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881" firstSheet="15" activeTab="21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8" r:id="rId7"/>
    <sheet name="ผล PF ก.ย 64" sheetId="56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28850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  <externalReference r:id="rId31"/>
    <externalReference r:id="rId32"/>
  </externalReferences>
  <definedNames>
    <definedName name="_xlnm._FilterDatabase" localSheetId="24" hidden="1">'13.Mapping'!$A$1:$K$447</definedName>
    <definedName name="_xlnm._FilterDatabase" localSheetId="13" hidden="1">'5.งบทดลอง รพ.'!$A$1:$F$448</definedName>
    <definedName name="_xlnm._FilterDatabase" localSheetId="14" hidden="1">'6.WS-Re-Exp'!$A$1:$H$449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8">#REF!</definedName>
    <definedName name="Data222" localSheetId="6">#REF!</definedName>
    <definedName name="Data222">#REF!</definedName>
    <definedName name="data2222" localSheetId="27">#REF!</definedName>
    <definedName name="data2222" localSheetId="21">#REF!</definedName>
    <definedName name="data2222" localSheetId="8">#REF!</definedName>
    <definedName name="data2222" localSheetId="6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แบบ'!$A$1:$C$23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6" i="60" l="1"/>
  <c r="O26" i="60"/>
  <c r="N26" i="60"/>
  <c r="M26" i="60"/>
  <c r="L26" i="60"/>
  <c r="K26" i="60"/>
  <c r="J26" i="60"/>
  <c r="I26" i="60"/>
  <c r="G26" i="60"/>
  <c r="E26" i="60"/>
  <c r="T25" i="60"/>
  <c r="S25" i="60"/>
  <c r="T24" i="60"/>
  <c r="S24" i="60"/>
  <c r="T23" i="60"/>
  <c r="S23" i="60"/>
  <c r="T22" i="60"/>
  <c r="S22" i="60"/>
  <c r="T21" i="60"/>
  <c r="S21" i="60"/>
  <c r="P21" i="60"/>
  <c r="P26" i="60" s="1"/>
  <c r="T20" i="60"/>
  <c r="S20" i="60"/>
  <c r="T19" i="60"/>
  <c r="S19" i="60"/>
  <c r="T18" i="60"/>
  <c r="S18" i="60"/>
  <c r="T17" i="60"/>
  <c r="S17" i="60"/>
  <c r="S16" i="60"/>
  <c r="D16" i="60"/>
  <c r="D26" i="60" s="1"/>
  <c r="S15" i="60"/>
  <c r="R15" i="60"/>
  <c r="T15" i="60" s="1"/>
  <c r="T14" i="60"/>
  <c r="S14" i="60"/>
  <c r="R14" i="60"/>
  <c r="T13" i="60"/>
  <c r="S13" i="60"/>
  <c r="R13" i="60"/>
  <c r="S12" i="60"/>
  <c r="R12" i="60"/>
  <c r="T12" i="60" s="1"/>
  <c r="S11" i="60"/>
  <c r="R11" i="60"/>
  <c r="T11" i="60" s="1"/>
  <c r="T10" i="60"/>
  <c r="S10" i="60"/>
  <c r="R10" i="60"/>
  <c r="N10" i="60"/>
  <c r="T9" i="60"/>
  <c r="S9" i="60"/>
  <c r="R9" i="60"/>
  <c r="N9" i="60"/>
  <c r="F9" i="60"/>
  <c r="F26" i="60" s="1"/>
  <c r="S8" i="60"/>
  <c r="R8" i="60"/>
  <c r="T8" i="60" s="1"/>
  <c r="T7" i="60"/>
  <c r="S7" i="60"/>
  <c r="H7" i="60"/>
  <c r="T6" i="60"/>
  <c r="S6" i="60"/>
  <c r="S26" i="60" s="1"/>
  <c r="H6" i="60"/>
  <c r="H26" i="60" s="1"/>
  <c r="T26" i="60" l="1"/>
  <c r="R26" i="60"/>
  <c r="T16" i="60"/>
  <c r="C448" i="28" l="1"/>
  <c r="I47" i="8" l="1"/>
  <c r="I46" i="8"/>
  <c r="I45" i="8"/>
  <c r="I44" i="8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6" i="8"/>
  <c r="I15" i="8"/>
  <c r="I14" i="8"/>
  <c r="I13" i="8"/>
  <c r="I12" i="8"/>
  <c r="I11" i="8"/>
  <c r="I10" i="8"/>
  <c r="I9" i="8"/>
  <c r="I8" i="8"/>
  <c r="I7" i="8"/>
  <c r="I6" i="8"/>
  <c r="I5" i="8"/>
  <c r="K48" i="59"/>
  <c r="J48" i="59"/>
  <c r="I48" i="59"/>
  <c r="H48" i="59"/>
  <c r="G48" i="59"/>
  <c r="F48" i="59"/>
  <c r="E48" i="59"/>
  <c r="D48" i="59"/>
  <c r="L48" i="59" s="1"/>
  <c r="L49" i="59" s="1"/>
  <c r="C48" i="59"/>
  <c r="L47" i="59"/>
  <c r="L46" i="59"/>
  <c r="G40" i="59"/>
  <c r="G41" i="59" s="1"/>
  <c r="F40" i="59"/>
  <c r="F41" i="59" s="1"/>
  <c r="H39" i="59"/>
  <c r="K38" i="59"/>
  <c r="K39" i="59" s="1"/>
  <c r="J38" i="59"/>
  <c r="J39" i="59" s="1"/>
  <c r="H38" i="59"/>
  <c r="C38" i="59"/>
  <c r="C39" i="59" s="1"/>
  <c r="K37" i="59"/>
  <c r="J37" i="59"/>
  <c r="I37" i="59"/>
  <c r="I38" i="59" s="1"/>
  <c r="I39" i="59" s="1"/>
  <c r="H37" i="59"/>
  <c r="G37" i="59"/>
  <c r="G38" i="59" s="1"/>
  <c r="G39" i="59" s="1"/>
  <c r="F37" i="59"/>
  <c r="F38" i="59" s="1"/>
  <c r="F39" i="59" s="1"/>
  <c r="E37" i="59"/>
  <c r="E38" i="59" s="1"/>
  <c r="E39" i="59" s="1"/>
  <c r="D37" i="59"/>
  <c r="D38" i="59" s="1"/>
  <c r="D39" i="59" s="1"/>
  <c r="C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37" i="59" s="1"/>
  <c r="L38" i="59" s="1"/>
  <c r="L39" i="59" s="1"/>
  <c r="E20" i="59"/>
  <c r="E42" i="59" s="1"/>
  <c r="H19" i="59"/>
  <c r="H20" i="59" s="1"/>
  <c r="H42" i="59" s="1"/>
  <c r="G19" i="59"/>
  <c r="G20" i="59" s="1"/>
  <c r="G42" i="59" s="1"/>
  <c r="E19" i="59"/>
  <c r="D19" i="59"/>
  <c r="D20" i="59" s="1"/>
  <c r="K18" i="59"/>
  <c r="K40" i="59" s="1"/>
  <c r="K41" i="59" s="1"/>
  <c r="J18" i="59"/>
  <c r="J40" i="59" s="1"/>
  <c r="J41" i="59" s="1"/>
  <c r="I18" i="59"/>
  <c r="I40" i="59" s="1"/>
  <c r="I41" i="59" s="1"/>
  <c r="H18" i="59"/>
  <c r="H40" i="59" s="1"/>
  <c r="H41" i="59" s="1"/>
  <c r="G18" i="59"/>
  <c r="F18" i="59"/>
  <c r="F19" i="59" s="1"/>
  <c r="F20" i="59" s="1"/>
  <c r="E18" i="59"/>
  <c r="E40" i="59" s="1"/>
  <c r="E41" i="59" s="1"/>
  <c r="D18" i="59"/>
  <c r="D40" i="59" s="1"/>
  <c r="D41" i="59" s="1"/>
  <c r="C18" i="59"/>
  <c r="C40" i="59" s="1"/>
  <c r="C41" i="59" s="1"/>
  <c r="L17" i="59"/>
  <c r="L16" i="59"/>
  <c r="L15" i="59"/>
  <c r="L14" i="59"/>
  <c r="L13" i="59"/>
  <c r="L12" i="59"/>
  <c r="L11" i="59"/>
  <c r="L10" i="59"/>
  <c r="L9" i="59"/>
  <c r="L8" i="59"/>
  <c r="L7" i="59"/>
  <c r="L6" i="59"/>
  <c r="L18" i="59" s="1"/>
  <c r="I33" i="8" l="1"/>
  <c r="I36" i="8" s="1"/>
  <c r="I17" i="8"/>
  <c r="I35" i="8" s="1"/>
  <c r="D42" i="59"/>
  <c r="F42" i="59"/>
  <c r="L40" i="59"/>
  <c r="L41" i="59" s="1"/>
  <c r="L19" i="59"/>
  <c r="L20" i="59" s="1"/>
  <c r="L42" i="59" s="1"/>
  <c r="I19" i="59"/>
  <c r="I20" i="59" s="1"/>
  <c r="I42" i="59" s="1"/>
  <c r="J19" i="59"/>
  <c r="J20" i="59" s="1"/>
  <c r="J42" i="59" s="1"/>
  <c r="C19" i="59"/>
  <c r="C20" i="59" s="1"/>
  <c r="C42" i="59" s="1"/>
  <c r="K19" i="59"/>
  <c r="K20" i="59" s="1"/>
  <c r="K42" i="59" s="1"/>
  <c r="G239" i="16"/>
  <c r="F239" i="16"/>
  <c r="E239" i="16"/>
  <c r="C239" i="16"/>
  <c r="I34" i="8" l="1"/>
  <c r="I37" i="8"/>
  <c r="G82" i="16"/>
  <c r="F82" i="16"/>
  <c r="E82" i="16"/>
  <c r="C82" i="16"/>
  <c r="G81" i="16"/>
  <c r="F81" i="16"/>
  <c r="E81" i="16"/>
  <c r="C81" i="16"/>
  <c r="I38" i="8" l="1"/>
  <c r="I42" i="8"/>
  <c r="F16" i="24"/>
  <c r="K7" i="19" l="1"/>
  <c r="B10" i="23" l="1"/>
  <c r="B8" i="23"/>
  <c r="O7" i="19"/>
  <c r="O13" i="19" s="1"/>
  <c r="H19" i="19"/>
  <c r="O20" i="22" l="1"/>
  <c r="N20" i="22"/>
  <c r="M20" i="22"/>
  <c r="H20" i="22"/>
  <c r="T19" i="20"/>
  <c r="Q19" i="20"/>
  <c r="O19" i="20"/>
  <c r="N19" i="20"/>
  <c r="M19" i="20"/>
  <c r="K19" i="20"/>
  <c r="J19" i="20"/>
  <c r="I19" i="20"/>
  <c r="H19" i="20"/>
  <c r="G19" i="20"/>
  <c r="F19" i="20"/>
  <c r="E19" i="20"/>
  <c r="D19" i="20"/>
  <c r="C19" i="20"/>
  <c r="C7" i="19" l="1"/>
  <c r="C13" i="19"/>
  <c r="H13" i="19"/>
  <c r="T7" i="19"/>
  <c r="T13" i="19" s="1"/>
  <c r="R7" i="19"/>
  <c r="R13" i="19" s="1"/>
  <c r="Q7" i="19"/>
  <c r="Q13" i="19" s="1"/>
  <c r="N7" i="19"/>
  <c r="N13" i="19" s="1"/>
  <c r="J7" i="19"/>
  <c r="J13" i="19" s="1"/>
  <c r="I7" i="19"/>
  <c r="I13" i="19" s="1"/>
  <c r="H7" i="19"/>
  <c r="G7" i="19"/>
  <c r="G13" i="19" s="1"/>
  <c r="F7" i="19"/>
  <c r="F13" i="19" s="1"/>
  <c r="E7" i="19"/>
  <c r="E13" i="19" s="1"/>
  <c r="D7" i="19"/>
  <c r="D13" i="19" s="1"/>
  <c r="H30" i="20"/>
  <c r="H23" i="20"/>
  <c r="H26" i="19"/>
  <c r="H39" i="19" s="1"/>
  <c r="H43" i="20" l="1"/>
  <c r="H47" i="8"/>
  <c r="H45" i="8"/>
  <c r="H44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6" i="8"/>
  <c r="H15" i="8"/>
  <c r="H14" i="8"/>
  <c r="H13" i="8"/>
  <c r="H12" i="8"/>
  <c r="H11" i="8"/>
  <c r="H10" i="8"/>
  <c r="H9" i="8"/>
  <c r="H8" i="8"/>
  <c r="H7" i="8"/>
  <c r="H6" i="8"/>
  <c r="H5" i="8"/>
  <c r="U25" i="8" l="1"/>
  <c r="V25" i="8"/>
  <c r="U28" i="8"/>
  <c r="V28" i="8"/>
  <c r="V30" i="8"/>
  <c r="U30" i="8"/>
  <c r="U32" i="8"/>
  <c r="V32" i="8"/>
  <c r="U12" i="8"/>
  <c r="V12" i="8"/>
  <c r="V27" i="8"/>
  <c r="U27" i="8"/>
  <c r="U5" i="8"/>
  <c r="V5" i="8"/>
  <c r="V19" i="8"/>
  <c r="U19" i="8"/>
  <c r="V21" i="8"/>
  <c r="U21" i="8"/>
  <c r="U26" i="8"/>
  <c r="V26" i="8"/>
  <c r="U29" i="8"/>
  <c r="V29" i="8"/>
  <c r="U6" i="8"/>
  <c r="V6" i="8"/>
  <c r="V20" i="8"/>
  <c r="U20" i="8"/>
  <c r="V22" i="8"/>
  <c r="U22" i="8"/>
  <c r="U13" i="8"/>
  <c r="V13" i="8"/>
  <c r="V15" i="8"/>
  <c r="U15" i="8"/>
  <c r="V18" i="8"/>
  <c r="U18" i="8"/>
  <c r="V7" i="8"/>
  <c r="U7" i="8"/>
  <c r="V8" i="8"/>
  <c r="U8" i="8"/>
  <c r="U10" i="8"/>
  <c r="V10" i="8"/>
  <c r="V23" i="8"/>
  <c r="U23" i="8"/>
  <c r="U14" i="8"/>
  <c r="V14" i="8"/>
  <c r="U16" i="8"/>
  <c r="V16" i="8"/>
  <c r="V31" i="8"/>
  <c r="U31" i="8"/>
  <c r="U9" i="8"/>
  <c r="V9" i="8"/>
  <c r="U11" i="8"/>
  <c r="V11" i="8"/>
  <c r="U24" i="8"/>
  <c r="V24" i="8"/>
  <c r="K48" i="58"/>
  <c r="J48" i="58"/>
  <c r="I48" i="58"/>
  <c r="H48" i="58"/>
  <c r="G48" i="58"/>
  <c r="F48" i="58"/>
  <c r="E48" i="58"/>
  <c r="D48" i="58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E19" i="58"/>
  <c r="E20" i="58" s="1"/>
  <c r="K18" i="58"/>
  <c r="K40" i="58" s="1"/>
  <c r="K41" i="58" s="1"/>
  <c r="J18" i="58"/>
  <c r="J19" i="58" s="1"/>
  <c r="J20" i="58" s="1"/>
  <c r="I18" i="58"/>
  <c r="H18" i="58"/>
  <c r="G18" i="58"/>
  <c r="G19" i="58" s="1"/>
  <c r="G20" i="58" s="1"/>
  <c r="F18" i="58"/>
  <c r="F19" i="58" s="1"/>
  <c r="F20" i="58" s="1"/>
  <c r="E18" i="58"/>
  <c r="D18" i="58"/>
  <c r="C18" i="58"/>
  <c r="L17" i="58"/>
  <c r="L16" i="58"/>
  <c r="L15" i="58"/>
  <c r="L14" i="58"/>
  <c r="L13" i="58"/>
  <c r="L12" i="58"/>
  <c r="L11" i="58"/>
  <c r="L10" i="58"/>
  <c r="L9" i="58"/>
  <c r="L8" i="58"/>
  <c r="L7" i="58"/>
  <c r="L6" i="58"/>
  <c r="C40" i="58" l="1"/>
  <c r="C41" i="58" s="1"/>
  <c r="D40" i="58"/>
  <c r="D41" i="58" s="1"/>
  <c r="C19" i="58"/>
  <c r="C20" i="58" s="1"/>
  <c r="D19" i="58"/>
  <c r="D20" i="58" s="1"/>
  <c r="H40" i="58"/>
  <c r="H41" i="58" s="1"/>
  <c r="K19" i="58"/>
  <c r="K20" i="58" s="1"/>
  <c r="K42" i="58" s="1"/>
  <c r="I40" i="58"/>
  <c r="I41" i="58" s="1"/>
  <c r="J42" i="58"/>
  <c r="L37" i="58"/>
  <c r="L38" i="58" s="1"/>
  <c r="L39" i="58" s="1"/>
  <c r="E40" i="58"/>
  <c r="E41" i="58" s="1"/>
  <c r="H19" i="58"/>
  <c r="H20" i="58" s="1"/>
  <c r="H42" i="58" s="1"/>
  <c r="L48" i="58"/>
  <c r="L49" i="58" s="1"/>
  <c r="F40" i="58"/>
  <c r="F41" i="58" s="1"/>
  <c r="I19" i="58"/>
  <c r="I20" i="58" s="1"/>
  <c r="I42" i="58" s="1"/>
  <c r="J40" i="58"/>
  <c r="J41" i="58" s="1"/>
  <c r="L18" i="58"/>
  <c r="L19" i="58" s="1"/>
  <c r="L20" i="58" s="1"/>
  <c r="G40" i="58"/>
  <c r="G41" i="58" s="1"/>
  <c r="E42" i="58"/>
  <c r="F42" i="58"/>
  <c r="G42" i="58"/>
  <c r="C42" i="58"/>
  <c r="D42" i="58"/>
  <c r="L42" i="58" l="1"/>
  <c r="L40" i="58"/>
  <c r="L41" i="58" s="1"/>
  <c r="S18" i="53"/>
  <c r="S19" i="53"/>
  <c r="R17" i="53"/>
  <c r="R18" i="53"/>
  <c r="R19" i="53"/>
  <c r="R20" i="53"/>
  <c r="K26" i="53"/>
  <c r="S17" i="53"/>
  <c r="S20" i="53"/>
  <c r="S22" i="53"/>
  <c r="S23" i="53"/>
  <c r="S24" i="53"/>
  <c r="S25" i="53"/>
  <c r="R21" i="53"/>
  <c r="R22" i="53"/>
  <c r="R23" i="53"/>
  <c r="R24" i="53"/>
  <c r="R25" i="53"/>
  <c r="D6" i="24"/>
  <c r="G16" i="22" l="1"/>
  <c r="G12" i="22"/>
  <c r="G13" i="22"/>
  <c r="G14" i="22"/>
  <c r="C20" i="22" l="1"/>
  <c r="R13" i="20" l="1"/>
  <c r="R7" i="20" l="1"/>
  <c r="R19" i="20" s="1"/>
  <c r="Q10" i="53" l="1"/>
  <c r="O21" i="53"/>
  <c r="O26" i="53" l="1"/>
  <c r="S21" i="53"/>
  <c r="C16" i="53"/>
  <c r="Q14" i="53"/>
  <c r="S14" i="53" s="1"/>
  <c r="R14" i="53"/>
  <c r="Q15" i="53"/>
  <c r="S15" i="53" s="1"/>
  <c r="Q13" i="53"/>
  <c r="S13" i="53" s="1"/>
  <c r="Q12" i="53"/>
  <c r="S12" i="53" s="1"/>
  <c r="Q11" i="53"/>
  <c r="S11" i="53" s="1"/>
  <c r="Q8" i="53"/>
  <c r="G7" i="53"/>
  <c r="S7" i="53" s="1"/>
  <c r="G6" i="53"/>
  <c r="G26" i="53" s="1"/>
  <c r="R7" i="53"/>
  <c r="R8" i="53"/>
  <c r="R9" i="53"/>
  <c r="R10" i="53"/>
  <c r="R11" i="53"/>
  <c r="R12" i="53"/>
  <c r="R13" i="53"/>
  <c r="R15" i="53"/>
  <c r="R16" i="53"/>
  <c r="R6" i="53"/>
  <c r="M10" i="53"/>
  <c r="S10" i="53" s="1"/>
  <c r="Q9" i="53"/>
  <c r="M9" i="53"/>
  <c r="E9" i="53"/>
  <c r="E26" i="53" s="1"/>
  <c r="S8" i="53" l="1"/>
  <c r="Q26" i="53"/>
  <c r="S16" i="53"/>
  <c r="C26" i="53"/>
  <c r="M26" i="53"/>
  <c r="S6" i="53"/>
  <c r="S26" i="53" s="1"/>
  <c r="S9" i="53"/>
  <c r="S11" i="54"/>
  <c r="L11" i="25"/>
  <c r="K6" i="19"/>
  <c r="K13" i="19" s="1"/>
  <c r="M13" i="25" l="1"/>
  <c r="M14" i="25"/>
  <c r="M15" i="25"/>
  <c r="K15" i="19" l="1"/>
  <c r="F10" i="24" l="1"/>
  <c r="E10" i="24"/>
  <c r="D10" i="24"/>
  <c r="C10" i="24"/>
  <c r="G9" i="24"/>
  <c r="G8" i="24"/>
  <c r="G7" i="24"/>
  <c r="G6" i="24"/>
  <c r="G5" i="24"/>
  <c r="G10" i="24" l="1"/>
  <c r="J45" i="8" l="1"/>
  <c r="J44" i="8"/>
  <c r="C12" i="29" s="1"/>
  <c r="K48" i="56" l="1"/>
  <c r="H46" i="8" s="1"/>
  <c r="J46" i="8" s="1"/>
  <c r="C13" i="29" s="1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I18" i="56"/>
  <c r="I19" i="56" s="1"/>
  <c r="I20" i="56" s="1"/>
  <c r="H18" i="56"/>
  <c r="H19" i="56" s="1"/>
  <c r="H20" i="56" s="1"/>
  <c r="G18" i="56"/>
  <c r="F18" i="56"/>
  <c r="F40" i="56" s="1"/>
  <c r="F41" i="56" s="1"/>
  <c r="E18" i="56"/>
  <c r="D18" i="56"/>
  <c r="C18" i="56"/>
  <c r="C19" i="56" s="1"/>
  <c r="C20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AS699" i="55"/>
  <c r="AR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H699" i="55" s="1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V699" i="55" s="1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CA699" i="55" s="1"/>
  <c r="BZ601" i="55"/>
  <c r="BY601" i="55"/>
  <c r="BY699" i="55" s="1"/>
  <c r="BX601" i="55"/>
  <c r="BW601" i="55"/>
  <c r="BW699" i="55" s="1"/>
  <c r="BV601" i="55"/>
  <c r="BU601" i="55"/>
  <c r="BT601" i="55"/>
  <c r="BS601" i="55"/>
  <c r="BS699" i="55" s="1"/>
  <c r="BR601" i="55"/>
  <c r="BQ601" i="55"/>
  <c r="BQ699" i="55" s="1"/>
  <c r="BP601" i="55"/>
  <c r="BO601" i="55"/>
  <c r="BO699" i="55" s="1"/>
  <c r="BN601" i="55"/>
  <c r="BM601" i="55"/>
  <c r="BL601" i="55"/>
  <c r="BK601" i="55"/>
  <c r="BJ601" i="55"/>
  <c r="BI601" i="55"/>
  <c r="BH601" i="55"/>
  <c r="BG601" i="55"/>
  <c r="BG699" i="55" s="1"/>
  <c r="BF601" i="55"/>
  <c r="BE601" i="55"/>
  <c r="BD601" i="55"/>
  <c r="BC601" i="55"/>
  <c r="BC699" i="55" s="1"/>
  <c r="BB601" i="55"/>
  <c r="BA601" i="55"/>
  <c r="BA699" i="55" s="1"/>
  <c r="AZ601" i="55"/>
  <c r="AY601" i="55"/>
  <c r="AY699" i="55" s="1"/>
  <c r="AX601" i="55"/>
  <c r="AW601" i="55"/>
  <c r="AV601" i="55"/>
  <c r="AU601" i="55"/>
  <c r="AU699" i="55" s="1"/>
  <c r="AT601" i="55"/>
  <c r="AS601" i="55"/>
  <c r="AR601" i="55"/>
  <c r="AQ601" i="55"/>
  <c r="AQ699" i="55" s="1"/>
  <c r="AP601" i="55"/>
  <c r="AO601" i="55"/>
  <c r="AN601" i="55"/>
  <c r="AM601" i="55"/>
  <c r="AL601" i="55"/>
  <c r="AK601" i="55"/>
  <c r="AJ601" i="55"/>
  <c r="AI601" i="55"/>
  <c r="AH601" i="55"/>
  <c r="AG601" i="55"/>
  <c r="AF601" i="55"/>
  <c r="AE601" i="55"/>
  <c r="AE699" i="55" s="1"/>
  <c r="AD601" i="55"/>
  <c r="AC601" i="55"/>
  <c r="AC699" i="55" s="1"/>
  <c r="AB601" i="55"/>
  <c r="AA601" i="55"/>
  <c r="Z601" i="55"/>
  <c r="Y601" i="55"/>
  <c r="X601" i="55"/>
  <c r="W601" i="55"/>
  <c r="V601" i="55"/>
  <c r="U601" i="55"/>
  <c r="U699" i="55" s="1"/>
  <c r="T601" i="55"/>
  <c r="S601" i="55"/>
  <c r="S699" i="55" s="1"/>
  <c r="R601" i="55"/>
  <c r="Q601" i="55"/>
  <c r="P601" i="55"/>
  <c r="O601" i="55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BW185" i="55" l="1"/>
  <c r="CC217" i="55"/>
  <c r="AA185" i="55"/>
  <c r="AY185" i="55"/>
  <c r="CC470" i="55"/>
  <c r="L699" i="55"/>
  <c r="T699" i="55"/>
  <c r="AJ699" i="55"/>
  <c r="BH699" i="55"/>
  <c r="BP699" i="55"/>
  <c r="CC601" i="55"/>
  <c r="N805" i="55"/>
  <c r="AL805" i="55"/>
  <c r="BJ805" i="55"/>
  <c r="CC721" i="55"/>
  <c r="N699" i="55"/>
  <c r="AL699" i="55"/>
  <c r="BB699" i="55"/>
  <c r="BJ699" i="55"/>
  <c r="BZ699" i="55"/>
  <c r="O805" i="55"/>
  <c r="AM805" i="55"/>
  <c r="BK805" i="55"/>
  <c r="CC746" i="55"/>
  <c r="AM185" i="55"/>
  <c r="CC56" i="55"/>
  <c r="CC47" i="55"/>
  <c r="CC62" i="55"/>
  <c r="O185" i="55"/>
  <c r="BK185" i="55"/>
  <c r="H699" i="55"/>
  <c r="X699" i="55"/>
  <c r="AF699" i="55"/>
  <c r="AV699" i="55"/>
  <c r="BD699" i="55"/>
  <c r="BT699" i="55"/>
  <c r="CB699" i="55"/>
  <c r="AM699" i="55"/>
  <c r="BK699" i="55"/>
  <c r="CC184" i="55"/>
  <c r="CC191" i="55"/>
  <c r="CC224" i="55"/>
  <c r="I699" i="55"/>
  <c r="Q699" i="55"/>
  <c r="AG699" i="55"/>
  <c r="AO699" i="55"/>
  <c r="BE699" i="55"/>
  <c r="BM699" i="55"/>
  <c r="Z805" i="55"/>
  <c r="AX805" i="55"/>
  <c r="BV805" i="55"/>
  <c r="CC757" i="55"/>
  <c r="G40" i="56"/>
  <c r="G41" i="56" s="1"/>
  <c r="Z699" i="55"/>
  <c r="AP699" i="55"/>
  <c r="AX699" i="55"/>
  <c r="BN699" i="55"/>
  <c r="BV699" i="55"/>
  <c r="AA805" i="55"/>
  <c r="AY805" i="55"/>
  <c r="BW805" i="55"/>
  <c r="CC734" i="55"/>
  <c r="CC758" i="55"/>
  <c r="CC169" i="55"/>
  <c r="BM185" i="55"/>
  <c r="AI471" i="55"/>
  <c r="AZ714" i="55"/>
  <c r="BK714" i="55"/>
  <c r="BK806" i="55" s="1"/>
  <c r="CC708" i="55"/>
  <c r="AC714" i="55"/>
  <c r="BY805" i="55"/>
  <c r="CC724" i="55"/>
  <c r="CC771" i="55"/>
  <c r="CC783" i="55"/>
  <c r="CC784" i="55"/>
  <c r="CC795" i="55"/>
  <c r="H185" i="55"/>
  <c r="T185" i="55"/>
  <c r="AF185" i="55"/>
  <c r="AR185" i="55"/>
  <c r="BD185" i="55"/>
  <c r="BP185" i="55"/>
  <c r="CB185" i="55"/>
  <c r="N185" i="55"/>
  <c r="Z185" i="55"/>
  <c r="AL185" i="55"/>
  <c r="AX185" i="55"/>
  <c r="BJ185" i="55"/>
  <c r="BV185" i="55"/>
  <c r="R805" i="55"/>
  <c r="AD805" i="55"/>
  <c r="AP805" i="55"/>
  <c r="BB805" i="55"/>
  <c r="BN805" i="55"/>
  <c r="BZ805" i="55"/>
  <c r="CC796" i="55"/>
  <c r="BC471" i="55"/>
  <c r="AC185" i="55"/>
  <c r="P714" i="55"/>
  <c r="U471" i="55"/>
  <c r="AJ471" i="55"/>
  <c r="BZ714" i="55"/>
  <c r="CA185" i="55"/>
  <c r="AT471" i="55"/>
  <c r="BM805" i="55"/>
  <c r="CC736" i="55"/>
  <c r="CC747" i="55"/>
  <c r="CC759" i="55"/>
  <c r="CC772" i="55"/>
  <c r="I185" i="55"/>
  <c r="U185" i="55"/>
  <c r="U472" i="55" s="1"/>
  <c r="U473" i="55" s="1"/>
  <c r="AG185" i="55"/>
  <c r="AS185" i="55"/>
  <c r="BE185" i="55"/>
  <c r="BQ185" i="55"/>
  <c r="CC345" i="55"/>
  <c r="O471" i="55"/>
  <c r="AA471" i="55"/>
  <c r="AM471" i="55"/>
  <c r="AY471" i="55"/>
  <c r="BK471" i="55"/>
  <c r="BW471" i="55"/>
  <c r="I714" i="55"/>
  <c r="U714" i="55"/>
  <c r="AG714" i="55"/>
  <c r="AS714" i="55"/>
  <c r="BE714" i="55"/>
  <c r="BQ714" i="55"/>
  <c r="H714" i="55"/>
  <c r="T714" i="55"/>
  <c r="AF714" i="55"/>
  <c r="AR714" i="55"/>
  <c r="BD714" i="55"/>
  <c r="BP714" i="55"/>
  <c r="CB714" i="55"/>
  <c r="S714" i="55"/>
  <c r="AE714" i="55"/>
  <c r="AQ714" i="55"/>
  <c r="BC714" i="55"/>
  <c r="BO714" i="55"/>
  <c r="CA714" i="55"/>
  <c r="CA806" i="55" s="1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BO471" i="55"/>
  <c r="BY185" i="55"/>
  <c r="AU471" i="55"/>
  <c r="AA714" i="55"/>
  <c r="AA806" i="55" s="1"/>
  <c r="X471" i="55"/>
  <c r="BN714" i="55"/>
  <c r="BN806" i="55" s="1"/>
  <c r="BY714" i="55"/>
  <c r="BY806" i="55" s="1"/>
  <c r="AZ805" i="55"/>
  <c r="CC97" i="55"/>
  <c r="BO185" i="55"/>
  <c r="J471" i="55"/>
  <c r="CC698" i="55"/>
  <c r="CC711" i="55"/>
  <c r="AC805" i="55"/>
  <c r="J185" i="55"/>
  <c r="V185" i="55"/>
  <c r="AH185" i="55"/>
  <c r="AT185" i="55"/>
  <c r="AT472" i="55" s="1"/>
  <c r="AT473" i="55" s="1"/>
  <c r="BF185" i="55"/>
  <c r="BR185" i="55"/>
  <c r="P185" i="55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CC38" i="55"/>
  <c r="AB714" i="55"/>
  <c r="AS471" i="55"/>
  <c r="AV471" i="55"/>
  <c r="AP714" i="55"/>
  <c r="AP806" i="55" s="1"/>
  <c r="BM714" i="55"/>
  <c r="BM806" i="55" s="1"/>
  <c r="CC709" i="55"/>
  <c r="BL805" i="55"/>
  <c r="CC722" i="55"/>
  <c r="AE185" i="55"/>
  <c r="V471" i="55"/>
  <c r="BA805" i="55"/>
  <c r="R185" i="55"/>
  <c r="AD185" i="55"/>
  <c r="AP185" i="55"/>
  <c r="BB185" i="55"/>
  <c r="BN185" i="55"/>
  <c r="BZ185" i="55"/>
  <c r="K185" i="55"/>
  <c r="W185" i="55"/>
  <c r="AI185" i="55"/>
  <c r="AI472" i="55" s="1"/>
  <c r="AI473" i="55" s="1"/>
  <c r="AU185" i="55"/>
  <c r="BG185" i="55"/>
  <c r="BS185" i="55"/>
  <c r="CC325" i="55"/>
  <c r="N471" i="55"/>
  <c r="Z471" i="55"/>
  <c r="AL471" i="55"/>
  <c r="AX471" i="55"/>
  <c r="BJ471" i="55"/>
  <c r="BV471" i="55"/>
  <c r="M699" i="55"/>
  <c r="Y699" i="55"/>
  <c r="AK699" i="55"/>
  <c r="AW699" i="55"/>
  <c r="BI699" i="55"/>
  <c r="BU699" i="55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AO185" i="55"/>
  <c r="BG471" i="55"/>
  <c r="AN714" i="55"/>
  <c r="AM714" i="55"/>
  <c r="AM806" i="55" s="1"/>
  <c r="I471" i="55"/>
  <c r="BQ471" i="55"/>
  <c r="R714" i="55"/>
  <c r="R806" i="55" s="1"/>
  <c r="AO714" i="55"/>
  <c r="CC710" i="55"/>
  <c r="P805" i="55"/>
  <c r="AQ185" i="55"/>
  <c r="BF471" i="55"/>
  <c r="Q805" i="55"/>
  <c r="CC748" i="55"/>
  <c r="CC178" i="55"/>
  <c r="AJ185" i="55"/>
  <c r="AJ472" i="55" s="1"/>
  <c r="AJ473" i="55" s="1"/>
  <c r="BH185" i="55"/>
  <c r="BH472" i="55" s="1"/>
  <c r="BH473" i="55" s="1"/>
  <c r="BT185" i="55"/>
  <c r="CC283" i="55"/>
  <c r="CC396" i="55"/>
  <c r="R471" i="55"/>
  <c r="AD471" i="55"/>
  <c r="AP471" i="55"/>
  <c r="BB471" i="55"/>
  <c r="BN471" i="55"/>
  <c r="BZ471" i="55"/>
  <c r="CC703" i="55"/>
  <c r="CC704" i="55"/>
  <c r="J805" i="55"/>
  <c r="V805" i="55"/>
  <c r="AH805" i="55"/>
  <c r="AT805" i="55"/>
  <c r="BF805" i="55"/>
  <c r="BR805" i="55"/>
  <c r="CC716" i="55"/>
  <c r="CC728" i="55"/>
  <c r="S471" i="55"/>
  <c r="BA185" i="55"/>
  <c r="BS471" i="55"/>
  <c r="O714" i="55"/>
  <c r="O806" i="55" s="1"/>
  <c r="L471" i="55"/>
  <c r="AD714" i="55"/>
  <c r="AD806" i="55" s="1"/>
  <c r="BA714" i="55"/>
  <c r="AB805" i="55"/>
  <c r="S185" i="55"/>
  <c r="AH471" i="55"/>
  <c r="AO805" i="55"/>
  <c r="CC723" i="55"/>
  <c r="CC735" i="55"/>
  <c r="CC760" i="55"/>
  <c r="CC123" i="55"/>
  <c r="L185" i="55"/>
  <c r="X185" i="55"/>
  <c r="X472" i="55" s="1"/>
  <c r="X473" i="55" s="1"/>
  <c r="AV185" i="55"/>
  <c r="CC80" i="55"/>
  <c r="M185" i="55"/>
  <c r="M472" i="55" s="1"/>
  <c r="M473" i="55" s="1"/>
  <c r="Y185" i="55"/>
  <c r="Y472" i="55" s="1"/>
  <c r="Y473" i="55" s="1"/>
  <c r="AK185" i="55"/>
  <c r="AK472" i="55" s="1"/>
  <c r="AK473" i="55" s="1"/>
  <c r="AW185" i="55"/>
  <c r="AW472" i="55" s="1"/>
  <c r="AW473" i="55" s="1"/>
  <c r="BI185" i="55"/>
  <c r="BI472" i="55" s="1"/>
  <c r="BI473" i="55" s="1"/>
  <c r="BU185" i="55"/>
  <c r="P471" i="55"/>
  <c r="AB471" i="55"/>
  <c r="AN471" i="55"/>
  <c r="AZ471" i="55"/>
  <c r="BL471" i="55"/>
  <c r="BX471" i="55"/>
  <c r="O699" i="55"/>
  <c r="AA699" i="55"/>
  <c r="M714" i="55"/>
  <c r="Y714" i="55"/>
  <c r="AK714" i="55"/>
  <c r="AW714" i="55"/>
  <c r="AW806" i="55" s="1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A471" i="55"/>
  <c r="K471" i="55"/>
  <c r="BX714" i="55"/>
  <c r="CC461" i="55"/>
  <c r="BE471" i="55"/>
  <c r="BH471" i="55"/>
  <c r="BB714" i="55"/>
  <c r="BB806" i="55" s="1"/>
  <c r="AN805" i="55"/>
  <c r="BC185" i="55"/>
  <c r="BC472" i="55" s="1"/>
  <c r="BC473" i="55" s="1"/>
  <c r="BR471" i="55"/>
  <c r="CC331" i="55"/>
  <c r="CC471" i="55" s="1"/>
  <c r="CC412" i="55"/>
  <c r="Q471" i="55"/>
  <c r="AC471" i="55"/>
  <c r="AO471" i="55"/>
  <c r="BA471" i="55"/>
  <c r="BM471" i="55"/>
  <c r="BY471" i="55"/>
  <c r="H471" i="55"/>
  <c r="T471" i="55"/>
  <c r="AF471" i="55"/>
  <c r="AR471" i="55"/>
  <c r="BD471" i="55"/>
  <c r="BP471" i="55"/>
  <c r="CB471" i="55"/>
  <c r="P699" i="55"/>
  <c r="AB699" i="55"/>
  <c r="AN699" i="55"/>
  <c r="AZ699" i="55"/>
  <c r="BL699" i="55"/>
  <c r="BX699" i="55"/>
  <c r="N714" i="55"/>
  <c r="N806" i="55" s="1"/>
  <c r="Z714" i="55"/>
  <c r="AL714" i="55"/>
  <c r="AX714" i="55"/>
  <c r="AX806" i="55" s="1"/>
  <c r="BJ714" i="55"/>
  <c r="BV714" i="55"/>
  <c r="BV806" i="55" s="1"/>
  <c r="L805" i="55"/>
  <c r="X805" i="55"/>
  <c r="AJ805" i="55"/>
  <c r="AV805" i="55"/>
  <c r="BH805" i="55"/>
  <c r="BT805" i="55"/>
  <c r="CC766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AE471" i="55"/>
  <c r="AE472" i="55" s="1"/>
  <c r="AE473" i="55" s="1"/>
  <c r="CC733" i="55"/>
  <c r="CC745" i="55"/>
  <c r="CC769" i="55"/>
  <c r="CC781" i="55"/>
  <c r="CC793" i="55"/>
  <c r="AQ471" i="55"/>
  <c r="R699" i="55"/>
  <c r="BL714" i="55"/>
  <c r="BL806" i="55" s="1"/>
  <c r="AY714" i="55"/>
  <c r="AY806" i="55" s="1"/>
  <c r="CC770" i="55"/>
  <c r="CC782" i="55"/>
  <c r="CC794" i="55"/>
  <c r="Q185" i="55"/>
  <c r="W471" i="55"/>
  <c r="AD699" i="55"/>
  <c r="BW714" i="55"/>
  <c r="BW806" i="55" s="1"/>
  <c r="AG471" i="55"/>
  <c r="BT471" i="55"/>
  <c r="Q714" i="55"/>
  <c r="Q806" i="55" s="1"/>
  <c r="BX805" i="55"/>
  <c r="L48" i="56"/>
  <c r="L49" i="56" s="1"/>
  <c r="I40" i="56"/>
  <c r="I41" i="56" s="1"/>
  <c r="J40" i="56"/>
  <c r="J41" i="56" s="1"/>
  <c r="H42" i="56"/>
  <c r="K42" i="56"/>
  <c r="C42" i="56"/>
  <c r="I42" i="56"/>
  <c r="J42" i="56"/>
  <c r="C40" i="56"/>
  <c r="C41" i="56" s="1"/>
  <c r="L37" i="56"/>
  <c r="L38" i="56" s="1"/>
  <c r="L39" i="56" s="1"/>
  <c r="D40" i="56"/>
  <c r="D41" i="56" s="1"/>
  <c r="E40" i="56"/>
  <c r="E41" i="56" s="1"/>
  <c r="H40" i="56"/>
  <c r="H41" i="56" s="1"/>
  <c r="E19" i="56"/>
  <c r="E20" i="56" s="1"/>
  <c r="E42" i="56" s="1"/>
  <c r="F19" i="56"/>
  <c r="F20" i="56" s="1"/>
  <c r="F42" i="56" s="1"/>
  <c r="L18" i="56"/>
  <c r="L19" i="56" s="1"/>
  <c r="L20" i="56" s="1"/>
  <c r="G19" i="56"/>
  <c r="G20" i="56" s="1"/>
  <c r="G42" i="56" s="1"/>
  <c r="D19" i="56"/>
  <c r="D20" i="56" s="1"/>
  <c r="D42" i="56" s="1"/>
  <c r="K40" i="56"/>
  <c r="K41" i="56" s="1"/>
  <c r="S472" i="55"/>
  <c r="S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BJ472" i="55"/>
  <c r="BJ473" i="55" s="1"/>
  <c r="BV472" i="55"/>
  <c r="BV473" i="55" s="1"/>
  <c r="Z806" i="55"/>
  <c r="AL806" i="55"/>
  <c r="BJ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700" i="55"/>
  <c r="CC701" i="55"/>
  <c r="CC714" i="55" l="1"/>
  <c r="Q472" i="55"/>
  <c r="Q473" i="55" s="1"/>
  <c r="AV472" i="55"/>
  <c r="AV473" i="55" s="1"/>
  <c r="AU472" i="55"/>
  <c r="AU473" i="55" s="1"/>
  <c r="X806" i="55"/>
  <c r="R472" i="55"/>
  <c r="R473" i="55" s="1"/>
  <c r="P472" i="55"/>
  <c r="P473" i="55" s="1"/>
  <c r="CB806" i="55"/>
  <c r="AX472" i="55"/>
  <c r="AX473" i="55" s="1"/>
  <c r="L806" i="55"/>
  <c r="BP806" i="55"/>
  <c r="CC185" i="55"/>
  <c r="I806" i="55"/>
  <c r="P806" i="55"/>
  <c r="AK806" i="55"/>
  <c r="J472" i="55"/>
  <c r="J473" i="55" s="1"/>
  <c r="L472" i="55"/>
  <c r="L473" i="55" s="1"/>
  <c r="BS472" i="55"/>
  <c r="BS473" i="55" s="1"/>
  <c r="BR472" i="55"/>
  <c r="BR473" i="55" s="1"/>
  <c r="I472" i="55"/>
  <c r="I473" i="55" s="1"/>
  <c r="AC472" i="55"/>
  <c r="AC473" i="55" s="1"/>
  <c r="BU806" i="55"/>
  <c r="AN806" i="55"/>
  <c r="BG472" i="55"/>
  <c r="BG473" i="55" s="1"/>
  <c r="BF472" i="55"/>
  <c r="BF473" i="55" s="1"/>
  <c r="BD806" i="55"/>
  <c r="BI806" i="55"/>
  <c r="BA472" i="55"/>
  <c r="BA473" i="55" s="1"/>
  <c r="BR806" i="55"/>
  <c r="AR806" i="55"/>
  <c r="BU472" i="55"/>
  <c r="BU473" i="55" s="1"/>
  <c r="AO472" i="55"/>
  <c r="AO473" i="55" s="1"/>
  <c r="BF806" i="55"/>
  <c r="AH472" i="55"/>
  <c r="AH473" i="55" s="1"/>
  <c r="AF806" i="55"/>
  <c r="CB472" i="55"/>
  <c r="CB473" i="55" s="1"/>
  <c r="W472" i="55"/>
  <c r="W473" i="55" s="1"/>
  <c r="AT806" i="55"/>
  <c r="V472" i="55"/>
  <c r="V473" i="55" s="1"/>
  <c r="T806" i="55"/>
  <c r="BP472" i="55"/>
  <c r="BP473" i="55" s="1"/>
  <c r="AC806" i="55"/>
  <c r="Y806" i="55"/>
  <c r="BS806" i="55"/>
  <c r="K472" i="55"/>
  <c r="K473" i="55" s="1"/>
  <c r="AH806" i="55"/>
  <c r="H806" i="55"/>
  <c r="BD472" i="55"/>
  <c r="BD473" i="55" s="1"/>
  <c r="M806" i="55"/>
  <c r="BG806" i="55"/>
  <c r="BZ472" i="55"/>
  <c r="BZ473" i="55" s="1"/>
  <c r="V806" i="55"/>
  <c r="BX472" i="55"/>
  <c r="BX473" i="55" s="1"/>
  <c r="BY472" i="55"/>
  <c r="BY473" i="55" s="1"/>
  <c r="BO806" i="55"/>
  <c r="BQ806" i="55"/>
  <c r="AR472" i="55"/>
  <c r="AR473" i="55" s="1"/>
  <c r="CC805" i="55"/>
  <c r="CC806" i="55" s="1"/>
  <c r="BX806" i="55"/>
  <c r="BT806" i="55"/>
  <c r="AU806" i="55"/>
  <c r="BN472" i="55"/>
  <c r="BN473" i="55" s="1"/>
  <c r="J806" i="55"/>
  <c r="BL472" i="55"/>
  <c r="BL473" i="55" s="1"/>
  <c r="BC806" i="55"/>
  <c r="BE806" i="55"/>
  <c r="BQ472" i="55"/>
  <c r="BQ473" i="55" s="1"/>
  <c r="AF472" i="55"/>
  <c r="AF473" i="55" s="1"/>
  <c r="AZ806" i="55"/>
  <c r="BH806" i="55"/>
  <c r="AO806" i="55"/>
  <c r="AI806" i="55"/>
  <c r="BB472" i="55"/>
  <c r="BB473" i="55" s="1"/>
  <c r="AZ472" i="55"/>
  <c r="AZ473" i="55" s="1"/>
  <c r="AQ806" i="55"/>
  <c r="AS806" i="55"/>
  <c r="BE472" i="55"/>
  <c r="BE473" i="55" s="1"/>
  <c r="BZ806" i="55"/>
  <c r="T472" i="55"/>
  <c r="T473" i="55" s="1"/>
  <c r="AV806" i="55"/>
  <c r="BA806" i="55"/>
  <c r="W806" i="55"/>
  <c r="AP472" i="55"/>
  <c r="AP473" i="55" s="1"/>
  <c r="AN472" i="55"/>
  <c r="AN473" i="55" s="1"/>
  <c r="AE806" i="55"/>
  <c r="AG806" i="55"/>
  <c r="AS472" i="55"/>
  <c r="AS473" i="55" s="1"/>
  <c r="H472" i="55"/>
  <c r="H473" i="55" s="1"/>
  <c r="BM472" i="55"/>
  <c r="BM473" i="55" s="1"/>
  <c r="AJ806" i="55"/>
  <c r="BT472" i="55"/>
  <c r="BT473" i="55" s="1"/>
  <c r="K806" i="55"/>
  <c r="AD472" i="55"/>
  <c r="AD473" i="55" s="1"/>
  <c r="AB806" i="55"/>
  <c r="AB472" i="55"/>
  <c r="AB473" i="55" s="1"/>
  <c r="S806" i="55"/>
  <c r="U806" i="55"/>
  <c r="AG472" i="55"/>
  <c r="AG473" i="55" s="1"/>
  <c r="L40" i="56"/>
  <c r="L41" i="56" s="1"/>
  <c r="L42" i="56"/>
  <c r="CC472" i="55"/>
  <c r="CC473" i="55" s="1"/>
  <c r="S16" i="54" l="1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P26" i="53"/>
  <c r="L26" i="53"/>
  <c r="J26" i="53"/>
  <c r="I26" i="53"/>
  <c r="H26" i="53"/>
  <c r="F26" i="53"/>
  <c r="D26" i="53"/>
  <c r="E16" i="25"/>
  <c r="F14" i="19"/>
  <c r="G14" i="19"/>
  <c r="I14" i="19"/>
  <c r="J14" i="19"/>
  <c r="N14" i="19"/>
  <c r="O14" i="19"/>
  <c r="Q14" i="19"/>
  <c r="R14" i="19"/>
  <c r="T14" i="19"/>
  <c r="E14" i="19"/>
  <c r="S10" i="19"/>
  <c r="W10" i="19" s="1"/>
  <c r="M17" i="54" l="1"/>
  <c r="T16" i="54"/>
  <c r="E17" i="54"/>
  <c r="D17" i="54"/>
  <c r="T17" i="54" l="1"/>
  <c r="J47" i="8"/>
  <c r="D47" i="8"/>
  <c r="C47" i="8"/>
  <c r="H33" i="8" l="1"/>
  <c r="D33" i="8"/>
  <c r="D36" i="8" s="1"/>
  <c r="C33" i="8"/>
  <c r="C36" i="8" s="1"/>
  <c r="H17" i="8"/>
  <c r="D17" i="8"/>
  <c r="C17" i="8"/>
  <c r="C35" i="8" l="1"/>
  <c r="C37" i="8" s="1"/>
  <c r="C34" i="8"/>
  <c r="D35" i="8"/>
  <c r="D37" i="8" s="1"/>
  <c r="D38" i="8" s="1"/>
  <c r="D34" i="8"/>
  <c r="H35" i="8"/>
  <c r="V17" i="8"/>
  <c r="U17" i="8"/>
  <c r="H36" i="8"/>
  <c r="H37" i="8" s="1"/>
  <c r="H38" i="8" s="1"/>
  <c r="V33" i="8"/>
  <c r="U33" i="8"/>
  <c r="H34" i="8"/>
  <c r="C38" i="8"/>
  <c r="C42" i="8"/>
  <c r="U34" i="8" l="1"/>
  <c r="V34" i="8"/>
  <c r="U36" i="8"/>
  <c r="V36" i="8"/>
  <c r="D42" i="8"/>
  <c r="V35" i="8"/>
  <c r="U35" i="8"/>
  <c r="H42" i="8"/>
  <c r="M5" i="25"/>
  <c r="M6" i="25"/>
  <c r="M7" i="25"/>
  <c r="M8" i="25"/>
  <c r="M9" i="25"/>
  <c r="M10" i="25"/>
  <c r="M11" i="25"/>
  <c r="M12" i="25"/>
  <c r="S8" i="20"/>
  <c r="AE8" i="20" s="1"/>
  <c r="S9" i="20"/>
  <c r="AE9" i="20" s="1"/>
  <c r="S10" i="20"/>
  <c r="AE10" i="20" s="1"/>
  <c r="S11" i="20"/>
  <c r="AE11" i="20" s="1"/>
  <c r="S12" i="20"/>
  <c r="AE12" i="20" s="1"/>
  <c r="S13" i="20"/>
  <c r="AE13" i="20" s="1"/>
  <c r="S14" i="20"/>
  <c r="S15" i="20"/>
  <c r="AE15" i="20" s="1"/>
  <c r="S16" i="20"/>
  <c r="AE16" i="20" s="1"/>
  <c r="S17" i="20"/>
  <c r="AE17" i="20" s="1"/>
  <c r="S18" i="20"/>
  <c r="AE18" i="20" s="1"/>
  <c r="S7" i="20"/>
  <c r="AE7" i="20" s="1"/>
  <c r="AE14" i="20" l="1"/>
  <c r="S19" i="20"/>
  <c r="AE19" i="20" s="1"/>
  <c r="F16" i="25"/>
  <c r="G16" i="25"/>
  <c r="H16" i="25"/>
  <c r="M10" i="19" s="1"/>
  <c r="I16" i="25"/>
  <c r="J16" i="25"/>
  <c r="E122" i="8" s="1"/>
  <c r="K16" i="25"/>
  <c r="E123" i="8" s="1"/>
  <c r="L16" i="25"/>
  <c r="E124" i="8" s="1"/>
  <c r="M12" i="19" l="1"/>
  <c r="M6" i="19"/>
  <c r="E117" i="8"/>
  <c r="M11" i="19"/>
  <c r="E121" i="8"/>
  <c r="M9" i="19"/>
  <c r="E119" i="8"/>
  <c r="E120" i="8"/>
  <c r="M8" i="19"/>
  <c r="E118" i="8"/>
  <c r="J12" i="22"/>
  <c r="J13" i="22"/>
  <c r="F12" i="22"/>
  <c r="F13" i="22"/>
  <c r="F14" i="22"/>
  <c r="J14" i="22" s="1"/>
  <c r="F16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L8" i="19" s="1"/>
  <c r="C290" i="16"/>
  <c r="L9" i="19" s="1"/>
  <c r="C291" i="16"/>
  <c r="L10" i="19" s="1"/>
  <c r="C292" i="16"/>
  <c r="C293" i="16"/>
  <c r="C294" i="16"/>
  <c r="L12" i="19" s="1"/>
  <c r="Y12" i="19" s="1"/>
  <c r="C295" i="16"/>
  <c r="L11" i="19" s="1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K13" i="22" l="1"/>
  <c r="L13" i="22" s="1"/>
  <c r="K12" i="22"/>
  <c r="L12" i="22" s="1"/>
  <c r="J16" i="22"/>
  <c r="K16" i="22" s="1"/>
  <c r="L16" i="22" s="1"/>
  <c r="X11" i="19"/>
  <c r="Y11" i="19"/>
  <c r="X12" i="19"/>
  <c r="X10" i="19"/>
  <c r="Y10" i="19"/>
  <c r="Y9" i="19"/>
  <c r="X9" i="19"/>
  <c r="X8" i="19"/>
  <c r="Y8" i="19"/>
  <c r="M7" i="19"/>
  <c r="M13" i="19" s="1"/>
  <c r="L7" i="19"/>
  <c r="P10" i="19"/>
  <c r="Z10" i="19" s="1"/>
  <c r="G15" i="22"/>
  <c r="K14" i="22"/>
  <c r="L14" i="22" s="1"/>
  <c r="L6" i="19"/>
  <c r="M14" i="19"/>
  <c r="L14" i="19"/>
  <c r="F15" i="22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D36" i="57" s="1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D37" i="57" s="1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D38" i="57" s="1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D39" i="57" s="1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F85" i="8"/>
  <c r="E86" i="8"/>
  <c r="F86" i="8"/>
  <c r="E87" i="8"/>
  <c r="E88" i="8"/>
  <c r="F88" i="8"/>
  <c r="E89" i="8"/>
  <c r="E90" i="8"/>
  <c r="E91" i="8"/>
  <c r="E77" i="8"/>
  <c r="G36" i="50" l="1"/>
  <c r="G37" i="50"/>
  <c r="G38" i="50"/>
  <c r="G39" i="50"/>
  <c r="X7" i="19"/>
  <c r="Y7" i="19"/>
  <c r="X6" i="19"/>
  <c r="Y6" i="19"/>
  <c r="L13" i="19"/>
  <c r="X14" i="19"/>
  <c r="U10" i="19"/>
  <c r="V10" i="19" s="1"/>
  <c r="G85" i="8"/>
  <c r="G86" i="8"/>
  <c r="E92" i="8"/>
  <c r="G88" i="8"/>
  <c r="G84" i="8"/>
  <c r="X13" i="19" l="1"/>
  <c r="Y13" i="19"/>
  <c r="F87" i="8"/>
  <c r="G87" i="8" s="1"/>
  <c r="J15" i="22"/>
  <c r="K15" i="22" s="1"/>
  <c r="L15" i="22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J11" i="8"/>
  <c r="K11" i="8" s="1"/>
  <c r="J9" i="8"/>
  <c r="K9" i="8" s="1"/>
  <c r="E4" i="5"/>
  <c r="C16" i="57"/>
  <c r="D16" i="57" s="1"/>
  <c r="C28" i="57"/>
  <c r="D28" i="57" s="1"/>
  <c r="C11" i="57"/>
  <c r="C7" i="57"/>
  <c r="C27" i="57"/>
  <c r="D27" i="57" s="1"/>
  <c r="C15" i="57"/>
  <c r="D15" i="57" s="1"/>
  <c r="C10" i="57"/>
  <c r="C26" i="57"/>
  <c r="D26" i="57" s="1"/>
  <c r="C14" i="57"/>
  <c r="C9" i="57"/>
  <c r="C25" i="57"/>
  <c r="D25" i="57" s="1"/>
  <c r="C13" i="57"/>
  <c r="C8" i="57"/>
  <c r="D8" i="57" s="1"/>
  <c r="C30" i="57"/>
  <c r="D30" i="57" s="1"/>
  <c r="C24" i="57"/>
  <c r="D24" i="57" s="1"/>
  <c r="C12" i="57"/>
  <c r="J23" i="8"/>
  <c r="K23" i="8" s="1"/>
  <c r="J22" i="8"/>
  <c r="K22" i="8" s="1"/>
  <c r="J8" i="8"/>
  <c r="K8" i="8" s="1"/>
  <c r="J12" i="8"/>
  <c r="K12" i="8" s="1"/>
  <c r="J21" i="8"/>
  <c r="K21" i="8" s="1"/>
  <c r="J7" i="8"/>
  <c r="K7" i="8" s="1"/>
  <c r="J20" i="8"/>
  <c r="K20" i="8" s="1"/>
  <c r="J6" i="8"/>
  <c r="K6" i="8" s="1"/>
  <c r="J29" i="8"/>
  <c r="K29" i="8" s="1"/>
  <c r="J10" i="8"/>
  <c r="K10" i="8" s="1"/>
  <c r="J19" i="8"/>
  <c r="K19" i="8" s="1"/>
  <c r="J5" i="8"/>
  <c r="K5" i="8" s="1"/>
  <c r="J18" i="8"/>
  <c r="K18" i="8" s="1"/>
  <c r="J16" i="8"/>
  <c r="K16" i="8" s="1"/>
  <c r="J15" i="8"/>
  <c r="K15" i="8" s="1"/>
  <c r="J13" i="8"/>
  <c r="K13" i="8" s="1"/>
  <c r="J14" i="8"/>
  <c r="K14" i="8" s="1"/>
  <c r="J30" i="8"/>
  <c r="K30" i="8" s="1"/>
  <c r="J27" i="8"/>
  <c r="K27" i="8" s="1"/>
  <c r="J26" i="8"/>
  <c r="K26" i="8" s="1"/>
  <c r="J25" i="8"/>
  <c r="K25" i="8" s="1"/>
  <c r="J24" i="8"/>
  <c r="K24" i="8" s="1"/>
  <c r="J28" i="8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20" i="20" l="1"/>
  <c r="K28" i="8"/>
  <c r="L24" i="8"/>
  <c r="N24" i="8"/>
  <c r="N10" i="8"/>
  <c r="L10" i="8"/>
  <c r="L25" i="8"/>
  <c r="N25" i="8"/>
  <c r="L29" i="8"/>
  <c r="N29" i="8"/>
  <c r="L26" i="8"/>
  <c r="N26" i="8"/>
  <c r="L6" i="8"/>
  <c r="N6" i="8"/>
  <c r="L27" i="8"/>
  <c r="N27" i="8"/>
  <c r="N20" i="8"/>
  <c r="L20" i="8"/>
  <c r="L30" i="8"/>
  <c r="N30" i="8"/>
  <c r="N7" i="8"/>
  <c r="L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L18" i="8"/>
  <c r="N18" i="8"/>
  <c r="N22" i="8"/>
  <c r="L22" i="8"/>
  <c r="L32" i="8"/>
  <c r="N32" i="8"/>
  <c r="N5" i="8"/>
  <c r="L5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G10" i="22"/>
  <c r="F52" i="8"/>
  <c r="F53" i="8"/>
  <c r="F54" i="8"/>
  <c r="F55" i="8"/>
  <c r="F56" i="8"/>
  <c r="F51" i="8"/>
  <c r="E52" i="8"/>
  <c r="E53" i="8"/>
  <c r="E54" i="8"/>
  <c r="E55" i="8"/>
  <c r="E56" i="8"/>
  <c r="E51" i="8"/>
  <c r="S8" i="19"/>
  <c r="S9" i="19"/>
  <c r="S11" i="19"/>
  <c r="S12" i="19"/>
  <c r="S6" i="19"/>
  <c r="G65" i="8" l="1"/>
  <c r="P6" i="19"/>
  <c r="Z6" i="19" s="1"/>
  <c r="W6" i="19"/>
  <c r="P11" i="19"/>
  <c r="Z11" i="19" s="1"/>
  <c r="W11" i="19"/>
  <c r="P9" i="19"/>
  <c r="Z9" i="19" s="1"/>
  <c r="W9" i="19"/>
  <c r="P12" i="19"/>
  <c r="Z12" i="19" s="1"/>
  <c r="W12" i="19"/>
  <c r="W8" i="19"/>
  <c r="S7" i="19"/>
  <c r="W7" i="19" s="1"/>
  <c r="G5" i="22"/>
  <c r="G7" i="22"/>
  <c r="G6" i="22"/>
  <c r="G9" i="22"/>
  <c r="G8" i="22"/>
  <c r="S14" i="19"/>
  <c r="P8" i="19"/>
  <c r="G62" i="8"/>
  <c r="G67" i="8"/>
  <c r="G52" i="8"/>
  <c r="F57" i="8"/>
  <c r="F10" i="22"/>
  <c r="F9" i="22"/>
  <c r="E57" i="8"/>
  <c r="G51" i="8"/>
  <c r="G71" i="8"/>
  <c r="G61" i="8"/>
  <c r="G66" i="8"/>
  <c r="G63" i="8"/>
  <c r="F72" i="8"/>
  <c r="G69" i="8"/>
  <c r="E72" i="8"/>
  <c r="G64" i="8"/>
  <c r="G68" i="8"/>
  <c r="F5" i="22"/>
  <c r="F8" i="22"/>
  <c r="S15" i="19"/>
  <c r="G60" i="8"/>
  <c r="F7" i="22"/>
  <c r="F6" i="22"/>
  <c r="G70" i="8"/>
  <c r="U6" i="19" l="1"/>
  <c r="V6" i="19" s="1"/>
  <c r="U12" i="19"/>
  <c r="V12" i="19" s="1"/>
  <c r="S13" i="19"/>
  <c r="U9" i="19"/>
  <c r="V9" i="19" s="1"/>
  <c r="U11" i="19"/>
  <c r="V11" i="19" s="1"/>
  <c r="P7" i="19"/>
  <c r="Z8" i="19"/>
  <c r="D20" i="57"/>
  <c r="J7" i="22"/>
  <c r="K7" i="22" s="1"/>
  <c r="L7" i="22" s="1"/>
  <c r="F79" i="8"/>
  <c r="G79" i="8" s="1"/>
  <c r="G20" i="50"/>
  <c r="D21" i="57"/>
  <c r="J8" i="22"/>
  <c r="K8" i="22" s="1"/>
  <c r="L8" i="22" s="1"/>
  <c r="F80" i="8"/>
  <c r="G80" i="8" s="1"/>
  <c r="G21" i="50"/>
  <c r="D19" i="57"/>
  <c r="J6" i="22"/>
  <c r="K6" i="22" s="1"/>
  <c r="L6" i="22" s="1"/>
  <c r="F78" i="8"/>
  <c r="G78" i="8" s="1"/>
  <c r="G19" i="50"/>
  <c r="D18" i="57"/>
  <c r="J5" i="22"/>
  <c r="K5" i="22" s="1"/>
  <c r="L5" i="22" s="1"/>
  <c r="F77" i="8"/>
  <c r="G77" i="8" s="1"/>
  <c r="G18" i="50"/>
  <c r="U8" i="19"/>
  <c r="V8" i="19" s="1"/>
  <c r="D23" i="57"/>
  <c r="J10" i="22"/>
  <c r="K10" i="22" s="1"/>
  <c r="L10" i="22" s="1"/>
  <c r="F82" i="8"/>
  <c r="G82" i="8" s="1"/>
  <c r="G23" i="50"/>
  <c r="D22" i="57"/>
  <c r="J9" i="22"/>
  <c r="F81" i="8"/>
  <c r="G22" i="50"/>
  <c r="P14" i="19"/>
  <c r="Z14" i="19" s="1"/>
  <c r="G72" i="8"/>
  <c r="G56" i="8"/>
  <c r="G55" i="8"/>
  <c r="G53" i="8"/>
  <c r="G15" i="52"/>
  <c r="F15" i="52"/>
  <c r="W13" i="19" l="1"/>
  <c r="V13" i="19"/>
  <c r="Z7" i="19"/>
  <c r="P13" i="19"/>
  <c r="Z13" i="19" s="1"/>
  <c r="W14" i="19"/>
  <c r="Y14" i="19"/>
  <c r="G81" i="8"/>
  <c r="K9" i="22"/>
  <c r="L9" i="22" s="1"/>
  <c r="F2" i="8"/>
  <c r="F45" i="8"/>
  <c r="G45" i="8" s="1"/>
  <c r="F46" i="8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46" i="8"/>
  <c r="G47" i="8" s="1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G19" i="22"/>
  <c r="E47" i="8" l="1"/>
  <c r="F19" i="22"/>
  <c r="G18" i="22"/>
  <c r="F18" i="22" l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F91" i="8"/>
  <c r="G91" i="8" s="1"/>
  <c r="D29" i="57"/>
  <c r="D32" i="57" s="1"/>
  <c r="J18" i="22"/>
  <c r="F90" i="8"/>
  <c r="G90" i="8" s="1"/>
  <c r="G29" i="50"/>
  <c r="E110" i="8"/>
  <c r="K19" i="22" l="1"/>
  <c r="L19" i="22" s="1"/>
  <c r="K18" i="22"/>
  <c r="L18" i="22" s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E5" i="5"/>
  <c r="E21" i="5"/>
  <c r="G19" i="1"/>
  <c r="G31" i="1"/>
  <c r="G33" i="1"/>
  <c r="E3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F18" i="1"/>
  <c r="F19" i="1"/>
  <c r="P18" i="20" l="1"/>
  <c r="AG18" i="20"/>
  <c r="AF18" i="20"/>
  <c r="R29" i="8"/>
  <c r="Q29" i="8"/>
  <c r="Q8" i="8"/>
  <c r="R8" i="8"/>
  <c r="R22" i="8"/>
  <c r="Q22" i="8"/>
  <c r="Q23" i="8"/>
  <c r="R23" i="8"/>
  <c r="Q26" i="8"/>
  <c r="R26" i="8"/>
  <c r="Q27" i="8"/>
  <c r="R27" i="8"/>
  <c r="R11" i="8"/>
  <c r="Q11" i="8"/>
  <c r="R15" i="8"/>
  <c r="Q15" i="8"/>
  <c r="R9" i="8"/>
  <c r="Q9" i="8"/>
  <c r="R5" i="8"/>
  <c r="Q5" i="8"/>
  <c r="R13" i="8"/>
  <c r="Q13" i="8"/>
  <c r="R16" i="8"/>
  <c r="Q16" i="8"/>
  <c r="R10" i="8"/>
  <c r="Q10" i="8"/>
  <c r="R25" i="8"/>
  <c r="Q25" i="8"/>
  <c r="R7" i="8"/>
  <c r="Q7" i="8"/>
  <c r="Q30" i="8"/>
  <c r="R30" i="8"/>
  <c r="Q31" i="8"/>
  <c r="R31" i="8"/>
  <c r="R32" i="8"/>
  <c r="Q32" i="8"/>
  <c r="R24" i="8"/>
  <c r="Q24" i="8"/>
  <c r="R20" i="8"/>
  <c r="Q20" i="8"/>
  <c r="R6" i="8"/>
  <c r="Q6" i="8"/>
  <c r="R12" i="8"/>
  <c r="Q12" i="8"/>
  <c r="G32" i="50"/>
  <c r="E24" i="5"/>
  <c r="E30" i="5" s="1"/>
  <c r="F7" i="1"/>
  <c r="F8" i="1"/>
  <c r="F9" i="1"/>
  <c r="F10" i="1"/>
  <c r="F11" i="1"/>
  <c r="U18" i="20" l="1"/>
  <c r="V18" i="20" s="1"/>
  <c r="AH18" i="20"/>
  <c r="Q19" i="8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2" i="8"/>
  <c r="E12" i="1"/>
  <c r="E21" i="1" l="1"/>
  <c r="E17" i="8" l="1"/>
  <c r="E35" i="8" s="1"/>
  <c r="E106" i="8" l="1"/>
  <c r="D16" i="25"/>
  <c r="E116" i="8" s="1"/>
  <c r="M4" i="25"/>
  <c r="M16" i="25" s="1"/>
  <c r="M20" i="20" l="1"/>
  <c r="E33" i="8" l="1"/>
  <c r="E36" i="8" s="1"/>
  <c r="E37" i="8" s="1"/>
  <c r="F33" i="8"/>
  <c r="F17" i="8"/>
  <c r="F35" i="8" s="1"/>
  <c r="F36" i="8" l="1"/>
  <c r="F37" i="8" l="1"/>
  <c r="F42" i="8" s="1"/>
  <c r="E42" i="8" l="1"/>
  <c r="E38" i="8"/>
  <c r="F38" i="8"/>
  <c r="E34" i="8" l="1"/>
  <c r="E109" i="8" l="1"/>
  <c r="C8" i="29" s="1"/>
  <c r="C16" i="25" l="1"/>
  <c r="E115" i="8" s="1"/>
  <c r="G12" i="23"/>
  <c r="E108" i="8" l="1"/>
  <c r="E107" i="8"/>
  <c r="D20" i="22" l="1"/>
  <c r="G17" i="22"/>
  <c r="F17" i="22"/>
  <c r="E111" i="8"/>
  <c r="F89" i="8" l="1"/>
  <c r="G89" i="8" s="1"/>
  <c r="G31" i="50"/>
  <c r="F34" i="8"/>
  <c r="J17" i="22" l="1"/>
  <c r="K17" i="22" s="1"/>
  <c r="D31" i="57"/>
  <c r="F6" i="1"/>
  <c r="L13" i="20"/>
  <c r="L17" i="22" l="1"/>
  <c r="P13" i="20"/>
  <c r="AG13" i="20"/>
  <c r="AF13" i="20"/>
  <c r="H171" i="16"/>
  <c r="G49" i="1"/>
  <c r="G46" i="1"/>
  <c r="L14" i="20"/>
  <c r="L11" i="20"/>
  <c r="L8" i="20"/>
  <c r="L16" i="20"/>
  <c r="L10" i="20"/>
  <c r="L12" i="20"/>
  <c r="L9" i="20"/>
  <c r="L15" i="20"/>
  <c r="F8" i="23"/>
  <c r="L7" i="20"/>
  <c r="L17" i="20"/>
  <c r="F7" i="23"/>
  <c r="F10" i="23"/>
  <c r="C8" i="23"/>
  <c r="D8" i="23" s="1"/>
  <c r="E8" i="23" s="1"/>
  <c r="E99" i="8" s="1"/>
  <c r="G11" i="22" l="1"/>
  <c r="G20" i="22" s="1"/>
  <c r="E20" i="22"/>
  <c r="P10" i="20"/>
  <c r="AG10" i="20"/>
  <c r="AF10" i="20"/>
  <c r="P16" i="20"/>
  <c r="AG16" i="20"/>
  <c r="AF16" i="20"/>
  <c r="P8" i="20"/>
  <c r="AG8" i="20"/>
  <c r="AF8" i="20"/>
  <c r="P14" i="20"/>
  <c r="AG14" i="20"/>
  <c r="AF14" i="20"/>
  <c r="P11" i="20"/>
  <c r="AF11" i="20"/>
  <c r="AG11" i="20"/>
  <c r="P7" i="20"/>
  <c r="L19" i="20"/>
  <c r="AF7" i="20"/>
  <c r="AG7" i="20"/>
  <c r="P17" i="20"/>
  <c r="AG17" i="20"/>
  <c r="AF17" i="20"/>
  <c r="P15" i="20"/>
  <c r="AG15" i="20"/>
  <c r="AF15" i="20"/>
  <c r="P9" i="20"/>
  <c r="AF9" i="20"/>
  <c r="AG9" i="20"/>
  <c r="P12" i="20"/>
  <c r="AF12" i="20"/>
  <c r="AG12" i="20"/>
  <c r="U13" i="20"/>
  <c r="V13" i="20" s="1"/>
  <c r="AH13" i="20"/>
  <c r="R14" i="8"/>
  <c r="Q14" i="8"/>
  <c r="F11" i="22"/>
  <c r="F20" i="22" s="1"/>
  <c r="G54" i="8"/>
  <c r="G57" i="8" s="1"/>
  <c r="G42" i="1"/>
  <c r="H8" i="23"/>
  <c r="G12" i="1"/>
  <c r="G39" i="1"/>
  <c r="G45" i="1"/>
  <c r="C11" i="23"/>
  <c r="G40" i="1"/>
  <c r="C7" i="23"/>
  <c r="D7" i="23" s="1"/>
  <c r="G41" i="1"/>
  <c r="G21" i="1"/>
  <c r="F21" i="1" s="1"/>
  <c r="C10" i="23"/>
  <c r="D10" i="23" s="1"/>
  <c r="C6" i="23"/>
  <c r="D6" i="23" s="1"/>
  <c r="L15" i="19"/>
  <c r="G43" i="1"/>
  <c r="G37" i="1"/>
  <c r="G44" i="1"/>
  <c r="G29" i="1"/>
  <c r="C9" i="23"/>
  <c r="E18" i="5"/>
  <c r="E38" i="5" s="1"/>
  <c r="J33" i="8"/>
  <c r="K33" i="8" s="1"/>
  <c r="D9" i="23" l="1"/>
  <c r="E9" i="23"/>
  <c r="U14" i="20"/>
  <c r="V14" i="20" s="1"/>
  <c r="AH14" i="20"/>
  <c r="U8" i="20"/>
  <c r="V8" i="20" s="1"/>
  <c r="AH8" i="20"/>
  <c r="U17" i="20"/>
  <c r="V17" i="20" s="1"/>
  <c r="AH17" i="20"/>
  <c r="AG19" i="20"/>
  <c r="AF19" i="20"/>
  <c r="U16" i="20"/>
  <c r="V16" i="20" s="1"/>
  <c r="AH16" i="20"/>
  <c r="U15" i="20"/>
  <c r="V15" i="20" s="1"/>
  <c r="AH15" i="20"/>
  <c r="U12" i="20"/>
  <c r="V12" i="20" s="1"/>
  <c r="AH12" i="20"/>
  <c r="U9" i="20"/>
  <c r="V9" i="20" s="1"/>
  <c r="AH9" i="20"/>
  <c r="U7" i="20"/>
  <c r="V7" i="20" s="1"/>
  <c r="P19" i="20"/>
  <c r="AH19" i="20" s="1"/>
  <c r="AH7" i="20"/>
  <c r="U11" i="20"/>
  <c r="V11" i="20" s="1"/>
  <c r="AH11" i="20"/>
  <c r="U10" i="20"/>
  <c r="V10" i="20" s="1"/>
  <c r="AH10" i="20"/>
  <c r="I20" i="22"/>
  <c r="E6" i="23"/>
  <c r="E97" i="8" s="1"/>
  <c r="E7" i="23"/>
  <c r="E98" i="8" s="1"/>
  <c r="E100" i="8"/>
  <c r="E10" i="23"/>
  <c r="E101" i="8" s="1"/>
  <c r="J11" i="22"/>
  <c r="J20" i="22" s="1"/>
  <c r="F83" i="8"/>
  <c r="G11" i="50"/>
  <c r="D11" i="57"/>
  <c r="N33" i="8"/>
  <c r="L33" i="8"/>
  <c r="J36" i="8"/>
  <c r="C4" i="29" s="1"/>
  <c r="C14" i="29" s="1"/>
  <c r="H6" i="23" l="1"/>
  <c r="G9" i="50" s="1"/>
  <c r="H10" i="23"/>
  <c r="D13" i="57" s="1"/>
  <c r="H9" i="23"/>
  <c r="H7" i="23"/>
  <c r="G83" i="8"/>
  <c r="G92" i="8" s="1"/>
  <c r="F92" i="8"/>
  <c r="K11" i="22"/>
  <c r="K20" i="22" s="1"/>
  <c r="R33" i="8"/>
  <c r="Q33" i="8"/>
  <c r="C15" i="29"/>
  <c r="C5" i="23"/>
  <c r="E5" i="23" s="1"/>
  <c r="L11" i="22" l="1"/>
  <c r="L20" i="22" s="1"/>
  <c r="D9" i="57"/>
  <c r="D5" i="23"/>
  <c r="G13" i="50"/>
  <c r="F12" i="23"/>
  <c r="G10" i="50"/>
  <c r="D10" i="57"/>
  <c r="G12" i="50"/>
  <c r="D12" i="57"/>
  <c r="G47" i="1"/>
  <c r="G51" i="1" s="1"/>
  <c r="E40" i="5" s="1"/>
  <c r="C12" i="23"/>
  <c r="H5" i="23" l="1"/>
  <c r="D7" i="57" s="1"/>
  <c r="E96" i="8"/>
  <c r="J17" i="8"/>
  <c r="K17" i="8" s="1"/>
  <c r="G7" i="50" l="1"/>
  <c r="N17" i="8"/>
  <c r="L17" i="8"/>
  <c r="J35" i="8"/>
  <c r="J37" i="8" s="1"/>
  <c r="J38" i="8" s="1"/>
  <c r="J34" i="8"/>
  <c r="G56" i="1"/>
  <c r="E39" i="5" s="1"/>
  <c r="R17" i="8" l="1"/>
  <c r="Q17" i="8"/>
  <c r="J42" i="8"/>
  <c r="C3" i="29"/>
  <c r="C5" i="29" s="1"/>
  <c r="J43" i="8" l="1"/>
  <c r="B5" i="24"/>
  <c r="B10" i="24" s="1"/>
  <c r="C7" i="29"/>
  <c r="C6" i="29"/>
  <c r="C9" i="29"/>
  <c r="G42" i="5"/>
  <c r="C18" i="29"/>
  <c r="C10" i="29" l="1"/>
  <c r="C16" i="29" s="1"/>
  <c r="C11" i="29" l="1"/>
  <c r="C17" i="29"/>
  <c r="C20" i="29" s="1"/>
  <c r="C19" i="29"/>
  <c r="C21" i="29" l="1"/>
  <c r="C22" i="29" s="1"/>
  <c r="E125" i="8"/>
  <c r="D11" i="23"/>
  <c r="B12" i="23"/>
  <c r="D12" i="23" l="1"/>
  <c r="E11" i="23"/>
  <c r="H11" i="23" s="1"/>
  <c r="G14" i="50" l="1"/>
  <c r="G17" i="50" s="1"/>
  <c r="G33" i="50" s="1"/>
  <c r="G35" i="50" s="1"/>
  <c r="G40" i="50" s="1"/>
  <c r="H12" i="23"/>
  <c r="D14" i="57"/>
  <c r="D17" i="57" s="1"/>
  <c r="D33" i="57" s="1"/>
  <c r="D35" i="57" s="1"/>
  <c r="D40" i="57" s="1"/>
  <c r="E12" i="23"/>
  <c r="E102" i="8"/>
  <c r="E103" i="8" s="1"/>
</calcChain>
</file>

<file path=xl/comments1.xml><?xml version="1.0" encoding="utf-8"?>
<comments xmlns="http://schemas.openxmlformats.org/spreadsheetml/2006/main">
  <authors>
    <author>HIG-VIP</author>
    <author>Administrator</author>
    <author>KSHITS111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CFลดลง
ประมาณการลดลงเนื่องจากคนไข้โควิด มีจำนวนลดลง 
ผลการดำเนินงานปี64 รายได้ UC-IP เพิ่มขึ้นช่วงเดือน กค-สค. และคนไข้ลดลง เดือน กย.อย่างต่อเนื่อง</t>
        </r>
      </text>
    </comment>
    <comment ref="J9" authorId="2">
      <text>
        <r>
          <rPr>
            <b/>
            <sz val="9"/>
            <color indexed="81"/>
            <rFont val="Tahoma"/>
            <family val="2"/>
          </rPr>
          <t xml:space="preserve">ประมาณการลดลงเนื่องจากคนไข้โควิด มีจำนวนลดลงอย่างต่อเนื่องตั้งแต่ กย.64 </t>
        </r>
      </text>
    </comment>
    <comment ref="J10" authorId="2">
      <text>
        <r>
          <rPr>
            <b/>
            <sz val="9"/>
            <color indexed="81"/>
            <rFont val="Tahoma"/>
            <family val="2"/>
          </rPr>
          <t xml:space="preserve">ประมาณการลดลงเนื่องจากคนไข้โควิด มีจำนวนลดลงอย่างต่อเนื่องตั้งแต่ กย.64 </t>
        </r>
      </text>
    </comment>
    <comment ref="J13" authorId="2">
      <text>
        <r>
          <rPr>
            <b/>
            <sz val="9"/>
            <color indexed="81"/>
            <rFont val="Tahoma"/>
            <family val="2"/>
          </rPr>
          <t>เงินเดือนราชการ</t>
        </r>
      </text>
    </comment>
    <comment ref="J14" authorId="2">
      <text>
        <r>
          <rPr>
            <b/>
            <sz val="9"/>
            <color indexed="81"/>
            <rFont val="Tahoma"/>
            <family val="2"/>
          </rPr>
          <t>64 ได้รับตึก 17 ล้าน/รายได้บริจาค 2 ล้าน  ปี65 พตส  ฉ11  ครุภัณฑ์เงินกู้  บริจาค
ประมาณการรายได้ปี 65ลดลงเนื่องจากผลการดำเนินการปี 64 มีการรับสิ่งก่อสร้าง</t>
        </r>
      </text>
    </comment>
    <comment ref="J17" authorId="2">
      <text>
        <r>
          <rPr>
            <b/>
            <sz val="9"/>
            <color indexed="81"/>
            <rFont val="Tahoma"/>
            <family val="2"/>
          </rPr>
          <t>เฉพาะ รพ</t>
        </r>
      </text>
    </comment>
    <comment ref="J23" authorId="2">
      <text>
        <r>
          <rPr>
            <b/>
            <sz val="9"/>
            <color indexed="81"/>
            <rFont val="Tahoma"/>
            <family val="2"/>
          </rPr>
          <t xml:space="preserve">พยาบาล 6 คน/กัน ลจค 2 </t>
        </r>
      </text>
    </comment>
    <comment ref="J25" authorId="2">
      <text>
        <r>
          <rPr>
            <b/>
            <sz val="9"/>
            <color indexed="81"/>
            <rFont val="Tahoma"/>
            <family val="2"/>
          </rPr>
          <t>เงินค่ารักษาพยาบาล/ฝึกอบรม/ช่วยเหลือบุตร/ปกส</t>
        </r>
      </text>
    </comment>
    <comment ref="J28" authorId="2">
      <text>
        <r>
          <rPr>
            <b/>
            <sz val="9"/>
            <color indexed="81"/>
            <rFont val="Tahoma"/>
            <family val="2"/>
          </rPr>
          <t>ค่าอาหารผู้ป่วย</t>
        </r>
      </text>
    </comment>
    <comment ref="G76" authorId="3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Amonrat</author>
  </authors>
  <commentList>
    <comment ref="B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>
  <authors>
    <author>KSHITS111</author>
  </authors>
  <commentList>
    <comment ref="S4" authorId="0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7" authorId="0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8" authorId="0">
      <text>
        <r>
          <rPr>
            <b/>
            <sz val="9"/>
            <color indexed="81"/>
            <rFont val="Tahoma"/>
            <family val="2"/>
          </rPr>
          <t>ระดับหน่วยบริการ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0" authorId="0">
      <text>
        <r>
          <rPr>
            <b/>
            <sz val="9"/>
            <color indexed="81"/>
            <rFont val="Tahoma"/>
            <family val="2"/>
          </rPr>
          <t>ระดับเขต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 xml:space="preserve">ระดับหน่วยบริการ   379,320 บาท
ระดับจังหวัด  492,800 บาท
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 xml:space="preserve">ระดับหน่วยบริการ
รพ.สต. 871,190 บาท
ระดับจังหวัด
รพ.สต.  492,800 บาท
ระดับเขต
รพ.สต.  504,000 บาท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  <author>KSHITS111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ระดับหน่วยบริการ
รพ. 460,484.98 บาท
ระดับจังหวัด
รพ.  300,000 บาท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<sst xmlns="http://schemas.openxmlformats.org/spreadsheetml/2006/main" count="30917" uniqueCount="7301">
  <si>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</si>
  <si>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</si>
  <si>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</si>
  <si>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</si>
  <si>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</si>
  <si>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</si>
  <si>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</si>
  <si>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</si>
  <si>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</si>
  <si>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</si>
  <si>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</si>
  <si>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</si>
  <si>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</si>
  <si>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</si>
  <si>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</si>
  <si>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</si>
  <si>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</si>
  <si>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</si>
  <si>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</si>
  <si>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</si>
  <si>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</si>
  <si>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</si>
  <si>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</si>
  <si>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</si>
  <si>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</si>
  <si>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</si>
  <si>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</si>
  <si>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</si>
  <si>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</si>
  <si>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</si>
  <si>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</si>
  <si>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</si>
  <si>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</si>
  <si>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</si>
  <si>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</si>
  <si>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</si>
  <si>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</si>
  <si>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</si>
  <si>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</si>
  <si>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</si>
  <si>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</si>
  <si>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</si>
  <si>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</si>
  <si>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</si>
  <si>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</si>
  <si>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</si>
  <si>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</si>
  <si>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</si>
  <si>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</si>
  <si>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</si>
  <si>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</si>
  <si>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</si>
  <si>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</si>
  <si>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</si>
  <si>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</si>
  <si>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</si>
  <si>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</si>
  <si>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</si>
  <si>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</si>
  <si>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</si>
  <si>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</si>
  <si>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</si>
  <si>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</si>
  <si>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</si>
  <si>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</si>
  <si>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</si>
  <si>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</si>
  <si>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</si>
  <si>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</si>
  <si>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</si>
  <si>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</si>
  <si>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</si>
  <si>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</si>
  <si>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</si>
  <si>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</si>
  <si>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</si>
  <si>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</si>
  <si>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</si>
  <si>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</si>
  <si>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</si>
  <si>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</si>
  <si>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</si>
  <si>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</si>
  <si>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</si>
  <si>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</si>
  <si>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</si>
  <si>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</si>
  <si>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</si>
  <si>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</si>
  <si>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</si>
  <si>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</si>
  <si>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</si>
  <si>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</si>
  <si>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</si>
  <si>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</si>
  <si>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</si>
  <si>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</si>
  <si>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</si>
  <si>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</si>
  <si>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</si>
  <si>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</si>
  <si>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</si>
  <si>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</si>
  <si>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</si>
  <si>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</si>
  <si>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</si>
  <si>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</si>
  <si>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</si>
  <si>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</si>
  <si>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</si>
  <si>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</si>
  <si>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</si>
  <si>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</si>
  <si>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</si>
  <si>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</si>
  <si>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</si>
  <si>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</si>
  <si>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</si>
  <si>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</si>
  <si>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</si>
  <si>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</si>
  <si>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</si>
  <si>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</si>
  <si>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</si>
  <si>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</si>
  <si>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</si>
  <si>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</si>
  <si>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</si>
  <si>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</si>
  <si>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</si>
  <si>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</si>
  <si>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</si>
  <si>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</si>
  <si>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</si>
  <si>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</si>
  <si>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</si>
  <si>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</si>
  <si>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</si>
  <si>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</si>
  <si>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</si>
  <si>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</si>
  <si>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</si>
  <si>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</si>
  <si>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</si>
  <si>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</si>
  <si>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</si>
  <si>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</si>
  <si>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</si>
  <si>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</si>
  <si>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</si>
  <si>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</si>
  <si>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</si>
  <si>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</si>
  <si>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</si>
  <si>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</si>
  <si>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</si>
  <si>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</si>
  <si>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</si>
  <si>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</si>
  <si>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</si>
  <si>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</si>
  <si>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</si>
  <si>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</si>
  <si>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</si>
  <si>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</si>
  <si>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</si>
  <si>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</si>
  <si>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</si>
  <si>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</si>
  <si>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</si>
  <si>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</si>
  <si>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</si>
  <si>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</si>
  <si>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</si>
  <si>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</si>
  <si>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</si>
  <si>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</si>
  <si>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</si>
  <si>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</si>
  <si>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</si>
  <si>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</si>
  <si>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</si>
  <si>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</si>
  <si>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</si>
  <si>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</si>
  <si>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</si>
  <si>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</si>
  <si>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</si>
  <si>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</si>
  <si>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</si>
  <si>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</si>
  <si>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</si>
  <si>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</si>
  <si>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</si>
  <si>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</si>
  <si>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</si>
  <si>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</si>
  <si>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</si>
  <si>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</si>
  <si>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</si>
  <si>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</si>
  <si>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</si>
  <si>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</si>
  <si>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</si>
  <si>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</si>
  <si>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</si>
  <si>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</si>
  <si>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</si>
  <si>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</si>
  <si>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</si>
  <si>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</si>
  <si>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</si>
  <si>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</si>
  <si>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</si>
  <si>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</si>
  <si>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</si>
  <si>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</si>
  <si>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</si>
  <si>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</si>
  <si>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</si>
  <si>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</si>
  <si>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</si>
  <si>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</si>
  <si>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</si>
  <si>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</si>
  <si>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</si>
  <si>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</si>
  <si>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</si>
  <si>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</si>
  <si>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</si>
  <si>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</si>
  <si>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</si>
  <si>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</si>
  <si>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</si>
  <si>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</si>
  <si>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</si>
  <si>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</si>
  <si>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</si>
  <si>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</si>
  <si>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</si>
  <si>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</si>
  <si>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</si>
  <si>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</si>
  <si>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</si>
  <si>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</si>
  <si>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</si>
  <si>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</si>
  <si>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</si>
  <si>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</si>
  <si>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</si>
  <si>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</si>
  <si>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</si>
  <si>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</si>
  <si>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</si>
  <si>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</si>
  <si>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</si>
  <si>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</si>
  <si>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</si>
  <si>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</si>
  <si>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</si>
  <si>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</si>
  <si>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</si>
  <si>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</si>
  <si>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</si>
  <si>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</si>
  <si>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</si>
  <si>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</si>
  <si>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</si>
  <si>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</si>
  <si>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</si>
  <si>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</si>
  <si>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</si>
  <si>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</si>
  <si>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</si>
  <si>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</si>
  <si>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</si>
  <si>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</si>
  <si>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</si>
  <si>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</si>
  <si>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</si>
  <si>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</si>
  <si>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</si>
  <si>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</si>
  <si>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</si>
  <si>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</si>
  <si>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</si>
  <si>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</si>
  <si>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</si>
  <si>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</si>
  <si>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</si>
  <si>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</si>
  <si>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</si>
  <si>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</si>
  <si>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</si>
  <si>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</si>
  <si>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</si>
  <si>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</si>
  <si>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</si>
  <si>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</si>
  <si>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</si>
  <si>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</si>
  <si>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</si>
  <si>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</si>
  <si>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</si>
  <si>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</si>
  <si>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</si>
  <si>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</si>
  <si>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</si>
  <si>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</si>
  <si>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</si>
  <si>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</si>
  <si>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</si>
  <si>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</si>
  <si>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</si>
  <si>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</si>
  <si>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</si>
  <si>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</si>
  <si>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</si>
  <si>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</si>
  <si>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</si>
  <si>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</si>
  <si>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</si>
  <si>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</si>
  <si>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</si>
  <si>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</si>
  <si>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</si>
  <si>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</si>
  <si>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</si>
  <si>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</si>
  <si>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</si>
  <si>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</si>
  <si>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</si>
  <si>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</si>
  <si>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</si>
  <si>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</si>
  <si>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</si>
  <si>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</si>
  <si>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</si>
  <si>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</si>
  <si>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</si>
  <si>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</si>
  <si>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</si>
  <si>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</si>
  <si>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</si>
  <si>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</si>
  <si>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</si>
  <si>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</si>
  <si>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</si>
  <si>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</si>
  <si>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</si>
  <si>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</si>
  <si>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</si>
  <si>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</si>
  <si>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</si>
  <si>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</si>
  <si>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</si>
  <si>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</si>
  <si>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</si>
  <si>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</si>
  <si>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</si>
  <si>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</si>
  <si>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</si>
  <si>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</si>
  <si>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</si>
  <si>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</si>
  <si>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</si>
  <si>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</si>
  <si>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</si>
  <si>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</si>
  <si>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</si>
  <si>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</si>
  <si>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</si>
  <si>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</si>
  <si>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</si>
  <si>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</si>
  <si>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</si>
  <si>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</si>
  <si>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</si>
  <si>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</si>
  <si>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</si>
  <si>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</si>
  <si>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</si>
  <si>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</si>
  <si>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</si>
  <si>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</si>
  <si>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</si>
  <si>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</si>
  <si>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</si>
  <si>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</si>
  <si>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</si>
  <si>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</si>
  <si>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</si>
  <si>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</si>
  <si>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</si>
  <si>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</si>
  <si>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</si>
  <si>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</si>
  <si>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</si>
  <si>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</si>
  <si>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</si>
  <si>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</si>
  <si>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</si>
  <si>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</si>
  <si>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</si>
  <si>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</si>
  <si>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</si>
  <si>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</si>
  <si>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</si>
  <si>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</si>
  <si>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</si>
  <si>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</si>
  <si>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</si>
  <si>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</si>
  <si>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</si>
  <si>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</si>
  <si>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</si>
  <si>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</si>
  <si>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</si>
  <si>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</si>
  <si>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</si>
  <si>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</si>
  <si>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</si>
  <si>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</si>
  <si>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</si>
  <si>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</si>
  <si>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</si>
  <si>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</si>
  <si>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</si>
  <si>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</si>
  <si>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</si>
  <si>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</si>
  <si>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</si>
  <si>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</si>
  <si>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</si>
  <si>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</si>
  <si>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</si>
  <si>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</si>
  <si>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</si>
  <si>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</si>
  <si>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</si>
  <si>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</si>
  <si>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</si>
  <si>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</si>
  <si>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</si>
  <si>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</si>
  <si>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</si>
  <si>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</si>
  <si>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</si>
  <si>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</si>
  <si>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</si>
  <si>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</si>
  <si>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</si>
  <si>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</si>
  <si>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</si>
  <si>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</si>
  <si>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</si>
  <si>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</si>
  <si>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</si>
  <si>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</si>
  <si>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</si>
  <si>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</si>
  <si>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</si>
  <si>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</si>
  <si>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</si>
  <si>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</si>
  <si>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</si>
  <si>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</si>
  <si>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</si>
  <si>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</si>
  <si>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</si>
  <si>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</si>
  <si>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</si>
  <si>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</si>
  <si>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</si>
  <si>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</si>
  <si>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</si>
  <si>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</si>
  <si>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</si>
  <si>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</si>
  <si>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</si>
  <si>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</si>
  <si>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</si>
  <si>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</si>
  <si>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</si>
  <si>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</si>
  <si>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</si>
  <si>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</si>
  <si>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</si>
  <si>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</si>
  <si>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</si>
  <si>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</si>
  <si>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</si>
  <si>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</si>
  <si>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</si>
  <si>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</si>
  <si>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</si>
  <si>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</si>
  <si>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</si>
  <si>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</si>
  <si>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</si>
  <si>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</si>
  <si>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</si>
  <si>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</si>
  <si>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</si>
  <si>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</si>
  <si>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</si>
  <si>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</si>
  <si>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</si>
  <si>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</si>
  <si>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</si>
  <si>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</si>
  <si>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</si>
  <si>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</si>
  <si>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</si>
  <si>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</si>
  <si>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</si>
  <si>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</si>
  <si>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</si>
  <si>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</si>
  <si>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</si>
  <si>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</si>
  <si>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</si>
  <si>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</si>
  <si>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</si>
  <si>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</si>
  <si>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</si>
  <si>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</si>
  <si>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</si>
  <si>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</si>
  <si>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</si>
  <si>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</si>
  <si>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</si>
  <si>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</si>
  <si>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</si>
  <si>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</si>
  <si>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</si>
  <si>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</si>
  <si>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</si>
  <si>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</si>
  <si>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</si>
  <si>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</si>
  <si>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</si>
  <si>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</si>
  <si>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</si>
  <si>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</si>
  <si>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</si>
  <si>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</si>
  <si>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</si>
  <si>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</si>
  <si>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</si>
  <si>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</si>
  <si>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</si>
  <si>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</si>
  <si>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</si>
  <si>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</si>
  <si>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</si>
  <si>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</si>
  <si>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</si>
  <si>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</si>
  <si>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</si>
  <si>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</si>
  <si>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</si>
  <si>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</si>
  <si>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</si>
  <si>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</si>
  <si>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</si>
  <si>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</si>
  <si>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</si>
  <si>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</si>
  <si>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</si>
  <si>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</si>
  <si>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</si>
  <si>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</si>
  <si>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</si>
  <si>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</si>
  <si>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</si>
  <si>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</si>
  <si>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</si>
  <si>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</si>
  <si>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</si>
  <si>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</si>
  <si>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</si>
  <si>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</si>
  <si>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</si>
  <si>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</si>
  <si>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</si>
  <si>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</si>
  <si>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</si>
  <si>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</si>
  <si>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</si>
  <si>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</si>
  <si>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</si>
  <si>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</si>
  <si>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</si>
  <si>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</si>
  <si>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</si>
  <si>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</si>
  <si>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</si>
  <si>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</si>
  <si>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</si>
  <si>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</si>
  <si>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</si>
  <si>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</si>
  <si>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</si>
  <si>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</si>
  <si>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</si>
  <si>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</si>
  <si>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</si>
  <si>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</si>
  <si>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</si>
  <si>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</si>
  <si>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</si>
  <si>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</si>
  <si>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</si>
  <si>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</si>
  <si>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</si>
  <si>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</si>
  <si>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</si>
  <si>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</si>
  <si>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</si>
  <si>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</si>
  <si>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</si>
  <si>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</si>
  <si>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</si>
  <si>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</si>
  <si>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</si>
  <si>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</si>
  <si>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</si>
  <si>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</si>
  <si>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</si>
  <si>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</si>
  <si>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</si>
  <si>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</si>
  <si>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</si>
  <si>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</si>
  <si>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</si>
  <si>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</si>
  <si>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</si>
  <si>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</si>
  <si>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</si>
  <si>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</si>
  <si>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</si>
  <si>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</si>
  <si>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</si>
  <si>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</si>
  <si>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</si>
  <si>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</si>
  <si>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</si>
  <si>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</si>
  <si>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</si>
  <si>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</si>
  <si>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</si>
  <si>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</si>
  <si>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</si>
  <si>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</si>
  <si>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</si>
  <si>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</si>
  <si>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</si>
  <si>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</si>
  <si>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</si>
  <si>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</si>
  <si>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</si>
  <si>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</si>
  <si>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</si>
  <si>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</si>
  <si>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</si>
  <si>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</si>
  <si>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</si>
  <si>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</si>
  <si>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</si>
  <si>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</si>
  <si>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</si>
  <si>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</si>
  <si>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</si>
  <si>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</si>
  <si>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</si>
  <si>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</si>
  <si>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</si>
  <si>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</si>
  <si>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</si>
  <si>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</si>
  <si>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</si>
  <si>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</si>
  <si>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</si>
  <si>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</si>
  <si>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</si>
  <si>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</si>
  <si>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</si>
  <si>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</si>
  <si>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</si>
  <si>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</si>
  <si>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</si>
  <si>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</si>
  <si>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</si>
  <si>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</si>
  <si>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</si>
  <si>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</si>
  <si>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</si>
  <si>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</si>
  <si>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</si>
  <si>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</si>
  <si>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</si>
  <si>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</si>
  <si>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</si>
  <si>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</si>
  <si>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</si>
  <si>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</si>
  <si>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</si>
  <si>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</si>
  <si>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</si>
  <si>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</si>
  <si>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</si>
  <si>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</si>
  <si>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</si>
  <si>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</si>
  <si>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</si>
  <si>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</si>
  <si>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</si>
  <si>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</si>
  <si>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</si>
  <si>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</si>
  <si>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</si>
  <si>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</si>
  <si>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</si>
  <si>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</si>
  <si>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</si>
  <si>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</si>
  <si>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</si>
  <si>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</si>
  <si>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</si>
  <si>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</si>
  <si>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</si>
  <si>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</si>
  <si>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</si>
  <si>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</si>
  <si>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</si>
  <si>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</si>
  <si>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</si>
  <si>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</si>
  <si>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</si>
  <si>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</si>
  <si>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</si>
  <si>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</si>
  <si>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</si>
  <si>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</si>
  <si>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</si>
  <si>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</si>
  <si>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</si>
  <si>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</si>
  <si>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</si>
  <si>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</si>
  <si>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</si>
  <si>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</si>
  <si>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</si>
  <si>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</si>
  <si>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</si>
  <si>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</si>
  <si>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</si>
  <si>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</si>
  <si>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</si>
  <si>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</si>
  <si>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</si>
  <si>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</si>
  <si>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</si>
  <si>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</si>
  <si>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</si>
  <si>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</si>
  <si>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</si>
  <si>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</si>
  <si>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</si>
  <si>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</si>
  <si>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</si>
  <si>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</si>
  <si>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</si>
  <si>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</si>
  <si>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</si>
  <si>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</si>
  <si>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</si>
  <si>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</si>
  <si>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</si>
  <si>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</si>
  <si>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</si>
  <si>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</si>
  <si>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</si>
  <si>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</si>
  <si>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</si>
  <si>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</si>
  <si>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</si>
  <si>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</si>
  <si>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</si>
  <si>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</si>
  <si>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</si>
  <si>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</si>
  <si>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</si>
  <si>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</si>
  <si>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</si>
  <si>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</si>
  <si>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</si>
  <si>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</si>
  <si>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</si>
  <si>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</si>
  <si>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</si>
  <si>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</si>
  <si>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</si>
  <si>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</si>
  <si>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</si>
  <si>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</si>
  <si>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</si>
  <si>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</si>
  <si>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</si>
  <si>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</si>
  <si>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</si>
  <si>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</si>
  <si>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</si>
  <si>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</si>
  <si>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</si>
  <si>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</si>
  <si>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</si>
  <si>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</si>
  <si>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</si>
  <si>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</si>
  <si>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</si>
  <si>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</si>
  <si>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</si>
  <si>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</si>
  <si>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</si>
  <si>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</si>
  <si>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</si>
  <si>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</si>
  <si>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</si>
  <si>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</si>
  <si>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</si>
  <si>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</si>
  <si>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</si>
  <si>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</si>
  <si>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</si>
  <si>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</si>
  <si>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</si>
  <si>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</si>
  <si>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</si>
  <si>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</si>
  <si>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</si>
  <si>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</si>
  <si>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</si>
  <si>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</si>
  <si>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</si>
  <si>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</si>
  <si>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</si>
  <si>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</si>
  <si>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</si>
  <si>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</si>
  <si>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</si>
  <si>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</si>
  <si>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</si>
  <si>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</si>
  <si>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</si>
  <si>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</si>
  <si>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</si>
  <si>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</si>
  <si>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</si>
  <si>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</si>
  <si>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</si>
  <si>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</si>
  <si>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</si>
  <si>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</si>
  <si>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</si>
  <si>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</si>
  <si>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</si>
  <si>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</si>
  <si>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</si>
  <si>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</si>
  <si>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</si>
  <si>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</si>
  <si>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</si>
  <si>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</si>
  <si>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</si>
  <si>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</si>
  <si>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</si>
  <si>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</si>
  <si>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</si>
  <si>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</si>
  <si>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</si>
  <si>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</si>
  <si>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</si>
  <si>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</si>
  <si>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</si>
  <si>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</si>
  <si>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</si>
  <si>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</si>
  <si>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</si>
  <si>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</si>
  <si>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</si>
  <si>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</si>
  <si>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</si>
  <si>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</si>
  <si>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</si>
  <si>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</si>
  <si>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</si>
  <si>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</si>
  <si>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</si>
  <si>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</si>
  <si>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</si>
  <si>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</si>
  <si>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</si>
  <si>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</si>
  <si>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</si>
  <si>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</si>
  <si>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</si>
  <si>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</si>
  <si>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</si>
  <si>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</si>
  <si>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</si>
  <si>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</si>
  <si>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</si>
  <si>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</si>
  <si>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</si>
  <si>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</si>
  <si>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</si>
  <si>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</si>
  <si>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</si>
  <si>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</si>
  <si>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</si>
  <si>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</si>
  <si>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</si>
  <si>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</si>
  <si>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</si>
  <si>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</si>
  <si>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</si>
  <si>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</si>
  <si>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</si>
  <si>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</si>
  <si>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</si>
  <si>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</si>
  <si>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</si>
  <si>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</si>
  <si>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</si>
  <si>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</si>
  <si>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</si>
  <si>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</si>
  <si>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</si>
  <si>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</si>
  <si>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</si>
  <si>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</si>
  <si>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</si>
  <si>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</si>
  <si>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</si>
  <si>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</si>
  <si>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</si>
  <si>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</si>
  <si>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</si>
  <si>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</si>
  <si>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</si>
  <si>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</si>
  <si>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</si>
  <si>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</si>
  <si>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</si>
  <si>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</si>
  <si>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</si>
  <si>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</si>
  <si>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</si>
  <si>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</si>
  <si>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</si>
  <si>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</si>
  <si>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</si>
  <si>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</si>
  <si>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</si>
  <si>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</si>
  <si>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</si>
  <si>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</si>
  <si>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</si>
  <si>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</si>
  <si>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</si>
  <si>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</si>
  <si>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</si>
  <si>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</si>
  <si>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</si>
  <si>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</si>
  <si>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</si>
  <si>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</si>
  <si>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</si>
  <si>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</si>
  <si>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</si>
  <si>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</si>
  <si>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</si>
  <si>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</si>
  <si>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</si>
  <si>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</si>
  <si>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</si>
  <si>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</si>
  <si>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</si>
  <si>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</si>
  <si>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</si>
  <si>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</si>
  <si>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</si>
  <si>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</si>
  <si>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</si>
  <si>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</si>
  <si>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</si>
  <si>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</si>
  <si>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</si>
  <si>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</si>
  <si>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</si>
  <si>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</si>
  <si>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</si>
  <si>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</si>
  <si>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</si>
  <si>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</si>
  <si>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</si>
  <si>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</si>
  <si>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</si>
  <si>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</si>
  <si>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</si>
  <si>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</si>
  <si>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</si>
  <si>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</si>
  <si>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</si>
  <si>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</si>
  <si>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</si>
  <si>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</si>
  <si>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</si>
  <si>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</si>
  <si>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</si>
  <si>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</si>
  <si>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</si>
  <si>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</si>
  <si>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</si>
  <si>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</si>
  <si>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</si>
  <si>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</si>
  <si>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</si>
  <si>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</si>
  <si>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</si>
  <si>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</si>
  <si>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</si>
  <si>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</si>
  <si>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</si>
  <si>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</si>
  <si>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</si>
  <si>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</si>
  <si>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</si>
  <si>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</si>
  <si>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</si>
  <si>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</si>
  <si>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</si>
  <si>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</si>
  <si>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</si>
  <si>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</si>
  <si>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</si>
  <si>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</si>
  <si>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</si>
  <si>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</si>
  <si>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</si>
  <si>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</si>
  <si>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</si>
  <si>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</si>
  <si>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</si>
  <si>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</si>
  <si>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</si>
  <si>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</si>
  <si>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</si>
  <si>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</si>
  <si>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</si>
  <si>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</si>
  <si>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</si>
  <si>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</si>
  <si>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</si>
  <si>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</si>
  <si>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</si>
  <si>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</si>
  <si>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</si>
  <si>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</si>
  <si>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</si>
  <si>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</si>
  <si>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</si>
  <si>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</si>
  <si>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</si>
  <si>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</si>
  <si>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</si>
  <si>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</si>
  <si>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</si>
  <si>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</si>
  <si>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</si>
  <si>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</si>
  <si>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</si>
  <si>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</si>
  <si>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</si>
  <si>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</si>
  <si>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</si>
  <si>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</si>
  <si>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</si>
  <si>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</si>
  <si>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</si>
  <si>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</si>
  <si>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</si>
  <si>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</si>
  <si>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</si>
  <si>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</si>
  <si>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</si>
  <si>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</si>
  <si>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</si>
  <si>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</si>
  <si>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</si>
  <si>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</si>
  <si>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</si>
  <si>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</si>
  <si>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</si>
  <si>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</si>
  <si>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</si>
  <si>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</si>
  <si>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</si>
  <si>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</si>
  <si>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</si>
  <si>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</si>
  <si>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</si>
  <si>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</si>
  <si>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</si>
  <si>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</si>
  <si>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</si>
  <si>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</si>
  <si>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</si>
  <si>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</si>
  <si>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</si>
  <si>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</si>
  <si>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</si>
  <si>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</si>
  <si>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</si>
  <si>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</si>
  <si>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</si>
  <si>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</si>
  <si>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</si>
  <si>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</si>
  <si>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</si>
  <si>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</si>
  <si>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</si>
  <si>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</si>
  <si>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</si>
  <si>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</si>
  <si>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</si>
  <si>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</si>
  <si>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</si>
  <si>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</si>
  <si>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</si>
  <si>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</si>
  <si>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</si>
  <si>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</si>
  <si>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</si>
  <si>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</si>
  <si>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</si>
  <si>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</si>
  <si>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</si>
  <si>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</si>
  <si>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</si>
  <si>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</si>
  <si>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</si>
  <si>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</si>
  <si>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</si>
  <si>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</si>
  <si>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</si>
  <si>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</si>
  <si>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</si>
  <si>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</si>
  <si>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</si>
  <si>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</si>
  <si>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</si>
  <si>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</si>
  <si>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</si>
  <si>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</si>
  <si>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</si>
  <si>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</si>
  <si>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</si>
  <si>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</si>
  <si>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</si>
  <si>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</si>
  <si>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</si>
  <si>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</si>
  <si>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</si>
  <si>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</si>
  <si>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</si>
  <si>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</si>
  <si>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</si>
  <si>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</si>
  <si>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</si>
  <si>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</si>
  <si>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</si>
  <si>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</si>
  <si>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</si>
  <si>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</si>
  <si>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</si>
  <si>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</si>
  <si>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</si>
  <si>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</si>
  <si>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</si>
  <si>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</si>
  <si>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</si>
  <si>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</si>
  <si>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</si>
  <si>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</si>
  <si>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</si>
  <si>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</si>
  <si>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</si>
  <si>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</si>
  <si>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</si>
  <si>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</si>
  <si>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</si>
  <si>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</si>
  <si>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</si>
  <si>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</si>
  <si>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</si>
  <si>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</si>
  <si>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</si>
  <si>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</si>
  <si>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</si>
  <si>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</si>
  <si>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</si>
  <si>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</si>
  <si>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</si>
  <si>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</si>
  <si>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</si>
  <si>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</si>
  <si>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</si>
  <si>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</si>
  <si>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</si>
  <si>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</si>
  <si>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</si>
  <si>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</si>
  <si>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</si>
  <si>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</si>
  <si>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</si>
  <si>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</si>
  <si>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</si>
  <si>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</si>
  <si>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</si>
  <si>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</si>
  <si>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</si>
  <si>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</si>
  <si>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</si>
  <si>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</si>
  <si>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</si>
  <si>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</si>
  <si>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</si>
  <si>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</si>
  <si>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</si>
  <si>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</si>
  <si>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</si>
  <si>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</si>
  <si>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</si>
  <si>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</si>
  <si>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</si>
  <si>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</si>
  <si>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</si>
  <si>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</si>
  <si>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</si>
  <si>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</si>
  <si>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</si>
  <si>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</si>
  <si>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</si>
  <si>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</si>
  <si>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</si>
  <si>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</si>
  <si>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</si>
  <si>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</si>
  <si>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</si>
  <si>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</si>
  <si>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</si>
  <si>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</si>
  <si>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</si>
  <si>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</si>
  <si>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</si>
  <si>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</si>
  <si>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</si>
  <si>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</si>
  <si>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</si>
  <si>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</si>
  <si>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</si>
  <si>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</si>
  <si>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</si>
  <si>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</si>
  <si>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</si>
  <si>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</si>
  <si>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</si>
  <si>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</si>
  <si>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</si>
  <si>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</si>
  <si>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</si>
  <si>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</si>
  <si>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</si>
  <si>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</si>
  <si>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</si>
  <si>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</si>
  <si>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</si>
  <si>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</si>
  <si>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</si>
  <si>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</si>
  <si>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</si>
  <si>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</si>
  <si>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</si>
  <si>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</si>
  <si>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</si>
  <si>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</si>
  <si>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</si>
  <si>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</si>
  <si>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</si>
  <si>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</si>
  <si>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</si>
  <si>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</si>
  <si>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</si>
  <si>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</si>
  <si>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</si>
  <si>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</si>
  <si>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</si>
  <si>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</si>
  <si>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</si>
  <si>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</si>
  <si>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</si>
  <si>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</si>
  <si>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</si>
  <si>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</si>
  <si>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</si>
  <si>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</si>
  <si>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</si>
  <si>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</si>
  <si>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</si>
  <si>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</si>
  <si>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</si>
  <si>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</si>
  <si>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</si>
  <si>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</si>
  <si>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</si>
  <si>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</si>
  <si>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</si>
  <si>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</si>
  <si>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</si>
  <si>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</si>
  <si>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</si>
  <si>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</si>
  <si>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</si>
  <si>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</si>
  <si>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</si>
  <si>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</si>
  <si>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</si>
  <si>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</si>
  <si>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</si>
  <si>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</si>
  <si>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</si>
  <si>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</si>
  <si>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</si>
  <si>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</si>
  <si>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</si>
  <si>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</si>
  <si>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</si>
  <si>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</si>
  <si>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</si>
  <si>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</si>
  <si>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</si>
  <si>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</si>
  <si>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</si>
  <si>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</si>
  <si>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</si>
  <si>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</si>
  <si>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</si>
  <si>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</si>
  <si>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</si>
  <si>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</si>
  <si>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</si>
  <si>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</si>
  <si>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</si>
  <si>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</si>
  <si>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</si>
  <si>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</si>
  <si>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</si>
  <si>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</si>
  <si>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</si>
  <si>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</si>
  <si>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</si>
  <si>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</si>
  <si>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</si>
  <si>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</si>
  <si>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</si>
  <si>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</si>
  <si>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</si>
  <si>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</si>
  <si>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</si>
  <si>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</si>
  <si>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</si>
  <si>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</si>
  <si>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</si>
  <si>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</si>
  <si>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</si>
  <si>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</si>
  <si>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</si>
  <si>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</si>
  <si>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</si>
  <si>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</si>
  <si>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</si>
  <si>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</si>
  <si>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</si>
  <si>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</si>
  <si>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</si>
  <si>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</si>
  <si>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</si>
  <si>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</si>
  <si>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</si>
  <si>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</si>
  <si>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</si>
  <si>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</si>
  <si>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</si>
  <si>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</si>
  <si>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</si>
  <si>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</si>
  <si>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</si>
  <si>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</si>
  <si>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</si>
  <si>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</si>
  <si>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</si>
  <si>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</si>
  <si>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</si>
  <si>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</si>
  <si>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</si>
  <si>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</si>
  <si>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</si>
  <si>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</si>
  <si>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</si>
  <si>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</si>
  <si>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</si>
  <si>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</si>
  <si>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</si>
  <si>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</si>
  <si>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</si>
  <si>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</si>
  <si>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</si>
  <si>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</si>
  <si>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</si>
  <si>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</si>
  <si>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</si>
  <si>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</si>
  <si>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</si>
  <si>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</si>
  <si>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</si>
  <si>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</si>
  <si>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</si>
  <si>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</si>
  <si>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</si>
  <si>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</si>
  <si>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</si>
  <si>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</si>
  <si>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</si>
  <si>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</si>
  <si>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</si>
  <si>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</si>
  <si>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</si>
  <si>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</si>
  <si>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</si>
  <si>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</si>
  <si>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</si>
  <si>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</si>
  <si>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</si>
  <si>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</si>
  <si>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</si>
  <si>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</si>
  <si>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</si>
  <si>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</si>
  <si>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</si>
  <si>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</si>
  <si>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</si>
  <si>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</si>
  <si>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</si>
  <si>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</si>
  <si>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</si>
  <si>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</si>
  <si>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</si>
  <si>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</si>
  <si>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</si>
  <si>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</si>
  <si>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</si>
  <si>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</si>
  <si>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</si>
  <si>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</si>
  <si>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</si>
  <si>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</si>
  <si>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</si>
  <si>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</si>
  <si>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</si>
  <si>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</si>
  <si>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</si>
  <si>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</si>
  <si>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</si>
  <si>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</si>
  <si>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</si>
  <si>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</si>
  <si>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</si>
  <si>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</si>
  <si>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</si>
  <si>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</si>
  <si>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</si>
  <si>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</si>
  <si>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</si>
  <si>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</si>
  <si>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</si>
  <si>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</si>
  <si>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</si>
  <si>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</si>
  <si>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</si>
  <si>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</si>
  <si>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</si>
  <si>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</si>
  <si>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</si>
  <si>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</si>
  <si>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</si>
  <si>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</si>
  <si>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</si>
  <si>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</si>
  <si>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</si>
  <si>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</si>
  <si>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</si>
  <si>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</si>
  <si>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</si>
  <si>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</si>
  <si>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</si>
  <si>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</si>
  <si>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</si>
  <si>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</si>
  <si>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</si>
  <si>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</si>
  <si>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</si>
  <si>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</si>
  <si>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</si>
  <si>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</si>
  <si>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</si>
  <si>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</si>
  <si>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</si>
  <si>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</si>
  <si>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</si>
  <si>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</si>
  <si>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</si>
  <si>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</si>
  <si>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</si>
  <si>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</si>
  <si>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</si>
  <si>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</si>
  <si>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</si>
  <si>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</si>
  <si>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</si>
  <si>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</si>
  <si>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</si>
  <si>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</si>
  <si>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</si>
  <si>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</si>
  <si>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</si>
  <si>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</si>
  <si>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</si>
  <si>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</si>
  <si>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</si>
  <si>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</si>
  <si>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</si>
  <si>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</si>
  <si>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</si>
  <si>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</si>
  <si>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</si>
  <si>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</si>
  <si>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</si>
  <si>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</si>
  <si>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</si>
  <si>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</si>
  <si>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</si>
  <si>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</si>
  <si>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</si>
  <si>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</si>
  <si>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</si>
  <si>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</si>
  <si>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</si>
  <si>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</si>
  <si>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</si>
  <si>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</si>
  <si>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</si>
  <si>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</si>
  <si>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</si>
  <si>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</si>
  <si>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</si>
  <si>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</si>
  <si>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</si>
  <si>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</si>
  <si>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</si>
  <si>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</si>
  <si>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</si>
  <si>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</si>
  <si>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</si>
  <si>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</si>
  <si>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</si>
  <si>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</si>
  <si>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</si>
  <si>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</si>
  <si>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</si>
  <si>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</si>
  <si>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</si>
  <si>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</si>
  <si>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</si>
  <si>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</si>
  <si>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</si>
  <si>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</si>
  <si>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</si>
  <si>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</si>
  <si>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</si>
  <si>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</si>
  <si>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</si>
  <si>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</si>
  <si>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</si>
  <si>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</si>
  <si>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</si>
  <si>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</si>
  <si>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</si>
  <si>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</si>
  <si>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</si>
  <si>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</si>
  <si>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</si>
  <si>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</si>
  <si>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</si>
  <si>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</si>
  <si>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</si>
  <si>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</si>
  <si>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</si>
  <si>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</si>
  <si>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</si>
  <si>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</si>
  <si>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</si>
  <si>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</si>
  <si>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</si>
  <si>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</si>
  <si>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</si>
  <si>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</si>
  <si>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</si>
  <si>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</si>
  <si>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</si>
  <si>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</si>
  <si>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</si>
  <si>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</si>
  <si>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</si>
  <si>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</si>
  <si>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</si>
  <si>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</si>
  <si>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</si>
  <si>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</si>
  <si>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</si>
  <si>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</si>
  <si>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</si>
  <si>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</si>
  <si>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</si>
  <si>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</si>
  <si>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</si>
  <si>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</si>
  <si>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</si>
  <si>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</si>
  <si>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</si>
  <si>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</si>
  <si>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</si>
  <si>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</si>
  <si>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</si>
  <si>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</si>
  <si>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</si>
  <si>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</si>
  <si>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</si>
  <si>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</si>
  <si>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</si>
  <si>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</si>
  <si>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</si>
  <si>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</si>
  <si>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</si>
  <si>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</si>
  <si>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</si>
  <si>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</si>
  <si>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</si>
  <si>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</si>
  <si>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</si>
  <si>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</si>
  <si>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</si>
  <si>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</si>
  <si>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</si>
  <si>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</si>
  <si>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</si>
  <si>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</si>
  <si>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</si>
  <si>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</si>
  <si>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</si>
  <si>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</si>
  <si>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</si>
  <si>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</si>
  <si>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</si>
  <si>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</si>
  <si>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</si>
  <si>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</si>
  <si>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</si>
  <si>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</si>
  <si>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</si>
  <si>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</si>
  <si>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</si>
  <si>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</si>
  <si>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</si>
  <si>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</si>
  <si>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</si>
  <si>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</si>
  <si>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</si>
  <si>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</si>
  <si>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</si>
  <si>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</si>
  <si>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</si>
  <si>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</si>
  <si>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</si>
  <si>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</si>
  <si>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</si>
  <si>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</si>
  <si>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</si>
  <si>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</si>
  <si>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</si>
  <si>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</si>
  <si>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</si>
  <si>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</si>
  <si>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</si>
  <si>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</si>
  <si>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</si>
  <si>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</si>
  <si>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</si>
  <si>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</si>
  <si>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</si>
  <si>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</si>
  <si>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</si>
  <si>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</si>
  <si>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</si>
  <si>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</si>
  <si>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</si>
  <si>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</si>
  <si>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</si>
  <si>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</si>
  <si>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</si>
  <si>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</si>
  <si>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</si>
  <si>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</si>
  <si>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</si>
  <si>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</si>
  <si>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</si>
  <si>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</si>
  <si>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</si>
  <si>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</si>
  <si>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</si>
  <si>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</si>
  <si>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</si>
  <si>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</si>
  <si>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</si>
  <si>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</si>
  <si>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</si>
  <si>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</si>
  <si>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</si>
  <si>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</si>
  <si>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</si>
  <si>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</si>
  <si>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</si>
  <si>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</si>
  <si>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</si>
  <si>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</si>
  <si>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</si>
  <si>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</si>
  <si>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</si>
  <si>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</si>
  <si>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</si>
  <si>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</si>
  <si>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</si>
  <si>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</si>
  <si>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</si>
  <si>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</si>
  <si>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</si>
  <si>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</si>
  <si>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</si>
  <si>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</si>
  <si>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</si>
  <si>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</si>
  <si>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</si>
  <si>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</si>
  <si>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</si>
  <si>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</si>
  <si>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</si>
  <si>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</si>
  <si>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</si>
  <si>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</si>
  <si>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</si>
  <si>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</si>
  <si>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</si>
  <si>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</si>
  <si>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</si>
  <si>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</si>
  <si>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</si>
  <si>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</si>
  <si>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</si>
  <si>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</si>
  <si>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</si>
  <si>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</si>
  <si>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</si>
  <si>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</si>
  <si>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</si>
  <si>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</si>
  <si>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</si>
  <si>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</si>
  <si>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</si>
  <si>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</si>
  <si>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</si>
  <si>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</si>
  <si>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</si>
  <si>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</si>
  <si>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</si>
  <si>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</si>
  <si>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</si>
  <si>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</si>
  <si>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</si>
  <si>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</si>
  <si>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</si>
  <si>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</si>
  <si>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</si>
  <si>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</si>
  <si>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</si>
  <si>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</si>
  <si>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</si>
  <si>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</si>
  <si>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</si>
  <si>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</si>
  <si>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</si>
  <si>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</si>
  <si>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</si>
  <si>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</si>
  <si>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</si>
  <si>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</si>
  <si>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</si>
  <si>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</si>
  <si>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</si>
  <si>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</si>
  <si>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</si>
  <si>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</si>
  <si>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</si>
  <si>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</si>
  <si>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</si>
  <si>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</si>
  <si>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</si>
  <si>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</si>
  <si>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</si>
  <si>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</si>
  <si>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</si>
  <si>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</si>
  <si>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</si>
  <si>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</si>
  <si>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</si>
  <si>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</si>
  <si>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</si>
  <si>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</si>
  <si>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</si>
  <si>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</si>
  <si>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</si>
  <si>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</si>
  <si>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</si>
  <si>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</si>
  <si>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</si>
  <si>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</si>
  <si>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</si>
  <si>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</si>
  <si>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</si>
  <si>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</si>
  <si>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</si>
  <si>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</si>
  <si>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</si>
  <si>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</si>
  <si>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</si>
  <si>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</si>
  <si>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</si>
  <si>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</si>
  <si>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</si>
  <si>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</si>
  <si>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</si>
  <si>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</si>
  <si>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</si>
  <si>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</si>
  <si>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</si>
  <si>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</si>
  <si>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</si>
  <si>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</si>
  <si>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</si>
  <si>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</si>
  <si>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</si>
  <si>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</si>
  <si>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</si>
  <si>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</si>
  <si>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</si>
  <si>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</si>
  <si>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</si>
  <si>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</si>
  <si>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</si>
  <si>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</si>
  <si>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</si>
  <si>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</si>
  <si>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</si>
  <si>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</si>
  <si>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</si>
  <si>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</si>
  <si>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</si>
  <si>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</si>
  <si>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</si>
  <si>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</si>
  <si>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</si>
  <si>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</si>
  <si>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</si>
  <si>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</si>
  <si>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</si>
  <si>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</si>
  <si>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</si>
  <si>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</si>
  <si>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</si>
  <si>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</si>
  <si>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</si>
  <si>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</si>
  <si>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</si>
  <si>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</si>
  <si>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</si>
  <si>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</si>
  <si>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</si>
  <si>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</si>
  <si>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</si>
  <si>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</si>
  <si>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</si>
  <si>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</si>
  <si>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</si>
  <si>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</si>
  <si>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</si>
  <si>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</si>
  <si>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</si>
  <si>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</si>
  <si>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</si>
  <si>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</si>
  <si>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</si>
  <si>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</si>
  <si>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</si>
  <si>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</si>
  <si>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</si>
  <si>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</si>
  <si>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</si>
  <si>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</si>
  <si>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</si>
  <si>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</si>
  <si>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</si>
  <si>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</si>
  <si>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</si>
  <si>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</si>
  <si>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</si>
  <si>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</si>
  <si>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</si>
  <si>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</si>
  <si>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</si>
  <si>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</si>
  <si>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</si>
  <si>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</si>
  <si>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</si>
  <si>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</si>
  <si>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</si>
  <si>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</si>
  <si>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</si>
  <si>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</si>
  <si>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</si>
  <si>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</si>
  <si>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</si>
  <si>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</si>
  <si>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</si>
  <si>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</si>
  <si>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</si>
  <si>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</si>
  <si>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</si>
  <si>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</si>
  <si>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</si>
  <si>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</si>
  <si>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</si>
  <si>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</si>
  <si>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</si>
  <si>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</si>
  <si>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</si>
  <si>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</si>
  <si>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</si>
  <si>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</si>
  <si>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</si>
  <si>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</si>
  <si>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</si>
  <si>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</si>
  <si>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</si>
  <si>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</si>
  <si>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</si>
  <si>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</si>
  <si>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</si>
  <si>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</si>
  <si>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</si>
  <si>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</si>
  <si>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</si>
  <si>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</si>
  <si>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</si>
  <si>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</si>
  <si>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</si>
  <si>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</si>
  <si>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</si>
  <si>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</si>
  <si>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</si>
  <si>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</si>
  <si>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</si>
  <si>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</si>
  <si>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</si>
  <si>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</si>
  <si>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</si>
  <si>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</si>
  <si>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</si>
  <si>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</si>
  <si>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</si>
  <si>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</si>
  <si>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</si>
  <si>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</si>
  <si>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</si>
  <si>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</si>
  <si>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</si>
  <si>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</si>
  <si>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</si>
  <si>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</si>
  <si>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</si>
  <si>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</si>
  <si>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</si>
  <si>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</si>
  <si>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</si>
  <si>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</si>
  <si>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</si>
  <si>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</si>
  <si>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</si>
  <si>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</si>
  <si>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</si>
  <si>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</si>
  <si>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</si>
  <si>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</si>
  <si>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</si>
  <si>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</si>
  <si>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</si>
  <si>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</si>
  <si>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</si>
  <si>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</si>
  <si>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</si>
  <si>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</si>
  <si>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</si>
  <si>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</si>
  <si>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</si>
  <si>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</si>
  <si>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</si>
  <si>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</si>
  <si>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</si>
  <si>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</si>
  <si>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</si>
  <si>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</si>
  <si>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</si>
  <si>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</si>
  <si>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</si>
  <si>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</si>
  <si>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</si>
  <si>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</si>
  <si>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</si>
  <si>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</si>
  <si>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</si>
  <si>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</si>
  <si>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</si>
  <si>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</si>
  <si>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</si>
  <si>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</si>
  <si>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</si>
  <si>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</si>
  <si>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</si>
  <si>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</si>
  <si>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</si>
  <si>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</si>
  <si>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</si>
  <si>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</si>
  <si>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</si>
  <si>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</si>
  <si>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</si>
  <si>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</si>
  <si>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</si>
  <si>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</si>
  <si>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</si>
  <si>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</si>
  <si>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</si>
  <si>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</si>
  <si>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</si>
  <si>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</si>
  <si>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</si>
  <si>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</si>
  <si>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</si>
  <si>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</si>
  <si>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</si>
  <si>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</si>
  <si>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</si>
  <si>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</si>
  <si>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</si>
  <si>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</si>
  <si>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</si>
  <si>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</si>
  <si>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</si>
  <si>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</si>
  <si>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</si>
  <si>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</si>
  <si>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</si>
  <si>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</si>
  <si>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</si>
  <si>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</si>
  <si>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</si>
  <si>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</si>
  <si>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</si>
  <si>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</si>
  <si>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</si>
  <si>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</si>
  <si>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</si>
  <si>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</si>
  <si>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</si>
  <si>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</si>
  <si>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</si>
  <si>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</si>
  <si>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</si>
  <si>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</si>
  <si>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</si>
  <si>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</si>
  <si>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</si>
  <si>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</si>
  <si>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</si>
  <si>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</si>
  <si>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</si>
  <si>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</si>
  <si>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</si>
  <si>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</si>
  <si>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</si>
  <si>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</si>
  <si>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</si>
  <si>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</si>
  <si>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</si>
  <si>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</si>
  <si>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</si>
  <si>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</si>
  <si>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</si>
  <si>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</si>
  <si>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</si>
  <si>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</si>
  <si>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</si>
  <si>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</si>
  <si>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</si>
  <si>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</si>
  <si>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</si>
  <si>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</si>
  <si>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</si>
  <si>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</si>
  <si>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</si>
  <si>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</si>
  <si>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</si>
  <si>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</si>
  <si>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</si>
  <si>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</si>
  <si>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</si>
  <si>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</si>
  <si>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</si>
  <si>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</si>
  <si>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</si>
  <si>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</si>
  <si>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</si>
  <si>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</si>
  <si>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</si>
  <si>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</si>
  <si>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</si>
  <si>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</si>
  <si>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</si>
  <si>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</si>
  <si>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</si>
  <si>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</si>
  <si>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</si>
  <si>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</si>
  <si>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</si>
  <si>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</si>
  <si>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</si>
  <si>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</si>
  <si>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</si>
  <si>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</si>
  <si>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</si>
  <si>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</si>
  <si>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</si>
  <si>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</si>
  <si>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</si>
  <si>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</si>
  <si>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</si>
  <si>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</si>
  <si>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</si>
  <si>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</si>
  <si>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</si>
  <si>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</si>
  <si>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</si>
  <si>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</si>
  <si>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</si>
  <si>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</si>
  <si>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</si>
  <si>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</si>
  <si>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</si>
  <si>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</si>
  <si>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</si>
  <si>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</si>
  <si>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</si>
  <si>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</si>
  <si>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</si>
  <si>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</si>
  <si>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</si>
  <si>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</si>
  <si>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</si>
  <si>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</si>
  <si>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</si>
  <si>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</si>
  <si>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</si>
  <si>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</si>
  <si>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</si>
  <si>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</si>
  <si>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</si>
  <si>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</si>
  <si>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</si>
  <si>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</si>
  <si>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</si>
  <si>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</si>
  <si>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</si>
  <si>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</si>
  <si>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</si>
  <si>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</si>
  <si>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</si>
  <si>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</si>
  <si>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</si>
  <si>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</si>
  <si>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</si>
  <si>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</si>
  <si>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</si>
  <si>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</si>
  <si>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</si>
  <si>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</si>
  <si>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</si>
  <si>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</si>
  <si>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</si>
  <si>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</si>
  <si>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</si>
  <si>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</si>
  <si>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</si>
  <si>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</si>
  <si>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</si>
  <si>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</si>
  <si>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</si>
  <si>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</si>
  <si>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</si>
  <si>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</si>
  <si>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</si>
  <si>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</si>
  <si>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</si>
  <si>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</si>
  <si>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</si>
  <si>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</si>
  <si>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</si>
  <si>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</si>
  <si>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</si>
  <si>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</si>
  <si>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</si>
  <si>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</si>
  <si>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</si>
  <si>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</si>
  <si>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</si>
  <si>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</si>
  <si>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</si>
  <si>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</si>
  <si>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</si>
  <si>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</si>
  <si>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</si>
  <si>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</si>
  <si>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</si>
  <si>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</si>
  <si>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</si>
  <si>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</si>
  <si>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</si>
  <si>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</si>
  <si>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</si>
  <si>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</si>
  <si>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</si>
  <si>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</si>
  <si>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</si>
  <si>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</si>
  <si>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</si>
  <si>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</si>
  <si>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</si>
  <si>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</si>
  <si>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</si>
  <si>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</si>
  <si>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</si>
  <si>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</si>
  <si>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</si>
  <si>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</si>
  <si>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</si>
  <si>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</si>
  <si>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</si>
  <si>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</si>
  <si>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</si>
  <si>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</si>
  <si>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</si>
  <si>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</si>
  <si>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</si>
  <si>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</si>
  <si>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</si>
  <si>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</si>
  <si>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</si>
  <si>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</si>
  <si>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</si>
  <si>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</si>
  <si>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</si>
  <si>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</si>
  <si>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</si>
  <si>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</si>
  <si>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</si>
  <si>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</si>
  <si>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</si>
  <si>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</si>
  <si>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</si>
  <si>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</si>
  <si>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</si>
  <si>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</si>
  <si>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</si>
  <si>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</si>
  <si>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</si>
  <si>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</si>
  <si>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</si>
  <si>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</si>
  <si>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</si>
  <si>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</si>
  <si>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</si>
  <si>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</si>
  <si>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</si>
  <si>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</si>
  <si>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</si>
  <si>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</si>
  <si>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</si>
  <si>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</si>
  <si>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</si>
  <si>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</si>
  <si>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</si>
  <si>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</si>
  <si>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</si>
  <si>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</si>
  <si>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</si>
  <si>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</si>
  <si>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</si>
  <si>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</si>
  <si>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</si>
  <si>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</si>
  <si>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</si>
  <si>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</si>
  <si>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</si>
  <si>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</si>
  <si>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</si>
  <si>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</si>
  <si>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</si>
  <si>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</si>
  <si>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</si>
  <si>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</si>
  <si>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</si>
  <si>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</si>
  <si>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</si>
  <si>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</si>
  <si>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</si>
  <si>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</si>
  <si>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</si>
  <si>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</si>
  <si>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</si>
  <si>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</si>
  <si>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</si>
  <si>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</si>
  <si>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</si>
  <si>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</si>
  <si>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</si>
  <si>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</si>
  <si>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</si>
  <si>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</si>
  <si>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</si>
  <si>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</si>
  <si>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</si>
  <si>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</si>
  <si>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</si>
  <si>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</si>
  <si>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</si>
  <si>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</si>
  <si>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</si>
  <si>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</si>
  <si>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</si>
  <si>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</si>
  <si>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</si>
  <si>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</si>
  <si>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</si>
  <si>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</si>
  <si>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</si>
  <si>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</si>
  <si>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</si>
  <si>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</si>
  <si>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</si>
  <si>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</si>
  <si>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</si>
  <si>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</si>
  <si>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</si>
  <si>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</si>
  <si>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</si>
  <si>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</si>
  <si>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</si>
  <si>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</si>
  <si>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</si>
  <si>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</si>
  <si>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</si>
  <si>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</si>
  <si>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</si>
  <si>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</si>
  <si>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</si>
  <si>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</si>
  <si>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</si>
  <si>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</si>
  <si>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</si>
  <si>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</si>
  <si>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</si>
  <si>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</si>
  <si>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</si>
  <si>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</si>
  <si>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</si>
  <si>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</si>
  <si>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</si>
  <si>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</si>
  <si>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</si>
  <si>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</si>
  <si>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</si>
  <si>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</si>
  <si>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</si>
  <si>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</si>
  <si>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</si>
  <si>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</si>
  <si>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</si>
  <si>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</si>
  <si>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</si>
  <si>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</si>
  <si>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</si>
  <si>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</si>
  <si>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</si>
  <si>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</si>
  <si>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</si>
  <si>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</si>
  <si>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</si>
  <si>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</si>
  <si>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</si>
  <si>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</si>
  <si>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</si>
  <si>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</si>
  <si>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</si>
  <si>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</si>
  <si>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</si>
  <si>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</si>
  <si>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</si>
  <si>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</si>
  <si>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</si>
  <si>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</si>
  <si>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</si>
  <si>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</si>
  <si>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</si>
  <si>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</si>
  <si>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</si>
  <si>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</si>
  <si>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</si>
  <si>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</si>
  <si>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</si>
  <si>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</si>
  <si>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</si>
  <si>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</si>
  <si>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</si>
  <si>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</si>
  <si>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</si>
  <si>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</si>
  <si>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</si>
  <si>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</si>
  <si>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</si>
  <si>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</si>
  <si>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</si>
  <si>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</si>
  <si>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</si>
  <si>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</si>
  <si>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</si>
  <si>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</si>
  <si>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</si>
  <si>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</si>
  <si>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</si>
  <si>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</si>
  <si>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</si>
  <si>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</si>
  <si>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</si>
  <si>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</si>
  <si>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</si>
  <si>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</si>
  <si>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</si>
  <si>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</si>
  <si>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</si>
  <si>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</si>
  <si>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</si>
  <si>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</si>
  <si>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</si>
  <si>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</si>
  <si>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</si>
  <si>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</si>
  <si>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</si>
  <si>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</si>
  <si>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</si>
  <si>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</si>
  <si>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</si>
  <si>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</si>
  <si>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</si>
  <si>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</si>
  <si>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</si>
  <si>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</si>
  <si>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</si>
  <si>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</si>
  <si>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</si>
  <si>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</si>
  <si>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</si>
  <si>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</si>
  <si>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</si>
  <si>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</si>
  <si>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</si>
  <si>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</si>
  <si>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</si>
  <si>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</si>
  <si>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</si>
  <si>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</si>
  <si>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</si>
  <si>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</si>
  <si>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</si>
  <si>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</si>
  <si>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</si>
  <si>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</si>
  <si>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</si>
  <si>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</si>
  <si>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</si>
  <si>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</si>
  <si>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</si>
  <si>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</si>
  <si>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</si>
  <si>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</si>
  <si>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</si>
  <si>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</si>
  <si>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</si>
  <si>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</si>
  <si>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</si>
  <si>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</si>
  <si>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</si>
  <si>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</si>
  <si>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</si>
  <si>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</si>
  <si>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</si>
  <si>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</si>
  <si>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</si>
  <si>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</si>
  <si>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</si>
  <si>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</si>
  <si>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</si>
  <si>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</si>
  <si>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</si>
  <si>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</si>
  <si>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</si>
  <si>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</si>
  <si>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</si>
  <si>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</si>
  <si>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</si>
  <si>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</si>
  <si>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</si>
  <si>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</si>
  <si>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</si>
  <si>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</si>
  <si>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</si>
  <si>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</si>
  <si>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</si>
  <si>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</si>
  <si>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</si>
  <si>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</si>
  <si>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</si>
  <si>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</si>
  <si>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</si>
  <si>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</si>
  <si>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</si>
  <si>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</si>
  <si>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</si>
  <si>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</si>
  <si>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</si>
  <si>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</si>
  <si>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</si>
  <si>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</si>
  <si>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</si>
  <si>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</si>
  <si>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</si>
  <si>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</si>
  <si>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</si>
  <si>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</si>
  <si>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</si>
  <si>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</si>
  <si>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</si>
  <si>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</si>
  <si>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</si>
  <si>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</si>
  <si>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</si>
  <si>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</si>
  <si>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</si>
  <si>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</si>
  <si>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</si>
  <si>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</si>
  <si>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</si>
  <si>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</si>
  <si>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</si>
  <si>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</si>
  <si>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</si>
  <si>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</si>
  <si>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</si>
  <si>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</si>
  <si>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</si>
  <si>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</si>
  <si>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</si>
  <si>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</si>
  <si>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</si>
  <si>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</si>
  <si>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</si>
  <si>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</si>
  <si>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</si>
  <si>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</si>
  <si>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</si>
  <si>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</si>
  <si>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</si>
  <si>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</si>
  <si>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</si>
  <si>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</si>
  <si>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</si>
  <si>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</si>
  <si>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</si>
  <si>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</si>
  <si>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</si>
  <si>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</si>
  <si>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</si>
  <si>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</si>
  <si>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</si>
  <si>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</si>
  <si>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</si>
  <si>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</si>
  <si>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</si>
  <si>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</si>
  <si>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</si>
  <si>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</si>
  <si>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</si>
  <si>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</si>
  <si>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</si>
  <si>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</si>
  <si>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</si>
  <si>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</si>
  <si>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</si>
  <si>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</si>
  <si>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</si>
  <si>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</si>
  <si>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</si>
  <si>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</si>
  <si>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</si>
  <si>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</si>
  <si>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</si>
  <si>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</si>
  <si>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</si>
  <si>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</si>
  <si>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</si>
  <si>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</si>
  <si>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</si>
  <si>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</si>
  <si>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</si>
  <si>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</si>
  <si>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</si>
  <si>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</si>
  <si>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</si>
  <si>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</si>
  <si>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</si>
  <si>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</si>
  <si>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</si>
  <si>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</si>
  <si>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</si>
  <si>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</si>
  <si>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</si>
  <si>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</si>
  <si>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</si>
  <si>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</si>
  <si>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</si>
  <si>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</si>
  <si>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</si>
  <si>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</si>
  <si>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</si>
  <si>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</si>
  <si>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</si>
  <si>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</si>
  <si>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</si>
  <si>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</si>
  <si>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</si>
  <si>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</si>
  <si>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</si>
  <si>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</si>
  <si>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</si>
  <si>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</si>
  <si>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</si>
  <si>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</si>
  <si>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</si>
  <si>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</si>
  <si>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</si>
  <si>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</si>
  <si>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</si>
  <si>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</si>
  <si>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</si>
  <si>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</si>
  <si>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</si>
  <si>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</si>
  <si>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</si>
  <si>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</si>
  <si>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</si>
  <si>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</si>
  <si>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</si>
  <si>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</si>
  <si>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</si>
  <si>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</si>
  <si>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</si>
  <si>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</si>
  <si>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</si>
  <si>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</si>
  <si>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</si>
  <si>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</si>
  <si>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</si>
  <si>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</si>
  <si>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</si>
  <si>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</si>
  <si>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</si>
  <si>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</si>
  <si>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</si>
  <si>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</si>
  <si>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</si>
  <si>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</si>
  <si>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</si>
  <si>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</si>
  <si>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</si>
  <si>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</si>
  <si>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</si>
  <si>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</si>
  <si>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</si>
  <si>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</si>
  <si>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</si>
  <si>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</si>
  <si>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</si>
  <si>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</si>
  <si>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</si>
  <si>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</si>
  <si>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</si>
  <si>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</si>
  <si>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</si>
  <si>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</si>
  <si>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</si>
  <si>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</si>
  <si>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</si>
  <si>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</si>
  <si>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</si>
  <si>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</si>
  <si>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</si>
  <si>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</si>
  <si>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</si>
  <si>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</si>
  <si>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</si>
  <si>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</si>
  <si>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</si>
  <si>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</si>
  <si>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</si>
  <si>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</si>
  <si>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</si>
  <si>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</si>
  <si>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</si>
  <si>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</si>
  <si>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</si>
  <si>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</si>
  <si>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</si>
  <si>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</si>
  <si>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</si>
  <si>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</si>
  <si>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</si>
  <si>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</si>
  <si>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</si>
  <si>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</si>
  <si>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</si>
  <si>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</si>
  <si>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</si>
  <si>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</si>
  <si>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</si>
  <si>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</si>
  <si>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</si>
  <si>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</si>
  <si>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</si>
  <si>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</si>
  <si>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</si>
  <si>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</si>
  <si>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</si>
  <si>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</si>
  <si>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</si>
  <si>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</si>
  <si>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</si>
  <si>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</si>
  <si>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</si>
  <si>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</si>
  <si>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</si>
  <si>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</si>
  <si>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</si>
  <si>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</si>
  <si>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</si>
  <si>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</si>
  <si>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</si>
  <si>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</si>
  <si>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</si>
  <si>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</si>
  <si>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</si>
  <si>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</si>
  <si>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</si>
  <si>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</si>
  <si>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</si>
  <si>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</si>
  <si>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</si>
  <si>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</si>
  <si>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</si>
  <si>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</si>
  <si>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</si>
  <si>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</si>
  <si>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</si>
  <si>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</si>
  <si>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</si>
  <si>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</si>
  <si>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</si>
  <si>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</si>
  <si>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</si>
  <si>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</si>
  <si>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</si>
  <si>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</si>
  <si>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</si>
  <si>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</si>
  <si>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</si>
  <si>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</si>
  <si>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</si>
  <si>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</si>
  <si>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</si>
  <si>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</si>
  <si>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</si>
  <si>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</si>
  <si>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</si>
  <si>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</si>
  <si>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</si>
  <si>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</si>
  <si>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</si>
  <si>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</si>
  <si>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</si>
  <si>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</si>
  <si>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</si>
  <si>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</si>
  <si>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</si>
  <si>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</si>
  <si>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</si>
  <si>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</si>
  <si>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</si>
  <si>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</si>
  <si>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</si>
  <si>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</si>
  <si>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</si>
  <si>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</si>
  <si>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</si>
  <si>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</si>
  <si>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</si>
  <si>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</si>
  <si>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</si>
  <si>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</si>
  <si>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</si>
  <si>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</si>
  <si>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</si>
  <si>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</si>
  <si>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</si>
  <si>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</si>
  <si>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</si>
  <si>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</si>
  <si>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</si>
  <si>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</si>
  <si>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</si>
  <si>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</si>
  <si>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</si>
  <si>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</si>
  <si>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</si>
  <si>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</si>
  <si>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</si>
  <si>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</si>
  <si>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</si>
  <si>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</si>
  <si>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</si>
  <si>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</si>
  <si>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</si>
  <si>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</si>
  <si>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</si>
  <si>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</si>
  <si>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</si>
  <si>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</si>
  <si>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</si>
  <si>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</si>
  <si>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</si>
  <si>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</si>
  <si>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</si>
  <si>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</si>
  <si>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</si>
  <si>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</si>
  <si>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</si>
  <si>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</si>
  <si>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</si>
  <si>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</si>
  <si>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</si>
  <si>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</si>
  <si>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</si>
  <si>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</si>
  <si>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</si>
  <si>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</si>
  <si>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</si>
  <si>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</si>
  <si>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</si>
  <si>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</si>
  <si>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</si>
  <si>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</si>
  <si>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</si>
  <si>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</si>
  <si>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</si>
  <si>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</si>
  <si>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</si>
  <si>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</si>
  <si>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</si>
  <si>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</si>
  <si>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</si>
  <si>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</si>
  <si>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</si>
  <si>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</si>
  <si>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</si>
  <si>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</si>
  <si>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</si>
  <si>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</si>
  <si>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</si>
  <si>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</si>
  <si>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</si>
  <si>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</si>
  <si>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</si>
  <si>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</si>
  <si>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</si>
  <si>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</si>
  <si>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</si>
  <si>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</si>
  <si>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</si>
  <si>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</si>
  <si>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</si>
  <si>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</si>
  <si>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</si>
  <si>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</si>
  <si>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</si>
  <si>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</si>
  <si>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</si>
  <si>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</si>
  <si>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</si>
  <si>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</si>
  <si>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</si>
  <si>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</si>
  <si>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</si>
  <si>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</si>
  <si>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</si>
  <si>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</si>
  <si>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</si>
  <si>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</si>
  <si>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</si>
  <si>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</si>
  <si>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</si>
  <si>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</si>
  <si>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</si>
  <si>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</si>
  <si>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</si>
  <si>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</si>
  <si>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</si>
  <si>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</si>
  <si>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</si>
  <si>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</si>
  <si>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</si>
  <si>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</si>
  <si>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</si>
  <si>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</si>
  <si>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</si>
  <si>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</si>
  <si>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</si>
  <si>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</si>
  <si>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</si>
  <si>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</si>
  <si>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</si>
  <si>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</si>
  <si>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</si>
  <si>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</si>
  <si>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</si>
  <si>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</si>
  <si>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</si>
  <si>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</si>
  <si>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</si>
  <si>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</si>
  <si>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</si>
  <si>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</si>
  <si>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</si>
  <si>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</si>
  <si>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</si>
  <si>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</si>
  <si>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</si>
  <si>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</si>
  <si>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</si>
  <si>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</si>
  <si>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</si>
  <si>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</si>
  <si>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</si>
  <si>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</si>
  <si>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</si>
  <si>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</si>
  <si>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</si>
  <si>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</si>
  <si>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</si>
  <si>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</si>
  <si>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</si>
  <si>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</si>
  <si>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</si>
  <si>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</si>
  <si>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</si>
  <si>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</si>
  <si>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</si>
  <si>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</si>
  <si>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</si>
  <si>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</si>
  <si>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</si>
  <si>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</si>
  <si>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</si>
  <si>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</si>
  <si>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</si>
  <si>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</si>
  <si>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</si>
  <si>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</si>
  <si>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</si>
  <si>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</si>
  <si>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</si>
  <si>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</si>
  <si>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</si>
  <si>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</si>
  <si>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</si>
  <si>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</si>
  <si>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</si>
  <si>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</si>
  <si>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</si>
  <si>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</si>
  <si>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</si>
  <si>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</si>
  <si>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</si>
  <si>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</si>
  <si>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</si>
  <si>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</si>
  <si>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</si>
  <si>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</si>
  <si>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</si>
  <si>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</si>
  <si>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</si>
  <si>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</si>
  <si>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</si>
  <si>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</si>
  <si>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</si>
  <si>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</si>
  <si>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</si>
  <si>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</si>
  <si>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</si>
  <si>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</si>
  <si>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</si>
  <si>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</si>
  <si>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</si>
  <si>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</si>
  <si>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</si>
  <si>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</si>
  <si>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</si>
  <si>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</si>
  <si>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</si>
  <si>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</si>
  <si>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</si>
  <si>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</si>
  <si>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</si>
  <si>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</si>
  <si>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</si>
  <si>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</si>
  <si>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</si>
  <si>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</si>
  <si>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</si>
  <si>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</si>
  <si>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</si>
  <si>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</si>
  <si>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</si>
  <si>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</si>
  <si>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</si>
  <si>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</si>
  <si>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</si>
  <si>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</si>
  <si>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</si>
  <si>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</si>
  <si>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</si>
  <si>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</si>
  <si>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</si>
  <si>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</si>
  <si>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</si>
  <si>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</si>
  <si>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</si>
  <si>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</si>
  <si>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</si>
  <si>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</si>
  <si>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</si>
  <si>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</si>
  <si>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</si>
  <si>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</si>
  <si>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</si>
  <si>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</si>
  <si>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</si>
  <si>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</si>
  <si>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</si>
  <si>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</si>
  <si>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</si>
  <si>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</si>
  <si>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</si>
  <si>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</si>
  <si>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</si>
  <si>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</si>
  <si>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</si>
  <si>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</si>
  <si>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</si>
  <si>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</si>
  <si>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</si>
  <si>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</si>
  <si>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</si>
  <si>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</si>
  <si>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</si>
  <si>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</si>
  <si>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</si>
  <si>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</si>
  <si>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</si>
  <si>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</si>
  <si>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</si>
  <si>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</si>
  <si>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</si>
  <si>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</si>
  <si>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</si>
  <si>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</si>
  <si>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</si>
  <si>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</si>
  <si>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</si>
  <si>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</si>
  <si>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</si>
  <si>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</si>
  <si>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</si>
  <si>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</si>
  <si>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</si>
  <si>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</si>
  <si>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</si>
  <si>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</si>
  <si>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</si>
  <si>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</si>
  <si>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</si>
  <si>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</si>
  <si>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</si>
  <si>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</si>
  <si>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</si>
  <si>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</si>
  <si>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</si>
  <si>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</si>
  <si>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</si>
  <si>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</si>
  <si>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</si>
  <si>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</si>
  <si>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</si>
  <si>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</si>
  <si>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</si>
  <si>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</si>
  <si>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</si>
  <si>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</si>
  <si>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</si>
  <si>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</si>
  <si>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</si>
  <si>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</si>
  <si>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</si>
  <si>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</si>
  <si>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</si>
  <si>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</si>
  <si>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</si>
  <si>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</si>
  <si>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</si>
  <si>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</si>
  <si>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</si>
  <si>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</si>
  <si>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</si>
  <si>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</si>
  <si>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</si>
  <si>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</si>
  <si>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</si>
  <si>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</si>
  <si>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</si>
  <si>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</si>
  <si>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</si>
  <si>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</si>
  <si>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</si>
  <si>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</si>
  <si>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</si>
  <si>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</si>
  <si>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</si>
  <si>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</si>
  <si>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</si>
  <si>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</si>
  <si>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</si>
  <si>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</si>
  <si>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</si>
  <si>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</si>
  <si>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</si>
  <si>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</si>
  <si>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</si>
  <si>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</si>
  <si>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</si>
  <si>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</si>
  <si>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</si>
  <si>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</si>
  <si>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</si>
  <si>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</si>
  <si>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</si>
  <si>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</si>
  <si>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</si>
  <si>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</si>
  <si>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</si>
  <si>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</si>
  <si>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</si>
  <si>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</si>
  <si>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</si>
  <si>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</si>
  <si>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</si>
  <si>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</si>
  <si>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</si>
  <si>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</si>
  <si>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</si>
  <si>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</si>
  <si>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</si>
  <si>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</si>
  <si>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</si>
  <si>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</si>
  <si>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</si>
  <si>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</si>
  <si>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</si>
  <si>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</si>
  <si>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</si>
  <si>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</si>
  <si>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</si>
  <si>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</si>
  <si>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</si>
  <si>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</si>
  <si>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</si>
  <si>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</si>
  <si>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</si>
  <si>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</si>
  <si>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</si>
  <si>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</si>
  <si>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</si>
  <si>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</si>
  <si>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</si>
  <si>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</si>
  <si>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</si>
  <si>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</si>
  <si>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</si>
  <si>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</si>
  <si>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</si>
  <si>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</si>
  <si>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</si>
  <si>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</si>
  <si>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</si>
  <si>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</si>
  <si>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</si>
  <si>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</si>
  <si>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</si>
  <si>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</si>
  <si>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</si>
  <si>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</si>
  <si>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</si>
  <si>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</si>
  <si>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</si>
  <si>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</si>
  <si>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</si>
  <si>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</si>
  <si>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</si>
  <si>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</si>
  <si>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</si>
  <si>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</si>
  <si>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</si>
  <si>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</si>
  <si>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</si>
  <si>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</si>
  <si>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</si>
  <si>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</si>
  <si>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</si>
  <si>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</si>
  <si>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</si>
  <si>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</si>
  <si>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</si>
  <si>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</si>
  <si>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</si>
  <si>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</si>
  <si>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</si>
  <si>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</si>
  <si>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</si>
  <si>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</si>
  <si>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</si>
  <si>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</si>
  <si>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</si>
  <si>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</si>
  <si>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</si>
  <si>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</si>
  <si>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</si>
  <si>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</si>
  <si>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</si>
  <si>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</si>
  <si>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</si>
  <si>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</si>
  <si>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</si>
  <si>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</si>
  <si>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</si>
  <si>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</si>
  <si>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</si>
  <si>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</si>
  <si>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</si>
  <si>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</si>
  <si>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</si>
  <si>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</si>
  <si>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</si>
  <si>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</si>
  <si>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</si>
  <si>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</si>
  <si>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</si>
  <si>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</si>
  <si>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</si>
  <si>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</si>
  <si>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</si>
  <si>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</si>
  <si>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</si>
  <si>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</si>
  <si>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</si>
  <si>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</si>
  <si>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</si>
  <si>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</si>
  <si>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</si>
  <si>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</si>
  <si>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</si>
  <si>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</si>
  <si>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</si>
  <si>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</si>
  <si>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</si>
  <si>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</si>
  <si>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</si>
  <si>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</si>
  <si>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</si>
  <si>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</si>
  <si>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</si>
  <si>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</si>
  <si>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</si>
  <si>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</si>
  <si>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</si>
  <si>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</si>
  <si>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</si>
  <si>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</si>
  <si>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</si>
  <si>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</si>
  <si>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</si>
  <si>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</si>
  <si>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</si>
  <si>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</si>
  <si>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</si>
  <si>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</si>
  <si>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</si>
  <si>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</si>
  <si>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</si>
  <si>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</si>
  <si>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</si>
  <si>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</si>
  <si>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</si>
  <si>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</si>
  <si>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</si>
  <si>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</si>
  <si>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</si>
  <si>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</si>
  <si>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</si>
  <si>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</si>
  <si>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</si>
  <si>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</si>
  <si>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</si>
  <si>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</si>
  <si>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</si>
  <si>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</si>
  <si>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</si>
  <si>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</si>
  <si>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</si>
  <si>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</si>
  <si>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</si>
  <si>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</si>
  <si>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</si>
  <si>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</si>
  <si>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</si>
  <si>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</si>
  <si>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</si>
  <si>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</si>
  <si>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</si>
  <si>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</si>
  <si>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</si>
  <si>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</si>
  <si>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</si>
  <si>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</si>
  <si>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</si>
  <si>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</si>
  <si>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</si>
  <si>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</si>
  <si>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</si>
  <si>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</si>
  <si>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</si>
  <si>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</si>
  <si>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</si>
  <si>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</si>
  <si>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</si>
  <si>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</si>
  <si>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</si>
  <si>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</si>
  <si>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</si>
  <si>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</si>
  <si>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</si>
  <si>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</si>
  <si>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</si>
  <si>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</si>
  <si>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</si>
  <si>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</si>
  <si>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</si>
  <si>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</si>
  <si>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</si>
  <si>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</si>
  <si>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</si>
  <si>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</si>
  <si>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</si>
  <si>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</si>
  <si>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</si>
  <si>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</si>
  <si>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</si>
  <si>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</si>
  <si>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</si>
  <si>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</si>
  <si>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</si>
  <si>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</si>
  <si>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</si>
  <si>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</si>
  <si>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</si>
  <si>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</si>
  <si>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</si>
  <si>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</si>
  <si>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</si>
  <si>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</si>
  <si>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</si>
  <si>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</si>
  <si>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</si>
  <si>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</si>
  <si>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</si>
  <si>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</si>
  <si>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</si>
  <si>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</si>
  <si>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</si>
  <si>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</si>
  <si>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</si>
  <si>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</si>
  <si>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</si>
  <si>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</si>
  <si>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</si>
  <si>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</si>
  <si>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</si>
  <si>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</si>
  <si>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</si>
  <si>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</si>
  <si>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</si>
  <si>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</si>
  <si>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</si>
  <si>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</si>
  <si>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</si>
  <si>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</si>
  <si>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</si>
  <si>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</si>
  <si>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</si>
  <si>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</si>
  <si>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</si>
  <si>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</si>
  <si>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</si>
  <si>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</si>
  <si>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</si>
  <si>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</si>
  <si>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</si>
  <si>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</si>
  <si>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</si>
  <si>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</si>
  <si>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</si>
  <si>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</si>
  <si>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</si>
  <si>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</si>
  <si>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</si>
  <si>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</si>
  <si>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</si>
  <si>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</si>
  <si>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</si>
  <si>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</si>
  <si>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</si>
  <si>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</si>
  <si>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</si>
  <si>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</si>
  <si>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</si>
  <si>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</si>
  <si>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</si>
  <si>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</si>
  <si>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</si>
  <si>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</si>
  <si>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</si>
  <si>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</si>
  <si>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</si>
  <si>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</si>
  <si>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</si>
  <si>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</si>
  <si>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</si>
  <si>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</si>
  <si>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</si>
  <si>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</si>
  <si>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</si>
  <si>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</si>
  <si>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</si>
  <si>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</si>
  <si>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</si>
  <si>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</si>
  <si>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</si>
  <si>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</si>
  <si>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</si>
  <si>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</si>
  <si>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</si>
  <si>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</si>
  <si>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</si>
  <si>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</si>
  <si>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</si>
  <si>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</si>
  <si>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</si>
  <si>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</si>
  <si>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</si>
  <si>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</si>
  <si>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</si>
  <si>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</si>
  <si>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</si>
  <si>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</si>
  <si>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</si>
  <si>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</si>
  <si>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</si>
  <si>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</si>
  <si>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</si>
  <si>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</si>
  <si>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</si>
  <si>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</si>
  <si>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</si>
  <si>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</si>
  <si>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</si>
  <si>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</si>
  <si>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</si>
  <si>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</si>
  <si>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</si>
  <si>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</si>
  <si>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</si>
  <si>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</si>
  <si>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</si>
  <si>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</si>
  <si>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</si>
  <si>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</si>
  <si>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</si>
  <si>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</si>
  <si>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</si>
  <si>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</si>
  <si>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</si>
  <si>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</si>
  <si>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</si>
  <si>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</si>
  <si>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</si>
  <si>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</si>
  <si>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</si>
  <si>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</si>
  <si>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</si>
  <si>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</si>
  <si>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</si>
  <si>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</si>
  <si>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</si>
  <si>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</si>
  <si>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</si>
  <si>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</si>
  <si>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</si>
  <si>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</si>
  <si>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</si>
  <si>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</si>
  <si>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</si>
  <si>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</si>
  <si>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</si>
  <si>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</si>
  <si>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</si>
  <si>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</si>
  <si>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</si>
  <si>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</si>
  <si>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</si>
  <si>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</si>
  <si>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</si>
  <si>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</si>
  <si>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</si>
  <si>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</si>
  <si>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</si>
  <si>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</si>
  <si>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</si>
  <si>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</si>
  <si>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</si>
  <si>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</si>
  <si>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</si>
  <si>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</si>
  <si>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</si>
  <si>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</si>
  <si>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</si>
  <si>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</si>
  <si>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</si>
  <si>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</si>
  <si>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</si>
  <si>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</si>
  <si>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</si>
  <si>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</si>
  <si>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</si>
  <si>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</si>
  <si>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</si>
  <si>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</si>
  <si>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</si>
  <si>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</si>
  <si>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</si>
  <si>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</si>
  <si>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</si>
  <si>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</si>
  <si>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</si>
  <si>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</si>
  <si>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</si>
  <si>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</si>
  <si>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</si>
  <si>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</si>
  <si>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</si>
  <si>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</si>
  <si>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</si>
  <si>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</si>
  <si>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</si>
  <si>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</si>
  <si>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</si>
  <si>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</si>
  <si>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</si>
  <si>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</si>
  <si>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</si>
  <si>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</si>
  <si>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</si>
  <si>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</si>
  <si>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</si>
  <si>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</si>
  <si>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</si>
  <si>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</si>
  <si>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</si>
  <si>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</si>
  <si>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</si>
  <si>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</si>
  <si>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</si>
  <si>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</si>
  <si>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</si>
  <si>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</si>
  <si>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</si>
  <si>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</si>
  <si>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</si>
  <si>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</si>
  <si>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</si>
  <si>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</si>
  <si>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</si>
  <si>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</si>
  <si>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</si>
  <si>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</si>
  <si>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</si>
  <si>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</si>
  <si>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</si>
  <si>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</si>
  <si>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</si>
  <si>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</si>
  <si>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</si>
  <si>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</si>
  <si>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</si>
  <si>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</si>
  <si>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</si>
  <si>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</si>
  <si>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</si>
  <si>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</si>
  <si>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</si>
  <si>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</si>
  <si>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</si>
  <si>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</si>
  <si>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</si>
  <si>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</si>
  <si>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</si>
  <si>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</si>
  <si>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</si>
  <si>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</si>
  <si>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</si>
  <si>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</si>
  <si>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</si>
  <si>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</si>
  <si>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</si>
  <si>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</si>
  <si>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</si>
  <si>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</si>
  <si>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</si>
  <si>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</si>
  <si>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</si>
  <si>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</si>
  <si>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</si>
  <si>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</si>
  <si>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</si>
  <si>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</si>
  <si>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</si>
  <si>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</si>
  <si>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</si>
  <si>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</si>
  <si>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</si>
  <si>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</si>
  <si>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</si>
  <si>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</si>
  <si>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</si>
  <si>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</si>
  <si>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</si>
  <si>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</si>
  <si>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</si>
  <si>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</si>
  <si>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</si>
  <si>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</si>
  <si>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</si>
  <si>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</si>
  <si>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</si>
  <si>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</si>
  <si>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</si>
  <si>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</si>
  <si>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</si>
  <si>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</si>
  <si>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</si>
  <si>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</si>
  <si>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</si>
  <si>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</si>
  <si>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</si>
  <si>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</si>
  <si>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</si>
  <si>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</si>
  <si>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</si>
  <si>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</si>
  <si>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</si>
  <si>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</si>
  <si>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</si>
  <si>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</si>
  <si>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</si>
  <si>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</si>
  <si>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</si>
  <si>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</si>
  <si>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</si>
  <si>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</si>
  <si>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</si>
  <si>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</si>
  <si>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</si>
  <si>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</si>
  <si>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</si>
  <si>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</si>
  <si>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</si>
  <si>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</si>
  <si>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</si>
  <si>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</si>
  <si>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</si>
  <si>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</si>
  <si>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</si>
  <si>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</si>
  <si>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</si>
  <si>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</si>
  <si>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</si>
  <si>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</si>
  <si>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</si>
  <si>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</si>
  <si>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</si>
  <si>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</si>
  <si>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</si>
  <si>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</si>
  <si>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</si>
  <si>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</si>
  <si>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</si>
  <si>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</si>
  <si>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</si>
  <si>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</si>
  <si>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</si>
  <si>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</si>
  <si>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</si>
  <si>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</si>
  <si>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</si>
  <si>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</si>
  <si>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</si>
  <si>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</si>
  <si>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</si>
  <si>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</si>
  <si>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</si>
  <si>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</si>
  <si>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</si>
  <si>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</si>
  <si>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</si>
  <si>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</si>
  <si>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</si>
  <si>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</si>
  <si>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</si>
  <si>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</si>
  <si>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</si>
  <si>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</si>
  <si>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</si>
  <si>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</si>
  <si>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</si>
  <si>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</si>
  <si>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</si>
  <si>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</si>
  <si>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</si>
  <si>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</si>
  <si>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</si>
  <si>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</si>
  <si>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</si>
  <si>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</si>
  <si>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</si>
  <si>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</si>
  <si>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</si>
  <si>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</si>
  <si>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</si>
  <si>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</si>
  <si>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</si>
  <si>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</si>
  <si>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</si>
  <si>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</si>
  <si>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</si>
  <si>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</si>
  <si>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</si>
  <si>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</si>
  <si>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</si>
  <si>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</si>
  <si>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</si>
  <si>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</si>
  <si>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</si>
  <si>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</si>
  <si>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</si>
  <si>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</si>
  <si>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</si>
  <si>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</si>
  <si>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</si>
  <si>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</si>
  <si>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</si>
  <si>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</si>
  <si>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</si>
  <si>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</si>
  <si>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</si>
  <si>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</si>
  <si>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</si>
  <si>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</si>
  <si>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</si>
  <si>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</si>
  <si>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</si>
  <si>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</si>
  <si>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</si>
  <si>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</si>
  <si>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</si>
  <si>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</si>
  <si>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</si>
  <si>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</si>
  <si>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</si>
  <si>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</si>
  <si>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</si>
  <si>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</si>
  <si>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</si>
  <si>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</si>
  <si>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</si>
  <si>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</si>
  <si>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</si>
  <si>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</si>
  <si>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</si>
  <si>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</si>
  <si>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</si>
  <si>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</si>
  <si>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</si>
  <si>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</si>
  <si>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</si>
  <si>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</si>
  <si>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</si>
  <si>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</si>
  <si>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</si>
  <si>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</si>
  <si>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</si>
  <si>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</si>
  <si>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</si>
  <si>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</si>
  <si>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</si>
  <si>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</si>
  <si>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</si>
  <si>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</si>
  <si>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</si>
  <si>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</si>
  <si>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</si>
  <si>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</si>
  <si>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</si>
  <si>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</si>
  <si>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</si>
  <si>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</si>
  <si>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</si>
  <si>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</si>
  <si>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</si>
  <si>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</si>
  <si>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</si>
  <si>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</si>
  <si>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</si>
  <si>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</si>
  <si>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</si>
  <si>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</si>
  <si>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</si>
  <si>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</si>
  <si>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</si>
  <si>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</si>
  <si>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</si>
  <si>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</si>
  <si>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</si>
  <si>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</si>
  <si>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</si>
  <si>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</si>
  <si>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</si>
  <si>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</si>
  <si>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</si>
  <si>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</si>
  <si>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</si>
  <si>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</si>
  <si>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</si>
  <si>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</si>
  <si>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</si>
  <si>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</si>
  <si>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</si>
  <si>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</si>
  <si>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</si>
  <si>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</si>
  <si>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</si>
  <si>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</si>
  <si>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</si>
  <si>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</si>
  <si>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</si>
  <si>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</si>
  <si>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</si>
  <si>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</si>
  <si>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</si>
  <si>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</si>
  <si>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</si>
  <si>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</si>
  <si>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</si>
  <si>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</si>
  <si>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</si>
  <si>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</si>
  <si>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</si>
  <si>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</si>
  <si>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</si>
  <si>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</si>
  <si>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</si>
  <si>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</si>
  <si>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</si>
  <si>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</si>
  <si>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</si>
  <si>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</si>
  <si>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</si>
  <si>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</si>
  <si>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</si>
  <si>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</si>
  <si>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</si>
  <si>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</si>
  <si>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</si>
  <si>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</si>
  <si>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</si>
  <si>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</si>
  <si>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</si>
  <si>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</si>
  <si>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</si>
  <si>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</si>
  <si>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</si>
  <si>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</si>
  <si>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</si>
  <si>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</si>
  <si>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</si>
  <si>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</si>
  <si>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</si>
  <si>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</si>
  <si>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</si>
  <si>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</si>
  <si>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</si>
  <si>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</si>
  <si>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</si>
  <si>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</si>
  <si>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</si>
  <si>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</si>
  <si>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</si>
  <si>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</si>
  <si>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</si>
  <si>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</si>
  <si>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</si>
  <si>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</si>
  <si>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</si>
  <si>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</si>
  <si>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</si>
  <si>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</si>
  <si>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</si>
  <si>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</si>
  <si>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</si>
  <si>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</si>
  <si>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</si>
  <si>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</si>
  <si>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</si>
  <si>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</si>
  <si>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</si>
  <si>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</si>
  <si>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</si>
  <si>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</si>
  <si>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</si>
  <si>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</si>
  <si>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</si>
  <si>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</si>
  <si>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</si>
  <si>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</si>
  <si>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</si>
  <si>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</si>
  <si>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</si>
  <si>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</si>
  <si>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</si>
  <si>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</si>
  <si>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</si>
  <si>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</si>
  <si>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</si>
  <si>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</si>
  <si>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</si>
  <si>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</si>
  <si>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</si>
  <si>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</si>
  <si>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</si>
  <si>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</si>
  <si>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</si>
  <si>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</si>
  <si>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</si>
  <si>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</si>
  <si>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</si>
  <si>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</si>
  <si>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</si>
  <si>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</si>
  <si>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</si>
  <si>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</si>
  <si>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</si>
  <si>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</si>
  <si>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</si>
  <si>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</si>
  <si>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</si>
  <si>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</si>
  <si>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</si>
  <si>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</si>
  <si>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</si>
  <si>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</si>
  <si>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</si>
  <si>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</si>
  <si>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</si>
  <si>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</si>
  <si>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</si>
  <si>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</si>
  <si>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</si>
  <si>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</si>
  <si>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</si>
  <si>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</si>
  <si>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</si>
  <si>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</si>
  <si>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</si>
  <si>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</si>
  <si>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</si>
  <si>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</si>
  <si>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</si>
  <si>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</si>
  <si>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</si>
  <si>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</si>
  <si>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</si>
  <si>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</si>
  <si>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</si>
  <si>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</si>
  <si>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</si>
  <si>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</si>
  <si>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</si>
  <si>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</si>
  <si>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</si>
  <si>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</si>
  <si>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</si>
  <si>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</si>
  <si>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</si>
  <si>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</si>
  <si>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</si>
  <si>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</si>
  <si>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</si>
  <si>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</si>
  <si>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</si>
  <si>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</si>
  <si>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</si>
  <si>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</si>
  <si>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</si>
  <si>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</si>
  <si>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</si>
  <si>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</si>
  <si>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</si>
  <si>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</si>
  <si>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</si>
  <si>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</si>
  <si>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</si>
  <si>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</si>
  <si>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</si>
  <si>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</si>
  <si>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</si>
  <si>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</si>
  <si>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</si>
  <si>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</si>
  <si>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</si>
  <si>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</si>
  <si>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</si>
  <si>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</si>
  <si>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</si>
  <si>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</si>
  <si>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</si>
  <si>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</si>
  <si>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</si>
  <si>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</si>
  <si>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</si>
  <si>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</si>
  <si>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</si>
  <si>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</si>
  <si>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</si>
  <si>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</si>
  <si>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</si>
  <si>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</si>
  <si>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</si>
  <si>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</si>
  <si>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</si>
  <si>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</si>
  <si>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</si>
  <si>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</si>
  <si>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</si>
  <si>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</si>
  <si>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</si>
  <si>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</si>
  <si>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</si>
  <si>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</si>
  <si>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</si>
  <si>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</si>
  <si>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</si>
  <si>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</si>
  <si>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</si>
  <si>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</si>
  <si>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</si>
  <si>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</si>
  <si>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</si>
  <si>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</si>
  <si>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</si>
  <si>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</si>
  <si>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</si>
  <si>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</si>
  <si>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</si>
  <si>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</si>
  <si>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</si>
  <si>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</si>
  <si>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</si>
  <si>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</si>
  <si>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</si>
  <si>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</si>
  <si>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</si>
  <si>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</si>
  <si>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</si>
  <si>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</si>
  <si>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</si>
  <si>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</si>
  <si>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</si>
  <si>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</si>
  <si>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</si>
  <si>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</si>
  <si>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</si>
  <si>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</si>
  <si>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</si>
  <si>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</si>
  <si>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</si>
  <si>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</si>
  <si>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</si>
  <si>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</si>
  <si>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</si>
  <si>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</si>
  <si>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</si>
  <si>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</si>
  <si>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</si>
  <si>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</si>
  <si>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</si>
  <si>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</si>
  <si>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</si>
  <si>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</si>
  <si>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</si>
  <si>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</si>
  <si>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</si>
  <si>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</si>
  <si>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</si>
  <si>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</si>
  <si>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</si>
  <si>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</si>
  <si>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</si>
  <si>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</si>
  <si>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</si>
  <si>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</si>
  <si>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</si>
  <si>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</si>
  <si>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</si>
  <si>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</si>
  <si>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</si>
  <si>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</si>
  <si>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</si>
  <si>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</si>
  <si>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</si>
  <si>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</si>
  <si>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</si>
  <si>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</si>
  <si>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</si>
  <si>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</si>
  <si>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</si>
  <si>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</si>
  <si>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</si>
  <si>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</si>
  <si>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</si>
  <si>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</si>
  <si>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</si>
  <si>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</si>
  <si>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</si>
  <si>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</si>
  <si>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</si>
  <si>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</si>
  <si>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</si>
  <si>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</si>
  <si>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</si>
  <si>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</si>
  <si>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</si>
  <si>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</si>
  <si>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</si>
  <si>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</si>
  <si>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</si>
  <si>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</si>
  <si>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</si>
  <si>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</si>
  <si>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</si>
  <si>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</si>
  <si>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</si>
  <si>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</si>
  <si>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</si>
  <si>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</si>
  <si>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</si>
  <si>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</si>
  <si>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</si>
  <si>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</si>
  <si>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</si>
  <si>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</si>
  <si>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</si>
  <si>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</si>
  <si>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</si>
  <si>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</si>
  <si>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</si>
  <si>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</si>
  <si>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</si>
  <si>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</si>
  <si>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</si>
  <si>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</si>
  <si>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</si>
  <si>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</si>
  <si>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</si>
  <si>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</si>
  <si>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</si>
  <si>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</si>
  <si>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</si>
  <si>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</si>
  <si>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</si>
  <si>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</si>
  <si>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</si>
  <si>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</si>
  <si>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</si>
  <si>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</si>
  <si>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</si>
  <si>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</si>
  <si>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</si>
  <si>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</si>
  <si>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</si>
  <si>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</si>
  <si>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</si>
  <si>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</si>
  <si>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</si>
  <si>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</si>
  <si>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</si>
  <si>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</si>
  <si>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</si>
  <si>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</si>
  <si>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</si>
  <si>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</si>
  <si>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</si>
  <si>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</si>
  <si>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</si>
  <si>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</si>
  <si>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</si>
  <si>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</si>
  <si>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</si>
  <si>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</si>
  <si>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</si>
  <si>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</si>
  <si>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</si>
  <si>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</si>
  <si>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</si>
  <si>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</si>
  <si>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</si>
  <si>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</si>
  <si>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</si>
  <si>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</si>
  <si>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</si>
  <si>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</si>
  <si>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</si>
  <si>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</si>
  <si>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</si>
  <si>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</si>
  <si>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</si>
  <si>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</si>
  <si>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</si>
  <si>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</si>
  <si>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</si>
  <si>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</si>
  <si>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</si>
  <si>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</si>
  <si>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</si>
  <si>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</si>
  <si>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</si>
  <si>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</si>
  <si>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</si>
  <si>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</si>
  <si>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</si>
  <si>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</si>
  <si>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</si>
  <si>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</si>
  <si>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</si>
  <si>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</si>
  <si>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</si>
  <si>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</si>
  <si>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</si>
  <si>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</si>
  <si>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</si>
  <si>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</si>
  <si>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</si>
  <si>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</si>
  <si>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</si>
  <si>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</si>
  <si>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</si>
  <si>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</si>
  <si>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</si>
  <si>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</si>
  <si>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</si>
  <si>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</si>
  <si>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</si>
  <si>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</si>
  <si>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</si>
  <si>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</si>
  <si>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</si>
  <si>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</si>
  <si>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</si>
  <si>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</si>
  <si>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</si>
  <si>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</si>
  <si>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</si>
  <si>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</si>
  <si>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</si>
  <si>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</si>
  <si>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</si>
  <si>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</si>
  <si>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</si>
  <si>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</si>
  <si>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</si>
  <si>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</si>
  <si>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</si>
  <si>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</si>
  <si>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</si>
  <si>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</si>
  <si>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</si>
  <si>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</si>
  <si>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</si>
  <si>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</si>
  <si>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</si>
  <si>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</si>
  <si>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</si>
  <si>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</si>
  <si>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</si>
  <si>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</si>
  <si>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</si>
  <si>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</si>
  <si>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</si>
  <si>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</si>
  <si>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</si>
  <si>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</si>
  <si>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</si>
  <si>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</si>
  <si>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</si>
  <si>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</si>
  <si>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</si>
  <si>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</si>
  <si>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</si>
  <si>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</si>
  <si>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</si>
  <si>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</si>
  <si>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</si>
  <si>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</si>
  <si>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</si>
  <si>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</si>
  <si>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</si>
  <si>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</si>
  <si>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</si>
  <si>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</si>
  <si>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</si>
  <si>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</si>
  <si>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</si>
  <si>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</si>
  <si>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</si>
  <si>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</si>
  <si>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</si>
  <si>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</si>
  <si>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</si>
  <si>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</si>
  <si>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</si>
  <si>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</si>
  <si>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</si>
  <si>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</si>
  <si>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</si>
  <si>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</si>
  <si>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</si>
  <si>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</si>
  <si>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</si>
  <si>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</si>
  <si>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</si>
  <si>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</si>
  <si>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</si>
  <si>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</si>
  <si>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</si>
  <si>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</si>
  <si>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</si>
  <si>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</si>
  <si>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</si>
  <si>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</si>
  <si>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</si>
  <si>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</si>
  <si>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</si>
  <si>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</si>
  <si>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</si>
  <si>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</si>
  <si>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</si>
  <si>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</si>
  <si>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</si>
  <si>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</si>
  <si>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</si>
  <si>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</si>
  <si>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</si>
  <si>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</si>
  <si>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</si>
  <si>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</si>
  <si>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</si>
  <si>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</si>
  <si>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</si>
  <si>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</si>
  <si>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</si>
  <si>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</si>
  <si>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</si>
  <si>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</si>
  <si>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</si>
  <si>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</si>
  <si>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</si>
  <si>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</si>
  <si>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</si>
  <si>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</si>
  <si>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</si>
  <si>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</si>
  <si>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</si>
  <si>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</si>
  <si>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</si>
  <si>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</si>
  <si>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</si>
  <si>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</si>
  <si>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</si>
  <si>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</si>
  <si>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</si>
  <si>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</si>
  <si>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</si>
  <si>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</si>
  <si>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</si>
  <si>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</si>
  <si>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</si>
  <si>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</si>
  <si>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</si>
  <si>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</si>
  <si>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</si>
  <si>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</si>
  <si>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</si>
  <si>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</si>
  <si>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</si>
  <si>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</si>
  <si>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</si>
  <si>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</si>
  <si>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</si>
  <si>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</si>
  <si>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</si>
  <si>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</si>
  <si>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</si>
  <si>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</si>
  <si>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</si>
  <si>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</si>
  <si>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</si>
  <si>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</si>
  <si>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</si>
  <si>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</si>
  <si>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</si>
  <si>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</si>
  <si>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</si>
  <si>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</si>
  <si>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</si>
  <si>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</si>
  <si>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</si>
  <si>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</si>
  <si>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</si>
  <si>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</si>
  <si>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</si>
  <si>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</si>
  <si>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</si>
  <si>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</si>
  <si>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</si>
  <si>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</si>
  <si>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</si>
  <si>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</si>
  <si>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</si>
  <si>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</si>
  <si>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</si>
  <si>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</si>
  <si>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</si>
  <si>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</si>
  <si>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</si>
  <si>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</si>
  <si>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</si>
  <si>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</si>
  <si>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</si>
  <si>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</si>
  <si>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</si>
  <si>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</si>
  <si>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</si>
  <si>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</si>
  <si>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</si>
  <si>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</si>
  <si>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</si>
  <si>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</si>
  <si>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</si>
  <si>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</si>
  <si>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</si>
  <si>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</si>
  <si>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</si>
  <si>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</si>
  <si>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</si>
  <si>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</si>
  <si>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</si>
  <si>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</si>
  <si>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</si>
  <si>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</si>
  <si>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</si>
  <si>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</si>
  <si>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</si>
  <si>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</si>
  <si>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</si>
  <si>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</si>
  <si>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</si>
  <si>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</si>
  <si>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</si>
  <si>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</si>
  <si>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</si>
  <si>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</si>
  <si>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</si>
  <si>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</si>
  <si>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</si>
  <si>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</si>
  <si>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</si>
  <si>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</si>
  <si>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</si>
  <si>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</si>
  <si>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</si>
  <si>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</si>
  <si>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</si>
  <si>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</si>
  <si>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</si>
  <si>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</si>
  <si>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</si>
  <si>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</si>
  <si>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</si>
  <si>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</si>
  <si>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</si>
  <si>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</si>
  <si>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</si>
  <si>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</si>
  <si>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</si>
  <si>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</si>
  <si>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</si>
  <si>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</si>
  <si>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</si>
  <si>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</si>
  <si>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</si>
  <si>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</si>
  <si>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</si>
  <si>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</si>
  <si>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</si>
  <si>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</si>
  <si>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</si>
  <si>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</si>
  <si>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</si>
  <si>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</si>
  <si>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</si>
  <si>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</si>
  <si>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</si>
  <si>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</si>
  <si>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</si>
  <si>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</si>
  <si>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</si>
  <si>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</si>
  <si>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</si>
  <si>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</si>
  <si>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</si>
  <si>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</si>
  <si>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</si>
  <si>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</si>
  <si>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</si>
  <si>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</si>
  <si>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</si>
  <si>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</si>
  <si>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</si>
  <si>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</si>
  <si>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</si>
  <si>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</si>
  <si>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</si>
  <si>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</si>
  <si>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</si>
  <si>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</si>
  <si>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</si>
  <si>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</si>
  <si>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</si>
  <si>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</si>
  <si>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</si>
  <si>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</si>
  <si>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</si>
  <si>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</si>
  <si>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</si>
  <si>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</si>
  <si>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</si>
  <si>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</si>
  <si>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</si>
  <si>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</si>
  <si>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</si>
  <si>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</si>
  <si>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</si>
  <si>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</si>
  <si>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</si>
  <si>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</si>
  <si>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</si>
  <si>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</si>
  <si>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</si>
  <si>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</si>
  <si>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</si>
  <si>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</si>
  <si>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</si>
  <si>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</si>
  <si>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</si>
  <si>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</si>
  <si>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</si>
  <si>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</si>
  <si>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</si>
  <si>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</si>
  <si>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</si>
  <si>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</si>
  <si>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</si>
  <si>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</si>
  <si>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</si>
  <si>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</si>
  <si>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</si>
  <si>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</si>
  <si>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</si>
  <si>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</si>
  <si>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</si>
  <si>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</si>
  <si>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</si>
  <si>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</si>
  <si>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</si>
  <si>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</si>
  <si>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</si>
  <si>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</si>
  <si>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</si>
  <si>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</si>
  <si>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</si>
  <si>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</si>
  <si>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</si>
  <si>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</si>
  <si>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</si>
  <si>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</si>
  <si>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</si>
  <si>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</si>
  <si>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</si>
  <si>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</si>
  <si>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</si>
  <si>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</si>
  <si>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</si>
  <si>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</si>
  <si>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</si>
  <si>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</si>
  <si>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</si>
  <si>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</si>
  <si>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</si>
  <si>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</si>
  <si>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</si>
  <si>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</si>
  <si>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</si>
  <si>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</si>
  <si>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</si>
  <si>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</si>
  <si>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</si>
  <si>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</si>
  <si>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</si>
  <si>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</si>
  <si>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</si>
  <si>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</si>
  <si>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</si>
  <si>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</si>
  <si>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</si>
  <si>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</si>
  <si>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</si>
  <si>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</si>
  <si>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</si>
  <si>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</si>
  <si>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</si>
  <si>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</si>
  <si>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</si>
  <si>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</si>
  <si>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</si>
  <si>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</si>
  <si>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</si>
  <si>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</si>
  <si>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</si>
  <si>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</si>
  <si>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</si>
  <si>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</si>
  <si>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</si>
  <si>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</si>
  <si>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</si>
  <si>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</si>
  <si>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</si>
  <si>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</si>
  <si>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</si>
  <si>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</si>
  <si>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</si>
  <si>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</si>
  <si>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</si>
  <si>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</si>
  <si>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</si>
  <si>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</si>
  <si>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</si>
  <si>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</si>
  <si>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</si>
  <si>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</si>
  <si>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</si>
  <si>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</si>
  <si>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</si>
  <si>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</si>
  <si>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</si>
  <si>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</si>
  <si>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</si>
  <si>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</si>
  <si>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</si>
  <si>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</si>
  <si>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</si>
  <si>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</si>
  <si>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</si>
  <si>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</si>
  <si>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</si>
  <si>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</si>
  <si>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</si>
  <si>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</si>
  <si>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</si>
  <si>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</si>
  <si>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</si>
  <si>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</si>
  <si>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</si>
  <si>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</si>
  <si>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</si>
  <si>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</si>
  <si>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</si>
  <si>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</si>
  <si>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</si>
  <si>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</si>
  <si>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</si>
  <si>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</si>
  <si>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</si>
  <si>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</si>
  <si>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</si>
  <si>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</si>
  <si>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</si>
  <si>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</si>
  <si>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</si>
  <si>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</si>
  <si>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</si>
  <si>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</si>
  <si>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</si>
  <si>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</si>
  <si>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</si>
  <si>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</si>
  <si>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</si>
  <si>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</si>
  <si>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</si>
  <si>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</si>
  <si>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</si>
  <si>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</si>
  <si>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</si>
  <si>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</si>
  <si>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</si>
  <si>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</si>
  <si>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</si>
  <si>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</si>
  <si>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</si>
  <si>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</si>
  <si>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</si>
  <si>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</si>
  <si>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</si>
  <si>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</si>
  <si>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</si>
  <si>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</si>
  <si>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</si>
  <si>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</si>
  <si>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</si>
  <si>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</si>
  <si>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</si>
  <si>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</si>
  <si>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</si>
  <si>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</si>
  <si>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</si>
  <si>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</si>
  <si>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</si>
  <si>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</si>
  <si>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</si>
  <si>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</si>
  <si>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</si>
  <si>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</si>
  <si>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</si>
  <si>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</si>
  <si>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</si>
  <si>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</si>
  <si>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</si>
  <si>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</si>
  <si>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</si>
  <si>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</si>
  <si>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</si>
  <si>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</si>
  <si>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</si>
  <si>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</si>
  <si>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</si>
  <si>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</si>
  <si>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</si>
  <si>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</si>
  <si>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</si>
  <si>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</si>
  <si>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</si>
  <si>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</si>
  <si>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</si>
  <si>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</si>
  <si>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</si>
  <si>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</si>
  <si>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</si>
  <si>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</si>
  <si>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</si>
  <si>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</si>
  <si>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</si>
  <si>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</si>
  <si>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</si>
  <si>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</si>
  <si>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</si>
  <si>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</si>
  <si>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</si>
  <si>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</si>
  <si>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</si>
  <si>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</si>
  <si>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</si>
  <si>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</si>
  <si>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</si>
  <si>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</si>
  <si>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</si>
  <si>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</si>
  <si>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</si>
  <si>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</si>
  <si>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</si>
  <si>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</si>
  <si>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</si>
  <si>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</si>
  <si>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</si>
  <si>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</si>
  <si>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</si>
  <si>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</si>
  <si>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</si>
  <si>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</si>
  <si>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</si>
  <si>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</si>
  <si>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</si>
  <si>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</si>
  <si>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</si>
  <si>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</si>
  <si>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</si>
  <si>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</si>
  <si>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</si>
  <si>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</si>
  <si>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</si>
  <si>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</si>
  <si>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</si>
  <si>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</si>
  <si>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</si>
  <si>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</si>
  <si>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</si>
  <si>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</si>
  <si>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</si>
  <si>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</si>
  <si>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</si>
  <si>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</si>
  <si>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</si>
  <si>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</si>
  <si>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</si>
  <si>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</si>
  <si>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</si>
  <si>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</si>
  <si>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</si>
  <si>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</si>
  <si>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</si>
  <si>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</si>
  <si>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</si>
  <si>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</si>
  <si>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</si>
  <si>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</si>
  <si>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</si>
  <si>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</si>
  <si>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</si>
  <si>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</si>
  <si>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</si>
  <si>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</si>
  <si>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</si>
  <si>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</si>
  <si>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</si>
  <si>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</si>
  <si>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</si>
  <si>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</si>
  <si>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</si>
  <si>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</si>
  <si>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</si>
  <si>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</si>
  <si>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</si>
  <si>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</si>
  <si>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</si>
  <si>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</si>
  <si>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</si>
  <si>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</si>
  <si>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</si>
  <si>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</si>
  <si>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</si>
  <si>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</si>
  <si>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</si>
  <si>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</si>
  <si>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</si>
  <si>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</si>
  <si>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</si>
  <si>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</si>
  <si>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</si>
  <si>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</si>
  <si>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</si>
  <si>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</si>
  <si>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</si>
  <si>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</si>
  <si>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</si>
  <si>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</si>
  <si>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</si>
  <si>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</si>
  <si>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</si>
  <si>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</si>
  <si>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</si>
  <si>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</si>
  <si>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</si>
  <si>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</si>
  <si>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</si>
  <si>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</si>
  <si>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</si>
  <si>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</si>
  <si>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</si>
  <si>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</si>
  <si>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</si>
  <si>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</si>
  <si>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</si>
  <si>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</si>
  <si>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</si>
  <si>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</si>
  <si>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</si>
  <si>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</si>
  <si>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</si>
  <si>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</si>
  <si>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</si>
  <si>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</si>
  <si>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</si>
  <si>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</si>
  <si>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</si>
  <si>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</si>
  <si>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</si>
  <si>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</si>
  <si>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</si>
  <si>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</si>
  <si>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</si>
  <si>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</si>
  <si>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</si>
  <si>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</si>
  <si>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</si>
  <si>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</si>
  <si>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</si>
  <si>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</si>
  <si>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</si>
  <si>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</si>
  <si>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</si>
  <si>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</si>
  <si>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</si>
  <si>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</si>
  <si>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</si>
  <si>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</si>
  <si>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</si>
  <si>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</si>
  <si>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</si>
  <si>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</si>
  <si>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</si>
  <si>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</si>
  <si>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</si>
  <si>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</si>
  <si>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</si>
  <si>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</si>
  <si>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</si>
  <si>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</si>
  <si>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</si>
  <si>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</si>
  <si>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</si>
  <si>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</si>
  <si>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</si>
  <si>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</si>
  <si>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</si>
  <si>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</si>
  <si>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</si>
  <si>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</si>
  <si>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</si>
  <si>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</si>
  <si>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</si>
  <si>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</si>
  <si>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</si>
  <si>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</si>
  <si>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</si>
  <si>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</si>
  <si>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</si>
  <si>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</si>
  <si>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</si>
  <si>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</si>
  <si>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</si>
  <si>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</si>
  <si>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</si>
  <si>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</si>
  <si>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</si>
  <si>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</si>
  <si>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</si>
  <si>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</si>
  <si>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</si>
  <si>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</si>
  <si>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</si>
  <si>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</si>
  <si>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</si>
  <si>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</si>
  <si>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</si>
  <si>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</si>
  <si>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</si>
  <si>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</si>
  <si>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</si>
  <si>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</si>
  <si>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</si>
  <si>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</si>
  <si>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</si>
  <si>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</si>
  <si>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</si>
  <si>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</si>
  <si>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</si>
  <si>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</si>
  <si>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</si>
  <si>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</si>
  <si>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</si>
  <si>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</si>
  <si>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</si>
  <si>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</si>
  <si>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</si>
  <si>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</si>
  <si>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</si>
  <si>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</si>
  <si>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</si>
  <si>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</si>
  <si>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</si>
  <si>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</si>
  <si>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</si>
  <si>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</si>
  <si>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</si>
  <si>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</si>
  <si>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</si>
  <si>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</si>
  <si>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</si>
  <si>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</si>
  <si>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</si>
  <si>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</si>
  <si>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</si>
  <si>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</si>
  <si>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</si>
  <si>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</si>
  <si>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</si>
  <si>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</si>
  <si>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</si>
  <si>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</si>
  <si>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</si>
  <si>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</si>
  <si>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</si>
  <si>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</si>
  <si>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</si>
  <si>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</si>
  <si>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</si>
  <si>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</si>
  <si>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</si>
  <si>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</si>
  <si>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</si>
  <si>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</si>
  <si>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</si>
  <si>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</si>
  <si>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</si>
  <si>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</si>
  <si>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</si>
  <si>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</si>
  <si>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</si>
  <si>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</si>
  <si>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</si>
  <si>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</si>
  <si>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</si>
  <si>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</si>
  <si>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</si>
  <si>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</si>
  <si>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</si>
  <si>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</si>
  <si>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</si>
  <si>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</si>
  <si>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</si>
  <si>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</si>
  <si>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</si>
  <si>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</si>
  <si>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</si>
  <si>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</si>
  <si>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</si>
  <si>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</si>
  <si>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</si>
  <si>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</si>
  <si>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</si>
  <si>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</si>
  <si>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</si>
  <si>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</si>
  <si>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</si>
  <si>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</si>
  <si>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</si>
  <si>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</si>
  <si>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</si>
  <si>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</si>
  <si>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</si>
  <si>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</si>
  <si>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</si>
  <si>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</si>
  <si>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</si>
  <si>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</si>
  <si>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</si>
  <si>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</si>
  <si>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</si>
  <si>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</si>
  <si>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</si>
  <si>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</si>
  <si>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</si>
  <si>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</si>
  <si>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</si>
  <si>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</si>
  <si>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</si>
  <si>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</si>
  <si>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</si>
  <si>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</si>
  <si>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</si>
  <si>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</si>
  <si>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</si>
  <si>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</si>
  <si>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</si>
  <si>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</si>
  <si>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</si>
  <si>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</si>
  <si>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</si>
  <si>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</si>
  <si>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</si>
  <si>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</si>
  <si>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</si>
  <si>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</si>
  <si>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</si>
  <si>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</si>
  <si>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</si>
  <si>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</si>
  <si>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</si>
  <si>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</si>
  <si>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</si>
  <si>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</si>
  <si>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</si>
  <si>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</si>
  <si>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</si>
  <si>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</si>
  <si>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</si>
  <si>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</si>
  <si>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</si>
  <si>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</si>
  <si>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</si>
  <si>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</si>
  <si>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</si>
  <si>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</si>
  <si>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</si>
  <si>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</si>
  <si>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</si>
  <si>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</si>
  <si>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</si>
  <si>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</si>
  <si>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</si>
  <si>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</si>
  <si>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</si>
  <si>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</si>
  <si>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</si>
  <si>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</si>
  <si>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</si>
  <si>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</si>
  <si>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</si>
  <si>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</si>
  <si>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</si>
  <si>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</si>
  <si>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</si>
  <si>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</si>
  <si>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</si>
  <si>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</si>
  <si>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</si>
  <si>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</si>
  <si>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</si>
  <si>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</si>
  <si>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</si>
  <si>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</si>
  <si>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</si>
  <si>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</si>
  <si>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</si>
  <si>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</si>
  <si>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</si>
  <si>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</si>
  <si>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</si>
  <si>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</si>
  <si>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</si>
  <si>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</si>
  <si>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</si>
  <si>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</si>
  <si>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</si>
  <si>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</si>
  <si>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</si>
  <si>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</si>
  <si>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</si>
  <si>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</si>
  <si>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</si>
  <si>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</si>
  <si>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</si>
  <si>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</si>
  <si>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</si>
  <si>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</si>
  <si>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</si>
  <si>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</si>
  <si>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</si>
  <si>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</si>
  <si>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</si>
  <si>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</si>
  <si>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</si>
  <si>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</si>
  <si>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</si>
  <si>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</si>
  <si>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</si>
  <si>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</si>
  <si>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</si>
  <si>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</si>
  <si>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</si>
  <si>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</si>
  <si>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</si>
  <si>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</si>
  <si>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</si>
  <si>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</si>
  <si>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</si>
  <si>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</si>
  <si>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</si>
  <si>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</si>
  <si>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</si>
  <si>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</si>
  <si>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</si>
  <si>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</si>
  <si>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</si>
  <si>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</si>
  <si>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</si>
  <si>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</si>
  <si>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</si>
  <si>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</si>
  <si>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</si>
  <si>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</si>
  <si>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</si>
  <si>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</si>
  <si>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</si>
  <si>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</si>
  <si>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</si>
  <si>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</si>
  <si>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</si>
  <si>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</si>
  <si>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</si>
  <si>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</si>
  <si>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</si>
  <si>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</si>
  <si>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</si>
  <si>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</si>
  <si>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</si>
  <si>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</si>
  <si>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</si>
  <si>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</si>
  <si>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</si>
  <si>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</si>
  <si>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</si>
  <si>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</si>
  <si>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</si>
  <si>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</si>
  <si>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</si>
  <si>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</si>
  <si>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</si>
  <si>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</si>
  <si>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</si>
  <si>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</si>
  <si>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</si>
  <si>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</si>
  <si>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</si>
  <si>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</si>
  <si>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</si>
  <si>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</si>
  <si>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</si>
  <si>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</si>
  <si>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</si>
  <si>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</si>
  <si>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</si>
  <si>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</si>
  <si>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</si>
  <si>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</si>
  <si>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</si>
  <si>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</si>
  <si>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</si>
  <si>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</si>
  <si>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</si>
  <si>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</si>
  <si>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</si>
  <si>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</si>
  <si>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</si>
  <si>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</si>
  <si>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</si>
  <si>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</si>
  <si>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</si>
  <si>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</si>
  <si>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</si>
  <si>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</si>
  <si>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</si>
  <si>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</si>
  <si>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</si>
  <si>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</si>
  <si>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</si>
  <si>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</si>
  <si>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</si>
  <si>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</si>
  <si>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</si>
  <si>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</si>
  <si>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</si>
  <si>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</si>
  <si>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</si>
  <si>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</si>
  <si>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</si>
  <si>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</si>
  <si>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</si>
  <si>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</si>
  <si>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</si>
  <si>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</si>
  <si>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</si>
  <si>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</si>
  <si>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</si>
  <si>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</si>
  <si>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</si>
  <si>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</si>
  <si>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</si>
  <si>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</si>
  <si>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</si>
  <si>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</si>
  <si>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</si>
  <si>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</si>
  <si>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</si>
  <si>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</si>
  <si>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</si>
  <si>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</si>
  <si>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</si>
  <si>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</si>
  <si>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</si>
  <si>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</si>
  <si>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</si>
  <si>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</si>
  <si>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</si>
  <si>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</si>
  <si>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</si>
  <si>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</si>
  <si>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</si>
  <si>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</si>
  <si>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</si>
  <si>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</si>
  <si>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</si>
  <si>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</si>
  <si>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</si>
  <si>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</si>
  <si>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</si>
  <si>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</si>
  <si>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</si>
  <si>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</si>
  <si>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</si>
  <si>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</si>
  <si>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</si>
  <si>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</si>
  <si>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</si>
  <si>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</si>
  <si>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</si>
  <si>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</si>
  <si>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</si>
  <si>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</si>
  <si>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</si>
  <si>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</si>
  <si>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</si>
  <si>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</si>
  <si>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</si>
  <si>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</si>
  <si>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</si>
  <si>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</si>
  <si>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</si>
  <si>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</si>
  <si>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</si>
  <si>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</si>
  <si>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</si>
  <si>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</si>
  <si>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</si>
  <si>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</si>
  <si>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</si>
  <si>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</si>
  <si>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</si>
  <si>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</si>
  <si>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</si>
  <si>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</si>
  <si>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</si>
  <si>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</si>
  <si>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</si>
  <si>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</si>
  <si>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</si>
  <si>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</si>
  <si>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</si>
  <si>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</si>
  <si>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</si>
  <si>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</si>
  <si>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</si>
  <si>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</si>
  <si>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</si>
  <si>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</si>
  <si>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</si>
  <si>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</si>
  <si>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</si>
  <si>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</si>
  <si>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</si>
  <si>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</si>
  <si>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</si>
  <si>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</si>
  <si>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</si>
  <si>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</si>
  <si>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</si>
  <si>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</si>
  <si>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</si>
  <si>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</si>
  <si>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</si>
  <si>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</si>
  <si>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</si>
  <si>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</si>
  <si>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</si>
  <si>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</si>
  <si>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</si>
  <si>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</si>
  <si>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</si>
  <si>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</si>
  <si>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</si>
  <si>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</si>
  <si>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</si>
  <si>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</si>
  <si>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</si>
  <si>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</si>
  <si>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</si>
  <si>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</si>
  <si>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</si>
  <si>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</si>
  <si>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</si>
  <si>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</si>
  <si>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</si>
  <si>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</si>
  <si>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</si>
  <si>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</si>
  <si>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</si>
  <si>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</si>
  <si>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</si>
  <si>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</si>
  <si>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</si>
  <si>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</si>
  <si>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</si>
  <si>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</si>
  <si>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</si>
  <si>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</si>
  <si>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</si>
  <si>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</si>
  <si>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</si>
  <si>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</si>
  <si>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</si>
  <si>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</si>
  <si>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</si>
  <si>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</si>
  <si>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</si>
  <si>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</si>
  <si>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</si>
  <si>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</si>
  <si>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</si>
  <si>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</si>
  <si>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</si>
  <si>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</si>
  <si>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</si>
  <si>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</si>
  <si>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</si>
  <si>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</si>
  <si>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</si>
  <si>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</si>
  <si>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</si>
  <si>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</si>
  <si>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</si>
  <si>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</si>
  <si>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</si>
  <si>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</si>
  <si>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</si>
  <si>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</si>
  <si>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</si>
  <si>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</si>
  <si>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</si>
  <si>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</si>
  <si>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</si>
  <si>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</si>
  <si>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</si>
  <si>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</si>
  <si>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</si>
  <si>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</si>
  <si>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</si>
  <si>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</si>
  <si>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</si>
  <si>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</si>
  <si>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</si>
  <si>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</si>
  <si>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</si>
  <si>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</si>
  <si>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</si>
  <si>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</si>
  <si>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</si>
  <si>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</si>
  <si>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</si>
  <si>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</si>
  <si>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</si>
  <si>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</si>
  <si>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</si>
  <si>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</si>
  <si>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</si>
  <si>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</si>
  <si>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</si>
  <si>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</si>
  <si>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</si>
  <si>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</si>
  <si>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</si>
  <si>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</si>
  <si>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</si>
  <si>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</si>
  <si>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</si>
  <si>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</si>
  <si>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</si>
  <si>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</si>
  <si>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</si>
  <si>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</si>
  <si>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</si>
  <si>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</si>
  <si>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</si>
  <si>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</si>
  <si>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</si>
  <si>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</si>
  <si>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</si>
  <si>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</si>
  <si>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</si>
  <si>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</si>
  <si>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</si>
  <si>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</si>
  <si>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</si>
  <si>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</si>
  <si>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</si>
  <si>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</si>
  <si>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</si>
  <si>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</si>
  <si>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</si>
  <si>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</si>
  <si>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</si>
  <si>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</si>
  <si>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</si>
  <si>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</si>
  <si>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</si>
  <si>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</si>
  <si>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</si>
  <si>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</si>
  <si>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</si>
  <si>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</si>
  <si>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</si>
  <si>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</si>
  <si>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</si>
  <si>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</si>
  <si>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</si>
  <si>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</si>
  <si>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</si>
  <si>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</si>
  <si>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</si>
  <si>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</si>
  <si>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</si>
  <si>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</si>
  <si>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</si>
  <si>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</si>
  <si>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</si>
  <si>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</si>
  <si>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</si>
  <si>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</si>
  <si>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</si>
  <si>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</si>
  <si>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</si>
  <si>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</si>
  <si>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</si>
  <si>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</si>
  <si>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</si>
  <si>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</si>
  <si>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</si>
  <si>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</si>
  <si>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</si>
  <si>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</si>
  <si>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</si>
  <si>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</si>
  <si>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</si>
  <si>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</si>
  <si>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</si>
  <si>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</si>
  <si>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</si>
  <si>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</si>
  <si>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</si>
  <si>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</si>
  <si>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</si>
  <si>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</si>
  <si>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</si>
  <si>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</si>
  <si>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</si>
  <si>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</si>
  <si>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</si>
  <si>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</si>
  <si>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</si>
  <si>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</si>
  <si>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</si>
  <si>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</si>
  <si>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</si>
  <si>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</si>
  <si>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</si>
  <si>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</si>
  <si>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</si>
  <si>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</si>
  <si>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</si>
  <si>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</si>
  <si>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</si>
  <si>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</si>
  <si>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</si>
  <si>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</si>
  <si>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</si>
  <si>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</si>
  <si>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</si>
  <si>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</si>
  <si>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</si>
  <si>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</si>
  <si>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</si>
  <si>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</si>
  <si>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</si>
  <si>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</si>
  <si>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</si>
  <si>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</si>
  <si>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</si>
  <si>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</si>
  <si>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</si>
  <si>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</si>
  <si>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</si>
  <si>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</si>
  <si>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</si>
  <si>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</si>
  <si>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</si>
  <si>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</si>
  <si>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</si>
  <si>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</si>
  <si>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</si>
  <si>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</si>
  <si>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</si>
  <si>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</si>
  <si>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</si>
  <si>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</si>
  <si>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</si>
  <si>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</si>
  <si>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</si>
  <si>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</si>
  <si>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</si>
  <si>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</si>
  <si>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</si>
  <si>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</si>
  <si>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</si>
  <si>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</si>
  <si>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</si>
  <si>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</si>
  <si>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</si>
  <si>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</si>
  <si>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</si>
  <si>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</si>
  <si>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</si>
  <si>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</si>
  <si>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</si>
  <si>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</si>
  <si>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</si>
  <si>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</si>
  <si>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</si>
  <si>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</si>
  <si>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</si>
  <si>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</si>
  <si>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</si>
  <si>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</si>
  <si>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</si>
  <si>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</si>
  <si>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</si>
  <si>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</si>
  <si>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</si>
  <si>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</si>
  <si>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</si>
  <si>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</si>
  <si>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</si>
  <si>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</si>
  <si>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</si>
  <si>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</si>
  <si>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</si>
  <si>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</si>
  <si>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</si>
  <si>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</si>
  <si>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</si>
  <si>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</si>
  <si>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</si>
  <si>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</si>
  <si>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</si>
  <si>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</si>
  <si>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</si>
  <si>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</si>
  <si>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</si>
  <si>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</si>
  <si>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</si>
  <si>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</si>
  <si>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</si>
  <si>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</si>
  <si>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</si>
  <si>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</si>
  <si>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</si>
  <si>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</si>
  <si>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</si>
  <si>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</si>
  <si>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</si>
  <si>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</si>
  <si>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</si>
  <si>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</si>
  <si>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</si>
  <si>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</si>
  <si>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</si>
  <si>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</si>
  <si>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</si>
  <si>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</si>
  <si>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</si>
  <si>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</si>
  <si>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</si>
  <si>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</si>
  <si>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</si>
  <si>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</si>
  <si>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</si>
  <si>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</si>
  <si>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</si>
  <si>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</si>
  <si>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</si>
  <si>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</si>
  <si>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</si>
  <si>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</si>
  <si>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</si>
  <si>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</si>
  <si>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</si>
  <si>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</si>
  <si>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</si>
  <si>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</si>
  <si>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</si>
  <si>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</si>
  <si>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</si>
  <si>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</si>
  <si>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</si>
  <si>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</si>
  <si>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</si>
  <si>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</si>
  <si>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</si>
  <si>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</si>
  <si>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</si>
  <si>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</si>
  <si>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</si>
  <si>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</si>
  <si>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</si>
  <si>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</si>
  <si>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</si>
  <si>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</si>
  <si>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</si>
  <si>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</si>
  <si>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</si>
  <si>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</si>
  <si>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</si>
  <si>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</si>
  <si>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</si>
  <si>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</si>
  <si>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</si>
  <si>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</si>
  <si>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</si>
  <si>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</si>
  <si>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</si>
  <si>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</si>
  <si>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</si>
  <si>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</si>
  <si>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</si>
  <si>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</si>
  <si>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</si>
  <si>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</si>
  <si>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</si>
  <si>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</si>
  <si>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</si>
  <si>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</si>
  <si>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</si>
  <si>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</si>
  <si>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</si>
  <si>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</si>
  <si>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</si>
  <si>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</si>
  <si>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</si>
  <si>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</si>
  <si>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</si>
  <si>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</si>
  <si>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</si>
  <si>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</si>
  <si>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</si>
  <si>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</si>
  <si>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</si>
  <si>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</si>
  <si>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</si>
  <si>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</si>
  <si>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</si>
  <si>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</si>
  <si>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</si>
  <si>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</si>
  <si>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</si>
  <si>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</si>
  <si>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</si>
  <si>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</si>
  <si>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</si>
  <si>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</si>
  <si>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</si>
  <si>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</si>
  <si>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</si>
  <si>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</si>
  <si>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</si>
  <si>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</si>
  <si>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</si>
  <si>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</si>
  <si>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</si>
  <si>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</si>
  <si>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</si>
  <si>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</si>
  <si>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</si>
  <si>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</si>
  <si>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</si>
  <si>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</si>
  <si>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</si>
  <si>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</si>
  <si>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</si>
  <si>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</si>
  <si>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</si>
  <si>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</si>
  <si>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</si>
  <si>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</si>
  <si>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</si>
  <si>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</si>
  <si>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</si>
  <si>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</si>
  <si>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</si>
  <si>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</si>
  <si>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</si>
  <si>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</si>
  <si>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</si>
  <si>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</si>
  <si>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</si>
  <si>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</si>
  <si>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</si>
  <si>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</si>
  <si>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</si>
  <si>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</si>
  <si>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</si>
  <si>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</si>
  <si>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</si>
  <si>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</si>
  <si>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</si>
  <si>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</si>
  <si>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</si>
  <si>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</si>
  <si>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</si>
  <si>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</si>
  <si>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</si>
  <si>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</si>
  <si>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</si>
  <si>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</si>
  <si>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</si>
  <si>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</si>
  <si>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</si>
  <si>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</si>
  <si>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</si>
  <si>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</si>
  <si>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</si>
  <si>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</si>
  <si>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</si>
  <si>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</si>
  <si>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</si>
  <si>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</si>
  <si>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</si>
  <si>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</si>
  <si>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</si>
  <si>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</si>
  <si>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</si>
  <si>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</si>
  <si>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</si>
  <si>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</si>
  <si>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</si>
  <si>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</si>
  <si>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</si>
  <si>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</si>
  <si>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</si>
  <si>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</si>
  <si>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</si>
  <si>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</si>
  <si>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</si>
  <si>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</si>
  <si>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</si>
  <si>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</si>
  <si>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</si>
  <si>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</si>
  <si>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</si>
  <si>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</si>
  <si>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</si>
  <si>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</si>
  <si>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</si>
  <si>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</si>
  <si>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</si>
  <si>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</si>
  <si>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</si>
  <si>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</si>
  <si>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</si>
  <si>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</si>
  <si>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</si>
  <si>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</si>
  <si>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</si>
  <si>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</si>
  <si>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</si>
  <si>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</si>
  <si>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</si>
  <si>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</si>
  <si>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</si>
  <si>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</si>
  <si>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</si>
  <si>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</si>
  <si>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</si>
  <si>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</si>
  <si>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</si>
  <si>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</si>
  <si>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</si>
  <si>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</si>
  <si>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</si>
  <si>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</si>
  <si>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</si>
  <si>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</si>
  <si>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</si>
  <si>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</si>
  <si>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</si>
  <si>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</si>
  <si>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</si>
  <si>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</si>
  <si>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</si>
  <si>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</si>
  <si>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</si>
  <si>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</si>
  <si>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</si>
  <si>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</si>
  <si>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</si>
  <si>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</si>
  <si>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</si>
  <si>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</si>
  <si>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</si>
  <si>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</si>
  <si>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</si>
  <si>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</si>
  <si>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</si>
  <si>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</si>
  <si>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</si>
  <si>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</si>
  <si>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</si>
  <si>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</si>
  <si>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</si>
  <si>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</si>
  <si>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</si>
  <si>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</si>
  <si>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</si>
  <si>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</si>
  <si>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</si>
  <si>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</si>
  <si>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</si>
  <si>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</si>
  <si>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</si>
  <si>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</si>
  <si>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</si>
  <si>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</si>
  <si>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</si>
  <si>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</si>
  <si>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</si>
  <si>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</si>
  <si>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</si>
  <si>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</si>
  <si>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</si>
  <si>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</si>
  <si>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</si>
  <si>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</si>
  <si>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</si>
  <si>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</si>
  <si>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</si>
  <si>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</si>
  <si>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</si>
  <si>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</si>
  <si>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</si>
  <si>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</si>
  <si>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</si>
  <si>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</si>
  <si>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</si>
  <si>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</si>
  <si>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</si>
  <si>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</si>
  <si>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</si>
  <si>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</si>
  <si>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</si>
  <si>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</si>
  <si>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</si>
  <si>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</si>
  <si>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</si>
  <si>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</si>
  <si>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</si>
  <si>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</si>
  <si>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</si>
  <si>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</si>
  <si>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</si>
  <si>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</si>
  <si>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</si>
  <si>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</si>
  <si>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</si>
  <si>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</si>
  <si>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</si>
  <si>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</si>
  <si>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</si>
  <si>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</si>
  <si>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</si>
  <si>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</si>
  <si>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</si>
  <si>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</si>
  <si>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</si>
  <si>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</si>
  <si>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</si>
  <si>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</si>
  <si>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</si>
  <si>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</si>
  <si>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</si>
  <si>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</si>
  <si>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</si>
  <si>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</si>
  <si>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</si>
  <si>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</si>
  <si>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</si>
  <si>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</si>
  <si>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</si>
  <si>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</si>
  <si>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</si>
  <si>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</si>
  <si>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</si>
  <si>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</si>
  <si>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</si>
  <si>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</si>
  <si>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</si>
  <si>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</si>
  <si>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</si>
  <si>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</si>
  <si>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</si>
  <si>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</si>
  <si>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</si>
  <si>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</si>
  <si>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</si>
  <si>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</si>
  <si>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</si>
  <si>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</si>
  <si>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</si>
  <si>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</si>
  <si>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</si>
  <si>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</si>
  <si>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</si>
  <si>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</si>
  <si>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</si>
  <si>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</si>
  <si>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</si>
  <si>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</si>
  <si>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</si>
  <si>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</si>
  <si>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</si>
  <si>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</si>
  <si>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</si>
  <si>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</si>
  <si>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</si>
  <si>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</si>
  <si>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</si>
  <si>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</si>
  <si>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</si>
  <si>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</si>
  <si>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</si>
  <si>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</si>
  <si>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</si>
  <si>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</si>
  <si>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</si>
  <si>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</si>
  <si>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</si>
  <si>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</si>
  <si>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</si>
  <si>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</si>
  <si>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</si>
  <si>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</si>
  <si>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</si>
  <si>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</si>
  <si>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</si>
  <si>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</si>
  <si>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</si>
  <si>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</si>
  <si>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</si>
  <si>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</si>
  <si>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</si>
  <si>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</si>
  <si>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</si>
  <si>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</si>
  <si>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</si>
  <si>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</si>
  <si>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</si>
  <si>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</si>
  <si>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</si>
  <si>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</si>
  <si>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</si>
  <si>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</si>
  <si>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</si>
  <si>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</si>
  <si>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</si>
  <si>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</si>
  <si>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</si>
  <si>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</si>
  <si>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</si>
  <si>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</si>
  <si>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</si>
  <si>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</si>
  <si>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</si>
  <si>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</si>
  <si>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</si>
  <si>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</si>
  <si>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</si>
  <si>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</si>
  <si>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</si>
  <si>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</si>
  <si>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</si>
  <si>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</si>
  <si>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</si>
  <si>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</si>
  <si>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</si>
  <si>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</si>
  <si>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</si>
  <si>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</si>
  <si>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</si>
  <si>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</si>
  <si>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</si>
  <si>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</si>
  <si>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</si>
  <si>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</si>
  <si>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</si>
  <si>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</si>
  <si>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</si>
  <si>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</si>
  <si>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</si>
  <si>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</si>
  <si>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</si>
  <si>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</si>
  <si>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</si>
  <si>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</si>
  <si>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</si>
  <si>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</si>
  <si>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</si>
  <si>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</si>
  <si>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</si>
  <si>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</si>
  <si>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</si>
  <si>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</si>
  <si>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</si>
  <si>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</si>
  <si>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</si>
  <si>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</si>
  <si>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</si>
  <si>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</si>
  <si>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</si>
  <si>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</si>
  <si>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</si>
  <si>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</si>
  <si>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</si>
  <si>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</si>
  <si>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</si>
  <si>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</si>
  <si>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</si>
  <si>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</si>
  <si>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</si>
  <si>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</si>
  <si>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</si>
  <si>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</si>
  <si>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</si>
  <si>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</si>
  <si>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</si>
  <si>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</si>
  <si>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</si>
  <si>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</si>
  <si>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</si>
  <si>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</si>
  <si>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</si>
  <si>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</si>
  <si>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</si>
  <si>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</si>
  <si>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</si>
  <si>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</si>
  <si>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</si>
  <si>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</si>
  <si>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</si>
  <si>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</si>
  <si>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</si>
  <si>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</si>
  <si>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</si>
  <si>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</si>
  <si>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</si>
  <si>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</si>
  <si>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</si>
  <si>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</si>
  <si>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</si>
  <si>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</si>
  <si>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</si>
  <si>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</si>
  <si>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</si>
  <si>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</si>
  <si>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</si>
  <si>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</si>
  <si>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</si>
  <si>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</si>
  <si>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</si>
  <si>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</si>
  <si>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</si>
  <si>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</si>
  <si>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</si>
  <si>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</si>
  <si>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</si>
  <si>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</si>
  <si>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</si>
  <si>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</si>
  <si>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</si>
  <si>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</si>
  <si>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</si>
  <si>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</si>
  <si>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</si>
  <si>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</si>
  <si>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</si>
  <si>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</si>
  <si>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</si>
  <si>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</si>
  <si>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</si>
  <si>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</si>
  <si>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</si>
  <si>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</si>
  <si>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</si>
  <si>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</si>
  <si>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</si>
  <si>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</si>
  <si>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</si>
  <si>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</si>
  <si>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</si>
  <si>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</si>
  <si>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</si>
  <si>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</si>
  <si>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</si>
  <si>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</si>
  <si>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</si>
  <si>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</si>
  <si>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</si>
  <si>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</si>
  <si>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</si>
  <si>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</si>
  <si>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</si>
  <si>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</si>
  <si>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</si>
  <si>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</si>
  <si>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</si>
  <si>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</si>
  <si>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</si>
  <si>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</si>
  <si>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</si>
  <si>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</si>
  <si>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</si>
  <si>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</si>
  <si>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</si>
  <si>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</si>
  <si>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</si>
  <si>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</si>
  <si>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</si>
  <si>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</si>
  <si>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</si>
  <si>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</si>
  <si>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</si>
  <si>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</si>
  <si>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</si>
  <si>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</si>
  <si>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</si>
  <si>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</si>
  <si>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</si>
  <si>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</si>
  <si>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</si>
  <si>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</si>
  <si>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</si>
  <si>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</si>
  <si>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</si>
  <si>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</si>
  <si>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</si>
  <si>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</si>
  <si>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</si>
  <si>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</si>
  <si>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</si>
  <si>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</si>
  <si>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</si>
  <si>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</si>
  <si>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</si>
  <si>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</si>
  <si>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</si>
  <si>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</si>
  <si>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</si>
  <si>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</si>
  <si>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</si>
  <si>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</si>
  <si>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</si>
  <si>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</si>
  <si>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</si>
  <si>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</si>
  <si>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</si>
  <si>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</si>
  <si>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</si>
  <si>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</si>
  <si>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</si>
  <si>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</si>
  <si>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</si>
  <si>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</si>
  <si>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</si>
  <si>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</si>
  <si>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</si>
  <si>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</si>
  <si>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</si>
  <si>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</si>
  <si>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</si>
  <si>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</si>
  <si>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</si>
  <si>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</si>
  <si>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</si>
  <si>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</si>
  <si>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</si>
  <si>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</si>
  <si>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</si>
  <si>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</si>
  <si>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</si>
  <si>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</si>
  <si>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</si>
  <si>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</si>
  <si>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</si>
  <si>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</si>
  <si>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</si>
  <si>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</si>
  <si>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</si>
  <si>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</si>
  <si>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</si>
  <si>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</si>
  <si>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</si>
  <si>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</si>
  <si>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</si>
  <si>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</si>
  <si>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</si>
  <si>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</si>
  <si>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</si>
  <si>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</si>
  <si>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</si>
  <si>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</si>
  <si>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</si>
  <si>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</si>
  <si>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</si>
  <si>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</si>
  <si>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</si>
  <si>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</si>
  <si>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</si>
  <si>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</si>
  <si>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</si>
  <si>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</si>
  <si>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</si>
  <si>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</si>
  <si>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</si>
  <si>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</si>
  <si>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</si>
  <si>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</si>
  <si>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</si>
  <si>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</si>
  <si>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</si>
  <si>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</si>
  <si>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</si>
  <si>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</si>
  <si>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</si>
  <si>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</si>
  <si>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</si>
  <si>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</si>
  <si>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</si>
  <si>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</si>
  <si>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</si>
  <si>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</si>
  <si>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</si>
  <si>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</si>
  <si>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</si>
  <si>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</si>
  <si>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</si>
  <si>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</si>
  <si>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</si>
  <si>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</si>
  <si>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</si>
  <si>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</si>
  <si>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</si>
  <si>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</si>
  <si>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</si>
  <si>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</si>
  <si>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</si>
  <si>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</si>
  <si>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</si>
  <si>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</si>
  <si>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</si>
  <si>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</si>
  <si>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</si>
  <si>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</si>
  <si>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</si>
  <si>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</si>
  <si>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</si>
  <si>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</si>
  <si>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</si>
  <si>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</si>
  <si>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</si>
  <si>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</si>
  <si>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</si>
  <si>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</si>
  <si>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</si>
  <si>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</si>
  <si>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</si>
  <si>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</si>
  <si>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</si>
  <si>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</si>
  <si>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</si>
  <si>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</si>
  <si>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</si>
  <si>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</si>
  <si>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</si>
  <si>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</si>
  <si>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</si>
  <si>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</si>
  <si>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</si>
  <si>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</si>
  <si>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</si>
  <si>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</si>
  <si>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</si>
  <si>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</si>
  <si>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</si>
  <si>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</si>
  <si>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</si>
  <si>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</si>
  <si>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</si>
  <si>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</si>
  <si>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</si>
  <si>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</si>
  <si>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</si>
  <si>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</si>
  <si>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</si>
  <si>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</si>
  <si>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</si>
  <si>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</si>
  <si>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</si>
  <si>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</si>
  <si>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</si>
  <si>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</si>
  <si>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</si>
  <si>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</si>
  <si>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</si>
  <si>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</si>
  <si>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</si>
  <si>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</si>
  <si>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</si>
  <si>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</si>
  <si>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</si>
  <si>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</si>
  <si>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</si>
  <si>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</si>
  <si>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</si>
  <si>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</si>
  <si>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</si>
  <si>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</si>
  <si>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</si>
  <si>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</si>
  <si>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</si>
  <si>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</si>
  <si>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</si>
  <si>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</si>
  <si>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</si>
  <si>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</si>
  <si>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</si>
  <si>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</si>
  <si>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</si>
  <si>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</si>
  <si>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</si>
  <si>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</si>
  <si>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</si>
  <si>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</si>
  <si>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</si>
  <si>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</si>
  <si>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</si>
  <si>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</si>
  <si>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</si>
  <si>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</si>
  <si>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</si>
  <si>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</si>
  <si>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</si>
  <si>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</si>
  <si>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</si>
  <si>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</si>
  <si>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</si>
  <si>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</si>
  <si>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</si>
  <si>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</si>
  <si>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</si>
  <si>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</si>
  <si>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</si>
  <si>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</si>
  <si>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</si>
  <si>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</si>
  <si>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</si>
  <si>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</si>
  <si>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</si>
  <si>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</si>
  <si>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</si>
  <si>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</si>
  <si>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</si>
  <si>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</si>
  <si>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</si>
  <si>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</si>
  <si>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</si>
  <si>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</si>
  <si>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</si>
  <si>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</si>
  <si>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</si>
  <si>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</si>
  <si>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</si>
  <si>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</si>
  <si>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</si>
  <si>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</si>
  <si>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</si>
  <si>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</si>
  <si>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</si>
  <si>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</si>
  <si>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</si>
  <si>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</si>
  <si>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</si>
  <si>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</si>
  <si>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</si>
  <si>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</si>
  <si>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</si>
  <si>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</si>
  <si>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</si>
  <si>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</si>
  <si>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</si>
  <si>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</si>
  <si>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</si>
  <si>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</si>
  <si>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</si>
  <si>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</si>
  <si>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</si>
  <si>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</si>
  <si>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</si>
  <si>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</si>
  <si>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</si>
  <si>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</si>
  <si>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</si>
  <si>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</si>
  <si>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</si>
  <si>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</si>
  <si>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</si>
  <si>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</si>
  <si>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</si>
  <si>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</si>
  <si>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</si>
  <si>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</si>
  <si>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</si>
  <si>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</si>
  <si>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</si>
  <si>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</si>
  <si>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</si>
  <si>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</si>
  <si>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</si>
  <si>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</si>
  <si>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</si>
  <si>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</si>
  <si>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</si>
  <si>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</si>
  <si>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</si>
  <si>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</si>
  <si>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</si>
  <si>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</si>
  <si>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</si>
  <si>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</si>
  <si>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</si>
  <si>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</si>
  <si>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</si>
  <si>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</si>
  <si>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</si>
  <si>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</si>
  <si>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</si>
  <si>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</si>
  <si>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</si>
  <si>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</si>
  <si>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</si>
  <si>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</si>
  <si>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</si>
  <si>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</si>
  <si>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</si>
  <si>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</si>
  <si>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</si>
  <si>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</si>
  <si>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</si>
  <si>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</si>
  <si>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</si>
  <si>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</si>
  <si>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</si>
  <si>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</si>
  <si>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</si>
  <si>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</si>
  <si>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</si>
  <si>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</si>
  <si>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</si>
  <si>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</si>
  <si>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</si>
  <si>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</si>
  <si>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</si>
  <si>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</si>
  <si>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</si>
  <si>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</si>
  <si>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</si>
  <si>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</si>
  <si>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</si>
  <si>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</si>
  <si>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</si>
  <si>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</si>
  <si>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</si>
  <si>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</si>
  <si>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</si>
  <si>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</si>
  <si>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</si>
  <si>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</si>
  <si>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</si>
  <si>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</si>
  <si>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</si>
  <si>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</si>
  <si>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</si>
  <si>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</si>
  <si>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</si>
  <si>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</si>
  <si>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</si>
  <si>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</si>
  <si>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</si>
  <si>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</si>
  <si>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</si>
  <si>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</si>
  <si>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</si>
  <si>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</si>
  <si>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</si>
  <si>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</si>
  <si>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</si>
  <si>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</si>
  <si>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</si>
  <si>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</si>
  <si>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</si>
  <si>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</si>
  <si>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</si>
  <si>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</si>
  <si>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</si>
  <si>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</si>
  <si>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</si>
  <si>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</si>
  <si>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</si>
  <si>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</si>
  <si>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</si>
  <si>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</si>
  <si>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</si>
  <si>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</si>
  <si>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</si>
  <si>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</si>
  <si>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</si>
  <si>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</si>
  <si>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</si>
  <si>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</si>
  <si>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</si>
  <si>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</si>
  <si>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</si>
  <si>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</si>
  <si>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</si>
  <si>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</si>
  <si>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</si>
  <si>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</si>
  <si>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</si>
  <si>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</si>
  <si>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</si>
  <si>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</si>
  <si>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</si>
  <si>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</si>
  <si>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</si>
  <si>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</si>
  <si>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</si>
  <si>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</si>
  <si>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</si>
  <si>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</si>
  <si>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</si>
  <si>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</si>
  <si>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</si>
  <si>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</si>
  <si>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</si>
  <si>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</si>
  <si>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</si>
  <si>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</si>
  <si>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</si>
  <si>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</si>
  <si>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</si>
  <si>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</si>
  <si>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</si>
  <si>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</si>
  <si>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</si>
  <si>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</si>
  <si>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</si>
  <si>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</si>
  <si>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</si>
  <si>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</si>
  <si>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</si>
  <si>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</si>
  <si>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</si>
  <si>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</si>
  <si>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</si>
  <si>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</si>
  <si>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</si>
  <si>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</si>
  <si>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</si>
  <si>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</si>
  <si>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</si>
  <si>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</si>
  <si>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</si>
  <si>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</si>
  <si>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</si>
  <si>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</si>
  <si>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</si>
  <si>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</si>
  <si>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</si>
  <si>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</si>
  <si>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</si>
  <si>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</si>
  <si>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</si>
  <si>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</si>
  <si>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</si>
  <si>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</si>
  <si>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</si>
  <si>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</si>
  <si>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</si>
  <si>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</si>
  <si>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</si>
  <si>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</si>
  <si>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</si>
  <si>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</si>
  <si>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</si>
  <si>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</si>
  <si>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</si>
  <si>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</si>
  <si>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</si>
  <si>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</si>
  <si>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</si>
  <si>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</si>
  <si>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</si>
  <si>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</si>
  <si>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</si>
  <si>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</si>
  <si>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</si>
  <si>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</si>
  <si>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</si>
  <si>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</si>
  <si>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</si>
  <si>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</si>
  <si>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</si>
  <si>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</si>
  <si>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</si>
  <si>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</si>
  <si>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</si>
  <si>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</si>
  <si>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</si>
  <si>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</si>
  <si>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</si>
  <si>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</si>
  <si>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</si>
  <si>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</si>
  <si>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</si>
  <si>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</si>
  <si>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</si>
  <si>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</si>
  <si>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</si>
  <si>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</si>
  <si>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</si>
  <si>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</si>
  <si>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</si>
  <si>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</si>
  <si>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</si>
  <si>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</si>
  <si>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</si>
  <si>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</si>
  <si>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</si>
  <si>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</si>
  <si>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</si>
  <si>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</si>
  <si>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</si>
  <si>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</si>
  <si>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</si>
  <si>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</si>
  <si>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</si>
  <si>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</si>
  <si>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</si>
  <si>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</si>
  <si>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</si>
  <si>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</si>
  <si>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</si>
  <si>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</si>
  <si>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</si>
  <si>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</si>
  <si>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</si>
  <si>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</si>
  <si>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</si>
  <si>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</si>
  <si>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</si>
  <si>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</si>
  <si>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</si>
  <si>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</si>
  <si>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</si>
  <si>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</si>
  <si>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</si>
  <si>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</si>
  <si>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</si>
  <si>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</si>
  <si>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</si>
  <si>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</si>
  <si>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</si>
  <si>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</si>
  <si>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</si>
  <si>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</si>
  <si>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</si>
  <si>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</si>
  <si>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</si>
  <si>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</si>
  <si>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</si>
  <si>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</si>
  <si>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</si>
  <si>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</si>
  <si>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</si>
  <si>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</si>
  <si>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</si>
  <si>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</si>
  <si>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</si>
  <si>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</si>
  <si>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</si>
  <si>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</si>
  <si>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</si>
  <si>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</si>
  <si>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</si>
  <si>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</si>
  <si>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</si>
  <si>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</si>
  <si>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</si>
  <si>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</si>
  <si>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</si>
  <si>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</si>
  <si>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</si>
  <si>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</si>
  <si>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</si>
  <si>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</si>
  <si>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</si>
  <si>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</si>
  <si>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</si>
  <si>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</si>
  <si>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</si>
  <si>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</si>
  <si>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</si>
  <si>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</si>
  <si>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</si>
  <si>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</si>
  <si>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</si>
  <si>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</si>
  <si>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</si>
  <si>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</si>
  <si>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</si>
  <si>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</si>
  <si>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</si>
  <si>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</si>
  <si>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</si>
  <si>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</si>
  <si>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</si>
  <si>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</si>
  <si>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</si>
  <si>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</si>
  <si>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</si>
  <si>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</si>
  <si>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</si>
  <si>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</si>
  <si>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</si>
  <si>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</si>
  <si>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</si>
  <si>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</si>
  <si>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</si>
  <si>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</si>
  <si>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</si>
  <si>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</si>
  <si>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</si>
  <si>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</si>
  <si>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</si>
  <si>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</si>
  <si>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</si>
  <si>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</si>
  <si>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</si>
  <si>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</si>
  <si>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</si>
  <si>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</si>
  <si>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</si>
  <si>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</si>
  <si>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</si>
  <si>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</si>
  <si>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</si>
  <si>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</si>
  <si>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</si>
  <si>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</si>
  <si>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</si>
  <si>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</si>
  <si>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</si>
  <si>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</si>
  <si>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</si>
  <si>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</si>
  <si>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</si>
  <si>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</si>
  <si>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</si>
  <si>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</si>
  <si>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</si>
  <si>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</si>
  <si>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</si>
  <si>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</si>
  <si>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</si>
  <si>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</si>
  <si>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</si>
  <si>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</si>
  <si>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</si>
  <si>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</si>
  <si>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</si>
  <si>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</si>
  <si>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</si>
  <si>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</si>
  <si>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</si>
  <si>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</si>
  <si>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</si>
  <si>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</si>
  <si>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</si>
  <si>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</si>
  <si>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</si>
  <si>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</si>
  <si>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</si>
  <si>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</si>
  <si>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</si>
  <si>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</si>
  <si>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</si>
  <si>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</si>
  <si>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</si>
  <si>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</si>
  <si>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</si>
  <si>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</si>
  <si>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</si>
  <si>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</si>
  <si>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</si>
  <si>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</si>
  <si>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</si>
  <si>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</si>
  <si>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</si>
  <si>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</si>
  <si>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</si>
  <si>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</si>
  <si>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</si>
  <si>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</si>
  <si>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</si>
  <si>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</si>
  <si>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</si>
  <si>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</si>
  <si>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</si>
  <si>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</si>
  <si>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</si>
  <si>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</si>
  <si>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</si>
  <si>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</si>
  <si>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</si>
  <si>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</si>
  <si>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</si>
  <si>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</si>
  <si>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</si>
  <si>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</si>
  <si>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</si>
  <si>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</si>
  <si>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</si>
  <si>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</si>
  <si>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</si>
  <si>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</si>
  <si>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</si>
  <si>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</si>
  <si>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</si>
  <si>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</si>
  <si>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</si>
  <si>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</si>
  <si>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</si>
  <si>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</si>
  <si>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</si>
  <si>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</si>
  <si>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</si>
  <si>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</si>
  <si>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</si>
  <si>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</si>
  <si>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</si>
  <si>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</si>
  <si>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</si>
  <si>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</si>
  <si>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</si>
  <si>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</si>
  <si>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</si>
  <si>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</si>
  <si>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</si>
  <si>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</si>
  <si>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</si>
  <si>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</si>
  <si>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</si>
  <si>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</si>
  <si>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</si>
  <si>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</si>
  <si>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</si>
  <si>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</si>
  <si>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</si>
  <si>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</si>
  <si>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</si>
  <si>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</si>
  <si>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</si>
  <si>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</si>
  <si>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</si>
  <si>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</si>
  <si>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</si>
  <si>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</si>
  <si>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</si>
  <si>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</si>
  <si>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</si>
  <si>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</si>
  <si>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</si>
  <si>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</si>
  <si>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</si>
  <si>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</si>
  <si>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</si>
  <si>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</si>
  <si>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</si>
  <si>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</si>
  <si>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</si>
  <si>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</si>
  <si>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</si>
  <si>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</si>
  <si>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</si>
  <si>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</si>
  <si>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</si>
  <si>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</si>
  <si>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</si>
  <si>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</si>
  <si>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</si>
  <si>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</si>
  <si>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</si>
  <si>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</si>
  <si>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</si>
  <si>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</si>
  <si>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</si>
  <si>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</si>
  <si>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</si>
  <si>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</si>
  <si>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</si>
  <si>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</si>
  <si>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</si>
  <si>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</si>
  <si>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</si>
  <si>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</si>
  <si>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</si>
  <si>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</si>
  <si>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</si>
  <si>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หนองแวง</t>
  </si>
  <si>
    <t>อ่างศิลา</t>
  </si>
  <si>
    <t>ละลมติม</t>
  </si>
  <si>
    <t>หนองมั่ง</t>
  </si>
  <si>
    <t>คลองตะเคียน</t>
  </si>
  <si>
    <t>โนนหมากมุ่น</t>
  </si>
  <si>
    <t>ไผ่งาม</t>
  </si>
  <si>
    <t>M</t>
  </si>
  <si>
    <t>วัสดุการแพทย์</t>
  </si>
  <si>
    <t>เครื่องวัดความมีชีวิตของฟัน</t>
  </si>
  <si>
    <t>เครื่องวัดความยาวรากฟัน</t>
  </si>
  <si>
    <t>เครื่องพิมพ์แบบใช้ความร้อน (Thermal Printer)</t>
  </si>
  <si>
    <t>เครื่องคอมพิวเตอร์สำหรับงานประมวลผล แบบที่ 2</t>
  </si>
  <si>
    <t>เครื่องคอมพิวเตอร์โน้ตบุ๊ก สำหรับงานประมวลผล</t>
  </si>
  <si>
    <t>อุปกรณ์ค้นหาเส้นทางเครือข่าย (Router)</t>
  </si>
  <si>
    <t>เครื่องสำรองไฟฟ้า ขนาด 3 kVA</t>
  </si>
  <si>
    <t>Stabilizer 8KVA</t>
  </si>
  <si>
    <t>ห้องเก็บอุปกรณ์ซักล้างและทำความสะอาด</t>
  </si>
  <si>
    <t>PP NON UC</t>
  </si>
  <si>
    <t>QOF+PCC+แผนไทย+ฟื้นฟู+LTC+งบอื่นๆ</t>
  </si>
  <si>
    <t>ซ่อมแซมถนนบริเวณทางเข้าโรงพยาบาล</t>
  </si>
  <si>
    <t>โรงจอดรถโรงพยาบาล</t>
  </si>
  <si>
    <t>เครื่องปรับอากาศ ขนาด 24000 BTU</t>
  </si>
  <si>
    <t>เครื่องคอมพิวเตอร์สำหรับงานประมวลผล แบบที่ 1</t>
  </si>
  <si>
    <t>เครื่องวัดการหดรัดตัวของมดลูก</t>
  </si>
  <si>
    <t>เครื่องชั่งน้ำหนักพร้อมที่วัดส่วนสูง</t>
  </si>
  <si>
    <t>โทรทัศน์ (Smsrt TV) ขนาด 52 นิ้ว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</si>
  <si>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</si>
  <si>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</si>
  <si>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ผลการดำเนินงานปี 2564 ก.ย.2564</t>
  </si>
  <si>
    <t>แผน 64</t>
  </si>
  <si>
    <t>แผนเงินบำรุง 64</t>
  </si>
  <si>
    <t>ผลก่อหนี้ 63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</si>
  <si>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</si>
  <si>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</si>
  <si>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</si>
  <si>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</si>
  <si>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</si>
  <si>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</si>
  <si>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</si>
  <si>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</si>
  <si>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</si>
  <si>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</si>
  <si>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</si>
  <si>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</si>
  <si>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</si>
  <si>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</si>
  <si>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</si>
  <si>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</si>
  <si>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</si>
  <si>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</si>
  <si>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</si>
  <si>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</si>
  <si>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</si>
  <si>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</si>
  <si>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</si>
  <si>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</si>
  <si>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</si>
  <si>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</si>
  <si>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</si>
  <si>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สต๊อกสินค้า 64 (วัน)</t>
  </si>
  <si>
    <t>สต๊อกสินค้า 65 (วัน)</t>
  </si>
  <si>
    <t>มูลค่าทั้งสิ้นปี 65</t>
  </si>
  <si>
    <t>เฉลี่ยการใช้ต่อเดือน</t>
  </si>
  <si>
    <t>เกณฑ์ 60 วัน</t>
  </si>
  <si>
    <t>ผลก่อหนี้ 64 ณ ก.ย64</t>
  </si>
  <si>
    <t>มูลค่าการได้รับสนับสนุนปี 2565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</si>
  <si>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</si>
  <si>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</si>
  <si>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</si>
  <si>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</si>
  <si>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</si>
  <si>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</si>
  <si>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</si>
  <si>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</si>
  <si>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</si>
  <si>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</si>
  <si>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</si>
  <si>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</si>
  <si>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</si>
  <si>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</si>
  <si>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</si>
  <si>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</si>
  <si>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</si>
  <si>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</si>
  <si>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</si>
  <si>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</si>
  <si>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</si>
  <si>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</si>
  <si>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</si>
  <si>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</si>
  <si>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</si>
  <si>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</si>
  <si>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</si>
  <si>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</si>
  <si>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</si>
  <si>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</si>
  <si>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</si>
  <si>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</si>
  <si>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</si>
  <si>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</si>
  <si>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</si>
  <si>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</si>
  <si>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ip</t>
  </si>
  <si>
    <t>สสอ.</t>
  </si>
  <si>
    <r>
      <t xml:space="preserve">รถส่งอาหารขับเคลื่อนด้วยระบบไฟฟ้า </t>
    </r>
    <r>
      <rPr>
        <sz val="16"/>
        <color rgb="FFFF0000"/>
        <rFont val="TH SarabunPSK"/>
        <family val="2"/>
      </rPr>
      <t>(สมทบงบลงทุนปี65)</t>
    </r>
  </si>
  <si>
    <r>
      <t xml:space="preserve">เครื่องคอมพิวเตอร์แม่ข่าย แบบที่ 1 </t>
    </r>
    <r>
      <rPr>
        <sz val="16"/>
        <color rgb="FFFF0000"/>
        <rFont val="TH SarabunPSK"/>
        <family val="2"/>
      </rPr>
      <t>(สมทบงบลงทุนปี65)</t>
    </r>
  </si>
  <si>
    <t>เทพื้นลานคอนกรีตบริเวณด้านหน้าอาคารพัสดุและทำหลังคาคลุมทางเดิน</t>
  </si>
  <si>
    <t>ลานจอดรถผู้มารับบริการ(ด้านหน้าเสาธง)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</si>
  <si>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</si>
  <si>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</si>
  <si>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</si>
  <si>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</si>
  <si>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</si>
  <si>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</si>
  <si>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</si>
  <si>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</si>
  <si>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</si>
  <si>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ผลการดำเนินงาน   มี.ค 65</t>
  </si>
  <si>
    <t>ปีงบประมาณ 2565  ประจำเดือน มีนาคม  2564</t>
  </si>
  <si>
    <t>,u8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</si>
  <si>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</si>
  <si>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</si>
  <si>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</si>
  <si>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</si>
  <si>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เครื่องคอมพิวเตอร์แม่ข่าย แบบที่ 1 (สมทบงบลงทุนปี65)</t>
  </si>
  <si>
    <t>รถส่งอาหารขับเคลื่อนด้วยระบบไฟฟ้า (สมทบงบลงทุนปี65)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</si>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</sst>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_-* #,##0_-;\-* #,##0_-;_-* &quot;-&quot;??_-;_-@_-"/>
    <numFmt numFmtId="199" formatCode="#,##0.00_ ;[Red]\-#,##0.00&quot; &quot;"/>
  </numFmts>
  <fonts count="165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6"/>
      <color rgb="FF000000"/>
      <name val="TH SarabunPSK"/>
      <family val="2"/>
    </font>
    <font>
      <u val="doubleAccounting"/>
      <sz val="16"/>
      <name val="TH SarabunPSK"/>
      <family val="2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</fonts>
  <fills count="8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99FF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6" fontId="79" fillId="53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196" fontId="79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6" fontId="82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6" fontId="82" fillId="53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6" fontId="82" fillId="61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196" fontId="82" fillId="62" borderId="0" applyNumberFormat="0" applyBorder="0" applyAlignment="0" applyProtection="0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196" fontId="85" fillId="46" borderId="0" applyNumberFormat="0" applyBorder="0" applyAlignment="0" applyProtection="0"/>
    <xf numFmtId="0" fontId="86" fillId="63" borderId="50" applyNumberFormat="0" applyAlignment="0" applyProtection="0"/>
    <xf numFmtId="0" fontId="87" fillId="63" borderId="50" applyNumberFormat="0" applyAlignment="0" applyProtection="0"/>
    <xf numFmtId="0" fontId="87" fillId="63" borderId="50" applyNumberFormat="0" applyAlignment="0" applyProtection="0"/>
    <xf numFmtId="196" fontId="88" fillId="63" borderId="50" applyNumberFormat="0" applyAlignment="0" applyProtection="0"/>
    <xf numFmtId="0" fontId="89" fillId="64" borderId="51" applyNumberFormat="0" applyAlignment="0" applyProtection="0"/>
    <xf numFmtId="0" fontId="90" fillId="64" borderId="51" applyNumberFormat="0" applyAlignment="0" applyProtection="0"/>
    <xf numFmtId="0" fontId="90" fillId="64" borderId="51" applyNumberFormat="0" applyAlignment="0" applyProtection="0"/>
    <xf numFmtId="196" fontId="91" fillId="64" borderId="51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196" fontId="101" fillId="47" borderId="0" applyNumberFormat="0" applyBorder="0" applyAlignment="0" applyProtection="0"/>
    <xf numFmtId="0" fontId="102" fillId="0" borderId="52" applyNumberFormat="0" applyFill="0" applyAlignment="0" applyProtection="0"/>
    <xf numFmtId="0" fontId="103" fillId="0" borderId="52" applyNumberFormat="0" applyFill="0" applyAlignment="0" applyProtection="0"/>
    <xf numFmtId="0" fontId="103" fillId="0" borderId="52" applyNumberFormat="0" applyFill="0" applyAlignment="0" applyProtection="0"/>
    <xf numFmtId="196" fontId="104" fillId="0" borderId="52" applyNumberFormat="0" applyFill="0" applyAlignment="0" applyProtection="0"/>
    <xf numFmtId="0" fontId="105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196" fontId="107" fillId="0" borderId="53" applyNumberFormat="0" applyFill="0" applyAlignment="0" applyProtection="0"/>
    <xf numFmtId="0" fontId="108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196" fontId="110" fillId="0" borderId="54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50" borderId="50" applyNumberFormat="0" applyAlignment="0" applyProtection="0"/>
    <xf numFmtId="0" fontId="112" fillId="50" borderId="50" applyNumberFormat="0" applyAlignment="0" applyProtection="0"/>
    <xf numFmtId="0" fontId="112" fillId="50" borderId="50" applyNumberFormat="0" applyAlignment="0" applyProtection="0"/>
    <xf numFmtId="196" fontId="113" fillId="50" borderId="50" applyNumberFormat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196" fontId="116" fillId="0" borderId="55" applyNumberFormat="0" applyFill="0" applyAlignment="0" applyProtection="0"/>
    <xf numFmtId="0" fontId="117" fillId="65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196" fontId="119" fillId="65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196" fontId="78" fillId="66" borderId="37" applyNumberFormat="0" applyFont="0" applyAlignment="0" applyProtection="0"/>
    <xf numFmtId="196" fontId="78" fillId="66" borderId="37" applyNumberFormat="0" applyFont="0" applyAlignment="0" applyProtection="0"/>
    <xf numFmtId="0" fontId="124" fillId="63" borderId="56" applyNumberFormat="0" applyAlignment="0" applyProtection="0"/>
    <xf numFmtId="0" fontId="125" fillId="63" borderId="56" applyNumberFormat="0" applyAlignment="0" applyProtection="0"/>
    <xf numFmtId="0" fontId="125" fillId="63" borderId="56" applyNumberFormat="0" applyAlignment="0" applyProtection="0"/>
    <xf numFmtId="196" fontId="126" fillId="63" borderId="56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57" applyNumberFormat="0" applyFill="0" applyAlignment="0" applyProtection="0"/>
    <xf numFmtId="0" fontId="133" fillId="0" borderId="57" applyNumberFormat="0" applyFill="0" applyAlignment="0" applyProtection="0"/>
    <xf numFmtId="0" fontId="133" fillId="0" borderId="57" applyNumberFormat="0" applyFill="0" applyAlignment="0" applyProtection="0"/>
    <xf numFmtId="196" fontId="134" fillId="0" borderId="57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1" fillId="0" borderId="0"/>
    <xf numFmtId="0" fontId="1" fillId="0" borderId="0"/>
    <xf numFmtId="0" fontId="8" fillId="0" borderId="0"/>
    <xf numFmtId="0" fontId="162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4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162" fillId="0" borderId="0"/>
    <xf numFmtId="0" fontId="67" fillId="0" borderId="0"/>
    <xf numFmtId="0" fontId="9" fillId="0" borderId="0"/>
    <xf numFmtId="0" fontId="9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8" fillId="0" borderId="0"/>
  </cellStyleXfs>
  <cellXfs count="1350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27" borderId="0" xfId="0" applyNumberFormat="1" applyFont="1" applyFill="1"/>
    <xf numFmtId="188" fontId="6" fillId="0" borderId="2" xfId="0" applyNumberFormat="1" applyFont="1" applyBorder="1"/>
    <xf numFmtId="188" fontId="6" fillId="0" borderId="2" xfId="0" applyNumberFormat="1" applyFont="1" applyBorder="1" applyAlignment="1"/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0" fontId="46" fillId="0" borderId="0" xfId="0" applyNumberFormat="1" applyFont="1" applyFill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5" borderId="0" xfId="0" applyFont="1" applyFill="1" applyBorder="1"/>
    <xf numFmtId="0" fontId="57" fillId="35" borderId="0" xfId="0" applyFont="1" applyFill="1" applyBorder="1" applyAlignment="1">
      <alignment horizontal="center"/>
    </xf>
    <xf numFmtId="0" fontId="58" fillId="35" borderId="0" xfId="16" applyFont="1" applyFill="1" applyBorder="1"/>
    <xf numFmtId="0" fontId="60" fillId="35" borderId="0" xfId="16" applyFont="1" applyFill="1" applyBorder="1"/>
    <xf numFmtId="0" fontId="6" fillId="0" borderId="1" xfId="0" applyFont="1" applyFill="1" applyBorder="1" applyAlignment="1">
      <alignment vertical="top"/>
    </xf>
    <xf numFmtId="0" fontId="18" fillId="0" borderId="2" xfId="6" applyFont="1" applyFill="1" applyBorder="1" applyAlignment="1">
      <alignment vertical="top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 vertical="center"/>
    </xf>
    <xf numFmtId="0" fontId="6" fillId="0" borderId="35" xfId="0" applyFont="1" applyFill="1" applyBorder="1"/>
    <xf numFmtId="0" fontId="15" fillId="0" borderId="35" xfId="0" applyFont="1" applyBorder="1"/>
    <xf numFmtId="188" fontId="7" fillId="18" borderId="35" xfId="0" applyNumberFormat="1" applyFont="1" applyFill="1" applyBorder="1" applyAlignment="1">
      <alignment vertical="center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4" fontId="70" fillId="44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8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8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8" borderId="35" xfId="0" applyFont="1" applyFill="1" applyBorder="1" applyAlignment="1" applyProtection="1">
      <alignment vertical="top" wrapText="1"/>
      <protection locked="0"/>
    </xf>
    <xf numFmtId="0" fontId="71" fillId="38" borderId="44" xfId="0" applyFont="1" applyFill="1" applyBorder="1" applyAlignment="1" applyProtection="1">
      <alignment vertical="top" wrapText="1" shrinkToFit="1"/>
      <protection locked="0"/>
    </xf>
    <xf numFmtId="0" fontId="71" fillId="38" borderId="35" xfId="0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8" borderId="0" xfId="0" applyFont="1" applyFill="1" applyAlignment="1" applyProtection="1">
      <alignment horizontal="center" vertical="top"/>
      <protection locked="0"/>
    </xf>
    <xf numFmtId="0" fontId="71" fillId="38" borderId="35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shrinkToFit="1"/>
      <protection locked="0"/>
    </xf>
    <xf numFmtId="0" fontId="71" fillId="38" borderId="43" xfId="0" applyFont="1" applyFill="1" applyBorder="1" applyAlignment="1" applyProtection="1">
      <alignment horizontal="left" vertical="top" shrinkToFit="1"/>
      <protection locked="0"/>
    </xf>
    <xf numFmtId="0" fontId="71" fillId="38" borderId="0" xfId="0" applyFont="1" applyFill="1" applyAlignment="1" applyProtection="1">
      <alignment horizontal="center" vertical="top" shrinkToFit="1"/>
      <protection locked="0"/>
    </xf>
    <xf numFmtId="0" fontId="71" fillId="38" borderId="0" xfId="0" applyFont="1" applyFill="1" applyAlignment="1" applyProtection="1">
      <alignment vertical="top" shrinkToFit="1"/>
      <protection locked="0"/>
    </xf>
    <xf numFmtId="0" fontId="71" fillId="38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8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34" borderId="35" xfId="3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6" borderId="35" xfId="0" applyNumberFormat="1" applyFont="1" applyFill="1" applyBorder="1"/>
    <xf numFmtId="188" fontId="15" fillId="4" borderId="2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43" fontId="15" fillId="6" borderId="10" xfId="3" applyFont="1" applyFill="1" applyBorder="1" applyAlignment="1">
      <alignment horizontal="center"/>
    </xf>
    <xf numFmtId="43" fontId="15" fillId="6" borderId="35" xfId="3" applyFont="1" applyFill="1" applyBorder="1" applyAlignment="1">
      <alignment horizontal="center"/>
    </xf>
    <xf numFmtId="43" fontId="147" fillId="0" borderId="35" xfId="3" applyFont="1" applyFill="1" applyBorder="1"/>
    <xf numFmtId="43" fontId="6" fillId="6" borderId="42" xfId="3" applyFont="1" applyFill="1" applyBorder="1" applyAlignment="1">
      <alignment horizontal="center"/>
    </xf>
    <xf numFmtId="43" fontId="6" fillId="6" borderId="42" xfId="281" applyNumberFormat="1" applyFont="1" applyFill="1" applyBorder="1" applyAlignment="1">
      <alignment horizontal="center"/>
    </xf>
    <xf numFmtId="43" fontId="15" fillId="6" borderId="35" xfId="3" applyFont="1" applyFill="1" applyBorder="1"/>
    <xf numFmtId="43" fontId="15" fillId="6" borderId="35" xfId="3" applyFont="1" applyFill="1" applyBorder="1" applyAlignment="1">
      <alignment horizontal="center" vertical="top"/>
    </xf>
    <xf numFmtId="43" fontId="18" fillId="6" borderId="35" xfId="3" applyFont="1" applyFill="1" applyBorder="1" applyAlignment="1">
      <alignment vertical="top"/>
    </xf>
    <xf numFmtId="43" fontId="6" fillId="0" borderId="35" xfId="3" applyFont="1" applyBorder="1" applyAlignment="1">
      <alignment horizontal="center" vertical="center" wrapText="1"/>
    </xf>
    <xf numFmtId="188" fontId="15" fillId="28" borderId="0" xfId="0" applyNumberFormat="1" applyFont="1" applyFill="1" applyBorder="1"/>
    <xf numFmtId="188" fontId="15" fillId="8" borderId="0" xfId="0" applyNumberFormat="1" applyFont="1" applyFill="1" applyBorder="1"/>
    <xf numFmtId="188" fontId="15" fillId="67" borderId="0" xfId="0" applyNumberFormat="1" applyFont="1" applyFill="1" applyBorder="1"/>
    <xf numFmtId="188" fontId="15" fillId="23" borderId="0" xfId="0" applyNumberFormat="1" applyFont="1" applyFill="1" applyBorder="1"/>
    <xf numFmtId="188" fontId="15" fillId="42" borderId="0" xfId="0" applyNumberFormat="1" applyFont="1" applyFill="1" applyBorder="1"/>
    <xf numFmtId="188" fontId="15" fillId="32" borderId="0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188" fontId="15" fillId="4" borderId="0" xfId="0" applyNumberFormat="1" applyFont="1" applyFill="1" applyBorder="1"/>
    <xf numFmtId="188" fontId="15" fillId="16" borderId="0" xfId="0" applyNumberFormat="1" applyFont="1" applyFill="1" applyBorder="1"/>
    <xf numFmtId="188" fontId="15" fillId="78" borderId="0" xfId="0" applyNumberFormat="1" applyFont="1" applyFill="1" applyBorder="1"/>
    <xf numFmtId="188" fontId="15" fillId="79" borderId="0" xfId="0" applyNumberFormat="1" applyFont="1" applyFill="1" applyBorder="1"/>
    <xf numFmtId="188" fontId="15" fillId="80" borderId="0" xfId="0" applyNumberFormat="1" applyFont="1" applyFill="1" applyBorder="1"/>
    <xf numFmtId="188" fontId="15" fillId="81" borderId="0" xfId="0" applyNumberFormat="1" applyFont="1" applyFill="1" applyBorder="1"/>
    <xf numFmtId="188" fontId="10" fillId="23" borderId="2" xfId="3" applyNumberFormat="1" applyFont="1" applyFill="1" applyBorder="1" applyAlignment="1">
      <alignment vertical="center"/>
    </xf>
    <xf numFmtId="188" fontId="10" fillId="0" borderId="2" xfId="0" applyNumberFormat="1" applyFont="1" applyFill="1" applyBorder="1" applyAlignment="1"/>
    <xf numFmtId="43" fontId="15" fillId="0" borderId="35" xfId="3" applyFont="1" applyBorder="1"/>
    <xf numFmtId="0" fontId="6" fillId="83" borderId="35" xfId="0" applyFont="1" applyFill="1" applyBorder="1" applyAlignment="1">
      <alignment vertical="center" wrapText="1"/>
    </xf>
    <xf numFmtId="0" fontId="147" fillId="0" borderId="59" xfId="0" applyFont="1" applyBorder="1" applyAlignment="1">
      <alignment horizontal="left"/>
    </xf>
    <xf numFmtId="0" fontId="15" fillId="6" borderId="35" xfId="0" applyFont="1" applyFill="1" applyBorder="1" applyAlignment="1">
      <alignment horizontal="left"/>
    </xf>
    <xf numFmtId="0" fontId="15" fillId="6" borderId="35" xfId="0" applyFont="1" applyFill="1" applyBorder="1" applyAlignment="1">
      <alignment horizontal="left" vertical="top"/>
    </xf>
    <xf numFmtId="0" fontId="15" fillId="0" borderId="35" xfId="0" applyFont="1" applyBorder="1" applyAlignment="1">
      <alignment wrapText="1"/>
    </xf>
    <xf numFmtId="43" fontId="7" fillId="0" borderId="0" xfId="3" applyFont="1"/>
    <xf numFmtId="43" fontId="26" fillId="0" borderId="0" xfId="3" applyFont="1"/>
    <xf numFmtId="43" fontId="6" fillId="0" borderId="35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" fillId="0" borderId="36" xfId="0" applyFont="1" applyBorder="1"/>
    <xf numFmtId="43" fontId="6" fillId="0" borderId="36" xfId="3" applyFont="1" applyBorder="1"/>
    <xf numFmtId="0" fontId="6" fillId="0" borderId="36" xfId="0" applyFont="1" applyBorder="1" applyAlignment="1">
      <alignment horizontal="center"/>
    </xf>
    <xf numFmtId="43" fontId="7" fillId="0" borderId="35" xfId="0" applyNumberFormat="1" applyFont="1" applyBorder="1" applyAlignment="1">
      <alignment horizontal="center"/>
    </xf>
    <xf numFmtId="0" fontId="6" fillId="0" borderId="35" xfId="0" applyNumberFormat="1" applyFont="1" applyBorder="1" applyAlignment="1">
      <alignment horizontal="center" vertical="top"/>
    </xf>
    <xf numFmtId="0" fontId="7" fillId="6" borderId="35" xfId="3" applyNumberFormat="1" applyFont="1" applyFill="1" applyBorder="1" applyAlignment="1">
      <alignment horizontal="center" vertical="top"/>
    </xf>
    <xf numFmtId="0" fontId="7" fillId="0" borderId="35" xfId="3" applyNumberFormat="1" applyFont="1" applyBorder="1" applyAlignment="1">
      <alignment horizontal="center" vertical="top"/>
    </xf>
    <xf numFmtId="43" fontId="15" fillId="0" borderId="0" xfId="3" applyFont="1" applyFill="1" applyAlignment="1">
      <alignment horizontal="center"/>
    </xf>
    <xf numFmtId="43" fontId="15" fillId="0" borderId="0" xfId="3" applyFont="1" applyFill="1"/>
    <xf numFmtId="43" fontId="13" fillId="0" borderId="0" xfId="3" applyFont="1" applyBorder="1"/>
    <xf numFmtId="43" fontId="11" fillId="0" borderId="0" xfId="3" applyFont="1" applyBorder="1" applyAlignment="1">
      <alignment horizontal="center" vertical="center"/>
    </xf>
    <xf numFmtId="43" fontId="18" fillId="0" borderId="2" xfId="3" applyFont="1" applyBorder="1" applyAlignment="1"/>
    <xf numFmtId="43" fontId="18" fillId="0" borderId="35" xfId="3" applyFont="1" applyBorder="1" applyAlignment="1"/>
    <xf numFmtId="43" fontId="6" fillId="0" borderId="2" xfId="3" applyFont="1" applyBorder="1" applyAlignment="1">
      <alignment horizontal="left" indent="1"/>
    </xf>
    <xf numFmtId="43" fontId="7" fillId="18" borderId="35" xfId="3" applyFont="1" applyFill="1" applyBorder="1" applyAlignment="1">
      <alignment horizontal="center" vertical="center"/>
    </xf>
    <xf numFmtId="43" fontId="6" fillId="18" borderId="35" xfId="3" applyFont="1" applyFill="1" applyBorder="1" applyAlignment="1"/>
    <xf numFmtId="43" fontId="18" fillId="16" borderId="2" xfId="3" applyFont="1" applyFill="1" applyBorder="1" applyAlignment="1"/>
    <xf numFmtId="43" fontId="7" fillId="0" borderId="40" xfId="3" applyFont="1" applyFill="1" applyBorder="1" applyAlignment="1">
      <alignment horizontal="center" vertical="center" wrapText="1"/>
    </xf>
    <xf numFmtId="43" fontId="18" fillId="0" borderId="2" xfId="3" applyFont="1" applyFill="1" applyBorder="1" applyAlignment="1"/>
    <xf numFmtId="43" fontId="18" fillId="0" borderId="35" xfId="3" applyFont="1" applyFill="1" applyBorder="1" applyAlignment="1"/>
    <xf numFmtId="43" fontId="18" fillId="0" borderId="44" xfId="3" applyFont="1" applyFill="1" applyBorder="1" applyAlignment="1"/>
    <xf numFmtId="43" fontId="7" fillId="0" borderId="2" xfId="3" applyFont="1" applyBorder="1" applyAlignment="1">
      <alignment horizontal="center" vertical="center"/>
    </xf>
    <xf numFmtId="43" fontId="6" fillId="0" borderId="2" xfId="3" applyFont="1" applyBorder="1" applyAlignment="1"/>
    <xf numFmtId="188" fontId="15" fillId="0" borderId="0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6" borderId="36" xfId="0" applyFont="1" applyFill="1" applyBorder="1" applyAlignment="1">
      <alignment horizontal="left"/>
    </xf>
    <xf numFmtId="0" fontId="7" fillId="16" borderId="35" xfId="0" applyFont="1" applyFill="1" applyBorder="1" applyAlignment="1">
      <alignment horizontal="center" vertical="center"/>
    </xf>
    <xf numFmtId="43" fontId="6" fillId="4" borderId="0" xfId="3" applyFont="1" applyFill="1"/>
    <xf numFmtId="188" fontId="6" fillId="4" borderId="0" xfId="0" applyNumberFormat="1" applyFont="1" applyFill="1"/>
    <xf numFmtId="0" fontId="7" fillId="0" borderId="0" xfId="0" applyFont="1" applyAlignment="1">
      <alignment vertical="center"/>
    </xf>
    <xf numFmtId="4" fontId="6" fillId="4" borderId="0" xfId="3" applyNumberFormat="1" applyFont="1" applyFill="1"/>
    <xf numFmtId="0" fontId="15" fillId="0" borderId="9" xfId="0" applyFont="1" applyFill="1" applyBorder="1"/>
    <xf numFmtId="0" fontId="10" fillId="0" borderId="31" xfId="0" applyFont="1" applyFill="1" applyBorder="1"/>
    <xf numFmtId="43" fontId="6" fillId="0" borderId="0" xfId="0" applyNumberFormat="1" applyFont="1"/>
    <xf numFmtId="43" fontId="7" fillId="4" borderId="0" xfId="3" applyFont="1" applyFill="1"/>
    <xf numFmtId="188" fontId="7" fillId="4" borderId="0" xfId="3" applyNumberFormat="1" applyFont="1" applyFill="1"/>
    <xf numFmtId="0" fontId="17" fillId="0" borderId="9" xfId="1" applyFont="1" applyBorder="1"/>
    <xf numFmtId="188" fontId="10" fillId="25" borderId="9" xfId="0" applyNumberFormat="1" applyFont="1" applyFill="1" applyBorder="1"/>
    <xf numFmtId="188" fontId="10" fillId="25" borderId="36" xfId="0" applyNumberFormat="1" applyFont="1" applyFill="1" applyBorder="1"/>
    <xf numFmtId="188" fontId="10" fillId="4" borderId="9" xfId="0" applyNumberFormat="1" applyFont="1" applyFill="1" applyBorder="1"/>
    <xf numFmtId="188" fontId="10" fillId="26" borderId="9" xfId="0" applyNumberFormat="1" applyFont="1" applyFill="1" applyBorder="1"/>
    <xf numFmtId="188" fontId="10" fillId="26" borderId="36" xfId="0" applyNumberFormat="1" applyFont="1" applyFill="1" applyBorder="1"/>
    <xf numFmtId="0" fontId="6" fillId="4" borderId="0" xfId="3" applyNumberFormat="1" applyFont="1" applyFill="1"/>
    <xf numFmtId="0" fontId="7" fillId="4" borderId="0" xfId="3" applyNumberFormat="1" applyFont="1" applyFill="1"/>
    <xf numFmtId="43" fontId="7" fillId="4" borderId="0" xfId="0" applyNumberFormat="1" applyFont="1" applyFill="1"/>
    <xf numFmtId="0" fontId="28" fillId="0" borderId="0" xfId="0" applyFont="1" applyAlignment="1">
      <alignment vertical="center" wrapText="1"/>
    </xf>
    <xf numFmtId="188" fontId="6" fillId="26" borderId="42" xfId="0" applyNumberFormat="1" applyFont="1" applyFill="1" applyBorder="1"/>
    <xf numFmtId="43" fontId="28" fillId="0" borderId="35" xfId="3" applyFont="1" applyBorder="1" applyAlignment="1">
      <alignment vertical="center" wrapText="1"/>
    </xf>
    <xf numFmtId="2" fontId="6" fillId="0" borderId="35" xfId="0" applyNumberFormat="1" applyFont="1" applyBorder="1"/>
    <xf numFmtId="0" fontId="18" fillId="0" borderId="35" xfId="6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198" fontId="6" fillId="0" borderId="35" xfId="3" applyNumberFormat="1" applyFont="1" applyBorder="1"/>
    <xf numFmtId="49" fontId="18" fillId="0" borderId="35" xfId="6" applyNumberFormat="1" applyFont="1" applyFill="1" applyBorder="1" applyAlignment="1">
      <alignment horizontal="center" vertical="top"/>
    </xf>
    <xf numFmtId="49" fontId="18" fillId="0" borderId="35" xfId="6" applyNumberFormat="1" applyFont="1" applyBorder="1" applyAlignment="1">
      <alignment horizontal="center" vertical="top"/>
    </xf>
    <xf numFmtId="0" fontId="18" fillId="0" borderId="35" xfId="6" applyFont="1" applyBorder="1" applyAlignment="1">
      <alignment vertical="top"/>
    </xf>
    <xf numFmtId="0" fontId="7" fillId="16" borderId="35" xfId="0" applyFont="1" applyFill="1" applyBorder="1" applyAlignment="1">
      <alignment vertical="center"/>
    </xf>
    <xf numFmtId="188" fontId="7" fillId="25" borderId="2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>
      <alignment vertical="center"/>
    </xf>
    <xf numFmtId="188" fontId="7" fillId="26" borderId="2" xfId="0" applyNumberFormat="1" applyFont="1" applyFill="1" applyBorder="1" applyAlignment="1">
      <alignment vertical="center"/>
    </xf>
    <xf numFmtId="188" fontId="7" fillId="16" borderId="2" xfId="0" applyNumberFormat="1" applyFont="1" applyFill="1" applyBorder="1" applyAlignment="1">
      <alignment vertical="center"/>
    </xf>
    <xf numFmtId="188" fontId="7" fillId="12" borderId="2" xfId="0" applyNumberFormat="1" applyFont="1" applyFill="1" applyBorder="1" applyAlignment="1">
      <alignment vertical="center"/>
    </xf>
    <xf numFmtId="188" fontId="7" fillId="0" borderId="2" xfId="0" applyNumberFormat="1" applyFont="1" applyFill="1" applyBorder="1" applyAlignment="1">
      <alignment vertical="center"/>
    </xf>
    <xf numFmtId="0" fontId="25" fillId="0" borderId="35" xfId="0" applyFont="1" applyBorder="1" applyAlignment="1">
      <alignment horizontal="center" vertical="center" wrapText="1"/>
    </xf>
    <xf numFmtId="2" fontId="7" fillId="0" borderId="35" xfId="0" applyNumberFormat="1" applyFont="1" applyBorder="1"/>
    <xf numFmtId="43" fontId="7" fillId="0" borderId="35" xfId="3" applyFont="1" applyBorder="1" applyAlignment="1"/>
    <xf numFmtId="198" fontId="7" fillId="0" borderId="35" xfId="3" applyNumberFormat="1" applyFont="1" applyBorder="1" applyAlignment="1"/>
    <xf numFmtId="0" fontId="7" fillId="0" borderId="35" xfId="0" applyFont="1" applyBorder="1" applyAlignment="1">
      <alignment vertical="center"/>
    </xf>
    <xf numFmtId="43" fontId="6" fillId="14" borderId="0" xfId="3" applyFont="1" applyFill="1"/>
    <xf numFmtId="0" fontId="12" fillId="4" borderId="0" xfId="0" applyFont="1" applyFill="1"/>
    <xf numFmtId="188" fontId="24" fillId="4" borderId="0" xfId="5" applyNumberFormat="1" applyFont="1" applyFill="1" applyAlignment="1">
      <alignment vertical="top" wrapText="1"/>
    </xf>
    <xf numFmtId="188" fontId="24" fillId="4" borderId="0" xfId="5" applyNumberFormat="1" applyFont="1" applyFill="1" applyAlignment="1">
      <alignment wrapText="1"/>
    </xf>
    <xf numFmtId="0" fontId="12" fillId="28" borderId="0" xfId="0" applyFont="1" applyFill="1"/>
    <xf numFmtId="188" fontId="24" fillId="28" borderId="0" xfId="5" applyNumberFormat="1" applyFont="1" applyFill="1" applyAlignment="1">
      <alignment wrapText="1"/>
    </xf>
    <xf numFmtId="188" fontId="17" fillId="16" borderId="35" xfId="3" applyNumberFormat="1" applyFont="1" applyFill="1" applyBorder="1" applyAlignment="1">
      <alignment vertical="center"/>
    </xf>
    <xf numFmtId="188" fontId="17" fillId="18" borderId="35" xfId="3" applyNumberFormat="1" applyFont="1" applyFill="1" applyBorder="1" applyAlignment="1">
      <alignment vertical="center"/>
    </xf>
    <xf numFmtId="43" fontId="7" fillId="0" borderId="35" xfId="0" applyNumberFormat="1" applyFont="1" applyBorder="1" applyAlignment="1">
      <alignment vertical="center"/>
    </xf>
    <xf numFmtId="43" fontId="6" fillId="0" borderId="0" xfId="3" applyFont="1" applyFill="1" applyBorder="1" applyAlignment="1">
      <alignment vertical="top" wrapText="1"/>
    </xf>
    <xf numFmtId="43" fontId="148" fillId="0" borderId="0" xfId="3" applyFont="1" applyFill="1"/>
    <xf numFmtId="199" fontId="13" fillId="0" borderId="0" xfId="0" applyNumberFormat="1" applyFont="1"/>
    <xf numFmtId="188" fontId="7" fillId="0" borderId="10" xfId="3" applyNumberFormat="1" applyFont="1" applyFill="1" applyBorder="1" applyAlignment="1">
      <alignment vertical="center"/>
    </xf>
    <xf numFmtId="188" fontId="7" fillId="0" borderId="35" xfId="3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0" borderId="42" xfId="0" applyNumberFormat="1" applyFont="1" applyFill="1" applyBorder="1" applyAlignment="1">
      <alignment vertical="center"/>
    </xf>
    <xf numFmtId="0" fontId="10" fillId="0" borderId="35" xfId="0" applyFont="1" applyFill="1" applyBorder="1"/>
    <xf numFmtId="43" fontId="10" fillId="0" borderId="35" xfId="3" applyFont="1" applyFill="1" applyBorder="1"/>
    <xf numFmtId="43" fontId="7" fillId="0" borderId="35" xfId="3" applyFont="1" applyFill="1" applyBorder="1" applyAlignment="1"/>
    <xf numFmtId="198" fontId="7" fillId="0" borderId="35" xfId="3" applyNumberFormat="1" applyFont="1" applyFill="1" applyBorder="1" applyAlignment="1"/>
    <xf numFmtId="0" fontId="10" fillId="0" borderId="0" xfId="0" applyFont="1" applyFill="1"/>
    <xf numFmtId="0" fontId="15" fillId="0" borderId="35" xfId="0" applyFont="1" applyFill="1" applyBorder="1" applyAlignment="1">
      <alignment vertical="top"/>
    </xf>
    <xf numFmtId="188" fontId="6" fillId="0" borderId="10" xfId="3" applyNumberFormat="1" applyFont="1" applyFill="1" applyBorder="1" applyAlignment="1">
      <alignment vertical="center"/>
    </xf>
    <xf numFmtId="188" fontId="7" fillId="0" borderId="43" xfId="0" applyNumberFormat="1" applyFont="1" applyFill="1" applyBorder="1" applyAlignment="1">
      <alignment vertical="center"/>
    </xf>
    <xf numFmtId="2" fontId="7" fillId="0" borderId="35" xfId="0" applyNumberFormat="1" applyFont="1" applyFill="1" applyBorder="1"/>
    <xf numFmtId="188" fontId="6" fillId="0" borderId="10" xfId="0" applyNumberFormat="1" applyFont="1" applyFill="1" applyBorder="1" applyAlignment="1">
      <alignment vertical="center"/>
    </xf>
    <xf numFmtId="188" fontId="15" fillId="0" borderId="2" xfId="0" applyNumberFormat="1" applyFont="1" applyFill="1" applyBorder="1" applyAlignment="1"/>
    <xf numFmtId="188" fontId="15" fillId="0" borderId="35" xfId="0" applyNumberFormat="1" applyFont="1" applyFill="1" applyBorder="1" applyAlignment="1"/>
    <xf numFmtId="188" fontId="15" fillId="0" borderId="2" xfId="3" applyNumberFormat="1" applyFont="1" applyFill="1" applyBorder="1" applyAlignment="1"/>
    <xf numFmtId="188" fontId="10" fillId="0" borderId="2" xfId="3" applyNumberFormat="1" applyFont="1" applyFill="1" applyBorder="1" applyAlignment="1"/>
    <xf numFmtId="188" fontId="15" fillId="0" borderId="35" xfId="3" applyNumberFormat="1" applyFont="1" applyFill="1" applyBorder="1" applyAlignment="1"/>
    <xf numFmtId="188" fontId="10" fillId="0" borderId="35" xfId="3" applyNumberFormat="1" applyFont="1" applyFill="1" applyBorder="1" applyAlignment="1"/>
    <xf numFmtId="188" fontId="15" fillId="0" borderId="43" xfId="3" applyNumberFormat="1" applyFont="1" applyFill="1" applyBorder="1" applyAlignment="1"/>
    <xf numFmtId="49" fontId="6" fillId="0" borderId="0" xfId="0" applyNumberFormat="1" applyFont="1" applyFill="1"/>
    <xf numFmtId="0" fontId="15" fillId="0" borderId="35" xfId="0" applyFont="1" applyFill="1" applyBorder="1" applyAlignment="1"/>
    <xf numFmtId="0" fontId="149" fillId="0" borderId="0" xfId="0" applyFont="1" applyAlignment="1">
      <alignment horizontal="center" vertical="center"/>
    </xf>
    <xf numFmtId="0" fontId="149" fillId="0" borderId="0" xfId="0" applyFont="1" applyAlignment="1">
      <alignment vertical="center"/>
    </xf>
    <xf numFmtId="0" fontId="149" fillId="0" borderId="0" xfId="3" applyNumberFormat="1" applyFont="1" applyFill="1" applyBorder="1" applyAlignment="1">
      <alignment horizontal="center" vertical="center"/>
    </xf>
    <xf numFmtId="0" fontId="150" fillId="0" borderId="0" xfId="0" applyFont="1" applyAlignment="1" applyProtection="1">
      <alignment horizontal="center" vertical="center"/>
      <protection hidden="1"/>
    </xf>
    <xf numFmtId="0" fontId="150" fillId="0" borderId="0" xfId="0" applyFont="1" applyAlignment="1" applyProtection="1">
      <alignment horizontal="left" vertical="center"/>
      <protection hidden="1"/>
    </xf>
    <xf numFmtId="0" fontId="153" fillId="0" borderId="0" xfId="0" applyFont="1" applyBorder="1" applyAlignment="1">
      <alignment horizontal="center" vertical="center"/>
    </xf>
    <xf numFmtId="0" fontId="150" fillId="15" borderId="35" xfId="0" applyFont="1" applyFill="1" applyBorder="1" applyAlignment="1">
      <alignment horizontal="center" vertical="center" wrapText="1"/>
    </xf>
    <xf numFmtId="0" fontId="150" fillId="15" borderId="35" xfId="0" applyFont="1" applyFill="1" applyBorder="1" applyAlignment="1">
      <alignment horizontal="center" vertical="center"/>
    </xf>
    <xf numFmtId="0" fontId="150" fillId="33" borderId="35" xfId="0" applyFont="1" applyFill="1" applyBorder="1" applyAlignment="1">
      <alignment horizontal="center" vertical="center" wrapText="1"/>
    </xf>
    <xf numFmtId="43" fontId="150" fillId="4" borderId="35" xfId="3" applyFont="1" applyFill="1" applyBorder="1" applyAlignment="1">
      <alignment horizontal="center" vertical="center" wrapText="1"/>
    </xf>
    <xf numFmtId="49" fontId="152" fillId="0" borderId="35" xfId="3" applyNumberFormat="1" applyFont="1" applyBorder="1" applyAlignment="1">
      <alignment horizontal="center" vertical="center" wrapText="1"/>
    </xf>
    <xf numFmtId="0" fontId="150" fillId="0" borderId="35" xfId="0" applyFont="1" applyBorder="1" applyAlignment="1">
      <alignment horizontal="center" vertical="center" wrapText="1"/>
    </xf>
    <xf numFmtId="49" fontId="152" fillId="5" borderId="35" xfId="3" applyNumberFormat="1" applyFont="1" applyFill="1" applyBorder="1" applyAlignment="1">
      <alignment horizontal="center" vertical="center" wrapText="1"/>
    </xf>
    <xf numFmtId="0" fontId="150" fillId="5" borderId="35" xfId="0" applyFont="1" applyFill="1" applyBorder="1" applyAlignment="1">
      <alignment horizontal="center" vertical="center" wrapText="1"/>
    </xf>
    <xf numFmtId="188" fontId="149" fillId="0" borderId="35" xfId="3" applyNumberFormat="1" applyFont="1" applyFill="1" applyBorder="1" applyAlignment="1">
      <alignment vertical="center"/>
    </xf>
    <xf numFmtId="188" fontId="150" fillId="0" borderId="31" xfId="3" applyNumberFormat="1" applyFont="1" applyFill="1" applyBorder="1" applyAlignment="1">
      <alignment vertical="center"/>
    </xf>
    <xf numFmtId="188" fontId="150" fillId="0" borderId="48" xfId="3" applyNumberFormat="1" applyFont="1" applyFill="1" applyBorder="1" applyAlignment="1">
      <alignment vertical="center"/>
    </xf>
    <xf numFmtId="188" fontId="149" fillId="0" borderId="44" xfId="3" applyNumberFormat="1" applyFont="1" applyFill="1" applyBorder="1" applyAlignment="1">
      <alignment vertical="center"/>
    </xf>
    <xf numFmtId="188" fontId="150" fillId="0" borderId="46" xfId="3" applyNumberFormat="1" applyFont="1" applyFill="1" applyBorder="1" applyAlignment="1">
      <alignment vertical="center"/>
    </xf>
    <xf numFmtId="188" fontId="150" fillId="18" borderId="35" xfId="0" applyNumberFormat="1" applyFont="1" applyFill="1" applyBorder="1" applyAlignment="1">
      <alignment vertical="center" wrapText="1"/>
    </xf>
    <xf numFmtId="188" fontId="150" fillId="18" borderId="35" xfId="0" applyNumberFormat="1" applyFont="1" applyFill="1" applyBorder="1" applyAlignment="1">
      <alignment vertical="center"/>
    </xf>
    <xf numFmtId="188" fontId="150" fillId="18" borderId="35" xfId="3" applyNumberFormat="1" applyFont="1" applyFill="1" applyBorder="1" applyAlignment="1">
      <alignment vertical="center" wrapText="1"/>
    </xf>
    <xf numFmtId="0" fontId="150" fillId="15" borderId="42" xfId="0" applyFont="1" applyFill="1" applyBorder="1" applyAlignment="1">
      <alignment vertical="center"/>
    </xf>
    <xf numFmtId="0" fontId="150" fillId="15" borderId="43" xfId="0" applyFont="1" applyFill="1" applyBorder="1" applyAlignment="1">
      <alignment vertical="center"/>
    </xf>
    <xf numFmtId="0" fontId="150" fillId="15" borderId="44" xfId="0" applyFont="1" applyFill="1" applyBorder="1" applyAlignment="1">
      <alignment vertical="center"/>
    </xf>
    <xf numFmtId="43" fontId="150" fillId="15" borderId="35" xfId="3" applyFont="1" applyFill="1" applyBorder="1" applyAlignment="1">
      <alignment horizontal="center" vertical="center" wrapText="1"/>
    </xf>
    <xf numFmtId="43" fontId="150" fillId="0" borderId="0" xfId="3" applyFont="1" applyFill="1" applyBorder="1" applyAlignment="1">
      <alignment horizontal="center" vertical="center" wrapText="1"/>
    </xf>
    <xf numFmtId="0" fontId="150" fillId="0" borderId="0" xfId="0" applyFont="1" applyBorder="1" applyAlignment="1">
      <alignment horizontal="center" vertical="center"/>
    </xf>
    <xf numFmtId="188" fontId="150" fillId="0" borderId="0" xfId="0" applyNumberFormat="1" applyFont="1" applyBorder="1" applyAlignment="1">
      <alignment horizontal="center" vertical="center"/>
    </xf>
    <xf numFmtId="188" fontId="149" fillId="0" borderId="0" xfId="3" applyNumberFormat="1" applyFont="1" applyAlignment="1">
      <alignment horizontal="center" vertical="center"/>
    </xf>
    <xf numFmtId="0" fontId="149" fillId="0" borderId="0" xfId="0" applyFont="1" applyAlignment="1">
      <alignment horizontal="right" vertical="center"/>
    </xf>
    <xf numFmtId="188" fontId="149" fillId="0" borderId="0" xfId="3" applyNumberFormat="1" applyFont="1" applyAlignment="1">
      <alignment vertical="center"/>
    </xf>
    <xf numFmtId="0" fontId="149" fillId="0" borderId="0" xfId="0" applyFont="1" applyAlignment="1">
      <alignment horizontal="left" vertical="center"/>
    </xf>
    <xf numFmtId="2" fontId="149" fillId="0" borderId="0" xfId="0" applyNumberFormat="1" applyFont="1" applyAlignment="1">
      <alignment horizontal="left" vertical="center" wrapText="1"/>
    </xf>
    <xf numFmtId="0" fontId="149" fillId="0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vertical="center"/>
    </xf>
    <xf numFmtId="2" fontId="150" fillId="0" borderId="0" xfId="0" applyNumberFormat="1" applyFont="1" applyBorder="1" applyAlignment="1">
      <alignment vertical="center" wrapText="1"/>
    </xf>
    <xf numFmtId="0" fontId="150" fillId="0" borderId="0" xfId="0" applyFont="1" applyFill="1" applyBorder="1" applyAlignment="1">
      <alignment vertical="center"/>
    </xf>
    <xf numFmtId="0" fontId="149" fillId="0" borderId="43" xfId="0" applyFont="1" applyBorder="1" applyAlignment="1">
      <alignment vertical="center"/>
    </xf>
    <xf numFmtId="0" fontId="149" fillId="0" borderId="44" xfId="0" applyFont="1" applyBorder="1" applyAlignment="1">
      <alignment vertical="center"/>
    </xf>
    <xf numFmtId="188" fontId="149" fillId="15" borderId="35" xfId="0" applyNumberFormat="1" applyFont="1" applyFill="1" applyBorder="1" applyAlignment="1">
      <alignment vertical="center"/>
    </xf>
    <xf numFmtId="0" fontId="149" fillId="0" borderId="0" xfId="0" applyFont="1" applyBorder="1" applyAlignment="1">
      <alignment horizontal="right" vertical="center"/>
    </xf>
    <xf numFmtId="43" fontId="150" fillId="15" borderId="2" xfId="3" applyFont="1" applyFill="1" applyBorder="1" applyAlignment="1">
      <alignment horizontal="center" vertical="center"/>
    </xf>
    <xf numFmtId="43" fontId="150" fillId="0" borderId="0" xfId="3" applyFont="1" applyFill="1" applyBorder="1" applyAlignment="1">
      <alignment horizontal="center" vertical="center"/>
    </xf>
    <xf numFmtId="43" fontId="150" fillId="16" borderId="6" xfId="3" applyFont="1" applyFill="1" applyBorder="1" applyAlignment="1">
      <alignment horizontal="center" vertical="center"/>
    </xf>
    <xf numFmtId="0" fontId="150" fillId="0" borderId="0" xfId="0" applyFont="1" applyAlignment="1">
      <alignment horizontal="left" vertical="center"/>
    </xf>
    <xf numFmtId="0" fontId="150" fillId="0" borderId="0" xfId="0" applyFont="1" applyAlignment="1">
      <alignment horizontal="centerContinuous" vertical="center"/>
    </xf>
    <xf numFmtId="2" fontId="150" fillId="0" borderId="0" xfId="0" applyNumberFormat="1" applyFont="1" applyAlignment="1">
      <alignment horizontal="centerContinuous" vertical="center" wrapText="1"/>
    </xf>
    <xf numFmtId="0" fontId="150" fillId="0" borderId="0" xfId="0" applyNumberFormat="1" applyFont="1" applyBorder="1" applyAlignment="1">
      <alignment vertical="center"/>
    </xf>
    <xf numFmtId="0" fontId="151" fillId="0" borderId="0" xfId="0" applyNumberFormat="1" applyFont="1" applyBorder="1" applyAlignment="1">
      <alignment horizontal="right" vertical="center"/>
    </xf>
    <xf numFmtId="49" fontId="152" fillId="18" borderId="0" xfId="0" applyNumberFormat="1" applyFont="1" applyFill="1" applyBorder="1" applyAlignment="1">
      <alignment horizontal="center" vertical="center"/>
    </xf>
    <xf numFmtId="0" fontId="150" fillId="0" borderId="0" xfId="0" applyNumberFormat="1" applyFont="1" applyBorder="1" applyAlignment="1">
      <alignment horizontal="right" vertical="center"/>
    </xf>
    <xf numFmtId="0" fontId="150" fillId="0" borderId="0" xfId="0" applyFont="1" applyAlignment="1">
      <alignment vertical="center"/>
    </xf>
    <xf numFmtId="188" fontId="150" fillId="0" borderId="35" xfId="3" applyNumberFormat="1" applyFont="1" applyBorder="1" applyAlignment="1">
      <alignment vertical="center"/>
    </xf>
    <xf numFmtId="0" fontId="149" fillId="0" borderId="35" xfId="0" applyFont="1" applyFill="1" applyBorder="1" applyAlignment="1">
      <alignment horizontal="center" vertical="center"/>
    </xf>
    <xf numFmtId="0" fontId="149" fillId="0" borderId="35" xfId="0" applyFont="1" applyFill="1" applyBorder="1" applyAlignment="1">
      <alignment vertical="center"/>
    </xf>
    <xf numFmtId="188" fontId="149" fillId="0" borderId="35" xfId="0" applyNumberFormat="1" applyFont="1" applyFill="1" applyBorder="1" applyAlignment="1">
      <alignment vertical="center" wrapText="1"/>
    </xf>
    <xf numFmtId="188" fontId="149" fillId="0" borderId="35" xfId="3" applyNumberFormat="1" applyFont="1" applyBorder="1" applyAlignment="1">
      <alignment horizontal="right" vertical="center"/>
    </xf>
    <xf numFmtId="4" fontId="149" fillId="0" borderId="35" xfId="3" applyNumberFormat="1" applyFont="1" applyBorder="1" applyAlignment="1">
      <alignment horizontal="right" vertical="center"/>
    </xf>
    <xf numFmtId="0" fontId="149" fillId="0" borderId="35" xfId="0" applyFont="1" applyBorder="1" applyAlignment="1">
      <alignment vertical="center"/>
    </xf>
    <xf numFmtId="188" fontId="149" fillId="24" borderId="35" xfId="3" applyNumberFormat="1" applyFont="1" applyFill="1" applyBorder="1" applyAlignment="1">
      <alignment vertical="center"/>
    </xf>
    <xf numFmtId="4" fontId="149" fillId="0" borderId="35" xfId="3" applyNumberFormat="1" applyFont="1" applyBorder="1" applyAlignment="1">
      <alignment vertical="center"/>
    </xf>
    <xf numFmtId="188" fontId="149" fillId="0" borderId="35" xfId="3" applyNumberFormat="1" applyFont="1" applyBorder="1" applyAlignment="1">
      <alignment vertical="center"/>
    </xf>
    <xf numFmtId="0" fontId="149" fillId="0" borderId="35" xfId="3" applyNumberFormat="1" applyFont="1" applyBorder="1" applyAlignment="1">
      <alignment vertical="center"/>
    </xf>
    <xf numFmtId="0" fontId="149" fillId="12" borderId="35" xfId="0" applyFont="1" applyFill="1" applyBorder="1" applyAlignment="1">
      <alignment vertical="center"/>
    </xf>
    <xf numFmtId="188" fontId="149" fillId="12" borderId="35" xfId="0" applyNumberFormat="1" applyFont="1" applyFill="1" applyBorder="1" applyAlignment="1">
      <alignment vertical="center" wrapText="1"/>
    </xf>
    <xf numFmtId="188" fontId="149" fillId="12" borderId="35" xfId="3" applyNumberFormat="1" applyFont="1" applyFill="1" applyBorder="1" applyAlignment="1">
      <alignment horizontal="right" vertical="center"/>
    </xf>
    <xf numFmtId="4" fontId="149" fillId="12" borderId="35" xfId="3" applyNumberFormat="1" applyFont="1" applyFill="1" applyBorder="1" applyAlignment="1">
      <alignment horizontal="right" vertical="center"/>
    </xf>
    <xf numFmtId="188" fontId="149" fillId="12" borderId="35" xfId="3" applyNumberFormat="1" applyFont="1" applyFill="1" applyBorder="1" applyAlignment="1">
      <alignment vertical="center"/>
    </xf>
    <xf numFmtId="0" fontId="150" fillId="0" borderId="31" xfId="0" applyFont="1" applyFill="1" applyBorder="1" applyAlignment="1">
      <alignment horizontal="center" vertical="center"/>
    </xf>
    <xf numFmtId="188" fontId="150" fillId="0" borderId="31" xfId="3" applyNumberFormat="1" applyFont="1" applyFill="1" applyBorder="1" applyAlignment="1">
      <alignment horizontal="right" vertical="center"/>
    </xf>
    <xf numFmtId="188" fontId="150" fillId="24" borderId="48" xfId="3" applyNumberFormat="1" applyFont="1" applyFill="1" applyBorder="1" applyAlignment="1">
      <alignment vertical="center"/>
    </xf>
    <xf numFmtId="4" fontId="150" fillId="0" borderId="35" xfId="3" applyNumberFormat="1" applyFont="1" applyBorder="1" applyAlignment="1">
      <alignment vertical="center"/>
    </xf>
    <xf numFmtId="0" fontId="149" fillId="0" borderId="10" xfId="0" applyFont="1" applyBorder="1" applyAlignment="1">
      <alignment horizontal="center" vertical="center"/>
    </xf>
    <xf numFmtId="0" fontId="149" fillId="0" borderId="10" xfId="0" applyFont="1" applyBorder="1" applyAlignment="1">
      <alignment vertical="center"/>
    </xf>
    <xf numFmtId="188" fontId="149" fillId="0" borderId="10" xfId="0" applyNumberFormat="1" applyFont="1" applyBorder="1" applyAlignment="1">
      <alignment vertical="center" wrapText="1"/>
    </xf>
    <xf numFmtId="188" fontId="149" fillId="0" borderId="10" xfId="3" applyNumberFormat="1" applyFont="1" applyBorder="1" applyAlignment="1">
      <alignment horizontal="right" vertical="center"/>
    </xf>
    <xf numFmtId="4" fontId="149" fillId="0" borderId="10" xfId="3" applyNumberFormat="1" applyFont="1" applyBorder="1" applyAlignment="1">
      <alignment horizontal="right" vertical="center"/>
    </xf>
    <xf numFmtId="188" fontId="149" fillId="0" borderId="10" xfId="3" applyNumberFormat="1" applyFont="1" applyBorder="1" applyAlignment="1">
      <alignment vertical="center"/>
    </xf>
    <xf numFmtId="188" fontId="149" fillId="24" borderId="10" xfId="3" applyNumberFormat="1" applyFont="1" applyFill="1" applyBorder="1" applyAlignment="1">
      <alignment vertical="center"/>
    </xf>
    <xf numFmtId="188" fontId="149" fillId="0" borderId="10" xfId="3" applyNumberFormat="1" applyFont="1" applyFill="1" applyBorder="1" applyAlignment="1">
      <alignment vertical="center"/>
    </xf>
    <xf numFmtId="0" fontId="149" fillId="0" borderId="35" xfId="0" applyFont="1" applyBorder="1" applyAlignment="1">
      <alignment horizontal="center" vertical="center"/>
    </xf>
    <xf numFmtId="188" fontId="149" fillId="0" borderId="35" xfId="0" applyNumberFormat="1" applyFont="1" applyBorder="1" applyAlignment="1">
      <alignment vertical="center" wrapText="1"/>
    </xf>
    <xf numFmtId="0" fontId="154" fillId="0" borderId="35" xfId="0" applyFont="1" applyBorder="1" applyAlignment="1">
      <alignment vertical="center"/>
    </xf>
    <xf numFmtId="188" fontId="154" fillId="0" borderId="35" xfId="0" applyNumberFormat="1" applyFont="1" applyBorder="1" applyAlignment="1">
      <alignment vertical="center" wrapText="1"/>
    </xf>
    <xf numFmtId="0" fontId="149" fillId="12" borderId="35" xfId="0" applyFont="1" applyFill="1" applyBorder="1" applyAlignment="1">
      <alignment horizontal="center" vertical="center"/>
    </xf>
    <xf numFmtId="188" fontId="150" fillId="16" borderId="31" xfId="3" applyNumberFormat="1" applyFont="1" applyFill="1" applyBorder="1" applyAlignment="1">
      <alignment horizontal="right" vertical="center"/>
    </xf>
    <xf numFmtId="188" fontId="150" fillId="24" borderId="31" xfId="3" applyNumberFormat="1" applyFont="1" applyFill="1" applyBorder="1" applyAlignment="1">
      <alignment vertical="center"/>
    </xf>
    <xf numFmtId="0" fontId="150" fillId="0" borderId="49" xfId="0" applyFont="1" applyFill="1" applyBorder="1" applyAlignment="1">
      <alignment horizontal="center" vertical="center"/>
    </xf>
    <xf numFmtId="188" fontId="150" fillId="0" borderId="49" xfId="0" applyNumberFormat="1" applyFont="1" applyFill="1" applyBorder="1" applyAlignment="1">
      <alignment vertical="center"/>
    </xf>
    <xf numFmtId="188" fontId="150" fillId="0" borderId="49" xfId="3" applyNumberFormat="1" applyFont="1" applyFill="1" applyBorder="1" applyAlignment="1">
      <alignment horizontal="right" vertical="center"/>
    </xf>
    <xf numFmtId="188" fontId="150" fillId="0" borderId="49" xfId="3" applyNumberFormat="1" applyFont="1" applyFill="1" applyBorder="1" applyAlignment="1">
      <alignment vertical="center"/>
    </xf>
    <xf numFmtId="188" fontId="150" fillId="0" borderId="0" xfId="3" applyNumberFormat="1" applyFont="1" applyBorder="1" applyAlignment="1">
      <alignment horizontal="right" vertical="center"/>
    </xf>
    <xf numFmtId="4" fontId="150" fillId="0" borderId="0" xfId="3" applyNumberFormat="1" applyFont="1" applyAlignment="1">
      <alignment vertical="center"/>
    </xf>
    <xf numFmtId="0" fontId="150" fillId="0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vertical="center" wrapText="1"/>
    </xf>
    <xf numFmtId="0" fontId="150" fillId="0" borderId="0" xfId="0" applyFont="1" applyAlignment="1">
      <alignment vertical="center" wrapText="1"/>
    </xf>
    <xf numFmtId="0" fontId="150" fillId="35" borderId="0" xfId="0" applyFont="1" applyFill="1" applyAlignment="1">
      <alignment vertical="center" wrapText="1"/>
    </xf>
    <xf numFmtId="4" fontId="150" fillId="0" borderId="0" xfId="3" applyNumberFormat="1" applyFont="1" applyAlignment="1">
      <alignment vertical="center" wrapText="1"/>
    </xf>
    <xf numFmtId="0" fontId="150" fillId="0" borderId="35" xfId="0" applyFont="1" applyFill="1" applyBorder="1" applyAlignment="1">
      <alignment horizontal="center" vertical="center"/>
    </xf>
    <xf numFmtId="188" fontId="150" fillId="0" borderId="0" xfId="3" applyNumberFormat="1" applyFont="1" applyAlignment="1">
      <alignment horizontal="right" vertical="center"/>
    </xf>
    <xf numFmtId="0" fontId="150" fillId="28" borderId="0" xfId="0" applyFont="1" applyFill="1" applyAlignment="1">
      <alignment vertical="center"/>
    </xf>
    <xf numFmtId="0" fontId="150" fillId="18" borderId="35" xfId="0" applyFont="1" applyFill="1" applyBorder="1" applyAlignment="1">
      <alignment vertical="center" wrapText="1"/>
    </xf>
    <xf numFmtId="188" fontId="150" fillId="0" borderId="0" xfId="3" applyNumberFormat="1" applyFont="1" applyAlignment="1">
      <alignment horizontal="right" vertical="center" wrapText="1"/>
    </xf>
    <xf numFmtId="43" fontId="150" fillId="0" borderId="0" xfId="3" applyFont="1" applyAlignment="1">
      <alignment vertical="center" wrapText="1"/>
    </xf>
    <xf numFmtId="0" fontId="150" fillId="0" borderId="35" xfId="0" applyFont="1" applyBorder="1" applyAlignment="1">
      <alignment horizontal="center" vertical="center"/>
    </xf>
    <xf numFmtId="0" fontId="150" fillId="18" borderId="35" xfId="0" applyFont="1" applyFill="1" applyBorder="1" applyAlignment="1">
      <alignment horizontal="center" vertical="center"/>
    </xf>
    <xf numFmtId="0" fontId="150" fillId="24" borderId="35" xfId="0" applyFont="1" applyFill="1" applyBorder="1" applyAlignment="1">
      <alignment horizontal="center" vertical="center"/>
    </xf>
    <xf numFmtId="188" fontId="150" fillId="0" borderId="0" xfId="3" applyNumberFormat="1" applyFont="1" applyAlignment="1">
      <alignment vertical="center"/>
    </xf>
    <xf numFmtId="0" fontId="150" fillId="0" borderId="0" xfId="0" applyFont="1" applyFill="1" applyBorder="1" applyAlignment="1">
      <alignment horizontal="center" vertical="center"/>
    </xf>
    <xf numFmtId="2" fontId="150" fillId="0" borderId="0" xfId="0" applyNumberFormat="1" applyFont="1" applyFill="1" applyBorder="1" applyAlignment="1">
      <alignment horizontal="center" vertical="center" wrapText="1"/>
    </xf>
    <xf numFmtId="188" fontId="150" fillId="0" borderId="0" xfId="3" applyNumberFormat="1" applyFont="1" applyFill="1" applyAlignment="1">
      <alignment horizontal="right" vertical="center"/>
    </xf>
    <xf numFmtId="0" fontId="150" fillId="0" borderId="0" xfId="0" applyFont="1" applyFill="1" applyAlignment="1">
      <alignment vertical="center"/>
    </xf>
    <xf numFmtId="188" fontId="150" fillId="0" borderId="0" xfId="3" applyNumberFormat="1" applyFont="1" applyFill="1" applyAlignment="1">
      <alignment vertical="center"/>
    </xf>
    <xf numFmtId="0" fontId="149" fillId="0" borderId="0" xfId="0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vertical="center"/>
    </xf>
    <xf numFmtId="2" fontId="149" fillId="0" borderId="0" xfId="0" applyNumberFormat="1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/>
    </xf>
    <xf numFmtId="0" fontId="150" fillId="0" borderId="0" xfId="3" applyNumberFormat="1" applyFont="1" applyFill="1" applyBorder="1" applyAlignment="1">
      <alignment horizontal="center" vertical="center"/>
    </xf>
    <xf numFmtId="0" fontId="149" fillId="0" borderId="0" xfId="0" applyFont="1" applyFill="1" applyAlignment="1">
      <alignment horizontal="right" vertical="center"/>
    </xf>
    <xf numFmtId="0" fontId="149" fillId="0" borderId="0" xfId="0" applyFont="1" applyFill="1" applyAlignment="1">
      <alignment vertical="center"/>
    </xf>
    <xf numFmtId="188" fontId="149" fillId="0" borderId="0" xfId="3" applyNumberFormat="1" applyFont="1" applyFill="1" applyAlignment="1">
      <alignment vertical="center"/>
    </xf>
    <xf numFmtId="0" fontId="149" fillId="0" borderId="0" xfId="0" applyFont="1" applyBorder="1" applyAlignment="1">
      <alignment horizontal="center" vertical="center"/>
    </xf>
    <xf numFmtId="188" fontId="157" fillId="0" borderId="0" xfId="0" applyNumberFormat="1" applyFont="1" applyBorder="1" applyAlignment="1">
      <alignment vertical="center"/>
    </xf>
    <xf numFmtId="2" fontId="157" fillId="0" borderId="0" xfId="0" applyNumberFormat="1" applyFont="1" applyBorder="1" applyAlignment="1">
      <alignment vertical="center" wrapText="1"/>
    </xf>
    <xf numFmtId="188" fontId="157" fillId="6" borderId="0" xfId="0" applyNumberFormat="1" applyFont="1" applyFill="1" applyBorder="1" applyAlignment="1">
      <alignment vertical="center"/>
    </xf>
    <xf numFmtId="188" fontId="157" fillId="6" borderId="0" xfId="0" applyNumberFormat="1" applyFont="1" applyFill="1" applyBorder="1" applyAlignment="1">
      <alignment horizontal="right" vertical="center"/>
    </xf>
    <xf numFmtId="188" fontId="150" fillId="0" borderId="0" xfId="0" applyNumberFormat="1" applyFont="1" applyAlignment="1">
      <alignment horizontal="right" vertical="center"/>
    </xf>
    <xf numFmtId="188" fontId="150" fillId="0" borderId="35" xfId="0" applyNumberFormat="1" applyFont="1" applyFill="1" applyBorder="1" applyAlignment="1">
      <alignment horizontal="right" vertical="center"/>
    </xf>
    <xf numFmtId="188" fontId="150" fillId="28" borderId="35" xfId="0" applyNumberFormat="1" applyFont="1" applyFill="1" applyBorder="1" applyAlignment="1">
      <alignment horizontal="right" vertical="center"/>
    </xf>
    <xf numFmtId="188" fontId="149" fillId="0" borderId="35" xfId="0" applyNumberFormat="1" applyFont="1" applyFill="1" applyBorder="1" applyAlignment="1">
      <alignment vertical="center"/>
    </xf>
    <xf numFmtId="188" fontId="156" fillId="16" borderId="35" xfId="0" applyNumberFormat="1" applyFont="1" applyFill="1" applyBorder="1" applyAlignment="1">
      <alignment horizontal="right" vertical="center"/>
    </xf>
    <xf numFmtId="188" fontId="150" fillId="16" borderId="35" xfId="0" applyNumberFormat="1" applyFont="1" applyFill="1" applyBorder="1" applyAlignment="1">
      <alignment vertical="center"/>
    </xf>
    <xf numFmtId="188" fontId="156" fillId="28" borderId="35" xfId="0" applyNumberFormat="1" applyFont="1" applyFill="1" applyBorder="1" applyAlignment="1">
      <alignment horizontal="center" vertical="center"/>
    </xf>
    <xf numFmtId="0" fontId="149" fillId="0" borderId="0" xfId="3" applyNumberFormat="1" applyFont="1" applyAlignment="1">
      <alignment horizontal="right" vertical="center"/>
    </xf>
    <xf numFmtId="188" fontId="149" fillId="0" borderId="0" xfId="3" applyNumberFormat="1" applyFont="1" applyAlignment="1">
      <alignment horizontal="right" vertical="center"/>
    </xf>
    <xf numFmtId="188" fontId="158" fillId="0" borderId="35" xfId="0" applyNumberFormat="1" applyFont="1" applyFill="1" applyBorder="1" applyAlignment="1">
      <alignment vertical="center" wrapText="1"/>
    </xf>
    <xf numFmtId="188" fontId="149" fillId="0" borderId="35" xfId="3" applyNumberFormat="1" applyFont="1" applyFill="1" applyBorder="1" applyAlignment="1">
      <alignment horizontal="right" vertical="center"/>
    </xf>
    <xf numFmtId="2" fontId="149" fillId="0" borderId="0" xfId="0" applyNumberFormat="1" applyFont="1" applyAlignment="1">
      <alignment vertical="center" wrapText="1"/>
    </xf>
    <xf numFmtId="0" fontId="154" fillId="0" borderId="42" xfId="0" applyFont="1" applyBorder="1" applyAlignment="1">
      <alignment vertical="center"/>
    </xf>
    <xf numFmtId="0" fontId="154" fillId="0" borderId="43" xfId="0" applyFont="1" applyBorder="1" applyAlignment="1">
      <alignment vertical="center"/>
    </xf>
    <xf numFmtId="0" fontId="154" fillId="0" borderId="44" xfId="0" applyFont="1" applyBorder="1" applyAlignment="1">
      <alignment vertical="center"/>
    </xf>
    <xf numFmtId="188" fontId="154" fillId="15" borderId="35" xfId="0" applyNumberFormat="1" applyFont="1" applyFill="1" applyBorder="1" applyAlignment="1">
      <alignment vertical="center"/>
    </xf>
    <xf numFmtId="188" fontId="149" fillId="0" borderId="0" xfId="3" applyNumberFormat="1" applyFont="1" applyFill="1" applyBorder="1" applyAlignment="1">
      <alignment vertical="center"/>
    </xf>
    <xf numFmtId="0" fontId="154" fillId="0" borderId="0" xfId="0" applyFont="1" applyBorder="1" applyAlignment="1">
      <alignment horizontal="right" vertical="center"/>
    </xf>
    <xf numFmtId="40" fontId="154" fillId="0" borderId="0" xfId="0" applyNumberFormat="1" applyFont="1" applyBorder="1" applyAlignment="1">
      <alignment vertical="center"/>
    </xf>
    <xf numFmtId="0" fontId="152" fillId="15" borderId="47" xfId="0" applyFont="1" applyFill="1" applyBorder="1" applyAlignment="1">
      <alignment vertical="center"/>
    </xf>
    <xf numFmtId="0" fontId="152" fillId="15" borderId="30" xfId="0" applyFont="1" applyFill="1" applyBorder="1" applyAlignment="1">
      <alignment vertical="center"/>
    </xf>
    <xf numFmtId="0" fontId="152" fillId="15" borderId="46" xfId="0" applyFont="1" applyFill="1" applyBorder="1" applyAlignment="1">
      <alignment vertical="center"/>
    </xf>
    <xf numFmtId="188" fontId="152" fillId="15" borderId="31" xfId="0" applyNumberFormat="1" applyFont="1" applyFill="1" applyBorder="1" applyAlignment="1">
      <alignment vertical="center"/>
    </xf>
    <xf numFmtId="188" fontId="152" fillId="0" borderId="0" xfId="0" applyNumberFormat="1" applyFont="1" applyFill="1" applyBorder="1" applyAlignment="1">
      <alignment vertical="center"/>
    </xf>
    <xf numFmtId="0" fontId="159" fillId="0" borderId="42" xfId="1" applyFont="1" applyBorder="1" applyAlignment="1">
      <alignment vertical="center"/>
    </xf>
    <xf numFmtId="0" fontId="159" fillId="0" borderId="43" xfId="1" applyFont="1" applyBorder="1" applyAlignment="1">
      <alignment vertical="center"/>
    </xf>
    <xf numFmtId="0" fontId="159" fillId="0" borderId="44" xfId="1" applyFont="1" applyBorder="1" applyAlignment="1">
      <alignment vertical="center"/>
    </xf>
    <xf numFmtId="188" fontId="159" fillId="0" borderId="35" xfId="1" applyNumberFormat="1" applyFont="1" applyBorder="1" applyAlignment="1">
      <alignment vertical="center"/>
    </xf>
    <xf numFmtId="0" fontId="159" fillId="0" borderId="0" xfId="1" applyFont="1" applyBorder="1" applyAlignment="1">
      <alignment horizontal="right" vertical="center"/>
    </xf>
    <xf numFmtId="0" fontId="152" fillId="16" borderId="47" xfId="0" applyFont="1" applyFill="1" applyBorder="1" applyAlignment="1">
      <alignment vertical="center"/>
    </xf>
    <xf numFmtId="0" fontId="152" fillId="16" borderId="30" xfId="0" applyFont="1" applyFill="1" applyBorder="1" applyAlignment="1">
      <alignment vertical="center"/>
    </xf>
    <xf numFmtId="0" fontId="152" fillId="16" borderId="46" xfId="0" applyFont="1" applyFill="1" applyBorder="1" applyAlignment="1">
      <alignment vertical="center"/>
    </xf>
    <xf numFmtId="188" fontId="149" fillId="16" borderId="31" xfId="3" applyNumberFormat="1" applyFont="1" applyFill="1" applyBorder="1" applyAlignment="1">
      <alignment vertical="center"/>
    </xf>
    <xf numFmtId="0" fontId="149" fillId="15" borderId="42" xfId="0" applyFont="1" applyFill="1" applyBorder="1" applyAlignment="1">
      <alignment horizontal="center" vertical="center"/>
    </xf>
    <xf numFmtId="0" fontId="160" fillId="0" borderId="0" xfId="0" applyFont="1" applyBorder="1" applyAlignment="1">
      <alignment horizontal="right" vertical="center"/>
    </xf>
    <xf numFmtId="0" fontId="149" fillId="0" borderId="42" xfId="0" applyFont="1" applyBorder="1" applyAlignment="1">
      <alignment horizontal="center" vertical="center"/>
    </xf>
    <xf numFmtId="0" fontId="149" fillId="15" borderId="47" xfId="0" applyFont="1" applyFill="1" applyBorder="1" applyAlignment="1">
      <alignment horizontal="center" vertical="center"/>
    </xf>
    <xf numFmtId="2" fontId="150" fillId="0" borderId="0" xfId="0" applyNumberFormat="1" applyFont="1" applyAlignment="1">
      <alignment vertical="center" wrapText="1"/>
    </xf>
    <xf numFmtId="0" fontId="150" fillId="0" borderId="0" xfId="0" applyFont="1" applyAlignment="1">
      <alignment horizontal="right" vertical="center"/>
    </xf>
    <xf numFmtId="0" fontId="160" fillId="0" borderId="0" xfId="0" applyFont="1" applyFill="1" applyBorder="1" applyAlignment="1">
      <alignment vertical="center"/>
    </xf>
    <xf numFmtId="0" fontId="160" fillId="0" borderId="0" xfId="0" applyFont="1" applyFill="1" applyBorder="1" applyAlignment="1">
      <alignment horizontal="right" vertical="center"/>
    </xf>
    <xf numFmtId="0" fontId="149" fillId="0" borderId="42" xfId="0" applyFont="1" applyBorder="1" applyAlignment="1">
      <alignment vertical="center"/>
    </xf>
    <xf numFmtId="188" fontId="149" fillId="16" borderId="2" xfId="3" applyNumberFormat="1" applyFont="1" applyFill="1" applyBorder="1" applyAlignment="1">
      <alignment vertical="center"/>
    </xf>
    <xf numFmtId="0" fontId="152" fillId="16" borderId="42" xfId="0" applyFont="1" applyFill="1" applyBorder="1" applyAlignment="1">
      <alignment vertical="center"/>
    </xf>
    <xf numFmtId="0" fontId="152" fillId="16" borderId="43" xfId="0" applyFont="1" applyFill="1" applyBorder="1" applyAlignment="1">
      <alignment vertical="center"/>
    </xf>
    <xf numFmtId="0" fontId="152" fillId="16" borderId="44" xfId="0" applyFont="1" applyFill="1" applyBorder="1" applyAlignment="1">
      <alignment vertical="center"/>
    </xf>
    <xf numFmtId="188" fontId="152" fillId="16" borderId="31" xfId="0" applyNumberFormat="1" applyFont="1" applyFill="1" applyBorder="1" applyAlignment="1">
      <alignment vertical="center"/>
    </xf>
    <xf numFmtId="0" fontId="152" fillId="0" borderId="0" xfId="0" applyFont="1" applyFill="1" applyBorder="1" applyAlignment="1">
      <alignment vertical="center"/>
    </xf>
    <xf numFmtId="0" fontId="152" fillId="0" borderId="0" xfId="0" applyFont="1" applyFill="1" applyBorder="1" applyAlignment="1">
      <alignment horizontal="right" vertical="center"/>
    </xf>
    <xf numFmtId="2" fontId="150" fillId="15" borderId="43" xfId="0" applyNumberFormat="1" applyFont="1" applyFill="1" applyBorder="1" applyAlignment="1">
      <alignment vertical="center" wrapText="1"/>
    </xf>
    <xf numFmtId="2" fontId="150" fillId="15" borderId="44" xfId="0" applyNumberFormat="1" applyFont="1" applyFill="1" applyBorder="1" applyAlignment="1">
      <alignment vertical="center" wrapText="1"/>
    </xf>
    <xf numFmtId="0" fontId="150" fillId="0" borderId="0" xfId="0" applyFont="1" applyFill="1" applyBorder="1" applyAlignment="1">
      <alignment horizontal="right" vertical="center"/>
    </xf>
    <xf numFmtId="0" fontId="149" fillId="38" borderId="42" xfId="0" applyFont="1" applyFill="1" applyBorder="1" applyAlignment="1">
      <alignment vertical="center"/>
    </xf>
    <xf numFmtId="0" fontId="149" fillId="38" borderId="43" xfId="0" applyFont="1" applyFill="1" applyBorder="1" applyAlignment="1">
      <alignment vertical="center"/>
    </xf>
    <xf numFmtId="0" fontId="149" fillId="38" borderId="44" xfId="0" applyFont="1" applyFill="1" applyBorder="1" applyAlignment="1">
      <alignment vertical="center"/>
    </xf>
    <xf numFmtId="188" fontId="149" fillId="38" borderId="2" xfId="3" applyNumberFormat="1" applyFont="1" applyFill="1" applyBorder="1" applyAlignment="1">
      <alignment vertical="center"/>
    </xf>
    <xf numFmtId="0" fontId="149" fillId="0" borderId="42" xfId="0" applyFont="1" applyFill="1" applyBorder="1" applyAlignment="1">
      <alignment vertical="center"/>
    </xf>
    <xf numFmtId="0" fontId="149" fillId="0" borderId="43" xfId="0" applyFont="1" applyFill="1" applyBorder="1" applyAlignment="1">
      <alignment vertical="center"/>
    </xf>
    <xf numFmtId="0" fontId="149" fillId="0" borderId="44" xfId="0" applyFont="1" applyFill="1" applyBorder="1" applyAlignment="1">
      <alignment vertical="center"/>
    </xf>
    <xf numFmtId="188" fontId="149" fillId="0" borderId="2" xfId="3" applyNumberFormat="1" applyFont="1" applyFill="1" applyBorder="1" applyAlignment="1">
      <alignment vertical="center"/>
    </xf>
    <xf numFmtId="188" fontId="149" fillId="0" borderId="36" xfId="3" applyNumberFormat="1" applyFont="1" applyFill="1" applyBorder="1" applyAlignment="1">
      <alignment vertical="center"/>
    </xf>
    <xf numFmtId="0" fontId="149" fillId="6" borderId="0" xfId="0" applyFont="1" applyFill="1" applyAlignment="1">
      <alignment horizontal="center" vertical="center"/>
    </xf>
    <xf numFmtId="0" fontId="152" fillId="6" borderId="0" xfId="0" applyFont="1" applyFill="1" applyBorder="1" applyAlignment="1">
      <alignment vertical="center"/>
    </xf>
    <xf numFmtId="188" fontId="152" fillId="6" borderId="0" xfId="0" applyNumberFormat="1" applyFont="1" applyFill="1" applyBorder="1" applyAlignment="1">
      <alignment vertical="center"/>
    </xf>
    <xf numFmtId="0" fontId="152" fillId="6" borderId="0" xfId="0" applyFont="1" applyFill="1" applyBorder="1" applyAlignment="1">
      <alignment horizontal="right" vertical="center"/>
    </xf>
    <xf numFmtId="0" fontId="149" fillId="6" borderId="0" xfId="0" applyFont="1" applyFill="1" applyAlignment="1">
      <alignment vertical="center"/>
    </xf>
    <xf numFmtId="188" fontId="149" fillId="6" borderId="0" xfId="3" applyNumberFormat="1" applyFont="1" applyFill="1" applyAlignment="1">
      <alignment vertical="center"/>
    </xf>
    <xf numFmtId="0" fontId="150" fillId="16" borderId="42" xfId="0" applyFont="1" applyFill="1" applyBorder="1" applyAlignment="1">
      <alignment vertical="center"/>
    </xf>
    <xf numFmtId="2" fontId="150" fillId="16" borderId="43" xfId="0" applyNumberFormat="1" applyFont="1" applyFill="1" applyBorder="1" applyAlignment="1">
      <alignment vertical="center" wrapText="1"/>
    </xf>
    <xf numFmtId="2" fontId="150" fillId="16" borderId="44" xfId="0" applyNumberFormat="1" applyFont="1" applyFill="1" applyBorder="1" applyAlignment="1">
      <alignment vertical="center" wrapText="1"/>
    </xf>
    <xf numFmtId="0" fontId="154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horizontal="right" vertical="center"/>
    </xf>
    <xf numFmtId="0" fontId="149" fillId="0" borderId="42" xfId="0" applyFont="1" applyBorder="1" applyAlignment="1">
      <alignment vertical="center" wrapText="1"/>
    </xf>
    <xf numFmtId="0" fontId="149" fillId="0" borderId="43" xfId="0" applyFont="1" applyBorder="1" applyAlignment="1">
      <alignment vertical="center" wrapText="1"/>
    </xf>
    <xf numFmtId="0" fontId="149" fillId="0" borderId="44" xfId="0" applyFont="1" applyBorder="1" applyAlignment="1">
      <alignment vertical="center" wrapText="1"/>
    </xf>
    <xf numFmtId="0" fontId="149" fillId="0" borderId="0" xfId="0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 wrapText="1"/>
    </xf>
    <xf numFmtId="0" fontId="149" fillId="35" borderId="42" xfId="0" applyFont="1" applyFill="1" applyBorder="1" applyAlignment="1">
      <alignment vertical="center" wrapText="1"/>
    </xf>
    <xf numFmtId="0" fontId="149" fillId="35" borderId="43" xfId="0" applyFont="1" applyFill="1" applyBorder="1" applyAlignment="1">
      <alignment vertical="center" wrapText="1"/>
    </xf>
    <xf numFmtId="0" fontId="149" fillId="35" borderId="44" xfId="0" applyFont="1" applyFill="1" applyBorder="1" applyAlignment="1">
      <alignment vertical="center" wrapText="1"/>
    </xf>
    <xf numFmtId="188" fontId="149" fillId="35" borderId="35" xfId="3" applyNumberFormat="1" applyFont="1" applyFill="1" applyBorder="1" applyAlignment="1">
      <alignment vertical="center"/>
    </xf>
    <xf numFmtId="43" fontId="6" fillId="31" borderId="35" xfId="0" applyNumberFormat="1" applyFont="1" applyFill="1" applyBorder="1" applyAlignment="1"/>
    <xf numFmtId="43" fontId="6" fillId="31" borderId="35" xfId="3" applyFont="1" applyFill="1" applyBorder="1" applyAlignment="1"/>
    <xf numFmtId="43" fontId="6" fillId="31" borderId="35" xfId="0" applyNumberFormat="1" applyFont="1" applyFill="1" applyBorder="1"/>
    <xf numFmtId="0" fontId="18" fillId="28" borderId="37" xfId="6" applyFont="1" applyFill="1" applyBorder="1" applyAlignment="1">
      <alignment horizontal="center" vertical="top"/>
    </xf>
    <xf numFmtId="188" fontId="15" fillId="74" borderId="0" xfId="0" applyNumberFormat="1" applyFont="1" applyFill="1" applyBorder="1"/>
    <xf numFmtId="188" fontId="15" fillId="72" borderId="0" xfId="0" applyNumberFormat="1" applyFont="1" applyFill="1" applyBorder="1"/>
    <xf numFmtId="188" fontId="15" fillId="3" borderId="0" xfId="0" applyNumberFormat="1" applyFont="1" applyFill="1" applyBorder="1"/>
    <xf numFmtId="188" fontId="15" fillId="68" borderId="0" xfId="0" applyNumberFormat="1" applyFont="1" applyFill="1" applyBorder="1"/>
    <xf numFmtId="188" fontId="15" fillId="69" borderId="0" xfId="0" applyNumberFormat="1" applyFont="1" applyFill="1" applyBorder="1"/>
    <xf numFmtId="188" fontId="15" fillId="82" borderId="0" xfId="0" applyNumberFormat="1" applyFont="1" applyFill="1" applyBorder="1"/>
    <xf numFmtId="188" fontId="15" fillId="12" borderId="0" xfId="0" applyNumberFormat="1" applyFont="1" applyFill="1" applyBorder="1"/>
    <xf numFmtId="188" fontId="15" fillId="84" borderId="0" xfId="0" applyNumberFormat="1" applyFont="1" applyFill="1" applyBorder="1"/>
    <xf numFmtId="188" fontId="15" fillId="70" borderId="0" xfId="0" applyNumberFormat="1" applyFont="1" applyFill="1" applyBorder="1"/>
    <xf numFmtId="188" fontId="15" fillId="71" borderId="0" xfId="0" applyNumberFormat="1" applyFont="1" applyFill="1" applyBorder="1"/>
    <xf numFmtId="188" fontId="15" fillId="76" borderId="0" xfId="0" applyNumberFormat="1" applyFont="1" applyFill="1" applyBorder="1"/>
    <xf numFmtId="188" fontId="15" fillId="75" borderId="0" xfId="0" applyNumberFormat="1" applyFont="1" applyFill="1" applyBorder="1"/>
    <xf numFmtId="188" fontId="15" fillId="73" borderId="0" xfId="0" applyNumberFormat="1" applyFont="1" applyFill="1" applyBorder="1"/>
    <xf numFmtId="188" fontId="15" fillId="41" borderId="0" xfId="0" applyNumberFormat="1" applyFont="1" applyFill="1" applyBorder="1"/>
    <xf numFmtId="188" fontId="15" fillId="77" borderId="0" xfId="0" applyNumberFormat="1" applyFont="1" applyFill="1" applyBorder="1"/>
    <xf numFmtId="188" fontId="15" fillId="27" borderId="0" xfId="0" applyNumberFormat="1" applyFont="1" applyFill="1" applyBorder="1"/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37" xfId="6" applyFont="1" applyFill="1" applyBorder="1" applyAlignment="1">
      <alignment horizontal="center" vertical="top"/>
    </xf>
    <xf numFmtId="0" fontId="18" fillId="4" borderId="37" xfId="6" applyFont="1" applyFill="1" applyBorder="1" applyAlignment="1">
      <alignment horizontal="left" vertical="top"/>
    </xf>
    <xf numFmtId="0" fontId="18" fillId="4" borderId="37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7" xfId="6" applyFont="1" applyFill="1" applyBorder="1" applyAlignment="1">
      <alignment horizontal="center" vertical="top"/>
    </xf>
    <xf numFmtId="0" fontId="18" fillId="4" borderId="0" xfId="6" applyFont="1" applyFill="1" applyBorder="1" applyAlignment="1">
      <alignment horizontal="center" vertical="top"/>
    </xf>
    <xf numFmtId="0" fontId="18" fillId="4" borderId="0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0" fontId="18" fillId="31" borderId="0" xfId="6" applyFont="1" applyFill="1" applyBorder="1" applyAlignment="1">
      <alignment horizontal="center" vertical="top"/>
    </xf>
    <xf numFmtId="0" fontId="18" fillId="31" borderId="0" xfId="6" applyFont="1" applyFill="1" applyBorder="1" applyAlignment="1">
      <alignment vertical="top"/>
    </xf>
    <xf numFmtId="190" fontId="48" fillId="31" borderId="0" xfId="0" applyNumberFormat="1" applyFont="1" applyFill="1" applyAlignment="1">
      <alignment horizontal="center"/>
    </xf>
    <xf numFmtId="0" fontId="48" fillId="31" borderId="0" xfId="0" applyFont="1" applyFill="1"/>
    <xf numFmtId="0" fontId="6" fillId="31" borderId="0" xfId="0" applyFont="1" applyFill="1"/>
    <xf numFmtId="0" fontId="15" fillId="0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0" fontId="18" fillId="28" borderId="37" xfId="6" applyFont="1" applyFill="1" applyBorder="1" applyAlignment="1">
      <alignment horizontal="left"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188" fontId="140" fillId="0" borderId="0" xfId="3" applyNumberFormat="1" applyFont="1" applyAlignment="1">
      <alignment vertical="center"/>
    </xf>
    <xf numFmtId="188" fontId="140" fillId="0" borderId="35" xfId="3" applyNumberFormat="1" applyFont="1" applyBorder="1" applyAlignment="1">
      <alignment vertical="center" wrapText="1"/>
    </xf>
    <xf numFmtId="188" fontId="140" fillId="0" borderId="35" xfId="0" applyNumberFormat="1" applyFont="1" applyBorder="1" applyAlignment="1" applyProtection="1">
      <alignment vertical="top" wrapText="1"/>
    </xf>
    <xf numFmtId="188" fontId="140" fillId="0" borderId="35" xfId="0" applyNumberFormat="1" applyFont="1" applyBorder="1" applyAlignment="1" applyProtection="1">
      <alignment vertical="center"/>
      <protection locked="0"/>
    </xf>
    <xf numFmtId="188" fontId="150" fillId="0" borderId="0" xfId="3" applyNumberFormat="1" applyFont="1" applyFill="1" applyBorder="1" applyAlignment="1">
      <alignment vertical="center"/>
    </xf>
    <xf numFmtId="188" fontId="150" fillId="18" borderId="0" xfId="0" applyNumberFormat="1" applyFont="1" applyFill="1" applyBorder="1" applyAlignment="1">
      <alignment vertical="center"/>
    </xf>
    <xf numFmtId="188" fontId="150" fillId="18" borderId="0" xfId="3" applyNumberFormat="1" applyFont="1" applyFill="1" applyBorder="1" applyAlignment="1">
      <alignment vertical="center" wrapText="1"/>
    </xf>
    <xf numFmtId="0" fontId="150" fillId="24" borderId="0" xfId="0" applyFont="1" applyFill="1" applyBorder="1" applyAlignment="1">
      <alignment horizontal="center" vertical="center"/>
    </xf>
    <xf numFmtId="188" fontId="150" fillId="28" borderId="0" xfId="0" applyNumberFormat="1" applyFont="1" applyFill="1" applyBorder="1" applyAlignment="1">
      <alignment horizontal="right" vertical="center"/>
    </xf>
    <xf numFmtId="188" fontId="156" fillId="28" borderId="0" xfId="0" applyNumberFormat="1" applyFont="1" applyFill="1" applyBorder="1" applyAlignment="1">
      <alignment horizontal="center" vertical="center"/>
    </xf>
    <xf numFmtId="188" fontId="149" fillId="0" borderId="0" xfId="0" applyNumberFormat="1" applyFont="1" applyFill="1" applyBorder="1" applyAlignment="1">
      <alignment vertical="center"/>
    </xf>
    <xf numFmtId="188" fontId="149" fillId="0" borderId="0" xfId="3" applyNumberFormat="1" applyFont="1" applyFill="1" applyBorder="1" applyAlignment="1">
      <alignment horizontal="right" vertical="center"/>
    </xf>
    <xf numFmtId="43" fontId="150" fillId="25" borderId="35" xfId="3" applyFont="1" applyFill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40" fontId="15" fillId="12" borderId="0" xfId="0" applyNumberFormat="1" applyFont="1" applyFill="1"/>
    <xf numFmtId="49" fontId="6" fillId="0" borderId="1" xfId="0" applyNumberFormat="1" applyFont="1" applyFill="1" applyBorder="1" applyAlignment="1">
      <alignment horizontal="center" vertical="top"/>
    </xf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8" borderId="42" xfId="1" applyFont="1" applyFill="1" applyBorder="1" applyAlignment="1" applyProtection="1">
      <alignment horizontal="left" vertical="top" wrapText="1"/>
      <protection locked="0"/>
    </xf>
    <xf numFmtId="0" fontId="71" fillId="38" borderId="43" xfId="1" applyFont="1" applyFill="1" applyBorder="1" applyAlignment="1" applyProtection="1">
      <alignment horizontal="left" vertical="top" wrapText="1"/>
      <protection locked="0"/>
    </xf>
    <xf numFmtId="0" fontId="71" fillId="38" borderId="44" xfId="1" applyFont="1" applyFill="1" applyBorder="1" applyAlignment="1" applyProtection="1">
      <alignment horizontal="left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1" fillId="38" borderId="42" xfId="0" applyFont="1" applyFill="1" applyBorder="1" applyAlignment="1" applyProtection="1">
      <alignment horizontal="center" vertical="top" wrapText="1"/>
      <protection locked="0"/>
    </xf>
    <xf numFmtId="0" fontId="71" fillId="38" borderId="43" xfId="0" applyFont="1" applyFill="1" applyBorder="1" applyAlignment="1" applyProtection="1">
      <alignment horizontal="center" vertical="top" wrapText="1"/>
      <protection locked="0"/>
    </xf>
    <xf numFmtId="0" fontId="71" fillId="38" borderId="44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/>
      <protection locked="0"/>
    </xf>
    <xf numFmtId="0" fontId="71" fillId="38" borderId="43" xfId="0" applyFont="1" applyFill="1" applyBorder="1" applyAlignment="1" applyProtection="1">
      <alignment horizontal="left" vertical="top" wrapText="1"/>
      <protection locked="0"/>
    </xf>
    <xf numFmtId="0" fontId="71" fillId="38" borderId="44" xfId="0" applyFont="1" applyFill="1" applyBorder="1" applyAlignment="1" applyProtection="1">
      <alignment horizontal="left" vertical="top" wrapText="1"/>
      <protection locked="0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188" fontId="156" fillId="0" borderId="0" xfId="3" applyNumberFormat="1" applyFont="1" applyFill="1" applyBorder="1" applyAlignment="1">
      <alignment horizontal="center" vertical="center" wrapText="1"/>
    </xf>
    <xf numFmtId="0" fontId="150" fillId="5" borderId="0" xfId="0" applyFont="1" applyFill="1" applyBorder="1" applyAlignment="1">
      <alignment horizontal="center" vertical="center"/>
    </xf>
    <xf numFmtId="0" fontId="150" fillId="5" borderId="33" xfId="0" applyFont="1" applyFill="1" applyBorder="1" applyAlignment="1">
      <alignment horizontal="center" vertic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1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43" fontId="7" fillId="0" borderId="2" xfId="3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/>
    <xf numFmtId="49" fontId="18" fillId="5" borderId="0" xfId="6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/>
    </xf>
    <xf numFmtId="0" fontId="7" fillId="0" borderId="35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43" fontId="7" fillId="0" borderId="35" xfId="3" applyFont="1" applyBorder="1" applyAlignment="1">
      <alignment horizontal="center" vertical="center" wrapText="1"/>
    </xf>
    <xf numFmtId="0" fontId="147" fillId="0" borderId="35" xfId="0" applyFont="1" applyBorder="1" applyAlignment="1">
      <alignment horizontal="left"/>
    </xf>
    <xf numFmtId="3" fontId="6" fillId="0" borderId="35" xfId="0" applyNumberFormat="1" applyFont="1" applyBorder="1" applyAlignment="1">
      <alignment horizontal="center" vertical="center" wrapText="1"/>
    </xf>
    <xf numFmtId="4" fontId="6" fillId="0" borderId="35" xfId="3" applyNumberFormat="1" applyFont="1" applyBorder="1" applyAlignment="1">
      <alignment horizontal="right" vertical="center" wrapText="1"/>
    </xf>
    <xf numFmtId="4" fontId="6" fillId="0" borderId="35" xfId="0" applyNumberFormat="1" applyFont="1" applyBorder="1" applyAlignment="1">
      <alignment horizontal="right" vertical="center" wrapText="1"/>
    </xf>
    <xf numFmtId="3" fontId="6" fillId="0" borderId="35" xfId="0" applyNumberFormat="1" applyFont="1" applyBorder="1" applyAlignment="1">
      <alignment horizontal="center"/>
    </xf>
    <xf numFmtId="4" fontId="6" fillId="0" borderId="35" xfId="3" applyNumberFormat="1" applyFont="1" applyBorder="1" applyAlignment="1">
      <alignment horizontal="right"/>
    </xf>
    <xf numFmtId="4" fontId="6" fillId="0" borderId="35" xfId="0" applyNumberFormat="1" applyFont="1" applyBorder="1" applyAlignment="1">
      <alignment horizontal="right"/>
    </xf>
    <xf numFmtId="0" fontId="15" fillId="83" borderId="35" xfId="0" applyFont="1" applyFill="1" applyBorder="1" applyAlignment="1">
      <alignment vertical="center" wrapText="1"/>
    </xf>
    <xf numFmtId="0" fontId="6" fillId="0" borderId="31" xfId="0" applyFont="1" applyBorder="1" applyAlignment="1">
      <alignment horizontal="center"/>
    </xf>
    <xf numFmtId="0" fontId="7" fillId="0" borderId="31" xfId="0" applyFont="1" applyBorder="1"/>
    <xf numFmtId="43" fontId="7" fillId="0" borderId="31" xfId="3" applyFont="1" applyBorder="1"/>
    <xf numFmtId="3" fontId="7" fillId="0" borderId="31" xfId="0" applyNumberFormat="1" applyFont="1" applyBorder="1" applyAlignment="1">
      <alignment horizontal="center"/>
    </xf>
    <xf numFmtId="4" fontId="7" fillId="0" borderId="31" xfId="3" applyNumberFormat="1" applyFont="1" applyBorder="1" applyAlignment="1">
      <alignment horizontal="right"/>
    </xf>
    <xf numFmtId="4" fontId="7" fillId="0" borderId="31" xfId="0" applyNumberFormat="1" applyFont="1" applyBorder="1" applyAlignment="1">
      <alignment horizontal="right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38"/>
    <cellStyle name="Comma 11" xfId="130"/>
    <cellStyle name="Comma 11 2" xfId="439"/>
    <cellStyle name="Comma 12" xfId="131"/>
    <cellStyle name="Comma 12 2" xfId="440"/>
    <cellStyle name="Comma 12 2 2" xfId="441"/>
    <cellStyle name="Comma 12 2 3" xfId="442"/>
    <cellStyle name="Comma 12 3" xfId="443"/>
    <cellStyle name="Comma 12 4" xfId="444"/>
    <cellStyle name="Comma 13" xfId="132"/>
    <cellStyle name="Comma 13 2" xfId="445"/>
    <cellStyle name="Comma 13 2 2" xfId="446"/>
    <cellStyle name="Comma 13 2 3" xfId="447"/>
    <cellStyle name="Comma 13 3" xfId="448"/>
    <cellStyle name="Comma 13 4" xfId="449"/>
    <cellStyle name="Comma 14" xfId="133"/>
    <cellStyle name="Comma 14 2" xfId="450"/>
    <cellStyle name="Comma 14 2 2" xfId="451"/>
    <cellStyle name="Comma 14 2 3" xfId="452"/>
    <cellStyle name="Comma 14 3" xfId="453"/>
    <cellStyle name="Comma 14 4" xfId="454"/>
    <cellStyle name="Comma 15" xfId="134"/>
    <cellStyle name="Comma 15 2" xfId="455"/>
    <cellStyle name="Comma 15 2 2" xfId="456"/>
    <cellStyle name="Comma 15 2 3" xfId="457"/>
    <cellStyle name="Comma 15 3" xfId="458"/>
    <cellStyle name="Comma 15 4" xfId="459"/>
    <cellStyle name="Comma 16" xfId="135"/>
    <cellStyle name="Comma 16 2" xfId="460"/>
    <cellStyle name="Comma 16 2 2" xfId="461"/>
    <cellStyle name="Comma 16 2 3" xfId="462"/>
    <cellStyle name="Comma 16 3" xfId="463"/>
    <cellStyle name="Comma 16 4" xfId="464"/>
    <cellStyle name="Comma 17" xfId="136"/>
    <cellStyle name="Comma 17 2" xfId="465"/>
    <cellStyle name="Comma 17 2 2" xfId="466"/>
    <cellStyle name="Comma 17 2 3" xfId="467"/>
    <cellStyle name="Comma 17 3" xfId="468"/>
    <cellStyle name="Comma 17 4" xfId="469"/>
    <cellStyle name="Comma 18" xfId="137"/>
    <cellStyle name="Comma 18 2" xfId="138"/>
    <cellStyle name="Comma 18 2 2" xfId="470"/>
    <cellStyle name="Comma 18 2 2 2" xfId="471"/>
    <cellStyle name="Comma 18 2 2 3" xfId="472"/>
    <cellStyle name="Comma 18 2 3" xfId="473"/>
    <cellStyle name="Comma 18 2 4" xfId="474"/>
    <cellStyle name="Comma 18 3" xfId="475"/>
    <cellStyle name="Comma 18 3 2" xfId="476"/>
    <cellStyle name="Comma 18 3 3" xfId="477"/>
    <cellStyle name="Comma 18 4" xfId="478"/>
    <cellStyle name="Comma 18 5" xfId="479"/>
    <cellStyle name="Comma 19" xfId="139"/>
    <cellStyle name="Comma 19 2" xfId="480"/>
    <cellStyle name="Comma 2" xfId="140"/>
    <cellStyle name="Comma 2 10" xfId="141"/>
    <cellStyle name="Comma 2 10 2" xfId="481"/>
    <cellStyle name="Comma 2 11" xfId="142"/>
    <cellStyle name="Comma 2 11 2" xfId="482"/>
    <cellStyle name="Comma 2 12" xfId="143"/>
    <cellStyle name="Comma 2 12 2" xfId="483"/>
    <cellStyle name="Comma 2 13" xfId="144"/>
    <cellStyle name="Comma 2 13 2" xfId="484"/>
    <cellStyle name="Comma 2 14" xfId="145"/>
    <cellStyle name="Comma 2 14 2" xfId="485"/>
    <cellStyle name="Comma 2 15" xfId="146"/>
    <cellStyle name="Comma 2 15 2" xfId="486"/>
    <cellStyle name="Comma 2 16" xfId="147"/>
    <cellStyle name="Comma 2 16 2" xfId="487"/>
    <cellStyle name="Comma 2 17" xfId="488"/>
    <cellStyle name="Comma 2 2" xfId="148"/>
    <cellStyle name="Comma 2 2 2" xfId="489"/>
    <cellStyle name="Comma 2 3" xfId="149"/>
    <cellStyle name="Comma 2 3 2" xfId="150"/>
    <cellStyle name="Comma 2 3 2 2" xfId="490"/>
    <cellStyle name="Comma 2 3 3" xfId="491"/>
    <cellStyle name="Comma 2 4" xfId="151"/>
    <cellStyle name="Comma 2 4 2" xfId="492"/>
    <cellStyle name="Comma 2 5" xfId="152"/>
    <cellStyle name="Comma 2 5 2" xfId="493"/>
    <cellStyle name="Comma 2 6" xfId="153"/>
    <cellStyle name="Comma 2 6 2" xfId="494"/>
    <cellStyle name="Comma 2 7" xfId="154"/>
    <cellStyle name="Comma 2 7 2" xfId="495"/>
    <cellStyle name="Comma 2 8" xfId="155"/>
    <cellStyle name="Comma 2 8 2" xfId="496"/>
    <cellStyle name="Comma 2 9" xfId="156"/>
    <cellStyle name="Comma 2 9 2" xfId="497"/>
    <cellStyle name="Comma 20" xfId="157"/>
    <cellStyle name="Comma 20 2" xfId="498"/>
    <cellStyle name="Comma 20 2 2" xfId="499"/>
    <cellStyle name="Comma 20 2 3" xfId="500"/>
    <cellStyle name="Comma 20 3" xfId="501"/>
    <cellStyle name="Comma 20 4" xfId="502"/>
    <cellStyle name="Comma 21" xfId="158"/>
    <cellStyle name="Comma 21 2" xfId="159"/>
    <cellStyle name="Comma 21 2 2" xfId="503"/>
    <cellStyle name="Comma 21 2 3" xfId="504"/>
    <cellStyle name="Comma 21 3" xfId="505"/>
    <cellStyle name="Comma 21 4" xfId="506"/>
    <cellStyle name="Comma 22" xfId="160"/>
    <cellStyle name="Comma 22 2" xfId="507"/>
    <cellStyle name="Comma 22 2 2" xfId="508"/>
    <cellStyle name="Comma 22 2 3" xfId="509"/>
    <cellStyle name="Comma 22 3" xfId="510"/>
    <cellStyle name="Comma 22 4" xfId="511"/>
    <cellStyle name="Comma 23" xfId="161"/>
    <cellStyle name="Comma 23 2" xfId="512"/>
    <cellStyle name="Comma 23 2 2" xfId="513"/>
    <cellStyle name="Comma 23 2 3" xfId="514"/>
    <cellStyle name="Comma 23 3" xfId="515"/>
    <cellStyle name="Comma 23 4" xfId="516"/>
    <cellStyle name="Comma 24" xfId="162"/>
    <cellStyle name="Comma 24 2" xfId="517"/>
    <cellStyle name="Comma 24 2 2" xfId="518"/>
    <cellStyle name="Comma 24 2 3" xfId="519"/>
    <cellStyle name="Comma 24 3" xfId="520"/>
    <cellStyle name="Comma 24 4" xfId="521"/>
    <cellStyle name="Comma 25" xfId="163"/>
    <cellStyle name="Comma 25 2" xfId="522"/>
    <cellStyle name="Comma 25 2 2" xfId="523"/>
    <cellStyle name="Comma 25 2 3" xfId="524"/>
    <cellStyle name="Comma 25 3" xfId="525"/>
    <cellStyle name="Comma 25 4" xfId="526"/>
    <cellStyle name="Comma 26" xfId="164"/>
    <cellStyle name="Comma 26 2" xfId="527"/>
    <cellStyle name="Comma 26 2 2" xfId="528"/>
    <cellStyle name="Comma 26 2 3" xfId="529"/>
    <cellStyle name="Comma 26 3" xfId="530"/>
    <cellStyle name="Comma 26 4" xfId="531"/>
    <cellStyle name="Comma 27" xfId="165"/>
    <cellStyle name="Comma 27 2" xfId="532"/>
    <cellStyle name="Comma 27 3" xfId="533"/>
    <cellStyle name="Comma 28" xfId="166"/>
    <cellStyle name="Comma 28 2" xfId="534"/>
    <cellStyle name="Comma 29" xfId="167"/>
    <cellStyle name="Comma 29 2" xfId="535"/>
    <cellStyle name="Comma 29 3" xfId="536"/>
    <cellStyle name="Comma 3" xfId="168"/>
    <cellStyle name="Comma 3 2" xfId="169"/>
    <cellStyle name="Comma 3 2 2" xfId="537"/>
    <cellStyle name="Comma 3 3" xfId="538"/>
    <cellStyle name="Comma 30" xfId="170"/>
    <cellStyle name="Comma 30 2" xfId="539"/>
    <cellStyle name="Comma 31" xfId="171"/>
    <cellStyle name="Comma 31 2" xfId="540"/>
    <cellStyle name="Comma 32" xfId="172"/>
    <cellStyle name="Comma 32 2" xfId="541"/>
    <cellStyle name="Comma 33" xfId="173"/>
    <cellStyle name="Comma 33 2" xfId="542"/>
    <cellStyle name="Comma 34" xfId="174"/>
    <cellStyle name="Comma 34 2" xfId="543"/>
    <cellStyle name="Comma 35" xfId="175"/>
    <cellStyle name="Comma 35 2" xfId="544"/>
    <cellStyle name="Comma 36" xfId="176"/>
    <cellStyle name="Comma 36 2" xfId="545"/>
    <cellStyle name="Comma 37" xfId="177"/>
    <cellStyle name="Comma 37 2" xfId="546"/>
    <cellStyle name="Comma 38" xfId="178"/>
    <cellStyle name="Comma 38 2" xfId="547"/>
    <cellStyle name="Comma 39" xfId="179"/>
    <cellStyle name="Comma 39 2" xfId="548"/>
    <cellStyle name="Comma 4" xfId="180"/>
    <cellStyle name="Comma 4 2" xfId="181"/>
    <cellStyle name="Comma 4 2 2" xfId="182"/>
    <cellStyle name="Comma 4 2 2 2" xfId="549"/>
    <cellStyle name="Comma 4 2 2 2 2" xfId="550"/>
    <cellStyle name="Comma 4 2 2 2 3" xfId="551"/>
    <cellStyle name="Comma 4 2 2 3" xfId="552"/>
    <cellStyle name="Comma 4 2 2 4" xfId="553"/>
    <cellStyle name="Comma 4 2 3" xfId="554"/>
    <cellStyle name="Comma 4 2 3 2" xfId="555"/>
    <cellStyle name="Comma 4 2 3 3" xfId="556"/>
    <cellStyle name="Comma 4 2 4" xfId="557"/>
    <cellStyle name="Comma 4 2 5" xfId="558"/>
    <cellStyle name="Comma 4 3" xfId="183"/>
    <cellStyle name="Comma 4 3 2" xfId="559"/>
    <cellStyle name="Comma 4 3 2 2" xfId="560"/>
    <cellStyle name="Comma 4 3 2 3" xfId="561"/>
    <cellStyle name="Comma 4 3 3" xfId="562"/>
    <cellStyle name="Comma 4 3 4" xfId="563"/>
    <cellStyle name="Comma 4 4" xfId="564"/>
    <cellStyle name="Comma 4 4 2" xfId="565"/>
    <cellStyle name="Comma 4 4 3" xfId="566"/>
    <cellStyle name="Comma 4 5" xfId="567"/>
    <cellStyle name="Comma 4 6" xfId="568"/>
    <cellStyle name="Comma 5" xfId="184"/>
    <cellStyle name="Comma 5 2" xfId="569"/>
    <cellStyle name="Comma 5 2 2" xfId="570"/>
    <cellStyle name="Comma 5 2 3" xfId="571"/>
    <cellStyle name="Comma 5 3" xfId="572"/>
    <cellStyle name="Comma 5 4" xfId="573"/>
    <cellStyle name="Comma 6" xfId="185"/>
    <cellStyle name="Comma 6 2" xfId="186"/>
    <cellStyle name="Comma 6 3" xfId="574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75"/>
    <cellStyle name="Normal 11 2 2 2" xfId="576"/>
    <cellStyle name="Normal 11 2 2 3" xfId="577"/>
    <cellStyle name="Normal 11 2 3" xfId="578"/>
    <cellStyle name="Normal 11 2 4" xfId="579"/>
    <cellStyle name="Normal 12" xfId="231"/>
    <cellStyle name="Normal 12 2" xfId="232"/>
    <cellStyle name="Normal 12 2 2" xfId="580"/>
    <cellStyle name="Normal 12 2 2 2" xfId="581"/>
    <cellStyle name="Normal 12 2 2 3" xfId="582"/>
    <cellStyle name="Normal 12 2 3" xfId="583"/>
    <cellStyle name="Normal 12 2 4" xfId="584"/>
    <cellStyle name="Normal 12 3" xfId="233"/>
    <cellStyle name="Normal 12 3 2" xfId="585"/>
    <cellStyle name="Normal 12 3 2 2" xfId="586"/>
    <cellStyle name="Normal 12 3 2 3" xfId="587"/>
    <cellStyle name="Normal 12 3 3" xfId="588"/>
    <cellStyle name="Normal 12 3 4" xfId="589"/>
    <cellStyle name="Normal 12 4" xfId="234"/>
    <cellStyle name="Normal 12 4 2" xfId="590"/>
    <cellStyle name="Normal 12 4 2 2" xfId="591"/>
    <cellStyle name="Normal 12 4 2 3" xfId="592"/>
    <cellStyle name="Normal 12 4 3" xfId="593"/>
    <cellStyle name="Normal 12 4 4" xfId="594"/>
    <cellStyle name="Normal 12 5" xfId="595"/>
    <cellStyle name="Normal 12 5 2" xfId="596"/>
    <cellStyle name="Normal 12 5 3" xfId="597"/>
    <cellStyle name="Normal 12 6" xfId="598"/>
    <cellStyle name="Normal 12 7" xfId="599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0"/>
    <cellStyle name="Normal 17 2 2 2" xfId="601"/>
    <cellStyle name="Normal 17 2 2 3" xfId="602"/>
    <cellStyle name="Normal 17 2 3" xfId="603"/>
    <cellStyle name="Normal 17 2 4" xfId="604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05"/>
    <cellStyle name="Normal 2 14 2 2" xfId="606"/>
    <cellStyle name="Normal 2 14 2 3" xfId="607"/>
    <cellStyle name="Normal 2 14 3" xfId="608"/>
    <cellStyle name="Normal 2 14 4" xfId="609"/>
    <cellStyle name="Normal 2 15" xfId="248"/>
    <cellStyle name="Normal 2 16" xfId="249"/>
    <cellStyle name="Normal 2 17" xfId="18"/>
    <cellStyle name="Normal 2 17 2" xfId="610"/>
    <cellStyle name="Normal 2 17 3" xfId="611"/>
    <cellStyle name="Normal 2 17 4" xfId="612"/>
    <cellStyle name="Normal 2 18" xfId="613"/>
    <cellStyle name="Normal 2 19" xfId="614"/>
    <cellStyle name="Normal 2 2" xfId="250"/>
    <cellStyle name="Normal 2 2 10" xfId="615"/>
    <cellStyle name="Normal 2 2 2" xfId="251"/>
    <cellStyle name="Normal 2 2 2 2" xfId="616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17"/>
    <cellStyle name="Normal 2 3" xfId="259"/>
    <cellStyle name="Normal 2 4" xfId="260"/>
    <cellStyle name="Normal 2 4 2" xfId="261"/>
    <cellStyle name="Normal 2 4 2 2" xfId="262"/>
    <cellStyle name="Normal 2 4 2 2 2" xfId="618"/>
    <cellStyle name="Normal 2 4 2 2 2 2" xfId="619"/>
    <cellStyle name="Normal 2 4 2 2 2 3" xfId="620"/>
    <cellStyle name="Normal 2 4 2 2 3" xfId="621"/>
    <cellStyle name="Normal 2 4 2 2 4" xfId="622"/>
    <cellStyle name="Normal 2 4 2 3" xfId="623"/>
    <cellStyle name="Normal 2 4 2 3 2" xfId="624"/>
    <cellStyle name="Normal 2 4 2 3 3" xfId="625"/>
    <cellStyle name="Normal 2 4 2 4" xfId="626"/>
    <cellStyle name="Normal 2 4 2 5" xfId="627"/>
    <cellStyle name="Normal 2 4 3" xfId="263"/>
    <cellStyle name="Normal 2 4 3 2" xfId="628"/>
    <cellStyle name="Normal 2 4 3 2 2" xfId="629"/>
    <cellStyle name="Normal 2 4 3 2 3" xfId="630"/>
    <cellStyle name="Normal 2 4 3 3" xfId="631"/>
    <cellStyle name="Normal 2 4 3 4" xfId="632"/>
    <cellStyle name="Normal 2 4 4" xfId="264"/>
    <cellStyle name="Normal 2 4 4 2" xfId="633"/>
    <cellStyle name="Normal 2 4 4 2 2" xfId="634"/>
    <cellStyle name="Normal 2 4 4 2 3" xfId="635"/>
    <cellStyle name="Normal 2 4 4 3" xfId="636"/>
    <cellStyle name="Normal 2 4 4 4" xfId="637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38"/>
    <cellStyle name="Normal 21 2 2" xfId="639"/>
    <cellStyle name="Normal 21 2 3" xfId="640"/>
    <cellStyle name="Normal 21 3" xfId="641"/>
    <cellStyle name="Normal 21 4" xfId="642"/>
    <cellStyle name="Normal 22" xfId="272"/>
    <cellStyle name="Normal 22 2" xfId="643"/>
    <cellStyle name="Normal 22 2 2" xfId="644"/>
    <cellStyle name="Normal 22 2 3" xfId="645"/>
    <cellStyle name="Normal 22 3" xfId="646"/>
    <cellStyle name="Normal 22 4" xfId="647"/>
    <cellStyle name="Normal 23" xfId="273"/>
    <cellStyle name="Normal 23 2" xfId="648"/>
    <cellStyle name="Normal 23 2 2" xfId="649"/>
    <cellStyle name="Normal 23 2 3" xfId="650"/>
    <cellStyle name="Normal 23 3" xfId="651"/>
    <cellStyle name="Normal 23 4" xfId="652"/>
    <cellStyle name="Normal 24" xfId="274"/>
    <cellStyle name="Normal 24 2" xfId="653"/>
    <cellStyle name="Normal 24 2 2" xfId="654"/>
    <cellStyle name="Normal 24 2 3" xfId="655"/>
    <cellStyle name="Normal 24 3" xfId="656"/>
    <cellStyle name="Normal 24 4" xfId="657"/>
    <cellStyle name="Normal 25" xfId="275"/>
    <cellStyle name="Normal 26" xfId="276"/>
    <cellStyle name="Normal 27" xfId="277"/>
    <cellStyle name="Normal 27 2" xfId="658"/>
    <cellStyle name="Normal 27 3" xfId="659"/>
    <cellStyle name="Normal 28" xfId="278"/>
    <cellStyle name="Normal 29" xfId="279"/>
    <cellStyle name="Normal 29 2" xfId="660"/>
    <cellStyle name="Normal 29 3" xfId="661"/>
    <cellStyle name="Normal 3" xfId="280"/>
    <cellStyle name="Normal 3 2" xfId="281"/>
    <cellStyle name="Normal 3 3" xfId="282"/>
    <cellStyle name="Normal 3 4" xfId="283"/>
    <cellStyle name="Normal 3 5" xfId="284"/>
    <cellStyle name="Normal 3 6" xfId="662"/>
    <cellStyle name="Normal 3 6 2" xfId="663"/>
    <cellStyle name="Normal 3 6 3" xfId="664"/>
    <cellStyle name="Normal 3 7" xfId="665"/>
    <cellStyle name="Normal 3 8" xfId="666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667"/>
    <cellStyle name="Normal 38" xfId="668"/>
    <cellStyle name="Normal 4" xfId="292"/>
    <cellStyle name="Normal 4 2" xfId="293"/>
    <cellStyle name="Normal 4 3" xfId="669"/>
    <cellStyle name="Normal 4 3 2" xfId="670"/>
    <cellStyle name="Normal 4 3 3" xfId="671"/>
    <cellStyle name="Normal 4 4" xfId="672"/>
    <cellStyle name="Normal 4 5" xfId="673"/>
    <cellStyle name="Normal 5" xfId="294"/>
    <cellStyle name="Normal 5 2" xfId="295"/>
    <cellStyle name="Normal 5 3" xfId="674"/>
    <cellStyle name="Normal 5 3 2" xfId="675"/>
    <cellStyle name="Normal 5 3 3" xfId="676"/>
    <cellStyle name="Normal 5 4" xfId="677"/>
    <cellStyle name="Normal 5 5" xfId="678"/>
    <cellStyle name="Normal 6" xfId="296"/>
    <cellStyle name="Normal 6 2" xfId="679"/>
    <cellStyle name="Normal 6 2 2" xfId="680"/>
    <cellStyle name="Normal 6 2 3" xfId="681"/>
    <cellStyle name="Normal 6 3" xfId="682"/>
    <cellStyle name="Normal 6 4" xfId="683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4"/>
    <cellStyle name="Percent 3 2 2" xfId="685"/>
    <cellStyle name="Percent 3 2 3" xfId="686"/>
    <cellStyle name="Percent 3 3" xfId="687"/>
    <cellStyle name="Percent 3 4" xfId="688"/>
    <cellStyle name="Percent 4" xfId="315"/>
    <cellStyle name="Percent 4 2" xfId="689"/>
    <cellStyle name="Percent 4 2 2" xfId="690"/>
    <cellStyle name="Percent 4 2 3" xfId="691"/>
    <cellStyle name="Percent 4 3" xfId="692"/>
    <cellStyle name="Percent 4 4" xfId="693"/>
    <cellStyle name="Percent 5" xfId="316"/>
    <cellStyle name="Percent 5 2" xfId="694"/>
    <cellStyle name="Percent 5 2 2" xfId="695"/>
    <cellStyle name="Percent 5 2 3" xfId="696"/>
    <cellStyle name="Percent 5 3" xfId="697"/>
    <cellStyle name="Percent 5 4" xfId="698"/>
    <cellStyle name="Percent 6" xfId="317"/>
    <cellStyle name="Percent 6 2" xfId="318"/>
    <cellStyle name="Percent 6 3" xfId="699"/>
    <cellStyle name="Percent 6 3 2" xfId="700"/>
    <cellStyle name="Percent 6 3 3" xfId="701"/>
    <cellStyle name="Percent 6 4" xfId="702"/>
    <cellStyle name="Percent 6 5" xfId="703"/>
    <cellStyle name="Percent 7" xfId="319"/>
    <cellStyle name="Percent 7 2" xfId="704"/>
    <cellStyle name="Percent 7 2 2" xfId="705"/>
    <cellStyle name="Percent 7 2 3" xfId="706"/>
    <cellStyle name="Percent 7 3" xfId="707"/>
    <cellStyle name="Percent 7 4" xfId="708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09"/>
    <cellStyle name="เครื่องหมายจุลภาค 10 2" xfId="710"/>
    <cellStyle name="เครื่องหมายจุลภาค 10 2 2" xfId="711"/>
    <cellStyle name="เครื่องหมายจุลภาค 10 2 3" xfId="712"/>
    <cellStyle name="เครื่องหมายจุลภาค 10 3" xfId="713"/>
    <cellStyle name="เครื่องหมายจุลภาค 10 3 2" xfId="714"/>
    <cellStyle name="เครื่องหมายจุลภาค 10 3 3" xfId="715"/>
    <cellStyle name="เครื่องหมายจุลภาค 10 4" xfId="716"/>
    <cellStyle name="เครื่องหมายจุลภาค 10 5" xfId="717"/>
    <cellStyle name="เครื่องหมายจุลภาค 12" xfId="718"/>
    <cellStyle name="เครื่องหมายจุลภาค 2" xfId="336"/>
    <cellStyle name="เครื่องหมายจุลภาค 2 10" xfId="337"/>
    <cellStyle name="เครื่องหมายจุลภาค 2 10 2" xfId="719"/>
    <cellStyle name="เครื่องหมายจุลภาค 2 11" xfId="338"/>
    <cellStyle name="เครื่องหมายจุลภาค 2 11 2" xfId="720"/>
    <cellStyle name="เครื่องหมายจุลภาค 2 12" xfId="339"/>
    <cellStyle name="เครื่องหมายจุลภาค 2 12 2" xfId="721"/>
    <cellStyle name="เครื่องหมายจุลภาค 2 13" xfId="340"/>
    <cellStyle name="เครื่องหมายจุลภาค 2 13 2" xfId="722"/>
    <cellStyle name="เครื่องหมายจุลภาค 2 14" xfId="341"/>
    <cellStyle name="เครื่องหมายจุลภาค 2 14 2" xfId="723"/>
    <cellStyle name="เครื่องหมายจุลภาค 2 15" xfId="342"/>
    <cellStyle name="เครื่องหมายจุลภาค 2 15 2" xfId="724"/>
    <cellStyle name="เครื่องหมายจุลภาค 2 16" xfId="343"/>
    <cellStyle name="เครื่องหมายจุลภาค 2 16 2" xfId="725"/>
    <cellStyle name="เครื่องหมายจุลภาค 2 17" xfId="344"/>
    <cellStyle name="เครื่องหมายจุลภาค 2 17 2" xfId="726"/>
    <cellStyle name="เครื่องหมายจุลภาค 2 18" xfId="345"/>
    <cellStyle name="เครื่องหมายจุลภาค 2 18 2" xfId="727"/>
    <cellStyle name="เครื่องหมายจุลภาค 2 19" xfId="346"/>
    <cellStyle name="เครื่องหมายจุลภาค 2 19 2" xfId="728"/>
    <cellStyle name="เครื่องหมายจุลภาค 2 2" xfId="347"/>
    <cellStyle name="เครื่องหมายจุลภาค 2 2 2" xfId="729"/>
    <cellStyle name="เครื่องหมายจุลภาค 2 2 2 2" xfId="730"/>
    <cellStyle name="เครื่องหมายจุลภาค 2 20" xfId="348"/>
    <cellStyle name="เครื่องหมายจุลภาค 2 20 2" xfId="731"/>
    <cellStyle name="เครื่องหมายจุลภาค 2 21" xfId="349"/>
    <cellStyle name="เครื่องหมายจุลภาค 2 21 2" xfId="732"/>
    <cellStyle name="เครื่องหมายจุลภาค 2 22" xfId="350"/>
    <cellStyle name="เครื่องหมายจุลภาค 2 22 2" xfId="733"/>
    <cellStyle name="เครื่องหมายจุลภาค 2 23" xfId="351"/>
    <cellStyle name="เครื่องหมายจุลภาค 2 23 2" xfId="734"/>
    <cellStyle name="เครื่องหมายจุลภาค 2 24" xfId="352"/>
    <cellStyle name="เครื่องหมายจุลภาค 2 24 2" xfId="735"/>
    <cellStyle name="เครื่องหมายจุลภาค 2 25" xfId="353"/>
    <cellStyle name="เครื่องหมายจุลภาค 2 25 2" xfId="736"/>
    <cellStyle name="เครื่องหมายจุลภาค 2 26" xfId="354"/>
    <cellStyle name="เครื่องหมายจุลภาค 2 26 2" xfId="737"/>
    <cellStyle name="เครื่องหมายจุลภาค 2 27" xfId="355"/>
    <cellStyle name="เครื่องหมายจุลภาค 2 27 2" xfId="738"/>
    <cellStyle name="เครื่องหมายจุลภาค 2 28" xfId="739"/>
    <cellStyle name="เครื่องหมายจุลภาค 2 3" xfId="356"/>
    <cellStyle name="เครื่องหมายจุลภาค 2 3 2" xfId="740"/>
    <cellStyle name="เครื่องหมายจุลภาค 2 3 2 2" xfId="741"/>
    <cellStyle name="เครื่องหมายจุลภาค 2 4" xfId="357"/>
    <cellStyle name="เครื่องหมายจุลภาค 2 4 2" xfId="742"/>
    <cellStyle name="เครื่องหมายจุลภาค 2 5" xfId="358"/>
    <cellStyle name="เครื่องหมายจุลภาค 2 5 2" xfId="743"/>
    <cellStyle name="เครื่องหมายจุลภาค 2 6" xfId="359"/>
    <cellStyle name="เครื่องหมายจุลภาค 2 6 2" xfId="744"/>
    <cellStyle name="เครื่องหมายจุลภาค 2 7" xfId="360"/>
    <cellStyle name="เครื่องหมายจุลภาค 2 7 2" xfId="745"/>
    <cellStyle name="เครื่องหมายจุลภาค 2 8" xfId="361"/>
    <cellStyle name="เครื่องหมายจุลภาค 2 8 2" xfId="746"/>
    <cellStyle name="เครื่องหมายจุลภาค 2 9" xfId="362"/>
    <cellStyle name="เครื่องหมายจุลภาค 2 9 2" xfId="747"/>
    <cellStyle name="เครื่องหมายจุลภาค 22 2 2 2 2" xfId="748"/>
    <cellStyle name="เครื่องหมายจุลภาค 3" xfId="363"/>
    <cellStyle name="เครื่องหมายจุลภาค 3 10" xfId="749"/>
    <cellStyle name="เครื่องหมายจุลภาค 3 10 2" xfId="750"/>
    <cellStyle name="เครื่องหมายจุลภาค 3 10 3" xfId="751"/>
    <cellStyle name="เครื่องหมายจุลภาค 3 11" xfId="752"/>
    <cellStyle name="เครื่องหมายจุลภาค 3 12" xfId="753"/>
    <cellStyle name="เครื่องหมายจุลภาค 3 2" xfId="364"/>
    <cellStyle name="เครื่องหมายจุลภาค 3 2 2" xfId="754"/>
    <cellStyle name="เครื่องหมายจุลภาค 3 3" xfId="365"/>
    <cellStyle name="เครื่องหมายจุลภาค 3 3 2" xfId="755"/>
    <cellStyle name="เครื่องหมายจุลภาค 3 4" xfId="366"/>
    <cellStyle name="เครื่องหมายจุลภาค 3 4 2" xfId="756"/>
    <cellStyle name="เครื่องหมายจุลภาค 3 5" xfId="367"/>
    <cellStyle name="เครื่องหมายจุลภาค 3 5 2" xfId="757"/>
    <cellStyle name="เครื่องหมายจุลภาค 3 6" xfId="368"/>
    <cellStyle name="เครื่องหมายจุลภาค 3 6 2" xfId="758"/>
    <cellStyle name="เครื่องหมายจุลภาค 3 7" xfId="369"/>
    <cellStyle name="เครื่องหมายจุลภาค 3 7 2" xfId="759"/>
    <cellStyle name="เครื่องหมายจุลภาค 3 8" xfId="370"/>
    <cellStyle name="เครื่องหมายจุลภาค 3 8 2" xfId="760"/>
    <cellStyle name="เครื่องหมายจุลภาค 3 9" xfId="371"/>
    <cellStyle name="เครื่องหมายจุลภาค 3 9 2" xfId="761"/>
    <cellStyle name="เครื่องหมายจุลภาค 4" xfId="372"/>
    <cellStyle name="เครื่องหมายจุลภาค 4 2" xfId="762"/>
    <cellStyle name="เครื่องหมายจุลภาค 5" xfId="373"/>
    <cellStyle name="เครื่องหมายจุลภาค 5 2" xfId="763"/>
    <cellStyle name="เครื่องหมายจุลภาค 6" xfId="374"/>
    <cellStyle name="เครื่องหมายจุลภาค 6 2" xfId="764"/>
    <cellStyle name="เครื่องหมายจุลภาค 7" xfId="375"/>
    <cellStyle name="เครื่องหมายจุลภาค 7 2" xfId="765"/>
    <cellStyle name="เครื่องหมายจุลภาค 8" xfId="766"/>
    <cellStyle name="เครื่องหมายจุลภาค 8 2" xfId="767"/>
    <cellStyle name="เครื่องหมายจุลภาค 8 2 2" xfId="768"/>
    <cellStyle name="เครื่องหมายจุลภาค 8 2 3" xfId="769"/>
    <cellStyle name="เครื่องหมายจุลภาค 8 2 3 2" xfId="770"/>
    <cellStyle name="เครื่องหมายจุลภาค 8 2 4" xfId="771"/>
    <cellStyle name="เครื่องหมายจุลภาค 8 3" xfId="772"/>
    <cellStyle name="เครื่องหมายจุลภาค 8 3 2" xfId="773"/>
    <cellStyle name="เครื่องหมายจุลภาค 8 3 2 2" xfId="774"/>
    <cellStyle name="เครื่องหมายจุลภาค 8 3 2 2 2" xfId="775"/>
    <cellStyle name="เครื่องหมายจุลภาค 8 3 2 3" xfId="776"/>
    <cellStyle name="เครื่องหมายจุลภาค 8 3 3" xfId="777"/>
    <cellStyle name="เครื่องหมายจุลภาค 8 4" xfId="778"/>
    <cellStyle name="เครื่องหมายจุลภาค 8 5" xfId="779"/>
    <cellStyle name="เครื่องหมายจุลภาค 9" xfId="780"/>
    <cellStyle name="เครื่องหมายจุลภาค 9 2" xfId="781"/>
    <cellStyle name="เครื่องหมายจุลภาค 9 2 2" xfId="782"/>
    <cellStyle name="เครื่องหมายจุลภาค 9 3" xfId="783"/>
    <cellStyle name="เครื่องหมายจุลภาค 9 3 2" xfId="784"/>
    <cellStyle name="เครื่องหมายจุลภาค 9 3 3" xfId="785"/>
    <cellStyle name="เครื่องหมายจุลภาค 9 3 4" xfId="786"/>
    <cellStyle name="เครื่องหมายจุลภาค 9 3 5" xfId="787"/>
    <cellStyle name="เครื่องหมายจุลภาค 9 4" xfId="788"/>
    <cellStyle name="เครื่องหมายจุลภาค 9 5" xfId="789"/>
    <cellStyle name="เครื่องหมายจุลภาค 9 6" xfId="790"/>
    <cellStyle name="เครื่องหมายจุลภาค 9 7" xfId="791"/>
    <cellStyle name="จุลภาค 2" xfId="10"/>
    <cellStyle name="จุลภาค 2 2" xfId="12"/>
    <cellStyle name="จุลภาค 2 2 2" xfId="792"/>
    <cellStyle name="จุลภาค 2 3" xfId="793"/>
    <cellStyle name="จุลภาค 3" xfId="14"/>
    <cellStyle name="จุลภาค 3 2" xfId="794"/>
    <cellStyle name="ปกติ 10" xfId="376"/>
    <cellStyle name="ปกติ 10 2" xfId="795"/>
    <cellStyle name="ปกติ 11" xfId="377"/>
    <cellStyle name="ปกติ 12" xfId="796"/>
    <cellStyle name="ปกติ 12 2" xfId="797"/>
    <cellStyle name="ปกติ 12 3" xfId="798"/>
    <cellStyle name="ปกติ 12 3 2" xfId="799"/>
    <cellStyle name="ปกติ 12 3 3" xfId="800"/>
    <cellStyle name="ปกติ 12 3 4" xfId="801"/>
    <cellStyle name="ปกติ 12 4" xfId="802"/>
    <cellStyle name="ปกติ 12 4 2" xfId="803"/>
    <cellStyle name="ปกติ 12 5" xfId="804"/>
    <cellStyle name="ปกติ 12 6" xfId="805"/>
    <cellStyle name="ปกติ 12 7" xfId="806"/>
    <cellStyle name="ปกติ 12 8" xfId="807"/>
    <cellStyle name="ปกติ 13" xfId="808"/>
    <cellStyle name="ปกติ 13 2" xfId="809"/>
    <cellStyle name="ปกติ 13 3" xfId="810"/>
    <cellStyle name="ปกติ 13 3 2" xfId="811"/>
    <cellStyle name="ปกติ 13 4" xfId="812"/>
    <cellStyle name="ปกติ 13 4 2" xfId="813"/>
    <cellStyle name="ปกติ 13 5" xfId="814"/>
    <cellStyle name="ปกติ 13 6" xfId="815"/>
    <cellStyle name="ปกติ 13 7" xfId="816"/>
    <cellStyle name="ปกติ 13 8" xfId="817"/>
    <cellStyle name="ปกติ 14" xfId="818"/>
    <cellStyle name="ปกติ 14 2" xfId="819"/>
    <cellStyle name="ปกติ 14 2 2" xfId="820"/>
    <cellStyle name="ปกติ 14 2 3" xfId="821"/>
    <cellStyle name="ปกติ 14 3" xfId="822"/>
    <cellStyle name="ปกติ 14 4" xfId="823"/>
    <cellStyle name="ปกติ 14 4 2" xfId="824"/>
    <cellStyle name="ปกติ 14 4 3" xfId="825"/>
    <cellStyle name="ปกติ 14 5" xfId="826"/>
    <cellStyle name="ปกติ 14 6" xfId="827"/>
    <cellStyle name="ปกติ 15" xfId="828"/>
    <cellStyle name="ปกติ 16" xfId="829"/>
    <cellStyle name="ปกติ 2" xfId="7"/>
    <cellStyle name="ปกติ 2 10" xfId="378"/>
    <cellStyle name="ปกติ 2 10 2" xfId="830"/>
    <cellStyle name="ปกติ 2 10 3" xfId="831"/>
    <cellStyle name="ปกติ 2 11" xfId="379"/>
    <cellStyle name="ปกติ 2 11 2" xfId="832"/>
    <cellStyle name="ปกติ 2 11 3" xfId="833"/>
    <cellStyle name="ปกติ 2 12" xfId="380"/>
    <cellStyle name="ปกติ 2 13" xfId="381"/>
    <cellStyle name="ปกติ 2 13 2" xfId="834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5"/>
    <cellStyle name="ปกติ 2 2 2 2 2" xfId="836"/>
    <cellStyle name="ปกติ 2 2 2 2 3" xfId="837"/>
    <cellStyle name="ปกติ 2 2 2 3" xfId="838"/>
    <cellStyle name="ปกติ 2 2 2 4" xfId="839"/>
    <cellStyle name="ปกติ 2 2 3" xfId="840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841"/>
    <cellStyle name="ปกติ 2 3" xfId="396"/>
    <cellStyle name="ปกติ 2 4" xfId="397"/>
    <cellStyle name="ปกติ 2 4 2" xfId="842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3"/>
    <cellStyle name="ปกติ 3 11 2 2" xfId="844"/>
    <cellStyle name="ปกติ 3 11 2 3" xfId="845"/>
    <cellStyle name="ปกติ 3 11 3" xfId="846"/>
    <cellStyle name="ปกติ 3 11 4" xfId="847"/>
    <cellStyle name="ปกติ 3 12" xfId="405"/>
    <cellStyle name="ปกติ 3 12 2" xfId="848"/>
    <cellStyle name="ปกติ 3 12 2 2" xfId="849"/>
    <cellStyle name="ปกติ 3 12 2 3" xfId="850"/>
    <cellStyle name="ปกติ 3 12 3" xfId="851"/>
    <cellStyle name="ปกติ 3 12 4" xfId="852"/>
    <cellStyle name="ปกติ 3 13" xfId="853"/>
    <cellStyle name="ปกติ 3 14" xfId="854"/>
    <cellStyle name="ปกติ 3 14 2" xfId="855"/>
    <cellStyle name="ปกติ 3 14 3" xfId="856"/>
    <cellStyle name="ปกติ 3 15" xfId="857"/>
    <cellStyle name="ปกติ 3 16" xfId="858"/>
    <cellStyle name="ปกติ 3 17" xfId="859"/>
    <cellStyle name="ปกติ 3 18" xfId="860"/>
    <cellStyle name="ปกติ 3 2" xfId="406"/>
    <cellStyle name="ปกติ 3 2 2" xfId="861"/>
    <cellStyle name="ปกติ 3 2 2 2" xfId="862"/>
    <cellStyle name="ปกติ 3 2 2 3" xfId="863"/>
    <cellStyle name="ปกติ 3 2 3" xfId="864"/>
    <cellStyle name="ปกติ 3 2 4" xfId="865"/>
    <cellStyle name="ปกติ 3 3" xfId="407"/>
    <cellStyle name="ปกติ 3 3 2" xfId="866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7"/>
    <cellStyle name="ปกติ 4 3" xfId="868"/>
    <cellStyle name="ปกติ 4 4" xfId="869"/>
    <cellStyle name="ปกติ 4 5" xfId="870"/>
    <cellStyle name="ปกติ 5" xfId="414"/>
    <cellStyle name="ปกติ 5 2" xfId="871"/>
    <cellStyle name="ปกติ 6" xfId="415"/>
    <cellStyle name="ปกติ 6 2" xfId="872"/>
    <cellStyle name="ปกติ 7" xfId="416"/>
    <cellStyle name="ปกติ 7 2" xfId="873"/>
    <cellStyle name="ปกติ 8" xfId="417"/>
    <cellStyle name="ปกติ 8 2" xfId="874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7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6699FF"/>
      <color rgb="FFCCFF66"/>
      <color rgb="FFFFFF00"/>
      <color rgb="FF00CCFF"/>
      <color rgb="FF99CCFF"/>
      <color rgb="FF9900FF"/>
      <color rgb="FF33CCCC"/>
      <color rgb="FF3399FF"/>
      <color rgb="FF9966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371469</xdr:colOff>
      <xdr:row>1</xdr:row>
      <xdr:rowOff>30380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371469</xdr:colOff>
      <xdr:row>1</xdr:row>
      <xdr:rowOff>30380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371468</xdr:colOff>
      <xdr:row>1</xdr:row>
      <xdr:rowOff>30380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19353</xdr:colOff>
      <xdr:row>1</xdr:row>
      <xdr:rowOff>4980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19354</xdr:colOff>
      <xdr:row>1</xdr:row>
      <xdr:rowOff>4980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29859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29859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29859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118281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12</xdr:col>
      <xdr:colOff>0</xdr:colOff>
      <xdr:row>1</xdr:row>
      <xdr:rowOff>227945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5_13817_WorkSheetPlanfin2565V2_&#3649;&#3585;&#3657;&#3585;&#3634;&#3619;&#3619;&#3633;&#3610;&#3619;&#3641;&#3657;&#3623;&#3633;&#3588;&#3595;&#3637;&#3609;&#3650;&#3588;&#3623;&#3636;&#3604;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Planfin%20&#3648;&#3586;&#3605;_&#3619;&#3629;&#3610;%201_2565/&#3626;&#3619;&#3632;&#3649;&#3585;&#3657;&#3623;%20&#3619;&#3629;&#3610;1_2565/Planfin_&#3649;&#3612;&#3609;&#3648;&#3591;&#3636;&#3609;&#3610;&#3635;&#3619;&#3640;&#3591;%20&#3649;&#3610;&#3610;&#3585;&#3619;&#3632;&#3607;&#3619;&#3623;&#3591;%20&#3626;&#3619;&#3632;&#3649;&#3585;&#3657;&#3623;_&#3621;&#3591;&#3609;&#3634;&#3617;%201_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ผลการดำเนินงาน Planfin ก.ย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1">
          <cell r="E12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000-tabs1"/>
      <sheetName val="27000-tabs2"/>
      <sheetName val="27000-tabs3"/>
      <sheetName val="แผนเงินบำรุง 65 แบบกระทรวง"/>
      <sheetName val="แบบรายงานผลงาน"/>
      <sheetName val="งบลงทุน UC_10699"/>
      <sheetName val="งบลงทุน UC_10866"/>
      <sheetName val="งบลงทุน UC_10867"/>
      <sheetName val="งบลงทุน UC_10868"/>
      <sheetName val="งบลงทุน UC_10869"/>
      <sheetName val="งบลงทุน UC_10870"/>
      <sheetName val="งบลงทุน UC_13817"/>
      <sheetName val="งบลงทุน UC_28849"/>
      <sheetName val="งบลงทุน UC_28850"/>
      <sheetName val="Sheet7"/>
      <sheetName val="ภาระผูกพัน ณ 30 กย 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5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/>
  <cols>
    <col min="1" max="1" width="3.33203125" style="4" customWidth="1"/>
    <col min="2" max="2" width="101.25" style="138" customWidth="1"/>
    <col min="3" max="16384" width="9" style="4"/>
  </cols>
  <sheetData>
    <row r="2" spans="2:2" ht="24" customHeight="1">
      <c r="B2" s="303" t="s">
        <v>712</v>
      </c>
    </row>
    <row r="3" spans="2:2" ht="24">
      <c r="B3" s="213" t="s">
        <v>6147</v>
      </c>
    </row>
    <row r="4" spans="2:2" ht="24">
      <c r="B4" s="134" t="s">
        <v>6212</v>
      </c>
    </row>
    <row r="5" spans="2:2" ht="24">
      <c r="B5" s="134" t="s">
        <v>6195</v>
      </c>
    </row>
    <row r="6" spans="2:2" ht="24">
      <c r="B6" s="134" t="s">
        <v>6196</v>
      </c>
    </row>
    <row r="7" spans="2:2" ht="24">
      <c r="B7" s="134" t="s">
        <v>6211</v>
      </c>
    </row>
    <row r="8" spans="2:2" ht="24">
      <c r="B8" s="134" t="s">
        <v>6197</v>
      </c>
    </row>
    <row r="9" spans="2:2" ht="24">
      <c r="B9" s="134" t="s">
        <v>6198</v>
      </c>
    </row>
    <row r="10" spans="2:2" ht="24">
      <c r="B10" s="134" t="s">
        <v>6199</v>
      </c>
    </row>
    <row r="11" spans="2:2" ht="24">
      <c r="B11" s="134" t="s">
        <v>6200</v>
      </c>
    </row>
    <row r="12" spans="2:2" ht="24">
      <c r="B12" s="134" t="s">
        <v>6201</v>
      </c>
    </row>
    <row r="13" spans="2:2" ht="24">
      <c r="B13" s="134" t="s">
        <v>6202</v>
      </c>
    </row>
    <row r="14" spans="2:2" ht="24">
      <c r="B14" s="134" t="s">
        <v>6203</v>
      </c>
    </row>
    <row r="15" spans="2:2" ht="24">
      <c r="B15" s="134" t="s">
        <v>6204</v>
      </c>
    </row>
    <row r="16" spans="2:2" ht="24">
      <c r="B16" s="134" t="s">
        <v>6208</v>
      </c>
    </row>
    <row r="17" spans="2:2" ht="24">
      <c r="B17" s="134" t="s">
        <v>6205</v>
      </c>
    </row>
    <row r="18" spans="2:2" ht="24">
      <c r="B18" s="140" t="s">
        <v>2203</v>
      </c>
    </row>
    <row r="19" spans="2:2" ht="24">
      <c r="B19" s="139" t="s">
        <v>2204</v>
      </c>
    </row>
    <row r="20" spans="2:2" ht="24">
      <c r="B20" s="139" t="s">
        <v>2208</v>
      </c>
    </row>
    <row r="21" spans="2:2" ht="21.65" customHeight="1">
      <c r="B21" s="139" t="s">
        <v>2206</v>
      </c>
    </row>
    <row r="22" spans="2:2" ht="21" customHeight="1">
      <c r="B22" s="139" t="s">
        <v>2205</v>
      </c>
    </row>
    <row r="23" spans="2:2" ht="21.65" customHeight="1">
      <c r="B23" s="139" t="s">
        <v>2207</v>
      </c>
    </row>
    <row r="24" spans="2:2" ht="21" customHeight="1">
      <c r="B24" s="139" t="s">
        <v>6155</v>
      </c>
    </row>
    <row r="25" spans="2:2" ht="24">
      <c r="B25" s="139" t="s">
        <v>6086</v>
      </c>
    </row>
    <row r="26" spans="2:2" ht="24">
      <c r="B26" s="139" t="s">
        <v>6206</v>
      </c>
    </row>
    <row r="27" spans="2:2" ht="24">
      <c r="B27" s="139" t="s">
        <v>6087</v>
      </c>
    </row>
    <row r="28" spans="2:2" ht="24">
      <c r="B28" s="139" t="s">
        <v>6184</v>
      </c>
    </row>
    <row r="29" spans="2:2" ht="24">
      <c r="B29" s="139" t="s">
        <v>2209</v>
      </c>
    </row>
    <row r="30" spans="2:2" ht="21">
      <c r="B30" s="135"/>
    </row>
    <row r="31" spans="2:2" ht="24">
      <c r="B31" s="139" t="s">
        <v>6088</v>
      </c>
    </row>
    <row r="32" spans="2:2" ht="24">
      <c r="B32" s="139" t="s">
        <v>2284</v>
      </c>
    </row>
    <row r="33" spans="2:2" ht="24">
      <c r="B33" s="139" t="s">
        <v>2210</v>
      </c>
    </row>
    <row r="34" spans="2:2" ht="24">
      <c r="B34" s="139" t="s">
        <v>2287</v>
      </c>
    </row>
    <row r="35" spans="2:2" ht="24">
      <c r="B35" s="139" t="s">
        <v>6156</v>
      </c>
    </row>
    <row r="36" spans="2:2" ht="24">
      <c r="B36" s="139" t="s">
        <v>6207</v>
      </c>
    </row>
    <row r="37" spans="2:2" ht="24">
      <c r="B37" s="139" t="s">
        <v>6157</v>
      </c>
    </row>
    <row r="38" spans="2:2" ht="24">
      <c r="B38" s="139" t="s">
        <v>2211</v>
      </c>
    </row>
    <row r="39" spans="2:2" ht="24">
      <c r="B39" s="139" t="s">
        <v>2212</v>
      </c>
    </row>
    <row r="40" spans="2:2" ht="24">
      <c r="B40" s="139" t="s">
        <v>2288</v>
      </c>
    </row>
    <row r="41" spans="2:2" ht="24">
      <c r="B41" s="139" t="s">
        <v>2213</v>
      </c>
    </row>
    <row r="42" spans="2:2" ht="24">
      <c r="B42" s="139" t="s">
        <v>2215</v>
      </c>
    </row>
    <row r="43" spans="2:2" ht="24">
      <c r="B43" s="139" t="s">
        <v>2216</v>
      </c>
    </row>
    <row r="44" spans="2:2" ht="24">
      <c r="B44" s="139" t="s">
        <v>6158</v>
      </c>
    </row>
    <row r="45" spans="2:2" ht="24">
      <c r="B45" s="140" t="s">
        <v>6159</v>
      </c>
    </row>
    <row r="46" spans="2:2" s="5" customFormat="1" ht="24">
      <c r="B46" s="141" t="s">
        <v>6185</v>
      </c>
    </row>
    <row r="47" spans="2:2" s="5" customFormat="1" ht="24">
      <c r="B47" s="141" t="s">
        <v>6160</v>
      </c>
    </row>
    <row r="48" spans="2:2" s="5" customFormat="1" ht="24">
      <c r="B48" s="141" t="s">
        <v>2217</v>
      </c>
    </row>
    <row r="49" spans="2:2" s="5" customFormat="1" ht="24">
      <c r="B49" s="141" t="s">
        <v>6161</v>
      </c>
    </row>
    <row r="50" spans="2:2" s="5" customFormat="1" ht="24">
      <c r="B50" s="141" t="s">
        <v>6186</v>
      </c>
    </row>
    <row r="51" spans="2:2" s="5" customFormat="1" ht="24">
      <c r="B51" s="141" t="s">
        <v>2223</v>
      </c>
    </row>
    <row r="52" spans="2:2" s="5" customFormat="1" ht="24">
      <c r="B52" s="141" t="s">
        <v>2224</v>
      </c>
    </row>
    <row r="53" spans="2:2" s="5" customFormat="1" ht="24">
      <c r="B53" s="141" t="s">
        <v>6162</v>
      </c>
    </row>
    <row r="54" spans="2:2" s="5" customFormat="1" ht="24">
      <c r="B54" s="141" t="s">
        <v>2219</v>
      </c>
    </row>
    <row r="55" spans="2:2" s="5" customFormat="1" ht="24">
      <c r="B55" s="141" t="s">
        <v>2220</v>
      </c>
    </row>
    <row r="56" spans="2:2" s="5" customFormat="1" ht="24">
      <c r="B56" s="141" t="s">
        <v>6163</v>
      </c>
    </row>
    <row r="57" spans="2:2" s="5" customFormat="1" ht="24">
      <c r="B57" s="141" t="s">
        <v>2221</v>
      </c>
    </row>
    <row r="58" spans="2:2" s="5" customFormat="1" ht="24">
      <c r="B58" s="141" t="s">
        <v>6187</v>
      </c>
    </row>
    <row r="59" spans="2:2" s="5" customFormat="1" ht="24">
      <c r="B59" s="141" t="s">
        <v>6188</v>
      </c>
    </row>
    <row r="60" spans="2:2" s="5" customFormat="1" ht="24">
      <c r="B60" s="141" t="s">
        <v>6189</v>
      </c>
    </row>
    <row r="61" spans="2:2" s="5" customFormat="1" ht="24">
      <c r="B61" s="141" t="s">
        <v>6164</v>
      </c>
    </row>
    <row r="62" spans="2:2" s="5" customFormat="1" ht="24">
      <c r="B62" s="141" t="s">
        <v>6165</v>
      </c>
    </row>
    <row r="63" spans="2:2" s="5" customFormat="1" ht="24">
      <c r="B63" s="141" t="s">
        <v>2225</v>
      </c>
    </row>
    <row r="64" spans="2:2" s="5" customFormat="1" ht="24">
      <c r="B64" s="141" t="s">
        <v>2226</v>
      </c>
    </row>
    <row r="65" spans="2:2" s="5" customFormat="1" ht="24">
      <c r="B65" s="141" t="s">
        <v>6166</v>
      </c>
    </row>
    <row r="66" spans="2:2" s="5" customFormat="1" ht="24">
      <c r="B66" s="141" t="s">
        <v>2227</v>
      </c>
    </row>
    <row r="67" spans="2:2" s="5" customFormat="1" ht="24">
      <c r="B67" s="141" t="s">
        <v>2229</v>
      </c>
    </row>
    <row r="68" spans="2:2" s="5" customFormat="1" ht="24">
      <c r="B68" s="136" t="s">
        <v>2230</v>
      </c>
    </row>
    <row r="69" spans="2:2" s="5" customFormat="1" ht="24">
      <c r="B69" s="136" t="s">
        <v>6190</v>
      </c>
    </row>
    <row r="70" spans="2:2" s="5" customFormat="1" ht="24">
      <c r="B70" s="136" t="s">
        <v>2231</v>
      </c>
    </row>
    <row r="71" spans="2:2" s="5" customFormat="1" ht="24">
      <c r="B71" s="136" t="s">
        <v>6167</v>
      </c>
    </row>
    <row r="72" spans="2:2" s="5" customFormat="1" ht="24">
      <c r="B72" s="137" t="s">
        <v>2232</v>
      </c>
    </row>
    <row r="73" spans="2:2" s="5" customFormat="1" ht="24">
      <c r="B73" s="136" t="s">
        <v>2235</v>
      </c>
    </row>
    <row r="74" spans="2:2" s="5" customFormat="1" ht="24">
      <c r="B74" s="136" t="s">
        <v>6191</v>
      </c>
    </row>
    <row r="75" spans="2:2" ht="24">
      <c r="B75" s="136" t="s">
        <v>6168</v>
      </c>
    </row>
    <row r="76" spans="2:2" s="5" customFormat="1" ht="22.9" customHeight="1">
      <c r="B76" s="137" t="s">
        <v>2234</v>
      </c>
    </row>
    <row r="77" spans="2:2" ht="24">
      <c r="B77" s="136" t="s">
        <v>6192</v>
      </c>
    </row>
    <row r="78" spans="2:2" s="5" customFormat="1" ht="24">
      <c r="B78" s="136" t="s">
        <v>6169</v>
      </c>
    </row>
    <row r="79" spans="2:2" s="5" customFormat="1" ht="24">
      <c r="B79" s="136" t="s">
        <v>6170</v>
      </c>
    </row>
    <row r="80" spans="2:2" s="5" customFormat="1" ht="24">
      <c r="B80" s="136" t="s">
        <v>6193</v>
      </c>
    </row>
    <row r="81" spans="2:2" s="5" customFormat="1" ht="24">
      <c r="B81" s="136" t="s">
        <v>6171</v>
      </c>
    </row>
    <row r="82" spans="2:2" s="5" customFormat="1" ht="24">
      <c r="B82" s="142" t="s">
        <v>6172</v>
      </c>
    </row>
    <row r="83" spans="2:2" s="5" customFormat="1" ht="24">
      <c r="B83" s="136" t="s">
        <v>2243</v>
      </c>
    </row>
    <row r="84" spans="2:2" s="5" customFormat="1" ht="24">
      <c r="B84" s="136" t="s">
        <v>6194</v>
      </c>
    </row>
    <row r="85" spans="2:2" s="5" customFormat="1" ht="24">
      <c r="B85" s="136" t="s">
        <v>6173</v>
      </c>
    </row>
    <row r="86" spans="2:2" s="5" customFormat="1" ht="24">
      <c r="B86" s="136" t="s">
        <v>2239</v>
      </c>
    </row>
    <row r="87" spans="2:2" s="5" customFormat="1" ht="24">
      <c r="B87" s="136" t="s">
        <v>6174</v>
      </c>
    </row>
    <row r="88" spans="2:2" s="5" customFormat="1" ht="24">
      <c r="B88" s="136" t="s">
        <v>6175</v>
      </c>
    </row>
    <row r="89" spans="2:2" ht="24">
      <c r="B89" s="136" t="s">
        <v>6176</v>
      </c>
    </row>
    <row r="90" spans="2:2" ht="24">
      <c r="B90" s="136" t="s">
        <v>2237</v>
      </c>
    </row>
    <row r="91" spans="2:2" ht="24">
      <c r="B91" s="136" t="s">
        <v>2238</v>
      </c>
    </row>
    <row r="92" spans="2:2" ht="24">
      <c r="B92" s="136" t="s">
        <v>2240</v>
      </c>
    </row>
    <row r="93" spans="2:2" ht="24">
      <c r="B93" s="136" t="s">
        <v>6177</v>
      </c>
    </row>
    <row r="94" spans="2:2" ht="24">
      <c r="B94" s="142" t="s">
        <v>6178</v>
      </c>
    </row>
    <row r="95" spans="2:2" ht="24">
      <c r="B95" s="142" t="s">
        <v>2242</v>
      </c>
    </row>
    <row r="96" spans="2:2" ht="24">
      <c r="B96" s="136" t="s">
        <v>2247</v>
      </c>
    </row>
    <row r="97" spans="2:2" ht="24">
      <c r="B97" s="136" t="s">
        <v>6209</v>
      </c>
    </row>
    <row r="98" spans="2:2" ht="24">
      <c r="B98" s="136" t="s">
        <v>6210</v>
      </c>
    </row>
    <row r="99" spans="2:2" ht="24">
      <c r="B99" s="136" t="s">
        <v>2244</v>
      </c>
    </row>
    <row r="100" spans="2:2" ht="24">
      <c r="B100" s="136" t="s">
        <v>2264</v>
      </c>
    </row>
    <row r="101" spans="2:2" ht="24">
      <c r="B101" s="136" t="s">
        <v>6179</v>
      </c>
    </row>
    <row r="102" spans="2:2" ht="24">
      <c r="B102" s="136" t="s">
        <v>2245</v>
      </c>
    </row>
    <row r="103" spans="2:2" ht="24">
      <c r="B103" s="136" t="s">
        <v>2265</v>
      </c>
    </row>
    <row r="104" spans="2:2" ht="24">
      <c r="B104" s="136" t="s">
        <v>2268</v>
      </c>
    </row>
    <row r="105" spans="2:2" ht="24">
      <c r="B105" s="136" t="s">
        <v>2266</v>
      </c>
    </row>
    <row r="106" spans="2:2" ht="24">
      <c r="B106" s="136" t="s">
        <v>2269</v>
      </c>
    </row>
    <row r="107" spans="2:2" ht="24">
      <c r="B107" s="136" t="s">
        <v>2267</v>
      </c>
    </row>
    <row r="108" spans="2:2" ht="24">
      <c r="B108" s="136" t="s">
        <v>2249</v>
      </c>
    </row>
    <row r="109" spans="2:2" ht="24">
      <c r="B109" s="136" t="s">
        <v>2251</v>
      </c>
    </row>
    <row r="110" spans="2:2" ht="24">
      <c r="B110" s="136" t="s">
        <v>2250</v>
      </c>
    </row>
    <row r="111" spans="2:2" ht="24">
      <c r="B111" s="136" t="s">
        <v>2252</v>
      </c>
    </row>
    <row r="112" spans="2:2" ht="24">
      <c r="B112" s="136" t="s">
        <v>2254</v>
      </c>
    </row>
    <row r="113" spans="2:2" ht="24">
      <c r="B113" s="136" t="s">
        <v>2255</v>
      </c>
    </row>
    <row r="114" spans="2:2" ht="24">
      <c r="B114" s="136" t="s">
        <v>2256</v>
      </c>
    </row>
    <row r="115" spans="2:2" ht="24">
      <c r="B115" s="136" t="s">
        <v>2257</v>
      </c>
    </row>
    <row r="116" spans="2:2" ht="24">
      <c r="B116" s="136" t="s">
        <v>2258</v>
      </c>
    </row>
    <row r="117" spans="2:2" ht="24">
      <c r="B117" s="136" t="s">
        <v>2259</v>
      </c>
    </row>
    <row r="118" spans="2:2" ht="24">
      <c r="B118" s="136" t="s">
        <v>2260</v>
      </c>
    </row>
    <row r="119" spans="2:2" ht="24">
      <c r="B119" s="136" t="s">
        <v>2261</v>
      </c>
    </row>
    <row r="120" spans="2:2" ht="24">
      <c r="B120" s="136" t="s">
        <v>2262</v>
      </c>
    </row>
    <row r="121" spans="2:2" ht="24">
      <c r="B121" s="136" t="s">
        <v>2263</v>
      </c>
    </row>
    <row r="122" spans="2:2" ht="27">
      <c r="B122" s="133" t="s">
        <v>6145</v>
      </c>
    </row>
    <row r="123" spans="2:2" ht="24">
      <c r="B123" s="136"/>
    </row>
    <row r="124" spans="2:2" ht="24">
      <c r="B124" s="136"/>
    </row>
    <row r="125" spans="2:2" ht="24">
      <c r="B125" s="136"/>
    </row>
    <row r="126" spans="2:2" ht="24">
      <c r="B126" s="13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V126"/>
  <sheetViews>
    <sheetView zoomScale="50" zoomScaleNormal="50" workbookViewId="0">
      <pane xSplit="2" ySplit="4" topLeftCell="C100" activePane="bottomRight" state="frozen"/>
      <selection activeCell="N10" sqref="N10"/>
      <selection pane="topRight" activeCell="N10" sqref="N10"/>
      <selection pane="bottomLeft" activeCell="N10" sqref="N10"/>
      <selection pane="bottomRight" activeCell="N35" sqref="N35:N36"/>
    </sheetView>
  </sheetViews>
  <sheetFormatPr defaultColWidth="9" defaultRowHeight="19.899999999999999" customHeight="1"/>
  <cols>
    <col min="1" max="1" width="8.08203125" style="875" customWidth="1"/>
    <col min="2" max="2" width="66.75" style="876" customWidth="1"/>
    <col min="3" max="4" width="19.25" style="1013" customWidth="1"/>
    <col min="5" max="8" width="19.25" style="876" customWidth="1"/>
    <col min="9" max="9" width="19.1640625" style="876" customWidth="1"/>
    <col min="10" max="10" width="19.25" style="905" customWidth="1"/>
    <col min="11" max="11" width="25.08203125" style="905" hidden="1" customWidth="1"/>
    <col min="12" max="12" width="24.5" style="905" customWidth="1"/>
    <col min="13" max="13" width="24.5" style="876" hidden="1" customWidth="1"/>
    <col min="14" max="18" width="19.58203125" style="876" customWidth="1"/>
    <col min="19" max="19" width="19.58203125" style="876" hidden="1" customWidth="1"/>
    <col min="20" max="22" width="19.58203125" style="906" hidden="1" customWidth="1"/>
    <col min="23" max="23" width="0" style="876" hidden="1" customWidth="1"/>
    <col min="24" max="16384" width="9" style="876"/>
  </cols>
  <sheetData>
    <row r="1" spans="1:22" ht="19.899999999999999" customHeight="1">
      <c r="A1" s="920" t="s">
        <v>6234</v>
      </c>
      <c r="B1" s="921"/>
      <c r="C1" s="922"/>
      <c r="D1" s="922"/>
      <c r="E1" s="921"/>
      <c r="F1" s="921"/>
      <c r="G1" s="921"/>
      <c r="H1" s="921"/>
      <c r="I1" s="921"/>
      <c r="J1" s="877" t="s">
        <v>2276</v>
      </c>
      <c r="K1" s="877"/>
      <c r="L1" s="921"/>
    </row>
    <row r="2" spans="1:22" ht="19.899999999999999" customHeight="1">
      <c r="A2" s="910" t="s">
        <v>6235</v>
      </c>
      <c r="B2" s="910"/>
      <c r="C2" s="911"/>
      <c r="D2" s="911"/>
      <c r="E2" s="923"/>
      <c r="F2" s="924" t="str">
        <f>IFERROR(INDEX(ID!$B$2:$B$900,MATCH('1.Planfin2565'!$J$2,ID!$A$2:$A$900,0)),"")</f>
        <v>โรงพยาบาลโคกสูง</v>
      </c>
      <c r="G2" s="923"/>
      <c r="H2" s="923"/>
      <c r="I2" s="923"/>
      <c r="J2" s="925" t="s">
        <v>4119</v>
      </c>
      <c r="K2" s="925"/>
      <c r="L2" s="926"/>
      <c r="N2" s="920" t="s">
        <v>6704</v>
      </c>
      <c r="O2" s="927"/>
      <c r="P2" s="878">
        <v>3</v>
      </c>
      <c r="Q2" s="879" t="s">
        <v>6278</v>
      </c>
      <c r="R2" s="927"/>
    </row>
    <row r="3" spans="1:22" ht="15.65" customHeight="1">
      <c r="A3" s="910"/>
      <c r="B3" s="910"/>
      <c r="C3" s="911"/>
      <c r="D3" s="911"/>
      <c r="E3" s="880" t="s">
        <v>1044</v>
      </c>
      <c r="F3" s="880" t="s">
        <v>1054</v>
      </c>
      <c r="G3" s="880" t="s">
        <v>6295</v>
      </c>
      <c r="H3" s="880"/>
      <c r="I3" s="880"/>
      <c r="J3" s="880" t="s">
        <v>1047</v>
      </c>
      <c r="K3" s="880"/>
      <c r="L3" s="880" t="s">
        <v>6296</v>
      </c>
      <c r="N3" s="1196" t="s">
        <v>7287</v>
      </c>
      <c r="O3" s="1196"/>
      <c r="P3" s="1196"/>
      <c r="Q3" s="1196"/>
      <c r="R3" s="1197"/>
    </row>
    <row r="4" spans="1:22" s="927" customFormat="1" ht="36.65" customHeight="1">
      <c r="A4" s="881" t="s">
        <v>648</v>
      </c>
      <c r="B4" s="882" t="s">
        <v>649</v>
      </c>
      <c r="C4" s="883" t="s">
        <v>6696</v>
      </c>
      <c r="D4" s="883" t="s">
        <v>6697</v>
      </c>
      <c r="E4" s="883" t="s">
        <v>6228</v>
      </c>
      <c r="F4" s="883" t="s">
        <v>6231</v>
      </c>
      <c r="G4" s="883" t="s">
        <v>6232</v>
      </c>
      <c r="H4" s="883" t="s">
        <v>7199</v>
      </c>
      <c r="I4" s="883" t="s">
        <v>7288</v>
      </c>
      <c r="J4" s="884" t="s">
        <v>6233</v>
      </c>
      <c r="K4" s="1141" t="s">
        <v>7291</v>
      </c>
      <c r="L4" s="885" t="s">
        <v>650</v>
      </c>
      <c r="M4" s="886" t="s">
        <v>6703</v>
      </c>
      <c r="N4" s="887" t="s">
        <v>622</v>
      </c>
      <c r="O4" s="888" t="s">
        <v>6698</v>
      </c>
      <c r="P4" s="888" t="s">
        <v>6699</v>
      </c>
      <c r="Q4" s="888" t="s">
        <v>6700</v>
      </c>
      <c r="R4" s="888" t="s">
        <v>6701</v>
      </c>
      <c r="T4" s="928" t="s">
        <v>7200</v>
      </c>
      <c r="U4" s="928"/>
      <c r="V4" s="928"/>
    </row>
    <row r="5" spans="1:22" ht="19.899999999999999" customHeight="1">
      <c r="A5" s="929" t="s">
        <v>0</v>
      </c>
      <c r="B5" s="930" t="s">
        <v>1</v>
      </c>
      <c r="C5" s="931">
        <v>30453949.750000007</v>
      </c>
      <c r="D5" s="931">
        <v>34427377.899999999</v>
      </c>
      <c r="E5" s="932">
        <f>IFERROR(INDEX(กศภ2563!5:5,MATCH('1.Planfin2565'!$J$2,กศภ2563!$3:$3,)),"0")</f>
        <v>35450385.079999991</v>
      </c>
      <c r="F5" s="932">
        <f>IFERROR(INDEX(กศภ2564Q3!5:5,MATCH('1.Planfin2565'!$J$2,กศภ2564Q3!$3:$3,0)),"0")</f>
        <v>25976830.239999991</v>
      </c>
      <c r="G5" s="932">
        <f t="shared" ref="G5:G16" si="0">(F5*12)/9</f>
        <v>34635773.653333321</v>
      </c>
      <c r="H5" s="933">
        <f>SUM('ผล PF ก.ย 64'!K6)</f>
        <v>48273349.130000003</v>
      </c>
      <c r="I5" s="933">
        <f>'ผล PF มีค 65'!K6</f>
        <v>37673796.420000002</v>
      </c>
      <c r="J5" s="889">
        <f>SUMIF('6.WS-Re-Exp'!$F$3:$F$503,A5,'6.WS-Re-Exp'!$C$3:$C$503)</f>
        <v>39521863.999999993</v>
      </c>
      <c r="K5" s="889">
        <f>J5-I5</f>
        <v>1848067.5799999908</v>
      </c>
      <c r="L5" s="932">
        <f>IFERROR((J5-H5)/J5*100,0)</f>
        <v>-22.143401763641542</v>
      </c>
      <c r="M5" s="934"/>
      <c r="N5" s="889">
        <f>J5</f>
        <v>39521863.999999993</v>
      </c>
      <c r="O5" s="935">
        <v>32975639.421025649</v>
      </c>
      <c r="P5" s="935">
        <v>42840387.014046758</v>
      </c>
      <c r="Q5" s="889">
        <f>SUM(O5-N5)</f>
        <v>-6546224.5789743438</v>
      </c>
      <c r="R5" s="889">
        <f>SUM(P5-N5)</f>
        <v>3318523.0140467659</v>
      </c>
      <c r="T5" s="936">
        <v>34990634.299999997</v>
      </c>
      <c r="U5" s="937">
        <f>H5-T5</f>
        <v>13282714.830000006</v>
      </c>
      <c r="V5" s="937">
        <f>(((H5-T5)*100)/H5)</f>
        <v>27.515627296191298</v>
      </c>
    </row>
    <row r="6" spans="1:22" ht="19.899999999999999" customHeight="1">
      <c r="A6" s="929" t="s">
        <v>2</v>
      </c>
      <c r="B6" s="930" t="s">
        <v>3</v>
      </c>
      <c r="C6" s="931">
        <v>41250</v>
      </c>
      <c r="D6" s="931">
        <v>116930</v>
      </c>
      <c r="E6" s="932">
        <f>IFERROR(INDEX(กศภ2563!6:6,MATCH('1.Planfin2565'!$J$2,กศภ2563!$3:$3,)),"0")</f>
        <v>90950</v>
      </c>
      <c r="F6" s="932">
        <f>IFERROR(INDEX(กศภ2564Q3!6:6,MATCH('1.Planfin2565'!$J$2,กศภ2564Q3!$3:$3,0)),"0")</f>
        <v>93450</v>
      </c>
      <c r="G6" s="932">
        <f t="shared" si="0"/>
        <v>124600</v>
      </c>
      <c r="H6" s="933">
        <f>SUM('ผล PF ก.ย 64'!K7)</f>
        <v>108200</v>
      </c>
      <c r="I6" s="933">
        <f>'ผล PF มีค 65'!K7</f>
        <v>72500</v>
      </c>
      <c r="J6" s="889">
        <f>SUMIF('6.WS-Re-Exp'!$F$3:$F$503,A6,'6.WS-Re-Exp'!$C$3:$C$503)</f>
        <v>113900</v>
      </c>
      <c r="K6" s="889">
        <f t="shared" ref="K6:K33" si="1">J6-I6</f>
        <v>41400</v>
      </c>
      <c r="L6" s="932">
        <f t="shared" ref="L6:L33" si="2">IFERROR((J6-H6)/J6*100,0)</f>
        <v>5.0043898156277438</v>
      </c>
      <c r="M6" s="934"/>
      <c r="N6" s="889">
        <f t="shared" ref="N6:N33" si="3">J6</f>
        <v>113900</v>
      </c>
      <c r="O6" s="935">
        <v>99659.974358974359</v>
      </c>
      <c r="P6" s="935">
        <v>211718.48363461246</v>
      </c>
      <c r="Q6" s="889">
        <f t="shared" ref="Q6:Q31" si="4">SUM(O6-N6)</f>
        <v>-14240.025641025641</v>
      </c>
      <c r="R6" s="889">
        <f t="shared" ref="R6:R31" si="5">SUM(P6-N6)</f>
        <v>97818.483634612465</v>
      </c>
      <c r="T6" s="936">
        <v>120000</v>
      </c>
      <c r="U6" s="937">
        <f t="shared" ref="U6:U36" si="6">H6-T6</f>
        <v>-11800</v>
      </c>
      <c r="V6" s="937">
        <f t="shared" ref="V6:V36" si="7">(((H6-T6)*100)/H6)</f>
        <v>-10.905730129390019</v>
      </c>
    </row>
    <row r="7" spans="1:22" ht="19.899999999999999" customHeight="1">
      <c r="A7" s="929" t="s">
        <v>4</v>
      </c>
      <c r="B7" s="930" t="s">
        <v>5</v>
      </c>
      <c r="C7" s="931">
        <v>0</v>
      </c>
      <c r="D7" s="931">
        <v>9971.75</v>
      </c>
      <c r="E7" s="932">
        <f>IFERROR(INDEX(กศภ2563!7:7,MATCH('1.Planfin2565'!$J$2,กศภ2563!$3:$3,)),"0")</f>
        <v>35227</v>
      </c>
      <c r="F7" s="932">
        <f>IFERROR(INDEX(กศภ2564Q3!7:7,MATCH('1.Planfin2565'!$J$2,กศภ2564Q3!$3:$3,0)),"0")</f>
        <v>0</v>
      </c>
      <c r="G7" s="932">
        <f t="shared" si="0"/>
        <v>0</v>
      </c>
      <c r="H7" s="933">
        <f>SUM('ผล PF ก.ย 64'!K8)</f>
        <v>0</v>
      </c>
      <c r="I7" s="933">
        <f>'ผล PF มีค 65'!K8</f>
        <v>0</v>
      </c>
      <c r="J7" s="889">
        <f>SUMIF('6.WS-Re-Exp'!$F$3:$F$503,A7,'6.WS-Re-Exp'!$C$3:$C$503)</f>
        <v>0</v>
      </c>
      <c r="K7" s="889">
        <f t="shared" si="1"/>
        <v>0</v>
      </c>
      <c r="L7" s="932">
        <f t="shared" si="2"/>
        <v>0</v>
      </c>
      <c r="M7" s="934"/>
      <c r="N7" s="889">
        <f t="shared" si="3"/>
        <v>0</v>
      </c>
      <c r="O7" s="935">
        <v>16893.323076923079</v>
      </c>
      <c r="P7" s="935">
        <v>44604.60512979691</v>
      </c>
      <c r="Q7" s="889">
        <f t="shared" si="4"/>
        <v>16893.323076923079</v>
      </c>
      <c r="R7" s="889">
        <f t="shared" si="5"/>
        <v>44604.60512979691</v>
      </c>
      <c r="T7" s="938">
        <v>0</v>
      </c>
      <c r="U7" s="937">
        <f t="shared" si="6"/>
        <v>0</v>
      </c>
      <c r="V7" s="937" t="e">
        <f t="shared" si="7"/>
        <v>#DIV/0!</v>
      </c>
    </row>
    <row r="8" spans="1:22" ht="19.899999999999999" customHeight="1">
      <c r="A8" s="929" t="s">
        <v>856</v>
      </c>
      <c r="B8" s="930" t="s">
        <v>667</v>
      </c>
      <c r="C8" s="931">
        <v>167318.29</v>
      </c>
      <c r="D8" s="931">
        <v>157160.60999999999</v>
      </c>
      <c r="E8" s="932">
        <f>IFERROR(INDEX(กศภ2563!8:8,MATCH('1.Planfin2565'!$J$2,กศภ2563!$3:$3,)),"0")</f>
        <v>203699.51</v>
      </c>
      <c r="F8" s="932">
        <f>IFERROR(INDEX(กศภ2564Q3!8:8,MATCH('1.Planfin2565'!$J$2,กศภ2564Q3!$3:$3,0)),"0")</f>
        <v>195619.13</v>
      </c>
      <c r="G8" s="932">
        <f t="shared" si="0"/>
        <v>260825.50666666668</v>
      </c>
      <c r="H8" s="933">
        <f>SUM('ผล PF ก.ย 64'!K9)</f>
        <v>333054.63</v>
      </c>
      <c r="I8" s="933">
        <f>'ผล PF มีค 65'!K9</f>
        <v>535847.11</v>
      </c>
      <c r="J8" s="889">
        <f>SUMIF('6.WS-Re-Exp'!$F$3:$F$503,A8,'6.WS-Re-Exp'!$C$3:$C$503)</f>
        <v>350590</v>
      </c>
      <c r="K8" s="889">
        <f t="shared" si="1"/>
        <v>-185257.11</v>
      </c>
      <c r="L8" s="932">
        <f t="shared" si="2"/>
        <v>5.0016743204312712</v>
      </c>
      <c r="M8" s="934"/>
      <c r="N8" s="889">
        <f t="shared" si="3"/>
        <v>350590</v>
      </c>
      <c r="O8" s="935">
        <v>413491.9835897435</v>
      </c>
      <c r="P8" s="935">
        <v>669388.986880515</v>
      </c>
      <c r="Q8" s="889">
        <f t="shared" si="4"/>
        <v>62901.983589743497</v>
      </c>
      <c r="R8" s="889">
        <f t="shared" si="5"/>
        <v>318798.986880515</v>
      </c>
      <c r="T8" s="936">
        <v>219000</v>
      </c>
      <c r="U8" s="937">
        <f>H8-T8</f>
        <v>114054.63</v>
      </c>
      <c r="V8" s="937">
        <f t="shared" si="7"/>
        <v>34.245021605014166</v>
      </c>
    </row>
    <row r="9" spans="1:22" ht="19.899999999999999" customHeight="1">
      <c r="A9" s="929" t="s">
        <v>6</v>
      </c>
      <c r="B9" s="930" t="s">
        <v>7</v>
      </c>
      <c r="C9" s="931">
        <v>1354882.91</v>
      </c>
      <c r="D9" s="931">
        <v>1825704.5499999998</v>
      </c>
      <c r="E9" s="932">
        <f>IFERROR(INDEX(กศภ2563!9:9,MATCH('1.Planfin2565'!$J$2,กศภ2563!$3:$3,)),"0")</f>
        <v>2463399.21</v>
      </c>
      <c r="F9" s="932">
        <f>IFERROR(INDEX(กศภ2564Q3!9:9,MATCH('1.Planfin2565'!$J$2,กศภ2564Q3!$3:$3,0)),"0")</f>
        <v>1936385.27</v>
      </c>
      <c r="G9" s="932">
        <f t="shared" si="0"/>
        <v>2581847.0266666668</v>
      </c>
      <c r="H9" s="933">
        <f>SUM('ผล PF ก.ย 64'!K10)</f>
        <v>4074899.87</v>
      </c>
      <c r="I9" s="933">
        <f>'ผล PF มีค 65'!K10</f>
        <v>4790449</v>
      </c>
      <c r="J9" s="889">
        <f>SUMIF('6.WS-Re-Exp'!$F$3:$F$503,A9,'6.WS-Re-Exp'!$C$3:$C$503)</f>
        <v>2710939.38</v>
      </c>
      <c r="K9" s="889">
        <f t="shared" si="1"/>
        <v>-2079509.62</v>
      </c>
      <c r="L9" s="932">
        <f t="shared" si="2"/>
        <v>-50.313205085390003</v>
      </c>
      <c r="M9" s="934"/>
      <c r="N9" s="889">
        <f t="shared" si="3"/>
        <v>2710939.38</v>
      </c>
      <c r="O9" s="935">
        <v>2505313.4725641022</v>
      </c>
      <c r="P9" s="935">
        <v>3903005.9539584569</v>
      </c>
      <c r="Q9" s="889">
        <f t="shared" si="4"/>
        <v>-205625.90743589774</v>
      </c>
      <c r="R9" s="889">
        <f t="shared" si="5"/>
        <v>1192066.573958457</v>
      </c>
      <c r="T9" s="936">
        <v>2550000</v>
      </c>
      <c r="U9" s="937">
        <f t="shared" si="6"/>
        <v>1524899.87</v>
      </c>
      <c r="V9" s="937">
        <f t="shared" si="7"/>
        <v>37.421775225117372</v>
      </c>
    </row>
    <row r="10" spans="1:22" ht="19.899999999999999" customHeight="1">
      <c r="A10" s="929" t="s">
        <v>8</v>
      </c>
      <c r="B10" s="930" t="s">
        <v>9</v>
      </c>
      <c r="C10" s="931">
        <v>490109.20999999996</v>
      </c>
      <c r="D10" s="931">
        <v>1051429.57</v>
      </c>
      <c r="E10" s="932">
        <f>IFERROR(INDEX(กศภ2563!10:10,MATCH('1.Planfin2565'!$J$2,กศภ2563!$3:$3,)),"0")</f>
        <v>1873144.02</v>
      </c>
      <c r="F10" s="932">
        <f>IFERROR(INDEX(กศภ2564Q3!10:10,MATCH('1.Planfin2565'!$J$2,กศภ2564Q3!$3:$3,0)),"0")</f>
        <v>1740685.84</v>
      </c>
      <c r="G10" s="932">
        <f t="shared" si="0"/>
        <v>2320914.4533333336</v>
      </c>
      <c r="H10" s="933">
        <f>SUM('ผล PF ก.ย 64'!K11)</f>
        <v>11836928.93</v>
      </c>
      <c r="I10" s="933">
        <f>'ผล PF มีค 65'!K11</f>
        <v>3560336.92</v>
      </c>
      <c r="J10" s="889">
        <f>SUMIF('6.WS-Re-Exp'!$F$3:$F$503,A10,'6.WS-Re-Exp'!$C$3:$C$503)</f>
        <v>6409263.7300000004</v>
      </c>
      <c r="K10" s="889">
        <f>J10-I10</f>
        <v>2848926.8100000005</v>
      </c>
      <c r="L10" s="932">
        <f t="shared" si="2"/>
        <v>-84.684691232076958</v>
      </c>
      <c r="M10" s="934"/>
      <c r="N10" s="889">
        <f t="shared" si="3"/>
        <v>6409263.7300000004</v>
      </c>
      <c r="O10" s="935">
        <v>3920032.1815384626</v>
      </c>
      <c r="P10" s="935">
        <v>8189927.8004368786</v>
      </c>
      <c r="Q10" s="889">
        <f t="shared" si="4"/>
        <v>-2489231.5484615378</v>
      </c>
      <c r="R10" s="889">
        <f t="shared" si="5"/>
        <v>1780664.0704368781</v>
      </c>
      <c r="T10" s="936">
        <v>1250000</v>
      </c>
      <c r="U10" s="937">
        <f t="shared" si="6"/>
        <v>10586928.93</v>
      </c>
      <c r="V10" s="937">
        <f t="shared" si="7"/>
        <v>89.439828460641095</v>
      </c>
    </row>
    <row r="11" spans="1:22" ht="19.899999999999999" customHeight="1">
      <c r="A11" s="929" t="s">
        <v>10</v>
      </c>
      <c r="B11" s="930" t="s">
        <v>11</v>
      </c>
      <c r="C11" s="931">
        <v>0</v>
      </c>
      <c r="D11" s="931">
        <v>2228.5</v>
      </c>
      <c r="E11" s="932">
        <f>IFERROR(INDEX(กศภ2563!11:11,MATCH('1.Planfin2565'!$J$2,กศภ2563!$3:$3,)),"0")</f>
        <v>0</v>
      </c>
      <c r="F11" s="932">
        <f>IFERROR(INDEX(กศภ2564Q3!11:11,MATCH('1.Planfin2565'!$J$2,กศภ2564Q3!$3:$3,0)),"0")</f>
        <v>1025349.74</v>
      </c>
      <c r="G11" s="932">
        <f t="shared" si="0"/>
        <v>1367132.9866666666</v>
      </c>
      <c r="H11" s="933">
        <f>SUM('ผล PF ก.ย 64'!K12)</f>
        <v>1071471.74</v>
      </c>
      <c r="I11" s="933">
        <f>'ผล PF มีค 65'!K12</f>
        <v>386512</v>
      </c>
      <c r="J11" s="889">
        <f>SUMIF('6.WS-Re-Exp'!$F$3:$F$503,A11,'6.WS-Re-Exp'!$C$3:$C$503)</f>
        <v>1000000</v>
      </c>
      <c r="K11" s="889">
        <f t="shared" si="1"/>
        <v>613488</v>
      </c>
      <c r="L11" s="932">
        <f t="shared" si="2"/>
        <v>-7.1471739999999988</v>
      </c>
      <c r="M11" s="934"/>
      <c r="N11" s="889">
        <f t="shared" si="3"/>
        <v>1000000</v>
      </c>
      <c r="O11" s="935">
        <v>172951.35589743592</v>
      </c>
      <c r="P11" s="935">
        <v>589591.19901530072</v>
      </c>
      <c r="Q11" s="889">
        <f t="shared" si="4"/>
        <v>-827048.64410256408</v>
      </c>
      <c r="R11" s="889">
        <f t="shared" si="5"/>
        <v>-410408.80098469928</v>
      </c>
      <c r="T11" s="936">
        <v>1500000</v>
      </c>
      <c r="U11" s="937">
        <f t="shared" si="6"/>
        <v>-428528.26</v>
      </c>
      <c r="V11" s="937">
        <f t="shared" si="7"/>
        <v>-39.994359533924808</v>
      </c>
    </row>
    <row r="12" spans="1:22" ht="19.899999999999999" customHeight="1">
      <c r="A12" s="929" t="s">
        <v>12</v>
      </c>
      <c r="B12" s="930" t="s">
        <v>13</v>
      </c>
      <c r="C12" s="931">
        <v>1713896.7199999997</v>
      </c>
      <c r="D12" s="931">
        <v>2322975.6399999997</v>
      </c>
      <c r="E12" s="932">
        <f>IFERROR(INDEX(กศภ2563!12:12,MATCH('1.Planfin2565'!$J$2,กศภ2563!$3:$3,)),"0")</f>
        <v>4244798.6000000006</v>
      </c>
      <c r="F12" s="932">
        <f>IFERROR(INDEX(กศภ2564Q3!12:12,MATCH('1.Planfin2565'!$J$2,กศภ2564Q3!$3:$3,0)),"0")</f>
        <v>3348969.79</v>
      </c>
      <c r="G12" s="932">
        <f t="shared" si="0"/>
        <v>4465293.0533333337</v>
      </c>
      <c r="H12" s="933">
        <f>SUM('ผล PF ก.ย 64'!K13)</f>
        <v>6003752.0999999996</v>
      </c>
      <c r="I12" s="933">
        <f>'ผล PF มีค 65'!K13</f>
        <v>9916691.4500000011</v>
      </c>
      <c r="J12" s="889">
        <f>SUMIF('6.WS-Re-Exp'!$F$3:$F$503,A12,'6.WS-Re-Exp'!$C$3:$C$503)</f>
        <v>6055600</v>
      </c>
      <c r="K12" s="889">
        <f t="shared" si="1"/>
        <v>-3861091.4500000011</v>
      </c>
      <c r="L12" s="932">
        <f t="shared" si="2"/>
        <v>0.85619756919215884</v>
      </c>
      <c r="M12" s="934"/>
      <c r="N12" s="889">
        <f t="shared" si="3"/>
        <v>6055600</v>
      </c>
      <c r="O12" s="935">
        <v>8046105.8538461523</v>
      </c>
      <c r="P12" s="935">
        <v>16193186.066948397</v>
      </c>
      <c r="Q12" s="889">
        <f t="shared" si="4"/>
        <v>1990505.8538461523</v>
      </c>
      <c r="R12" s="889">
        <f t="shared" si="5"/>
        <v>10137586.066948397</v>
      </c>
      <c r="T12" s="936">
        <v>3530545</v>
      </c>
      <c r="U12" s="937">
        <f t="shared" si="6"/>
        <v>2473207.0999999996</v>
      </c>
      <c r="V12" s="937">
        <f t="shared" si="7"/>
        <v>41.194357441907037</v>
      </c>
    </row>
    <row r="13" spans="1:22" ht="19.899999999999999" customHeight="1">
      <c r="A13" s="929" t="s">
        <v>14</v>
      </c>
      <c r="B13" s="930" t="s">
        <v>15</v>
      </c>
      <c r="C13" s="931">
        <v>7815150.7699999996</v>
      </c>
      <c r="D13" s="931">
        <v>10114302.810000001</v>
      </c>
      <c r="E13" s="932">
        <f>IFERROR(INDEX(กศภ2563!13:13,MATCH('1.Planfin2565'!$J$2,กศภ2563!$3:$3,)),"0")</f>
        <v>12357709.66</v>
      </c>
      <c r="F13" s="932">
        <f>IFERROR(INDEX(กศภ2564Q3!13:13,MATCH('1.Planfin2565'!$J$2,กศภ2564Q3!$3:$3,0)),"0")</f>
        <v>10848172.26</v>
      </c>
      <c r="G13" s="932">
        <f t="shared" si="0"/>
        <v>14464229.68</v>
      </c>
      <c r="H13" s="933">
        <f>SUM('ผล PF ก.ย 64'!K14)</f>
        <v>14952827.42</v>
      </c>
      <c r="I13" s="933">
        <f>'ผล PF มีค 65'!K14</f>
        <v>8248908.0599999996</v>
      </c>
      <c r="J13" s="889">
        <f>SUMIF('6.WS-Re-Exp'!$F$3:$F$503,A13,'6.WS-Re-Exp'!$C$3:$C$503)</f>
        <v>15772956</v>
      </c>
      <c r="K13" s="889">
        <f t="shared" si="1"/>
        <v>7524047.9400000004</v>
      </c>
      <c r="L13" s="932">
        <f t="shared" si="2"/>
        <v>5.1995870653541418</v>
      </c>
      <c r="M13" s="934"/>
      <c r="N13" s="889">
        <f t="shared" si="3"/>
        <v>15772956</v>
      </c>
      <c r="O13" s="935">
        <v>12580129.273589743</v>
      </c>
      <c r="P13" s="935">
        <v>18697556.73564709</v>
      </c>
      <c r="Q13" s="889">
        <f t="shared" si="4"/>
        <v>-3192826.7264102567</v>
      </c>
      <c r="R13" s="889">
        <f t="shared" si="5"/>
        <v>2924600.7356470898</v>
      </c>
      <c r="T13" s="936">
        <v>14290882.26</v>
      </c>
      <c r="U13" s="937">
        <f t="shared" si="6"/>
        <v>661945.16000000015</v>
      </c>
      <c r="V13" s="937">
        <f t="shared" si="7"/>
        <v>4.4268895868792164</v>
      </c>
    </row>
    <row r="14" spans="1:22" ht="19.899999999999999" customHeight="1">
      <c r="A14" s="929" t="s">
        <v>16</v>
      </c>
      <c r="B14" s="930" t="s">
        <v>17</v>
      </c>
      <c r="C14" s="931">
        <v>11210317.17</v>
      </c>
      <c r="D14" s="931">
        <v>14259486.52</v>
      </c>
      <c r="E14" s="932">
        <f>IFERROR(INDEX(กศภ2563!14:14,MATCH('1.Planfin2565'!$J$2,กศภ2563!$3:$3,)),"0")</f>
        <v>7798593.9400000004</v>
      </c>
      <c r="F14" s="932">
        <f>IFERROR(INDEX(กศภ2564Q3!14:14,MATCH('1.Planfin2565'!$J$2,กศภ2564Q3!$3:$3,0)),"0")</f>
        <v>20100284.789999999</v>
      </c>
      <c r="G14" s="932">
        <f t="shared" si="0"/>
        <v>26800379.719999999</v>
      </c>
      <c r="H14" s="933">
        <f>SUM('ผล PF ก.ย 64'!K15)</f>
        <v>23513452.48</v>
      </c>
      <c r="I14" s="933">
        <f>'ผล PF มีค 65'!K15</f>
        <v>7937403.2699999996</v>
      </c>
      <c r="J14" s="889">
        <f>SUMIF('6.WS-Re-Exp'!$F$3:$F$503,A14,'6.WS-Re-Exp'!$C$3:$C$503)</f>
        <v>5732239.7999999998</v>
      </c>
      <c r="K14" s="889">
        <f t="shared" si="1"/>
        <v>-2205163.4699999997</v>
      </c>
      <c r="L14" s="932">
        <f t="shared" si="2"/>
        <v>-310.1965950552173</v>
      </c>
      <c r="M14" s="934"/>
      <c r="N14" s="889">
        <f t="shared" si="3"/>
        <v>5732239.7999999998</v>
      </c>
      <c r="O14" s="935">
        <v>9373546.1125641018</v>
      </c>
      <c r="P14" s="935">
        <v>14704121.04110295</v>
      </c>
      <c r="Q14" s="889">
        <f t="shared" si="4"/>
        <v>3641306.312564102</v>
      </c>
      <c r="R14" s="889">
        <f t="shared" si="5"/>
        <v>8971881.2411029488</v>
      </c>
      <c r="T14" s="936">
        <v>19231842.079999998</v>
      </c>
      <c r="U14" s="937">
        <f t="shared" si="6"/>
        <v>4281610.4000000022</v>
      </c>
      <c r="V14" s="937">
        <f t="shared" si="7"/>
        <v>18.209194943370573</v>
      </c>
    </row>
    <row r="15" spans="1:22" ht="19.899999999999999" customHeight="1">
      <c r="A15" s="929" t="s">
        <v>1156</v>
      </c>
      <c r="B15" s="939" t="s">
        <v>1159</v>
      </c>
      <c r="C15" s="940">
        <v>0</v>
      </c>
      <c r="D15" s="940">
        <v>0</v>
      </c>
      <c r="E15" s="941">
        <f>IFERROR(INDEX(กศภ2563!15:15,MATCH('1.Planfin2565'!$J$2,กศภ2563!$3:$3,)),"0")</f>
        <v>0</v>
      </c>
      <c r="F15" s="941">
        <f>IFERROR(INDEX(กศภ2564Q3!15:15,MATCH('1.Planfin2565'!$J$2,กศภ2564Q3!$3:$3,0)),"0")</f>
        <v>0</v>
      </c>
      <c r="G15" s="941">
        <f t="shared" si="0"/>
        <v>0</v>
      </c>
      <c r="H15" s="942">
        <f>SUM('ผล PF ก.ย 64'!K16)</f>
        <v>0</v>
      </c>
      <c r="I15" s="942">
        <f>'ผล PF มีค 65'!K16</f>
        <v>0</v>
      </c>
      <c r="J15" s="943">
        <f>SUMIF('6.WS-Re-Exp'!$F$3:$F$503,A15,'6.WS-Re-Exp'!$C$3:$C$503)</f>
        <v>0</v>
      </c>
      <c r="K15" s="943">
        <f t="shared" si="1"/>
        <v>0</v>
      </c>
      <c r="L15" s="941">
        <f t="shared" si="2"/>
        <v>0</v>
      </c>
      <c r="M15" s="934"/>
      <c r="N15" s="889">
        <f t="shared" si="3"/>
        <v>0</v>
      </c>
      <c r="O15" s="935">
        <v>3896.1538461538462</v>
      </c>
      <c r="P15" s="935">
        <v>21717.387428506139</v>
      </c>
      <c r="Q15" s="889">
        <f t="shared" si="4"/>
        <v>3896.1538461538462</v>
      </c>
      <c r="R15" s="889">
        <f t="shared" si="5"/>
        <v>21717.387428506139</v>
      </c>
      <c r="T15" s="938">
        <v>0</v>
      </c>
      <c r="U15" s="937">
        <f t="shared" si="6"/>
        <v>0</v>
      </c>
      <c r="V15" s="937" t="e">
        <f t="shared" si="7"/>
        <v>#DIV/0!</v>
      </c>
    </row>
    <row r="16" spans="1:22" ht="19.899999999999999" customHeight="1">
      <c r="A16" s="929" t="s">
        <v>18</v>
      </c>
      <c r="B16" s="939" t="s">
        <v>645</v>
      </c>
      <c r="C16" s="940">
        <v>3081926.94</v>
      </c>
      <c r="D16" s="940">
        <v>1439918.19</v>
      </c>
      <c r="E16" s="941">
        <f>IFERROR(INDEX(กศภ2563!16:16,MATCH('1.Planfin2565'!$J$2,กศภ2563!$3:$3,)),"0")</f>
        <v>1447212.68</v>
      </c>
      <c r="F16" s="941">
        <f>IFERROR(INDEX(กศภ2564Q3!16:16,MATCH('1.Planfin2565'!$J$2,กศภ2564Q3!$3:$3,0)),"0")</f>
        <v>1802724.12</v>
      </c>
      <c r="G16" s="941">
        <f t="shared" si="0"/>
        <v>2403632.16</v>
      </c>
      <c r="H16" s="942">
        <f>SUM('ผล PF ก.ย 64'!K17)</f>
        <v>1802724.12</v>
      </c>
      <c r="I16" s="942">
        <f>'ผล PF มีค 65'!K17</f>
        <v>2447984.98</v>
      </c>
      <c r="J16" s="943">
        <f>SUMIF('6.WS-Re-Exp'!$F$3:$F$503,A16,'6.WS-Re-Exp'!$C$3:$C$503)</f>
        <v>2447984.98</v>
      </c>
      <c r="K16" s="943">
        <f t="shared" si="1"/>
        <v>0</v>
      </c>
      <c r="L16" s="941">
        <f t="shared" si="2"/>
        <v>26.358856989392144</v>
      </c>
      <c r="M16" s="934"/>
      <c r="N16" s="889">
        <f t="shared" si="3"/>
        <v>2447984.98</v>
      </c>
      <c r="O16" s="935">
        <v>2990318.9666666668</v>
      </c>
      <c r="P16" s="935">
        <v>5467014.2466136329</v>
      </c>
      <c r="Q16" s="889">
        <f t="shared" si="4"/>
        <v>542333.98666666681</v>
      </c>
      <c r="R16" s="889">
        <f t="shared" si="5"/>
        <v>3019029.2666136329</v>
      </c>
      <c r="T16" s="936">
        <v>11271224.119999999</v>
      </c>
      <c r="U16" s="937">
        <f t="shared" si="6"/>
        <v>-9468500</v>
      </c>
      <c r="V16" s="937">
        <f t="shared" si="7"/>
        <v>-525.23289032156504</v>
      </c>
    </row>
    <row r="17" spans="1:22" s="927" customFormat="1" ht="19.899999999999999" customHeight="1" thickBot="1">
      <c r="A17" s="944" t="s">
        <v>651</v>
      </c>
      <c r="B17" s="944" t="s">
        <v>633</v>
      </c>
      <c r="C17" s="945">
        <f t="shared" ref="C17:J17" si="8">SUM(C5:C16)</f>
        <v>56328801.760000005</v>
      </c>
      <c r="D17" s="945">
        <f t="shared" si="8"/>
        <v>65727486.039999992</v>
      </c>
      <c r="E17" s="945">
        <f t="shared" si="8"/>
        <v>65965119.699999996</v>
      </c>
      <c r="F17" s="945">
        <f t="shared" si="8"/>
        <v>67068471.179999985</v>
      </c>
      <c r="G17" s="945">
        <f t="shared" si="8"/>
        <v>89424628.23999998</v>
      </c>
      <c r="H17" s="945">
        <f>SUM(H5:H16)</f>
        <v>111970660.42000002</v>
      </c>
      <c r="I17" s="945">
        <f>SUM(I5:I16)</f>
        <v>75570429.210000008</v>
      </c>
      <c r="J17" s="945">
        <f t="shared" si="8"/>
        <v>80115337.890000001</v>
      </c>
      <c r="K17" s="945">
        <f t="shared" si="1"/>
        <v>4544908.6799999923</v>
      </c>
      <c r="L17" s="945">
        <f t="shared" si="2"/>
        <v>-39.761827596281286</v>
      </c>
      <c r="M17" s="890"/>
      <c r="N17" s="891">
        <f t="shared" si="3"/>
        <v>80115337.890000001</v>
      </c>
      <c r="O17" s="946">
        <v>73097978.07256411</v>
      </c>
      <c r="P17" s="946">
        <v>111532219.52084291</v>
      </c>
      <c r="Q17" s="891">
        <f t="shared" si="4"/>
        <v>-7017359.8174358904</v>
      </c>
      <c r="R17" s="891">
        <f t="shared" si="5"/>
        <v>31416881.630842909</v>
      </c>
      <c r="T17" s="947">
        <v>88954127.75999999</v>
      </c>
      <c r="U17" s="928">
        <f t="shared" si="6"/>
        <v>23016532.660000026</v>
      </c>
      <c r="V17" s="928">
        <f t="shared" si="7"/>
        <v>20.555860413491722</v>
      </c>
    </row>
    <row r="18" spans="1:22" ht="19.899999999999999" customHeight="1" thickTop="1">
      <c r="A18" s="948" t="s">
        <v>19</v>
      </c>
      <c r="B18" s="949" t="s">
        <v>20</v>
      </c>
      <c r="C18" s="950">
        <v>3023794.37</v>
      </c>
      <c r="D18" s="950">
        <v>4793560.1399999997</v>
      </c>
      <c r="E18" s="951">
        <f>IFERROR(INDEX(กศภ2563!18:18,MATCH('1.Planfin2565'!$J$2,กศภ2563!$3:$3,)),"0")</f>
        <v>4850661.42</v>
      </c>
      <c r="F18" s="951">
        <f>IFERROR(INDEX(กศภ2564Q3!18:18,MATCH('1.Planfin2565'!$J$2,กศภ2564Q3!$3:$3,0)),"0")</f>
        <v>2970183.16</v>
      </c>
      <c r="G18" s="951">
        <f t="shared" ref="G18:G32" si="9">(F18*12)/9</f>
        <v>3960244.2133333334</v>
      </c>
      <c r="H18" s="952">
        <f>SUM('ผล PF ก.ย 64'!K22)</f>
        <v>4110030.84</v>
      </c>
      <c r="I18" s="952">
        <f>'ผล PF มีค 65'!K22</f>
        <v>1999668.38</v>
      </c>
      <c r="J18" s="953">
        <f>SUMIF('6.WS-Re-Exp'!$F$3:$F$503,A18,'6.WS-Re-Exp'!$C$3:$C$503)</f>
        <v>3940000</v>
      </c>
      <c r="K18" s="953">
        <f t="shared" si="1"/>
        <v>1940331.62</v>
      </c>
      <c r="L18" s="951">
        <f t="shared" si="2"/>
        <v>-4.3155035532994885</v>
      </c>
      <c r="M18" s="949"/>
      <c r="N18" s="892">
        <f t="shared" si="3"/>
        <v>3940000</v>
      </c>
      <c r="O18" s="954">
        <v>5877961.0187179493</v>
      </c>
      <c r="P18" s="954">
        <v>8757611.4321222976</v>
      </c>
      <c r="Q18" s="955">
        <f t="shared" si="4"/>
        <v>1937961.0187179493</v>
      </c>
      <c r="R18" s="955">
        <f t="shared" si="5"/>
        <v>4817611.4321222976</v>
      </c>
      <c r="T18" s="936">
        <v>4200000</v>
      </c>
      <c r="U18" s="937">
        <f>T18-H18</f>
        <v>89969.160000000149</v>
      </c>
      <c r="V18" s="937">
        <f t="shared" si="7"/>
        <v>-2.1890142313384722</v>
      </c>
    </row>
    <row r="19" spans="1:22" ht="19.899999999999999" customHeight="1">
      <c r="A19" s="956" t="s">
        <v>21</v>
      </c>
      <c r="B19" s="934" t="s">
        <v>22</v>
      </c>
      <c r="C19" s="957">
        <v>556578.47</v>
      </c>
      <c r="D19" s="957">
        <v>1316042.3600000001</v>
      </c>
      <c r="E19" s="932">
        <f>IFERROR(INDEX(กศภ2563!19:19,MATCH('1.Planfin2565'!$J$2,กศภ2563!$3:$3,)),"0")</f>
        <v>1476186.99</v>
      </c>
      <c r="F19" s="932">
        <f>IFERROR(INDEX(กศภ2564Q3!19:19,MATCH('1.Planfin2565'!$J$2,กศภ2564Q3!$3:$3,0)),"0")</f>
        <v>897139.89</v>
      </c>
      <c r="G19" s="932">
        <f t="shared" si="9"/>
        <v>1196186.52</v>
      </c>
      <c r="H19" s="933">
        <f>SUM('ผล PF ก.ย 64'!K23)</f>
        <v>1442789.25</v>
      </c>
      <c r="I19" s="933">
        <f>'ผล PF มีค 65'!K23</f>
        <v>1018878.03</v>
      </c>
      <c r="J19" s="937">
        <f>SUMIF('6.WS-Re-Exp'!$F$3:$F$503,A19,'6.WS-Re-Exp'!$C$3:$C$503)</f>
        <v>1413682</v>
      </c>
      <c r="K19" s="937">
        <f t="shared" si="1"/>
        <v>394803.97</v>
      </c>
      <c r="L19" s="932">
        <f t="shared" si="2"/>
        <v>-2.0589672925028402</v>
      </c>
      <c r="M19" s="934"/>
      <c r="N19" s="892">
        <f t="shared" si="3"/>
        <v>1413682</v>
      </c>
      <c r="O19" s="935">
        <v>2042438.4251282054</v>
      </c>
      <c r="P19" s="935">
        <v>2891514.7554506492</v>
      </c>
      <c r="Q19" s="889">
        <f t="shared" si="4"/>
        <v>628756.42512820545</v>
      </c>
      <c r="R19" s="889">
        <f t="shared" si="5"/>
        <v>1477832.7554506492</v>
      </c>
      <c r="T19" s="936">
        <v>1741113</v>
      </c>
      <c r="U19" s="937">
        <f t="shared" si="6"/>
        <v>-298323.75</v>
      </c>
      <c r="V19" s="937">
        <f t="shared" si="7"/>
        <v>-20.676876404506064</v>
      </c>
    </row>
    <row r="20" spans="1:22" ht="19.899999999999999" customHeight="1">
      <c r="A20" s="956" t="s">
        <v>668</v>
      </c>
      <c r="B20" s="934" t="s">
        <v>669</v>
      </c>
      <c r="C20" s="957">
        <v>172710.15</v>
      </c>
      <c r="D20" s="957">
        <v>283237.21000000002</v>
      </c>
      <c r="E20" s="932">
        <f>IFERROR(INDEX(กศภ2563!20:20,MATCH('1.Planfin2565'!$J$2,กศภ2563!$3:$3,)),"0")</f>
        <v>238341.59</v>
      </c>
      <c r="F20" s="932">
        <f>IFERROR(INDEX(กศภ2564Q3!20:20,MATCH('1.Planfin2565'!$J$2,กศภ2564Q3!$3:$3,0)),"0")</f>
        <v>134152.81</v>
      </c>
      <c r="G20" s="932">
        <f t="shared" si="9"/>
        <v>178870.41333333333</v>
      </c>
      <c r="H20" s="933">
        <f>SUM('ผล PF ก.ย 64'!K24)</f>
        <v>195843.55</v>
      </c>
      <c r="I20" s="933">
        <f>'ผล PF มีค 65'!K24</f>
        <v>76974.84</v>
      </c>
      <c r="J20" s="937">
        <f>SUMIF('6.WS-Re-Exp'!$F$3:$F$503,A20,'6.WS-Re-Exp'!$C$3:$C$503)</f>
        <v>205000</v>
      </c>
      <c r="K20" s="937">
        <f t="shared" si="1"/>
        <v>128025.16</v>
      </c>
      <c r="L20" s="932">
        <f t="shared" si="2"/>
        <v>4.4665609756097613</v>
      </c>
      <c r="M20" s="934"/>
      <c r="N20" s="892">
        <f t="shared" si="3"/>
        <v>205000</v>
      </c>
      <c r="O20" s="935">
        <v>224017.30897435898</v>
      </c>
      <c r="P20" s="935">
        <v>329515.85075359989</v>
      </c>
      <c r="Q20" s="889">
        <f t="shared" si="4"/>
        <v>19017.308974358981</v>
      </c>
      <c r="R20" s="889">
        <f t="shared" si="5"/>
        <v>124515.85075359989</v>
      </c>
      <c r="T20" s="936">
        <v>417808.41</v>
      </c>
      <c r="U20" s="937">
        <f t="shared" si="6"/>
        <v>-221964.86</v>
      </c>
      <c r="V20" s="937">
        <f t="shared" si="7"/>
        <v>-113.3378454383614</v>
      </c>
    </row>
    <row r="21" spans="1:22" ht="19.899999999999999" customHeight="1">
      <c r="A21" s="956" t="s">
        <v>23</v>
      </c>
      <c r="B21" s="934" t="s">
        <v>24</v>
      </c>
      <c r="C21" s="957">
        <v>2256180.75</v>
      </c>
      <c r="D21" s="957">
        <v>1114429.7</v>
      </c>
      <c r="E21" s="932">
        <f>IFERROR(INDEX(กศภ2563!21:21,MATCH('1.Planfin2565'!$J$2,กศภ2563!$3:$3,)),"0")</f>
        <v>1417246</v>
      </c>
      <c r="F21" s="932">
        <f>IFERROR(INDEX(กศภ2564Q3!21:21,MATCH('1.Planfin2565'!$J$2,กศภ2564Q3!$3:$3,0)),"0")</f>
        <v>1785586.94</v>
      </c>
      <c r="G21" s="932">
        <f t="shared" si="9"/>
        <v>2380782.5866666669</v>
      </c>
      <c r="H21" s="933">
        <f>SUM('ผล PF ก.ย 64'!K25)</f>
        <v>1897458.19</v>
      </c>
      <c r="I21" s="933">
        <f>'ผล PF มีค 65'!K25</f>
        <v>1872193.78</v>
      </c>
      <c r="J21" s="937">
        <f>SUMIF('6.WS-Re-Exp'!$F$3:$F$503,A21,'6.WS-Re-Exp'!$C$3:$C$503)</f>
        <v>1923620</v>
      </c>
      <c r="K21" s="937">
        <f t="shared" si="1"/>
        <v>51426.219999999972</v>
      </c>
      <c r="L21" s="932">
        <f t="shared" si="2"/>
        <v>1.3600300475145848</v>
      </c>
      <c r="M21" s="934"/>
      <c r="N21" s="892">
        <f t="shared" si="3"/>
        <v>1923620</v>
      </c>
      <c r="O21" s="935">
        <v>2141561.165128205</v>
      </c>
      <c r="P21" s="935">
        <v>2984027.1297811968</v>
      </c>
      <c r="Q21" s="889">
        <f t="shared" si="4"/>
        <v>217941.16512820497</v>
      </c>
      <c r="R21" s="889">
        <f t="shared" si="5"/>
        <v>1060407.1297811968</v>
      </c>
      <c r="T21" s="936">
        <v>1605827.7</v>
      </c>
      <c r="U21" s="937">
        <f t="shared" si="6"/>
        <v>291630.49</v>
      </c>
      <c r="V21" s="937">
        <f t="shared" si="7"/>
        <v>15.369534440176519</v>
      </c>
    </row>
    <row r="22" spans="1:22" ht="19.899999999999999" customHeight="1">
      <c r="A22" s="956" t="s">
        <v>25</v>
      </c>
      <c r="B22" s="934" t="s">
        <v>26</v>
      </c>
      <c r="C22" s="957">
        <v>7815150.7699999996</v>
      </c>
      <c r="D22" s="957">
        <v>10114302.810000001</v>
      </c>
      <c r="E22" s="932">
        <f>IFERROR(INDEX(กศภ2563!22:22,MATCH('1.Planfin2565'!$J$2,กศภ2563!$3:$3,)),"0")</f>
        <v>12357709.66</v>
      </c>
      <c r="F22" s="932">
        <f>IFERROR(INDEX(กศภ2564Q3!22:22,MATCH('1.Planfin2565'!$J$2,กศภ2564Q3!$3:$3,0)),"0")</f>
        <v>10848172.26</v>
      </c>
      <c r="G22" s="932">
        <f t="shared" si="9"/>
        <v>14464229.68</v>
      </c>
      <c r="H22" s="933">
        <f>SUM('ผล PF ก.ย 64'!K26)</f>
        <v>14952827.42</v>
      </c>
      <c r="I22" s="933">
        <f>'ผล PF มีค 65'!K26</f>
        <v>8250719.7400000002</v>
      </c>
      <c r="J22" s="937">
        <f>SUMIF('6.WS-Re-Exp'!$F$3:$F$503,A22,'6.WS-Re-Exp'!$C$3:$C$503)</f>
        <v>15772956</v>
      </c>
      <c r="K22" s="937">
        <f t="shared" si="1"/>
        <v>7522236.2599999998</v>
      </c>
      <c r="L22" s="932">
        <f t="shared" si="2"/>
        <v>5.1995870653541418</v>
      </c>
      <c r="M22" s="934"/>
      <c r="N22" s="892">
        <f t="shared" si="3"/>
        <v>15772956</v>
      </c>
      <c r="O22" s="935">
        <v>12584306.759487182</v>
      </c>
      <c r="P22" s="935">
        <v>18738699.534596357</v>
      </c>
      <c r="Q22" s="889">
        <f t="shared" si="4"/>
        <v>-3188649.2405128181</v>
      </c>
      <c r="R22" s="889">
        <f t="shared" si="5"/>
        <v>2965743.5345963575</v>
      </c>
      <c r="T22" s="936">
        <v>14290882.26</v>
      </c>
      <c r="U22" s="937">
        <f t="shared" si="6"/>
        <v>661945.16000000015</v>
      </c>
      <c r="V22" s="937">
        <f t="shared" si="7"/>
        <v>4.4268895868792164</v>
      </c>
    </row>
    <row r="23" spans="1:22" ht="19.899999999999999" customHeight="1">
      <c r="A23" s="956" t="s">
        <v>27</v>
      </c>
      <c r="B23" s="958" t="s">
        <v>661</v>
      </c>
      <c r="C23" s="959">
        <v>5469260</v>
      </c>
      <c r="D23" s="959">
        <v>6093904</v>
      </c>
      <c r="E23" s="932">
        <f>IFERROR(INDEX(กศภ2563!23:23,MATCH('1.Planfin2565'!$J$2,กศภ2563!$3:$3,)),"0")</f>
        <v>6343271</v>
      </c>
      <c r="F23" s="932">
        <f>IFERROR(INDEX(กศภ2564Q3!23:23,MATCH('1.Planfin2565'!$J$2,กศภ2564Q3!$3:$3,0)),"0")</f>
        <v>4050373</v>
      </c>
      <c r="G23" s="932">
        <f t="shared" si="9"/>
        <v>5400497.333333333</v>
      </c>
      <c r="H23" s="933">
        <f>SUM('ผล PF ก.ย 64'!K27)</f>
        <v>5716101.96</v>
      </c>
      <c r="I23" s="933">
        <f>'ผล PF มีค 65'!K27</f>
        <v>3500579.38</v>
      </c>
      <c r="J23" s="937">
        <f>SUMIF('6.WS-Re-Exp'!$F$3:$F$503,A23,'6.WS-Re-Exp'!$C$3:$C$503)</f>
        <v>7233360</v>
      </c>
      <c r="K23" s="937">
        <f t="shared" si="1"/>
        <v>3732780.62</v>
      </c>
      <c r="L23" s="932">
        <f t="shared" si="2"/>
        <v>20.975840273399914</v>
      </c>
      <c r="M23" s="934"/>
      <c r="N23" s="892">
        <f t="shared" si="3"/>
        <v>7233360</v>
      </c>
      <c r="O23" s="935">
        <v>4831067.1235897439</v>
      </c>
      <c r="P23" s="935">
        <v>6497925.6939565381</v>
      </c>
      <c r="Q23" s="889">
        <f t="shared" si="4"/>
        <v>-2402292.8764102561</v>
      </c>
      <c r="R23" s="889">
        <f t="shared" si="5"/>
        <v>-735434.3060434619</v>
      </c>
      <c r="T23" s="936">
        <v>5849490</v>
      </c>
      <c r="U23" s="937">
        <f t="shared" si="6"/>
        <v>-133388.04000000004</v>
      </c>
      <c r="V23" s="937">
        <f t="shared" si="7"/>
        <v>-2.3335489977858974</v>
      </c>
    </row>
    <row r="24" spans="1:22" ht="19.899999999999999" customHeight="1">
      <c r="A24" s="956" t="s">
        <v>29</v>
      </c>
      <c r="B24" s="934" t="s">
        <v>30</v>
      </c>
      <c r="C24" s="957">
        <v>7202170</v>
      </c>
      <c r="D24" s="957">
        <v>9702836</v>
      </c>
      <c r="E24" s="932">
        <f>IFERROR(INDEX(กศภ2563!24:24,MATCH('1.Planfin2565'!$J$2,กศภ2563!$3:$3,)),"0")</f>
        <v>9228593.5</v>
      </c>
      <c r="F24" s="932">
        <f>IFERROR(INDEX(กศภ2564Q3!24:24,MATCH('1.Planfin2565'!$J$2,กศภ2564Q3!$3:$3,0)),"0")</f>
        <v>6436027.5</v>
      </c>
      <c r="G24" s="932">
        <f t="shared" si="9"/>
        <v>8581370</v>
      </c>
      <c r="H24" s="933">
        <f>SUM('ผล PF ก.ย 64'!K28)</f>
        <v>11853909.5</v>
      </c>
      <c r="I24" s="933">
        <f>'ผล PF มีค 65'!K28</f>
        <v>6290084.5500000007</v>
      </c>
      <c r="J24" s="937">
        <f>SUMIF('6.WS-Re-Exp'!$F$3:$F$503,A24,'6.WS-Re-Exp'!$C$3:$C$503)</f>
        <v>12394400</v>
      </c>
      <c r="K24" s="937">
        <f t="shared" si="1"/>
        <v>6104315.4499999993</v>
      </c>
      <c r="L24" s="932">
        <f t="shared" si="2"/>
        <v>4.3607637320080039</v>
      </c>
      <c r="M24" s="934"/>
      <c r="N24" s="892">
        <f t="shared" si="3"/>
        <v>12394400</v>
      </c>
      <c r="O24" s="935">
        <v>11613204.01897436</v>
      </c>
      <c r="P24" s="935">
        <v>15467148.715865955</v>
      </c>
      <c r="Q24" s="889">
        <f t="shared" si="4"/>
        <v>-781195.98102563992</v>
      </c>
      <c r="R24" s="889">
        <f t="shared" si="5"/>
        <v>3072748.7158659548</v>
      </c>
      <c r="T24" s="936">
        <v>9813200</v>
      </c>
      <c r="U24" s="937">
        <f t="shared" si="6"/>
        <v>2040709.5</v>
      </c>
      <c r="V24" s="937">
        <f t="shared" si="7"/>
        <v>17.215497553781731</v>
      </c>
    </row>
    <row r="25" spans="1:22" ht="19.899999999999999" customHeight="1">
      <c r="A25" s="956" t="s">
        <v>31</v>
      </c>
      <c r="B25" s="934" t="s">
        <v>32</v>
      </c>
      <c r="C25" s="957">
        <v>957674.02</v>
      </c>
      <c r="D25" s="957">
        <v>1055253.1299999999</v>
      </c>
      <c r="E25" s="932">
        <f>IFERROR(INDEX(กศภ2563!25:25,MATCH('1.Planfin2565'!$J$2,กศภ2563!$3:$3,)),"0")</f>
        <v>1195159.97</v>
      </c>
      <c r="F25" s="932">
        <f>IFERROR(INDEX(กศภ2564Q3!25:25,MATCH('1.Planfin2565'!$J$2,กศภ2564Q3!$3:$3,0)),"0")</f>
        <v>1187337.6200000001</v>
      </c>
      <c r="G25" s="932">
        <f t="shared" si="9"/>
        <v>1583116.8266666669</v>
      </c>
      <c r="H25" s="933">
        <f>SUM('ผล PF ก.ย 64'!K29)</f>
        <v>2268263.38</v>
      </c>
      <c r="I25" s="933">
        <f>'ผล PF มีค 65'!K29</f>
        <v>7473497.5</v>
      </c>
      <c r="J25" s="937">
        <f>SUMIF('6.WS-Re-Exp'!$F$3:$F$503,A25,'6.WS-Re-Exp'!$C$3:$C$503)</f>
        <v>2180156.7999999998</v>
      </c>
      <c r="K25" s="937">
        <f t="shared" si="1"/>
        <v>-5293340.7</v>
      </c>
      <c r="L25" s="932">
        <f t="shared" si="2"/>
        <v>-4.0412955618605082</v>
      </c>
      <c r="M25" s="934"/>
      <c r="N25" s="892">
        <f t="shared" si="3"/>
        <v>2180156.7999999998</v>
      </c>
      <c r="O25" s="935">
        <v>1519277.2461538459</v>
      </c>
      <c r="P25" s="935">
        <v>2905520.2264628476</v>
      </c>
      <c r="Q25" s="889">
        <f t="shared" si="4"/>
        <v>-660879.5538461539</v>
      </c>
      <c r="R25" s="889">
        <f t="shared" si="5"/>
        <v>725363.42646284774</v>
      </c>
      <c r="T25" s="936">
        <v>1249224.1000000001</v>
      </c>
      <c r="U25" s="937">
        <f t="shared" si="6"/>
        <v>1019039.2799999998</v>
      </c>
      <c r="V25" s="937">
        <f t="shared" si="7"/>
        <v>44.925967988779149</v>
      </c>
    </row>
    <row r="26" spans="1:22" ht="19.899999999999999" customHeight="1">
      <c r="A26" s="956" t="s">
        <v>33</v>
      </c>
      <c r="B26" s="934" t="s">
        <v>34</v>
      </c>
      <c r="C26" s="957">
        <v>1334596.08</v>
      </c>
      <c r="D26" s="957">
        <v>2146787.58</v>
      </c>
      <c r="E26" s="932">
        <f>IFERROR(INDEX(กศภ2563!26:26,MATCH('1.Planfin2565'!$J$2,กศภ2563!$3:$3,)),"0")</f>
        <v>4743680.5199999996</v>
      </c>
      <c r="F26" s="932">
        <f>IFERROR(INDEX(กศภ2564Q3!26:26,MATCH('1.Planfin2565'!$J$2,กศภ2564Q3!$3:$3,0)),"0")</f>
        <v>3120129.5500000003</v>
      </c>
      <c r="G26" s="932">
        <f t="shared" si="9"/>
        <v>4160172.7333333334</v>
      </c>
      <c r="H26" s="933">
        <f>SUM('ผล PF ก.ย 64'!K30)</f>
        <v>4373682.04</v>
      </c>
      <c r="I26" s="933">
        <f>'ผล PF มีค 65'!K30</f>
        <v>2061919.93</v>
      </c>
      <c r="J26" s="937">
        <f>SUMIF('6.WS-Re-Exp'!$F$3:$F$503,A26,'6.WS-Re-Exp'!$C$3:$C$503)</f>
        <v>4141000</v>
      </c>
      <c r="K26" s="937">
        <f t="shared" si="1"/>
        <v>2079080.07</v>
      </c>
      <c r="L26" s="932">
        <f t="shared" si="2"/>
        <v>-5.6189818884327467</v>
      </c>
      <c r="M26" s="934"/>
      <c r="N26" s="892">
        <f t="shared" si="3"/>
        <v>4141000</v>
      </c>
      <c r="O26" s="935">
        <v>3862590.8907692293</v>
      </c>
      <c r="P26" s="935">
        <v>5249448.3519542217</v>
      </c>
      <c r="Q26" s="889">
        <f t="shared" si="4"/>
        <v>-278409.10923077073</v>
      </c>
      <c r="R26" s="889">
        <f t="shared" si="5"/>
        <v>1108448.3519542217</v>
      </c>
      <c r="T26" s="936">
        <v>4347700</v>
      </c>
      <c r="U26" s="937">
        <f t="shared" si="6"/>
        <v>25982.040000000037</v>
      </c>
      <c r="V26" s="937">
        <f t="shared" si="7"/>
        <v>0.59405415762687763</v>
      </c>
    </row>
    <row r="27" spans="1:22" ht="19.899999999999999" customHeight="1">
      <c r="A27" s="956" t="s">
        <v>35</v>
      </c>
      <c r="B27" s="934" t="s">
        <v>36</v>
      </c>
      <c r="C27" s="957">
        <v>709687.48</v>
      </c>
      <c r="D27" s="957">
        <v>1010748.0599999999</v>
      </c>
      <c r="E27" s="932">
        <f>IFERROR(INDEX(กศภ2563!27:27,MATCH('1.Planfin2565'!$J$2,กศภ2563!$3:$3,)),"0")</f>
        <v>1119211.23</v>
      </c>
      <c r="F27" s="932">
        <f>IFERROR(INDEX(กศภ2564Q3!27:27,MATCH('1.Planfin2565'!$J$2,กศภ2564Q3!$3:$3,0)),"0")</f>
        <v>921306.83999999985</v>
      </c>
      <c r="G27" s="932">
        <f t="shared" si="9"/>
        <v>1228409.1199999999</v>
      </c>
      <c r="H27" s="933">
        <f>SUM('ผล PF ก.ย 64'!K31)</f>
        <v>1432125.45</v>
      </c>
      <c r="I27" s="933">
        <f>'ผล PF มีค 65'!K31</f>
        <v>754718.65999999992</v>
      </c>
      <c r="J27" s="937">
        <f>SUMIF('6.WS-Re-Exp'!$F$3:$F$503,A27,'6.WS-Re-Exp'!$C$3:$C$503)</f>
        <v>1426200</v>
      </c>
      <c r="K27" s="937">
        <f t="shared" si="1"/>
        <v>671481.34000000008</v>
      </c>
      <c r="L27" s="932">
        <f t="shared" si="2"/>
        <v>-0.41547118216238627</v>
      </c>
      <c r="M27" s="934"/>
      <c r="N27" s="892">
        <f t="shared" si="3"/>
        <v>1426200</v>
      </c>
      <c r="O27" s="935">
        <v>1190843.8866666667</v>
      </c>
      <c r="P27" s="935">
        <v>1580214.6347591677</v>
      </c>
      <c r="Q27" s="889">
        <f t="shared" si="4"/>
        <v>-235356.11333333328</v>
      </c>
      <c r="R27" s="889">
        <f t="shared" si="5"/>
        <v>154014.63475916767</v>
      </c>
      <c r="T27" s="936">
        <v>1301600</v>
      </c>
      <c r="U27" s="937">
        <f t="shared" si="6"/>
        <v>130525.44999999995</v>
      </c>
      <c r="V27" s="937">
        <f t="shared" si="7"/>
        <v>9.114107287179344</v>
      </c>
    </row>
    <row r="28" spans="1:22" ht="19.899999999999999" customHeight="1">
      <c r="A28" s="956" t="s">
        <v>37</v>
      </c>
      <c r="B28" s="934" t="s">
        <v>38</v>
      </c>
      <c r="C28" s="957">
        <v>1330832.23</v>
      </c>
      <c r="D28" s="957">
        <v>2202033.4699999997</v>
      </c>
      <c r="E28" s="932">
        <f>IFERROR(INDEX(กศภ2563!28:28,MATCH('1.Planfin2565'!$J$2,กศภ2563!$3:$3,)),"0")</f>
        <v>1981469.3399999999</v>
      </c>
      <c r="F28" s="932">
        <f>IFERROR(INDEX(กศภ2564Q3!28:28,MATCH('1.Planfin2565'!$J$2,กศภ2564Q3!$3:$3,0)),"0")</f>
        <v>1497150.6</v>
      </c>
      <c r="G28" s="932">
        <f t="shared" si="9"/>
        <v>1996200.8000000003</v>
      </c>
      <c r="H28" s="933">
        <f>SUM('ผล PF ก.ย 64'!K32)</f>
        <v>3335282.6</v>
      </c>
      <c r="I28" s="933">
        <f>'ผล PF มีค 65'!K32</f>
        <v>2641314.71</v>
      </c>
      <c r="J28" s="937">
        <f>SUMIF('6.WS-Re-Exp'!$F$3:$F$503,A28,'6.WS-Re-Exp'!$C$3:$C$503)</f>
        <v>3317256</v>
      </c>
      <c r="K28" s="937">
        <f t="shared" si="1"/>
        <v>675941.29</v>
      </c>
      <c r="L28" s="932">
        <f t="shared" si="2"/>
        <v>-0.5434190186105653</v>
      </c>
      <c r="M28" s="934"/>
      <c r="N28" s="892">
        <f t="shared" si="3"/>
        <v>3317256</v>
      </c>
      <c r="O28" s="935">
        <v>2450722.5492307697</v>
      </c>
      <c r="P28" s="935">
        <v>3419322.154995752</v>
      </c>
      <c r="Q28" s="889">
        <f t="shared" si="4"/>
        <v>-866533.45076923026</v>
      </c>
      <c r="R28" s="889">
        <f t="shared" si="5"/>
        <v>102066.15499575203</v>
      </c>
      <c r="T28" s="936">
        <v>1980136</v>
      </c>
      <c r="U28" s="937">
        <f t="shared" si="6"/>
        <v>1355146.6</v>
      </c>
      <c r="V28" s="937">
        <f t="shared" si="7"/>
        <v>40.630638015501297</v>
      </c>
    </row>
    <row r="29" spans="1:22" ht="19.899999999999999" customHeight="1">
      <c r="A29" s="960" t="s">
        <v>39</v>
      </c>
      <c r="B29" s="939" t="s">
        <v>40</v>
      </c>
      <c r="C29" s="940">
        <v>2419530.0598999998</v>
      </c>
      <c r="D29" s="940">
        <v>8251968.6499999994</v>
      </c>
      <c r="E29" s="941">
        <f>IFERROR(INDEX(กศภ2563!29:29,MATCH('1.Planfin2565'!$J$2,กศภ2563!$3:$3,)),"0")</f>
        <v>6159015.0299999993</v>
      </c>
      <c r="F29" s="941">
        <f>IFERROR(INDEX(กศภ2564Q3!29:29,MATCH('1.Planfin2565'!$J$2,กศภ2564Q3!$3:$3,0)),"0")</f>
        <v>5626853.1000000006</v>
      </c>
      <c r="G29" s="941">
        <f t="shared" si="9"/>
        <v>7502470.8000000007</v>
      </c>
      <c r="H29" s="942">
        <f>SUM('ผล PF ก.ย 64'!K33)</f>
        <v>7531533.7300000004</v>
      </c>
      <c r="I29" s="942">
        <f>'ผล PF มีค 65'!K33</f>
        <v>3757136.0099999993</v>
      </c>
      <c r="J29" s="943">
        <f>SUMIF('6.WS-Re-Exp'!$F$3:$F$503,A29,'6.WS-Re-Exp'!$C$3:$C$503)</f>
        <v>7064451.5299999984</v>
      </c>
      <c r="K29" s="943">
        <f t="shared" si="1"/>
        <v>3307315.5199999991</v>
      </c>
      <c r="L29" s="941">
        <f t="shared" si="2"/>
        <v>-6.611726303400685</v>
      </c>
      <c r="M29" s="934"/>
      <c r="N29" s="892">
        <f t="shared" si="3"/>
        <v>7064451.5299999984</v>
      </c>
      <c r="O29" s="935">
        <v>5836797.8023076933</v>
      </c>
      <c r="P29" s="935">
        <v>7640753.2975408845</v>
      </c>
      <c r="Q29" s="889">
        <f t="shared" si="4"/>
        <v>-1227653.7276923051</v>
      </c>
      <c r="R29" s="889">
        <f t="shared" si="5"/>
        <v>576301.76754088607</v>
      </c>
      <c r="T29" s="936">
        <v>7325498</v>
      </c>
      <c r="U29" s="937">
        <f t="shared" si="6"/>
        <v>206035.73000000045</v>
      </c>
      <c r="V29" s="937">
        <f t="shared" si="7"/>
        <v>2.7356410710783665</v>
      </c>
    </row>
    <row r="30" spans="1:22" ht="19.899999999999999" customHeight="1">
      <c r="A30" s="956" t="s">
        <v>670</v>
      </c>
      <c r="B30" s="934" t="s">
        <v>671</v>
      </c>
      <c r="C30" s="957">
        <v>320017.19999999995</v>
      </c>
      <c r="D30" s="957">
        <v>188562.52000000002</v>
      </c>
      <c r="E30" s="932">
        <f>IFERROR(INDEX(กศภ2563!30:30,MATCH('1.Planfin2565'!$J$2,กศภ2563!$3:$3,)),"0")</f>
        <v>315745.59000000003</v>
      </c>
      <c r="F30" s="932">
        <f>IFERROR(INDEX(กศภ2564Q3!30:30,MATCH('1.Planfin2565'!$J$2,กศภ2564Q3!$3:$3,0)),"0")</f>
        <v>10038.51</v>
      </c>
      <c r="G30" s="932">
        <f t="shared" si="9"/>
        <v>13384.68</v>
      </c>
      <c r="H30" s="933">
        <f>SUM('ผล PF ก.ย 64'!K34)</f>
        <v>23747.33</v>
      </c>
      <c r="I30" s="933">
        <f>'ผล PF มีค 65'!K34</f>
        <v>71765</v>
      </c>
      <c r="J30" s="937">
        <f>SUMIF('6.WS-Re-Exp'!$F$3:$F$503,A30,'6.WS-Re-Exp'!$C$3:$C$503)</f>
        <v>19800</v>
      </c>
      <c r="K30" s="937">
        <f t="shared" si="1"/>
        <v>-51965</v>
      </c>
      <c r="L30" s="932">
        <f t="shared" si="2"/>
        <v>-19.936010101010108</v>
      </c>
      <c r="M30" s="934"/>
      <c r="N30" s="892">
        <f t="shared" si="3"/>
        <v>19800</v>
      </c>
      <c r="O30" s="935">
        <v>64371.021538461544</v>
      </c>
      <c r="P30" s="935">
        <v>190640.91408514854</v>
      </c>
      <c r="Q30" s="889">
        <f t="shared" si="4"/>
        <v>44571.021538461544</v>
      </c>
      <c r="R30" s="889">
        <f t="shared" si="5"/>
        <v>170840.91408514854</v>
      </c>
      <c r="T30" s="936">
        <v>519871.91</v>
      </c>
      <c r="U30" s="937">
        <f t="shared" si="6"/>
        <v>-496124.57999999996</v>
      </c>
      <c r="V30" s="937">
        <f t="shared" si="7"/>
        <v>-2089.1804678673343</v>
      </c>
    </row>
    <row r="31" spans="1:22" ht="19.899999999999999" customHeight="1">
      <c r="A31" s="956" t="s">
        <v>41</v>
      </c>
      <c r="B31" s="934" t="s">
        <v>42</v>
      </c>
      <c r="C31" s="957">
        <v>5210670</v>
      </c>
      <c r="D31" s="957">
        <v>4536378.9000000004</v>
      </c>
      <c r="E31" s="932">
        <f>IFERROR(INDEX(กศภ2563!31:31,MATCH('1.Planfin2565'!$J$2,กศภ2563!$3:$3,)),"0")</f>
        <v>4385559.95</v>
      </c>
      <c r="F31" s="932">
        <f>IFERROR(INDEX(กศภ2564Q3!31:31,MATCH('1.Planfin2565'!$J$2,กศภ2564Q3!$3:$3,0)),"0")</f>
        <v>2901790</v>
      </c>
      <c r="G31" s="932">
        <f t="shared" si="9"/>
        <v>3869053.3333333335</v>
      </c>
      <c r="H31" s="933">
        <f>SUM('ผล PF ก.ย 64'!K35)</f>
        <v>3736458.5</v>
      </c>
      <c r="I31" s="933">
        <f>'ผล PF มีค 65'!K35</f>
        <v>1978782.9</v>
      </c>
      <c r="J31" s="937">
        <f>SUMIF('6.WS-Re-Exp'!$F$3:$F$503,A31,'6.WS-Re-Exp'!$C$3:$C$503)</f>
        <v>4189167</v>
      </c>
      <c r="K31" s="937">
        <f t="shared" si="1"/>
        <v>2210384.1</v>
      </c>
      <c r="L31" s="932">
        <f t="shared" si="2"/>
        <v>10.806647240370221</v>
      </c>
      <c r="M31" s="934"/>
      <c r="N31" s="892">
        <f t="shared" si="3"/>
        <v>4189167</v>
      </c>
      <c r="O31" s="935">
        <v>5485600.1679487173</v>
      </c>
      <c r="P31" s="935">
        <v>9492343.0281806514</v>
      </c>
      <c r="Q31" s="889">
        <f t="shared" si="4"/>
        <v>1296433.1679487173</v>
      </c>
      <c r="R31" s="889">
        <f t="shared" si="5"/>
        <v>5303176.0281806514</v>
      </c>
      <c r="T31" s="936">
        <v>4503857</v>
      </c>
      <c r="U31" s="937">
        <f t="shared" si="6"/>
        <v>-767398.5</v>
      </c>
      <c r="V31" s="937">
        <f t="shared" si="7"/>
        <v>-20.538124536911088</v>
      </c>
    </row>
    <row r="32" spans="1:22" ht="19.899999999999999" customHeight="1">
      <c r="A32" s="960" t="s">
        <v>1157</v>
      </c>
      <c r="B32" s="939" t="s">
        <v>1158</v>
      </c>
      <c r="C32" s="940">
        <v>0</v>
      </c>
      <c r="D32" s="940">
        <v>0</v>
      </c>
      <c r="E32" s="941">
        <f>IFERROR(INDEX(กศภ2563!32:32,MATCH('1.Planfin2565'!$J$2,กศภ2563!$3:$3,)),"0")</f>
        <v>0</v>
      </c>
      <c r="F32" s="941">
        <f>IFERROR(INDEX(กศภ2564Q3!32:32,MATCH('1.Planfin2565'!$J$2,กศภ2564Q3!$3:$3,0)),"0")</f>
        <v>0</v>
      </c>
      <c r="G32" s="941">
        <f t="shared" si="9"/>
        <v>0</v>
      </c>
      <c r="H32" s="942">
        <f>SUM('ผล PF ก.ย 64'!K36)</f>
        <v>0</v>
      </c>
      <c r="I32" s="942">
        <f>'ผล PF มีค 65'!K36</f>
        <v>0</v>
      </c>
      <c r="J32" s="943">
        <f>SUMIF('6.WS-Re-Exp'!$F$3:$F$503,A32,'6.WS-Re-Exp'!$C$3:$C$503)</f>
        <v>0</v>
      </c>
      <c r="K32" s="943">
        <f t="shared" si="1"/>
        <v>0</v>
      </c>
      <c r="L32" s="941">
        <f t="shared" si="2"/>
        <v>0</v>
      </c>
      <c r="M32" s="934"/>
      <c r="N32" s="892">
        <f t="shared" si="3"/>
        <v>0</v>
      </c>
      <c r="O32" s="935">
        <v>0</v>
      </c>
      <c r="P32" s="935">
        <v>0</v>
      </c>
      <c r="Q32" s="889">
        <f>SUM(O32-N32)</f>
        <v>0</v>
      </c>
      <c r="R32" s="889">
        <f>SUM(P32-N32)</f>
        <v>0</v>
      </c>
      <c r="T32" s="938">
        <v>0</v>
      </c>
      <c r="U32" s="937">
        <f t="shared" si="6"/>
        <v>0</v>
      </c>
      <c r="V32" s="937" t="e">
        <f t="shared" si="7"/>
        <v>#DIV/0!</v>
      </c>
    </row>
    <row r="33" spans="1:22" s="927" customFormat="1" ht="19.899999999999999" customHeight="1" thickBot="1">
      <c r="A33" s="944" t="s">
        <v>652</v>
      </c>
      <c r="B33" s="944" t="s">
        <v>653</v>
      </c>
      <c r="C33" s="890">
        <f t="shared" ref="C33:J33" si="10">SUM(C18:C32)</f>
        <v>38778851.579900004</v>
      </c>
      <c r="D33" s="890">
        <f t="shared" si="10"/>
        <v>52810044.530000001</v>
      </c>
      <c r="E33" s="890">
        <f t="shared" si="10"/>
        <v>55811851.789999992</v>
      </c>
      <c r="F33" s="945">
        <f t="shared" si="10"/>
        <v>42386241.780000001</v>
      </c>
      <c r="G33" s="945">
        <f t="shared" si="10"/>
        <v>56514989.040000007</v>
      </c>
      <c r="H33" s="890">
        <f>SUM(H18:H32)</f>
        <v>62870053.74000001</v>
      </c>
      <c r="I33" s="890">
        <f>SUM(I18:I32)</f>
        <v>41748233.409999996</v>
      </c>
      <c r="J33" s="890">
        <f t="shared" si="10"/>
        <v>65221049.329999998</v>
      </c>
      <c r="K33" s="890">
        <f t="shared" si="1"/>
        <v>23472815.920000002</v>
      </c>
      <c r="L33" s="961">
        <f t="shared" si="2"/>
        <v>3.6046577204003851</v>
      </c>
      <c r="M33" s="890"/>
      <c r="N33" s="893">
        <f t="shared" si="3"/>
        <v>65221049.329999998</v>
      </c>
      <c r="O33" s="962">
        <v>59724759.384615391</v>
      </c>
      <c r="P33" s="962">
        <v>86144685.720505267</v>
      </c>
      <c r="Q33" s="890">
        <f>SUM(O33-N33)</f>
        <v>-5496289.9453846067</v>
      </c>
      <c r="R33" s="890">
        <f>SUM(P33-N33)</f>
        <v>20923636.390505269</v>
      </c>
      <c r="T33" s="947">
        <v>59146208.380000003</v>
      </c>
      <c r="U33" s="928">
        <f t="shared" si="6"/>
        <v>3723845.3600000069</v>
      </c>
      <c r="V33" s="928">
        <f t="shared" si="7"/>
        <v>5.9230828327267258</v>
      </c>
    </row>
    <row r="34" spans="1:22" s="927" customFormat="1" ht="19.899999999999999" customHeight="1" thickTop="1">
      <c r="A34" s="963" t="s">
        <v>654</v>
      </c>
      <c r="B34" s="964" t="s">
        <v>1184</v>
      </c>
      <c r="C34" s="964">
        <f t="shared" ref="C34:G34" si="11">C17-C33</f>
        <v>17549950.180100001</v>
      </c>
      <c r="D34" s="964">
        <f t="shared" si="11"/>
        <v>12917441.50999999</v>
      </c>
      <c r="E34" s="964">
        <f t="shared" si="11"/>
        <v>10153267.910000004</v>
      </c>
      <c r="F34" s="965">
        <f t="shared" si="11"/>
        <v>24682229.399999984</v>
      </c>
      <c r="G34" s="965">
        <f t="shared" si="11"/>
        <v>32909639.199999973</v>
      </c>
      <c r="H34" s="965">
        <f t="shared" ref="H34:I34" si="12">H17-H33</f>
        <v>49100606.680000007</v>
      </c>
      <c r="I34" s="965">
        <f t="shared" si="12"/>
        <v>33822195.800000012</v>
      </c>
      <c r="J34" s="966">
        <f>J17-J33</f>
        <v>14894288.560000002</v>
      </c>
      <c r="K34" s="1133"/>
      <c r="L34" s="967"/>
      <c r="T34" s="968">
        <v>29807919.379999988</v>
      </c>
      <c r="U34" s="928">
        <f t="shared" si="6"/>
        <v>19292687.300000019</v>
      </c>
      <c r="V34" s="928">
        <f t="shared" si="7"/>
        <v>39.292156664651657</v>
      </c>
    </row>
    <row r="35" spans="1:22" s="971" customFormat="1" ht="25.5" customHeight="1">
      <c r="A35" s="969"/>
      <c r="B35" s="894" t="s">
        <v>7279</v>
      </c>
      <c r="C35" s="895">
        <f>SUM(C17-C16-C15)</f>
        <v>53246874.820000008</v>
      </c>
      <c r="D35" s="895">
        <f>SUM(D17-D16-D15)</f>
        <v>64287567.849999994</v>
      </c>
      <c r="E35" s="895">
        <f>SUM(E17-E16-E15)</f>
        <v>64517907.019999996</v>
      </c>
      <c r="F35" s="895">
        <f t="shared" ref="F35" si="13">SUM(F17-F16-F15)</f>
        <v>65265747.059999987</v>
      </c>
      <c r="G35" s="895">
        <f t="shared" ref="G35:I35" si="14">SUM(G17-G16-G15)</f>
        <v>87020996.079999983</v>
      </c>
      <c r="H35" s="895">
        <f t="shared" si="14"/>
        <v>110167936.30000001</v>
      </c>
      <c r="I35" s="895">
        <f t="shared" si="14"/>
        <v>73122444.230000004</v>
      </c>
      <c r="J35" s="895">
        <f>SUM(J17-J16-J15)</f>
        <v>77667352.909999996</v>
      </c>
      <c r="K35" s="1134"/>
      <c r="L35" s="970"/>
      <c r="N35" s="1195" t="s">
        <v>7292</v>
      </c>
      <c r="P35" s="972"/>
      <c r="Q35" s="927" t="s">
        <v>6705</v>
      </c>
      <c r="T35" s="973">
        <v>25862193.259999983</v>
      </c>
      <c r="U35" s="928">
        <f t="shared" si="6"/>
        <v>84305743.040000021</v>
      </c>
      <c r="V35" s="928">
        <f t="shared" si="7"/>
        <v>76.524754725754093</v>
      </c>
    </row>
    <row r="36" spans="1:22" s="927" customFormat="1" ht="28">
      <c r="A36" s="974"/>
      <c r="B36" s="894" t="s">
        <v>7280</v>
      </c>
      <c r="C36" s="895">
        <f>SUM(C33-C29-C32)</f>
        <v>36359321.520000003</v>
      </c>
      <c r="D36" s="895">
        <f>SUM(D33-D29-D32)</f>
        <v>44558075.880000003</v>
      </c>
      <c r="E36" s="895">
        <f>SUM(E33-E29-E32)</f>
        <v>49652836.75999999</v>
      </c>
      <c r="F36" s="895">
        <f t="shared" ref="F36" si="15">SUM(F33-F29-F32)</f>
        <v>36759388.68</v>
      </c>
      <c r="G36" s="895">
        <f t="shared" ref="G36:I36" si="16">SUM(G33-G29-G32)</f>
        <v>49012518.24000001</v>
      </c>
      <c r="H36" s="895">
        <f t="shared" si="16"/>
        <v>55338520.010000005</v>
      </c>
      <c r="I36" s="895">
        <f t="shared" si="16"/>
        <v>37991097.399999999</v>
      </c>
      <c r="J36" s="895">
        <f>SUM(J33-J29-J32)</f>
        <v>58156597.799999997</v>
      </c>
      <c r="K36" s="1134"/>
      <c r="L36" s="975"/>
      <c r="N36" s="1195"/>
      <c r="P36" s="976"/>
      <c r="Q36" s="920" t="s">
        <v>6706</v>
      </c>
      <c r="T36" s="968">
        <v>25862193.259999983</v>
      </c>
      <c r="U36" s="928">
        <f t="shared" si="6"/>
        <v>29476326.750000022</v>
      </c>
      <c r="V36" s="928">
        <f t="shared" si="7"/>
        <v>53.265477184199135</v>
      </c>
    </row>
    <row r="37" spans="1:22" s="971" customFormat="1" ht="28">
      <c r="A37" s="886"/>
      <c r="B37" s="977" t="s">
        <v>1185</v>
      </c>
      <c r="C37" s="896">
        <f t="shared" ref="C37" si="17">SUM(C35-C36)</f>
        <v>16887553.300000004</v>
      </c>
      <c r="D37" s="896">
        <f t="shared" ref="D37" si="18">SUM(D35-D36)</f>
        <v>19729491.969999991</v>
      </c>
      <c r="E37" s="896">
        <f>SUM(E35-E36)</f>
        <v>14865070.260000005</v>
      </c>
      <c r="F37" s="896">
        <f t="shared" ref="F37:G37" si="19">SUM(F35-F36)</f>
        <v>28506358.379999988</v>
      </c>
      <c r="G37" s="896">
        <f t="shared" si="19"/>
        <v>38008477.839999974</v>
      </c>
      <c r="H37" s="896">
        <f t="shared" ref="H37:I37" si="20">SUM(H35-H36)</f>
        <v>54829416.290000007</v>
      </c>
      <c r="I37" s="896">
        <f t="shared" si="20"/>
        <v>35131346.830000006</v>
      </c>
      <c r="J37" s="896">
        <f>SUM(J35-J36)</f>
        <v>19510755.109999999</v>
      </c>
      <c r="K37" s="1135"/>
      <c r="L37" s="978"/>
      <c r="M37" s="979"/>
      <c r="T37" s="970"/>
      <c r="U37" s="970"/>
      <c r="V37" s="970"/>
    </row>
    <row r="38" spans="1:22" s="927" customFormat="1" ht="14">
      <c r="A38" s="980" t="s">
        <v>665</v>
      </c>
      <c r="B38" s="981" t="s">
        <v>666</v>
      </c>
      <c r="C38" s="982" t="str">
        <f>IF(C37&gt;0,"เกินดุล",IF(C37=0,"สมดุล","ขาดดุล"))</f>
        <v>เกินดุล</v>
      </c>
      <c r="D38" s="982" t="str">
        <f>IF(D37&gt;0,"เกินดุล",IF(D37=0,"สมดุล","ขาดดุล"))</f>
        <v>เกินดุล</v>
      </c>
      <c r="E38" s="982" t="str">
        <f>IF(E37&gt;0,"เกินดุล",IF(E37=0,"สมดุล","ขาดดุล"))</f>
        <v>เกินดุล</v>
      </c>
      <c r="F38" s="982" t="str">
        <f t="shared" ref="F38:G38" si="21">IF(F37&gt;0,"เกินดุล",IF(F37=0,"สมดุล","ขาดดุล"))</f>
        <v>เกินดุล</v>
      </c>
      <c r="G38" s="982" t="str">
        <f t="shared" si="21"/>
        <v>เกินดุล</v>
      </c>
      <c r="H38" s="982" t="str">
        <f t="shared" ref="H38:I38" si="22">IF(H37&gt;0,"เกินดุล",IF(H37=0,"สมดุล","ขาดดุล"))</f>
        <v>เกินดุล</v>
      </c>
      <c r="I38" s="982" t="str">
        <f t="shared" si="22"/>
        <v>เกินดุล</v>
      </c>
      <c r="J38" s="982" t="str">
        <f>IF(J37&gt;0,"เกินดุล",IF(J37=0,"สมดุล","ขาดดุล"))</f>
        <v>เกินดุล</v>
      </c>
      <c r="K38" s="1136"/>
      <c r="L38" s="975"/>
      <c r="T38" s="983"/>
      <c r="U38" s="983"/>
      <c r="V38" s="983"/>
    </row>
    <row r="39" spans="1:22" s="987" customFormat="1" ht="15.65" customHeight="1">
      <c r="A39" s="984"/>
      <c r="B39" s="984"/>
      <c r="C39" s="985"/>
      <c r="D39" s="985"/>
      <c r="E39" s="984"/>
      <c r="F39" s="984"/>
      <c r="G39" s="984"/>
      <c r="H39" s="984"/>
      <c r="I39" s="984"/>
      <c r="J39" s="918"/>
      <c r="K39" s="918"/>
      <c r="L39" s="986"/>
      <c r="T39" s="988"/>
      <c r="U39" s="988"/>
      <c r="V39" s="988"/>
    </row>
    <row r="40" spans="1:22" s="995" customFormat="1" ht="54.75" customHeight="1">
      <c r="A40" s="989"/>
      <c r="B40" s="990"/>
      <c r="C40" s="991"/>
      <c r="D40" s="991"/>
      <c r="E40" s="990"/>
      <c r="F40" s="992"/>
      <c r="G40" s="992"/>
      <c r="H40" s="990"/>
      <c r="I40" s="990"/>
      <c r="J40" s="993"/>
      <c r="K40" s="993"/>
      <c r="L40" s="994"/>
      <c r="T40" s="996"/>
      <c r="U40" s="996"/>
      <c r="V40" s="996"/>
    </row>
    <row r="41" spans="1:22" ht="27.65" customHeight="1">
      <c r="A41" s="997"/>
      <c r="B41" s="998" t="s">
        <v>655</v>
      </c>
      <c r="C41" s="999"/>
      <c r="D41" s="999"/>
      <c r="E41" s="1000"/>
      <c r="F41" s="1001"/>
      <c r="G41" s="1001"/>
      <c r="H41" s="1000"/>
      <c r="I41" s="1000"/>
      <c r="J41" s="1000"/>
      <c r="K41" s="1000"/>
      <c r="L41" s="1002"/>
    </row>
    <row r="42" spans="1:22" ht="23.5" customHeight="1">
      <c r="A42" s="929" t="s">
        <v>674</v>
      </c>
      <c r="B42" s="931" t="s">
        <v>1186</v>
      </c>
      <c r="C42" s="1003">
        <f t="shared" ref="C42:J42" si="23">IF(C37&lt;0,0,((C37*20%)))</f>
        <v>3377510.6600000011</v>
      </c>
      <c r="D42" s="1003">
        <f t="shared" si="23"/>
        <v>3945898.3939999985</v>
      </c>
      <c r="E42" s="1003">
        <f t="shared" si="23"/>
        <v>2973014.0520000011</v>
      </c>
      <c r="F42" s="1003">
        <f>IF(F37&lt;0,0,((F37*20%)))</f>
        <v>5701271.6759999981</v>
      </c>
      <c r="G42" s="1003">
        <f t="shared" si="23"/>
        <v>7601695.5679999953</v>
      </c>
      <c r="H42" s="1003">
        <f>IF(H37&lt;0,0,((H37*20%)))</f>
        <v>10965883.258000001</v>
      </c>
      <c r="I42" s="1003">
        <f>IF(I37&lt;0,0,((I37*20%)))</f>
        <v>7026269.3660000013</v>
      </c>
      <c r="J42" s="1004">
        <f t="shared" si="23"/>
        <v>3902151.0219999999</v>
      </c>
      <c r="K42" s="1137"/>
      <c r="L42" s="1002"/>
    </row>
    <row r="43" spans="1:22" ht="23.5" customHeight="1">
      <c r="A43" s="929"/>
      <c r="B43" s="1005" t="s">
        <v>1196</v>
      </c>
      <c r="C43" s="1006"/>
      <c r="D43" s="1006"/>
      <c r="E43" s="1007"/>
      <c r="F43" s="1006"/>
      <c r="G43" s="1006"/>
      <c r="H43" s="1007"/>
      <c r="I43" s="1007"/>
      <c r="J43" s="1008" t="str">
        <f>IF(J42&gt;=(E106+E109),"ไม่เกิน","เกิน")</f>
        <v>ไม่เกิน</v>
      </c>
      <c r="K43" s="1138"/>
      <c r="L43" s="1002"/>
    </row>
    <row r="44" spans="1:22" ht="23.5" customHeight="1">
      <c r="A44" s="929" t="s">
        <v>43</v>
      </c>
      <c r="B44" s="930" t="s">
        <v>6711</v>
      </c>
      <c r="C44" s="931">
        <v>1679984.9999999965</v>
      </c>
      <c r="D44" s="931">
        <v>9484339.9800000004</v>
      </c>
      <c r="E44" s="937">
        <f>IFERROR(INDEX(กศภ2563!74:74,MATCH('1.Planfin2565'!$J$2,กศภ2563!$3:$3,)),"")</f>
        <v>19180796.359999999</v>
      </c>
      <c r="F44" s="932">
        <f>IFERROR(INDEX(กศภ2564Q3!35:35,MATCH('1.Planfin2565'!$J$2,กศภ2564Q3!$3:$3,0)),"0")</f>
        <v>31806474.909999989</v>
      </c>
      <c r="G44" s="932">
        <f>F44</f>
        <v>31806474.909999989</v>
      </c>
      <c r="H44" s="937">
        <f>SUM('ผล PF ก.ย 64'!K46)</f>
        <v>57088690.909999996</v>
      </c>
      <c r="I44" s="937">
        <f>'ผล PF มีค 65'!K46</f>
        <v>88135380.479999959</v>
      </c>
      <c r="J44" s="1005">
        <f>H44</f>
        <v>57088690.909999996</v>
      </c>
      <c r="K44" s="1139"/>
      <c r="L44" s="1009"/>
    </row>
    <row r="45" spans="1:22" ht="23.5" customHeight="1">
      <c r="A45" s="929" t="s">
        <v>44</v>
      </c>
      <c r="B45" s="930" t="s">
        <v>6710</v>
      </c>
      <c r="C45" s="931">
        <v>12240743.74</v>
      </c>
      <c r="D45" s="931">
        <v>17568194.629999999</v>
      </c>
      <c r="E45" s="937">
        <f>IFERROR(INDEX(กศภ2563!76:76,MATCH('1.Planfin2565'!$J$2,กศภ2563!$3:$3,)),"")</f>
        <v>21535425.149999999</v>
      </c>
      <c r="F45" s="932">
        <f>IFERROR(INDEX(กศภ2564Q3!36:36,MATCH('1.Planfin2565'!$J$2,กศภ2564Q3!$3:$3,0)),"0")</f>
        <v>36817434.509999998</v>
      </c>
      <c r="G45" s="932">
        <f t="shared" ref="G45:G46" si="24">F45</f>
        <v>36817434.509999998</v>
      </c>
      <c r="H45" s="937">
        <f>SUM('ผล PF ก.ย 64'!K47)</f>
        <v>35418356.829999998</v>
      </c>
      <c r="I45" s="937">
        <f>'ผล PF มีค 65'!K47</f>
        <v>61295716.679999992</v>
      </c>
      <c r="J45" s="1005">
        <f t="shared" ref="J45:J46" si="25">H45</f>
        <v>35418356.829999998</v>
      </c>
      <c r="K45" s="1139"/>
      <c r="L45" s="1010"/>
    </row>
    <row r="46" spans="1:22" ht="23.5" customHeight="1">
      <c r="A46" s="929" t="s">
        <v>656</v>
      </c>
      <c r="B46" s="930" t="s">
        <v>6709</v>
      </c>
      <c r="C46" s="1011">
        <v>-15095418.57</v>
      </c>
      <c r="D46" s="1011">
        <v>-14692813.949999999</v>
      </c>
      <c r="E46" s="937">
        <f>IFERROR(INDEX(กศภ2563!77:77,MATCH('1.Planfin2565'!$J$2,กศภ2563!$3:$3,)),"")</f>
        <v>-10201544.789999999</v>
      </c>
      <c r="F46" s="932">
        <f>IFERROR(INDEX(กศภ2564Q3!37:37,MATCH('1.Planfin2565'!$J$2,กศภ2564Q3!$3:$3,0)),"0")</f>
        <v>-16329649.450000001</v>
      </c>
      <c r="G46" s="932">
        <f t="shared" si="24"/>
        <v>-16329649.450000001</v>
      </c>
      <c r="H46" s="937">
        <f>SUM('ผล PF ก.ย 64'!K48)</f>
        <v>-15163413.159999996</v>
      </c>
      <c r="I46" s="937">
        <f>'ผล PF มีค 65'!K48</f>
        <v>-20880252.730000004</v>
      </c>
      <c r="J46" s="1005">
        <f t="shared" si="25"/>
        <v>-15163413.159999996</v>
      </c>
      <c r="K46" s="1139"/>
      <c r="L46" s="1010"/>
    </row>
    <row r="47" spans="1:22" ht="23.5" customHeight="1">
      <c r="A47" s="929" t="s">
        <v>6707</v>
      </c>
      <c r="B47" s="930" t="s">
        <v>6708</v>
      </c>
      <c r="C47" s="1012">
        <f t="shared" ref="C47:D47" si="26">C46+C45</f>
        <v>-2854674.83</v>
      </c>
      <c r="D47" s="1012">
        <f t="shared" si="26"/>
        <v>2875380.6799999997</v>
      </c>
      <c r="E47" s="1012">
        <f>E46+E45</f>
        <v>11333880.359999999</v>
      </c>
      <c r="F47" s="1012">
        <f>F46+F45</f>
        <v>20487785.059999995</v>
      </c>
      <c r="G47" s="1012">
        <f>G46+G45</f>
        <v>20487785.059999995</v>
      </c>
      <c r="H47" s="1012">
        <f>SUM('ผล PF ก.ย 64'!K49)</f>
        <v>20254943.670000002</v>
      </c>
      <c r="I47" s="1012">
        <f>'ผล PF มีค 65'!K49</f>
        <v>40415463.949999988</v>
      </c>
      <c r="J47" s="1012">
        <f>J46+J45</f>
        <v>20254943.670000002</v>
      </c>
      <c r="K47" s="1140"/>
      <c r="L47" s="1010"/>
      <c r="M47" s="906"/>
    </row>
    <row r="48" spans="1:22" ht="23.5" customHeight="1">
      <c r="J48" s="1010"/>
      <c r="K48" s="1010"/>
      <c r="L48" s="1010"/>
    </row>
    <row r="49" spans="1:22" ht="23.5" customHeight="1">
      <c r="J49" s="1010"/>
      <c r="K49" s="1010"/>
      <c r="L49" s="1010"/>
    </row>
    <row r="50" spans="1:22" s="875" customFormat="1" ht="23.5" customHeight="1">
      <c r="B50" s="897" t="s">
        <v>657</v>
      </c>
      <c r="C50" s="898"/>
      <c r="D50" s="899"/>
      <c r="E50" s="900" t="s">
        <v>6307</v>
      </c>
      <c r="F50" s="882" t="s">
        <v>6308</v>
      </c>
      <c r="G50" s="882" t="s">
        <v>623</v>
      </c>
      <c r="H50" s="901"/>
      <c r="I50" s="901"/>
      <c r="J50" s="902"/>
      <c r="K50" s="902"/>
      <c r="L50" s="903"/>
      <c r="T50" s="904"/>
      <c r="U50" s="904"/>
      <c r="V50" s="904"/>
    </row>
    <row r="51" spans="1:22" ht="23.5" customHeight="1">
      <c r="A51" s="997"/>
      <c r="B51" s="1014" t="s">
        <v>6347</v>
      </c>
      <c r="C51" s="1015"/>
      <c r="D51" s="1016"/>
      <c r="E51" s="889">
        <f>SUM('7.WS-ยา วชภฯ'!Q6)</f>
        <v>0</v>
      </c>
      <c r="F51" s="889">
        <f>SUM('7.WS-ยา วชภฯ'!R6)</f>
        <v>3782251.2</v>
      </c>
      <c r="G51" s="1017">
        <f t="shared" ref="G51:G56" si="27">SUM(E51:F51)</f>
        <v>3782251.2</v>
      </c>
      <c r="H51" s="1018"/>
      <c r="I51" s="1018"/>
      <c r="J51" s="1019"/>
      <c r="K51" s="1019"/>
      <c r="L51" s="1019"/>
    </row>
    <row r="52" spans="1:22" ht="23.5" customHeight="1">
      <c r="A52" s="997"/>
      <c r="B52" s="1014" t="s">
        <v>6348</v>
      </c>
      <c r="C52" s="1015"/>
      <c r="D52" s="1016"/>
      <c r="E52" s="889">
        <f>SUM('7.WS-ยา วชภฯ'!Q8)</f>
        <v>0</v>
      </c>
      <c r="F52" s="889">
        <f>SUM('7.WS-ยา วชภฯ'!R8)</f>
        <v>1415730</v>
      </c>
      <c r="G52" s="1017">
        <f t="shared" si="27"/>
        <v>1415730</v>
      </c>
      <c r="H52" s="1018"/>
      <c r="I52" s="1018"/>
      <c r="J52" s="1019"/>
      <c r="K52" s="1019"/>
      <c r="L52" s="1019"/>
    </row>
    <row r="53" spans="1:22" ht="23.5" customHeight="1">
      <c r="A53" s="997"/>
      <c r="B53" s="1014" t="s">
        <v>6349</v>
      </c>
      <c r="C53" s="1015"/>
      <c r="D53" s="1016"/>
      <c r="E53" s="889">
        <f>SUM('7.WS-ยา วชภฯ'!Q9)</f>
        <v>0</v>
      </c>
      <c r="F53" s="889">
        <f>SUM('7.WS-ยา วชภฯ'!R9)</f>
        <v>375260</v>
      </c>
      <c r="G53" s="1017">
        <f t="shared" si="27"/>
        <v>375260</v>
      </c>
      <c r="H53" s="1018"/>
      <c r="I53" s="1018"/>
      <c r="J53" s="1019"/>
      <c r="K53" s="1019"/>
      <c r="L53" s="1019"/>
    </row>
    <row r="54" spans="1:22" ht="23.5" customHeight="1">
      <c r="A54" s="997"/>
      <c r="B54" s="1014" t="s">
        <v>6350</v>
      </c>
      <c r="C54" s="1015"/>
      <c r="D54" s="1016"/>
      <c r="E54" s="889">
        <f>SUM('7.WS-ยา วชภฯ'!Q10)</f>
        <v>0</v>
      </c>
      <c r="F54" s="889">
        <f>SUM('7.WS-ยา วชภฯ'!R10)</f>
        <v>1953620</v>
      </c>
      <c r="G54" s="1017">
        <f t="shared" si="27"/>
        <v>1953620</v>
      </c>
      <c r="H54" s="1018"/>
      <c r="I54" s="1018"/>
      <c r="J54" s="1019"/>
      <c r="K54" s="1019"/>
      <c r="L54" s="1019"/>
    </row>
    <row r="55" spans="1:22" ht="23.5" customHeight="1">
      <c r="A55" s="997"/>
      <c r="B55" s="1014" t="s">
        <v>6351</v>
      </c>
      <c r="C55" s="1015"/>
      <c r="D55" s="1016"/>
      <c r="E55" s="889">
        <f>SUM('7.WS-ยา วชภฯ'!Q11)</f>
        <v>0</v>
      </c>
      <c r="F55" s="889">
        <f>SUM('7.WS-ยา วชภฯ'!R11)</f>
        <v>0</v>
      </c>
      <c r="G55" s="1017">
        <f t="shared" si="27"/>
        <v>0</v>
      </c>
      <c r="H55" s="1018"/>
      <c r="I55" s="1018"/>
      <c r="J55" s="1020"/>
      <c r="K55" s="1020"/>
      <c r="L55" s="1020"/>
    </row>
    <row r="56" spans="1:22" ht="23.5" customHeight="1">
      <c r="A56" s="997"/>
      <c r="B56" s="1014" t="s">
        <v>6352</v>
      </c>
      <c r="C56" s="1015"/>
      <c r="D56" s="1016"/>
      <c r="E56" s="889">
        <f>SUM('7.WS-ยา วชภฯ'!Q12)</f>
        <v>0</v>
      </c>
      <c r="F56" s="889">
        <f>SUM('7.WS-ยา วชภฯ'!R12)</f>
        <v>275289.99</v>
      </c>
      <c r="G56" s="1017">
        <f t="shared" si="27"/>
        <v>275289.99</v>
      </c>
      <c r="H56" s="1018"/>
      <c r="I56" s="1018"/>
      <c r="J56" s="1019"/>
      <c r="K56" s="1019"/>
      <c r="L56" s="1019"/>
    </row>
    <row r="57" spans="1:22" ht="23.5" customHeight="1" thickBot="1">
      <c r="A57" s="997"/>
      <c r="B57" s="1021" t="s">
        <v>623</v>
      </c>
      <c r="C57" s="1022"/>
      <c r="D57" s="1023"/>
      <c r="E57" s="1024">
        <f>SUM(E51:E56)</f>
        <v>0</v>
      </c>
      <c r="F57" s="1024">
        <f>SUM(F51:F56)</f>
        <v>7802151.1900000004</v>
      </c>
      <c r="G57" s="1024">
        <f>SUM(G51:G56)</f>
        <v>7802151.1900000004</v>
      </c>
      <c r="H57" s="1025"/>
      <c r="I57" s="1025"/>
      <c r="J57" s="1019"/>
      <c r="K57" s="1019"/>
      <c r="L57" s="1019"/>
    </row>
    <row r="58" spans="1:22" ht="23.5" customHeight="1" thickTop="1">
      <c r="E58" s="875"/>
      <c r="F58" s="875"/>
      <c r="G58" s="875"/>
      <c r="H58" s="989"/>
      <c r="I58" s="989"/>
    </row>
    <row r="59" spans="1:22" ht="23.5" customHeight="1">
      <c r="A59" s="876"/>
      <c r="B59" s="897" t="s">
        <v>6702</v>
      </c>
      <c r="C59" s="898"/>
      <c r="D59" s="899"/>
      <c r="E59" s="900" t="s">
        <v>6307</v>
      </c>
      <c r="F59" s="882" t="s">
        <v>6308</v>
      </c>
      <c r="G59" s="882" t="s">
        <v>623</v>
      </c>
      <c r="H59" s="901"/>
      <c r="I59" s="901"/>
    </row>
    <row r="60" spans="1:22" ht="23.5" customHeight="1">
      <c r="A60" s="997"/>
      <c r="B60" s="1026" t="s">
        <v>582</v>
      </c>
      <c r="C60" s="1027"/>
      <c r="D60" s="1028"/>
      <c r="E60" s="889">
        <f>SUM('8.WS-วัสดุอื่น'!Q7)</f>
        <v>0</v>
      </c>
      <c r="F60" s="889">
        <f>SUM('8.WS-วัสดุอื่น'!R7)</f>
        <v>329476</v>
      </c>
      <c r="G60" s="1029">
        <f t="shared" ref="G60:G71" si="28">SUM(E60:F60)</f>
        <v>329476</v>
      </c>
      <c r="H60" s="1018"/>
      <c r="I60" s="1018"/>
      <c r="J60" s="1030"/>
      <c r="K60" s="1030"/>
      <c r="L60" s="1030"/>
    </row>
    <row r="61" spans="1:22" ht="23.5" customHeight="1">
      <c r="A61" s="997"/>
      <c r="B61" s="1026" t="s">
        <v>583</v>
      </c>
      <c r="C61" s="1027"/>
      <c r="D61" s="1028"/>
      <c r="E61" s="889">
        <f>SUM('8.WS-วัสดุอื่น'!Q8)</f>
        <v>0</v>
      </c>
      <c r="F61" s="889">
        <f>SUM('8.WS-วัสดุอื่น'!R8)</f>
        <v>27380</v>
      </c>
      <c r="G61" s="1029">
        <f t="shared" si="28"/>
        <v>27380</v>
      </c>
      <c r="H61" s="1018"/>
      <c r="I61" s="1018"/>
      <c r="J61" s="1030"/>
      <c r="K61" s="1030"/>
      <c r="L61" s="1030"/>
    </row>
    <row r="62" spans="1:22" ht="23.5" customHeight="1">
      <c r="A62" s="997"/>
      <c r="B62" s="1026" t="s">
        <v>584</v>
      </c>
      <c r="C62" s="1027"/>
      <c r="D62" s="1028"/>
      <c r="E62" s="889">
        <f>SUM('8.WS-วัสดุอื่น'!Q9)</f>
        <v>0</v>
      </c>
      <c r="F62" s="889">
        <f>SUM('8.WS-วัสดุอื่น'!R9)</f>
        <v>408700</v>
      </c>
      <c r="G62" s="1029">
        <f t="shared" si="28"/>
        <v>408700</v>
      </c>
      <c r="H62" s="1018"/>
      <c r="I62" s="1018"/>
      <c r="J62" s="1030"/>
      <c r="K62" s="1030"/>
      <c r="L62" s="1030"/>
    </row>
    <row r="63" spans="1:22" ht="23.5" customHeight="1">
      <c r="A63" s="997"/>
      <c r="B63" s="1026" t="s">
        <v>585</v>
      </c>
      <c r="C63" s="1027"/>
      <c r="D63" s="1028"/>
      <c r="E63" s="889">
        <f>SUM('8.WS-วัสดุอื่น'!Q10)</f>
        <v>0</v>
      </c>
      <c r="F63" s="889">
        <f>SUM('8.WS-วัสดุอื่น'!R10)</f>
        <v>28000</v>
      </c>
      <c r="G63" s="1029">
        <f t="shared" si="28"/>
        <v>28000</v>
      </c>
      <c r="H63" s="1018"/>
      <c r="I63" s="1018"/>
      <c r="J63" s="1030"/>
      <c r="K63" s="1030"/>
      <c r="L63" s="1030"/>
    </row>
    <row r="64" spans="1:22" ht="23.5" customHeight="1">
      <c r="A64" s="997"/>
      <c r="B64" s="1026" t="s">
        <v>586</v>
      </c>
      <c r="C64" s="1027"/>
      <c r="D64" s="1028"/>
      <c r="E64" s="889">
        <f>SUM('8.WS-วัสดุอื่น'!Q11)</f>
        <v>0</v>
      </c>
      <c r="F64" s="889">
        <f>SUM('8.WS-วัสดุอื่น'!R11)</f>
        <v>0</v>
      </c>
      <c r="G64" s="1029">
        <f t="shared" si="28"/>
        <v>0</v>
      </c>
      <c r="H64" s="1018"/>
      <c r="I64" s="1018"/>
      <c r="J64" s="1030"/>
      <c r="K64" s="1030"/>
      <c r="L64" s="1030"/>
    </row>
    <row r="65" spans="1:12" ht="23.5" customHeight="1">
      <c r="A65" s="997"/>
      <c r="B65" s="1026" t="s">
        <v>587</v>
      </c>
      <c r="C65" s="1027"/>
      <c r="D65" s="1028"/>
      <c r="E65" s="889">
        <f>SUM('8.WS-วัสดุอื่น'!Q12)</f>
        <v>0</v>
      </c>
      <c r="F65" s="889">
        <f>SUM('8.WS-วัสดุอื่น'!R12)</f>
        <v>296150</v>
      </c>
      <c r="G65" s="1029">
        <f t="shared" si="28"/>
        <v>296150</v>
      </c>
      <c r="H65" s="1018"/>
      <c r="I65" s="1018"/>
      <c r="J65" s="1030"/>
      <c r="K65" s="1030"/>
      <c r="L65" s="1030"/>
    </row>
    <row r="66" spans="1:12" ht="23.5" customHeight="1">
      <c r="A66" s="997"/>
      <c r="B66" s="1026" t="s">
        <v>588</v>
      </c>
      <c r="C66" s="1027"/>
      <c r="D66" s="1028"/>
      <c r="E66" s="889">
        <f>SUM('8.WS-วัสดุอื่น'!Q13)</f>
        <v>0</v>
      </c>
      <c r="F66" s="889">
        <f>SUM('8.WS-วัสดุอื่น'!R13)</f>
        <v>632610</v>
      </c>
      <c r="G66" s="1029">
        <f t="shared" si="28"/>
        <v>632610</v>
      </c>
      <c r="H66" s="1018"/>
      <c r="I66" s="1018"/>
      <c r="J66" s="1030"/>
      <c r="K66" s="1030"/>
      <c r="L66" s="1030"/>
    </row>
    <row r="67" spans="1:12" ht="23.5" customHeight="1">
      <c r="A67" s="997"/>
      <c r="B67" s="1026" t="s">
        <v>589</v>
      </c>
      <c r="C67" s="1027"/>
      <c r="D67" s="1028"/>
      <c r="E67" s="889">
        <f>SUM('8.WS-วัสดุอื่น'!Q14)</f>
        <v>0</v>
      </c>
      <c r="F67" s="889">
        <f>SUM('8.WS-วัสดุอื่น'!R14)</f>
        <v>600000</v>
      </c>
      <c r="G67" s="1029">
        <f t="shared" si="28"/>
        <v>600000</v>
      </c>
      <c r="H67" s="1018"/>
      <c r="I67" s="1018"/>
      <c r="J67" s="1030"/>
      <c r="K67" s="1030"/>
      <c r="L67" s="1030"/>
    </row>
    <row r="68" spans="1:12" ht="23.5" customHeight="1">
      <c r="A68" s="997"/>
      <c r="B68" s="1026" t="s">
        <v>590</v>
      </c>
      <c r="C68" s="1027"/>
      <c r="D68" s="1028"/>
      <c r="E68" s="889">
        <f>SUM('8.WS-วัสดุอื่น'!Q15)</f>
        <v>0</v>
      </c>
      <c r="F68" s="889">
        <f>SUM('8.WS-วัสดุอื่น'!R15)</f>
        <v>0</v>
      </c>
      <c r="G68" s="1029">
        <f t="shared" si="28"/>
        <v>0</v>
      </c>
      <c r="H68" s="1018"/>
      <c r="I68" s="1018"/>
      <c r="J68" s="1030"/>
      <c r="K68" s="1030"/>
      <c r="L68" s="1030"/>
    </row>
    <row r="69" spans="1:12" ht="23.5" customHeight="1">
      <c r="A69" s="997"/>
      <c r="B69" s="1026" t="s">
        <v>591</v>
      </c>
      <c r="C69" s="1027"/>
      <c r="D69" s="1028"/>
      <c r="E69" s="889">
        <f>SUM('8.WS-วัสดุอื่น'!Q16)</f>
        <v>0</v>
      </c>
      <c r="F69" s="889">
        <f>SUM('8.WS-วัสดุอื่น'!R16)</f>
        <v>30000</v>
      </c>
      <c r="G69" s="1029">
        <f t="shared" si="28"/>
        <v>30000</v>
      </c>
      <c r="H69" s="1018"/>
      <c r="I69" s="1018"/>
      <c r="J69" s="1030"/>
      <c r="K69" s="1030"/>
      <c r="L69" s="1030"/>
    </row>
    <row r="70" spans="1:12" ht="23.5" customHeight="1">
      <c r="A70" s="997"/>
      <c r="B70" s="1026" t="s">
        <v>592</v>
      </c>
      <c r="C70" s="1027"/>
      <c r="D70" s="1028"/>
      <c r="E70" s="889">
        <f>SUM('8.WS-วัสดุอื่น'!Q17)</f>
        <v>0</v>
      </c>
      <c r="F70" s="889">
        <f>SUM('8.WS-วัสดุอื่น'!R17)</f>
        <v>100000</v>
      </c>
      <c r="G70" s="1029">
        <f t="shared" si="28"/>
        <v>100000</v>
      </c>
      <c r="H70" s="1018"/>
      <c r="I70" s="1018"/>
      <c r="J70" s="1030"/>
      <c r="K70" s="1030"/>
      <c r="L70" s="1030"/>
    </row>
    <row r="71" spans="1:12" ht="23.5" customHeight="1">
      <c r="A71" s="997"/>
      <c r="B71" s="1026" t="s">
        <v>1027</v>
      </c>
      <c r="C71" s="1027"/>
      <c r="D71" s="1028"/>
      <c r="E71" s="889">
        <f>SUM('8.WS-วัสดุอื่น'!Q18)</f>
        <v>0</v>
      </c>
      <c r="F71" s="889">
        <f>SUM('8.WS-วัสดุอื่น'!R18)</f>
        <v>550040</v>
      </c>
      <c r="G71" s="1029">
        <f t="shared" si="28"/>
        <v>550040</v>
      </c>
      <c r="H71" s="1018"/>
      <c r="I71" s="1018"/>
      <c r="J71" s="1030"/>
      <c r="K71" s="1030"/>
      <c r="L71" s="1030"/>
    </row>
    <row r="72" spans="1:12" ht="23.5" customHeight="1" thickBot="1">
      <c r="A72" s="997"/>
      <c r="B72" s="1031" t="s">
        <v>623</v>
      </c>
      <c r="C72" s="1032"/>
      <c r="D72" s="1033"/>
      <c r="E72" s="1034">
        <f>SUM(E60:E71)</f>
        <v>0</v>
      </c>
      <c r="F72" s="1034">
        <f t="shared" ref="F72:G72" si="29">SUM(F60:F71)</f>
        <v>3002356</v>
      </c>
      <c r="G72" s="1034">
        <f t="shared" si="29"/>
        <v>3002356</v>
      </c>
      <c r="H72" s="1018"/>
      <c r="I72" s="1018"/>
      <c r="J72" s="1030"/>
      <c r="K72" s="1030"/>
      <c r="L72" s="1030"/>
    </row>
    <row r="73" spans="1:12" ht="58.9" customHeight="1" thickTop="1">
      <c r="B73" s="907"/>
      <c r="C73" s="908"/>
      <c r="D73" s="908"/>
      <c r="E73" s="907"/>
      <c r="F73" s="907"/>
      <c r="G73" s="907"/>
      <c r="H73" s="909"/>
      <c r="I73" s="909"/>
    </row>
    <row r="74" spans="1:12" ht="19.899999999999999" customHeight="1">
      <c r="B74" s="907"/>
      <c r="C74" s="908"/>
      <c r="D74" s="908"/>
      <c r="E74" s="907"/>
      <c r="F74" s="907"/>
      <c r="G74" s="907"/>
      <c r="H74" s="909"/>
      <c r="I74" s="909"/>
    </row>
    <row r="75" spans="1:12" ht="19.899999999999999" customHeight="1">
      <c r="A75" s="910" t="s">
        <v>2233</v>
      </c>
      <c r="B75" s="910"/>
      <c r="C75" s="911"/>
      <c r="D75" s="911"/>
      <c r="E75" s="910"/>
      <c r="F75" s="910"/>
      <c r="G75" s="910"/>
      <c r="H75" s="912"/>
      <c r="I75" s="912"/>
      <c r="J75" s="910"/>
      <c r="K75" s="910"/>
      <c r="L75" s="910"/>
    </row>
    <row r="76" spans="1:12" ht="19.899999999999999" customHeight="1">
      <c r="A76" s="1035"/>
      <c r="B76" s="898" t="s">
        <v>6243</v>
      </c>
      <c r="C76" s="898"/>
      <c r="D76" s="899"/>
      <c r="E76" s="900" t="s">
        <v>6307</v>
      </c>
      <c r="F76" s="882" t="s">
        <v>6308</v>
      </c>
      <c r="G76" s="882" t="s">
        <v>623</v>
      </c>
      <c r="H76" s="901"/>
      <c r="I76" s="901"/>
      <c r="J76" s="1036"/>
      <c r="K76" s="1036"/>
      <c r="L76" s="1036"/>
    </row>
    <row r="77" spans="1:12" ht="19.899999999999999" customHeight="1">
      <c r="A77" s="1037" t="s">
        <v>6652</v>
      </c>
      <c r="B77" s="913" t="s">
        <v>2201</v>
      </c>
      <c r="C77" s="913"/>
      <c r="D77" s="914"/>
      <c r="E77" s="889">
        <f>SUM('9.WS-แผนเจ้าหนี้การค้า'!H5)</f>
        <v>0</v>
      </c>
      <c r="F77" s="889">
        <f>SUM('9.WS-แผนเจ้าหนี้การค้า'!I5)</f>
        <v>4524225.3100000005</v>
      </c>
      <c r="G77" s="915">
        <f t="shared" ref="G77:G91" si="30">SUM(E77:F77)</f>
        <v>4524225.3100000005</v>
      </c>
      <c r="H77" s="1018"/>
      <c r="I77" s="1018"/>
      <c r="J77" s="916"/>
      <c r="K77" s="916"/>
      <c r="L77" s="916"/>
    </row>
    <row r="78" spans="1:12" ht="19.899999999999999" customHeight="1">
      <c r="A78" s="1037" t="s">
        <v>6653</v>
      </c>
      <c r="B78" s="913" t="s">
        <v>6355</v>
      </c>
      <c r="C78" s="913"/>
      <c r="D78" s="914"/>
      <c r="E78" s="889">
        <f>SUM('9.WS-แผนเจ้าหนี้การค้า'!H6)</f>
        <v>0</v>
      </c>
      <c r="F78" s="889">
        <f>SUM('9.WS-แผนเจ้าหนี้การค้า'!I6)</f>
        <v>1891996.29</v>
      </c>
      <c r="G78" s="915">
        <f t="shared" si="30"/>
        <v>1891996.29</v>
      </c>
      <c r="H78" s="1018"/>
      <c r="I78" s="1018"/>
      <c r="J78" s="916"/>
      <c r="K78" s="916"/>
      <c r="L78" s="916"/>
    </row>
    <row r="79" spans="1:12" ht="19.899999999999999" customHeight="1">
      <c r="A79" s="1037" t="s">
        <v>6654</v>
      </c>
      <c r="B79" s="913" t="s">
        <v>6356</v>
      </c>
      <c r="C79" s="913"/>
      <c r="D79" s="914"/>
      <c r="E79" s="889">
        <f>SUM('9.WS-แผนเจ้าหนี้การค้า'!H7)</f>
        <v>0</v>
      </c>
      <c r="F79" s="889">
        <f>SUM('9.WS-แผนเจ้าหนี้การค้า'!I7)</f>
        <v>382036</v>
      </c>
      <c r="G79" s="915">
        <f t="shared" si="30"/>
        <v>382036</v>
      </c>
      <c r="H79" s="1018"/>
      <c r="I79" s="1018"/>
      <c r="J79" s="916"/>
      <c r="K79" s="916"/>
      <c r="L79" s="916"/>
    </row>
    <row r="80" spans="1:12" ht="19.899999999999999" customHeight="1">
      <c r="A80" s="1037" t="s">
        <v>6655</v>
      </c>
      <c r="B80" s="913" t="s">
        <v>6357</v>
      </c>
      <c r="C80" s="913"/>
      <c r="D80" s="914"/>
      <c r="E80" s="889">
        <f>SUM('9.WS-แผนเจ้าหนี้การค้า'!H8)</f>
        <v>0</v>
      </c>
      <c r="F80" s="889">
        <f>SUM('9.WS-แผนเจ้าหนี้การค้า'!I8)</f>
        <v>1854061</v>
      </c>
      <c r="G80" s="915">
        <f t="shared" si="30"/>
        <v>1854061</v>
      </c>
      <c r="H80" s="1018"/>
      <c r="I80" s="1018"/>
      <c r="J80" s="916"/>
      <c r="K80" s="916"/>
      <c r="L80" s="916"/>
    </row>
    <row r="81" spans="1:12" ht="19.899999999999999" customHeight="1">
      <c r="A81" s="1037" t="s">
        <v>6656</v>
      </c>
      <c r="B81" s="913" t="s">
        <v>6358</v>
      </c>
      <c r="C81" s="913"/>
      <c r="D81" s="914"/>
      <c r="E81" s="889">
        <f>SUM('9.WS-แผนเจ้าหนี้การค้า'!H9)</f>
        <v>0</v>
      </c>
      <c r="F81" s="889">
        <f>SUM('9.WS-แผนเจ้าหนี้การค้า'!I9)</f>
        <v>0</v>
      </c>
      <c r="G81" s="915">
        <f t="shared" si="30"/>
        <v>0</v>
      </c>
      <c r="H81" s="1018"/>
      <c r="I81" s="1018"/>
      <c r="J81" s="916"/>
      <c r="K81" s="916"/>
      <c r="L81" s="916"/>
    </row>
    <row r="82" spans="1:12" ht="19.899999999999999" customHeight="1">
      <c r="A82" s="1037" t="s">
        <v>6657</v>
      </c>
      <c r="B82" s="913" t="s">
        <v>6359</v>
      </c>
      <c r="C82" s="913"/>
      <c r="D82" s="914"/>
      <c r="E82" s="889">
        <f>SUM('9.WS-แผนเจ้าหนี้การค้า'!H10)</f>
        <v>0</v>
      </c>
      <c r="F82" s="889">
        <f>SUM('9.WS-แผนเจ้าหนี้การค้า'!I10)</f>
        <v>216505.84250000009</v>
      </c>
      <c r="G82" s="915">
        <f t="shared" si="30"/>
        <v>216505.84250000009</v>
      </c>
      <c r="H82" s="1018"/>
      <c r="I82" s="1018"/>
      <c r="J82" s="916"/>
      <c r="K82" s="916"/>
      <c r="L82" s="916"/>
    </row>
    <row r="83" spans="1:12" ht="19.899999999999999" customHeight="1">
      <c r="A83" s="1037" t="s">
        <v>6658</v>
      </c>
      <c r="B83" s="913" t="s">
        <v>690</v>
      </c>
      <c r="C83" s="913"/>
      <c r="D83" s="914"/>
      <c r="E83" s="889">
        <f>SUM('9.WS-แผนเจ้าหนี้การค้า'!H11)</f>
        <v>0</v>
      </c>
      <c r="F83" s="889">
        <f>SUM('9.WS-แผนเจ้าหนี้การค้า'!I11)</f>
        <v>3653412.5666666664</v>
      </c>
      <c r="G83" s="915">
        <f t="shared" si="30"/>
        <v>3653412.5666666664</v>
      </c>
      <c r="H83" s="1018"/>
      <c r="I83" s="1018"/>
      <c r="J83" s="916"/>
      <c r="K83" s="916"/>
      <c r="L83" s="916"/>
    </row>
    <row r="84" spans="1:12" ht="19.899999999999999" customHeight="1">
      <c r="A84" s="1037" t="s">
        <v>6659</v>
      </c>
      <c r="B84" s="913" t="s">
        <v>6392</v>
      </c>
      <c r="C84" s="913"/>
      <c r="D84" s="914"/>
      <c r="E84" s="889">
        <f>SUM('9.WS-แผนเจ้าหนี้การค้า'!H12)</f>
        <v>0</v>
      </c>
      <c r="F84" s="889">
        <f>SUM('9.WS-แผนเจ้าหนี้การค้า'!I12)</f>
        <v>0</v>
      </c>
      <c r="G84" s="915">
        <f t="shared" si="30"/>
        <v>0</v>
      </c>
      <c r="H84" s="1018"/>
      <c r="I84" s="1018"/>
      <c r="J84" s="916"/>
      <c r="K84" s="916"/>
      <c r="L84" s="916"/>
    </row>
    <row r="85" spans="1:12" ht="19.899999999999999" customHeight="1">
      <c r="A85" s="1037" t="s">
        <v>6660</v>
      </c>
      <c r="B85" s="913" t="s">
        <v>6393</v>
      </c>
      <c r="C85" s="913"/>
      <c r="D85" s="914"/>
      <c r="E85" s="889">
        <f>SUM('9.WS-แผนเจ้าหนี้การค้า'!H13)</f>
        <v>996000</v>
      </c>
      <c r="F85" s="889">
        <f>SUM('9.WS-แผนเจ้าหนี้การค้า'!I13)</f>
        <v>11584527.272727273</v>
      </c>
      <c r="G85" s="915">
        <f t="shared" si="30"/>
        <v>12580527.272727273</v>
      </c>
      <c r="H85" s="1018"/>
      <c r="I85" s="1018"/>
      <c r="J85" s="916"/>
      <c r="K85" s="916"/>
      <c r="L85" s="916"/>
    </row>
    <row r="86" spans="1:12" ht="19.899999999999999" customHeight="1">
      <c r="A86" s="1037" t="s">
        <v>6661</v>
      </c>
      <c r="B86" s="913" t="s">
        <v>6394</v>
      </c>
      <c r="C86" s="913"/>
      <c r="D86" s="914"/>
      <c r="E86" s="889">
        <f>SUM('9.WS-แผนเจ้าหนี้การค้า'!H14)</f>
        <v>0</v>
      </c>
      <c r="F86" s="889">
        <f>SUM('9.WS-แผนเจ้าหนี้การค้า'!I14)</f>
        <v>0</v>
      </c>
      <c r="G86" s="915">
        <f t="shared" si="30"/>
        <v>0</v>
      </c>
      <c r="H86" s="1018"/>
      <c r="I86" s="1018"/>
      <c r="J86" s="916"/>
      <c r="K86" s="916"/>
      <c r="L86" s="916"/>
    </row>
    <row r="87" spans="1:12" ht="19.899999999999999" customHeight="1">
      <c r="A87" s="1037" t="s">
        <v>6662</v>
      </c>
      <c r="B87" s="913" t="s">
        <v>6395</v>
      </c>
      <c r="C87" s="913"/>
      <c r="D87" s="914"/>
      <c r="E87" s="889">
        <f>SUM('9.WS-แผนเจ้าหนี้การค้า'!H15)</f>
        <v>0</v>
      </c>
      <c r="F87" s="889">
        <f>SUM('9.WS-แผนเจ้าหนี้การค้า'!I15)</f>
        <v>0</v>
      </c>
      <c r="G87" s="915">
        <f t="shared" si="30"/>
        <v>0</v>
      </c>
      <c r="H87" s="1018"/>
      <c r="I87" s="1018"/>
      <c r="J87" s="916"/>
      <c r="K87" s="916"/>
      <c r="L87" s="916"/>
    </row>
    <row r="88" spans="1:12" ht="19.899999999999999" customHeight="1">
      <c r="A88" s="1037" t="s">
        <v>6663</v>
      </c>
      <c r="B88" s="913" t="s">
        <v>6397</v>
      </c>
      <c r="C88" s="913"/>
      <c r="D88" s="914"/>
      <c r="E88" s="889">
        <f>SUM('9.WS-แผนเจ้าหนี้การค้า'!H16)</f>
        <v>123021.09</v>
      </c>
      <c r="F88" s="889">
        <f>SUM('9.WS-แผนเจ้าหนี้การค้า'!I16)</f>
        <v>1603610.81</v>
      </c>
      <c r="G88" s="915">
        <f t="shared" si="30"/>
        <v>1726631.9000000001</v>
      </c>
      <c r="H88" s="1018"/>
      <c r="I88" s="1018"/>
      <c r="J88" s="916"/>
      <c r="K88" s="916"/>
      <c r="L88" s="916"/>
    </row>
    <row r="89" spans="1:12" ht="19.899999999999999" customHeight="1">
      <c r="A89" s="1037" t="s">
        <v>6664</v>
      </c>
      <c r="B89" s="913" t="s">
        <v>691</v>
      </c>
      <c r="C89" s="913"/>
      <c r="D89" s="914"/>
      <c r="E89" s="889">
        <f>SUM('9.WS-แผนเจ้าหนี้การค้า'!H17)</f>
        <v>0</v>
      </c>
      <c r="F89" s="889">
        <f>SUM('9.WS-แผนเจ้าหนี้การค้า'!I17)</f>
        <v>259006.72</v>
      </c>
      <c r="G89" s="915">
        <f t="shared" si="30"/>
        <v>259006.72</v>
      </c>
      <c r="H89" s="1018"/>
      <c r="I89" s="1018"/>
      <c r="J89" s="916"/>
      <c r="K89" s="916"/>
      <c r="L89" s="916"/>
    </row>
    <row r="90" spans="1:12" ht="19.899999999999999" customHeight="1">
      <c r="A90" s="1037" t="s">
        <v>6665</v>
      </c>
      <c r="B90" s="913" t="s">
        <v>2202</v>
      </c>
      <c r="C90" s="913"/>
      <c r="D90" s="914"/>
      <c r="E90" s="889">
        <f>SUM('9.WS-แผนเจ้าหนี้การค้า'!H18)</f>
        <v>0</v>
      </c>
      <c r="F90" s="889">
        <f>SUM('9.WS-แผนเจ้าหนี้การค้า'!I18)</f>
        <v>2969121.75</v>
      </c>
      <c r="G90" s="915">
        <f t="shared" si="30"/>
        <v>2969121.75</v>
      </c>
      <c r="H90" s="1018"/>
      <c r="I90" s="1018"/>
      <c r="J90" s="916"/>
      <c r="K90" s="916"/>
      <c r="L90" s="916"/>
    </row>
    <row r="91" spans="1:12" ht="19.899999999999999" customHeight="1">
      <c r="A91" s="1037" t="s">
        <v>6666</v>
      </c>
      <c r="B91" s="913" t="s">
        <v>593</v>
      </c>
      <c r="C91" s="913"/>
      <c r="D91" s="914"/>
      <c r="E91" s="889">
        <f>SUM('9.WS-แผนเจ้าหนี้การค้า'!H19)</f>
        <v>0</v>
      </c>
      <c r="F91" s="889">
        <f>SUM('9.WS-แผนเจ้าหนี้การค้า'!I19)</f>
        <v>1065290.2000000002</v>
      </c>
      <c r="G91" s="915">
        <f t="shared" si="30"/>
        <v>1065290.2000000002</v>
      </c>
      <c r="H91" s="1018"/>
      <c r="I91" s="1018"/>
      <c r="J91" s="916"/>
      <c r="K91" s="916"/>
      <c r="L91" s="916"/>
    </row>
    <row r="92" spans="1:12" ht="19.899999999999999" customHeight="1" thickBot="1">
      <c r="A92" s="1038"/>
      <c r="B92" s="1022" t="s">
        <v>623</v>
      </c>
      <c r="C92" s="1022"/>
      <c r="D92" s="1023"/>
      <c r="E92" s="1034">
        <f>SUM(E77:E91)</f>
        <v>1119021.0900000001</v>
      </c>
      <c r="F92" s="1034">
        <f>SUM(F77:F91)</f>
        <v>30003793.761893936</v>
      </c>
      <c r="G92" s="1034">
        <f>SUM(G77:G91)</f>
        <v>31122814.851893935</v>
      </c>
      <c r="H92" s="1018"/>
      <c r="I92" s="1018"/>
      <c r="J92" s="916"/>
      <c r="K92" s="916"/>
      <c r="L92" s="916"/>
    </row>
    <row r="93" spans="1:12" ht="19.899999999999999" customHeight="1" thickTop="1"/>
    <row r="94" spans="1:12" ht="19.899999999999999" customHeight="1">
      <c r="B94" s="927" t="s">
        <v>683</v>
      </c>
      <c r="C94" s="1039"/>
      <c r="D94" s="1039"/>
      <c r="J94" s="1040"/>
      <c r="K94" s="1040"/>
      <c r="L94" s="1040"/>
    </row>
    <row r="95" spans="1:12" ht="19.899999999999999" customHeight="1">
      <c r="B95" s="897" t="s">
        <v>6244</v>
      </c>
      <c r="C95" s="898"/>
      <c r="D95" s="899"/>
      <c r="E95" s="917" t="s">
        <v>658</v>
      </c>
      <c r="F95" s="1041"/>
      <c r="G95" s="1041"/>
      <c r="H95" s="918"/>
      <c r="I95" s="918"/>
      <c r="J95" s="1042"/>
      <c r="K95" s="1042"/>
      <c r="L95" s="1042"/>
    </row>
    <row r="96" spans="1:12" ht="19.899999999999999" customHeight="1">
      <c r="B96" s="1043" t="s">
        <v>2277</v>
      </c>
      <c r="C96" s="913"/>
      <c r="D96" s="914"/>
      <c r="E96" s="1044">
        <f>SUM('10.WS-แผนบริหารจัดการลูกหนี้'!E5)</f>
        <v>28093635.707090929</v>
      </c>
      <c r="F96" s="990"/>
      <c r="G96" s="990"/>
      <c r="H96" s="1018"/>
      <c r="I96" s="1018"/>
      <c r="J96" s="992"/>
      <c r="K96" s="992"/>
      <c r="L96" s="992"/>
    </row>
    <row r="97" spans="1:22" ht="19.899999999999999" customHeight="1">
      <c r="B97" s="1043" t="s">
        <v>2278</v>
      </c>
      <c r="C97" s="913"/>
      <c r="D97" s="914"/>
      <c r="E97" s="1044">
        <f>SUM('10.WS-แผนบริหารจัดการลูกหนี้'!E6)</f>
        <v>0</v>
      </c>
      <c r="F97" s="990"/>
      <c r="G97" s="990"/>
      <c r="H97" s="1018"/>
      <c r="I97" s="1018"/>
      <c r="J97" s="992"/>
      <c r="K97" s="992"/>
      <c r="L97" s="992"/>
    </row>
    <row r="98" spans="1:22" ht="19.899999999999999" customHeight="1">
      <c r="B98" s="1043" t="s">
        <v>2279</v>
      </c>
      <c r="C98" s="913"/>
      <c r="D98" s="914"/>
      <c r="E98" s="1044">
        <f>SUM('10.WS-แผนบริหารจัดการลูกหนี้'!E7)</f>
        <v>394828.94399999996</v>
      </c>
      <c r="F98" s="990"/>
      <c r="G98" s="990"/>
      <c r="H98" s="1018"/>
      <c r="I98" s="1018"/>
      <c r="J98" s="992"/>
      <c r="K98" s="992"/>
      <c r="L98" s="992"/>
    </row>
    <row r="99" spans="1:22" ht="19.899999999999999" customHeight="1">
      <c r="B99" s="1043" t="s">
        <v>2280</v>
      </c>
      <c r="C99" s="913"/>
      <c r="D99" s="914"/>
      <c r="E99" s="1044">
        <f>SUM('10.WS-แผนบริหารจัดการลูกหนี้'!E8)</f>
        <v>4193776.7039999999</v>
      </c>
      <c r="F99" s="990"/>
      <c r="G99" s="990"/>
      <c r="H99" s="1018"/>
      <c r="I99" s="1018"/>
      <c r="J99" s="992"/>
      <c r="K99" s="992"/>
      <c r="L99" s="992"/>
    </row>
    <row r="100" spans="1:22" ht="19.899999999999999" customHeight="1">
      <c r="B100" s="1043" t="s">
        <v>2281</v>
      </c>
      <c r="C100" s="913"/>
      <c r="D100" s="914"/>
      <c r="E100" s="1044">
        <f>SUM('10.WS-แผนบริหารจัดการลูกหนี้'!E9)</f>
        <v>9860609.1699999999</v>
      </c>
      <c r="F100" s="990"/>
      <c r="G100" s="990"/>
      <c r="H100" s="1018"/>
      <c r="I100" s="1018"/>
      <c r="J100" s="992"/>
      <c r="K100" s="992"/>
      <c r="L100" s="992"/>
    </row>
    <row r="101" spans="1:22" ht="19.899999999999999" customHeight="1">
      <c r="B101" s="1043" t="s">
        <v>2282</v>
      </c>
      <c r="C101" s="913"/>
      <c r="D101" s="914"/>
      <c r="E101" s="1044">
        <f>SUM('10.WS-แผนบริหารจัดการลูกหนี้'!E10)</f>
        <v>815721.6</v>
      </c>
      <c r="F101" s="990"/>
      <c r="G101" s="990"/>
      <c r="H101" s="1018"/>
      <c r="I101" s="1018"/>
      <c r="J101" s="992"/>
      <c r="K101" s="992"/>
      <c r="L101" s="992"/>
    </row>
    <row r="102" spans="1:22" ht="19.899999999999999" customHeight="1">
      <c r="B102" s="1043" t="s">
        <v>2283</v>
      </c>
      <c r="C102" s="913"/>
      <c r="D102" s="914"/>
      <c r="E102" s="1044">
        <f>SUM('10.WS-แผนบริหารจัดการลูกหนี้'!E11)</f>
        <v>5913062.25</v>
      </c>
      <c r="F102" s="990"/>
      <c r="G102" s="990"/>
      <c r="H102" s="1018"/>
      <c r="I102" s="1018"/>
      <c r="J102" s="992"/>
      <c r="K102" s="992"/>
      <c r="L102" s="992"/>
    </row>
    <row r="103" spans="1:22" ht="19.899999999999999" customHeight="1" thickBot="1">
      <c r="B103" s="1045" t="s">
        <v>623</v>
      </c>
      <c r="C103" s="1046"/>
      <c r="D103" s="1047"/>
      <c r="E103" s="1048">
        <f>SUM(E96:E102)</f>
        <v>49271634.375090927</v>
      </c>
      <c r="F103" s="1049"/>
      <c r="G103" s="1049"/>
      <c r="H103" s="1025"/>
      <c r="I103" s="1025"/>
      <c r="J103" s="1050"/>
      <c r="K103" s="1050"/>
      <c r="L103" s="1050"/>
    </row>
    <row r="104" spans="1:22" ht="19.899999999999999" customHeight="1" thickTop="1">
      <c r="H104" s="995"/>
      <c r="I104" s="995"/>
    </row>
    <row r="105" spans="1:22" ht="19.899999999999999" customHeight="1">
      <c r="B105" s="897" t="s">
        <v>684</v>
      </c>
      <c r="C105" s="1051"/>
      <c r="D105" s="1052"/>
      <c r="E105" s="917" t="s">
        <v>658</v>
      </c>
      <c r="F105" s="990"/>
      <c r="G105" s="990"/>
      <c r="H105" s="918"/>
      <c r="I105" s="918"/>
      <c r="J105" s="1053"/>
      <c r="K105" s="1053"/>
      <c r="L105" s="1053"/>
    </row>
    <row r="106" spans="1:22" ht="19.899999999999999" customHeight="1">
      <c r="B106" s="1054" t="s">
        <v>6245</v>
      </c>
      <c r="C106" s="1055"/>
      <c r="D106" s="1056"/>
      <c r="E106" s="1057">
        <f>SUM('11.WS-แผนลงทุน'!G5)</f>
        <v>2276515.02</v>
      </c>
      <c r="F106" s="990"/>
      <c r="G106" s="990"/>
      <c r="H106" s="1018"/>
      <c r="I106" s="1018"/>
      <c r="J106" s="992"/>
      <c r="K106" s="992"/>
      <c r="L106" s="992"/>
    </row>
    <row r="107" spans="1:22" ht="19.899999999999999" customHeight="1">
      <c r="B107" s="1058" t="s">
        <v>6246</v>
      </c>
      <c r="C107" s="1059"/>
      <c r="D107" s="1060"/>
      <c r="E107" s="1061">
        <f>SUM('11.WS-แผนลงทุน'!G6)</f>
        <v>2447984.98</v>
      </c>
      <c r="F107" s="990"/>
      <c r="G107" s="990"/>
      <c r="H107" s="1018"/>
      <c r="I107" s="1018"/>
      <c r="J107" s="992"/>
      <c r="K107" s="992"/>
      <c r="L107" s="992"/>
    </row>
    <row r="108" spans="1:22" ht="19.899999999999999" customHeight="1">
      <c r="B108" s="1058" t="s">
        <v>6247</v>
      </c>
      <c r="C108" s="1059"/>
      <c r="D108" s="1060"/>
      <c r="E108" s="1061">
        <f>SUM('11.WS-แผนลงทุน'!G7)</f>
        <v>0</v>
      </c>
      <c r="F108" s="990"/>
      <c r="G108" s="990"/>
      <c r="H108" s="1018"/>
      <c r="I108" s="1018"/>
      <c r="J108" s="992"/>
      <c r="K108" s="992"/>
      <c r="L108" s="992"/>
    </row>
    <row r="109" spans="1:22" ht="19.899999999999999" customHeight="1">
      <c r="B109" s="1054" t="s">
        <v>6248</v>
      </c>
      <c r="C109" s="1055"/>
      <c r="D109" s="1056"/>
      <c r="E109" s="1057">
        <f>SUM('11.WS-แผนลงทุน'!G8)</f>
        <v>0</v>
      </c>
      <c r="F109" s="909"/>
      <c r="G109" s="909"/>
      <c r="H109" s="1018"/>
      <c r="I109" s="1018"/>
      <c r="J109" s="992"/>
      <c r="K109" s="992"/>
      <c r="L109" s="992"/>
    </row>
    <row r="110" spans="1:22" ht="19.899999999999999" customHeight="1">
      <c r="B110" s="1058" t="s">
        <v>6249</v>
      </c>
      <c r="C110" s="1059"/>
      <c r="D110" s="1060"/>
      <c r="E110" s="1062">
        <f>SUM('11.WS-แผนลงทุน'!G9)</f>
        <v>0</v>
      </c>
      <c r="F110" s="909"/>
      <c r="G110" s="909"/>
      <c r="H110" s="1018"/>
      <c r="I110" s="1018"/>
      <c r="J110" s="992"/>
      <c r="K110" s="992"/>
      <c r="L110" s="992"/>
    </row>
    <row r="111" spans="1:22" ht="19.899999999999999" customHeight="1" thickBot="1">
      <c r="B111" s="1045" t="s">
        <v>623</v>
      </c>
      <c r="C111" s="1046"/>
      <c r="D111" s="1047"/>
      <c r="E111" s="1048">
        <f>SUM(E106:E110)</f>
        <v>4724500</v>
      </c>
      <c r="F111" s="1049"/>
      <c r="G111" s="1049"/>
      <c r="H111" s="1025"/>
      <c r="I111" s="1025"/>
      <c r="J111" s="1050"/>
      <c r="K111" s="1050"/>
      <c r="L111" s="1050"/>
    </row>
    <row r="112" spans="1:22" s="1067" customFormat="1" ht="23.5" customHeight="1" thickTop="1">
      <c r="A112" s="1063"/>
      <c r="B112" s="1064"/>
      <c r="C112" s="1064"/>
      <c r="D112" s="1064"/>
      <c r="E112" s="1065"/>
      <c r="F112" s="1064"/>
      <c r="G112" s="1064"/>
      <c r="H112" s="1065"/>
      <c r="I112" s="1065"/>
      <c r="J112" s="1066"/>
      <c r="K112" s="1066"/>
      <c r="L112" s="1066"/>
      <c r="T112" s="1068"/>
      <c r="U112" s="1068"/>
      <c r="V112" s="1068"/>
    </row>
    <row r="113" spans="2:12" ht="81" customHeight="1">
      <c r="H113" s="995"/>
      <c r="I113" s="995"/>
    </row>
    <row r="114" spans="2:12" ht="19.899999999999999" customHeight="1">
      <c r="B114" s="1069" t="s">
        <v>685</v>
      </c>
      <c r="C114" s="1070"/>
      <c r="D114" s="1071"/>
      <c r="E114" s="919" t="s">
        <v>658</v>
      </c>
      <c r="F114" s="912"/>
      <c r="G114" s="912"/>
      <c r="H114" s="918"/>
      <c r="I114" s="918"/>
      <c r="J114" s="1053"/>
      <c r="K114" s="1053"/>
      <c r="L114" s="1053"/>
    </row>
    <row r="115" spans="2:12" ht="19.899999999999999" customHeight="1">
      <c r="B115" s="1014" t="s">
        <v>705</v>
      </c>
      <c r="C115" s="1015"/>
      <c r="D115" s="1016"/>
      <c r="E115" s="1044">
        <f>SUM('12.WS-แผนสนับสนุน รพ.สต.'!C16)</f>
        <v>2266000</v>
      </c>
      <c r="F115" s="1072"/>
      <c r="G115" s="1072"/>
      <c r="H115" s="1018"/>
      <c r="I115" s="1018"/>
      <c r="J115" s="1073"/>
      <c r="K115" s="1073"/>
      <c r="L115" s="1073"/>
    </row>
    <row r="116" spans="2:12" ht="19.899999999999999" customHeight="1">
      <c r="B116" s="1043" t="s">
        <v>702</v>
      </c>
      <c r="C116" s="913"/>
      <c r="D116" s="914"/>
      <c r="E116" s="1044">
        <f>SUM('12.WS-แผนสนับสนุน รพ.สต.'!D16)</f>
        <v>4859379.7200000007</v>
      </c>
      <c r="F116" s="990"/>
      <c r="G116" s="990"/>
      <c r="H116" s="1018"/>
      <c r="I116" s="1018"/>
      <c r="J116" s="992"/>
      <c r="K116" s="992"/>
      <c r="L116" s="992"/>
    </row>
    <row r="117" spans="2:12" ht="19.899999999999999" customHeight="1">
      <c r="B117" s="1074" t="s">
        <v>581</v>
      </c>
      <c r="C117" s="1075"/>
      <c r="D117" s="1076"/>
      <c r="E117" s="1044">
        <f>SUM('12.WS-แผนสนับสนุน รพ.สต.'!E16)</f>
        <v>760000</v>
      </c>
      <c r="F117" s="1077"/>
      <c r="G117" s="1077"/>
      <c r="H117" s="1018"/>
      <c r="I117" s="1018"/>
      <c r="J117" s="1078"/>
      <c r="K117" s="1078"/>
      <c r="L117" s="1078"/>
    </row>
    <row r="118" spans="2:12" ht="19.899999999999999" customHeight="1">
      <c r="B118" s="1079" t="s">
        <v>6684</v>
      </c>
      <c r="C118" s="1080"/>
      <c r="D118" s="1081"/>
      <c r="E118" s="1082">
        <f>SUM('12.WS-แผนสนับสนุน รพ.สต.'!F16)</f>
        <v>200475</v>
      </c>
      <c r="F118" s="1077"/>
      <c r="G118" s="1077"/>
      <c r="H118" s="1018"/>
      <c r="I118" s="1018"/>
      <c r="J118" s="1078"/>
      <c r="K118" s="1078"/>
      <c r="L118" s="1078"/>
    </row>
    <row r="119" spans="2:12" ht="19.899999999999999" customHeight="1">
      <c r="B119" s="1079" t="s">
        <v>6685</v>
      </c>
      <c r="C119" s="1080"/>
      <c r="D119" s="1081"/>
      <c r="E119" s="1082">
        <f>SUM('12.WS-แผนสนับสนุน รพ.สต.'!G16)</f>
        <v>0</v>
      </c>
      <c r="F119" s="1077"/>
      <c r="G119" s="1077"/>
      <c r="H119" s="1018"/>
      <c r="I119" s="1018"/>
      <c r="J119" s="1078"/>
      <c r="K119" s="1078"/>
      <c r="L119" s="1078"/>
    </row>
    <row r="120" spans="2:12" ht="19.899999999999999" customHeight="1">
      <c r="B120" s="1079" t="s">
        <v>6686</v>
      </c>
      <c r="C120" s="1080"/>
      <c r="D120" s="1081"/>
      <c r="E120" s="1082">
        <f>SUM('12.WS-แผนสนับสนุน รพ.สต.'!H16)</f>
        <v>30000</v>
      </c>
      <c r="F120" s="1077"/>
      <c r="G120" s="1077"/>
      <c r="H120" s="1018"/>
      <c r="I120" s="1018"/>
      <c r="J120" s="1078"/>
      <c r="K120" s="1078"/>
      <c r="L120" s="1078"/>
    </row>
    <row r="121" spans="2:12" ht="19.899999999999999" customHeight="1">
      <c r="B121" s="1079" t="s">
        <v>6687</v>
      </c>
      <c r="C121" s="1080"/>
      <c r="D121" s="1081"/>
      <c r="E121" s="1082">
        <f>SUM('12.WS-แผนสนับสนุน รพ.สต.'!I16)</f>
        <v>0</v>
      </c>
      <c r="F121" s="1077"/>
      <c r="G121" s="1077"/>
      <c r="H121" s="1018"/>
      <c r="I121" s="1018"/>
      <c r="J121" s="1078"/>
      <c r="K121" s="1078"/>
      <c r="L121" s="1078"/>
    </row>
    <row r="122" spans="2:12" ht="19.899999999999999" customHeight="1">
      <c r="B122" s="1079" t="s">
        <v>6688</v>
      </c>
      <c r="C122" s="1080"/>
      <c r="D122" s="1081"/>
      <c r="E122" s="1082">
        <f>SUM('12.WS-แผนสนับสนุน รพ.สต.'!J16)</f>
        <v>19500</v>
      </c>
      <c r="F122" s="1077"/>
      <c r="G122" s="1077"/>
      <c r="H122" s="1018"/>
      <c r="I122" s="1018"/>
      <c r="J122" s="1078"/>
      <c r="K122" s="1078"/>
      <c r="L122" s="1078"/>
    </row>
    <row r="123" spans="2:12" ht="19.899999999999999" customHeight="1">
      <c r="B123" s="1074" t="s">
        <v>592</v>
      </c>
      <c r="C123" s="1075"/>
      <c r="D123" s="1076"/>
      <c r="E123" s="1044">
        <f>SUM('12.WS-แผนสนับสนุน รพ.สต.'!K16)</f>
        <v>12000</v>
      </c>
      <c r="G123" s="1077"/>
      <c r="H123" s="1018"/>
      <c r="I123" s="1018"/>
      <c r="J123" s="1078"/>
      <c r="K123" s="1078"/>
      <c r="L123" s="1078"/>
    </row>
    <row r="124" spans="2:12" ht="19.899999999999999" customHeight="1">
      <c r="B124" s="1074" t="s">
        <v>701</v>
      </c>
      <c r="C124" s="1075"/>
      <c r="D124" s="1076"/>
      <c r="E124" s="1044">
        <f>SUM('12.WS-แผนสนับสนุน รพ.สต.'!L16)</f>
        <v>1867990</v>
      </c>
      <c r="F124" s="1077"/>
      <c r="G124" s="1077"/>
      <c r="H124" s="1018"/>
      <c r="I124" s="1018"/>
      <c r="J124" s="1078"/>
      <c r="K124" s="1078"/>
      <c r="L124" s="1078"/>
    </row>
    <row r="125" spans="2:12" ht="19.899999999999999" customHeight="1" thickBot="1">
      <c r="B125" s="1045" t="s">
        <v>623</v>
      </c>
      <c r="C125" s="1046"/>
      <c r="D125" s="1047"/>
      <c r="E125" s="1048">
        <f>SUM(E115:E124)</f>
        <v>10015344.720000001</v>
      </c>
      <c r="F125" s="1049"/>
      <c r="G125" s="1049"/>
      <c r="H125" s="1025"/>
      <c r="I125" s="1025"/>
      <c r="J125" s="1050"/>
      <c r="K125" s="1050"/>
      <c r="L125" s="1050"/>
    </row>
    <row r="126" spans="2:12" ht="19.899999999999999" customHeight="1" thickTop="1">
      <c r="F126" s="990"/>
      <c r="G126" s="990"/>
      <c r="J126" s="992"/>
      <c r="K126" s="992"/>
      <c r="L126" s="992"/>
    </row>
  </sheetData>
  <mergeCells count="2">
    <mergeCell ref="N35:N36"/>
    <mergeCell ref="N3:R3"/>
  </mergeCells>
  <conditionalFormatting sqref="E39:H39 E38:G38 J38:J39">
    <cfRule type="containsText" dxfId="76" priority="69" operator="containsText" text="เกินดุล">
      <formula>NOT(ISERROR(SEARCH("เกินดุล",E38)))</formula>
    </cfRule>
    <cfRule type="containsText" dxfId="75" priority="70" operator="containsText" text="ขาดดุล">
      <formula>NOT(ISERROR(SEARCH("ขาดดุล",E38)))</formula>
    </cfRule>
    <cfRule type="containsText" dxfId="74" priority="71" operator="containsText" text="เกินดุล">
      <formula>NOT(ISERROR(SEARCH("เกินดุล",E38)))</formula>
    </cfRule>
    <cfRule type="containsText" dxfId="73" priority="72" operator="containsText" text="ขาดดุล">
      <formula>NOT(ISERROR(SEARCH("ขาดดุล",E38)))</formula>
    </cfRule>
  </conditionalFormatting>
  <conditionalFormatting sqref="E37:G37 J37">
    <cfRule type="cellIs" dxfId="72" priority="63" operator="lessThan">
      <formula>0</formula>
    </cfRule>
    <cfRule type="cellIs" dxfId="71" priority="64" operator="equal">
      <formula>0</formula>
    </cfRule>
    <cfRule type="cellIs" dxfId="70" priority="65" operator="lessThan">
      <formula>0</formula>
    </cfRule>
    <cfRule type="cellIs" dxfId="69" priority="66" operator="greaterThanOrEqual">
      <formula>0</formula>
    </cfRule>
  </conditionalFormatting>
  <conditionalFormatting sqref="Q5:R33">
    <cfRule type="cellIs" dxfId="68" priority="61" operator="greaterThan">
      <formula>0</formula>
    </cfRule>
    <cfRule type="cellIs" dxfId="67" priority="62" operator="lessThan">
      <formula>0</formula>
    </cfRule>
  </conditionalFormatting>
  <conditionalFormatting sqref="D38">
    <cfRule type="containsText" dxfId="66" priority="41" operator="containsText" text="เกินดุล">
      <formula>NOT(ISERROR(SEARCH("เกินดุล",D38)))</formula>
    </cfRule>
    <cfRule type="containsText" dxfId="65" priority="42" operator="containsText" text="ขาดดุล">
      <formula>NOT(ISERROR(SEARCH("ขาดดุล",D38)))</formula>
    </cfRule>
    <cfRule type="containsText" dxfId="64" priority="43" operator="containsText" text="เกินดุล">
      <formula>NOT(ISERROR(SEARCH("เกินดุล",D38)))</formula>
    </cfRule>
    <cfRule type="containsText" dxfId="63" priority="44" operator="containsText" text="ขาดดุล">
      <formula>NOT(ISERROR(SEARCH("ขาดดุล",D38)))</formula>
    </cfRule>
  </conditionalFormatting>
  <conditionalFormatting sqref="D37">
    <cfRule type="cellIs" dxfId="62" priority="37" operator="lessThan">
      <formula>0</formula>
    </cfRule>
    <cfRule type="cellIs" dxfId="61" priority="38" operator="equal">
      <formula>0</formula>
    </cfRule>
    <cfRule type="cellIs" dxfId="60" priority="39" operator="lessThan">
      <formula>0</formula>
    </cfRule>
    <cfRule type="cellIs" dxfId="59" priority="40" operator="greaterThanOrEqual">
      <formula>0</formula>
    </cfRule>
  </conditionalFormatting>
  <conditionalFormatting sqref="C38">
    <cfRule type="containsText" dxfId="58" priority="33" operator="containsText" text="เกินดุล">
      <formula>NOT(ISERROR(SEARCH("เกินดุล",C38)))</formula>
    </cfRule>
    <cfRule type="containsText" dxfId="57" priority="34" operator="containsText" text="ขาดดุล">
      <formula>NOT(ISERROR(SEARCH("ขาดดุล",C38)))</formula>
    </cfRule>
    <cfRule type="containsText" dxfId="56" priority="35" operator="containsText" text="เกินดุล">
      <formula>NOT(ISERROR(SEARCH("เกินดุล",C38)))</formula>
    </cfRule>
    <cfRule type="containsText" dxfId="55" priority="36" operator="containsText" text="ขาดดุล">
      <formula>NOT(ISERROR(SEARCH("ขาดดุล",C38)))</formula>
    </cfRule>
  </conditionalFormatting>
  <conditionalFormatting sqref="C37">
    <cfRule type="cellIs" dxfId="54" priority="29" operator="lessThan">
      <formula>0</formula>
    </cfRule>
    <cfRule type="cellIs" dxfId="53" priority="30" operator="equal">
      <formula>0</formula>
    </cfRule>
    <cfRule type="cellIs" dxfId="52" priority="31" operator="lessThan">
      <formula>0</formula>
    </cfRule>
    <cfRule type="cellIs" dxfId="51" priority="32" operator="greaterThanOrEqual">
      <formula>0</formula>
    </cfRule>
  </conditionalFormatting>
  <conditionalFormatting sqref="H38">
    <cfRule type="containsText" dxfId="50" priority="25" operator="containsText" text="เกินดุล">
      <formula>NOT(ISERROR(SEARCH("เกินดุล",H38)))</formula>
    </cfRule>
    <cfRule type="containsText" dxfId="49" priority="26" operator="containsText" text="ขาดดุล">
      <formula>NOT(ISERROR(SEARCH("ขาดดุล",H38)))</formula>
    </cfRule>
    <cfRule type="containsText" dxfId="48" priority="27" operator="containsText" text="เกินดุล">
      <formula>NOT(ISERROR(SEARCH("เกินดุล",H38)))</formula>
    </cfRule>
    <cfRule type="containsText" dxfId="47" priority="28" operator="containsText" text="ขาดดุล">
      <formula>NOT(ISERROR(SEARCH("ขาดดุล",H38)))</formula>
    </cfRule>
  </conditionalFormatting>
  <conditionalFormatting sqref="H37">
    <cfRule type="cellIs" dxfId="46" priority="21" operator="lessThan">
      <formula>0</formula>
    </cfRule>
    <cfRule type="cellIs" dxfId="45" priority="22" operator="equal">
      <formula>0</formula>
    </cfRule>
    <cfRule type="cellIs" dxfId="44" priority="23" operator="lessThan">
      <formula>0</formula>
    </cfRule>
    <cfRule type="cellIs" dxfId="43" priority="24" operator="greaterThanOrEqual">
      <formula>0</formula>
    </cfRule>
  </conditionalFormatting>
  <conditionalFormatting sqref="I39">
    <cfRule type="containsText" dxfId="42" priority="17" operator="containsText" text="เกินดุล">
      <formula>NOT(ISERROR(SEARCH("เกินดุล",I39)))</formula>
    </cfRule>
    <cfRule type="containsText" dxfId="41" priority="18" operator="containsText" text="ขาดดุล">
      <formula>NOT(ISERROR(SEARCH("ขาดดุล",I39)))</formula>
    </cfRule>
    <cfRule type="containsText" dxfId="40" priority="19" operator="containsText" text="เกินดุล">
      <formula>NOT(ISERROR(SEARCH("เกินดุล",I39)))</formula>
    </cfRule>
    <cfRule type="containsText" dxfId="39" priority="20" operator="containsText" text="ขาดดุล">
      <formula>NOT(ISERROR(SEARCH("ขาดดุล",I39)))</formula>
    </cfRule>
  </conditionalFormatting>
  <conditionalFormatting sqref="I38">
    <cfRule type="containsText" dxfId="38" priority="13" operator="containsText" text="เกินดุล">
      <formula>NOT(ISERROR(SEARCH("เกินดุล",I38)))</formula>
    </cfRule>
    <cfRule type="containsText" dxfId="37" priority="14" operator="containsText" text="ขาดดุล">
      <formula>NOT(ISERROR(SEARCH("ขาดดุล",I38)))</formula>
    </cfRule>
    <cfRule type="containsText" dxfId="36" priority="15" operator="containsText" text="เกินดุล">
      <formula>NOT(ISERROR(SEARCH("เกินดุล",I38)))</formula>
    </cfRule>
    <cfRule type="containsText" dxfId="35" priority="16" operator="containsText" text="ขาดดุล">
      <formula>NOT(ISERROR(SEARCH("ขาดดุล",I38)))</formula>
    </cfRule>
  </conditionalFormatting>
  <conditionalFormatting sqref="I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8:K39">
    <cfRule type="containsText" dxfId="30" priority="5" operator="containsText" text="เกินดุล">
      <formula>NOT(ISERROR(SEARCH("เกินดุล",K38)))</formula>
    </cfRule>
    <cfRule type="containsText" dxfId="29" priority="6" operator="containsText" text="ขาดดุล">
      <formula>NOT(ISERROR(SEARCH("ขาดดุล",K38)))</formula>
    </cfRule>
    <cfRule type="containsText" dxfId="28" priority="7" operator="containsText" text="เกินดุล">
      <formula>NOT(ISERROR(SEARCH("เกินดุล",K38)))</formula>
    </cfRule>
    <cfRule type="containsText" dxfId="27" priority="8" operator="containsText" text="ขาดดุล">
      <formula>NOT(ISERROR(SEARCH("ขาดดุล",K38)))</formula>
    </cfRule>
  </conditionalFormatting>
  <conditionalFormatting sqref="K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35433070866141736" right="0.27559055118110237" top="0.31496062992125984" bottom="0.31496062992125984" header="0.15748031496062992" footer="0.19685039370078741"/>
  <pageSetup paperSize="5" scale="65" orientation="landscape" horizontalDpi="300" verticalDpi="300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E14" sqref="E14:E20"/>
    </sheetView>
  </sheetViews>
  <sheetFormatPr defaultColWidth="9" defaultRowHeight="24"/>
  <cols>
    <col min="1" max="1" width="2.08203125" style="5" customWidth="1"/>
    <col min="2" max="2" width="4.5" style="5" customWidth="1"/>
    <col min="3" max="3" width="9" style="69" customWidth="1"/>
    <col min="4" max="4" width="46.83203125" style="5" customWidth="1"/>
    <col min="5" max="5" width="19" style="5" customWidth="1"/>
    <col min="6" max="6" width="23" style="69" customWidth="1"/>
    <col min="7" max="7" width="19.08203125" style="5" customWidth="1"/>
    <col min="8" max="8" width="21.5" style="5" customWidth="1"/>
    <col min="9" max="9" width="15.25" style="5" customWidth="1"/>
    <col min="10" max="10" width="18" style="152" customWidth="1"/>
    <col min="11" max="11" width="26.83203125" style="146" customWidth="1"/>
    <col min="12" max="12" width="14.5" style="5" bestFit="1" customWidth="1"/>
    <col min="13" max="16384" width="9" style="5"/>
  </cols>
  <sheetData>
    <row r="1" spans="3:13" ht="27">
      <c r="C1" s="1199" t="s">
        <v>4120</v>
      </c>
      <c r="D1" s="1199"/>
      <c r="E1" s="1199"/>
      <c r="F1" s="1199"/>
      <c r="G1" s="1199"/>
      <c r="H1" s="425"/>
      <c r="I1" s="425"/>
    </row>
    <row r="2" spans="3:13" ht="30">
      <c r="E2" s="210" t="str">
        <f>'1.Planfin2565'!J2</f>
        <v>28850</v>
      </c>
      <c r="G2" s="211"/>
    </row>
    <row r="3" spans="3:13" ht="27">
      <c r="C3" s="430"/>
      <c r="D3" s="305" t="s">
        <v>676</v>
      </c>
      <c r="E3" s="1198" t="s">
        <v>1149</v>
      </c>
      <c r="F3" s="1198"/>
      <c r="G3" s="1198"/>
      <c r="H3" s="100"/>
      <c r="I3" s="221"/>
    </row>
    <row r="4" spans="3:13" s="28" customFormat="1">
      <c r="C4" s="431">
        <v>1</v>
      </c>
      <c r="D4" s="432" t="s">
        <v>1160</v>
      </c>
      <c r="E4" s="377" t="s">
        <v>598</v>
      </c>
      <c r="F4" s="377" t="s">
        <v>600</v>
      </c>
      <c r="G4" s="377" t="s">
        <v>599</v>
      </c>
      <c r="H4" s="239"/>
      <c r="I4" s="239"/>
      <c r="J4" s="169"/>
      <c r="K4" s="170"/>
    </row>
    <row r="5" spans="3:13">
      <c r="C5" s="433">
        <v>41010</v>
      </c>
      <c r="D5" s="231" t="s">
        <v>1174</v>
      </c>
      <c r="E5" s="1083">
        <v>56287</v>
      </c>
      <c r="F5" s="434">
        <f>IF(E5=0,"0",G5/E5)</f>
        <v>361.31044597109286</v>
      </c>
      <c r="G5" s="435">
        <f>SUMIF('6.WS-Re-Exp'!$E$3:$E$442,'2.Revenue'!C5,'6.WS-Re-Exp'!$C$3:$C$442)</f>
        <v>20337081.072374903</v>
      </c>
      <c r="H5" s="240"/>
      <c r="I5" s="241"/>
      <c r="J5" s="171"/>
      <c r="K5" s="172"/>
    </row>
    <row r="6" spans="3:13">
      <c r="C6" s="433">
        <v>41020</v>
      </c>
      <c r="D6" s="231" t="s">
        <v>5</v>
      </c>
      <c r="E6" s="1084">
        <v>0</v>
      </c>
      <c r="F6" s="434" t="str">
        <f t="shared" ref="F6:F11" si="0">IF(E6=0,"0",G6/E6)</f>
        <v>0</v>
      </c>
      <c r="G6" s="435">
        <f>SUMIF('6.WS-Re-Exp'!$E$3:$E$442,'2.Revenue'!C6,'6.WS-Re-Exp'!$C$3:$C$442)</f>
        <v>0</v>
      </c>
      <c r="H6" s="240"/>
      <c r="I6" s="241"/>
      <c r="J6" s="171"/>
      <c r="K6" s="172"/>
    </row>
    <row r="7" spans="3:13">
      <c r="C7" s="433">
        <v>41030</v>
      </c>
      <c r="D7" s="231" t="s">
        <v>634</v>
      </c>
      <c r="E7" s="1084">
        <v>572</v>
      </c>
      <c r="F7" s="434">
        <f t="shared" si="0"/>
        <v>438.0944055944056</v>
      </c>
      <c r="G7" s="435">
        <f>SUMIF('6.WS-Re-Exp'!$E$3:$E$442,'2.Revenue'!C7,'6.WS-Re-Exp'!$C$3:$C$442)</f>
        <v>250590</v>
      </c>
      <c r="H7" s="240"/>
      <c r="I7" s="241"/>
      <c r="J7" s="171"/>
      <c r="K7" s="172"/>
    </row>
    <row r="8" spans="3:13" ht="21.65" customHeight="1">
      <c r="C8" s="433">
        <v>41040</v>
      </c>
      <c r="D8" s="231" t="s">
        <v>7</v>
      </c>
      <c r="E8" s="1084">
        <v>6803</v>
      </c>
      <c r="F8" s="434">
        <f t="shared" si="0"/>
        <v>293.98794649419375</v>
      </c>
      <c r="G8" s="435">
        <f>SUMIF('6.WS-Re-Exp'!$E$3:$E$442,'2.Revenue'!C8,'6.WS-Re-Exp'!$C$3:$C$442)</f>
        <v>2000000</v>
      </c>
      <c r="H8" s="240"/>
      <c r="I8" s="241"/>
      <c r="J8" s="171"/>
      <c r="K8" s="172"/>
    </row>
    <row r="9" spans="3:13" ht="20.5" customHeight="1">
      <c r="C9" s="433">
        <v>41050</v>
      </c>
      <c r="D9" s="231" t="s">
        <v>1176</v>
      </c>
      <c r="E9" s="1084">
        <v>4677</v>
      </c>
      <c r="F9" s="434">
        <f t="shared" si="0"/>
        <v>242.2578576010263</v>
      </c>
      <c r="G9" s="435">
        <f>SUMIF('6.WS-Re-Exp'!$E$3:$E$442,'2.Revenue'!C9,'6.WS-Re-Exp'!$C$3:$C$442)</f>
        <v>1133040</v>
      </c>
      <c r="H9" s="240"/>
      <c r="I9" s="241"/>
      <c r="J9" s="171"/>
      <c r="K9" s="172"/>
      <c r="L9" s="10"/>
    </row>
    <row r="10" spans="3:13">
      <c r="C10" s="433">
        <v>41060</v>
      </c>
      <c r="D10" s="231" t="s">
        <v>1175</v>
      </c>
      <c r="E10" s="1084">
        <v>339</v>
      </c>
      <c r="F10" s="434">
        <f t="shared" si="0"/>
        <v>2949.8525073746314</v>
      </c>
      <c r="G10" s="435">
        <f>SUMIF('6.WS-Re-Exp'!$E$3:$E$442,'2.Revenue'!C10,'6.WS-Re-Exp'!$C$3:$C$442)</f>
        <v>1000000</v>
      </c>
      <c r="H10" s="240"/>
      <c r="I10" s="241"/>
      <c r="J10" s="171"/>
      <c r="K10" s="172"/>
      <c r="L10" s="10"/>
      <c r="M10" s="6"/>
    </row>
    <row r="11" spans="3:13">
      <c r="C11" s="433">
        <v>41070</v>
      </c>
      <c r="D11" s="231" t="s">
        <v>13</v>
      </c>
      <c r="E11" s="1084">
        <v>59318</v>
      </c>
      <c r="F11" s="434">
        <f t="shared" si="0"/>
        <v>78.391044876765903</v>
      </c>
      <c r="G11" s="435">
        <f>SUMIF('6.WS-Re-Exp'!$E$3:$E$442,'2.Revenue'!C11,'6.WS-Re-Exp'!$C$3:$C$442)</f>
        <v>4650000</v>
      </c>
      <c r="H11" s="240"/>
      <c r="I11" s="241"/>
      <c r="J11" s="171"/>
      <c r="K11" s="173"/>
    </row>
    <row r="12" spans="3:13">
      <c r="C12" s="433">
        <v>41111</v>
      </c>
      <c r="D12" s="436" t="s">
        <v>1177</v>
      </c>
      <c r="E12" s="437">
        <f>SUM(E5:E11)</f>
        <v>127996</v>
      </c>
      <c r="F12" s="438"/>
      <c r="G12" s="439">
        <f>SUM(G5:G11)</f>
        <v>29370711.072374903</v>
      </c>
      <c r="H12" s="242"/>
      <c r="I12" s="146"/>
      <c r="K12" s="171"/>
      <c r="L12" s="168"/>
    </row>
    <row r="13" spans="3:13">
      <c r="C13" s="440">
        <v>2</v>
      </c>
      <c r="D13" s="441" t="s">
        <v>1161</v>
      </c>
      <c r="E13" s="442" t="s">
        <v>703</v>
      </c>
      <c r="F13" s="443" t="s">
        <v>597</v>
      </c>
      <c r="G13" s="443" t="s">
        <v>675</v>
      </c>
      <c r="H13" s="243"/>
      <c r="I13" s="244"/>
    </row>
    <row r="14" spans="3:13">
      <c r="C14" s="433">
        <v>42010</v>
      </c>
      <c r="D14" s="231" t="s">
        <v>1174</v>
      </c>
      <c r="E14" s="1085">
        <v>717.99549999999999</v>
      </c>
      <c r="F14" s="444">
        <f>IF(E14=0,"0",G14/E14)</f>
        <v>15188.76676261896</v>
      </c>
      <c r="G14" s="435">
        <f>SUMIF('6.WS-Re-Exp'!$E$3:$E$442,'2.Revenue'!C14,'6.WS-Re-Exp'!$C$3:$C$442)</f>
        <v>10905466.186109981</v>
      </c>
      <c r="H14" s="245"/>
      <c r="I14" s="245"/>
    </row>
    <row r="15" spans="3:13">
      <c r="C15" s="433">
        <v>42020</v>
      </c>
      <c r="D15" s="231" t="s">
        <v>5</v>
      </c>
      <c r="E15" s="1085">
        <v>0</v>
      </c>
      <c r="F15" s="444" t="str">
        <f t="shared" ref="F15:F20" si="1">IF(E15=0,"0",G15/E15)</f>
        <v>0</v>
      </c>
      <c r="G15" s="435">
        <f>SUMIF('6.WS-Re-Exp'!$E$3:$E$442,'2.Revenue'!C15,'6.WS-Re-Exp'!$C$3:$C$442)</f>
        <v>0</v>
      </c>
      <c r="H15" s="245"/>
      <c r="I15" s="245"/>
    </row>
    <row r="16" spans="3:13">
      <c r="C16" s="433">
        <v>42030</v>
      </c>
      <c r="D16" s="231" t="s">
        <v>634</v>
      </c>
      <c r="E16" s="1085">
        <v>4.5199999999999996</v>
      </c>
      <c r="F16" s="444">
        <f t="shared" si="1"/>
        <v>22123.893805309737</v>
      </c>
      <c r="G16" s="435">
        <f>SUMIF('6.WS-Re-Exp'!$E$3:$E$442,'2.Revenue'!C16,'6.WS-Re-Exp'!$C$3:$C$442)</f>
        <v>100000</v>
      </c>
      <c r="H16" s="245"/>
      <c r="I16" s="245"/>
    </row>
    <row r="17" spans="3:12">
      <c r="C17" s="433">
        <v>42040</v>
      </c>
      <c r="D17" s="231" t="s">
        <v>7</v>
      </c>
      <c r="E17" s="1085">
        <v>65.64</v>
      </c>
      <c r="F17" s="444">
        <f t="shared" si="1"/>
        <v>10830.886349786715</v>
      </c>
      <c r="G17" s="435">
        <f>SUMIF('6.WS-Re-Exp'!$E$3:$E$442,'2.Revenue'!C17,'6.WS-Re-Exp'!$C$3:$C$442)</f>
        <v>710939.38</v>
      </c>
      <c r="H17" s="245"/>
      <c r="I17" s="245"/>
      <c r="K17" s="174"/>
      <c r="L17" s="6"/>
    </row>
    <row r="18" spans="3:12">
      <c r="C18" s="433">
        <v>42050</v>
      </c>
      <c r="D18" s="231" t="s">
        <v>9</v>
      </c>
      <c r="E18" s="1085">
        <v>150.71</v>
      </c>
      <c r="F18" s="444">
        <f t="shared" si="1"/>
        <v>34212.883882954018</v>
      </c>
      <c r="G18" s="435">
        <f>SUMIF('6.WS-Re-Exp'!$E$3:$E$442,'2.Revenue'!C18,'6.WS-Re-Exp'!$C$3:$C$442)</f>
        <v>5156223.7300000004</v>
      </c>
      <c r="H18" s="245"/>
      <c r="I18" s="245"/>
    </row>
    <row r="19" spans="3:12">
      <c r="C19" s="433">
        <v>42060</v>
      </c>
      <c r="D19" s="231" t="s">
        <v>11</v>
      </c>
      <c r="E19" s="1085">
        <v>0</v>
      </c>
      <c r="F19" s="444" t="str">
        <f t="shared" si="1"/>
        <v>0</v>
      </c>
      <c r="G19" s="435">
        <f>SUMIF('6.WS-Re-Exp'!$E$3:$E$442,'2.Revenue'!C19,'6.WS-Re-Exp'!$C$3:$C$442)</f>
        <v>0</v>
      </c>
      <c r="H19" s="245"/>
      <c r="I19" s="245"/>
    </row>
    <row r="20" spans="3:12">
      <c r="C20" s="433">
        <v>42070</v>
      </c>
      <c r="D20" s="231" t="s">
        <v>13</v>
      </c>
      <c r="E20" s="1085">
        <v>43.320300000000003</v>
      </c>
      <c r="F20" s="444">
        <f t="shared" si="1"/>
        <v>12663.808884056665</v>
      </c>
      <c r="G20" s="435">
        <f>SUMIF('6.WS-Re-Exp'!$E$3:$E$442,'2.Revenue'!C20,'6.WS-Re-Exp'!$C$3:$C$442)</f>
        <v>548600</v>
      </c>
      <c r="H20" s="245"/>
      <c r="I20" s="245"/>
      <c r="K20" s="171"/>
      <c r="L20" s="168"/>
    </row>
    <row r="21" spans="3:12">
      <c r="C21" s="433">
        <v>42222</v>
      </c>
      <c r="D21" s="436" t="s">
        <v>1178</v>
      </c>
      <c r="E21" s="445">
        <f>SUM(E14:E20)</f>
        <v>982.18579999999997</v>
      </c>
      <c r="F21" s="445">
        <f>IF(E21=0,"0",G21/E21)</f>
        <v>17737.203384644719</v>
      </c>
      <c r="G21" s="439">
        <f>SUM(G14:G20)</f>
        <v>17421229.296109982</v>
      </c>
      <c r="H21" s="246"/>
      <c r="I21" s="146"/>
      <c r="K21" s="175"/>
    </row>
    <row r="22" spans="3:12">
      <c r="C22" s="440">
        <v>3</v>
      </c>
      <c r="D22" s="1209" t="s">
        <v>621</v>
      </c>
      <c r="E22" s="1210"/>
      <c r="F22" s="1211"/>
      <c r="G22" s="435"/>
      <c r="K22" s="176"/>
    </row>
    <row r="23" spans="3:12">
      <c r="C23" s="433">
        <v>43010</v>
      </c>
      <c r="D23" s="1200" t="s">
        <v>1174</v>
      </c>
      <c r="E23" s="1201"/>
      <c r="F23" s="1202"/>
      <c r="G23" s="435">
        <f>SUMIF('6.WS-Re-Exp'!$E$3:$E$442,'2.Revenue'!C23,'6.WS-Re-Exp'!$C$3:$C$442)</f>
        <v>5834983.4099999992</v>
      </c>
    </row>
    <row r="24" spans="3:12">
      <c r="C24" s="433">
        <v>43020</v>
      </c>
      <c r="D24" s="1203" t="s">
        <v>7</v>
      </c>
      <c r="E24" s="1204"/>
      <c r="F24" s="1205"/>
      <c r="G24" s="435">
        <f>SUMIF('6.WS-Re-Exp'!$E$3:$E$442,'2.Revenue'!C24,'6.WS-Re-Exp'!$C$3:$C$442)</f>
        <v>0</v>
      </c>
    </row>
    <row r="25" spans="3:12">
      <c r="C25" s="433">
        <v>43030</v>
      </c>
      <c r="D25" s="1200" t="s">
        <v>9</v>
      </c>
      <c r="E25" s="1201"/>
      <c r="F25" s="1202"/>
      <c r="G25" s="435">
        <f>SUMIF('6.WS-Re-Exp'!$E$3:$E$442,'2.Revenue'!C25,'6.WS-Re-Exp'!$C$3:$C$442)</f>
        <v>120000</v>
      </c>
    </row>
    <row r="26" spans="3:12">
      <c r="C26" s="433">
        <v>43040</v>
      </c>
      <c r="D26" s="1200" t="s">
        <v>11</v>
      </c>
      <c r="E26" s="1201"/>
      <c r="F26" s="1202"/>
      <c r="G26" s="435">
        <f>SUMIF('6.WS-Re-Exp'!$E$3:$E$442,'2.Revenue'!C26,'6.WS-Re-Exp'!$C$3:$C$442)</f>
        <v>0</v>
      </c>
    </row>
    <row r="27" spans="3:12">
      <c r="C27" s="433">
        <v>43050</v>
      </c>
      <c r="D27" s="1200" t="s">
        <v>13</v>
      </c>
      <c r="E27" s="1201"/>
      <c r="F27" s="1202"/>
      <c r="G27" s="435">
        <f>SUMIF('6.WS-Re-Exp'!$E$3:$E$442,'2.Revenue'!C27,'6.WS-Re-Exp'!$C$3:$C$442)</f>
        <v>857000</v>
      </c>
    </row>
    <row r="28" spans="3:12" ht="18" customHeight="1">
      <c r="C28" s="433">
        <v>43060</v>
      </c>
      <c r="D28" s="1200" t="s">
        <v>3</v>
      </c>
      <c r="E28" s="1201"/>
      <c r="F28" s="1202"/>
      <c r="G28" s="435">
        <f>SUMIF('6.WS-Re-Exp'!$E$3:$E$442,'2.Revenue'!C28,'6.WS-Re-Exp'!$C$3:$C$442)</f>
        <v>113900</v>
      </c>
    </row>
    <row r="29" spans="3:12" s="1" customFormat="1">
      <c r="C29" s="305">
        <v>43333</v>
      </c>
      <c r="D29" s="1206" t="s">
        <v>637</v>
      </c>
      <c r="E29" s="1207"/>
      <c r="F29" s="1208"/>
      <c r="G29" s="439">
        <f>SUM(G23:G28)</f>
        <v>6925883.4099999992</v>
      </c>
      <c r="J29" s="128"/>
      <c r="K29" s="131"/>
    </row>
    <row r="30" spans="3:12">
      <c r="C30" s="440">
        <v>4</v>
      </c>
      <c r="D30" s="1212" t="s">
        <v>680</v>
      </c>
      <c r="E30" s="1213"/>
      <c r="F30" s="1214"/>
      <c r="G30" s="231"/>
    </row>
    <row r="31" spans="3:12">
      <c r="C31" s="433">
        <v>44010</v>
      </c>
      <c r="D31" s="1215" t="s">
        <v>625</v>
      </c>
      <c r="E31" s="1216"/>
      <c r="F31" s="1217"/>
      <c r="G31" s="446">
        <f>SUMIF('6.WS-Re-Exp'!$E$3:$E$442,'2.Revenue'!C31,'6.WS-Re-Exp'!$C$3:$C$442)</f>
        <v>2444333.3315151203</v>
      </c>
      <c r="K31" s="152"/>
    </row>
    <row r="32" spans="3:12">
      <c r="C32" s="433">
        <v>44020</v>
      </c>
      <c r="D32" s="1215" t="s">
        <v>626</v>
      </c>
      <c r="E32" s="1216"/>
      <c r="F32" s="1217"/>
      <c r="G32" s="446">
        <f>SUMIF('6.WS-Re-Exp'!$E$3:$E$442,'2.Revenue'!C32,'6.WS-Re-Exp'!$C$3:$C$442)</f>
        <v>0</v>
      </c>
      <c r="K32" s="152"/>
    </row>
    <row r="33" spans="3:11">
      <c r="C33" s="433">
        <v>44030</v>
      </c>
      <c r="D33" s="1215" t="s">
        <v>627</v>
      </c>
      <c r="E33" s="1216"/>
      <c r="F33" s="1217"/>
      <c r="G33" s="446">
        <f>SUMIF('6.WS-Re-Exp'!$E$3:$E$442,'2.Revenue'!C33,'6.WS-Re-Exp'!$C$3:$C$442)</f>
        <v>0</v>
      </c>
      <c r="K33" s="152"/>
    </row>
    <row r="34" spans="3:11">
      <c r="C34" s="433">
        <v>44040</v>
      </c>
      <c r="D34" s="1215" t="s">
        <v>628</v>
      </c>
      <c r="E34" s="1216"/>
      <c r="F34" s="1217"/>
      <c r="G34" s="446">
        <f>SUMIF('6.WS-Re-Exp'!$E$3:$E$442,'2.Revenue'!C34,'6.WS-Re-Exp'!$C$3:$C$442)</f>
        <v>0</v>
      </c>
      <c r="K34" s="152"/>
    </row>
    <row r="35" spans="3:11">
      <c r="C35" s="433">
        <v>44050</v>
      </c>
      <c r="D35" s="1215" t="s">
        <v>629</v>
      </c>
      <c r="E35" s="1216"/>
      <c r="F35" s="1217"/>
      <c r="G35" s="446">
        <f>SUMIF('6.WS-Re-Exp'!$E$3:$E$442,'2.Revenue'!C35,'6.WS-Re-Exp'!$C$3:$C$442)</f>
        <v>0</v>
      </c>
      <c r="K35" s="152"/>
    </row>
    <row r="36" spans="3:11">
      <c r="C36" s="447">
        <v>44060</v>
      </c>
      <c r="D36" s="1218" t="s">
        <v>6092</v>
      </c>
      <c r="E36" s="1219"/>
      <c r="F36" s="1220"/>
      <c r="G36" s="448">
        <f>SUMIF('6.WS-Re-Exp'!$E$3:$E$442,'2.Revenue'!C36,'6.WS-Re-Exp'!$C$3:$C$442)</f>
        <v>0</v>
      </c>
      <c r="K36" s="152"/>
    </row>
    <row r="37" spans="3:11">
      <c r="C37" s="433">
        <v>44444</v>
      </c>
      <c r="D37" s="1221" t="s">
        <v>660</v>
      </c>
      <c r="E37" s="1222"/>
      <c r="F37" s="1223"/>
      <c r="G37" s="449">
        <f>SUM(G31:G35)</f>
        <v>2444333.3315151203</v>
      </c>
    </row>
    <row r="38" spans="3:11">
      <c r="C38" s="450">
        <v>5</v>
      </c>
      <c r="D38" s="1212" t="s">
        <v>677</v>
      </c>
      <c r="E38" s="1213"/>
      <c r="F38" s="1214"/>
      <c r="G38" s="435"/>
    </row>
    <row r="39" spans="3:11">
      <c r="C39" s="433">
        <v>45010</v>
      </c>
      <c r="D39" s="1215" t="s">
        <v>638</v>
      </c>
      <c r="E39" s="1216"/>
      <c r="F39" s="1217"/>
      <c r="G39" s="446">
        <f>SUM(G5,G14,G23,G31)</f>
        <v>39521864</v>
      </c>
    </row>
    <row r="40" spans="3:11">
      <c r="C40" s="433">
        <v>45020</v>
      </c>
      <c r="D40" s="1215" t="s">
        <v>639</v>
      </c>
      <c r="E40" s="1216"/>
      <c r="F40" s="1217"/>
      <c r="G40" s="446">
        <f>SUM(G6,G15)</f>
        <v>0</v>
      </c>
    </row>
    <row r="41" spans="3:11">
      <c r="C41" s="433">
        <v>45030</v>
      </c>
      <c r="D41" s="1215" t="s">
        <v>634</v>
      </c>
      <c r="E41" s="1216"/>
      <c r="F41" s="1217"/>
      <c r="G41" s="446">
        <f>SUM(G7,G16,G33)</f>
        <v>350590</v>
      </c>
    </row>
    <row r="42" spans="3:11">
      <c r="C42" s="433">
        <v>45040</v>
      </c>
      <c r="D42" s="1215" t="s">
        <v>640</v>
      </c>
      <c r="E42" s="1216"/>
      <c r="F42" s="1217"/>
      <c r="G42" s="446">
        <f>SUM(G8,G17,G24,G32)</f>
        <v>2710939.38</v>
      </c>
    </row>
    <row r="43" spans="3:11">
      <c r="C43" s="433">
        <v>45050</v>
      </c>
      <c r="D43" s="1215" t="s">
        <v>641</v>
      </c>
      <c r="E43" s="1216"/>
      <c r="F43" s="1217"/>
      <c r="G43" s="446">
        <f>SUM(G9,G18,G25,G34)</f>
        <v>6409263.7300000004</v>
      </c>
    </row>
    <row r="44" spans="3:11">
      <c r="C44" s="433">
        <v>45060</v>
      </c>
      <c r="D44" s="1215" t="s">
        <v>642</v>
      </c>
      <c r="E44" s="1216"/>
      <c r="F44" s="1217"/>
      <c r="G44" s="446">
        <f>SUM(G10,G19,G26,G35)</f>
        <v>1000000</v>
      </c>
    </row>
    <row r="45" spans="3:11">
      <c r="C45" s="433">
        <v>45070</v>
      </c>
      <c r="D45" s="1200" t="s">
        <v>13</v>
      </c>
      <c r="E45" s="1201"/>
      <c r="F45" s="1202"/>
      <c r="G45" s="435">
        <f>SUM(G11,G20,G27,G36)</f>
        <v>6055600</v>
      </c>
    </row>
    <row r="46" spans="3:11">
      <c r="C46" s="433">
        <v>45080</v>
      </c>
      <c r="D46" s="1203" t="s">
        <v>3</v>
      </c>
      <c r="E46" s="1204"/>
      <c r="F46" s="1205"/>
      <c r="G46" s="435">
        <f>G28</f>
        <v>113900</v>
      </c>
    </row>
    <row r="47" spans="3:11">
      <c r="C47" s="433">
        <v>45090</v>
      </c>
      <c r="D47" s="1206" t="s">
        <v>643</v>
      </c>
      <c r="E47" s="1207"/>
      <c r="F47" s="1208"/>
      <c r="G47" s="439">
        <f>SUM(G39:G46)</f>
        <v>56162157.109999999</v>
      </c>
    </row>
    <row r="48" spans="3:11" s="1" customFormat="1">
      <c r="C48" s="433">
        <v>45100</v>
      </c>
      <c r="D48" s="1200" t="s">
        <v>15</v>
      </c>
      <c r="E48" s="1201"/>
      <c r="F48" s="1202"/>
      <c r="G48" s="439">
        <f>SUMIF('6.WS-Re-Exp'!$E$3:$E$442,'2.Revenue'!C48,'6.WS-Re-Exp'!$C$3:$C$442)</f>
        <v>15772956</v>
      </c>
      <c r="J48" s="128"/>
      <c r="K48" s="131"/>
    </row>
    <row r="49" spans="3:9">
      <c r="C49" s="433">
        <v>45110</v>
      </c>
      <c r="D49" s="1200" t="s">
        <v>17</v>
      </c>
      <c r="E49" s="1201"/>
      <c r="F49" s="1202"/>
      <c r="G49" s="439">
        <f>SUMIF('6.WS-Re-Exp'!$E$3:$E$442,'2.Revenue'!C49,'6.WS-Re-Exp'!$C$3:$C$442)</f>
        <v>5732239.7999999998</v>
      </c>
    </row>
    <row r="50" spans="3:9">
      <c r="C50" s="433">
        <v>45111</v>
      </c>
      <c r="D50" s="1200" t="s">
        <v>1159</v>
      </c>
      <c r="E50" s="1201"/>
      <c r="F50" s="1202"/>
      <c r="G50" s="439">
        <f>SUMIF('6.WS-Re-Exp'!$E$3:$E$442,'2.Revenue'!C50,'6.WS-Re-Exp'!$C$3:$C$442)</f>
        <v>0</v>
      </c>
    </row>
    <row r="51" spans="3:9">
      <c r="C51" s="433">
        <v>45555</v>
      </c>
      <c r="D51" s="1224" t="s">
        <v>644</v>
      </c>
      <c r="E51" s="1225"/>
      <c r="F51" s="1226"/>
      <c r="G51" s="439">
        <f>SUM(G47:G50)</f>
        <v>77667352.909999996</v>
      </c>
    </row>
    <row r="52" spans="3:9">
      <c r="C52" s="450">
        <v>6</v>
      </c>
      <c r="D52" s="1227" t="s">
        <v>645</v>
      </c>
      <c r="E52" s="1228"/>
      <c r="F52" s="1229"/>
      <c r="G52" s="435"/>
    </row>
    <row r="53" spans="3:9">
      <c r="C53" s="433">
        <v>46010</v>
      </c>
      <c r="D53" s="1200" t="s">
        <v>630</v>
      </c>
      <c r="E53" s="1201"/>
      <c r="F53" s="1202"/>
      <c r="G53" s="435">
        <f>SUMIF('6.WS-Re-Exp'!$E$3:$E$442,'2.Revenue'!C53,'6.WS-Re-Exp'!$C$3:$C$442)</f>
        <v>0</v>
      </c>
    </row>
    <row r="54" spans="3:9">
      <c r="C54" s="433">
        <v>46020</v>
      </c>
      <c r="D54" s="1200" t="s">
        <v>631</v>
      </c>
      <c r="E54" s="1201"/>
      <c r="F54" s="1202"/>
      <c r="G54" s="435">
        <f>SUMIF('6.WS-Re-Exp'!$E$3:$E$442,'2.Revenue'!C54,'6.WS-Re-Exp'!$C$3:$C$442)</f>
        <v>2447984.98</v>
      </c>
    </row>
    <row r="55" spans="3:9">
      <c r="C55" s="433">
        <v>46030</v>
      </c>
      <c r="D55" s="1200" t="s">
        <v>632</v>
      </c>
      <c r="E55" s="1201"/>
      <c r="F55" s="1202"/>
      <c r="G55" s="435">
        <f>SUMIF('6.WS-Re-Exp'!$E$3:$E$442,'2.Revenue'!C55,'6.WS-Re-Exp'!$C$3:$C$442)</f>
        <v>0</v>
      </c>
    </row>
    <row r="56" spans="3:9">
      <c r="C56" s="433" t="s">
        <v>662</v>
      </c>
      <c r="D56" s="1224" t="s">
        <v>633</v>
      </c>
      <c r="E56" s="1225"/>
      <c r="F56" s="1226"/>
      <c r="G56" s="439">
        <f>SUM(G51,G53:G55)</f>
        <v>80115337.890000001</v>
      </c>
      <c r="H56" s="6"/>
      <c r="I56" s="69"/>
    </row>
    <row r="57" spans="3:9" ht="24.5" hidden="1" thickBot="1">
      <c r="C57" s="66"/>
      <c r="D57" s="67"/>
      <c r="E57" s="67"/>
      <c r="F57" s="215"/>
      <c r="G57" s="68"/>
    </row>
    <row r="59" spans="3:9">
      <c r="E59" s="1" t="s">
        <v>681</v>
      </c>
    </row>
    <row r="60" spans="3:9">
      <c r="E60" s="5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topLeftCell="A22" zoomScaleNormal="100" workbookViewId="0">
      <selection activeCell="F28" sqref="F28"/>
    </sheetView>
  </sheetViews>
  <sheetFormatPr defaultColWidth="9" defaultRowHeight="24"/>
  <cols>
    <col min="1" max="1" width="3.5" style="5" customWidth="1"/>
    <col min="2" max="2" width="1.83203125" style="5" customWidth="1"/>
    <col min="3" max="3" width="11.5" style="69" bestFit="1" customWidth="1"/>
    <col min="4" max="4" width="53.83203125" style="5" customWidth="1"/>
    <col min="5" max="5" width="20" style="5" customWidth="1"/>
    <col min="6" max="6" width="17" style="5" customWidth="1"/>
    <col min="7" max="7" width="13.08203125" style="5" hidden="1" customWidth="1"/>
    <col min="8" max="8" width="13.25" style="5" bestFit="1" customWidth="1"/>
    <col min="9" max="16384" width="9" style="5"/>
  </cols>
  <sheetData>
    <row r="1" spans="3:6" ht="27.5" thickBot="1">
      <c r="C1" s="1232" t="s">
        <v>4120</v>
      </c>
      <c r="D1" s="1232"/>
      <c r="E1" s="1232"/>
    </row>
    <row r="2" spans="3:6" ht="30">
      <c r="C2" s="1230" t="s">
        <v>711</v>
      </c>
      <c r="D2" s="1231"/>
      <c r="E2" s="151" t="s">
        <v>6250</v>
      </c>
    </row>
    <row r="3" spans="3:6" s="31" customFormat="1">
      <c r="C3" s="95">
        <v>1</v>
      </c>
      <c r="D3" s="12" t="s">
        <v>596</v>
      </c>
      <c r="E3" s="15" t="s">
        <v>622</v>
      </c>
    </row>
    <row r="4" spans="3:6">
      <c r="C4" s="89">
        <v>51010</v>
      </c>
      <c r="D4" s="7" t="s">
        <v>215</v>
      </c>
      <c r="E4" s="90">
        <f>SUMIF('6.WS-Re-Exp'!$E$3:$E$442,'3.Expense'!C4,'6.WS-Re-Exp'!$C$3:$C$442)</f>
        <v>3940000</v>
      </c>
    </row>
    <row r="5" spans="3:6">
      <c r="C5" s="89">
        <v>51020</v>
      </c>
      <c r="D5" s="7" t="s">
        <v>217</v>
      </c>
      <c r="E5" s="90">
        <f>SUMIF('6.WS-Re-Exp'!$E$3:$E$442,'3.Expense'!C5,'6.WS-Re-Exp'!$C$3:$C$442)</f>
        <v>1050000</v>
      </c>
    </row>
    <row r="6" spans="3:6">
      <c r="C6" s="89">
        <v>51030</v>
      </c>
      <c r="D6" s="7" t="s">
        <v>601</v>
      </c>
      <c r="E6" s="90">
        <f>SUMIF('6.WS-Re-Exp'!$E$3:$E$442,'3.Expense'!C6,'6.WS-Re-Exp'!$C$3:$C$442)</f>
        <v>363682</v>
      </c>
    </row>
    <row r="7" spans="3:6">
      <c r="C7" s="89">
        <v>51040</v>
      </c>
      <c r="D7" s="7" t="s">
        <v>602</v>
      </c>
      <c r="E7" s="90">
        <f>SUMIF('6.WS-Re-Exp'!$E$3:$E$442,'3.Expense'!C7,'6.WS-Re-Exp'!$C$3:$C$442)</f>
        <v>1923620</v>
      </c>
    </row>
    <row r="8" spans="3:6">
      <c r="C8" s="89">
        <v>51050</v>
      </c>
      <c r="D8" s="7" t="s">
        <v>220</v>
      </c>
      <c r="E8" s="90">
        <f>SUMIF('6.WS-Re-Exp'!$E$3:$E$442,'3.Expense'!C8,'6.WS-Re-Exp'!$C$3:$C$442)</f>
        <v>205000</v>
      </c>
    </row>
    <row r="9" spans="3:6">
      <c r="C9" s="89">
        <v>51060</v>
      </c>
      <c r="D9" s="7" t="s">
        <v>603</v>
      </c>
      <c r="E9" s="90">
        <f>SUMIF('6.WS-Re-Exp'!$E$3:$E$442,'3.Expense'!C9,'6.WS-Re-Exp'!$C$3:$C$442)</f>
        <v>3317256</v>
      </c>
    </row>
    <row r="10" spans="3:6">
      <c r="C10" s="89">
        <v>51070</v>
      </c>
      <c r="D10" s="7" t="s">
        <v>604</v>
      </c>
      <c r="E10" s="90">
        <f>SUMIF('6.WS-Re-Exp'!$E$3:$E$442,'3.Expense'!C10,'6.WS-Re-Exp'!$C$3:$C$442)</f>
        <v>11194400</v>
      </c>
    </row>
    <row r="11" spans="3:6">
      <c r="C11" s="89">
        <v>51080</v>
      </c>
      <c r="D11" s="7" t="s">
        <v>605</v>
      </c>
      <c r="E11" s="90">
        <f>SUMIF('6.WS-Re-Exp'!$E$3:$E$442,'3.Expense'!C11,'6.WS-Re-Exp'!$C$3:$C$442)</f>
        <v>1426200</v>
      </c>
    </row>
    <row r="12" spans="3:6">
      <c r="C12" s="89">
        <v>51090</v>
      </c>
      <c r="D12" s="7" t="s">
        <v>352</v>
      </c>
      <c r="E12" s="90">
        <f>SUMIF('6.WS-Re-Exp'!$E$3:$E$442,'3.Expense'!C12,'6.WS-Re-Exp'!$C$3:$C$442)</f>
        <v>1056000</v>
      </c>
    </row>
    <row r="13" spans="3:6">
      <c r="C13" s="89">
        <v>51100</v>
      </c>
      <c r="D13" s="7" t="s">
        <v>606</v>
      </c>
      <c r="E13" s="90">
        <f>SUMIF('6.WS-Re-Exp'!$E$3:$E$442,'3.Expense'!C13,'6.WS-Re-Exp'!$C$3:$C$442)</f>
        <v>150000</v>
      </c>
    </row>
    <row r="14" spans="3:6">
      <c r="C14" s="89">
        <v>51110</v>
      </c>
      <c r="D14" s="7" t="s">
        <v>607</v>
      </c>
      <c r="E14" s="90">
        <f>SUMIF('6.WS-Re-Exp'!$E$3:$E$442,'3.Expense'!C14,'6.WS-Re-Exp'!$C$3:$C$442)</f>
        <v>2198000</v>
      </c>
    </row>
    <row r="15" spans="3:6">
      <c r="C15" s="89">
        <v>51120</v>
      </c>
      <c r="D15" s="7" t="s">
        <v>608</v>
      </c>
      <c r="E15" s="90">
        <f>SUMIF('6.WS-Re-Exp'!$E$3:$E$442,'3.Expense'!C15,'6.WS-Re-Exp'!$C$3:$C$442)</f>
        <v>497000</v>
      </c>
    </row>
    <row r="16" spans="3:6">
      <c r="C16" s="89">
        <v>51130</v>
      </c>
      <c r="D16" s="7" t="s">
        <v>609</v>
      </c>
      <c r="E16" s="90">
        <f>SUMIF('6.WS-Re-Exp'!$E$3:$E$442,'3.Expense'!C16,'6.WS-Re-Exp'!$C$3:$C$442)</f>
        <v>240000</v>
      </c>
      <c r="F16" s="146"/>
    </row>
    <row r="17" spans="2:5">
      <c r="C17" s="89">
        <v>51140</v>
      </c>
      <c r="D17" s="7" t="s">
        <v>610</v>
      </c>
      <c r="E17" s="90">
        <f>SUMIF('6.WS-Re-Exp'!$E$3:$E$442,'3.Expense'!C17,'6.WS-Re-Exp'!$C$3:$C$442)</f>
        <v>654090</v>
      </c>
    </row>
    <row r="18" spans="2:5">
      <c r="C18" s="91">
        <v>51111</v>
      </c>
      <c r="D18" s="14" t="s">
        <v>623</v>
      </c>
      <c r="E18" s="19">
        <f>SUM(E4:E17)</f>
        <v>28215248</v>
      </c>
    </row>
    <row r="19" spans="2:5">
      <c r="C19" s="16">
        <v>2</v>
      </c>
      <c r="D19" s="13" t="s">
        <v>595</v>
      </c>
      <c r="E19" s="19"/>
    </row>
    <row r="20" spans="2:5">
      <c r="B20" s="1"/>
      <c r="C20" s="89">
        <v>52010</v>
      </c>
      <c r="D20" s="7" t="s">
        <v>26</v>
      </c>
      <c r="E20" s="17">
        <f>SUMIF('6.WS-Re-Exp'!$E$3:$E$442,'3.Expense'!C20,'6.WS-Re-Exp'!$C$3:$C$442)</f>
        <v>15772956</v>
      </c>
    </row>
    <row r="21" spans="2:5">
      <c r="C21" s="89">
        <v>52020</v>
      </c>
      <c r="D21" s="7" t="s">
        <v>611</v>
      </c>
      <c r="E21" s="17">
        <f>SUMIF('6.WS-Re-Exp'!$E$3:$E$442,'3.Expense'!C21,'6.WS-Re-Exp'!$C$3:$C$442)</f>
        <v>2442000</v>
      </c>
    </row>
    <row r="22" spans="2:5">
      <c r="C22" s="89">
        <v>52030</v>
      </c>
      <c r="D22" s="7" t="s">
        <v>28</v>
      </c>
      <c r="E22" s="17">
        <f>SUMIF('6.WS-Re-Exp'!$E$3:$E$442,'3.Expense'!C22,'6.WS-Re-Exp'!$C$3:$C$442)</f>
        <v>4791360</v>
      </c>
    </row>
    <row r="23" spans="2:5">
      <c r="C23" s="89">
        <v>52040</v>
      </c>
      <c r="D23" s="7" t="s">
        <v>612</v>
      </c>
      <c r="E23" s="17">
        <f>SUMIF('6.WS-Re-Exp'!$E$3:$E$442,'3.Expense'!C23,'6.WS-Re-Exp'!$C$3:$C$442)</f>
        <v>0</v>
      </c>
    </row>
    <row r="24" spans="2:5">
      <c r="C24" s="92">
        <v>52050</v>
      </c>
      <c r="D24" s="14" t="s">
        <v>613</v>
      </c>
      <c r="E24" s="19">
        <f>SUM(E20:E23)</f>
        <v>23006316</v>
      </c>
    </row>
    <row r="25" spans="2:5">
      <c r="C25" s="89">
        <v>52060</v>
      </c>
      <c r="D25" s="7" t="s">
        <v>614</v>
      </c>
      <c r="E25" s="17">
        <f>SUMIF('6.WS-Re-Exp'!$E$3:$E$442,'3.Expense'!C25,'6.WS-Re-Exp'!$C$3:$C$442)</f>
        <v>2180156.7999999998</v>
      </c>
    </row>
    <row r="26" spans="2:5">
      <c r="C26" s="89">
        <v>52070</v>
      </c>
      <c r="D26" s="7" t="s">
        <v>615</v>
      </c>
      <c r="E26" s="17">
        <f>SUMIF('6.WS-Re-Exp'!$E$3:$E$442,'3.Expense'!C26,'6.WS-Re-Exp'!$C$3:$C$442)</f>
        <v>1200000</v>
      </c>
    </row>
    <row r="27" spans="2:5">
      <c r="C27" s="89">
        <v>52080</v>
      </c>
      <c r="D27" s="7" t="s">
        <v>646</v>
      </c>
      <c r="E27" s="17">
        <f>SUMIF('6.WS-Re-Exp'!$E$3:$E$442,'3.Expense'!C27,'6.WS-Re-Exp'!$C$3:$C$442)</f>
        <v>0</v>
      </c>
    </row>
    <row r="28" spans="2:5">
      <c r="C28" s="89">
        <v>52090</v>
      </c>
      <c r="D28" s="7" t="s">
        <v>647</v>
      </c>
      <c r="E28" s="17">
        <f>SUMIF('6.WS-Re-Exp'!$E$3:$E$442,'3.Expense'!C28,'6.WS-Re-Exp'!$C$3:$C$442)</f>
        <v>0</v>
      </c>
    </row>
    <row r="29" spans="2:5">
      <c r="C29" s="89">
        <v>52100</v>
      </c>
      <c r="D29" s="7" t="s">
        <v>620</v>
      </c>
      <c r="E29" s="17">
        <f>SUMIF('6.WS-Re-Exp'!$E$3:$E$442,'3.Expense'!C29,'6.WS-Re-Exp'!$C$3:$C$442)</f>
        <v>702077</v>
      </c>
    </row>
    <row r="30" spans="2:5" s="1" customFormat="1">
      <c r="C30" s="18">
        <v>52222</v>
      </c>
      <c r="D30" s="14" t="s">
        <v>624</v>
      </c>
      <c r="E30" s="19">
        <f>SUM(E24,E25,E26,E27,E28,E29)</f>
        <v>27088549.800000001</v>
      </c>
    </row>
    <row r="31" spans="2:5" s="1" customFormat="1">
      <c r="C31" s="16">
        <v>3</v>
      </c>
      <c r="D31" s="13" t="s">
        <v>621</v>
      </c>
      <c r="E31" s="19"/>
    </row>
    <row r="32" spans="2:5">
      <c r="C32" s="89">
        <v>53010</v>
      </c>
      <c r="D32" s="7" t="s">
        <v>619</v>
      </c>
      <c r="E32" s="17">
        <f>SUMIF('6.WS-Re-Exp'!$E$3:$E$442,'3.Expense'!C32,'6.WS-Re-Exp'!$C$3:$C$442)</f>
        <v>19800</v>
      </c>
    </row>
    <row r="33" spans="3:8">
      <c r="C33" s="89">
        <v>53020</v>
      </c>
      <c r="D33" s="7" t="s">
        <v>616</v>
      </c>
      <c r="E33" s="17">
        <f>SUMIF('6.WS-Re-Exp'!$E$3:$E$442,'3.Expense'!C33,'6.WS-Re-Exp'!$C$3:$C$442)</f>
        <v>3280054.0399999996</v>
      </c>
    </row>
    <row r="34" spans="3:8">
      <c r="C34" s="89">
        <v>53030</v>
      </c>
      <c r="D34" s="7" t="s">
        <v>617</v>
      </c>
      <c r="E34" s="17">
        <f>SUMIF('6.WS-Re-Exp'!$E$3:$E$442,'3.Expense'!C34,'6.WS-Re-Exp'!$C$3:$C$442)</f>
        <v>3407114.3800000004</v>
      </c>
    </row>
    <row r="35" spans="3:8">
      <c r="C35" s="89">
        <v>53040</v>
      </c>
      <c r="D35" s="7" t="s">
        <v>635</v>
      </c>
      <c r="E35" s="17">
        <f>SUMIF('6.WS-Re-Exp'!$E$3:$E$442,'3.Expense'!C35,'6.WS-Re-Exp'!$C$3:$C$442)</f>
        <v>2510000</v>
      </c>
    </row>
    <row r="36" spans="3:8">
      <c r="C36" s="89">
        <v>53050</v>
      </c>
      <c r="D36" s="9" t="s">
        <v>636</v>
      </c>
      <c r="E36" s="17">
        <f>SUMIF('6.WS-Re-Exp'!$E$3:$E$448,'3.Expense'!C36,'6.WS-Re-Exp'!$C$3:$C$448)</f>
        <v>323000</v>
      </c>
    </row>
    <row r="37" spans="3:8">
      <c r="C37" s="89">
        <v>53060</v>
      </c>
      <c r="D37" s="7" t="s">
        <v>618</v>
      </c>
      <c r="E37" s="17">
        <f>SUMIF('6.WS-Re-Exp'!$E$3:$E$442,'3.Expense'!C37,'6.WS-Re-Exp'!$C$3:$C$442)</f>
        <v>377283.11</v>
      </c>
    </row>
    <row r="38" spans="3:8">
      <c r="C38" s="89" t="s">
        <v>663</v>
      </c>
      <c r="D38" s="14" t="s">
        <v>659</v>
      </c>
      <c r="E38" s="19">
        <f>SUM(E18,E30,E32:E37)</f>
        <v>65221049.329999998</v>
      </c>
      <c r="G38" s="10"/>
    </row>
    <row r="39" spans="3:8" s="1" customFormat="1">
      <c r="C39" s="18">
        <v>61000</v>
      </c>
      <c r="D39" s="14" t="s">
        <v>664</v>
      </c>
      <c r="E39" s="20">
        <f>'2.Revenue'!G56-'3.Expense'!E38</f>
        <v>14894288.560000002</v>
      </c>
      <c r="G39" s="2"/>
      <c r="H39" s="2"/>
    </row>
    <row r="40" spans="3:8" s="1" customFormat="1">
      <c r="C40" s="18">
        <v>62000</v>
      </c>
      <c r="D40" s="14" t="s">
        <v>704</v>
      </c>
      <c r="E40" s="20">
        <f>'2.Revenue'!G51-'3.Expense'!E38+E33+E34+E37</f>
        <v>19510755.109999996</v>
      </c>
      <c r="G40" s="2"/>
    </row>
    <row r="41" spans="3:8" ht="24.5" thickBot="1">
      <c r="C41" s="96"/>
      <c r="D41" s="93"/>
      <c r="E41" s="94"/>
    </row>
    <row r="42" spans="3:8">
      <c r="D42" s="1"/>
      <c r="G42" s="5" t="b">
        <f>E40='1.Planfin2565'!J37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15" sqref="D15:D16"/>
    </sheetView>
  </sheetViews>
  <sheetFormatPr defaultColWidth="9.08203125" defaultRowHeight="24"/>
  <cols>
    <col min="1" max="1" width="19.5" style="148" customWidth="1"/>
    <col min="2" max="2" width="71.33203125" style="64" customWidth="1"/>
    <col min="3" max="3" width="19.58203125" style="123" customWidth="1"/>
    <col min="4" max="4" width="23.5" style="61" customWidth="1"/>
    <col min="5" max="5" width="15.58203125" style="61" bestFit="1" customWidth="1"/>
    <col min="6" max="6" width="14.83203125" style="61" customWidth="1"/>
    <col min="7" max="7" width="17.58203125" style="61" bestFit="1" customWidth="1"/>
    <col min="8" max="8" width="22.58203125" style="61" customWidth="1"/>
    <col min="9" max="9" width="20.33203125" style="61" customWidth="1"/>
    <col min="10" max="10" width="19.83203125" style="61" customWidth="1"/>
    <col min="11" max="11" width="23" style="61" customWidth="1"/>
    <col min="12" max="12" width="13.5" style="61" customWidth="1"/>
    <col min="13" max="13" width="52" style="61" customWidth="1"/>
    <col min="14" max="17" width="9.08203125" style="61"/>
    <col min="18" max="18" width="6.5" style="104" hidden="1" customWidth="1"/>
    <col min="19" max="19" width="11.83203125" style="104" hidden="1" customWidth="1"/>
    <col min="20" max="20" width="12.5" style="104" hidden="1" customWidth="1"/>
    <col min="21" max="21" width="14" style="104" hidden="1" customWidth="1"/>
    <col min="22" max="22" width="72.5" style="104" hidden="1" customWidth="1"/>
    <col min="23" max="23" width="9.08203125" style="61" hidden="1" customWidth="1"/>
    <col min="24" max="16384" width="9.08203125" style="61"/>
  </cols>
  <sheetData>
    <row r="1" spans="1:22" s="31" customFormat="1" ht="27.75" customHeight="1">
      <c r="A1" s="1236" t="s">
        <v>4120</v>
      </c>
      <c r="B1" s="1236"/>
      <c r="C1" s="1236"/>
      <c r="R1" s="489"/>
      <c r="S1" s="489"/>
      <c r="T1" s="489"/>
      <c r="U1" s="489"/>
      <c r="V1" s="489"/>
    </row>
    <row r="2" spans="1:22">
      <c r="A2" s="451" t="s">
        <v>2198</v>
      </c>
      <c r="B2" s="452" t="s">
        <v>2199</v>
      </c>
      <c r="C2" s="453" t="s">
        <v>2200</v>
      </c>
    </row>
    <row r="3" spans="1:22" ht="24.5" thickBot="1">
      <c r="A3" s="454" t="s">
        <v>1044</v>
      </c>
      <c r="B3" s="455" t="s">
        <v>6089</v>
      </c>
      <c r="C3" s="456">
        <f>SUM('1.Planfin2565'!J35)</f>
        <v>77667352.909999996</v>
      </c>
      <c r="D3" s="122"/>
      <c r="E3" s="468"/>
      <c r="F3" s="469" t="s">
        <v>1062</v>
      </c>
      <c r="G3" s="469" t="s">
        <v>1063</v>
      </c>
      <c r="H3" s="469" t="s">
        <v>1064</v>
      </c>
      <c r="I3" s="469"/>
      <c r="R3" s="29"/>
      <c r="S3" s="105" t="s">
        <v>1073</v>
      </c>
      <c r="T3" s="106" t="s">
        <v>1081</v>
      </c>
      <c r="U3" s="106" t="s">
        <v>1082</v>
      </c>
      <c r="V3" s="1233"/>
    </row>
    <row r="4" spans="1:22" ht="42.5" thickBot="1">
      <c r="A4" s="454" t="s">
        <v>1054</v>
      </c>
      <c r="B4" s="455" t="s">
        <v>6090</v>
      </c>
      <c r="C4" s="456">
        <f>SUM('1.Planfin2565'!J36)</f>
        <v>58156597.799999997</v>
      </c>
      <c r="D4" s="122"/>
      <c r="E4" s="470" t="s">
        <v>1065</v>
      </c>
      <c r="F4" s="470" t="s">
        <v>1066</v>
      </c>
      <c r="G4" s="470" t="s">
        <v>1067</v>
      </c>
      <c r="H4" s="470" t="s">
        <v>1068</v>
      </c>
      <c r="I4" s="1237" t="s">
        <v>1061</v>
      </c>
      <c r="R4" s="30"/>
      <c r="S4" s="30"/>
      <c r="T4" s="107" t="s">
        <v>1074</v>
      </c>
      <c r="U4" s="30"/>
      <c r="V4" s="1234"/>
    </row>
    <row r="5" spans="1:22" ht="21" customHeight="1" thickTop="1" thickBot="1">
      <c r="A5" s="454" t="s">
        <v>1046</v>
      </c>
      <c r="B5" s="455" t="s">
        <v>1185</v>
      </c>
      <c r="C5" s="457">
        <f>SUM(C3-C4)</f>
        <v>19510755.109999999</v>
      </c>
      <c r="D5" s="122"/>
      <c r="E5" s="471" t="s">
        <v>1069</v>
      </c>
      <c r="F5" s="472" t="s">
        <v>1070</v>
      </c>
      <c r="G5" s="471" t="s">
        <v>1071</v>
      </c>
      <c r="H5" s="472" t="s">
        <v>1072</v>
      </c>
      <c r="I5" s="1238"/>
      <c r="R5" s="108">
        <v>1</v>
      </c>
      <c r="S5" s="108" t="s">
        <v>1075</v>
      </c>
      <c r="T5" s="108" t="s">
        <v>1076</v>
      </c>
      <c r="U5" s="108" t="s">
        <v>1052</v>
      </c>
      <c r="V5" s="109" t="s">
        <v>1077</v>
      </c>
    </row>
    <row r="6" spans="1:22" ht="24.5" thickBot="1">
      <c r="A6" s="454" t="s">
        <v>1047</v>
      </c>
      <c r="B6" s="455" t="s">
        <v>666</v>
      </c>
      <c r="C6" s="458" t="str">
        <f>IF(C5&gt;0,"เกินดุล",IF(C5=0,"สมดุล","ขาดดุล"))</f>
        <v>เกินดุล</v>
      </c>
      <c r="D6" s="122"/>
      <c r="E6" s="29"/>
      <c r="F6" s="472" t="s">
        <v>1073</v>
      </c>
      <c r="G6" s="473" t="s">
        <v>1081</v>
      </c>
      <c r="H6" s="473" t="s">
        <v>1082</v>
      </c>
      <c r="I6" s="1238"/>
      <c r="R6" s="110">
        <v>2</v>
      </c>
      <c r="S6" s="110" t="s">
        <v>1075</v>
      </c>
      <c r="T6" s="110" t="s">
        <v>1076</v>
      </c>
      <c r="U6" s="111" t="s">
        <v>1053</v>
      </c>
      <c r="V6" s="112" t="s">
        <v>1078</v>
      </c>
    </row>
    <row r="7" spans="1:22" ht="24.5" thickBot="1">
      <c r="A7" s="454" t="s">
        <v>1055</v>
      </c>
      <c r="B7" s="455" t="s">
        <v>1049</v>
      </c>
      <c r="C7" s="457">
        <f>IF(C5&lt;=0,0,ROUNDUP((C5*20%),2))</f>
        <v>3902151.03</v>
      </c>
      <c r="D7" s="122"/>
      <c r="E7" s="30"/>
      <c r="F7" s="30"/>
      <c r="G7" s="474" t="s">
        <v>1074</v>
      </c>
      <c r="H7" s="30"/>
      <c r="I7" s="1239"/>
      <c r="R7" s="113">
        <v>3</v>
      </c>
      <c r="S7" s="113" t="s">
        <v>1075</v>
      </c>
      <c r="T7" s="113" t="s">
        <v>1083</v>
      </c>
      <c r="U7" s="113" t="s">
        <v>1052</v>
      </c>
      <c r="V7" s="114" t="s">
        <v>1085</v>
      </c>
    </row>
    <row r="8" spans="1:22" ht="25" thickTop="1" thickBot="1">
      <c r="A8" s="454" t="s">
        <v>1043</v>
      </c>
      <c r="B8" s="455" t="s">
        <v>6712</v>
      </c>
      <c r="C8" s="457">
        <f>SUM('1.Planfin2565'!E106,'1.Planfin2565'!E109)</f>
        <v>2276515.02</v>
      </c>
      <c r="D8" s="122"/>
      <c r="E8" s="475">
        <v>1</v>
      </c>
      <c r="F8" s="475" t="s">
        <v>1075</v>
      </c>
      <c r="G8" s="475" t="s">
        <v>1076</v>
      </c>
      <c r="H8" s="475" t="s">
        <v>1052</v>
      </c>
      <c r="I8" s="476" t="s">
        <v>1077</v>
      </c>
      <c r="R8" s="115">
        <v>4</v>
      </c>
      <c r="S8" s="115" t="s">
        <v>1075</v>
      </c>
      <c r="T8" s="115" t="s">
        <v>1083</v>
      </c>
      <c r="U8" s="116" t="s">
        <v>1053</v>
      </c>
      <c r="V8" s="117" t="s">
        <v>1089</v>
      </c>
    </row>
    <row r="9" spans="1:22" ht="24.5" thickBot="1">
      <c r="A9" s="454" t="s">
        <v>1188</v>
      </c>
      <c r="B9" s="455" t="s">
        <v>2275</v>
      </c>
      <c r="C9" s="457">
        <f>IF(C5=0,0,(C8/C5)*100)</f>
        <v>11.668000583089682</v>
      </c>
      <c r="D9" s="122"/>
      <c r="E9" s="477">
        <v>2</v>
      </c>
      <c r="F9" s="477" t="s">
        <v>1075</v>
      </c>
      <c r="G9" s="477" t="s">
        <v>1076</v>
      </c>
      <c r="H9" s="478" t="s">
        <v>1053</v>
      </c>
      <c r="I9" s="479" t="s">
        <v>1078</v>
      </c>
      <c r="R9" s="118">
        <v>5</v>
      </c>
      <c r="S9" s="119" t="s">
        <v>1053</v>
      </c>
      <c r="T9" s="119" t="s">
        <v>1084</v>
      </c>
      <c r="U9" s="118" t="s">
        <v>1052</v>
      </c>
      <c r="V9" s="120" t="s">
        <v>1079</v>
      </c>
    </row>
    <row r="10" spans="1:22" ht="24.5" thickBot="1">
      <c r="A10" s="1235" t="s">
        <v>1189</v>
      </c>
      <c r="B10" s="455" t="s">
        <v>1192</v>
      </c>
      <c r="C10" s="457">
        <f>C7-C8</f>
        <v>1625636.0099999998</v>
      </c>
      <c r="D10" s="122"/>
      <c r="E10" s="480">
        <v>3</v>
      </c>
      <c r="F10" s="480" t="s">
        <v>1075</v>
      </c>
      <c r="G10" s="480" t="s">
        <v>1083</v>
      </c>
      <c r="H10" s="480" t="s">
        <v>1052</v>
      </c>
      <c r="I10" s="481" t="s">
        <v>1085</v>
      </c>
      <c r="R10" s="115">
        <v>6</v>
      </c>
      <c r="S10" s="116" t="s">
        <v>1053</v>
      </c>
      <c r="T10" s="116" t="s">
        <v>1084</v>
      </c>
      <c r="U10" s="116" t="s">
        <v>1080</v>
      </c>
      <c r="V10" s="117" t="s">
        <v>1088</v>
      </c>
    </row>
    <row r="11" spans="1:22" ht="24.5" thickBot="1">
      <c r="A11" s="1235"/>
      <c r="B11" s="455" t="s">
        <v>1193</v>
      </c>
      <c r="C11" s="459" t="str">
        <f>IF(C10&gt;=0,"ไม่เกิน","เกิน")</f>
        <v>ไม่เกิน</v>
      </c>
      <c r="D11" s="122"/>
      <c r="E11" s="482">
        <v>4</v>
      </c>
      <c r="F11" s="482" t="s">
        <v>1075</v>
      </c>
      <c r="G11" s="482" t="s">
        <v>1083</v>
      </c>
      <c r="H11" s="483" t="s">
        <v>1053</v>
      </c>
      <c r="I11" s="484" t="s">
        <v>1089</v>
      </c>
      <c r="R11" s="115"/>
      <c r="S11" s="116"/>
      <c r="T11" s="116"/>
      <c r="U11" s="116"/>
      <c r="V11" s="117"/>
    </row>
    <row r="12" spans="1:22" ht="24.5" thickBot="1">
      <c r="A12" s="454" t="s">
        <v>1056</v>
      </c>
      <c r="B12" s="455" t="s">
        <v>6713</v>
      </c>
      <c r="C12" s="457">
        <f>SUM('1.Planfin2565'!J44)</f>
        <v>57088690.909999996</v>
      </c>
      <c r="D12" s="122"/>
      <c r="E12" s="485">
        <v>5</v>
      </c>
      <c r="F12" s="486" t="s">
        <v>1053</v>
      </c>
      <c r="G12" s="486" t="s">
        <v>1084</v>
      </c>
      <c r="H12" s="485" t="s">
        <v>1052</v>
      </c>
      <c r="I12" s="487" t="s">
        <v>1079</v>
      </c>
      <c r="R12" s="113">
        <v>7</v>
      </c>
      <c r="S12" s="121" t="s">
        <v>1053</v>
      </c>
      <c r="T12" s="121" t="s">
        <v>1080</v>
      </c>
      <c r="U12" s="113" t="s">
        <v>1052</v>
      </c>
      <c r="V12" s="114" t="s">
        <v>1086</v>
      </c>
    </row>
    <row r="13" spans="1:22" ht="24.5" thickBot="1">
      <c r="A13" s="454" t="s">
        <v>1057</v>
      </c>
      <c r="B13" s="455" t="s">
        <v>6714</v>
      </c>
      <c r="C13" s="457">
        <f>SUM('1.Planfin2565'!J45:J46)</f>
        <v>20254943.670000002</v>
      </c>
      <c r="D13" s="122"/>
      <c r="E13" s="482">
        <v>6</v>
      </c>
      <c r="F13" s="483" t="s">
        <v>1053</v>
      </c>
      <c r="G13" s="483" t="s">
        <v>1084</v>
      </c>
      <c r="H13" s="483" t="s">
        <v>1080</v>
      </c>
      <c r="I13" s="484" t="s">
        <v>1088</v>
      </c>
      <c r="R13" s="115">
        <v>8</v>
      </c>
      <c r="S13" s="116" t="s">
        <v>1053</v>
      </c>
      <c r="T13" s="116" t="s">
        <v>1080</v>
      </c>
      <c r="U13" s="116" t="s">
        <v>1053</v>
      </c>
      <c r="V13" s="117" t="s">
        <v>1087</v>
      </c>
    </row>
    <row r="14" spans="1:22" ht="24.5" thickBot="1">
      <c r="A14" s="454" t="s">
        <v>1058</v>
      </c>
      <c r="B14" s="455" t="s">
        <v>1050</v>
      </c>
      <c r="C14" s="457">
        <f>SUM(C4/12)</f>
        <v>4846383.1499999994</v>
      </c>
      <c r="D14" s="166"/>
      <c r="E14" s="480">
        <v>7</v>
      </c>
      <c r="F14" s="488" t="s">
        <v>1053</v>
      </c>
      <c r="G14" s="488" t="s">
        <v>1080</v>
      </c>
      <c r="H14" s="480" t="s">
        <v>1052</v>
      </c>
      <c r="I14" s="481" t="s">
        <v>1086</v>
      </c>
    </row>
    <row r="15" spans="1:22">
      <c r="A15" s="454" t="s">
        <v>1059</v>
      </c>
      <c r="B15" s="455" t="s">
        <v>1190</v>
      </c>
      <c r="C15" s="457">
        <f>IFERROR(SUM(C12/C14),0)</f>
        <v>11.779648687083274</v>
      </c>
      <c r="D15" s="166"/>
      <c r="E15" s="482">
        <v>8</v>
      </c>
      <c r="F15" s="483" t="s">
        <v>1053</v>
      </c>
      <c r="G15" s="483" t="s">
        <v>1080</v>
      </c>
      <c r="H15" s="483" t="s">
        <v>1053</v>
      </c>
      <c r="I15" s="484" t="s">
        <v>1087</v>
      </c>
    </row>
    <row r="16" spans="1:22">
      <c r="A16" s="460" t="s">
        <v>2273</v>
      </c>
      <c r="B16" s="455" t="s">
        <v>1187</v>
      </c>
      <c r="C16" s="461">
        <f>IF(AND(C12&gt;0,C10&gt;0),(C12-C10),(C12+C10))</f>
        <v>55463054.899999999</v>
      </c>
      <c r="D16" s="124"/>
    </row>
    <row r="17" spans="1:4">
      <c r="A17" s="454" t="s">
        <v>1099</v>
      </c>
      <c r="B17" s="455" t="s">
        <v>1191</v>
      </c>
      <c r="C17" s="457">
        <f>IFERROR(SUM(C16/C14),0)</f>
        <v>11.444215858170439</v>
      </c>
      <c r="D17" s="103" t="s">
        <v>1100</v>
      </c>
    </row>
    <row r="18" spans="1:4" ht="48">
      <c r="A18" s="454" t="s">
        <v>1198</v>
      </c>
      <c r="B18" s="455" t="s">
        <v>1194</v>
      </c>
      <c r="C18" s="462" t="str">
        <f>IF(C5&gt;=0, "Normal", "Risk")</f>
        <v>Normal</v>
      </c>
      <c r="D18" s="122"/>
    </row>
    <row r="19" spans="1:4" ht="48">
      <c r="A19" s="454" t="s">
        <v>1060</v>
      </c>
      <c r="B19" s="455" t="s">
        <v>1195</v>
      </c>
      <c r="C19" s="462" t="str">
        <f>IF(C10&gt;=0, "Normal", "Risk")</f>
        <v>Normal</v>
      </c>
      <c r="D19" s="122"/>
    </row>
    <row r="20" spans="1:4" ht="48">
      <c r="A20" s="454" t="s">
        <v>1199</v>
      </c>
      <c r="B20" s="455" t="s">
        <v>1197</v>
      </c>
      <c r="C20" s="462" t="str">
        <f>IF(C17&gt;1, "Normal", "Risk")</f>
        <v>Normal</v>
      </c>
      <c r="D20" s="122"/>
    </row>
    <row r="21" spans="1:4">
      <c r="A21" s="463"/>
      <c r="B21" s="454" t="s">
        <v>1051</v>
      </c>
      <c r="C21" s="464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2"/>
    </row>
    <row r="22" spans="1:4">
      <c r="A22" s="465"/>
      <c r="B22" s="466" t="s">
        <v>1061</v>
      </c>
      <c r="C22" s="467" t="str">
        <f>VLOOKUP(C21,$R$5:$V$13,5,0)</f>
        <v xml:space="preserve"> ไม่ต้องปรับ</v>
      </c>
      <c r="D22" s="122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1" right="0.2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511"/>
  <sheetViews>
    <sheetView topLeftCell="A433" zoomScale="80" zoomScaleNormal="80" workbookViewId="0">
      <selection activeCell="C449" sqref="C449"/>
    </sheetView>
  </sheetViews>
  <sheetFormatPr defaultColWidth="8.75" defaultRowHeight="24"/>
  <cols>
    <col min="1" max="1" width="17.5" style="179" customWidth="1"/>
    <col min="2" max="2" width="78.33203125" style="178" customWidth="1"/>
    <col min="3" max="3" width="16.08203125" style="177" customWidth="1"/>
    <col min="4" max="4" width="15.5" style="177" bestFit="1" customWidth="1"/>
    <col min="5" max="5" width="17.58203125" style="177" customWidth="1"/>
    <col min="6" max="6" width="13.33203125" style="778" bestFit="1" customWidth="1"/>
    <col min="7" max="7" width="14" style="178" customWidth="1"/>
    <col min="8" max="8" width="20.58203125" style="779" customWidth="1"/>
    <col min="9" max="16384" width="8.75" style="178"/>
  </cols>
  <sheetData>
    <row r="1" spans="1:4">
      <c r="A1" s="180" t="s">
        <v>1163</v>
      </c>
      <c r="B1" s="181" t="s">
        <v>673</v>
      </c>
      <c r="C1" s="182" t="s">
        <v>658</v>
      </c>
    </row>
    <row r="2" spans="1:4">
      <c r="A2" s="154" t="s">
        <v>139</v>
      </c>
      <c r="B2" s="143" t="s">
        <v>140</v>
      </c>
      <c r="C2" s="1087">
        <v>0</v>
      </c>
    </row>
    <row r="3" spans="1:4">
      <c r="A3" s="154" t="s">
        <v>141</v>
      </c>
      <c r="B3" s="143" t="s">
        <v>142</v>
      </c>
      <c r="C3" s="1087">
        <v>0</v>
      </c>
    </row>
    <row r="4" spans="1:4">
      <c r="A4" s="154" t="s">
        <v>143</v>
      </c>
      <c r="B4" s="143" t="s">
        <v>144</v>
      </c>
      <c r="C4" s="1087">
        <v>0</v>
      </c>
    </row>
    <row r="5" spans="1:4">
      <c r="A5" s="154" t="s">
        <v>145</v>
      </c>
      <c r="B5" s="143" t="s">
        <v>146</v>
      </c>
      <c r="C5" s="1087">
        <v>0</v>
      </c>
    </row>
    <row r="6" spans="1:4">
      <c r="A6" s="154" t="s">
        <v>147</v>
      </c>
      <c r="B6" s="143" t="s">
        <v>948</v>
      </c>
      <c r="C6" s="1087">
        <v>0</v>
      </c>
    </row>
    <row r="7" spans="1:4">
      <c r="A7" s="154" t="s">
        <v>148</v>
      </c>
      <c r="B7" s="143" t="s">
        <v>149</v>
      </c>
      <c r="C7" s="1087">
        <v>0</v>
      </c>
    </row>
    <row r="8" spans="1:4">
      <c r="A8" s="154" t="s">
        <v>150</v>
      </c>
      <c r="B8" s="143" t="s">
        <v>171</v>
      </c>
      <c r="C8" s="1087">
        <v>0</v>
      </c>
    </row>
    <row r="9" spans="1:4">
      <c r="A9" s="154" t="s">
        <v>151</v>
      </c>
      <c r="B9" s="143" t="s">
        <v>173</v>
      </c>
      <c r="C9" s="1087">
        <v>0</v>
      </c>
    </row>
    <row r="10" spans="1:4">
      <c r="A10" s="154" t="s">
        <v>152</v>
      </c>
      <c r="B10" s="143" t="s">
        <v>153</v>
      </c>
      <c r="C10" s="1087">
        <v>0</v>
      </c>
    </row>
    <row r="11" spans="1:4">
      <c r="A11" s="154" t="s">
        <v>6093</v>
      </c>
      <c r="B11" s="143" t="s">
        <v>6094</v>
      </c>
      <c r="C11" s="1087">
        <v>0</v>
      </c>
    </row>
    <row r="12" spans="1:4">
      <c r="A12" s="154" t="s">
        <v>154</v>
      </c>
      <c r="B12" s="143" t="s">
        <v>155</v>
      </c>
      <c r="C12" s="1087">
        <v>0</v>
      </c>
    </row>
    <row r="13" spans="1:4">
      <c r="A13" s="154" t="s">
        <v>112</v>
      </c>
      <c r="B13" s="143" t="s">
        <v>113</v>
      </c>
      <c r="C13" s="1088">
        <v>0</v>
      </c>
    </row>
    <row r="14" spans="1:4">
      <c r="A14" s="154" t="s">
        <v>114</v>
      </c>
      <c r="B14" s="143" t="s">
        <v>115</v>
      </c>
      <c r="C14" s="1088">
        <v>0</v>
      </c>
    </row>
    <row r="15" spans="1:4">
      <c r="A15" s="154" t="s">
        <v>722</v>
      </c>
      <c r="B15" s="143" t="s">
        <v>117</v>
      </c>
      <c r="C15" s="1088">
        <v>0</v>
      </c>
    </row>
    <row r="16" spans="1:4">
      <c r="A16" s="154" t="s">
        <v>723</v>
      </c>
      <c r="B16" s="143" t="s">
        <v>118</v>
      </c>
      <c r="C16" s="1088">
        <v>0</v>
      </c>
    </row>
    <row r="17" spans="1:5">
      <c r="A17" s="154" t="s">
        <v>119</v>
      </c>
      <c r="B17" s="143" t="s">
        <v>120</v>
      </c>
      <c r="C17" s="1088">
        <v>0</v>
      </c>
    </row>
    <row r="18" spans="1:5">
      <c r="A18" s="154" t="s">
        <v>121</v>
      </c>
      <c r="B18" s="143" t="s">
        <v>122</v>
      </c>
      <c r="C18" s="1088">
        <v>50000</v>
      </c>
    </row>
    <row r="19" spans="1:5">
      <c r="A19" s="154" t="s">
        <v>724</v>
      </c>
      <c r="B19" s="143" t="s">
        <v>116</v>
      </c>
      <c r="C19" s="1088">
        <v>0</v>
      </c>
    </row>
    <row r="20" spans="1:5">
      <c r="A20" s="154" t="s">
        <v>725</v>
      </c>
      <c r="B20" s="143" t="s">
        <v>79</v>
      </c>
      <c r="C20" s="1089">
        <v>0</v>
      </c>
    </row>
    <row r="21" spans="1:5">
      <c r="A21" s="154" t="s">
        <v>726</v>
      </c>
      <c r="B21" s="143" t="s">
        <v>727</v>
      </c>
      <c r="C21" s="1090">
        <v>113900</v>
      </c>
    </row>
    <row r="22" spans="1:5">
      <c r="A22" s="154" t="s">
        <v>728</v>
      </c>
      <c r="B22" s="143" t="s">
        <v>729</v>
      </c>
      <c r="C22" s="1088">
        <v>600000</v>
      </c>
    </row>
    <row r="23" spans="1:5">
      <c r="A23" s="154" t="s">
        <v>71</v>
      </c>
      <c r="B23" s="143" t="s">
        <v>949</v>
      </c>
      <c r="C23" s="1091">
        <v>0</v>
      </c>
    </row>
    <row r="24" spans="1:5">
      <c r="A24" s="154" t="s">
        <v>72</v>
      </c>
      <c r="B24" s="143" t="s">
        <v>950</v>
      </c>
      <c r="C24" s="1091">
        <v>0</v>
      </c>
    </row>
    <row r="25" spans="1:5">
      <c r="A25" s="154" t="s">
        <v>123</v>
      </c>
      <c r="B25" s="143" t="s">
        <v>951</v>
      </c>
      <c r="C25" s="1088">
        <v>2300000</v>
      </c>
    </row>
    <row r="26" spans="1:5">
      <c r="A26" s="154" t="s">
        <v>124</v>
      </c>
      <c r="B26" s="143" t="s">
        <v>952</v>
      </c>
      <c r="C26" s="1088">
        <v>200000</v>
      </c>
    </row>
    <row r="27" spans="1:5">
      <c r="A27" s="154" t="s">
        <v>1140</v>
      </c>
      <c r="B27" s="143" t="s">
        <v>1101</v>
      </c>
      <c r="C27" s="1091">
        <v>0</v>
      </c>
    </row>
    <row r="28" spans="1:5">
      <c r="A28" s="154" t="s">
        <v>1141</v>
      </c>
      <c r="B28" s="143" t="s">
        <v>1102</v>
      </c>
      <c r="C28" s="1091">
        <v>0</v>
      </c>
    </row>
    <row r="29" spans="1:5">
      <c r="A29" s="154" t="s">
        <v>1142</v>
      </c>
      <c r="B29" s="143" t="s">
        <v>1103</v>
      </c>
      <c r="C29" s="1091">
        <v>0</v>
      </c>
    </row>
    <row r="30" spans="1:5">
      <c r="A30" s="154" t="s">
        <v>1143</v>
      </c>
      <c r="B30" s="143" t="s">
        <v>1104</v>
      </c>
      <c r="C30" s="1091">
        <v>0</v>
      </c>
    </row>
    <row r="31" spans="1:5">
      <c r="A31" s="154" t="s">
        <v>80</v>
      </c>
      <c r="B31" s="143" t="s">
        <v>953</v>
      </c>
      <c r="C31" s="1089">
        <v>2000000</v>
      </c>
      <c r="D31" s="177">
        <v>2581847.0266666668</v>
      </c>
      <c r="E31" s="177">
        <v>129092.35133333335</v>
      </c>
    </row>
    <row r="32" spans="1:5">
      <c r="A32" s="154" t="s">
        <v>81</v>
      </c>
      <c r="B32" s="143" t="s">
        <v>954</v>
      </c>
      <c r="C32" s="1089">
        <v>710939.38</v>
      </c>
    </row>
    <row r="33" spans="1:8">
      <c r="A33" s="154" t="s">
        <v>82</v>
      </c>
      <c r="B33" s="143" t="s">
        <v>83</v>
      </c>
      <c r="C33" s="1089">
        <v>0</v>
      </c>
    </row>
    <row r="34" spans="1:8">
      <c r="A34" s="154" t="s">
        <v>84</v>
      </c>
      <c r="B34" s="143" t="s">
        <v>85</v>
      </c>
      <c r="C34" s="1089">
        <v>0</v>
      </c>
    </row>
    <row r="35" spans="1:8">
      <c r="A35" s="154" t="s">
        <v>125</v>
      </c>
      <c r="B35" s="143" t="s">
        <v>955</v>
      </c>
      <c r="C35" s="1088">
        <v>200000</v>
      </c>
      <c r="E35" s="177">
        <v>348600</v>
      </c>
    </row>
    <row r="36" spans="1:8">
      <c r="A36" s="154" t="s">
        <v>126</v>
      </c>
      <c r="B36" s="143" t="s">
        <v>956</v>
      </c>
      <c r="C36" s="1088">
        <v>148600</v>
      </c>
    </row>
    <row r="37" spans="1:8">
      <c r="A37" s="154" t="s">
        <v>73</v>
      </c>
      <c r="B37" s="143" t="s">
        <v>957</v>
      </c>
      <c r="C37" s="1092">
        <v>230000</v>
      </c>
      <c r="E37" s="177">
        <v>270071</v>
      </c>
    </row>
    <row r="38" spans="1:8">
      <c r="A38" s="154" t="s">
        <v>74</v>
      </c>
      <c r="B38" s="143" t="s">
        <v>1107</v>
      </c>
      <c r="C38" s="1092">
        <v>100000</v>
      </c>
      <c r="D38" s="177">
        <v>105580</v>
      </c>
      <c r="E38" s="177">
        <v>300050.38</v>
      </c>
    </row>
    <row r="39" spans="1:8">
      <c r="A39" s="154" t="s">
        <v>75</v>
      </c>
      <c r="B39" s="143" t="s">
        <v>76</v>
      </c>
      <c r="C39" s="1092">
        <v>0</v>
      </c>
    </row>
    <row r="40" spans="1:8">
      <c r="A40" s="154" t="s">
        <v>77</v>
      </c>
      <c r="B40" s="143" t="s">
        <v>78</v>
      </c>
      <c r="C40" s="1092">
        <v>0</v>
      </c>
    </row>
    <row r="41" spans="1:8">
      <c r="A41" s="154" t="s">
        <v>730</v>
      </c>
      <c r="B41" s="143" t="s">
        <v>1105</v>
      </c>
      <c r="C41" s="1092">
        <v>20590</v>
      </c>
      <c r="E41" s="177">
        <v>33004.25</v>
      </c>
    </row>
    <row r="42" spans="1:8">
      <c r="A42" s="154" t="s">
        <v>731</v>
      </c>
      <c r="B42" s="143" t="s">
        <v>1106</v>
      </c>
      <c r="C42" s="1092">
        <v>0</v>
      </c>
    </row>
    <row r="43" spans="1:8">
      <c r="A43" s="154" t="s">
        <v>732</v>
      </c>
      <c r="B43" s="143" t="s">
        <v>1108</v>
      </c>
      <c r="C43" s="1092">
        <v>0</v>
      </c>
    </row>
    <row r="44" spans="1:8">
      <c r="A44" s="154" t="s">
        <v>733</v>
      </c>
      <c r="B44" s="143" t="s">
        <v>1109</v>
      </c>
      <c r="C44" s="1092">
        <v>0</v>
      </c>
    </row>
    <row r="45" spans="1:8">
      <c r="A45" s="154" t="s">
        <v>45</v>
      </c>
      <c r="B45" s="143" t="s">
        <v>958</v>
      </c>
      <c r="C45" s="1093">
        <v>19869081.072374903</v>
      </c>
      <c r="D45" s="177">
        <v>10218294.2623749</v>
      </c>
      <c r="E45" s="177">
        <v>9650786.8099999987</v>
      </c>
      <c r="H45" s="778">
        <v>31748247.63855115</v>
      </c>
    </row>
    <row r="46" spans="1:8">
      <c r="A46" s="154" t="s">
        <v>46</v>
      </c>
      <c r="B46" s="143" t="s">
        <v>959</v>
      </c>
      <c r="C46" s="1093">
        <v>10505466.186109981</v>
      </c>
      <c r="D46" s="177">
        <v>2505466.1861099801</v>
      </c>
      <c r="E46" s="778">
        <v>17187708.190000001</v>
      </c>
      <c r="F46" s="779">
        <v>11505466.186109979</v>
      </c>
      <c r="H46" s="849">
        <v>7897354.7199999997</v>
      </c>
    </row>
    <row r="47" spans="1:8">
      <c r="A47" s="154" t="s">
        <v>47</v>
      </c>
      <c r="B47" s="143" t="s">
        <v>960</v>
      </c>
      <c r="C47" s="1093">
        <v>60000</v>
      </c>
      <c r="E47" s="177">
        <v>51893</v>
      </c>
      <c r="H47" s="779">
        <v>23850892.918551151</v>
      </c>
    </row>
    <row r="48" spans="1:8">
      <c r="A48" s="154" t="s">
        <v>48</v>
      </c>
      <c r="B48" s="143" t="s">
        <v>961</v>
      </c>
      <c r="C48" s="1093">
        <v>0</v>
      </c>
      <c r="H48" s="779">
        <v>3250000</v>
      </c>
    </row>
    <row r="49" spans="1:9" ht="25.5">
      <c r="A49" s="154" t="s">
        <v>49</v>
      </c>
      <c r="B49" s="143" t="s">
        <v>962</v>
      </c>
      <c r="C49" s="1093">
        <v>8000</v>
      </c>
      <c r="E49" s="177">
        <v>7378</v>
      </c>
      <c r="H49" s="850">
        <v>27100892.918551151</v>
      </c>
    </row>
    <row r="50" spans="1:9">
      <c r="A50" s="154" t="s">
        <v>209</v>
      </c>
      <c r="B50" s="143" t="s">
        <v>210</v>
      </c>
      <c r="C50" s="1094">
        <v>2447984.98</v>
      </c>
      <c r="H50" s="779">
        <v>1000000</v>
      </c>
      <c r="I50" s="178" t="s">
        <v>7273</v>
      </c>
    </row>
    <row r="51" spans="1:9">
      <c r="A51" s="154" t="s">
        <v>50</v>
      </c>
      <c r="B51" s="143" t="s">
        <v>963</v>
      </c>
      <c r="C51" s="1093">
        <v>11286809.379999999</v>
      </c>
      <c r="D51" s="778">
        <v>187596.2</v>
      </c>
      <c r="E51" s="177">
        <v>11349213.190000001</v>
      </c>
      <c r="F51" s="778">
        <v>945767.76583333348</v>
      </c>
      <c r="H51" s="779">
        <v>28100892.918551151</v>
      </c>
    </row>
    <row r="52" spans="1:9">
      <c r="A52" s="154" t="s">
        <v>51</v>
      </c>
      <c r="B52" s="143" t="s">
        <v>964</v>
      </c>
      <c r="C52" s="1093">
        <v>165277.35</v>
      </c>
    </row>
    <row r="53" spans="1:9">
      <c r="A53" s="154" t="s">
        <v>52</v>
      </c>
      <c r="B53" s="143" t="s">
        <v>965</v>
      </c>
      <c r="C53" s="1093">
        <v>5879487.9515151102</v>
      </c>
      <c r="D53" s="177">
        <v>1998203.5515151101</v>
      </c>
      <c r="E53" s="177">
        <v>3881284.4000000004</v>
      </c>
    </row>
    <row r="54" spans="1:9">
      <c r="A54" s="154" t="s">
        <v>53</v>
      </c>
      <c r="B54" s="143" t="s">
        <v>54</v>
      </c>
      <c r="C54" s="1093">
        <v>750000</v>
      </c>
    </row>
    <row r="55" spans="1:9">
      <c r="A55" s="154" t="s">
        <v>55</v>
      </c>
      <c r="B55" s="143" t="s">
        <v>966</v>
      </c>
      <c r="C55" s="1093">
        <v>134134</v>
      </c>
      <c r="F55" s="778" t="s">
        <v>7188</v>
      </c>
    </row>
    <row r="56" spans="1:9">
      <c r="A56" s="154" t="s">
        <v>56</v>
      </c>
      <c r="B56" s="143" t="s">
        <v>57</v>
      </c>
      <c r="C56" s="1093">
        <v>797239.66</v>
      </c>
      <c r="D56" s="177">
        <v>118897.18</v>
      </c>
      <c r="E56" s="177">
        <v>732839.65999999992</v>
      </c>
      <c r="F56" s="778" t="s">
        <v>7189</v>
      </c>
    </row>
    <row r="57" spans="1:9">
      <c r="A57" s="154" t="s">
        <v>58</v>
      </c>
      <c r="B57" s="143" t="s">
        <v>967</v>
      </c>
      <c r="C57" s="1093">
        <v>0</v>
      </c>
    </row>
    <row r="58" spans="1:9">
      <c r="A58" s="154" t="s">
        <v>59</v>
      </c>
      <c r="B58" s="143" t="s">
        <v>968</v>
      </c>
      <c r="C58" s="1093">
        <v>0</v>
      </c>
    </row>
    <row r="59" spans="1:9">
      <c r="A59" s="154" t="s">
        <v>60</v>
      </c>
      <c r="B59" s="143" t="s">
        <v>969</v>
      </c>
      <c r="C59" s="1093">
        <v>0</v>
      </c>
    </row>
    <row r="60" spans="1:9">
      <c r="A60" s="154" t="s">
        <v>61</v>
      </c>
      <c r="B60" s="143" t="s">
        <v>970</v>
      </c>
      <c r="C60" s="1093">
        <v>0</v>
      </c>
    </row>
    <row r="61" spans="1:9">
      <c r="A61" s="154" t="s">
        <v>6091</v>
      </c>
      <c r="B61" s="143" t="s">
        <v>971</v>
      </c>
      <c r="C61" s="1093">
        <v>0</v>
      </c>
    </row>
    <row r="62" spans="1:9">
      <c r="A62" s="154" t="s">
        <v>62</v>
      </c>
      <c r="B62" s="143" t="s">
        <v>972</v>
      </c>
      <c r="C62" s="1093">
        <v>0</v>
      </c>
      <c r="E62" s="177">
        <v>9449230.450000003</v>
      </c>
    </row>
    <row r="63" spans="1:9">
      <c r="A63" s="154" t="s">
        <v>63</v>
      </c>
      <c r="B63" s="143" t="s">
        <v>64</v>
      </c>
      <c r="C63" s="1093">
        <v>0</v>
      </c>
    </row>
    <row r="64" spans="1:9">
      <c r="A64" s="154" t="s">
        <v>65</v>
      </c>
      <c r="B64" s="143" t="s">
        <v>66</v>
      </c>
      <c r="C64" s="1143">
        <v>3690776.09</v>
      </c>
      <c r="D64" s="794">
        <v>3690776.0862590694</v>
      </c>
    </row>
    <row r="65" spans="1:3">
      <c r="A65" s="154" t="s">
        <v>67</v>
      </c>
      <c r="B65" s="143" t="s">
        <v>1110</v>
      </c>
      <c r="C65" s="1093">
        <v>400000</v>
      </c>
    </row>
    <row r="66" spans="1:3">
      <c r="A66" s="154" t="s">
        <v>68</v>
      </c>
      <c r="B66" s="143" t="s">
        <v>1111</v>
      </c>
      <c r="C66" s="1093">
        <v>400000</v>
      </c>
    </row>
    <row r="67" spans="1:3">
      <c r="A67" s="154" t="s">
        <v>69</v>
      </c>
      <c r="B67" s="143" t="s">
        <v>973</v>
      </c>
      <c r="C67" s="1093">
        <v>0</v>
      </c>
    </row>
    <row r="68" spans="1:3">
      <c r="A68" s="154" t="s">
        <v>70</v>
      </c>
      <c r="B68" s="143" t="s">
        <v>974</v>
      </c>
      <c r="C68" s="1093">
        <v>0</v>
      </c>
    </row>
    <row r="69" spans="1:3">
      <c r="A69" s="154" t="s">
        <v>734</v>
      </c>
      <c r="B69" s="143" t="s">
        <v>735</v>
      </c>
      <c r="C69" s="1093">
        <v>297556.31</v>
      </c>
    </row>
    <row r="70" spans="1:3">
      <c r="A70" s="154" t="s">
        <v>736</v>
      </c>
      <c r="B70" s="143" t="s">
        <v>737</v>
      </c>
      <c r="C70" s="1093">
        <v>0</v>
      </c>
    </row>
    <row r="71" spans="1:3">
      <c r="A71" s="154" t="s">
        <v>738</v>
      </c>
      <c r="B71" s="143" t="s">
        <v>739</v>
      </c>
      <c r="C71" s="1093">
        <v>0</v>
      </c>
    </row>
    <row r="72" spans="1:3">
      <c r="A72" s="154" t="s">
        <v>740</v>
      </c>
      <c r="B72" s="143" t="s">
        <v>741</v>
      </c>
      <c r="C72" s="1093">
        <v>0</v>
      </c>
    </row>
    <row r="73" spans="1:3">
      <c r="A73" s="154" t="s">
        <v>713</v>
      </c>
      <c r="B73" s="143" t="s">
        <v>975</v>
      </c>
      <c r="C73" s="1093">
        <v>0</v>
      </c>
    </row>
    <row r="74" spans="1:3">
      <c r="A74" s="154" t="s">
        <v>714</v>
      </c>
      <c r="B74" s="143" t="s">
        <v>715</v>
      </c>
      <c r="C74" s="1093">
        <v>0</v>
      </c>
    </row>
    <row r="75" spans="1:3">
      <c r="A75" s="154" t="s">
        <v>716</v>
      </c>
      <c r="B75" s="143" t="s">
        <v>717</v>
      </c>
      <c r="C75" s="1093">
        <v>-10218294.2623749</v>
      </c>
    </row>
    <row r="76" spans="1:3">
      <c r="A76" s="154" t="s">
        <v>718</v>
      </c>
      <c r="B76" s="143" t="s">
        <v>719</v>
      </c>
      <c r="C76" s="1093">
        <v>-2505466.1861099801</v>
      </c>
    </row>
    <row r="77" spans="1:3">
      <c r="A77" s="154" t="s">
        <v>720</v>
      </c>
      <c r="B77" s="143" t="s">
        <v>721</v>
      </c>
      <c r="C77" s="1093">
        <v>-1998203.5515151101</v>
      </c>
    </row>
    <row r="78" spans="1:3">
      <c r="A78" s="154" t="s">
        <v>6095</v>
      </c>
      <c r="B78" s="143" t="s">
        <v>6097</v>
      </c>
      <c r="C78" s="1088">
        <v>2000000</v>
      </c>
    </row>
    <row r="79" spans="1:3">
      <c r="A79" s="154" t="s">
        <v>6096</v>
      </c>
      <c r="B79" s="143" t="s">
        <v>6098</v>
      </c>
      <c r="C79" s="1088">
        <v>200000</v>
      </c>
    </row>
    <row r="80" spans="1:3">
      <c r="A80" s="154" t="s">
        <v>86</v>
      </c>
      <c r="B80" s="143" t="s">
        <v>87</v>
      </c>
      <c r="C80" s="1095">
        <v>0</v>
      </c>
    </row>
    <row r="81" spans="1:5">
      <c r="A81" s="154" t="s">
        <v>88</v>
      </c>
      <c r="B81" s="143" t="s">
        <v>976</v>
      </c>
      <c r="C81" s="1095">
        <v>1053040</v>
      </c>
      <c r="D81" s="177">
        <v>6000000</v>
      </c>
      <c r="E81" s="177">
        <v>10778437</v>
      </c>
    </row>
    <row r="82" spans="1:5">
      <c r="A82" s="154" t="s">
        <v>89</v>
      </c>
      <c r="B82" s="143" t="s">
        <v>977</v>
      </c>
      <c r="C82" s="1095">
        <v>2000000</v>
      </c>
    </row>
    <row r="83" spans="1:5">
      <c r="A83" s="154" t="s">
        <v>90</v>
      </c>
      <c r="B83" s="143" t="s">
        <v>6143</v>
      </c>
      <c r="C83" s="1095">
        <v>0</v>
      </c>
    </row>
    <row r="84" spans="1:5">
      <c r="A84" s="154" t="s">
        <v>91</v>
      </c>
      <c r="B84" s="143" t="s">
        <v>6144</v>
      </c>
      <c r="C84" s="1095">
        <v>3000000</v>
      </c>
    </row>
    <row r="85" spans="1:5">
      <c r="A85" s="1144" t="s">
        <v>6140</v>
      </c>
      <c r="B85" s="312" t="s">
        <v>6138</v>
      </c>
      <c r="C85" s="1095">
        <v>0</v>
      </c>
    </row>
    <row r="86" spans="1:5">
      <c r="A86" s="1144" t="s">
        <v>6141</v>
      </c>
      <c r="B86" s="312" t="s">
        <v>6139</v>
      </c>
      <c r="C86" s="1095">
        <v>0</v>
      </c>
    </row>
    <row r="87" spans="1:5">
      <c r="A87" s="154" t="s">
        <v>92</v>
      </c>
      <c r="B87" s="143" t="s">
        <v>93</v>
      </c>
      <c r="C87" s="1095">
        <v>120000</v>
      </c>
    </row>
    <row r="88" spans="1:5">
      <c r="A88" s="154" t="s">
        <v>94</v>
      </c>
      <c r="B88" s="143" t="s">
        <v>95</v>
      </c>
      <c r="C88" s="1095">
        <v>156223.73000000001</v>
      </c>
      <c r="D88" s="177">
        <v>7439.2250000000004</v>
      </c>
      <c r="E88" s="177">
        <v>156223.73000000001</v>
      </c>
    </row>
    <row r="89" spans="1:5">
      <c r="A89" s="154" t="s">
        <v>96</v>
      </c>
      <c r="B89" s="143" t="s">
        <v>978</v>
      </c>
      <c r="C89" s="1095">
        <v>80000</v>
      </c>
    </row>
    <row r="90" spans="1:5">
      <c r="A90" s="154" t="s">
        <v>97</v>
      </c>
      <c r="B90" s="143" t="s">
        <v>979</v>
      </c>
      <c r="C90" s="1095">
        <v>0</v>
      </c>
    </row>
    <row r="91" spans="1:5">
      <c r="A91" s="154" t="s">
        <v>98</v>
      </c>
      <c r="B91" s="143" t="s">
        <v>980</v>
      </c>
      <c r="C91" s="1095">
        <v>0</v>
      </c>
    </row>
    <row r="92" spans="1:5">
      <c r="A92" s="154" t="s">
        <v>99</v>
      </c>
      <c r="B92" s="143" t="s">
        <v>981</v>
      </c>
      <c r="C92" s="1095">
        <v>0</v>
      </c>
    </row>
    <row r="93" spans="1:5">
      <c r="A93" s="154" t="s">
        <v>100</v>
      </c>
      <c r="B93" s="143" t="s">
        <v>982</v>
      </c>
      <c r="C93" s="1095">
        <v>0</v>
      </c>
    </row>
    <row r="94" spans="1:5">
      <c r="A94" s="154" t="s">
        <v>101</v>
      </c>
      <c r="B94" s="143" t="s">
        <v>983</v>
      </c>
      <c r="C94" s="1095">
        <v>0</v>
      </c>
    </row>
    <row r="95" spans="1:5">
      <c r="A95" s="154" t="s">
        <v>742</v>
      </c>
      <c r="B95" s="143" t="s">
        <v>102</v>
      </c>
      <c r="C95" s="1095">
        <v>0</v>
      </c>
    </row>
    <row r="96" spans="1:5">
      <c r="A96" s="154" t="s">
        <v>743</v>
      </c>
      <c r="B96" s="143" t="s">
        <v>103</v>
      </c>
      <c r="C96" s="1095">
        <v>0</v>
      </c>
    </row>
    <row r="97" spans="1:3">
      <c r="A97" s="154" t="s">
        <v>1154</v>
      </c>
      <c r="B97" s="143" t="s">
        <v>1155</v>
      </c>
      <c r="C97" s="1096">
        <v>0</v>
      </c>
    </row>
    <row r="98" spans="1:3">
      <c r="A98" s="154" t="s">
        <v>104</v>
      </c>
      <c r="B98" s="143" t="s">
        <v>984</v>
      </c>
      <c r="C98" s="1096">
        <v>500000</v>
      </c>
    </row>
    <row r="99" spans="1:3">
      <c r="A99" s="154" t="s">
        <v>105</v>
      </c>
      <c r="B99" s="143" t="s">
        <v>985</v>
      </c>
      <c r="C99" s="1096">
        <v>0</v>
      </c>
    </row>
    <row r="100" spans="1:3">
      <c r="A100" s="154" t="s">
        <v>106</v>
      </c>
      <c r="B100" s="143" t="s">
        <v>986</v>
      </c>
      <c r="C100" s="1096">
        <v>0</v>
      </c>
    </row>
    <row r="101" spans="1:3">
      <c r="A101" s="154" t="s">
        <v>107</v>
      </c>
      <c r="B101" s="143" t="s">
        <v>987</v>
      </c>
      <c r="C101" s="1096">
        <v>0</v>
      </c>
    </row>
    <row r="102" spans="1:3">
      <c r="A102" s="154" t="s">
        <v>108</v>
      </c>
      <c r="B102" s="143" t="s">
        <v>988</v>
      </c>
      <c r="C102" s="1096">
        <v>0</v>
      </c>
    </row>
    <row r="103" spans="1:3">
      <c r="A103" s="154" t="s">
        <v>109</v>
      </c>
      <c r="B103" s="143" t="s">
        <v>989</v>
      </c>
      <c r="C103" s="1096">
        <v>0</v>
      </c>
    </row>
    <row r="104" spans="1:3">
      <c r="A104" s="154" t="s">
        <v>110</v>
      </c>
      <c r="B104" s="143" t="s">
        <v>990</v>
      </c>
      <c r="C104" s="1096">
        <v>0</v>
      </c>
    </row>
    <row r="105" spans="1:3">
      <c r="A105" s="154" t="s">
        <v>744</v>
      </c>
      <c r="B105" s="143" t="s">
        <v>745</v>
      </c>
      <c r="C105" s="1096">
        <v>0</v>
      </c>
    </row>
    <row r="106" spans="1:3">
      <c r="A106" s="154" t="s">
        <v>746</v>
      </c>
      <c r="B106" s="143" t="s">
        <v>747</v>
      </c>
      <c r="C106" s="1096">
        <v>0</v>
      </c>
    </row>
    <row r="107" spans="1:3">
      <c r="A107" s="154" t="s">
        <v>748</v>
      </c>
      <c r="B107" s="143" t="s">
        <v>749</v>
      </c>
      <c r="C107" s="1096">
        <v>0</v>
      </c>
    </row>
    <row r="108" spans="1:3">
      <c r="A108" s="154" t="s">
        <v>750</v>
      </c>
      <c r="B108" s="143" t="s">
        <v>751</v>
      </c>
      <c r="C108" s="1096">
        <v>0</v>
      </c>
    </row>
    <row r="109" spans="1:3">
      <c r="A109" s="154" t="s">
        <v>752</v>
      </c>
      <c r="B109" s="143" t="s">
        <v>753</v>
      </c>
      <c r="C109" s="1096">
        <v>500000</v>
      </c>
    </row>
    <row r="110" spans="1:3">
      <c r="A110" s="154" t="s">
        <v>754</v>
      </c>
      <c r="B110" s="143" t="s">
        <v>111</v>
      </c>
      <c r="C110" s="1096">
        <v>0</v>
      </c>
    </row>
    <row r="111" spans="1:3">
      <c r="A111" s="154" t="s">
        <v>755</v>
      </c>
      <c r="B111" s="143" t="s">
        <v>756</v>
      </c>
      <c r="C111" s="1096">
        <v>0</v>
      </c>
    </row>
    <row r="112" spans="1:3">
      <c r="A112" s="154" t="s">
        <v>1144</v>
      </c>
      <c r="B112" s="143" t="s">
        <v>6230</v>
      </c>
      <c r="C112" s="1096">
        <v>0</v>
      </c>
    </row>
    <row r="113" spans="1:3">
      <c r="A113" s="154" t="s">
        <v>127</v>
      </c>
      <c r="B113" s="143" t="s">
        <v>991</v>
      </c>
      <c r="C113" s="1088">
        <v>0</v>
      </c>
    </row>
    <row r="114" spans="1:3">
      <c r="A114" s="154" t="s">
        <v>128</v>
      </c>
      <c r="B114" s="143" t="s">
        <v>992</v>
      </c>
      <c r="C114" s="1088">
        <v>0</v>
      </c>
    </row>
    <row r="115" spans="1:3">
      <c r="A115" s="154" t="s">
        <v>129</v>
      </c>
      <c r="B115" s="143" t="s">
        <v>993</v>
      </c>
      <c r="C115" s="1088">
        <v>0</v>
      </c>
    </row>
    <row r="116" spans="1:3">
      <c r="A116" s="154" t="s">
        <v>130</v>
      </c>
      <c r="B116" s="143" t="s">
        <v>131</v>
      </c>
      <c r="C116" s="1088">
        <v>0</v>
      </c>
    </row>
    <row r="117" spans="1:3">
      <c r="A117" s="154" t="s">
        <v>132</v>
      </c>
      <c r="B117" s="143" t="s">
        <v>133</v>
      </c>
      <c r="C117" s="1088">
        <v>0</v>
      </c>
    </row>
    <row r="118" spans="1:3">
      <c r="A118" s="154" t="s">
        <v>757</v>
      </c>
      <c r="B118" s="143" t="s">
        <v>758</v>
      </c>
      <c r="C118" s="1088">
        <v>100000</v>
      </c>
    </row>
    <row r="119" spans="1:3">
      <c r="A119" s="154" t="s">
        <v>759</v>
      </c>
      <c r="B119" s="143" t="s">
        <v>760</v>
      </c>
      <c r="C119" s="1088">
        <v>0</v>
      </c>
    </row>
    <row r="120" spans="1:3">
      <c r="A120" s="154" t="s">
        <v>761</v>
      </c>
      <c r="B120" s="143" t="s">
        <v>762</v>
      </c>
      <c r="C120" s="1088">
        <v>0</v>
      </c>
    </row>
    <row r="121" spans="1:3">
      <c r="A121" s="154" t="s">
        <v>763</v>
      </c>
      <c r="B121" s="143" t="s">
        <v>764</v>
      </c>
      <c r="C121" s="1088">
        <v>257000</v>
      </c>
    </row>
    <row r="122" spans="1:3">
      <c r="A122" s="154" t="s">
        <v>156</v>
      </c>
      <c r="B122" s="143" t="s">
        <v>157</v>
      </c>
      <c r="C122" s="1087">
        <v>0</v>
      </c>
    </row>
    <row r="123" spans="1:3">
      <c r="A123" s="154" t="s">
        <v>158</v>
      </c>
      <c r="B123" s="143" t="s">
        <v>994</v>
      </c>
      <c r="C123" s="1087">
        <v>0</v>
      </c>
    </row>
    <row r="124" spans="1:3">
      <c r="A124" s="154" t="s">
        <v>159</v>
      </c>
      <c r="B124" s="143" t="s">
        <v>995</v>
      </c>
      <c r="C124" s="1087">
        <v>0</v>
      </c>
    </row>
    <row r="125" spans="1:3">
      <c r="A125" s="154" t="s">
        <v>160</v>
      </c>
      <c r="B125" s="143" t="s">
        <v>161</v>
      </c>
      <c r="C125" s="1087">
        <v>260000</v>
      </c>
    </row>
    <row r="126" spans="1:3">
      <c r="A126" s="154" t="s">
        <v>162</v>
      </c>
      <c r="B126" s="143" t="s">
        <v>163</v>
      </c>
      <c r="C126" s="1087">
        <v>0</v>
      </c>
    </row>
    <row r="127" spans="1:3">
      <c r="A127" s="154" t="s">
        <v>164</v>
      </c>
      <c r="B127" s="143" t="s">
        <v>165</v>
      </c>
      <c r="C127" s="1097">
        <v>0</v>
      </c>
    </row>
    <row r="128" spans="1:3">
      <c r="A128" s="154" t="s">
        <v>166</v>
      </c>
      <c r="B128" s="143" t="s">
        <v>167</v>
      </c>
      <c r="C128" s="1097">
        <v>0</v>
      </c>
    </row>
    <row r="129" spans="1:3">
      <c r="A129" s="154" t="s">
        <v>168</v>
      </c>
      <c r="B129" s="143" t="s">
        <v>996</v>
      </c>
      <c r="C129" s="1087">
        <v>1000000</v>
      </c>
    </row>
    <row r="130" spans="1:3">
      <c r="A130" s="154" t="s">
        <v>765</v>
      </c>
      <c r="B130" s="143" t="s">
        <v>766</v>
      </c>
      <c r="C130" s="1087">
        <v>0</v>
      </c>
    </row>
    <row r="131" spans="1:3">
      <c r="A131" s="154" t="s">
        <v>767</v>
      </c>
      <c r="B131" s="143" t="s">
        <v>768</v>
      </c>
      <c r="C131" s="1098">
        <v>0</v>
      </c>
    </row>
    <row r="132" spans="1:3">
      <c r="A132" s="154" t="s">
        <v>169</v>
      </c>
      <c r="B132" s="143" t="s">
        <v>997</v>
      </c>
      <c r="C132" s="1087">
        <v>100000</v>
      </c>
    </row>
    <row r="133" spans="1:3">
      <c r="A133" s="154" t="s">
        <v>170</v>
      </c>
      <c r="B133" s="143" t="s">
        <v>171</v>
      </c>
      <c r="C133" s="1087">
        <v>0</v>
      </c>
    </row>
    <row r="134" spans="1:3">
      <c r="A134" s="154" t="s">
        <v>172</v>
      </c>
      <c r="B134" s="143" t="s">
        <v>173</v>
      </c>
      <c r="C134" s="1087">
        <v>0</v>
      </c>
    </row>
    <row r="135" spans="1:3">
      <c r="A135" s="154" t="s">
        <v>769</v>
      </c>
      <c r="B135" s="143" t="s">
        <v>770</v>
      </c>
      <c r="C135" s="1087">
        <v>0</v>
      </c>
    </row>
    <row r="136" spans="1:3">
      <c r="A136" s="154" t="s">
        <v>138</v>
      </c>
      <c r="B136" s="143" t="s">
        <v>998</v>
      </c>
      <c r="C136" s="1099">
        <v>15772956</v>
      </c>
    </row>
    <row r="137" spans="1:3">
      <c r="A137" s="154" t="s">
        <v>211</v>
      </c>
      <c r="B137" s="143" t="s">
        <v>999</v>
      </c>
      <c r="C137" s="1097">
        <v>0</v>
      </c>
    </row>
    <row r="138" spans="1:3">
      <c r="A138" s="154" t="s">
        <v>174</v>
      </c>
      <c r="B138" s="143" t="s">
        <v>1000</v>
      </c>
      <c r="C138" s="1087">
        <v>0</v>
      </c>
    </row>
    <row r="139" spans="1:3">
      <c r="A139" s="154" t="s">
        <v>175</v>
      </c>
      <c r="B139" s="143" t="s">
        <v>1001</v>
      </c>
      <c r="C139" s="1087">
        <v>0</v>
      </c>
    </row>
    <row r="140" spans="1:3">
      <c r="A140" s="154" t="s">
        <v>176</v>
      </c>
      <c r="B140" s="143" t="s">
        <v>1002</v>
      </c>
      <c r="C140" s="1087">
        <v>0</v>
      </c>
    </row>
    <row r="141" spans="1:3">
      <c r="A141" s="154" t="s">
        <v>177</v>
      </c>
      <c r="B141" s="143" t="s">
        <v>1003</v>
      </c>
      <c r="C141" s="1087">
        <v>752839.8</v>
      </c>
    </row>
    <row r="142" spans="1:3">
      <c r="A142" s="154" t="s">
        <v>178</v>
      </c>
      <c r="B142" s="143" t="s">
        <v>1004</v>
      </c>
      <c r="C142" s="1087">
        <v>0</v>
      </c>
    </row>
    <row r="143" spans="1:3">
      <c r="A143" s="154" t="s">
        <v>6100</v>
      </c>
      <c r="B143" s="143" t="s">
        <v>6099</v>
      </c>
      <c r="C143" s="1098">
        <v>0</v>
      </c>
    </row>
    <row r="144" spans="1:3">
      <c r="A144" s="154" t="s">
        <v>771</v>
      </c>
      <c r="B144" s="143" t="s">
        <v>772</v>
      </c>
      <c r="C144" s="1098">
        <v>0</v>
      </c>
    </row>
    <row r="145" spans="1:3">
      <c r="A145" s="154" t="s">
        <v>773</v>
      </c>
      <c r="B145" s="143" t="s">
        <v>774</v>
      </c>
      <c r="C145" s="1098">
        <v>0</v>
      </c>
    </row>
    <row r="146" spans="1:3">
      <c r="A146" s="154" t="s">
        <v>775</v>
      </c>
      <c r="B146" s="143" t="s">
        <v>776</v>
      </c>
      <c r="C146" s="1098">
        <v>0</v>
      </c>
    </row>
    <row r="147" spans="1:3">
      <c r="A147" s="154" t="s">
        <v>179</v>
      </c>
      <c r="B147" s="143" t="s">
        <v>1005</v>
      </c>
      <c r="C147" s="1098">
        <v>0</v>
      </c>
    </row>
    <row r="148" spans="1:3">
      <c r="A148" s="154" t="s">
        <v>777</v>
      </c>
      <c r="B148" s="143" t="s">
        <v>778</v>
      </c>
      <c r="C148" s="1098">
        <v>0</v>
      </c>
    </row>
    <row r="149" spans="1:3">
      <c r="A149" s="154" t="s">
        <v>180</v>
      </c>
      <c r="B149" s="143" t="s">
        <v>1006</v>
      </c>
      <c r="C149" s="1098">
        <v>0</v>
      </c>
    </row>
    <row r="150" spans="1:3">
      <c r="A150" s="354" t="s">
        <v>6383</v>
      </c>
      <c r="B150" s="355" t="s">
        <v>6382</v>
      </c>
      <c r="C150" s="1098">
        <v>0</v>
      </c>
    </row>
    <row r="151" spans="1:3">
      <c r="A151" s="154" t="s">
        <v>181</v>
      </c>
      <c r="B151" s="143" t="s">
        <v>182</v>
      </c>
      <c r="C151" s="1087">
        <v>0</v>
      </c>
    </row>
    <row r="152" spans="1:3">
      <c r="A152" s="154" t="s">
        <v>183</v>
      </c>
      <c r="B152" s="143" t="s">
        <v>184</v>
      </c>
      <c r="C152" s="1087">
        <v>0</v>
      </c>
    </row>
    <row r="153" spans="1:3">
      <c r="A153" s="154" t="s">
        <v>134</v>
      </c>
      <c r="B153" s="143" t="s">
        <v>135</v>
      </c>
      <c r="C153" s="1088">
        <v>0</v>
      </c>
    </row>
    <row r="154" spans="1:3">
      <c r="A154" s="154" t="s">
        <v>136</v>
      </c>
      <c r="B154" s="143" t="s">
        <v>137</v>
      </c>
      <c r="C154" s="1088">
        <v>0</v>
      </c>
    </row>
    <row r="155" spans="1:3">
      <c r="A155" s="154" t="s">
        <v>185</v>
      </c>
      <c r="B155" s="143" t="s">
        <v>186</v>
      </c>
      <c r="C155" s="1087">
        <v>0</v>
      </c>
    </row>
    <row r="156" spans="1:3">
      <c r="A156" s="154" t="s">
        <v>187</v>
      </c>
      <c r="B156" s="143" t="s">
        <v>188</v>
      </c>
      <c r="C156" s="1087">
        <v>0</v>
      </c>
    </row>
    <row r="157" spans="1:3">
      <c r="A157" s="154" t="s">
        <v>189</v>
      </c>
      <c r="B157" s="143" t="s">
        <v>190</v>
      </c>
      <c r="C157" s="1087">
        <v>0</v>
      </c>
    </row>
    <row r="158" spans="1:3">
      <c r="A158" s="154" t="s">
        <v>191</v>
      </c>
      <c r="B158" s="143" t="s">
        <v>192</v>
      </c>
      <c r="C158" s="1087">
        <v>0</v>
      </c>
    </row>
    <row r="159" spans="1:3">
      <c r="A159" s="154" t="s">
        <v>193</v>
      </c>
      <c r="B159" s="143" t="s">
        <v>194</v>
      </c>
      <c r="C159" s="1087">
        <v>0</v>
      </c>
    </row>
    <row r="160" spans="1:3">
      <c r="A160" s="154" t="s">
        <v>195</v>
      </c>
      <c r="B160" s="143" t="s">
        <v>1007</v>
      </c>
      <c r="C160" s="1087">
        <v>0</v>
      </c>
    </row>
    <row r="161" spans="1:3">
      <c r="A161" s="154" t="s">
        <v>196</v>
      </c>
      <c r="B161" s="143" t="s">
        <v>1008</v>
      </c>
      <c r="C161" s="1087">
        <v>0</v>
      </c>
    </row>
    <row r="162" spans="1:3">
      <c r="A162" s="154" t="s">
        <v>197</v>
      </c>
      <c r="B162" s="143" t="s">
        <v>198</v>
      </c>
      <c r="C162" s="1087">
        <v>1264400</v>
      </c>
    </row>
    <row r="163" spans="1:3">
      <c r="A163" s="154" t="s">
        <v>199</v>
      </c>
      <c r="B163" s="143" t="s">
        <v>200</v>
      </c>
      <c r="C163" s="1087">
        <v>0</v>
      </c>
    </row>
    <row r="164" spans="1:3">
      <c r="A164" s="154" t="s">
        <v>212</v>
      </c>
      <c r="B164" s="143" t="s">
        <v>213</v>
      </c>
      <c r="C164" s="1097">
        <v>0</v>
      </c>
    </row>
    <row r="165" spans="1:3">
      <c r="A165" s="154" t="s">
        <v>201</v>
      </c>
      <c r="B165" s="143" t="s">
        <v>1009</v>
      </c>
      <c r="C165" s="1087">
        <v>2070000</v>
      </c>
    </row>
    <row r="166" spans="1:3">
      <c r="A166" s="154" t="s">
        <v>202</v>
      </c>
      <c r="B166" s="143" t="s">
        <v>203</v>
      </c>
      <c r="C166" s="1087">
        <v>0</v>
      </c>
    </row>
    <row r="167" spans="1:3">
      <c r="A167" s="154" t="s">
        <v>204</v>
      </c>
      <c r="B167" s="143" t="s">
        <v>1010</v>
      </c>
      <c r="C167" s="1087">
        <v>0</v>
      </c>
    </row>
    <row r="168" spans="1:3">
      <c r="A168" s="154" t="s">
        <v>205</v>
      </c>
      <c r="B168" s="143" t="s">
        <v>206</v>
      </c>
      <c r="C168" s="1087">
        <v>55000</v>
      </c>
    </row>
    <row r="169" spans="1:3">
      <c r="A169" s="318" t="s">
        <v>6310</v>
      </c>
      <c r="B169" s="319" t="s">
        <v>6309</v>
      </c>
      <c r="C169" s="1087">
        <v>0</v>
      </c>
    </row>
    <row r="170" spans="1:3">
      <c r="A170" s="154" t="s">
        <v>207</v>
      </c>
      <c r="B170" s="143" t="s">
        <v>208</v>
      </c>
      <c r="C170" s="1087">
        <v>230000</v>
      </c>
    </row>
    <row r="171" spans="1:3">
      <c r="A171" s="154" t="s">
        <v>223</v>
      </c>
      <c r="B171" s="143" t="s">
        <v>224</v>
      </c>
      <c r="C171" s="1100">
        <v>15056796</v>
      </c>
    </row>
    <row r="172" spans="1:3">
      <c r="A172" s="154" t="s">
        <v>225</v>
      </c>
      <c r="B172" s="143" t="s">
        <v>226</v>
      </c>
      <c r="C172" s="1100">
        <v>0</v>
      </c>
    </row>
    <row r="173" spans="1:3">
      <c r="A173" s="154" t="s">
        <v>227</v>
      </c>
      <c r="B173" s="143" t="s">
        <v>228</v>
      </c>
      <c r="C173" s="1100">
        <v>0</v>
      </c>
    </row>
    <row r="174" spans="1:3">
      <c r="A174" s="154" t="s">
        <v>229</v>
      </c>
      <c r="B174" s="143" t="s">
        <v>230</v>
      </c>
      <c r="C174" s="1100">
        <v>151200</v>
      </c>
    </row>
    <row r="175" spans="1:3">
      <c r="A175" s="154" t="s">
        <v>231</v>
      </c>
      <c r="B175" s="143" t="s">
        <v>232</v>
      </c>
      <c r="C175" s="1100">
        <v>0</v>
      </c>
    </row>
    <row r="176" spans="1:3">
      <c r="A176" s="154" t="s">
        <v>233</v>
      </c>
      <c r="B176" s="143" t="s">
        <v>234</v>
      </c>
      <c r="C176" s="754">
        <v>0</v>
      </c>
    </row>
    <row r="177" spans="1:3">
      <c r="A177" s="154" t="s">
        <v>235</v>
      </c>
      <c r="B177" s="143" t="s">
        <v>236</v>
      </c>
      <c r="C177" s="1100">
        <v>67200</v>
      </c>
    </row>
    <row r="178" spans="1:3">
      <c r="A178" s="154" t="s">
        <v>237</v>
      </c>
      <c r="B178" s="143" t="s">
        <v>238</v>
      </c>
      <c r="C178" s="1100">
        <v>0</v>
      </c>
    </row>
    <row r="179" spans="1:3">
      <c r="A179" s="154" t="s">
        <v>239</v>
      </c>
      <c r="B179" s="143" t="s">
        <v>240</v>
      </c>
      <c r="C179" s="1100">
        <v>0</v>
      </c>
    </row>
    <row r="180" spans="1:3">
      <c r="A180" s="154" t="s">
        <v>241</v>
      </c>
      <c r="B180" s="143" t="s">
        <v>242</v>
      </c>
      <c r="C180" s="1100">
        <v>0</v>
      </c>
    </row>
    <row r="181" spans="1:3">
      <c r="A181" s="154" t="s">
        <v>243</v>
      </c>
      <c r="B181" s="143" t="s">
        <v>244</v>
      </c>
      <c r="C181" s="1100">
        <v>0</v>
      </c>
    </row>
    <row r="182" spans="1:3">
      <c r="A182" s="154" t="s">
        <v>245</v>
      </c>
      <c r="B182" s="143" t="s">
        <v>246</v>
      </c>
      <c r="C182" s="1100">
        <v>0</v>
      </c>
    </row>
    <row r="183" spans="1:3">
      <c r="A183" s="154" t="s">
        <v>255</v>
      </c>
      <c r="B183" s="143" t="s">
        <v>256</v>
      </c>
      <c r="C183" s="1101">
        <v>4282440</v>
      </c>
    </row>
    <row r="184" spans="1:3">
      <c r="A184" s="154" t="s">
        <v>257</v>
      </c>
      <c r="B184" s="143" t="s">
        <v>258</v>
      </c>
      <c r="C184" s="1101">
        <v>508920</v>
      </c>
    </row>
    <row r="185" spans="1:3">
      <c r="A185" s="154" t="s">
        <v>259</v>
      </c>
      <c r="B185" s="143" t="s">
        <v>1011</v>
      </c>
      <c r="C185" s="1101">
        <v>2054400</v>
      </c>
    </row>
    <row r="186" spans="1:3">
      <c r="A186" s="154" t="s">
        <v>260</v>
      </c>
      <c r="B186" s="143" t="s">
        <v>261</v>
      </c>
      <c r="C186" s="1101">
        <v>387600</v>
      </c>
    </row>
    <row r="187" spans="1:3">
      <c r="A187" s="154" t="s">
        <v>262</v>
      </c>
      <c r="B187" s="143" t="s">
        <v>263</v>
      </c>
      <c r="C187" s="1101">
        <v>0</v>
      </c>
    </row>
    <row r="188" spans="1:3">
      <c r="A188" s="154" t="s">
        <v>264</v>
      </c>
      <c r="B188" s="143" t="s">
        <v>594</v>
      </c>
      <c r="C188" s="1101">
        <v>0</v>
      </c>
    </row>
    <row r="189" spans="1:3">
      <c r="A189" s="154" t="s">
        <v>247</v>
      </c>
      <c r="B189" s="143" t="s">
        <v>1012</v>
      </c>
      <c r="C189" s="1100">
        <v>497760</v>
      </c>
    </row>
    <row r="190" spans="1:3">
      <c r="A190" s="154" t="s">
        <v>248</v>
      </c>
      <c r="B190" s="143" t="s">
        <v>1013</v>
      </c>
      <c r="C190" s="1100">
        <v>0</v>
      </c>
    </row>
    <row r="191" spans="1:3">
      <c r="A191" s="154" t="s">
        <v>249</v>
      </c>
      <c r="B191" s="143" t="s">
        <v>1014</v>
      </c>
      <c r="C191" s="1100">
        <v>0</v>
      </c>
    </row>
    <row r="192" spans="1:3">
      <c r="A192" s="154" t="s">
        <v>250</v>
      </c>
      <c r="B192" s="143" t="s">
        <v>1015</v>
      </c>
      <c r="C192" s="1100">
        <v>0</v>
      </c>
    </row>
    <row r="193" spans="1:4">
      <c r="A193" s="154" t="s">
        <v>251</v>
      </c>
      <c r="B193" s="143" t="s">
        <v>1016</v>
      </c>
      <c r="C193" s="1100">
        <v>0</v>
      </c>
    </row>
    <row r="194" spans="1:4">
      <c r="A194" s="154" t="s">
        <v>252</v>
      </c>
      <c r="B194" s="143" t="s">
        <v>1017</v>
      </c>
      <c r="C194" s="1100">
        <v>0</v>
      </c>
    </row>
    <row r="195" spans="1:4">
      <c r="A195" s="154" t="s">
        <v>253</v>
      </c>
      <c r="B195" s="143" t="s">
        <v>1018</v>
      </c>
      <c r="C195" s="1100">
        <v>0</v>
      </c>
    </row>
    <row r="196" spans="1:4">
      <c r="A196" s="154" t="s">
        <v>254</v>
      </c>
      <c r="B196" s="143" t="s">
        <v>1019</v>
      </c>
      <c r="C196" s="1100">
        <v>0</v>
      </c>
    </row>
    <row r="197" spans="1:4">
      <c r="A197" s="154" t="s">
        <v>779</v>
      </c>
      <c r="B197" s="143" t="s">
        <v>780</v>
      </c>
      <c r="C197" s="1100">
        <v>0</v>
      </c>
    </row>
    <row r="198" spans="1:4">
      <c r="A198" s="154" t="s">
        <v>781</v>
      </c>
      <c r="B198" s="143" t="s">
        <v>782</v>
      </c>
      <c r="C198" s="1100">
        <v>0</v>
      </c>
    </row>
    <row r="199" spans="1:4">
      <c r="A199" s="154" t="s">
        <v>783</v>
      </c>
      <c r="B199" s="143" t="s">
        <v>1040</v>
      </c>
      <c r="C199" s="754">
        <v>480000</v>
      </c>
    </row>
    <row r="200" spans="1:4">
      <c r="A200" s="154" t="s">
        <v>272</v>
      </c>
      <c r="B200" s="143" t="s">
        <v>6101</v>
      </c>
      <c r="C200" s="755">
        <v>0</v>
      </c>
    </row>
    <row r="201" spans="1:4">
      <c r="A201" s="154" t="s">
        <v>6103</v>
      </c>
      <c r="B201" s="143" t="s">
        <v>6102</v>
      </c>
      <c r="C201" s="755">
        <v>0</v>
      </c>
    </row>
    <row r="202" spans="1:4">
      <c r="A202" s="154" t="s">
        <v>273</v>
      </c>
      <c r="B202" s="143" t="s">
        <v>274</v>
      </c>
      <c r="C202" s="755">
        <v>0</v>
      </c>
    </row>
    <row r="203" spans="1:4">
      <c r="A203" s="154" t="s">
        <v>275</v>
      </c>
      <c r="B203" s="143" t="s">
        <v>276</v>
      </c>
      <c r="C203" s="755">
        <v>301135.92</v>
      </c>
      <c r="D203" s="778"/>
    </row>
    <row r="204" spans="1:4">
      <c r="A204" s="154" t="s">
        <v>277</v>
      </c>
      <c r="B204" s="143" t="s">
        <v>278</v>
      </c>
      <c r="C204" s="755">
        <v>451703.88</v>
      </c>
    </row>
    <row r="205" spans="1:4">
      <c r="A205" s="154" t="s">
        <v>279</v>
      </c>
      <c r="B205" s="143" t="s">
        <v>280</v>
      </c>
      <c r="C205" s="755">
        <v>0</v>
      </c>
    </row>
    <row r="206" spans="1:4">
      <c r="A206" s="154" t="s">
        <v>1145</v>
      </c>
      <c r="B206" s="143" t="s">
        <v>1113</v>
      </c>
      <c r="C206" s="755">
        <v>0</v>
      </c>
    </row>
    <row r="207" spans="1:4">
      <c r="A207" s="154" t="s">
        <v>1146</v>
      </c>
      <c r="B207" s="143" t="s">
        <v>1114</v>
      </c>
      <c r="C207" s="755">
        <v>352317</v>
      </c>
    </row>
    <row r="208" spans="1:4">
      <c r="A208" s="154" t="s">
        <v>281</v>
      </c>
      <c r="B208" s="143" t="s">
        <v>282</v>
      </c>
      <c r="C208" s="755">
        <v>0</v>
      </c>
    </row>
    <row r="209" spans="1:3">
      <c r="A209" s="154" t="s">
        <v>283</v>
      </c>
      <c r="B209" s="143" t="s">
        <v>284</v>
      </c>
      <c r="C209" s="755">
        <v>0</v>
      </c>
    </row>
    <row r="210" spans="1:3">
      <c r="A210" s="154" t="s">
        <v>266</v>
      </c>
      <c r="B210" s="143" t="s">
        <v>267</v>
      </c>
      <c r="C210" s="754">
        <v>1074000</v>
      </c>
    </row>
    <row r="211" spans="1:3">
      <c r="A211" s="154" t="s">
        <v>268</v>
      </c>
      <c r="B211" s="143" t="s">
        <v>269</v>
      </c>
      <c r="C211" s="754">
        <v>126000</v>
      </c>
    </row>
    <row r="212" spans="1:3">
      <c r="A212" s="322" t="s">
        <v>6311</v>
      </c>
      <c r="B212" s="323" t="s">
        <v>789</v>
      </c>
      <c r="C212" s="755">
        <v>0</v>
      </c>
    </row>
    <row r="213" spans="1:3">
      <c r="A213" s="322" t="s">
        <v>7293</v>
      </c>
      <c r="B213" s="323" t="s">
        <v>791</v>
      </c>
      <c r="C213" s="1102">
        <v>0</v>
      </c>
    </row>
    <row r="214" spans="1:3">
      <c r="A214" s="154" t="s">
        <v>786</v>
      </c>
      <c r="B214" s="143" t="s">
        <v>787</v>
      </c>
      <c r="C214" s="754">
        <v>0</v>
      </c>
    </row>
    <row r="215" spans="1:3">
      <c r="A215" s="154" t="s">
        <v>1150</v>
      </c>
      <c r="B215" s="143" t="s">
        <v>1151</v>
      </c>
      <c r="C215" s="755">
        <v>0</v>
      </c>
    </row>
    <row r="216" spans="1:3">
      <c r="A216" s="154" t="s">
        <v>1152</v>
      </c>
      <c r="B216" s="143" t="s">
        <v>1153</v>
      </c>
      <c r="C216" s="755">
        <v>0</v>
      </c>
    </row>
    <row r="217" spans="1:3">
      <c r="A217" s="154" t="s">
        <v>285</v>
      </c>
      <c r="B217" s="143" t="s">
        <v>286</v>
      </c>
      <c r="C217" s="755">
        <v>20000</v>
      </c>
    </row>
    <row r="218" spans="1:3">
      <c r="A218" s="154" t="s">
        <v>287</v>
      </c>
      <c r="B218" s="143" t="s">
        <v>288</v>
      </c>
      <c r="C218" s="755">
        <v>0</v>
      </c>
    </row>
    <row r="219" spans="1:3">
      <c r="A219" s="154" t="s">
        <v>792</v>
      </c>
      <c r="B219" s="143" t="s">
        <v>793</v>
      </c>
      <c r="C219" s="755">
        <v>0</v>
      </c>
    </row>
    <row r="220" spans="1:3">
      <c r="A220" s="154" t="s">
        <v>289</v>
      </c>
      <c r="B220" s="143" t="s">
        <v>290</v>
      </c>
      <c r="C220" s="755">
        <v>0</v>
      </c>
    </row>
    <row r="221" spans="1:3">
      <c r="A221" s="154" t="s">
        <v>291</v>
      </c>
      <c r="B221" s="143" t="s">
        <v>292</v>
      </c>
      <c r="C221" s="755">
        <v>0</v>
      </c>
    </row>
    <row r="222" spans="1:3">
      <c r="A222" s="154" t="s">
        <v>293</v>
      </c>
      <c r="B222" s="143" t="s">
        <v>1020</v>
      </c>
      <c r="C222" s="755">
        <v>0</v>
      </c>
    </row>
    <row r="223" spans="1:3">
      <c r="A223" s="154" t="s">
        <v>294</v>
      </c>
      <c r="B223" s="143" t="s">
        <v>295</v>
      </c>
      <c r="C223" s="755">
        <v>0</v>
      </c>
    </row>
    <row r="224" spans="1:3">
      <c r="A224" s="154" t="s">
        <v>296</v>
      </c>
      <c r="B224" s="143" t="s">
        <v>297</v>
      </c>
      <c r="C224" s="755">
        <v>0</v>
      </c>
    </row>
    <row r="225" spans="1:3">
      <c r="A225" s="154" t="s">
        <v>298</v>
      </c>
      <c r="B225" s="143" t="s">
        <v>299</v>
      </c>
      <c r="C225" s="755">
        <v>0</v>
      </c>
    </row>
    <row r="226" spans="1:3">
      <c r="A226" s="154" t="s">
        <v>300</v>
      </c>
      <c r="B226" s="143" t="s">
        <v>286</v>
      </c>
      <c r="C226" s="755">
        <v>30000</v>
      </c>
    </row>
    <row r="227" spans="1:3">
      <c r="A227" s="154" t="s">
        <v>301</v>
      </c>
      <c r="B227" s="143" t="s">
        <v>302</v>
      </c>
      <c r="C227" s="755">
        <v>0</v>
      </c>
    </row>
    <row r="228" spans="1:3">
      <c r="A228" s="154" t="s">
        <v>794</v>
      </c>
      <c r="B228" s="143" t="s">
        <v>795</v>
      </c>
      <c r="C228" s="755">
        <v>25000</v>
      </c>
    </row>
    <row r="229" spans="1:3">
      <c r="A229" s="154" t="s">
        <v>303</v>
      </c>
      <c r="B229" s="143" t="s">
        <v>304</v>
      </c>
      <c r="C229" s="755">
        <v>0</v>
      </c>
    </row>
    <row r="230" spans="1:3">
      <c r="A230" s="154" t="s">
        <v>305</v>
      </c>
      <c r="B230" s="143" t="s">
        <v>306</v>
      </c>
      <c r="C230" s="755">
        <v>0</v>
      </c>
    </row>
    <row r="231" spans="1:3">
      <c r="A231" s="154" t="s">
        <v>307</v>
      </c>
      <c r="B231" s="143" t="s">
        <v>308</v>
      </c>
      <c r="C231" s="755">
        <v>0</v>
      </c>
    </row>
    <row r="232" spans="1:3">
      <c r="A232" s="154" t="s">
        <v>309</v>
      </c>
      <c r="B232" s="143" t="s">
        <v>1124</v>
      </c>
      <c r="C232" s="755">
        <v>0</v>
      </c>
    </row>
    <row r="233" spans="1:3">
      <c r="A233" s="154" t="s">
        <v>1119</v>
      </c>
      <c r="B233" s="143" t="s">
        <v>1122</v>
      </c>
      <c r="C233" s="755">
        <v>250000</v>
      </c>
    </row>
    <row r="234" spans="1:3">
      <c r="A234" s="154" t="s">
        <v>310</v>
      </c>
      <c r="B234" s="143" t="s">
        <v>1123</v>
      </c>
      <c r="C234" s="755">
        <v>0</v>
      </c>
    </row>
    <row r="235" spans="1:3">
      <c r="A235" s="154" t="s">
        <v>1120</v>
      </c>
      <c r="B235" s="143" t="s">
        <v>1125</v>
      </c>
      <c r="C235" s="755">
        <v>0</v>
      </c>
    </row>
    <row r="236" spans="1:3">
      <c r="A236" s="154" t="s">
        <v>311</v>
      </c>
      <c r="B236" s="143" t="s">
        <v>1128</v>
      </c>
      <c r="C236" s="748">
        <v>0</v>
      </c>
    </row>
    <row r="237" spans="1:3">
      <c r="A237" s="154" t="s">
        <v>1121</v>
      </c>
      <c r="B237" s="143" t="s">
        <v>1129</v>
      </c>
      <c r="C237" s="748">
        <v>0</v>
      </c>
    </row>
    <row r="238" spans="1:3">
      <c r="A238" s="154" t="s">
        <v>312</v>
      </c>
      <c r="B238" s="143" t="s">
        <v>1130</v>
      </c>
      <c r="C238" s="748">
        <v>0</v>
      </c>
    </row>
    <row r="239" spans="1:3">
      <c r="A239" s="154" t="s">
        <v>1126</v>
      </c>
      <c r="B239" s="143" t="s">
        <v>1131</v>
      </c>
      <c r="C239" s="748">
        <v>0</v>
      </c>
    </row>
    <row r="240" spans="1:3">
      <c r="A240" s="154" t="s">
        <v>313</v>
      </c>
      <c r="B240" s="143" t="s">
        <v>1132</v>
      </c>
      <c r="C240" s="748">
        <v>0</v>
      </c>
    </row>
    <row r="241" spans="1:3">
      <c r="A241" s="154" t="s">
        <v>1127</v>
      </c>
      <c r="B241" s="143" t="s">
        <v>1133</v>
      </c>
      <c r="C241" s="748">
        <v>100000</v>
      </c>
    </row>
    <row r="242" spans="1:3">
      <c r="A242" s="154" t="s">
        <v>796</v>
      </c>
      <c r="B242" s="143" t="s">
        <v>379</v>
      </c>
      <c r="C242" s="746">
        <v>411000</v>
      </c>
    </row>
    <row r="243" spans="1:3">
      <c r="A243" s="154" t="s">
        <v>797</v>
      </c>
      <c r="B243" s="143" t="s">
        <v>380</v>
      </c>
      <c r="C243" s="746">
        <v>27000</v>
      </c>
    </row>
    <row r="244" spans="1:3">
      <c r="A244" s="154" t="s">
        <v>798</v>
      </c>
      <c r="B244" s="143" t="s">
        <v>381</v>
      </c>
      <c r="C244" s="746">
        <v>30000</v>
      </c>
    </row>
    <row r="245" spans="1:3">
      <c r="A245" s="154" t="s">
        <v>799</v>
      </c>
      <c r="B245" s="143" t="s">
        <v>382</v>
      </c>
      <c r="C245" s="746">
        <v>0</v>
      </c>
    </row>
    <row r="246" spans="1:3">
      <c r="A246" s="154" t="s">
        <v>800</v>
      </c>
      <c r="B246" s="143" t="s">
        <v>383</v>
      </c>
      <c r="C246" s="746">
        <v>372160</v>
      </c>
    </row>
    <row r="247" spans="1:3">
      <c r="A247" s="154" t="s">
        <v>801</v>
      </c>
      <c r="B247" s="143" t="s">
        <v>384</v>
      </c>
      <c r="C247" s="746">
        <v>788356</v>
      </c>
    </row>
    <row r="248" spans="1:3">
      <c r="A248" s="154" t="s">
        <v>802</v>
      </c>
      <c r="B248" s="143" t="s">
        <v>389</v>
      </c>
      <c r="C248" s="746">
        <v>30000</v>
      </c>
    </row>
    <row r="249" spans="1:3">
      <c r="A249" s="154" t="s">
        <v>2285</v>
      </c>
      <c r="B249" s="143" t="s">
        <v>390</v>
      </c>
      <c r="C249" s="746">
        <v>100000</v>
      </c>
    </row>
    <row r="250" spans="1:3">
      <c r="A250" s="154" t="s">
        <v>803</v>
      </c>
      <c r="B250" s="143" t="s">
        <v>391</v>
      </c>
      <c r="C250" s="746">
        <v>0</v>
      </c>
    </row>
    <row r="251" spans="1:3">
      <c r="A251" s="154" t="s">
        <v>314</v>
      </c>
      <c r="B251" s="143" t="s">
        <v>315</v>
      </c>
      <c r="C251" s="748">
        <v>90000</v>
      </c>
    </row>
    <row r="252" spans="1:3">
      <c r="A252" s="154" t="s">
        <v>316</v>
      </c>
      <c r="B252" s="143" t="s">
        <v>317</v>
      </c>
      <c r="C252" s="748">
        <v>20000</v>
      </c>
    </row>
    <row r="253" spans="1:3">
      <c r="A253" s="154" t="s">
        <v>318</v>
      </c>
      <c r="B253" s="143" t="s">
        <v>319</v>
      </c>
      <c r="C253" s="748">
        <v>120000</v>
      </c>
    </row>
    <row r="254" spans="1:3">
      <c r="A254" s="154" t="s">
        <v>320</v>
      </c>
      <c r="B254" s="143" t="s">
        <v>321</v>
      </c>
      <c r="C254" s="748">
        <v>35000</v>
      </c>
    </row>
    <row r="255" spans="1:3">
      <c r="A255" s="154" t="s">
        <v>322</v>
      </c>
      <c r="B255" s="143" t="s">
        <v>323</v>
      </c>
      <c r="C255" s="748">
        <v>14000</v>
      </c>
    </row>
    <row r="256" spans="1:3">
      <c r="A256" s="154" t="s">
        <v>324</v>
      </c>
      <c r="B256" s="143" t="s">
        <v>325</v>
      </c>
      <c r="C256" s="748">
        <v>122000</v>
      </c>
    </row>
    <row r="257" spans="1:3">
      <c r="A257" s="154" t="s">
        <v>326</v>
      </c>
      <c r="B257" s="143" t="s">
        <v>327</v>
      </c>
      <c r="C257" s="748">
        <v>66000</v>
      </c>
    </row>
    <row r="258" spans="1:3">
      <c r="A258" s="154" t="s">
        <v>328</v>
      </c>
      <c r="B258" s="143" t="s">
        <v>329</v>
      </c>
      <c r="C258" s="748">
        <v>30000</v>
      </c>
    </row>
    <row r="259" spans="1:3">
      <c r="A259" s="154" t="s">
        <v>330</v>
      </c>
      <c r="B259" s="143" t="s">
        <v>331</v>
      </c>
      <c r="C259" s="748">
        <v>0</v>
      </c>
    </row>
    <row r="260" spans="1:3">
      <c r="A260" s="154" t="s">
        <v>332</v>
      </c>
      <c r="B260" s="143" t="s">
        <v>333</v>
      </c>
      <c r="C260" s="748">
        <v>0</v>
      </c>
    </row>
    <row r="261" spans="1:3">
      <c r="A261" s="154" t="s">
        <v>334</v>
      </c>
      <c r="B261" s="143" t="s">
        <v>1021</v>
      </c>
      <c r="C261" s="748">
        <v>110000</v>
      </c>
    </row>
    <row r="262" spans="1:3">
      <c r="A262" s="154" t="s">
        <v>335</v>
      </c>
      <c r="B262" s="143" t="s">
        <v>336</v>
      </c>
      <c r="C262" s="748">
        <v>40000</v>
      </c>
    </row>
    <row r="263" spans="1:3">
      <c r="A263" s="154" t="s">
        <v>337</v>
      </c>
      <c r="B263" s="143" t="s">
        <v>338</v>
      </c>
      <c r="C263" s="748">
        <v>0</v>
      </c>
    </row>
    <row r="264" spans="1:3">
      <c r="A264" s="154" t="s">
        <v>804</v>
      </c>
      <c r="B264" s="143" t="s">
        <v>805</v>
      </c>
      <c r="C264" s="746">
        <v>408700</v>
      </c>
    </row>
    <row r="265" spans="1:3">
      <c r="A265" s="154" t="s">
        <v>339</v>
      </c>
      <c r="B265" s="143" t="s">
        <v>340</v>
      </c>
      <c r="C265" s="748">
        <v>0</v>
      </c>
    </row>
    <row r="266" spans="1:3">
      <c r="A266" s="154" t="s">
        <v>341</v>
      </c>
      <c r="B266" s="143" t="s">
        <v>342</v>
      </c>
      <c r="C266" s="748">
        <v>360000</v>
      </c>
    </row>
    <row r="267" spans="1:3">
      <c r="A267" s="154" t="s">
        <v>343</v>
      </c>
      <c r="B267" s="143" t="s">
        <v>344</v>
      </c>
      <c r="C267" s="748">
        <v>0</v>
      </c>
    </row>
    <row r="268" spans="1:3">
      <c r="A268" s="154" t="s">
        <v>345</v>
      </c>
      <c r="B268" s="143" t="s">
        <v>346</v>
      </c>
      <c r="C268" s="748">
        <v>0</v>
      </c>
    </row>
    <row r="269" spans="1:3">
      <c r="A269" s="154" t="s">
        <v>347</v>
      </c>
      <c r="B269" s="143" t="s">
        <v>348</v>
      </c>
      <c r="C269" s="748">
        <v>0</v>
      </c>
    </row>
    <row r="270" spans="1:3">
      <c r="A270" s="154" t="s">
        <v>349</v>
      </c>
      <c r="B270" s="143" t="s">
        <v>350</v>
      </c>
      <c r="C270" s="748">
        <v>240000</v>
      </c>
    </row>
    <row r="271" spans="1:3">
      <c r="A271" s="154" t="s">
        <v>351</v>
      </c>
      <c r="B271" s="150" t="s">
        <v>1022</v>
      </c>
      <c r="C271" s="748">
        <v>0</v>
      </c>
    </row>
    <row r="272" spans="1:3">
      <c r="A272" s="154" t="s">
        <v>353</v>
      </c>
      <c r="B272" s="143" t="s">
        <v>1023</v>
      </c>
      <c r="C272" s="748">
        <v>1598000</v>
      </c>
    </row>
    <row r="273" spans="1:5">
      <c r="A273" s="154" t="s">
        <v>354</v>
      </c>
      <c r="B273" s="143" t="s">
        <v>355</v>
      </c>
      <c r="C273" s="748">
        <v>600000</v>
      </c>
    </row>
    <row r="274" spans="1:5">
      <c r="A274" s="154" t="s">
        <v>356</v>
      </c>
      <c r="B274" s="143" t="s">
        <v>357</v>
      </c>
      <c r="C274" s="748">
        <v>456000</v>
      </c>
    </row>
    <row r="275" spans="1:5">
      <c r="A275" s="154" t="s">
        <v>358</v>
      </c>
      <c r="B275" s="143" t="s">
        <v>359</v>
      </c>
      <c r="C275" s="748">
        <v>0</v>
      </c>
    </row>
    <row r="276" spans="1:5">
      <c r="A276" s="154" t="s">
        <v>360</v>
      </c>
      <c r="B276" s="143" t="s">
        <v>361</v>
      </c>
      <c r="C276" s="748">
        <v>0</v>
      </c>
    </row>
    <row r="277" spans="1:5">
      <c r="A277" s="154" t="s">
        <v>370</v>
      </c>
      <c r="B277" s="143" t="s">
        <v>371</v>
      </c>
      <c r="C277" s="747">
        <v>1320000</v>
      </c>
      <c r="D277" s="177">
        <v>1320000</v>
      </c>
    </row>
    <row r="278" spans="1:5">
      <c r="A278" s="154" t="s">
        <v>372</v>
      </c>
      <c r="B278" s="143" t="s">
        <v>1024</v>
      </c>
      <c r="C278" s="747">
        <v>0</v>
      </c>
    </row>
    <row r="279" spans="1:5">
      <c r="A279" s="154" t="s">
        <v>373</v>
      </c>
      <c r="B279" s="143" t="s">
        <v>374</v>
      </c>
      <c r="C279" s="747">
        <v>60000</v>
      </c>
    </row>
    <row r="280" spans="1:5">
      <c r="A280" s="154" t="s">
        <v>375</v>
      </c>
      <c r="B280" s="143" t="s">
        <v>376</v>
      </c>
      <c r="C280" s="747">
        <v>36000</v>
      </c>
    </row>
    <row r="281" spans="1:5">
      <c r="A281" s="154" t="s">
        <v>377</v>
      </c>
      <c r="B281" s="143" t="s">
        <v>378</v>
      </c>
      <c r="C281" s="747">
        <v>10200</v>
      </c>
      <c r="D281" s="177">
        <v>1426200</v>
      </c>
    </row>
    <row r="282" spans="1:5">
      <c r="A282" s="154" t="s">
        <v>362</v>
      </c>
      <c r="B282" s="143" t="s">
        <v>363</v>
      </c>
      <c r="C282" s="748">
        <v>0</v>
      </c>
    </row>
    <row r="283" spans="1:5">
      <c r="A283" s="154" t="s">
        <v>364</v>
      </c>
      <c r="B283" s="143" t="s">
        <v>365</v>
      </c>
      <c r="C283" s="748">
        <v>140000</v>
      </c>
    </row>
    <row r="284" spans="1:5">
      <c r="A284" s="154" t="s">
        <v>214</v>
      </c>
      <c r="B284" s="143" t="s">
        <v>215</v>
      </c>
      <c r="C284" s="750">
        <v>3940000</v>
      </c>
      <c r="D284" s="177">
        <v>3940000</v>
      </c>
    </row>
    <row r="285" spans="1:5">
      <c r="A285" s="154" t="s">
        <v>216</v>
      </c>
      <c r="B285" s="143" t="s">
        <v>1025</v>
      </c>
      <c r="C285" s="749">
        <v>1050000</v>
      </c>
      <c r="D285" s="177">
        <v>1301897.74</v>
      </c>
      <c r="E285" s="779">
        <v>1442789.25</v>
      </c>
    </row>
    <row r="286" spans="1:5">
      <c r="A286" s="154" t="s">
        <v>218</v>
      </c>
      <c r="B286" s="143" t="s">
        <v>1026</v>
      </c>
      <c r="C286" s="749">
        <v>363682</v>
      </c>
      <c r="D286" s="177">
        <v>463682</v>
      </c>
    </row>
    <row r="287" spans="1:5">
      <c r="A287" s="154" t="s">
        <v>221</v>
      </c>
      <c r="B287" s="143" t="s">
        <v>222</v>
      </c>
      <c r="C287" s="751">
        <v>1923620</v>
      </c>
    </row>
    <row r="288" spans="1:5">
      <c r="A288" s="154" t="s">
        <v>385</v>
      </c>
      <c r="B288" s="143" t="s">
        <v>386</v>
      </c>
      <c r="C288" s="746">
        <v>600000</v>
      </c>
      <c r="D288" s="177">
        <v>1092000</v>
      </c>
    </row>
    <row r="289" spans="1:5">
      <c r="A289" s="154" t="s">
        <v>387</v>
      </c>
      <c r="B289" s="143" t="s">
        <v>388</v>
      </c>
      <c r="C289" s="746">
        <v>0</v>
      </c>
    </row>
    <row r="290" spans="1:5">
      <c r="A290" s="154" t="s">
        <v>219</v>
      </c>
      <c r="B290" s="143" t="s">
        <v>220</v>
      </c>
      <c r="C290" s="749">
        <v>205000</v>
      </c>
    </row>
    <row r="291" spans="1:5">
      <c r="A291" s="154" t="s">
        <v>806</v>
      </c>
      <c r="B291" s="143" t="s">
        <v>807</v>
      </c>
      <c r="C291" s="749">
        <v>0</v>
      </c>
    </row>
    <row r="292" spans="1:5">
      <c r="A292" s="154" t="s">
        <v>392</v>
      </c>
      <c r="B292" s="143" t="s">
        <v>1027</v>
      </c>
      <c r="C292" s="746">
        <v>550040</v>
      </c>
      <c r="D292" s="177">
        <v>470707</v>
      </c>
      <c r="E292" s="177">
        <v>116.85400896948633</v>
      </c>
    </row>
    <row r="293" spans="1:5">
      <c r="A293" s="154" t="s">
        <v>366</v>
      </c>
      <c r="B293" s="143" t="s">
        <v>367</v>
      </c>
      <c r="C293" s="748">
        <v>0</v>
      </c>
    </row>
    <row r="294" spans="1:5">
      <c r="A294" s="154" t="s">
        <v>368</v>
      </c>
      <c r="B294" s="143" t="s">
        <v>369</v>
      </c>
      <c r="C294" s="748">
        <v>0</v>
      </c>
    </row>
    <row r="295" spans="1:5">
      <c r="A295" s="154" t="s">
        <v>483</v>
      </c>
      <c r="B295" s="143" t="s">
        <v>1028</v>
      </c>
      <c r="C295" s="748">
        <v>0</v>
      </c>
    </row>
    <row r="296" spans="1:5">
      <c r="A296" s="154" t="s">
        <v>808</v>
      </c>
      <c r="B296" s="143" t="s">
        <v>809</v>
      </c>
      <c r="C296" s="748">
        <v>0</v>
      </c>
    </row>
    <row r="297" spans="1:5">
      <c r="A297" s="154" t="s">
        <v>484</v>
      </c>
      <c r="B297" s="143" t="s">
        <v>485</v>
      </c>
      <c r="C297" s="748">
        <v>0</v>
      </c>
    </row>
    <row r="298" spans="1:5">
      <c r="A298" s="154" t="s">
        <v>810</v>
      </c>
      <c r="B298" s="143" t="s">
        <v>811</v>
      </c>
      <c r="C298" s="758">
        <v>0</v>
      </c>
    </row>
    <row r="299" spans="1:5">
      <c r="A299" s="154" t="s">
        <v>486</v>
      </c>
      <c r="B299" s="143" t="s">
        <v>487</v>
      </c>
      <c r="C299" s="748">
        <v>0</v>
      </c>
    </row>
    <row r="300" spans="1:5">
      <c r="A300" s="154" t="s">
        <v>488</v>
      </c>
      <c r="B300" s="143" t="s">
        <v>489</v>
      </c>
      <c r="C300" s="748">
        <v>0</v>
      </c>
    </row>
    <row r="301" spans="1:5">
      <c r="A301" s="154" t="s">
        <v>490</v>
      </c>
      <c r="B301" s="143" t="s">
        <v>1134</v>
      </c>
      <c r="C301" s="758">
        <v>702077</v>
      </c>
    </row>
    <row r="302" spans="1:5">
      <c r="A302" s="154" t="s">
        <v>491</v>
      </c>
      <c r="B302" s="143" t="s">
        <v>1135</v>
      </c>
      <c r="C302" s="758">
        <v>0</v>
      </c>
    </row>
    <row r="303" spans="1:5">
      <c r="A303" s="154" t="s">
        <v>812</v>
      </c>
      <c r="B303" s="143" t="s">
        <v>813</v>
      </c>
      <c r="C303" s="758">
        <v>0</v>
      </c>
    </row>
    <row r="304" spans="1:5">
      <c r="A304" s="154" t="s">
        <v>1136</v>
      </c>
      <c r="B304" s="143" t="s">
        <v>1137</v>
      </c>
      <c r="C304" s="758">
        <v>654090</v>
      </c>
    </row>
    <row r="305" spans="1:3">
      <c r="A305" s="154" t="s">
        <v>492</v>
      </c>
      <c r="B305" s="143" t="s">
        <v>1029</v>
      </c>
      <c r="C305" s="758">
        <v>2500000</v>
      </c>
    </row>
    <row r="306" spans="1:3">
      <c r="A306" s="1145" t="s">
        <v>493</v>
      </c>
      <c r="B306" s="313" t="s">
        <v>1030</v>
      </c>
      <c r="C306" s="758">
        <v>10000</v>
      </c>
    </row>
    <row r="307" spans="1:3">
      <c r="A307" s="154" t="s">
        <v>2274</v>
      </c>
      <c r="B307" s="143" t="s">
        <v>2272</v>
      </c>
      <c r="C307" s="758">
        <v>0</v>
      </c>
    </row>
    <row r="308" spans="1:3">
      <c r="A308" s="1146" t="s">
        <v>6142</v>
      </c>
      <c r="B308" s="314" t="s">
        <v>6116</v>
      </c>
      <c r="C308" s="758">
        <v>0</v>
      </c>
    </row>
    <row r="309" spans="1:3">
      <c r="A309" s="154" t="s">
        <v>814</v>
      </c>
      <c r="B309" s="143" t="s">
        <v>815</v>
      </c>
      <c r="C309" s="758">
        <v>0</v>
      </c>
    </row>
    <row r="310" spans="1:3">
      <c r="A310" s="154" t="s">
        <v>494</v>
      </c>
      <c r="B310" s="143" t="s">
        <v>495</v>
      </c>
      <c r="C310" s="758">
        <v>0</v>
      </c>
    </row>
    <row r="311" spans="1:3">
      <c r="A311" s="154" t="s">
        <v>496</v>
      </c>
      <c r="B311" s="143" t="s">
        <v>497</v>
      </c>
      <c r="C311" s="758">
        <v>0</v>
      </c>
    </row>
    <row r="312" spans="1:3">
      <c r="A312" s="322" t="s">
        <v>6321</v>
      </c>
      <c r="B312" s="323" t="s">
        <v>6312</v>
      </c>
      <c r="C312" s="754">
        <v>360000</v>
      </c>
    </row>
    <row r="313" spans="1:3">
      <c r="A313" s="322" t="s">
        <v>6322</v>
      </c>
      <c r="B313" s="323" t="s">
        <v>265</v>
      </c>
      <c r="C313" s="754">
        <v>360000</v>
      </c>
    </row>
    <row r="314" spans="1:3">
      <c r="A314" s="322" t="s">
        <v>6323</v>
      </c>
      <c r="B314" s="323" t="s">
        <v>6313</v>
      </c>
      <c r="C314" s="754">
        <v>120000</v>
      </c>
    </row>
    <row r="315" spans="1:3">
      <c r="A315" s="322" t="s">
        <v>6324</v>
      </c>
      <c r="B315" s="323" t="s">
        <v>6314</v>
      </c>
      <c r="C315" s="754">
        <v>6600000</v>
      </c>
    </row>
    <row r="316" spans="1:3">
      <c r="A316" s="322" t="s">
        <v>6325</v>
      </c>
      <c r="B316" s="323" t="s">
        <v>6315</v>
      </c>
      <c r="C316" s="754">
        <v>78000</v>
      </c>
    </row>
    <row r="317" spans="1:3">
      <c r="A317" s="322" t="s">
        <v>6326</v>
      </c>
      <c r="B317" s="323" t="s">
        <v>6316</v>
      </c>
      <c r="C317" s="754">
        <v>0</v>
      </c>
    </row>
    <row r="318" spans="1:3">
      <c r="A318" s="322" t="s">
        <v>6327</v>
      </c>
      <c r="B318" s="323" t="s">
        <v>6317</v>
      </c>
      <c r="C318" s="754">
        <v>0</v>
      </c>
    </row>
    <row r="319" spans="1:3">
      <c r="A319" s="322" t="s">
        <v>6328</v>
      </c>
      <c r="B319" s="323" t="s">
        <v>6318</v>
      </c>
      <c r="C319" s="754">
        <v>12000</v>
      </c>
    </row>
    <row r="320" spans="1:3">
      <c r="A320" s="322" t="s">
        <v>6329</v>
      </c>
      <c r="B320" s="323" t="s">
        <v>6319</v>
      </c>
      <c r="C320" s="754">
        <v>0</v>
      </c>
    </row>
    <row r="321" spans="1:3">
      <c r="A321" s="322" t="s">
        <v>6332</v>
      </c>
      <c r="B321" s="323" t="s">
        <v>6320</v>
      </c>
      <c r="C321" s="754">
        <v>0</v>
      </c>
    </row>
    <row r="322" spans="1:3">
      <c r="A322" s="346" t="s">
        <v>6364</v>
      </c>
      <c r="B322" s="345" t="s">
        <v>6365</v>
      </c>
      <c r="C322" s="754">
        <v>996000</v>
      </c>
    </row>
    <row r="323" spans="1:3">
      <c r="A323" s="346" t="s">
        <v>6366</v>
      </c>
      <c r="B323" s="345" t="s">
        <v>6367</v>
      </c>
      <c r="C323" s="754">
        <v>0</v>
      </c>
    </row>
    <row r="324" spans="1:3">
      <c r="A324" s="322" t="s">
        <v>6368</v>
      </c>
      <c r="B324" s="323" t="s">
        <v>6369</v>
      </c>
      <c r="C324" s="754">
        <v>2018400</v>
      </c>
    </row>
    <row r="325" spans="1:3">
      <c r="A325" s="322" t="s">
        <v>6370</v>
      </c>
      <c r="B325" s="323" t="s">
        <v>6371</v>
      </c>
      <c r="C325" s="754">
        <v>0</v>
      </c>
    </row>
    <row r="326" spans="1:3">
      <c r="A326" s="322" t="s">
        <v>6372</v>
      </c>
      <c r="B326" s="323" t="s">
        <v>6373</v>
      </c>
      <c r="C326" s="754">
        <v>0</v>
      </c>
    </row>
    <row r="327" spans="1:3">
      <c r="A327" s="322" t="s">
        <v>6374</v>
      </c>
      <c r="B327" s="323" t="s">
        <v>6375</v>
      </c>
      <c r="C327" s="754">
        <v>0</v>
      </c>
    </row>
    <row r="328" spans="1:3">
      <c r="A328" s="322" t="s">
        <v>6376</v>
      </c>
      <c r="B328" s="323" t="s">
        <v>6377</v>
      </c>
      <c r="C328" s="754">
        <v>0</v>
      </c>
    </row>
    <row r="329" spans="1:3">
      <c r="A329" s="322" t="s">
        <v>6378</v>
      </c>
      <c r="B329" s="323" t="s">
        <v>6379</v>
      </c>
      <c r="C329" s="754">
        <v>0</v>
      </c>
    </row>
    <row r="330" spans="1:3">
      <c r="A330" s="322" t="s">
        <v>6331</v>
      </c>
      <c r="B330" s="323" t="s">
        <v>6330</v>
      </c>
      <c r="C330" s="754">
        <v>0</v>
      </c>
    </row>
    <row r="331" spans="1:3">
      <c r="A331" s="329" t="s">
        <v>6333</v>
      </c>
      <c r="B331" s="330" t="s">
        <v>6380</v>
      </c>
      <c r="C331" s="754">
        <v>170000</v>
      </c>
    </row>
    <row r="332" spans="1:3">
      <c r="A332" s="154" t="s">
        <v>393</v>
      </c>
      <c r="B332" s="143" t="s">
        <v>394</v>
      </c>
      <c r="C332" s="756">
        <v>1294615.3799999999</v>
      </c>
    </row>
    <row r="333" spans="1:3">
      <c r="A333" s="154" t="s">
        <v>395</v>
      </c>
      <c r="B333" s="143" t="s">
        <v>396</v>
      </c>
      <c r="C333" s="756">
        <v>1183569.1000000001</v>
      </c>
    </row>
    <row r="334" spans="1:3">
      <c r="A334" s="154" t="s">
        <v>397</v>
      </c>
      <c r="B334" s="143" t="s">
        <v>398</v>
      </c>
      <c r="C334" s="756">
        <v>311302.88</v>
      </c>
    </row>
    <row r="335" spans="1:3">
      <c r="A335" s="154" t="s">
        <v>399</v>
      </c>
      <c r="B335" s="143" t="s">
        <v>400</v>
      </c>
      <c r="C335" s="756">
        <v>292860.58</v>
      </c>
    </row>
    <row r="336" spans="1:3">
      <c r="A336" s="154" t="s">
        <v>401</v>
      </c>
      <c r="B336" s="143" t="s">
        <v>402</v>
      </c>
      <c r="C336" s="756">
        <v>0</v>
      </c>
    </row>
    <row r="337" spans="1:3">
      <c r="A337" s="154" t="s">
        <v>403</v>
      </c>
      <c r="B337" s="143" t="s">
        <v>404</v>
      </c>
      <c r="C337" s="756">
        <v>0</v>
      </c>
    </row>
    <row r="338" spans="1:3">
      <c r="A338" s="154" t="s">
        <v>405</v>
      </c>
      <c r="B338" s="143" t="s">
        <v>406</v>
      </c>
      <c r="C338" s="756">
        <v>0</v>
      </c>
    </row>
    <row r="339" spans="1:3">
      <c r="A339" s="154" t="s">
        <v>407</v>
      </c>
      <c r="B339" s="143" t="s">
        <v>408</v>
      </c>
      <c r="C339" s="756">
        <v>0</v>
      </c>
    </row>
    <row r="340" spans="1:3">
      <c r="A340" s="154" t="s">
        <v>409</v>
      </c>
      <c r="B340" s="143" t="s">
        <v>410</v>
      </c>
      <c r="C340" s="756">
        <v>0</v>
      </c>
    </row>
    <row r="341" spans="1:3">
      <c r="A341" s="154" t="s">
        <v>411</v>
      </c>
      <c r="B341" s="143" t="s">
        <v>412</v>
      </c>
      <c r="C341" s="756">
        <v>0</v>
      </c>
    </row>
    <row r="342" spans="1:3">
      <c r="A342" s="154" t="s">
        <v>413</v>
      </c>
      <c r="B342" s="143" t="s">
        <v>414</v>
      </c>
      <c r="C342" s="756">
        <v>306637.42</v>
      </c>
    </row>
    <row r="343" spans="1:3">
      <c r="A343" s="154" t="s">
        <v>415</v>
      </c>
      <c r="B343" s="143" t="s">
        <v>416</v>
      </c>
      <c r="C343" s="756">
        <v>0</v>
      </c>
    </row>
    <row r="344" spans="1:3">
      <c r="A344" s="154" t="s">
        <v>417</v>
      </c>
      <c r="B344" s="143" t="s">
        <v>418</v>
      </c>
      <c r="C344" s="756">
        <v>0</v>
      </c>
    </row>
    <row r="345" spans="1:3">
      <c r="A345" s="154" t="s">
        <v>419</v>
      </c>
      <c r="B345" s="143" t="s">
        <v>420</v>
      </c>
      <c r="C345" s="756">
        <v>0</v>
      </c>
    </row>
    <row r="346" spans="1:3">
      <c r="A346" s="329" t="s">
        <v>6335</v>
      </c>
      <c r="B346" s="330" t="s">
        <v>6334</v>
      </c>
      <c r="C346" s="756">
        <v>0</v>
      </c>
    </row>
    <row r="347" spans="1:3">
      <c r="A347" s="154" t="s">
        <v>421</v>
      </c>
      <c r="B347" s="143" t="s">
        <v>422</v>
      </c>
      <c r="C347" s="756">
        <v>0</v>
      </c>
    </row>
    <row r="348" spans="1:3">
      <c r="A348" s="154" t="s">
        <v>423</v>
      </c>
      <c r="B348" s="143" t="s">
        <v>424</v>
      </c>
      <c r="C348" s="756">
        <v>22739.72</v>
      </c>
    </row>
    <row r="349" spans="1:3">
      <c r="A349" s="154" t="s">
        <v>425</v>
      </c>
      <c r="B349" s="143" t="s">
        <v>426</v>
      </c>
      <c r="C349" s="756">
        <v>0</v>
      </c>
    </row>
    <row r="350" spans="1:3">
      <c r="A350" s="154" t="s">
        <v>826</v>
      </c>
      <c r="B350" s="143" t="s">
        <v>827</v>
      </c>
      <c r="C350" s="756">
        <v>0</v>
      </c>
    </row>
    <row r="351" spans="1:3">
      <c r="A351" s="154" t="s">
        <v>427</v>
      </c>
      <c r="B351" s="143" t="s">
        <v>428</v>
      </c>
      <c r="C351" s="756">
        <v>0</v>
      </c>
    </row>
    <row r="352" spans="1:3">
      <c r="A352" s="154" t="s">
        <v>828</v>
      </c>
      <c r="B352" s="143" t="s">
        <v>829</v>
      </c>
      <c r="C352" s="756">
        <v>0</v>
      </c>
    </row>
    <row r="353" spans="1:3">
      <c r="A353" s="154" t="s">
        <v>830</v>
      </c>
      <c r="B353" s="143" t="s">
        <v>831</v>
      </c>
      <c r="C353" s="756">
        <v>0</v>
      </c>
    </row>
    <row r="354" spans="1:3">
      <c r="A354" s="154" t="s">
        <v>832</v>
      </c>
      <c r="B354" s="143" t="s">
        <v>833</v>
      </c>
      <c r="C354" s="756">
        <v>0</v>
      </c>
    </row>
    <row r="355" spans="1:3">
      <c r="A355" s="154" t="s">
        <v>429</v>
      </c>
      <c r="B355" s="143" t="s">
        <v>430</v>
      </c>
      <c r="C355" s="756">
        <v>0</v>
      </c>
    </row>
    <row r="356" spans="1:3">
      <c r="A356" s="154" t="s">
        <v>431</v>
      </c>
      <c r="B356" s="143" t="s">
        <v>432</v>
      </c>
      <c r="C356" s="756">
        <v>0</v>
      </c>
    </row>
    <row r="357" spans="1:3">
      <c r="A357" s="154" t="s">
        <v>433</v>
      </c>
      <c r="B357" s="143" t="s">
        <v>434</v>
      </c>
      <c r="C357" s="756">
        <v>0</v>
      </c>
    </row>
    <row r="358" spans="1:3">
      <c r="A358" s="154" t="s">
        <v>435</v>
      </c>
      <c r="B358" s="143" t="s">
        <v>436</v>
      </c>
      <c r="C358" s="756">
        <v>0</v>
      </c>
    </row>
    <row r="359" spans="1:3">
      <c r="A359" s="154" t="s">
        <v>437</v>
      </c>
      <c r="B359" s="143" t="s">
        <v>438</v>
      </c>
      <c r="C359" s="756">
        <v>0</v>
      </c>
    </row>
    <row r="360" spans="1:3">
      <c r="A360" s="154" t="s">
        <v>439</v>
      </c>
      <c r="B360" s="143" t="s">
        <v>440</v>
      </c>
      <c r="C360" s="756">
        <v>0</v>
      </c>
    </row>
    <row r="361" spans="1:3">
      <c r="A361" s="154" t="s">
        <v>441</v>
      </c>
      <c r="B361" s="143" t="s">
        <v>442</v>
      </c>
      <c r="C361" s="756">
        <v>77103.3</v>
      </c>
    </row>
    <row r="362" spans="1:3">
      <c r="A362" s="154" t="s">
        <v>443</v>
      </c>
      <c r="B362" s="143" t="s">
        <v>444</v>
      </c>
      <c r="C362" s="756">
        <v>105311.54000000001</v>
      </c>
    </row>
    <row r="363" spans="1:3">
      <c r="A363" s="154" t="s">
        <v>445</v>
      </c>
      <c r="B363" s="143" t="s">
        <v>446</v>
      </c>
      <c r="C363" s="756">
        <v>0</v>
      </c>
    </row>
    <row r="364" spans="1:3">
      <c r="A364" s="154" t="s">
        <v>447</v>
      </c>
      <c r="B364" s="143" t="s">
        <v>448</v>
      </c>
      <c r="C364" s="756">
        <v>0</v>
      </c>
    </row>
    <row r="365" spans="1:3">
      <c r="A365" s="154" t="s">
        <v>449</v>
      </c>
      <c r="B365" s="143" t="s">
        <v>450</v>
      </c>
      <c r="C365" s="756">
        <v>15291.26</v>
      </c>
    </row>
    <row r="366" spans="1:3">
      <c r="A366" s="154" t="s">
        <v>451</v>
      </c>
      <c r="B366" s="143" t="s">
        <v>452</v>
      </c>
      <c r="C366" s="756">
        <v>0</v>
      </c>
    </row>
    <row r="367" spans="1:3">
      <c r="A367" s="154" t="s">
        <v>453</v>
      </c>
      <c r="B367" s="143" t="s">
        <v>454</v>
      </c>
      <c r="C367" s="756">
        <v>0</v>
      </c>
    </row>
    <row r="368" spans="1:3">
      <c r="A368" s="154" t="s">
        <v>455</v>
      </c>
      <c r="B368" s="143" t="s">
        <v>456</v>
      </c>
      <c r="C368" s="756">
        <v>497810.29</v>
      </c>
    </row>
    <row r="369" spans="1:3">
      <c r="A369" s="154" t="s">
        <v>457</v>
      </c>
      <c r="B369" s="143" t="s">
        <v>458</v>
      </c>
      <c r="C369" s="756">
        <v>359377.05</v>
      </c>
    </row>
    <row r="370" spans="1:3">
      <c r="A370" s="154" t="s">
        <v>459</v>
      </c>
      <c r="B370" s="143" t="s">
        <v>460</v>
      </c>
      <c r="C370" s="756">
        <v>27661.599999999999</v>
      </c>
    </row>
    <row r="371" spans="1:3">
      <c r="A371" s="154" t="s">
        <v>461</v>
      </c>
      <c r="B371" s="143" t="s">
        <v>462</v>
      </c>
      <c r="C371" s="756">
        <v>114594.62</v>
      </c>
    </row>
    <row r="372" spans="1:3">
      <c r="A372" s="154" t="s">
        <v>463</v>
      </c>
      <c r="B372" s="143" t="s">
        <v>464</v>
      </c>
      <c r="C372" s="756">
        <v>9811.89</v>
      </c>
    </row>
    <row r="373" spans="1:3">
      <c r="A373" s="154" t="s">
        <v>465</v>
      </c>
      <c r="B373" s="143" t="s">
        <v>466</v>
      </c>
      <c r="C373" s="756">
        <v>17673.509999999998</v>
      </c>
    </row>
    <row r="374" spans="1:3">
      <c r="A374" s="154" t="s">
        <v>467</v>
      </c>
      <c r="B374" s="143" t="s">
        <v>468</v>
      </c>
      <c r="C374" s="756">
        <v>1574945.59</v>
      </c>
    </row>
    <row r="375" spans="1:3">
      <c r="A375" s="154" t="s">
        <v>469</v>
      </c>
      <c r="B375" s="143" t="s">
        <v>470</v>
      </c>
      <c r="C375" s="756">
        <v>397630.84</v>
      </c>
    </row>
    <row r="376" spans="1:3">
      <c r="A376" s="154" t="s">
        <v>471</v>
      </c>
      <c r="B376" s="143" t="s">
        <v>472</v>
      </c>
      <c r="C376" s="756">
        <v>78231.850000000006</v>
      </c>
    </row>
    <row r="377" spans="1:3">
      <c r="A377" s="154" t="s">
        <v>473</v>
      </c>
      <c r="B377" s="143" t="s">
        <v>474</v>
      </c>
      <c r="C377" s="756">
        <v>0</v>
      </c>
    </row>
    <row r="378" spans="1:3">
      <c r="A378" s="154" t="s">
        <v>475</v>
      </c>
      <c r="B378" s="143" t="s">
        <v>476</v>
      </c>
      <c r="C378" s="756">
        <v>377283.11</v>
      </c>
    </row>
    <row r="379" spans="1:3">
      <c r="A379" s="154" t="s">
        <v>477</v>
      </c>
      <c r="B379" s="143" t="s">
        <v>478</v>
      </c>
      <c r="C379" s="756">
        <v>0</v>
      </c>
    </row>
    <row r="380" spans="1:3">
      <c r="A380" s="154" t="s">
        <v>479</v>
      </c>
      <c r="B380" s="143" t="s">
        <v>480</v>
      </c>
      <c r="C380" s="756">
        <v>0</v>
      </c>
    </row>
    <row r="381" spans="1:3">
      <c r="A381" s="154" t="s">
        <v>481</v>
      </c>
      <c r="B381" s="143" t="s">
        <v>482</v>
      </c>
      <c r="C381" s="756">
        <v>0</v>
      </c>
    </row>
    <row r="382" spans="1:3">
      <c r="A382" s="154" t="s">
        <v>6118</v>
      </c>
      <c r="B382" s="143" t="s">
        <v>6117</v>
      </c>
      <c r="C382" s="755">
        <v>750000</v>
      </c>
    </row>
    <row r="383" spans="1:3">
      <c r="A383" s="154" t="s">
        <v>498</v>
      </c>
      <c r="B383" s="143" t="s">
        <v>499</v>
      </c>
      <c r="C383" s="758">
        <v>0</v>
      </c>
    </row>
    <row r="384" spans="1:3">
      <c r="A384" s="154" t="s">
        <v>500</v>
      </c>
      <c r="B384" s="143" t="s">
        <v>501</v>
      </c>
      <c r="C384" s="758">
        <v>0</v>
      </c>
    </row>
    <row r="385" spans="1:3">
      <c r="A385" s="154" t="s">
        <v>834</v>
      </c>
      <c r="B385" s="143" t="s">
        <v>835</v>
      </c>
      <c r="C385" s="753">
        <v>0</v>
      </c>
    </row>
    <row r="386" spans="1:3">
      <c r="A386" s="154" t="s">
        <v>502</v>
      </c>
      <c r="B386" s="143" t="s">
        <v>1031</v>
      </c>
      <c r="C386" s="757">
        <v>0</v>
      </c>
    </row>
    <row r="387" spans="1:3">
      <c r="A387" s="154" t="s">
        <v>503</v>
      </c>
      <c r="B387" s="143" t="s">
        <v>504</v>
      </c>
      <c r="C387" s="757">
        <v>0</v>
      </c>
    </row>
    <row r="388" spans="1:3">
      <c r="A388" s="154" t="s">
        <v>505</v>
      </c>
      <c r="B388" s="143" t="s">
        <v>506</v>
      </c>
      <c r="C388" s="757">
        <v>0</v>
      </c>
    </row>
    <row r="389" spans="1:3">
      <c r="A389" s="154" t="s">
        <v>507</v>
      </c>
      <c r="B389" s="143" t="s">
        <v>1032</v>
      </c>
      <c r="C389" s="757">
        <v>0</v>
      </c>
    </row>
    <row r="390" spans="1:3">
      <c r="A390" s="154" t="s">
        <v>508</v>
      </c>
      <c r="B390" s="143" t="s">
        <v>1033</v>
      </c>
      <c r="C390" s="757">
        <v>0</v>
      </c>
    </row>
    <row r="391" spans="1:3">
      <c r="A391" s="154" t="s">
        <v>509</v>
      </c>
      <c r="B391" s="143" t="s">
        <v>1147</v>
      </c>
      <c r="C391" s="757">
        <v>0</v>
      </c>
    </row>
    <row r="392" spans="1:3">
      <c r="A392" s="154" t="s">
        <v>510</v>
      </c>
      <c r="B392" s="143" t="s">
        <v>1034</v>
      </c>
      <c r="C392" s="757">
        <v>0</v>
      </c>
    </row>
    <row r="393" spans="1:3">
      <c r="A393" s="154" t="s">
        <v>511</v>
      </c>
      <c r="B393" s="143" t="s">
        <v>512</v>
      </c>
      <c r="C393" s="757">
        <v>0</v>
      </c>
    </row>
    <row r="394" spans="1:3">
      <c r="A394" s="154" t="s">
        <v>513</v>
      </c>
      <c r="B394" s="143" t="s">
        <v>514</v>
      </c>
      <c r="C394" s="757">
        <v>0</v>
      </c>
    </row>
    <row r="395" spans="1:3">
      <c r="A395" s="154" t="s">
        <v>6120</v>
      </c>
      <c r="B395" s="143" t="s">
        <v>6119</v>
      </c>
      <c r="C395" s="757">
        <v>0</v>
      </c>
    </row>
    <row r="396" spans="1:3">
      <c r="A396" s="154" t="s">
        <v>515</v>
      </c>
      <c r="B396" s="143" t="s">
        <v>1035</v>
      </c>
      <c r="C396" s="757">
        <v>10000</v>
      </c>
    </row>
    <row r="397" spans="1:3">
      <c r="A397" s="154" t="s">
        <v>516</v>
      </c>
      <c r="B397" s="143" t="s">
        <v>1036</v>
      </c>
      <c r="C397" s="757">
        <v>8000</v>
      </c>
    </row>
    <row r="398" spans="1:3">
      <c r="A398" s="154" t="s">
        <v>6150</v>
      </c>
      <c r="B398" s="143" t="s">
        <v>6148</v>
      </c>
      <c r="C398" s="757">
        <v>1800</v>
      </c>
    </row>
    <row r="399" spans="1:3">
      <c r="A399" s="154" t="s">
        <v>6151</v>
      </c>
      <c r="B399" s="143" t="s">
        <v>6149</v>
      </c>
      <c r="C399" s="757">
        <v>0</v>
      </c>
    </row>
    <row r="400" spans="1:3">
      <c r="A400" s="154" t="s">
        <v>1148</v>
      </c>
      <c r="B400" s="143" t="s">
        <v>1139</v>
      </c>
      <c r="C400" s="758">
        <v>0</v>
      </c>
    </row>
    <row r="401" spans="1:3">
      <c r="A401" s="154" t="s">
        <v>517</v>
      </c>
      <c r="B401" s="143" t="s">
        <v>518</v>
      </c>
      <c r="C401" s="758">
        <v>0</v>
      </c>
    </row>
    <row r="402" spans="1:3">
      <c r="A402" s="154" t="s">
        <v>519</v>
      </c>
      <c r="B402" s="143" t="s">
        <v>520</v>
      </c>
      <c r="C402" s="758">
        <v>0</v>
      </c>
    </row>
    <row r="403" spans="1:3">
      <c r="A403" s="154" t="s">
        <v>521</v>
      </c>
      <c r="B403" s="143" t="s">
        <v>522</v>
      </c>
      <c r="C403" s="758">
        <v>0</v>
      </c>
    </row>
    <row r="404" spans="1:3">
      <c r="A404" s="154" t="s">
        <v>523</v>
      </c>
      <c r="B404" s="143" t="s">
        <v>524</v>
      </c>
      <c r="C404" s="758">
        <v>0</v>
      </c>
    </row>
    <row r="405" spans="1:3">
      <c r="A405" s="154" t="s">
        <v>525</v>
      </c>
      <c r="B405" s="143" t="s">
        <v>526</v>
      </c>
      <c r="C405" s="758">
        <v>0</v>
      </c>
    </row>
    <row r="406" spans="1:3">
      <c r="A406" s="154" t="s">
        <v>527</v>
      </c>
      <c r="B406" s="143" t="s">
        <v>528</v>
      </c>
      <c r="C406" s="758">
        <v>0</v>
      </c>
    </row>
    <row r="407" spans="1:3">
      <c r="A407" s="154" t="s">
        <v>529</v>
      </c>
      <c r="B407" s="143" t="s">
        <v>530</v>
      </c>
      <c r="C407" s="758">
        <v>0</v>
      </c>
    </row>
    <row r="408" spans="1:3">
      <c r="A408" s="154" t="s">
        <v>531</v>
      </c>
      <c r="B408" s="143" t="s">
        <v>532</v>
      </c>
      <c r="C408" s="758">
        <v>0</v>
      </c>
    </row>
    <row r="409" spans="1:3">
      <c r="A409" s="154" t="s">
        <v>533</v>
      </c>
      <c r="B409" s="143" t="s">
        <v>534</v>
      </c>
      <c r="C409" s="758">
        <v>0</v>
      </c>
    </row>
    <row r="410" spans="1:3">
      <c r="A410" s="154" t="s">
        <v>535</v>
      </c>
      <c r="B410" s="143" t="s">
        <v>536</v>
      </c>
      <c r="C410" s="758">
        <v>0</v>
      </c>
    </row>
    <row r="411" spans="1:3">
      <c r="A411" s="154" t="s">
        <v>537</v>
      </c>
      <c r="B411" s="143" t="s">
        <v>538</v>
      </c>
      <c r="C411" s="758">
        <v>0</v>
      </c>
    </row>
    <row r="412" spans="1:3">
      <c r="A412" s="154" t="s">
        <v>539</v>
      </c>
      <c r="B412" s="143" t="s">
        <v>540</v>
      </c>
      <c r="C412" s="758">
        <v>0</v>
      </c>
    </row>
    <row r="413" spans="1:3">
      <c r="A413" s="154" t="s">
        <v>541</v>
      </c>
      <c r="B413" s="143" t="s">
        <v>542</v>
      </c>
      <c r="C413" s="758">
        <v>0</v>
      </c>
    </row>
    <row r="414" spans="1:3">
      <c r="A414" s="154" t="s">
        <v>543</v>
      </c>
      <c r="B414" s="143" t="s">
        <v>544</v>
      </c>
      <c r="C414" s="758">
        <v>0</v>
      </c>
    </row>
    <row r="415" spans="1:3">
      <c r="A415" s="154" t="s">
        <v>545</v>
      </c>
      <c r="B415" s="143" t="s">
        <v>546</v>
      </c>
      <c r="C415" s="758">
        <v>0</v>
      </c>
    </row>
    <row r="416" spans="1:3">
      <c r="A416" s="154" t="s">
        <v>547</v>
      </c>
      <c r="B416" s="143" t="s">
        <v>548</v>
      </c>
      <c r="C416" s="758">
        <v>0</v>
      </c>
    </row>
    <row r="417" spans="1:3">
      <c r="A417" s="154" t="s">
        <v>549</v>
      </c>
      <c r="B417" s="143" t="s">
        <v>550</v>
      </c>
      <c r="C417" s="758">
        <v>0</v>
      </c>
    </row>
    <row r="418" spans="1:3">
      <c r="A418" s="154" t="s">
        <v>551</v>
      </c>
      <c r="B418" s="143" t="s">
        <v>552</v>
      </c>
      <c r="C418" s="758">
        <v>0</v>
      </c>
    </row>
    <row r="419" spans="1:3">
      <c r="A419" s="154" t="s">
        <v>553</v>
      </c>
      <c r="B419" s="143" t="s">
        <v>554</v>
      </c>
      <c r="C419" s="758">
        <v>0</v>
      </c>
    </row>
    <row r="420" spans="1:3">
      <c r="A420" s="154" t="s">
        <v>555</v>
      </c>
      <c r="B420" s="143" t="s">
        <v>556</v>
      </c>
      <c r="C420" s="758">
        <v>0</v>
      </c>
    </row>
    <row r="421" spans="1:3">
      <c r="A421" s="154" t="s">
        <v>2286</v>
      </c>
      <c r="B421" s="143" t="s">
        <v>836</v>
      </c>
      <c r="C421" s="753">
        <v>0</v>
      </c>
    </row>
    <row r="422" spans="1:3">
      <c r="A422" s="154" t="s">
        <v>837</v>
      </c>
      <c r="B422" s="143" t="s">
        <v>838</v>
      </c>
      <c r="C422" s="753">
        <v>0</v>
      </c>
    </row>
    <row r="423" spans="1:3">
      <c r="A423" s="154" t="s">
        <v>839</v>
      </c>
      <c r="B423" s="143" t="s">
        <v>840</v>
      </c>
      <c r="C423" s="753">
        <v>0</v>
      </c>
    </row>
    <row r="424" spans="1:3">
      <c r="A424" s="154" t="s">
        <v>557</v>
      </c>
      <c r="B424" s="143" t="s">
        <v>1037</v>
      </c>
      <c r="C424" s="753">
        <v>0</v>
      </c>
    </row>
    <row r="425" spans="1:3">
      <c r="A425" s="154" t="s">
        <v>841</v>
      </c>
      <c r="B425" s="143" t="s">
        <v>842</v>
      </c>
      <c r="C425" s="753">
        <v>0</v>
      </c>
    </row>
    <row r="426" spans="1:3">
      <c r="A426" s="154" t="s">
        <v>843</v>
      </c>
      <c r="B426" s="143" t="s">
        <v>844</v>
      </c>
      <c r="C426" s="753">
        <v>0</v>
      </c>
    </row>
    <row r="427" spans="1:3">
      <c r="A427" s="154" t="s">
        <v>558</v>
      </c>
      <c r="B427" s="143" t="s">
        <v>6339</v>
      </c>
      <c r="C427" s="753">
        <v>0</v>
      </c>
    </row>
    <row r="428" spans="1:3">
      <c r="A428" s="329" t="s">
        <v>6338</v>
      </c>
      <c r="B428" s="330" t="s">
        <v>6336</v>
      </c>
      <c r="C428" s="758">
        <v>0</v>
      </c>
    </row>
    <row r="429" spans="1:3">
      <c r="A429" s="329" t="s">
        <v>6337</v>
      </c>
      <c r="B429" s="330" t="s">
        <v>559</v>
      </c>
      <c r="C429" s="758">
        <v>0</v>
      </c>
    </row>
    <row r="430" spans="1:3">
      <c r="A430" s="154" t="s">
        <v>845</v>
      </c>
      <c r="B430" s="143" t="s">
        <v>6381</v>
      </c>
      <c r="C430" s="758">
        <v>0</v>
      </c>
    </row>
    <row r="431" spans="1:3">
      <c r="A431" s="154" t="s">
        <v>560</v>
      </c>
      <c r="B431" s="143" t="s">
        <v>561</v>
      </c>
      <c r="C431" s="758">
        <v>0</v>
      </c>
    </row>
    <row r="432" spans="1:3">
      <c r="A432" s="154" t="s">
        <v>562</v>
      </c>
      <c r="B432" s="143" t="s">
        <v>563</v>
      </c>
      <c r="C432" s="758">
        <v>160000</v>
      </c>
    </row>
    <row r="433" spans="1:8">
      <c r="A433" s="154" t="s">
        <v>564</v>
      </c>
      <c r="B433" s="143" t="s">
        <v>565</v>
      </c>
      <c r="C433" s="758">
        <v>0</v>
      </c>
    </row>
    <row r="434" spans="1:8">
      <c r="A434" s="154" t="s">
        <v>566</v>
      </c>
      <c r="B434" s="143" t="s">
        <v>567</v>
      </c>
      <c r="C434" s="758">
        <v>163000</v>
      </c>
    </row>
    <row r="435" spans="1:8">
      <c r="A435" s="154" t="s">
        <v>568</v>
      </c>
      <c r="B435" s="143" t="s">
        <v>1038</v>
      </c>
      <c r="C435" s="758">
        <v>0</v>
      </c>
    </row>
    <row r="436" spans="1:8">
      <c r="A436" s="154" t="s">
        <v>569</v>
      </c>
      <c r="B436" s="143" t="s">
        <v>1039</v>
      </c>
      <c r="C436" s="758">
        <v>0</v>
      </c>
    </row>
    <row r="437" spans="1:8">
      <c r="A437" s="154" t="s">
        <v>570</v>
      </c>
      <c r="B437" s="143" t="s">
        <v>571</v>
      </c>
      <c r="C437" s="758">
        <v>0</v>
      </c>
    </row>
    <row r="438" spans="1:8">
      <c r="A438" s="154" t="s">
        <v>572</v>
      </c>
      <c r="B438" s="143" t="s">
        <v>573</v>
      </c>
      <c r="C438" s="758">
        <v>0</v>
      </c>
    </row>
    <row r="439" spans="1:8">
      <c r="A439" s="154" t="s">
        <v>574</v>
      </c>
      <c r="B439" s="143" t="s">
        <v>6345</v>
      </c>
      <c r="C439" s="758">
        <v>0</v>
      </c>
    </row>
    <row r="440" spans="1:8">
      <c r="A440" s="154" t="s">
        <v>575</v>
      </c>
      <c r="B440" s="143" t="s">
        <v>6344</v>
      </c>
      <c r="C440" s="758">
        <v>0</v>
      </c>
    </row>
    <row r="441" spans="1:8">
      <c r="A441" s="154" t="s">
        <v>576</v>
      </c>
      <c r="B441" s="143" t="s">
        <v>6343</v>
      </c>
      <c r="C441" s="758">
        <v>0</v>
      </c>
    </row>
    <row r="442" spans="1:8">
      <c r="A442" s="154" t="s">
        <v>577</v>
      </c>
      <c r="B442" s="143" t="s">
        <v>6342</v>
      </c>
      <c r="C442" s="758">
        <v>0</v>
      </c>
    </row>
    <row r="443" spans="1:8">
      <c r="A443" s="167" t="s">
        <v>578</v>
      </c>
      <c r="B443" s="153" t="s">
        <v>6346</v>
      </c>
      <c r="C443" s="758">
        <v>0</v>
      </c>
    </row>
    <row r="444" spans="1:8">
      <c r="A444" s="167" t="s">
        <v>579</v>
      </c>
      <c r="B444" s="153" t="s">
        <v>580</v>
      </c>
      <c r="C444" s="758">
        <v>0</v>
      </c>
    </row>
    <row r="445" spans="1:8">
      <c r="A445" s="1326" t="s">
        <v>7283</v>
      </c>
      <c r="B445" s="1327" t="s">
        <v>7284</v>
      </c>
      <c r="C445" s="1328">
        <v>0</v>
      </c>
      <c r="F445" s="178"/>
      <c r="H445" s="178"/>
    </row>
    <row r="446" spans="1:8">
      <c r="A446" s="1326" t="s">
        <v>7285</v>
      </c>
      <c r="B446" s="1327" t="s">
        <v>7286</v>
      </c>
      <c r="C446" s="1328">
        <v>0</v>
      </c>
      <c r="F446" s="178"/>
      <c r="H446" s="178"/>
    </row>
    <row r="447" spans="1:8">
      <c r="A447" s="1329" t="s">
        <v>7281</v>
      </c>
      <c r="B447" s="1327" t="s">
        <v>7282</v>
      </c>
      <c r="C447" s="1328">
        <v>0</v>
      </c>
      <c r="F447" s="178"/>
      <c r="H447" s="178"/>
    </row>
    <row r="448" spans="1:8">
      <c r="C448" s="374">
        <f>SUM(C2:C447)</f>
        <v>145336387.21999997</v>
      </c>
      <c r="D448" s="54" t="s">
        <v>6265</v>
      </c>
    </row>
    <row r="511" spans="2:2">
      <c r="B511" s="178" t="s">
        <v>6146</v>
      </c>
    </row>
  </sheetData>
  <autoFilter ref="A1:F448"/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51"/>
  <sheetViews>
    <sheetView zoomScaleNormal="100" workbookViewId="0">
      <pane xSplit="2" ySplit="2" topLeftCell="C202" activePane="bottomRight" state="frozen"/>
      <selection pane="topRight" activeCell="C1" sqref="C1"/>
      <selection pane="bottomLeft" activeCell="A3" sqref="A3"/>
      <selection pane="bottomRight" activeCell="A215" sqref="A215:A216"/>
    </sheetView>
  </sheetViews>
  <sheetFormatPr defaultColWidth="8.75" defaultRowHeight="24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0" bestFit="1" customWidth="1"/>
    <col min="6" max="6" width="18.08203125" style="130" customWidth="1"/>
    <col min="7" max="7" width="15.5" style="130" customWidth="1"/>
    <col min="8" max="8" width="18.08203125" style="284" bestFit="1" customWidth="1"/>
    <col min="9" max="16384" width="8.75" style="5"/>
  </cols>
  <sheetData>
    <row r="1" spans="1:9" ht="28.9" customHeight="1">
      <c r="A1" s="72"/>
      <c r="B1" s="132" t="s">
        <v>6229</v>
      </c>
      <c r="C1" s="72"/>
      <c r="D1" s="72"/>
      <c r="E1" s="221"/>
      <c r="F1" s="221"/>
      <c r="G1" s="221"/>
    </row>
    <row r="2" spans="1:9">
      <c r="A2" s="350" t="s">
        <v>672</v>
      </c>
      <c r="B2" s="351" t="s">
        <v>673</v>
      </c>
      <c r="C2" s="352" t="s">
        <v>658</v>
      </c>
      <c r="D2" s="87"/>
      <c r="E2" s="353" t="s">
        <v>710</v>
      </c>
      <c r="F2" s="353" t="s">
        <v>6137</v>
      </c>
      <c r="G2" s="353" t="s">
        <v>6341</v>
      </c>
    </row>
    <row r="3" spans="1:9" s="146" customFormat="1" ht="24" customHeight="1">
      <c r="A3" s="167" t="s">
        <v>139</v>
      </c>
      <c r="B3" s="153" t="s">
        <v>140</v>
      </c>
      <c r="C3" s="97">
        <f>IFERROR(INDEX('5.งบทดลอง รพ.'!$C:$C,MATCH('6.WS-Re-Exp'!A3,'5.งบทดลอง รพ.'!$A:$A,0)),)</f>
        <v>0</v>
      </c>
      <c r="D3" s="80"/>
      <c r="E3" s="149" t="str">
        <f>VLOOKUP($A3,'13.Mapping'!$A$2:$J$447,5,0)</f>
        <v>45110</v>
      </c>
      <c r="F3" s="149" t="str">
        <f>VLOOKUP($A3,'13.Mapping'!$A$2:$J$447,3,0)</f>
        <v>P12</v>
      </c>
      <c r="G3" s="149">
        <f>VLOOKUP($A3,'13.Mapping'!$A$2:$J$447,10,0)</f>
        <v>0</v>
      </c>
      <c r="H3" s="285"/>
      <c r="I3" s="286"/>
    </row>
    <row r="4" spans="1:9" s="146" customFormat="1">
      <c r="A4" s="167" t="s">
        <v>141</v>
      </c>
      <c r="B4" s="153" t="s">
        <v>142</v>
      </c>
      <c r="C4" s="97">
        <f>IFERROR(INDEX('5.งบทดลอง รพ.'!$C:$C,MATCH('6.WS-Re-Exp'!A4,'5.งบทดลอง รพ.'!$A:$A,0)),)</f>
        <v>0</v>
      </c>
      <c r="D4" s="80"/>
      <c r="E4" s="149" t="str">
        <f>VLOOKUP($A4,'13.Mapping'!$A$2:$J$447,5,0)</f>
        <v>45110</v>
      </c>
      <c r="F4" s="149" t="str">
        <f>VLOOKUP($A4,'13.Mapping'!$A$2:$J$447,3,0)</f>
        <v>P12</v>
      </c>
      <c r="G4" s="149">
        <f>VLOOKUP($A4,'13.Mapping'!$A$2:$J$447,10,0)</f>
        <v>0</v>
      </c>
      <c r="H4" s="285"/>
      <c r="I4" s="286"/>
    </row>
    <row r="5" spans="1:9" s="146" customFormat="1">
      <c r="A5" s="167" t="s">
        <v>143</v>
      </c>
      <c r="B5" s="153" t="s">
        <v>144</v>
      </c>
      <c r="C5" s="97">
        <f>IFERROR(INDEX('5.งบทดลอง รพ.'!$C:$C,MATCH('6.WS-Re-Exp'!A5,'5.งบทดลอง รพ.'!$A:$A,0)),)</f>
        <v>0</v>
      </c>
      <c r="D5" s="80"/>
      <c r="E5" s="149" t="str">
        <f>VLOOKUP($A5,'13.Mapping'!$A$2:$J$447,5,0)</f>
        <v>45110</v>
      </c>
      <c r="F5" s="149" t="str">
        <f>VLOOKUP($A5,'13.Mapping'!$A$2:$J$447,3,0)</f>
        <v>P12</v>
      </c>
      <c r="G5" s="149">
        <f>VLOOKUP($A5,'13.Mapping'!$A$2:$J$447,10,0)</f>
        <v>0</v>
      </c>
      <c r="H5" s="285"/>
      <c r="I5" s="286"/>
    </row>
    <row r="6" spans="1:9" s="146" customFormat="1">
      <c r="A6" s="167" t="s">
        <v>145</v>
      </c>
      <c r="B6" s="153" t="s">
        <v>146</v>
      </c>
      <c r="C6" s="97">
        <f>IFERROR(INDEX('5.งบทดลอง รพ.'!$C:$C,MATCH('6.WS-Re-Exp'!A6,'5.งบทดลอง รพ.'!$A:$A,0)),)</f>
        <v>0</v>
      </c>
      <c r="D6" s="80"/>
      <c r="E6" s="149" t="str">
        <f>VLOOKUP($A6,'13.Mapping'!$A$2:$J$447,5,0)</f>
        <v>45110</v>
      </c>
      <c r="F6" s="149" t="str">
        <f>VLOOKUP($A6,'13.Mapping'!$A$2:$J$447,3,0)</f>
        <v>P12</v>
      </c>
      <c r="G6" s="149">
        <f>VLOOKUP($A6,'13.Mapping'!$A$2:$J$447,10,0)</f>
        <v>0</v>
      </c>
      <c r="H6" s="285"/>
      <c r="I6" s="286"/>
    </row>
    <row r="7" spans="1:9" s="146" customFormat="1">
      <c r="A7" s="167" t="s">
        <v>147</v>
      </c>
      <c r="B7" s="153" t="s">
        <v>948</v>
      </c>
      <c r="C7" s="97">
        <f>IFERROR(INDEX('5.งบทดลอง รพ.'!$C:$C,MATCH('6.WS-Re-Exp'!A7,'5.งบทดลอง รพ.'!$A:$A,0)),)</f>
        <v>0</v>
      </c>
      <c r="D7" s="80"/>
      <c r="E7" s="149" t="str">
        <f>VLOOKUP($A7,'13.Mapping'!$A$2:$J$447,5,0)</f>
        <v>45110</v>
      </c>
      <c r="F7" s="149" t="str">
        <f>VLOOKUP($A7,'13.Mapping'!$A$2:$J$447,3,0)</f>
        <v>P12</v>
      </c>
      <c r="G7" s="149">
        <f>VLOOKUP($A7,'13.Mapping'!$A$2:$J$447,10,0)</f>
        <v>0</v>
      </c>
      <c r="H7" s="285"/>
      <c r="I7" s="286"/>
    </row>
    <row r="8" spans="1:9" s="146" customFormat="1">
      <c r="A8" s="167" t="s">
        <v>148</v>
      </c>
      <c r="B8" s="153" t="s">
        <v>149</v>
      </c>
      <c r="C8" s="97">
        <f>IFERROR(INDEX('5.งบทดลอง รพ.'!$C:$C,MATCH('6.WS-Re-Exp'!A8,'5.งบทดลอง รพ.'!$A:$A,0)),)</f>
        <v>0</v>
      </c>
      <c r="D8" s="80"/>
      <c r="E8" s="149" t="str">
        <f>VLOOKUP($A8,'13.Mapping'!$A$2:$J$447,5,0)</f>
        <v>45110</v>
      </c>
      <c r="F8" s="149" t="str">
        <f>VLOOKUP($A8,'13.Mapping'!$A$2:$J$447,3,0)</f>
        <v>P12</v>
      </c>
      <c r="G8" s="149">
        <f>VLOOKUP($A8,'13.Mapping'!$A$2:$J$447,10,0)</f>
        <v>0</v>
      </c>
      <c r="H8" s="285"/>
      <c r="I8" s="286"/>
    </row>
    <row r="9" spans="1:9" s="146" customFormat="1">
      <c r="A9" s="167" t="s">
        <v>150</v>
      </c>
      <c r="B9" s="153" t="s">
        <v>171</v>
      </c>
      <c r="C9" s="97">
        <f>IFERROR(INDEX('5.งบทดลอง รพ.'!$C:$C,MATCH('6.WS-Re-Exp'!A9,'5.งบทดลอง รพ.'!$A:$A,0)),)</f>
        <v>0</v>
      </c>
      <c r="D9" s="80"/>
      <c r="E9" s="149" t="str">
        <f>VLOOKUP($A9,'13.Mapping'!$A$2:$J$447,5,0)</f>
        <v>45110</v>
      </c>
      <c r="F9" s="149" t="str">
        <f>VLOOKUP($A9,'13.Mapping'!$A$2:$J$447,3,0)</f>
        <v>P12</v>
      </c>
      <c r="G9" s="149">
        <f>VLOOKUP($A9,'13.Mapping'!$A$2:$J$447,10,0)</f>
        <v>0</v>
      </c>
      <c r="H9" s="285"/>
      <c r="I9" s="286"/>
    </row>
    <row r="10" spans="1:9" s="146" customFormat="1">
      <c r="A10" s="167" t="s">
        <v>151</v>
      </c>
      <c r="B10" s="153" t="s">
        <v>173</v>
      </c>
      <c r="C10" s="97">
        <f>IFERROR(INDEX('5.งบทดลอง รพ.'!$C:$C,MATCH('6.WS-Re-Exp'!A10,'5.งบทดลอง รพ.'!$A:$A,0)),)</f>
        <v>0</v>
      </c>
      <c r="D10" s="80"/>
      <c r="E10" s="149" t="str">
        <f>VLOOKUP($A10,'13.Mapping'!$A$2:$J$447,5,0)</f>
        <v>45110</v>
      </c>
      <c r="F10" s="149" t="str">
        <f>VLOOKUP($A10,'13.Mapping'!$A$2:$J$447,3,0)</f>
        <v>P12</v>
      </c>
      <c r="G10" s="149">
        <f>VLOOKUP($A10,'13.Mapping'!$A$2:$J$447,10,0)</f>
        <v>0</v>
      </c>
      <c r="H10" s="285"/>
      <c r="I10" s="286"/>
    </row>
    <row r="11" spans="1:9" s="146" customFormat="1">
      <c r="A11" s="167" t="s">
        <v>152</v>
      </c>
      <c r="B11" s="153" t="s">
        <v>153</v>
      </c>
      <c r="C11" s="97">
        <f>IFERROR(INDEX('5.งบทดลอง รพ.'!$C:$C,MATCH('6.WS-Re-Exp'!A11,'5.งบทดลอง รพ.'!$A:$A,0)),)</f>
        <v>0</v>
      </c>
      <c r="D11" s="80"/>
      <c r="E11" s="149" t="str">
        <f>VLOOKUP($A11,'13.Mapping'!$A$2:$J$447,5,0)</f>
        <v>45110</v>
      </c>
      <c r="F11" s="149" t="str">
        <f>VLOOKUP($A11,'13.Mapping'!$A$2:$J$447,3,0)</f>
        <v>P12</v>
      </c>
      <c r="G11" s="149">
        <f>VLOOKUP($A11,'13.Mapping'!$A$2:$J$447,10,0)</f>
        <v>0</v>
      </c>
      <c r="H11" s="285"/>
      <c r="I11" s="286"/>
    </row>
    <row r="12" spans="1:9" s="146" customFormat="1">
      <c r="A12" s="167" t="s">
        <v>6093</v>
      </c>
      <c r="B12" s="153" t="s">
        <v>6094</v>
      </c>
      <c r="C12" s="97">
        <f>IFERROR(INDEX('5.งบทดลอง รพ.'!$C:$C,MATCH('6.WS-Re-Exp'!A12,'5.งบทดลอง รพ.'!$A:$A,0)),)</f>
        <v>0</v>
      </c>
      <c r="D12" s="80"/>
      <c r="E12" s="149" t="str">
        <f>VLOOKUP($A12,'13.Mapping'!$A$2:$J$447,5,0)</f>
        <v>45110</v>
      </c>
      <c r="F12" s="149" t="str">
        <f>VLOOKUP($A12,'13.Mapping'!$A$2:$J$447,3,0)</f>
        <v>P12</v>
      </c>
      <c r="G12" s="149">
        <f>VLOOKUP($A12,'13.Mapping'!$A$2:$J$447,10,0)</f>
        <v>0</v>
      </c>
      <c r="H12" s="285"/>
      <c r="I12" s="286"/>
    </row>
    <row r="13" spans="1:9" s="146" customFormat="1">
      <c r="A13" s="167" t="s">
        <v>154</v>
      </c>
      <c r="B13" s="153" t="s">
        <v>155</v>
      </c>
      <c r="C13" s="97">
        <f>IFERROR(INDEX('5.งบทดลอง รพ.'!$C:$C,MATCH('6.WS-Re-Exp'!A13,'5.งบทดลอง รพ.'!$A:$A,0)),)</f>
        <v>0</v>
      </c>
      <c r="D13" s="80"/>
      <c r="E13" s="149" t="str">
        <f>VLOOKUP($A13,'13.Mapping'!$A$2:$J$447,5,0)</f>
        <v>45110</v>
      </c>
      <c r="F13" s="149" t="str">
        <f>VLOOKUP($A13,'13.Mapping'!$A$2:$J$447,3,0)</f>
        <v>P12</v>
      </c>
      <c r="G13" s="149">
        <f>VLOOKUP($A13,'13.Mapping'!$A$2:$J$447,10,0)</f>
        <v>0</v>
      </c>
      <c r="H13" s="285"/>
      <c r="I13" s="286"/>
    </row>
    <row r="14" spans="1:9" s="147" customFormat="1">
      <c r="A14" s="167" t="s">
        <v>112</v>
      </c>
      <c r="B14" s="153" t="s">
        <v>113</v>
      </c>
      <c r="C14" s="97">
        <f>IFERROR(INDEX('5.งบทดลอง รพ.'!$C:$C,MATCH('6.WS-Re-Exp'!A14,'5.งบทดลอง รพ.'!$A:$A,0)),)</f>
        <v>0</v>
      </c>
      <c r="D14" s="80"/>
      <c r="E14" s="149" t="str">
        <f>VLOOKUP($A14,'13.Mapping'!$A$2:$J$447,5,0)</f>
        <v>43050</v>
      </c>
      <c r="F14" s="149" t="str">
        <f>VLOOKUP($A14,'13.Mapping'!$A$2:$J$447,3,0)</f>
        <v>P10</v>
      </c>
      <c r="G14" s="149" t="str">
        <f>VLOOKUP($A14,'13.Mapping'!$A$2:$J$447,10,0)</f>
        <v>PC08</v>
      </c>
      <c r="H14" s="218"/>
      <c r="I14" s="216"/>
    </row>
    <row r="15" spans="1:9" s="147" customFormat="1">
      <c r="A15" s="167" t="s">
        <v>114</v>
      </c>
      <c r="B15" s="153" t="s">
        <v>115</v>
      </c>
      <c r="C15" s="97">
        <f>IFERROR(INDEX('5.งบทดลอง รพ.'!$C:$C,MATCH('6.WS-Re-Exp'!A15,'5.งบทดลอง รพ.'!$A:$A,0)),)</f>
        <v>0</v>
      </c>
      <c r="D15" s="80"/>
      <c r="E15" s="149" t="str">
        <f>VLOOKUP($A15,'13.Mapping'!$A$2:$J$447,5,0)</f>
        <v>43050</v>
      </c>
      <c r="F15" s="149" t="str">
        <f>VLOOKUP($A15,'13.Mapping'!$A$2:$J$447,3,0)</f>
        <v>P10</v>
      </c>
      <c r="G15" s="149" t="str">
        <f>VLOOKUP($A15,'13.Mapping'!$A$2:$J$447,10,0)</f>
        <v>PC08</v>
      </c>
      <c r="H15" s="218"/>
      <c r="I15" s="216"/>
    </row>
    <row r="16" spans="1:9" s="147" customFormat="1">
      <c r="A16" s="167" t="s">
        <v>722</v>
      </c>
      <c r="B16" s="153" t="s">
        <v>117</v>
      </c>
      <c r="C16" s="97">
        <f>IFERROR(INDEX('5.งบทดลอง รพ.'!$C:$C,MATCH('6.WS-Re-Exp'!A16,'5.งบทดลอง รพ.'!$A:$A,0)),)</f>
        <v>0</v>
      </c>
      <c r="D16" s="80"/>
      <c r="E16" s="149" t="str">
        <f>VLOOKUP($A16,'13.Mapping'!$A$2:$J$447,5,0)</f>
        <v>43050</v>
      </c>
      <c r="F16" s="149" t="str">
        <f>VLOOKUP($A16,'13.Mapping'!$A$2:$J$447,3,0)</f>
        <v>P10</v>
      </c>
      <c r="G16" s="149" t="str">
        <f>VLOOKUP($A16,'13.Mapping'!$A$2:$J$447,10,0)</f>
        <v>PC08</v>
      </c>
      <c r="H16" s="218"/>
      <c r="I16" s="216"/>
    </row>
    <row r="17" spans="1:9" s="147" customFormat="1">
      <c r="A17" s="167" t="s">
        <v>723</v>
      </c>
      <c r="B17" s="153" t="s">
        <v>118</v>
      </c>
      <c r="C17" s="97">
        <f>IFERROR(INDEX('5.งบทดลอง รพ.'!$C:$C,MATCH('6.WS-Re-Exp'!A17,'5.งบทดลอง รพ.'!$A:$A,0)),)</f>
        <v>0</v>
      </c>
      <c r="D17" s="80"/>
      <c r="E17" s="149" t="str">
        <f>VLOOKUP($A17,'13.Mapping'!$A$2:$J$447,5,0)</f>
        <v>43050</v>
      </c>
      <c r="F17" s="149" t="str">
        <f>VLOOKUP($A17,'13.Mapping'!$A$2:$J$447,3,0)</f>
        <v>P10</v>
      </c>
      <c r="G17" s="149" t="str">
        <f>VLOOKUP($A17,'13.Mapping'!$A$2:$J$447,10,0)</f>
        <v>PC08</v>
      </c>
      <c r="H17" s="218"/>
      <c r="I17" s="216"/>
    </row>
    <row r="18" spans="1:9" s="147" customFormat="1">
      <c r="A18" s="167" t="s">
        <v>119</v>
      </c>
      <c r="B18" s="153" t="s">
        <v>120</v>
      </c>
      <c r="C18" s="97">
        <f>IFERROR(INDEX('5.งบทดลอง รพ.'!$C:$C,MATCH('6.WS-Re-Exp'!A18,'5.งบทดลอง รพ.'!$A:$A,0)),)</f>
        <v>0</v>
      </c>
      <c r="D18" s="80"/>
      <c r="E18" s="149" t="str">
        <f>VLOOKUP($A18,'13.Mapping'!$A$2:$J$447,5,0)</f>
        <v>43050</v>
      </c>
      <c r="F18" s="149" t="str">
        <f>VLOOKUP($A18,'13.Mapping'!$A$2:$J$447,3,0)</f>
        <v>P10</v>
      </c>
      <c r="G18" s="149" t="str">
        <f>VLOOKUP($A18,'13.Mapping'!$A$2:$J$447,10,0)</f>
        <v>PC08</v>
      </c>
      <c r="H18" s="218"/>
      <c r="I18" s="216"/>
    </row>
    <row r="19" spans="1:9" s="147" customFormat="1">
      <c r="A19" s="167" t="s">
        <v>121</v>
      </c>
      <c r="B19" s="153" t="s">
        <v>122</v>
      </c>
      <c r="C19" s="97">
        <f>IFERROR(INDEX('5.งบทดลอง รพ.'!$C:$C,MATCH('6.WS-Re-Exp'!A19,'5.งบทดลอง รพ.'!$A:$A,0)),)</f>
        <v>50000</v>
      </c>
      <c r="D19" s="80"/>
      <c r="E19" s="149" t="str">
        <f>VLOOKUP($A19,'13.Mapping'!$A$2:$J$447,5,0)</f>
        <v>41070</v>
      </c>
      <c r="F19" s="149" t="str">
        <f>VLOOKUP($A19,'13.Mapping'!$A$2:$J$447,3,0)</f>
        <v>P10</v>
      </c>
      <c r="G19" s="149" t="str">
        <f>VLOOKUP($A19,'13.Mapping'!$A$2:$J$447,10,0)</f>
        <v>PC08</v>
      </c>
      <c r="H19" s="218"/>
      <c r="I19" s="216"/>
    </row>
    <row r="20" spans="1:9" s="147" customFormat="1">
      <c r="A20" s="167" t="s">
        <v>724</v>
      </c>
      <c r="B20" s="153" t="s">
        <v>116</v>
      </c>
      <c r="C20" s="97">
        <f>IFERROR(INDEX('5.งบทดลอง รพ.'!$C:$C,MATCH('6.WS-Re-Exp'!A20,'5.งบทดลอง รพ.'!$A:$A,0)),)</f>
        <v>0</v>
      </c>
      <c r="D20" s="80"/>
      <c r="E20" s="149" t="str">
        <f>VLOOKUP($A20,'13.Mapping'!$A$2:$J$447,5,0)</f>
        <v>43050</v>
      </c>
      <c r="F20" s="149" t="str">
        <f>VLOOKUP($A20,'13.Mapping'!$A$2:$J$447,3,0)</f>
        <v>P10</v>
      </c>
      <c r="G20" s="149" t="str">
        <f>VLOOKUP($A20,'13.Mapping'!$A$2:$J$447,10,0)</f>
        <v>PC08</v>
      </c>
      <c r="H20" s="218"/>
      <c r="I20" s="216"/>
    </row>
    <row r="21" spans="1:9" s="147" customFormat="1">
      <c r="A21" s="167" t="s">
        <v>725</v>
      </c>
      <c r="B21" s="153" t="s">
        <v>79</v>
      </c>
      <c r="C21" s="97">
        <f>IFERROR(INDEX('5.งบทดลอง รพ.'!$C:$C,MATCH('6.WS-Re-Exp'!A21,'5.งบทดลอง รพ.'!$A:$A,0)),)</f>
        <v>0</v>
      </c>
      <c r="D21" s="80"/>
      <c r="E21" s="149" t="str">
        <f>VLOOKUP($A21,'13.Mapping'!$A$2:$J$447,5,0)</f>
        <v>43020</v>
      </c>
      <c r="F21" s="149" t="str">
        <f>VLOOKUP($A21,'13.Mapping'!$A$2:$J$447,3,0)</f>
        <v>P07</v>
      </c>
      <c r="G21" s="149" t="str">
        <f>VLOOKUP($A21,'13.Mapping'!$A$2:$J$447,10,0)</f>
        <v>PC05</v>
      </c>
      <c r="H21" s="218"/>
      <c r="I21" s="216"/>
    </row>
    <row r="22" spans="1:9" s="147" customFormat="1">
      <c r="A22" s="167" t="s">
        <v>726</v>
      </c>
      <c r="B22" s="153" t="s">
        <v>727</v>
      </c>
      <c r="C22" s="97">
        <f>IFERROR(INDEX('5.งบทดลอง รพ.'!$C:$C,MATCH('6.WS-Re-Exp'!A22,'5.งบทดลอง รพ.'!$A:$A,0)),)</f>
        <v>113900</v>
      </c>
      <c r="D22" s="80"/>
      <c r="E22" s="149" t="str">
        <f>VLOOKUP($A22,'13.Mapping'!$A$2:$J$447,5,0)</f>
        <v>43060</v>
      </c>
      <c r="F22" s="149" t="str">
        <f>VLOOKUP($A22,'13.Mapping'!$A$2:$J$447,3,0)</f>
        <v>P05</v>
      </c>
      <c r="G22" s="149" t="str">
        <f>VLOOKUP($A22,'13.Mapping'!$A$2:$J$447,10,0)</f>
        <v>PC02</v>
      </c>
      <c r="H22" s="218"/>
      <c r="I22" s="216"/>
    </row>
    <row r="23" spans="1:9" s="147" customFormat="1">
      <c r="A23" s="167" t="s">
        <v>728</v>
      </c>
      <c r="B23" s="153" t="s">
        <v>729</v>
      </c>
      <c r="C23" s="97">
        <f>IFERROR(INDEX('5.งบทดลอง รพ.'!$C:$C,MATCH('6.WS-Re-Exp'!A23,'5.งบทดลอง รพ.'!$A:$A,0)),)</f>
        <v>600000</v>
      </c>
      <c r="D23" s="80"/>
      <c r="E23" s="149" t="str">
        <f>VLOOKUP($A23,'13.Mapping'!$A$2:$J$447,5,0)</f>
        <v>43050</v>
      </c>
      <c r="F23" s="149" t="str">
        <f>VLOOKUP($A23,'13.Mapping'!$A$2:$J$447,3,0)</f>
        <v>P10</v>
      </c>
      <c r="G23" s="149" t="str">
        <f>VLOOKUP($A23,'13.Mapping'!$A$2:$J$447,10,0)</f>
        <v>PC08</v>
      </c>
      <c r="H23" s="218"/>
      <c r="I23" s="216"/>
    </row>
    <row r="24" spans="1:9" s="147" customFormat="1">
      <c r="A24" s="167" t="s">
        <v>71</v>
      </c>
      <c r="B24" s="153" t="s">
        <v>949</v>
      </c>
      <c r="C24" s="97">
        <f>IFERROR(INDEX('5.งบทดลอง รพ.'!$C:$C,MATCH('6.WS-Re-Exp'!A24,'5.งบทดลอง รพ.'!$A:$A,0)),)</f>
        <v>0</v>
      </c>
      <c r="D24" s="80"/>
      <c r="E24" s="149" t="str">
        <f>VLOOKUP($A24,'13.Mapping'!$A$2:$J$447,5,0)</f>
        <v>41020</v>
      </c>
      <c r="F24" s="149" t="str">
        <f>VLOOKUP($A24,'13.Mapping'!$A$2:$J$447,3,0)</f>
        <v>P06</v>
      </c>
      <c r="G24" s="149" t="str">
        <f>VLOOKUP($A24,'13.Mapping'!$A$2:$J$447,10,0)</f>
        <v>PC03</v>
      </c>
      <c r="H24" s="218"/>
      <c r="I24" s="216"/>
    </row>
    <row r="25" spans="1:9" s="147" customFormat="1">
      <c r="A25" s="167" t="s">
        <v>72</v>
      </c>
      <c r="B25" s="153" t="s">
        <v>950</v>
      </c>
      <c r="C25" s="97">
        <f>IFERROR(INDEX('5.งบทดลอง รพ.'!$C:$C,MATCH('6.WS-Re-Exp'!A25,'5.งบทดลอง รพ.'!$A:$A,0)),)</f>
        <v>0</v>
      </c>
      <c r="D25" s="80"/>
      <c r="E25" s="149" t="str">
        <f>VLOOKUP($A25,'13.Mapping'!$A$2:$J$447,5,0)</f>
        <v>42020</v>
      </c>
      <c r="F25" s="149" t="str">
        <f>VLOOKUP($A25,'13.Mapping'!$A$2:$J$447,3,0)</f>
        <v>P06</v>
      </c>
      <c r="G25" s="149" t="str">
        <f>VLOOKUP($A25,'13.Mapping'!$A$2:$J$447,10,0)</f>
        <v>PC03</v>
      </c>
      <c r="H25" s="218"/>
      <c r="I25" s="216"/>
    </row>
    <row r="26" spans="1:9" s="147" customFormat="1">
      <c r="A26" s="167" t="s">
        <v>123</v>
      </c>
      <c r="B26" s="153" t="s">
        <v>951</v>
      </c>
      <c r="C26" s="97">
        <f>IFERROR(INDEX('5.งบทดลอง รพ.'!$C:$C,MATCH('6.WS-Re-Exp'!A26,'5.งบทดลอง รพ.'!$A:$A,0)),)</f>
        <v>2300000</v>
      </c>
      <c r="D26" s="80"/>
      <c r="E26" s="149" t="str">
        <f>VLOOKUP($A26,'13.Mapping'!$A$2:$J$447,5,0)</f>
        <v>41070</v>
      </c>
      <c r="F26" s="149" t="str">
        <f>VLOOKUP($A26,'13.Mapping'!$A$2:$J$447,3,0)</f>
        <v>P10</v>
      </c>
      <c r="G26" s="149" t="str">
        <f>VLOOKUP($A26,'13.Mapping'!$A$2:$J$447,10,0)</f>
        <v>PC08</v>
      </c>
      <c r="H26" s="218"/>
      <c r="I26" s="216"/>
    </row>
    <row r="27" spans="1:9" s="147" customFormat="1">
      <c r="A27" s="167" t="s">
        <v>124</v>
      </c>
      <c r="B27" s="153" t="s">
        <v>952</v>
      </c>
      <c r="C27" s="97">
        <f>IFERROR(INDEX('5.งบทดลอง รพ.'!$C:$C,MATCH('6.WS-Re-Exp'!A27,'5.งบทดลอง รพ.'!$A:$A,0)),)</f>
        <v>200000</v>
      </c>
      <c r="D27" s="80"/>
      <c r="E27" s="149" t="str">
        <f>VLOOKUP($A27,'13.Mapping'!$A$2:$J$447,5,0)</f>
        <v>42070</v>
      </c>
      <c r="F27" s="149" t="str">
        <f>VLOOKUP($A27,'13.Mapping'!$A$2:$J$447,3,0)</f>
        <v>P10</v>
      </c>
      <c r="G27" s="149" t="str">
        <f>VLOOKUP($A27,'13.Mapping'!$A$2:$J$447,10,0)</f>
        <v>PC08</v>
      </c>
      <c r="H27" s="218"/>
      <c r="I27" s="216"/>
    </row>
    <row r="28" spans="1:9" s="147" customFormat="1">
      <c r="A28" s="167" t="s">
        <v>1140</v>
      </c>
      <c r="B28" s="153" t="s">
        <v>1101</v>
      </c>
      <c r="C28" s="97">
        <f>IFERROR(INDEX('5.งบทดลอง รพ.'!$C:$C,MATCH('6.WS-Re-Exp'!A28,'5.งบทดลอง รพ.'!$A:$A,0)),)</f>
        <v>0</v>
      </c>
      <c r="D28" s="80"/>
      <c r="E28" s="149" t="str">
        <f>VLOOKUP($A28,'13.Mapping'!$A$2:$J$447,5,0)</f>
        <v>41020</v>
      </c>
      <c r="F28" s="149" t="str">
        <f>VLOOKUP($A28,'13.Mapping'!$A$2:$J$447,3,0)</f>
        <v>P06</v>
      </c>
      <c r="G28" s="149" t="str">
        <f>VLOOKUP($A28,'13.Mapping'!$A$2:$J$447,10,0)</f>
        <v>PC03</v>
      </c>
      <c r="H28" s="218"/>
      <c r="I28" s="216"/>
    </row>
    <row r="29" spans="1:9" s="147" customFormat="1">
      <c r="A29" s="167" t="s">
        <v>1141</v>
      </c>
      <c r="B29" s="153" t="s">
        <v>1102</v>
      </c>
      <c r="C29" s="97">
        <f>IFERROR(INDEX('5.งบทดลอง รพ.'!$C:$C,MATCH('6.WS-Re-Exp'!A29,'5.งบทดลอง รพ.'!$A:$A,0)),)</f>
        <v>0</v>
      </c>
      <c r="D29" s="80"/>
      <c r="E29" s="149" t="str">
        <f>VLOOKUP($A29,'13.Mapping'!$A$2:$J$447,5,0)</f>
        <v>42020</v>
      </c>
      <c r="F29" s="149" t="str">
        <f>VLOOKUP($A29,'13.Mapping'!$A$2:$J$447,3,0)</f>
        <v>P06</v>
      </c>
      <c r="G29" s="149" t="str">
        <f>VLOOKUP($A29,'13.Mapping'!$A$2:$J$447,10,0)</f>
        <v>PC03</v>
      </c>
      <c r="H29" s="218"/>
      <c r="I29" s="216"/>
    </row>
    <row r="30" spans="1:9" s="147" customFormat="1">
      <c r="A30" s="167" t="s">
        <v>1142</v>
      </c>
      <c r="B30" s="153" t="s">
        <v>1103</v>
      </c>
      <c r="C30" s="97">
        <f>IFERROR(INDEX('5.งบทดลอง รพ.'!$C:$C,MATCH('6.WS-Re-Exp'!A30,'5.งบทดลอง รพ.'!$A:$A,0)),)</f>
        <v>0</v>
      </c>
      <c r="D30" s="80"/>
      <c r="E30" s="149">
        <f>VLOOKUP($A30,'13.Mapping'!$A$2:$J$447,5,0)</f>
        <v>44060</v>
      </c>
      <c r="F30" s="149" t="str">
        <f>VLOOKUP($A30,'13.Mapping'!$A$2:$J$447,3,0)</f>
        <v>P06</v>
      </c>
      <c r="G30" s="149" t="str">
        <f>VLOOKUP($A30,'13.Mapping'!$A$2:$J$447,10,0)</f>
        <v>PC03</v>
      </c>
      <c r="H30" s="218"/>
      <c r="I30" s="216"/>
    </row>
    <row r="31" spans="1:9" s="147" customFormat="1">
      <c r="A31" s="167" t="s">
        <v>1143</v>
      </c>
      <c r="B31" s="153" t="s">
        <v>1104</v>
      </c>
      <c r="C31" s="97">
        <f>IFERROR(INDEX('5.งบทดลอง รพ.'!$C:$C,MATCH('6.WS-Re-Exp'!A31,'5.งบทดลอง รพ.'!$A:$A,0)),)</f>
        <v>0</v>
      </c>
      <c r="D31" s="80"/>
      <c r="E31" s="149">
        <f>VLOOKUP($A31,'13.Mapping'!$A$2:$J$447,5,0)</f>
        <v>44060</v>
      </c>
      <c r="F31" s="149" t="str">
        <f>VLOOKUP($A31,'13.Mapping'!$A$2:$J$447,3,0)</f>
        <v>P06</v>
      </c>
      <c r="G31" s="149" t="str">
        <f>VLOOKUP($A31,'13.Mapping'!$A$2:$J$447,10,0)</f>
        <v>PC03</v>
      </c>
      <c r="H31" s="218"/>
      <c r="I31" s="216"/>
    </row>
    <row r="32" spans="1:9" s="147" customFormat="1">
      <c r="A32" s="167" t="s">
        <v>80</v>
      </c>
      <c r="B32" s="153" t="s">
        <v>953</v>
      </c>
      <c r="C32" s="97">
        <f>IFERROR(INDEX('5.งบทดลอง รพ.'!$C:$C,MATCH('6.WS-Re-Exp'!A32,'5.งบทดลอง รพ.'!$A:$A,0)),)</f>
        <v>2000000</v>
      </c>
      <c r="D32" s="80"/>
      <c r="E32" s="149" t="str">
        <f>VLOOKUP($A32,'13.Mapping'!$A$2:$J$447,5,0)</f>
        <v>41040</v>
      </c>
      <c r="F32" s="149" t="str">
        <f>VLOOKUP($A32,'13.Mapping'!$A$2:$J$447,3,0)</f>
        <v>P07</v>
      </c>
      <c r="G32" s="149" t="str">
        <f>VLOOKUP($A32,'13.Mapping'!$A$2:$J$447,10,0)</f>
        <v>PC05</v>
      </c>
      <c r="H32" s="218"/>
      <c r="I32" s="216"/>
    </row>
    <row r="33" spans="1:9" s="147" customFormat="1">
      <c r="A33" s="167" t="s">
        <v>81</v>
      </c>
      <c r="B33" s="153" t="s">
        <v>954</v>
      </c>
      <c r="C33" s="97">
        <f>IFERROR(INDEX('5.งบทดลอง รพ.'!$C:$C,MATCH('6.WS-Re-Exp'!A33,'5.งบทดลอง รพ.'!$A:$A,0)),)</f>
        <v>710939.38</v>
      </c>
      <c r="D33" s="80"/>
      <c r="E33" s="149" t="str">
        <f>VLOOKUP($A33,'13.Mapping'!$A$2:$J$447,5,0)</f>
        <v>42040</v>
      </c>
      <c r="F33" s="149" t="str">
        <f>VLOOKUP($A33,'13.Mapping'!$A$2:$J$447,3,0)</f>
        <v>P07</v>
      </c>
      <c r="G33" s="149" t="str">
        <f>VLOOKUP($A33,'13.Mapping'!$A$2:$J$447,10,0)</f>
        <v>PC05</v>
      </c>
      <c r="H33" s="218"/>
      <c r="I33" s="216"/>
    </row>
    <row r="34" spans="1:9" s="147" customFormat="1">
      <c r="A34" s="167" t="s">
        <v>82</v>
      </c>
      <c r="B34" s="153" t="s">
        <v>83</v>
      </c>
      <c r="C34" s="97">
        <f>IFERROR(INDEX('5.งบทดลอง รพ.'!$C:$C,MATCH('6.WS-Re-Exp'!A34,'5.งบทดลอง รพ.'!$A:$A,0)),)</f>
        <v>0</v>
      </c>
      <c r="D34" s="80"/>
      <c r="E34" s="149" t="str">
        <f>VLOOKUP($A34,'13.Mapping'!$A$2:$J$447,5,0)</f>
        <v>44020</v>
      </c>
      <c r="F34" s="149" t="str">
        <f>VLOOKUP($A34,'13.Mapping'!$A$2:$J$447,3,0)</f>
        <v>P07</v>
      </c>
      <c r="G34" s="149" t="str">
        <f>VLOOKUP($A34,'13.Mapping'!$A$2:$J$447,10,0)</f>
        <v>PC05</v>
      </c>
      <c r="H34" s="218"/>
      <c r="I34" s="216"/>
    </row>
    <row r="35" spans="1:9" s="147" customFormat="1">
      <c r="A35" s="167" t="s">
        <v>84</v>
      </c>
      <c r="B35" s="153" t="s">
        <v>85</v>
      </c>
      <c r="C35" s="97">
        <f>IFERROR(INDEX('5.งบทดลอง รพ.'!$C:$C,MATCH('6.WS-Re-Exp'!A35,'5.งบทดลอง รพ.'!$A:$A,0)),)</f>
        <v>0</v>
      </c>
      <c r="D35" s="80"/>
      <c r="E35" s="149" t="str">
        <f>VLOOKUP($A35,'13.Mapping'!$A$2:$J$447,5,0)</f>
        <v>44020</v>
      </c>
      <c r="F35" s="149" t="str">
        <f>VLOOKUP($A35,'13.Mapping'!$A$2:$J$447,3,0)</f>
        <v>P07</v>
      </c>
      <c r="G35" s="149" t="str">
        <f>VLOOKUP($A35,'13.Mapping'!$A$2:$J$447,10,0)</f>
        <v>PC05</v>
      </c>
      <c r="H35" s="218"/>
      <c r="I35" s="216"/>
    </row>
    <row r="36" spans="1:9" s="147" customFormat="1">
      <c r="A36" s="167" t="s">
        <v>125</v>
      </c>
      <c r="B36" s="153" t="s">
        <v>955</v>
      </c>
      <c r="C36" s="97">
        <f>IFERROR(INDEX('5.งบทดลอง รพ.'!$C:$C,MATCH('6.WS-Re-Exp'!A36,'5.งบทดลอง รพ.'!$A:$A,0)),)</f>
        <v>200000</v>
      </c>
      <c r="D36" s="80"/>
      <c r="E36" s="149" t="str">
        <f>VLOOKUP($A36,'13.Mapping'!$A$2:$J$447,5,0)</f>
        <v>41070</v>
      </c>
      <c r="F36" s="149" t="str">
        <f>VLOOKUP($A36,'13.Mapping'!$A$2:$J$447,3,0)</f>
        <v>P10</v>
      </c>
      <c r="G36" s="149" t="str">
        <f>VLOOKUP($A36,'13.Mapping'!$A$2:$J$447,10,0)</f>
        <v>PC08</v>
      </c>
      <c r="H36" s="218"/>
      <c r="I36" s="216"/>
    </row>
    <row r="37" spans="1:9" s="147" customFormat="1">
      <c r="A37" s="167" t="s">
        <v>126</v>
      </c>
      <c r="B37" s="153" t="s">
        <v>956</v>
      </c>
      <c r="C37" s="97">
        <f>IFERROR(INDEX('5.งบทดลอง รพ.'!$C:$C,MATCH('6.WS-Re-Exp'!A37,'5.งบทดลอง รพ.'!$A:$A,0)),)</f>
        <v>148600</v>
      </c>
      <c r="D37" s="80"/>
      <c r="E37" s="149" t="str">
        <f>VLOOKUP($A37,'13.Mapping'!$A$2:$J$447,5,0)</f>
        <v>42070</v>
      </c>
      <c r="F37" s="149" t="str">
        <f>VLOOKUP($A37,'13.Mapping'!$A$2:$J$447,3,0)</f>
        <v>P10</v>
      </c>
      <c r="G37" s="149" t="str">
        <f>VLOOKUP($A37,'13.Mapping'!$A$2:$J$447,10,0)</f>
        <v>PC08</v>
      </c>
      <c r="H37" s="218"/>
      <c r="I37" s="216"/>
    </row>
    <row r="38" spans="1:9" s="147" customFormat="1">
      <c r="A38" s="167" t="s">
        <v>73</v>
      </c>
      <c r="B38" s="153" t="s">
        <v>957</v>
      </c>
      <c r="C38" s="97">
        <f>IFERROR(INDEX('5.งบทดลอง รพ.'!$C:$C,MATCH('6.WS-Re-Exp'!A38,'5.งบทดลอง รพ.'!$A:$A,0)),)</f>
        <v>230000</v>
      </c>
      <c r="D38" s="80"/>
      <c r="E38" s="149" t="str">
        <f>VLOOKUP($A38,'13.Mapping'!$A$2:$J$447,5,0)</f>
        <v>41030</v>
      </c>
      <c r="F38" s="149" t="str">
        <f>VLOOKUP($A38,'13.Mapping'!$A$2:$J$447,3,0)</f>
        <v>P61</v>
      </c>
      <c r="G38" s="149" t="str">
        <f>VLOOKUP($A38,'13.Mapping'!$A$2:$J$447,10,0)</f>
        <v>PC04</v>
      </c>
      <c r="H38" s="218"/>
      <c r="I38" s="216"/>
    </row>
    <row r="39" spans="1:9" s="147" customFormat="1">
      <c r="A39" s="167" t="s">
        <v>74</v>
      </c>
      <c r="B39" s="153" t="s">
        <v>1107</v>
      </c>
      <c r="C39" s="97">
        <f>IFERROR(INDEX('5.งบทดลอง รพ.'!$C:$C,MATCH('6.WS-Re-Exp'!A39,'5.งบทดลอง รพ.'!$A:$A,0)),)</f>
        <v>100000</v>
      </c>
      <c r="D39" s="80"/>
      <c r="E39" s="149" t="str">
        <f>VLOOKUP($A39,'13.Mapping'!$A$2:$J$447,5,0)</f>
        <v>42030</v>
      </c>
      <c r="F39" s="149" t="str">
        <f>VLOOKUP($A39,'13.Mapping'!$A$2:$J$447,3,0)</f>
        <v>P61</v>
      </c>
      <c r="G39" s="149" t="str">
        <f>VLOOKUP($A39,'13.Mapping'!$A$2:$J$447,10,0)</f>
        <v>PC04</v>
      </c>
      <c r="H39" s="218"/>
      <c r="I39" s="216"/>
    </row>
    <row r="40" spans="1:9" s="147" customFormat="1">
      <c r="A40" s="167" t="s">
        <v>75</v>
      </c>
      <c r="B40" s="153" t="s">
        <v>76</v>
      </c>
      <c r="C40" s="97">
        <f>IFERROR(INDEX('5.งบทดลอง รพ.'!$C:$C,MATCH('6.WS-Re-Exp'!A40,'5.งบทดลอง รพ.'!$A:$A,0)),)</f>
        <v>0</v>
      </c>
      <c r="D40" s="80"/>
      <c r="E40" s="149" t="str">
        <f>VLOOKUP($A40,'13.Mapping'!$A$2:$J$447,5,0)</f>
        <v>44030</v>
      </c>
      <c r="F40" s="149" t="str">
        <f>VLOOKUP($A40,'13.Mapping'!$A$2:$J$447,3,0)</f>
        <v>P61</v>
      </c>
      <c r="G40" s="149" t="str">
        <f>VLOOKUP($A40,'13.Mapping'!$A$2:$J$447,10,0)</f>
        <v>PC04</v>
      </c>
      <c r="H40" s="218"/>
      <c r="I40" s="216"/>
    </row>
    <row r="41" spans="1:9" s="147" customFormat="1">
      <c r="A41" s="167" t="s">
        <v>77</v>
      </c>
      <c r="B41" s="153" t="s">
        <v>78</v>
      </c>
      <c r="C41" s="97">
        <f>IFERROR(INDEX('5.งบทดลอง รพ.'!$C:$C,MATCH('6.WS-Re-Exp'!A41,'5.งบทดลอง รพ.'!$A:$A,0)),)</f>
        <v>0</v>
      </c>
      <c r="D41" s="80"/>
      <c r="E41" s="149" t="str">
        <f>VLOOKUP($A41,'13.Mapping'!$A$2:$J$447,5,0)</f>
        <v>44030</v>
      </c>
      <c r="F41" s="149" t="str">
        <f>VLOOKUP($A41,'13.Mapping'!$A$2:$J$447,3,0)</f>
        <v>P61</v>
      </c>
      <c r="G41" s="149" t="str">
        <f>VLOOKUP($A41,'13.Mapping'!$A$2:$J$447,10,0)</f>
        <v>PC04</v>
      </c>
      <c r="H41" s="218"/>
      <c r="I41" s="216"/>
    </row>
    <row r="42" spans="1:9" s="147" customFormat="1">
      <c r="A42" s="167" t="s">
        <v>730</v>
      </c>
      <c r="B42" s="153" t="s">
        <v>1105</v>
      </c>
      <c r="C42" s="97">
        <f>IFERROR(INDEX('5.งบทดลอง รพ.'!$C:$C,MATCH('6.WS-Re-Exp'!A42,'5.งบทดลอง รพ.'!$A:$A,0)),)</f>
        <v>20590</v>
      </c>
      <c r="D42" s="80"/>
      <c r="E42" s="149" t="str">
        <f>VLOOKUP($A42,'13.Mapping'!$A$2:$J$447,5,0)</f>
        <v>41030</v>
      </c>
      <c r="F42" s="149" t="str">
        <f>VLOOKUP($A42,'13.Mapping'!$A$2:$J$447,3,0)</f>
        <v>P61</v>
      </c>
      <c r="G42" s="149" t="str">
        <f>VLOOKUP($A42,'13.Mapping'!$A$2:$J$447,10,0)</f>
        <v>PC04</v>
      </c>
      <c r="H42" s="218"/>
      <c r="I42" s="216"/>
    </row>
    <row r="43" spans="1:9" s="147" customFormat="1">
      <c r="A43" s="167" t="s">
        <v>731</v>
      </c>
      <c r="B43" s="153" t="s">
        <v>1106</v>
      </c>
      <c r="C43" s="97">
        <f>IFERROR(INDEX('5.งบทดลอง รพ.'!$C:$C,MATCH('6.WS-Re-Exp'!A43,'5.งบทดลอง รพ.'!$A:$A,0)),)</f>
        <v>0</v>
      </c>
      <c r="D43" s="80"/>
      <c r="E43" s="149" t="str">
        <f>VLOOKUP($A43,'13.Mapping'!$A$2:$J$447,5,0)</f>
        <v>42030</v>
      </c>
      <c r="F43" s="149" t="str">
        <f>VLOOKUP($A43,'13.Mapping'!$A$2:$J$447,3,0)</f>
        <v>P61</v>
      </c>
      <c r="G43" s="149" t="str">
        <f>VLOOKUP($A43,'13.Mapping'!$A$2:$J$447,10,0)</f>
        <v>PC04</v>
      </c>
      <c r="H43" s="218"/>
      <c r="I43" s="216"/>
    </row>
    <row r="44" spans="1:9" s="147" customFormat="1">
      <c r="A44" s="167" t="s">
        <v>732</v>
      </c>
      <c r="B44" s="153" t="s">
        <v>1108</v>
      </c>
      <c r="C44" s="97">
        <f>IFERROR(INDEX('5.งบทดลอง รพ.'!$C:$C,MATCH('6.WS-Re-Exp'!A44,'5.งบทดลอง รพ.'!$A:$A,0)),)</f>
        <v>0</v>
      </c>
      <c r="D44" s="80"/>
      <c r="E44" s="149" t="str">
        <f>VLOOKUP($A44,'13.Mapping'!$A$2:$J$447,5,0)</f>
        <v>44030</v>
      </c>
      <c r="F44" s="149" t="str">
        <f>VLOOKUP($A44,'13.Mapping'!$A$2:$J$447,3,0)</f>
        <v>P61</v>
      </c>
      <c r="G44" s="149" t="str">
        <f>VLOOKUP($A44,'13.Mapping'!$A$2:$J$447,10,0)</f>
        <v>PC04</v>
      </c>
      <c r="H44" s="218"/>
      <c r="I44" s="216"/>
    </row>
    <row r="45" spans="1:9" s="147" customFormat="1">
      <c r="A45" s="167" t="s">
        <v>733</v>
      </c>
      <c r="B45" s="153" t="s">
        <v>1109</v>
      </c>
      <c r="C45" s="97">
        <f>IFERROR(INDEX('5.งบทดลอง รพ.'!$C:$C,MATCH('6.WS-Re-Exp'!A45,'5.งบทดลอง รพ.'!$A:$A,0)),)</f>
        <v>0</v>
      </c>
      <c r="D45" s="80"/>
      <c r="E45" s="149" t="str">
        <f>VLOOKUP($A45,'13.Mapping'!$A$2:$J$447,5,0)</f>
        <v>44030</v>
      </c>
      <c r="F45" s="149" t="str">
        <f>VLOOKUP($A45,'13.Mapping'!$A$2:$J$447,3,0)</f>
        <v>P61</v>
      </c>
      <c r="G45" s="149" t="str">
        <f>VLOOKUP($A45,'13.Mapping'!$A$2:$J$447,10,0)</f>
        <v>PC04</v>
      </c>
      <c r="H45" s="218"/>
      <c r="I45" s="216"/>
    </row>
    <row r="46" spans="1:9" s="147" customFormat="1">
      <c r="A46" s="167" t="s">
        <v>45</v>
      </c>
      <c r="B46" s="153" t="s">
        <v>958</v>
      </c>
      <c r="C46" s="97">
        <f>IFERROR(INDEX('5.งบทดลอง รพ.'!$C:$C,MATCH('6.WS-Re-Exp'!A46,'5.งบทดลอง รพ.'!$A:$A,0)),)</f>
        <v>19869081.072374903</v>
      </c>
      <c r="D46" s="80"/>
      <c r="E46" s="149" t="str">
        <f>VLOOKUP($A46,'13.Mapping'!$A$2:$J$447,5,0)</f>
        <v>41010</v>
      </c>
      <c r="F46" s="149" t="str">
        <f>VLOOKUP($A46,'13.Mapping'!$A$2:$J$447,3,0)</f>
        <v>P04</v>
      </c>
      <c r="G46" s="149" t="str">
        <f>VLOOKUP($A46,'13.Mapping'!$A$2:$J$447,10,0)</f>
        <v>PC01</v>
      </c>
      <c r="H46" s="218"/>
      <c r="I46" s="216"/>
    </row>
    <row r="47" spans="1:9" s="147" customFormat="1">
      <c r="A47" s="167" t="s">
        <v>46</v>
      </c>
      <c r="B47" s="153" t="s">
        <v>959</v>
      </c>
      <c r="C47" s="97">
        <f>IFERROR(INDEX('5.งบทดลอง รพ.'!$C:$C,MATCH('6.WS-Re-Exp'!A47,'5.งบทดลอง รพ.'!$A:$A,0)),)</f>
        <v>10505466.186109981</v>
      </c>
      <c r="D47" s="80"/>
      <c r="E47" s="149" t="str">
        <f>VLOOKUP($A47,'13.Mapping'!$A$2:$J$447,5,0)</f>
        <v>42010</v>
      </c>
      <c r="F47" s="149" t="str">
        <f>VLOOKUP($A47,'13.Mapping'!$A$2:$J$447,3,0)</f>
        <v>P04</v>
      </c>
      <c r="G47" s="149" t="str">
        <f>VLOOKUP($A47,'13.Mapping'!$A$2:$J$447,10,0)</f>
        <v>PC01</v>
      </c>
      <c r="H47" s="218"/>
      <c r="I47" s="216"/>
    </row>
    <row r="48" spans="1:9" s="147" customFormat="1">
      <c r="A48" s="167" t="s">
        <v>47</v>
      </c>
      <c r="B48" s="153" t="s">
        <v>960</v>
      </c>
      <c r="C48" s="97">
        <f>IFERROR(INDEX('5.งบทดลอง รพ.'!$C:$C,MATCH('6.WS-Re-Exp'!A48,'5.งบทดลอง รพ.'!$A:$A,0)),)</f>
        <v>60000</v>
      </c>
      <c r="D48" s="80"/>
      <c r="E48" s="149" t="str">
        <f>VLOOKUP($A48,'13.Mapping'!$A$2:$J$447,5,0)</f>
        <v>41010</v>
      </c>
      <c r="F48" s="149" t="str">
        <f>VLOOKUP($A48,'13.Mapping'!$A$2:$J$447,3,0)</f>
        <v>P04</v>
      </c>
      <c r="G48" s="149" t="str">
        <f>VLOOKUP($A48,'13.Mapping'!$A$2:$J$447,10,0)</f>
        <v>PC01</v>
      </c>
      <c r="H48" s="218"/>
      <c r="I48" s="216"/>
    </row>
    <row r="49" spans="1:9" s="147" customFormat="1">
      <c r="A49" s="167" t="s">
        <v>48</v>
      </c>
      <c r="B49" s="153" t="s">
        <v>961</v>
      </c>
      <c r="C49" s="97">
        <f>IFERROR(INDEX('5.งบทดลอง รพ.'!$C:$C,MATCH('6.WS-Re-Exp'!A49,'5.งบทดลอง รพ.'!$A:$A,0)),)</f>
        <v>0</v>
      </c>
      <c r="D49" s="80"/>
      <c r="E49" s="149" t="str">
        <f>VLOOKUP($A49,'13.Mapping'!$A$2:$J$447,5,0)</f>
        <v>41010</v>
      </c>
      <c r="F49" s="149" t="str">
        <f>VLOOKUP($A49,'13.Mapping'!$A$2:$J$447,3,0)</f>
        <v>P04</v>
      </c>
      <c r="G49" s="149" t="str">
        <f>VLOOKUP($A49,'13.Mapping'!$A$2:$J$447,10,0)</f>
        <v>PC01</v>
      </c>
      <c r="H49" s="218"/>
      <c r="I49" s="216"/>
    </row>
    <row r="50" spans="1:9" s="147" customFormat="1">
      <c r="A50" s="167" t="s">
        <v>49</v>
      </c>
      <c r="B50" s="153" t="s">
        <v>962</v>
      </c>
      <c r="C50" s="97">
        <f>IFERROR(INDEX('5.งบทดลอง รพ.'!$C:$C,MATCH('6.WS-Re-Exp'!A50,'5.งบทดลอง รพ.'!$A:$A,0)),)</f>
        <v>8000</v>
      </c>
      <c r="D50" s="80"/>
      <c r="E50" s="149" t="str">
        <f>VLOOKUP($A50,'13.Mapping'!$A$2:$J$447,5,0)</f>
        <v>41010</v>
      </c>
      <c r="F50" s="149" t="str">
        <f>VLOOKUP($A50,'13.Mapping'!$A$2:$J$447,3,0)</f>
        <v>P04</v>
      </c>
      <c r="G50" s="149" t="str">
        <f>VLOOKUP($A50,'13.Mapping'!$A$2:$J$447,10,0)</f>
        <v>PC01</v>
      </c>
      <c r="H50" s="218"/>
      <c r="I50" s="216"/>
    </row>
    <row r="51" spans="1:9" s="147" customFormat="1">
      <c r="A51" s="167" t="s">
        <v>209</v>
      </c>
      <c r="B51" s="153" t="s">
        <v>210</v>
      </c>
      <c r="C51" s="97">
        <f>IFERROR(INDEX('5.งบทดลอง รพ.'!$C:$C,MATCH('6.WS-Re-Exp'!A51,'5.งบทดลอง รพ.'!$A:$A,0)),)</f>
        <v>2447984.98</v>
      </c>
      <c r="D51" s="80"/>
      <c r="E51" s="149" t="str">
        <f>VLOOKUP($A51,'13.Mapping'!$A$2:$J$447,5,0)</f>
        <v>46020</v>
      </c>
      <c r="F51" s="149" t="str">
        <f>VLOOKUP($A51,'13.Mapping'!$A$2:$J$447,3,0)</f>
        <v>P13</v>
      </c>
      <c r="G51" s="149" t="str">
        <f>VLOOKUP($A51,'13.Mapping'!$A$2:$J$447,10,0)</f>
        <v>PC10</v>
      </c>
      <c r="H51" s="218"/>
      <c r="I51" s="216"/>
    </row>
    <row r="52" spans="1:9" s="147" customFormat="1">
      <c r="A52" s="167" t="s">
        <v>50</v>
      </c>
      <c r="B52" s="153" t="s">
        <v>963</v>
      </c>
      <c r="C52" s="97">
        <f>IFERROR(INDEX('5.งบทดลอง รพ.'!$C:$C,MATCH('6.WS-Re-Exp'!A52,'5.งบทดลอง รพ.'!$A:$A,0)),)</f>
        <v>11286809.379999999</v>
      </c>
      <c r="D52" s="80"/>
      <c r="E52" s="149">
        <f>VLOOKUP($A52,'13.Mapping'!$A$2:$J$447,5,0)</f>
        <v>44010</v>
      </c>
      <c r="F52" s="149" t="str">
        <f>VLOOKUP($A52,'13.Mapping'!$A$2:$J$447,3,0)</f>
        <v>P04</v>
      </c>
      <c r="G52" s="149" t="str">
        <f>VLOOKUP($A52,'13.Mapping'!$A$2:$J$447,10,0)</f>
        <v>PC01</v>
      </c>
      <c r="H52" s="218"/>
      <c r="I52" s="216"/>
    </row>
    <row r="53" spans="1:9" s="147" customFormat="1">
      <c r="A53" s="167" t="s">
        <v>51</v>
      </c>
      <c r="B53" s="153" t="s">
        <v>964</v>
      </c>
      <c r="C53" s="97">
        <f>IFERROR(INDEX('5.งบทดลอง รพ.'!$C:$C,MATCH('6.WS-Re-Exp'!A53,'5.งบทดลอง รพ.'!$A:$A,0)),)</f>
        <v>165277.35</v>
      </c>
      <c r="D53" s="80"/>
      <c r="E53" s="149" t="str">
        <f>VLOOKUP($A53,'13.Mapping'!$A$2:$J$447,5,0)</f>
        <v>43010</v>
      </c>
      <c r="F53" s="149" t="str">
        <f>VLOOKUP($A53,'13.Mapping'!$A$2:$J$447,3,0)</f>
        <v>P04</v>
      </c>
      <c r="G53" s="149" t="str">
        <f>VLOOKUP($A53,'13.Mapping'!$A$2:$J$447,10,0)</f>
        <v>PC01</v>
      </c>
      <c r="H53" s="218"/>
      <c r="I53" s="216"/>
    </row>
    <row r="54" spans="1:9" s="147" customFormat="1">
      <c r="A54" s="167" t="s">
        <v>52</v>
      </c>
      <c r="B54" s="153" t="s">
        <v>965</v>
      </c>
      <c r="C54" s="97">
        <f>IFERROR(INDEX('5.งบทดลอง รพ.'!$C:$C,MATCH('6.WS-Re-Exp'!A54,'5.งบทดลอง รพ.'!$A:$A,0)),)</f>
        <v>5879487.9515151102</v>
      </c>
      <c r="D54" s="80"/>
      <c r="E54" s="149">
        <f>VLOOKUP($A54,'13.Mapping'!$A$2:$J$447,5,0)</f>
        <v>44010</v>
      </c>
      <c r="F54" s="149" t="str">
        <f>VLOOKUP($A54,'13.Mapping'!$A$2:$J$447,3,0)</f>
        <v>P04</v>
      </c>
      <c r="G54" s="149" t="str">
        <f>VLOOKUP($A54,'13.Mapping'!$A$2:$J$447,10,0)</f>
        <v>PC01</v>
      </c>
      <c r="H54" s="218"/>
      <c r="I54" s="216"/>
    </row>
    <row r="55" spans="1:9" s="147" customFormat="1">
      <c r="A55" s="167" t="s">
        <v>53</v>
      </c>
      <c r="B55" s="153" t="s">
        <v>54</v>
      </c>
      <c r="C55" s="97">
        <f>IFERROR(INDEX('5.งบทดลอง รพ.'!$C:$C,MATCH('6.WS-Re-Exp'!A55,'5.งบทดลอง รพ.'!$A:$A,0)),)</f>
        <v>750000</v>
      </c>
      <c r="D55" s="80"/>
      <c r="E55" s="149" t="str">
        <f>VLOOKUP($A55,'13.Mapping'!$A$2:$J$447,5,0)</f>
        <v>43010</v>
      </c>
      <c r="F55" s="149" t="str">
        <f>VLOOKUP($A55,'13.Mapping'!$A$2:$J$447,3,0)</f>
        <v>P04</v>
      </c>
      <c r="G55" s="149" t="str">
        <f>VLOOKUP($A55,'13.Mapping'!$A$2:$J$447,10,0)</f>
        <v>PC01</v>
      </c>
      <c r="H55" s="218"/>
      <c r="I55" s="216"/>
    </row>
    <row r="56" spans="1:9" s="147" customFormat="1">
      <c r="A56" s="167" t="s">
        <v>55</v>
      </c>
      <c r="B56" s="153" t="s">
        <v>966</v>
      </c>
      <c r="C56" s="97">
        <f>IFERROR(INDEX('5.งบทดลอง รพ.'!$C:$C,MATCH('6.WS-Re-Exp'!A56,'5.งบทดลอง รพ.'!$A:$A,0)),)</f>
        <v>134134</v>
      </c>
      <c r="D56" s="80"/>
      <c r="E56" s="149" t="str">
        <f>VLOOKUP($A56,'13.Mapping'!$A$2:$J$447,5,0)</f>
        <v>43010</v>
      </c>
      <c r="F56" s="149" t="str">
        <f>VLOOKUP($A56,'13.Mapping'!$A$2:$J$447,3,0)</f>
        <v>P04</v>
      </c>
      <c r="G56" s="149" t="str">
        <f>VLOOKUP($A56,'13.Mapping'!$A$2:$J$447,10,0)</f>
        <v>PC01</v>
      </c>
      <c r="H56" s="218"/>
      <c r="I56" s="216"/>
    </row>
    <row r="57" spans="1:9" s="147" customFormat="1">
      <c r="A57" s="167" t="s">
        <v>56</v>
      </c>
      <c r="B57" s="153" t="s">
        <v>57</v>
      </c>
      <c r="C57" s="97">
        <f>IFERROR(INDEX('5.งบทดลอง รพ.'!$C:$C,MATCH('6.WS-Re-Exp'!A57,'5.งบทดลอง รพ.'!$A:$A,0)),)</f>
        <v>797239.66</v>
      </c>
      <c r="D57" s="80"/>
      <c r="E57" s="149" t="str">
        <f>VLOOKUP($A57,'13.Mapping'!$A$2:$J$447,5,0)</f>
        <v>43010</v>
      </c>
      <c r="F57" s="149" t="str">
        <f>VLOOKUP($A57,'13.Mapping'!$A$2:$J$447,3,0)</f>
        <v>P04</v>
      </c>
      <c r="G57" s="149" t="str">
        <f>VLOOKUP($A57,'13.Mapping'!$A$2:$J$447,10,0)</f>
        <v>PC01</v>
      </c>
      <c r="H57" s="218"/>
      <c r="I57" s="216"/>
    </row>
    <row r="58" spans="1:9" s="147" customFormat="1">
      <c r="A58" s="167" t="s">
        <v>58</v>
      </c>
      <c r="B58" s="153" t="s">
        <v>967</v>
      </c>
      <c r="C58" s="97">
        <f>IFERROR(INDEX('5.งบทดลอง รพ.'!$C:$C,MATCH('6.WS-Re-Exp'!A58,'5.งบทดลอง รพ.'!$A:$A,0)),)</f>
        <v>0</v>
      </c>
      <c r="D58" s="80"/>
      <c r="E58" s="149" t="str">
        <f>VLOOKUP($A58,'13.Mapping'!$A$2:$J$447,5,0)</f>
        <v>44010</v>
      </c>
      <c r="F58" s="149" t="str">
        <f>VLOOKUP($A58,'13.Mapping'!$A$2:$J$447,3,0)</f>
        <v>P04</v>
      </c>
      <c r="G58" s="149" t="str">
        <f>VLOOKUP($A58,'13.Mapping'!$A$2:$J$447,10,0)</f>
        <v>PC01</v>
      </c>
      <c r="H58" s="218"/>
      <c r="I58" s="216"/>
    </row>
    <row r="59" spans="1:9" s="147" customFormat="1">
      <c r="A59" s="167" t="s">
        <v>59</v>
      </c>
      <c r="B59" s="153" t="s">
        <v>968</v>
      </c>
      <c r="C59" s="97">
        <f>IFERROR(INDEX('5.งบทดลอง รพ.'!$C:$C,MATCH('6.WS-Re-Exp'!A59,'5.งบทดลอง รพ.'!$A:$A,0)),)</f>
        <v>0</v>
      </c>
      <c r="D59" s="80"/>
      <c r="E59" s="149" t="str">
        <f>VLOOKUP($A59,'13.Mapping'!$A$2:$J$447,5,0)</f>
        <v>44010</v>
      </c>
      <c r="F59" s="149" t="str">
        <f>VLOOKUP($A59,'13.Mapping'!$A$2:$J$447,3,0)</f>
        <v>P04</v>
      </c>
      <c r="G59" s="149" t="str">
        <f>VLOOKUP($A59,'13.Mapping'!$A$2:$J$447,10,0)</f>
        <v>PC01</v>
      </c>
      <c r="H59" s="218"/>
      <c r="I59" s="216"/>
    </row>
    <row r="60" spans="1:9" s="147" customFormat="1">
      <c r="A60" s="167" t="s">
        <v>60</v>
      </c>
      <c r="B60" s="153" t="s">
        <v>969</v>
      </c>
      <c r="C60" s="97">
        <f>IFERROR(INDEX('5.งบทดลอง รพ.'!$C:$C,MATCH('6.WS-Re-Exp'!A60,'5.งบทดลอง รพ.'!$A:$A,0)),)</f>
        <v>0</v>
      </c>
      <c r="D60" s="80"/>
      <c r="E60" s="149" t="str">
        <f>VLOOKUP($A60,'13.Mapping'!$A$2:$J$447,5,0)</f>
        <v>44010</v>
      </c>
      <c r="F60" s="149" t="str">
        <f>VLOOKUP($A60,'13.Mapping'!$A$2:$J$447,3,0)</f>
        <v>P04</v>
      </c>
      <c r="G60" s="149" t="str">
        <f>VLOOKUP($A60,'13.Mapping'!$A$2:$J$447,10,0)</f>
        <v>PC01</v>
      </c>
      <c r="H60" s="218"/>
      <c r="I60" s="216"/>
    </row>
    <row r="61" spans="1:9" s="147" customFormat="1">
      <c r="A61" s="167" t="s">
        <v>61</v>
      </c>
      <c r="B61" s="153" t="s">
        <v>970</v>
      </c>
      <c r="C61" s="97">
        <f>IFERROR(INDEX('5.งบทดลอง รพ.'!$C:$C,MATCH('6.WS-Re-Exp'!A61,'5.งบทดลอง รพ.'!$A:$A,0)),)</f>
        <v>0</v>
      </c>
      <c r="D61" s="80"/>
      <c r="E61" s="149" t="str">
        <f>VLOOKUP($A61,'13.Mapping'!$A$2:$J$447,5,0)</f>
        <v>44010</v>
      </c>
      <c r="F61" s="149" t="str">
        <f>VLOOKUP($A61,'13.Mapping'!$A$2:$J$447,3,0)</f>
        <v>P04</v>
      </c>
      <c r="G61" s="149" t="str">
        <f>VLOOKUP($A61,'13.Mapping'!$A$2:$J$447,10,0)</f>
        <v>PC01</v>
      </c>
      <c r="H61" s="218"/>
      <c r="I61" s="216"/>
    </row>
    <row r="62" spans="1:9" s="147" customFormat="1">
      <c r="A62" s="167" t="s">
        <v>6091</v>
      </c>
      <c r="B62" s="153" t="s">
        <v>971</v>
      </c>
      <c r="C62" s="97">
        <f>IFERROR(INDEX('5.งบทดลอง รพ.'!$C:$C,MATCH('6.WS-Re-Exp'!A62,'5.งบทดลอง รพ.'!$A:$A,0)),)</f>
        <v>0</v>
      </c>
      <c r="D62" s="80"/>
      <c r="E62" s="149" t="str">
        <f>VLOOKUP($A62,'13.Mapping'!$A$2:$J$447,5,0)</f>
        <v>44010</v>
      </c>
      <c r="F62" s="149" t="str">
        <f>VLOOKUP($A62,'13.Mapping'!$A$2:$J$447,3,0)</f>
        <v>P04</v>
      </c>
      <c r="G62" s="149" t="str">
        <f>VLOOKUP($A62,'13.Mapping'!$A$2:$J$447,10,0)</f>
        <v>PC01</v>
      </c>
      <c r="H62" s="218"/>
      <c r="I62" s="216"/>
    </row>
    <row r="63" spans="1:9" s="147" customFormat="1">
      <c r="A63" s="167" t="s">
        <v>62</v>
      </c>
      <c r="B63" s="153" t="s">
        <v>972</v>
      </c>
      <c r="C63" s="97">
        <f>IFERROR(INDEX('5.งบทดลอง รพ.'!$C:$C,MATCH('6.WS-Re-Exp'!A63,'5.งบทดลอง รพ.'!$A:$A,0)),)</f>
        <v>0</v>
      </c>
      <c r="D63" s="80"/>
      <c r="E63" s="149" t="str">
        <f>VLOOKUP($A63,'13.Mapping'!$A$2:$J$447,5,0)</f>
        <v>41010</v>
      </c>
      <c r="F63" s="149" t="str">
        <f>VLOOKUP($A63,'13.Mapping'!$A$2:$J$447,3,0)</f>
        <v>P04</v>
      </c>
      <c r="G63" s="149" t="str">
        <f>VLOOKUP($A63,'13.Mapping'!$A$2:$J$447,10,0)</f>
        <v>PC01</v>
      </c>
      <c r="H63" s="218"/>
      <c r="I63" s="216"/>
    </row>
    <row r="64" spans="1:9" s="147" customFormat="1">
      <c r="A64" s="167" t="s">
        <v>63</v>
      </c>
      <c r="B64" s="153" t="s">
        <v>64</v>
      </c>
      <c r="C64" s="97">
        <f>IFERROR(INDEX('5.งบทดลอง รพ.'!$C:$C,MATCH('6.WS-Re-Exp'!A64,'5.งบทดลอง รพ.'!$A:$A,0)),)</f>
        <v>0</v>
      </c>
      <c r="D64" s="80"/>
      <c r="E64" s="149" t="str">
        <f>VLOOKUP($A64,'13.Mapping'!$A$2:$J$447,5,0)</f>
        <v>43010</v>
      </c>
      <c r="F64" s="149" t="str">
        <f>VLOOKUP($A64,'13.Mapping'!$A$2:$J$447,3,0)</f>
        <v>P04</v>
      </c>
      <c r="G64" s="149" t="str">
        <f>VLOOKUP($A64,'13.Mapping'!$A$2:$J$447,10,0)</f>
        <v>PC01</v>
      </c>
      <c r="H64" s="218"/>
      <c r="I64" s="216"/>
    </row>
    <row r="65" spans="1:9" s="147" customFormat="1">
      <c r="A65" s="167" t="s">
        <v>65</v>
      </c>
      <c r="B65" s="153" t="s">
        <v>66</v>
      </c>
      <c r="C65" s="97">
        <f>IFERROR(INDEX('5.งบทดลอง รพ.'!$C:$C,MATCH('6.WS-Re-Exp'!A65,'5.งบทดลอง รพ.'!$A:$A,0)),)</f>
        <v>3690776.09</v>
      </c>
      <c r="D65" s="80"/>
      <c r="E65" s="149" t="str">
        <f>VLOOKUP($A65,'13.Mapping'!$A$2:$J$447,5,0)</f>
        <v>43010</v>
      </c>
      <c r="F65" s="149" t="str">
        <f>VLOOKUP($A65,'13.Mapping'!$A$2:$J$447,3,0)</f>
        <v>P04</v>
      </c>
      <c r="G65" s="149" t="str">
        <f>VLOOKUP($A65,'13.Mapping'!$A$2:$J$447,10,0)</f>
        <v>PC01</v>
      </c>
      <c r="H65" s="218"/>
      <c r="I65" s="216"/>
    </row>
    <row r="66" spans="1:9" s="147" customFormat="1">
      <c r="A66" s="167" t="s">
        <v>67</v>
      </c>
      <c r="B66" s="153" t="s">
        <v>1110</v>
      </c>
      <c r="C66" s="97">
        <f>IFERROR(INDEX('5.งบทดลอง รพ.'!$C:$C,MATCH('6.WS-Re-Exp'!A66,'5.งบทดลอง รพ.'!$A:$A,0)),)</f>
        <v>400000</v>
      </c>
      <c r="D66" s="80"/>
      <c r="E66" s="149" t="str">
        <f>VLOOKUP($A66,'13.Mapping'!$A$2:$J$447,5,0)</f>
        <v>41010</v>
      </c>
      <c r="F66" s="149" t="str">
        <f>VLOOKUP($A66,'13.Mapping'!$A$2:$J$447,3,0)</f>
        <v>P04</v>
      </c>
      <c r="G66" s="149" t="str">
        <f>VLOOKUP($A66,'13.Mapping'!$A$2:$J$447,10,0)</f>
        <v>PC01</v>
      </c>
      <c r="H66" s="218"/>
      <c r="I66" s="216"/>
    </row>
    <row r="67" spans="1:9" s="147" customFormat="1">
      <c r="A67" s="167" t="s">
        <v>68</v>
      </c>
      <c r="B67" s="153" t="s">
        <v>1111</v>
      </c>
      <c r="C67" s="97">
        <f>IFERROR(INDEX('5.งบทดลอง รพ.'!$C:$C,MATCH('6.WS-Re-Exp'!A67,'5.งบทดลอง รพ.'!$A:$A,0)),)</f>
        <v>400000</v>
      </c>
      <c r="D67" s="80"/>
      <c r="E67" s="149" t="str">
        <f>VLOOKUP($A67,'13.Mapping'!$A$2:$J$447,5,0)</f>
        <v>42010</v>
      </c>
      <c r="F67" s="149" t="str">
        <f>VLOOKUP($A67,'13.Mapping'!$A$2:$J$447,3,0)</f>
        <v>P04</v>
      </c>
      <c r="G67" s="149" t="str">
        <f>VLOOKUP($A67,'13.Mapping'!$A$2:$J$447,10,0)</f>
        <v>PC01</v>
      </c>
      <c r="H67" s="218"/>
      <c r="I67" s="216"/>
    </row>
    <row r="68" spans="1:9" s="147" customFormat="1">
      <c r="A68" s="167" t="s">
        <v>69</v>
      </c>
      <c r="B68" s="153" t="s">
        <v>973</v>
      </c>
      <c r="C68" s="97">
        <f>IFERROR(INDEX('5.งบทดลอง รพ.'!$C:$C,MATCH('6.WS-Re-Exp'!A68,'5.งบทดลอง รพ.'!$A:$A,0)),)</f>
        <v>0</v>
      </c>
      <c r="D68" s="80"/>
      <c r="E68" s="149" t="str">
        <f>VLOOKUP($A68,'13.Mapping'!$A$2:$J$447,5,0)</f>
        <v>44010</v>
      </c>
      <c r="F68" s="149" t="str">
        <f>VLOOKUP($A68,'13.Mapping'!$A$2:$J$447,3,0)</f>
        <v>P04</v>
      </c>
      <c r="G68" s="149" t="str">
        <f>VLOOKUP($A68,'13.Mapping'!$A$2:$J$447,10,0)</f>
        <v>PC01</v>
      </c>
      <c r="H68" s="218"/>
      <c r="I68" s="216"/>
    </row>
    <row r="69" spans="1:9" s="147" customFormat="1">
      <c r="A69" s="167" t="s">
        <v>70</v>
      </c>
      <c r="B69" s="153" t="s">
        <v>974</v>
      </c>
      <c r="C69" s="97">
        <f>IFERROR(INDEX('5.งบทดลอง รพ.'!$C:$C,MATCH('6.WS-Re-Exp'!A69,'5.งบทดลอง รพ.'!$A:$A,0)),)</f>
        <v>0</v>
      </c>
      <c r="D69" s="80"/>
      <c r="E69" s="149" t="str">
        <f>VLOOKUP($A69,'13.Mapping'!$A$2:$J$447,5,0)</f>
        <v>44010</v>
      </c>
      <c r="F69" s="149" t="str">
        <f>VLOOKUP($A69,'13.Mapping'!$A$2:$J$447,3,0)</f>
        <v>P04</v>
      </c>
      <c r="G69" s="149" t="str">
        <f>VLOOKUP($A69,'13.Mapping'!$A$2:$J$447,10,0)</f>
        <v>PC01</v>
      </c>
      <c r="H69" s="218"/>
      <c r="I69" s="216"/>
    </row>
    <row r="70" spans="1:9" s="147" customFormat="1">
      <c r="A70" s="167" t="s">
        <v>734</v>
      </c>
      <c r="B70" s="153" t="s">
        <v>735</v>
      </c>
      <c r="C70" s="97">
        <f>IFERROR(INDEX('5.งบทดลอง รพ.'!$C:$C,MATCH('6.WS-Re-Exp'!A70,'5.งบทดลอง รพ.'!$A:$A,0)),)</f>
        <v>297556.31</v>
      </c>
      <c r="D70" s="80"/>
      <c r="E70" s="149" t="str">
        <f>VLOOKUP($A70,'13.Mapping'!$A$2:$J$447,5,0)</f>
        <v>43010</v>
      </c>
      <c r="F70" s="149" t="str">
        <f>VLOOKUP($A70,'13.Mapping'!$A$2:$J$447,3,0)</f>
        <v>P04</v>
      </c>
      <c r="G70" s="149" t="str">
        <f>VLOOKUP($A70,'13.Mapping'!$A$2:$J$447,10,0)</f>
        <v>PC01</v>
      </c>
      <c r="H70" s="218"/>
      <c r="I70" s="216"/>
    </row>
    <row r="71" spans="1:9" s="147" customFormat="1">
      <c r="A71" s="167" t="s">
        <v>736</v>
      </c>
      <c r="B71" s="153" t="s">
        <v>737</v>
      </c>
      <c r="C71" s="97">
        <f>IFERROR(INDEX('5.งบทดลอง รพ.'!$C:$C,MATCH('6.WS-Re-Exp'!A71,'5.งบทดลอง รพ.'!$A:$A,0)),)</f>
        <v>0</v>
      </c>
      <c r="D71" s="80"/>
      <c r="E71" s="149" t="str">
        <f>VLOOKUP($A71,'13.Mapping'!$A$2:$J$447,5,0)</f>
        <v>43010</v>
      </c>
      <c r="F71" s="149" t="str">
        <f>VLOOKUP($A71,'13.Mapping'!$A$2:$J$447,3,0)</f>
        <v>P04</v>
      </c>
      <c r="G71" s="149" t="str">
        <f>VLOOKUP($A71,'13.Mapping'!$A$2:$J$447,10,0)</f>
        <v>PC01</v>
      </c>
      <c r="H71" s="218"/>
      <c r="I71" s="216"/>
    </row>
    <row r="72" spans="1:9" s="147" customFormat="1">
      <c r="A72" s="167" t="s">
        <v>738</v>
      </c>
      <c r="B72" s="153" t="s">
        <v>739</v>
      </c>
      <c r="C72" s="97">
        <f>IFERROR(INDEX('5.งบทดลอง รพ.'!$C:$C,MATCH('6.WS-Re-Exp'!A72,'5.งบทดลอง รพ.'!$A:$A,0)),)</f>
        <v>0</v>
      </c>
      <c r="D72" s="80"/>
      <c r="E72" s="149" t="str">
        <f>VLOOKUP($A72,'13.Mapping'!$A$2:$J$447,5,0)</f>
        <v>44010</v>
      </c>
      <c r="F72" s="149" t="str">
        <f>VLOOKUP($A72,'13.Mapping'!$A$2:$J$447,3,0)</f>
        <v>P04</v>
      </c>
      <c r="G72" s="149" t="str">
        <f>VLOOKUP($A72,'13.Mapping'!$A$2:$J$447,10,0)</f>
        <v>PC01</v>
      </c>
      <c r="H72" s="218"/>
      <c r="I72" s="216"/>
    </row>
    <row r="73" spans="1:9" s="147" customFormat="1">
      <c r="A73" s="167" t="s">
        <v>740</v>
      </c>
      <c r="B73" s="153" t="s">
        <v>741</v>
      </c>
      <c r="C73" s="97">
        <f>IFERROR(INDEX('5.งบทดลอง รพ.'!$C:$C,MATCH('6.WS-Re-Exp'!A73,'5.งบทดลอง รพ.'!$A:$A,0)),)</f>
        <v>0</v>
      </c>
      <c r="D73" s="80"/>
      <c r="E73" s="149" t="str">
        <f>VLOOKUP($A73,'13.Mapping'!$A$2:$J$447,5,0)</f>
        <v>44010</v>
      </c>
      <c r="F73" s="149" t="str">
        <f>VLOOKUP($A73,'13.Mapping'!$A$2:$J$447,3,0)</f>
        <v>P04</v>
      </c>
      <c r="G73" s="149" t="str">
        <f>VLOOKUP($A73,'13.Mapping'!$A$2:$J$447,10,0)</f>
        <v>PC01</v>
      </c>
      <c r="H73" s="218"/>
      <c r="I73" s="216"/>
    </row>
    <row r="74" spans="1:9" s="147" customFormat="1">
      <c r="A74" s="167" t="s">
        <v>713</v>
      </c>
      <c r="B74" s="153" t="s">
        <v>975</v>
      </c>
      <c r="C74" s="97">
        <f>IFERROR(INDEX('5.งบทดลอง รพ.'!$C:$C,MATCH('6.WS-Re-Exp'!A74,'5.งบทดลอง รพ.'!$A:$A,0)),)</f>
        <v>0</v>
      </c>
      <c r="D74" s="80"/>
      <c r="E74" s="149" t="str">
        <f>VLOOKUP($A74,'13.Mapping'!$A$2:$J$447,5,0)</f>
        <v>44010</v>
      </c>
      <c r="F74" s="149" t="str">
        <f>VLOOKUP($A74,'13.Mapping'!$A$2:$J$447,3,0)</f>
        <v>P04</v>
      </c>
      <c r="G74" s="149" t="str">
        <f>VLOOKUP($A74,'13.Mapping'!$A$2:$J$447,10,0)</f>
        <v>PC01</v>
      </c>
      <c r="H74" s="218"/>
      <c r="I74" s="216"/>
    </row>
    <row r="75" spans="1:9" s="147" customFormat="1">
      <c r="A75" s="167" t="s">
        <v>714</v>
      </c>
      <c r="B75" s="153" t="s">
        <v>715</v>
      </c>
      <c r="C75" s="97">
        <f>IFERROR(INDEX('5.งบทดลอง รพ.'!$C:$C,MATCH('6.WS-Re-Exp'!A75,'5.งบทดลอง รพ.'!$A:$A,0)),)</f>
        <v>0</v>
      </c>
      <c r="D75" s="80"/>
      <c r="E75" s="149" t="str">
        <f>VLOOKUP($A75,'13.Mapping'!$A$2:$J$447,5,0)</f>
        <v>41010</v>
      </c>
      <c r="F75" s="149" t="str">
        <f>VLOOKUP($A75,'13.Mapping'!$A$2:$J$447,3,0)</f>
        <v>P04</v>
      </c>
      <c r="G75" s="149" t="str">
        <f>VLOOKUP($A75,'13.Mapping'!$A$2:$J$447,10,0)</f>
        <v>PC01</v>
      </c>
      <c r="H75" s="218"/>
      <c r="I75" s="216"/>
    </row>
    <row r="76" spans="1:9" s="147" customFormat="1">
      <c r="A76" s="167" t="s">
        <v>716</v>
      </c>
      <c r="B76" s="153" t="s">
        <v>717</v>
      </c>
      <c r="C76" s="97">
        <f>IFERROR(INDEX('5.งบทดลอง รพ.'!$C:$C,MATCH('6.WS-Re-Exp'!A76,'5.งบทดลอง รพ.'!$A:$A,0)),)</f>
        <v>-10218294.2623749</v>
      </c>
      <c r="D76" s="80"/>
      <c r="E76" s="149" t="str">
        <f>VLOOKUP($A76,'13.Mapping'!$A$2:$J$447,5,0)</f>
        <v>44010</v>
      </c>
      <c r="F76" s="149" t="str">
        <f>VLOOKUP($A76,'13.Mapping'!$A$2:$J$447,3,0)</f>
        <v>P04</v>
      </c>
      <c r="G76" s="149" t="str">
        <f>VLOOKUP($A76,'13.Mapping'!$A$2:$J$447,10,0)</f>
        <v>PC01</v>
      </c>
      <c r="H76" s="218"/>
      <c r="I76" s="216"/>
    </row>
    <row r="77" spans="1:9" s="147" customFormat="1">
      <c r="A77" s="167" t="s">
        <v>718</v>
      </c>
      <c r="B77" s="153" t="s">
        <v>719</v>
      </c>
      <c r="C77" s="97">
        <f>IFERROR(INDEX('5.งบทดลอง รพ.'!$C:$C,MATCH('6.WS-Re-Exp'!A77,'5.งบทดลอง รพ.'!$A:$A,0)),)</f>
        <v>-2505466.1861099801</v>
      </c>
      <c r="D77" s="80"/>
      <c r="E77" s="149" t="str">
        <f>VLOOKUP($A77,'13.Mapping'!$A$2:$J$447,5,0)</f>
        <v>44010</v>
      </c>
      <c r="F77" s="149" t="str">
        <f>VLOOKUP($A77,'13.Mapping'!$A$2:$J$447,3,0)</f>
        <v>P04</v>
      </c>
      <c r="G77" s="149" t="str">
        <f>VLOOKUP($A77,'13.Mapping'!$A$2:$J$447,10,0)</f>
        <v>PC01</v>
      </c>
      <c r="H77" s="218"/>
      <c r="I77" s="216"/>
    </row>
    <row r="78" spans="1:9" s="147" customFormat="1">
      <c r="A78" s="167" t="s">
        <v>720</v>
      </c>
      <c r="B78" s="153" t="s">
        <v>721</v>
      </c>
      <c r="C78" s="97">
        <f>IFERROR(INDEX('5.งบทดลอง รพ.'!$C:$C,MATCH('6.WS-Re-Exp'!A78,'5.งบทดลอง รพ.'!$A:$A,0)),)</f>
        <v>-1998203.5515151101</v>
      </c>
      <c r="D78" s="80"/>
      <c r="E78" s="149" t="str">
        <f>VLOOKUP($A78,'13.Mapping'!$A$2:$J$447,5,0)</f>
        <v>44010</v>
      </c>
      <c r="F78" s="149" t="str">
        <f>VLOOKUP($A78,'13.Mapping'!$A$2:$J$447,3,0)</f>
        <v>P04</v>
      </c>
      <c r="G78" s="149" t="str">
        <f>VLOOKUP($A78,'13.Mapping'!$A$2:$J$447,10,0)</f>
        <v>PC01</v>
      </c>
      <c r="H78" s="218"/>
      <c r="I78" s="216"/>
    </row>
    <row r="79" spans="1:9" s="147" customFormat="1">
      <c r="A79" s="167" t="s">
        <v>6095</v>
      </c>
      <c r="B79" s="153" t="s">
        <v>6097</v>
      </c>
      <c r="C79" s="97">
        <f>IFERROR(INDEX('5.งบทดลอง รพ.'!$C:$C,MATCH('6.WS-Re-Exp'!A79,'5.งบทดลอง รพ.'!$A:$A,0)),)</f>
        <v>2000000</v>
      </c>
      <c r="D79" s="80"/>
      <c r="E79" s="149" t="str">
        <f>VLOOKUP($A79,'13.Mapping'!$A$2:$J$447,5,0)</f>
        <v>41070</v>
      </c>
      <c r="F79" s="149" t="str">
        <f>VLOOKUP($A79,'13.Mapping'!$A$2:$J$447,3,0)</f>
        <v>P10</v>
      </c>
      <c r="G79" s="149" t="str">
        <f>VLOOKUP($A79,'13.Mapping'!$A$2:$J$447,10,0)</f>
        <v>PC08</v>
      </c>
      <c r="H79" s="218"/>
      <c r="I79" s="216"/>
    </row>
    <row r="80" spans="1:9" s="147" customFormat="1">
      <c r="A80" s="167" t="s">
        <v>6096</v>
      </c>
      <c r="B80" s="153" t="s">
        <v>6098</v>
      </c>
      <c r="C80" s="97">
        <f>IFERROR(INDEX('5.งบทดลอง รพ.'!$C:$C,MATCH('6.WS-Re-Exp'!A80,'5.งบทดลอง รพ.'!$A:$A,0)),)</f>
        <v>200000</v>
      </c>
      <c r="D80" s="80"/>
      <c r="E80" s="149" t="str">
        <f>VLOOKUP($A80,'13.Mapping'!$A$2:$J$447,5,0)</f>
        <v>42070</v>
      </c>
      <c r="F80" s="149" t="str">
        <f>VLOOKUP($A80,'13.Mapping'!$A$2:$J$447,3,0)</f>
        <v>P10</v>
      </c>
      <c r="G80" s="149" t="str">
        <f>VLOOKUP($A80,'13.Mapping'!$A$2:$J$447,10,0)</f>
        <v>PC08</v>
      </c>
      <c r="H80" s="218"/>
      <c r="I80" s="216"/>
    </row>
    <row r="81" spans="1:9" s="147" customFormat="1">
      <c r="A81" s="1112" t="s">
        <v>7283</v>
      </c>
      <c r="B81" s="1113" t="s">
        <v>7284</v>
      </c>
      <c r="C81" s="97">
        <f>IFERROR(INDEX('5.งบทดลอง รพ.'!$C:$C,MATCH('6.WS-Re-Exp'!A81,'5.งบทดลอง รพ.'!$A:$A,0)),)</f>
        <v>0</v>
      </c>
      <c r="D81" s="80"/>
      <c r="E81" s="149" t="str">
        <f>VLOOKUP($A81,'13.Mapping'!$A$2:$J$447,5,0)</f>
        <v>42070</v>
      </c>
      <c r="F81" s="149" t="str">
        <f>VLOOKUP($A81,'13.Mapping'!$A$2:$J$447,3,0)</f>
        <v>P10</v>
      </c>
      <c r="G81" s="149" t="str">
        <f>VLOOKUP($A81,'13.Mapping'!$A$2:$J$447,10,0)</f>
        <v>PC08</v>
      </c>
      <c r="H81" s="218"/>
      <c r="I81" s="216"/>
    </row>
    <row r="82" spans="1:9" s="147" customFormat="1">
      <c r="A82" s="1112" t="s">
        <v>7285</v>
      </c>
      <c r="B82" s="1113" t="s">
        <v>7286</v>
      </c>
      <c r="C82" s="97">
        <f>IFERROR(INDEX('5.งบทดลอง รพ.'!$C:$C,MATCH('6.WS-Re-Exp'!A82,'5.งบทดลอง รพ.'!$A:$A,0)),)</f>
        <v>0</v>
      </c>
      <c r="D82" s="80"/>
      <c r="E82" s="149" t="str">
        <f>VLOOKUP($A82,'13.Mapping'!$A$2:$J$447,5,0)</f>
        <v>42070</v>
      </c>
      <c r="F82" s="149" t="str">
        <f>VLOOKUP($A82,'13.Mapping'!$A$2:$J$447,3,0)</f>
        <v>P10</v>
      </c>
      <c r="G82" s="149" t="str">
        <f>VLOOKUP($A82,'13.Mapping'!$A$2:$J$447,10,0)</f>
        <v>PC08</v>
      </c>
      <c r="H82" s="218"/>
      <c r="I82" s="216"/>
    </row>
    <row r="83" spans="1:9" s="147" customFormat="1">
      <c r="A83" s="167" t="s">
        <v>86</v>
      </c>
      <c r="B83" s="153" t="s">
        <v>87</v>
      </c>
      <c r="C83" s="97">
        <f>IFERROR(INDEX('5.งบทดลอง รพ.'!$C:$C,MATCH('6.WS-Re-Exp'!A83,'5.งบทดลอง รพ.'!$A:$A,0)),)</f>
        <v>0</v>
      </c>
      <c r="D83" s="80"/>
      <c r="E83" s="149" t="str">
        <f>VLOOKUP($A83,'13.Mapping'!$A$2:$J$447,5,0)</f>
        <v>43030</v>
      </c>
      <c r="F83" s="149" t="str">
        <f>VLOOKUP($A83,'13.Mapping'!$A$2:$J$447,3,0)</f>
        <v>P08</v>
      </c>
      <c r="G83" s="149" t="str">
        <f>VLOOKUP($A83,'13.Mapping'!$A$2:$J$447,10,0)</f>
        <v>PC06</v>
      </c>
      <c r="H83" s="218"/>
      <c r="I83" s="216"/>
    </row>
    <row r="84" spans="1:9" s="147" customFormat="1">
      <c r="A84" s="167" t="s">
        <v>88</v>
      </c>
      <c r="B84" s="153" t="s">
        <v>976</v>
      </c>
      <c r="C84" s="97">
        <f>IFERROR(INDEX('5.งบทดลอง รพ.'!$C:$C,MATCH('6.WS-Re-Exp'!A84,'5.งบทดลอง รพ.'!$A:$A,0)),)</f>
        <v>1053040</v>
      </c>
      <c r="D84" s="80"/>
      <c r="E84" s="149" t="str">
        <f>VLOOKUP($A84,'13.Mapping'!$A$2:$J$447,5,0)</f>
        <v>41050</v>
      </c>
      <c r="F84" s="149" t="str">
        <f>VLOOKUP($A84,'13.Mapping'!$A$2:$J$447,3,0)</f>
        <v>P08</v>
      </c>
      <c r="G84" s="149" t="str">
        <f>VLOOKUP($A84,'13.Mapping'!$A$2:$J$447,10,0)</f>
        <v>PC06</v>
      </c>
      <c r="H84" s="218"/>
      <c r="I84" s="216"/>
    </row>
    <row r="85" spans="1:9" s="147" customFormat="1">
      <c r="A85" s="167" t="s">
        <v>89</v>
      </c>
      <c r="B85" s="153" t="s">
        <v>977</v>
      </c>
      <c r="C85" s="97">
        <f>IFERROR(INDEX('5.งบทดลอง รพ.'!$C:$C,MATCH('6.WS-Re-Exp'!A85,'5.งบทดลอง รพ.'!$A:$A,0)),)</f>
        <v>2000000</v>
      </c>
      <c r="D85" s="80"/>
      <c r="E85" s="149" t="str">
        <f>VLOOKUP($A85,'13.Mapping'!$A$2:$J$447,5,0)</f>
        <v>42050</v>
      </c>
      <c r="F85" s="149" t="str">
        <f>VLOOKUP($A85,'13.Mapping'!$A$2:$J$447,3,0)</f>
        <v>P08</v>
      </c>
      <c r="G85" s="149" t="str">
        <f>VLOOKUP($A85,'13.Mapping'!$A$2:$J$447,10,0)</f>
        <v>PC06</v>
      </c>
      <c r="H85" s="218"/>
      <c r="I85" s="216"/>
    </row>
    <row r="86" spans="1:9" s="147" customFormat="1">
      <c r="A86" s="167" t="s">
        <v>90</v>
      </c>
      <c r="B86" s="143" t="s">
        <v>6143</v>
      </c>
      <c r="C86" s="97">
        <f>IFERROR(INDEX('5.งบทดลอง รพ.'!$C:$C,MATCH('6.WS-Re-Exp'!A86,'5.งบทดลอง รพ.'!$A:$A,0)),)</f>
        <v>0</v>
      </c>
      <c r="D86" s="80"/>
      <c r="E86" s="149" t="str">
        <f>VLOOKUP($A86,'13.Mapping'!$A$2:$J$447,5,0)</f>
        <v>41050</v>
      </c>
      <c r="F86" s="149" t="str">
        <f>VLOOKUP($A86,'13.Mapping'!$A$2:$J$447,3,0)</f>
        <v>P08</v>
      </c>
      <c r="G86" s="149" t="str">
        <f>VLOOKUP($A86,'13.Mapping'!$A$2:$J$447,10,0)</f>
        <v>PC06</v>
      </c>
      <c r="H86" s="218"/>
      <c r="I86" s="216"/>
    </row>
    <row r="87" spans="1:9" s="147" customFormat="1">
      <c r="A87" s="167" t="s">
        <v>91</v>
      </c>
      <c r="B87" s="143" t="s">
        <v>6144</v>
      </c>
      <c r="C87" s="97">
        <f>IFERROR(INDEX('5.งบทดลอง รพ.'!$C:$C,MATCH('6.WS-Re-Exp'!A87,'5.งบทดลอง รพ.'!$A:$A,0)),)</f>
        <v>3000000</v>
      </c>
      <c r="D87" s="80"/>
      <c r="E87" s="149" t="str">
        <f>VLOOKUP($A87,'13.Mapping'!$A$2:$J$447,5,0)</f>
        <v>42050</v>
      </c>
      <c r="F87" s="149" t="str">
        <f>VLOOKUP($A87,'13.Mapping'!$A$2:$J$447,3,0)</f>
        <v>P08</v>
      </c>
      <c r="G87" s="149" t="str">
        <f>VLOOKUP($A87,'13.Mapping'!$A$2:$J$447,10,0)</f>
        <v>PC06</v>
      </c>
      <c r="H87" s="218"/>
      <c r="I87" s="216"/>
    </row>
    <row r="88" spans="1:9" s="147" customFormat="1">
      <c r="A88" s="236" t="s">
        <v>6140</v>
      </c>
      <c r="B88" s="122" t="s">
        <v>6138</v>
      </c>
      <c r="C88" s="97">
        <f>IFERROR(INDEX('5.งบทดลอง รพ.'!$C:$C,MATCH('6.WS-Re-Exp'!A88,'5.งบทดลอง รพ.'!$A:$A,0)),)</f>
        <v>0</v>
      </c>
      <c r="D88" s="80"/>
      <c r="E88" s="149" t="str">
        <f>VLOOKUP($A88,'13.Mapping'!$A$2:$J$447,5,0)</f>
        <v>41050</v>
      </c>
      <c r="F88" s="149" t="str">
        <f>VLOOKUP($A88,'13.Mapping'!$A$2:$J$447,3,0)</f>
        <v>P08</v>
      </c>
      <c r="G88" s="149" t="str">
        <f>VLOOKUP($A88,'13.Mapping'!$A$2:$J$447,10,0)</f>
        <v>PC06</v>
      </c>
      <c r="H88" s="218"/>
      <c r="I88" s="216"/>
    </row>
    <row r="89" spans="1:9" s="147" customFormat="1">
      <c r="A89" s="236" t="s">
        <v>6141</v>
      </c>
      <c r="B89" s="122" t="s">
        <v>6139</v>
      </c>
      <c r="C89" s="97">
        <f>IFERROR(INDEX('5.งบทดลอง รพ.'!$C:$C,MATCH('6.WS-Re-Exp'!A89,'5.งบทดลอง รพ.'!$A:$A,0)),)</f>
        <v>0</v>
      </c>
      <c r="D89" s="80"/>
      <c r="E89" s="149" t="str">
        <f>VLOOKUP($A89,'13.Mapping'!$A$2:$J$447,5,0)</f>
        <v>42050</v>
      </c>
      <c r="F89" s="149" t="str">
        <f>VLOOKUP($A89,'13.Mapping'!$A$2:$J$447,3,0)</f>
        <v>P08</v>
      </c>
      <c r="G89" s="149" t="str">
        <f>VLOOKUP($A89,'13.Mapping'!$A$2:$J$447,10,0)</f>
        <v>PC06</v>
      </c>
      <c r="H89" s="218"/>
      <c r="I89" s="216"/>
    </row>
    <row r="90" spans="1:9" s="147" customFormat="1">
      <c r="A90" s="167" t="s">
        <v>92</v>
      </c>
      <c r="B90" s="153" t="s">
        <v>93</v>
      </c>
      <c r="C90" s="97">
        <f>IFERROR(INDEX('5.งบทดลอง รพ.'!$C:$C,MATCH('6.WS-Re-Exp'!A90,'5.งบทดลอง รพ.'!$A:$A,0)),)</f>
        <v>120000</v>
      </c>
      <c r="D90" s="80"/>
      <c r="E90" s="149" t="str">
        <f>VLOOKUP($A90,'13.Mapping'!$A$2:$J$447,5,0)</f>
        <v>43030</v>
      </c>
      <c r="F90" s="149" t="str">
        <f>VLOOKUP($A90,'13.Mapping'!$A$2:$J$447,3,0)</f>
        <v>P08</v>
      </c>
      <c r="G90" s="149" t="str">
        <f>VLOOKUP($A90,'13.Mapping'!$A$2:$J$447,10,0)</f>
        <v>PC06</v>
      </c>
      <c r="H90" s="218"/>
      <c r="I90" s="216"/>
    </row>
    <row r="91" spans="1:9" s="147" customFormat="1">
      <c r="A91" s="167" t="s">
        <v>94</v>
      </c>
      <c r="B91" s="153" t="s">
        <v>95</v>
      </c>
      <c r="C91" s="97">
        <f>IFERROR(INDEX('5.งบทดลอง รพ.'!$C:$C,MATCH('6.WS-Re-Exp'!A91,'5.งบทดลอง รพ.'!$A:$A,0)),)</f>
        <v>156223.73000000001</v>
      </c>
      <c r="D91" s="80"/>
      <c r="E91" s="149" t="str">
        <f>VLOOKUP($A91,'13.Mapping'!$A$2:$J$447,5,0)</f>
        <v>42050</v>
      </c>
      <c r="F91" s="149" t="str">
        <f>VLOOKUP($A91,'13.Mapping'!$A$2:$J$447,3,0)</f>
        <v>P08</v>
      </c>
      <c r="G91" s="149" t="str">
        <f>VLOOKUP($A91,'13.Mapping'!$A$2:$J$447,10,0)</f>
        <v>PC06</v>
      </c>
      <c r="H91" s="218"/>
      <c r="I91" s="216"/>
    </row>
    <row r="92" spans="1:9" s="147" customFormat="1">
      <c r="A92" s="167" t="s">
        <v>96</v>
      </c>
      <c r="B92" s="153" t="s">
        <v>978</v>
      </c>
      <c r="C92" s="97">
        <f>IFERROR(INDEX('5.งบทดลอง รพ.'!$C:$C,MATCH('6.WS-Re-Exp'!A92,'5.งบทดลอง รพ.'!$A:$A,0)),)</f>
        <v>80000</v>
      </c>
      <c r="D92" s="80"/>
      <c r="E92" s="149" t="str">
        <f>VLOOKUP($A92,'13.Mapping'!$A$2:$J$447,5,0)</f>
        <v>41050</v>
      </c>
      <c r="F92" s="149" t="str">
        <f>VLOOKUP($A92,'13.Mapping'!$A$2:$J$447,3,0)</f>
        <v>P08</v>
      </c>
      <c r="G92" s="149" t="str">
        <f>VLOOKUP($A92,'13.Mapping'!$A$2:$J$447,10,0)</f>
        <v>PC06</v>
      </c>
      <c r="H92" s="218"/>
      <c r="I92" s="216"/>
    </row>
    <row r="93" spans="1:9" s="147" customFormat="1">
      <c r="A93" s="167" t="s">
        <v>97</v>
      </c>
      <c r="B93" s="153" t="s">
        <v>979</v>
      </c>
      <c r="C93" s="97">
        <f>IFERROR(INDEX('5.งบทดลอง รพ.'!$C:$C,MATCH('6.WS-Re-Exp'!A93,'5.งบทดลอง รพ.'!$A:$A,0)),)</f>
        <v>0</v>
      </c>
      <c r="D93" s="80"/>
      <c r="E93" s="149" t="str">
        <f>VLOOKUP($A93,'13.Mapping'!$A$2:$J$447,5,0)</f>
        <v>42050</v>
      </c>
      <c r="F93" s="149" t="str">
        <f>VLOOKUP($A93,'13.Mapping'!$A$2:$J$447,3,0)</f>
        <v>P08</v>
      </c>
      <c r="G93" s="149" t="str">
        <f>VLOOKUP($A93,'13.Mapping'!$A$2:$J$447,10,0)</f>
        <v>PC06</v>
      </c>
      <c r="H93" s="218"/>
      <c r="I93" s="216"/>
    </row>
    <row r="94" spans="1:9" s="147" customFormat="1">
      <c r="A94" s="167" t="s">
        <v>98</v>
      </c>
      <c r="B94" s="153" t="s">
        <v>980</v>
      </c>
      <c r="C94" s="97">
        <f>IFERROR(INDEX('5.งบทดลอง รพ.'!$C:$C,MATCH('6.WS-Re-Exp'!A94,'5.งบทดลอง รพ.'!$A:$A,0)),)</f>
        <v>0</v>
      </c>
      <c r="D94" s="80"/>
      <c r="E94" s="149" t="str">
        <f>VLOOKUP($A94,'13.Mapping'!$A$2:$J$447,5,0)</f>
        <v>44040</v>
      </c>
      <c r="F94" s="149" t="str">
        <f>VLOOKUP($A94,'13.Mapping'!$A$2:$J$447,3,0)</f>
        <v>P08</v>
      </c>
      <c r="G94" s="149" t="str">
        <f>VLOOKUP($A94,'13.Mapping'!$A$2:$J$447,10,0)</f>
        <v>PC06</v>
      </c>
      <c r="H94" s="218"/>
      <c r="I94" s="216"/>
    </row>
    <row r="95" spans="1:9" s="147" customFormat="1">
      <c r="A95" s="167" t="s">
        <v>99</v>
      </c>
      <c r="B95" s="153" t="s">
        <v>981</v>
      </c>
      <c r="C95" s="97">
        <f>IFERROR(INDEX('5.งบทดลอง รพ.'!$C:$C,MATCH('6.WS-Re-Exp'!A95,'5.งบทดลอง รพ.'!$A:$A,0)),)</f>
        <v>0</v>
      </c>
      <c r="D95" s="80"/>
      <c r="E95" s="149" t="str">
        <f>VLOOKUP($A95,'13.Mapping'!$A$2:$J$447,5,0)</f>
        <v>44040</v>
      </c>
      <c r="F95" s="149" t="str">
        <f>VLOOKUP($A95,'13.Mapping'!$A$2:$J$447,3,0)</f>
        <v>P08</v>
      </c>
      <c r="G95" s="149" t="str">
        <f>VLOOKUP($A95,'13.Mapping'!$A$2:$J$447,10,0)</f>
        <v>PC06</v>
      </c>
      <c r="H95" s="218"/>
      <c r="I95" s="216"/>
    </row>
    <row r="96" spans="1:9" s="147" customFormat="1">
      <c r="A96" s="167" t="s">
        <v>100</v>
      </c>
      <c r="B96" s="153" t="s">
        <v>982</v>
      </c>
      <c r="C96" s="97">
        <f>IFERROR(INDEX('5.งบทดลอง รพ.'!$C:$C,MATCH('6.WS-Re-Exp'!A96,'5.งบทดลอง รพ.'!$A:$A,0)),)</f>
        <v>0</v>
      </c>
      <c r="D96" s="80"/>
      <c r="E96" s="149" t="str">
        <f>VLOOKUP($A96,'13.Mapping'!$A$2:$J$447,5,0)</f>
        <v>44040</v>
      </c>
      <c r="F96" s="149" t="str">
        <f>VLOOKUP($A96,'13.Mapping'!$A$2:$J$447,3,0)</f>
        <v>P08</v>
      </c>
      <c r="G96" s="149" t="str">
        <f>VLOOKUP($A96,'13.Mapping'!$A$2:$J$447,10,0)</f>
        <v>PC06</v>
      </c>
      <c r="H96" s="218"/>
      <c r="I96" s="216"/>
    </row>
    <row r="97" spans="1:9" s="147" customFormat="1">
      <c r="A97" s="167" t="s">
        <v>101</v>
      </c>
      <c r="B97" s="153" t="s">
        <v>983</v>
      </c>
      <c r="C97" s="97">
        <f>IFERROR(INDEX('5.งบทดลอง รพ.'!$C:$C,MATCH('6.WS-Re-Exp'!A97,'5.งบทดลอง รพ.'!$A:$A,0)),)</f>
        <v>0</v>
      </c>
      <c r="D97" s="80"/>
      <c r="E97" s="149" t="str">
        <f>VLOOKUP($A97,'13.Mapping'!$A$2:$J$447,5,0)</f>
        <v>44040</v>
      </c>
      <c r="F97" s="149" t="str">
        <f>VLOOKUP($A97,'13.Mapping'!$A$2:$J$447,3,0)</f>
        <v>P08</v>
      </c>
      <c r="G97" s="149" t="str">
        <f>VLOOKUP($A97,'13.Mapping'!$A$2:$J$447,10,0)</f>
        <v>PC06</v>
      </c>
      <c r="H97" s="218"/>
      <c r="I97" s="216"/>
    </row>
    <row r="98" spans="1:9" s="147" customFormat="1">
      <c r="A98" s="167" t="s">
        <v>742</v>
      </c>
      <c r="B98" s="153" t="s">
        <v>102</v>
      </c>
      <c r="C98" s="97">
        <f>IFERROR(INDEX('5.งบทดลอง รพ.'!$C:$C,MATCH('6.WS-Re-Exp'!A98,'5.งบทดลอง รพ.'!$A:$A,0)),)</f>
        <v>0</v>
      </c>
      <c r="D98" s="80"/>
      <c r="E98" s="149" t="str">
        <f>VLOOKUP($A98,'13.Mapping'!$A$2:$J$447,5,0)</f>
        <v>43030</v>
      </c>
      <c r="F98" s="149" t="str">
        <f>VLOOKUP($A98,'13.Mapping'!$A$2:$J$447,3,0)</f>
        <v>P08</v>
      </c>
      <c r="G98" s="149" t="str">
        <f>VLOOKUP($A98,'13.Mapping'!$A$2:$J$447,10,0)</f>
        <v>PC06</v>
      </c>
      <c r="H98" s="218"/>
      <c r="I98" s="216"/>
    </row>
    <row r="99" spans="1:9" s="147" customFormat="1">
      <c r="A99" s="167" t="s">
        <v>743</v>
      </c>
      <c r="B99" s="153" t="s">
        <v>103</v>
      </c>
      <c r="C99" s="97">
        <f>IFERROR(INDEX('5.งบทดลอง รพ.'!$C:$C,MATCH('6.WS-Re-Exp'!A99,'5.งบทดลอง รพ.'!$A:$A,0)),)</f>
        <v>0</v>
      </c>
      <c r="D99" s="80"/>
      <c r="E99" s="149" t="str">
        <f>VLOOKUP($A99,'13.Mapping'!$A$2:$J$447,5,0)</f>
        <v>43030</v>
      </c>
      <c r="F99" s="149" t="str">
        <f>VLOOKUP($A99,'13.Mapping'!$A$2:$J$447,3,0)</f>
        <v>P08</v>
      </c>
      <c r="G99" s="149" t="str">
        <f>VLOOKUP($A99,'13.Mapping'!$A$2:$J$447,10,0)</f>
        <v>PC06</v>
      </c>
      <c r="H99" s="218"/>
      <c r="I99" s="216"/>
    </row>
    <row r="100" spans="1:9" s="147" customFormat="1">
      <c r="A100" s="167" t="s">
        <v>1154</v>
      </c>
      <c r="B100" s="153" t="s">
        <v>1155</v>
      </c>
      <c r="C100" s="97">
        <f>IFERROR(INDEX('5.งบทดลอง รพ.'!$C:$C,MATCH('6.WS-Re-Exp'!A100,'5.งบทดลอง รพ.'!$A:$A,0)),)</f>
        <v>0</v>
      </c>
      <c r="D100" s="80"/>
      <c r="E100" s="149" t="str">
        <f>VLOOKUP($A100,'13.Mapping'!$A$2:$J$447,5,0)</f>
        <v>44050</v>
      </c>
      <c r="F100" s="149" t="str">
        <f>VLOOKUP($A100,'13.Mapping'!$A$2:$J$447,3,0)</f>
        <v>P09</v>
      </c>
      <c r="G100" s="149" t="str">
        <f>VLOOKUP($A100,'13.Mapping'!$A$2:$J$447,10,0)</f>
        <v>PC07</v>
      </c>
      <c r="H100" s="218"/>
      <c r="I100" s="216"/>
    </row>
    <row r="101" spans="1:9" s="147" customFormat="1">
      <c r="A101" s="167" t="s">
        <v>104</v>
      </c>
      <c r="B101" s="153" t="s">
        <v>984</v>
      </c>
      <c r="C101" s="97">
        <f>IFERROR(INDEX('5.งบทดลอง รพ.'!$C:$C,MATCH('6.WS-Re-Exp'!A101,'5.งบทดลอง รพ.'!$A:$A,0)),)</f>
        <v>500000</v>
      </c>
      <c r="D101" s="80"/>
      <c r="E101" s="149" t="str">
        <f>VLOOKUP($A101,'13.Mapping'!$A$2:$J$447,5,0)</f>
        <v>41060</v>
      </c>
      <c r="F101" s="149" t="str">
        <f>VLOOKUP($A101,'13.Mapping'!$A$2:$J$447,3,0)</f>
        <v>P09</v>
      </c>
      <c r="G101" s="149" t="str">
        <f>VLOOKUP($A101,'13.Mapping'!$A$2:$J$447,10,0)</f>
        <v>PC07</v>
      </c>
      <c r="H101" s="218"/>
      <c r="I101" s="216"/>
    </row>
    <row r="102" spans="1:9" s="147" customFormat="1">
      <c r="A102" s="167" t="s">
        <v>105</v>
      </c>
      <c r="B102" s="153" t="s">
        <v>985</v>
      </c>
      <c r="C102" s="97">
        <f>IFERROR(INDEX('5.งบทดลอง รพ.'!$C:$C,MATCH('6.WS-Re-Exp'!A102,'5.งบทดลอง รพ.'!$A:$A,0)),)</f>
        <v>0</v>
      </c>
      <c r="D102" s="80"/>
      <c r="E102" s="149" t="str">
        <f>VLOOKUP($A102,'13.Mapping'!$A$2:$J$447,5,0)</f>
        <v>42060</v>
      </c>
      <c r="F102" s="149" t="str">
        <f>VLOOKUP($A102,'13.Mapping'!$A$2:$J$447,3,0)</f>
        <v>P09</v>
      </c>
      <c r="G102" s="149" t="str">
        <f>VLOOKUP($A102,'13.Mapping'!$A$2:$J$447,10,0)</f>
        <v>PC07</v>
      </c>
      <c r="H102" s="218"/>
      <c r="I102" s="216"/>
    </row>
    <row r="103" spans="1:9" s="147" customFormat="1">
      <c r="A103" s="167" t="s">
        <v>106</v>
      </c>
      <c r="B103" s="153" t="s">
        <v>986</v>
      </c>
      <c r="C103" s="97">
        <f>IFERROR(INDEX('5.งบทดลอง รพ.'!$C:$C,MATCH('6.WS-Re-Exp'!A103,'5.งบทดลอง รพ.'!$A:$A,0)),)</f>
        <v>0</v>
      </c>
      <c r="D103" s="80"/>
      <c r="E103" s="149" t="str">
        <f>VLOOKUP($A103,'13.Mapping'!$A$2:$J$447,5,0)</f>
        <v>44050</v>
      </c>
      <c r="F103" s="149" t="str">
        <f>VLOOKUP($A103,'13.Mapping'!$A$2:$J$447,3,0)</f>
        <v>P09</v>
      </c>
      <c r="G103" s="149" t="str">
        <f>VLOOKUP($A103,'13.Mapping'!$A$2:$J$447,10,0)</f>
        <v>PC07</v>
      </c>
      <c r="H103" s="218"/>
      <c r="I103" s="216"/>
    </row>
    <row r="104" spans="1:9" s="147" customFormat="1">
      <c r="A104" s="167" t="s">
        <v>107</v>
      </c>
      <c r="B104" s="153" t="s">
        <v>987</v>
      </c>
      <c r="C104" s="97">
        <f>IFERROR(INDEX('5.งบทดลอง รพ.'!$C:$C,MATCH('6.WS-Re-Exp'!A104,'5.งบทดลอง รพ.'!$A:$A,0)),)</f>
        <v>0</v>
      </c>
      <c r="D104" s="80"/>
      <c r="E104" s="149" t="str">
        <f>VLOOKUP($A104,'13.Mapping'!$A$2:$J$447,5,0)</f>
        <v>44050</v>
      </c>
      <c r="F104" s="149" t="str">
        <f>VLOOKUP($A104,'13.Mapping'!$A$2:$J$447,3,0)</f>
        <v>P09</v>
      </c>
      <c r="G104" s="149" t="str">
        <f>VLOOKUP($A104,'13.Mapping'!$A$2:$J$447,10,0)</f>
        <v>PC07</v>
      </c>
      <c r="H104" s="218"/>
      <c r="I104" s="216"/>
    </row>
    <row r="105" spans="1:9" s="147" customFormat="1">
      <c r="A105" s="167" t="s">
        <v>108</v>
      </c>
      <c r="B105" s="153" t="s">
        <v>988</v>
      </c>
      <c r="C105" s="97">
        <f>IFERROR(INDEX('5.งบทดลอง รพ.'!$C:$C,MATCH('6.WS-Re-Exp'!A105,'5.งบทดลอง รพ.'!$A:$A,0)),)</f>
        <v>0</v>
      </c>
      <c r="D105" s="80"/>
      <c r="E105" s="149" t="str">
        <f>VLOOKUP($A105,'13.Mapping'!$A$2:$J$447,5,0)</f>
        <v>41060</v>
      </c>
      <c r="F105" s="149" t="str">
        <f>VLOOKUP($A105,'13.Mapping'!$A$2:$J$447,3,0)</f>
        <v>P09</v>
      </c>
      <c r="G105" s="149" t="str">
        <f>VLOOKUP($A105,'13.Mapping'!$A$2:$J$447,10,0)</f>
        <v>PC07</v>
      </c>
      <c r="H105" s="218"/>
      <c r="I105" s="216"/>
    </row>
    <row r="106" spans="1:9" s="147" customFormat="1">
      <c r="A106" s="167" t="s">
        <v>109</v>
      </c>
      <c r="B106" s="153" t="s">
        <v>989</v>
      </c>
      <c r="C106" s="97">
        <f>IFERROR(INDEX('5.งบทดลอง รพ.'!$C:$C,MATCH('6.WS-Re-Exp'!A106,'5.งบทดลอง รพ.'!$A:$A,0)),)</f>
        <v>0</v>
      </c>
      <c r="D106" s="80"/>
      <c r="E106" s="149" t="str">
        <f>VLOOKUP($A106,'13.Mapping'!$A$2:$J$447,5,0)</f>
        <v>44050</v>
      </c>
      <c r="F106" s="149" t="str">
        <f>VLOOKUP($A106,'13.Mapping'!$A$2:$J$447,3,0)</f>
        <v>P09</v>
      </c>
      <c r="G106" s="149" t="str">
        <f>VLOOKUP($A106,'13.Mapping'!$A$2:$J$447,10,0)</f>
        <v>PC07</v>
      </c>
      <c r="H106" s="218"/>
      <c r="I106" s="216"/>
    </row>
    <row r="107" spans="1:9" s="147" customFormat="1">
      <c r="A107" s="167" t="s">
        <v>110</v>
      </c>
      <c r="B107" s="153" t="s">
        <v>990</v>
      </c>
      <c r="C107" s="97">
        <f>IFERROR(INDEX('5.งบทดลอง รพ.'!$C:$C,MATCH('6.WS-Re-Exp'!A107,'5.งบทดลอง รพ.'!$A:$A,0)),)</f>
        <v>0</v>
      </c>
      <c r="D107" s="80"/>
      <c r="E107" s="149" t="str">
        <f>VLOOKUP($A107,'13.Mapping'!$A$2:$J$447,5,0)</f>
        <v>44050</v>
      </c>
      <c r="F107" s="149" t="str">
        <f>VLOOKUP($A107,'13.Mapping'!$A$2:$J$447,3,0)</f>
        <v>P09</v>
      </c>
      <c r="G107" s="149" t="str">
        <f>VLOOKUP($A107,'13.Mapping'!$A$2:$J$447,10,0)</f>
        <v>PC07</v>
      </c>
      <c r="H107" s="218"/>
      <c r="I107" s="216"/>
    </row>
    <row r="108" spans="1:9" s="147" customFormat="1">
      <c r="A108" s="167" t="s">
        <v>744</v>
      </c>
      <c r="B108" s="153" t="s">
        <v>745</v>
      </c>
      <c r="C108" s="97">
        <f>IFERROR(INDEX('5.งบทดลอง รพ.'!$C:$C,MATCH('6.WS-Re-Exp'!A108,'5.งบทดลอง รพ.'!$A:$A,0)),)</f>
        <v>0</v>
      </c>
      <c r="D108" s="80"/>
      <c r="E108" s="149" t="str">
        <f>VLOOKUP($A108,'13.Mapping'!$A$2:$J$447,5,0)</f>
        <v>41060</v>
      </c>
      <c r="F108" s="149" t="str">
        <f>VLOOKUP($A108,'13.Mapping'!$A$2:$J$447,3,0)</f>
        <v>P09</v>
      </c>
      <c r="G108" s="149" t="str">
        <f>VLOOKUP($A108,'13.Mapping'!$A$2:$J$447,10,0)</f>
        <v>PC07</v>
      </c>
      <c r="H108" s="218"/>
      <c r="I108" s="216"/>
    </row>
    <row r="109" spans="1:9" s="147" customFormat="1">
      <c r="A109" s="167" t="s">
        <v>746</v>
      </c>
      <c r="B109" s="153" t="s">
        <v>747</v>
      </c>
      <c r="C109" s="97">
        <f>IFERROR(INDEX('5.งบทดลอง รพ.'!$C:$C,MATCH('6.WS-Re-Exp'!A109,'5.งบทดลอง รพ.'!$A:$A,0)),)</f>
        <v>0</v>
      </c>
      <c r="D109" s="80"/>
      <c r="E109" s="149" t="str">
        <f>VLOOKUP($A109,'13.Mapping'!$A$2:$J$447,5,0)</f>
        <v>42060</v>
      </c>
      <c r="F109" s="149" t="str">
        <f>VLOOKUP($A109,'13.Mapping'!$A$2:$J$447,3,0)</f>
        <v>P09</v>
      </c>
      <c r="G109" s="149" t="str">
        <f>VLOOKUP($A109,'13.Mapping'!$A$2:$J$447,10,0)</f>
        <v>PC07</v>
      </c>
      <c r="H109" s="218"/>
      <c r="I109" s="216"/>
    </row>
    <row r="110" spans="1:9" s="147" customFormat="1">
      <c r="A110" s="167" t="s">
        <v>748</v>
      </c>
      <c r="B110" s="153" t="s">
        <v>749</v>
      </c>
      <c r="C110" s="97">
        <f>IFERROR(INDEX('5.งบทดลอง รพ.'!$C:$C,MATCH('6.WS-Re-Exp'!A110,'5.งบทดลอง รพ.'!$A:$A,0)),)</f>
        <v>0</v>
      </c>
      <c r="D110" s="80"/>
      <c r="E110" s="149" t="str">
        <f>VLOOKUP($A110,'13.Mapping'!$A$2:$J$447,5,0)</f>
        <v>42060</v>
      </c>
      <c r="F110" s="149" t="str">
        <f>VLOOKUP($A110,'13.Mapping'!$A$2:$J$447,3,0)</f>
        <v>P09</v>
      </c>
      <c r="G110" s="149" t="str">
        <f>VLOOKUP($A110,'13.Mapping'!$A$2:$J$447,10,0)</f>
        <v>PC07</v>
      </c>
      <c r="H110" s="218"/>
      <c r="I110" s="216"/>
    </row>
    <row r="111" spans="1:9" s="147" customFormat="1">
      <c r="A111" s="167" t="s">
        <v>750</v>
      </c>
      <c r="B111" s="153" t="s">
        <v>751</v>
      </c>
      <c r="C111" s="97">
        <f>IFERROR(INDEX('5.งบทดลอง รพ.'!$C:$C,MATCH('6.WS-Re-Exp'!A111,'5.งบทดลอง รพ.'!$A:$A,0)),)</f>
        <v>0</v>
      </c>
      <c r="D111" s="80"/>
      <c r="E111" s="149" t="str">
        <f>VLOOKUP($A111,'13.Mapping'!$A$2:$J$447,5,0)</f>
        <v>44050</v>
      </c>
      <c r="F111" s="149" t="str">
        <f>VLOOKUP($A111,'13.Mapping'!$A$2:$J$447,3,0)</f>
        <v>P09</v>
      </c>
      <c r="G111" s="149" t="str">
        <f>VLOOKUP($A111,'13.Mapping'!$A$2:$J$447,10,0)</f>
        <v>PC07</v>
      </c>
      <c r="H111" s="218"/>
      <c r="I111" s="216"/>
    </row>
    <row r="112" spans="1:9" s="147" customFormat="1">
      <c r="A112" s="167" t="s">
        <v>752</v>
      </c>
      <c r="B112" s="153" t="s">
        <v>753</v>
      </c>
      <c r="C112" s="97">
        <f>IFERROR(INDEX('5.งบทดลอง รพ.'!$C:$C,MATCH('6.WS-Re-Exp'!A112,'5.งบทดลอง รพ.'!$A:$A,0)),)</f>
        <v>500000</v>
      </c>
      <c r="D112" s="80"/>
      <c r="E112" s="149" t="str">
        <f>VLOOKUP($A112,'13.Mapping'!$A$2:$J$447,5,0)</f>
        <v>41060</v>
      </c>
      <c r="F112" s="149" t="str">
        <f>VLOOKUP($A112,'13.Mapping'!$A$2:$J$447,3,0)</f>
        <v>P09</v>
      </c>
      <c r="G112" s="149" t="str">
        <f>VLOOKUP($A112,'13.Mapping'!$A$2:$J$447,10,0)</f>
        <v>PC07</v>
      </c>
      <c r="H112" s="218"/>
      <c r="I112" s="216"/>
    </row>
    <row r="113" spans="1:9" s="147" customFormat="1">
      <c r="A113" s="167" t="s">
        <v>754</v>
      </c>
      <c r="B113" s="153" t="s">
        <v>111</v>
      </c>
      <c r="C113" s="97">
        <f>IFERROR(INDEX('5.งบทดลอง รพ.'!$C:$C,MATCH('6.WS-Re-Exp'!A113,'5.งบทดลอง รพ.'!$A:$A,0)),)</f>
        <v>0</v>
      </c>
      <c r="D113" s="80"/>
      <c r="E113" s="149" t="str">
        <f>VLOOKUP($A113,'13.Mapping'!$A$2:$J$447,5,0)</f>
        <v>43040</v>
      </c>
      <c r="F113" s="149" t="str">
        <f>VLOOKUP($A113,'13.Mapping'!$A$2:$J$447,3,0)</f>
        <v>P09</v>
      </c>
      <c r="G113" s="149" t="str">
        <f>VLOOKUP($A113,'13.Mapping'!$A$2:$J$447,10,0)</f>
        <v>PC07</v>
      </c>
      <c r="H113" s="218"/>
      <c r="I113" s="216"/>
    </row>
    <row r="114" spans="1:9" s="147" customFormat="1">
      <c r="A114" s="167" t="s">
        <v>755</v>
      </c>
      <c r="B114" s="153" t="s">
        <v>756</v>
      </c>
      <c r="C114" s="97">
        <f>IFERROR(INDEX('5.งบทดลอง รพ.'!$C:$C,MATCH('6.WS-Re-Exp'!A114,'5.งบทดลอง รพ.'!$A:$A,0)),)</f>
        <v>0</v>
      </c>
      <c r="D114" s="80"/>
      <c r="E114" s="149" t="str">
        <f>VLOOKUP($A114,'13.Mapping'!$A$2:$J$447,5,0)</f>
        <v>43040</v>
      </c>
      <c r="F114" s="149" t="str">
        <f>VLOOKUP($A114,'13.Mapping'!$A$2:$J$447,3,0)</f>
        <v>P09</v>
      </c>
      <c r="G114" s="149" t="str">
        <f>VLOOKUP($A114,'13.Mapping'!$A$2:$J$447,10,0)</f>
        <v>PC07</v>
      </c>
      <c r="H114" s="218"/>
      <c r="I114" s="216"/>
    </row>
    <row r="115" spans="1:9" s="147" customFormat="1">
      <c r="A115" s="167" t="s">
        <v>1144</v>
      </c>
      <c r="B115" s="153" t="s">
        <v>6230</v>
      </c>
      <c r="C115" s="97">
        <f>IFERROR(INDEX('5.งบทดลอง รพ.'!$C:$C,MATCH('6.WS-Re-Exp'!A115,'5.งบทดลอง รพ.'!$A:$A,0)),)</f>
        <v>0</v>
      </c>
      <c r="D115" s="80"/>
      <c r="E115" s="149" t="str">
        <f>VLOOKUP($A115,'13.Mapping'!$A$2:$J$447,5,0)</f>
        <v>44050</v>
      </c>
      <c r="F115" s="149" t="str">
        <f>VLOOKUP($A115,'13.Mapping'!$A$2:$J$447,3,0)</f>
        <v>P09</v>
      </c>
      <c r="G115" s="149" t="str">
        <f>VLOOKUP($A115,'13.Mapping'!$A$2:$J$447,10,0)</f>
        <v>PC07</v>
      </c>
      <c r="H115" s="218"/>
      <c r="I115" s="216"/>
    </row>
    <row r="116" spans="1:9" s="147" customFormat="1">
      <c r="A116" s="167" t="s">
        <v>127</v>
      </c>
      <c r="B116" s="153" t="s">
        <v>991</v>
      </c>
      <c r="C116" s="97">
        <f>IFERROR(INDEX('5.งบทดลอง รพ.'!$C:$C,MATCH('6.WS-Re-Exp'!A116,'5.งบทดลอง รพ.'!$A:$A,0)),)</f>
        <v>0</v>
      </c>
      <c r="D116" s="80"/>
      <c r="E116" s="149" t="str">
        <f>VLOOKUP($A116,'13.Mapping'!$A$2:$J$447,5,0)</f>
        <v>41070</v>
      </c>
      <c r="F116" s="149" t="str">
        <f>VLOOKUP($A116,'13.Mapping'!$A$2:$J$447,3,0)</f>
        <v>P10</v>
      </c>
      <c r="G116" s="149" t="str">
        <f>VLOOKUP($A116,'13.Mapping'!$A$2:$J$447,10,0)</f>
        <v>PC08</v>
      </c>
      <c r="H116" s="218"/>
      <c r="I116" s="216"/>
    </row>
    <row r="117" spans="1:9" s="147" customFormat="1">
      <c r="A117" s="167" t="s">
        <v>128</v>
      </c>
      <c r="B117" s="153" t="s">
        <v>992</v>
      </c>
      <c r="C117" s="97">
        <f>IFERROR(INDEX('5.งบทดลอง รพ.'!$C:$C,MATCH('6.WS-Re-Exp'!A117,'5.งบทดลอง รพ.'!$A:$A,0)),)</f>
        <v>0</v>
      </c>
      <c r="D117" s="80"/>
      <c r="E117" s="149" t="str">
        <f>VLOOKUP($A117,'13.Mapping'!$A$2:$J$447,5,0)</f>
        <v>41070</v>
      </c>
      <c r="F117" s="149" t="str">
        <f>VLOOKUP($A117,'13.Mapping'!$A$2:$J$447,3,0)</f>
        <v>P10</v>
      </c>
      <c r="G117" s="149" t="str">
        <f>VLOOKUP($A117,'13.Mapping'!$A$2:$J$447,10,0)</f>
        <v>PC08</v>
      </c>
      <c r="H117" s="218"/>
      <c r="I117" s="216"/>
    </row>
    <row r="118" spans="1:9" s="147" customFormat="1">
      <c r="A118" s="167" t="s">
        <v>129</v>
      </c>
      <c r="B118" s="153" t="s">
        <v>993</v>
      </c>
      <c r="C118" s="97">
        <f>IFERROR(INDEX('5.งบทดลอง รพ.'!$C:$C,MATCH('6.WS-Re-Exp'!A118,'5.งบทดลอง รพ.'!$A:$A,0)),)</f>
        <v>0</v>
      </c>
      <c r="D118" s="80"/>
      <c r="E118" s="149" t="str">
        <f>VLOOKUP($A118,'13.Mapping'!$A$2:$J$447,5,0)</f>
        <v>41070</v>
      </c>
      <c r="F118" s="149" t="str">
        <f>VLOOKUP($A118,'13.Mapping'!$A$2:$J$447,3,0)</f>
        <v>P10</v>
      </c>
      <c r="G118" s="149" t="str">
        <f>VLOOKUP($A118,'13.Mapping'!$A$2:$J$447,10,0)</f>
        <v>PC08</v>
      </c>
      <c r="H118" s="218"/>
      <c r="I118" s="216"/>
    </row>
    <row r="119" spans="1:9" s="147" customFormat="1">
      <c r="A119" s="167" t="s">
        <v>130</v>
      </c>
      <c r="B119" s="153" t="s">
        <v>131</v>
      </c>
      <c r="C119" s="97">
        <f>IFERROR(INDEX('5.งบทดลอง รพ.'!$C:$C,MATCH('6.WS-Re-Exp'!A119,'5.งบทดลอง รพ.'!$A:$A,0)),)</f>
        <v>0</v>
      </c>
      <c r="D119" s="80"/>
      <c r="E119" s="149" t="str">
        <f>VLOOKUP($A119,'13.Mapping'!$A$2:$J$447,5,0)</f>
        <v>43050</v>
      </c>
      <c r="F119" s="149" t="str">
        <f>VLOOKUP($A119,'13.Mapping'!$A$2:$J$447,3,0)</f>
        <v>P10</v>
      </c>
      <c r="G119" s="149" t="str">
        <f>VLOOKUP($A119,'13.Mapping'!$A$2:$J$447,10,0)</f>
        <v>PC08</v>
      </c>
      <c r="H119" s="218"/>
      <c r="I119" s="216"/>
    </row>
    <row r="120" spans="1:9" s="147" customFormat="1">
      <c r="A120" s="167" t="s">
        <v>132</v>
      </c>
      <c r="B120" s="153" t="s">
        <v>133</v>
      </c>
      <c r="C120" s="97">
        <f>IFERROR(INDEX('5.งบทดลอง รพ.'!$C:$C,MATCH('6.WS-Re-Exp'!A120,'5.งบทดลอง รพ.'!$A:$A,0)),)</f>
        <v>0</v>
      </c>
      <c r="D120" s="80"/>
      <c r="E120" s="149" t="str">
        <f>VLOOKUP($A120,'13.Mapping'!$A$2:$J$447,5,0)</f>
        <v>43050</v>
      </c>
      <c r="F120" s="149" t="str">
        <f>VLOOKUP($A120,'13.Mapping'!$A$2:$J$447,3,0)</f>
        <v>P10</v>
      </c>
      <c r="G120" s="149" t="str">
        <f>VLOOKUP($A120,'13.Mapping'!$A$2:$J$447,10,0)</f>
        <v>PC08</v>
      </c>
      <c r="H120" s="218"/>
      <c r="I120" s="216"/>
    </row>
    <row r="121" spans="1:9" s="147" customFormat="1">
      <c r="A121" s="167" t="s">
        <v>757</v>
      </c>
      <c r="B121" s="153" t="s">
        <v>758</v>
      </c>
      <c r="C121" s="97">
        <f>IFERROR(INDEX('5.งบทดลอง รพ.'!$C:$C,MATCH('6.WS-Re-Exp'!A121,'5.งบทดลอง รพ.'!$A:$A,0)),)</f>
        <v>100000</v>
      </c>
      <c r="D121" s="80"/>
      <c r="E121" s="149" t="str">
        <f>VLOOKUP($A121,'13.Mapping'!$A$2:$J$447,5,0)</f>
        <v>41070</v>
      </c>
      <c r="F121" s="149" t="str">
        <f>VLOOKUP($A121,'13.Mapping'!$A$2:$J$447,3,0)</f>
        <v>P10</v>
      </c>
      <c r="G121" s="149" t="str">
        <f>VLOOKUP($A121,'13.Mapping'!$A$2:$J$447,10,0)</f>
        <v>PC08</v>
      </c>
      <c r="H121" s="218"/>
      <c r="I121" s="216"/>
    </row>
    <row r="122" spans="1:9" s="147" customFormat="1">
      <c r="A122" s="167" t="s">
        <v>759</v>
      </c>
      <c r="B122" s="153" t="s">
        <v>760</v>
      </c>
      <c r="C122" s="97">
        <f>IFERROR(INDEX('5.งบทดลอง รพ.'!$C:$C,MATCH('6.WS-Re-Exp'!A122,'5.งบทดลอง รพ.'!$A:$A,0)),)</f>
        <v>0</v>
      </c>
      <c r="D122" s="80"/>
      <c r="E122" s="149" t="str">
        <f>VLOOKUP($A122,'13.Mapping'!$A$2:$J$447,5,0)</f>
        <v>42070</v>
      </c>
      <c r="F122" s="149" t="str">
        <f>VLOOKUP($A122,'13.Mapping'!$A$2:$J$447,3,0)</f>
        <v>P10</v>
      </c>
      <c r="G122" s="149" t="str">
        <f>VLOOKUP($A122,'13.Mapping'!$A$2:$J$447,10,0)</f>
        <v>PC08</v>
      </c>
      <c r="H122" s="218"/>
      <c r="I122" s="216"/>
    </row>
    <row r="123" spans="1:9" s="147" customFormat="1">
      <c r="A123" s="167" t="s">
        <v>761</v>
      </c>
      <c r="B123" s="153" t="s">
        <v>762</v>
      </c>
      <c r="C123" s="97">
        <f>IFERROR(INDEX('5.งบทดลอง รพ.'!$C:$C,MATCH('6.WS-Re-Exp'!A123,'5.งบทดลอง รพ.'!$A:$A,0)),)</f>
        <v>0</v>
      </c>
      <c r="D123" s="80"/>
      <c r="E123" s="149" t="str">
        <f>VLOOKUP($A123,'13.Mapping'!$A$2:$J$447,5,0)</f>
        <v>41070</v>
      </c>
      <c r="F123" s="149" t="str">
        <f>VLOOKUP($A123,'13.Mapping'!$A$2:$J$447,3,0)</f>
        <v>P10</v>
      </c>
      <c r="G123" s="149" t="str">
        <f>VLOOKUP($A123,'13.Mapping'!$A$2:$J$447,10,0)</f>
        <v>PC08</v>
      </c>
      <c r="H123" s="218"/>
      <c r="I123" s="216"/>
    </row>
    <row r="124" spans="1:9" s="147" customFormat="1">
      <c r="A124" s="167" t="s">
        <v>763</v>
      </c>
      <c r="B124" s="153" t="s">
        <v>764</v>
      </c>
      <c r="C124" s="97">
        <f>IFERROR(INDEX('5.งบทดลอง รพ.'!$C:$C,MATCH('6.WS-Re-Exp'!A124,'5.งบทดลอง รพ.'!$A:$A,0)),)</f>
        <v>257000</v>
      </c>
      <c r="D124" s="80"/>
      <c r="E124" s="149" t="str">
        <f>VLOOKUP($A124,'13.Mapping'!$A$2:$J$447,5,0)</f>
        <v>43050</v>
      </c>
      <c r="F124" s="149" t="str">
        <f>VLOOKUP($A124,'13.Mapping'!$A$2:$J$447,3,0)</f>
        <v>P10</v>
      </c>
      <c r="G124" s="149" t="str">
        <f>VLOOKUP($A124,'13.Mapping'!$A$2:$J$447,10,0)</f>
        <v>PC08</v>
      </c>
      <c r="H124" s="218"/>
      <c r="I124" s="216"/>
    </row>
    <row r="125" spans="1:9" s="146" customFormat="1">
      <c r="A125" s="167" t="s">
        <v>156</v>
      </c>
      <c r="B125" s="153" t="s">
        <v>157</v>
      </c>
      <c r="C125" s="97">
        <f>IFERROR(INDEX('5.งบทดลอง รพ.'!$C:$C,MATCH('6.WS-Re-Exp'!A125,'5.งบทดลอง รพ.'!$A:$A,0)),)</f>
        <v>0</v>
      </c>
      <c r="D125" s="80"/>
      <c r="E125" s="149" t="str">
        <f>VLOOKUP($A125,'13.Mapping'!$A$2:$J$447,5,0)</f>
        <v>45110</v>
      </c>
      <c r="F125" s="149" t="str">
        <f>VLOOKUP($A125,'13.Mapping'!$A$2:$J$447,3,0)</f>
        <v>P12</v>
      </c>
      <c r="G125" s="149" t="str">
        <f>VLOOKUP($A125,'13.Mapping'!$A$2:$J$447,10,0)</f>
        <v>PC09</v>
      </c>
      <c r="H125" s="285"/>
      <c r="I125" s="286"/>
    </row>
    <row r="126" spans="1:9" s="146" customFormat="1">
      <c r="A126" s="167" t="s">
        <v>158</v>
      </c>
      <c r="B126" s="153" t="s">
        <v>994</v>
      </c>
      <c r="C126" s="97">
        <f>IFERROR(INDEX('5.งบทดลอง รพ.'!$C:$C,MATCH('6.WS-Re-Exp'!A126,'5.งบทดลอง รพ.'!$A:$A,0)),)</f>
        <v>0</v>
      </c>
      <c r="D126" s="80"/>
      <c r="E126" s="149" t="str">
        <f>VLOOKUP($A126,'13.Mapping'!$A$2:$J$447,5,0)</f>
        <v>45110</v>
      </c>
      <c r="F126" s="149" t="str">
        <f>VLOOKUP($A126,'13.Mapping'!$A$2:$J$447,3,0)</f>
        <v>P12</v>
      </c>
      <c r="G126" s="149" t="str">
        <f>VLOOKUP($A126,'13.Mapping'!$A$2:$J$447,10,0)</f>
        <v>PC09</v>
      </c>
      <c r="H126" s="285"/>
      <c r="I126" s="286"/>
    </row>
    <row r="127" spans="1:9" s="146" customFormat="1">
      <c r="A127" s="167" t="s">
        <v>159</v>
      </c>
      <c r="B127" s="153" t="s">
        <v>995</v>
      </c>
      <c r="C127" s="97">
        <f>IFERROR(INDEX('5.งบทดลอง รพ.'!$C:$C,MATCH('6.WS-Re-Exp'!A127,'5.งบทดลอง รพ.'!$A:$A,0)),)</f>
        <v>0</v>
      </c>
      <c r="D127" s="80"/>
      <c r="E127" s="149" t="str">
        <f>VLOOKUP($A127,'13.Mapping'!$A$2:$J$447,5,0)</f>
        <v>45110</v>
      </c>
      <c r="F127" s="149" t="str">
        <f>VLOOKUP($A127,'13.Mapping'!$A$2:$J$447,3,0)</f>
        <v>P12</v>
      </c>
      <c r="G127" s="149" t="str">
        <f>VLOOKUP($A127,'13.Mapping'!$A$2:$J$447,10,0)</f>
        <v>PC09</v>
      </c>
      <c r="H127" s="285"/>
      <c r="I127" s="286"/>
    </row>
    <row r="128" spans="1:9" s="147" customFormat="1">
      <c r="A128" s="167" t="s">
        <v>160</v>
      </c>
      <c r="B128" s="153" t="s">
        <v>161</v>
      </c>
      <c r="C128" s="97">
        <f>IFERROR(INDEX('5.งบทดลอง รพ.'!$C:$C,MATCH('6.WS-Re-Exp'!A128,'5.งบทดลอง รพ.'!$A:$A,0)),)</f>
        <v>260000</v>
      </c>
      <c r="D128" s="80"/>
      <c r="E128" s="149" t="str">
        <f>VLOOKUP($A128,'13.Mapping'!$A$2:$J$447,5,0)</f>
        <v>45110</v>
      </c>
      <c r="F128" s="149" t="str">
        <f>VLOOKUP($A128,'13.Mapping'!$A$2:$J$447,3,0)</f>
        <v>P12</v>
      </c>
      <c r="G128" s="149" t="str">
        <f>VLOOKUP($A128,'13.Mapping'!$A$2:$J$447,10,0)</f>
        <v>PC09</v>
      </c>
      <c r="H128" s="218"/>
      <c r="I128" s="216"/>
    </row>
    <row r="129" spans="1:9" s="147" customFormat="1">
      <c r="A129" s="167" t="s">
        <v>162</v>
      </c>
      <c r="B129" s="153" t="s">
        <v>163</v>
      </c>
      <c r="C129" s="97">
        <f>IFERROR(INDEX('5.งบทดลอง รพ.'!$C:$C,MATCH('6.WS-Re-Exp'!A129,'5.งบทดลอง รพ.'!$A:$A,0)),)</f>
        <v>0</v>
      </c>
      <c r="D129" s="80"/>
      <c r="E129" s="149" t="str">
        <f>VLOOKUP($A129,'13.Mapping'!$A$2:$J$447,5,0)</f>
        <v>45110</v>
      </c>
      <c r="F129" s="149" t="str">
        <f>VLOOKUP($A129,'13.Mapping'!$A$2:$J$447,3,0)</f>
        <v>P12</v>
      </c>
      <c r="G129" s="149" t="str">
        <f>VLOOKUP($A129,'13.Mapping'!$A$2:$J$447,10,0)</f>
        <v>PC09</v>
      </c>
      <c r="H129" s="218"/>
      <c r="I129" s="216"/>
    </row>
    <row r="130" spans="1:9" s="146" customFormat="1">
      <c r="A130" s="167" t="s">
        <v>164</v>
      </c>
      <c r="B130" s="153" t="s">
        <v>165</v>
      </c>
      <c r="C130" s="97">
        <f>IFERROR(INDEX('5.งบทดลอง รพ.'!$C:$C,MATCH('6.WS-Re-Exp'!A130,'5.งบทดลอง รพ.'!$A:$A,0)),)</f>
        <v>0</v>
      </c>
      <c r="D130" s="80"/>
      <c r="E130" s="149" t="str">
        <f>VLOOKUP($A130,'13.Mapping'!$A$2:$J$447,5,0)</f>
        <v>46030</v>
      </c>
      <c r="F130" s="149" t="str">
        <f>VLOOKUP($A130,'13.Mapping'!$A$2:$J$447,3,0)</f>
        <v>P13</v>
      </c>
      <c r="G130" s="149" t="str">
        <f>VLOOKUP($A130,'13.Mapping'!$A$2:$J$447,10,0)</f>
        <v>PC10</v>
      </c>
      <c r="H130" s="285"/>
      <c r="I130" s="286"/>
    </row>
    <row r="131" spans="1:9" s="146" customFormat="1">
      <c r="A131" s="167" t="s">
        <v>166</v>
      </c>
      <c r="B131" s="153" t="s">
        <v>167</v>
      </c>
      <c r="C131" s="97">
        <f>IFERROR(INDEX('5.งบทดลอง รพ.'!$C:$C,MATCH('6.WS-Re-Exp'!A131,'5.งบทดลอง รพ.'!$A:$A,0)),)</f>
        <v>0</v>
      </c>
      <c r="D131" s="80"/>
      <c r="E131" s="149" t="str">
        <f>VLOOKUP($A131,'13.Mapping'!$A$2:$J$447,5,0)</f>
        <v>46030</v>
      </c>
      <c r="F131" s="149" t="str">
        <f>VLOOKUP($A131,'13.Mapping'!$A$2:$J$447,3,0)</f>
        <v>P13</v>
      </c>
      <c r="G131" s="149" t="str">
        <f>VLOOKUP($A131,'13.Mapping'!$A$2:$J$447,10,0)</f>
        <v>PC10</v>
      </c>
      <c r="H131" s="285"/>
      <c r="I131" s="286"/>
    </row>
    <row r="132" spans="1:9" s="147" customFormat="1">
      <c r="A132" s="167" t="s">
        <v>168</v>
      </c>
      <c r="B132" s="153" t="s">
        <v>996</v>
      </c>
      <c r="C132" s="97">
        <f>IFERROR(INDEX('5.งบทดลอง รพ.'!$C:$C,MATCH('6.WS-Re-Exp'!A132,'5.งบทดลอง รพ.'!$A:$A,0)),)</f>
        <v>1000000</v>
      </c>
      <c r="D132" s="80"/>
      <c r="E132" s="149" t="str">
        <f>VLOOKUP($A132,'13.Mapping'!$A$2:$J$447,5,0)</f>
        <v>45110</v>
      </c>
      <c r="F132" s="149" t="str">
        <f>VLOOKUP($A132,'13.Mapping'!$A$2:$J$447,3,0)</f>
        <v>P12</v>
      </c>
      <c r="G132" s="149" t="str">
        <f>VLOOKUP($A132,'13.Mapping'!$A$2:$J$447,10,0)</f>
        <v>PC09</v>
      </c>
      <c r="H132" s="218"/>
      <c r="I132" s="216"/>
    </row>
    <row r="133" spans="1:9" s="147" customFormat="1">
      <c r="A133" s="167" t="s">
        <v>765</v>
      </c>
      <c r="B133" s="153" t="s">
        <v>766</v>
      </c>
      <c r="C133" s="97">
        <f>IFERROR(INDEX('5.งบทดลอง รพ.'!$C:$C,MATCH('6.WS-Re-Exp'!A133,'5.งบทดลอง รพ.'!$A:$A,0)),)</f>
        <v>0</v>
      </c>
      <c r="D133" s="80"/>
      <c r="E133" s="149" t="str">
        <f>VLOOKUP($A133,'13.Mapping'!$A$2:$J$447,5,0)</f>
        <v>45110</v>
      </c>
      <c r="F133" s="149" t="str">
        <f>VLOOKUP($A133,'13.Mapping'!$A$2:$J$447,3,0)</f>
        <v>P12</v>
      </c>
      <c r="G133" s="149" t="str">
        <f>VLOOKUP($A133,'13.Mapping'!$A$2:$J$447,10,0)</f>
        <v>PC09</v>
      </c>
      <c r="H133" s="218"/>
      <c r="I133" s="216"/>
    </row>
    <row r="134" spans="1:9" s="146" customFormat="1">
      <c r="A134" s="167" t="s">
        <v>767</v>
      </c>
      <c r="B134" s="153" t="s">
        <v>768</v>
      </c>
      <c r="C134" s="97">
        <f>IFERROR(INDEX('5.งบทดลอง รพ.'!$C:$C,MATCH('6.WS-Re-Exp'!A134,'5.งบทดลอง รพ.'!$A:$A,0)),)</f>
        <v>0</v>
      </c>
      <c r="D134" s="80"/>
      <c r="E134" s="149">
        <f>VLOOKUP($A134,'13.Mapping'!$A$2:$J$447,5,0)</f>
        <v>45111</v>
      </c>
      <c r="F134" s="149" t="str">
        <f>VLOOKUP($A134,'13.Mapping'!$A$2:$J$447,3,0)</f>
        <v>P121</v>
      </c>
      <c r="G134" s="149">
        <f>VLOOKUP($A134,'13.Mapping'!$A$2:$J$447,10,0)</f>
        <v>0</v>
      </c>
      <c r="H134" s="285"/>
      <c r="I134" s="286"/>
    </row>
    <row r="135" spans="1:9" s="147" customFormat="1">
      <c r="A135" s="167" t="s">
        <v>169</v>
      </c>
      <c r="B135" s="153" t="s">
        <v>997</v>
      </c>
      <c r="C135" s="97">
        <f>IFERROR(INDEX('5.งบทดลอง รพ.'!$C:$C,MATCH('6.WS-Re-Exp'!A135,'5.งบทดลอง รพ.'!$A:$A,0)),)</f>
        <v>100000</v>
      </c>
      <c r="D135" s="80"/>
      <c r="E135" s="149" t="str">
        <f>VLOOKUP($A135,'13.Mapping'!$A$2:$J$447,5,0)</f>
        <v>45110</v>
      </c>
      <c r="F135" s="149" t="str">
        <f>VLOOKUP($A135,'13.Mapping'!$A$2:$J$447,3,0)</f>
        <v>P12</v>
      </c>
      <c r="G135" s="149" t="str">
        <f>VLOOKUP($A135,'13.Mapping'!$A$2:$J$447,10,0)</f>
        <v>PC09</v>
      </c>
      <c r="H135" s="218"/>
      <c r="I135" s="216"/>
    </row>
    <row r="136" spans="1:9" s="146" customFormat="1">
      <c r="A136" s="167" t="s">
        <v>170</v>
      </c>
      <c r="B136" s="153" t="s">
        <v>171</v>
      </c>
      <c r="C136" s="97">
        <f>IFERROR(INDEX('5.งบทดลอง รพ.'!$C:$C,MATCH('6.WS-Re-Exp'!A136,'5.งบทดลอง รพ.'!$A:$A,0)),)</f>
        <v>0</v>
      </c>
      <c r="D136" s="80"/>
      <c r="E136" s="149" t="str">
        <f>VLOOKUP($A136,'13.Mapping'!$A$2:$J$447,5,0)</f>
        <v>45110</v>
      </c>
      <c r="F136" s="149" t="str">
        <f>VLOOKUP($A136,'13.Mapping'!$A$2:$J$447,3,0)</f>
        <v>P12</v>
      </c>
      <c r="G136" s="149" t="str">
        <f>VLOOKUP($A136,'13.Mapping'!$A$2:$J$447,10,0)</f>
        <v>PC09</v>
      </c>
      <c r="H136" s="285"/>
      <c r="I136" s="286"/>
    </row>
    <row r="137" spans="1:9" s="146" customFormat="1">
      <c r="A137" s="167" t="s">
        <v>172</v>
      </c>
      <c r="B137" s="153" t="s">
        <v>173</v>
      </c>
      <c r="C137" s="97">
        <f>IFERROR(INDEX('5.งบทดลอง รพ.'!$C:$C,MATCH('6.WS-Re-Exp'!A137,'5.งบทดลอง รพ.'!$A:$A,0)),)</f>
        <v>0</v>
      </c>
      <c r="D137" s="80"/>
      <c r="E137" s="149" t="str">
        <f>VLOOKUP($A137,'13.Mapping'!$A$2:$J$447,5,0)</f>
        <v>45110</v>
      </c>
      <c r="F137" s="149" t="str">
        <f>VLOOKUP($A137,'13.Mapping'!$A$2:$J$447,3,0)</f>
        <v>P12</v>
      </c>
      <c r="G137" s="149" t="str">
        <f>VLOOKUP($A137,'13.Mapping'!$A$2:$J$447,10,0)</f>
        <v>PC09</v>
      </c>
      <c r="H137" s="285"/>
      <c r="I137" s="286"/>
    </row>
    <row r="138" spans="1:9" s="146" customFormat="1">
      <c r="A138" s="167" t="s">
        <v>769</v>
      </c>
      <c r="B138" s="153" t="s">
        <v>770</v>
      </c>
      <c r="C138" s="97">
        <f>IFERROR(INDEX('5.งบทดลอง รพ.'!$C:$C,MATCH('6.WS-Re-Exp'!A138,'5.งบทดลอง รพ.'!$A:$A,0)),)</f>
        <v>0</v>
      </c>
      <c r="D138" s="80"/>
      <c r="E138" s="149" t="str">
        <f>VLOOKUP($A138,'13.Mapping'!$A$2:$J$447,5,0)</f>
        <v>45110</v>
      </c>
      <c r="F138" s="149" t="str">
        <f>VLOOKUP($A138,'13.Mapping'!$A$2:$J$447,3,0)</f>
        <v>P12</v>
      </c>
      <c r="G138" s="149" t="str">
        <f>VLOOKUP($A138,'13.Mapping'!$A$2:$J$447,10,0)</f>
        <v>PC09</v>
      </c>
      <c r="H138" s="285"/>
      <c r="I138" s="286"/>
    </row>
    <row r="139" spans="1:9" s="146" customFormat="1">
      <c r="A139" s="167" t="s">
        <v>138</v>
      </c>
      <c r="B139" s="153" t="s">
        <v>998</v>
      </c>
      <c r="C139" s="97">
        <f>IFERROR(INDEX('5.งบทดลอง รพ.'!$C:$C,MATCH('6.WS-Re-Exp'!A139,'5.งบทดลอง รพ.'!$A:$A,0)),)</f>
        <v>15772956</v>
      </c>
      <c r="D139" s="80"/>
      <c r="E139" s="149" t="str">
        <f>VLOOKUP($A139,'13.Mapping'!$A$2:$J$447,5,0)</f>
        <v>45100</v>
      </c>
      <c r="F139" s="149" t="str">
        <f>VLOOKUP($A139,'13.Mapping'!$A$2:$J$447,3,0)</f>
        <v>P11</v>
      </c>
      <c r="G139" s="149">
        <f>VLOOKUP($A139,'13.Mapping'!$A$2:$J$447,10,0)</f>
        <v>0</v>
      </c>
      <c r="H139" s="285"/>
      <c r="I139" s="286"/>
    </row>
    <row r="140" spans="1:9" s="146" customFormat="1">
      <c r="A140" s="167" t="s">
        <v>211</v>
      </c>
      <c r="B140" s="153" t="s">
        <v>999</v>
      </c>
      <c r="C140" s="97">
        <f>IFERROR(INDEX('5.งบทดลอง รพ.'!$C:$C,MATCH('6.WS-Re-Exp'!A140,'5.งบทดลอง รพ.'!$A:$A,0)),)</f>
        <v>0</v>
      </c>
      <c r="D140" s="80"/>
      <c r="E140" s="149" t="str">
        <f>VLOOKUP($A140,'13.Mapping'!$A$2:$J$447,5,0)</f>
        <v>46010</v>
      </c>
      <c r="F140" s="149" t="str">
        <f>VLOOKUP($A140,'13.Mapping'!$A$2:$J$447,3,0)</f>
        <v>P13</v>
      </c>
      <c r="G140" s="149">
        <f>VLOOKUP($A140,'13.Mapping'!$A$2:$J$447,10,0)</f>
        <v>0</v>
      </c>
      <c r="H140" s="285"/>
      <c r="I140" s="286"/>
    </row>
    <row r="141" spans="1:9" s="146" customFormat="1">
      <c r="A141" s="167" t="s">
        <v>174</v>
      </c>
      <c r="B141" s="153" t="s">
        <v>1000</v>
      </c>
      <c r="C141" s="97">
        <f>IFERROR(INDEX('5.งบทดลอง รพ.'!$C:$C,MATCH('6.WS-Re-Exp'!A141,'5.งบทดลอง รพ.'!$A:$A,0)),)</f>
        <v>0</v>
      </c>
      <c r="D141" s="80"/>
      <c r="E141" s="149" t="str">
        <f>VLOOKUP($A141,'13.Mapping'!$A$2:$J$447,5,0)</f>
        <v>45110</v>
      </c>
      <c r="F141" s="149" t="str">
        <f>VLOOKUP($A141,'13.Mapping'!$A$2:$J$447,3,0)</f>
        <v>P12</v>
      </c>
      <c r="G141" s="149">
        <f>VLOOKUP($A141,'13.Mapping'!$A$2:$J$447,10,0)</f>
        <v>0</v>
      </c>
      <c r="H141" s="285"/>
      <c r="I141" s="286"/>
    </row>
    <row r="142" spans="1:9" s="146" customFormat="1">
      <c r="A142" s="167" t="s">
        <v>175</v>
      </c>
      <c r="B142" s="153" t="s">
        <v>1001</v>
      </c>
      <c r="C142" s="97">
        <f>IFERROR(INDEX('5.งบทดลอง รพ.'!$C:$C,MATCH('6.WS-Re-Exp'!A142,'5.งบทดลอง รพ.'!$A:$A,0)),)</f>
        <v>0</v>
      </c>
      <c r="D142" s="80"/>
      <c r="E142" s="149" t="str">
        <f>VLOOKUP($A142,'13.Mapping'!$A$2:$J$447,5,0)</f>
        <v>45110</v>
      </c>
      <c r="F142" s="149" t="str">
        <f>VLOOKUP($A142,'13.Mapping'!$A$2:$J$447,3,0)</f>
        <v>P12</v>
      </c>
      <c r="G142" s="149">
        <f>VLOOKUP($A142,'13.Mapping'!$A$2:$J$447,10,0)</f>
        <v>0</v>
      </c>
      <c r="H142" s="285"/>
      <c r="I142" s="286"/>
    </row>
    <row r="143" spans="1:9" s="146" customFormat="1">
      <c r="A143" s="167" t="s">
        <v>176</v>
      </c>
      <c r="B143" s="153" t="s">
        <v>1002</v>
      </c>
      <c r="C143" s="97">
        <f>IFERROR(INDEX('5.งบทดลอง รพ.'!$C:$C,MATCH('6.WS-Re-Exp'!A143,'5.งบทดลอง รพ.'!$A:$A,0)),)</f>
        <v>0</v>
      </c>
      <c r="D143" s="80"/>
      <c r="E143" s="149" t="str">
        <f>VLOOKUP($A143,'13.Mapping'!$A$2:$J$447,5,0)</f>
        <v>45110</v>
      </c>
      <c r="F143" s="149" t="str">
        <f>VLOOKUP($A143,'13.Mapping'!$A$2:$J$447,3,0)</f>
        <v>P12</v>
      </c>
      <c r="G143" s="149">
        <f>VLOOKUP($A143,'13.Mapping'!$A$2:$J$447,10,0)</f>
        <v>0</v>
      </c>
      <c r="H143" s="285"/>
      <c r="I143" s="286"/>
    </row>
    <row r="144" spans="1:9" s="146" customFormat="1">
      <c r="A144" s="167" t="s">
        <v>177</v>
      </c>
      <c r="B144" s="153" t="s">
        <v>1003</v>
      </c>
      <c r="C144" s="97">
        <f>IFERROR(INDEX('5.งบทดลอง รพ.'!$C:$C,MATCH('6.WS-Re-Exp'!A144,'5.งบทดลอง รพ.'!$A:$A,0)),)</f>
        <v>752839.8</v>
      </c>
      <c r="D144" s="80"/>
      <c r="E144" s="149" t="str">
        <f>VLOOKUP($A144,'13.Mapping'!$A$2:$J$447,5,0)</f>
        <v>45110</v>
      </c>
      <c r="F144" s="149" t="str">
        <f>VLOOKUP($A144,'13.Mapping'!$A$2:$J$447,3,0)</f>
        <v>P12</v>
      </c>
      <c r="G144" s="149">
        <f>VLOOKUP($A144,'13.Mapping'!$A$2:$J$447,10,0)</f>
        <v>0</v>
      </c>
      <c r="H144" s="285"/>
      <c r="I144" s="286"/>
    </row>
    <row r="145" spans="1:9" s="146" customFormat="1">
      <c r="A145" s="167" t="s">
        <v>178</v>
      </c>
      <c r="B145" s="153" t="s">
        <v>1004</v>
      </c>
      <c r="C145" s="97">
        <f>IFERROR(INDEX('5.งบทดลอง รพ.'!$C:$C,MATCH('6.WS-Re-Exp'!A145,'5.งบทดลอง รพ.'!$A:$A,0)),)</f>
        <v>0</v>
      </c>
      <c r="D145" s="80"/>
      <c r="E145" s="149" t="str">
        <f>VLOOKUP($A145,'13.Mapping'!$A$2:$J$447,5,0)</f>
        <v>45110</v>
      </c>
      <c r="F145" s="149" t="str">
        <f>VLOOKUP($A145,'13.Mapping'!$A$2:$J$447,3,0)</f>
        <v>P12</v>
      </c>
      <c r="G145" s="149">
        <f>VLOOKUP($A145,'13.Mapping'!$A$2:$J$447,10,0)</f>
        <v>0</v>
      </c>
      <c r="H145" s="285"/>
      <c r="I145" s="286"/>
    </row>
    <row r="146" spans="1:9" s="146" customFormat="1">
      <c r="A146" s="167" t="s">
        <v>6100</v>
      </c>
      <c r="B146" s="153" t="s">
        <v>6099</v>
      </c>
      <c r="C146" s="97">
        <f>IFERROR(INDEX('5.งบทดลอง รพ.'!$C:$C,MATCH('6.WS-Re-Exp'!A146,'5.งบทดลอง รพ.'!$A:$A,0)),)</f>
        <v>0</v>
      </c>
      <c r="D146" s="80"/>
      <c r="E146" s="149">
        <f>VLOOKUP($A146,'13.Mapping'!$A$2:$J$447,5,0)</f>
        <v>45111</v>
      </c>
      <c r="F146" s="149" t="str">
        <f>VLOOKUP($A146,'13.Mapping'!$A$2:$J$447,3,0)</f>
        <v>P121</v>
      </c>
      <c r="G146" s="149">
        <f>VLOOKUP($A146,'13.Mapping'!$A$2:$J$447,10,0)</f>
        <v>0</v>
      </c>
      <c r="H146" s="285"/>
      <c r="I146" s="286"/>
    </row>
    <row r="147" spans="1:9" s="146" customFormat="1">
      <c r="A147" s="167" t="s">
        <v>771</v>
      </c>
      <c r="B147" s="153" t="s">
        <v>772</v>
      </c>
      <c r="C147" s="97">
        <f>IFERROR(INDEX('5.งบทดลอง รพ.'!$C:$C,MATCH('6.WS-Re-Exp'!A147,'5.งบทดลอง รพ.'!$A:$A,0)),)</f>
        <v>0</v>
      </c>
      <c r="D147" s="80"/>
      <c r="E147" s="149">
        <f>VLOOKUP($A147,'13.Mapping'!$A$2:$J$447,5,0)</f>
        <v>45111</v>
      </c>
      <c r="F147" s="149" t="str">
        <f>VLOOKUP($A147,'13.Mapping'!$A$2:$J$447,3,0)</f>
        <v>P121</v>
      </c>
      <c r="G147" s="149">
        <f>VLOOKUP($A147,'13.Mapping'!$A$2:$J$447,10,0)</f>
        <v>0</v>
      </c>
      <c r="H147" s="285"/>
      <c r="I147" s="286"/>
    </row>
    <row r="148" spans="1:9" s="146" customFormat="1">
      <c r="A148" s="167" t="s">
        <v>773</v>
      </c>
      <c r="B148" s="153" t="s">
        <v>774</v>
      </c>
      <c r="C148" s="97">
        <f>IFERROR(INDEX('5.งบทดลอง รพ.'!$C:$C,MATCH('6.WS-Re-Exp'!A148,'5.งบทดลอง รพ.'!$A:$A,0)),)</f>
        <v>0</v>
      </c>
      <c r="D148" s="80"/>
      <c r="E148" s="149">
        <f>VLOOKUP($A148,'13.Mapping'!$A$2:$J$447,5,0)</f>
        <v>45111</v>
      </c>
      <c r="F148" s="149" t="str">
        <f>VLOOKUP($A148,'13.Mapping'!$A$2:$J$447,3,0)</f>
        <v>P121</v>
      </c>
      <c r="G148" s="149">
        <f>VLOOKUP($A148,'13.Mapping'!$A$2:$J$447,10,0)</f>
        <v>0</v>
      </c>
      <c r="H148" s="285"/>
      <c r="I148" s="286"/>
    </row>
    <row r="149" spans="1:9" s="146" customFormat="1">
      <c r="A149" s="167" t="s">
        <v>775</v>
      </c>
      <c r="B149" s="153" t="s">
        <v>776</v>
      </c>
      <c r="C149" s="97">
        <f>IFERROR(INDEX('5.งบทดลอง รพ.'!$C:$C,MATCH('6.WS-Re-Exp'!A149,'5.งบทดลอง รพ.'!$A:$A,0)),)</f>
        <v>0</v>
      </c>
      <c r="D149" s="80"/>
      <c r="E149" s="149">
        <f>VLOOKUP($A149,'13.Mapping'!$A$2:$J$447,5,0)</f>
        <v>45111</v>
      </c>
      <c r="F149" s="149" t="str">
        <f>VLOOKUP($A149,'13.Mapping'!$A$2:$J$447,3,0)</f>
        <v>P121</v>
      </c>
      <c r="G149" s="149">
        <f>VLOOKUP($A149,'13.Mapping'!$A$2:$J$447,10,0)</f>
        <v>0</v>
      </c>
      <c r="H149" s="285"/>
      <c r="I149" s="286"/>
    </row>
    <row r="150" spans="1:9" s="146" customFormat="1">
      <c r="A150" s="167" t="s">
        <v>179</v>
      </c>
      <c r="B150" s="153" t="s">
        <v>1005</v>
      </c>
      <c r="C150" s="97">
        <f>IFERROR(INDEX('5.งบทดลอง รพ.'!$C:$C,MATCH('6.WS-Re-Exp'!A150,'5.งบทดลอง รพ.'!$A:$A,0)),)</f>
        <v>0</v>
      </c>
      <c r="D150" s="80"/>
      <c r="E150" s="149">
        <f>VLOOKUP($A150,'13.Mapping'!$A$2:$J$447,5,0)</f>
        <v>45111</v>
      </c>
      <c r="F150" s="149" t="str">
        <f>VLOOKUP($A150,'13.Mapping'!$A$2:$J$447,3,0)</f>
        <v>P121</v>
      </c>
      <c r="G150" s="149">
        <f>VLOOKUP($A150,'13.Mapping'!$A$2:$J$447,10,0)</f>
        <v>0</v>
      </c>
      <c r="H150" s="285"/>
      <c r="I150" s="286"/>
    </row>
    <row r="151" spans="1:9" s="146" customFormat="1">
      <c r="A151" s="167" t="s">
        <v>777</v>
      </c>
      <c r="B151" s="153" t="s">
        <v>778</v>
      </c>
      <c r="C151" s="97">
        <f>IFERROR(INDEX('5.งบทดลอง รพ.'!$C:$C,MATCH('6.WS-Re-Exp'!A151,'5.งบทดลอง รพ.'!$A:$A,0)),)</f>
        <v>0</v>
      </c>
      <c r="D151" s="80"/>
      <c r="E151" s="149">
        <f>VLOOKUP($A151,'13.Mapping'!$A$2:$J$447,5,0)</f>
        <v>45111</v>
      </c>
      <c r="F151" s="149" t="str">
        <f>VLOOKUP($A151,'13.Mapping'!$A$2:$J$447,3,0)</f>
        <v>P121</v>
      </c>
      <c r="G151" s="149">
        <f>VLOOKUP($A151,'13.Mapping'!$A$2:$J$447,10,0)</f>
        <v>0</v>
      </c>
      <c r="H151" s="285"/>
      <c r="I151" s="286"/>
    </row>
    <row r="152" spans="1:9" s="146" customFormat="1">
      <c r="A152" s="167" t="s">
        <v>180</v>
      </c>
      <c r="B152" s="153" t="s">
        <v>1006</v>
      </c>
      <c r="C152" s="97">
        <f>IFERROR(INDEX('5.งบทดลอง รพ.'!$C:$C,MATCH('6.WS-Re-Exp'!A152,'5.งบทดลอง รพ.'!$A:$A,0)),)</f>
        <v>0</v>
      </c>
      <c r="D152" s="80"/>
      <c r="E152" s="149">
        <f>VLOOKUP($A152,'13.Mapping'!$A$2:$J$447,5,0)</f>
        <v>45111</v>
      </c>
      <c r="F152" s="149" t="str">
        <f>VLOOKUP($A152,'13.Mapping'!$A$2:$J$447,3,0)</f>
        <v>P121</v>
      </c>
      <c r="G152" s="149">
        <f>VLOOKUP($A152,'13.Mapping'!$A$2:$J$447,10,0)</f>
        <v>0</v>
      </c>
      <c r="H152" s="285"/>
      <c r="I152" s="286"/>
    </row>
    <row r="153" spans="1:9" s="146" customFormat="1">
      <c r="A153" s="167" t="s">
        <v>6383</v>
      </c>
      <c r="B153" s="153" t="s">
        <v>6382</v>
      </c>
      <c r="C153" s="97">
        <f>IFERROR(INDEX('5.งบทดลอง รพ.'!$C:$C,MATCH('6.WS-Re-Exp'!A153,'5.งบทดลอง รพ.'!$A:$A,0)),)</f>
        <v>0</v>
      </c>
      <c r="D153" s="80"/>
      <c r="E153" s="149">
        <f>VLOOKUP($A153,'13.Mapping'!$A$2:$J$447,5,0)</f>
        <v>45111</v>
      </c>
      <c r="F153" s="149" t="str">
        <f>VLOOKUP($A153,'13.Mapping'!$A$2:$J$447,3,0)</f>
        <v>P121</v>
      </c>
      <c r="G153" s="149">
        <f>VLOOKUP($A153,'13.Mapping'!$A$2:$J$447,10,0)</f>
        <v>0</v>
      </c>
      <c r="H153" s="285"/>
      <c r="I153" s="286"/>
    </row>
    <row r="154" spans="1:9" s="146" customFormat="1">
      <c r="A154" s="167" t="s">
        <v>181</v>
      </c>
      <c r="B154" s="153" t="s">
        <v>182</v>
      </c>
      <c r="C154" s="97">
        <f>IFERROR(INDEX('5.งบทดลอง รพ.'!$C:$C,MATCH('6.WS-Re-Exp'!A154,'5.งบทดลอง รพ.'!$A:$A,0)),)</f>
        <v>0</v>
      </c>
      <c r="D154" s="80"/>
      <c r="E154" s="149" t="str">
        <f>VLOOKUP($A154,'13.Mapping'!$A$2:$J$447,5,0)</f>
        <v>45110</v>
      </c>
      <c r="F154" s="149" t="str">
        <f>VLOOKUP($A154,'13.Mapping'!$A$2:$J$447,3,0)</f>
        <v>P12</v>
      </c>
      <c r="G154" s="149" t="str">
        <f>VLOOKUP($A154,'13.Mapping'!$A$2:$J$447,10,0)</f>
        <v>PC09</v>
      </c>
      <c r="H154" s="285"/>
      <c r="I154" s="286"/>
    </row>
    <row r="155" spans="1:9" s="147" customFormat="1">
      <c r="A155" s="167" t="s">
        <v>183</v>
      </c>
      <c r="B155" s="153" t="s">
        <v>184</v>
      </c>
      <c r="C155" s="97">
        <f>IFERROR(INDEX('5.งบทดลอง รพ.'!$C:$C,MATCH('6.WS-Re-Exp'!A155,'5.งบทดลอง รพ.'!$A:$A,0)),)</f>
        <v>0</v>
      </c>
      <c r="D155" s="80"/>
      <c r="E155" s="149" t="str">
        <f>VLOOKUP($A155,'13.Mapping'!$A$2:$J$447,5,0)</f>
        <v>45110</v>
      </c>
      <c r="F155" s="149" t="str">
        <f>VLOOKUP($A155,'13.Mapping'!$A$2:$J$447,3,0)</f>
        <v>P12</v>
      </c>
      <c r="G155" s="149" t="str">
        <f>VLOOKUP($A155,'13.Mapping'!$A$2:$J$447,10,0)</f>
        <v>PC09</v>
      </c>
      <c r="H155" s="218"/>
      <c r="I155" s="216"/>
    </row>
    <row r="156" spans="1:9" s="147" customFormat="1">
      <c r="A156" s="167" t="s">
        <v>134</v>
      </c>
      <c r="B156" s="153" t="s">
        <v>135</v>
      </c>
      <c r="C156" s="97">
        <f>IFERROR(INDEX('5.งบทดลอง รพ.'!$C:$C,MATCH('6.WS-Re-Exp'!A156,'5.งบทดลอง รพ.'!$A:$A,0)),)</f>
        <v>0</v>
      </c>
      <c r="D156" s="80"/>
      <c r="E156" s="149" t="str">
        <f>VLOOKUP($A156,'13.Mapping'!$A$2:$J$447,5,0)</f>
        <v>43050</v>
      </c>
      <c r="F156" s="149" t="str">
        <f>VLOOKUP($A156,'13.Mapping'!$A$2:$J$447,3,0)</f>
        <v>P10</v>
      </c>
      <c r="G156" s="149" t="str">
        <f>VLOOKUP($A156,'13.Mapping'!$A$2:$J$447,10,0)</f>
        <v>PC08</v>
      </c>
      <c r="H156" s="218"/>
      <c r="I156" s="216"/>
    </row>
    <row r="157" spans="1:9" s="147" customFormat="1">
      <c r="A157" s="167" t="s">
        <v>136</v>
      </c>
      <c r="B157" s="153" t="s">
        <v>137</v>
      </c>
      <c r="C157" s="97">
        <f>IFERROR(INDEX('5.งบทดลอง รพ.'!$C:$C,MATCH('6.WS-Re-Exp'!A157,'5.งบทดลอง รพ.'!$A:$A,0)),)</f>
        <v>0</v>
      </c>
      <c r="D157" s="80"/>
      <c r="E157" s="149" t="str">
        <f>VLOOKUP($A157,'13.Mapping'!$A$2:$J$447,5,0)</f>
        <v>43050</v>
      </c>
      <c r="F157" s="149" t="str">
        <f>VLOOKUP($A157,'13.Mapping'!$A$2:$J$447,3,0)</f>
        <v>P10</v>
      </c>
      <c r="G157" s="149" t="str">
        <f>VLOOKUP($A157,'13.Mapping'!$A$2:$J$447,10,0)</f>
        <v>PC08</v>
      </c>
      <c r="H157" s="218"/>
      <c r="I157" s="216"/>
    </row>
    <row r="158" spans="1:9" s="146" customFormat="1">
      <c r="A158" s="167" t="s">
        <v>185</v>
      </c>
      <c r="B158" s="153" t="s">
        <v>186</v>
      </c>
      <c r="C158" s="97">
        <f>IFERROR(INDEX('5.งบทดลอง รพ.'!$C:$C,MATCH('6.WS-Re-Exp'!A158,'5.งบทดลอง รพ.'!$A:$A,0)),)</f>
        <v>0</v>
      </c>
      <c r="D158" s="80"/>
      <c r="E158" s="149" t="str">
        <f>VLOOKUP($A158,'13.Mapping'!$A$2:$J$447,5,0)</f>
        <v>45110</v>
      </c>
      <c r="F158" s="149" t="str">
        <f>VLOOKUP($A158,'13.Mapping'!$A$2:$J$447,3,0)</f>
        <v>P12</v>
      </c>
      <c r="G158" s="149" t="str">
        <f>VLOOKUP($A158,'13.Mapping'!$A$2:$J$447,10,0)</f>
        <v>PC09</v>
      </c>
      <c r="H158" s="285"/>
      <c r="I158" s="286"/>
    </row>
    <row r="159" spans="1:9" s="146" customFormat="1">
      <c r="A159" s="167" t="s">
        <v>187</v>
      </c>
      <c r="B159" s="153" t="s">
        <v>188</v>
      </c>
      <c r="C159" s="97">
        <f>IFERROR(INDEX('5.งบทดลอง รพ.'!$C:$C,MATCH('6.WS-Re-Exp'!A159,'5.งบทดลอง รพ.'!$A:$A,0)),)</f>
        <v>0</v>
      </c>
      <c r="D159" s="80"/>
      <c r="E159" s="149" t="str">
        <f>VLOOKUP($A159,'13.Mapping'!$A$2:$J$447,5,0)</f>
        <v>45110</v>
      </c>
      <c r="F159" s="149" t="str">
        <f>VLOOKUP($A159,'13.Mapping'!$A$2:$J$447,3,0)</f>
        <v>P12</v>
      </c>
      <c r="G159" s="149" t="str">
        <f>VLOOKUP($A159,'13.Mapping'!$A$2:$J$447,10,0)</f>
        <v>PC09</v>
      </c>
      <c r="H159" s="285"/>
      <c r="I159" s="286"/>
    </row>
    <row r="160" spans="1:9" s="147" customFormat="1">
      <c r="A160" s="167" t="s">
        <v>189</v>
      </c>
      <c r="B160" s="153" t="s">
        <v>190</v>
      </c>
      <c r="C160" s="97">
        <f>IFERROR(INDEX('5.งบทดลอง รพ.'!$C:$C,MATCH('6.WS-Re-Exp'!A160,'5.งบทดลอง รพ.'!$A:$A,0)),)</f>
        <v>0</v>
      </c>
      <c r="D160" s="80"/>
      <c r="E160" s="149" t="str">
        <f>VLOOKUP($A160,'13.Mapping'!$A$2:$J$447,5,0)</f>
        <v>45110</v>
      </c>
      <c r="F160" s="149" t="str">
        <f>VLOOKUP($A160,'13.Mapping'!$A$2:$J$447,3,0)</f>
        <v>P12</v>
      </c>
      <c r="G160" s="149" t="str">
        <f>VLOOKUP($A160,'13.Mapping'!$A$2:$J$447,10,0)</f>
        <v>PC09</v>
      </c>
      <c r="H160" s="218"/>
      <c r="I160" s="216"/>
    </row>
    <row r="161" spans="1:9" s="146" customFormat="1">
      <c r="A161" s="167" t="s">
        <v>191</v>
      </c>
      <c r="B161" s="153" t="s">
        <v>192</v>
      </c>
      <c r="C161" s="97">
        <f>IFERROR(INDEX('5.งบทดลอง รพ.'!$C:$C,MATCH('6.WS-Re-Exp'!A161,'5.งบทดลอง รพ.'!$A:$A,0)),)</f>
        <v>0</v>
      </c>
      <c r="D161" s="80"/>
      <c r="E161" s="149" t="str">
        <f>VLOOKUP($A161,'13.Mapping'!$A$2:$J$447,5,0)</f>
        <v>45110</v>
      </c>
      <c r="F161" s="149" t="str">
        <f>VLOOKUP($A161,'13.Mapping'!$A$2:$J$447,3,0)</f>
        <v>P12</v>
      </c>
      <c r="G161" s="149" t="str">
        <f>VLOOKUP($A161,'13.Mapping'!$A$2:$J$447,10,0)</f>
        <v>PC09</v>
      </c>
      <c r="H161" s="285"/>
      <c r="I161" s="286"/>
    </row>
    <row r="162" spans="1:9" s="146" customFormat="1">
      <c r="A162" s="167" t="s">
        <v>193</v>
      </c>
      <c r="B162" s="153" t="s">
        <v>194</v>
      </c>
      <c r="C162" s="97">
        <f>IFERROR(INDEX('5.งบทดลอง รพ.'!$C:$C,MATCH('6.WS-Re-Exp'!A162,'5.งบทดลอง รพ.'!$A:$A,0)),)</f>
        <v>0</v>
      </c>
      <c r="D162" s="80"/>
      <c r="E162" s="149" t="str">
        <f>VLOOKUP($A162,'13.Mapping'!$A$2:$J$447,5,0)</f>
        <v>45110</v>
      </c>
      <c r="F162" s="149" t="str">
        <f>VLOOKUP($A162,'13.Mapping'!$A$2:$J$447,3,0)</f>
        <v>P12</v>
      </c>
      <c r="G162" s="149" t="str">
        <f>VLOOKUP($A162,'13.Mapping'!$A$2:$J$447,10,0)</f>
        <v>PC09</v>
      </c>
      <c r="H162" s="285"/>
      <c r="I162" s="286"/>
    </row>
    <row r="163" spans="1:9" s="146" customFormat="1">
      <c r="A163" s="167" t="s">
        <v>195</v>
      </c>
      <c r="B163" s="153" t="s">
        <v>1007</v>
      </c>
      <c r="C163" s="97">
        <f>IFERROR(INDEX('5.งบทดลอง รพ.'!$C:$C,MATCH('6.WS-Re-Exp'!A163,'5.งบทดลอง รพ.'!$A:$A,0)),)</f>
        <v>0</v>
      </c>
      <c r="D163" s="80"/>
      <c r="E163" s="149" t="str">
        <f>VLOOKUP($A163,'13.Mapping'!$A$2:$J$447,5,0)</f>
        <v>45110</v>
      </c>
      <c r="F163" s="149" t="str">
        <f>VLOOKUP($A163,'13.Mapping'!$A$2:$J$447,3,0)</f>
        <v>P12</v>
      </c>
      <c r="G163" s="149" t="str">
        <f>VLOOKUP($A163,'13.Mapping'!$A$2:$J$447,10,0)</f>
        <v>PC09</v>
      </c>
      <c r="H163" s="285"/>
      <c r="I163" s="286"/>
    </row>
    <row r="164" spans="1:9" s="146" customFormat="1">
      <c r="A164" s="167" t="s">
        <v>196</v>
      </c>
      <c r="B164" s="153" t="s">
        <v>1008</v>
      </c>
      <c r="C164" s="97">
        <f>IFERROR(INDEX('5.งบทดลอง รพ.'!$C:$C,MATCH('6.WS-Re-Exp'!A164,'5.งบทดลอง รพ.'!$A:$A,0)),)</f>
        <v>0</v>
      </c>
      <c r="D164" s="80"/>
      <c r="E164" s="149" t="str">
        <f>VLOOKUP($A164,'13.Mapping'!$A$2:$J$447,5,0)</f>
        <v>45110</v>
      </c>
      <c r="F164" s="149" t="str">
        <f>VLOOKUP($A164,'13.Mapping'!$A$2:$J$447,3,0)</f>
        <v>P12</v>
      </c>
      <c r="G164" s="149" t="str">
        <f>VLOOKUP($A164,'13.Mapping'!$A$2:$J$447,10,0)</f>
        <v>PC09</v>
      </c>
      <c r="H164" s="285"/>
      <c r="I164" s="286"/>
    </row>
    <row r="165" spans="1:9" s="146" customFormat="1">
      <c r="A165" s="167" t="s">
        <v>197</v>
      </c>
      <c r="B165" s="153" t="s">
        <v>198</v>
      </c>
      <c r="C165" s="97">
        <f>IFERROR(INDEX('5.งบทดลอง รพ.'!$C:$C,MATCH('6.WS-Re-Exp'!A165,'5.งบทดลอง รพ.'!$A:$A,0)),)</f>
        <v>1264400</v>
      </c>
      <c r="D165" s="80"/>
      <c r="E165" s="149" t="str">
        <f>VLOOKUP($A165,'13.Mapping'!$A$2:$J$447,5,0)</f>
        <v>45110</v>
      </c>
      <c r="F165" s="149" t="str">
        <f>VLOOKUP($A165,'13.Mapping'!$A$2:$J$447,3,0)</f>
        <v>P12</v>
      </c>
      <c r="G165" s="149" t="str">
        <f>VLOOKUP($A165,'13.Mapping'!$A$2:$J$447,10,0)</f>
        <v>PC09</v>
      </c>
      <c r="H165" s="285"/>
      <c r="I165" s="286"/>
    </row>
    <row r="166" spans="1:9" s="146" customFormat="1">
      <c r="A166" s="167" t="s">
        <v>199</v>
      </c>
      <c r="B166" s="153" t="s">
        <v>200</v>
      </c>
      <c r="C166" s="97">
        <f>IFERROR(INDEX('5.งบทดลอง รพ.'!$C:$C,MATCH('6.WS-Re-Exp'!A166,'5.งบทดลอง รพ.'!$A:$A,0)),)</f>
        <v>0</v>
      </c>
      <c r="D166" s="80"/>
      <c r="E166" s="149" t="str">
        <f>VLOOKUP($A166,'13.Mapping'!$A$2:$J$447,5,0)</f>
        <v>45110</v>
      </c>
      <c r="F166" s="149" t="str">
        <f>VLOOKUP($A166,'13.Mapping'!$A$2:$J$447,3,0)</f>
        <v>P12</v>
      </c>
      <c r="G166" s="149" t="str">
        <f>VLOOKUP($A166,'13.Mapping'!$A$2:$J$447,10,0)</f>
        <v>PC09</v>
      </c>
      <c r="H166" s="285"/>
      <c r="I166" s="286"/>
    </row>
    <row r="167" spans="1:9" s="146" customFormat="1">
      <c r="A167" s="167" t="s">
        <v>212</v>
      </c>
      <c r="B167" s="153" t="s">
        <v>213</v>
      </c>
      <c r="C167" s="97">
        <f>IFERROR(INDEX('5.งบทดลอง รพ.'!$C:$C,MATCH('6.WS-Re-Exp'!A167,'5.งบทดลอง รพ.'!$A:$A,0)),)</f>
        <v>0</v>
      </c>
      <c r="D167" s="80"/>
      <c r="E167" s="149" t="str">
        <f>VLOOKUP($A167,'13.Mapping'!$A$2:$J$447,5,0)</f>
        <v>46010</v>
      </c>
      <c r="F167" s="149" t="str">
        <f>VLOOKUP($A167,'13.Mapping'!$A$2:$J$447,3,0)</f>
        <v>P13</v>
      </c>
      <c r="G167" s="149">
        <f>VLOOKUP($A167,'13.Mapping'!$A$2:$J$447,10,0)</f>
        <v>0</v>
      </c>
      <c r="H167" s="285"/>
      <c r="I167" s="286"/>
    </row>
    <row r="168" spans="1:9" s="146" customFormat="1">
      <c r="A168" s="167" t="s">
        <v>201</v>
      </c>
      <c r="B168" s="153" t="s">
        <v>1009</v>
      </c>
      <c r="C168" s="97">
        <f>IFERROR(INDEX('5.งบทดลอง รพ.'!$C:$C,MATCH('6.WS-Re-Exp'!A168,'5.งบทดลอง รพ.'!$A:$A,0)),)</f>
        <v>2070000</v>
      </c>
      <c r="D168" s="80"/>
      <c r="E168" s="149" t="str">
        <f>VLOOKUP($A168,'13.Mapping'!$A$2:$J$447,5,0)</f>
        <v>45110</v>
      </c>
      <c r="F168" s="149" t="str">
        <f>VLOOKUP($A168,'13.Mapping'!$A$2:$J$447,3,0)</f>
        <v>P12</v>
      </c>
      <c r="G168" s="149">
        <f>VLOOKUP($A168,'13.Mapping'!$A$2:$J$447,10,0)</f>
        <v>0</v>
      </c>
      <c r="H168" s="285"/>
      <c r="I168" s="286"/>
    </row>
    <row r="169" spans="1:9" s="146" customFormat="1">
      <c r="A169" s="167" t="s">
        <v>202</v>
      </c>
      <c r="B169" s="153" t="s">
        <v>203</v>
      </c>
      <c r="C169" s="97">
        <f>IFERROR(INDEX('5.งบทดลอง รพ.'!$C:$C,MATCH('6.WS-Re-Exp'!A169,'5.งบทดลอง รพ.'!$A:$A,0)),)</f>
        <v>0</v>
      </c>
      <c r="D169" s="80"/>
      <c r="E169" s="149" t="str">
        <f>VLOOKUP($A169,'13.Mapping'!$A$2:$J$447,5,0)</f>
        <v>45110</v>
      </c>
      <c r="F169" s="149" t="str">
        <f>VLOOKUP($A169,'13.Mapping'!$A$2:$J$447,3,0)</f>
        <v>P12</v>
      </c>
      <c r="G169" s="149">
        <f>VLOOKUP($A169,'13.Mapping'!$A$2:$J$447,10,0)</f>
        <v>0</v>
      </c>
      <c r="H169" s="285"/>
      <c r="I169" s="286"/>
    </row>
    <row r="170" spans="1:9" s="146" customFormat="1">
      <c r="A170" s="167" t="s">
        <v>204</v>
      </c>
      <c r="B170" s="153" t="s">
        <v>1010</v>
      </c>
      <c r="C170" s="97">
        <f>IFERROR(INDEX('5.งบทดลอง รพ.'!$C:$C,MATCH('6.WS-Re-Exp'!A170,'5.งบทดลอง รพ.'!$A:$A,0)),)</f>
        <v>0</v>
      </c>
      <c r="D170" s="80"/>
      <c r="E170" s="149" t="str">
        <f>VLOOKUP($A170,'13.Mapping'!$A$2:$J$447,5,0)</f>
        <v>45110</v>
      </c>
      <c r="F170" s="149" t="str">
        <f>VLOOKUP($A170,'13.Mapping'!$A$2:$J$447,3,0)</f>
        <v>P12</v>
      </c>
      <c r="G170" s="149">
        <f>VLOOKUP($A170,'13.Mapping'!$A$2:$J$447,10,0)</f>
        <v>0</v>
      </c>
      <c r="H170" s="285"/>
      <c r="I170" s="286"/>
    </row>
    <row r="171" spans="1:9" s="147" customFormat="1">
      <c r="A171" s="167" t="s">
        <v>205</v>
      </c>
      <c r="B171" s="153" t="s">
        <v>206</v>
      </c>
      <c r="C171" s="97">
        <f>IFERROR(INDEX('5.งบทดลอง รพ.'!$C:$C,MATCH('6.WS-Re-Exp'!A171,'5.งบทดลอง รพ.'!$A:$A,0)),)</f>
        <v>55000</v>
      </c>
      <c r="D171" s="80"/>
      <c r="E171" s="149" t="str">
        <f>VLOOKUP($A171,'13.Mapping'!$A$2:$J$447,5,0)</f>
        <v>45110</v>
      </c>
      <c r="F171" s="149" t="str">
        <f>VLOOKUP($A171,'13.Mapping'!$A$2:$J$447,3,0)</f>
        <v>P12</v>
      </c>
      <c r="G171" s="149">
        <f>VLOOKUP($A171,'13.Mapping'!$A$2:$J$447,10,0)</f>
        <v>0</v>
      </c>
      <c r="H171" s="220">
        <f>SUM(C3:C171)</f>
        <v>79885337.889999986</v>
      </c>
      <c r="I171" s="216"/>
    </row>
    <row r="172" spans="1:9" s="146" customFormat="1">
      <c r="A172" s="167" t="s">
        <v>6310</v>
      </c>
      <c r="B172" s="153" t="s">
        <v>6309</v>
      </c>
      <c r="C172" s="97">
        <f>IFERROR(INDEX('5.งบทดลอง รพ.'!$C:$C,MATCH('6.WS-Re-Exp'!A172,'5.งบทดลอง รพ.'!$A:$A,0)),)</f>
        <v>0</v>
      </c>
      <c r="D172" s="80"/>
      <c r="E172" s="149" t="str">
        <f>VLOOKUP($A172,'13.Mapping'!$A$2:$J$447,5,0)</f>
        <v>45110</v>
      </c>
      <c r="F172" s="149" t="str">
        <f>VLOOKUP($A172,'13.Mapping'!$A$2:$J$447,3,0)</f>
        <v>P12</v>
      </c>
      <c r="G172" s="149">
        <f>VLOOKUP($A172,'13.Mapping'!$A$2:$J$447,10,0)</f>
        <v>0</v>
      </c>
      <c r="H172" s="285"/>
      <c r="I172" s="286"/>
    </row>
    <row r="173" spans="1:9" s="146" customFormat="1">
      <c r="A173" s="167" t="s">
        <v>207</v>
      </c>
      <c r="B173" s="153" t="s">
        <v>208</v>
      </c>
      <c r="C173" s="97">
        <f>IFERROR(INDEX('5.งบทดลอง รพ.'!$C:$C,MATCH('6.WS-Re-Exp'!A173,'5.งบทดลอง รพ.'!$A:$A,0)),)</f>
        <v>230000</v>
      </c>
      <c r="D173" s="80"/>
      <c r="E173" s="149" t="str">
        <f>VLOOKUP($A173,'13.Mapping'!$A$2:$J$447,5,0)</f>
        <v>45110</v>
      </c>
      <c r="F173" s="149" t="str">
        <f>VLOOKUP($A173,'13.Mapping'!$A$2:$J$447,3,0)</f>
        <v>P12</v>
      </c>
      <c r="G173" s="149" t="str">
        <f>VLOOKUP($A173,'13.Mapping'!$A$2:$J$447,10,0)</f>
        <v>PC09</v>
      </c>
      <c r="H173" s="285"/>
      <c r="I173" s="286"/>
    </row>
    <row r="174" spans="1:9" s="146" customFormat="1">
      <c r="A174" s="167" t="s">
        <v>223</v>
      </c>
      <c r="B174" s="153" t="s">
        <v>224</v>
      </c>
      <c r="C174" s="97">
        <f>IFERROR(INDEX('5.งบทดลอง รพ.'!$C:$C,MATCH('6.WS-Re-Exp'!A174,'5.งบทดลอง รพ.'!$A:$A,0)),)</f>
        <v>15056796</v>
      </c>
      <c r="D174" s="80"/>
      <c r="E174" s="149" t="str">
        <f>VLOOKUP($A174,'13.Mapping'!$A$2:$J$447,5,0)</f>
        <v>52010</v>
      </c>
      <c r="F174" s="149" t="str">
        <f>VLOOKUP($A174,'13.Mapping'!$A$2:$J$447,3,0)</f>
        <v>P17</v>
      </c>
      <c r="G174" s="149">
        <f>VLOOKUP($A174,'13.Mapping'!$A$2:$J$447,10,0)</f>
        <v>0</v>
      </c>
      <c r="H174" s="285"/>
      <c r="I174" s="286"/>
    </row>
    <row r="175" spans="1:9" s="146" customFormat="1">
      <c r="A175" s="167" t="s">
        <v>225</v>
      </c>
      <c r="B175" s="153" t="s">
        <v>226</v>
      </c>
      <c r="C175" s="97">
        <f>IFERROR(INDEX('5.งบทดลอง รพ.'!$C:$C,MATCH('6.WS-Re-Exp'!A175,'5.งบทดลอง รพ.'!$A:$A,0)),)</f>
        <v>0</v>
      </c>
      <c r="D175" s="80"/>
      <c r="E175" s="149" t="str">
        <f>VLOOKUP($A175,'13.Mapping'!$A$2:$J$447,5,0)</f>
        <v>52010</v>
      </c>
      <c r="F175" s="149" t="str">
        <f>VLOOKUP($A175,'13.Mapping'!$A$2:$J$447,3,0)</f>
        <v>P17</v>
      </c>
      <c r="G175" s="149">
        <f>VLOOKUP($A175,'13.Mapping'!$A$2:$J$447,10,0)</f>
        <v>0</v>
      </c>
      <c r="H175" s="285"/>
      <c r="I175" s="286"/>
    </row>
    <row r="176" spans="1:9" s="146" customFormat="1">
      <c r="A176" s="167" t="s">
        <v>227</v>
      </c>
      <c r="B176" s="153" t="s">
        <v>228</v>
      </c>
      <c r="C176" s="97">
        <f>IFERROR(INDEX('5.งบทดลอง รพ.'!$C:$C,MATCH('6.WS-Re-Exp'!A176,'5.งบทดลอง รพ.'!$A:$A,0)),)</f>
        <v>0</v>
      </c>
      <c r="D176" s="80"/>
      <c r="E176" s="149" t="str">
        <f>VLOOKUP($A176,'13.Mapping'!$A$2:$J$447,5,0)</f>
        <v>52010</v>
      </c>
      <c r="F176" s="149" t="str">
        <f>VLOOKUP($A176,'13.Mapping'!$A$2:$J$447,3,0)</f>
        <v>P17</v>
      </c>
      <c r="G176" s="149">
        <f>VLOOKUP($A176,'13.Mapping'!$A$2:$J$447,10,0)</f>
        <v>0</v>
      </c>
      <c r="H176" s="285"/>
      <c r="I176" s="286"/>
    </row>
    <row r="177" spans="1:9" s="147" customFormat="1">
      <c r="A177" s="167" t="s">
        <v>229</v>
      </c>
      <c r="B177" s="153" t="s">
        <v>230</v>
      </c>
      <c r="C177" s="97">
        <f>IFERROR(INDEX('5.งบทดลอง รพ.'!$C:$C,MATCH('6.WS-Re-Exp'!A177,'5.งบทดลอง รพ.'!$A:$A,0)),)</f>
        <v>151200</v>
      </c>
      <c r="D177" s="80"/>
      <c r="E177" s="149" t="str">
        <f>VLOOKUP($A177,'13.Mapping'!$A$2:$J$447,5,0)</f>
        <v>52010</v>
      </c>
      <c r="F177" s="149" t="str">
        <f>VLOOKUP($A177,'13.Mapping'!$A$2:$J$447,3,0)</f>
        <v>P17</v>
      </c>
      <c r="G177" s="149">
        <f>VLOOKUP($A177,'13.Mapping'!$A$2:$J$447,10,0)</f>
        <v>0</v>
      </c>
      <c r="H177" s="218"/>
      <c r="I177" s="216"/>
    </row>
    <row r="178" spans="1:9" s="146" customFormat="1">
      <c r="A178" s="167" t="s">
        <v>231</v>
      </c>
      <c r="B178" s="153" t="s">
        <v>232</v>
      </c>
      <c r="C178" s="97">
        <f>IFERROR(INDEX('5.งบทดลอง รพ.'!$C:$C,MATCH('6.WS-Re-Exp'!A178,'5.งบทดลอง รพ.'!$A:$A,0)),)</f>
        <v>0</v>
      </c>
      <c r="D178" s="80"/>
      <c r="E178" s="149" t="str">
        <f>VLOOKUP($A178,'13.Mapping'!$A$2:$J$447,5,0)</f>
        <v>52010</v>
      </c>
      <c r="F178" s="149" t="str">
        <f>VLOOKUP($A178,'13.Mapping'!$A$2:$J$447,3,0)</f>
        <v>P17</v>
      </c>
      <c r="G178" s="149">
        <f>VLOOKUP($A178,'13.Mapping'!$A$2:$J$447,10,0)</f>
        <v>0</v>
      </c>
      <c r="H178" s="285"/>
      <c r="I178" s="286"/>
    </row>
    <row r="179" spans="1:9" s="146" customFormat="1">
      <c r="A179" s="167" t="s">
        <v>233</v>
      </c>
      <c r="B179" s="153" t="s">
        <v>234</v>
      </c>
      <c r="C179" s="97">
        <f>IFERROR(INDEX('5.งบทดลอง รพ.'!$C:$C,MATCH('6.WS-Re-Exp'!A179,'5.งบทดลอง รพ.'!$A:$A,0)),)</f>
        <v>0</v>
      </c>
      <c r="D179" s="80"/>
      <c r="E179" s="149" t="str">
        <f>VLOOKUP($A179,'13.Mapping'!$A$2:$J$447,5,0)</f>
        <v>51070</v>
      </c>
      <c r="F179" s="149" t="str">
        <f>VLOOKUP($A179,'13.Mapping'!$A$2:$J$447,3,0)</f>
        <v>P19</v>
      </c>
      <c r="G179" s="149">
        <f>VLOOKUP($A179,'13.Mapping'!$A$2:$J$447,10,0)</f>
        <v>0</v>
      </c>
      <c r="H179" s="285"/>
      <c r="I179" s="286"/>
    </row>
    <row r="180" spans="1:9" s="146" customFormat="1">
      <c r="A180" s="167" t="s">
        <v>235</v>
      </c>
      <c r="B180" s="153" t="s">
        <v>236</v>
      </c>
      <c r="C180" s="97">
        <f>IFERROR(INDEX('5.งบทดลอง รพ.'!$C:$C,MATCH('6.WS-Re-Exp'!A180,'5.งบทดลอง รพ.'!$A:$A,0)),)</f>
        <v>67200</v>
      </c>
      <c r="D180" s="80"/>
      <c r="E180" s="149" t="str">
        <f>VLOOKUP($A180,'13.Mapping'!$A$2:$J$447,5,0)</f>
        <v>52010</v>
      </c>
      <c r="F180" s="149" t="str">
        <f>VLOOKUP($A180,'13.Mapping'!$A$2:$J$447,3,0)</f>
        <v>P17</v>
      </c>
      <c r="G180" s="149">
        <f>VLOOKUP($A180,'13.Mapping'!$A$2:$J$447,10,0)</f>
        <v>0</v>
      </c>
      <c r="H180" s="285"/>
      <c r="I180" s="286"/>
    </row>
    <row r="181" spans="1:9" s="146" customFormat="1">
      <c r="A181" s="167" t="s">
        <v>237</v>
      </c>
      <c r="B181" s="153" t="s">
        <v>238</v>
      </c>
      <c r="C181" s="97">
        <f>IFERROR(INDEX('5.งบทดลอง รพ.'!$C:$C,MATCH('6.WS-Re-Exp'!A181,'5.งบทดลอง รพ.'!$A:$A,0)),)</f>
        <v>0</v>
      </c>
      <c r="D181" s="80"/>
      <c r="E181" s="149" t="str">
        <f>VLOOKUP($A181,'13.Mapping'!$A$2:$J$447,5,0)</f>
        <v>52010</v>
      </c>
      <c r="F181" s="149" t="str">
        <f>VLOOKUP($A181,'13.Mapping'!$A$2:$J$447,3,0)</f>
        <v>P17</v>
      </c>
      <c r="G181" s="149">
        <f>VLOOKUP($A181,'13.Mapping'!$A$2:$J$447,10,0)</f>
        <v>0</v>
      </c>
      <c r="H181" s="285"/>
      <c r="I181" s="286"/>
    </row>
    <row r="182" spans="1:9" s="146" customFormat="1">
      <c r="A182" s="167" t="s">
        <v>239</v>
      </c>
      <c r="B182" s="153" t="s">
        <v>240</v>
      </c>
      <c r="C182" s="97">
        <f>IFERROR(INDEX('5.งบทดลอง รพ.'!$C:$C,MATCH('6.WS-Re-Exp'!A182,'5.งบทดลอง รพ.'!$A:$A,0)),)</f>
        <v>0</v>
      </c>
      <c r="D182" s="80"/>
      <c r="E182" s="149" t="str">
        <f>VLOOKUP($A182,'13.Mapping'!$A$2:$J$447,5,0)</f>
        <v>52010</v>
      </c>
      <c r="F182" s="149" t="str">
        <f>VLOOKUP($A182,'13.Mapping'!$A$2:$J$447,3,0)</f>
        <v>P17</v>
      </c>
      <c r="G182" s="149">
        <f>VLOOKUP($A182,'13.Mapping'!$A$2:$J$447,10,0)</f>
        <v>0</v>
      </c>
      <c r="H182" s="285"/>
      <c r="I182" s="286"/>
    </row>
    <row r="183" spans="1:9" s="146" customFormat="1">
      <c r="A183" s="167" t="s">
        <v>241</v>
      </c>
      <c r="B183" s="153" t="s">
        <v>242</v>
      </c>
      <c r="C183" s="97">
        <f>IFERROR(INDEX('5.งบทดลอง รพ.'!$C:$C,MATCH('6.WS-Re-Exp'!A183,'5.งบทดลอง รพ.'!$A:$A,0)),)</f>
        <v>0</v>
      </c>
      <c r="D183" s="80"/>
      <c r="E183" s="149" t="str">
        <f>VLOOKUP($A183,'13.Mapping'!$A$2:$J$447,5,0)</f>
        <v>52010</v>
      </c>
      <c r="F183" s="149" t="str">
        <f>VLOOKUP($A183,'13.Mapping'!$A$2:$J$447,3,0)</f>
        <v>P17</v>
      </c>
      <c r="G183" s="149">
        <f>VLOOKUP($A183,'13.Mapping'!$A$2:$J$447,10,0)</f>
        <v>0</v>
      </c>
      <c r="H183" s="285"/>
      <c r="I183" s="286"/>
    </row>
    <row r="184" spans="1:9" s="147" customFormat="1">
      <c r="A184" s="167" t="s">
        <v>243</v>
      </c>
      <c r="B184" s="153" t="s">
        <v>244</v>
      </c>
      <c r="C184" s="97">
        <f>IFERROR(INDEX('5.งบทดลอง รพ.'!$C:$C,MATCH('6.WS-Re-Exp'!A184,'5.งบทดลอง รพ.'!$A:$A,0)),)</f>
        <v>0</v>
      </c>
      <c r="D184" s="80"/>
      <c r="E184" s="149" t="str">
        <f>VLOOKUP($A184,'13.Mapping'!$A$2:$J$447,5,0)</f>
        <v>52010</v>
      </c>
      <c r="F184" s="149" t="str">
        <f>VLOOKUP($A184,'13.Mapping'!$A$2:$J$447,3,0)</f>
        <v>P17</v>
      </c>
      <c r="G184" s="149">
        <f>VLOOKUP($A184,'13.Mapping'!$A$2:$J$447,10,0)</f>
        <v>0</v>
      </c>
      <c r="H184" s="218"/>
      <c r="I184" s="216"/>
    </row>
    <row r="185" spans="1:9" s="147" customFormat="1">
      <c r="A185" s="167" t="s">
        <v>245</v>
      </c>
      <c r="B185" s="153" t="s">
        <v>246</v>
      </c>
      <c r="C185" s="97">
        <f>IFERROR(INDEX('5.งบทดลอง รพ.'!$C:$C,MATCH('6.WS-Re-Exp'!A185,'5.งบทดลอง รพ.'!$A:$A,0)),)</f>
        <v>0</v>
      </c>
      <c r="D185" s="80"/>
      <c r="E185" s="149" t="str">
        <f>VLOOKUP($A185,'13.Mapping'!$A$2:$J$447,5,0)</f>
        <v>52010</v>
      </c>
      <c r="F185" s="149" t="str">
        <f>VLOOKUP($A185,'13.Mapping'!$A$2:$J$447,3,0)</f>
        <v>P17</v>
      </c>
      <c r="G185" s="149">
        <f>VLOOKUP($A185,'13.Mapping'!$A$2:$J$447,10,0)</f>
        <v>0</v>
      </c>
      <c r="H185" s="218"/>
      <c r="I185" s="216"/>
    </row>
    <row r="186" spans="1:9" s="147" customFormat="1">
      <c r="A186" s="167" t="s">
        <v>255</v>
      </c>
      <c r="B186" s="153" t="s">
        <v>256</v>
      </c>
      <c r="C186" s="97">
        <f>IFERROR(INDEX('5.งบทดลอง รพ.'!$C:$C,MATCH('6.WS-Re-Exp'!A186,'5.งบทดลอง รพ.'!$A:$A,0)),)</f>
        <v>4282440</v>
      </c>
      <c r="D186" s="80"/>
      <c r="E186" s="149" t="str">
        <f>VLOOKUP($A186,'13.Mapping'!$A$2:$J$447,5,0)</f>
        <v>52030</v>
      </c>
      <c r="F186" s="149" t="str">
        <f>VLOOKUP($A186,'13.Mapping'!$A$2:$J$447,3,0)</f>
        <v>P18</v>
      </c>
      <c r="G186" s="149" t="str">
        <f>VLOOKUP($A186,'13.Mapping'!$A$2:$J$447,10,0)</f>
        <v>PC17</v>
      </c>
      <c r="H186" s="218"/>
      <c r="I186" s="216"/>
    </row>
    <row r="187" spans="1:9" s="147" customFormat="1">
      <c r="A187" s="167" t="s">
        <v>257</v>
      </c>
      <c r="B187" s="153" t="s">
        <v>258</v>
      </c>
      <c r="C187" s="97">
        <f>IFERROR(INDEX('5.งบทดลอง รพ.'!$C:$C,MATCH('6.WS-Re-Exp'!A187,'5.งบทดลอง รพ.'!$A:$A,0)),)</f>
        <v>508920</v>
      </c>
      <c r="D187" s="80"/>
      <c r="E187" s="149" t="str">
        <f>VLOOKUP($A187,'13.Mapping'!$A$2:$J$447,5,0)</f>
        <v>52030</v>
      </c>
      <c r="F187" s="149" t="str">
        <f>VLOOKUP($A187,'13.Mapping'!$A$2:$J$447,3,0)</f>
        <v>P18</v>
      </c>
      <c r="G187" s="149" t="str">
        <f>VLOOKUP($A187,'13.Mapping'!$A$2:$J$447,10,0)</f>
        <v>PC17</v>
      </c>
      <c r="H187" s="218"/>
      <c r="I187" s="216"/>
    </row>
    <row r="188" spans="1:9" s="147" customFormat="1">
      <c r="A188" s="167" t="s">
        <v>259</v>
      </c>
      <c r="B188" s="153" t="s">
        <v>1011</v>
      </c>
      <c r="C188" s="97">
        <f>IFERROR(INDEX('5.งบทดลอง รพ.'!$C:$C,MATCH('6.WS-Re-Exp'!A188,'5.งบทดลอง รพ.'!$A:$A,0)),)</f>
        <v>2054400</v>
      </c>
      <c r="D188" s="80"/>
      <c r="E188" s="149" t="str">
        <f>VLOOKUP($A188,'13.Mapping'!$A$2:$J$447,5,0)</f>
        <v>52020</v>
      </c>
      <c r="F188" s="149" t="str">
        <f>VLOOKUP($A188,'13.Mapping'!$A$2:$J$447,3,0)</f>
        <v>P18</v>
      </c>
      <c r="G188" s="149" t="str">
        <f>VLOOKUP($A188,'13.Mapping'!$A$2:$J$447,10,0)</f>
        <v>PC17</v>
      </c>
      <c r="H188" s="218"/>
      <c r="I188" s="216"/>
    </row>
    <row r="189" spans="1:9" s="147" customFormat="1">
      <c r="A189" s="167" t="s">
        <v>260</v>
      </c>
      <c r="B189" s="153" t="s">
        <v>261</v>
      </c>
      <c r="C189" s="97">
        <f>IFERROR(INDEX('5.งบทดลอง รพ.'!$C:$C,MATCH('6.WS-Re-Exp'!A189,'5.งบทดลอง รพ.'!$A:$A,0)),)</f>
        <v>387600</v>
      </c>
      <c r="D189" s="80"/>
      <c r="E189" s="149" t="str">
        <f>VLOOKUP($A189,'13.Mapping'!$A$2:$J$447,5,0)</f>
        <v>52020</v>
      </c>
      <c r="F189" s="149" t="str">
        <f>VLOOKUP($A189,'13.Mapping'!$A$2:$J$447,3,0)</f>
        <v>P18</v>
      </c>
      <c r="G189" s="149" t="str">
        <f>VLOOKUP($A189,'13.Mapping'!$A$2:$J$447,10,0)</f>
        <v>PC17</v>
      </c>
      <c r="H189" s="218"/>
      <c r="I189" s="216"/>
    </row>
    <row r="190" spans="1:9" s="146" customFormat="1">
      <c r="A190" s="167" t="s">
        <v>262</v>
      </c>
      <c r="B190" s="153" t="s">
        <v>263</v>
      </c>
      <c r="C190" s="97">
        <f>IFERROR(INDEX('5.งบทดลอง รพ.'!$C:$C,MATCH('6.WS-Re-Exp'!A190,'5.งบทดลอง รพ.'!$A:$A,0)),)</f>
        <v>0</v>
      </c>
      <c r="D190" s="80"/>
      <c r="E190" s="149" t="str">
        <f>VLOOKUP($A190,'13.Mapping'!$A$2:$J$447,5,0)</f>
        <v>52040</v>
      </c>
      <c r="F190" s="149" t="str">
        <f>VLOOKUP($A190,'13.Mapping'!$A$2:$J$447,3,0)</f>
        <v>P18</v>
      </c>
      <c r="G190" s="149" t="str">
        <f>VLOOKUP($A190,'13.Mapping'!$A$2:$J$447,10,0)</f>
        <v>PC17</v>
      </c>
      <c r="H190" s="285"/>
      <c r="I190" s="286"/>
    </row>
    <row r="191" spans="1:9" s="146" customFormat="1">
      <c r="A191" s="167" t="s">
        <v>264</v>
      </c>
      <c r="B191" s="153" t="s">
        <v>594</v>
      </c>
      <c r="C191" s="97">
        <f>IFERROR(INDEX('5.งบทดลอง รพ.'!$C:$C,MATCH('6.WS-Re-Exp'!A191,'5.งบทดลอง รพ.'!$A:$A,0)),)</f>
        <v>0</v>
      </c>
      <c r="D191" s="80"/>
      <c r="E191" s="149" t="str">
        <f>VLOOKUP($A191,'13.Mapping'!$A$2:$J$447,5,0)</f>
        <v>52040</v>
      </c>
      <c r="F191" s="149" t="str">
        <f>VLOOKUP($A191,'13.Mapping'!$A$2:$J$447,3,0)</f>
        <v>P18</v>
      </c>
      <c r="G191" s="149" t="str">
        <f>VLOOKUP($A191,'13.Mapping'!$A$2:$J$447,10,0)</f>
        <v>PC17</v>
      </c>
      <c r="H191" s="285"/>
      <c r="I191" s="286"/>
    </row>
    <row r="192" spans="1:9" s="146" customFormat="1">
      <c r="A192" s="167" t="s">
        <v>247</v>
      </c>
      <c r="B192" s="153" t="s">
        <v>1012</v>
      </c>
      <c r="C192" s="97">
        <f>IFERROR(INDEX('5.งบทดลอง รพ.'!$C:$C,MATCH('6.WS-Re-Exp'!A192,'5.งบทดลอง รพ.'!$A:$A,0)),)</f>
        <v>497760</v>
      </c>
      <c r="D192" s="80"/>
      <c r="E192" s="149" t="str">
        <f>VLOOKUP($A192,'13.Mapping'!$A$2:$J$447,5,0)</f>
        <v>52010</v>
      </c>
      <c r="F192" s="149" t="str">
        <f>VLOOKUP($A192,'13.Mapping'!$A$2:$J$447,3,0)</f>
        <v>P17</v>
      </c>
      <c r="G192" s="149">
        <f>VLOOKUP($A192,'13.Mapping'!$A$2:$J$447,10,0)</f>
        <v>0</v>
      </c>
      <c r="H192" s="285"/>
      <c r="I192" s="286"/>
    </row>
    <row r="193" spans="1:9" s="146" customFormat="1">
      <c r="A193" s="167" t="s">
        <v>248</v>
      </c>
      <c r="B193" s="153" t="s">
        <v>1013</v>
      </c>
      <c r="C193" s="97">
        <f>IFERROR(INDEX('5.งบทดลอง รพ.'!$C:$C,MATCH('6.WS-Re-Exp'!A193,'5.งบทดลอง รพ.'!$A:$A,0)),)</f>
        <v>0</v>
      </c>
      <c r="D193" s="80"/>
      <c r="E193" s="149" t="str">
        <f>VLOOKUP($A193,'13.Mapping'!$A$2:$J$447,5,0)</f>
        <v>52010</v>
      </c>
      <c r="F193" s="149" t="str">
        <f>VLOOKUP($A193,'13.Mapping'!$A$2:$J$447,3,0)</f>
        <v>P17</v>
      </c>
      <c r="G193" s="149">
        <f>VLOOKUP($A193,'13.Mapping'!$A$2:$J$447,10,0)</f>
        <v>0</v>
      </c>
      <c r="H193" s="285"/>
      <c r="I193" s="286"/>
    </row>
    <row r="194" spans="1:9" s="146" customFormat="1">
      <c r="A194" s="167" t="s">
        <v>249</v>
      </c>
      <c r="B194" s="153" t="s">
        <v>1014</v>
      </c>
      <c r="C194" s="97">
        <f>IFERROR(INDEX('5.งบทดลอง รพ.'!$C:$C,MATCH('6.WS-Re-Exp'!A194,'5.งบทดลอง รพ.'!$A:$A,0)),)</f>
        <v>0</v>
      </c>
      <c r="D194" s="80"/>
      <c r="E194" s="149" t="str">
        <f>VLOOKUP($A194,'13.Mapping'!$A$2:$J$447,5,0)</f>
        <v>52010</v>
      </c>
      <c r="F194" s="149" t="str">
        <f>VLOOKUP($A194,'13.Mapping'!$A$2:$J$447,3,0)</f>
        <v>P17</v>
      </c>
      <c r="G194" s="149">
        <f>VLOOKUP($A194,'13.Mapping'!$A$2:$J$447,10,0)</f>
        <v>0</v>
      </c>
      <c r="H194" s="285"/>
      <c r="I194" s="286"/>
    </row>
    <row r="195" spans="1:9" s="146" customFormat="1">
      <c r="A195" s="167" t="s">
        <v>250</v>
      </c>
      <c r="B195" s="153" t="s">
        <v>1015</v>
      </c>
      <c r="C195" s="97">
        <f>IFERROR(INDEX('5.งบทดลอง รพ.'!$C:$C,MATCH('6.WS-Re-Exp'!A195,'5.งบทดลอง รพ.'!$A:$A,0)),)</f>
        <v>0</v>
      </c>
      <c r="D195" s="80"/>
      <c r="E195" s="149" t="str">
        <f>VLOOKUP($A195,'13.Mapping'!$A$2:$J$447,5,0)</f>
        <v>52010</v>
      </c>
      <c r="F195" s="149" t="str">
        <f>VLOOKUP($A195,'13.Mapping'!$A$2:$J$447,3,0)</f>
        <v>P17</v>
      </c>
      <c r="G195" s="149">
        <f>VLOOKUP($A195,'13.Mapping'!$A$2:$J$447,10,0)</f>
        <v>0</v>
      </c>
      <c r="H195" s="285"/>
      <c r="I195" s="286"/>
    </row>
    <row r="196" spans="1:9" s="146" customFormat="1">
      <c r="A196" s="167" t="s">
        <v>251</v>
      </c>
      <c r="B196" s="153" t="s">
        <v>1016</v>
      </c>
      <c r="C196" s="97">
        <f>IFERROR(INDEX('5.งบทดลอง รพ.'!$C:$C,MATCH('6.WS-Re-Exp'!A196,'5.งบทดลอง รพ.'!$A:$A,0)),)</f>
        <v>0</v>
      </c>
      <c r="D196" s="80"/>
      <c r="E196" s="149" t="str">
        <f>VLOOKUP($A196,'13.Mapping'!$A$2:$J$447,5,0)</f>
        <v>52010</v>
      </c>
      <c r="F196" s="149" t="str">
        <f>VLOOKUP($A196,'13.Mapping'!$A$2:$J$447,3,0)</f>
        <v>P17</v>
      </c>
      <c r="G196" s="149">
        <f>VLOOKUP($A196,'13.Mapping'!$A$2:$J$447,10,0)</f>
        <v>0</v>
      </c>
      <c r="H196" s="285"/>
      <c r="I196" s="286"/>
    </row>
    <row r="197" spans="1:9" s="146" customFormat="1">
      <c r="A197" s="167" t="s">
        <v>252</v>
      </c>
      <c r="B197" s="153" t="s">
        <v>1017</v>
      </c>
      <c r="C197" s="97">
        <f>IFERROR(INDEX('5.งบทดลอง รพ.'!$C:$C,MATCH('6.WS-Re-Exp'!A197,'5.งบทดลอง รพ.'!$A:$A,0)),)</f>
        <v>0</v>
      </c>
      <c r="D197" s="80"/>
      <c r="E197" s="149" t="str">
        <f>VLOOKUP($A197,'13.Mapping'!$A$2:$J$447,5,0)</f>
        <v>52010</v>
      </c>
      <c r="F197" s="149" t="str">
        <f>VLOOKUP($A197,'13.Mapping'!$A$2:$J$447,3,0)</f>
        <v>P17</v>
      </c>
      <c r="G197" s="149">
        <f>VLOOKUP($A197,'13.Mapping'!$A$2:$J$447,10,0)</f>
        <v>0</v>
      </c>
      <c r="H197" s="285"/>
      <c r="I197" s="286"/>
    </row>
    <row r="198" spans="1:9" s="146" customFormat="1">
      <c r="A198" s="167" t="s">
        <v>253</v>
      </c>
      <c r="B198" s="153" t="s">
        <v>1018</v>
      </c>
      <c r="C198" s="97">
        <f>IFERROR(INDEX('5.งบทดลอง รพ.'!$C:$C,MATCH('6.WS-Re-Exp'!A198,'5.งบทดลอง รพ.'!$A:$A,0)),)</f>
        <v>0</v>
      </c>
      <c r="D198" s="80"/>
      <c r="E198" s="149" t="str">
        <f>VLOOKUP($A198,'13.Mapping'!$A$2:$J$447,5,0)</f>
        <v>52010</v>
      </c>
      <c r="F198" s="149" t="str">
        <f>VLOOKUP($A198,'13.Mapping'!$A$2:$J$447,3,0)</f>
        <v>P17</v>
      </c>
      <c r="G198" s="149">
        <f>VLOOKUP($A198,'13.Mapping'!$A$2:$J$447,10,0)</f>
        <v>0</v>
      </c>
      <c r="H198" s="285"/>
      <c r="I198" s="286"/>
    </row>
    <row r="199" spans="1:9" s="146" customFormat="1">
      <c r="A199" s="167" t="s">
        <v>254</v>
      </c>
      <c r="B199" s="153" t="s">
        <v>1019</v>
      </c>
      <c r="C199" s="97">
        <f>IFERROR(INDEX('5.งบทดลอง รพ.'!$C:$C,MATCH('6.WS-Re-Exp'!A199,'5.งบทดลอง รพ.'!$A:$A,0)),)</f>
        <v>0</v>
      </c>
      <c r="D199" s="80"/>
      <c r="E199" s="149" t="str">
        <f>VLOOKUP($A199,'13.Mapping'!$A$2:$J$447,5,0)</f>
        <v>52010</v>
      </c>
      <c r="F199" s="149" t="str">
        <f>VLOOKUP($A199,'13.Mapping'!$A$2:$J$447,3,0)</f>
        <v>P17</v>
      </c>
      <c r="G199" s="149">
        <f>VLOOKUP($A199,'13.Mapping'!$A$2:$J$447,10,0)</f>
        <v>0</v>
      </c>
      <c r="H199" s="285"/>
      <c r="I199" s="286"/>
    </row>
    <row r="200" spans="1:9" s="147" customFormat="1">
      <c r="A200" s="167" t="s">
        <v>779</v>
      </c>
      <c r="B200" s="153" t="s">
        <v>780</v>
      </c>
      <c r="C200" s="97">
        <f>IFERROR(INDEX('5.งบทดลอง รพ.'!$C:$C,MATCH('6.WS-Re-Exp'!A200,'5.งบทดลอง รพ.'!$A:$A,0)),)</f>
        <v>0</v>
      </c>
      <c r="D200" s="80"/>
      <c r="E200" s="149" t="str">
        <f>VLOOKUP($A200,'13.Mapping'!$A$2:$J$447,5,0)</f>
        <v>52010</v>
      </c>
      <c r="F200" s="149" t="str">
        <f>VLOOKUP($A200,'13.Mapping'!$A$2:$J$447,3,0)</f>
        <v>P17</v>
      </c>
      <c r="G200" s="149">
        <f>VLOOKUP($A200,'13.Mapping'!$A$2:$J$447,10,0)</f>
        <v>0</v>
      </c>
      <c r="H200" s="218"/>
      <c r="I200" s="216"/>
    </row>
    <row r="201" spans="1:9" s="146" customFormat="1">
      <c r="A201" s="167" t="s">
        <v>781</v>
      </c>
      <c r="B201" s="153" t="s">
        <v>782</v>
      </c>
      <c r="C201" s="97">
        <f>IFERROR(INDEX('5.งบทดลอง รพ.'!$C:$C,MATCH('6.WS-Re-Exp'!A201,'5.งบทดลอง รพ.'!$A:$A,0)),)</f>
        <v>0</v>
      </c>
      <c r="D201" s="80"/>
      <c r="E201" s="149" t="str">
        <f>VLOOKUP($A201,'13.Mapping'!$A$2:$J$447,5,0)</f>
        <v>52010</v>
      </c>
      <c r="F201" s="149" t="str">
        <f>VLOOKUP($A201,'13.Mapping'!$A$2:$J$447,3,0)</f>
        <v>P17</v>
      </c>
      <c r="G201" s="149">
        <f>VLOOKUP($A201,'13.Mapping'!$A$2:$J$447,10,0)</f>
        <v>0</v>
      </c>
      <c r="H201" s="285"/>
      <c r="I201" s="286"/>
    </row>
    <row r="202" spans="1:9" s="146" customFormat="1">
      <c r="A202" s="167" t="s">
        <v>783</v>
      </c>
      <c r="B202" s="153" t="s">
        <v>1040</v>
      </c>
      <c r="C202" s="97">
        <f>IFERROR(INDEX('5.งบทดลอง รพ.'!$C:$C,MATCH('6.WS-Re-Exp'!A202,'5.งบทดลอง รพ.'!$A:$A,0)),)</f>
        <v>480000</v>
      </c>
      <c r="D202" s="80"/>
      <c r="E202" s="149" t="str">
        <f>VLOOKUP($A202,'13.Mapping'!$A$2:$J$447,5,0)</f>
        <v>51070</v>
      </c>
      <c r="F202" s="149" t="str">
        <f>VLOOKUP($A202,'13.Mapping'!$A$2:$J$447,3,0)</f>
        <v>P19</v>
      </c>
      <c r="G202" s="149" t="str">
        <f>VLOOKUP($A202,'13.Mapping'!$A$2:$J$447,10,0)</f>
        <v>PC18</v>
      </c>
      <c r="H202" s="285"/>
      <c r="I202" s="286"/>
    </row>
    <row r="203" spans="1:9" s="146" customFormat="1">
      <c r="A203" s="167" t="s">
        <v>272</v>
      </c>
      <c r="B203" s="153" t="s">
        <v>6101</v>
      </c>
      <c r="C203" s="97">
        <f>IFERROR(INDEX('5.งบทดลอง รพ.'!$C:$C,MATCH('6.WS-Re-Exp'!A203,'5.งบทดลอง รพ.'!$A:$A,0)),)</f>
        <v>0</v>
      </c>
      <c r="D203" s="80"/>
      <c r="E203" s="149" t="str">
        <f>VLOOKUP($A203,'13.Mapping'!$A$2:$J$447,5,0)</f>
        <v>52060</v>
      </c>
      <c r="F203" s="149" t="str">
        <f>VLOOKUP($A203,'13.Mapping'!$A$2:$J$447,3,0)</f>
        <v>P20</v>
      </c>
      <c r="G203" s="149">
        <f>VLOOKUP($A203,'13.Mapping'!$A$2:$J$447,10,0)</f>
        <v>0</v>
      </c>
      <c r="H203" s="285"/>
      <c r="I203" s="286"/>
    </row>
    <row r="204" spans="1:9" s="146" customFormat="1">
      <c r="A204" s="167" t="s">
        <v>6103</v>
      </c>
      <c r="B204" s="153" t="s">
        <v>6102</v>
      </c>
      <c r="C204" s="97">
        <f>IFERROR(INDEX('5.งบทดลอง รพ.'!$C:$C,MATCH('6.WS-Re-Exp'!A204,'5.งบทดลอง รพ.'!$A:$A,0)),)</f>
        <v>0</v>
      </c>
      <c r="D204" s="80"/>
      <c r="E204" s="149" t="str">
        <f>VLOOKUP($A204,'13.Mapping'!$A$2:$J$447,5,0)</f>
        <v>52060</v>
      </c>
      <c r="F204" s="149" t="str">
        <f>VLOOKUP($A204,'13.Mapping'!$A$2:$J$447,3,0)</f>
        <v>P20</v>
      </c>
      <c r="G204" s="149" t="str">
        <f>VLOOKUP($A204,'13.Mapping'!$A$2:$J$447,10,0)</f>
        <v>PC19</v>
      </c>
      <c r="H204" s="285"/>
      <c r="I204" s="286"/>
    </row>
    <row r="205" spans="1:9" s="146" customFormat="1">
      <c r="A205" s="167" t="s">
        <v>273</v>
      </c>
      <c r="B205" s="153" t="s">
        <v>274</v>
      </c>
      <c r="C205" s="97">
        <f>IFERROR(INDEX('5.งบทดลอง รพ.'!$C:$C,MATCH('6.WS-Re-Exp'!A205,'5.งบทดลอง รพ.'!$A:$A,0)),)</f>
        <v>0</v>
      </c>
      <c r="D205" s="80"/>
      <c r="E205" s="149" t="str">
        <f>VLOOKUP($A205,'13.Mapping'!$A$2:$J$447,5,0)</f>
        <v>52060</v>
      </c>
      <c r="F205" s="149" t="str">
        <f>VLOOKUP($A205,'13.Mapping'!$A$2:$J$447,3,0)</f>
        <v>P20</v>
      </c>
      <c r="G205" s="149">
        <f>VLOOKUP($A205,'13.Mapping'!$A$2:$J$447,10,0)</f>
        <v>0</v>
      </c>
      <c r="H205" s="285"/>
      <c r="I205" s="286"/>
    </row>
    <row r="206" spans="1:9" s="146" customFormat="1">
      <c r="A206" s="167" t="s">
        <v>275</v>
      </c>
      <c r="B206" s="153" t="s">
        <v>276</v>
      </c>
      <c r="C206" s="97">
        <f>IFERROR(INDEX('5.งบทดลอง รพ.'!$C:$C,MATCH('6.WS-Re-Exp'!A206,'5.งบทดลอง รพ.'!$A:$A,0)),)</f>
        <v>301135.92</v>
      </c>
      <c r="D206" s="80"/>
      <c r="E206" s="149" t="str">
        <f>VLOOKUP($A206,'13.Mapping'!$A$2:$J$447,5,0)</f>
        <v>52060</v>
      </c>
      <c r="F206" s="149" t="str">
        <f>VLOOKUP($A206,'13.Mapping'!$A$2:$J$447,3,0)</f>
        <v>P20</v>
      </c>
      <c r="G206" s="149">
        <f>VLOOKUP($A206,'13.Mapping'!$A$2:$J$447,10,0)</f>
        <v>0</v>
      </c>
      <c r="H206" s="285"/>
      <c r="I206" s="286"/>
    </row>
    <row r="207" spans="1:9" s="146" customFormat="1">
      <c r="A207" s="167" t="s">
        <v>277</v>
      </c>
      <c r="B207" s="153" t="s">
        <v>278</v>
      </c>
      <c r="C207" s="97">
        <f>IFERROR(INDEX('5.งบทดลอง รพ.'!$C:$C,MATCH('6.WS-Re-Exp'!A207,'5.งบทดลอง รพ.'!$A:$A,0)),)</f>
        <v>451703.88</v>
      </c>
      <c r="D207" s="80"/>
      <c r="E207" s="149" t="str">
        <f>VLOOKUP($A207,'13.Mapping'!$A$2:$J$447,5,0)</f>
        <v>52060</v>
      </c>
      <c r="F207" s="149" t="str">
        <f>VLOOKUP($A207,'13.Mapping'!$A$2:$J$447,3,0)</f>
        <v>P20</v>
      </c>
      <c r="G207" s="149">
        <f>VLOOKUP($A207,'13.Mapping'!$A$2:$J$447,10,0)</f>
        <v>0</v>
      </c>
      <c r="H207" s="285"/>
      <c r="I207" s="286"/>
    </row>
    <row r="208" spans="1:9" s="147" customFormat="1">
      <c r="A208" s="167" t="s">
        <v>279</v>
      </c>
      <c r="B208" s="153" t="s">
        <v>280</v>
      </c>
      <c r="C208" s="97">
        <f>IFERROR(INDEX('5.งบทดลอง รพ.'!$C:$C,MATCH('6.WS-Re-Exp'!A208,'5.งบทดลอง รพ.'!$A:$A,0)),)</f>
        <v>0</v>
      </c>
      <c r="D208" s="80"/>
      <c r="E208" s="149" t="str">
        <f>VLOOKUP($A208,'13.Mapping'!$A$2:$J$447,5,0)</f>
        <v>52060</v>
      </c>
      <c r="F208" s="149" t="str">
        <f>VLOOKUP($A208,'13.Mapping'!$A$2:$J$447,3,0)</f>
        <v>P20</v>
      </c>
      <c r="G208" s="149">
        <f>VLOOKUP($A208,'13.Mapping'!$A$2:$J$447,10,0)</f>
        <v>0</v>
      </c>
      <c r="H208" s="218"/>
      <c r="I208" s="216"/>
    </row>
    <row r="209" spans="1:9" s="146" customFormat="1">
      <c r="A209" s="167" t="s">
        <v>1145</v>
      </c>
      <c r="B209" s="153" t="s">
        <v>1113</v>
      </c>
      <c r="C209" s="97">
        <f>IFERROR(INDEX('5.งบทดลอง รพ.'!$C:$C,MATCH('6.WS-Re-Exp'!A209,'5.งบทดลอง รพ.'!$A:$A,0)),)</f>
        <v>0</v>
      </c>
      <c r="D209" s="80"/>
      <c r="E209" s="149" t="str">
        <f>VLOOKUP($A209,'13.Mapping'!$A$2:$J$447,5,0)</f>
        <v>52060</v>
      </c>
      <c r="F209" s="149" t="str">
        <f>VLOOKUP($A209,'13.Mapping'!$A$2:$J$447,3,0)</f>
        <v>P20</v>
      </c>
      <c r="G209" s="149">
        <f>VLOOKUP($A209,'13.Mapping'!$A$2:$J$447,10,0)</f>
        <v>0</v>
      </c>
      <c r="H209" s="285"/>
      <c r="I209" s="286"/>
    </row>
    <row r="210" spans="1:9" s="147" customFormat="1">
      <c r="A210" s="167" t="s">
        <v>1146</v>
      </c>
      <c r="B210" s="153" t="s">
        <v>1114</v>
      </c>
      <c r="C210" s="97">
        <f>IFERROR(INDEX('5.งบทดลอง รพ.'!$C:$C,MATCH('6.WS-Re-Exp'!A210,'5.งบทดลอง รพ.'!$A:$A,0)),)</f>
        <v>352317</v>
      </c>
      <c r="D210" s="80"/>
      <c r="E210" s="149" t="str">
        <f>VLOOKUP($A210,'13.Mapping'!$A$2:$J$447,5,0)</f>
        <v>52060</v>
      </c>
      <c r="F210" s="149" t="str">
        <f>VLOOKUP($A210,'13.Mapping'!$A$2:$J$447,3,0)</f>
        <v>P20</v>
      </c>
      <c r="G210" s="149" t="str">
        <f>VLOOKUP($A210,'13.Mapping'!$A$2:$J$447,10,0)</f>
        <v>PC19</v>
      </c>
      <c r="H210" s="218"/>
      <c r="I210" s="216"/>
    </row>
    <row r="211" spans="1:9" s="146" customFormat="1">
      <c r="A211" s="167" t="s">
        <v>281</v>
      </c>
      <c r="B211" s="153" t="s">
        <v>282</v>
      </c>
      <c r="C211" s="97">
        <f>IFERROR(INDEX('5.งบทดลอง รพ.'!$C:$C,MATCH('6.WS-Re-Exp'!A211,'5.งบทดลอง รพ.'!$A:$A,0)),)</f>
        <v>0</v>
      </c>
      <c r="D211" s="80"/>
      <c r="E211" s="149" t="str">
        <f>VLOOKUP($A211,'13.Mapping'!$A$2:$J$447,5,0)</f>
        <v>52060</v>
      </c>
      <c r="F211" s="149" t="str">
        <f>VLOOKUP($A211,'13.Mapping'!$A$2:$J$447,3,0)</f>
        <v>P20</v>
      </c>
      <c r="G211" s="149">
        <f>VLOOKUP($A211,'13.Mapping'!$A$2:$J$447,10,0)</f>
        <v>0</v>
      </c>
      <c r="H211" s="285"/>
      <c r="I211" s="286"/>
    </row>
    <row r="212" spans="1:9" s="147" customFormat="1">
      <c r="A212" s="167" t="s">
        <v>283</v>
      </c>
      <c r="B212" s="153" t="s">
        <v>284</v>
      </c>
      <c r="C212" s="97">
        <f>IFERROR(INDEX('5.งบทดลอง รพ.'!$C:$C,MATCH('6.WS-Re-Exp'!A212,'5.งบทดลอง รพ.'!$A:$A,0)),)</f>
        <v>0</v>
      </c>
      <c r="D212" s="80"/>
      <c r="E212" s="149" t="str">
        <f>VLOOKUP($A212,'13.Mapping'!$A$2:$J$447,5,0)</f>
        <v>52060</v>
      </c>
      <c r="F212" s="149" t="str">
        <f>VLOOKUP($A212,'13.Mapping'!$A$2:$J$447,3,0)</f>
        <v>P20</v>
      </c>
      <c r="G212" s="149" t="str">
        <f>VLOOKUP($A212,'13.Mapping'!$A$2:$J$447,10,0)</f>
        <v>PC19</v>
      </c>
      <c r="H212" s="218"/>
      <c r="I212" s="216"/>
    </row>
    <row r="213" spans="1:9" s="146" customFormat="1">
      <c r="A213" s="167" t="s">
        <v>266</v>
      </c>
      <c r="B213" s="153" t="s">
        <v>267</v>
      </c>
      <c r="C213" s="97">
        <f>IFERROR(INDEX('5.งบทดลอง รพ.'!$C:$C,MATCH('6.WS-Re-Exp'!A213,'5.งบทดลอง รพ.'!$A:$A,0)),)</f>
        <v>1074000</v>
      </c>
      <c r="D213" s="80"/>
      <c r="E213" s="149" t="str">
        <f>VLOOKUP($A213,'13.Mapping'!$A$2:$J$447,5,0)</f>
        <v>52070</v>
      </c>
      <c r="F213" s="149" t="str">
        <f>VLOOKUP($A213,'13.Mapping'!$A$2:$J$447,3,0)</f>
        <v>P19</v>
      </c>
      <c r="G213" s="149">
        <f>VLOOKUP($A213,'13.Mapping'!$A$2:$J$447,10,0)</f>
        <v>0</v>
      </c>
      <c r="H213" s="285"/>
      <c r="I213" s="286"/>
    </row>
    <row r="214" spans="1:9" s="146" customFormat="1">
      <c r="A214" s="167" t="s">
        <v>268</v>
      </c>
      <c r="B214" s="153" t="s">
        <v>269</v>
      </c>
      <c r="C214" s="97">
        <f>IFERROR(INDEX('5.งบทดลอง รพ.'!$C:$C,MATCH('6.WS-Re-Exp'!A214,'5.งบทดลอง รพ.'!$A:$A,0)),)</f>
        <v>126000</v>
      </c>
      <c r="D214" s="80"/>
      <c r="E214" s="149" t="str">
        <f>VLOOKUP($A214,'13.Mapping'!$A$2:$J$447,5,0)</f>
        <v>52070</v>
      </c>
      <c r="F214" s="149" t="str">
        <f>VLOOKUP($A214,'13.Mapping'!$A$2:$J$447,3,0)</f>
        <v>P19</v>
      </c>
      <c r="G214" s="149" t="str">
        <f>VLOOKUP($A214,'13.Mapping'!$A$2:$J$447,10,0)</f>
        <v>PC18</v>
      </c>
      <c r="H214" s="285"/>
      <c r="I214" s="286"/>
    </row>
    <row r="215" spans="1:9" s="146" customFormat="1">
      <c r="A215" s="167" t="s">
        <v>6311</v>
      </c>
      <c r="B215" s="153" t="s">
        <v>789</v>
      </c>
      <c r="C215" s="97">
        <f>IFERROR(INDEX('5.งบทดลอง รพ.'!$C:$C,MATCH('6.WS-Re-Exp'!A215,'5.งบทดลอง รพ.'!$A:$A,0)),)</f>
        <v>0</v>
      </c>
      <c r="D215" s="80"/>
      <c r="E215" s="149" t="str">
        <f>VLOOKUP($A215,'13.Mapping'!$A$2:$J$447,5,0)</f>
        <v>52060</v>
      </c>
      <c r="F215" s="149" t="str">
        <f>VLOOKUP($A215,'13.Mapping'!$A$2:$J$447,3,0)</f>
        <v>P20</v>
      </c>
      <c r="G215" s="149">
        <f>VLOOKUP($A215,'13.Mapping'!$A$2:$J$447,10,0)</f>
        <v>0</v>
      </c>
      <c r="H215" s="285"/>
      <c r="I215" s="286"/>
    </row>
    <row r="216" spans="1:9" s="146" customFormat="1">
      <c r="A216" s="167" t="s">
        <v>6695</v>
      </c>
      <c r="B216" s="153" t="s">
        <v>791</v>
      </c>
      <c r="C216" s="97">
        <f>IFERROR(INDEX('5.งบทดลอง รพ.'!$C:$C,MATCH('6.WS-Re-Exp'!A216,'5.งบทดลอง รพ.'!$A:$A,0)),)</f>
        <v>0</v>
      </c>
      <c r="D216" s="80"/>
      <c r="E216" s="149" t="str">
        <f>VLOOKUP($A216,'13.Mapping'!$A$2:$J$447,5,0)</f>
        <v>52060</v>
      </c>
      <c r="F216" s="149" t="str">
        <f>VLOOKUP($A216,'13.Mapping'!$A$2:$J$447,3,0)</f>
        <v>P20</v>
      </c>
      <c r="G216" s="149">
        <f>VLOOKUP($A216,'13.Mapping'!$A$2:$J$447,10,0)</f>
        <v>0</v>
      </c>
      <c r="H216" s="285"/>
      <c r="I216" s="286"/>
    </row>
    <row r="217" spans="1:9" s="147" customFormat="1">
      <c r="A217" s="167" t="s">
        <v>786</v>
      </c>
      <c r="B217" s="153" t="s">
        <v>787</v>
      </c>
      <c r="C217" s="97">
        <f>IFERROR(INDEX('5.งบทดลอง รพ.'!$C:$C,MATCH('6.WS-Re-Exp'!A217,'5.งบทดลอง รพ.'!$A:$A,0)),)</f>
        <v>0</v>
      </c>
      <c r="D217" s="80"/>
      <c r="E217" s="149" t="str">
        <f>VLOOKUP($A217,'13.Mapping'!$A$2:$J$447,5,0)</f>
        <v>52090</v>
      </c>
      <c r="F217" s="149" t="str">
        <f>VLOOKUP($A217,'13.Mapping'!$A$2:$J$447,3,0)</f>
        <v>P19</v>
      </c>
      <c r="G217" s="149" t="str">
        <f>VLOOKUP($A217,'13.Mapping'!$A$2:$J$447,10,0)</f>
        <v>PC18</v>
      </c>
      <c r="H217" s="218"/>
      <c r="I217" s="216"/>
    </row>
    <row r="218" spans="1:9" s="147" customFormat="1">
      <c r="A218" s="167" t="s">
        <v>1150</v>
      </c>
      <c r="B218" s="153" t="s">
        <v>1151</v>
      </c>
      <c r="C218" s="97">
        <f>IFERROR(INDEX('5.งบทดลอง รพ.'!$C:$C,MATCH('6.WS-Re-Exp'!A218,'5.งบทดลอง รพ.'!$A:$A,0)),)</f>
        <v>0</v>
      </c>
      <c r="D218" s="80"/>
      <c r="E218" s="149" t="str">
        <f>VLOOKUP($A218,'13.Mapping'!$A$2:$J$447,5,0)</f>
        <v>52060</v>
      </c>
      <c r="F218" s="149" t="str">
        <f>VLOOKUP($A218,'13.Mapping'!$A$2:$J$447,3,0)</f>
        <v>P20</v>
      </c>
      <c r="G218" s="149">
        <f>VLOOKUP($A218,'13.Mapping'!$A$2:$J$447,10,0)</f>
        <v>0</v>
      </c>
      <c r="H218" s="218"/>
      <c r="I218" s="216"/>
    </row>
    <row r="219" spans="1:9" s="147" customFormat="1">
      <c r="A219" s="167" t="s">
        <v>1152</v>
      </c>
      <c r="B219" s="153" t="s">
        <v>1153</v>
      </c>
      <c r="C219" s="97">
        <f>IFERROR(INDEX('5.งบทดลอง รพ.'!$C:$C,MATCH('6.WS-Re-Exp'!A219,'5.งบทดลอง รพ.'!$A:$A,0)),)</f>
        <v>0</v>
      </c>
      <c r="D219" s="80"/>
      <c r="E219" s="149" t="str">
        <f>VLOOKUP($A219,'13.Mapping'!$A$2:$J$447,5,0)</f>
        <v>52060</v>
      </c>
      <c r="F219" s="149" t="str">
        <f>VLOOKUP($A219,'13.Mapping'!$A$2:$J$447,3,0)</f>
        <v>P20</v>
      </c>
      <c r="G219" s="149" t="str">
        <f>VLOOKUP($A219,'13.Mapping'!$A$2:$J$447,10,0)</f>
        <v>PC19</v>
      </c>
      <c r="H219" s="218"/>
      <c r="I219" s="216"/>
    </row>
    <row r="220" spans="1:9" s="147" customFormat="1">
      <c r="A220" s="167" t="s">
        <v>285</v>
      </c>
      <c r="B220" s="153" t="s">
        <v>286</v>
      </c>
      <c r="C220" s="97">
        <f>IFERROR(INDEX('5.งบทดลอง รพ.'!$C:$C,MATCH('6.WS-Re-Exp'!A220,'5.งบทดลอง รพ.'!$A:$A,0)),)</f>
        <v>20000</v>
      </c>
      <c r="D220" s="80"/>
      <c r="E220" s="149" t="str">
        <f>VLOOKUP($A220,'13.Mapping'!$A$2:$J$447,5,0)</f>
        <v>52060</v>
      </c>
      <c r="F220" s="149" t="str">
        <f>VLOOKUP($A220,'13.Mapping'!$A$2:$J$447,3,0)</f>
        <v>P20</v>
      </c>
      <c r="G220" s="149">
        <f>VLOOKUP($A220,'13.Mapping'!$A$2:$J$447,10,0)</f>
        <v>0</v>
      </c>
      <c r="H220" s="218"/>
      <c r="I220" s="216"/>
    </row>
    <row r="221" spans="1:9" s="146" customFormat="1">
      <c r="A221" s="167" t="s">
        <v>287</v>
      </c>
      <c r="B221" s="153" t="s">
        <v>288</v>
      </c>
      <c r="C221" s="97">
        <f>IFERROR(INDEX('5.งบทดลอง รพ.'!$C:$C,MATCH('6.WS-Re-Exp'!A221,'5.งบทดลอง รพ.'!$A:$A,0)),)</f>
        <v>0</v>
      </c>
      <c r="D221" s="80"/>
      <c r="E221" s="149" t="str">
        <f>VLOOKUP($A221,'13.Mapping'!$A$2:$J$447,5,0)</f>
        <v>52060</v>
      </c>
      <c r="F221" s="149" t="str">
        <f>VLOOKUP($A221,'13.Mapping'!$A$2:$J$447,3,0)</f>
        <v>P20</v>
      </c>
      <c r="G221" s="149">
        <f>VLOOKUP($A221,'13.Mapping'!$A$2:$J$447,10,0)</f>
        <v>0</v>
      </c>
      <c r="H221" s="285"/>
      <c r="I221" s="286"/>
    </row>
    <row r="222" spans="1:9" s="146" customFormat="1">
      <c r="A222" s="167" t="s">
        <v>792</v>
      </c>
      <c r="B222" s="153" t="s">
        <v>793</v>
      </c>
      <c r="C222" s="97">
        <f>IFERROR(INDEX('5.งบทดลอง รพ.'!$C:$C,MATCH('6.WS-Re-Exp'!A222,'5.งบทดลอง รพ.'!$A:$A,0)),)</f>
        <v>0</v>
      </c>
      <c r="D222" s="80"/>
      <c r="E222" s="149" t="str">
        <f>VLOOKUP($A222,'13.Mapping'!$A$2:$J$447,5,0)</f>
        <v>52060</v>
      </c>
      <c r="F222" s="149" t="str">
        <f>VLOOKUP($A222,'13.Mapping'!$A$2:$J$447,3,0)</f>
        <v>P20</v>
      </c>
      <c r="G222" s="149">
        <f>VLOOKUP($A222,'13.Mapping'!$A$2:$J$447,10,0)</f>
        <v>0</v>
      </c>
      <c r="H222" s="285"/>
      <c r="I222" s="286"/>
    </row>
    <row r="223" spans="1:9" s="146" customFormat="1">
      <c r="A223" s="167" t="s">
        <v>289</v>
      </c>
      <c r="B223" s="153" t="s">
        <v>290</v>
      </c>
      <c r="C223" s="97">
        <f>IFERROR(INDEX('5.งบทดลอง รพ.'!$C:$C,MATCH('6.WS-Re-Exp'!A223,'5.งบทดลอง รพ.'!$A:$A,0)),)</f>
        <v>0</v>
      </c>
      <c r="D223" s="80"/>
      <c r="E223" s="149" t="str">
        <f>VLOOKUP($A223,'13.Mapping'!$A$2:$J$447,5,0)</f>
        <v>52060</v>
      </c>
      <c r="F223" s="149" t="str">
        <f>VLOOKUP($A223,'13.Mapping'!$A$2:$J$447,3,0)</f>
        <v>P20</v>
      </c>
      <c r="G223" s="149">
        <f>VLOOKUP($A223,'13.Mapping'!$A$2:$J$447,10,0)</f>
        <v>0</v>
      </c>
      <c r="H223" s="285"/>
      <c r="I223" s="286"/>
    </row>
    <row r="224" spans="1:9" s="146" customFormat="1">
      <c r="A224" s="167" t="s">
        <v>291</v>
      </c>
      <c r="B224" s="153" t="s">
        <v>292</v>
      </c>
      <c r="C224" s="97">
        <f>IFERROR(INDEX('5.งบทดลอง รพ.'!$C:$C,MATCH('6.WS-Re-Exp'!A224,'5.งบทดลอง รพ.'!$A:$A,0)),)</f>
        <v>0</v>
      </c>
      <c r="D224" s="80"/>
      <c r="E224" s="149" t="str">
        <f>VLOOKUP($A224,'13.Mapping'!$A$2:$J$447,5,0)</f>
        <v>52060</v>
      </c>
      <c r="F224" s="149" t="str">
        <f>VLOOKUP($A224,'13.Mapping'!$A$2:$J$447,3,0)</f>
        <v>P20</v>
      </c>
      <c r="G224" s="149">
        <f>VLOOKUP($A224,'13.Mapping'!$A$2:$J$447,10,0)</f>
        <v>0</v>
      </c>
      <c r="H224" s="285"/>
      <c r="I224" s="286"/>
    </row>
    <row r="225" spans="1:9" s="146" customFormat="1">
      <c r="A225" s="167" t="s">
        <v>293</v>
      </c>
      <c r="B225" s="153" t="s">
        <v>1020</v>
      </c>
      <c r="C225" s="97">
        <f>IFERROR(INDEX('5.งบทดลอง รพ.'!$C:$C,MATCH('6.WS-Re-Exp'!A225,'5.งบทดลอง รพ.'!$A:$A,0)),)</f>
        <v>0</v>
      </c>
      <c r="D225" s="80"/>
      <c r="E225" s="149" t="str">
        <f>VLOOKUP($A225,'13.Mapping'!$A$2:$J$447,5,0)</f>
        <v>52060</v>
      </c>
      <c r="F225" s="149" t="str">
        <f>VLOOKUP($A225,'13.Mapping'!$A$2:$J$447,3,0)</f>
        <v>P20</v>
      </c>
      <c r="G225" s="149">
        <f>VLOOKUP($A225,'13.Mapping'!$A$2:$J$447,10,0)</f>
        <v>0</v>
      </c>
      <c r="H225" s="285"/>
      <c r="I225" s="286"/>
    </row>
    <row r="226" spans="1:9" s="146" customFormat="1">
      <c r="A226" s="167" t="s">
        <v>294</v>
      </c>
      <c r="B226" s="153" t="s">
        <v>295</v>
      </c>
      <c r="C226" s="97">
        <f>IFERROR(INDEX('5.งบทดลอง รพ.'!$C:$C,MATCH('6.WS-Re-Exp'!A226,'5.งบทดลอง รพ.'!$A:$A,0)),)</f>
        <v>0</v>
      </c>
      <c r="D226" s="80"/>
      <c r="E226" s="149" t="str">
        <f>VLOOKUP($A226,'13.Mapping'!$A$2:$J$447,5,0)</f>
        <v>52060</v>
      </c>
      <c r="F226" s="149" t="str">
        <f>VLOOKUP($A226,'13.Mapping'!$A$2:$J$447,3,0)</f>
        <v>P20</v>
      </c>
      <c r="G226" s="149">
        <f>VLOOKUP($A226,'13.Mapping'!$A$2:$J$447,10,0)</f>
        <v>0</v>
      </c>
      <c r="H226" s="285"/>
      <c r="I226" s="286"/>
    </row>
    <row r="227" spans="1:9" s="146" customFormat="1">
      <c r="A227" s="167" t="s">
        <v>296</v>
      </c>
      <c r="B227" s="153" t="s">
        <v>297</v>
      </c>
      <c r="C227" s="97">
        <f>IFERROR(INDEX('5.งบทดลอง รพ.'!$C:$C,MATCH('6.WS-Re-Exp'!A227,'5.งบทดลอง รพ.'!$A:$A,0)),)</f>
        <v>0</v>
      </c>
      <c r="D227" s="80"/>
      <c r="E227" s="149" t="str">
        <f>VLOOKUP($A227,'13.Mapping'!$A$2:$J$447,5,0)</f>
        <v>52060</v>
      </c>
      <c r="F227" s="149" t="str">
        <f>VLOOKUP($A227,'13.Mapping'!$A$2:$J$447,3,0)</f>
        <v>P20</v>
      </c>
      <c r="G227" s="149">
        <f>VLOOKUP($A227,'13.Mapping'!$A$2:$J$447,10,0)</f>
        <v>0</v>
      </c>
      <c r="H227" s="285"/>
      <c r="I227" s="286"/>
    </row>
    <row r="228" spans="1:9" s="146" customFormat="1">
      <c r="A228" s="167" t="s">
        <v>298</v>
      </c>
      <c r="B228" s="153" t="s">
        <v>299</v>
      </c>
      <c r="C228" s="97">
        <f>IFERROR(INDEX('5.งบทดลอง รพ.'!$C:$C,MATCH('6.WS-Re-Exp'!A228,'5.งบทดลอง รพ.'!$A:$A,0)),)</f>
        <v>0</v>
      </c>
      <c r="D228" s="80"/>
      <c r="E228" s="149" t="str">
        <f>VLOOKUP($A228,'13.Mapping'!$A$2:$J$447,5,0)</f>
        <v>52060</v>
      </c>
      <c r="F228" s="149" t="str">
        <f>VLOOKUP($A228,'13.Mapping'!$A$2:$J$447,3,0)</f>
        <v>P20</v>
      </c>
      <c r="G228" s="149">
        <f>VLOOKUP($A228,'13.Mapping'!$A$2:$J$447,10,0)</f>
        <v>0</v>
      </c>
      <c r="H228" s="285"/>
      <c r="I228" s="286"/>
    </row>
    <row r="229" spans="1:9" s="146" customFormat="1">
      <c r="A229" s="167" t="s">
        <v>300</v>
      </c>
      <c r="B229" s="153" t="s">
        <v>286</v>
      </c>
      <c r="C229" s="97">
        <f>IFERROR(INDEX('5.งบทดลอง รพ.'!$C:$C,MATCH('6.WS-Re-Exp'!A229,'5.งบทดลอง รพ.'!$A:$A,0)),)</f>
        <v>30000</v>
      </c>
      <c r="D229" s="80"/>
      <c r="E229" s="149" t="str">
        <f>VLOOKUP($A229,'13.Mapping'!$A$2:$J$447,5,0)</f>
        <v>52060</v>
      </c>
      <c r="F229" s="149" t="str">
        <f>VLOOKUP($A229,'13.Mapping'!$A$2:$J$447,3,0)</f>
        <v>P20</v>
      </c>
      <c r="G229" s="149">
        <f>VLOOKUP($A229,'13.Mapping'!$A$2:$J$447,10,0)</f>
        <v>0</v>
      </c>
      <c r="H229" s="285"/>
      <c r="I229" s="286"/>
    </row>
    <row r="230" spans="1:9" s="146" customFormat="1">
      <c r="A230" s="167" t="s">
        <v>301</v>
      </c>
      <c r="B230" s="153" t="s">
        <v>302</v>
      </c>
      <c r="C230" s="97">
        <f>IFERROR(INDEX('5.งบทดลอง รพ.'!$C:$C,MATCH('6.WS-Re-Exp'!A230,'5.งบทดลอง รพ.'!$A:$A,0)),)</f>
        <v>0</v>
      </c>
      <c r="D230" s="80"/>
      <c r="E230" s="149" t="str">
        <f>VLOOKUP($A230,'13.Mapping'!$A$2:$J$447,5,0)</f>
        <v>52060</v>
      </c>
      <c r="F230" s="149" t="str">
        <f>VLOOKUP($A230,'13.Mapping'!$A$2:$J$447,3,0)</f>
        <v>P20</v>
      </c>
      <c r="G230" s="149">
        <f>VLOOKUP($A230,'13.Mapping'!$A$2:$J$447,10,0)</f>
        <v>0</v>
      </c>
      <c r="H230" s="285"/>
      <c r="I230" s="286"/>
    </row>
    <row r="231" spans="1:9" s="146" customFormat="1">
      <c r="A231" s="167" t="s">
        <v>794</v>
      </c>
      <c r="B231" s="153" t="s">
        <v>795</v>
      </c>
      <c r="C231" s="97">
        <f>IFERROR(INDEX('5.งบทดลอง รพ.'!$C:$C,MATCH('6.WS-Re-Exp'!A231,'5.งบทดลอง รพ.'!$A:$A,0)),)</f>
        <v>25000</v>
      </c>
      <c r="D231" s="80"/>
      <c r="E231" s="149" t="str">
        <f>VLOOKUP($A231,'13.Mapping'!$A$2:$J$447,5,0)</f>
        <v>52060</v>
      </c>
      <c r="F231" s="149" t="str">
        <f>VLOOKUP($A231,'13.Mapping'!$A$2:$J$447,3,0)</f>
        <v>P20</v>
      </c>
      <c r="G231" s="149">
        <f>VLOOKUP($A231,'13.Mapping'!$A$2:$J$447,10,0)</f>
        <v>0</v>
      </c>
      <c r="H231" s="285"/>
      <c r="I231" s="286"/>
    </row>
    <row r="232" spans="1:9" s="146" customFormat="1">
      <c r="A232" s="167" t="s">
        <v>303</v>
      </c>
      <c r="B232" s="153" t="s">
        <v>304</v>
      </c>
      <c r="C232" s="97">
        <f>IFERROR(INDEX('5.งบทดลอง รพ.'!$C:$C,MATCH('6.WS-Re-Exp'!A232,'5.งบทดลอง รพ.'!$A:$A,0)),)</f>
        <v>0</v>
      </c>
      <c r="D232" s="80"/>
      <c r="E232" s="149" t="str">
        <f>VLOOKUP($A232,'13.Mapping'!$A$2:$J$447,5,0)</f>
        <v>52060</v>
      </c>
      <c r="F232" s="149" t="str">
        <f>VLOOKUP($A232,'13.Mapping'!$A$2:$J$447,3,0)</f>
        <v>P20</v>
      </c>
      <c r="G232" s="149">
        <f>VLOOKUP($A232,'13.Mapping'!$A$2:$J$447,10,0)</f>
        <v>0</v>
      </c>
      <c r="H232" s="285"/>
      <c r="I232" s="286"/>
    </row>
    <row r="233" spans="1:9" s="146" customFormat="1">
      <c r="A233" s="167" t="s">
        <v>305</v>
      </c>
      <c r="B233" s="153" t="s">
        <v>306</v>
      </c>
      <c r="C233" s="97">
        <f>IFERROR(INDEX('5.งบทดลอง รพ.'!$C:$C,MATCH('6.WS-Re-Exp'!A233,'5.งบทดลอง รพ.'!$A:$A,0)),)</f>
        <v>0</v>
      </c>
      <c r="D233" s="80"/>
      <c r="E233" s="149" t="str">
        <f>VLOOKUP($A233,'13.Mapping'!$A$2:$J$447,5,0)</f>
        <v>52060</v>
      </c>
      <c r="F233" s="149" t="str">
        <f>VLOOKUP($A233,'13.Mapping'!$A$2:$J$447,3,0)</f>
        <v>P20</v>
      </c>
      <c r="G233" s="149">
        <f>VLOOKUP($A233,'13.Mapping'!$A$2:$J$447,10,0)</f>
        <v>0</v>
      </c>
      <c r="H233" s="285"/>
      <c r="I233" s="286"/>
    </row>
    <row r="234" spans="1:9" s="146" customFormat="1">
      <c r="A234" s="167" t="s">
        <v>307</v>
      </c>
      <c r="B234" s="153" t="s">
        <v>308</v>
      </c>
      <c r="C234" s="97">
        <f>IFERROR(INDEX('5.งบทดลอง รพ.'!$C:$C,MATCH('6.WS-Re-Exp'!A234,'5.งบทดลอง รพ.'!$A:$A,0)),)</f>
        <v>0</v>
      </c>
      <c r="D234" s="80"/>
      <c r="E234" s="149" t="str">
        <f>VLOOKUP($A234,'13.Mapping'!$A$2:$J$447,5,0)</f>
        <v>52060</v>
      </c>
      <c r="F234" s="149" t="str">
        <f>VLOOKUP($A234,'13.Mapping'!$A$2:$J$447,3,0)</f>
        <v>P20</v>
      </c>
      <c r="G234" s="149" t="str">
        <f>VLOOKUP($A234,'13.Mapping'!$A$2:$J$447,10,0)</f>
        <v>PC19</v>
      </c>
      <c r="H234" s="285"/>
      <c r="I234" s="286"/>
    </row>
    <row r="235" spans="1:9" s="146" customFormat="1">
      <c r="A235" s="167" t="s">
        <v>309</v>
      </c>
      <c r="B235" s="153" t="s">
        <v>1124</v>
      </c>
      <c r="C235" s="97">
        <f>IFERROR(INDEX('5.งบทดลอง รพ.'!$C:$C,MATCH('6.WS-Re-Exp'!A235,'5.งบทดลอง รพ.'!$A:$A,0)),)</f>
        <v>0</v>
      </c>
      <c r="D235" s="80"/>
      <c r="E235" s="149" t="str">
        <f>VLOOKUP($A235,'13.Mapping'!$A$2:$J$447,5,0)</f>
        <v>52060</v>
      </c>
      <c r="F235" s="149" t="str">
        <f>VLOOKUP($A235,'13.Mapping'!$A$2:$J$447,3,0)</f>
        <v>P20</v>
      </c>
      <c r="G235" s="149" t="str">
        <f>VLOOKUP($A235,'13.Mapping'!$A$2:$J$447,10,0)</f>
        <v>PC19</v>
      </c>
      <c r="H235" s="285"/>
      <c r="I235" s="286"/>
    </row>
    <row r="236" spans="1:9" s="146" customFormat="1">
      <c r="A236" s="167" t="s">
        <v>1119</v>
      </c>
      <c r="B236" s="153" t="s">
        <v>1122</v>
      </c>
      <c r="C236" s="97">
        <f>IFERROR(INDEX('5.งบทดลอง รพ.'!$C:$C,MATCH('6.WS-Re-Exp'!A236,'5.งบทดลอง รพ.'!$A:$A,0)),)</f>
        <v>250000</v>
      </c>
      <c r="D236" s="80"/>
      <c r="E236" s="149" t="str">
        <f>VLOOKUP($A236,'13.Mapping'!$A$2:$J$447,5,0)</f>
        <v>52060</v>
      </c>
      <c r="F236" s="149" t="str">
        <f>VLOOKUP($A236,'13.Mapping'!$A$2:$J$447,3,0)</f>
        <v>P20</v>
      </c>
      <c r="G236" s="149" t="str">
        <f>VLOOKUP($A236,'13.Mapping'!$A$2:$J$447,10,0)</f>
        <v>PC19</v>
      </c>
      <c r="H236" s="285"/>
      <c r="I236" s="286"/>
    </row>
    <row r="237" spans="1:9" s="146" customFormat="1">
      <c r="A237" s="167" t="s">
        <v>310</v>
      </c>
      <c r="B237" s="153" t="s">
        <v>1123</v>
      </c>
      <c r="C237" s="97">
        <f>IFERROR(INDEX('5.งบทดลอง รพ.'!$C:$C,MATCH('6.WS-Re-Exp'!A237,'5.งบทดลอง รพ.'!$A:$A,0)),)</f>
        <v>0</v>
      </c>
      <c r="D237" s="80"/>
      <c r="E237" s="149" t="str">
        <f>VLOOKUP($A237,'13.Mapping'!$A$2:$J$447,5,0)</f>
        <v>52060</v>
      </c>
      <c r="F237" s="149" t="str">
        <f>VLOOKUP($A237,'13.Mapping'!$A$2:$J$447,3,0)</f>
        <v>P20</v>
      </c>
      <c r="G237" s="149">
        <f>VLOOKUP($A237,'13.Mapping'!$A$2:$J$447,10,0)</f>
        <v>0</v>
      </c>
      <c r="H237" s="285"/>
      <c r="I237" s="286"/>
    </row>
    <row r="238" spans="1:9" s="146" customFormat="1">
      <c r="A238" s="167" t="s">
        <v>1120</v>
      </c>
      <c r="B238" s="153" t="s">
        <v>1125</v>
      </c>
      <c r="C238" s="97">
        <f>IFERROR(INDEX('5.งบทดลอง รพ.'!$C:$C,MATCH('6.WS-Re-Exp'!A238,'5.งบทดลอง รพ.'!$A:$A,0)),)</f>
        <v>0</v>
      </c>
      <c r="D238" s="80"/>
      <c r="E238" s="149" t="str">
        <f>VLOOKUP($A238,'13.Mapping'!$A$2:$J$447,5,0)</f>
        <v>52060</v>
      </c>
      <c r="F238" s="149" t="str">
        <f>VLOOKUP($A238,'13.Mapping'!$A$2:$J$447,3,0)</f>
        <v>P20</v>
      </c>
      <c r="G238" s="149" t="str">
        <f>VLOOKUP($A238,'13.Mapping'!$A$2:$J$447,10,0)</f>
        <v>PC19</v>
      </c>
      <c r="H238" s="285"/>
      <c r="I238" s="286"/>
    </row>
    <row r="239" spans="1:9" s="1122" customFormat="1">
      <c r="A239" s="1118" t="s">
        <v>7281</v>
      </c>
      <c r="B239" s="1119" t="s">
        <v>7282</v>
      </c>
      <c r="C239" s="97">
        <f>IFERROR(INDEX('5.งบทดลอง รพ.'!$C:$C,MATCH('6.WS-Re-Exp'!A239,'5.งบทดลอง รพ.'!$A:$A,0)),)</f>
        <v>0</v>
      </c>
      <c r="D239" s="80"/>
      <c r="E239" s="149" t="str">
        <f>VLOOKUP($A239,'13.Mapping'!$A$2:$J$447,5,0)</f>
        <v>52060</v>
      </c>
      <c r="F239" s="149" t="str">
        <f>VLOOKUP($A239,'13.Mapping'!$A$2:$J$447,3,0)</f>
        <v>P20</v>
      </c>
      <c r="G239" s="149" t="str">
        <f>VLOOKUP($A239,'13.Mapping'!$A$2:$J$447,10,0)</f>
        <v>PC19</v>
      </c>
      <c r="H239" s="1120"/>
      <c r="I239" s="1121"/>
    </row>
    <row r="240" spans="1:9" s="146" customFormat="1">
      <c r="A240" s="167" t="s">
        <v>311</v>
      </c>
      <c r="B240" s="153" t="s">
        <v>1128</v>
      </c>
      <c r="C240" s="97">
        <f>IFERROR(INDEX('5.งบทดลอง รพ.'!$C:$C,MATCH('6.WS-Re-Exp'!A240,'5.งบทดลอง รพ.'!$A:$A,0)),)</f>
        <v>0</v>
      </c>
      <c r="D240" s="80"/>
      <c r="E240" s="149" t="str">
        <f>VLOOKUP($A240,'13.Mapping'!$A$2:$J$447,5,0)</f>
        <v>51130</v>
      </c>
      <c r="F240" s="149" t="str">
        <f>VLOOKUP($A240,'13.Mapping'!$A$2:$J$447,3,0)</f>
        <v>P21</v>
      </c>
      <c r="G240" s="149">
        <f>VLOOKUP($A240,'13.Mapping'!$A$2:$J$447,10,0)</f>
        <v>0</v>
      </c>
      <c r="H240" s="285"/>
      <c r="I240" s="286"/>
    </row>
    <row r="241" spans="1:9" s="146" customFormat="1">
      <c r="A241" s="167" t="s">
        <v>1121</v>
      </c>
      <c r="B241" s="153" t="s">
        <v>1129</v>
      </c>
      <c r="C241" s="97">
        <f>IFERROR(INDEX('5.งบทดลอง รพ.'!$C:$C,MATCH('6.WS-Re-Exp'!A241,'5.งบทดลอง รพ.'!$A:$A,0)),)</f>
        <v>0</v>
      </c>
      <c r="D241" s="80"/>
      <c r="E241" s="149" t="str">
        <f>VLOOKUP($A241,'13.Mapping'!$A$2:$J$447,5,0)</f>
        <v>51130</v>
      </c>
      <c r="F241" s="149" t="str">
        <f>VLOOKUP($A241,'13.Mapping'!$A$2:$J$447,3,0)</f>
        <v>P21</v>
      </c>
      <c r="G241" s="149" t="str">
        <f>VLOOKUP($A241,'13.Mapping'!$A$2:$J$447,10,0)</f>
        <v>PC20</v>
      </c>
      <c r="H241" s="285"/>
      <c r="I241" s="286"/>
    </row>
    <row r="242" spans="1:9" s="146" customFormat="1">
      <c r="A242" s="167" t="s">
        <v>312</v>
      </c>
      <c r="B242" s="153" t="s">
        <v>1130</v>
      </c>
      <c r="C242" s="97">
        <f>IFERROR(INDEX('5.งบทดลอง รพ.'!$C:$C,MATCH('6.WS-Re-Exp'!A242,'5.งบทดลอง รพ.'!$A:$A,0)),)</f>
        <v>0</v>
      </c>
      <c r="D242" s="80"/>
      <c r="E242" s="149" t="str">
        <f>VLOOKUP($A242,'13.Mapping'!$A$2:$J$447,5,0)</f>
        <v>51130</v>
      </c>
      <c r="F242" s="149" t="str">
        <f>VLOOKUP($A242,'13.Mapping'!$A$2:$J$447,3,0)</f>
        <v>P21</v>
      </c>
      <c r="G242" s="149">
        <f>VLOOKUP($A242,'13.Mapping'!$A$2:$J$447,10,0)</f>
        <v>0</v>
      </c>
      <c r="H242" s="285"/>
      <c r="I242" s="286"/>
    </row>
    <row r="243" spans="1:9" s="147" customFormat="1">
      <c r="A243" s="167" t="s">
        <v>1126</v>
      </c>
      <c r="B243" s="153" t="s">
        <v>1131</v>
      </c>
      <c r="C243" s="97">
        <f>IFERROR(INDEX('5.งบทดลอง รพ.'!$C:$C,MATCH('6.WS-Re-Exp'!A243,'5.งบทดลอง รพ.'!$A:$A,0)),)</f>
        <v>0</v>
      </c>
      <c r="D243" s="80"/>
      <c r="E243" s="149" t="str">
        <f>VLOOKUP($A243,'13.Mapping'!$A$2:$J$447,5,0)</f>
        <v>51130</v>
      </c>
      <c r="F243" s="149" t="str">
        <f>VLOOKUP($A243,'13.Mapping'!$A$2:$J$447,3,0)</f>
        <v>P21</v>
      </c>
      <c r="G243" s="149" t="str">
        <f>VLOOKUP($A243,'13.Mapping'!$A$2:$J$447,10,0)</f>
        <v>PC20</v>
      </c>
      <c r="H243" s="218"/>
      <c r="I243" s="216"/>
    </row>
    <row r="244" spans="1:9" s="146" customFormat="1">
      <c r="A244" s="167" t="s">
        <v>313</v>
      </c>
      <c r="B244" s="153" t="s">
        <v>1132</v>
      </c>
      <c r="C244" s="97">
        <f>IFERROR(INDEX('5.งบทดลอง รพ.'!$C:$C,MATCH('6.WS-Re-Exp'!A244,'5.งบทดลอง รพ.'!$A:$A,0)),)</f>
        <v>0</v>
      </c>
      <c r="D244" s="80"/>
      <c r="E244" s="149" t="str">
        <f>VLOOKUP($A244,'13.Mapping'!$A$2:$J$447,5,0)</f>
        <v>51130</v>
      </c>
      <c r="F244" s="149" t="str">
        <f>VLOOKUP($A244,'13.Mapping'!$A$2:$J$447,3,0)</f>
        <v>P21</v>
      </c>
      <c r="G244" s="149">
        <f>VLOOKUP($A244,'13.Mapping'!$A$2:$J$447,10,0)</f>
        <v>0</v>
      </c>
      <c r="H244" s="285"/>
      <c r="I244" s="286"/>
    </row>
    <row r="245" spans="1:9" s="147" customFormat="1">
      <c r="A245" s="167" t="s">
        <v>1127</v>
      </c>
      <c r="B245" s="153" t="s">
        <v>1133</v>
      </c>
      <c r="C245" s="97">
        <f>IFERROR(INDEX('5.งบทดลอง รพ.'!$C:$C,MATCH('6.WS-Re-Exp'!A245,'5.งบทดลอง รพ.'!$A:$A,0)),)</f>
        <v>100000</v>
      </c>
      <c r="D245" s="80"/>
      <c r="E245" s="149" t="str">
        <f>VLOOKUP($A245,'13.Mapping'!$A$2:$J$447,5,0)</f>
        <v>51130</v>
      </c>
      <c r="F245" s="149" t="str">
        <f>VLOOKUP($A245,'13.Mapping'!$A$2:$J$447,3,0)</f>
        <v>P21</v>
      </c>
      <c r="G245" s="149" t="str">
        <f>VLOOKUP($A245,'13.Mapping'!$A$2:$J$447,10,0)</f>
        <v>PC20</v>
      </c>
      <c r="H245" s="218"/>
      <c r="I245" s="216"/>
    </row>
    <row r="246" spans="1:9" s="147" customFormat="1">
      <c r="A246" s="167" t="s">
        <v>796</v>
      </c>
      <c r="B246" s="153" t="s">
        <v>379</v>
      </c>
      <c r="C246" s="97">
        <f>IFERROR(INDEX('5.งบทดลอง รพ.'!$C:$C,MATCH('6.WS-Re-Exp'!A246,'5.งบทดลอง รพ.'!$A:$A,0)),)</f>
        <v>411000</v>
      </c>
      <c r="D246" s="80"/>
      <c r="E246" s="149" t="str">
        <f>VLOOKUP($A246,'13.Mapping'!$A$2:$J$447,5,0)</f>
        <v>51060</v>
      </c>
      <c r="F246" s="149" t="str">
        <f>VLOOKUP($A246,'13.Mapping'!$A$2:$J$447,3,0)</f>
        <v>P23</v>
      </c>
      <c r="G246" s="149">
        <f>VLOOKUP($A246,'13.Mapping'!$A$2:$J$447,10,0)</f>
        <v>0</v>
      </c>
      <c r="H246" s="218"/>
      <c r="I246" s="216"/>
    </row>
    <row r="247" spans="1:9" s="147" customFormat="1">
      <c r="A247" s="167" t="s">
        <v>797</v>
      </c>
      <c r="B247" s="153" t="s">
        <v>380</v>
      </c>
      <c r="C247" s="97">
        <f>IFERROR(INDEX('5.งบทดลอง รพ.'!$C:$C,MATCH('6.WS-Re-Exp'!A247,'5.งบทดลอง รพ.'!$A:$A,0)),)</f>
        <v>27000</v>
      </c>
      <c r="D247" s="80"/>
      <c r="E247" s="149" t="str">
        <f>VLOOKUP($A247,'13.Mapping'!$A$2:$J$447,5,0)</f>
        <v>51060</v>
      </c>
      <c r="F247" s="149" t="str">
        <f>VLOOKUP($A247,'13.Mapping'!$A$2:$J$447,3,0)</f>
        <v>P23</v>
      </c>
      <c r="G247" s="149">
        <f>VLOOKUP($A247,'13.Mapping'!$A$2:$J$447,10,0)</f>
        <v>0</v>
      </c>
      <c r="H247" s="218"/>
      <c r="I247" s="216"/>
    </row>
    <row r="248" spans="1:9" s="147" customFormat="1">
      <c r="A248" s="167" t="s">
        <v>798</v>
      </c>
      <c r="B248" s="153" t="s">
        <v>381</v>
      </c>
      <c r="C248" s="97">
        <f>IFERROR(INDEX('5.งบทดลอง รพ.'!$C:$C,MATCH('6.WS-Re-Exp'!A248,'5.งบทดลอง รพ.'!$A:$A,0)),)</f>
        <v>30000</v>
      </c>
      <c r="D248" s="80"/>
      <c r="E248" s="149" t="str">
        <f>VLOOKUP($A248,'13.Mapping'!$A$2:$J$447,5,0)</f>
        <v>51060</v>
      </c>
      <c r="F248" s="149" t="str">
        <f>VLOOKUP($A248,'13.Mapping'!$A$2:$J$447,3,0)</f>
        <v>P23</v>
      </c>
      <c r="G248" s="149">
        <f>VLOOKUP($A248,'13.Mapping'!$A$2:$J$447,10,0)</f>
        <v>0</v>
      </c>
      <c r="H248" s="218"/>
      <c r="I248" s="216"/>
    </row>
    <row r="249" spans="1:9" s="147" customFormat="1">
      <c r="A249" s="167" t="s">
        <v>799</v>
      </c>
      <c r="B249" s="153" t="s">
        <v>382</v>
      </c>
      <c r="C249" s="97">
        <f>IFERROR(INDEX('5.งบทดลอง รพ.'!$C:$C,MATCH('6.WS-Re-Exp'!A249,'5.งบทดลอง รพ.'!$A:$A,0)),)</f>
        <v>0</v>
      </c>
      <c r="D249" s="80"/>
      <c r="E249" s="149" t="str">
        <f>VLOOKUP($A249,'13.Mapping'!$A$2:$J$447,5,0)</f>
        <v>51060</v>
      </c>
      <c r="F249" s="149" t="str">
        <f>VLOOKUP($A249,'13.Mapping'!$A$2:$J$447,3,0)</f>
        <v>P23</v>
      </c>
      <c r="G249" s="149">
        <f>VLOOKUP($A249,'13.Mapping'!$A$2:$J$447,10,0)</f>
        <v>0</v>
      </c>
      <c r="H249" s="218"/>
      <c r="I249" s="216"/>
    </row>
    <row r="250" spans="1:9" s="147" customFormat="1">
      <c r="A250" s="167" t="s">
        <v>800</v>
      </c>
      <c r="B250" s="153" t="s">
        <v>383</v>
      </c>
      <c r="C250" s="97">
        <f>IFERROR(INDEX('5.งบทดลอง รพ.'!$C:$C,MATCH('6.WS-Re-Exp'!A250,'5.งบทดลอง รพ.'!$A:$A,0)),)</f>
        <v>372160</v>
      </c>
      <c r="D250" s="80"/>
      <c r="E250" s="149" t="str">
        <f>VLOOKUP($A250,'13.Mapping'!$A$2:$J$447,5,0)</f>
        <v>51060</v>
      </c>
      <c r="F250" s="149" t="str">
        <f>VLOOKUP($A250,'13.Mapping'!$A$2:$J$447,3,0)</f>
        <v>P23</v>
      </c>
      <c r="G250" s="149">
        <f>VLOOKUP($A250,'13.Mapping'!$A$2:$J$447,10,0)</f>
        <v>0</v>
      </c>
      <c r="H250" s="218"/>
      <c r="I250" s="216"/>
    </row>
    <row r="251" spans="1:9" s="147" customFormat="1">
      <c r="A251" s="167" t="s">
        <v>801</v>
      </c>
      <c r="B251" s="153" t="s">
        <v>384</v>
      </c>
      <c r="C251" s="97">
        <f>IFERROR(INDEX('5.งบทดลอง รพ.'!$C:$C,MATCH('6.WS-Re-Exp'!A251,'5.งบทดลอง รพ.'!$A:$A,0)),)</f>
        <v>788356</v>
      </c>
      <c r="D251" s="80"/>
      <c r="E251" s="149" t="str">
        <f>VLOOKUP($A251,'13.Mapping'!$A$2:$J$447,5,0)</f>
        <v>51060</v>
      </c>
      <c r="F251" s="149" t="str">
        <f>VLOOKUP($A251,'13.Mapping'!$A$2:$J$447,3,0)</f>
        <v>P23</v>
      </c>
      <c r="G251" s="149">
        <f>VLOOKUP($A251,'13.Mapping'!$A$2:$J$447,10,0)</f>
        <v>0</v>
      </c>
      <c r="H251" s="218"/>
      <c r="I251" s="216"/>
    </row>
    <row r="252" spans="1:9" s="147" customFormat="1">
      <c r="A252" s="167" t="s">
        <v>802</v>
      </c>
      <c r="B252" s="153" t="s">
        <v>389</v>
      </c>
      <c r="C252" s="97">
        <f>IFERROR(INDEX('5.งบทดลอง รพ.'!$C:$C,MATCH('6.WS-Re-Exp'!A252,'5.งบทดลอง รพ.'!$A:$A,0)),)</f>
        <v>30000</v>
      </c>
      <c r="D252" s="80"/>
      <c r="E252" s="149" t="str">
        <f>VLOOKUP($A252,'13.Mapping'!$A$2:$J$447,5,0)</f>
        <v>51060</v>
      </c>
      <c r="F252" s="149" t="str">
        <f>VLOOKUP($A252,'13.Mapping'!$A$2:$J$447,3,0)</f>
        <v>P23</v>
      </c>
      <c r="G252" s="149">
        <f>VLOOKUP($A252,'13.Mapping'!$A$2:$J$447,10,0)</f>
        <v>0</v>
      </c>
      <c r="H252" s="218"/>
      <c r="I252" s="216"/>
    </row>
    <row r="253" spans="1:9" s="147" customFormat="1">
      <c r="A253" s="167" t="s">
        <v>2285</v>
      </c>
      <c r="B253" s="153" t="s">
        <v>390</v>
      </c>
      <c r="C253" s="97">
        <f>IFERROR(INDEX('5.งบทดลอง รพ.'!$C:$C,MATCH('6.WS-Re-Exp'!A253,'5.งบทดลอง รพ.'!$A:$A,0)),)</f>
        <v>100000</v>
      </c>
      <c r="D253" s="80"/>
      <c r="E253" s="149" t="str">
        <f>VLOOKUP($A253,'13.Mapping'!$A$2:$J$447,5,0)</f>
        <v>51060</v>
      </c>
      <c r="F253" s="149" t="str">
        <f>VLOOKUP($A253,'13.Mapping'!$A$2:$J$447,3,0)</f>
        <v>P23</v>
      </c>
      <c r="G253" s="149">
        <f>VLOOKUP($A253,'13.Mapping'!$A$2:$J$447,10,0)</f>
        <v>0</v>
      </c>
      <c r="H253" s="218"/>
      <c r="I253" s="216"/>
    </row>
    <row r="254" spans="1:9" s="147" customFormat="1">
      <c r="A254" s="167" t="s">
        <v>803</v>
      </c>
      <c r="B254" s="153" t="s">
        <v>391</v>
      </c>
      <c r="C254" s="97">
        <f>IFERROR(INDEX('5.งบทดลอง รพ.'!$C:$C,MATCH('6.WS-Re-Exp'!A254,'5.งบทดลอง รพ.'!$A:$A,0)),)</f>
        <v>0</v>
      </c>
      <c r="D254" s="80"/>
      <c r="E254" s="149" t="str">
        <f>VLOOKUP($A254,'13.Mapping'!$A$2:$J$447,5,0)</f>
        <v>51060</v>
      </c>
      <c r="F254" s="149" t="str">
        <f>VLOOKUP($A254,'13.Mapping'!$A$2:$J$447,3,0)</f>
        <v>P23</v>
      </c>
      <c r="G254" s="149">
        <f>VLOOKUP($A254,'13.Mapping'!$A$2:$J$447,10,0)</f>
        <v>0</v>
      </c>
      <c r="H254" s="218"/>
      <c r="I254" s="216"/>
    </row>
    <row r="255" spans="1:9" s="147" customFormat="1">
      <c r="A255" s="167" t="s">
        <v>314</v>
      </c>
      <c r="B255" s="153" t="s">
        <v>315</v>
      </c>
      <c r="C255" s="97">
        <f>IFERROR(INDEX('5.งบทดลอง รพ.'!$C:$C,MATCH('6.WS-Re-Exp'!A255,'5.งบทดลอง รพ.'!$A:$A,0)),)</f>
        <v>90000</v>
      </c>
      <c r="D255" s="80"/>
      <c r="E255" s="149" t="str">
        <f>VLOOKUP($A255,'13.Mapping'!$A$2:$J$447,5,0)</f>
        <v>51120</v>
      </c>
      <c r="F255" s="149" t="str">
        <f>VLOOKUP($A255,'13.Mapping'!$A$2:$J$447,3,0)</f>
        <v>P21</v>
      </c>
      <c r="G255" s="149" t="str">
        <f>VLOOKUP($A255,'13.Mapping'!$A$2:$J$447,10,0)</f>
        <v>PC20</v>
      </c>
      <c r="H255" s="218"/>
      <c r="I255" s="216"/>
    </row>
    <row r="256" spans="1:9" s="147" customFormat="1">
      <c r="A256" s="167" t="s">
        <v>316</v>
      </c>
      <c r="B256" s="153" t="s">
        <v>317</v>
      </c>
      <c r="C256" s="97">
        <f>IFERROR(INDEX('5.งบทดลอง รพ.'!$C:$C,MATCH('6.WS-Re-Exp'!A256,'5.งบทดลอง รพ.'!$A:$A,0)),)</f>
        <v>20000</v>
      </c>
      <c r="D256" s="80"/>
      <c r="E256" s="149" t="str">
        <f>VLOOKUP($A256,'13.Mapping'!$A$2:$J$447,5,0)</f>
        <v>51120</v>
      </c>
      <c r="F256" s="149" t="str">
        <f>VLOOKUP($A256,'13.Mapping'!$A$2:$J$447,3,0)</f>
        <v>P21</v>
      </c>
      <c r="G256" s="149" t="str">
        <f>VLOOKUP($A256,'13.Mapping'!$A$2:$J$447,10,0)</f>
        <v>PC20</v>
      </c>
      <c r="H256" s="218"/>
      <c r="I256" s="216"/>
    </row>
    <row r="257" spans="1:9" s="147" customFormat="1">
      <c r="A257" s="167" t="s">
        <v>318</v>
      </c>
      <c r="B257" s="153" t="s">
        <v>319</v>
      </c>
      <c r="C257" s="97">
        <f>IFERROR(INDEX('5.งบทดลอง รพ.'!$C:$C,MATCH('6.WS-Re-Exp'!A257,'5.งบทดลอง รพ.'!$A:$A,0)),)</f>
        <v>120000</v>
      </c>
      <c r="D257" s="80"/>
      <c r="E257" s="149" t="str">
        <f>VLOOKUP($A257,'13.Mapping'!$A$2:$J$447,5,0)</f>
        <v>51120</v>
      </c>
      <c r="F257" s="149" t="str">
        <f>VLOOKUP($A257,'13.Mapping'!$A$2:$J$447,3,0)</f>
        <v>P21</v>
      </c>
      <c r="G257" s="149" t="str">
        <f>VLOOKUP($A257,'13.Mapping'!$A$2:$J$447,10,0)</f>
        <v>PC20</v>
      </c>
      <c r="H257" s="218"/>
      <c r="I257" s="216"/>
    </row>
    <row r="258" spans="1:9" s="147" customFormat="1">
      <c r="A258" s="167" t="s">
        <v>320</v>
      </c>
      <c r="B258" s="153" t="s">
        <v>321</v>
      </c>
      <c r="C258" s="97">
        <f>IFERROR(INDEX('5.งบทดลอง รพ.'!$C:$C,MATCH('6.WS-Re-Exp'!A258,'5.งบทดลอง รพ.'!$A:$A,0)),)</f>
        <v>35000</v>
      </c>
      <c r="D258" s="80"/>
      <c r="E258" s="149" t="str">
        <f>VLOOKUP($A258,'13.Mapping'!$A$2:$J$447,5,0)</f>
        <v>51120</v>
      </c>
      <c r="F258" s="149" t="str">
        <f>VLOOKUP($A258,'13.Mapping'!$A$2:$J$447,3,0)</f>
        <v>P21</v>
      </c>
      <c r="G258" s="149" t="str">
        <f>VLOOKUP($A258,'13.Mapping'!$A$2:$J$447,10,0)</f>
        <v>PC20</v>
      </c>
      <c r="H258" s="218"/>
      <c r="I258" s="216"/>
    </row>
    <row r="259" spans="1:9" s="147" customFormat="1">
      <c r="A259" s="167" t="s">
        <v>322</v>
      </c>
      <c r="B259" s="153" t="s">
        <v>323</v>
      </c>
      <c r="C259" s="97">
        <f>IFERROR(INDEX('5.งบทดลอง รพ.'!$C:$C,MATCH('6.WS-Re-Exp'!A259,'5.งบทดลอง รพ.'!$A:$A,0)),)</f>
        <v>14000</v>
      </c>
      <c r="D259" s="80"/>
      <c r="E259" s="149" t="str">
        <f>VLOOKUP($A259,'13.Mapping'!$A$2:$J$447,5,0)</f>
        <v>51120</v>
      </c>
      <c r="F259" s="149" t="str">
        <f>VLOOKUP($A259,'13.Mapping'!$A$2:$J$447,3,0)</f>
        <v>P21</v>
      </c>
      <c r="G259" s="149" t="str">
        <f>VLOOKUP($A259,'13.Mapping'!$A$2:$J$447,10,0)</f>
        <v>PC20</v>
      </c>
      <c r="H259" s="218"/>
      <c r="I259" s="216"/>
    </row>
    <row r="260" spans="1:9" s="147" customFormat="1">
      <c r="A260" s="167" t="s">
        <v>324</v>
      </c>
      <c r="B260" s="153" t="s">
        <v>325</v>
      </c>
      <c r="C260" s="97">
        <f>IFERROR(INDEX('5.งบทดลอง รพ.'!$C:$C,MATCH('6.WS-Re-Exp'!A260,'5.งบทดลอง รพ.'!$A:$A,0)),)</f>
        <v>122000</v>
      </c>
      <c r="D260" s="80"/>
      <c r="E260" s="149" t="str">
        <f>VLOOKUP($A260,'13.Mapping'!$A$2:$J$447,5,0)</f>
        <v>51120</v>
      </c>
      <c r="F260" s="149" t="str">
        <f>VLOOKUP($A260,'13.Mapping'!$A$2:$J$447,3,0)</f>
        <v>P21</v>
      </c>
      <c r="G260" s="149" t="str">
        <f>VLOOKUP($A260,'13.Mapping'!$A$2:$J$447,10,0)</f>
        <v>PC20</v>
      </c>
      <c r="H260" s="218"/>
      <c r="I260" s="216"/>
    </row>
    <row r="261" spans="1:9" s="147" customFormat="1">
      <c r="A261" s="167" t="s">
        <v>326</v>
      </c>
      <c r="B261" s="153" t="s">
        <v>327</v>
      </c>
      <c r="C261" s="97">
        <f>IFERROR(INDEX('5.งบทดลอง รพ.'!$C:$C,MATCH('6.WS-Re-Exp'!A261,'5.งบทดลอง รพ.'!$A:$A,0)),)</f>
        <v>66000</v>
      </c>
      <c r="D261" s="80"/>
      <c r="E261" s="149" t="str">
        <f>VLOOKUP($A261,'13.Mapping'!$A$2:$J$447,5,0)</f>
        <v>51120</v>
      </c>
      <c r="F261" s="149" t="str">
        <f>VLOOKUP($A261,'13.Mapping'!$A$2:$J$447,3,0)</f>
        <v>P21</v>
      </c>
      <c r="G261" s="149" t="str">
        <f>VLOOKUP($A261,'13.Mapping'!$A$2:$J$447,10,0)</f>
        <v>PC20</v>
      </c>
      <c r="H261" s="218"/>
      <c r="I261" s="216"/>
    </row>
    <row r="262" spans="1:9" s="147" customFormat="1">
      <c r="A262" s="167" t="s">
        <v>328</v>
      </c>
      <c r="B262" s="153" t="s">
        <v>329</v>
      </c>
      <c r="C262" s="97">
        <f>IFERROR(INDEX('5.งบทดลอง รพ.'!$C:$C,MATCH('6.WS-Re-Exp'!A262,'5.งบทดลอง รพ.'!$A:$A,0)),)</f>
        <v>30000</v>
      </c>
      <c r="D262" s="80"/>
      <c r="E262" s="149" t="str">
        <f>VLOOKUP($A262,'13.Mapping'!$A$2:$J$447,5,0)</f>
        <v>51120</v>
      </c>
      <c r="F262" s="149" t="str">
        <f>VLOOKUP($A262,'13.Mapping'!$A$2:$J$447,3,0)</f>
        <v>P21</v>
      </c>
      <c r="G262" s="149" t="str">
        <f>VLOOKUP($A262,'13.Mapping'!$A$2:$J$447,10,0)</f>
        <v>PC20</v>
      </c>
      <c r="H262" s="218"/>
      <c r="I262" s="216"/>
    </row>
    <row r="263" spans="1:9" s="147" customFormat="1">
      <c r="A263" s="167" t="s">
        <v>330</v>
      </c>
      <c r="B263" s="153" t="s">
        <v>331</v>
      </c>
      <c r="C263" s="97">
        <f>IFERROR(INDEX('5.งบทดลอง รพ.'!$C:$C,MATCH('6.WS-Re-Exp'!A263,'5.งบทดลอง รพ.'!$A:$A,0)),)</f>
        <v>0</v>
      </c>
      <c r="D263" s="80"/>
      <c r="E263" s="149" t="str">
        <f>VLOOKUP($A263,'13.Mapping'!$A$2:$J$447,5,0)</f>
        <v>51100</v>
      </c>
      <c r="F263" s="149" t="str">
        <f>VLOOKUP($A263,'13.Mapping'!$A$2:$J$447,3,0)</f>
        <v>P21</v>
      </c>
      <c r="G263" s="149" t="str">
        <f>VLOOKUP($A263,'13.Mapping'!$A$2:$J$447,10,0)</f>
        <v>PC20</v>
      </c>
      <c r="H263" s="218"/>
      <c r="I263" s="216"/>
    </row>
    <row r="264" spans="1:9" s="147" customFormat="1">
      <c r="A264" s="167" t="s">
        <v>332</v>
      </c>
      <c r="B264" s="153" t="s">
        <v>333</v>
      </c>
      <c r="C264" s="97">
        <f>IFERROR(INDEX('5.งบทดลอง รพ.'!$C:$C,MATCH('6.WS-Re-Exp'!A264,'5.งบทดลอง รพ.'!$A:$A,0)),)</f>
        <v>0</v>
      </c>
      <c r="D264" s="80"/>
      <c r="E264" s="149" t="str">
        <f>VLOOKUP($A264,'13.Mapping'!$A$2:$J$447,5,0)</f>
        <v>51100</v>
      </c>
      <c r="F264" s="149" t="str">
        <f>VLOOKUP($A264,'13.Mapping'!$A$2:$J$447,3,0)</f>
        <v>P21</v>
      </c>
      <c r="G264" s="149" t="str">
        <f>VLOOKUP($A264,'13.Mapping'!$A$2:$J$447,10,0)</f>
        <v>PC20</v>
      </c>
      <c r="H264" s="218"/>
      <c r="I264" s="216"/>
    </row>
    <row r="265" spans="1:9" s="147" customFormat="1">
      <c r="A265" s="167" t="s">
        <v>334</v>
      </c>
      <c r="B265" s="153" t="s">
        <v>1021</v>
      </c>
      <c r="C265" s="97">
        <f>IFERROR(INDEX('5.งบทดลอง รพ.'!$C:$C,MATCH('6.WS-Re-Exp'!A265,'5.งบทดลอง รพ.'!$A:$A,0)),)</f>
        <v>110000</v>
      </c>
      <c r="D265" s="80"/>
      <c r="E265" s="149" t="str">
        <f>VLOOKUP($A265,'13.Mapping'!$A$2:$J$447,5,0)</f>
        <v>51100</v>
      </c>
      <c r="F265" s="149" t="str">
        <f>VLOOKUP($A265,'13.Mapping'!$A$2:$J$447,3,0)</f>
        <v>P21</v>
      </c>
      <c r="G265" s="149" t="str">
        <f>VLOOKUP($A265,'13.Mapping'!$A$2:$J$447,10,0)</f>
        <v>PC20</v>
      </c>
      <c r="H265" s="218"/>
      <c r="I265" s="216"/>
    </row>
    <row r="266" spans="1:9" s="147" customFormat="1">
      <c r="A266" s="167" t="s">
        <v>335</v>
      </c>
      <c r="B266" s="153" t="s">
        <v>336</v>
      </c>
      <c r="C266" s="97">
        <f>IFERROR(INDEX('5.งบทดลอง รพ.'!$C:$C,MATCH('6.WS-Re-Exp'!A266,'5.งบทดลอง รพ.'!$A:$A,0)),)</f>
        <v>40000</v>
      </c>
      <c r="D266" s="80"/>
      <c r="E266" s="149" t="str">
        <f>VLOOKUP($A266,'13.Mapping'!$A$2:$J$447,5,0)</f>
        <v>51100</v>
      </c>
      <c r="F266" s="149" t="str">
        <f>VLOOKUP($A266,'13.Mapping'!$A$2:$J$447,3,0)</f>
        <v>P21</v>
      </c>
      <c r="G266" s="149" t="str">
        <f>VLOOKUP($A266,'13.Mapping'!$A$2:$J$447,10,0)</f>
        <v>PC20</v>
      </c>
      <c r="H266" s="218"/>
      <c r="I266" s="216"/>
    </row>
    <row r="267" spans="1:9" s="147" customFormat="1">
      <c r="A267" s="167" t="s">
        <v>337</v>
      </c>
      <c r="B267" s="153" t="s">
        <v>338</v>
      </c>
      <c r="C267" s="97">
        <f>IFERROR(INDEX('5.งบทดลอง รพ.'!$C:$C,MATCH('6.WS-Re-Exp'!A267,'5.งบทดลอง รพ.'!$A:$A,0)),)</f>
        <v>0</v>
      </c>
      <c r="D267" s="80"/>
      <c r="E267" s="149" t="str">
        <f>VLOOKUP($A267,'13.Mapping'!$A$2:$J$447,5,0)</f>
        <v>51100</v>
      </c>
      <c r="F267" s="149" t="str">
        <f>VLOOKUP($A267,'13.Mapping'!$A$2:$J$447,3,0)</f>
        <v>P21</v>
      </c>
      <c r="G267" s="149" t="str">
        <f>VLOOKUP($A267,'13.Mapping'!$A$2:$J$447,10,0)</f>
        <v>PC20</v>
      </c>
      <c r="H267" s="218"/>
      <c r="I267" s="216"/>
    </row>
    <row r="268" spans="1:9" s="147" customFormat="1">
      <c r="A268" s="167" t="s">
        <v>804</v>
      </c>
      <c r="B268" s="153" t="s">
        <v>805</v>
      </c>
      <c r="C268" s="97">
        <f>IFERROR(INDEX('5.งบทดลอง รพ.'!$C:$C,MATCH('6.WS-Re-Exp'!A268,'5.งบทดลอง รพ.'!$A:$A,0)),)</f>
        <v>408700</v>
      </c>
      <c r="D268" s="80"/>
      <c r="E268" s="149" t="str">
        <f>VLOOKUP($A268,'13.Mapping'!$A$2:$J$447,5,0)</f>
        <v>51060</v>
      </c>
      <c r="F268" s="149" t="str">
        <f>VLOOKUP($A268,'13.Mapping'!$A$2:$J$447,3,0)</f>
        <v>P23</v>
      </c>
      <c r="G268" s="149">
        <f>VLOOKUP($A268,'13.Mapping'!$A$2:$J$447,10,0)</f>
        <v>0</v>
      </c>
      <c r="H268" s="218"/>
      <c r="I268" s="216"/>
    </row>
    <row r="269" spans="1:9" s="147" customFormat="1">
      <c r="A269" s="167" t="s">
        <v>339</v>
      </c>
      <c r="B269" s="153" t="s">
        <v>340</v>
      </c>
      <c r="C269" s="97">
        <f>IFERROR(INDEX('5.งบทดลอง รพ.'!$C:$C,MATCH('6.WS-Re-Exp'!A269,'5.งบทดลอง รพ.'!$A:$A,0)),)</f>
        <v>0</v>
      </c>
      <c r="D269" s="80"/>
      <c r="E269" s="149" t="str">
        <f>VLOOKUP($A269,'13.Mapping'!$A$2:$J$447,5,0)</f>
        <v>51110</v>
      </c>
      <c r="F269" s="149" t="str">
        <f>VLOOKUP($A269,'13.Mapping'!$A$2:$J$447,3,0)</f>
        <v>P21</v>
      </c>
      <c r="G269" s="149" t="str">
        <f>VLOOKUP($A269,'13.Mapping'!$A$2:$J$447,10,0)</f>
        <v>PC20</v>
      </c>
      <c r="H269" s="218"/>
      <c r="I269" s="216"/>
    </row>
    <row r="270" spans="1:9" s="147" customFormat="1">
      <c r="A270" s="167" t="s">
        <v>341</v>
      </c>
      <c r="B270" s="153" t="s">
        <v>342</v>
      </c>
      <c r="C270" s="97">
        <f>IFERROR(INDEX('5.งบทดลอง รพ.'!$C:$C,MATCH('6.WS-Re-Exp'!A270,'5.งบทดลอง รพ.'!$A:$A,0)),)</f>
        <v>360000</v>
      </c>
      <c r="D270" s="80"/>
      <c r="E270" s="149" t="str">
        <f>VLOOKUP($A270,'13.Mapping'!$A$2:$J$447,5,0)</f>
        <v>51110</v>
      </c>
      <c r="F270" s="149" t="str">
        <f>VLOOKUP($A270,'13.Mapping'!$A$2:$J$447,3,0)</f>
        <v>P21</v>
      </c>
      <c r="G270" s="149" t="str">
        <f>VLOOKUP($A270,'13.Mapping'!$A$2:$J$447,10,0)</f>
        <v>PC20</v>
      </c>
      <c r="H270" s="218"/>
      <c r="I270" s="216"/>
    </row>
    <row r="271" spans="1:9" s="147" customFormat="1">
      <c r="A271" s="167" t="s">
        <v>343</v>
      </c>
      <c r="B271" s="153" t="s">
        <v>344</v>
      </c>
      <c r="C271" s="97">
        <f>IFERROR(INDEX('5.งบทดลอง รพ.'!$C:$C,MATCH('6.WS-Re-Exp'!A271,'5.งบทดลอง รพ.'!$A:$A,0)),)</f>
        <v>0</v>
      </c>
      <c r="D271" s="80"/>
      <c r="E271" s="149" t="str">
        <f>VLOOKUP($A271,'13.Mapping'!$A$2:$J$447,5,0)</f>
        <v>51110</v>
      </c>
      <c r="F271" s="149" t="str">
        <f>VLOOKUP($A271,'13.Mapping'!$A$2:$J$447,3,0)</f>
        <v>P21</v>
      </c>
      <c r="G271" s="149" t="str">
        <f>VLOOKUP($A271,'13.Mapping'!$A$2:$J$447,10,0)</f>
        <v>PC20</v>
      </c>
      <c r="H271" s="218"/>
      <c r="I271" s="216"/>
    </row>
    <row r="272" spans="1:9" s="147" customFormat="1">
      <c r="A272" s="167" t="s">
        <v>345</v>
      </c>
      <c r="B272" s="153" t="s">
        <v>346</v>
      </c>
      <c r="C272" s="97">
        <f>IFERROR(INDEX('5.งบทดลอง รพ.'!$C:$C,MATCH('6.WS-Re-Exp'!A272,'5.งบทดลอง รพ.'!$A:$A,0)),)</f>
        <v>0</v>
      </c>
      <c r="D272" s="80"/>
      <c r="E272" s="149" t="str">
        <f>VLOOKUP($A272,'13.Mapping'!$A$2:$J$447,5,0)</f>
        <v>51110</v>
      </c>
      <c r="F272" s="149" t="str">
        <f>VLOOKUP($A272,'13.Mapping'!$A$2:$J$447,3,0)</f>
        <v>P21</v>
      </c>
      <c r="G272" s="149" t="str">
        <f>VLOOKUP($A272,'13.Mapping'!$A$2:$J$447,10,0)</f>
        <v>PC20</v>
      </c>
      <c r="H272" s="218"/>
      <c r="I272" s="216"/>
    </row>
    <row r="273" spans="1:9" s="147" customFormat="1">
      <c r="A273" s="167" t="s">
        <v>347</v>
      </c>
      <c r="B273" s="153" t="s">
        <v>348</v>
      </c>
      <c r="C273" s="97">
        <f>IFERROR(INDEX('5.งบทดลอง รพ.'!$C:$C,MATCH('6.WS-Re-Exp'!A273,'5.งบทดลอง รพ.'!$A:$A,0)),)</f>
        <v>0</v>
      </c>
      <c r="D273" s="80"/>
      <c r="E273" s="149" t="str">
        <f>VLOOKUP($A273,'13.Mapping'!$A$2:$J$447,5,0)</f>
        <v>51110</v>
      </c>
      <c r="F273" s="149" t="str">
        <f>VLOOKUP($A273,'13.Mapping'!$A$2:$J$447,3,0)</f>
        <v>P21</v>
      </c>
      <c r="G273" s="149" t="str">
        <f>VLOOKUP($A273,'13.Mapping'!$A$2:$J$447,10,0)</f>
        <v>PC20</v>
      </c>
      <c r="H273" s="218"/>
      <c r="I273" s="216"/>
    </row>
    <row r="274" spans="1:9" s="147" customFormat="1">
      <c r="A274" s="167" t="s">
        <v>349</v>
      </c>
      <c r="B274" s="153" t="s">
        <v>350</v>
      </c>
      <c r="C274" s="97">
        <f>IFERROR(INDEX('5.งบทดลอง รพ.'!$C:$C,MATCH('6.WS-Re-Exp'!A274,'5.งบทดลอง รพ.'!$A:$A,0)),)</f>
        <v>240000</v>
      </c>
      <c r="D274" s="80"/>
      <c r="E274" s="149" t="str">
        <f>VLOOKUP($A274,'13.Mapping'!$A$2:$J$447,5,0)</f>
        <v>51110</v>
      </c>
      <c r="F274" s="149" t="str">
        <f>VLOOKUP($A274,'13.Mapping'!$A$2:$J$447,3,0)</f>
        <v>P21</v>
      </c>
      <c r="G274" s="149" t="str">
        <f>VLOOKUP($A274,'13.Mapping'!$A$2:$J$447,10,0)</f>
        <v>PC20</v>
      </c>
      <c r="H274" s="218"/>
      <c r="I274" s="216"/>
    </row>
    <row r="275" spans="1:9" s="147" customFormat="1">
      <c r="A275" s="167" t="s">
        <v>351</v>
      </c>
      <c r="B275" s="153" t="s">
        <v>1022</v>
      </c>
      <c r="C275" s="97">
        <f>IFERROR(INDEX('5.งบทดลอง รพ.'!$C:$C,MATCH('6.WS-Re-Exp'!A275,'5.งบทดลอง รพ.'!$A:$A,0)),)</f>
        <v>0</v>
      </c>
      <c r="D275" s="80"/>
      <c r="E275" s="149" t="str">
        <f>VLOOKUP($A275,'13.Mapping'!$A$2:$J$447,5,0)</f>
        <v>51090</v>
      </c>
      <c r="F275" s="149" t="str">
        <f>VLOOKUP($A275,'13.Mapping'!$A$2:$J$447,3,0)</f>
        <v>P21</v>
      </c>
      <c r="G275" s="149" t="str">
        <f>VLOOKUP($A275,'13.Mapping'!$A$2:$J$447,10,0)</f>
        <v>PC20</v>
      </c>
      <c r="H275" s="218"/>
      <c r="I275" s="216"/>
    </row>
    <row r="276" spans="1:9" s="147" customFormat="1">
      <c r="A276" s="167" t="s">
        <v>353</v>
      </c>
      <c r="B276" s="153" t="s">
        <v>1023</v>
      </c>
      <c r="C276" s="97">
        <f>IFERROR(INDEX('5.งบทดลอง รพ.'!$C:$C,MATCH('6.WS-Re-Exp'!A276,'5.งบทดลอง รพ.'!$A:$A,0)),)</f>
        <v>1598000</v>
      </c>
      <c r="D276" s="80"/>
      <c r="E276" s="149" t="str">
        <f>VLOOKUP($A276,'13.Mapping'!$A$2:$J$447,5,0)</f>
        <v>51110</v>
      </c>
      <c r="F276" s="149" t="str">
        <f>VLOOKUP($A276,'13.Mapping'!$A$2:$J$447,3,0)</f>
        <v>P21</v>
      </c>
      <c r="G276" s="149" t="str">
        <f>VLOOKUP($A276,'13.Mapping'!$A$2:$J$447,10,0)</f>
        <v>PC20</v>
      </c>
      <c r="H276" s="218"/>
      <c r="I276" s="216"/>
    </row>
    <row r="277" spans="1:9" s="147" customFormat="1">
      <c r="A277" s="167" t="s">
        <v>354</v>
      </c>
      <c r="B277" s="153" t="s">
        <v>355</v>
      </c>
      <c r="C277" s="97">
        <f>IFERROR(INDEX('5.งบทดลอง รพ.'!$C:$C,MATCH('6.WS-Re-Exp'!A277,'5.งบทดลอง รพ.'!$A:$A,0)),)</f>
        <v>600000</v>
      </c>
      <c r="D277" s="80"/>
      <c r="E277" s="149" t="str">
        <f>VLOOKUP($A277,'13.Mapping'!$A$2:$J$447,5,0)</f>
        <v>51090</v>
      </c>
      <c r="F277" s="149" t="str">
        <f>VLOOKUP($A277,'13.Mapping'!$A$2:$J$447,3,0)</f>
        <v>P21</v>
      </c>
      <c r="G277" s="149" t="str">
        <f>VLOOKUP($A277,'13.Mapping'!$A$2:$J$447,10,0)</f>
        <v>PC20</v>
      </c>
      <c r="H277" s="218"/>
      <c r="I277" s="216"/>
    </row>
    <row r="278" spans="1:9" s="147" customFormat="1">
      <c r="A278" s="167" t="s">
        <v>356</v>
      </c>
      <c r="B278" s="153" t="s">
        <v>357</v>
      </c>
      <c r="C278" s="97">
        <f>IFERROR(INDEX('5.งบทดลอง รพ.'!$C:$C,MATCH('6.WS-Re-Exp'!A278,'5.งบทดลอง รพ.'!$A:$A,0)),)</f>
        <v>456000</v>
      </c>
      <c r="D278" s="80"/>
      <c r="E278" s="149" t="str">
        <f>VLOOKUP($A278,'13.Mapping'!$A$2:$J$447,5,0)</f>
        <v>51090</v>
      </c>
      <c r="F278" s="149" t="str">
        <f>VLOOKUP($A278,'13.Mapping'!$A$2:$J$447,3,0)</f>
        <v>P21</v>
      </c>
      <c r="G278" s="149" t="str">
        <f>VLOOKUP($A278,'13.Mapping'!$A$2:$J$447,10,0)</f>
        <v>PC20</v>
      </c>
      <c r="H278" s="218"/>
      <c r="I278" s="216"/>
    </row>
    <row r="279" spans="1:9" s="147" customFormat="1">
      <c r="A279" s="167" t="s">
        <v>358</v>
      </c>
      <c r="B279" s="153" t="s">
        <v>359</v>
      </c>
      <c r="C279" s="97">
        <f>IFERROR(INDEX('5.งบทดลอง รพ.'!$C:$C,MATCH('6.WS-Re-Exp'!A279,'5.งบทดลอง รพ.'!$A:$A,0)),)</f>
        <v>0</v>
      </c>
      <c r="D279" s="80"/>
      <c r="E279" s="149" t="str">
        <f>VLOOKUP($A279,'13.Mapping'!$A$2:$J$447,5,0)</f>
        <v>51130</v>
      </c>
      <c r="F279" s="149" t="str">
        <f>VLOOKUP($A279,'13.Mapping'!$A$2:$J$447,3,0)</f>
        <v>P21</v>
      </c>
      <c r="G279" s="149" t="str">
        <f>VLOOKUP($A279,'13.Mapping'!$A$2:$J$447,10,0)</f>
        <v>PC20</v>
      </c>
      <c r="H279" s="218"/>
      <c r="I279" s="216"/>
    </row>
    <row r="280" spans="1:9" s="147" customFormat="1">
      <c r="A280" s="167" t="s">
        <v>360</v>
      </c>
      <c r="B280" s="153" t="s">
        <v>361</v>
      </c>
      <c r="C280" s="97">
        <f>IFERROR(INDEX('5.งบทดลอง รพ.'!$C:$C,MATCH('6.WS-Re-Exp'!A280,'5.งบทดลอง รพ.'!$A:$A,0)),)</f>
        <v>0</v>
      </c>
      <c r="D280" s="80"/>
      <c r="E280" s="149" t="str">
        <f>VLOOKUP($A280,'13.Mapping'!$A$2:$J$447,5,0)</f>
        <v>51130</v>
      </c>
      <c r="F280" s="149" t="str">
        <f>VLOOKUP($A280,'13.Mapping'!$A$2:$J$447,3,0)</f>
        <v>P21</v>
      </c>
      <c r="G280" s="149" t="str">
        <f>VLOOKUP($A280,'13.Mapping'!$A$2:$J$447,10,0)</f>
        <v>PC20</v>
      </c>
      <c r="H280" s="218"/>
      <c r="I280" s="216"/>
    </row>
    <row r="281" spans="1:9" s="147" customFormat="1">
      <c r="A281" s="167" t="s">
        <v>370</v>
      </c>
      <c r="B281" s="153" t="s">
        <v>371</v>
      </c>
      <c r="C281" s="97">
        <f>IFERROR(INDEX('5.งบทดลอง รพ.'!$C:$C,MATCH('6.WS-Re-Exp'!A281,'5.งบทดลอง รพ.'!$A:$A,0)),)</f>
        <v>1320000</v>
      </c>
      <c r="D281" s="80"/>
      <c r="E281" s="149" t="str">
        <f>VLOOKUP($A281,'13.Mapping'!$A$2:$J$447,5,0)</f>
        <v>51080</v>
      </c>
      <c r="F281" s="149" t="str">
        <f>VLOOKUP($A281,'13.Mapping'!$A$2:$J$447,3,0)</f>
        <v>P22</v>
      </c>
      <c r="G281" s="149" t="str">
        <f>VLOOKUP($A281,'13.Mapping'!$A$2:$J$447,10,0)</f>
        <v>PC21</v>
      </c>
      <c r="H281" s="218"/>
      <c r="I281" s="216"/>
    </row>
    <row r="282" spans="1:9" s="147" customFormat="1">
      <c r="A282" s="167" t="s">
        <v>372</v>
      </c>
      <c r="B282" s="153" t="s">
        <v>1024</v>
      </c>
      <c r="C282" s="97">
        <f>IFERROR(INDEX('5.งบทดลอง รพ.'!$C:$C,MATCH('6.WS-Re-Exp'!A282,'5.งบทดลอง รพ.'!$A:$A,0)),)</f>
        <v>0</v>
      </c>
      <c r="D282" s="80"/>
      <c r="E282" s="149" t="str">
        <f>VLOOKUP($A282,'13.Mapping'!$A$2:$J$447,5,0)</f>
        <v>51080</v>
      </c>
      <c r="F282" s="149" t="str">
        <f>VLOOKUP($A282,'13.Mapping'!$A$2:$J$447,3,0)</f>
        <v>P22</v>
      </c>
      <c r="G282" s="149" t="str">
        <f>VLOOKUP($A282,'13.Mapping'!$A$2:$J$447,10,0)</f>
        <v>PC21</v>
      </c>
      <c r="H282" s="218"/>
      <c r="I282" s="216"/>
    </row>
    <row r="283" spans="1:9" s="147" customFormat="1">
      <c r="A283" s="167" t="s">
        <v>373</v>
      </c>
      <c r="B283" s="153" t="s">
        <v>374</v>
      </c>
      <c r="C283" s="97">
        <f>IFERROR(INDEX('5.งบทดลอง รพ.'!$C:$C,MATCH('6.WS-Re-Exp'!A283,'5.งบทดลอง รพ.'!$A:$A,0)),)</f>
        <v>60000</v>
      </c>
      <c r="D283" s="80"/>
      <c r="E283" s="149" t="str">
        <f>VLOOKUP($A283,'13.Mapping'!$A$2:$J$447,5,0)</f>
        <v>51080</v>
      </c>
      <c r="F283" s="149" t="str">
        <f>VLOOKUP($A283,'13.Mapping'!$A$2:$J$447,3,0)</f>
        <v>P22</v>
      </c>
      <c r="G283" s="149" t="str">
        <f>VLOOKUP($A283,'13.Mapping'!$A$2:$J$447,10,0)</f>
        <v>PC21</v>
      </c>
      <c r="H283" s="218"/>
      <c r="I283" s="216"/>
    </row>
    <row r="284" spans="1:9" s="147" customFormat="1">
      <c r="A284" s="167" t="s">
        <v>375</v>
      </c>
      <c r="B284" s="153" t="s">
        <v>376</v>
      </c>
      <c r="C284" s="97">
        <f>IFERROR(INDEX('5.งบทดลอง รพ.'!$C:$C,MATCH('6.WS-Re-Exp'!A284,'5.งบทดลอง รพ.'!$A:$A,0)),)</f>
        <v>36000</v>
      </c>
      <c r="D284" s="80"/>
      <c r="E284" s="149" t="str">
        <f>VLOOKUP($A284,'13.Mapping'!$A$2:$J$447,5,0)</f>
        <v>51080</v>
      </c>
      <c r="F284" s="149" t="str">
        <f>VLOOKUP($A284,'13.Mapping'!$A$2:$J$447,3,0)</f>
        <v>P22</v>
      </c>
      <c r="G284" s="149" t="str">
        <f>VLOOKUP($A284,'13.Mapping'!$A$2:$J$447,10,0)</f>
        <v>PC21</v>
      </c>
      <c r="H284" s="218"/>
      <c r="I284" s="216"/>
    </row>
    <row r="285" spans="1:9" s="147" customFormat="1">
      <c r="A285" s="167" t="s">
        <v>377</v>
      </c>
      <c r="B285" s="153" t="s">
        <v>378</v>
      </c>
      <c r="C285" s="97">
        <f>IFERROR(INDEX('5.งบทดลอง รพ.'!$C:$C,MATCH('6.WS-Re-Exp'!A285,'5.งบทดลอง รพ.'!$A:$A,0)),)</f>
        <v>10200</v>
      </c>
      <c r="D285" s="80"/>
      <c r="E285" s="149" t="str">
        <f>VLOOKUP($A285,'13.Mapping'!$A$2:$J$447,5,0)</f>
        <v>51080</v>
      </c>
      <c r="F285" s="149" t="str">
        <f>VLOOKUP($A285,'13.Mapping'!$A$2:$J$447,3,0)</f>
        <v>P22</v>
      </c>
      <c r="G285" s="149" t="str">
        <f>VLOOKUP($A285,'13.Mapping'!$A$2:$J$447,10,0)</f>
        <v>PC21</v>
      </c>
      <c r="H285" s="218"/>
      <c r="I285" s="216"/>
    </row>
    <row r="286" spans="1:9" s="147" customFormat="1">
      <c r="A286" s="167" t="s">
        <v>362</v>
      </c>
      <c r="B286" s="153" t="s">
        <v>363</v>
      </c>
      <c r="C286" s="97">
        <f>IFERROR(INDEX('5.งบทดลอง รพ.'!$C:$C,MATCH('6.WS-Re-Exp'!A286,'5.งบทดลอง รพ.'!$A:$A,0)),)</f>
        <v>0</v>
      </c>
      <c r="D286" s="80"/>
      <c r="E286" s="149" t="str">
        <f>VLOOKUP($A286,'13.Mapping'!$A$2:$J$447,5,0)</f>
        <v>51130</v>
      </c>
      <c r="F286" s="149" t="str">
        <f>VLOOKUP($A286,'13.Mapping'!$A$2:$J$447,3,0)</f>
        <v>P21</v>
      </c>
      <c r="G286" s="149" t="str">
        <f>VLOOKUP($A286,'13.Mapping'!$A$2:$J$447,10,0)</f>
        <v>PC20</v>
      </c>
      <c r="H286" s="218"/>
      <c r="I286" s="216"/>
    </row>
    <row r="287" spans="1:9" s="147" customFormat="1">
      <c r="A287" s="167" t="s">
        <v>364</v>
      </c>
      <c r="B287" s="153" t="s">
        <v>365</v>
      </c>
      <c r="C287" s="97">
        <f>IFERROR(INDEX('5.งบทดลอง รพ.'!$C:$C,MATCH('6.WS-Re-Exp'!A287,'5.งบทดลอง รพ.'!$A:$A,0)),)</f>
        <v>140000</v>
      </c>
      <c r="D287" s="80"/>
      <c r="E287" s="149" t="str">
        <f>VLOOKUP($A287,'13.Mapping'!$A$2:$J$447,5,0)</f>
        <v>51130</v>
      </c>
      <c r="F287" s="149" t="str">
        <f>VLOOKUP($A287,'13.Mapping'!$A$2:$J$447,3,0)</f>
        <v>P21</v>
      </c>
      <c r="G287" s="149" t="str">
        <f>VLOOKUP($A287,'13.Mapping'!$A$2:$J$447,10,0)</f>
        <v>PC20</v>
      </c>
      <c r="H287" s="218"/>
      <c r="I287" s="216"/>
    </row>
    <row r="288" spans="1:9" s="147" customFormat="1">
      <c r="A288" s="167" t="s">
        <v>214</v>
      </c>
      <c r="B288" s="153" t="s">
        <v>215</v>
      </c>
      <c r="C288" s="97">
        <f>IFERROR(INDEX('5.งบทดลอง รพ.'!$C:$C,MATCH('6.WS-Re-Exp'!A288,'5.งบทดลอง รพ.'!$A:$A,0)),)</f>
        <v>3940000</v>
      </c>
      <c r="D288" s="80"/>
      <c r="E288" s="149" t="str">
        <f>VLOOKUP($A288,'13.Mapping'!$A$2:$J$447,5,0)</f>
        <v>51010</v>
      </c>
      <c r="F288" s="149" t="str">
        <f>VLOOKUP($A288,'13.Mapping'!$A$2:$J$447,3,0)</f>
        <v>P14</v>
      </c>
      <c r="G288" s="149">
        <f>VLOOKUP($A288,'13.Mapping'!$A$2:$J$447,10,0)</f>
        <v>0</v>
      </c>
      <c r="H288" s="218"/>
      <c r="I288" s="216"/>
    </row>
    <row r="289" spans="1:9" s="147" customFormat="1">
      <c r="A289" s="167" t="s">
        <v>216</v>
      </c>
      <c r="B289" s="153" t="s">
        <v>1025</v>
      </c>
      <c r="C289" s="97">
        <f>IFERROR(INDEX('5.งบทดลอง รพ.'!$C:$C,MATCH('6.WS-Re-Exp'!A289,'5.งบทดลอง รพ.'!$A:$A,0)),)</f>
        <v>1050000</v>
      </c>
      <c r="D289" s="80"/>
      <c r="E289" s="149" t="str">
        <f>VLOOKUP($A289,'13.Mapping'!$A$2:$J$447,5,0)</f>
        <v>51020</v>
      </c>
      <c r="F289" s="149" t="str">
        <f>VLOOKUP($A289,'13.Mapping'!$A$2:$J$447,3,0)</f>
        <v>P15</v>
      </c>
      <c r="G289" s="149">
        <f>VLOOKUP($A289,'13.Mapping'!$A$2:$J$447,10,0)</f>
        <v>0</v>
      </c>
      <c r="H289" s="218"/>
      <c r="I289" s="216"/>
    </row>
    <row r="290" spans="1:9" s="147" customFormat="1">
      <c r="A290" s="167" t="s">
        <v>218</v>
      </c>
      <c r="B290" s="153" t="s">
        <v>1026</v>
      </c>
      <c r="C290" s="97">
        <f>IFERROR(INDEX('5.งบทดลอง รพ.'!$C:$C,MATCH('6.WS-Re-Exp'!A290,'5.งบทดลอง รพ.'!$A:$A,0)),)</f>
        <v>363682</v>
      </c>
      <c r="D290" s="80"/>
      <c r="E290" s="149" t="str">
        <f>VLOOKUP($A290,'13.Mapping'!$A$2:$J$447,5,0)</f>
        <v>51030</v>
      </c>
      <c r="F290" s="149" t="str">
        <f>VLOOKUP($A290,'13.Mapping'!$A$2:$J$447,3,0)</f>
        <v>P15</v>
      </c>
      <c r="G290" s="149">
        <f>VLOOKUP($A290,'13.Mapping'!$A$2:$J$447,10,0)</f>
        <v>0</v>
      </c>
      <c r="H290" s="218"/>
      <c r="I290" s="216"/>
    </row>
    <row r="291" spans="1:9" s="147" customFormat="1">
      <c r="A291" s="167" t="s">
        <v>221</v>
      </c>
      <c r="B291" s="153" t="s">
        <v>222</v>
      </c>
      <c r="C291" s="97">
        <f>IFERROR(INDEX('5.งบทดลอง รพ.'!$C:$C,MATCH('6.WS-Re-Exp'!A291,'5.งบทดลอง รพ.'!$A:$A,0)),)</f>
        <v>1923620</v>
      </c>
      <c r="D291" s="80"/>
      <c r="E291" s="149" t="str">
        <f>VLOOKUP($A291,'13.Mapping'!$A$2:$J$447,5,0)</f>
        <v>51040</v>
      </c>
      <c r="F291" s="149" t="str">
        <f>VLOOKUP($A291,'13.Mapping'!$A$2:$J$447,3,0)</f>
        <v>P16</v>
      </c>
      <c r="G291" s="149">
        <f>VLOOKUP($A291,'13.Mapping'!$A$2:$J$447,10,0)</f>
        <v>0</v>
      </c>
      <c r="H291" s="218"/>
      <c r="I291" s="216"/>
    </row>
    <row r="292" spans="1:9" s="147" customFormat="1">
      <c r="A292" s="167" t="s">
        <v>385</v>
      </c>
      <c r="B292" s="153" t="s">
        <v>386</v>
      </c>
      <c r="C292" s="97">
        <f>IFERROR(INDEX('5.งบทดลอง รพ.'!$C:$C,MATCH('6.WS-Re-Exp'!A292,'5.งบทดลอง รพ.'!$A:$A,0)),)</f>
        <v>600000</v>
      </c>
      <c r="D292" s="80"/>
      <c r="E292" s="149" t="str">
        <f>VLOOKUP($A292,'13.Mapping'!$A$2:$J$447,5,0)</f>
        <v>51060</v>
      </c>
      <c r="F292" s="149" t="str">
        <f>VLOOKUP($A292,'13.Mapping'!$A$2:$J$447,3,0)</f>
        <v>P23</v>
      </c>
      <c r="G292" s="149">
        <f>VLOOKUP($A292,'13.Mapping'!$A$2:$J$447,10,0)</f>
        <v>0</v>
      </c>
      <c r="H292" s="218"/>
      <c r="I292" s="216"/>
    </row>
    <row r="293" spans="1:9" s="147" customFormat="1">
      <c r="A293" s="167" t="s">
        <v>387</v>
      </c>
      <c r="B293" s="153" t="s">
        <v>388</v>
      </c>
      <c r="C293" s="97">
        <f>IFERROR(INDEX('5.งบทดลอง รพ.'!$C:$C,MATCH('6.WS-Re-Exp'!A293,'5.งบทดลอง รพ.'!$A:$A,0)),)</f>
        <v>0</v>
      </c>
      <c r="D293" s="80"/>
      <c r="E293" s="149" t="str">
        <f>VLOOKUP($A293,'13.Mapping'!$A$2:$J$447,5,0)</f>
        <v>51060</v>
      </c>
      <c r="F293" s="149" t="str">
        <f>VLOOKUP($A293,'13.Mapping'!$A$2:$J$447,3,0)</f>
        <v>P23</v>
      </c>
      <c r="G293" s="149">
        <f>VLOOKUP($A293,'13.Mapping'!$A$2:$J$447,10,0)</f>
        <v>0</v>
      </c>
      <c r="H293" s="218"/>
      <c r="I293" s="216"/>
    </row>
    <row r="294" spans="1:9" s="147" customFormat="1">
      <c r="A294" s="167" t="s">
        <v>219</v>
      </c>
      <c r="B294" s="153" t="s">
        <v>220</v>
      </c>
      <c r="C294" s="97">
        <f>IFERROR(INDEX('5.งบทดลอง รพ.'!$C:$C,MATCH('6.WS-Re-Exp'!A294,'5.งบทดลอง รพ.'!$A:$A,0)),)</f>
        <v>205000</v>
      </c>
      <c r="D294" s="80"/>
      <c r="E294" s="149" t="str">
        <f>VLOOKUP($A294,'13.Mapping'!$A$2:$J$447,5,0)</f>
        <v>51050</v>
      </c>
      <c r="F294" s="149" t="str">
        <f>VLOOKUP($A294,'13.Mapping'!$A$2:$J$447,3,0)</f>
        <v>P151</v>
      </c>
      <c r="G294" s="149">
        <f>VLOOKUP($A294,'13.Mapping'!$A$2:$J$447,10,0)</f>
        <v>0</v>
      </c>
      <c r="H294" s="218"/>
      <c r="I294" s="216"/>
    </row>
    <row r="295" spans="1:9" s="147" customFormat="1">
      <c r="A295" s="167" t="s">
        <v>806</v>
      </c>
      <c r="B295" s="153" t="s">
        <v>807</v>
      </c>
      <c r="C295" s="97">
        <f>IFERROR(INDEX('5.งบทดลอง รพ.'!$C:$C,MATCH('6.WS-Re-Exp'!A295,'5.งบทดลอง รพ.'!$A:$A,0)),)</f>
        <v>0</v>
      </c>
      <c r="D295" s="80"/>
      <c r="E295" s="149" t="str">
        <f>VLOOKUP($A295,'13.Mapping'!$A$2:$J$447,5,0)</f>
        <v>51020</v>
      </c>
      <c r="F295" s="149" t="str">
        <f>VLOOKUP($A295,'13.Mapping'!$A$2:$J$447,3,0)</f>
        <v>P15</v>
      </c>
      <c r="G295" s="149">
        <f>VLOOKUP($A295,'13.Mapping'!$A$2:$J$447,10,0)</f>
        <v>0</v>
      </c>
      <c r="H295" s="218"/>
      <c r="I295" s="216"/>
    </row>
    <row r="296" spans="1:9" s="147" customFormat="1">
      <c r="A296" s="167" t="s">
        <v>392</v>
      </c>
      <c r="B296" s="153" t="s">
        <v>1027</v>
      </c>
      <c r="C296" s="97">
        <f>IFERROR(INDEX('5.งบทดลอง รพ.'!$C:$C,MATCH('6.WS-Re-Exp'!A296,'5.งบทดลอง รพ.'!$A:$A,0)),)</f>
        <v>550040</v>
      </c>
      <c r="D296" s="80"/>
      <c r="E296" s="149" t="str">
        <f>VLOOKUP($A296,'13.Mapping'!$A$2:$J$447,5,0)</f>
        <v>51060</v>
      </c>
      <c r="F296" s="149" t="str">
        <f>VLOOKUP($A296,'13.Mapping'!$A$2:$J$447,3,0)</f>
        <v>P23</v>
      </c>
      <c r="G296" s="149">
        <f>VLOOKUP($A296,'13.Mapping'!$A$2:$J$447,10,0)</f>
        <v>0</v>
      </c>
      <c r="H296" s="218"/>
      <c r="I296" s="216"/>
    </row>
    <row r="297" spans="1:9" s="147" customFormat="1">
      <c r="A297" s="167" t="s">
        <v>366</v>
      </c>
      <c r="B297" s="153" t="s">
        <v>367</v>
      </c>
      <c r="C297" s="97">
        <f>IFERROR(INDEX('5.งบทดลอง รพ.'!$C:$C,MATCH('6.WS-Re-Exp'!A297,'5.งบทดลอง รพ.'!$A:$A,0)),)</f>
        <v>0</v>
      </c>
      <c r="D297" s="80"/>
      <c r="E297" s="149" t="str">
        <f>VLOOKUP($A297,'13.Mapping'!$A$2:$J$447,5,0)</f>
        <v>51130</v>
      </c>
      <c r="F297" s="149" t="str">
        <f>VLOOKUP($A297,'13.Mapping'!$A$2:$J$447,3,0)</f>
        <v>P21</v>
      </c>
      <c r="G297" s="149" t="str">
        <f>VLOOKUP($A297,'13.Mapping'!$A$2:$J$447,10,0)</f>
        <v>PC20</v>
      </c>
      <c r="H297" s="218"/>
      <c r="I297" s="216"/>
    </row>
    <row r="298" spans="1:9" s="147" customFormat="1">
      <c r="A298" s="167" t="s">
        <v>368</v>
      </c>
      <c r="B298" s="153" t="s">
        <v>369</v>
      </c>
      <c r="C298" s="97">
        <f>IFERROR(INDEX('5.งบทดลอง รพ.'!$C:$C,MATCH('6.WS-Re-Exp'!A298,'5.งบทดลอง รพ.'!$A:$A,0)),)</f>
        <v>0</v>
      </c>
      <c r="D298" s="80"/>
      <c r="E298" s="149" t="str">
        <f>VLOOKUP($A298,'13.Mapping'!$A$2:$J$447,5,0)</f>
        <v>51130</v>
      </c>
      <c r="F298" s="149" t="str">
        <f>VLOOKUP($A298,'13.Mapping'!$A$2:$J$447,3,0)</f>
        <v>P21</v>
      </c>
      <c r="G298" s="149" t="str">
        <f>VLOOKUP($A298,'13.Mapping'!$A$2:$J$447,10,0)</f>
        <v>PC20</v>
      </c>
      <c r="H298" s="218"/>
      <c r="I298" s="216"/>
    </row>
    <row r="299" spans="1:9" s="147" customFormat="1">
      <c r="A299" s="167" t="s">
        <v>483</v>
      </c>
      <c r="B299" s="153" t="s">
        <v>1028</v>
      </c>
      <c r="C299" s="97">
        <f>IFERROR(INDEX('5.งบทดลอง รพ.'!$C:$C,MATCH('6.WS-Re-Exp'!A299,'5.งบทดลอง รพ.'!$A:$A,0)),)</f>
        <v>0</v>
      </c>
      <c r="D299" s="80"/>
      <c r="E299" s="149" t="str">
        <f>VLOOKUP($A299,'13.Mapping'!$A$2:$J$447,5,0)</f>
        <v>51130</v>
      </c>
      <c r="F299" s="149" t="str">
        <f>VLOOKUP($A299,'13.Mapping'!$A$2:$J$447,3,0)</f>
        <v>P21</v>
      </c>
      <c r="G299" s="149" t="str">
        <f>VLOOKUP($A299,'13.Mapping'!$A$2:$J$447,10,0)</f>
        <v>PC20</v>
      </c>
      <c r="H299" s="218"/>
      <c r="I299" s="216"/>
    </row>
    <row r="300" spans="1:9" s="147" customFormat="1">
      <c r="A300" s="167" t="s">
        <v>808</v>
      </c>
      <c r="B300" s="153" t="s">
        <v>809</v>
      </c>
      <c r="C300" s="97">
        <f>IFERROR(INDEX('5.งบทดลอง รพ.'!$C:$C,MATCH('6.WS-Re-Exp'!A300,'5.งบทดลอง รพ.'!$A:$A,0)),)</f>
        <v>0</v>
      </c>
      <c r="D300" s="80"/>
      <c r="E300" s="149" t="str">
        <f>VLOOKUP($A300,'13.Mapping'!$A$2:$J$447,5,0)</f>
        <v>51130</v>
      </c>
      <c r="F300" s="149" t="str">
        <f>VLOOKUP($A300,'13.Mapping'!$A$2:$J$447,3,0)</f>
        <v>P21</v>
      </c>
      <c r="G300" s="149" t="str">
        <f>VLOOKUP($A300,'13.Mapping'!$A$2:$J$447,10,0)</f>
        <v>PC20</v>
      </c>
      <c r="H300" s="218"/>
      <c r="I300" s="216"/>
    </row>
    <row r="301" spans="1:9" s="147" customFormat="1" ht="21.65" customHeight="1">
      <c r="A301" s="167" t="s">
        <v>484</v>
      </c>
      <c r="B301" s="153" t="s">
        <v>485</v>
      </c>
      <c r="C301" s="97">
        <f>IFERROR(INDEX('5.งบทดลอง รพ.'!$C:$C,MATCH('6.WS-Re-Exp'!A301,'5.งบทดลอง รพ.'!$A:$A,0)),)</f>
        <v>0</v>
      </c>
      <c r="D301" s="80"/>
      <c r="E301" s="149" t="str">
        <f>VLOOKUP($A301,'13.Mapping'!$A$2:$J$447,5,0)</f>
        <v>51130</v>
      </c>
      <c r="F301" s="149" t="str">
        <f>VLOOKUP($A301,'13.Mapping'!$A$2:$J$447,3,0)</f>
        <v>P21</v>
      </c>
      <c r="G301" s="149" t="str">
        <f>VLOOKUP($A301,'13.Mapping'!$A$2:$J$447,10,0)</f>
        <v>PC20</v>
      </c>
      <c r="H301" s="218"/>
      <c r="I301" s="216"/>
    </row>
    <row r="302" spans="1:9" s="147" customFormat="1" ht="21.65" customHeight="1">
      <c r="A302" s="167" t="s">
        <v>810</v>
      </c>
      <c r="B302" s="153" t="s">
        <v>811</v>
      </c>
      <c r="C302" s="97">
        <f>IFERROR(INDEX('5.งบทดลอง รพ.'!$C:$C,MATCH('6.WS-Re-Exp'!A302,'5.งบทดลอง รพ.'!$A:$A,0)),)</f>
        <v>0</v>
      </c>
      <c r="D302" s="80"/>
      <c r="E302" s="149" t="str">
        <f>VLOOKUP($A302,'13.Mapping'!$A$2:$J$447,5,0)</f>
        <v>53050</v>
      </c>
      <c r="F302" s="149" t="str">
        <f>VLOOKUP($A302,'13.Mapping'!$A$2:$J$447,3,0)</f>
        <v>P25</v>
      </c>
      <c r="G302" s="149">
        <f>VLOOKUP($A302,'13.Mapping'!$A$2:$J$447,10,0)</f>
        <v>0</v>
      </c>
      <c r="H302" s="218"/>
      <c r="I302" s="216"/>
    </row>
    <row r="303" spans="1:9" s="147" customFormat="1" ht="21.65" customHeight="1">
      <c r="A303" s="167" t="s">
        <v>486</v>
      </c>
      <c r="B303" s="153" t="s">
        <v>487</v>
      </c>
      <c r="C303" s="97">
        <f>IFERROR(INDEX('5.งบทดลอง รพ.'!$C:$C,MATCH('6.WS-Re-Exp'!A303,'5.งบทดลอง รพ.'!$A:$A,0)),)</f>
        <v>0</v>
      </c>
      <c r="D303" s="80"/>
      <c r="E303" s="149" t="str">
        <f>VLOOKUP($A303,'13.Mapping'!$A$2:$J$447,5,0)</f>
        <v>51130</v>
      </c>
      <c r="F303" s="149" t="str">
        <f>VLOOKUP($A303,'13.Mapping'!$A$2:$J$447,3,0)</f>
        <v>P21</v>
      </c>
      <c r="G303" s="149" t="str">
        <f>VLOOKUP($A303,'13.Mapping'!$A$2:$J$447,10,0)</f>
        <v>PC20</v>
      </c>
      <c r="H303" s="218"/>
      <c r="I303" s="216"/>
    </row>
    <row r="304" spans="1:9" s="147" customFormat="1" ht="21.65" customHeight="1">
      <c r="A304" s="167" t="s">
        <v>488</v>
      </c>
      <c r="B304" s="153" t="s">
        <v>489</v>
      </c>
      <c r="C304" s="97">
        <f>IFERROR(INDEX('5.งบทดลอง รพ.'!$C:$C,MATCH('6.WS-Re-Exp'!A304,'5.งบทดลอง รพ.'!$A:$A,0)),)</f>
        <v>0</v>
      </c>
      <c r="D304" s="80"/>
      <c r="E304" s="149" t="str">
        <f>VLOOKUP($A304,'13.Mapping'!$A$2:$J$447,5,0)</f>
        <v>51130</v>
      </c>
      <c r="F304" s="149" t="str">
        <f>VLOOKUP($A304,'13.Mapping'!$A$2:$J$447,3,0)</f>
        <v>P21</v>
      </c>
      <c r="G304" s="149" t="str">
        <f>VLOOKUP($A304,'13.Mapping'!$A$2:$J$447,10,0)</f>
        <v>PC20</v>
      </c>
      <c r="H304" s="218"/>
      <c r="I304" s="216"/>
    </row>
    <row r="305" spans="1:9" s="147" customFormat="1" ht="21.65" customHeight="1">
      <c r="A305" s="167" t="s">
        <v>490</v>
      </c>
      <c r="B305" s="153" t="s">
        <v>1134</v>
      </c>
      <c r="C305" s="97">
        <f>IFERROR(INDEX('5.งบทดลอง รพ.'!$C:$C,MATCH('6.WS-Re-Exp'!A305,'5.งบทดลอง รพ.'!$A:$A,0)),)</f>
        <v>702077</v>
      </c>
      <c r="D305" s="80"/>
      <c r="E305" s="149" t="str">
        <f>VLOOKUP($A305,'13.Mapping'!$A$2:$J$447,5,0)</f>
        <v>52100</v>
      </c>
      <c r="F305" s="149" t="str">
        <f>VLOOKUP($A305,'13.Mapping'!$A$2:$J$447,3,0)</f>
        <v>P25</v>
      </c>
      <c r="G305" s="149" t="str">
        <f>VLOOKUP($A305,'13.Mapping'!$A$2:$J$447,10,0)</f>
        <v>PC23</v>
      </c>
      <c r="H305" s="218"/>
      <c r="I305" s="216"/>
    </row>
    <row r="306" spans="1:9" s="147" customFormat="1" ht="21.65" customHeight="1">
      <c r="A306" s="167" t="s">
        <v>491</v>
      </c>
      <c r="B306" s="153" t="s">
        <v>1135</v>
      </c>
      <c r="C306" s="97">
        <f>IFERROR(INDEX('5.งบทดลอง รพ.'!$C:$C,MATCH('6.WS-Re-Exp'!A306,'5.งบทดลอง รพ.'!$A:$A,0)),)</f>
        <v>0</v>
      </c>
      <c r="D306" s="80"/>
      <c r="E306" s="149" t="str">
        <f>VLOOKUP($A306,'13.Mapping'!$A$2:$J$447,5,0)</f>
        <v>51140</v>
      </c>
      <c r="F306" s="149" t="str">
        <f>VLOOKUP($A306,'13.Mapping'!$A$2:$J$447,3,0)</f>
        <v>P25</v>
      </c>
      <c r="G306" s="149">
        <f>VLOOKUP($A306,'13.Mapping'!$A$2:$J$447,10,0)</f>
        <v>0</v>
      </c>
      <c r="H306" s="218"/>
      <c r="I306" s="216"/>
    </row>
    <row r="307" spans="1:9" s="147" customFormat="1" ht="21.65" customHeight="1">
      <c r="A307" s="167" t="s">
        <v>812</v>
      </c>
      <c r="B307" s="153" t="s">
        <v>813</v>
      </c>
      <c r="C307" s="97">
        <f>IFERROR(INDEX('5.งบทดลอง รพ.'!$C:$C,MATCH('6.WS-Re-Exp'!A307,'5.งบทดลอง รพ.'!$A:$A,0)),)</f>
        <v>0</v>
      </c>
      <c r="D307" s="80"/>
      <c r="E307" s="149" t="str">
        <f>VLOOKUP($A307,'13.Mapping'!$A$2:$J$447,5,0)</f>
        <v>51130</v>
      </c>
      <c r="F307" s="149" t="str">
        <f>VLOOKUP($A307,'13.Mapping'!$A$2:$J$447,3,0)</f>
        <v>P21</v>
      </c>
      <c r="G307" s="149" t="str">
        <f>VLOOKUP($A307,'13.Mapping'!$A$2:$J$447,10,0)</f>
        <v>PC20</v>
      </c>
      <c r="H307" s="218"/>
      <c r="I307" s="216"/>
    </row>
    <row r="308" spans="1:9" s="147" customFormat="1" ht="21.65" customHeight="1">
      <c r="A308" s="167" t="s">
        <v>1136</v>
      </c>
      <c r="B308" s="153" t="s">
        <v>1137</v>
      </c>
      <c r="C308" s="97">
        <f>IFERROR(INDEX('5.งบทดลอง รพ.'!$C:$C,MATCH('6.WS-Re-Exp'!A308,'5.งบทดลอง รพ.'!$A:$A,0)),)</f>
        <v>654090</v>
      </c>
      <c r="D308" s="80"/>
      <c r="E308" s="149" t="str">
        <f>VLOOKUP($A308,'13.Mapping'!$A$2:$J$447,5,0)</f>
        <v>51140</v>
      </c>
      <c r="F308" s="149" t="str">
        <f>VLOOKUP($A308,'13.Mapping'!$A$2:$J$447,3,0)</f>
        <v>P25</v>
      </c>
      <c r="G308" s="149" t="str">
        <f>VLOOKUP($A308,'13.Mapping'!$A$2:$J$447,10,0)</f>
        <v>PC23</v>
      </c>
      <c r="H308" s="218"/>
      <c r="I308" s="216"/>
    </row>
    <row r="309" spans="1:9" s="147" customFormat="1" ht="21.65" customHeight="1">
      <c r="A309" s="167" t="s">
        <v>492</v>
      </c>
      <c r="B309" s="153" t="s">
        <v>1029</v>
      </c>
      <c r="C309" s="97">
        <f>IFERROR(INDEX('5.งบทดลอง รพ.'!$C:$C,MATCH('6.WS-Re-Exp'!A309,'5.งบทดลอง รพ.'!$A:$A,0)),)</f>
        <v>2500000</v>
      </c>
      <c r="D309" s="80"/>
      <c r="E309" s="149" t="str">
        <f>VLOOKUP($A309,'13.Mapping'!$A$2:$J$447,5,0)</f>
        <v>53040</v>
      </c>
      <c r="F309" s="149" t="str">
        <f>VLOOKUP($A309,'13.Mapping'!$A$2:$J$447,3,0)</f>
        <v>P25</v>
      </c>
      <c r="G309" s="149" t="str">
        <f>VLOOKUP($A309,'13.Mapping'!$A$2:$J$447,10,0)</f>
        <v>PC23</v>
      </c>
      <c r="H309" s="218"/>
      <c r="I309" s="216"/>
    </row>
    <row r="310" spans="1:9" s="147" customFormat="1" ht="21.65" customHeight="1">
      <c r="A310" s="167" t="s">
        <v>493</v>
      </c>
      <c r="B310" s="153" t="s">
        <v>1030</v>
      </c>
      <c r="C310" s="97">
        <f>IFERROR(INDEX('5.งบทดลอง รพ.'!$C:$C,MATCH('6.WS-Re-Exp'!A310,'5.งบทดลอง รพ.'!$A:$A,0)),)</f>
        <v>10000</v>
      </c>
      <c r="D310" s="80"/>
      <c r="E310" s="149" t="str">
        <f>VLOOKUP($A310,'13.Mapping'!$A$2:$J$447,5,0)</f>
        <v>53040</v>
      </c>
      <c r="F310" s="149" t="str">
        <f>VLOOKUP($A310,'13.Mapping'!$A$2:$J$447,3,0)</f>
        <v>P25</v>
      </c>
      <c r="G310" s="149" t="str">
        <f>VLOOKUP($A310,'13.Mapping'!$A$2:$J$447,10,0)</f>
        <v>PC23</v>
      </c>
      <c r="H310" s="218"/>
      <c r="I310" s="216"/>
    </row>
    <row r="311" spans="1:9" s="147" customFormat="1" ht="21.65" customHeight="1">
      <c r="A311" s="167" t="s">
        <v>2274</v>
      </c>
      <c r="B311" s="153" t="s">
        <v>2272</v>
      </c>
      <c r="C311" s="97">
        <f>IFERROR(INDEX('5.งบทดลอง รพ.'!$C:$C,MATCH('6.WS-Re-Exp'!A311,'5.งบทดลอง รพ.'!$A:$A,0)),)</f>
        <v>0</v>
      </c>
      <c r="D311" s="80"/>
      <c r="E311" s="149" t="str">
        <f>VLOOKUP($A311,'13.Mapping'!$A$2:$J$447,5,0)</f>
        <v>53020</v>
      </c>
      <c r="F311" s="149" t="str">
        <f>VLOOKUP($A311,'13.Mapping'!$A$2:$J$447,3,0)</f>
        <v>P24</v>
      </c>
      <c r="G311" s="149">
        <f>VLOOKUP($A311,'13.Mapping'!$A$2:$J$447,10,0)</f>
        <v>0</v>
      </c>
      <c r="H311" s="218"/>
      <c r="I311" s="216"/>
    </row>
    <row r="312" spans="1:9" s="147" customFormat="1" ht="21.65" customHeight="1">
      <c r="A312" s="167" t="s">
        <v>6142</v>
      </c>
      <c r="B312" s="153" t="s">
        <v>6116</v>
      </c>
      <c r="C312" s="97">
        <f>IFERROR(INDEX('5.งบทดลอง รพ.'!$C:$C,MATCH('6.WS-Re-Exp'!A312,'5.งบทดลอง รพ.'!$A:$A,0)),)</f>
        <v>0</v>
      </c>
      <c r="D312" s="80"/>
      <c r="E312" s="149" t="str">
        <f>VLOOKUP($A312,'13.Mapping'!$A$2:$J$447,5,0)</f>
        <v>53040</v>
      </c>
      <c r="F312" s="149" t="str">
        <f>VLOOKUP($A312,'13.Mapping'!$A$2:$J$447,3,0)</f>
        <v>P25</v>
      </c>
      <c r="G312" s="149" t="str">
        <f>VLOOKUP($A312,'13.Mapping'!$A$2:$J$447,10,0)</f>
        <v>PC23</v>
      </c>
      <c r="H312" s="218"/>
      <c r="I312" s="216"/>
    </row>
    <row r="313" spans="1:9" s="147" customFormat="1" ht="21.65" customHeight="1">
      <c r="A313" s="167" t="s">
        <v>814</v>
      </c>
      <c r="B313" s="153" t="s">
        <v>815</v>
      </c>
      <c r="C313" s="97">
        <f>IFERROR(INDEX('5.งบทดลอง รพ.'!$C:$C,MATCH('6.WS-Re-Exp'!A313,'5.งบทดลอง รพ.'!$A:$A,0)),)</f>
        <v>0</v>
      </c>
      <c r="D313" s="80"/>
      <c r="E313" s="149" t="str">
        <f>VLOOKUP($A313,'13.Mapping'!$A$2:$J$447,5,0)</f>
        <v>53040</v>
      </c>
      <c r="F313" s="149" t="str">
        <f>VLOOKUP($A313,'13.Mapping'!$A$2:$J$447,3,0)</f>
        <v>P25</v>
      </c>
      <c r="G313" s="149" t="str">
        <f>VLOOKUP($A313,'13.Mapping'!$A$2:$J$447,10,0)</f>
        <v>PC23</v>
      </c>
      <c r="H313" s="218"/>
      <c r="I313" s="216"/>
    </row>
    <row r="314" spans="1:9" s="147" customFormat="1" ht="21.65" customHeight="1">
      <c r="A314" s="167" t="s">
        <v>494</v>
      </c>
      <c r="B314" s="153" t="s">
        <v>495</v>
      </c>
      <c r="C314" s="97">
        <f>IFERROR(INDEX('5.งบทดลอง รพ.'!$C:$C,MATCH('6.WS-Re-Exp'!A314,'5.งบทดลอง รพ.'!$A:$A,0)),)</f>
        <v>0</v>
      </c>
      <c r="D314" s="80"/>
      <c r="E314" s="149" t="str">
        <f>VLOOKUP($A314,'13.Mapping'!$A$2:$J$447,5,0)</f>
        <v>52100</v>
      </c>
      <c r="F314" s="149" t="str">
        <f>VLOOKUP($A314,'13.Mapping'!$A$2:$J$447,3,0)</f>
        <v>P25</v>
      </c>
      <c r="G314" s="149" t="str">
        <f>VLOOKUP($A314,'13.Mapping'!$A$2:$J$447,10,0)</f>
        <v>PC23</v>
      </c>
      <c r="H314" s="218"/>
      <c r="I314" s="216"/>
    </row>
    <row r="315" spans="1:9" s="147" customFormat="1" ht="21.65" customHeight="1">
      <c r="A315" s="167" t="s">
        <v>496</v>
      </c>
      <c r="B315" s="153" t="s">
        <v>497</v>
      </c>
      <c r="C315" s="97">
        <f>IFERROR(INDEX('5.งบทดลอง รพ.'!$C:$C,MATCH('6.WS-Re-Exp'!A315,'5.งบทดลอง รพ.'!$A:$A,0)),)</f>
        <v>0</v>
      </c>
      <c r="D315" s="80"/>
      <c r="E315" s="149" t="str">
        <f>VLOOKUP($A315,'13.Mapping'!$A$2:$J$447,5,0)</f>
        <v>53040</v>
      </c>
      <c r="F315" s="149" t="str">
        <f>VLOOKUP($A315,'13.Mapping'!$A$2:$J$447,3,0)</f>
        <v>P25</v>
      </c>
      <c r="G315" s="149" t="str">
        <f>VLOOKUP($A315,'13.Mapping'!$A$2:$J$447,10,0)</f>
        <v>PC23</v>
      </c>
      <c r="H315" s="218"/>
      <c r="I315" s="216"/>
    </row>
    <row r="316" spans="1:9" s="147" customFormat="1" ht="21.65" customHeight="1">
      <c r="A316" s="167" t="s">
        <v>6321</v>
      </c>
      <c r="B316" s="153" t="s">
        <v>6312</v>
      </c>
      <c r="C316" s="97">
        <f>IFERROR(INDEX('5.งบทดลอง รพ.'!$C:$C,MATCH('6.WS-Re-Exp'!A316,'5.งบทดลอง รพ.'!$A:$A,0)),)</f>
        <v>360000</v>
      </c>
      <c r="D316" s="80"/>
      <c r="E316" s="149" t="str">
        <f>VLOOKUP($A316,'13.Mapping'!$A$2:$J$447,5,0)</f>
        <v>51070</v>
      </c>
      <c r="F316" s="149" t="str">
        <f>VLOOKUP($A316,'13.Mapping'!$A$2:$J$447,3,0)</f>
        <v>P19</v>
      </c>
      <c r="G316" s="149" t="str">
        <f>VLOOKUP($A316,'13.Mapping'!$A$2:$J$447,10,0)</f>
        <v>PC18</v>
      </c>
      <c r="H316" s="218"/>
      <c r="I316" s="216"/>
    </row>
    <row r="317" spans="1:9" s="146" customFormat="1" ht="21.65" customHeight="1">
      <c r="A317" s="167" t="s">
        <v>6322</v>
      </c>
      <c r="B317" s="153" t="s">
        <v>265</v>
      </c>
      <c r="C317" s="97">
        <f>IFERROR(INDEX('5.งบทดลอง รพ.'!$C:$C,MATCH('6.WS-Re-Exp'!A317,'5.งบทดลอง รพ.'!$A:$A,0)),)</f>
        <v>360000</v>
      </c>
      <c r="D317" s="80"/>
      <c r="E317" s="149" t="str">
        <f>VLOOKUP($A317,'13.Mapping'!$A$2:$J$447,5,0)</f>
        <v>51070</v>
      </c>
      <c r="F317" s="149" t="str">
        <f>VLOOKUP($A317,'13.Mapping'!$A$2:$J$447,3,0)</f>
        <v>P19</v>
      </c>
      <c r="G317" s="149" t="str">
        <f>VLOOKUP($A317,'13.Mapping'!$A$2:$J$447,10,0)</f>
        <v>PC18</v>
      </c>
      <c r="H317" s="285"/>
      <c r="I317" s="286"/>
    </row>
    <row r="318" spans="1:9" s="147" customFormat="1" ht="21.65" customHeight="1">
      <c r="A318" s="237" t="s">
        <v>6323</v>
      </c>
      <c r="B318" s="238" t="s">
        <v>6313</v>
      </c>
      <c r="C318" s="97">
        <f>IFERROR(INDEX('5.งบทดลอง รพ.'!$C:$C,MATCH('6.WS-Re-Exp'!A318,'5.งบทดลอง รพ.'!$A:$A,0)),)</f>
        <v>120000</v>
      </c>
      <c r="D318" s="80"/>
      <c r="E318" s="149" t="str">
        <f>VLOOKUP($A318,'13.Mapping'!$A$2:$J$447,5,0)</f>
        <v>51070</v>
      </c>
      <c r="F318" s="149" t="str">
        <f>VLOOKUP($A318,'13.Mapping'!$A$2:$J$447,3,0)</f>
        <v>P19</v>
      </c>
      <c r="G318" s="149" t="str">
        <f>VLOOKUP($A318,'13.Mapping'!$A$2:$J$447,10,0)</f>
        <v>PC18</v>
      </c>
      <c r="H318" s="218"/>
      <c r="I318" s="216"/>
    </row>
    <row r="319" spans="1:9" s="147" customFormat="1">
      <c r="A319" s="167" t="s">
        <v>6324</v>
      </c>
      <c r="B319" s="153" t="s">
        <v>6314</v>
      </c>
      <c r="C319" s="97">
        <f>IFERROR(INDEX('5.งบทดลอง รพ.'!$C:$C,MATCH('6.WS-Re-Exp'!A319,'5.งบทดลอง รพ.'!$A:$A,0)),)</f>
        <v>6600000</v>
      </c>
      <c r="D319" s="80"/>
      <c r="E319" s="149" t="str">
        <f>VLOOKUP($A319,'13.Mapping'!$A$2:$J$447,5,0)</f>
        <v>51070</v>
      </c>
      <c r="F319" s="149" t="str">
        <f>VLOOKUP($A319,'13.Mapping'!$A$2:$J$447,3,0)</f>
        <v>P19</v>
      </c>
      <c r="G319" s="149" t="str">
        <f>VLOOKUP($A319,'13.Mapping'!$A$2:$J$447,10,0)</f>
        <v>PC18</v>
      </c>
      <c r="H319" s="218"/>
      <c r="I319" s="216"/>
    </row>
    <row r="320" spans="1:9" s="147" customFormat="1">
      <c r="A320" s="167" t="s">
        <v>6325</v>
      </c>
      <c r="B320" s="153" t="s">
        <v>6315</v>
      </c>
      <c r="C320" s="97">
        <f>IFERROR(INDEX('5.งบทดลอง รพ.'!$C:$C,MATCH('6.WS-Re-Exp'!A320,'5.งบทดลอง รพ.'!$A:$A,0)),)</f>
        <v>78000</v>
      </c>
      <c r="D320" s="80"/>
      <c r="E320" s="149" t="str">
        <f>VLOOKUP($A320,'13.Mapping'!$A$2:$J$447,5,0)</f>
        <v>51070</v>
      </c>
      <c r="F320" s="149" t="str">
        <f>VLOOKUP($A320,'13.Mapping'!$A$2:$J$447,3,0)</f>
        <v>P19</v>
      </c>
      <c r="G320" s="149" t="str">
        <f>VLOOKUP($A320,'13.Mapping'!$A$2:$J$447,10,0)</f>
        <v>PC18</v>
      </c>
      <c r="H320" s="218"/>
      <c r="I320" s="216"/>
    </row>
    <row r="321" spans="1:9" s="147" customFormat="1">
      <c r="A321" s="167" t="s">
        <v>6326</v>
      </c>
      <c r="B321" s="153" t="s">
        <v>6316</v>
      </c>
      <c r="C321" s="97">
        <f>IFERROR(INDEX('5.งบทดลอง รพ.'!$C:$C,MATCH('6.WS-Re-Exp'!A321,'5.งบทดลอง รพ.'!$A:$A,0)),)</f>
        <v>0</v>
      </c>
      <c r="D321" s="80"/>
      <c r="E321" s="149" t="str">
        <f>VLOOKUP($A321,'13.Mapping'!$A$2:$J$447,5,0)</f>
        <v>51070</v>
      </c>
      <c r="F321" s="149" t="str">
        <f>VLOOKUP($A321,'13.Mapping'!$A$2:$J$447,3,0)</f>
        <v>P19</v>
      </c>
      <c r="G321" s="149" t="str">
        <f>VLOOKUP($A321,'13.Mapping'!$A$2:$J$447,10,0)</f>
        <v>PC18</v>
      </c>
      <c r="H321" s="218"/>
      <c r="I321" s="216"/>
    </row>
    <row r="322" spans="1:9" s="147" customFormat="1">
      <c r="A322" s="167" t="s">
        <v>6327</v>
      </c>
      <c r="B322" s="153" t="s">
        <v>6317</v>
      </c>
      <c r="C322" s="97">
        <f>IFERROR(INDEX('5.งบทดลอง รพ.'!$C:$C,MATCH('6.WS-Re-Exp'!A322,'5.งบทดลอง รพ.'!$A:$A,0)),)</f>
        <v>0</v>
      </c>
      <c r="D322" s="80"/>
      <c r="E322" s="149" t="str">
        <f>VLOOKUP($A322,'13.Mapping'!$A$2:$J$447,5,0)</f>
        <v>51070</v>
      </c>
      <c r="F322" s="149" t="str">
        <f>VLOOKUP($A322,'13.Mapping'!$A$2:$J$447,3,0)</f>
        <v>P19</v>
      </c>
      <c r="G322" s="149">
        <f>VLOOKUP($A322,'13.Mapping'!$A$2:$J$447,10,0)</f>
        <v>0</v>
      </c>
      <c r="H322" s="218"/>
      <c r="I322" s="216"/>
    </row>
    <row r="323" spans="1:9" s="147" customFormat="1">
      <c r="A323" s="167" t="s">
        <v>6328</v>
      </c>
      <c r="B323" s="153" t="s">
        <v>6318</v>
      </c>
      <c r="C323" s="97">
        <f>IFERROR(INDEX('5.งบทดลอง รพ.'!$C:$C,MATCH('6.WS-Re-Exp'!A323,'5.งบทดลอง รพ.'!$A:$A,0)),)</f>
        <v>12000</v>
      </c>
      <c r="D323" s="80"/>
      <c r="E323" s="149" t="str">
        <f>VLOOKUP($A323,'13.Mapping'!$A$2:$J$447,5,0)</f>
        <v>51070</v>
      </c>
      <c r="F323" s="149" t="str">
        <f>VLOOKUP($A323,'13.Mapping'!$A$2:$J$447,3,0)</f>
        <v>P19</v>
      </c>
      <c r="G323" s="149" t="str">
        <f>VLOOKUP($A323,'13.Mapping'!$A$2:$J$447,10,0)</f>
        <v>PC18</v>
      </c>
      <c r="H323" s="218"/>
      <c r="I323" s="216"/>
    </row>
    <row r="324" spans="1:9" s="147" customFormat="1">
      <c r="A324" s="167" t="s">
        <v>6329</v>
      </c>
      <c r="B324" s="153" t="s">
        <v>6319</v>
      </c>
      <c r="C324" s="97">
        <f>IFERROR(INDEX('5.งบทดลอง รพ.'!$C:$C,MATCH('6.WS-Re-Exp'!A324,'5.งบทดลอง รพ.'!$A:$A,0)),)</f>
        <v>0</v>
      </c>
      <c r="D324" s="80"/>
      <c r="E324" s="149" t="str">
        <f>VLOOKUP($A324,'13.Mapping'!$A$2:$J$447,5,0)</f>
        <v>51070</v>
      </c>
      <c r="F324" s="149" t="str">
        <f>VLOOKUP($A324,'13.Mapping'!$A$2:$J$447,3,0)</f>
        <v>P19</v>
      </c>
      <c r="G324" s="149" t="str">
        <f>VLOOKUP($A324,'13.Mapping'!$A$2:$J$447,10,0)</f>
        <v>PC18</v>
      </c>
      <c r="H324" s="218"/>
      <c r="I324" s="216"/>
    </row>
    <row r="325" spans="1:9" s="146" customFormat="1">
      <c r="A325" s="167" t="s">
        <v>6332</v>
      </c>
      <c r="B325" s="153" t="s">
        <v>6320</v>
      </c>
      <c r="C325" s="97">
        <f>IFERROR(INDEX('5.งบทดลอง รพ.'!$C:$C,MATCH('6.WS-Re-Exp'!A325,'5.งบทดลอง รพ.'!$A:$A,0)),)</f>
        <v>0</v>
      </c>
      <c r="D325" s="80"/>
      <c r="E325" s="149" t="str">
        <f>VLOOKUP($A325,'13.Mapping'!$A$2:$J$447,5,0)</f>
        <v>51070</v>
      </c>
      <c r="F325" s="149" t="str">
        <f>VLOOKUP($A325,'13.Mapping'!$A$2:$J$447,3,0)</f>
        <v>P19</v>
      </c>
      <c r="G325" s="149" t="str">
        <f>VLOOKUP($A325,'13.Mapping'!$A$2:$J$447,10,0)</f>
        <v>PC18</v>
      </c>
      <c r="H325" s="285"/>
      <c r="I325" s="286"/>
    </row>
    <row r="326" spans="1:9" s="146" customFormat="1">
      <c r="A326" s="167" t="s">
        <v>6364</v>
      </c>
      <c r="B326" s="153" t="s">
        <v>6365</v>
      </c>
      <c r="C326" s="97">
        <f>IFERROR(INDEX('5.งบทดลอง รพ.'!$C:$C,MATCH('6.WS-Re-Exp'!A326,'5.งบทดลอง รพ.'!$A:$A,0)),)</f>
        <v>996000</v>
      </c>
      <c r="D326" s="80"/>
      <c r="E326" s="149" t="str">
        <f>VLOOKUP($A326,'13.Mapping'!$A$2:$J$447,5,0)</f>
        <v>51070</v>
      </c>
      <c r="F326" s="149" t="str">
        <f>VLOOKUP($A326,'13.Mapping'!$A$2:$J$447,3,0)</f>
        <v>P19</v>
      </c>
      <c r="G326" s="149">
        <f>VLOOKUP($A326,'13.Mapping'!$A$2:$J$447,10,0)</f>
        <v>0</v>
      </c>
      <c r="H326" s="285"/>
      <c r="I326" s="286"/>
    </row>
    <row r="327" spans="1:9" s="147" customFormat="1">
      <c r="A327" s="167" t="s">
        <v>6366</v>
      </c>
      <c r="B327" s="153" t="s">
        <v>6367</v>
      </c>
      <c r="C327" s="97">
        <f>IFERROR(INDEX('5.งบทดลอง รพ.'!$C:$C,MATCH('6.WS-Re-Exp'!A327,'5.งบทดลอง รพ.'!$A:$A,0)),)</f>
        <v>0</v>
      </c>
      <c r="D327" s="80"/>
      <c r="E327" s="149" t="str">
        <f>VLOOKUP($A327,'13.Mapping'!$A$2:$J$447,5,0)</f>
        <v>51070</v>
      </c>
      <c r="F327" s="149" t="str">
        <f>VLOOKUP($A327,'13.Mapping'!$A$2:$J$447,3,0)</f>
        <v>P19</v>
      </c>
      <c r="G327" s="149">
        <f>VLOOKUP($A327,'13.Mapping'!$A$2:$J$447,10,0)</f>
        <v>0</v>
      </c>
      <c r="H327" s="218"/>
      <c r="I327" s="216"/>
    </row>
    <row r="328" spans="1:9" s="147" customFormat="1">
      <c r="A328" s="167" t="s">
        <v>6368</v>
      </c>
      <c r="B328" s="153" t="s">
        <v>6369</v>
      </c>
      <c r="C328" s="97">
        <f>IFERROR(INDEX('5.งบทดลอง รพ.'!$C:$C,MATCH('6.WS-Re-Exp'!A328,'5.งบทดลอง รพ.'!$A:$A,0)),)</f>
        <v>2018400</v>
      </c>
      <c r="D328" s="80"/>
      <c r="E328" s="149" t="str">
        <f>VLOOKUP($A328,'13.Mapping'!$A$2:$J$447,5,0)</f>
        <v>51070</v>
      </c>
      <c r="F328" s="149" t="str">
        <f>VLOOKUP($A328,'13.Mapping'!$A$2:$J$447,3,0)</f>
        <v>P19</v>
      </c>
      <c r="G328" s="149" t="str">
        <f>VLOOKUP($A328,'13.Mapping'!$A$2:$J$447,10,0)</f>
        <v>PC18</v>
      </c>
      <c r="H328" s="218"/>
      <c r="I328" s="216"/>
    </row>
    <row r="329" spans="1:9" s="147" customFormat="1">
      <c r="A329" s="167" t="s">
        <v>6370</v>
      </c>
      <c r="B329" s="153" t="s">
        <v>6371</v>
      </c>
      <c r="C329" s="97">
        <f>IFERROR(INDEX('5.งบทดลอง รพ.'!$C:$C,MATCH('6.WS-Re-Exp'!A329,'5.งบทดลอง รพ.'!$A:$A,0)),)</f>
        <v>0</v>
      </c>
      <c r="D329" s="80"/>
      <c r="E329" s="149" t="str">
        <f>VLOOKUP($A329,'13.Mapping'!$A$2:$J$447,5,0)</f>
        <v>51070</v>
      </c>
      <c r="F329" s="149" t="str">
        <f>VLOOKUP($A329,'13.Mapping'!$A$2:$J$447,3,0)</f>
        <v>P19</v>
      </c>
      <c r="G329" s="149" t="str">
        <f>VLOOKUP($A329,'13.Mapping'!$A$2:$J$447,10,0)</f>
        <v>PC18</v>
      </c>
      <c r="H329" s="218"/>
      <c r="I329" s="216"/>
    </row>
    <row r="330" spans="1:9" s="147" customFormat="1">
      <c r="A330" s="167" t="s">
        <v>6372</v>
      </c>
      <c r="B330" s="153" t="s">
        <v>6373</v>
      </c>
      <c r="C330" s="97">
        <f>IFERROR(INDEX('5.งบทดลอง รพ.'!$C:$C,MATCH('6.WS-Re-Exp'!A330,'5.งบทดลอง รพ.'!$A:$A,0)),)</f>
        <v>0</v>
      </c>
      <c r="D330" s="80"/>
      <c r="E330" s="149" t="str">
        <f>VLOOKUP($A330,'13.Mapping'!$A$2:$J$447,5,0)</f>
        <v>51070</v>
      </c>
      <c r="F330" s="149" t="str">
        <f>VLOOKUP($A330,'13.Mapping'!$A$2:$J$447,3,0)</f>
        <v>P19</v>
      </c>
      <c r="G330" s="149">
        <f>VLOOKUP($A330,'13.Mapping'!$A$2:$J$447,10,0)</f>
        <v>0</v>
      </c>
      <c r="H330" s="218"/>
      <c r="I330" s="216"/>
    </row>
    <row r="331" spans="1:9" s="147" customFormat="1">
      <c r="A331" s="167" t="s">
        <v>6374</v>
      </c>
      <c r="B331" s="153" t="s">
        <v>6375</v>
      </c>
      <c r="C331" s="97">
        <f>IFERROR(INDEX('5.งบทดลอง รพ.'!$C:$C,MATCH('6.WS-Re-Exp'!A331,'5.งบทดลอง รพ.'!$A:$A,0)),)</f>
        <v>0</v>
      </c>
      <c r="D331" s="80"/>
      <c r="E331" s="149" t="str">
        <f>VLOOKUP($A331,'13.Mapping'!$A$2:$J$447,5,0)</f>
        <v>51070</v>
      </c>
      <c r="F331" s="149" t="str">
        <f>VLOOKUP($A331,'13.Mapping'!$A$2:$J$447,3,0)</f>
        <v>P19</v>
      </c>
      <c r="G331" s="149">
        <f>VLOOKUP($A331,'13.Mapping'!$A$2:$J$447,10,0)</f>
        <v>0</v>
      </c>
      <c r="H331" s="218"/>
      <c r="I331" s="216"/>
    </row>
    <row r="332" spans="1:9" s="147" customFormat="1">
      <c r="A332" s="167" t="s">
        <v>6376</v>
      </c>
      <c r="B332" s="153" t="s">
        <v>6377</v>
      </c>
      <c r="C332" s="97">
        <f>IFERROR(INDEX('5.งบทดลอง รพ.'!$C:$C,MATCH('6.WS-Re-Exp'!A332,'5.งบทดลอง รพ.'!$A:$A,0)),)</f>
        <v>0</v>
      </c>
      <c r="D332" s="80"/>
      <c r="E332" s="149" t="str">
        <f>VLOOKUP($A332,'13.Mapping'!$A$2:$J$447,5,0)</f>
        <v>51070</v>
      </c>
      <c r="F332" s="149" t="str">
        <f>VLOOKUP($A332,'13.Mapping'!$A$2:$J$447,3,0)</f>
        <v>P19</v>
      </c>
      <c r="G332" s="149" t="str">
        <f>VLOOKUP($A332,'13.Mapping'!$A$2:$J$447,10,0)</f>
        <v>PC18</v>
      </c>
      <c r="H332" s="218"/>
      <c r="I332" s="216"/>
    </row>
    <row r="333" spans="1:9" s="146" customFormat="1">
      <c r="A333" s="167" t="s">
        <v>6378</v>
      </c>
      <c r="B333" s="153" t="s">
        <v>6379</v>
      </c>
      <c r="C333" s="97">
        <f>IFERROR(INDEX('5.งบทดลอง รพ.'!$C:$C,MATCH('6.WS-Re-Exp'!A333,'5.งบทดลอง รพ.'!$A:$A,0)),)</f>
        <v>0</v>
      </c>
      <c r="D333" s="80"/>
      <c r="E333" s="149" t="str">
        <f>VLOOKUP($A333,'13.Mapping'!$A$2:$J$447,5,0)</f>
        <v>51070</v>
      </c>
      <c r="F333" s="149" t="str">
        <f>VLOOKUP($A333,'13.Mapping'!$A$2:$J$447,3,0)</f>
        <v>P19</v>
      </c>
      <c r="G333" s="149" t="str">
        <f>VLOOKUP($A333,'13.Mapping'!$A$2:$J$447,10,0)</f>
        <v>PC18</v>
      </c>
      <c r="H333" s="285"/>
      <c r="I333" s="286"/>
    </row>
    <row r="334" spans="1:9" s="146" customFormat="1">
      <c r="A334" s="167" t="s">
        <v>6331</v>
      </c>
      <c r="B334" s="153" t="s">
        <v>6330</v>
      </c>
      <c r="C334" s="97">
        <f>IFERROR(INDEX('5.งบทดลอง รพ.'!$C:$C,MATCH('6.WS-Re-Exp'!A334,'5.งบทดลอง รพ.'!$A:$A,0)),)</f>
        <v>0</v>
      </c>
      <c r="D334" s="80"/>
      <c r="E334" s="149" t="str">
        <f>VLOOKUP($A334,'13.Mapping'!$A$2:$J$447,5,0)</f>
        <v>51070</v>
      </c>
      <c r="F334" s="149" t="str">
        <f>VLOOKUP($A334,'13.Mapping'!$A$2:$J$447,3,0)</f>
        <v>P19</v>
      </c>
      <c r="G334" s="149">
        <f>VLOOKUP($A334,'13.Mapping'!$A$2:$J$447,10,0)</f>
        <v>0</v>
      </c>
      <c r="H334" s="285"/>
      <c r="I334" s="286"/>
    </row>
    <row r="335" spans="1:9" s="146" customFormat="1">
      <c r="A335" s="167" t="s">
        <v>6333</v>
      </c>
      <c r="B335" s="153" t="s">
        <v>6380</v>
      </c>
      <c r="C335" s="97">
        <f>IFERROR(INDEX('5.งบทดลอง รพ.'!$C:$C,MATCH('6.WS-Re-Exp'!A335,'5.งบทดลอง รพ.'!$A:$A,0)),)</f>
        <v>170000</v>
      </c>
      <c r="D335" s="80"/>
      <c r="E335" s="149" t="str">
        <f>VLOOKUP($A335,'13.Mapping'!$A$2:$J$447,5,0)</f>
        <v>51070</v>
      </c>
      <c r="F335" s="149" t="str">
        <f>VLOOKUP($A335,'13.Mapping'!$A$2:$J$447,3,0)</f>
        <v>P19</v>
      </c>
      <c r="G335" s="149" t="str">
        <f>VLOOKUP($A335,'13.Mapping'!$A$2:$J$447,10,0)</f>
        <v>PC18</v>
      </c>
      <c r="H335" s="285"/>
      <c r="I335" s="286"/>
    </row>
    <row r="336" spans="1:9" s="146" customFormat="1">
      <c r="A336" s="167" t="s">
        <v>393</v>
      </c>
      <c r="B336" s="153" t="s">
        <v>394</v>
      </c>
      <c r="C336" s="97">
        <f>IFERROR(INDEX('5.งบทดลอง รพ.'!$C:$C,MATCH('6.WS-Re-Exp'!A336,'5.งบทดลอง รพ.'!$A:$A,0)),)</f>
        <v>1294615.3799999999</v>
      </c>
      <c r="D336" s="80"/>
      <c r="E336" s="149" t="str">
        <f>VLOOKUP($A336,'13.Mapping'!$A$2:$J$447,5,0)</f>
        <v>53020</v>
      </c>
      <c r="F336" s="149" t="str">
        <f>VLOOKUP($A336,'13.Mapping'!$A$2:$J$447,3,0)</f>
        <v>P24</v>
      </c>
      <c r="G336" s="149">
        <f>VLOOKUP($A336,'13.Mapping'!$A$2:$J$447,10,0)</f>
        <v>0</v>
      </c>
      <c r="H336" s="285"/>
      <c r="I336" s="286"/>
    </row>
    <row r="337" spans="1:9" s="146" customFormat="1">
      <c r="A337" s="167" t="s">
        <v>395</v>
      </c>
      <c r="B337" s="153" t="s">
        <v>396</v>
      </c>
      <c r="C337" s="97">
        <f>IFERROR(INDEX('5.งบทดลอง รพ.'!$C:$C,MATCH('6.WS-Re-Exp'!A337,'5.งบทดลอง รพ.'!$A:$A,0)),)</f>
        <v>1183569.1000000001</v>
      </c>
      <c r="D337" s="80"/>
      <c r="E337" s="149" t="str">
        <f>VLOOKUP($A337,'13.Mapping'!$A$2:$J$447,5,0)</f>
        <v>53020</v>
      </c>
      <c r="F337" s="149" t="str">
        <f>VLOOKUP($A337,'13.Mapping'!$A$2:$J$447,3,0)</f>
        <v>P24</v>
      </c>
      <c r="G337" s="149">
        <f>VLOOKUP($A337,'13.Mapping'!$A$2:$J$447,10,0)</f>
        <v>0</v>
      </c>
      <c r="H337" s="285"/>
      <c r="I337" s="286"/>
    </row>
    <row r="338" spans="1:9" s="146" customFormat="1">
      <c r="A338" s="167" t="s">
        <v>397</v>
      </c>
      <c r="B338" s="153" t="s">
        <v>398</v>
      </c>
      <c r="C338" s="97">
        <f>IFERROR(INDEX('5.งบทดลอง รพ.'!$C:$C,MATCH('6.WS-Re-Exp'!A338,'5.งบทดลอง รพ.'!$A:$A,0)),)</f>
        <v>311302.88</v>
      </c>
      <c r="D338" s="80"/>
      <c r="E338" s="149" t="str">
        <f>VLOOKUP($A338,'13.Mapping'!$A$2:$J$447,5,0)</f>
        <v>53020</v>
      </c>
      <c r="F338" s="149" t="str">
        <f>VLOOKUP($A338,'13.Mapping'!$A$2:$J$447,3,0)</f>
        <v>P24</v>
      </c>
      <c r="G338" s="149">
        <f>VLOOKUP($A338,'13.Mapping'!$A$2:$J$447,10,0)</f>
        <v>0</v>
      </c>
      <c r="H338" s="285"/>
      <c r="I338" s="286"/>
    </row>
    <row r="339" spans="1:9" s="146" customFormat="1">
      <c r="A339" s="167" t="s">
        <v>399</v>
      </c>
      <c r="B339" s="153" t="s">
        <v>400</v>
      </c>
      <c r="C339" s="97">
        <f>IFERROR(INDEX('5.งบทดลอง รพ.'!$C:$C,MATCH('6.WS-Re-Exp'!A339,'5.งบทดลอง รพ.'!$A:$A,0)),)</f>
        <v>292860.58</v>
      </c>
      <c r="D339" s="80"/>
      <c r="E339" s="149" t="str">
        <f>VLOOKUP($A339,'13.Mapping'!$A$2:$J$447,5,0)</f>
        <v>53020</v>
      </c>
      <c r="F339" s="149" t="str">
        <f>VLOOKUP($A339,'13.Mapping'!$A$2:$J$447,3,0)</f>
        <v>P24</v>
      </c>
      <c r="G339" s="149">
        <f>VLOOKUP($A339,'13.Mapping'!$A$2:$J$447,10,0)</f>
        <v>0</v>
      </c>
      <c r="H339" s="285"/>
      <c r="I339" s="286"/>
    </row>
    <row r="340" spans="1:9" s="146" customFormat="1">
      <c r="A340" s="167" t="s">
        <v>401</v>
      </c>
      <c r="B340" s="153" t="s">
        <v>402</v>
      </c>
      <c r="C340" s="97">
        <f>IFERROR(INDEX('5.งบทดลอง รพ.'!$C:$C,MATCH('6.WS-Re-Exp'!A340,'5.งบทดลอง รพ.'!$A:$A,0)),)</f>
        <v>0</v>
      </c>
      <c r="D340" s="80"/>
      <c r="E340" s="149" t="str">
        <f>VLOOKUP($A340,'13.Mapping'!$A$2:$J$447,5,0)</f>
        <v>53020</v>
      </c>
      <c r="F340" s="149" t="str">
        <f>VLOOKUP($A340,'13.Mapping'!$A$2:$J$447,3,0)</f>
        <v>P24</v>
      </c>
      <c r="G340" s="149">
        <f>VLOOKUP($A340,'13.Mapping'!$A$2:$J$447,10,0)</f>
        <v>0</v>
      </c>
      <c r="H340" s="285"/>
      <c r="I340" s="286"/>
    </row>
    <row r="341" spans="1:9" s="146" customFormat="1">
      <c r="A341" s="167" t="s">
        <v>403</v>
      </c>
      <c r="B341" s="153" t="s">
        <v>404</v>
      </c>
      <c r="C341" s="97">
        <f>IFERROR(INDEX('5.งบทดลอง รพ.'!$C:$C,MATCH('6.WS-Re-Exp'!A341,'5.งบทดลอง รพ.'!$A:$A,0)),)</f>
        <v>0</v>
      </c>
      <c r="D341" s="80"/>
      <c r="E341" s="149" t="str">
        <f>VLOOKUP($A341,'13.Mapping'!$A$2:$J$447,5,0)</f>
        <v>53020</v>
      </c>
      <c r="F341" s="149" t="str">
        <f>VLOOKUP($A341,'13.Mapping'!$A$2:$J$447,3,0)</f>
        <v>P24</v>
      </c>
      <c r="G341" s="149">
        <f>VLOOKUP($A341,'13.Mapping'!$A$2:$J$447,10,0)</f>
        <v>0</v>
      </c>
      <c r="H341" s="285"/>
      <c r="I341" s="286"/>
    </row>
    <row r="342" spans="1:9" s="146" customFormat="1">
      <c r="A342" s="167" t="s">
        <v>405</v>
      </c>
      <c r="B342" s="153" t="s">
        <v>406</v>
      </c>
      <c r="C342" s="97">
        <f>IFERROR(INDEX('5.งบทดลอง รพ.'!$C:$C,MATCH('6.WS-Re-Exp'!A342,'5.งบทดลอง รพ.'!$A:$A,0)),)</f>
        <v>0</v>
      </c>
      <c r="D342" s="80"/>
      <c r="E342" s="149" t="str">
        <f>VLOOKUP($A342,'13.Mapping'!$A$2:$J$447,5,0)</f>
        <v>53020</v>
      </c>
      <c r="F342" s="149" t="str">
        <f>VLOOKUP($A342,'13.Mapping'!$A$2:$J$447,3,0)</f>
        <v>P24</v>
      </c>
      <c r="G342" s="149">
        <f>VLOOKUP($A342,'13.Mapping'!$A$2:$J$447,10,0)</f>
        <v>0</v>
      </c>
      <c r="H342" s="285"/>
      <c r="I342" s="286"/>
    </row>
    <row r="343" spans="1:9" s="146" customFormat="1">
      <c r="A343" s="167" t="s">
        <v>407</v>
      </c>
      <c r="B343" s="153" t="s">
        <v>408</v>
      </c>
      <c r="C343" s="97">
        <f>IFERROR(INDEX('5.งบทดลอง รพ.'!$C:$C,MATCH('6.WS-Re-Exp'!A343,'5.งบทดลอง รพ.'!$A:$A,0)),)</f>
        <v>0</v>
      </c>
      <c r="D343" s="80"/>
      <c r="E343" s="149" t="str">
        <f>VLOOKUP($A343,'13.Mapping'!$A$2:$J$447,5,0)</f>
        <v>53020</v>
      </c>
      <c r="F343" s="149" t="str">
        <f>VLOOKUP($A343,'13.Mapping'!$A$2:$J$447,3,0)</f>
        <v>P24</v>
      </c>
      <c r="G343" s="149">
        <f>VLOOKUP($A343,'13.Mapping'!$A$2:$J$447,10,0)</f>
        <v>0</v>
      </c>
      <c r="H343" s="285"/>
      <c r="I343" s="286"/>
    </row>
    <row r="344" spans="1:9" s="146" customFormat="1">
      <c r="A344" s="167" t="s">
        <v>409</v>
      </c>
      <c r="B344" s="153" t="s">
        <v>410</v>
      </c>
      <c r="C344" s="97">
        <f>IFERROR(INDEX('5.งบทดลอง รพ.'!$C:$C,MATCH('6.WS-Re-Exp'!A344,'5.งบทดลอง รพ.'!$A:$A,0)),)</f>
        <v>0</v>
      </c>
      <c r="D344" s="80"/>
      <c r="E344" s="149" t="str">
        <f>VLOOKUP($A344,'13.Mapping'!$A$2:$J$447,5,0)</f>
        <v>53020</v>
      </c>
      <c r="F344" s="149" t="str">
        <f>VLOOKUP($A344,'13.Mapping'!$A$2:$J$447,3,0)</f>
        <v>P24</v>
      </c>
      <c r="G344" s="149">
        <f>VLOOKUP($A344,'13.Mapping'!$A$2:$J$447,10,0)</f>
        <v>0</v>
      </c>
      <c r="H344" s="285"/>
      <c r="I344" s="286"/>
    </row>
    <row r="345" spans="1:9" s="146" customFormat="1">
      <c r="A345" s="167" t="s">
        <v>411</v>
      </c>
      <c r="B345" s="153" t="s">
        <v>412</v>
      </c>
      <c r="C345" s="97">
        <f>IFERROR(INDEX('5.งบทดลอง รพ.'!$C:$C,MATCH('6.WS-Re-Exp'!A345,'5.งบทดลอง รพ.'!$A:$A,0)),)</f>
        <v>0</v>
      </c>
      <c r="D345" s="80"/>
      <c r="E345" s="149" t="str">
        <f>VLOOKUP($A345,'13.Mapping'!$A$2:$J$447,5,0)</f>
        <v>53030</v>
      </c>
      <c r="F345" s="149" t="str">
        <f>VLOOKUP($A345,'13.Mapping'!$A$2:$J$447,3,0)</f>
        <v>P24</v>
      </c>
      <c r="G345" s="149">
        <f>VLOOKUP($A345,'13.Mapping'!$A$2:$J$447,10,0)</f>
        <v>0</v>
      </c>
      <c r="H345" s="285"/>
      <c r="I345" s="286"/>
    </row>
    <row r="346" spans="1:9" s="146" customFormat="1">
      <c r="A346" s="167" t="s">
        <v>413</v>
      </c>
      <c r="B346" s="153" t="s">
        <v>414</v>
      </c>
      <c r="C346" s="97">
        <f>IFERROR(INDEX('5.งบทดลอง รพ.'!$C:$C,MATCH('6.WS-Re-Exp'!A346,'5.งบทดลอง รพ.'!$A:$A,0)),)</f>
        <v>306637.42</v>
      </c>
      <c r="D346" s="80"/>
      <c r="E346" s="149" t="str">
        <f>VLOOKUP($A346,'13.Mapping'!$A$2:$J$447,5,0)</f>
        <v>53030</v>
      </c>
      <c r="F346" s="149" t="str">
        <f>VLOOKUP($A346,'13.Mapping'!$A$2:$J$447,3,0)</f>
        <v>P24</v>
      </c>
      <c r="G346" s="149">
        <f>VLOOKUP($A346,'13.Mapping'!$A$2:$J$447,10,0)</f>
        <v>0</v>
      </c>
      <c r="H346" s="285"/>
      <c r="I346" s="286"/>
    </row>
    <row r="347" spans="1:9" s="146" customFormat="1">
      <c r="A347" s="167" t="s">
        <v>415</v>
      </c>
      <c r="B347" s="153" t="s">
        <v>416</v>
      </c>
      <c r="C347" s="97">
        <f>IFERROR(INDEX('5.งบทดลอง รพ.'!$C:$C,MATCH('6.WS-Re-Exp'!A347,'5.งบทดลอง รพ.'!$A:$A,0)),)</f>
        <v>0</v>
      </c>
      <c r="D347" s="80"/>
      <c r="E347" s="149" t="str">
        <f>VLOOKUP($A347,'13.Mapping'!$A$2:$J$447,5,0)</f>
        <v>53030</v>
      </c>
      <c r="F347" s="149" t="str">
        <f>VLOOKUP($A347,'13.Mapping'!$A$2:$J$447,3,0)</f>
        <v>P24</v>
      </c>
      <c r="G347" s="149">
        <f>VLOOKUP($A347,'13.Mapping'!$A$2:$J$447,10,0)</f>
        <v>0</v>
      </c>
      <c r="H347" s="285"/>
      <c r="I347" s="286"/>
    </row>
    <row r="348" spans="1:9" s="146" customFormat="1">
      <c r="A348" s="167" t="s">
        <v>417</v>
      </c>
      <c r="B348" s="153" t="s">
        <v>418</v>
      </c>
      <c r="C348" s="97">
        <f>IFERROR(INDEX('5.งบทดลอง รพ.'!$C:$C,MATCH('6.WS-Re-Exp'!A348,'5.งบทดลอง รพ.'!$A:$A,0)),)</f>
        <v>0</v>
      </c>
      <c r="D348" s="80"/>
      <c r="E348" s="149" t="str">
        <f>VLOOKUP($A348,'13.Mapping'!$A$2:$J$447,5,0)</f>
        <v>53030</v>
      </c>
      <c r="F348" s="149" t="str">
        <f>VLOOKUP($A348,'13.Mapping'!$A$2:$J$447,3,0)</f>
        <v>P24</v>
      </c>
      <c r="G348" s="149">
        <f>VLOOKUP($A348,'13.Mapping'!$A$2:$J$447,10,0)</f>
        <v>0</v>
      </c>
      <c r="H348" s="285"/>
      <c r="I348" s="286"/>
    </row>
    <row r="349" spans="1:9" s="146" customFormat="1">
      <c r="A349" s="167" t="s">
        <v>419</v>
      </c>
      <c r="B349" s="153" t="s">
        <v>420</v>
      </c>
      <c r="C349" s="97">
        <f>IFERROR(INDEX('5.งบทดลอง รพ.'!$C:$C,MATCH('6.WS-Re-Exp'!A349,'5.งบทดลอง รพ.'!$A:$A,0)),)</f>
        <v>0</v>
      </c>
      <c r="D349" s="80"/>
      <c r="E349" s="149" t="str">
        <f>VLOOKUP($A349,'13.Mapping'!$A$2:$J$447,5,0)</f>
        <v>53030</v>
      </c>
      <c r="F349" s="149" t="str">
        <f>VLOOKUP($A349,'13.Mapping'!$A$2:$J$447,3,0)</f>
        <v>P24</v>
      </c>
      <c r="G349" s="149">
        <f>VLOOKUP($A349,'13.Mapping'!$A$2:$J$447,10,0)</f>
        <v>0</v>
      </c>
      <c r="H349" s="285"/>
      <c r="I349" s="286"/>
    </row>
    <row r="350" spans="1:9" s="146" customFormat="1">
      <c r="A350" s="167" t="s">
        <v>6335</v>
      </c>
      <c r="B350" s="153" t="s">
        <v>6334</v>
      </c>
      <c r="C350" s="97">
        <f>IFERROR(INDEX('5.งบทดลอง รพ.'!$C:$C,MATCH('6.WS-Re-Exp'!A350,'5.งบทดลอง รพ.'!$A:$A,0)),)</f>
        <v>0</v>
      </c>
      <c r="D350" s="80"/>
      <c r="E350" s="149" t="str">
        <f>VLOOKUP($A350,'13.Mapping'!$A$2:$J$447,5,0)</f>
        <v>53030</v>
      </c>
      <c r="F350" s="149" t="str">
        <f>VLOOKUP($A350,'13.Mapping'!$A$2:$J$447,3,0)</f>
        <v>P24</v>
      </c>
      <c r="G350" s="149">
        <f>VLOOKUP($A350,'13.Mapping'!$A$2:$J$447,10,0)</f>
        <v>0</v>
      </c>
      <c r="H350" s="285"/>
      <c r="I350" s="286"/>
    </row>
    <row r="351" spans="1:9" s="146" customFormat="1">
      <c r="A351" s="167" t="s">
        <v>421</v>
      </c>
      <c r="B351" s="153" t="s">
        <v>422</v>
      </c>
      <c r="C351" s="97">
        <f>IFERROR(INDEX('5.งบทดลอง รพ.'!$C:$C,MATCH('6.WS-Re-Exp'!A351,'5.งบทดลอง รพ.'!$A:$A,0)),)</f>
        <v>0</v>
      </c>
      <c r="D351" s="80"/>
      <c r="E351" s="149" t="str">
        <f>VLOOKUP($A351,'13.Mapping'!$A$2:$J$447,5,0)</f>
        <v>53030</v>
      </c>
      <c r="F351" s="149" t="str">
        <f>VLOOKUP($A351,'13.Mapping'!$A$2:$J$447,3,0)</f>
        <v>P24</v>
      </c>
      <c r="G351" s="149">
        <f>VLOOKUP($A351,'13.Mapping'!$A$2:$J$447,10,0)</f>
        <v>0</v>
      </c>
      <c r="H351" s="285"/>
      <c r="I351" s="286"/>
    </row>
    <row r="352" spans="1:9" s="146" customFormat="1">
      <c r="A352" s="167" t="s">
        <v>423</v>
      </c>
      <c r="B352" s="153" t="s">
        <v>424</v>
      </c>
      <c r="C352" s="97">
        <f>IFERROR(INDEX('5.งบทดลอง รพ.'!$C:$C,MATCH('6.WS-Re-Exp'!A352,'5.งบทดลอง รพ.'!$A:$A,0)),)</f>
        <v>22739.72</v>
      </c>
      <c r="D352" s="80"/>
      <c r="E352" s="149" t="str">
        <f>VLOOKUP($A352,'13.Mapping'!$A$2:$J$447,5,0)</f>
        <v>53030</v>
      </c>
      <c r="F352" s="149" t="str">
        <f>VLOOKUP($A352,'13.Mapping'!$A$2:$J$447,3,0)</f>
        <v>P24</v>
      </c>
      <c r="G352" s="149">
        <f>VLOOKUP($A352,'13.Mapping'!$A$2:$J$447,10,0)</f>
        <v>0</v>
      </c>
      <c r="H352" s="285"/>
      <c r="I352" s="286"/>
    </row>
    <row r="353" spans="1:9" s="146" customFormat="1">
      <c r="A353" s="167" t="s">
        <v>425</v>
      </c>
      <c r="B353" s="153" t="s">
        <v>426</v>
      </c>
      <c r="C353" s="97">
        <f>IFERROR(INDEX('5.งบทดลอง รพ.'!$C:$C,MATCH('6.WS-Re-Exp'!A353,'5.งบทดลอง รพ.'!$A:$A,0)),)</f>
        <v>0</v>
      </c>
      <c r="D353" s="80"/>
      <c r="E353" s="149" t="str">
        <f>VLOOKUP($A353,'13.Mapping'!$A$2:$J$447,5,0)</f>
        <v>53030</v>
      </c>
      <c r="F353" s="149" t="str">
        <f>VLOOKUP($A353,'13.Mapping'!$A$2:$J$447,3,0)</f>
        <v>P24</v>
      </c>
      <c r="G353" s="149">
        <f>VLOOKUP($A353,'13.Mapping'!$A$2:$J$447,10,0)</f>
        <v>0</v>
      </c>
      <c r="H353" s="285"/>
      <c r="I353" s="286"/>
    </row>
    <row r="354" spans="1:9" s="146" customFormat="1">
      <c r="A354" s="167" t="s">
        <v>826</v>
      </c>
      <c r="B354" s="153" t="s">
        <v>827</v>
      </c>
      <c r="C354" s="97">
        <f>IFERROR(INDEX('5.งบทดลอง รพ.'!$C:$C,MATCH('6.WS-Re-Exp'!A354,'5.งบทดลอง รพ.'!$A:$A,0)),)</f>
        <v>0</v>
      </c>
      <c r="D354" s="80"/>
      <c r="E354" s="149" t="str">
        <f>VLOOKUP($A354,'13.Mapping'!$A$2:$J$447,5,0)</f>
        <v>53030</v>
      </c>
      <c r="F354" s="149" t="str">
        <f>VLOOKUP($A354,'13.Mapping'!$A$2:$J$447,3,0)</f>
        <v>P24</v>
      </c>
      <c r="G354" s="149">
        <f>VLOOKUP($A354,'13.Mapping'!$A$2:$J$447,10,0)</f>
        <v>0</v>
      </c>
      <c r="H354" s="285"/>
      <c r="I354" s="286"/>
    </row>
    <row r="355" spans="1:9" s="146" customFormat="1">
      <c r="A355" s="167" t="s">
        <v>427</v>
      </c>
      <c r="B355" s="153" t="s">
        <v>428</v>
      </c>
      <c r="C355" s="97">
        <f>IFERROR(INDEX('5.งบทดลอง รพ.'!$C:$C,MATCH('6.WS-Re-Exp'!A355,'5.งบทดลอง รพ.'!$A:$A,0)),)</f>
        <v>0</v>
      </c>
      <c r="D355" s="80"/>
      <c r="E355" s="149" t="str">
        <f>VLOOKUP($A355,'13.Mapping'!$A$2:$J$447,5,0)</f>
        <v>53030</v>
      </c>
      <c r="F355" s="149" t="str">
        <f>VLOOKUP($A355,'13.Mapping'!$A$2:$J$447,3,0)</f>
        <v>P24</v>
      </c>
      <c r="G355" s="149">
        <f>VLOOKUP($A355,'13.Mapping'!$A$2:$J$447,10,0)</f>
        <v>0</v>
      </c>
      <c r="H355" s="285"/>
      <c r="I355" s="286"/>
    </row>
    <row r="356" spans="1:9" s="146" customFormat="1">
      <c r="A356" s="167" t="s">
        <v>828</v>
      </c>
      <c r="B356" s="153" t="s">
        <v>829</v>
      </c>
      <c r="C356" s="97">
        <f>IFERROR(INDEX('5.งบทดลอง รพ.'!$C:$C,MATCH('6.WS-Re-Exp'!A356,'5.งบทดลอง รพ.'!$A:$A,0)),)</f>
        <v>0</v>
      </c>
      <c r="D356" s="80"/>
      <c r="E356" s="149" t="str">
        <f>VLOOKUP($A356,'13.Mapping'!$A$2:$J$447,5,0)</f>
        <v>53030</v>
      </c>
      <c r="F356" s="149" t="str">
        <f>VLOOKUP($A356,'13.Mapping'!$A$2:$J$447,3,0)</f>
        <v>P24</v>
      </c>
      <c r="G356" s="149">
        <f>VLOOKUP($A356,'13.Mapping'!$A$2:$J$447,10,0)</f>
        <v>0</v>
      </c>
      <c r="H356" s="285"/>
      <c r="I356" s="286"/>
    </row>
    <row r="357" spans="1:9" s="146" customFormat="1">
      <c r="A357" s="167" t="s">
        <v>830</v>
      </c>
      <c r="B357" s="153" t="s">
        <v>831</v>
      </c>
      <c r="C357" s="97">
        <f>IFERROR(INDEX('5.งบทดลอง รพ.'!$C:$C,MATCH('6.WS-Re-Exp'!A357,'5.งบทดลอง รพ.'!$A:$A,0)),)</f>
        <v>0</v>
      </c>
      <c r="D357" s="80"/>
      <c r="E357" s="149" t="str">
        <f>VLOOKUP($A357,'13.Mapping'!$A$2:$J$447,5,0)</f>
        <v>53030</v>
      </c>
      <c r="F357" s="149" t="str">
        <f>VLOOKUP($A357,'13.Mapping'!$A$2:$J$447,3,0)</f>
        <v>P24</v>
      </c>
      <c r="G357" s="149">
        <f>VLOOKUP($A357,'13.Mapping'!$A$2:$J$447,10,0)</f>
        <v>0</v>
      </c>
      <c r="H357" s="285"/>
      <c r="I357" s="286"/>
    </row>
    <row r="358" spans="1:9" s="146" customFormat="1">
      <c r="A358" s="167" t="s">
        <v>832</v>
      </c>
      <c r="B358" s="153" t="s">
        <v>833</v>
      </c>
      <c r="C358" s="97">
        <f>IFERROR(INDEX('5.งบทดลอง รพ.'!$C:$C,MATCH('6.WS-Re-Exp'!A358,'5.งบทดลอง รพ.'!$A:$A,0)),)</f>
        <v>0</v>
      </c>
      <c r="D358" s="80"/>
      <c r="E358" s="149" t="str">
        <f>VLOOKUP($A358,'13.Mapping'!$A$2:$J$447,5,0)</f>
        <v>53030</v>
      </c>
      <c r="F358" s="149" t="str">
        <f>VLOOKUP($A358,'13.Mapping'!$A$2:$J$447,3,0)</f>
        <v>P24</v>
      </c>
      <c r="G358" s="149">
        <f>VLOOKUP($A358,'13.Mapping'!$A$2:$J$447,10,0)</f>
        <v>0</v>
      </c>
      <c r="H358" s="285"/>
      <c r="I358" s="286"/>
    </row>
    <row r="359" spans="1:9" s="146" customFormat="1">
      <c r="A359" s="167" t="s">
        <v>429</v>
      </c>
      <c r="B359" s="153" t="s">
        <v>430</v>
      </c>
      <c r="C359" s="97">
        <f>IFERROR(INDEX('5.งบทดลอง รพ.'!$C:$C,MATCH('6.WS-Re-Exp'!A359,'5.งบทดลอง รพ.'!$A:$A,0)),)</f>
        <v>0</v>
      </c>
      <c r="D359" s="80"/>
      <c r="E359" s="149" t="str">
        <f>VLOOKUP($A359,'13.Mapping'!$A$2:$J$447,5,0)</f>
        <v>53030</v>
      </c>
      <c r="F359" s="149" t="str">
        <f>VLOOKUP($A359,'13.Mapping'!$A$2:$J$447,3,0)</f>
        <v>P24</v>
      </c>
      <c r="G359" s="149">
        <f>VLOOKUP($A359,'13.Mapping'!$A$2:$J$447,10,0)</f>
        <v>0</v>
      </c>
      <c r="H359" s="285"/>
      <c r="I359" s="286"/>
    </row>
    <row r="360" spans="1:9" s="146" customFormat="1">
      <c r="A360" s="167" t="s">
        <v>431</v>
      </c>
      <c r="B360" s="153" t="s">
        <v>432</v>
      </c>
      <c r="C360" s="97">
        <f>IFERROR(INDEX('5.งบทดลอง รพ.'!$C:$C,MATCH('6.WS-Re-Exp'!A360,'5.งบทดลอง รพ.'!$A:$A,0)),)</f>
        <v>0</v>
      </c>
      <c r="D360" s="80"/>
      <c r="E360" s="149" t="str">
        <f>VLOOKUP($A360,'13.Mapping'!$A$2:$J$447,5,0)</f>
        <v>53060</v>
      </c>
      <c r="F360" s="149" t="str">
        <f>VLOOKUP($A360,'13.Mapping'!$A$2:$J$447,3,0)</f>
        <v>P24</v>
      </c>
      <c r="G360" s="149">
        <f>VLOOKUP($A360,'13.Mapping'!$A$2:$J$447,10,0)</f>
        <v>0</v>
      </c>
      <c r="H360" s="285"/>
      <c r="I360" s="286"/>
    </row>
    <row r="361" spans="1:9" s="146" customFormat="1">
      <c r="A361" s="167" t="s">
        <v>433</v>
      </c>
      <c r="B361" s="153" t="s">
        <v>434</v>
      </c>
      <c r="C361" s="97">
        <f>IFERROR(INDEX('5.งบทดลอง รพ.'!$C:$C,MATCH('6.WS-Re-Exp'!A361,'5.งบทดลอง รพ.'!$A:$A,0)),)</f>
        <v>0</v>
      </c>
      <c r="D361" s="80"/>
      <c r="E361" s="149" t="str">
        <f>VLOOKUP($A361,'13.Mapping'!$A$2:$J$447,5,0)</f>
        <v>53060</v>
      </c>
      <c r="F361" s="149" t="str">
        <f>VLOOKUP($A361,'13.Mapping'!$A$2:$J$447,3,0)</f>
        <v>P24</v>
      </c>
      <c r="G361" s="149">
        <f>VLOOKUP($A361,'13.Mapping'!$A$2:$J$447,10,0)</f>
        <v>0</v>
      </c>
      <c r="H361" s="285"/>
      <c r="I361" s="286"/>
    </row>
    <row r="362" spans="1:9" s="146" customFormat="1">
      <c r="A362" s="167" t="s">
        <v>435</v>
      </c>
      <c r="B362" s="153" t="s">
        <v>436</v>
      </c>
      <c r="C362" s="97">
        <f>IFERROR(INDEX('5.งบทดลอง รพ.'!$C:$C,MATCH('6.WS-Re-Exp'!A362,'5.งบทดลอง รพ.'!$A:$A,0)),)</f>
        <v>0</v>
      </c>
      <c r="D362" s="80"/>
      <c r="E362" s="149" t="str">
        <f>VLOOKUP($A362,'13.Mapping'!$A$2:$J$447,5,0)</f>
        <v>53020</v>
      </c>
      <c r="F362" s="149" t="str">
        <f>VLOOKUP($A362,'13.Mapping'!$A$2:$J$447,3,0)</f>
        <v>P24</v>
      </c>
      <c r="G362" s="149">
        <f>VLOOKUP($A362,'13.Mapping'!$A$2:$J$447,10,0)</f>
        <v>0</v>
      </c>
      <c r="H362" s="285"/>
      <c r="I362" s="286"/>
    </row>
    <row r="363" spans="1:9" s="146" customFormat="1">
      <c r="A363" s="167" t="s">
        <v>437</v>
      </c>
      <c r="B363" s="153" t="s">
        <v>438</v>
      </c>
      <c r="C363" s="97">
        <f>IFERROR(INDEX('5.งบทดลอง รพ.'!$C:$C,MATCH('6.WS-Re-Exp'!A363,'5.งบทดลอง รพ.'!$A:$A,0)),)</f>
        <v>0</v>
      </c>
      <c r="D363" s="80"/>
      <c r="E363" s="149" t="str">
        <f>VLOOKUP($A363,'13.Mapping'!$A$2:$J$447,5,0)</f>
        <v>53020</v>
      </c>
      <c r="F363" s="149" t="str">
        <f>VLOOKUP($A363,'13.Mapping'!$A$2:$J$447,3,0)</f>
        <v>P24</v>
      </c>
      <c r="G363" s="149">
        <f>VLOOKUP($A363,'13.Mapping'!$A$2:$J$447,10,0)</f>
        <v>0</v>
      </c>
      <c r="H363" s="285"/>
      <c r="I363" s="286"/>
    </row>
    <row r="364" spans="1:9" s="146" customFormat="1">
      <c r="A364" s="167" t="s">
        <v>439</v>
      </c>
      <c r="B364" s="153" t="s">
        <v>440</v>
      </c>
      <c r="C364" s="97">
        <f>IFERROR(INDEX('5.งบทดลอง รพ.'!$C:$C,MATCH('6.WS-Re-Exp'!A364,'5.งบทดลอง รพ.'!$A:$A,0)),)</f>
        <v>0</v>
      </c>
      <c r="D364" s="80"/>
      <c r="E364" s="149" t="str">
        <f>VLOOKUP($A364,'13.Mapping'!$A$2:$J$447,5,0)</f>
        <v>53020</v>
      </c>
      <c r="F364" s="149" t="str">
        <f>VLOOKUP($A364,'13.Mapping'!$A$2:$J$447,3,0)</f>
        <v>P24</v>
      </c>
      <c r="G364" s="149">
        <f>VLOOKUP($A364,'13.Mapping'!$A$2:$J$447,10,0)</f>
        <v>0</v>
      </c>
      <c r="H364" s="285"/>
      <c r="I364" s="286"/>
    </row>
    <row r="365" spans="1:9" s="146" customFormat="1">
      <c r="A365" s="167" t="s">
        <v>441</v>
      </c>
      <c r="B365" s="153" t="s">
        <v>442</v>
      </c>
      <c r="C365" s="97">
        <f>IFERROR(INDEX('5.งบทดลอง รพ.'!$C:$C,MATCH('6.WS-Re-Exp'!A365,'5.งบทดลอง รพ.'!$A:$A,0)),)</f>
        <v>77103.3</v>
      </c>
      <c r="D365" s="80"/>
      <c r="E365" s="149" t="str">
        <f>VLOOKUP($A365,'13.Mapping'!$A$2:$J$447,5,0)</f>
        <v>53020</v>
      </c>
      <c r="F365" s="149" t="str">
        <f>VLOOKUP($A365,'13.Mapping'!$A$2:$J$447,3,0)</f>
        <v>P24</v>
      </c>
      <c r="G365" s="149">
        <f>VLOOKUP($A365,'13.Mapping'!$A$2:$J$447,10,0)</f>
        <v>0</v>
      </c>
      <c r="H365" s="285"/>
      <c r="I365" s="286"/>
    </row>
    <row r="366" spans="1:9" s="146" customFormat="1">
      <c r="A366" s="167" t="s">
        <v>443</v>
      </c>
      <c r="B366" s="153" t="s">
        <v>444</v>
      </c>
      <c r="C366" s="97">
        <f>IFERROR(INDEX('5.งบทดลอง รพ.'!$C:$C,MATCH('6.WS-Re-Exp'!A366,'5.งบทดลอง รพ.'!$A:$A,0)),)</f>
        <v>105311.54000000001</v>
      </c>
      <c r="D366" s="80"/>
      <c r="E366" s="149" t="str">
        <f>VLOOKUP($A366,'13.Mapping'!$A$2:$J$447,5,0)</f>
        <v>53020</v>
      </c>
      <c r="F366" s="149" t="str">
        <f>VLOOKUP($A366,'13.Mapping'!$A$2:$J$447,3,0)</f>
        <v>P24</v>
      </c>
      <c r="G366" s="149">
        <f>VLOOKUP($A366,'13.Mapping'!$A$2:$J$447,10,0)</f>
        <v>0</v>
      </c>
      <c r="H366" s="285"/>
      <c r="I366" s="286"/>
    </row>
    <row r="367" spans="1:9" s="146" customFormat="1">
      <c r="A367" s="167" t="s">
        <v>445</v>
      </c>
      <c r="B367" s="153" t="s">
        <v>446</v>
      </c>
      <c r="C367" s="97">
        <f>IFERROR(INDEX('5.งบทดลอง รพ.'!$C:$C,MATCH('6.WS-Re-Exp'!A367,'5.งบทดลอง รพ.'!$A:$A,0)),)</f>
        <v>0</v>
      </c>
      <c r="D367" s="80"/>
      <c r="E367" s="149" t="str">
        <f>VLOOKUP($A367,'13.Mapping'!$A$2:$J$447,5,0)</f>
        <v>53020</v>
      </c>
      <c r="F367" s="149" t="str">
        <f>VLOOKUP($A367,'13.Mapping'!$A$2:$J$447,3,0)</f>
        <v>P24</v>
      </c>
      <c r="G367" s="149">
        <f>VLOOKUP($A367,'13.Mapping'!$A$2:$J$447,10,0)</f>
        <v>0</v>
      </c>
      <c r="H367" s="285"/>
      <c r="I367" s="286"/>
    </row>
    <row r="368" spans="1:9" s="146" customFormat="1">
      <c r="A368" s="167" t="s">
        <v>447</v>
      </c>
      <c r="B368" s="153" t="s">
        <v>448</v>
      </c>
      <c r="C368" s="97">
        <f>IFERROR(INDEX('5.งบทดลอง รพ.'!$C:$C,MATCH('6.WS-Re-Exp'!A368,'5.งบทดลอง รพ.'!$A:$A,0)),)</f>
        <v>0</v>
      </c>
      <c r="D368" s="80"/>
      <c r="E368" s="149" t="str">
        <f>VLOOKUP($A368,'13.Mapping'!$A$2:$J$447,5,0)</f>
        <v>53020</v>
      </c>
      <c r="F368" s="149" t="str">
        <f>VLOOKUP($A368,'13.Mapping'!$A$2:$J$447,3,0)</f>
        <v>P24</v>
      </c>
      <c r="G368" s="149">
        <f>VLOOKUP($A368,'13.Mapping'!$A$2:$J$447,10,0)</f>
        <v>0</v>
      </c>
      <c r="H368" s="285"/>
      <c r="I368" s="286"/>
    </row>
    <row r="369" spans="1:9" s="146" customFormat="1">
      <c r="A369" s="167" t="s">
        <v>449</v>
      </c>
      <c r="B369" s="153" t="s">
        <v>450</v>
      </c>
      <c r="C369" s="97">
        <f>IFERROR(INDEX('5.งบทดลอง รพ.'!$C:$C,MATCH('6.WS-Re-Exp'!A369,'5.งบทดลอง รพ.'!$A:$A,0)),)</f>
        <v>15291.26</v>
      </c>
      <c r="D369" s="80"/>
      <c r="E369" s="149" t="str">
        <f>VLOOKUP($A369,'13.Mapping'!$A$2:$J$447,5,0)</f>
        <v>53020</v>
      </c>
      <c r="F369" s="149" t="str">
        <f>VLOOKUP($A369,'13.Mapping'!$A$2:$J$447,3,0)</f>
        <v>P24</v>
      </c>
      <c r="G369" s="149">
        <f>VLOOKUP($A369,'13.Mapping'!$A$2:$J$447,10,0)</f>
        <v>0</v>
      </c>
      <c r="H369" s="285"/>
      <c r="I369" s="286"/>
    </row>
    <row r="370" spans="1:9" s="146" customFormat="1">
      <c r="A370" s="167" t="s">
        <v>451</v>
      </c>
      <c r="B370" s="153" t="s">
        <v>452</v>
      </c>
      <c r="C370" s="97">
        <f>IFERROR(INDEX('5.งบทดลอง รพ.'!$C:$C,MATCH('6.WS-Re-Exp'!A370,'5.งบทดลอง รพ.'!$A:$A,0)),)</f>
        <v>0</v>
      </c>
      <c r="D370" s="80"/>
      <c r="E370" s="149" t="str">
        <f>VLOOKUP($A370,'13.Mapping'!$A$2:$J$447,5,0)</f>
        <v>53020</v>
      </c>
      <c r="F370" s="149" t="str">
        <f>VLOOKUP($A370,'13.Mapping'!$A$2:$J$447,3,0)</f>
        <v>P24</v>
      </c>
      <c r="G370" s="149">
        <f>VLOOKUP($A370,'13.Mapping'!$A$2:$J$447,10,0)</f>
        <v>0</v>
      </c>
      <c r="H370" s="285"/>
      <c r="I370" s="286"/>
    </row>
    <row r="371" spans="1:9" s="146" customFormat="1">
      <c r="A371" s="167" t="s">
        <v>453</v>
      </c>
      <c r="B371" s="153" t="s">
        <v>454</v>
      </c>
      <c r="C371" s="97">
        <f>IFERROR(INDEX('5.งบทดลอง รพ.'!$C:$C,MATCH('6.WS-Re-Exp'!A371,'5.งบทดลอง รพ.'!$A:$A,0)),)</f>
        <v>0</v>
      </c>
      <c r="D371" s="80"/>
      <c r="E371" s="149" t="str">
        <f>VLOOKUP($A371,'13.Mapping'!$A$2:$J$447,5,0)</f>
        <v>53020</v>
      </c>
      <c r="F371" s="149" t="str">
        <f>VLOOKUP($A371,'13.Mapping'!$A$2:$J$447,3,0)</f>
        <v>P24</v>
      </c>
      <c r="G371" s="149">
        <f>VLOOKUP($A371,'13.Mapping'!$A$2:$J$447,10,0)</f>
        <v>0</v>
      </c>
      <c r="H371" s="285"/>
      <c r="I371" s="286"/>
    </row>
    <row r="372" spans="1:9" s="146" customFormat="1">
      <c r="A372" s="167" t="s">
        <v>455</v>
      </c>
      <c r="B372" s="153" t="s">
        <v>456</v>
      </c>
      <c r="C372" s="97">
        <f>IFERROR(INDEX('5.งบทดลอง รพ.'!$C:$C,MATCH('6.WS-Re-Exp'!A372,'5.งบทดลอง รพ.'!$A:$A,0)),)</f>
        <v>497810.29</v>
      </c>
      <c r="D372" s="80"/>
      <c r="E372" s="149" t="str">
        <f>VLOOKUP($A372,'13.Mapping'!$A$2:$J$447,5,0)</f>
        <v>53030</v>
      </c>
      <c r="F372" s="149" t="str">
        <f>VLOOKUP($A372,'13.Mapping'!$A$2:$J$447,3,0)</f>
        <v>P24</v>
      </c>
      <c r="G372" s="149">
        <f>VLOOKUP($A372,'13.Mapping'!$A$2:$J$447,10,0)</f>
        <v>0</v>
      </c>
      <c r="H372" s="285"/>
      <c r="I372" s="286"/>
    </row>
    <row r="373" spans="1:9" s="146" customFormat="1">
      <c r="A373" s="167" t="s">
        <v>457</v>
      </c>
      <c r="B373" s="153" t="s">
        <v>458</v>
      </c>
      <c r="C373" s="97">
        <f>IFERROR(INDEX('5.งบทดลอง รพ.'!$C:$C,MATCH('6.WS-Re-Exp'!A373,'5.งบทดลอง รพ.'!$A:$A,0)),)</f>
        <v>359377.05</v>
      </c>
      <c r="D373" s="80"/>
      <c r="E373" s="149" t="str">
        <f>VLOOKUP($A373,'13.Mapping'!$A$2:$J$447,5,0)</f>
        <v>53030</v>
      </c>
      <c r="F373" s="149" t="str">
        <f>VLOOKUP($A373,'13.Mapping'!$A$2:$J$447,3,0)</f>
        <v>P24</v>
      </c>
      <c r="G373" s="149">
        <f>VLOOKUP($A373,'13.Mapping'!$A$2:$J$447,10,0)</f>
        <v>0</v>
      </c>
      <c r="H373" s="285"/>
      <c r="I373" s="286"/>
    </row>
    <row r="374" spans="1:9" s="146" customFormat="1">
      <c r="A374" s="167" t="s">
        <v>459</v>
      </c>
      <c r="B374" s="153" t="s">
        <v>460</v>
      </c>
      <c r="C374" s="97">
        <f>IFERROR(INDEX('5.งบทดลอง รพ.'!$C:$C,MATCH('6.WS-Re-Exp'!A374,'5.งบทดลอง รพ.'!$A:$A,0)),)</f>
        <v>27661.599999999999</v>
      </c>
      <c r="D374" s="80"/>
      <c r="E374" s="149" t="str">
        <f>VLOOKUP($A374,'13.Mapping'!$A$2:$J$447,5,0)</f>
        <v>53030</v>
      </c>
      <c r="F374" s="149" t="str">
        <f>VLOOKUP($A374,'13.Mapping'!$A$2:$J$447,3,0)</f>
        <v>P24</v>
      </c>
      <c r="G374" s="149">
        <f>VLOOKUP($A374,'13.Mapping'!$A$2:$J$447,10,0)</f>
        <v>0</v>
      </c>
      <c r="H374" s="285"/>
      <c r="I374" s="286"/>
    </row>
    <row r="375" spans="1:9" s="146" customFormat="1">
      <c r="A375" s="167" t="s">
        <v>461</v>
      </c>
      <c r="B375" s="153" t="s">
        <v>462</v>
      </c>
      <c r="C375" s="97">
        <f>IFERROR(INDEX('5.งบทดลอง รพ.'!$C:$C,MATCH('6.WS-Re-Exp'!A375,'5.งบทดลอง รพ.'!$A:$A,0)),)</f>
        <v>114594.62</v>
      </c>
      <c r="D375" s="80"/>
      <c r="E375" s="149" t="str">
        <f>VLOOKUP($A375,'13.Mapping'!$A$2:$J$447,5,0)</f>
        <v>53030</v>
      </c>
      <c r="F375" s="149" t="str">
        <f>VLOOKUP($A375,'13.Mapping'!$A$2:$J$447,3,0)</f>
        <v>P24</v>
      </c>
      <c r="G375" s="149">
        <f>VLOOKUP($A375,'13.Mapping'!$A$2:$J$447,10,0)</f>
        <v>0</v>
      </c>
      <c r="H375" s="285"/>
      <c r="I375" s="286"/>
    </row>
    <row r="376" spans="1:9" s="146" customFormat="1">
      <c r="A376" s="167" t="s">
        <v>463</v>
      </c>
      <c r="B376" s="153" t="s">
        <v>464</v>
      </c>
      <c r="C376" s="97">
        <f>IFERROR(INDEX('5.งบทดลอง รพ.'!$C:$C,MATCH('6.WS-Re-Exp'!A376,'5.งบทดลอง รพ.'!$A:$A,0)),)</f>
        <v>9811.89</v>
      </c>
      <c r="D376" s="80"/>
      <c r="E376" s="149" t="str">
        <f>VLOOKUP($A376,'13.Mapping'!$A$2:$J$447,5,0)</f>
        <v>53030</v>
      </c>
      <c r="F376" s="149" t="str">
        <f>VLOOKUP($A376,'13.Mapping'!$A$2:$J$447,3,0)</f>
        <v>P24</v>
      </c>
      <c r="G376" s="149">
        <f>VLOOKUP($A376,'13.Mapping'!$A$2:$J$447,10,0)</f>
        <v>0</v>
      </c>
      <c r="H376" s="285"/>
      <c r="I376" s="286"/>
    </row>
    <row r="377" spans="1:9" s="146" customFormat="1">
      <c r="A377" s="167" t="s">
        <v>465</v>
      </c>
      <c r="B377" s="153" t="s">
        <v>466</v>
      </c>
      <c r="C377" s="97">
        <f>IFERROR(INDEX('5.งบทดลอง รพ.'!$C:$C,MATCH('6.WS-Re-Exp'!A377,'5.งบทดลอง รพ.'!$A:$A,0)),)</f>
        <v>17673.509999999998</v>
      </c>
      <c r="D377" s="80"/>
      <c r="E377" s="149" t="str">
        <f>VLOOKUP($A377,'13.Mapping'!$A$2:$J$447,5,0)</f>
        <v>53030</v>
      </c>
      <c r="F377" s="149" t="str">
        <f>VLOOKUP($A377,'13.Mapping'!$A$2:$J$447,3,0)</f>
        <v>P24</v>
      </c>
      <c r="G377" s="149">
        <f>VLOOKUP($A377,'13.Mapping'!$A$2:$J$447,10,0)</f>
        <v>0</v>
      </c>
      <c r="H377" s="285"/>
      <c r="I377" s="286"/>
    </row>
    <row r="378" spans="1:9" s="146" customFormat="1">
      <c r="A378" s="167" t="s">
        <v>467</v>
      </c>
      <c r="B378" s="153" t="s">
        <v>468</v>
      </c>
      <c r="C378" s="97">
        <f>IFERROR(INDEX('5.งบทดลอง รพ.'!$C:$C,MATCH('6.WS-Re-Exp'!A378,'5.งบทดลอง รพ.'!$A:$A,0)),)</f>
        <v>1574945.59</v>
      </c>
      <c r="D378" s="80"/>
      <c r="E378" s="149" t="str">
        <f>VLOOKUP($A378,'13.Mapping'!$A$2:$J$447,5,0)</f>
        <v>53030</v>
      </c>
      <c r="F378" s="149" t="str">
        <f>VLOOKUP($A378,'13.Mapping'!$A$2:$J$447,3,0)</f>
        <v>P24</v>
      </c>
      <c r="G378" s="149">
        <f>VLOOKUP($A378,'13.Mapping'!$A$2:$J$447,10,0)</f>
        <v>0</v>
      </c>
      <c r="H378" s="285"/>
      <c r="I378" s="286"/>
    </row>
    <row r="379" spans="1:9" s="146" customFormat="1">
      <c r="A379" s="167" t="s">
        <v>469</v>
      </c>
      <c r="B379" s="153" t="s">
        <v>470</v>
      </c>
      <c r="C379" s="97">
        <f>IFERROR(INDEX('5.งบทดลอง รพ.'!$C:$C,MATCH('6.WS-Re-Exp'!A379,'5.งบทดลอง รพ.'!$A:$A,0)),)</f>
        <v>397630.84</v>
      </c>
      <c r="D379" s="80"/>
      <c r="E379" s="149" t="str">
        <f>VLOOKUP($A379,'13.Mapping'!$A$2:$J$447,5,0)</f>
        <v>53030</v>
      </c>
      <c r="F379" s="149" t="str">
        <f>VLOOKUP($A379,'13.Mapping'!$A$2:$J$447,3,0)</f>
        <v>P24</v>
      </c>
      <c r="G379" s="149">
        <f>VLOOKUP($A379,'13.Mapping'!$A$2:$J$447,10,0)</f>
        <v>0</v>
      </c>
      <c r="H379" s="285"/>
      <c r="I379" s="286"/>
    </row>
    <row r="380" spans="1:9" s="146" customFormat="1">
      <c r="A380" s="167" t="s">
        <v>471</v>
      </c>
      <c r="B380" s="153" t="s">
        <v>472</v>
      </c>
      <c r="C380" s="97">
        <f>IFERROR(INDEX('5.งบทดลอง รพ.'!$C:$C,MATCH('6.WS-Re-Exp'!A380,'5.งบทดลอง รพ.'!$A:$A,0)),)</f>
        <v>78231.850000000006</v>
      </c>
      <c r="D380" s="80"/>
      <c r="E380" s="149" t="str">
        <f>VLOOKUP($A380,'13.Mapping'!$A$2:$J$447,5,0)</f>
        <v>53030</v>
      </c>
      <c r="F380" s="149" t="str">
        <f>VLOOKUP($A380,'13.Mapping'!$A$2:$J$447,3,0)</f>
        <v>P24</v>
      </c>
      <c r="G380" s="149">
        <f>VLOOKUP($A380,'13.Mapping'!$A$2:$J$447,10,0)</f>
        <v>0</v>
      </c>
      <c r="H380" s="285"/>
      <c r="I380" s="286"/>
    </row>
    <row r="381" spans="1:9" s="146" customFormat="1">
      <c r="A381" s="167" t="s">
        <v>473</v>
      </c>
      <c r="B381" s="153" t="s">
        <v>474</v>
      </c>
      <c r="C381" s="97">
        <f>IFERROR(INDEX('5.งบทดลอง รพ.'!$C:$C,MATCH('6.WS-Re-Exp'!A381,'5.งบทดลอง รพ.'!$A:$A,0)),)</f>
        <v>0</v>
      </c>
      <c r="D381" s="80"/>
      <c r="E381" s="149" t="str">
        <f>VLOOKUP($A381,'13.Mapping'!$A$2:$J$447,5,0)</f>
        <v>53030</v>
      </c>
      <c r="F381" s="149" t="str">
        <f>VLOOKUP($A381,'13.Mapping'!$A$2:$J$447,3,0)</f>
        <v>P24</v>
      </c>
      <c r="G381" s="149">
        <f>VLOOKUP($A381,'13.Mapping'!$A$2:$J$447,10,0)</f>
        <v>0</v>
      </c>
      <c r="H381" s="285"/>
      <c r="I381" s="286"/>
    </row>
    <row r="382" spans="1:9" s="146" customFormat="1">
      <c r="A382" s="167" t="s">
        <v>475</v>
      </c>
      <c r="B382" s="153" t="s">
        <v>476</v>
      </c>
      <c r="C382" s="97">
        <f>IFERROR(INDEX('5.งบทดลอง รพ.'!$C:$C,MATCH('6.WS-Re-Exp'!A382,'5.งบทดลอง รพ.'!$A:$A,0)),)</f>
        <v>377283.11</v>
      </c>
      <c r="D382" s="80"/>
      <c r="E382" s="149" t="str">
        <f>VLOOKUP($A382,'13.Mapping'!$A$2:$J$447,5,0)</f>
        <v>53060</v>
      </c>
      <c r="F382" s="149" t="str">
        <f>VLOOKUP($A382,'13.Mapping'!$A$2:$J$447,3,0)</f>
        <v>P24</v>
      </c>
      <c r="G382" s="149">
        <f>VLOOKUP($A382,'13.Mapping'!$A$2:$J$447,10,0)</f>
        <v>0</v>
      </c>
      <c r="H382" s="285"/>
      <c r="I382" s="286"/>
    </row>
    <row r="383" spans="1:9" s="147" customFormat="1">
      <c r="A383" s="167" t="s">
        <v>477</v>
      </c>
      <c r="B383" s="153" t="s">
        <v>478</v>
      </c>
      <c r="C383" s="97">
        <f>IFERROR(INDEX('5.งบทดลอง รพ.'!$C:$C,MATCH('6.WS-Re-Exp'!A383,'5.งบทดลอง รพ.'!$A:$A,0)),)</f>
        <v>0</v>
      </c>
      <c r="D383" s="80"/>
      <c r="E383" s="149" t="str">
        <f>VLOOKUP($A383,'13.Mapping'!$A$2:$J$447,5,0)</f>
        <v>53060</v>
      </c>
      <c r="F383" s="149" t="str">
        <f>VLOOKUP($A383,'13.Mapping'!$A$2:$J$447,3,0)</f>
        <v>P24</v>
      </c>
      <c r="G383" s="149">
        <f>VLOOKUP($A383,'13.Mapping'!$A$2:$J$447,10,0)</f>
        <v>0</v>
      </c>
      <c r="H383" s="218"/>
      <c r="I383" s="216"/>
    </row>
    <row r="384" spans="1:9" s="147" customFormat="1">
      <c r="A384" s="167" t="s">
        <v>479</v>
      </c>
      <c r="B384" s="153" t="s">
        <v>480</v>
      </c>
      <c r="C384" s="97">
        <f>IFERROR(INDEX('5.งบทดลอง รพ.'!$C:$C,MATCH('6.WS-Re-Exp'!A384,'5.งบทดลอง รพ.'!$A:$A,0)),)</f>
        <v>0</v>
      </c>
      <c r="D384" s="80"/>
      <c r="E384" s="149" t="str">
        <f>VLOOKUP($A384,'13.Mapping'!$A$2:$J$447,5,0)</f>
        <v>53020</v>
      </c>
      <c r="F384" s="149" t="str">
        <f>VLOOKUP($A384,'13.Mapping'!$A$2:$J$447,3,0)</f>
        <v>P24</v>
      </c>
      <c r="G384" s="149">
        <f>VLOOKUP($A384,'13.Mapping'!$A$2:$J$447,10,0)</f>
        <v>0</v>
      </c>
      <c r="H384" s="218"/>
      <c r="I384" s="216"/>
    </row>
    <row r="385" spans="1:9" s="146" customFormat="1">
      <c r="A385" s="167" t="s">
        <v>481</v>
      </c>
      <c r="B385" s="153" t="s">
        <v>482</v>
      </c>
      <c r="C385" s="97">
        <f>IFERROR(INDEX('5.งบทดลอง รพ.'!$C:$C,MATCH('6.WS-Re-Exp'!A385,'5.งบทดลอง รพ.'!$A:$A,0)),)</f>
        <v>0</v>
      </c>
      <c r="D385" s="80"/>
      <c r="E385" s="149" t="str">
        <f>VLOOKUP($A385,'13.Mapping'!$A$2:$J$447,5,0)</f>
        <v>53020</v>
      </c>
      <c r="F385" s="149" t="str">
        <f>VLOOKUP($A385,'13.Mapping'!$A$2:$J$447,3,0)</f>
        <v>P24</v>
      </c>
      <c r="G385" s="149">
        <f>VLOOKUP($A385,'13.Mapping'!$A$2:$J$447,10,0)</f>
        <v>0</v>
      </c>
      <c r="H385" s="285"/>
      <c r="I385" s="286"/>
    </row>
    <row r="386" spans="1:9" s="146" customFormat="1">
      <c r="A386" s="167" t="s">
        <v>6118</v>
      </c>
      <c r="B386" s="153" t="s">
        <v>6117</v>
      </c>
      <c r="C386" s="97">
        <f>IFERROR(INDEX('5.งบทดลอง รพ.'!$C:$C,MATCH('6.WS-Re-Exp'!A386,'5.งบทดลอง รพ.'!$A:$A,0)),)</f>
        <v>750000</v>
      </c>
      <c r="D386" s="80"/>
      <c r="E386" s="149" t="str">
        <f>VLOOKUP($A386,'13.Mapping'!$A$2:$J$447,5,0)</f>
        <v>52060</v>
      </c>
      <c r="F386" s="149" t="str">
        <f>VLOOKUP($A386,'13.Mapping'!$A$2:$J$447,3,0)</f>
        <v>P20</v>
      </c>
      <c r="G386" s="149">
        <f>VLOOKUP($A386,'13.Mapping'!$A$2:$J$447,10,0)</f>
        <v>0</v>
      </c>
      <c r="H386" s="285"/>
      <c r="I386" s="286"/>
    </row>
    <row r="387" spans="1:9" s="146" customFormat="1">
      <c r="A387" s="167" t="s">
        <v>498</v>
      </c>
      <c r="B387" s="153" t="s">
        <v>499</v>
      </c>
      <c r="C387" s="97">
        <f>IFERROR(INDEX('5.งบทดลอง รพ.'!$C:$C,MATCH('6.WS-Re-Exp'!A387,'5.งบทดลอง รพ.'!$A:$A,0)),)</f>
        <v>0</v>
      </c>
      <c r="D387" s="80"/>
      <c r="E387" s="149" t="str">
        <f>VLOOKUP($A387,'13.Mapping'!$A$2:$J$447,5,0)</f>
        <v>53050</v>
      </c>
      <c r="F387" s="149" t="str">
        <f>VLOOKUP($A387,'13.Mapping'!$A$2:$J$447,3,0)</f>
        <v>P25</v>
      </c>
      <c r="G387" s="149" t="str">
        <f>VLOOKUP($A387,'13.Mapping'!$A$2:$J$447,10,0)</f>
        <v>PC23</v>
      </c>
      <c r="H387" s="285"/>
      <c r="I387" s="286"/>
    </row>
    <row r="388" spans="1:9" s="146" customFormat="1">
      <c r="A388" s="167" t="s">
        <v>500</v>
      </c>
      <c r="B388" s="153" t="s">
        <v>501</v>
      </c>
      <c r="C388" s="97">
        <f>IFERROR(INDEX('5.งบทดลอง รพ.'!$C:$C,MATCH('6.WS-Re-Exp'!A388,'5.งบทดลอง รพ.'!$A:$A,0)),)</f>
        <v>0</v>
      </c>
      <c r="D388" s="80"/>
      <c r="E388" s="149" t="str">
        <f>VLOOKUP($A388,'13.Mapping'!$A$2:$J$447,5,0)</f>
        <v>53050</v>
      </c>
      <c r="F388" s="149" t="str">
        <f>VLOOKUP($A388,'13.Mapping'!$A$2:$J$447,3,0)</f>
        <v>P25</v>
      </c>
      <c r="G388" s="149" t="str">
        <f>VLOOKUP($A388,'13.Mapping'!$A$2:$J$447,10,0)</f>
        <v>PC23</v>
      </c>
      <c r="H388" s="285"/>
      <c r="I388" s="286"/>
    </row>
    <row r="389" spans="1:9" s="146" customFormat="1">
      <c r="A389" s="167" t="s">
        <v>834</v>
      </c>
      <c r="B389" s="153" t="s">
        <v>835</v>
      </c>
      <c r="C389" s="97">
        <f>IFERROR(INDEX('5.งบทดลอง รพ.'!$C:$C,MATCH('6.WS-Re-Exp'!A389,'5.งบทดลอง รพ.'!$A:$A,0)),)</f>
        <v>0</v>
      </c>
      <c r="D389" s="80"/>
      <c r="E389" s="149" t="str">
        <f>VLOOKUP($A389,'13.Mapping'!$A$2:$J$447,5,0)</f>
        <v>53050</v>
      </c>
      <c r="F389" s="149" t="str">
        <f>VLOOKUP($A389,'13.Mapping'!$A$2:$J$447,3,0)</f>
        <v>P251</v>
      </c>
      <c r="G389" s="149">
        <f>VLOOKUP($A389,'13.Mapping'!$A$2:$J$447,10,0)</f>
        <v>0</v>
      </c>
      <c r="H389" s="285"/>
      <c r="I389" s="286"/>
    </row>
    <row r="390" spans="1:9" s="146" customFormat="1">
      <c r="A390" s="167" t="s">
        <v>502</v>
      </c>
      <c r="B390" s="153" t="s">
        <v>1031</v>
      </c>
      <c r="C390" s="97">
        <f>IFERROR(INDEX('5.งบทดลอง รพ.'!$C:$C,MATCH('6.WS-Re-Exp'!A390,'5.งบทดลอง รพ.'!$A:$A,0)),)</f>
        <v>0</v>
      </c>
      <c r="D390" s="80"/>
      <c r="E390" s="149" t="str">
        <f>VLOOKUP($A390,'13.Mapping'!$A$2:$J$447,5,0)</f>
        <v>53010</v>
      </c>
      <c r="F390" s="149" t="str">
        <f>VLOOKUP($A390,'13.Mapping'!$A$2:$J$447,3,0)</f>
        <v>P241</v>
      </c>
      <c r="G390" s="149">
        <f>VLOOKUP($A390,'13.Mapping'!$A$2:$J$447,10,0)</f>
        <v>0</v>
      </c>
      <c r="H390" s="285"/>
      <c r="I390" s="286"/>
    </row>
    <row r="391" spans="1:9" s="146" customFormat="1">
      <c r="A391" s="167" t="s">
        <v>503</v>
      </c>
      <c r="B391" s="153" t="s">
        <v>504</v>
      </c>
      <c r="C391" s="97">
        <f>IFERROR(INDEX('5.งบทดลอง รพ.'!$C:$C,MATCH('6.WS-Re-Exp'!A391,'5.งบทดลอง รพ.'!$A:$A,0)),)</f>
        <v>0</v>
      </c>
      <c r="D391" s="80"/>
      <c r="E391" s="149" t="str">
        <f>VLOOKUP($A391,'13.Mapping'!$A$2:$J$447,5,0)</f>
        <v>53010</v>
      </c>
      <c r="F391" s="149" t="str">
        <f>VLOOKUP($A391,'13.Mapping'!$A$2:$J$447,3,0)</f>
        <v>P241</v>
      </c>
      <c r="G391" s="149">
        <f>VLOOKUP($A391,'13.Mapping'!$A$2:$J$447,10,0)</f>
        <v>0</v>
      </c>
      <c r="H391" s="285"/>
      <c r="I391" s="286"/>
    </row>
    <row r="392" spans="1:9" s="146" customFormat="1">
      <c r="A392" s="167" t="s">
        <v>505</v>
      </c>
      <c r="B392" s="153" t="s">
        <v>506</v>
      </c>
      <c r="C392" s="97">
        <f>IFERROR(INDEX('5.งบทดลอง รพ.'!$C:$C,MATCH('6.WS-Re-Exp'!A392,'5.งบทดลอง รพ.'!$A:$A,0)),)</f>
        <v>0</v>
      </c>
      <c r="D392" s="80"/>
      <c r="E392" s="149" t="str">
        <f>VLOOKUP($A392,'13.Mapping'!$A$2:$J$447,5,0)</f>
        <v>53010</v>
      </c>
      <c r="F392" s="149" t="str">
        <f>VLOOKUP($A392,'13.Mapping'!$A$2:$J$447,3,0)</f>
        <v>P241</v>
      </c>
      <c r="G392" s="149">
        <f>VLOOKUP($A392,'13.Mapping'!$A$2:$J$447,10,0)</f>
        <v>0</v>
      </c>
      <c r="H392" s="285"/>
      <c r="I392" s="286"/>
    </row>
    <row r="393" spans="1:9" s="146" customFormat="1">
      <c r="A393" s="167" t="s">
        <v>507</v>
      </c>
      <c r="B393" s="153" t="s">
        <v>1032</v>
      </c>
      <c r="C393" s="97">
        <f>IFERROR(INDEX('5.งบทดลอง รพ.'!$C:$C,MATCH('6.WS-Re-Exp'!A393,'5.งบทดลอง รพ.'!$A:$A,0)),)</f>
        <v>0</v>
      </c>
      <c r="D393" s="80"/>
      <c r="E393" s="149" t="str">
        <f>VLOOKUP($A393,'13.Mapping'!$A$2:$J$447,5,0)</f>
        <v>53010</v>
      </c>
      <c r="F393" s="149" t="str">
        <f>VLOOKUP($A393,'13.Mapping'!$A$2:$J$447,3,0)</f>
        <v>P241</v>
      </c>
      <c r="G393" s="149">
        <f>VLOOKUP($A393,'13.Mapping'!$A$2:$J$447,10,0)</f>
        <v>0</v>
      </c>
      <c r="H393" s="285"/>
      <c r="I393" s="286"/>
    </row>
    <row r="394" spans="1:9" s="146" customFormat="1">
      <c r="A394" s="167" t="s">
        <v>508</v>
      </c>
      <c r="B394" s="153" t="s">
        <v>1033</v>
      </c>
      <c r="C394" s="97">
        <f>IFERROR(INDEX('5.งบทดลอง รพ.'!$C:$C,MATCH('6.WS-Re-Exp'!A394,'5.งบทดลอง รพ.'!$A:$A,0)),)</f>
        <v>0</v>
      </c>
      <c r="D394" s="80"/>
      <c r="E394" s="149" t="str">
        <f>VLOOKUP($A394,'13.Mapping'!$A$2:$J$447,5,0)</f>
        <v>53010</v>
      </c>
      <c r="F394" s="149" t="str">
        <f>VLOOKUP($A394,'13.Mapping'!$A$2:$J$447,3,0)</f>
        <v>P241</v>
      </c>
      <c r="G394" s="149">
        <f>VLOOKUP($A394,'13.Mapping'!$A$2:$J$447,10,0)</f>
        <v>0</v>
      </c>
      <c r="H394" s="285"/>
      <c r="I394" s="286"/>
    </row>
    <row r="395" spans="1:9" s="146" customFormat="1">
      <c r="A395" s="167" t="s">
        <v>509</v>
      </c>
      <c r="B395" s="153" t="s">
        <v>1147</v>
      </c>
      <c r="C395" s="97">
        <f>IFERROR(INDEX('5.งบทดลอง รพ.'!$C:$C,MATCH('6.WS-Re-Exp'!A395,'5.งบทดลอง รพ.'!$A:$A,0)),)</f>
        <v>0</v>
      </c>
      <c r="D395" s="80"/>
      <c r="E395" s="149" t="str">
        <f>VLOOKUP($A395,'13.Mapping'!$A$2:$J$447,5,0)</f>
        <v>53010</v>
      </c>
      <c r="F395" s="149" t="str">
        <f>VLOOKUP($A395,'13.Mapping'!$A$2:$J$447,3,0)</f>
        <v>P241</v>
      </c>
      <c r="G395" s="149">
        <f>VLOOKUP($A395,'13.Mapping'!$A$2:$J$447,10,0)</f>
        <v>0</v>
      </c>
      <c r="H395" s="285"/>
      <c r="I395" s="286"/>
    </row>
    <row r="396" spans="1:9" s="146" customFormat="1">
      <c r="A396" s="167" t="s">
        <v>510</v>
      </c>
      <c r="B396" s="153" t="s">
        <v>1034</v>
      </c>
      <c r="C396" s="97">
        <f>IFERROR(INDEX('5.งบทดลอง รพ.'!$C:$C,MATCH('6.WS-Re-Exp'!A396,'5.งบทดลอง รพ.'!$A:$A,0)),)</f>
        <v>0</v>
      </c>
      <c r="D396" s="80"/>
      <c r="E396" s="149" t="str">
        <f>VLOOKUP($A396,'13.Mapping'!$A$2:$J$447,5,0)</f>
        <v>53010</v>
      </c>
      <c r="F396" s="149" t="str">
        <f>VLOOKUP($A396,'13.Mapping'!$A$2:$J$447,3,0)</f>
        <v>P241</v>
      </c>
      <c r="G396" s="149">
        <f>VLOOKUP($A396,'13.Mapping'!$A$2:$J$447,10,0)</f>
        <v>0</v>
      </c>
      <c r="H396" s="285"/>
      <c r="I396" s="286"/>
    </row>
    <row r="397" spans="1:9" s="146" customFormat="1">
      <c r="A397" s="167" t="s">
        <v>511</v>
      </c>
      <c r="B397" s="153" t="s">
        <v>512</v>
      </c>
      <c r="C397" s="97">
        <f>IFERROR(INDEX('5.งบทดลอง รพ.'!$C:$C,MATCH('6.WS-Re-Exp'!A397,'5.งบทดลอง รพ.'!$A:$A,0)),)</f>
        <v>0</v>
      </c>
      <c r="D397" s="80"/>
      <c r="E397" s="149" t="str">
        <f>VLOOKUP($A397,'13.Mapping'!$A$2:$J$447,5,0)</f>
        <v>53010</v>
      </c>
      <c r="F397" s="149" t="str">
        <f>VLOOKUP($A397,'13.Mapping'!$A$2:$J$447,3,0)</f>
        <v>P241</v>
      </c>
      <c r="G397" s="149">
        <f>VLOOKUP($A397,'13.Mapping'!$A$2:$J$447,10,0)</f>
        <v>0</v>
      </c>
      <c r="H397" s="285"/>
      <c r="I397" s="286"/>
    </row>
    <row r="398" spans="1:9" s="146" customFormat="1">
      <c r="A398" s="167" t="s">
        <v>513</v>
      </c>
      <c r="B398" s="153" t="s">
        <v>514</v>
      </c>
      <c r="C398" s="97">
        <f>IFERROR(INDEX('5.งบทดลอง รพ.'!$C:$C,MATCH('6.WS-Re-Exp'!A398,'5.งบทดลอง รพ.'!$A:$A,0)),)</f>
        <v>0</v>
      </c>
      <c r="D398" s="80"/>
      <c r="E398" s="149" t="str">
        <f>VLOOKUP($A398,'13.Mapping'!$A$2:$J$447,5,0)</f>
        <v>53010</v>
      </c>
      <c r="F398" s="149" t="str">
        <f>VLOOKUP($A398,'13.Mapping'!$A$2:$J$447,3,0)</f>
        <v>P241</v>
      </c>
      <c r="G398" s="149">
        <f>VLOOKUP($A398,'13.Mapping'!$A$2:$J$447,10,0)</f>
        <v>0</v>
      </c>
      <c r="H398" s="285"/>
      <c r="I398" s="286"/>
    </row>
    <row r="399" spans="1:9" s="146" customFormat="1">
      <c r="A399" s="167" t="s">
        <v>6120</v>
      </c>
      <c r="B399" s="153" t="s">
        <v>6119</v>
      </c>
      <c r="C399" s="97">
        <f>IFERROR(INDEX('5.งบทดลอง รพ.'!$C:$C,MATCH('6.WS-Re-Exp'!A399,'5.งบทดลอง รพ.'!$A:$A,0)),)</f>
        <v>0</v>
      </c>
      <c r="D399" s="80"/>
      <c r="E399" s="149" t="str">
        <f>VLOOKUP($A399,'13.Mapping'!$A$2:$J$447,5,0)</f>
        <v>53010</v>
      </c>
      <c r="F399" s="149" t="str">
        <f>VLOOKUP($A399,'13.Mapping'!$A$2:$J$447,3,0)</f>
        <v>P241</v>
      </c>
      <c r="G399" s="149">
        <f>VLOOKUP($A399,'13.Mapping'!$A$2:$J$447,10,0)</f>
        <v>0</v>
      </c>
      <c r="H399" s="285"/>
      <c r="I399" s="286"/>
    </row>
    <row r="400" spans="1:9" s="147" customFormat="1">
      <c r="A400" s="167" t="s">
        <v>515</v>
      </c>
      <c r="B400" s="153" t="s">
        <v>1035</v>
      </c>
      <c r="C400" s="97">
        <f>IFERROR(INDEX('5.งบทดลอง รพ.'!$C:$C,MATCH('6.WS-Re-Exp'!A400,'5.งบทดลอง รพ.'!$A:$A,0)),)</f>
        <v>10000</v>
      </c>
      <c r="D400" s="80"/>
      <c r="E400" s="149" t="str">
        <f>VLOOKUP($A400,'13.Mapping'!$A$2:$J$447,5,0)</f>
        <v>53010</v>
      </c>
      <c r="F400" s="149" t="str">
        <f>VLOOKUP($A400,'13.Mapping'!$A$2:$J$447,3,0)</f>
        <v>P241</v>
      </c>
      <c r="G400" s="149">
        <f>VLOOKUP($A400,'13.Mapping'!$A$2:$J$447,10,0)</f>
        <v>0</v>
      </c>
      <c r="H400" s="218"/>
      <c r="I400" s="216"/>
    </row>
    <row r="401" spans="1:9" s="147" customFormat="1">
      <c r="A401" s="167" t="s">
        <v>516</v>
      </c>
      <c r="B401" s="153" t="s">
        <v>1036</v>
      </c>
      <c r="C401" s="97">
        <f>IFERROR(INDEX('5.งบทดลอง รพ.'!$C:$C,MATCH('6.WS-Re-Exp'!A401,'5.งบทดลอง รพ.'!$A:$A,0)),)</f>
        <v>8000</v>
      </c>
      <c r="D401" s="80"/>
      <c r="E401" s="149" t="str">
        <f>VLOOKUP($A401,'13.Mapping'!$A$2:$J$447,5,0)</f>
        <v>53010</v>
      </c>
      <c r="F401" s="149" t="str">
        <f>VLOOKUP($A401,'13.Mapping'!$A$2:$J$447,3,0)</f>
        <v>P241</v>
      </c>
      <c r="G401" s="149">
        <f>VLOOKUP($A401,'13.Mapping'!$A$2:$J$447,10,0)</f>
        <v>0</v>
      </c>
      <c r="H401" s="218"/>
      <c r="I401" s="216"/>
    </row>
    <row r="402" spans="1:9" s="147" customFormat="1">
      <c r="A402" s="167" t="s">
        <v>6150</v>
      </c>
      <c r="B402" s="153" t="s">
        <v>6148</v>
      </c>
      <c r="C402" s="97">
        <f>IFERROR(INDEX('5.งบทดลอง รพ.'!$C:$C,MATCH('6.WS-Re-Exp'!A402,'5.งบทดลอง รพ.'!$A:$A,0)),)</f>
        <v>1800</v>
      </c>
      <c r="D402" s="80"/>
      <c r="E402" s="149" t="str">
        <f>VLOOKUP($A402,'13.Mapping'!$A$2:$J$447,5,0)</f>
        <v>53010</v>
      </c>
      <c r="F402" s="149" t="str">
        <f>VLOOKUP($A402,'13.Mapping'!$A$2:$J$447,3,0)</f>
        <v>P241</v>
      </c>
      <c r="G402" s="149">
        <f>VLOOKUP($A402,'13.Mapping'!$A$2:$J$447,10,0)</f>
        <v>0</v>
      </c>
      <c r="H402" s="218"/>
      <c r="I402" s="216"/>
    </row>
    <row r="403" spans="1:9" s="147" customFormat="1">
      <c r="A403" s="167" t="s">
        <v>6151</v>
      </c>
      <c r="B403" s="153" t="s">
        <v>6149</v>
      </c>
      <c r="C403" s="97">
        <f>IFERROR(INDEX('5.งบทดลอง รพ.'!$C:$C,MATCH('6.WS-Re-Exp'!A403,'5.งบทดลอง รพ.'!$A:$A,0)),)</f>
        <v>0</v>
      </c>
      <c r="D403" s="80"/>
      <c r="E403" s="149" t="str">
        <f>VLOOKUP($A403,'13.Mapping'!$A$2:$J$447,5,0)</f>
        <v>53010</v>
      </c>
      <c r="F403" s="149" t="str">
        <f>VLOOKUP($A403,'13.Mapping'!$A$2:$J$447,3,0)</f>
        <v>P241</v>
      </c>
      <c r="G403" s="149">
        <f>VLOOKUP($A403,'13.Mapping'!$A$2:$J$447,10,0)</f>
        <v>0</v>
      </c>
      <c r="H403" s="218"/>
      <c r="I403" s="216"/>
    </row>
    <row r="404" spans="1:9" s="147" customFormat="1">
      <c r="A404" s="167" t="s">
        <v>1148</v>
      </c>
      <c r="B404" s="153" t="s">
        <v>1139</v>
      </c>
      <c r="C404" s="97">
        <f>IFERROR(INDEX('5.งบทดลอง รพ.'!$C:$C,MATCH('6.WS-Re-Exp'!A404,'5.งบทดลอง รพ.'!$A:$A,0)),)</f>
        <v>0</v>
      </c>
      <c r="D404" s="80"/>
      <c r="E404" s="149" t="str">
        <f>VLOOKUP($A404,'13.Mapping'!$A$2:$J$447,5,0)</f>
        <v>53050</v>
      </c>
      <c r="F404" s="149" t="str">
        <f>VLOOKUP($A404,'13.Mapping'!$A$2:$J$447,3,0)</f>
        <v>P25</v>
      </c>
      <c r="G404" s="149" t="str">
        <f>VLOOKUP($A404,'13.Mapping'!$A$2:$J$447,10,0)</f>
        <v>PC23</v>
      </c>
      <c r="H404" s="218"/>
      <c r="I404" s="216"/>
    </row>
    <row r="405" spans="1:9" s="147" customFormat="1">
      <c r="A405" s="167" t="s">
        <v>517</v>
      </c>
      <c r="B405" s="153" t="s">
        <v>518</v>
      </c>
      <c r="C405" s="97">
        <f>IFERROR(INDEX('5.งบทดลอง รพ.'!$C:$C,MATCH('6.WS-Re-Exp'!A405,'5.งบทดลอง รพ.'!$A:$A,0)),)</f>
        <v>0</v>
      </c>
      <c r="D405" s="80"/>
      <c r="E405" s="149" t="str">
        <f>VLOOKUP($A405,'13.Mapping'!$A$2:$J$447,5,0)</f>
        <v>53050</v>
      </c>
      <c r="F405" s="149" t="str">
        <f>VLOOKUP($A405,'13.Mapping'!$A$2:$J$447,3,0)</f>
        <v>P25</v>
      </c>
      <c r="G405" s="149" t="str">
        <f>VLOOKUP($A405,'13.Mapping'!$A$2:$J$447,10,0)</f>
        <v>PC23</v>
      </c>
      <c r="H405" s="218"/>
      <c r="I405" s="216"/>
    </row>
    <row r="406" spans="1:9" s="147" customFormat="1">
      <c r="A406" s="167" t="s">
        <v>519</v>
      </c>
      <c r="B406" s="153" t="s">
        <v>520</v>
      </c>
      <c r="C406" s="97">
        <f>IFERROR(INDEX('5.งบทดลอง รพ.'!$C:$C,MATCH('6.WS-Re-Exp'!A406,'5.งบทดลอง รพ.'!$A:$A,0)),)</f>
        <v>0</v>
      </c>
      <c r="D406" s="80"/>
      <c r="E406" s="149" t="str">
        <f>VLOOKUP($A406,'13.Mapping'!$A$2:$J$447,5,0)</f>
        <v>53050</v>
      </c>
      <c r="F406" s="149" t="str">
        <f>VLOOKUP($A406,'13.Mapping'!$A$2:$J$447,3,0)</f>
        <v>P25</v>
      </c>
      <c r="G406" s="149" t="str">
        <f>VLOOKUP($A406,'13.Mapping'!$A$2:$J$447,10,0)</f>
        <v>PC23</v>
      </c>
      <c r="H406" s="218"/>
      <c r="I406" s="216"/>
    </row>
    <row r="407" spans="1:9" s="147" customFormat="1">
      <c r="A407" s="167" t="s">
        <v>521</v>
      </c>
      <c r="B407" s="153" t="s">
        <v>522</v>
      </c>
      <c r="C407" s="97">
        <f>IFERROR(INDEX('5.งบทดลอง รพ.'!$C:$C,MATCH('6.WS-Re-Exp'!A407,'5.งบทดลอง รพ.'!$A:$A,0)),)</f>
        <v>0</v>
      </c>
      <c r="D407" s="80"/>
      <c r="E407" s="149" t="str">
        <f>VLOOKUP($A407,'13.Mapping'!$A$2:$J$447,5,0)</f>
        <v>53050</v>
      </c>
      <c r="F407" s="149" t="str">
        <f>VLOOKUP($A407,'13.Mapping'!$A$2:$J$447,3,0)</f>
        <v>P25</v>
      </c>
      <c r="G407" s="149" t="str">
        <f>VLOOKUP($A407,'13.Mapping'!$A$2:$J$447,10,0)</f>
        <v>PC23</v>
      </c>
      <c r="H407" s="218"/>
      <c r="I407" s="216"/>
    </row>
    <row r="408" spans="1:9" s="147" customFormat="1">
      <c r="A408" s="167" t="s">
        <v>523</v>
      </c>
      <c r="B408" s="153" t="s">
        <v>524</v>
      </c>
      <c r="C408" s="97">
        <f>IFERROR(INDEX('5.งบทดลอง รพ.'!$C:$C,MATCH('6.WS-Re-Exp'!A408,'5.งบทดลอง รพ.'!$A:$A,0)),)</f>
        <v>0</v>
      </c>
      <c r="D408" s="80"/>
      <c r="E408" s="149" t="str">
        <f>VLOOKUP($A408,'13.Mapping'!$A$2:$J$447,5,0)</f>
        <v>53050</v>
      </c>
      <c r="F408" s="149" t="str">
        <f>VLOOKUP($A408,'13.Mapping'!$A$2:$J$447,3,0)</f>
        <v>P25</v>
      </c>
      <c r="G408" s="149" t="str">
        <f>VLOOKUP($A408,'13.Mapping'!$A$2:$J$447,10,0)</f>
        <v>PC23</v>
      </c>
      <c r="H408" s="218"/>
      <c r="I408" s="216"/>
    </row>
    <row r="409" spans="1:9" s="147" customFormat="1">
      <c r="A409" s="167" t="s">
        <v>525</v>
      </c>
      <c r="B409" s="153" t="s">
        <v>526</v>
      </c>
      <c r="C409" s="97">
        <f>IFERROR(INDEX('5.งบทดลอง รพ.'!$C:$C,MATCH('6.WS-Re-Exp'!A409,'5.งบทดลอง รพ.'!$A:$A,0)),)</f>
        <v>0</v>
      </c>
      <c r="D409" s="80"/>
      <c r="E409" s="149" t="str">
        <f>VLOOKUP($A409,'13.Mapping'!$A$2:$J$447,5,0)</f>
        <v>53050</v>
      </c>
      <c r="F409" s="149" t="str">
        <f>VLOOKUP($A409,'13.Mapping'!$A$2:$J$447,3,0)</f>
        <v>P25</v>
      </c>
      <c r="G409" s="149" t="str">
        <f>VLOOKUP($A409,'13.Mapping'!$A$2:$J$447,10,0)</f>
        <v>PC23</v>
      </c>
      <c r="H409" s="218"/>
      <c r="I409" s="216"/>
    </row>
    <row r="410" spans="1:9" s="147" customFormat="1">
      <c r="A410" s="167" t="s">
        <v>527</v>
      </c>
      <c r="B410" s="153" t="s">
        <v>528</v>
      </c>
      <c r="C410" s="97">
        <f>IFERROR(INDEX('5.งบทดลอง รพ.'!$C:$C,MATCH('6.WS-Re-Exp'!A410,'5.งบทดลอง รพ.'!$A:$A,0)),)</f>
        <v>0</v>
      </c>
      <c r="D410" s="80"/>
      <c r="E410" s="149" t="str">
        <f>VLOOKUP($A410,'13.Mapping'!$A$2:$J$447,5,0)</f>
        <v>53050</v>
      </c>
      <c r="F410" s="149" t="str">
        <f>VLOOKUP($A410,'13.Mapping'!$A$2:$J$447,3,0)</f>
        <v>P25</v>
      </c>
      <c r="G410" s="149" t="str">
        <f>VLOOKUP($A410,'13.Mapping'!$A$2:$J$447,10,0)</f>
        <v>PC23</v>
      </c>
      <c r="H410" s="218"/>
      <c r="I410" s="216"/>
    </row>
    <row r="411" spans="1:9" s="147" customFormat="1">
      <c r="A411" s="167" t="s">
        <v>529</v>
      </c>
      <c r="B411" s="153" t="s">
        <v>530</v>
      </c>
      <c r="C411" s="97">
        <f>IFERROR(INDEX('5.งบทดลอง รพ.'!$C:$C,MATCH('6.WS-Re-Exp'!A411,'5.งบทดลอง รพ.'!$A:$A,0)),)</f>
        <v>0</v>
      </c>
      <c r="D411" s="80"/>
      <c r="E411" s="149" t="str">
        <f>VLOOKUP($A411,'13.Mapping'!$A$2:$J$447,5,0)</f>
        <v>53050</v>
      </c>
      <c r="F411" s="149" t="str">
        <f>VLOOKUP($A411,'13.Mapping'!$A$2:$J$447,3,0)</f>
        <v>P25</v>
      </c>
      <c r="G411" s="149" t="str">
        <f>VLOOKUP($A411,'13.Mapping'!$A$2:$J$447,10,0)</f>
        <v>PC23</v>
      </c>
      <c r="H411" s="218"/>
      <c r="I411" s="216"/>
    </row>
    <row r="412" spans="1:9" s="147" customFormat="1">
      <c r="A412" s="167" t="s">
        <v>531</v>
      </c>
      <c r="B412" s="153" t="s">
        <v>532</v>
      </c>
      <c r="C412" s="97">
        <f>IFERROR(INDEX('5.งบทดลอง รพ.'!$C:$C,MATCH('6.WS-Re-Exp'!A412,'5.งบทดลอง รพ.'!$A:$A,0)),)</f>
        <v>0</v>
      </c>
      <c r="D412" s="80"/>
      <c r="E412" s="149" t="str">
        <f>VLOOKUP($A412,'13.Mapping'!$A$2:$J$447,5,0)</f>
        <v>53050</v>
      </c>
      <c r="F412" s="149" t="str">
        <f>VLOOKUP($A412,'13.Mapping'!$A$2:$J$447,3,0)</f>
        <v>P25</v>
      </c>
      <c r="G412" s="149" t="str">
        <f>VLOOKUP($A412,'13.Mapping'!$A$2:$J$447,10,0)</f>
        <v>PC23</v>
      </c>
      <c r="H412" s="218"/>
      <c r="I412" s="216"/>
    </row>
    <row r="413" spans="1:9" s="147" customFormat="1">
      <c r="A413" s="167" t="s">
        <v>533</v>
      </c>
      <c r="B413" s="153" t="s">
        <v>534</v>
      </c>
      <c r="C413" s="97">
        <f>IFERROR(INDEX('5.งบทดลอง รพ.'!$C:$C,MATCH('6.WS-Re-Exp'!A413,'5.งบทดลอง รพ.'!$A:$A,0)),)</f>
        <v>0</v>
      </c>
      <c r="D413" s="80"/>
      <c r="E413" s="149" t="str">
        <f>VLOOKUP($A413,'13.Mapping'!$A$2:$J$447,5,0)</f>
        <v>53050</v>
      </c>
      <c r="F413" s="149" t="str">
        <f>VLOOKUP($A413,'13.Mapping'!$A$2:$J$447,3,0)</f>
        <v>P25</v>
      </c>
      <c r="G413" s="149" t="str">
        <f>VLOOKUP($A413,'13.Mapping'!$A$2:$J$447,10,0)</f>
        <v>PC23</v>
      </c>
      <c r="H413" s="218"/>
      <c r="I413" s="216"/>
    </row>
    <row r="414" spans="1:9" s="147" customFormat="1">
      <c r="A414" s="167" t="s">
        <v>535</v>
      </c>
      <c r="B414" s="153" t="s">
        <v>536</v>
      </c>
      <c r="C414" s="97">
        <f>IFERROR(INDEX('5.งบทดลอง รพ.'!$C:$C,MATCH('6.WS-Re-Exp'!A414,'5.งบทดลอง รพ.'!$A:$A,0)),)</f>
        <v>0</v>
      </c>
      <c r="D414" s="80"/>
      <c r="E414" s="149" t="str">
        <f>VLOOKUP($A414,'13.Mapping'!$A$2:$J$447,5,0)</f>
        <v>53050</v>
      </c>
      <c r="F414" s="149" t="str">
        <f>VLOOKUP($A414,'13.Mapping'!$A$2:$J$447,3,0)</f>
        <v>P25</v>
      </c>
      <c r="G414" s="149" t="str">
        <f>VLOOKUP($A414,'13.Mapping'!$A$2:$J$447,10,0)</f>
        <v>PC23</v>
      </c>
      <c r="H414" s="218"/>
      <c r="I414" s="216"/>
    </row>
    <row r="415" spans="1:9" s="147" customFormat="1">
      <c r="A415" s="167" t="s">
        <v>537</v>
      </c>
      <c r="B415" s="153" t="s">
        <v>538</v>
      </c>
      <c r="C415" s="97">
        <f>IFERROR(INDEX('5.งบทดลอง รพ.'!$C:$C,MATCH('6.WS-Re-Exp'!A415,'5.งบทดลอง รพ.'!$A:$A,0)),)</f>
        <v>0</v>
      </c>
      <c r="D415" s="80"/>
      <c r="E415" s="149" t="str">
        <f>VLOOKUP($A415,'13.Mapping'!$A$2:$J$447,5,0)</f>
        <v>53050</v>
      </c>
      <c r="F415" s="149" t="str">
        <f>VLOOKUP($A415,'13.Mapping'!$A$2:$J$447,3,0)</f>
        <v>P25</v>
      </c>
      <c r="G415" s="149" t="str">
        <f>VLOOKUP($A415,'13.Mapping'!$A$2:$J$447,10,0)</f>
        <v>PC23</v>
      </c>
      <c r="H415" s="218"/>
      <c r="I415" s="216"/>
    </row>
    <row r="416" spans="1:9" s="147" customFormat="1">
      <c r="A416" s="167" t="s">
        <v>539</v>
      </c>
      <c r="B416" s="153" t="s">
        <v>540</v>
      </c>
      <c r="C416" s="97">
        <f>IFERROR(INDEX('5.งบทดลอง รพ.'!$C:$C,MATCH('6.WS-Re-Exp'!A416,'5.งบทดลอง รพ.'!$A:$A,0)),)</f>
        <v>0</v>
      </c>
      <c r="D416" s="80"/>
      <c r="E416" s="149" t="str">
        <f>VLOOKUP($A416,'13.Mapping'!$A$2:$J$447,5,0)</f>
        <v>53050</v>
      </c>
      <c r="F416" s="149" t="str">
        <f>VLOOKUP($A416,'13.Mapping'!$A$2:$J$447,3,0)</f>
        <v>P25</v>
      </c>
      <c r="G416" s="149" t="str">
        <f>VLOOKUP($A416,'13.Mapping'!$A$2:$J$447,10,0)</f>
        <v>PC23</v>
      </c>
      <c r="H416" s="218"/>
      <c r="I416" s="216"/>
    </row>
    <row r="417" spans="1:9" s="147" customFormat="1">
      <c r="A417" s="167" t="s">
        <v>541</v>
      </c>
      <c r="B417" s="153" t="s">
        <v>542</v>
      </c>
      <c r="C417" s="97">
        <f>IFERROR(INDEX('5.งบทดลอง รพ.'!$C:$C,MATCH('6.WS-Re-Exp'!A417,'5.งบทดลอง รพ.'!$A:$A,0)),)</f>
        <v>0</v>
      </c>
      <c r="D417" s="80"/>
      <c r="E417" s="149" t="str">
        <f>VLOOKUP($A417,'13.Mapping'!$A$2:$J$447,5,0)</f>
        <v>53050</v>
      </c>
      <c r="F417" s="149" t="str">
        <f>VLOOKUP($A417,'13.Mapping'!$A$2:$J$447,3,0)</f>
        <v>P25</v>
      </c>
      <c r="G417" s="149" t="str">
        <f>VLOOKUP($A417,'13.Mapping'!$A$2:$J$447,10,0)</f>
        <v>PC23</v>
      </c>
      <c r="H417" s="218"/>
      <c r="I417" s="216"/>
    </row>
    <row r="418" spans="1:9" s="147" customFormat="1">
      <c r="A418" s="167" t="s">
        <v>543</v>
      </c>
      <c r="B418" s="153" t="s">
        <v>544</v>
      </c>
      <c r="C418" s="97">
        <f>IFERROR(INDEX('5.งบทดลอง รพ.'!$C:$C,MATCH('6.WS-Re-Exp'!A418,'5.งบทดลอง รพ.'!$A:$A,0)),)</f>
        <v>0</v>
      </c>
      <c r="D418" s="80"/>
      <c r="E418" s="149" t="str">
        <f>VLOOKUP($A418,'13.Mapping'!$A$2:$J$447,5,0)</f>
        <v>53050</v>
      </c>
      <c r="F418" s="149" t="str">
        <f>VLOOKUP($A418,'13.Mapping'!$A$2:$J$447,3,0)</f>
        <v>P25</v>
      </c>
      <c r="G418" s="149" t="str">
        <f>VLOOKUP($A418,'13.Mapping'!$A$2:$J$447,10,0)</f>
        <v>PC23</v>
      </c>
      <c r="H418" s="218"/>
      <c r="I418" s="216"/>
    </row>
    <row r="419" spans="1:9" s="147" customFormat="1">
      <c r="A419" s="167" t="s">
        <v>545</v>
      </c>
      <c r="B419" s="153" t="s">
        <v>546</v>
      </c>
      <c r="C419" s="97">
        <f>IFERROR(INDEX('5.งบทดลอง รพ.'!$C:$C,MATCH('6.WS-Re-Exp'!A419,'5.งบทดลอง รพ.'!$A:$A,0)),)</f>
        <v>0</v>
      </c>
      <c r="D419" s="80"/>
      <c r="E419" s="149" t="str">
        <f>VLOOKUP($A419,'13.Mapping'!$A$2:$J$447,5,0)</f>
        <v>53050</v>
      </c>
      <c r="F419" s="149" t="str">
        <f>VLOOKUP($A419,'13.Mapping'!$A$2:$J$447,3,0)</f>
        <v>P25</v>
      </c>
      <c r="G419" s="149" t="str">
        <f>VLOOKUP($A419,'13.Mapping'!$A$2:$J$447,10,0)</f>
        <v>PC23</v>
      </c>
      <c r="H419" s="218"/>
      <c r="I419" s="216"/>
    </row>
    <row r="420" spans="1:9" s="147" customFormat="1">
      <c r="A420" s="167" t="s">
        <v>547</v>
      </c>
      <c r="B420" s="153" t="s">
        <v>548</v>
      </c>
      <c r="C420" s="97">
        <f>IFERROR(INDEX('5.งบทดลอง รพ.'!$C:$C,MATCH('6.WS-Re-Exp'!A420,'5.งบทดลอง รพ.'!$A:$A,0)),)</f>
        <v>0</v>
      </c>
      <c r="D420" s="80"/>
      <c r="E420" s="149" t="str">
        <f>VLOOKUP($A420,'13.Mapping'!$A$2:$J$447,5,0)</f>
        <v>53050</v>
      </c>
      <c r="F420" s="149" t="str">
        <f>VLOOKUP($A420,'13.Mapping'!$A$2:$J$447,3,0)</f>
        <v>P25</v>
      </c>
      <c r="G420" s="149" t="str">
        <f>VLOOKUP($A420,'13.Mapping'!$A$2:$J$447,10,0)</f>
        <v>PC23</v>
      </c>
      <c r="H420" s="218"/>
      <c r="I420" s="216"/>
    </row>
    <row r="421" spans="1:9" s="146" customFormat="1">
      <c r="A421" s="167" t="s">
        <v>549</v>
      </c>
      <c r="B421" s="153" t="s">
        <v>550</v>
      </c>
      <c r="C421" s="97">
        <f>IFERROR(INDEX('5.งบทดลอง รพ.'!$C:$C,MATCH('6.WS-Re-Exp'!A421,'5.งบทดลอง รพ.'!$A:$A,0)),)</f>
        <v>0</v>
      </c>
      <c r="D421" s="80"/>
      <c r="E421" s="149" t="str">
        <f>VLOOKUP($A421,'13.Mapping'!$A$2:$J$447,5,0)</f>
        <v>53050</v>
      </c>
      <c r="F421" s="149" t="str">
        <f>VLOOKUP($A421,'13.Mapping'!$A$2:$J$447,3,0)</f>
        <v>P25</v>
      </c>
      <c r="G421" s="149" t="str">
        <f>VLOOKUP($A421,'13.Mapping'!$A$2:$J$447,10,0)</f>
        <v>PC23</v>
      </c>
      <c r="H421" s="285"/>
      <c r="I421" s="286"/>
    </row>
    <row r="422" spans="1:9" s="146" customFormat="1">
      <c r="A422" s="167" t="s">
        <v>551</v>
      </c>
      <c r="B422" s="153" t="s">
        <v>552</v>
      </c>
      <c r="C422" s="97">
        <f>IFERROR(INDEX('5.งบทดลอง รพ.'!$C:$C,MATCH('6.WS-Re-Exp'!A422,'5.งบทดลอง รพ.'!$A:$A,0)),)</f>
        <v>0</v>
      </c>
      <c r="D422" s="80"/>
      <c r="E422" s="149" t="str">
        <f>VLOOKUP($A422,'13.Mapping'!$A$2:$J$447,5,0)</f>
        <v>53050</v>
      </c>
      <c r="F422" s="149" t="str">
        <f>VLOOKUP($A422,'13.Mapping'!$A$2:$J$447,3,0)</f>
        <v>P25</v>
      </c>
      <c r="G422" s="149" t="str">
        <f>VLOOKUP($A422,'13.Mapping'!$A$2:$J$447,10,0)</f>
        <v>PC23</v>
      </c>
      <c r="H422" s="285"/>
      <c r="I422" s="286"/>
    </row>
    <row r="423" spans="1:9" s="146" customFormat="1">
      <c r="A423" s="167" t="s">
        <v>553</v>
      </c>
      <c r="B423" s="153" t="s">
        <v>554</v>
      </c>
      <c r="C423" s="97">
        <f>IFERROR(INDEX('5.งบทดลอง รพ.'!$C:$C,MATCH('6.WS-Re-Exp'!A423,'5.งบทดลอง รพ.'!$A:$A,0)),)</f>
        <v>0</v>
      </c>
      <c r="D423" s="80"/>
      <c r="E423" s="149" t="str">
        <f>VLOOKUP($A423,'13.Mapping'!$A$2:$J$447,5,0)</f>
        <v>53050</v>
      </c>
      <c r="F423" s="149" t="str">
        <f>VLOOKUP($A423,'13.Mapping'!$A$2:$J$447,3,0)</f>
        <v>P25</v>
      </c>
      <c r="G423" s="149" t="str">
        <f>VLOOKUP($A423,'13.Mapping'!$A$2:$J$447,10,0)</f>
        <v>PC23</v>
      </c>
      <c r="H423" s="285"/>
      <c r="I423" s="286"/>
    </row>
    <row r="424" spans="1:9" s="146" customFormat="1">
      <c r="A424" s="167" t="s">
        <v>555</v>
      </c>
      <c r="B424" s="153" t="s">
        <v>556</v>
      </c>
      <c r="C424" s="97">
        <f>IFERROR(INDEX('5.งบทดลอง รพ.'!$C:$C,MATCH('6.WS-Re-Exp'!A424,'5.งบทดลอง รพ.'!$A:$A,0)),)</f>
        <v>0</v>
      </c>
      <c r="D424" s="80"/>
      <c r="E424" s="149" t="str">
        <f>VLOOKUP($A424,'13.Mapping'!$A$2:$J$447,5,0)</f>
        <v>53050</v>
      </c>
      <c r="F424" s="149" t="str">
        <f>VLOOKUP($A424,'13.Mapping'!$A$2:$J$447,3,0)</f>
        <v>P25</v>
      </c>
      <c r="G424" s="149" t="str">
        <f>VLOOKUP($A424,'13.Mapping'!$A$2:$J$447,10,0)</f>
        <v>PC23</v>
      </c>
      <c r="H424" s="285"/>
      <c r="I424" s="286"/>
    </row>
    <row r="425" spans="1:9" s="146" customFormat="1">
      <c r="A425" s="167" t="s">
        <v>2286</v>
      </c>
      <c r="B425" s="153" t="s">
        <v>836</v>
      </c>
      <c r="C425" s="97">
        <f>IFERROR(INDEX('5.งบทดลอง รพ.'!$C:$C,MATCH('6.WS-Re-Exp'!A425,'5.งบทดลอง รพ.'!$A:$A,0)),)</f>
        <v>0</v>
      </c>
      <c r="D425" s="80"/>
      <c r="E425" s="149" t="str">
        <f>VLOOKUP($A425,'13.Mapping'!$A$2:$J$447,5,0)</f>
        <v>53050</v>
      </c>
      <c r="F425" s="149" t="str">
        <f>VLOOKUP($A425,'13.Mapping'!$A$2:$J$447,3,0)</f>
        <v>P251</v>
      </c>
      <c r="G425" s="149">
        <f>VLOOKUP($A425,'13.Mapping'!$A$2:$J$447,10,0)</f>
        <v>0</v>
      </c>
      <c r="H425" s="285"/>
      <c r="I425" s="286"/>
    </row>
    <row r="426" spans="1:9" s="146" customFormat="1">
      <c r="A426" s="167" t="s">
        <v>837</v>
      </c>
      <c r="B426" s="153" t="s">
        <v>838</v>
      </c>
      <c r="C426" s="97">
        <f>IFERROR(INDEX('5.งบทดลอง รพ.'!$C:$C,MATCH('6.WS-Re-Exp'!A426,'5.งบทดลอง รพ.'!$A:$A,0)),)</f>
        <v>0</v>
      </c>
      <c r="D426" s="80"/>
      <c r="E426" s="149" t="str">
        <f>VLOOKUP($A426,'13.Mapping'!$A$2:$J$447,5,0)</f>
        <v>53050</v>
      </c>
      <c r="F426" s="149" t="str">
        <f>VLOOKUP($A426,'13.Mapping'!$A$2:$J$447,3,0)</f>
        <v>P251</v>
      </c>
      <c r="G426" s="149">
        <f>VLOOKUP($A426,'13.Mapping'!$A$2:$J$447,10,0)</f>
        <v>0</v>
      </c>
      <c r="H426" s="285"/>
      <c r="I426" s="286"/>
    </row>
    <row r="427" spans="1:9" s="146" customFormat="1">
      <c r="A427" s="167" t="s">
        <v>839</v>
      </c>
      <c r="B427" s="153" t="s">
        <v>840</v>
      </c>
      <c r="C427" s="97">
        <f>IFERROR(INDEX('5.งบทดลอง รพ.'!$C:$C,MATCH('6.WS-Re-Exp'!A427,'5.งบทดลอง รพ.'!$A:$A,0)),)</f>
        <v>0</v>
      </c>
      <c r="D427" s="80"/>
      <c r="E427" s="149" t="str">
        <f>VLOOKUP($A427,'13.Mapping'!$A$2:$J$447,5,0)</f>
        <v>53050</v>
      </c>
      <c r="F427" s="149" t="str">
        <f>VLOOKUP($A427,'13.Mapping'!$A$2:$J$447,3,0)</f>
        <v>P251</v>
      </c>
      <c r="G427" s="149">
        <f>VLOOKUP($A427,'13.Mapping'!$A$2:$J$447,10,0)</f>
        <v>0</v>
      </c>
      <c r="H427" s="285"/>
      <c r="I427" s="286"/>
    </row>
    <row r="428" spans="1:9" s="147" customFormat="1">
      <c r="A428" s="167" t="s">
        <v>557</v>
      </c>
      <c r="B428" s="153" t="s">
        <v>1037</v>
      </c>
      <c r="C428" s="97">
        <f>IFERROR(INDEX('5.งบทดลอง รพ.'!$C:$C,MATCH('6.WS-Re-Exp'!A428,'5.งบทดลอง รพ.'!$A:$A,0)),)</f>
        <v>0</v>
      </c>
      <c r="D428" s="80"/>
      <c r="E428" s="149" t="str">
        <f>VLOOKUP($A428,'13.Mapping'!$A$2:$J$447,5,0)</f>
        <v>53050</v>
      </c>
      <c r="F428" s="149" t="str">
        <f>VLOOKUP($A428,'13.Mapping'!$A$2:$J$447,3,0)</f>
        <v>P251</v>
      </c>
      <c r="G428" s="149">
        <f>VLOOKUP($A428,'13.Mapping'!$A$2:$J$447,10,0)</f>
        <v>0</v>
      </c>
      <c r="H428" s="218"/>
      <c r="I428" s="216"/>
    </row>
    <row r="429" spans="1:9" s="147" customFormat="1">
      <c r="A429" s="167" t="s">
        <v>841</v>
      </c>
      <c r="B429" s="153" t="s">
        <v>842</v>
      </c>
      <c r="C429" s="97">
        <f>IFERROR(INDEX('5.งบทดลอง รพ.'!$C:$C,MATCH('6.WS-Re-Exp'!A429,'5.งบทดลอง รพ.'!$A:$A,0)),)</f>
        <v>0</v>
      </c>
      <c r="D429" s="80"/>
      <c r="E429" s="149" t="str">
        <f>VLOOKUP($A429,'13.Mapping'!$A$2:$J$447,5,0)</f>
        <v>53050</v>
      </c>
      <c r="F429" s="149" t="str">
        <f>VLOOKUP($A429,'13.Mapping'!$A$2:$J$447,3,0)</f>
        <v>P251</v>
      </c>
      <c r="G429" s="149">
        <f>VLOOKUP($A429,'13.Mapping'!$A$2:$J$447,10,0)</f>
        <v>0</v>
      </c>
      <c r="H429" s="218"/>
      <c r="I429" s="216"/>
    </row>
    <row r="430" spans="1:9" s="147" customFormat="1">
      <c r="A430" s="167" t="s">
        <v>843</v>
      </c>
      <c r="B430" s="153" t="s">
        <v>844</v>
      </c>
      <c r="C430" s="97">
        <f>IFERROR(INDEX('5.งบทดลอง รพ.'!$C:$C,MATCH('6.WS-Re-Exp'!A430,'5.งบทดลอง รพ.'!$A:$A,0)),)</f>
        <v>0</v>
      </c>
      <c r="D430" s="80"/>
      <c r="E430" s="149" t="str">
        <f>VLOOKUP($A430,'13.Mapping'!$A$2:$J$447,5,0)</f>
        <v>53050</v>
      </c>
      <c r="F430" s="149" t="str">
        <f>VLOOKUP($A430,'13.Mapping'!$A$2:$J$447,3,0)</f>
        <v>P251</v>
      </c>
      <c r="G430" s="149">
        <f>VLOOKUP($A430,'13.Mapping'!$A$2:$J$447,10,0)</f>
        <v>0</v>
      </c>
      <c r="H430" s="218"/>
      <c r="I430" s="216"/>
    </row>
    <row r="431" spans="1:9" s="147" customFormat="1">
      <c r="A431" s="167" t="s">
        <v>558</v>
      </c>
      <c r="B431" s="153" t="s">
        <v>6339</v>
      </c>
      <c r="C431" s="97">
        <f>IFERROR(INDEX('5.งบทดลอง รพ.'!$C:$C,MATCH('6.WS-Re-Exp'!A431,'5.งบทดลอง รพ.'!$A:$A,0)),)</f>
        <v>0</v>
      </c>
      <c r="D431" s="80"/>
      <c r="E431" s="149" t="str">
        <f>VLOOKUP($A431,'13.Mapping'!$A$2:$J$447,5,0)</f>
        <v>53050</v>
      </c>
      <c r="F431" s="149" t="str">
        <f>VLOOKUP($A431,'13.Mapping'!$A$2:$J$447,3,0)</f>
        <v>P251</v>
      </c>
      <c r="G431" s="149">
        <f>VLOOKUP($A431,'13.Mapping'!$A$2:$J$447,10,0)</f>
        <v>0</v>
      </c>
      <c r="H431" s="218"/>
      <c r="I431" s="216"/>
    </row>
    <row r="432" spans="1:9" s="147" customFormat="1">
      <c r="A432" s="167" t="s">
        <v>6338</v>
      </c>
      <c r="B432" s="153" t="s">
        <v>6336</v>
      </c>
      <c r="C432" s="97">
        <f>IFERROR(INDEX('5.งบทดลอง รพ.'!$C:$C,MATCH('6.WS-Re-Exp'!A432,'5.งบทดลอง รพ.'!$A:$A,0)),)</f>
        <v>0</v>
      </c>
      <c r="D432" s="80"/>
      <c r="E432" s="149" t="str">
        <f>VLOOKUP($A432,'13.Mapping'!$A$2:$J$447,5,0)</f>
        <v>53050</v>
      </c>
      <c r="F432" s="149" t="str">
        <f>VLOOKUP($A432,'13.Mapping'!$A$2:$J$447,3,0)</f>
        <v>P25</v>
      </c>
      <c r="G432" s="149">
        <f>VLOOKUP($A432,'13.Mapping'!$A$2:$J$447,10,0)</f>
        <v>0</v>
      </c>
      <c r="H432" s="218"/>
      <c r="I432" s="216"/>
    </row>
    <row r="433" spans="1:9" s="147" customFormat="1">
      <c r="A433" s="167" t="s">
        <v>6337</v>
      </c>
      <c r="B433" s="153" t="s">
        <v>559</v>
      </c>
      <c r="C433" s="97">
        <f>IFERROR(INDEX('5.งบทดลอง รพ.'!$C:$C,MATCH('6.WS-Re-Exp'!A433,'5.งบทดลอง รพ.'!$A:$A,0)),)</f>
        <v>0</v>
      </c>
      <c r="D433" s="80"/>
      <c r="E433" s="149" t="str">
        <f>VLOOKUP($A433,'13.Mapping'!$A$2:$J$447,5,0)</f>
        <v>53050</v>
      </c>
      <c r="F433" s="149" t="str">
        <f>VLOOKUP($A433,'13.Mapping'!$A$2:$J$447,3,0)</f>
        <v>P25</v>
      </c>
      <c r="G433" s="149">
        <f>VLOOKUP($A433,'13.Mapping'!$A$2:$J$447,10,0)</f>
        <v>0</v>
      </c>
      <c r="H433" s="218"/>
      <c r="I433" s="216"/>
    </row>
    <row r="434" spans="1:9" s="147" customFormat="1">
      <c r="A434" s="167" t="s">
        <v>845</v>
      </c>
      <c r="B434" s="153" t="s">
        <v>6381</v>
      </c>
      <c r="C434" s="97">
        <f>IFERROR(INDEX('5.งบทดลอง รพ.'!$C:$C,MATCH('6.WS-Re-Exp'!A434,'5.งบทดลอง รพ.'!$A:$A,0)),)</f>
        <v>0</v>
      </c>
      <c r="D434" s="80"/>
      <c r="E434" s="149" t="str">
        <f>VLOOKUP($A434,'13.Mapping'!$A$2:$J$447,5,0)</f>
        <v>53050</v>
      </c>
      <c r="F434" s="149" t="str">
        <f>VLOOKUP($A434,'13.Mapping'!$A$2:$J$447,3,0)</f>
        <v>P25</v>
      </c>
      <c r="G434" s="149" t="str">
        <f>VLOOKUP($A434,'13.Mapping'!$A$2:$J$447,10,0)</f>
        <v>PC23</v>
      </c>
      <c r="H434" s="218"/>
      <c r="I434" s="216"/>
    </row>
    <row r="435" spans="1:9" s="147" customFormat="1">
      <c r="A435" s="167" t="s">
        <v>560</v>
      </c>
      <c r="B435" s="153" t="s">
        <v>561</v>
      </c>
      <c r="C435" s="97">
        <f>IFERROR(INDEX('5.งบทดลอง รพ.'!$C:$C,MATCH('6.WS-Re-Exp'!A435,'5.งบทดลอง รพ.'!$A:$A,0)),)</f>
        <v>0</v>
      </c>
      <c r="D435" s="80"/>
      <c r="E435" s="149" t="str">
        <f>VLOOKUP($A435,'13.Mapping'!$A$2:$J$447,5,0)</f>
        <v>53050</v>
      </c>
      <c r="F435" s="149" t="str">
        <f>VLOOKUP($A435,'13.Mapping'!$A$2:$J$447,3,0)</f>
        <v>P25</v>
      </c>
      <c r="G435" s="149" t="str">
        <f>VLOOKUP($A435,'13.Mapping'!$A$2:$J$447,10,0)</f>
        <v>PC23</v>
      </c>
      <c r="H435" s="219"/>
      <c r="I435" s="217"/>
    </row>
    <row r="436" spans="1:9" s="147" customFormat="1">
      <c r="A436" s="167" t="s">
        <v>562</v>
      </c>
      <c r="B436" s="153" t="s">
        <v>563</v>
      </c>
      <c r="C436" s="97">
        <f>IFERROR(INDEX('5.งบทดลอง รพ.'!$C:$C,MATCH('6.WS-Re-Exp'!A436,'5.งบทดลอง รพ.'!$A:$A,0)),)</f>
        <v>160000</v>
      </c>
      <c r="D436" s="80"/>
      <c r="E436" s="149" t="str">
        <f>VLOOKUP($A436,'13.Mapping'!$A$2:$J$447,5,0)</f>
        <v>53050</v>
      </c>
      <c r="F436" s="149" t="str">
        <f>VLOOKUP($A436,'13.Mapping'!$A$2:$J$447,3,0)</f>
        <v>P25</v>
      </c>
      <c r="G436" s="149" t="str">
        <f>VLOOKUP($A436,'13.Mapping'!$A$2:$J$447,10,0)</f>
        <v>PC23</v>
      </c>
      <c r="H436" s="219"/>
      <c r="I436" s="217"/>
    </row>
    <row r="437" spans="1:9" s="21" customFormat="1">
      <c r="A437" s="167" t="s">
        <v>564</v>
      </c>
      <c r="B437" s="153" t="s">
        <v>565</v>
      </c>
      <c r="C437" s="97">
        <f>IFERROR(INDEX('5.งบทดลอง รพ.'!$C:$C,MATCH('6.WS-Re-Exp'!A437,'5.งบทดลอง รพ.'!$A:$A,0)),)</f>
        <v>0</v>
      </c>
      <c r="D437" s="80"/>
      <c r="E437" s="149" t="str">
        <f>VLOOKUP($A437,'13.Mapping'!$A$2:$J$447,5,0)</f>
        <v>53050</v>
      </c>
      <c r="F437" s="149" t="str">
        <f>VLOOKUP($A437,'13.Mapping'!$A$2:$J$447,3,0)</f>
        <v>P25</v>
      </c>
      <c r="G437" s="149" t="str">
        <f>VLOOKUP($A437,'13.Mapping'!$A$2:$J$447,10,0)</f>
        <v>PC23</v>
      </c>
      <c r="H437" s="219"/>
      <c r="I437" s="217"/>
    </row>
    <row r="438" spans="1:9" s="21" customFormat="1">
      <c r="A438" s="167" t="s">
        <v>566</v>
      </c>
      <c r="B438" s="153" t="s">
        <v>567</v>
      </c>
      <c r="C438" s="97">
        <f>IFERROR(INDEX('5.งบทดลอง รพ.'!$C:$C,MATCH('6.WS-Re-Exp'!A438,'5.งบทดลอง รพ.'!$A:$A,0)),)</f>
        <v>163000</v>
      </c>
      <c r="D438" s="80"/>
      <c r="E438" s="149" t="str">
        <f>VLOOKUP($A438,'13.Mapping'!$A$2:$J$447,5,0)</f>
        <v>53050</v>
      </c>
      <c r="F438" s="149" t="str">
        <f>VLOOKUP($A438,'13.Mapping'!$A$2:$J$447,3,0)</f>
        <v>P25</v>
      </c>
      <c r="G438" s="149" t="str">
        <f>VLOOKUP($A438,'13.Mapping'!$A$2:$J$447,10,0)</f>
        <v>PC23</v>
      </c>
      <c r="H438" s="219"/>
      <c r="I438" s="217"/>
    </row>
    <row r="439" spans="1:9" s="21" customFormat="1">
      <c r="A439" s="167" t="s">
        <v>568</v>
      </c>
      <c r="B439" s="153" t="s">
        <v>1038</v>
      </c>
      <c r="C439" s="97">
        <f>IFERROR(INDEX('5.งบทดลอง รพ.'!$C:$C,MATCH('6.WS-Re-Exp'!A439,'5.งบทดลอง รพ.'!$A:$A,0)),)</f>
        <v>0</v>
      </c>
      <c r="D439" s="80"/>
      <c r="E439" s="149" t="str">
        <f>VLOOKUP($A439,'13.Mapping'!$A$2:$J$447,5,0)</f>
        <v>53050</v>
      </c>
      <c r="F439" s="149" t="str">
        <f>VLOOKUP($A439,'13.Mapping'!$A$2:$J$447,3,0)</f>
        <v>P25</v>
      </c>
      <c r="G439" s="149" t="str">
        <f>VLOOKUP($A439,'13.Mapping'!$A$2:$J$447,10,0)</f>
        <v>PC23</v>
      </c>
      <c r="H439" s="219"/>
      <c r="I439" s="217"/>
    </row>
    <row r="440" spans="1:9" s="21" customFormat="1">
      <c r="A440" s="167" t="s">
        <v>569</v>
      </c>
      <c r="B440" s="153" t="s">
        <v>1039</v>
      </c>
      <c r="C440" s="97">
        <f>IFERROR(INDEX('5.งบทดลอง รพ.'!$C:$C,MATCH('6.WS-Re-Exp'!A440,'5.งบทดลอง รพ.'!$A:$A,0)),)</f>
        <v>0</v>
      </c>
      <c r="D440" s="80"/>
      <c r="E440" s="149" t="str">
        <f>VLOOKUP($A440,'13.Mapping'!$A$2:$J$447,5,0)</f>
        <v>53050</v>
      </c>
      <c r="F440" s="149" t="str">
        <f>VLOOKUP($A440,'13.Mapping'!$A$2:$J$447,3,0)</f>
        <v>P25</v>
      </c>
      <c r="G440" s="149" t="str">
        <f>VLOOKUP($A440,'13.Mapping'!$A$2:$J$447,10,0)</f>
        <v>PC23</v>
      </c>
      <c r="H440" s="219"/>
      <c r="I440" s="217"/>
    </row>
    <row r="441" spans="1:9" s="21" customFormat="1">
      <c r="A441" s="167" t="s">
        <v>570</v>
      </c>
      <c r="B441" s="153" t="s">
        <v>571</v>
      </c>
      <c r="C441" s="97">
        <f>IFERROR(INDEX('5.งบทดลอง รพ.'!$C:$C,MATCH('6.WS-Re-Exp'!A441,'5.งบทดลอง รพ.'!$A:$A,0)),)</f>
        <v>0</v>
      </c>
      <c r="D441" s="80"/>
      <c r="E441" s="149" t="str">
        <f>VLOOKUP($A441,'13.Mapping'!$A$2:$J$447,5,0)</f>
        <v>53050</v>
      </c>
      <c r="F441" s="149" t="str">
        <f>VLOOKUP($A441,'13.Mapping'!$A$2:$J$447,3,0)</f>
        <v>P25</v>
      </c>
      <c r="G441" s="149" t="str">
        <f>VLOOKUP($A441,'13.Mapping'!$A$2:$J$447,10,0)</f>
        <v>PC23</v>
      </c>
      <c r="H441" s="219"/>
      <c r="I441" s="217"/>
    </row>
    <row r="442" spans="1:9" s="21" customFormat="1">
      <c r="A442" s="167" t="s">
        <v>572</v>
      </c>
      <c r="B442" s="153" t="s">
        <v>573</v>
      </c>
      <c r="C442" s="97">
        <f>IFERROR(INDEX('5.งบทดลอง รพ.'!$C:$C,MATCH('6.WS-Re-Exp'!A442,'5.งบทดลอง รพ.'!$A:$A,0)),)</f>
        <v>0</v>
      </c>
      <c r="D442" s="80"/>
      <c r="E442" s="149" t="str">
        <f>VLOOKUP($A442,'13.Mapping'!$A$2:$J$447,5,0)</f>
        <v>53050</v>
      </c>
      <c r="F442" s="149" t="str">
        <f>VLOOKUP($A442,'13.Mapping'!$A$2:$J$447,3,0)</f>
        <v>P25</v>
      </c>
      <c r="G442" s="149">
        <f>VLOOKUP($A442,'13.Mapping'!$A$2:$J$447,10,0)</f>
        <v>0</v>
      </c>
      <c r="H442" s="219"/>
      <c r="I442" s="217"/>
    </row>
    <row r="443" spans="1:9">
      <c r="A443" s="5" t="s">
        <v>574</v>
      </c>
      <c r="B443" s="5" t="s">
        <v>6345</v>
      </c>
      <c r="C443" s="97">
        <f>IFERROR(INDEX('5.งบทดลอง รพ.'!$C:$C,MATCH('6.WS-Re-Exp'!A443,'5.งบทดลอง รพ.'!$A:$A,0)),)</f>
        <v>0</v>
      </c>
      <c r="E443" s="149" t="str">
        <f>VLOOKUP($A443,'13.Mapping'!$A$2:$J$447,5,0)</f>
        <v>53050</v>
      </c>
      <c r="F443" s="149" t="str">
        <f>VLOOKUP($A443,'13.Mapping'!$A$2:$J$447,3,0)</f>
        <v>P25</v>
      </c>
      <c r="G443" s="149">
        <f>VLOOKUP($A443,'13.Mapping'!$A$2:$J$447,10,0)</f>
        <v>0</v>
      </c>
      <c r="H443" s="5"/>
    </row>
    <row r="444" spans="1:9">
      <c r="A444" s="5" t="s">
        <v>575</v>
      </c>
      <c r="B444" s="5" t="s">
        <v>6344</v>
      </c>
      <c r="C444" s="97">
        <f>IFERROR(INDEX('5.งบทดลอง รพ.'!$C:$C,MATCH('6.WS-Re-Exp'!A444,'5.งบทดลอง รพ.'!$A:$A,0)),)</f>
        <v>0</v>
      </c>
      <c r="E444" s="149" t="str">
        <f>VLOOKUP($A444,'13.Mapping'!$A$2:$J$447,5,0)</f>
        <v>53050</v>
      </c>
      <c r="F444" s="149" t="str">
        <f>VLOOKUP($A444,'13.Mapping'!$A$2:$J$447,3,0)</f>
        <v>P25</v>
      </c>
      <c r="G444" s="149">
        <f>VLOOKUP($A444,'13.Mapping'!$A$2:$J$447,10,0)</f>
        <v>0</v>
      </c>
      <c r="H444" s="5"/>
    </row>
    <row r="445" spans="1:9">
      <c r="A445" s="5" t="s">
        <v>576</v>
      </c>
      <c r="B445" s="5" t="s">
        <v>6343</v>
      </c>
      <c r="C445" s="97">
        <f>IFERROR(INDEX('5.งบทดลอง รพ.'!$C:$C,MATCH('6.WS-Re-Exp'!A445,'5.งบทดลอง รพ.'!$A:$A,0)),)</f>
        <v>0</v>
      </c>
      <c r="E445" s="149" t="str">
        <f>VLOOKUP($A445,'13.Mapping'!$A$2:$J$447,5,0)</f>
        <v>53050</v>
      </c>
      <c r="F445" s="149" t="str">
        <f>VLOOKUP($A445,'13.Mapping'!$A$2:$J$447,3,0)</f>
        <v>P25</v>
      </c>
      <c r="G445" s="149">
        <f>VLOOKUP($A445,'13.Mapping'!$A$2:$J$447,10,0)</f>
        <v>0</v>
      </c>
    </row>
    <row r="446" spans="1:9">
      <c r="A446" s="5" t="s">
        <v>577</v>
      </c>
      <c r="B446" s="5" t="s">
        <v>6342</v>
      </c>
      <c r="C446" s="97">
        <f>IFERROR(INDEX('5.งบทดลอง รพ.'!$C:$C,MATCH('6.WS-Re-Exp'!A446,'5.งบทดลอง รพ.'!$A:$A,0)),)</f>
        <v>0</v>
      </c>
      <c r="E446" s="149" t="str">
        <f>VLOOKUP($A446,'13.Mapping'!$A$2:$J$447,5,0)</f>
        <v>53050</v>
      </c>
      <c r="F446" s="149" t="str">
        <f>VLOOKUP($A446,'13.Mapping'!$A$2:$J$447,3,0)</f>
        <v>P25</v>
      </c>
      <c r="G446" s="149">
        <f>VLOOKUP($A446,'13.Mapping'!$A$2:$J$447,10,0)</f>
        <v>0</v>
      </c>
    </row>
    <row r="447" spans="1:9">
      <c r="A447" s="5" t="s">
        <v>578</v>
      </c>
      <c r="B447" s="5" t="s">
        <v>6346</v>
      </c>
      <c r="C447" s="97">
        <f>IFERROR(INDEX('5.งบทดลอง รพ.'!$C:$C,MATCH('6.WS-Re-Exp'!A447,'5.งบทดลอง รพ.'!$A:$A,0)),)</f>
        <v>0</v>
      </c>
      <c r="E447" s="149" t="str">
        <f>VLOOKUP($A447,'13.Mapping'!$A$2:$J$447,5,0)</f>
        <v>53050</v>
      </c>
      <c r="F447" s="149" t="str">
        <f>VLOOKUP($A447,'13.Mapping'!$A$2:$J$447,3,0)</f>
        <v>P25</v>
      </c>
      <c r="G447" s="149" t="str">
        <f>VLOOKUP($A447,'13.Mapping'!$A$2:$J$447,10,0)</f>
        <v>PC23</v>
      </c>
    </row>
    <row r="448" spans="1:9">
      <c r="A448" s="5" t="s">
        <v>579</v>
      </c>
      <c r="B448" s="5" t="s">
        <v>580</v>
      </c>
      <c r="C448" s="97">
        <f>IFERROR(INDEX('5.งบทดลอง รพ.'!$C:$C,MATCH('6.WS-Re-Exp'!A448,'5.งบทดลอง รพ.'!$A:$A,0)),)</f>
        <v>0</v>
      </c>
      <c r="E448" s="149" t="str">
        <f>VLOOKUP($A448,'13.Mapping'!$A$2:$J$447,5,0)</f>
        <v>53050</v>
      </c>
      <c r="F448" s="149" t="str">
        <f>VLOOKUP($A448,'13.Mapping'!$A$2:$J$447,3,0)</f>
        <v>P25</v>
      </c>
      <c r="G448" s="149" t="str">
        <f>VLOOKUP($A448,'13.Mapping'!$A$2:$J$447,10,0)</f>
        <v>PC23</v>
      </c>
    </row>
    <row r="449" spans="3:4">
      <c r="C449" s="287">
        <f>SUM(C3:C448)</f>
        <v>145336387.21999997</v>
      </c>
      <c r="D449" s="54" t="s">
        <v>6265</v>
      </c>
    </row>
    <row r="451" spans="3:4">
      <c r="C451" s="10">
        <f>C449-'5.งบทดลอง รพ.'!C448</f>
        <v>0</v>
      </c>
    </row>
  </sheetData>
  <autoFilter ref="A1:H449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45"/>
  <sheetViews>
    <sheetView zoomScale="80" zoomScaleNormal="80" workbookViewId="0">
      <pane xSplit="2" ySplit="5" topLeftCell="K6" activePane="bottomRight" state="frozen"/>
      <selection activeCell="B22" sqref="B22:H43"/>
      <selection pane="topRight" activeCell="B22" sqref="B22:H43"/>
      <selection pane="bottomLeft" activeCell="B22" sqref="B22:H43"/>
      <selection pane="bottomRight" activeCell="O13" sqref="O13"/>
    </sheetView>
  </sheetViews>
  <sheetFormatPr defaultColWidth="9" defaultRowHeight="24"/>
  <cols>
    <col min="1" max="1" width="14.83203125" style="5" customWidth="1"/>
    <col min="2" max="2" width="45.5" style="5" customWidth="1"/>
    <col min="3" max="5" width="14.83203125" style="5" customWidth="1"/>
    <col min="6" max="6" width="14.33203125" style="5" customWidth="1"/>
    <col min="7" max="7" width="12.75" style="5" customWidth="1"/>
    <col min="8" max="8" width="14" style="5" bestFit="1" customWidth="1"/>
    <col min="9" max="10" width="12.75" style="5" customWidth="1"/>
    <col min="11" max="11" width="15.75" style="5" customWidth="1"/>
    <col min="12" max="12" width="14.75" style="5" customWidth="1"/>
    <col min="13" max="13" width="14.5" style="5" customWidth="1"/>
    <col min="14" max="14" width="13.83203125" style="5" customWidth="1"/>
    <col min="15" max="15" width="15.83203125" style="5" customWidth="1"/>
    <col min="16" max="16" width="12.5" style="5" customWidth="1"/>
    <col min="17" max="17" width="11.08203125" style="5" customWidth="1"/>
    <col min="18" max="18" width="12.25" style="5" customWidth="1"/>
    <col min="19" max="19" width="12.75" style="5" bestFit="1" customWidth="1"/>
    <col min="20" max="20" width="11.08203125" style="5" customWidth="1"/>
    <col min="21" max="21" width="7.5" style="5" customWidth="1"/>
    <col min="22" max="22" width="13.75" style="5" customWidth="1"/>
    <col min="23" max="23" width="14.25" style="5" customWidth="1"/>
    <col min="24" max="24" width="12.58203125" style="5" customWidth="1"/>
    <col min="25" max="25" width="9.33203125" style="5" customWidth="1"/>
    <col min="26" max="26" width="11.83203125" style="5" customWidth="1"/>
    <col min="27" max="16384" width="9" style="5"/>
  </cols>
  <sheetData>
    <row r="1" spans="1:29" ht="27">
      <c r="B1" s="728" t="s">
        <v>657</v>
      </c>
      <c r="C1" s="728"/>
      <c r="D1" s="728"/>
      <c r="E1" s="728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29" s="101" customFormat="1" ht="72">
      <c r="B2" s="272"/>
      <c r="C2" s="272" t="s">
        <v>1044</v>
      </c>
      <c r="D2" s="272" t="s">
        <v>1054</v>
      </c>
      <c r="E2" s="272" t="s">
        <v>1046</v>
      </c>
      <c r="F2" s="272" t="s">
        <v>1047</v>
      </c>
      <c r="G2" s="272" t="s">
        <v>1041</v>
      </c>
      <c r="H2" s="272" t="s">
        <v>1043</v>
      </c>
      <c r="I2" s="272" t="s">
        <v>1172</v>
      </c>
      <c r="J2" s="272" t="s">
        <v>1169</v>
      </c>
      <c r="K2" s="272" t="s">
        <v>1056</v>
      </c>
      <c r="L2" s="272" t="s">
        <v>1057</v>
      </c>
      <c r="M2" s="272" t="s">
        <v>1170</v>
      </c>
      <c r="N2" s="272" t="s">
        <v>6362</v>
      </c>
      <c r="O2" s="392" t="s">
        <v>1171</v>
      </c>
      <c r="P2" s="393" t="s">
        <v>7167</v>
      </c>
      <c r="Q2" s="272" t="s">
        <v>2214</v>
      </c>
      <c r="R2" s="272" t="s">
        <v>6353</v>
      </c>
      <c r="S2" s="272" t="s">
        <v>6354</v>
      </c>
      <c r="T2" s="272" t="s">
        <v>7168</v>
      </c>
    </row>
    <row r="3" spans="1:29" s="283" customFormat="1" ht="63">
      <c r="B3" s="77"/>
      <c r="C3" s="1247" t="s">
        <v>1164</v>
      </c>
      <c r="D3" s="1247"/>
      <c r="E3" s="1247"/>
      <c r="F3" s="1247"/>
      <c r="G3" s="1248" t="s">
        <v>1166</v>
      </c>
      <c r="H3" s="1248"/>
      <c r="I3" s="1248"/>
      <c r="J3" s="1248"/>
      <c r="K3" s="77"/>
      <c r="L3" s="77" t="s">
        <v>6693</v>
      </c>
      <c r="M3" s="77" t="s">
        <v>6689</v>
      </c>
      <c r="N3" s="77"/>
      <c r="O3" s="77"/>
      <c r="P3" s="77"/>
      <c r="Q3" s="77"/>
      <c r="R3" s="332"/>
      <c r="S3" s="332"/>
    </row>
    <row r="4" spans="1:29" s="1" customFormat="1" ht="96">
      <c r="A4" s="1260"/>
      <c r="B4" s="1261" t="s">
        <v>686</v>
      </c>
      <c r="C4" s="1250" t="s">
        <v>7166</v>
      </c>
      <c r="D4" s="1250" t="s">
        <v>1165</v>
      </c>
      <c r="E4" s="1250" t="s">
        <v>6152</v>
      </c>
      <c r="F4" s="1252" t="s">
        <v>689</v>
      </c>
      <c r="G4" s="1254" t="s">
        <v>7166</v>
      </c>
      <c r="H4" s="1254" t="s">
        <v>1165</v>
      </c>
      <c r="I4" s="1254" t="s">
        <v>6152</v>
      </c>
      <c r="J4" s="1252" t="s">
        <v>689</v>
      </c>
      <c r="K4" s="1256" t="s">
        <v>6264</v>
      </c>
      <c r="L4" s="1258" t="s">
        <v>6266</v>
      </c>
      <c r="M4" s="1258" t="s">
        <v>6262</v>
      </c>
      <c r="N4" s="1258" t="s">
        <v>6267</v>
      </c>
      <c r="O4" s="1240" t="s">
        <v>6260</v>
      </c>
      <c r="P4" s="1242" t="s">
        <v>6268</v>
      </c>
      <c r="Q4" s="1244" t="s">
        <v>6259</v>
      </c>
      <c r="R4" s="1245"/>
      <c r="S4" s="1245"/>
      <c r="T4" s="333" t="s">
        <v>6269</v>
      </c>
      <c r="U4" s="436"/>
      <c r="V4" s="436"/>
      <c r="W4" s="835"/>
      <c r="X4" s="835"/>
      <c r="Y4" s="835" t="s">
        <v>7230</v>
      </c>
      <c r="Z4" s="835" t="s">
        <v>7231</v>
      </c>
    </row>
    <row r="5" spans="1:29" s="1" customFormat="1" ht="20.5" customHeight="1">
      <c r="A5" s="1260"/>
      <c r="B5" s="1261"/>
      <c r="C5" s="1251"/>
      <c r="D5" s="1251"/>
      <c r="E5" s="1251"/>
      <c r="F5" s="1253"/>
      <c r="G5" s="1255"/>
      <c r="H5" s="1255"/>
      <c r="I5" s="1255"/>
      <c r="J5" s="1253"/>
      <c r="K5" s="1257"/>
      <c r="L5" s="1259"/>
      <c r="M5" s="1259"/>
      <c r="N5" s="1259"/>
      <c r="O5" s="1241"/>
      <c r="P5" s="1243"/>
      <c r="Q5" s="336" t="s">
        <v>6307</v>
      </c>
      <c r="R5" s="337" t="s">
        <v>6308</v>
      </c>
      <c r="S5" s="368" t="s">
        <v>623</v>
      </c>
      <c r="T5" s="333"/>
      <c r="U5" s="436"/>
      <c r="V5" s="436"/>
      <c r="W5" s="835" t="s">
        <v>7232</v>
      </c>
      <c r="X5" s="835" t="s">
        <v>7233</v>
      </c>
      <c r="Y5" s="835" t="s">
        <v>7234</v>
      </c>
      <c r="Z5" s="835" t="s">
        <v>7234</v>
      </c>
    </row>
    <row r="6" spans="1:29" s="1" customFormat="1">
      <c r="A6" s="5" t="s">
        <v>214</v>
      </c>
      <c r="B6" s="490" t="s">
        <v>6347</v>
      </c>
      <c r="C6" s="415">
        <v>2745346.91</v>
      </c>
      <c r="D6" s="415">
        <v>4905530.42</v>
      </c>
      <c r="E6" s="415">
        <v>4879708.71</v>
      </c>
      <c r="F6" s="735">
        <v>2445903.83</v>
      </c>
      <c r="G6" s="416">
        <v>0</v>
      </c>
      <c r="H6" s="416">
        <v>0</v>
      </c>
      <c r="I6" s="416">
        <v>637483</v>
      </c>
      <c r="J6" s="735">
        <v>393630.51</v>
      </c>
      <c r="K6" s="417">
        <f>24939+4085091.84</f>
        <v>4110030.84</v>
      </c>
      <c r="L6" s="418">
        <f>INDEX('6.WS-Re-Exp'!$C:$C,MATCH('7.WS-ยา วชภฯ'!A6,'6.WS-Re-Exp'!$A:$A))</f>
        <v>3940000</v>
      </c>
      <c r="M6" s="419">
        <f>SUM('12.WS-แผนสนับสนุน รพ.สต.'!E16)</f>
        <v>760000</v>
      </c>
      <c r="N6" s="418"/>
      <c r="O6" s="420">
        <v>1230004.19</v>
      </c>
      <c r="P6" s="421">
        <f>O6+S6-L6-M6-N6+T6</f>
        <v>312255.3900000006</v>
      </c>
      <c r="Q6" s="422"/>
      <c r="R6" s="422">
        <v>3782251.2</v>
      </c>
      <c r="S6" s="422">
        <f>SUM(Q6:R6)</f>
        <v>3782251.2</v>
      </c>
      <c r="T6" s="423"/>
      <c r="U6" s="836">
        <f>R6/P6</f>
        <v>12.112685068462687</v>
      </c>
      <c r="V6" s="836">
        <f>365/U6</f>
        <v>30.133698510030271</v>
      </c>
      <c r="W6" s="837">
        <f>O6+S6+T6</f>
        <v>5012255.3900000006</v>
      </c>
      <c r="X6" s="837">
        <f>L6/12</f>
        <v>328333.33333333331</v>
      </c>
      <c r="Y6" s="838">
        <f>O6/L6*365</f>
        <v>113.94708866751269</v>
      </c>
      <c r="Z6" s="838">
        <f>P6/L6*365</f>
        <v>28.927212525380764</v>
      </c>
    </row>
    <row r="7" spans="1:29" s="131" customFormat="1">
      <c r="A7" s="146" t="s">
        <v>216</v>
      </c>
      <c r="B7" s="427" t="s">
        <v>22</v>
      </c>
      <c r="C7" s="420">
        <f>SUM(C8+C9+C11+C12)</f>
        <v>1047894.86</v>
      </c>
      <c r="D7" s="420">
        <f t="shared" ref="D7:T7" si="0">SUM(D8+D9+D11+D12)</f>
        <v>1342545.4</v>
      </c>
      <c r="E7" s="420">
        <f t="shared" si="0"/>
        <v>2059870.16</v>
      </c>
      <c r="F7" s="420">
        <f t="shared" si="0"/>
        <v>1780561.74</v>
      </c>
      <c r="G7" s="420">
        <f t="shared" si="0"/>
        <v>0</v>
      </c>
      <c r="H7" s="420">
        <f t="shared" si="0"/>
        <v>0</v>
      </c>
      <c r="I7" s="420">
        <f t="shared" si="0"/>
        <v>0</v>
      </c>
      <c r="J7" s="420">
        <f t="shared" si="0"/>
        <v>0</v>
      </c>
      <c r="K7" s="852">
        <f>SUM(K8+K9+K11+K12)</f>
        <v>1638632.8</v>
      </c>
      <c r="L7" s="420">
        <f t="shared" si="0"/>
        <v>1618682</v>
      </c>
      <c r="M7" s="853">
        <f t="shared" si="0"/>
        <v>219975</v>
      </c>
      <c r="N7" s="854">
        <f t="shared" si="0"/>
        <v>0</v>
      </c>
      <c r="O7" s="854">
        <f>SUM(O8+O9+O11+O12)</f>
        <v>457561.38</v>
      </c>
      <c r="P7" s="854">
        <f t="shared" si="0"/>
        <v>685184.37</v>
      </c>
      <c r="Q7" s="853">
        <f t="shared" si="0"/>
        <v>0</v>
      </c>
      <c r="R7" s="853">
        <f t="shared" si="0"/>
        <v>2066279.99</v>
      </c>
      <c r="S7" s="853">
        <f t="shared" si="0"/>
        <v>2066279.99</v>
      </c>
      <c r="T7" s="855">
        <f t="shared" si="0"/>
        <v>0</v>
      </c>
      <c r="U7" s="856"/>
      <c r="V7" s="857"/>
      <c r="W7" s="858">
        <f t="shared" ref="W7:W13" si="1">O7+S7+T7</f>
        <v>2523841.37</v>
      </c>
      <c r="X7" s="858">
        <f t="shared" ref="X7:X13" si="2">L7/12</f>
        <v>134890.16666666666</v>
      </c>
      <c r="Y7" s="859">
        <f t="shared" ref="Y7:Y13" si="3">O7/L7*365</f>
        <v>103.17647549055341</v>
      </c>
      <c r="Z7" s="859">
        <f t="shared" ref="Z7:Z13" si="4">P7/L7*365</f>
        <v>154.50366103410059</v>
      </c>
      <c r="AA7" s="860"/>
      <c r="AB7" s="860"/>
      <c r="AC7" s="860"/>
    </row>
    <row r="8" spans="1:29" s="131" customFormat="1">
      <c r="A8" s="146" t="s">
        <v>216</v>
      </c>
      <c r="B8" s="861" t="s">
        <v>6348</v>
      </c>
      <c r="C8" s="420">
        <v>1047894.86</v>
      </c>
      <c r="D8" s="420">
        <v>1342545.4</v>
      </c>
      <c r="E8" s="420">
        <v>1337281.1499999999</v>
      </c>
      <c r="F8" s="420">
        <v>1195250.79</v>
      </c>
      <c r="G8" s="420">
        <v>0</v>
      </c>
      <c r="H8" s="420">
        <v>0</v>
      </c>
      <c r="I8" s="420">
        <v>0</v>
      </c>
      <c r="J8" s="420"/>
      <c r="K8" s="862">
        <v>1100341.25</v>
      </c>
      <c r="L8" s="420">
        <f>INDEX('6.WS-Re-Exp'!$C:$C,MATCH('7.WS-ยา วชภฯ'!A8,'6.WS-Re-Exp'!$A:$A))</f>
        <v>1050000</v>
      </c>
      <c r="M8" s="852">
        <f>SUM('12.WS-แผนสนับสนุน รพ.สต.'!F16)</f>
        <v>200475</v>
      </c>
      <c r="N8" s="420"/>
      <c r="O8" s="420">
        <v>287117.74</v>
      </c>
      <c r="P8" s="420">
        <f t="shared" ref="P8:P11" si="5">O8+S8-L8-M8-N8+T8</f>
        <v>452372.74</v>
      </c>
      <c r="Q8" s="853"/>
      <c r="R8" s="853">
        <v>1415730</v>
      </c>
      <c r="S8" s="853">
        <f t="shared" ref="S8:S12" si="6">SUM(Q8:R8)</f>
        <v>1415730</v>
      </c>
      <c r="T8" s="863"/>
      <c r="U8" s="864">
        <f t="shared" ref="U8:U11" si="7">R8/P8</f>
        <v>3.1295652341916096</v>
      </c>
      <c r="V8" s="864">
        <f t="shared" ref="V8:V12" si="8">365/U8</f>
        <v>116.62961871260762</v>
      </c>
      <c r="W8" s="858">
        <f t="shared" si="1"/>
        <v>1702847.74</v>
      </c>
      <c r="X8" s="858">
        <f t="shared" si="2"/>
        <v>87500</v>
      </c>
      <c r="Y8" s="859">
        <f t="shared" si="3"/>
        <v>99.807595333333325</v>
      </c>
      <c r="Z8" s="859">
        <f t="shared" si="4"/>
        <v>157.25338104761903</v>
      </c>
    </row>
    <row r="9" spans="1:29" s="131" customFormat="1">
      <c r="A9" s="146" t="s">
        <v>218</v>
      </c>
      <c r="B9" s="861" t="s">
        <v>6349</v>
      </c>
      <c r="C9" s="420">
        <v>0</v>
      </c>
      <c r="D9" s="420">
        <v>0</v>
      </c>
      <c r="E9" s="420">
        <v>411406.5</v>
      </c>
      <c r="F9" s="420">
        <v>354441</v>
      </c>
      <c r="G9" s="420">
        <v>0</v>
      </c>
      <c r="H9" s="420">
        <v>0</v>
      </c>
      <c r="I9" s="420">
        <v>0</v>
      </c>
      <c r="J9" s="420"/>
      <c r="K9" s="865">
        <v>342448</v>
      </c>
      <c r="L9" s="420">
        <f>INDEX('6.WS-Re-Exp'!$C:$C,MATCH('7.WS-ยา วชภฯ'!A9,'6.WS-Re-Exp'!$A:$A))</f>
        <v>363682</v>
      </c>
      <c r="M9" s="852">
        <f>SUM('12.WS-แผนสนับสนุน รพ.สต.'!G16)</f>
        <v>0</v>
      </c>
      <c r="N9" s="420"/>
      <c r="O9" s="420">
        <v>139943</v>
      </c>
      <c r="P9" s="420">
        <f t="shared" si="5"/>
        <v>151521</v>
      </c>
      <c r="Q9" s="853"/>
      <c r="R9" s="853">
        <v>375260</v>
      </c>
      <c r="S9" s="853">
        <f t="shared" si="6"/>
        <v>375260</v>
      </c>
      <c r="T9" s="863"/>
      <c r="U9" s="864">
        <f t="shared" si="7"/>
        <v>2.4766204024524652</v>
      </c>
      <c r="V9" s="864">
        <f t="shared" si="8"/>
        <v>147.37825774129936</v>
      </c>
      <c r="W9" s="858">
        <f t="shared" si="1"/>
        <v>515203</v>
      </c>
      <c r="X9" s="858">
        <f t="shared" si="2"/>
        <v>30306.833333333332</v>
      </c>
      <c r="Y9" s="859">
        <f t="shared" si="3"/>
        <v>140.45015975495076</v>
      </c>
      <c r="Z9" s="859">
        <f t="shared" si="4"/>
        <v>152.07011895007179</v>
      </c>
    </row>
    <row r="10" spans="1:29" s="146" customFormat="1" ht="23.25" customHeight="1">
      <c r="A10" s="146" t="s">
        <v>221</v>
      </c>
      <c r="B10" s="861" t="s">
        <v>6350</v>
      </c>
      <c r="C10" s="866">
        <v>1138775.83</v>
      </c>
      <c r="D10" s="867">
        <v>1242205.8</v>
      </c>
      <c r="E10" s="866">
        <v>1361065</v>
      </c>
      <c r="F10" s="866">
        <v>2129871.9</v>
      </c>
      <c r="G10" s="866">
        <v>0</v>
      </c>
      <c r="H10" s="867">
        <v>0</v>
      </c>
      <c r="I10" s="868">
        <v>0</v>
      </c>
      <c r="J10" s="868"/>
      <c r="K10" s="868">
        <v>1897458.19</v>
      </c>
      <c r="L10" s="420">
        <f>INDEX('6.WS-Re-Exp'!$C:$C,MATCH('7.WS-ยา วชภฯ'!A10,'6.WS-Re-Exp'!$A:$A))</f>
        <v>1923620</v>
      </c>
      <c r="M10" s="869">
        <f>SUM('12.WS-แผนสนับสนุน รพ.สต.'!H16)</f>
        <v>30000</v>
      </c>
      <c r="N10" s="868"/>
      <c r="O10" s="760">
        <v>335977.67</v>
      </c>
      <c r="P10" s="420">
        <f t="shared" si="5"/>
        <v>335977.66999999993</v>
      </c>
      <c r="Q10" s="870"/>
      <c r="R10" s="871">
        <v>1953620</v>
      </c>
      <c r="S10" s="853">
        <f t="shared" si="6"/>
        <v>1953620</v>
      </c>
      <c r="T10" s="872"/>
      <c r="U10" s="864">
        <f t="shared" si="7"/>
        <v>5.8147316754711715</v>
      </c>
      <c r="V10" s="864">
        <f t="shared" si="8"/>
        <v>62.771598135768457</v>
      </c>
      <c r="W10" s="858">
        <f t="shared" si="1"/>
        <v>2289597.67</v>
      </c>
      <c r="X10" s="858">
        <f t="shared" si="2"/>
        <v>160301.66666666666</v>
      </c>
      <c r="Y10" s="859">
        <f t="shared" si="3"/>
        <v>63.750558608249023</v>
      </c>
      <c r="Z10" s="859">
        <f t="shared" si="4"/>
        <v>63.750558608249015</v>
      </c>
    </row>
    <row r="11" spans="1:29" s="146" customFormat="1">
      <c r="A11" s="873" t="s">
        <v>806</v>
      </c>
      <c r="B11" s="874" t="s">
        <v>6351</v>
      </c>
      <c r="C11" s="866">
        <v>0</v>
      </c>
      <c r="D11" s="867">
        <v>0</v>
      </c>
      <c r="E11" s="866">
        <v>0</v>
      </c>
      <c r="F11" s="866"/>
      <c r="G11" s="866">
        <v>0</v>
      </c>
      <c r="H11" s="867">
        <v>0</v>
      </c>
      <c r="I11" s="868">
        <v>0</v>
      </c>
      <c r="J11" s="868"/>
      <c r="K11" s="868">
        <v>0</v>
      </c>
      <c r="L11" s="420">
        <f>INDEX('6.WS-Re-Exp'!$C:$C,MATCH('7.WS-ยา วชภฯ'!A11,'6.WS-Re-Exp'!$A:$A))</f>
        <v>0</v>
      </c>
      <c r="M11" s="869">
        <f>SUM('12.WS-แผนสนับสนุน รพ.สต.'!I16)</f>
        <v>0</v>
      </c>
      <c r="N11" s="868"/>
      <c r="O11" s="760">
        <v>0</v>
      </c>
      <c r="P11" s="420">
        <f t="shared" si="5"/>
        <v>0</v>
      </c>
      <c r="Q11" s="870"/>
      <c r="R11" s="871">
        <v>0</v>
      </c>
      <c r="S11" s="853">
        <f t="shared" si="6"/>
        <v>0</v>
      </c>
      <c r="T11" s="872"/>
      <c r="U11" s="864" t="e">
        <f t="shared" si="7"/>
        <v>#DIV/0!</v>
      </c>
      <c r="V11" s="864" t="e">
        <f t="shared" si="8"/>
        <v>#DIV/0!</v>
      </c>
      <c r="W11" s="858">
        <f t="shared" si="1"/>
        <v>0</v>
      </c>
      <c r="X11" s="858">
        <f t="shared" si="2"/>
        <v>0</v>
      </c>
      <c r="Y11" s="859" t="e">
        <f t="shared" si="3"/>
        <v>#DIV/0!</v>
      </c>
      <c r="Z11" s="859" t="e">
        <f t="shared" si="4"/>
        <v>#DIV/0!</v>
      </c>
    </row>
    <row r="12" spans="1:29" s="146" customFormat="1">
      <c r="A12" s="873" t="s">
        <v>219</v>
      </c>
      <c r="B12" s="874" t="s">
        <v>6352</v>
      </c>
      <c r="C12" s="866">
        <v>0</v>
      </c>
      <c r="D12" s="867">
        <v>0</v>
      </c>
      <c r="E12" s="866">
        <v>311182.51</v>
      </c>
      <c r="F12" s="866">
        <v>230869.95</v>
      </c>
      <c r="G12" s="866">
        <v>0</v>
      </c>
      <c r="H12" s="867">
        <v>0</v>
      </c>
      <c r="I12" s="868">
        <v>0</v>
      </c>
      <c r="J12" s="868"/>
      <c r="K12" s="868">
        <v>195843.55</v>
      </c>
      <c r="L12" s="420">
        <f>INDEX('6.WS-Re-Exp'!$C:$C,MATCH('7.WS-ยา วชภฯ'!A12,'6.WS-Re-Exp'!$A:$A))</f>
        <v>205000</v>
      </c>
      <c r="M12" s="869">
        <f>SUM('12.WS-แผนสนับสนุน รพ.สต.'!J16)</f>
        <v>19500</v>
      </c>
      <c r="N12" s="868"/>
      <c r="O12" s="760">
        <v>30500.639999999999</v>
      </c>
      <c r="P12" s="420">
        <f>O12+S12-L12-M12-N12+T12</f>
        <v>81290.63</v>
      </c>
      <c r="Q12" s="870"/>
      <c r="R12" s="871">
        <v>275289.99</v>
      </c>
      <c r="S12" s="853">
        <f t="shared" si="6"/>
        <v>275289.99</v>
      </c>
      <c r="T12" s="872"/>
      <c r="U12" s="864">
        <f>R12/P12</f>
        <v>3.3864910383890487</v>
      </c>
      <c r="V12" s="864">
        <f t="shared" si="8"/>
        <v>107.7811799477344</v>
      </c>
      <c r="W12" s="858">
        <f t="shared" si="1"/>
        <v>305790.63</v>
      </c>
      <c r="X12" s="858">
        <f t="shared" si="2"/>
        <v>17083.333333333332</v>
      </c>
      <c r="Y12" s="859">
        <f>O12/L12*365</f>
        <v>54.306017560975612</v>
      </c>
      <c r="Z12" s="859">
        <f t="shared" si="4"/>
        <v>144.73697536585368</v>
      </c>
    </row>
    <row r="13" spans="1:29" s="802" customFormat="1">
      <c r="B13" s="828" t="s">
        <v>623</v>
      </c>
      <c r="C13" s="829">
        <f>SUM(C6+C7+C10)</f>
        <v>4932017.5999999996</v>
      </c>
      <c r="D13" s="829">
        <f t="shared" ref="D13:T13" si="9">SUM(D6+D7+D10)</f>
        <v>7490281.6200000001</v>
      </c>
      <c r="E13" s="829">
        <f t="shared" si="9"/>
        <v>8300643.8700000001</v>
      </c>
      <c r="F13" s="830">
        <f t="shared" si="9"/>
        <v>6356337.4700000007</v>
      </c>
      <c r="G13" s="831">
        <f t="shared" si="9"/>
        <v>0</v>
      </c>
      <c r="H13" s="831">
        <f t="shared" si="9"/>
        <v>0</v>
      </c>
      <c r="I13" s="831">
        <f t="shared" si="9"/>
        <v>637483</v>
      </c>
      <c r="J13" s="830">
        <f>SUM(J6+J7+J10)</f>
        <v>393630.51</v>
      </c>
      <c r="K13" s="832">
        <f t="shared" si="9"/>
        <v>7646121.8300000001</v>
      </c>
      <c r="L13" s="833">
        <f t="shared" si="9"/>
        <v>7482302</v>
      </c>
      <c r="M13" s="833">
        <f t="shared" si="9"/>
        <v>1009975</v>
      </c>
      <c r="N13" s="833">
        <f>SUM(N6+N7+N10)</f>
        <v>0</v>
      </c>
      <c r="O13" s="834">
        <f>SUM(O6+O7+O10)</f>
        <v>2023543.2399999998</v>
      </c>
      <c r="P13" s="759">
        <f t="shared" si="9"/>
        <v>1333417.4300000006</v>
      </c>
      <c r="Q13" s="429">
        <f t="shared" si="9"/>
        <v>0</v>
      </c>
      <c r="R13" s="429">
        <f t="shared" si="9"/>
        <v>7802151.1900000004</v>
      </c>
      <c r="S13" s="375">
        <f t="shared" si="9"/>
        <v>7802151.1900000004</v>
      </c>
      <c r="T13" s="423">
        <f t="shared" si="9"/>
        <v>0</v>
      </c>
      <c r="U13" s="839"/>
      <c r="V13" s="848">
        <f>O13+S13+T13</f>
        <v>9825694.4299999997</v>
      </c>
      <c r="W13" s="837">
        <f t="shared" si="1"/>
        <v>9825694.4299999997</v>
      </c>
      <c r="X13" s="837">
        <f t="shared" si="2"/>
        <v>623525.16666666663</v>
      </c>
      <c r="Y13" s="838">
        <f t="shared" si="3"/>
        <v>98.71203843416103</v>
      </c>
      <c r="Z13" s="838">
        <f t="shared" si="4"/>
        <v>65.046473926072522</v>
      </c>
    </row>
    <row r="14" spans="1:29" s="1" customFormat="1" hidden="1">
      <c r="B14" s="491" t="s">
        <v>6715</v>
      </c>
      <c r="C14" s="492"/>
      <c r="D14" s="492"/>
      <c r="E14" s="493">
        <f>E8+E9+E11+E12</f>
        <v>2059870.16</v>
      </c>
      <c r="F14" s="493">
        <f t="shared" ref="F14:T14" si="10">F8+F9+F11+F12</f>
        <v>1780561.74</v>
      </c>
      <c r="G14" s="493">
        <f t="shared" si="10"/>
        <v>0</v>
      </c>
      <c r="H14" s="493"/>
      <c r="I14" s="493">
        <f t="shared" si="10"/>
        <v>0</v>
      </c>
      <c r="J14" s="493">
        <f t="shared" si="10"/>
        <v>0</v>
      </c>
      <c r="K14" s="493">
        <f t="shared" si="10"/>
        <v>1638632.8</v>
      </c>
      <c r="L14" s="493">
        <f t="shared" si="10"/>
        <v>1618682</v>
      </c>
      <c r="M14" s="493">
        <f t="shared" si="10"/>
        <v>219975</v>
      </c>
      <c r="N14" s="493">
        <f t="shared" si="10"/>
        <v>0</v>
      </c>
      <c r="O14" s="493">
        <f t="shared" si="10"/>
        <v>457561.38</v>
      </c>
      <c r="P14" s="493">
        <f t="shared" si="10"/>
        <v>685184.37</v>
      </c>
      <c r="Q14" s="493">
        <f t="shared" si="10"/>
        <v>0</v>
      </c>
      <c r="R14" s="493">
        <f t="shared" si="10"/>
        <v>2066279.99</v>
      </c>
      <c r="S14" s="493">
        <f t="shared" si="10"/>
        <v>2066279.99</v>
      </c>
      <c r="T14" s="493">
        <f t="shared" si="10"/>
        <v>0</v>
      </c>
      <c r="W14" s="1">
        <f t="shared" ref="W14" si="11">P14+T14+U14</f>
        <v>685184.37</v>
      </c>
      <c r="X14" s="1">
        <f t="shared" ref="X14" si="12">M14/12</f>
        <v>18331.25</v>
      </c>
      <c r="Y14" s="1">
        <f t="shared" ref="Y14" si="13">P14/M14*365</f>
        <v>1136.9123539038528</v>
      </c>
      <c r="Z14" s="838">
        <f t="shared" ref="Z14" si="14">P14/L14*365</f>
        <v>154.50366103410059</v>
      </c>
    </row>
    <row r="15" spans="1:29">
      <c r="K15" s="71">
        <f>SUM('1.Planfin2565'!H18:H21)</f>
        <v>7646121.8300000001</v>
      </c>
      <c r="L15" s="155">
        <f>SUM('1.Planfin2565'!J18:J21)</f>
        <v>7482302</v>
      </c>
      <c r="S15" s="10">
        <f>SUM(Q13:R13)</f>
        <v>7802151.1900000004</v>
      </c>
    </row>
    <row r="16" spans="1:29" ht="6.75" customHeight="1">
      <c r="K16" s="1249" t="s">
        <v>2218</v>
      </c>
      <c r="L16" s="1246" t="s">
        <v>2222</v>
      </c>
      <c r="P16" s="10"/>
    </row>
    <row r="17" spans="2:15" ht="6.75" customHeight="1">
      <c r="K17" s="1249"/>
      <c r="L17" s="1246"/>
    </row>
    <row r="18" spans="2:15" ht="20.5" customHeight="1">
      <c r="B18" s="807"/>
      <c r="C18" s="807"/>
      <c r="D18" s="807" t="s">
        <v>7201</v>
      </c>
      <c r="E18" s="807" t="s">
        <v>7202</v>
      </c>
      <c r="F18" s="807" t="s">
        <v>7235</v>
      </c>
      <c r="G18" s="807"/>
      <c r="H18" s="807" t="s">
        <v>7203</v>
      </c>
      <c r="K18" s="1249"/>
      <c r="L18" s="1246"/>
      <c r="N18" s="54" t="s">
        <v>7224</v>
      </c>
      <c r="O18" s="801"/>
    </row>
    <row r="19" spans="2:15" ht="20.5" customHeight="1">
      <c r="B19" s="807" t="s">
        <v>7204</v>
      </c>
      <c r="C19" s="807"/>
      <c r="D19" s="808">
        <v>6965408.3799999999</v>
      </c>
      <c r="E19" s="808">
        <v>8300643.8699999992</v>
      </c>
      <c r="F19" s="808">
        <v>6334878.4700000007</v>
      </c>
      <c r="G19" s="807"/>
      <c r="H19" s="807">
        <f>SUM(H20:H25)</f>
        <v>7646121.8299999991</v>
      </c>
      <c r="K19" s="1249"/>
      <c r="N19" s="54" t="s">
        <v>7225</v>
      </c>
      <c r="O19" s="801">
        <v>1230004.19</v>
      </c>
    </row>
    <row r="20" spans="2:15" ht="20.5" customHeight="1">
      <c r="B20" s="800" t="s">
        <v>7205</v>
      </c>
      <c r="C20" s="800"/>
      <c r="D20" s="803">
        <v>3349380.88</v>
      </c>
      <c r="E20" s="287">
        <v>4879708.71</v>
      </c>
      <c r="F20" s="287">
        <v>2445903.83</v>
      </c>
      <c r="G20" s="800"/>
      <c r="H20" s="287">
        <v>4110030.84</v>
      </c>
      <c r="K20" s="1249"/>
      <c r="N20" s="54" t="s">
        <v>7226</v>
      </c>
      <c r="O20" s="801">
        <v>628780.38</v>
      </c>
    </row>
    <row r="21" spans="2:15" ht="20.5" customHeight="1">
      <c r="B21" s="800" t="s">
        <v>7206</v>
      </c>
      <c r="C21" s="800"/>
      <c r="D21" s="803">
        <v>1337582</v>
      </c>
      <c r="E21" s="803">
        <v>1337281.1499999999</v>
      </c>
      <c r="F21" s="287">
        <v>1195250.79</v>
      </c>
      <c r="G21" s="800"/>
      <c r="H21" s="287">
        <v>1100341.25</v>
      </c>
      <c r="K21" s="1249"/>
      <c r="N21" s="54" t="s">
        <v>7227</v>
      </c>
      <c r="O21" s="801">
        <v>335977.67</v>
      </c>
    </row>
    <row r="22" spans="2:15">
      <c r="B22" s="800" t="s">
        <v>7207</v>
      </c>
      <c r="C22" s="800"/>
      <c r="D22" s="803">
        <v>449770</v>
      </c>
      <c r="E22" s="803">
        <v>411406.5</v>
      </c>
      <c r="F22" s="287">
        <v>347741</v>
      </c>
      <c r="G22" s="800"/>
      <c r="H22" s="287">
        <v>342448</v>
      </c>
      <c r="N22" s="54" t="s">
        <v>7228</v>
      </c>
      <c r="O22" s="801">
        <v>569466.98</v>
      </c>
    </row>
    <row r="23" spans="2:15">
      <c r="B23" s="800" t="s">
        <v>7208</v>
      </c>
      <c r="C23" s="800"/>
      <c r="D23" s="803">
        <v>1519365.7</v>
      </c>
      <c r="E23" s="803">
        <v>1361065</v>
      </c>
      <c r="F23" s="287">
        <v>2115112.9</v>
      </c>
      <c r="G23" s="800"/>
      <c r="H23" s="287">
        <v>1897458.19</v>
      </c>
      <c r="N23" s="54" t="s">
        <v>7229</v>
      </c>
      <c r="O23" s="801">
        <v>2764229.22</v>
      </c>
    </row>
    <row r="24" spans="2:15">
      <c r="B24" s="800" t="s">
        <v>7209</v>
      </c>
      <c r="C24" s="800"/>
      <c r="D24" s="803">
        <v>0</v>
      </c>
      <c r="E24" s="803">
        <v>0</v>
      </c>
      <c r="F24" s="287">
        <v>0</v>
      </c>
      <c r="G24" s="800"/>
      <c r="H24" s="800"/>
    </row>
    <row r="25" spans="2:15">
      <c r="B25" s="800" t="s">
        <v>7210</v>
      </c>
      <c r="C25" s="800"/>
      <c r="D25" s="803">
        <v>309309.8</v>
      </c>
      <c r="E25" s="803">
        <v>311182.51</v>
      </c>
      <c r="F25" s="287">
        <v>230869.95</v>
      </c>
      <c r="G25" s="800"/>
      <c r="H25" s="287">
        <v>195843.55</v>
      </c>
    </row>
    <row r="26" spans="2:15">
      <c r="B26" s="807" t="s">
        <v>7211</v>
      </c>
      <c r="C26" s="807"/>
      <c r="D26" s="808">
        <v>1691155</v>
      </c>
      <c r="E26" s="808">
        <v>2024175.35</v>
      </c>
      <c r="F26" s="808">
        <v>3009241.15</v>
      </c>
      <c r="G26" s="807"/>
      <c r="H26" s="807">
        <f>SUM(H27:H38)</f>
        <v>3335282.6</v>
      </c>
    </row>
    <row r="27" spans="2:15">
      <c r="B27" s="800" t="s">
        <v>7212</v>
      </c>
      <c r="C27" s="800"/>
      <c r="D27" s="803">
        <v>350000</v>
      </c>
      <c r="E27" s="287">
        <v>429596</v>
      </c>
      <c r="F27" s="287">
        <v>405574.40000000002</v>
      </c>
      <c r="G27" s="815"/>
      <c r="H27" s="287">
        <v>380080.6</v>
      </c>
      <c r="J27" s="136"/>
      <c r="L27" s="10"/>
    </row>
    <row r="28" spans="2:15">
      <c r="B28" s="800" t="s">
        <v>7213</v>
      </c>
      <c r="C28" s="800"/>
      <c r="D28" s="803">
        <v>0</v>
      </c>
      <c r="E28" s="287">
        <v>7728</v>
      </c>
      <c r="F28" s="287">
        <v>0</v>
      </c>
      <c r="G28" s="815"/>
      <c r="H28" s="287">
        <v>0</v>
      </c>
      <c r="J28" s="136"/>
      <c r="L28" s="10"/>
    </row>
    <row r="29" spans="2:15">
      <c r="B29" s="800" t="s">
        <v>7214</v>
      </c>
      <c r="C29" s="800"/>
      <c r="D29" s="803">
        <v>317000</v>
      </c>
      <c r="E29" s="287">
        <v>334684</v>
      </c>
      <c r="F29" s="287">
        <v>408353</v>
      </c>
      <c r="G29" s="815"/>
      <c r="H29" s="287">
        <v>462658</v>
      </c>
      <c r="J29" s="136"/>
      <c r="L29" s="10"/>
    </row>
    <row r="30" spans="2:15">
      <c r="B30" s="800" t="s">
        <v>7215</v>
      </c>
      <c r="C30" s="800"/>
      <c r="D30" s="803">
        <v>30000</v>
      </c>
      <c r="E30" s="287">
        <v>107975.6</v>
      </c>
      <c r="F30" s="287">
        <v>148754</v>
      </c>
      <c r="G30" s="815"/>
      <c r="H30" s="287">
        <v>154782.39999999999</v>
      </c>
      <c r="J30" s="136"/>
      <c r="L30" s="10"/>
    </row>
    <row r="31" spans="2:15">
      <c r="B31" s="800" t="s">
        <v>7216</v>
      </c>
      <c r="C31" s="800"/>
      <c r="D31" s="803">
        <v>0</v>
      </c>
      <c r="E31" s="287">
        <v>0</v>
      </c>
      <c r="F31" s="287">
        <v>0</v>
      </c>
      <c r="G31" s="815"/>
      <c r="H31" s="287">
        <v>0</v>
      </c>
      <c r="J31" s="136"/>
      <c r="L31" s="10"/>
    </row>
    <row r="32" spans="2:15">
      <c r="B32" s="800" t="s">
        <v>7217</v>
      </c>
      <c r="C32" s="800"/>
      <c r="D32" s="803">
        <v>120000</v>
      </c>
      <c r="E32" s="287">
        <v>231783</v>
      </c>
      <c r="F32" s="287">
        <v>169600</v>
      </c>
      <c r="G32" s="815"/>
      <c r="H32" s="287">
        <v>176885</v>
      </c>
      <c r="J32" s="136"/>
      <c r="L32" s="10"/>
    </row>
    <row r="33" spans="2:12">
      <c r="B33" s="800" t="s">
        <v>7218</v>
      </c>
      <c r="C33" s="800"/>
      <c r="D33" s="803">
        <v>400000</v>
      </c>
      <c r="E33" s="287">
        <v>757149</v>
      </c>
      <c r="F33" s="287">
        <v>622590</v>
      </c>
      <c r="G33" s="815"/>
      <c r="H33" s="287">
        <v>666686.6</v>
      </c>
      <c r="J33" s="136"/>
      <c r="L33" s="10"/>
    </row>
    <row r="34" spans="2:12">
      <c r="B34" s="800" t="s">
        <v>7219</v>
      </c>
      <c r="C34" s="800"/>
      <c r="D34" s="803">
        <v>20000</v>
      </c>
      <c r="E34" s="287">
        <v>26990</v>
      </c>
      <c r="F34" s="287">
        <v>374402.75</v>
      </c>
      <c r="G34" s="815"/>
      <c r="H34" s="287">
        <v>411050</v>
      </c>
      <c r="J34" s="136"/>
      <c r="L34" s="10"/>
    </row>
    <row r="35" spans="2:12">
      <c r="B35" s="800" t="s">
        <v>7220</v>
      </c>
      <c r="C35" s="800"/>
      <c r="D35" s="803">
        <v>19850</v>
      </c>
      <c r="E35" s="287">
        <v>52100</v>
      </c>
      <c r="F35" s="287">
        <v>48850</v>
      </c>
      <c r="G35" s="54"/>
      <c r="H35" s="801">
        <v>134450</v>
      </c>
      <c r="J35" s="136"/>
      <c r="L35" s="10"/>
    </row>
    <row r="36" spans="2:12">
      <c r="B36" s="800" t="s">
        <v>7221</v>
      </c>
      <c r="C36" s="800"/>
      <c r="D36" s="803">
        <v>25000</v>
      </c>
      <c r="E36" s="287">
        <v>39828.75</v>
      </c>
      <c r="F36" s="287">
        <v>82954</v>
      </c>
      <c r="G36" s="815"/>
      <c r="H36" s="287">
        <v>81268</v>
      </c>
      <c r="J36" s="136"/>
      <c r="L36" s="10"/>
    </row>
    <row r="37" spans="2:12">
      <c r="B37" s="800" t="s">
        <v>7222</v>
      </c>
      <c r="C37" s="800"/>
      <c r="D37" s="803">
        <v>81070</v>
      </c>
      <c r="E37" s="287">
        <v>36341</v>
      </c>
      <c r="F37" s="287">
        <v>393191</v>
      </c>
      <c r="G37" s="815"/>
      <c r="H37" s="287">
        <v>396715</v>
      </c>
      <c r="J37" s="136"/>
      <c r="L37" s="10"/>
    </row>
    <row r="38" spans="2:12">
      <c r="B38" s="800" t="s">
        <v>7223</v>
      </c>
      <c r="C38" s="800"/>
      <c r="D38" s="803">
        <v>328235</v>
      </c>
      <c r="E38" s="287">
        <v>0</v>
      </c>
      <c r="F38" s="287">
        <v>354972</v>
      </c>
      <c r="G38" s="54"/>
      <c r="H38" s="801">
        <v>470707</v>
      </c>
      <c r="J38" s="136"/>
      <c r="L38" s="10"/>
    </row>
    <row r="39" spans="2:12">
      <c r="B39" s="807" t="s">
        <v>623</v>
      </c>
      <c r="C39" s="807"/>
      <c r="D39" s="808">
        <v>8656563.379999999</v>
      </c>
      <c r="E39" s="808">
        <v>10324819.219999999</v>
      </c>
      <c r="F39" s="808">
        <v>9344119.620000001</v>
      </c>
      <c r="G39" s="54"/>
      <c r="H39" s="817">
        <f>+H19+H26</f>
        <v>10981404.43</v>
      </c>
      <c r="J39" s="136"/>
      <c r="L39" s="10"/>
    </row>
    <row r="40" spans="2:12" hidden="1">
      <c r="G40" s="816" t="s">
        <v>388</v>
      </c>
      <c r="H40" s="808">
        <v>134450</v>
      </c>
      <c r="J40" s="136" t="s">
        <v>392</v>
      </c>
      <c r="K40" s="5" t="s">
        <v>1027</v>
      </c>
      <c r="L40" s="10">
        <v>470707</v>
      </c>
    </row>
    <row r="41" spans="2:12" hidden="1"/>
    <row r="42" spans="2:12" hidden="1"/>
    <row r="43" spans="2:12" hidden="1"/>
    <row r="44" spans="2:12" hidden="1"/>
    <row r="45" spans="2:12">
      <c r="H45" s="806"/>
    </row>
  </sheetData>
  <mergeCells count="21">
    <mergeCell ref="A4:A5"/>
    <mergeCell ref="D4:D5"/>
    <mergeCell ref="H4:H5"/>
    <mergeCell ref="M4:M5"/>
    <mergeCell ref="N4:N5"/>
    <mergeCell ref="B4:B5"/>
    <mergeCell ref="O4:O5"/>
    <mergeCell ref="P4:P5"/>
    <mergeCell ref="Q4:S4"/>
    <mergeCell ref="L16:L18"/>
    <mergeCell ref="C3:F3"/>
    <mergeCell ref="G3:J3"/>
    <mergeCell ref="K16:K21"/>
    <mergeCell ref="C4:C5"/>
    <mergeCell ref="E4:E5"/>
    <mergeCell ref="F4:F5"/>
    <mergeCell ref="G4:G5"/>
    <mergeCell ref="I4:I5"/>
    <mergeCell ref="J4:J5"/>
    <mergeCell ref="K4:K5"/>
    <mergeCell ref="L4:L5"/>
  </mergeCells>
  <pageMargins left="0.17" right="0.17" top="0.2" bottom="0.17" header="0.17" footer="0.17"/>
  <pageSetup paperSize="9" scale="62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44"/>
  <sheetViews>
    <sheetView zoomScale="90" zoomScaleNormal="90" workbookViewId="0">
      <pane xSplit="2" ySplit="6" topLeftCell="K7" activePane="bottomRight" state="frozen"/>
      <selection activeCell="N17" sqref="N17:O22"/>
      <selection pane="topRight" activeCell="N17" sqref="N17:O22"/>
      <selection pane="bottomLeft" activeCell="N17" sqref="N17:O22"/>
      <selection pane="bottomRight" activeCell="O19" sqref="O19"/>
    </sheetView>
  </sheetViews>
  <sheetFormatPr defaultColWidth="8.75" defaultRowHeight="24"/>
  <cols>
    <col min="1" max="1" width="14.5" style="5" customWidth="1"/>
    <col min="2" max="2" width="33.5" style="5" bestFit="1" customWidth="1"/>
    <col min="3" max="6" width="15.33203125" style="5" customWidth="1"/>
    <col min="7" max="7" width="12.58203125" style="5" customWidth="1"/>
    <col min="8" max="8" width="15.75" style="5" customWidth="1"/>
    <col min="9" max="10" width="12.58203125" style="5" customWidth="1"/>
    <col min="11" max="11" width="15.5" style="5" customWidth="1"/>
    <col min="12" max="12" width="15.75" style="5" customWidth="1"/>
    <col min="13" max="13" width="15.08203125" style="5" customWidth="1"/>
    <col min="14" max="14" width="15.33203125" style="5" customWidth="1"/>
    <col min="15" max="15" width="15.08203125" style="5" customWidth="1"/>
    <col min="16" max="16" width="17.08203125" style="5" bestFit="1" customWidth="1"/>
    <col min="17" max="17" width="11.08203125" style="5" customWidth="1"/>
    <col min="18" max="18" width="12.25" style="5" customWidth="1"/>
    <col min="19" max="19" width="12" style="5" bestFit="1" customWidth="1"/>
    <col min="20" max="20" width="11.08203125" style="5" customWidth="1"/>
    <col min="21" max="22" width="7.5" style="5" customWidth="1"/>
    <col min="23" max="23" width="14.25" style="5" hidden="1" customWidth="1"/>
    <col min="24" max="24" width="12.58203125" style="5" hidden="1" customWidth="1"/>
    <col min="25" max="25" width="12" style="5" hidden="1" customWidth="1"/>
    <col min="26" max="26" width="11.08203125" style="5" hidden="1" customWidth="1"/>
    <col min="27" max="30" width="0" style="5" hidden="1" customWidth="1"/>
    <col min="31" max="31" width="13.08203125" style="5" bestFit="1" customWidth="1"/>
    <col min="32" max="32" width="11.33203125" style="5" bestFit="1" customWidth="1"/>
    <col min="33" max="34" width="11.08203125" style="5" bestFit="1" customWidth="1"/>
    <col min="35" max="16384" width="8.75" style="5"/>
  </cols>
  <sheetData>
    <row r="1" spans="1:35">
      <c r="B1" s="389" t="s">
        <v>687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35" s="390" customFormat="1" ht="48">
      <c r="B2" s="391"/>
      <c r="C2" s="392" t="s">
        <v>1044</v>
      </c>
      <c r="D2" s="392" t="s">
        <v>1054</v>
      </c>
      <c r="E2" s="392" t="s">
        <v>1046</v>
      </c>
      <c r="F2" s="392" t="s">
        <v>1047</v>
      </c>
      <c r="G2" s="392" t="s">
        <v>1041</v>
      </c>
      <c r="H2" s="392" t="s">
        <v>1043</v>
      </c>
      <c r="I2" s="392" t="s">
        <v>1168</v>
      </c>
      <c r="J2" s="392" t="s">
        <v>1169</v>
      </c>
      <c r="K2" s="392" t="s">
        <v>1056</v>
      </c>
      <c r="L2" s="392" t="s">
        <v>1057</v>
      </c>
      <c r="M2" s="392" t="s">
        <v>1170</v>
      </c>
      <c r="N2" s="392" t="s">
        <v>6362</v>
      </c>
      <c r="O2" s="392" t="s">
        <v>1171</v>
      </c>
      <c r="P2" s="393" t="s">
        <v>7167</v>
      </c>
      <c r="Q2" s="392" t="s">
        <v>6353</v>
      </c>
      <c r="R2" s="392" t="s">
        <v>6354</v>
      </c>
      <c r="S2" s="392" t="s">
        <v>7168</v>
      </c>
      <c r="T2" s="392" t="s">
        <v>7169</v>
      </c>
    </row>
    <row r="3" spans="1:35" s="69" customFormat="1">
      <c r="B3" s="86"/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78"/>
      <c r="N3" s="392"/>
      <c r="O3" s="392"/>
      <c r="P3" s="392"/>
      <c r="Q3" s="392"/>
      <c r="R3" s="392"/>
      <c r="S3" s="392"/>
    </row>
    <row r="4" spans="1:35" ht="48">
      <c r="A4" s="1271"/>
      <c r="B4" s="1272" t="s">
        <v>686</v>
      </c>
      <c r="C4" s="1276" t="s">
        <v>1164</v>
      </c>
      <c r="D4" s="1276"/>
      <c r="E4" s="1276"/>
      <c r="F4" s="1276"/>
      <c r="G4" s="1277" t="s">
        <v>2228</v>
      </c>
      <c r="H4" s="1277"/>
      <c r="I4" s="1277"/>
      <c r="J4" s="1277"/>
      <c r="K4" s="1256" t="s">
        <v>6264</v>
      </c>
      <c r="L4" s="1258" t="s">
        <v>6263</v>
      </c>
      <c r="M4" s="1258" t="s">
        <v>6262</v>
      </c>
      <c r="N4" s="1258" t="s">
        <v>6261</v>
      </c>
      <c r="O4" s="1240" t="s">
        <v>6260</v>
      </c>
      <c r="P4" s="716" t="s">
        <v>7163</v>
      </c>
      <c r="Q4" s="1267" t="s">
        <v>6259</v>
      </c>
      <c r="R4" s="1268"/>
      <c r="S4" s="1269"/>
      <c r="T4" s="1264" t="s">
        <v>7236</v>
      </c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820"/>
      <c r="AF4" s="820"/>
      <c r="AG4" s="820" t="s">
        <v>7230</v>
      </c>
      <c r="AH4" s="820" t="s">
        <v>7231</v>
      </c>
      <c r="AI4" s="818"/>
    </row>
    <row r="5" spans="1:35" ht="48">
      <c r="A5" s="1271"/>
      <c r="B5" s="1273"/>
      <c r="C5" s="1250" t="s">
        <v>7166</v>
      </c>
      <c r="D5" s="1250" t="s">
        <v>1165</v>
      </c>
      <c r="E5" s="1250" t="s">
        <v>6152</v>
      </c>
      <c r="F5" s="1252" t="s">
        <v>689</v>
      </c>
      <c r="G5" s="1254" t="s">
        <v>7166</v>
      </c>
      <c r="H5" s="1254" t="s">
        <v>1165</v>
      </c>
      <c r="I5" s="1254" t="s">
        <v>6152</v>
      </c>
      <c r="J5" s="1252" t="s">
        <v>689</v>
      </c>
      <c r="K5" s="1275"/>
      <c r="L5" s="1262"/>
      <c r="M5" s="1262"/>
      <c r="N5" s="1262"/>
      <c r="O5" s="1263"/>
      <c r="P5" s="718" t="s">
        <v>7164</v>
      </c>
      <c r="Q5" s="1244"/>
      <c r="R5" s="1245"/>
      <c r="S5" s="1270"/>
      <c r="T5" s="1265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820" t="s">
        <v>7232</v>
      </c>
      <c r="AF5" s="820" t="s">
        <v>7233</v>
      </c>
      <c r="AG5" s="820" t="s">
        <v>7234</v>
      </c>
      <c r="AH5" s="820" t="s">
        <v>7234</v>
      </c>
      <c r="AI5" s="818"/>
    </row>
    <row r="6" spans="1:35" ht="48">
      <c r="A6" s="1271"/>
      <c r="B6" s="1274"/>
      <c r="C6" s="1251"/>
      <c r="D6" s="1251"/>
      <c r="E6" s="1251"/>
      <c r="F6" s="1253"/>
      <c r="G6" s="1255"/>
      <c r="H6" s="1255"/>
      <c r="I6" s="1255"/>
      <c r="J6" s="1253"/>
      <c r="K6" s="1257"/>
      <c r="L6" s="1259"/>
      <c r="M6" s="1259"/>
      <c r="N6" s="1259"/>
      <c r="O6" s="1241"/>
      <c r="P6" s="717"/>
      <c r="Q6" s="334" t="s">
        <v>6307</v>
      </c>
      <c r="R6" s="335" t="s">
        <v>6308</v>
      </c>
      <c r="S6" s="715" t="s">
        <v>623</v>
      </c>
      <c r="T6" s="1266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497"/>
      <c r="AF6" s="497"/>
      <c r="AG6" s="497"/>
      <c r="AH6" s="497"/>
    </row>
    <row r="7" spans="1:35">
      <c r="A7" s="136" t="s">
        <v>796</v>
      </c>
      <c r="B7" s="394" t="s">
        <v>582</v>
      </c>
      <c r="C7" s="395">
        <v>165341.32</v>
      </c>
      <c r="D7" s="729">
        <v>386923</v>
      </c>
      <c r="E7" s="395">
        <v>429596</v>
      </c>
      <c r="F7" s="731">
        <v>405574.40000000002</v>
      </c>
      <c r="G7" s="396">
        <v>0</v>
      </c>
      <c r="H7" s="730">
        <v>0</v>
      </c>
      <c r="I7" s="397">
        <v>0</v>
      </c>
      <c r="J7" s="733"/>
      <c r="K7" s="398">
        <v>380080.6</v>
      </c>
      <c r="L7" s="399">
        <f>IFERROR(INDEX('6.WS-Re-Exp'!$C$3:$C$436,MATCH('8.WS-วัสดุอื่น'!$W7,'6.WS-Re-Exp'!$A$3:$A$436,0)),0)</f>
        <v>411000</v>
      </c>
      <c r="M7" s="399">
        <v>7500</v>
      </c>
      <c r="N7" s="399"/>
      <c r="O7" s="400">
        <v>119721.8</v>
      </c>
      <c r="P7" s="401">
        <f>SUM(O7+S7+T7-L7-M7-N7)</f>
        <v>30697.799999999988</v>
      </c>
      <c r="Q7" s="402"/>
      <c r="R7" s="403">
        <f>321976+7500</f>
        <v>329476</v>
      </c>
      <c r="S7" s="403">
        <f>SUM(Q7:R7)</f>
        <v>329476</v>
      </c>
      <c r="T7" s="819"/>
      <c r="U7" s="821">
        <f>R7/P7</f>
        <v>10.732886395767778</v>
      </c>
      <c r="V7" s="821">
        <f>365/U7</f>
        <v>34.007627262683769</v>
      </c>
      <c r="W7" s="822" t="s">
        <v>796</v>
      </c>
      <c r="X7" s="823" t="s">
        <v>582</v>
      </c>
      <c r="Y7" s="231"/>
      <c r="Z7" s="231"/>
      <c r="AA7" s="231"/>
      <c r="AB7" s="231"/>
      <c r="AC7" s="231"/>
      <c r="AD7" s="231"/>
      <c r="AE7" s="497">
        <f>O7+S7+T7</f>
        <v>449197.8</v>
      </c>
      <c r="AF7" s="497">
        <f>L7/12</f>
        <v>34250</v>
      </c>
      <c r="AG7" s="824">
        <f>O7/L7*365</f>
        <v>106.32227980535281</v>
      </c>
      <c r="AH7" s="824">
        <f>P7/L7*365</f>
        <v>27.262036496350355</v>
      </c>
    </row>
    <row r="8" spans="1:35">
      <c r="A8" s="136" t="s">
        <v>797</v>
      </c>
      <c r="B8" s="394" t="s">
        <v>583</v>
      </c>
      <c r="C8" s="395">
        <v>133242.04999999999</v>
      </c>
      <c r="D8" s="729">
        <v>7625</v>
      </c>
      <c r="E8" s="395">
        <v>7728</v>
      </c>
      <c r="F8" s="731">
        <v>0</v>
      </c>
      <c r="G8" s="396">
        <v>0</v>
      </c>
      <c r="H8" s="730">
        <v>0</v>
      </c>
      <c r="I8" s="397">
        <v>0</v>
      </c>
      <c r="J8" s="733"/>
      <c r="K8" s="398">
        <v>0</v>
      </c>
      <c r="L8" s="399">
        <f>IFERROR(INDEX('6.WS-Re-Exp'!$C$3:$C$436,MATCH('8.WS-วัสดุอื่น'!$W8,'6.WS-Re-Exp'!$A$3:$A$436,0)),0)</f>
        <v>27000</v>
      </c>
      <c r="M8" s="399"/>
      <c r="N8" s="399"/>
      <c r="O8" s="400">
        <v>370</v>
      </c>
      <c r="P8" s="401">
        <f t="shared" ref="P8:P18" si="0">SUM(O8+S8+T8-L8-M8-N8)</f>
        <v>750</v>
      </c>
      <c r="Q8" s="402"/>
      <c r="R8" s="403">
        <v>27380</v>
      </c>
      <c r="S8" s="403">
        <f t="shared" ref="S8:S18" si="1">SUM(Q8:R8)</f>
        <v>27380</v>
      </c>
      <c r="T8" s="819"/>
      <c r="U8" s="821">
        <f t="shared" ref="U8:U18" si="2">R8/P8</f>
        <v>36.506666666666668</v>
      </c>
      <c r="V8" s="821">
        <f t="shared" ref="V8:V18" si="3">365/U8</f>
        <v>9.9981738495251999</v>
      </c>
      <c r="W8" s="822" t="s">
        <v>797</v>
      </c>
      <c r="X8" s="823" t="s">
        <v>583</v>
      </c>
      <c r="Y8" s="231"/>
      <c r="Z8" s="231"/>
      <c r="AA8" s="231"/>
      <c r="AB8" s="231"/>
      <c r="AC8" s="231"/>
      <c r="AD8" s="231"/>
      <c r="AE8" s="497">
        <f t="shared" ref="AE8" si="4">O8+S8+T8</f>
        <v>27750</v>
      </c>
      <c r="AF8" s="497">
        <f t="shared" ref="AF8" si="5">L8/12</f>
        <v>2250</v>
      </c>
      <c r="AG8" s="824">
        <f t="shared" ref="AG8" si="6">O8/L8*365</f>
        <v>5.0018518518518515</v>
      </c>
      <c r="AH8" s="824">
        <f t="shared" ref="AH8" si="7">P8/L8*365</f>
        <v>10.138888888888888</v>
      </c>
    </row>
    <row r="9" spans="1:35">
      <c r="A9" s="136" t="s">
        <v>804</v>
      </c>
      <c r="B9" s="394" t="s">
        <v>584</v>
      </c>
      <c r="C9" s="395">
        <v>148107.6</v>
      </c>
      <c r="D9" s="729">
        <v>319546.63</v>
      </c>
      <c r="E9" s="395">
        <v>334684</v>
      </c>
      <c r="F9" s="731">
        <v>462658</v>
      </c>
      <c r="G9" s="396">
        <v>0</v>
      </c>
      <c r="H9" s="730">
        <v>0</v>
      </c>
      <c r="I9" s="397">
        <v>0</v>
      </c>
      <c r="J9" s="733"/>
      <c r="K9" s="398">
        <v>462658</v>
      </c>
      <c r="L9" s="399">
        <f>IFERROR(INDEX('6.WS-Re-Exp'!$C$3:$C$436,MATCH('8.WS-วัสดุอื่น'!$W9,'6.WS-Re-Exp'!$A$3:$A$436,0)),0)</f>
        <v>408700</v>
      </c>
      <c r="M9" s="399"/>
      <c r="N9" s="399"/>
      <c r="O9" s="400">
        <v>0</v>
      </c>
      <c r="P9" s="401">
        <f t="shared" si="0"/>
        <v>0</v>
      </c>
      <c r="Q9" s="402"/>
      <c r="R9" s="403">
        <v>408700</v>
      </c>
      <c r="S9" s="403">
        <f t="shared" si="1"/>
        <v>408700</v>
      </c>
      <c r="T9" s="819"/>
      <c r="U9" s="821" t="e">
        <f t="shared" si="2"/>
        <v>#DIV/0!</v>
      </c>
      <c r="V9" s="821" t="e">
        <f t="shared" si="3"/>
        <v>#DIV/0!</v>
      </c>
      <c r="W9" s="822" t="s">
        <v>804</v>
      </c>
      <c r="X9" s="823" t="s">
        <v>584</v>
      </c>
      <c r="Y9" s="231"/>
      <c r="Z9" s="231"/>
      <c r="AA9" s="231"/>
      <c r="AB9" s="231"/>
      <c r="AC9" s="231"/>
      <c r="AD9" s="231"/>
      <c r="AE9" s="497">
        <f t="shared" ref="AE9:AE19" si="8">O9+S9+T9</f>
        <v>408700</v>
      </c>
      <c r="AF9" s="497">
        <f t="shared" ref="AF9:AF19" si="9">L9/12</f>
        <v>34058.333333333336</v>
      </c>
      <c r="AG9" s="824">
        <f t="shared" ref="AG9:AG19" si="10">O9/L9*365</f>
        <v>0</v>
      </c>
      <c r="AH9" s="824">
        <f t="shared" ref="AH9:AH19" si="11">P9/L9*365</f>
        <v>0</v>
      </c>
    </row>
    <row r="10" spans="1:35">
      <c r="A10" s="136" t="s">
        <v>798</v>
      </c>
      <c r="B10" s="394" t="s">
        <v>585</v>
      </c>
      <c r="C10" s="395">
        <v>51074.400000000001</v>
      </c>
      <c r="D10" s="729">
        <v>66337</v>
      </c>
      <c r="E10" s="395">
        <v>107975.6</v>
      </c>
      <c r="F10" s="731">
        <v>148754</v>
      </c>
      <c r="G10" s="396">
        <v>0</v>
      </c>
      <c r="H10" s="730">
        <v>0</v>
      </c>
      <c r="I10" s="397">
        <v>0</v>
      </c>
      <c r="J10" s="733"/>
      <c r="K10" s="398">
        <v>154782.39999999999</v>
      </c>
      <c r="L10" s="399">
        <f>IFERROR(INDEX('6.WS-Re-Exp'!$C$3:$C$436,MATCH('8.WS-วัสดุอื่น'!$W10,'6.WS-Re-Exp'!$A$3:$A$436,0)),0)</f>
        <v>30000</v>
      </c>
      <c r="M10" s="399"/>
      <c r="N10" s="399"/>
      <c r="O10" s="400">
        <v>6527</v>
      </c>
      <c r="P10" s="401">
        <f t="shared" si="0"/>
        <v>4527</v>
      </c>
      <c r="Q10" s="402"/>
      <c r="R10" s="403">
        <v>28000</v>
      </c>
      <c r="S10" s="403">
        <f t="shared" si="1"/>
        <v>28000</v>
      </c>
      <c r="T10" s="819"/>
      <c r="U10" s="821">
        <f t="shared" si="2"/>
        <v>6.1851115529047931</v>
      </c>
      <c r="V10" s="821">
        <f t="shared" si="3"/>
        <v>59.012678571428573</v>
      </c>
      <c r="W10" s="822" t="s">
        <v>798</v>
      </c>
      <c r="X10" s="823" t="s">
        <v>585</v>
      </c>
      <c r="Y10" s="231"/>
      <c r="Z10" s="231"/>
      <c r="AA10" s="231"/>
      <c r="AB10" s="231"/>
      <c r="AC10" s="231"/>
      <c r="AD10" s="231"/>
      <c r="AE10" s="497">
        <f t="shared" si="8"/>
        <v>34527</v>
      </c>
      <c r="AF10" s="497">
        <f t="shared" si="9"/>
        <v>2500</v>
      </c>
      <c r="AG10" s="824">
        <f t="shared" si="10"/>
        <v>79.411833333333334</v>
      </c>
      <c r="AH10" s="824">
        <f t="shared" si="11"/>
        <v>55.078500000000005</v>
      </c>
    </row>
    <row r="11" spans="1:35">
      <c r="A11" s="136" t="s">
        <v>799</v>
      </c>
      <c r="B11" s="394" t="s">
        <v>586</v>
      </c>
      <c r="C11" s="395">
        <v>18209</v>
      </c>
      <c r="D11" s="729">
        <v>8790</v>
      </c>
      <c r="E11" s="395">
        <v>0</v>
      </c>
      <c r="F11" s="731">
        <v>0</v>
      </c>
      <c r="G11" s="396">
        <v>0</v>
      </c>
      <c r="H11" s="730">
        <v>0</v>
      </c>
      <c r="I11" s="397">
        <v>0</v>
      </c>
      <c r="J11" s="733"/>
      <c r="K11" s="398">
        <v>0</v>
      </c>
      <c r="L11" s="399">
        <f>IFERROR(INDEX('6.WS-Re-Exp'!$C$3:$C$436,MATCH('8.WS-วัสดุอื่น'!$W11,'6.WS-Re-Exp'!$A$3:$A$436,0)),0)</f>
        <v>0</v>
      </c>
      <c r="M11" s="399"/>
      <c r="N11" s="399"/>
      <c r="O11" s="400">
        <v>0</v>
      </c>
      <c r="P11" s="401">
        <f t="shared" si="0"/>
        <v>0</v>
      </c>
      <c r="Q11" s="402"/>
      <c r="R11" s="403">
        <v>0</v>
      </c>
      <c r="S11" s="403">
        <f t="shared" si="1"/>
        <v>0</v>
      </c>
      <c r="T11" s="819"/>
      <c r="U11" s="821" t="e">
        <f t="shared" si="2"/>
        <v>#DIV/0!</v>
      </c>
      <c r="V11" s="821" t="e">
        <f t="shared" si="3"/>
        <v>#DIV/0!</v>
      </c>
      <c r="W11" s="822" t="s">
        <v>799</v>
      </c>
      <c r="X11" s="823" t="s">
        <v>586</v>
      </c>
      <c r="Y11" s="231"/>
      <c r="Z11" s="231"/>
      <c r="AA11" s="231"/>
      <c r="AB11" s="231"/>
      <c r="AC11" s="231"/>
      <c r="AD11" s="231"/>
      <c r="AE11" s="497">
        <f t="shared" si="8"/>
        <v>0</v>
      </c>
      <c r="AF11" s="497">
        <f t="shared" si="9"/>
        <v>0</v>
      </c>
      <c r="AG11" s="824" t="e">
        <f t="shared" si="10"/>
        <v>#DIV/0!</v>
      </c>
      <c r="AH11" s="824" t="e">
        <f t="shared" si="11"/>
        <v>#DIV/0!</v>
      </c>
    </row>
    <row r="12" spans="1:35">
      <c r="A12" s="136" t="s">
        <v>800</v>
      </c>
      <c r="B12" s="394" t="s">
        <v>587</v>
      </c>
      <c r="C12" s="395">
        <v>228956.36</v>
      </c>
      <c r="D12" s="729">
        <v>287682</v>
      </c>
      <c r="E12" s="395">
        <v>231783</v>
      </c>
      <c r="F12" s="731">
        <v>169600</v>
      </c>
      <c r="G12" s="396">
        <v>0</v>
      </c>
      <c r="H12" s="730">
        <v>0</v>
      </c>
      <c r="I12" s="397">
        <v>0</v>
      </c>
      <c r="J12" s="733"/>
      <c r="K12" s="398">
        <v>176885</v>
      </c>
      <c r="L12" s="399">
        <f>IFERROR(INDEX('6.WS-Re-Exp'!$C$3:$C$436,MATCH('8.WS-วัสดุอื่น'!$W12,'6.WS-Re-Exp'!$A$3:$A$436,0)),0)</f>
        <v>372160</v>
      </c>
      <c r="M12" s="399"/>
      <c r="N12" s="399"/>
      <c r="O12" s="400">
        <v>91540</v>
      </c>
      <c r="P12" s="401">
        <f t="shared" si="0"/>
        <v>15530</v>
      </c>
      <c r="Q12" s="402"/>
      <c r="R12" s="403">
        <v>296150</v>
      </c>
      <c r="S12" s="403">
        <f t="shared" si="1"/>
        <v>296150</v>
      </c>
      <c r="T12" s="819"/>
      <c r="U12" s="821">
        <f t="shared" si="2"/>
        <v>19.069542820347714</v>
      </c>
      <c r="V12" s="821">
        <f t="shared" si="3"/>
        <v>19.140469356744894</v>
      </c>
      <c r="W12" s="822" t="s">
        <v>800</v>
      </c>
      <c r="X12" s="823" t="s">
        <v>587</v>
      </c>
      <c r="Y12" s="231"/>
      <c r="Z12" s="231"/>
      <c r="AA12" s="231"/>
      <c r="AB12" s="231"/>
      <c r="AC12" s="231"/>
      <c r="AD12" s="231"/>
      <c r="AE12" s="497">
        <f t="shared" si="8"/>
        <v>387690</v>
      </c>
      <c r="AF12" s="497">
        <f t="shared" si="9"/>
        <v>31013.333333333332</v>
      </c>
      <c r="AG12" s="824">
        <f t="shared" si="10"/>
        <v>89.778858555460019</v>
      </c>
      <c r="AH12" s="824">
        <f t="shared" si="11"/>
        <v>15.231217755803955</v>
      </c>
    </row>
    <row r="13" spans="1:35">
      <c r="A13" s="136" t="s">
        <v>801</v>
      </c>
      <c r="B13" s="394" t="s">
        <v>588</v>
      </c>
      <c r="C13" s="395">
        <v>306394.8</v>
      </c>
      <c r="D13" s="729">
        <v>661205.25</v>
      </c>
      <c r="E13" s="395">
        <v>757149</v>
      </c>
      <c r="F13" s="731">
        <v>622590</v>
      </c>
      <c r="G13" s="396">
        <v>0</v>
      </c>
      <c r="H13" s="730">
        <v>0</v>
      </c>
      <c r="I13" s="397">
        <v>0</v>
      </c>
      <c r="J13" s="733"/>
      <c r="K13" s="398">
        <v>666686.6</v>
      </c>
      <c r="L13" s="399">
        <f>IFERROR(INDEX('6.WS-Re-Exp'!$C$3:$C$436,MATCH('8.WS-วัสดุอื่น'!$W13,'6.WS-Re-Exp'!$A$3:$A$436,0)),0)</f>
        <v>788356</v>
      </c>
      <c r="M13" s="399">
        <v>4500</v>
      </c>
      <c r="N13" s="399"/>
      <c r="O13" s="400">
        <v>224434.18</v>
      </c>
      <c r="P13" s="401">
        <f t="shared" si="0"/>
        <v>64188.179999999935</v>
      </c>
      <c r="Q13" s="402"/>
      <c r="R13" s="403">
        <f>623310+4800+4500</f>
        <v>632610</v>
      </c>
      <c r="S13" s="403">
        <f t="shared" si="1"/>
        <v>632610</v>
      </c>
      <c r="T13" s="819"/>
      <c r="U13" s="821">
        <f t="shared" si="2"/>
        <v>9.8555528447761045</v>
      </c>
      <c r="V13" s="821">
        <f t="shared" si="3"/>
        <v>37.034959453691812</v>
      </c>
      <c r="W13" s="822" t="s">
        <v>801</v>
      </c>
      <c r="X13" s="823" t="s">
        <v>588</v>
      </c>
      <c r="Y13" s="231"/>
      <c r="Z13" s="231"/>
      <c r="AA13" s="231"/>
      <c r="AB13" s="231"/>
      <c r="AC13" s="231"/>
      <c r="AD13" s="231"/>
      <c r="AE13" s="497">
        <f t="shared" si="8"/>
        <v>857044.17999999993</v>
      </c>
      <c r="AF13" s="497">
        <f t="shared" si="9"/>
        <v>65696.333333333328</v>
      </c>
      <c r="AG13" s="824">
        <f t="shared" si="10"/>
        <v>103.91051212903814</v>
      </c>
      <c r="AH13" s="824">
        <f t="shared" si="11"/>
        <v>29.718408561614265</v>
      </c>
    </row>
    <row r="14" spans="1:35">
      <c r="A14" s="136" t="s">
        <v>385</v>
      </c>
      <c r="B14" s="394" t="s">
        <v>589</v>
      </c>
      <c r="C14" s="395">
        <v>0</v>
      </c>
      <c r="D14" s="729">
        <v>4170</v>
      </c>
      <c r="E14" s="395">
        <v>26990</v>
      </c>
      <c r="F14" s="731">
        <v>407755</v>
      </c>
      <c r="G14" s="396">
        <v>0</v>
      </c>
      <c r="H14" s="730">
        <v>0</v>
      </c>
      <c r="I14" s="397">
        <v>0</v>
      </c>
      <c r="J14" s="733"/>
      <c r="K14" s="398">
        <v>411050</v>
      </c>
      <c r="L14" s="399">
        <f>IFERROR(INDEX('6.WS-Re-Exp'!$C$3:$C$436,MATCH('8.WS-วัสดุอื่น'!$W14,'6.WS-Re-Exp'!$A$3:$A$436,0)),0)</f>
        <v>600000</v>
      </c>
      <c r="M14" s="399"/>
      <c r="N14" s="399"/>
      <c r="O14" s="400">
        <v>0</v>
      </c>
      <c r="P14" s="401">
        <f t="shared" si="0"/>
        <v>0</v>
      </c>
      <c r="Q14" s="402"/>
      <c r="R14" s="403">
        <v>600000</v>
      </c>
      <c r="S14" s="403">
        <f t="shared" si="1"/>
        <v>600000</v>
      </c>
      <c r="T14" s="819"/>
      <c r="U14" s="821" t="e">
        <f t="shared" si="2"/>
        <v>#DIV/0!</v>
      </c>
      <c r="V14" s="821" t="e">
        <f t="shared" si="3"/>
        <v>#DIV/0!</v>
      </c>
      <c r="W14" s="822" t="s">
        <v>385</v>
      </c>
      <c r="X14" s="823" t="s">
        <v>589</v>
      </c>
      <c r="Y14" s="231"/>
      <c r="Z14" s="231"/>
      <c r="AA14" s="231"/>
      <c r="AB14" s="231"/>
      <c r="AC14" s="231"/>
      <c r="AD14" s="231"/>
      <c r="AE14" s="497">
        <f t="shared" si="8"/>
        <v>600000</v>
      </c>
      <c r="AF14" s="497">
        <f t="shared" si="9"/>
        <v>50000</v>
      </c>
      <c r="AG14" s="824">
        <f t="shared" si="10"/>
        <v>0</v>
      </c>
      <c r="AH14" s="824">
        <f t="shared" si="11"/>
        <v>0</v>
      </c>
    </row>
    <row r="15" spans="1:35">
      <c r="A15" s="136" t="s">
        <v>387</v>
      </c>
      <c r="B15" s="394" t="s">
        <v>590</v>
      </c>
      <c r="C15" s="395">
        <v>67775</v>
      </c>
      <c r="D15" s="729">
        <v>237500</v>
      </c>
      <c r="E15" s="395">
        <v>52100</v>
      </c>
      <c r="F15" s="731">
        <v>48850</v>
      </c>
      <c r="G15" s="396">
        <v>0</v>
      </c>
      <c r="H15" s="730">
        <v>0</v>
      </c>
      <c r="I15" s="397">
        <v>0</v>
      </c>
      <c r="J15" s="733"/>
      <c r="K15" s="398">
        <v>134450</v>
      </c>
      <c r="L15" s="399">
        <f>IFERROR(INDEX('6.WS-Re-Exp'!$C$3:$C$436,MATCH('8.WS-วัสดุอื่น'!$W15,'6.WS-Re-Exp'!$A$3:$A$436,0)),0)</f>
        <v>0</v>
      </c>
      <c r="M15" s="399"/>
      <c r="N15" s="399"/>
      <c r="O15" s="400">
        <v>11800</v>
      </c>
      <c r="P15" s="401">
        <f t="shared" si="0"/>
        <v>11800</v>
      </c>
      <c r="Q15" s="402"/>
      <c r="R15" s="403">
        <v>0</v>
      </c>
      <c r="S15" s="403">
        <f t="shared" si="1"/>
        <v>0</v>
      </c>
      <c r="T15" s="819"/>
      <c r="U15" s="821">
        <f t="shared" si="2"/>
        <v>0</v>
      </c>
      <c r="V15" s="821" t="e">
        <f t="shared" si="3"/>
        <v>#DIV/0!</v>
      </c>
      <c r="W15" s="822" t="s">
        <v>387</v>
      </c>
      <c r="X15" s="823" t="s">
        <v>590</v>
      </c>
      <c r="Y15" s="231"/>
      <c r="Z15" s="231"/>
      <c r="AA15" s="231"/>
      <c r="AB15" s="231"/>
      <c r="AC15" s="231"/>
      <c r="AD15" s="231"/>
      <c r="AE15" s="497">
        <f t="shared" si="8"/>
        <v>11800</v>
      </c>
      <c r="AF15" s="497">
        <f t="shared" si="9"/>
        <v>0</v>
      </c>
      <c r="AG15" s="824" t="e">
        <f t="shared" si="10"/>
        <v>#DIV/0!</v>
      </c>
      <c r="AH15" s="824" t="e">
        <f t="shared" si="11"/>
        <v>#DIV/0!</v>
      </c>
    </row>
    <row r="16" spans="1:35">
      <c r="A16" s="136" t="s">
        <v>802</v>
      </c>
      <c r="B16" s="394" t="s">
        <v>591</v>
      </c>
      <c r="C16" s="395">
        <v>556700</v>
      </c>
      <c r="D16" s="729">
        <v>59445.03</v>
      </c>
      <c r="E16" s="395">
        <v>39828.75</v>
      </c>
      <c r="F16" s="731">
        <v>82954</v>
      </c>
      <c r="G16" s="396">
        <v>0</v>
      </c>
      <c r="H16" s="730">
        <v>0</v>
      </c>
      <c r="I16" s="397">
        <v>0</v>
      </c>
      <c r="J16" s="733"/>
      <c r="K16" s="398">
        <v>81268</v>
      </c>
      <c r="L16" s="399">
        <f>IFERROR(INDEX('6.WS-Re-Exp'!$C$3:$C$436,MATCH('8.WS-วัสดุอื่น'!$W16,'6.WS-Re-Exp'!$A$3:$A$436,0)),0)</f>
        <v>30000</v>
      </c>
      <c r="M16" s="399"/>
      <c r="N16" s="399"/>
      <c r="O16" s="400">
        <v>3779</v>
      </c>
      <c r="P16" s="401">
        <f t="shared" si="0"/>
        <v>3779</v>
      </c>
      <c r="Q16" s="402"/>
      <c r="R16" s="403">
        <v>30000</v>
      </c>
      <c r="S16" s="403">
        <f t="shared" si="1"/>
        <v>30000</v>
      </c>
      <c r="T16" s="819"/>
      <c r="U16" s="821">
        <f t="shared" si="2"/>
        <v>7.9386080973802597</v>
      </c>
      <c r="V16" s="821">
        <f t="shared" si="3"/>
        <v>45.977833333333329</v>
      </c>
      <c r="W16" s="822" t="s">
        <v>802</v>
      </c>
      <c r="X16" s="823" t="s">
        <v>591</v>
      </c>
      <c r="Y16" s="231"/>
      <c r="Z16" s="231"/>
      <c r="AA16" s="231"/>
      <c r="AB16" s="231"/>
      <c r="AC16" s="231"/>
      <c r="AD16" s="231"/>
      <c r="AE16" s="497">
        <f t="shared" si="8"/>
        <v>33779</v>
      </c>
      <c r="AF16" s="497">
        <f t="shared" si="9"/>
        <v>2500</v>
      </c>
      <c r="AG16" s="824">
        <f t="shared" si="10"/>
        <v>45.977833333333336</v>
      </c>
      <c r="AH16" s="824">
        <f t="shared" si="11"/>
        <v>45.977833333333336</v>
      </c>
    </row>
    <row r="17" spans="1:34">
      <c r="A17" s="136" t="s">
        <v>2285</v>
      </c>
      <c r="B17" s="809" t="s">
        <v>592</v>
      </c>
      <c r="C17" s="810">
        <v>31981.97</v>
      </c>
      <c r="D17" s="811">
        <v>8283</v>
      </c>
      <c r="E17" s="810">
        <v>36341</v>
      </c>
      <c r="F17" s="812">
        <v>393191</v>
      </c>
      <c r="G17" s="813">
        <v>0</v>
      </c>
      <c r="H17" s="814">
        <v>0</v>
      </c>
      <c r="I17" s="404">
        <v>0</v>
      </c>
      <c r="J17" s="734"/>
      <c r="K17" s="405">
        <v>396715</v>
      </c>
      <c r="L17" s="399">
        <f>IFERROR(INDEX('6.WS-Re-Exp'!$C$3:$C$436,MATCH('8.WS-วัสดุอื่น'!$W17,'6.WS-Re-Exp'!$A$3:$A$436,0)),0)</f>
        <v>100000</v>
      </c>
      <c r="M17" s="406"/>
      <c r="N17" s="406"/>
      <c r="O17" s="804"/>
      <c r="P17" s="401">
        <f t="shared" si="0"/>
        <v>0</v>
      </c>
      <c r="Q17" s="407"/>
      <c r="R17" s="408">
        <v>100000</v>
      </c>
      <c r="S17" s="403">
        <f t="shared" si="1"/>
        <v>100000</v>
      </c>
      <c r="T17" s="819"/>
      <c r="U17" s="821" t="e">
        <f t="shared" si="2"/>
        <v>#DIV/0!</v>
      </c>
      <c r="V17" s="821" t="e">
        <f t="shared" si="3"/>
        <v>#DIV/0!</v>
      </c>
      <c r="W17" s="825" t="s">
        <v>2285</v>
      </c>
      <c r="X17" s="823" t="s">
        <v>592</v>
      </c>
      <c r="Y17" s="231"/>
      <c r="Z17" s="231"/>
      <c r="AA17" s="231"/>
      <c r="AB17" s="231"/>
      <c r="AC17" s="231"/>
      <c r="AD17" s="231"/>
      <c r="AE17" s="497">
        <f t="shared" si="8"/>
        <v>100000</v>
      </c>
      <c r="AF17" s="497">
        <f t="shared" si="9"/>
        <v>8333.3333333333339</v>
      </c>
      <c r="AG17" s="824">
        <f t="shared" si="10"/>
        <v>0</v>
      </c>
      <c r="AH17" s="824">
        <f t="shared" si="11"/>
        <v>0</v>
      </c>
    </row>
    <row r="18" spans="1:34" ht="21.75" customHeight="1">
      <c r="A18" s="136" t="s">
        <v>392</v>
      </c>
      <c r="B18" s="809" t="s">
        <v>1027</v>
      </c>
      <c r="C18" s="810">
        <v>0</v>
      </c>
      <c r="D18" s="811">
        <v>0</v>
      </c>
      <c r="E18" s="810">
        <v>0</v>
      </c>
      <c r="F18" s="812">
        <v>354972</v>
      </c>
      <c r="G18" s="813">
        <v>0</v>
      </c>
      <c r="H18" s="814">
        <v>0</v>
      </c>
      <c r="I18" s="404">
        <v>0</v>
      </c>
      <c r="J18" s="734"/>
      <c r="K18" s="405">
        <v>470707</v>
      </c>
      <c r="L18" s="399">
        <f>IFERROR(INDEX('6.WS-Re-Exp'!$C$3:$C$436,MATCH('8.WS-วัสดุอื่น'!$W18,'6.WS-Re-Exp'!$A$3:$A$436,0)),0)</f>
        <v>550040</v>
      </c>
      <c r="M18" s="406"/>
      <c r="N18" s="406"/>
      <c r="O18" s="804"/>
      <c r="P18" s="401">
        <f t="shared" si="0"/>
        <v>0</v>
      </c>
      <c r="Q18" s="407"/>
      <c r="R18" s="408">
        <v>550040</v>
      </c>
      <c r="S18" s="403">
        <f t="shared" si="1"/>
        <v>550040</v>
      </c>
      <c r="T18" s="819"/>
      <c r="U18" s="821" t="e">
        <f t="shared" si="2"/>
        <v>#DIV/0!</v>
      </c>
      <c r="V18" s="821" t="e">
        <f t="shared" si="3"/>
        <v>#DIV/0!</v>
      </c>
      <c r="W18" s="826" t="s">
        <v>392</v>
      </c>
      <c r="X18" s="827" t="s">
        <v>1027</v>
      </c>
      <c r="Y18" s="231"/>
      <c r="Z18" s="231"/>
      <c r="AA18" s="231"/>
      <c r="AB18" s="231"/>
      <c r="AC18" s="231"/>
      <c r="AD18" s="231"/>
      <c r="AE18" s="497">
        <f t="shared" si="8"/>
        <v>550040</v>
      </c>
      <c r="AF18" s="497">
        <f t="shared" si="9"/>
        <v>45836.666666666664</v>
      </c>
      <c r="AG18" s="824">
        <f t="shared" si="10"/>
        <v>0</v>
      </c>
      <c r="AH18" s="824">
        <f t="shared" si="11"/>
        <v>0</v>
      </c>
    </row>
    <row r="19" spans="1:34" s="1" customFormat="1" ht="24.5" thickBot="1">
      <c r="B19" s="494" t="s">
        <v>623</v>
      </c>
      <c r="C19" s="409">
        <f>SUM(C7:C18)</f>
        <v>1707782.5</v>
      </c>
      <c r="D19" s="409">
        <f>SUM(D7:D18)</f>
        <v>2047506.91</v>
      </c>
      <c r="E19" s="409">
        <f t="shared" ref="E19:J19" si="12">SUM(E7:E18)</f>
        <v>2024175.35</v>
      </c>
      <c r="F19" s="732">
        <f t="shared" si="12"/>
        <v>3096898.4</v>
      </c>
      <c r="G19" s="410">
        <f t="shared" si="12"/>
        <v>0</v>
      </c>
      <c r="H19" s="410">
        <f t="shared" si="12"/>
        <v>0</v>
      </c>
      <c r="I19" s="410">
        <f t="shared" si="12"/>
        <v>0</v>
      </c>
      <c r="J19" s="732">
        <f t="shared" si="12"/>
        <v>0</v>
      </c>
      <c r="K19" s="411">
        <f>SUM(K7:K18)</f>
        <v>3335282.6</v>
      </c>
      <c r="L19" s="412">
        <f>SUM(L7:L18)</f>
        <v>3317256</v>
      </c>
      <c r="M19" s="412">
        <f>SUM('[2]1.Planfin2565'!E121)</f>
        <v>0</v>
      </c>
      <c r="N19" s="412">
        <f>SUM(N7:N18)</f>
        <v>0</v>
      </c>
      <c r="O19" s="805">
        <f>SUM(O7:O18)</f>
        <v>458171.98</v>
      </c>
      <c r="P19" s="413">
        <f>SUM(P7:P18)</f>
        <v>131271.97999999992</v>
      </c>
      <c r="Q19" s="414">
        <f t="shared" ref="Q19:S19" si="13">SUM(Q7:Q18)</f>
        <v>0</v>
      </c>
      <c r="R19" s="414">
        <f t="shared" si="13"/>
        <v>3002356</v>
      </c>
      <c r="S19" s="414">
        <f t="shared" si="13"/>
        <v>3002356</v>
      </c>
      <c r="T19" s="719">
        <f t="shared" ref="T19" si="14">SUM(T9:T18)</f>
        <v>0</v>
      </c>
      <c r="U19" s="436"/>
      <c r="V19" s="436"/>
      <c r="W19" s="822"/>
      <c r="X19" s="823"/>
      <c r="Y19" s="436"/>
      <c r="Z19" s="436"/>
      <c r="AA19" s="436"/>
      <c r="AB19" s="436"/>
      <c r="AC19" s="436"/>
      <c r="AD19" s="436"/>
      <c r="AE19" s="497">
        <f t="shared" si="8"/>
        <v>3460527.98</v>
      </c>
      <c r="AF19" s="497">
        <f t="shared" si="9"/>
        <v>276438</v>
      </c>
      <c r="AG19" s="824">
        <f t="shared" si="10"/>
        <v>50.41298371304476</v>
      </c>
      <c r="AH19" s="824">
        <f t="shared" si="11"/>
        <v>14.44394785931504</v>
      </c>
    </row>
    <row r="20" spans="1:34" ht="24.5" thickTop="1">
      <c r="H20" s="10">
        <v>1100341.25</v>
      </c>
      <c r="K20" s="71"/>
      <c r="L20" s="71">
        <f>SUM('1.Planfin2565'!J28)</f>
        <v>3317256</v>
      </c>
      <c r="M20" s="840">
        <f>SUM('1.Planfin2565'!E123)</f>
        <v>12000</v>
      </c>
    </row>
    <row r="21" spans="1:34">
      <c r="H21" s="10">
        <v>342448</v>
      </c>
      <c r="K21" s="373"/>
      <c r="L21" s="373" t="s">
        <v>1167</v>
      </c>
      <c r="M21" s="373" t="s">
        <v>1167</v>
      </c>
    </row>
    <row r="22" spans="1:34">
      <c r="B22" s="807"/>
      <c r="C22" s="807"/>
      <c r="D22" s="807" t="s">
        <v>7201</v>
      </c>
      <c r="E22" s="807" t="s">
        <v>7202</v>
      </c>
      <c r="F22" s="807" t="s">
        <v>7235</v>
      </c>
      <c r="G22" s="807"/>
      <c r="H22" s="807" t="s">
        <v>7203</v>
      </c>
    </row>
    <row r="23" spans="1:34">
      <c r="B23" s="807" t="s">
        <v>7204</v>
      </c>
      <c r="C23" s="807"/>
      <c r="D23" s="808">
        <v>6965408.3799999999</v>
      </c>
      <c r="E23" s="808">
        <v>8300643.8699999992</v>
      </c>
      <c r="F23" s="808">
        <v>6334878.4700000007</v>
      </c>
      <c r="G23" s="807"/>
      <c r="H23" s="807">
        <f>SUM(H24:H29)</f>
        <v>7646121.8299999991</v>
      </c>
      <c r="N23" s="54" t="s">
        <v>7224</v>
      </c>
      <c r="O23" s="801"/>
    </row>
    <row r="24" spans="1:34">
      <c r="B24" s="800" t="s">
        <v>7205</v>
      </c>
      <c r="C24" s="800"/>
      <c r="D24" s="803">
        <v>3349380.88</v>
      </c>
      <c r="E24" s="287">
        <v>4879708.71</v>
      </c>
      <c r="F24" s="287">
        <v>2445903.83</v>
      </c>
      <c r="G24" s="800"/>
      <c r="H24" s="287">
        <v>4110030.84</v>
      </c>
      <c r="N24" s="54" t="s">
        <v>7225</v>
      </c>
      <c r="O24" s="801">
        <v>1230004.19</v>
      </c>
    </row>
    <row r="25" spans="1:34">
      <c r="B25" s="800" t="s">
        <v>7206</v>
      </c>
      <c r="C25" s="800"/>
      <c r="D25" s="803">
        <v>1337582</v>
      </c>
      <c r="E25" s="803">
        <v>1337281.1499999999</v>
      </c>
      <c r="F25" s="287">
        <v>1195250.79</v>
      </c>
      <c r="G25" s="800"/>
      <c r="H25" s="287">
        <v>1100341.25</v>
      </c>
      <c r="N25" s="54" t="s">
        <v>7226</v>
      </c>
      <c r="O25" s="801">
        <v>628780.38</v>
      </c>
    </row>
    <row r="26" spans="1:34">
      <c r="B26" s="800" t="s">
        <v>7207</v>
      </c>
      <c r="C26" s="800"/>
      <c r="D26" s="803">
        <v>449770</v>
      </c>
      <c r="E26" s="803">
        <v>411406.5</v>
      </c>
      <c r="F26" s="287">
        <v>347741</v>
      </c>
      <c r="G26" s="800"/>
      <c r="H26" s="287">
        <v>342448</v>
      </c>
      <c r="J26" s="136"/>
      <c r="L26" s="10"/>
      <c r="N26" s="54" t="s">
        <v>7227</v>
      </c>
      <c r="O26" s="801">
        <v>335977.67</v>
      </c>
    </row>
    <row r="27" spans="1:34">
      <c r="B27" s="800" t="s">
        <v>7208</v>
      </c>
      <c r="C27" s="800"/>
      <c r="D27" s="803">
        <v>1519365.7</v>
      </c>
      <c r="E27" s="803">
        <v>1361065</v>
      </c>
      <c r="F27" s="287">
        <v>2115112.9</v>
      </c>
      <c r="G27" s="800"/>
      <c r="H27" s="287">
        <v>1897458.19</v>
      </c>
      <c r="J27" s="136"/>
      <c r="L27" s="10"/>
      <c r="N27" s="54" t="s">
        <v>7228</v>
      </c>
      <c r="O27" s="801">
        <v>569466.98</v>
      </c>
    </row>
    <row r="28" spans="1:34">
      <c r="B28" s="800" t="s">
        <v>7209</v>
      </c>
      <c r="C28" s="800"/>
      <c r="D28" s="803">
        <v>0</v>
      </c>
      <c r="E28" s="803">
        <v>0</v>
      </c>
      <c r="F28" s="287">
        <v>0</v>
      </c>
      <c r="G28" s="800"/>
      <c r="H28" s="800"/>
      <c r="J28" s="136"/>
      <c r="L28" s="10"/>
      <c r="N28" s="54" t="s">
        <v>7229</v>
      </c>
      <c r="O28" s="801">
        <v>2764229.22</v>
      </c>
    </row>
    <row r="29" spans="1:34">
      <c r="B29" s="800" t="s">
        <v>7210</v>
      </c>
      <c r="C29" s="800"/>
      <c r="D29" s="803">
        <v>309309.8</v>
      </c>
      <c r="E29" s="803">
        <v>311182.51</v>
      </c>
      <c r="F29" s="287">
        <v>230869.95</v>
      </c>
      <c r="G29" s="800"/>
      <c r="H29" s="287">
        <v>195843.55</v>
      </c>
      <c r="J29" s="136"/>
      <c r="L29" s="10"/>
    </row>
    <row r="30" spans="1:34">
      <c r="B30" s="807" t="s">
        <v>7211</v>
      </c>
      <c r="C30" s="807"/>
      <c r="D30" s="808">
        <v>1691155</v>
      </c>
      <c r="E30" s="808">
        <v>2024175.35</v>
      </c>
      <c r="F30" s="808">
        <v>3009241.15</v>
      </c>
      <c r="G30" s="807"/>
      <c r="H30" s="807">
        <f>SUM(H31:H42)</f>
        <v>3335282.6</v>
      </c>
      <c r="J30" s="136"/>
      <c r="L30" s="10"/>
    </row>
    <row r="31" spans="1:34">
      <c r="B31" s="800" t="s">
        <v>7212</v>
      </c>
      <c r="C31" s="800"/>
      <c r="D31" s="803">
        <v>350000</v>
      </c>
      <c r="E31" s="287">
        <v>429596</v>
      </c>
      <c r="F31" s="287">
        <v>405574.40000000002</v>
      </c>
      <c r="G31" s="815"/>
      <c r="H31" s="287">
        <v>380080.6</v>
      </c>
      <c r="J31" s="136"/>
      <c r="L31" s="10"/>
    </row>
    <row r="32" spans="1:34">
      <c r="B32" s="800" t="s">
        <v>7213</v>
      </c>
      <c r="C32" s="800"/>
      <c r="D32" s="803">
        <v>0</v>
      </c>
      <c r="E32" s="287">
        <v>7728</v>
      </c>
      <c r="F32" s="287">
        <v>0</v>
      </c>
      <c r="G32" s="815"/>
      <c r="H32" s="287">
        <v>0</v>
      </c>
      <c r="J32" s="136"/>
      <c r="L32" s="10"/>
    </row>
    <row r="33" spans="2:12">
      <c r="B33" s="800" t="s">
        <v>7214</v>
      </c>
      <c r="C33" s="800"/>
      <c r="D33" s="803">
        <v>317000</v>
      </c>
      <c r="E33" s="287">
        <v>334684</v>
      </c>
      <c r="F33" s="287">
        <v>408353</v>
      </c>
      <c r="G33" s="815"/>
      <c r="H33" s="287">
        <v>462658</v>
      </c>
      <c r="J33" s="136"/>
      <c r="L33" s="10"/>
    </row>
    <row r="34" spans="2:12">
      <c r="B34" s="800" t="s">
        <v>7215</v>
      </c>
      <c r="C34" s="800"/>
      <c r="D34" s="803">
        <v>30000</v>
      </c>
      <c r="E34" s="287">
        <v>107975.6</v>
      </c>
      <c r="F34" s="287">
        <v>148754</v>
      </c>
      <c r="G34" s="815"/>
      <c r="H34" s="287">
        <v>154782.39999999999</v>
      </c>
      <c r="J34" s="136"/>
      <c r="L34" s="10"/>
    </row>
    <row r="35" spans="2:12">
      <c r="B35" s="800" t="s">
        <v>7216</v>
      </c>
      <c r="C35" s="800"/>
      <c r="D35" s="803">
        <v>0</v>
      </c>
      <c r="E35" s="287">
        <v>0</v>
      </c>
      <c r="F35" s="287">
        <v>0</v>
      </c>
      <c r="G35" s="815"/>
      <c r="H35" s="287">
        <v>0</v>
      </c>
      <c r="J35" s="136"/>
      <c r="L35" s="10"/>
    </row>
    <row r="36" spans="2:12">
      <c r="B36" s="800" t="s">
        <v>7217</v>
      </c>
      <c r="C36" s="800"/>
      <c r="D36" s="803">
        <v>120000</v>
      </c>
      <c r="E36" s="287">
        <v>231783</v>
      </c>
      <c r="F36" s="287">
        <v>169600</v>
      </c>
      <c r="G36" s="815"/>
      <c r="H36" s="287">
        <v>176885</v>
      </c>
      <c r="J36" s="136"/>
      <c r="L36" s="10"/>
    </row>
    <row r="37" spans="2:12">
      <c r="B37" s="800" t="s">
        <v>7218</v>
      </c>
      <c r="C37" s="800"/>
      <c r="D37" s="803">
        <v>400000</v>
      </c>
      <c r="E37" s="287">
        <v>757149</v>
      </c>
      <c r="F37" s="287">
        <v>622590</v>
      </c>
      <c r="G37" s="815"/>
      <c r="H37" s="287">
        <v>666686.6</v>
      </c>
      <c r="J37" s="136"/>
      <c r="L37" s="10"/>
    </row>
    <row r="38" spans="2:12">
      <c r="B38" s="800" t="s">
        <v>7219</v>
      </c>
      <c r="C38" s="800"/>
      <c r="D38" s="803">
        <v>20000</v>
      </c>
      <c r="E38" s="287">
        <v>26990</v>
      </c>
      <c r="F38" s="287">
        <v>374402.75</v>
      </c>
      <c r="G38" s="815"/>
      <c r="H38" s="287">
        <v>411050</v>
      </c>
      <c r="J38" s="136"/>
      <c r="L38" s="10"/>
    </row>
    <row r="39" spans="2:12">
      <c r="B39" s="800" t="s">
        <v>7220</v>
      </c>
      <c r="C39" s="800"/>
      <c r="D39" s="803">
        <v>19850</v>
      </c>
      <c r="E39" s="287">
        <v>52100</v>
      </c>
      <c r="F39" s="287">
        <v>48850</v>
      </c>
      <c r="G39" s="54"/>
      <c r="H39" s="801">
        <v>134450</v>
      </c>
      <c r="J39" s="136" t="s">
        <v>392</v>
      </c>
      <c r="K39" s="5" t="s">
        <v>1027</v>
      </c>
      <c r="L39" s="10">
        <v>470707</v>
      </c>
    </row>
    <row r="40" spans="2:12">
      <c r="B40" s="800" t="s">
        <v>7221</v>
      </c>
      <c r="C40" s="800"/>
      <c r="D40" s="803">
        <v>25000</v>
      </c>
      <c r="E40" s="287">
        <v>39828.75</v>
      </c>
      <c r="F40" s="287">
        <v>82954</v>
      </c>
      <c r="G40" s="815"/>
      <c r="H40" s="287">
        <v>81268</v>
      </c>
    </row>
    <row r="41" spans="2:12">
      <c r="B41" s="800" t="s">
        <v>7222</v>
      </c>
      <c r="C41" s="800"/>
      <c r="D41" s="803">
        <v>81070</v>
      </c>
      <c r="E41" s="287">
        <v>36341</v>
      </c>
      <c r="F41" s="287">
        <v>393191</v>
      </c>
      <c r="G41" s="815"/>
      <c r="H41" s="287">
        <v>396715</v>
      </c>
    </row>
    <row r="42" spans="2:12">
      <c r="B42" s="800" t="s">
        <v>7223</v>
      </c>
      <c r="C42" s="800"/>
      <c r="D42" s="803">
        <v>328235</v>
      </c>
      <c r="E42" s="287">
        <v>0</v>
      </c>
      <c r="F42" s="287">
        <v>354972</v>
      </c>
      <c r="G42" s="54"/>
      <c r="H42" s="801">
        <v>470707</v>
      </c>
    </row>
    <row r="43" spans="2:12">
      <c r="B43" s="807" t="s">
        <v>623</v>
      </c>
      <c r="C43" s="807"/>
      <c r="D43" s="808">
        <v>8656563.379999999</v>
      </c>
      <c r="E43" s="808">
        <v>10324819.219999999</v>
      </c>
      <c r="F43" s="808">
        <v>9344119.620000001</v>
      </c>
      <c r="G43" s="54"/>
      <c r="H43" s="817">
        <f>+H23+H30</f>
        <v>10981404.43</v>
      </c>
    </row>
    <row r="44" spans="2:12">
      <c r="G44" s="800"/>
      <c r="H44" s="800"/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17" right="0.17" top="0.2" bottom="0.17" header="0.17" footer="0.17"/>
  <pageSetup paperSize="9" scale="63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D5" activePane="bottomRight" state="frozen"/>
      <selection activeCell="N23" sqref="N23"/>
      <selection pane="topRight" activeCell="N23" sqref="N23"/>
      <selection pane="bottomLeft" activeCell="N23" sqref="N23"/>
      <selection pane="bottomRight" activeCell="K25" sqref="K25"/>
    </sheetView>
  </sheetViews>
  <sheetFormatPr defaultColWidth="9" defaultRowHeight="17"/>
  <cols>
    <col min="1" max="1" width="9" style="4"/>
    <col min="2" max="2" width="40.5" style="4" bestFit="1" customWidth="1"/>
    <col min="3" max="3" width="16.75" style="8" customWidth="1"/>
    <col min="4" max="4" width="13" style="8" bestFit="1" customWidth="1"/>
    <col min="5" max="7" width="15.08203125" style="8" customWidth="1"/>
    <col min="8" max="8" width="15.08203125" style="4" customWidth="1"/>
    <col min="9" max="12" width="15.08203125" style="8" customWidth="1"/>
    <col min="13" max="15" width="10.25" style="4" customWidth="1"/>
    <col min="16" max="16384" width="9" style="4"/>
  </cols>
  <sheetData>
    <row r="1" spans="1:15" s="73" customFormat="1" ht="30">
      <c r="B1" s="79" t="s">
        <v>2233</v>
      </c>
      <c r="C1" s="780"/>
      <c r="D1" s="82"/>
      <c r="E1" s="82"/>
      <c r="F1" s="82"/>
      <c r="G1" s="82"/>
      <c r="H1" s="79"/>
      <c r="I1" s="82"/>
      <c r="J1" s="82"/>
      <c r="K1" s="82"/>
      <c r="L1" s="82"/>
      <c r="M1" s="79"/>
      <c r="N1" s="79"/>
      <c r="O1" s="79"/>
    </row>
    <row r="2" spans="1:15" s="272" customFormat="1" ht="27.65" customHeight="1">
      <c r="C2" s="781" t="s">
        <v>1044</v>
      </c>
      <c r="D2" s="781" t="s">
        <v>1054</v>
      </c>
      <c r="E2" s="781" t="s">
        <v>1046</v>
      </c>
      <c r="F2" s="781" t="s">
        <v>1047</v>
      </c>
      <c r="G2" s="781" t="s">
        <v>6360</v>
      </c>
      <c r="H2" s="272" t="s">
        <v>1043</v>
      </c>
      <c r="I2" s="781" t="s">
        <v>1168</v>
      </c>
      <c r="J2" s="781" t="s">
        <v>1169</v>
      </c>
      <c r="K2" s="781" t="s">
        <v>6361</v>
      </c>
      <c r="L2" s="781" t="s">
        <v>1057</v>
      </c>
      <c r="M2" s="272" t="s">
        <v>1170</v>
      </c>
      <c r="N2" s="272" t="s">
        <v>6362</v>
      </c>
      <c r="O2" s="272" t="s">
        <v>1171</v>
      </c>
    </row>
    <row r="3" spans="1:15" ht="24" customHeight="1">
      <c r="B3" s="1279" t="s">
        <v>686</v>
      </c>
      <c r="C3" s="1278" t="s">
        <v>6273</v>
      </c>
      <c r="D3" s="1284" t="s">
        <v>6272</v>
      </c>
      <c r="E3" s="1285"/>
      <c r="F3" s="1286"/>
      <c r="G3" s="1280" t="s">
        <v>6271</v>
      </c>
      <c r="H3" s="1281" t="s">
        <v>6270</v>
      </c>
      <c r="I3" s="1282"/>
      <c r="J3" s="1283"/>
      <c r="K3" s="1278" t="s">
        <v>6274</v>
      </c>
      <c r="L3" s="1279" t="s">
        <v>688</v>
      </c>
      <c r="M3" s="1279"/>
      <c r="N3" s="1279"/>
      <c r="O3" s="1279"/>
    </row>
    <row r="4" spans="1:15" ht="39" customHeight="1">
      <c r="B4" s="1279"/>
      <c r="C4" s="1278"/>
      <c r="D4" s="74" t="s">
        <v>6307</v>
      </c>
      <c r="E4" s="426" t="s">
        <v>6308</v>
      </c>
      <c r="F4" s="788" t="s">
        <v>623</v>
      </c>
      <c r="G4" s="1280"/>
      <c r="H4" s="336" t="s">
        <v>6307</v>
      </c>
      <c r="I4" s="785" t="s">
        <v>6308</v>
      </c>
      <c r="J4" s="336" t="s">
        <v>623</v>
      </c>
      <c r="K4" s="1278"/>
      <c r="L4" s="792" t="s">
        <v>1162</v>
      </c>
      <c r="M4" s="260" t="s">
        <v>2236</v>
      </c>
      <c r="N4" s="260" t="s">
        <v>6153</v>
      </c>
      <c r="O4" s="260" t="s">
        <v>6275</v>
      </c>
    </row>
    <row r="5" spans="1:15" ht="26.15" customHeight="1">
      <c r="A5" s="69" t="s">
        <v>6652</v>
      </c>
      <c r="B5" s="76" t="s">
        <v>2201</v>
      </c>
      <c r="C5" s="782">
        <v>1687536.91</v>
      </c>
      <c r="D5" s="789">
        <v>0</v>
      </c>
      <c r="E5" s="789">
        <v>3782251.2</v>
      </c>
      <c r="F5" s="790">
        <f>SUM(D5:E5)</f>
        <v>3782251.2</v>
      </c>
      <c r="G5" s="787">
        <f>SUM(C5:E5)</f>
        <v>5469788.1100000003</v>
      </c>
      <c r="H5" s="338"/>
      <c r="I5" s="786">
        <v>4524225.3100000005</v>
      </c>
      <c r="J5" s="786">
        <f>SUM(H5:I5)</f>
        <v>4524225.3100000005</v>
      </c>
      <c r="K5" s="793">
        <f>C5+F5-J5</f>
        <v>945562.79999999981</v>
      </c>
      <c r="L5" s="793">
        <f>K5</f>
        <v>945562.79999999981</v>
      </c>
      <c r="M5" s="157"/>
      <c r="N5" s="157"/>
      <c r="O5" s="157"/>
    </row>
    <row r="6" spans="1:15" ht="26.15" customHeight="1">
      <c r="A6" s="69" t="s">
        <v>6653</v>
      </c>
      <c r="B6" s="76" t="s">
        <v>6355</v>
      </c>
      <c r="C6" s="782">
        <v>830198.79</v>
      </c>
      <c r="D6" s="789">
        <v>0</v>
      </c>
      <c r="E6" s="789">
        <v>1415730</v>
      </c>
      <c r="F6" s="790">
        <f t="shared" ref="F6:F8" si="0">SUM(D6:E6)</f>
        <v>1415730</v>
      </c>
      <c r="G6" s="787">
        <f t="shared" ref="G6:G19" si="1">SUM(C6:E6)</f>
        <v>2245928.79</v>
      </c>
      <c r="H6" s="338"/>
      <c r="I6" s="786">
        <v>1891996.29</v>
      </c>
      <c r="J6" s="786">
        <f t="shared" ref="J6:J19" si="2">SUM(H6:I6)</f>
        <v>1891996.29</v>
      </c>
      <c r="K6" s="793">
        <f t="shared" ref="K6:K15" si="3">C6+F6-J6</f>
        <v>353932.5</v>
      </c>
      <c r="L6" s="793">
        <f t="shared" ref="L6:L19" si="4">K6</f>
        <v>353932.5</v>
      </c>
      <c r="M6" s="157"/>
      <c r="N6" s="157"/>
      <c r="O6" s="157"/>
    </row>
    <row r="7" spans="1:15" ht="26.15" customHeight="1">
      <c r="A7" s="69" t="s">
        <v>6654</v>
      </c>
      <c r="B7" s="76" t="s">
        <v>6356</v>
      </c>
      <c r="C7" s="783">
        <v>100591</v>
      </c>
      <c r="D7" s="789">
        <v>0</v>
      </c>
      <c r="E7" s="789">
        <v>375260</v>
      </c>
      <c r="F7" s="790">
        <f t="shared" si="0"/>
        <v>375260</v>
      </c>
      <c r="G7" s="787">
        <f t="shared" si="1"/>
        <v>475851</v>
      </c>
      <c r="H7" s="339"/>
      <c r="I7" s="786">
        <v>382036</v>
      </c>
      <c r="J7" s="786">
        <f t="shared" si="2"/>
        <v>382036</v>
      </c>
      <c r="K7" s="793">
        <f t="shared" si="3"/>
        <v>93815</v>
      </c>
      <c r="L7" s="793">
        <f t="shared" si="4"/>
        <v>93815</v>
      </c>
      <c r="M7" s="233"/>
      <c r="N7" s="233"/>
      <c r="O7" s="233"/>
    </row>
    <row r="8" spans="1:15" ht="26.15" customHeight="1">
      <c r="A8" s="69" t="s">
        <v>6655</v>
      </c>
      <c r="B8" s="76" t="s">
        <v>6357</v>
      </c>
      <c r="C8" s="783">
        <v>388846</v>
      </c>
      <c r="D8" s="789">
        <v>0</v>
      </c>
      <c r="E8" s="789">
        <v>1953620</v>
      </c>
      <c r="F8" s="790">
        <f t="shared" si="0"/>
        <v>1953620</v>
      </c>
      <c r="G8" s="787">
        <f t="shared" si="1"/>
        <v>2342466</v>
      </c>
      <c r="H8" s="339"/>
      <c r="I8" s="786">
        <v>1854061</v>
      </c>
      <c r="J8" s="786">
        <f t="shared" si="2"/>
        <v>1854061</v>
      </c>
      <c r="K8" s="793">
        <f t="shared" si="3"/>
        <v>488405</v>
      </c>
      <c r="L8" s="793">
        <f t="shared" si="4"/>
        <v>488405</v>
      </c>
      <c r="M8" s="233"/>
      <c r="N8" s="233"/>
      <c r="O8" s="233"/>
    </row>
    <row r="9" spans="1:15" ht="26.15" customHeight="1">
      <c r="A9" s="69" t="s">
        <v>6656</v>
      </c>
      <c r="B9" s="76" t="s">
        <v>6358</v>
      </c>
      <c r="C9" s="784">
        <v>0</v>
      </c>
      <c r="D9" s="789">
        <v>0</v>
      </c>
      <c r="E9" s="789">
        <v>0</v>
      </c>
      <c r="F9" s="790">
        <f>SUM(D9:E9)</f>
        <v>0</v>
      </c>
      <c r="G9" s="787">
        <f t="shared" si="1"/>
        <v>0</v>
      </c>
      <c r="H9" s="339"/>
      <c r="I9" s="786">
        <v>0</v>
      </c>
      <c r="J9" s="786">
        <f t="shared" si="2"/>
        <v>0</v>
      </c>
      <c r="K9" s="793">
        <f t="shared" si="3"/>
        <v>0</v>
      </c>
      <c r="L9" s="793">
        <f t="shared" si="4"/>
        <v>0</v>
      </c>
      <c r="M9" s="233"/>
      <c r="N9" s="233"/>
      <c r="O9" s="233"/>
    </row>
    <row r="10" spans="1:15" ht="26.15" customHeight="1">
      <c r="A10" s="69" t="s">
        <v>6657</v>
      </c>
      <c r="B10" s="76" t="s">
        <v>6359</v>
      </c>
      <c r="C10" s="784">
        <v>10038.350000000093</v>
      </c>
      <c r="D10" s="789">
        <v>0</v>
      </c>
      <c r="E10" s="789">
        <v>275289.99</v>
      </c>
      <c r="F10" s="790">
        <f t="shared" ref="F10:F19" si="5">SUM(D10:E10)</f>
        <v>275289.99</v>
      </c>
      <c r="G10" s="787">
        <f t="shared" si="1"/>
        <v>285328.34000000008</v>
      </c>
      <c r="H10" s="339"/>
      <c r="I10" s="786">
        <v>216505.84250000009</v>
      </c>
      <c r="J10" s="786">
        <f t="shared" si="2"/>
        <v>216505.84250000009</v>
      </c>
      <c r="K10" s="793">
        <f t="shared" si="3"/>
        <v>68822.497499999998</v>
      </c>
      <c r="L10" s="793">
        <f t="shared" si="4"/>
        <v>68822.497499999998</v>
      </c>
      <c r="M10" s="233"/>
      <c r="N10" s="233"/>
      <c r="O10" s="233"/>
    </row>
    <row r="11" spans="1:15" ht="26.15" customHeight="1">
      <c r="A11" s="69" t="s">
        <v>6658</v>
      </c>
      <c r="B11" s="76" t="s">
        <v>690</v>
      </c>
      <c r="C11" s="782">
        <v>1986745.9</v>
      </c>
      <c r="D11" s="782">
        <v>0</v>
      </c>
      <c r="E11" s="789">
        <v>2500000</v>
      </c>
      <c r="F11" s="790">
        <f t="shared" si="5"/>
        <v>2500000</v>
      </c>
      <c r="G11" s="787">
        <f t="shared" si="1"/>
        <v>4486745.9000000004</v>
      </c>
      <c r="H11" s="338"/>
      <c r="I11" s="786">
        <v>3653412.5666666664</v>
      </c>
      <c r="J11" s="786">
        <f t="shared" si="2"/>
        <v>3653412.5666666664</v>
      </c>
      <c r="K11" s="793">
        <f t="shared" si="3"/>
        <v>833333.33333333395</v>
      </c>
      <c r="L11" s="793">
        <f t="shared" si="4"/>
        <v>833333.33333333395</v>
      </c>
      <c r="M11" s="157"/>
      <c r="N11" s="157"/>
      <c r="O11" s="157"/>
    </row>
    <row r="12" spans="1:15" ht="26.15" customHeight="1">
      <c r="A12" s="69" t="s">
        <v>6659</v>
      </c>
      <c r="B12" s="360" t="s">
        <v>6392</v>
      </c>
      <c r="C12" s="783"/>
      <c r="D12" s="782">
        <v>0</v>
      </c>
      <c r="E12" s="790">
        <v>0</v>
      </c>
      <c r="F12" s="790">
        <f t="shared" si="5"/>
        <v>0</v>
      </c>
      <c r="G12" s="787">
        <f t="shared" si="1"/>
        <v>0</v>
      </c>
      <c r="H12" s="339"/>
      <c r="I12" s="786">
        <v>0</v>
      </c>
      <c r="J12" s="786">
        <f t="shared" si="2"/>
        <v>0</v>
      </c>
      <c r="K12" s="793">
        <f t="shared" si="3"/>
        <v>0</v>
      </c>
      <c r="L12" s="793">
        <f t="shared" si="4"/>
        <v>0</v>
      </c>
      <c r="M12" s="233"/>
      <c r="N12" s="233"/>
      <c r="O12" s="233"/>
    </row>
    <row r="13" spans="1:15" ht="26.15" customHeight="1">
      <c r="A13" s="69" t="s">
        <v>6660</v>
      </c>
      <c r="B13" s="360" t="s">
        <v>6393</v>
      </c>
      <c r="C13" s="783">
        <v>2818200</v>
      </c>
      <c r="D13" s="782">
        <v>996000</v>
      </c>
      <c r="E13" s="790">
        <v>9718400</v>
      </c>
      <c r="F13" s="790">
        <f t="shared" si="5"/>
        <v>10714400</v>
      </c>
      <c r="G13" s="787">
        <f t="shared" si="1"/>
        <v>13532600</v>
      </c>
      <c r="H13" s="339">
        <v>996000</v>
      </c>
      <c r="I13" s="786">
        <v>11584527.272727273</v>
      </c>
      <c r="J13" s="786">
        <f t="shared" si="2"/>
        <v>12580527.272727273</v>
      </c>
      <c r="K13" s="793">
        <f t="shared" si="3"/>
        <v>952072.7272727266</v>
      </c>
      <c r="L13" s="793">
        <f t="shared" si="4"/>
        <v>952072.7272727266</v>
      </c>
      <c r="M13" s="233"/>
      <c r="N13" s="233"/>
      <c r="O13" s="233"/>
    </row>
    <row r="14" spans="1:15" ht="26.15" customHeight="1">
      <c r="A14" s="69" t="s">
        <v>6661</v>
      </c>
      <c r="B14" s="360" t="s">
        <v>6394</v>
      </c>
      <c r="C14" s="783"/>
      <c r="D14" s="782">
        <v>0</v>
      </c>
      <c r="E14" s="790">
        <v>0</v>
      </c>
      <c r="F14" s="790">
        <f t="shared" si="5"/>
        <v>0</v>
      </c>
      <c r="G14" s="787">
        <f t="shared" si="1"/>
        <v>0</v>
      </c>
      <c r="H14" s="339"/>
      <c r="I14" s="786">
        <v>0</v>
      </c>
      <c r="J14" s="786">
        <f t="shared" si="2"/>
        <v>0</v>
      </c>
      <c r="K14" s="793">
        <f t="shared" si="3"/>
        <v>0</v>
      </c>
      <c r="L14" s="793">
        <f t="shared" si="4"/>
        <v>0</v>
      </c>
      <c r="M14" s="233"/>
      <c r="N14" s="233"/>
      <c r="O14" s="233"/>
    </row>
    <row r="15" spans="1:15" ht="26.15" customHeight="1">
      <c r="A15" s="69" t="s">
        <v>6662</v>
      </c>
      <c r="B15" s="361" t="s">
        <v>6395</v>
      </c>
      <c r="C15" s="782"/>
      <c r="D15" s="783"/>
      <c r="E15" s="791">
        <v>0</v>
      </c>
      <c r="F15" s="790">
        <f t="shared" si="5"/>
        <v>0</v>
      </c>
      <c r="G15" s="787">
        <f t="shared" si="1"/>
        <v>0</v>
      </c>
      <c r="H15" s="338"/>
      <c r="I15" s="786">
        <v>0</v>
      </c>
      <c r="J15" s="786">
        <f t="shared" si="2"/>
        <v>0</v>
      </c>
      <c r="K15" s="793">
        <f t="shared" si="3"/>
        <v>0</v>
      </c>
      <c r="L15" s="793">
        <f t="shared" si="4"/>
        <v>0</v>
      </c>
      <c r="M15" s="157"/>
      <c r="N15" s="157"/>
      <c r="O15" s="157"/>
    </row>
    <row r="16" spans="1:15" ht="26.15" customHeight="1">
      <c r="A16" s="69" t="s">
        <v>6663</v>
      </c>
      <c r="B16" s="360" t="s">
        <v>6397</v>
      </c>
      <c r="C16" s="783">
        <v>623960.80999999994</v>
      </c>
      <c r="D16" s="783">
        <v>0</v>
      </c>
      <c r="E16" s="177">
        <v>1306200</v>
      </c>
      <c r="F16" s="790">
        <f>SUM(D16:E16)</f>
        <v>1306200</v>
      </c>
      <c r="G16" s="787">
        <f t="shared" si="1"/>
        <v>1930160.81</v>
      </c>
      <c r="H16" s="339">
        <v>123021.09</v>
      </c>
      <c r="I16" s="786">
        <v>1603610.81</v>
      </c>
      <c r="J16" s="786">
        <f t="shared" si="2"/>
        <v>1726631.9000000001</v>
      </c>
      <c r="K16" s="793">
        <f>C16+F16-J16</f>
        <v>203528.90999999992</v>
      </c>
      <c r="L16" s="793">
        <f t="shared" si="4"/>
        <v>203528.90999999992</v>
      </c>
      <c r="M16" s="233"/>
      <c r="N16" s="233"/>
      <c r="O16" s="233"/>
    </row>
    <row r="17" spans="1:15" ht="26.15" customHeight="1">
      <c r="A17" s="69" t="s">
        <v>6664</v>
      </c>
      <c r="B17" s="76" t="s">
        <v>691</v>
      </c>
      <c r="C17" s="782">
        <v>259006.72</v>
      </c>
      <c r="D17" s="497">
        <v>0</v>
      </c>
      <c r="E17" s="791">
        <v>0</v>
      </c>
      <c r="F17" s="790">
        <f t="shared" si="5"/>
        <v>0</v>
      </c>
      <c r="G17" s="787">
        <f t="shared" si="1"/>
        <v>259006.72</v>
      </c>
      <c r="H17" s="338"/>
      <c r="I17" s="786">
        <v>259006.72</v>
      </c>
      <c r="J17" s="786">
        <f t="shared" si="2"/>
        <v>259006.72</v>
      </c>
      <c r="K17" s="793">
        <f t="shared" ref="K17:K19" si="6">C17+F17-J17</f>
        <v>0</v>
      </c>
      <c r="L17" s="793">
        <f t="shared" si="4"/>
        <v>0</v>
      </c>
      <c r="M17" s="157"/>
      <c r="N17" s="157"/>
      <c r="O17" s="157"/>
    </row>
    <row r="18" spans="1:15" ht="26.15" customHeight="1">
      <c r="A18" s="69" t="s">
        <v>6665</v>
      </c>
      <c r="B18" s="76" t="s">
        <v>2202</v>
      </c>
      <c r="C18" s="782">
        <v>717354.75</v>
      </c>
      <c r="D18" s="497">
        <v>0</v>
      </c>
      <c r="E18" s="789">
        <v>3002356</v>
      </c>
      <c r="F18" s="790">
        <f t="shared" si="5"/>
        <v>3002356</v>
      </c>
      <c r="G18" s="787">
        <f t="shared" si="1"/>
        <v>3719710.75</v>
      </c>
      <c r="H18" s="338"/>
      <c r="I18" s="786">
        <v>2969121.75</v>
      </c>
      <c r="J18" s="786">
        <f t="shared" si="2"/>
        <v>2969121.75</v>
      </c>
      <c r="K18" s="793">
        <f t="shared" si="6"/>
        <v>750589</v>
      </c>
      <c r="L18" s="793">
        <f t="shared" si="4"/>
        <v>750589</v>
      </c>
      <c r="M18" s="157"/>
      <c r="N18" s="157"/>
      <c r="O18" s="157"/>
    </row>
    <row r="19" spans="1:15" ht="26.15" customHeight="1">
      <c r="A19" s="69" t="s">
        <v>6666</v>
      </c>
      <c r="B19" s="76" t="s">
        <v>593</v>
      </c>
      <c r="C19" s="782">
        <v>185290.20000000019</v>
      </c>
      <c r="D19" s="497">
        <v>0</v>
      </c>
      <c r="E19" s="789">
        <v>1056000</v>
      </c>
      <c r="F19" s="790">
        <f t="shared" si="5"/>
        <v>1056000</v>
      </c>
      <c r="G19" s="787">
        <f t="shared" si="1"/>
        <v>1241290.2000000002</v>
      </c>
      <c r="H19" s="338"/>
      <c r="I19" s="786">
        <v>1065290.2000000002</v>
      </c>
      <c r="J19" s="786">
        <f t="shared" si="2"/>
        <v>1065290.2000000002</v>
      </c>
      <c r="K19" s="793">
        <f t="shared" si="6"/>
        <v>176000</v>
      </c>
      <c r="L19" s="793">
        <f t="shared" si="4"/>
        <v>176000</v>
      </c>
      <c r="M19" s="157"/>
      <c r="N19" s="157"/>
      <c r="O19" s="157"/>
    </row>
    <row r="20" spans="1:15" s="85" customFormat="1" ht="26.15" customHeight="1">
      <c r="B20" s="799" t="s">
        <v>692</v>
      </c>
      <c r="C20" s="846">
        <f>SUM(C5:C19)</f>
        <v>9607769.4299999997</v>
      </c>
      <c r="D20" s="846">
        <f>SUM(D5:D19)</f>
        <v>996000</v>
      </c>
      <c r="E20" s="846">
        <f t="shared" ref="E20:F20" si="7">SUM(E5:E19)</f>
        <v>25385107.190000001</v>
      </c>
      <c r="F20" s="846">
        <f t="shared" si="7"/>
        <v>26381107.190000001</v>
      </c>
      <c r="G20" s="846">
        <f>SUM(G5:G19)</f>
        <v>35988876.620000005</v>
      </c>
      <c r="H20" s="847">
        <f>SUM(H5:H19)</f>
        <v>1119021.0900000001</v>
      </c>
      <c r="I20" s="847">
        <f t="shared" ref="I20:J20" si="8">SUM(I5:I19)</f>
        <v>30003793.761893936</v>
      </c>
      <c r="J20" s="847">
        <f t="shared" si="8"/>
        <v>31122814.851893935</v>
      </c>
      <c r="K20" s="846">
        <f>SUM(K5:K19)</f>
        <v>4866061.7681060601</v>
      </c>
      <c r="L20" s="846">
        <f>SUM(L5:L19)</f>
        <v>4866061.7681060601</v>
      </c>
      <c r="M20" s="846">
        <f>SUM(M5:M19)</f>
        <v>0</v>
      </c>
      <c r="N20" s="846">
        <f>SUM(N5:N19)</f>
        <v>0</v>
      </c>
      <c r="O20" s="846">
        <f>SUM(O5:O19)</f>
        <v>0</v>
      </c>
    </row>
    <row r="21" spans="1:15" ht="26.15" customHeight="1">
      <c r="B21" s="3"/>
      <c r="C21" s="24"/>
      <c r="D21" s="24"/>
      <c r="E21" s="24"/>
      <c r="F21" s="24"/>
      <c r="G21" s="24"/>
      <c r="H21" s="3"/>
      <c r="I21" s="27"/>
      <c r="J21" s="27"/>
      <c r="K21" s="27"/>
      <c r="L21" s="27"/>
      <c r="M21" s="3"/>
      <c r="N21" s="3"/>
      <c r="O21" s="3"/>
    </row>
    <row r="22" spans="1:15" ht="26.15" hidden="1" customHeight="1">
      <c r="B22" s="3"/>
      <c r="C22" s="25"/>
      <c r="D22" s="25"/>
      <c r="E22" s="25"/>
      <c r="F22" s="25"/>
      <c r="G22" s="25"/>
      <c r="H22" s="3"/>
      <c r="I22" s="27"/>
      <c r="J22" s="27"/>
      <c r="K22" s="27"/>
      <c r="L22" s="27"/>
      <c r="M22" s="3"/>
      <c r="N22" s="3"/>
      <c r="O22" s="3"/>
    </row>
    <row r="23" spans="1:15" ht="26.15" hidden="1" customHeight="1">
      <c r="B23" s="3"/>
      <c r="C23" s="25"/>
      <c r="D23" s="25"/>
      <c r="E23" s="25"/>
      <c r="F23" s="25"/>
      <c r="G23" s="25"/>
      <c r="H23" s="3"/>
      <c r="I23" s="27"/>
      <c r="J23" s="27"/>
      <c r="K23" s="27"/>
      <c r="L23" s="27"/>
      <c r="M23" s="3"/>
      <c r="N23" s="3"/>
      <c r="O23" s="3"/>
    </row>
    <row r="24" spans="1:15" ht="26.15" customHeight="1">
      <c r="B24" s="841" t="s">
        <v>7237</v>
      </c>
      <c r="C24" s="842">
        <v>1687536.91</v>
      </c>
      <c r="D24" s="26"/>
      <c r="E24" s="26"/>
      <c r="F24" s="26"/>
      <c r="G24" s="26"/>
      <c r="H24" s="3"/>
      <c r="I24" s="27"/>
      <c r="J24" s="27"/>
      <c r="K24" s="27"/>
      <c r="L24" s="27"/>
      <c r="M24" s="3"/>
      <c r="N24" s="3"/>
      <c r="O24" s="3"/>
    </row>
    <row r="25" spans="1:15" ht="26.15" customHeight="1">
      <c r="B25" s="841" t="s">
        <v>7238</v>
      </c>
      <c r="C25" s="842">
        <v>930789.79</v>
      </c>
      <c r="D25" s="26"/>
      <c r="E25" s="26"/>
      <c r="F25" s="26"/>
      <c r="G25" s="26"/>
      <c r="H25" s="3"/>
      <c r="I25" s="27"/>
      <c r="J25" s="27"/>
      <c r="K25" s="27"/>
      <c r="L25" s="27"/>
      <c r="M25" s="3"/>
      <c r="N25" s="3"/>
      <c r="O25" s="3"/>
    </row>
    <row r="26" spans="1:15" ht="26.15" customHeight="1">
      <c r="B26" s="841" t="s">
        <v>7239</v>
      </c>
      <c r="C26" s="843">
        <v>388846</v>
      </c>
      <c r="D26" s="24"/>
      <c r="E26" s="24"/>
      <c r="F26" s="24"/>
      <c r="G26" s="24"/>
      <c r="H26" s="3"/>
      <c r="I26" s="27"/>
      <c r="J26" s="27"/>
      <c r="K26" s="27"/>
      <c r="L26" s="27"/>
      <c r="M26" s="3"/>
      <c r="N26" s="3"/>
      <c r="O26" s="3"/>
    </row>
    <row r="27" spans="1:15" ht="26.15" customHeight="1">
      <c r="B27" s="841" t="s">
        <v>7240</v>
      </c>
      <c r="C27" s="843">
        <v>717354.75</v>
      </c>
      <c r="D27" s="24"/>
      <c r="E27" s="24"/>
      <c r="F27" s="24"/>
      <c r="G27" s="24"/>
      <c r="H27" s="3"/>
      <c r="I27" s="27"/>
      <c r="J27" s="27"/>
      <c r="K27" s="27"/>
      <c r="L27" s="27"/>
      <c r="M27" s="3"/>
      <c r="N27" s="3"/>
      <c r="O27" s="3"/>
    </row>
    <row r="28" spans="1:15" ht="26.15" customHeight="1">
      <c r="B28" s="841" t="s">
        <v>7241</v>
      </c>
      <c r="C28" s="843">
        <v>633999.16</v>
      </c>
      <c r="D28" s="24"/>
      <c r="E28" s="24"/>
      <c r="F28" s="24"/>
      <c r="G28" s="24"/>
      <c r="H28" s="3"/>
      <c r="I28" s="27"/>
      <c r="J28" s="27"/>
      <c r="K28" s="27"/>
      <c r="L28" s="27"/>
      <c r="M28" s="3"/>
      <c r="N28" s="3"/>
      <c r="O28" s="3"/>
    </row>
    <row r="29" spans="1:15" ht="26.15" customHeight="1">
      <c r="B29" s="841" t="s">
        <v>7242</v>
      </c>
      <c r="C29" s="843">
        <v>259006.72</v>
      </c>
      <c r="D29" s="24"/>
      <c r="E29" s="24"/>
      <c r="F29" s="24"/>
      <c r="G29" s="24"/>
      <c r="H29" s="3"/>
      <c r="I29" s="27"/>
      <c r="J29" s="27"/>
      <c r="K29" s="27"/>
      <c r="L29" s="27"/>
      <c r="M29" s="3"/>
      <c r="N29" s="3"/>
      <c r="O29" s="3"/>
    </row>
    <row r="30" spans="1:15" ht="26.15" customHeight="1">
      <c r="B30" s="841" t="s">
        <v>7243</v>
      </c>
      <c r="C30" s="843"/>
      <c r="D30" s="24"/>
      <c r="E30" s="24"/>
      <c r="F30" s="24"/>
      <c r="G30" s="24"/>
      <c r="H30" s="3"/>
      <c r="I30" s="27"/>
      <c r="J30" s="27"/>
      <c r="K30" s="27"/>
      <c r="L30" s="27"/>
      <c r="M30" s="3"/>
      <c r="N30" s="3"/>
      <c r="O30" s="3"/>
    </row>
    <row r="31" spans="1:15" ht="26.15" customHeight="1">
      <c r="B31" s="841" t="s">
        <v>7244</v>
      </c>
      <c r="C31" s="843">
        <v>0</v>
      </c>
      <c r="D31" s="24"/>
      <c r="E31" s="24"/>
      <c r="F31" s="24"/>
      <c r="G31" s="24"/>
      <c r="H31" s="3"/>
      <c r="I31" s="27"/>
      <c r="J31" s="27"/>
      <c r="K31" s="27"/>
      <c r="L31" s="27"/>
      <c r="M31" s="3"/>
      <c r="N31" s="3"/>
      <c r="O31" s="3"/>
    </row>
    <row r="32" spans="1:15" ht="26.15" customHeight="1">
      <c r="B32" s="841" t="s">
        <v>7245</v>
      </c>
      <c r="C32" s="843"/>
      <c r="D32" s="24"/>
      <c r="E32" s="24"/>
      <c r="F32" s="24"/>
      <c r="G32" s="24"/>
      <c r="H32" s="3"/>
      <c r="I32" s="27"/>
      <c r="J32" s="27"/>
      <c r="K32" s="27"/>
      <c r="L32" s="27"/>
      <c r="M32" s="3"/>
      <c r="N32" s="3"/>
      <c r="O32" s="3"/>
    </row>
    <row r="33" spans="2:15" ht="26.15" customHeight="1">
      <c r="B33" s="844" t="s">
        <v>7246</v>
      </c>
      <c r="C33" s="845">
        <v>4617533.33</v>
      </c>
      <c r="D33" s="24"/>
      <c r="E33" s="24"/>
      <c r="F33" s="24"/>
      <c r="G33" s="24"/>
      <c r="H33" s="3"/>
      <c r="I33" s="27"/>
      <c r="J33" s="27"/>
      <c r="K33" s="27"/>
      <c r="L33" s="27"/>
      <c r="M33" s="3"/>
      <c r="N33" s="3"/>
      <c r="O33" s="3"/>
    </row>
    <row r="34" spans="2:15" ht="26.15" customHeight="1">
      <c r="B34" s="841" t="s">
        <v>7247</v>
      </c>
      <c r="C34" s="843">
        <v>1980037.9</v>
      </c>
      <c r="D34" s="24"/>
      <c r="E34" s="24"/>
      <c r="F34" s="24"/>
      <c r="G34" s="24"/>
      <c r="H34" s="3"/>
      <c r="I34" s="27"/>
      <c r="J34" s="27"/>
      <c r="K34" s="27"/>
      <c r="L34" s="27"/>
      <c r="M34" s="3"/>
      <c r="N34" s="3"/>
      <c r="O34" s="3"/>
    </row>
    <row r="35" spans="2:15" ht="26.15" customHeight="1">
      <c r="B35" s="841" t="s">
        <v>7248</v>
      </c>
      <c r="C35" s="843">
        <v>6708</v>
      </c>
      <c r="D35" s="24"/>
      <c r="E35" s="24"/>
      <c r="F35" s="24"/>
      <c r="G35" s="24"/>
      <c r="H35" s="3"/>
      <c r="I35" s="27"/>
      <c r="J35" s="27"/>
      <c r="K35" s="27"/>
      <c r="L35" s="27"/>
      <c r="M35" s="3"/>
      <c r="N35" s="3"/>
      <c r="O35" s="3"/>
    </row>
    <row r="36" spans="2:15" ht="26.15" customHeight="1">
      <c r="B36" s="841" t="s">
        <v>7249</v>
      </c>
      <c r="C36" s="843"/>
      <c r="D36" s="24"/>
      <c r="E36" s="24"/>
      <c r="F36" s="24"/>
      <c r="G36" s="24"/>
      <c r="H36" s="3"/>
      <c r="I36" s="27"/>
      <c r="J36" s="27"/>
      <c r="K36" s="27"/>
      <c r="L36" s="27"/>
      <c r="M36" s="3"/>
      <c r="N36" s="3"/>
      <c r="O36" s="3"/>
    </row>
    <row r="37" spans="2:15" ht="26.15" customHeight="1">
      <c r="B37" s="841" t="s">
        <v>7250</v>
      </c>
      <c r="C37" s="843">
        <v>185290.2</v>
      </c>
      <c r="D37" s="24"/>
      <c r="E37" s="24"/>
      <c r="F37" s="24"/>
      <c r="G37" s="24"/>
      <c r="H37" s="3"/>
      <c r="I37" s="27"/>
      <c r="J37" s="27"/>
      <c r="K37" s="27"/>
      <c r="L37" s="27"/>
      <c r="M37" s="3"/>
      <c r="N37" s="3"/>
      <c r="O37" s="3"/>
    </row>
    <row r="38" spans="2:15" ht="26.15" customHeight="1">
      <c r="B38" s="844" t="s">
        <v>7251</v>
      </c>
      <c r="C38" s="845">
        <v>2172036.1</v>
      </c>
      <c r="D38" s="24"/>
      <c r="E38" s="24"/>
      <c r="F38" s="24"/>
      <c r="G38" s="24"/>
      <c r="H38" s="3"/>
      <c r="I38" s="27"/>
      <c r="J38" s="27"/>
      <c r="K38" s="27"/>
      <c r="L38" s="27"/>
      <c r="M38" s="3"/>
      <c r="N38" s="3"/>
      <c r="O38" s="3"/>
    </row>
    <row r="39" spans="2:15" ht="26.15" customHeight="1">
      <c r="B39" s="3"/>
      <c r="C39" s="24"/>
      <c r="D39" s="24"/>
      <c r="E39" s="24"/>
      <c r="F39" s="24"/>
      <c r="G39" s="24"/>
      <c r="H39" s="3"/>
      <c r="I39" s="27"/>
      <c r="J39" s="27"/>
      <c r="K39" s="27"/>
      <c r="L39" s="27"/>
      <c r="M39" s="3"/>
      <c r="N39" s="3"/>
      <c r="O39" s="3"/>
    </row>
    <row r="40" spans="2:15" ht="26.15" customHeight="1">
      <c r="B40" s="3"/>
      <c r="C40" s="24"/>
      <c r="D40" s="24"/>
      <c r="E40" s="24"/>
      <c r="F40" s="24"/>
      <c r="G40" s="24"/>
      <c r="H40" s="3"/>
      <c r="I40" s="27"/>
      <c r="J40" s="27"/>
      <c r="K40" s="27"/>
      <c r="L40" s="27"/>
      <c r="M40" s="3"/>
      <c r="N40" s="3"/>
      <c r="O40" s="3"/>
    </row>
    <row r="41" spans="2:15" ht="26.15" customHeight="1">
      <c r="B41" s="3"/>
      <c r="C41" s="24"/>
      <c r="D41" s="24"/>
      <c r="E41" s="24"/>
      <c r="F41" s="24"/>
      <c r="G41" s="24"/>
      <c r="H41" s="3"/>
      <c r="I41" s="27"/>
      <c r="J41" s="27"/>
      <c r="K41" s="27"/>
      <c r="L41" s="27"/>
      <c r="M41" s="3"/>
      <c r="N41" s="3"/>
      <c r="O41" s="3"/>
    </row>
    <row r="42" spans="2:15" ht="27">
      <c r="B42" s="3"/>
      <c r="C42" s="27"/>
      <c r="D42" s="27"/>
      <c r="E42" s="27"/>
      <c r="F42" s="27"/>
      <c r="G42" s="27"/>
      <c r="H42" s="3"/>
      <c r="I42" s="27"/>
      <c r="J42" s="27"/>
      <c r="K42" s="27"/>
      <c r="L42" s="27"/>
      <c r="M42" s="3"/>
      <c r="N42" s="3"/>
      <c r="O42" s="3"/>
    </row>
    <row r="43" spans="2:15" ht="27">
      <c r="B43" s="3"/>
      <c r="C43" s="27"/>
      <c r="D43" s="27"/>
      <c r="E43" s="27"/>
      <c r="F43" s="27"/>
      <c r="G43" s="27"/>
      <c r="H43" s="3"/>
      <c r="I43" s="27"/>
      <c r="J43" s="27"/>
      <c r="K43" s="27"/>
      <c r="L43" s="27"/>
      <c r="M43" s="3"/>
      <c r="N43" s="3"/>
      <c r="O43" s="3"/>
    </row>
    <row r="44" spans="2:15" ht="27">
      <c r="B44" s="3"/>
      <c r="C44" s="27"/>
      <c r="D44" s="27"/>
      <c r="E44" s="27"/>
      <c r="F44" s="27"/>
      <c r="G44" s="27"/>
      <c r="H44" s="3"/>
      <c r="I44" s="27"/>
      <c r="J44" s="27"/>
      <c r="K44" s="27"/>
      <c r="L44" s="27"/>
      <c r="M44" s="3"/>
      <c r="N44" s="3"/>
      <c r="O44" s="3"/>
    </row>
    <row r="45" spans="2:15" ht="27">
      <c r="B45" s="3"/>
      <c r="C45" s="27"/>
      <c r="D45" s="27"/>
      <c r="E45" s="27"/>
      <c r="F45" s="27"/>
      <c r="G45" s="27"/>
      <c r="H45" s="3"/>
      <c r="I45" s="27"/>
      <c r="J45" s="27"/>
      <c r="K45" s="27"/>
      <c r="L45" s="27"/>
      <c r="M45" s="3"/>
      <c r="N45" s="3"/>
      <c r="O45" s="3"/>
    </row>
    <row r="46" spans="2:15" ht="27">
      <c r="B46" s="3"/>
      <c r="C46" s="27"/>
      <c r="D46" s="27"/>
      <c r="E46" s="27"/>
      <c r="F46" s="27"/>
      <c r="G46" s="27"/>
      <c r="H46" s="3"/>
      <c r="I46" s="27"/>
      <c r="J46" s="27"/>
      <c r="K46" s="27"/>
      <c r="L46" s="27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7" header="0.17" footer="0.17"/>
  <pageSetup paperSize="9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4" sqref="F14"/>
    </sheetView>
  </sheetViews>
  <sheetFormatPr defaultColWidth="8.83203125" defaultRowHeight="17"/>
  <cols>
    <col min="1" max="1" width="37.5" style="4" customWidth="1"/>
    <col min="2" max="3" width="18.33203125" style="4" customWidth="1"/>
    <col min="4" max="4" width="18.33203125" style="22" customWidth="1"/>
    <col min="5" max="8" width="18.33203125" style="4" customWidth="1"/>
    <col min="9" max="9" width="12.5" style="4" customWidth="1"/>
    <col min="10" max="16384" width="8.83203125" style="4"/>
  </cols>
  <sheetData>
    <row r="1" spans="1:8" s="73" customFormat="1" ht="30">
      <c r="A1" s="83" t="s">
        <v>683</v>
      </c>
      <c r="B1" s="84"/>
      <c r="C1" s="84"/>
      <c r="D1" s="84"/>
      <c r="E1" s="84"/>
      <c r="F1" s="84"/>
      <c r="G1" s="84"/>
      <c r="H1" s="84"/>
    </row>
    <row r="2" spans="1:8" s="79" customFormat="1" ht="25.15" customHeight="1">
      <c r="A2" s="273"/>
      <c r="B2" s="274" t="s">
        <v>1044</v>
      </c>
      <c r="C2" s="274" t="s">
        <v>1045</v>
      </c>
      <c r="D2" s="274" t="s">
        <v>1173</v>
      </c>
      <c r="E2" s="274" t="s">
        <v>1047</v>
      </c>
      <c r="F2" s="275" t="s">
        <v>1041</v>
      </c>
      <c r="G2" s="274" t="s">
        <v>1043</v>
      </c>
      <c r="H2" s="274" t="s">
        <v>2241</v>
      </c>
    </row>
    <row r="3" spans="1:8" s="277" customFormat="1" ht="25.15" customHeight="1">
      <c r="A3" s="276"/>
      <c r="B3" s="276"/>
      <c r="C3" s="276" t="s">
        <v>1179</v>
      </c>
      <c r="D3" s="79"/>
      <c r="E3" s="276"/>
      <c r="F3" s="276"/>
      <c r="G3" s="276"/>
      <c r="H3" s="276"/>
    </row>
    <row r="4" spans="1:8" s="23" customFormat="1" ht="96">
      <c r="A4" s="70" t="s">
        <v>686</v>
      </c>
      <c r="B4" s="81" t="s">
        <v>6258</v>
      </c>
      <c r="C4" s="81" t="s">
        <v>6257</v>
      </c>
      <c r="D4" s="81" t="s">
        <v>6256</v>
      </c>
      <c r="E4" s="288" t="s">
        <v>6255</v>
      </c>
      <c r="F4" s="81" t="s">
        <v>1042</v>
      </c>
      <c r="G4" s="81" t="s">
        <v>1048</v>
      </c>
      <c r="H4" s="347" t="s">
        <v>6154</v>
      </c>
    </row>
    <row r="5" spans="1:8" s="5" customFormat="1" ht="24">
      <c r="A5" s="7" t="s">
        <v>2277</v>
      </c>
      <c r="B5" s="156">
        <v>15580178.92</v>
      </c>
      <c r="C5" s="158">
        <f>SUM('2.Revenue'!G5,'2.Revenue'!G14)</f>
        <v>31242547.258484885</v>
      </c>
      <c r="D5" s="159">
        <f>SUM(B5:C5)</f>
        <v>46822726.178484887</v>
      </c>
      <c r="E5" s="289">
        <f>B5*60/100+C5*60/100</f>
        <v>28093635.707090929</v>
      </c>
      <c r="F5" s="156">
        <v>-9731924.3399999999</v>
      </c>
      <c r="G5" s="156"/>
      <c r="H5" s="348">
        <f>SUM(D5-E5+F5-G5)</f>
        <v>8997166.1313939579</v>
      </c>
    </row>
    <row r="6" spans="1:8" s="5" customFormat="1" ht="24">
      <c r="A6" s="7" t="s">
        <v>2278</v>
      </c>
      <c r="B6" s="156">
        <v>0</v>
      </c>
      <c r="C6" s="158">
        <f>SUM('2.Revenue'!G6,'2.Revenue'!G15)</f>
        <v>0</v>
      </c>
      <c r="D6" s="159">
        <f t="shared" ref="D6:D11" si="0">SUM(B6:C6)</f>
        <v>0</v>
      </c>
      <c r="E6" s="289">
        <f>D6*80/100</f>
        <v>0</v>
      </c>
      <c r="F6" s="160"/>
      <c r="G6" s="156"/>
      <c r="H6" s="348">
        <f>SUM(D6-E6+F6-G6)</f>
        <v>0</v>
      </c>
    </row>
    <row r="7" spans="1:8" s="5" customFormat="1" ht="24">
      <c r="A7" s="7" t="s">
        <v>2279</v>
      </c>
      <c r="B7" s="156">
        <v>142946.18</v>
      </c>
      <c r="C7" s="158">
        <f>SUM('2.Revenue'!G7,'2.Revenue'!G16)</f>
        <v>350590</v>
      </c>
      <c r="D7" s="159">
        <f t="shared" si="0"/>
        <v>493536.18</v>
      </c>
      <c r="E7" s="289">
        <f t="shared" ref="E7:E10" si="1">D7*80/100</f>
        <v>394828.94399999996</v>
      </c>
      <c r="F7" s="156">
        <f>SUM('2.Revenue'!G33)</f>
        <v>0</v>
      </c>
      <c r="G7" s="156"/>
      <c r="H7" s="348">
        <f t="shared" ref="H7:H11" si="2">SUM(D7-E7+F7-G7)</f>
        <v>98707.236000000034</v>
      </c>
    </row>
    <row r="8" spans="1:8" s="5" customFormat="1" ht="24">
      <c r="A8" s="7" t="s">
        <v>2280</v>
      </c>
      <c r="B8" s="156">
        <f>B19+B20</f>
        <v>2531281.5</v>
      </c>
      <c r="C8" s="158">
        <f>SUM('2.Revenue'!G8,'2.Revenue'!G17)</f>
        <v>2710939.38</v>
      </c>
      <c r="D8" s="159">
        <f t="shared" si="0"/>
        <v>5242220.88</v>
      </c>
      <c r="E8" s="289">
        <f t="shared" si="1"/>
        <v>4193776.7039999999</v>
      </c>
      <c r="F8" s="156">
        <f>SUM('2.Revenue'!G32)</f>
        <v>0</v>
      </c>
      <c r="G8" s="156"/>
      <c r="H8" s="348">
        <f t="shared" si="2"/>
        <v>1048444.176</v>
      </c>
    </row>
    <row r="9" spans="1:8" s="5" customFormat="1" ht="24">
      <c r="A9" s="7" t="s">
        <v>2281</v>
      </c>
      <c r="B9" s="156">
        <v>11783641.33</v>
      </c>
      <c r="C9" s="158">
        <f>SUM('2.Revenue'!G9,'2.Revenue'!G18)</f>
        <v>6289263.7300000004</v>
      </c>
      <c r="D9" s="159">
        <f t="shared" si="0"/>
        <v>18072905.060000002</v>
      </c>
      <c r="E9" s="289">
        <f>B9*65/100+C9*35/100</f>
        <v>9860609.1699999999</v>
      </c>
      <c r="F9" s="156">
        <v>-4518226.2649999997</v>
      </c>
      <c r="G9" s="156"/>
      <c r="H9" s="348">
        <f t="shared" si="2"/>
        <v>3694069.6250000028</v>
      </c>
    </row>
    <row r="10" spans="1:8" s="5" customFormat="1" ht="24">
      <c r="A10" s="7" t="s">
        <v>2282</v>
      </c>
      <c r="B10" s="156">
        <f>18852+B27</f>
        <v>19652</v>
      </c>
      <c r="C10" s="158">
        <f>SUM('2.Revenue'!G10,'2.Revenue'!G19)</f>
        <v>1000000</v>
      </c>
      <c r="D10" s="159">
        <f t="shared" si="0"/>
        <v>1019652</v>
      </c>
      <c r="E10" s="289">
        <f t="shared" si="1"/>
        <v>815721.6</v>
      </c>
      <c r="F10" s="156">
        <f>SUM('2.Revenue'!G35)</f>
        <v>0</v>
      </c>
      <c r="G10" s="156"/>
      <c r="H10" s="348">
        <f t="shared" si="2"/>
        <v>203930.40000000002</v>
      </c>
    </row>
    <row r="11" spans="1:8" s="5" customFormat="1" ht="24">
      <c r="A11" s="7" t="s">
        <v>2283</v>
      </c>
      <c r="B11" s="156">
        <v>2685483</v>
      </c>
      <c r="C11" s="158">
        <f>SUM('2.Revenue'!G11,'2.Revenue'!G20)</f>
        <v>5198600</v>
      </c>
      <c r="D11" s="159">
        <f t="shared" si="0"/>
        <v>7884083</v>
      </c>
      <c r="E11" s="289">
        <f>D11*75/100</f>
        <v>5913062.25</v>
      </c>
      <c r="F11" s="160"/>
      <c r="G11" s="156">
        <v>23747.33</v>
      </c>
      <c r="H11" s="348">
        <f t="shared" si="2"/>
        <v>1947273.42</v>
      </c>
    </row>
    <row r="12" spans="1:8" s="1" customFormat="1" ht="24">
      <c r="A12" s="261" t="s">
        <v>623</v>
      </c>
      <c r="B12" s="161">
        <f>SUM(B5:B11)</f>
        <v>32743182.93</v>
      </c>
      <c r="C12" s="161">
        <f t="shared" ref="C12:H12" si="3">SUM(C5:C11)</f>
        <v>46791940.368484885</v>
      </c>
      <c r="D12" s="161">
        <f>SUM(D5:D11)</f>
        <v>79535123.298484892</v>
      </c>
      <c r="E12" s="161">
        <f t="shared" si="3"/>
        <v>49271634.375090927</v>
      </c>
      <c r="F12" s="161">
        <f t="shared" si="3"/>
        <v>-14250150.605</v>
      </c>
      <c r="G12" s="161">
        <f>SUM(G5:G11)</f>
        <v>23747.33</v>
      </c>
      <c r="H12" s="349">
        <f t="shared" si="3"/>
        <v>15989590.988393962</v>
      </c>
    </row>
    <row r="13" spans="1:8" ht="19.899999999999999" customHeight="1"/>
    <row r="14" spans="1:8" ht="24">
      <c r="A14" s="54" t="s">
        <v>7252</v>
      </c>
      <c r="B14" s="801">
        <v>11726654.23</v>
      </c>
      <c r="C14" s="851"/>
    </row>
    <row r="15" spans="1:8" ht="24">
      <c r="A15" s="54" t="s">
        <v>7253</v>
      </c>
      <c r="B15" s="801">
        <v>216960.52</v>
      </c>
      <c r="F15" s="8"/>
    </row>
    <row r="16" spans="1:8" ht="24">
      <c r="A16" s="54" t="s">
        <v>7254</v>
      </c>
      <c r="B16" s="801"/>
    </row>
    <row r="17" spans="1:2" ht="24">
      <c r="A17" s="54" t="s">
        <v>7255</v>
      </c>
      <c r="B17" s="801">
        <v>3636564.22</v>
      </c>
    </row>
    <row r="18" spans="1:2" ht="24">
      <c r="A18" s="54" t="s">
        <v>7256</v>
      </c>
      <c r="B18" s="801">
        <v>0</v>
      </c>
    </row>
    <row r="19" spans="1:2" ht="24">
      <c r="A19" s="54" t="s">
        <v>7257</v>
      </c>
      <c r="B19" s="801">
        <v>688557.62</v>
      </c>
    </row>
    <row r="20" spans="1:2" ht="24">
      <c r="A20" s="54" t="s">
        <v>7258</v>
      </c>
      <c r="B20" s="801">
        <v>1842723.88</v>
      </c>
    </row>
    <row r="21" spans="1:2" ht="24">
      <c r="A21" s="54" t="s">
        <v>7259</v>
      </c>
      <c r="B21" s="801">
        <v>142946.18</v>
      </c>
    </row>
    <row r="22" spans="1:2" ht="24">
      <c r="A22" s="54" t="s">
        <v>7260</v>
      </c>
      <c r="B22" s="801"/>
    </row>
    <row r="23" spans="1:2" ht="24">
      <c r="A23" s="54" t="s">
        <v>7261</v>
      </c>
      <c r="B23" s="801">
        <v>3400784.31</v>
      </c>
    </row>
    <row r="24" spans="1:2" ht="24">
      <c r="A24" s="54" t="s">
        <v>7262</v>
      </c>
      <c r="B24" s="801">
        <v>8439070.5899999999</v>
      </c>
    </row>
    <row r="25" spans="1:2" ht="24">
      <c r="A25" s="54" t="s">
        <v>7263</v>
      </c>
      <c r="B25" s="801">
        <v>71758.83</v>
      </c>
    </row>
    <row r="26" spans="1:2" ht="24">
      <c r="A26" s="54" t="s">
        <v>7264</v>
      </c>
      <c r="B26" s="801">
        <v>18852</v>
      </c>
    </row>
    <row r="27" spans="1:2" ht="24">
      <c r="A27" s="54" t="s">
        <v>7265</v>
      </c>
      <c r="B27" s="801">
        <v>800</v>
      </c>
    </row>
    <row r="28" spans="1:2" ht="24">
      <c r="A28" s="54" t="s">
        <v>7266</v>
      </c>
      <c r="B28" s="801">
        <v>315856.95</v>
      </c>
    </row>
    <row r="29" spans="1:2" ht="24">
      <c r="A29" s="54" t="s">
        <v>7267</v>
      </c>
      <c r="B29" s="801">
        <v>2172233.6</v>
      </c>
    </row>
    <row r="30" spans="1:2" ht="24">
      <c r="A30" s="54" t="s">
        <v>7268</v>
      </c>
      <c r="B30" s="801">
        <v>32673762.93</v>
      </c>
    </row>
    <row r="31" spans="1:2" ht="24">
      <c r="A31" s="54" t="s">
        <v>7269</v>
      </c>
      <c r="B31" s="801">
        <v>270</v>
      </c>
    </row>
    <row r="32" spans="1:2" ht="24">
      <c r="A32" s="54" t="s">
        <v>7270</v>
      </c>
      <c r="B32" s="801">
        <v>69150</v>
      </c>
    </row>
    <row r="33" spans="1:3" ht="24">
      <c r="A33" s="54" t="s">
        <v>7271</v>
      </c>
      <c r="B33" s="801"/>
      <c r="C33" s="851"/>
    </row>
    <row r="34" spans="1:3" ht="24">
      <c r="A34" s="54" t="s">
        <v>7272</v>
      </c>
      <c r="B34" s="801">
        <v>69420</v>
      </c>
    </row>
  </sheetData>
  <pageMargins left="0.17" right="0.17" top="0.44" bottom="0.26" header="0.31496062992125984" footer="0.18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3203125" defaultRowHeight="24"/>
  <cols>
    <col min="1" max="1" width="8.8320312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3203125" style="1"/>
  </cols>
  <sheetData>
    <row r="2" spans="1:9" ht="30">
      <c r="C2" s="295"/>
      <c r="D2" s="257"/>
      <c r="E2" s="257"/>
      <c r="F2" s="257"/>
      <c r="I2" s="296" t="s">
        <v>6292</v>
      </c>
    </row>
    <row r="3" spans="1:9" ht="30">
      <c r="A3" s="88"/>
      <c r="B3" s="297"/>
      <c r="C3" s="297"/>
      <c r="D3" s="297"/>
      <c r="E3" s="297"/>
      <c r="F3" s="297"/>
      <c r="G3" s="88"/>
      <c r="H3" s="88"/>
      <c r="I3" s="88"/>
    </row>
    <row r="4" spans="1:9" ht="30">
      <c r="A4" s="88"/>
      <c r="B4" s="298">
        <v>1</v>
      </c>
      <c r="C4" s="299" t="s">
        <v>6279</v>
      </c>
      <c r="D4" s="300"/>
      <c r="E4" s="298">
        <v>9</v>
      </c>
      <c r="F4" s="301" t="s">
        <v>6286</v>
      </c>
      <c r="G4" s="88"/>
      <c r="H4" s="88"/>
      <c r="I4" s="88"/>
    </row>
    <row r="5" spans="1:9" ht="30">
      <c r="A5" s="88"/>
      <c r="B5" s="298">
        <v>2</v>
      </c>
      <c r="C5" s="301" t="s">
        <v>676</v>
      </c>
      <c r="D5" s="300"/>
      <c r="E5" s="298">
        <v>10</v>
      </c>
      <c r="F5" s="301" t="s">
        <v>6287</v>
      </c>
      <c r="G5" s="88"/>
      <c r="H5" s="88"/>
      <c r="I5" s="88"/>
    </row>
    <row r="6" spans="1:9" ht="30">
      <c r="A6" s="88"/>
      <c r="B6" s="298">
        <v>3</v>
      </c>
      <c r="C6" s="301" t="s">
        <v>6280</v>
      </c>
      <c r="D6" s="300"/>
      <c r="E6" s="298">
        <v>11</v>
      </c>
      <c r="F6" s="301" t="s">
        <v>6288</v>
      </c>
      <c r="G6" s="294"/>
      <c r="H6" s="88"/>
      <c r="I6" s="88"/>
    </row>
    <row r="7" spans="1:9" ht="30">
      <c r="A7" s="88"/>
      <c r="B7" s="298">
        <v>4</v>
      </c>
      <c r="C7" s="301" t="s">
        <v>6281</v>
      </c>
      <c r="D7" s="300"/>
      <c r="E7" s="298">
        <v>12</v>
      </c>
      <c r="F7" s="301" t="s">
        <v>6289</v>
      </c>
      <c r="G7" s="88"/>
      <c r="H7" s="88"/>
      <c r="I7" s="88"/>
    </row>
    <row r="8" spans="1:9" ht="30">
      <c r="A8" s="88"/>
      <c r="B8" s="298">
        <v>5</v>
      </c>
      <c r="C8" s="301" t="s">
        <v>6282</v>
      </c>
      <c r="D8" s="300"/>
      <c r="E8" s="298">
        <v>13</v>
      </c>
      <c r="F8" s="301" t="s">
        <v>6290</v>
      </c>
      <c r="G8" s="88"/>
      <c r="H8" s="88"/>
      <c r="I8" s="88"/>
    </row>
    <row r="9" spans="1:9" ht="30">
      <c r="A9" s="88"/>
      <c r="B9" s="298">
        <v>6</v>
      </c>
      <c r="C9" s="301" t="s">
        <v>6283</v>
      </c>
      <c r="D9" s="308"/>
      <c r="E9" s="309">
        <v>14</v>
      </c>
      <c r="F9" s="310" t="s">
        <v>6291</v>
      </c>
      <c r="G9" s="88"/>
      <c r="H9" s="88"/>
      <c r="I9" s="88"/>
    </row>
    <row r="10" spans="1:9" ht="30">
      <c r="A10" s="88"/>
      <c r="B10" s="298">
        <v>7</v>
      </c>
      <c r="C10" s="301" t="s">
        <v>6284</v>
      </c>
      <c r="D10" s="308"/>
      <c r="E10" s="309">
        <v>15</v>
      </c>
      <c r="F10" s="311" t="s">
        <v>6306</v>
      </c>
      <c r="G10" s="88"/>
      <c r="H10" s="88"/>
      <c r="I10" s="88"/>
    </row>
    <row r="11" spans="1:9" ht="30">
      <c r="A11" s="88"/>
      <c r="B11" s="298">
        <v>8</v>
      </c>
      <c r="C11" s="301" t="s">
        <v>6285</v>
      </c>
      <c r="D11" s="308"/>
      <c r="E11" s="309"/>
      <c r="F11" s="310"/>
      <c r="G11" s="88"/>
      <c r="H11" s="88"/>
      <c r="I11" s="88"/>
    </row>
    <row r="12" spans="1:9">
      <c r="A12" s="88"/>
      <c r="B12" s="302"/>
      <c r="C12" s="302"/>
      <c r="D12" s="341"/>
      <c r="E12" s="341"/>
      <c r="G12" s="88"/>
      <c r="H12" s="88"/>
      <c r="I12" s="88"/>
    </row>
    <row r="13" spans="1:9">
      <c r="A13" s="88"/>
      <c r="B13" s="88"/>
      <c r="C13" s="88"/>
      <c r="D13" s="88"/>
      <c r="E13" s="88"/>
      <c r="F13" s="88"/>
      <c r="G13" s="88"/>
      <c r="H13" s="88"/>
      <c r="I13" s="88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6" sqref="F16"/>
    </sheetView>
  </sheetViews>
  <sheetFormatPr defaultColWidth="9" defaultRowHeight="27"/>
  <cols>
    <col min="1" max="1" width="48" style="3" customWidth="1"/>
    <col min="2" max="2" width="20.83203125" style="3" customWidth="1"/>
    <col min="3" max="3" width="7.83203125" style="3" customWidth="1"/>
    <col min="4" max="4" width="16.5" style="3" customWidth="1"/>
    <col min="5" max="5" width="7.33203125" style="3" customWidth="1"/>
    <col min="6" max="6" width="19" style="3" customWidth="1"/>
    <col min="7" max="7" width="19.08203125" style="3" customWidth="1"/>
    <col min="8" max="8" width="16.08203125" style="3" customWidth="1"/>
    <col min="9" max="16384" width="9" style="3"/>
  </cols>
  <sheetData>
    <row r="1" spans="1:8" s="282" customFormat="1" ht="36">
      <c r="A1" s="279" t="s">
        <v>693</v>
      </c>
      <c r="B1" s="280" t="s">
        <v>1044</v>
      </c>
      <c r="C1" s="280" t="s">
        <v>1054</v>
      </c>
      <c r="D1" s="280" t="s">
        <v>1046</v>
      </c>
      <c r="E1" s="280" t="s">
        <v>1047</v>
      </c>
      <c r="F1" s="280" t="s">
        <v>1041</v>
      </c>
      <c r="G1" s="280" t="s">
        <v>1201</v>
      </c>
      <c r="H1" s="281"/>
    </row>
    <row r="2" spans="1:8">
      <c r="A2" s="1287" t="s">
        <v>686</v>
      </c>
      <c r="B2" s="1290" t="s">
        <v>1183</v>
      </c>
      <c r="C2" s="1291" t="s">
        <v>694</v>
      </c>
      <c r="D2" s="1292"/>
      <c r="E2" s="1292"/>
      <c r="F2" s="1293"/>
      <c r="G2" s="1294" t="s">
        <v>6254</v>
      </c>
      <c r="H2" s="1297" t="s">
        <v>695</v>
      </c>
    </row>
    <row r="3" spans="1:8">
      <c r="A3" s="1288"/>
      <c r="B3" s="1275"/>
      <c r="C3" s="1300" t="s">
        <v>1181</v>
      </c>
      <c r="D3" s="1301"/>
      <c r="E3" s="1301" t="s">
        <v>2246</v>
      </c>
      <c r="F3" s="1302"/>
      <c r="G3" s="1295"/>
      <c r="H3" s="1298"/>
    </row>
    <row r="4" spans="1:8" s="278" customFormat="1" ht="60" customHeight="1">
      <c r="A4" s="1289"/>
      <c r="B4" s="1257"/>
      <c r="C4" s="259" t="s">
        <v>1182</v>
      </c>
      <c r="D4" s="81" t="s">
        <v>1180</v>
      </c>
      <c r="E4" s="259" t="s">
        <v>1182</v>
      </c>
      <c r="F4" s="81" t="s">
        <v>1180</v>
      </c>
      <c r="G4" s="1296"/>
      <c r="H4" s="1299"/>
    </row>
    <row r="5" spans="1:8" s="11" customFormat="1" ht="24" customHeight="1">
      <c r="A5" s="720" t="s">
        <v>696</v>
      </c>
      <c r="B5" s="721">
        <f>SUM('1.Planfin2565'!J42)</f>
        <v>3902151.0219999999</v>
      </c>
      <c r="C5" s="775">
        <v>15</v>
      </c>
      <c r="D5" s="722">
        <v>831515.02</v>
      </c>
      <c r="E5" s="775">
        <v>5</v>
      </c>
      <c r="F5" s="722">
        <v>1445000</v>
      </c>
      <c r="G5" s="723">
        <f>SUM(D5,F5)</f>
        <v>2276515.02</v>
      </c>
      <c r="H5" s="724"/>
    </row>
    <row r="6" spans="1:8">
      <c r="A6" s="496" t="s">
        <v>697</v>
      </c>
      <c r="B6" s="232"/>
      <c r="C6" s="775">
        <v>5</v>
      </c>
      <c r="D6" s="234">
        <f>460484.98+300000</f>
        <v>760484.98</v>
      </c>
      <c r="E6" s="775">
        <v>1</v>
      </c>
      <c r="F6" s="234">
        <v>1687500</v>
      </c>
      <c r="G6" s="723">
        <f>SUM(D6,F6)</f>
        <v>2447984.98</v>
      </c>
      <c r="H6" s="235"/>
    </row>
    <row r="7" spans="1:8">
      <c r="A7" s="231" t="s">
        <v>698</v>
      </c>
      <c r="B7" s="232"/>
      <c r="C7" s="775"/>
      <c r="D7" s="234"/>
      <c r="E7" s="775"/>
      <c r="F7" s="234"/>
      <c r="G7" s="723">
        <f>SUM(D7,F7)</f>
        <v>0</v>
      </c>
      <c r="H7" s="235"/>
    </row>
    <row r="8" spans="1:8">
      <c r="A8" s="231" t="s">
        <v>6276</v>
      </c>
      <c r="B8" s="232"/>
      <c r="C8" s="775"/>
      <c r="D8" s="234"/>
      <c r="E8" s="775"/>
      <c r="F8" s="234"/>
      <c r="G8" s="723">
        <f>SUM(D8,F8)</f>
        <v>0</v>
      </c>
      <c r="H8" s="235"/>
    </row>
    <row r="9" spans="1:8">
      <c r="A9" s="231" t="s">
        <v>7165</v>
      </c>
      <c r="B9" s="232"/>
      <c r="C9" s="775"/>
      <c r="D9" s="234"/>
      <c r="E9" s="775"/>
      <c r="F9" s="234"/>
      <c r="G9" s="723">
        <f>SUM(D9,F9)</f>
        <v>0</v>
      </c>
      <c r="H9" s="235"/>
    </row>
    <row r="10" spans="1:8">
      <c r="A10" s="725" t="s">
        <v>623</v>
      </c>
      <c r="B10" s="726">
        <f>SUM(B5:B9)</f>
        <v>3902151.0219999999</v>
      </c>
      <c r="C10" s="776">
        <f t="shared" ref="C10:G10" si="0">SUM(C5:C9)</f>
        <v>20</v>
      </c>
      <c r="D10" s="726">
        <f t="shared" si="0"/>
        <v>1592000</v>
      </c>
      <c r="E10" s="777">
        <f t="shared" si="0"/>
        <v>6</v>
      </c>
      <c r="F10" s="726">
        <f t="shared" si="0"/>
        <v>3132500</v>
      </c>
      <c r="G10" s="727">
        <f t="shared" si="0"/>
        <v>4724500</v>
      </c>
      <c r="H10" s="503"/>
    </row>
    <row r="16" spans="1:8">
      <c r="F16" s="3">
        <f>2276515.02+1664000</f>
        <v>3940515.02</v>
      </c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27"/>
  <sheetViews>
    <sheetView zoomScale="80" zoomScaleNormal="80" workbookViewId="0">
      <pane xSplit="1" ySplit="5" topLeftCell="B12" activePane="bottomRight" state="frozen"/>
      <selection pane="topRight" activeCell="B1" sqref="B1"/>
      <selection pane="bottomLeft" activeCell="A6" sqref="A6"/>
      <selection pane="bottomRight" activeCell="A23" sqref="A23"/>
    </sheetView>
  </sheetViews>
  <sheetFormatPr defaultColWidth="9" defaultRowHeight="20"/>
  <cols>
    <col min="1" max="1" width="50.08203125" style="21" customWidth="1"/>
    <col min="2" max="2" width="12.25" style="21" customWidth="1"/>
    <col min="3" max="3" width="11.08203125" style="768" bestFit="1" customWidth="1"/>
    <col min="4" max="4" width="12" style="21" customWidth="1"/>
    <col min="5" max="5" width="10.5" style="768" bestFit="1" customWidth="1"/>
    <col min="6" max="6" width="12.58203125" style="21" customWidth="1"/>
    <col min="7" max="7" width="10.5" style="768" bestFit="1" customWidth="1"/>
    <col min="8" max="8" width="12" style="21" bestFit="1" customWidth="1"/>
    <col min="9" max="9" width="10.5" style="21" bestFit="1" customWidth="1"/>
    <col min="10" max="10" width="12" style="21" bestFit="1" customWidth="1"/>
    <col min="11" max="11" width="11.08203125" style="21" bestFit="1" customWidth="1"/>
    <col min="12" max="12" width="12" style="21" bestFit="1" customWidth="1"/>
    <col min="13" max="13" width="10.5" style="768" bestFit="1" customWidth="1"/>
    <col min="14" max="14" width="12" style="770" bestFit="1" customWidth="1"/>
    <col min="15" max="15" width="12" style="768" customWidth="1"/>
    <col min="16" max="16" width="12" style="21" bestFit="1" customWidth="1"/>
    <col min="17" max="17" width="11.08203125" style="768" bestFit="1" customWidth="1"/>
    <col min="18" max="18" width="12" style="21" bestFit="1" customWidth="1"/>
    <col min="19" max="19" width="14.08203125" style="21" customWidth="1"/>
    <col min="20" max="20" width="12.75" style="21" customWidth="1"/>
    <col min="21" max="21" width="15.83203125" style="21" customWidth="1"/>
    <col min="22" max="16384" width="9" style="21"/>
  </cols>
  <sheetData>
    <row r="1" spans="1:22" ht="24">
      <c r="A1" s="1" t="s">
        <v>6716</v>
      </c>
      <c r="B1" s="1"/>
      <c r="C1" s="767"/>
      <c r="D1" s="1"/>
      <c r="E1" s="767"/>
      <c r="F1" s="1"/>
      <c r="G1" s="767"/>
    </row>
    <row r="4" spans="1:22" ht="24">
      <c r="A4" s="1305" t="s">
        <v>686</v>
      </c>
      <c r="B4" s="1303" t="s">
        <v>6717</v>
      </c>
      <c r="C4" s="1304"/>
      <c r="D4" s="1303" t="s">
        <v>6718</v>
      </c>
      <c r="E4" s="1304"/>
      <c r="F4" s="1303" t="s">
        <v>6719</v>
      </c>
      <c r="G4" s="1304"/>
      <c r="H4" s="1303" t="s">
        <v>6720</v>
      </c>
      <c r="I4" s="1304"/>
      <c r="J4" s="1303" t="s">
        <v>6721</v>
      </c>
      <c r="K4" s="1304"/>
      <c r="L4" s="1303" t="s">
        <v>6722</v>
      </c>
      <c r="M4" s="1304"/>
      <c r="N4" s="1303" t="s">
        <v>6723</v>
      </c>
      <c r="O4" s="1304"/>
      <c r="P4" s="1303" t="s">
        <v>6724</v>
      </c>
      <c r="Q4" s="1304"/>
      <c r="R4" s="1303" t="s">
        <v>6725</v>
      </c>
      <c r="S4" s="1304"/>
      <c r="T4" s="5"/>
      <c r="U4" s="5"/>
      <c r="V4" s="5"/>
    </row>
    <row r="5" spans="1:22" ht="48">
      <c r="A5" s="1305"/>
      <c r="B5" s="495" t="s">
        <v>6726</v>
      </c>
      <c r="C5" s="745" t="s">
        <v>6727</v>
      </c>
      <c r="D5" s="495" t="s">
        <v>6726</v>
      </c>
      <c r="E5" s="745" t="s">
        <v>6727</v>
      </c>
      <c r="F5" s="495" t="s">
        <v>6726</v>
      </c>
      <c r="G5" s="745" t="s">
        <v>6727</v>
      </c>
      <c r="H5" s="495" t="s">
        <v>6726</v>
      </c>
      <c r="I5" s="495" t="s">
        <v>6727</v>
      </c>
      <c r="J5" s="495" t="s">
        <v>6726</v>
      </c>
      <c r="K5" s="495" t="s">
        <v>6727</v>
      </c>
      <c r="L5" s="495" t="s">
        <v>6726</v>
      </c>
      <c r="M5" s="745" t="s">
        <v>6727</v>
      </c>
      <c r="N5" s="752" t="s">
        <v>6726</v>
      </c>
      <c r="O5" s="745" t="s">
        <v>6727</v>
      </c>
      <c r="P5" s="495" t="s">
        <v>6726</v>
      </c>
      <c r="Q5" s="745" t="s">
        <v>6727</v>
      </c>
      <c r="R5" s="495" t="s">
        <v>6726</v>
      </c>
      <c r="S5" s="495" t="s">
        <v>6727</v>
      </c>
      <c r="T5" s="5"/>
      <c r="U5" s="5"/>
      <c r="V5" s="5"/>
    </row>
    <row r="6" spans="1:22" ht="24">
      <c r="A6" s="763" t="s">
        <v>7179</v>
      </c>
      <c r="B6" s="752"/>
      <c r="C6" s="745"/>
      <c r="D6" s="752"/>
      <c r="E6" s="745"/>
      <c r="F6" s="752">
        <v>1</v>
      </c>
      <c r="G6" s="745">
        <f>F6*35000</f>
        <v>35000</v>
      </c>
      <c r="H6" s="752"/>
      <c r="I6" s="752"/>
      <c r="J6" s="752"/>
      <c r="K6" s="752"/>
      <c r="L6" s="752"/>
      <c r="M6" s="745"/>
      <c r="N6" s="752"/>
      <c r="O6" s="745"/>
      <c r="P6" s="752"/>
      <c r="Q6" s="745"/>
      <c r="R6" s="752">
        <f>B6+D6+F6+H6+J6+L6+N6+P6</f>
        <v>1</v>
      </c>
      <c r="S6" s="769">
        <f>C6+E6+G6+I6+K6+M6+O6+Q6</f>
        <v>35000</v>
      </c>
      <c r="T6" s="5"/>
      <c r="U6" s="5"/>
      <c r="V6" s="5"/>
    </row>
    <row r="7" spans="1:22" ht="24">
      <c r="A7" s="763" t="s">
        <v>7180</v>
      </c>
      <c r="B7" s="752"/>
      <c r="C7" s="745"/>
      <c r="D7" s="752"/>
      <c r="E7" s="745"/>
      <c r="F7" s="752">
        <v>1</v>
      </c>
      <c r="G7" s="745">
        <f>F7*35000</f>
        <v>35000</v>
      </c>
      <c r="H7" s="752"/>
      <c r="I7" s="752"/>
      <c r="J7" s="752"/>
      <c r="K7" s="752"/>
      <c r="L7" s="752"/>
      <c r="M7" s="745"/>
      <c r="N7" s="752"/>
      <c r="O7" s="745"/>
      <c r="P7" s="752"/>
      <c r="Q7" s="745"/>
      <c r="R7" s="752">
        <f t="shared" ref="R7:R25" si="0">B7+D7+F7+H7+J7+L7+N7+P7</f>
        <v>1</v>
      </c>
      <c r="S7" s="769">
        <f t="shared" ref="S7:S25" si="1">C7+E7+G7+I7+K7+M7+O7+Q7</f>
        <v>35000</v>
      </c>
      <c r="T7" s="5"/>
      <c r="U7" s="5"/>
      <c r="V7" s="5"/>
    </row>
    <row r="8" spans="1:22" ht="24">
      <c r="A8" s="764" t="s">
        <v>7192</v>
      </c>
      <c r="B8" s="752"/>
      <c r="C8" s="745"/>
      <c r="D8" s="752"/>
      <c r="E8" s="745"/>
      <c r="F8" s="752"/>
      <c r="G8" s="745"/>
      <c r="H8" s="752"/>
      <c r="I8" s="752"/>
      <c r="J8" s="752"/>
      <c r="K8" s="752"/>
      <c r="L8" s="752"/>
      <c r="M8" s="745"/>
      <c r="N8" s="752"/>
      <c r="O8" s="745"/>
      <c r="P8" s="752">
        <v>2</v>
      </c>
      <c r="Q8" s="745">
        <f>P8*28000</f>
        <v>56000</v>
      </c>
      <c r="R8" s="752">
        <f t="shared" si="0"/>
        <v>2</v>
      </c>
      <c r="S8" s="769">
        <f t="shared" si="1"/>
        <v>56000</v>
      </c>
      <c r="T8" s="5"/>
      <c r="U8" s="5"/>
      <c r="V8" s="5"/>
    </row>
    <row r="9" spans="1:22" ht="24">
      <c r="A9" s="428" t="s">
        <v>7181</v>
      </c>
      <c r="B9" s="752"/>
      <c r="C9" s="745"/>
      <c r="D9" s="752">
        <v>2</v>
      </c>
      <c r="E9" s="745">
        <f>D9*13000</f>
        <v>26000</v>
      </c>
      <c r="F9" s="752"/>
      <c r="G9" s="745"/>
      <c r="H9" s="752"/>
      <c r="I9" s="752"/>
      <c r="J9" s="752"/>
      <c r="K9" s="752"/>
      <c r="L9" s="752">
        <v>1</v>
      </c>
      <c r="M9" s="745">
        <f>L9*13000</f>
        <v>13000</v>
      </c>
      <c r="N9" s="752"/>
      <c r="O9" s="745"/>
      <c r="P9" s="752">
        <v>1</v>
      </c>
      <c r="Q9" s="745">
        <f>P9*13000</f>
        <v>13000</v>
      </c>
      <c r="R9" s="752">
        <f t="shared" si="0"/>
        <v>4</v>
      </c>
      <c r="S9" s="769">
        <f t="shared" si="1"/>
        <v>52000</v>
      </c>
      <c r="T9" s="5"/>
      <c r="U9" s="5"/>
      <c r="V9" s="5"/>
    </row>
    <row r="10" spans="1:22" ht="24">
      <c r="A10" s="764" t="s">
        <v>7182</v>
      </c>
      <c r="B10" s="752"/>
      <c r="C10" s="745"/>
      <c r="D10" s="752"/>
      <c r="E10" s="745"/>
      <c r="F10" s="752"/>
      <c r="G10" s="745"/>
      <c r="H10" s="752"/>
      <c r="I10" s="752"/>
      <c r="J10" s="752"/>
      <c r="K10" s="752"/>
      <c r="L10" s="752"/>
      <c r="M10" s="745">
        <f>L10*30000</f>
        <v>0</v>
      </c>
      <c r="N10" s="752"/>
      <c r="O10" s="745"/>
      <c r="P10" s="752">
        <v>1</v>
      </c>
      <c r="Q10" s="745">
        <f>P10*30000</f>
        <v>30000</v>
      </c>
      <c r="R10" s="752">
        <f t="shared" si="0"/>
        <v>1</v>
      </c>
      <c r="S10" s="769">
        <f t="shared" si="1"/>
        <v>30000</v>
      </c>
      <c r="T10" s="5"/>
      <c r="U10" s="5"/>
      <c r="V10" s="5"/>
    </row>
    <row r="11" spans="1:22" ht="24">
      <c r="A11" s="764" t="s">
        <v>7183</v>
      </c>
      <c r="B11" s="752"/>
      <c r="C11" s="745"/>
      <c r="D11" s="752"/>
      <c r="E11" s="745"/>
      <c r="F11" s="752"/>
      <c r="G11" s="745"/>
      <c r="H11" s="752"/>
      <c r="I11" s="752"/>
      <c r="J11" s="752"/>
      <c r="K11" s="752"/>
      <c r="L11" s="752"/>
      <c r="M11" s="745"/>
      <c r="N11" s="752"/>
      <c r="O11" s="745"/>
      <c r="P11" s="752">
        <v>2</v>
      </c>
      <c r="Q11" s="745">
        <f>P11*30000</f>
        <v>60000</v>
      </c>
      <c r="R11" s="752">
        <f t="shared" si="0"/>
        <v>2</v>
      </c>
      <c r="S11" s="769">
        <f t="shared" si="1"/>
        <v>60000</v>
      </c>
      <c r="T11" s="5"/>
      <c r="U11" s="5"/>
      <c r="V11" s="5"/>
    </row>
    <row r="12" spans="1:22" ht="24">
      <c r="A12" s="765" t="s">
        <v>7184</v>
      </c>
      <c r="B12" s="752"/>
      <c r="C12" s="745"/>
      <c r="D12" s="752"/>
      <c r="E12" s="745"/>
      <c r="F12" s="752"/>
      <c r="G12" s="745"/>
      <c r="H12" s="752"/>
      <c r="I12" s="752"/>
      <c r="J12" s="752"/>
      <c r="K12" s="752"/>
      <c r="L12" s="752"/>
      <c r="M12" s="745"/>
      <c r="N12" s="752"/>
      <c r="O12" s="745"/>
      <c r="P12" s="752">
        <v>1</v>
      </c>
      <c r="Q12" s="745">
        <f>P12*44000</f>
        <v>44000</v>
      </c>
      <c r="R12" s="752">
        <f t="shared" si="0"/>
        <v>1</v>
      </c>
      <c r="S12" s="769">
        <f t="shared" si="1"/>
        <v>44000</v>
      </c>
      <c r="T12" s="5"/>
      <c r="U12" s="5"/>
      <c r="V12" s="5"/>
    </row>
    <row r="13" spans="1:22" ht="24">
      <c r="A13" s="766" t="s">
        <v>7185</v>
      </c>
      <c r="B13" s="433"/>
      <c r="C13" s="497"/>
      <c r="D13" s="433"/>
      <c r="E13" s="497"/>
      <c r="F13" s="433"/>
      <c r="G13" s="497"/>
      <c r="H13" s="433"/>
      <c r="I13" s="497"/>
      <c r="J13" s="433"/>
      <c r="K13" s="231"/>
      <c r="L13" s="433"/>
      <c r="M13" s="497"/>
      <c r="N13" s="433"/>
      <c r="O13" s="497"/>
      <c r="P13" s="433">
        <v>2</v>
      </c>
      <c r="Q13" s="497">
        <f>P13*32000</f>
        <v>64000</v>
      </c>
      <c r="R13" s="752">
        <f t="shared" si="0"/>
        <v>2</v>
      </c>
      <c r="S13" s="769">
        <f t="shared" si="1"/>
        <v>64000</v>
      </c>
      <c r="T13" s="5"/>
      <c r="U13" s="6"/>
      <c r="V13" s="5"/>
    </row>
    <row r="14" spans="1:22" ht="24">
      <c r="A14" s="766" t="s">
        <v>7186</v>
      </c>
      <c r="B14" s="433"/>
      <c r="C14" s="497"/>
      <c r="D14" s="433"/>
      <c r="E14" s="497"/>
      <c r="F14" s="433"/>
      <c r="G14" s="497"/>
      <c r="H14" s="433"/>
      <c r="I14" s="497"/>
      <c r="J14" s="433"/>
      <c r="K14" s="231"/>
      <c r="L14" s="433"/>
      <c r="M14" s="497"/>
      <c r="N14" s="433"/>
      <c r="O14" s="497"/>
      <c r="P14" s="433">
        <v>2</v>
      </c>
      <c r="Q14" s="497">
        <f>P14*19000</f>
        <v>38000</v>
      </c>
      <c r="R14" s="752">
        <f t="shared" si="0"/>
        <v>2</v>
      </c>
      <c r="S14" s="769">
        <f t="shared" si="1"/>
        <v>38000</v>
      </c>
      <c r="T14" s="5"/>
      <c r="U14" s="6"/>
      <c r="V14" s="5"/>
    </row>
    <row r="15" spans="1:22" ht="24">
      <c r="A15" s="765" t="s">
        <v>7276</v>
      </c>
      <c r="B15" s="433"/>
      <c r="C15" s="497"/>
      <c r="D15" s="433"/>
      <c r="E15" s="497"/>
      <c r="F15" s="433"/>
      <c r="G15" s="497"/>
      <c r="H15" s="433"/>
      <c r="I15" s="497"/>
      <c r="J15" s="433"/>
      <c r="K15" s="497"/>
      <c r="L15" s="433"/>
      <c r="M15" s="497"/>
      <c r="N15" s="433"/>
      <c r="O15" s="497"/>
      <c r="P15" s="433">
        <v>1</v>
      </c>
      <c r="Q15" s="497">
        <f>P15*50000</f>
        <v>50000</v>
      </c>
      <c r="R15" s="752">
        <f t="shared" si="0"/>
        <v>1</v>
      </c>
      <c r="S15" s="769">
        <f t="shared" si="1"/>
        <v>50000</v>
      </c>
      <c r="T15" s="5"/>
      <c r="U15" s="6"/>
      <c r="V15" s="5"/>
    </row>
    <row r="16" spans="1:22" ht="24">
      <c r="A16" s="762" t="s">
        <v>7275</v>
      </c>
      <c r="B16" s="433">
        <v>1</v>
      </c>
      <c r="C16" s="497">
        <f>B16*83515.02</f>
        <v>83515.02</v>
      </c>
      <c r="D16" s="231"/>
      <c r="E16" s="497"/>
      <c r="F16" s="231"/>
      <c r="G16" s="497"/>
      <c r="H16" s="231"/>
      <c r="I16" s="231"/>
      <c r="J16" s="231"/>
      <c r="K16" s="231"/>
      <c r="L16" s="231"/>
      <c r="M16" s="497"/>
      <c r="N16" s="433"/>
      <c r="O16" s="497"/>
      <c r="P16" s="231"/>
      <c r="Q16" s="497"/>
      <c r="R16" s="752">
        <f t="shared" si="0"/>
        <v>1</v>
      </c>
      <c r="S16" s="769">
        <f t="shared" si="1"/>
        <v>83515.02</v>
      </c>
      <c r="T16" s="5"/>
      <c r="U16" s="6"/>
      <c r="V16" s="5"/>
    </row>
    <row r="17" spans="1:22" ht="24">
      <c r="A17" s="764" t="s">
        <v>7193</v>
      </c>
      <c r="B17" s="433">
        <v>2</v>
      </c>
      <c r="C17" s="497">
        <v>44000</v>
      </c>
      <c r="D17" s="231"/>
      <c r="E17" s="497"/>
      <c r="F17" s="231"/>
      <c r="G17" s="497"/>
      <c r="H17" s="231"/>
      <c r="I17" s="231"/>
      <c r="J17" s="231"/>
      <c r="K17" s="231"/>
      <c r="L17" s="231"/>
      <c r="M17" s="497"/>
      <c r="N17" s="433"/>
      <c r="O17" s="497"/>
      <c r="P17" s="231"/>
      <c r="Q17" s="497"/>
      <c r="R17" s="795">
        <f t="shared" si="0"/>
        <v>2</v>
      </c>
      <c r="S17" s="769">
        <f t="shared" si="1"/>
        <v>44000</v>
      </c>
      <c r="T17" s="5"/>
      <c r="U17" s="6"/>
      <c r="V17" s="5"/>
    </row>
    <row r="18" spans="1:22" ht="24">
      <c r="A18" s="764" t="s">
        <v>7194</v>
      </c>
      <c r="B18" s="433"/>
      <c r="C18" s="497"/>
      <c r="D18" s="231"/>
      <c r="E18" s="497"/>
      <c r="F18" s="231"/>
      <c r="G18" s="497"/>
      <c r="H18" s="231"/>
      <c r="I18" s="231"/>
      <c r="J18" s="433">
        <v>1</v>
      </c>
      <c r="K18" s="497">
        <v>150000</v>
      </c>
      <c r="L18" s="231"/>
      <c r="M18" s="497"/>
      <c r="N18" s="433"/>
      <c r="O18" s="497"/>
      <c r="P18" s="231"/>
      <c r="Q18" s="497"/>
      <c r="R18" s="795">
        <f t="shared" si="0"/>
        <v>1</v>
      </c>
      <c r="S18" s="769">
        <f t="shared" si="1"/>
        <v>150000</v>
      </c>
      <c r="T18" s="5"/>
      <c r="U18" s="6"/>
      <c r="V18" s="5"/>
    </row>
    <row r="19" spans="1:22" ht="24">
      <c r="A19" s="798" t="s">
        <v>7195</v>
      </c>
      <c r="B19" s="433"/>
      <c r="C19" s="497"/>
      <c r="D19" s="231"/>
      <c r="E19" s="497"/>
      <c r="F19" s="231"/>
      <c r="G19" s="497"/>
      <c r="H19" s="231"/>
      <c r="I19" s="231"/>
      <c r="J19" s="433">
        <v>1</v>
      </c>
      <c r="K19" s="497">
        <v>20000</v>
      </c>
      <c r="L19" s="231"/>
      <c r="M19" s="497"/>
      <c r="N19" s="433"/>
      <c r="O19" s="497"/>
      <c r="P19" s="231"/>
      <c r="Q19" s="497"/>
      <c r="R19" s="795">
        <f t="shared" si="0"/>
        <v>1</v>
      </c>
      <c r="S19" s="769">
        <f t="shared" si="1"/>
        <v>20000</v>
      </c>
      <c r="T19" s="5"/>
      <c r="U19" s="6"/>
      <c r="V19" s="5"/>
    </row>
    <row r="20" spans="1:22" ht="24">
      <c r="A20" s="764" t="s">
        <v>7196</v>
      </c>
      <c r="B20" s="433">
        <v>2</v>
      </c>
      <c r="C20" s="497">
        <v>70000</v>
      </c>
      <c r="D20" s="231"/>
      <c r="E20" s="497"/>
      <c r="F20" s="231"/>
      <c r="G20" s="497"/>
      <c r="H20" s="231"/>
      <c r="I20" s="231"/>
      <c r="J20" s="231"/>
      <c r="K20" s="231"/>
      <c r="L20" s="231"/>
      <c r="M20" s="497"/>
      <c r="N20" s="433"/>
      <c r="O20" s="497"/>
      <c r="P20" s="231"/>
      <c r="Q20" s="497"/>
      <c r="R20" s="795">
        <f t="shared" si="0"/>
        <v>2</v>
      </c>
      <c r="S20" s="769">
        <f t="shared" si="1"/>
        <v>70000</v>
      </c>
      <c r="T20" s="5"/>
      <c r="U20" s="6"/>
      <c r="V20" s="5"/>
    </row>
    <row r="21" spans="1:22" ht="24">
      <c r="A21" s="764" t="s">
        <v>7187</v>
      </c>
      <c r="B21" s="433"/>
      <c r="C21" s="497"/>
      <c r="D21" s="231"/>
      <c r="E21" s="497"/>
      <c r="F21" s="231"/>
      <c r="G21" s="497"/>
      <c r="H21" s="231"/>
      <c r="I21" s="231"/>
      <c r="J21" s="231"/>
      <c r="K21" s="231"/>
      <c r="L21" s="231"/>
      <c r="M21" s="497"/>
      <c r="N21" s="433">
        <v>1</v>
      </c>
      <c r="O21" s="497">
        <f>N21*250000</f>
        <v>250000</v>
      </c>
      <c r="P21" s="231"/>
      <c r="Q21" s="497"/>
      <c r="R21" s="795">
        <f t="shared" si="0"/>
        <v>1</v>
      </c>
      <c r="S21" s="769">
        <f t="shared" si="1"/>
        <v>250000</v>
      </c>
      <c r="T21" s="5"/>
      <c r="U21" s="6"/>
      <c r="V21" s="5"/>
    </row>
    <row r="22" spans="1:22" ht="24">
      <c r="A22" s="796" t="s">
        <v>7278</v>
      </c>
      <c r="B22" s="773"/>
      <c r="C22" s="772"/>
      <c r="D22" s="771"/>
      <c r="E22" s="772"/>
      <c r="F22" s="771"/>
      <c r="G22" s="772"/>
      <c r="H22" s="771"/>
      <c r="I22" s="771"/>
      <c r="J22" s="771"/>
      <c r="K22" s="771"/>
      <c r="L22" s="771"/>
      <c r="M22" s="772"/>
      <c r="N22" s="773">
        <v>1</v>
      </c>
      <c r="O22" s="772">
        <v>350000</v>
      </c>
      <c r="P22" s="771"/>
      <c r="Q22" s="772"/>
      <c r="R22" s="795">
        <f t="shared" si="0"/>
        <v>1</v>
      </c>
      <c r="S22" s="769">
        <f t="shared" si="1"/>
        <v>350000</v>
      </c>
      <c r="T22" s="5"/>
      <c r="U22" s="6"/>
      <c r="V22" s="5"/>
    </row>
    <row r="23" spans="1:22" ht="24">
      <c r="A23" s="796" t="s">
        <v>7190</v>
      </c>
      <c r="B23" s="773"/>
      <c r="C23" s="772"/>
      <c r="D23" s="771"/>
      <c r="E23" s="772"/>
      <c r="F23" s="771"/>
      <c r="G23" s="772"/>
      <c r="H23" s="771"/>
      <c r="I23" s="771"/>
      <c r="J23" s="771"/>
      <c r="K23" s="771"/>
      <c r="L23" s="771"/>
      <c r="M23" s="772"/>
      <c r="N23" s="773">
        <v>1</v>
      </c>
      <c r="O23" s="772">
        <v>350000</v>
      </c>
      <c r="P23" s="771"/>
      <c r="Q23" s="772"/>
      <c r="R23" s="795">
        <f t="shared" si="0"/>
        <v>1</v>
      </c>
      <c r="S23" s="769">
        <f t="shared" si="1"/>
        <v>350000</v>
      </c>
      <c r="T23" s="5"/>
      <c r="U23" s="6"/>
      <c r="V23" s="5"/>
    </row>
    <row r="24" spans="1:22" ht="24">
      <c r="A24" s="797" t="s">
        <v>7191</v>
      </c>
      <c r="B24" s="773"/>
      <c r="C24" s="772"/>
      <c r="D24" s="771"/>
      <c r="E24" s="772"/>
      <c r="F24" s="771"/>
      <c r="G24" s="772"/>
      <c r="H24" s="771"/>
      <c r="I24" s="771"/>
      <c r="J24" s="771"/>
      <c r="K24" s="771"/>
      <c r="L24" s="771"/>
      <c r="M24" s="772"/>
      <c r="N24" s="773">
        <v>1</v>
      </c>
      <c r="O24" s="772">
        <v>200000</v>
      </c>
      <c r="P24" s="771"/>
      <c r="Q24" s="772"/>
      <c r="R24" s="795">
        <f t="shared" si="0"/>
        <v>1</v>
      </c>
      <c r="S24" s="769">
        <f t="shared" si="1"/>
        <v>200000</v>
      </c>
      <c r="T24" s="5"/>
      <c r="U24" s="6"/>
      <c r="V24" s="5"/>
    </row>
    <row r="25" spans="1:22" ht="24">
      <c r="A25" s="796" t="s">
        <v>7277</v>
      </c>
      <c r="B25" s="771"/>
      <c r="C25" s="772"/>
      <c r="D25" s="771"/>
      <c r="E25" s="772"/>
      <c r="F25" s="771"/>
      <c r="G25" s="772"/>
      <c r="H25" s="771"/>
      <c r="I25" s="771"/>
      <c r="J25" s="771"/>
      <c r="K25" s="771"/>
      <c r="L25" s="771"/>
      <c r="M25" s="772"/>
      <c r="N25" s="773">
        <v>1</v>
      </c>
      <c r="O25" s="772">
        <v>295000</v>
      </c>
      <c r="P25" s="771"/>
      <c r="Q25" s="772"/>
      <c r="R25" s="795">
        <f t="shared" si="0"/>
        <v>1</v>
      </c>
      <c r="S25" s="769">
        <f t="shared" si="1"/>
        <v>295000</v>
      </c>
      <c r="T25" s="5"/>
      <c r="U25" s="6"/>
      <c r="V25" s="5"/>
    </row>
    <row r="26" spans="1:22" ht="24">
      <c r="A26" s="231"/>
      <c r="B26" s="436"/>
      <c r="C26" s="503">
        <f>SUM(C6:C25)</f>
        <v>197515.02000000002</v>
      </c>
      <c r="D26" s="502">
        <f>SUM(D16:D25)</f>
        <v>0</v>
      </c>
      <c r="E26" s="503">
        <f>SUM(E6:E25)</f>
        <v>26000</v>
      </c>
      <c r="F26" s="502">
        <f>SUM(F16:F25)</f>
        <v>0</v>
      </c>
      <c r="G26" s="503">
        <f>SUM(G6:G25)</f>
        <v>70000</v>
      </c>
      <c r="H26" s="502">
        <f>SUM(H16:H25)</f>
        <v>0</v>
      </c>
      <c r="I26" s="502">
        <f>SUM(I16:I25)</f>
        <v>0</v>
      </c>
      <c r="J26" s="502">
        <f>SUM(J16:J25)</f>
        <v>2</v>
      </c>
      <c r="K26" s="502">
        <f>SUM(K6:K25)</f>
        <v>170000</v>
      </c>
      <c r="L26" s="502">
        <f>SUM(L16:L25)</f>
        <v>0</v>
      </c>
      <c r="M26" s="503">
        <f>SUM(M6:M25)</f>
        <v>13000</v>
      </c>
      <c r="N26" s="774"/>
      <c r="O26" s="503">
        <f>SUM(O16:O25)</f>
        <v>1445000</v>
      </c>
      <c r="P26" s="502">
        <f>SUM(P16:P25)</f>
        <v>0</v>
      </c>
      <c r="Q26" s="503">
        <f>SUM(Q6:Q25)</f>
        <v>355000</v>
      </c>
      <c r="R26" s="305"/>
      <c r="S26" s="503">
        <f>SUM(S6:S25)</f>
        <v>2276515.02</v>
      </c>
      <c r="T26" s="5"/>
      <c r="U26" s="5"/>
      <c r="V26" s="5"/>
    </row>
    <row r="27" spans="1:22" ht="24">
      <c r="A27" s="5"/>
      <c r="B27" s="5"/>
      <c r="C27" s="6"/>
      <c r="D27" s="5"/>
      <c r="E27" s="6"/>
      <c r="F27" s="5"/>
      <c r="G27" s="6"/>
      <c r="H27" s="5"/>
      <c r="I27" s="5"/>
      <c r="J27" s="5"/>
      <c r="K27" s="5"/>
      <c r="L27" s="5"/>
      <c r="M27" s="6"/>
      <c r="N27" s="69"/>
      <c r="O27" s="6"/>
      <c r="P27" s="5"/>
      <c r="Q27" s="6"/>
      <c r="R27" s="5"/>
      <c r="S27" s="5"/>
      <c r="T27" s="5"/>
      <c r="U27" s="5"/>
      <c r="V27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33"/>
  <sheetViews>
    <sheetView tabSelected="1" zoomScale="80" zoomScaleNormal="80" workbookViewId="0">
      <pane xSplit="2" ySplit="5" topLeftCell="C15" activePane="bottomRight" state="frozen"/>
      <selection pane="topRight" activeCell="B1" sqref="B1"/>
      <selection pane="bottomLeft" activeCell="A6" sqref="A6"/>
      <selection pane="bottomRight" activeCell="K36" sqref="K36"/>
    </sheetView>
  </sheetViews>
  <sheetFormatPr defaultColWidth="9" defaultRowHeight="24"/>
  <cols>
    <col min="1" max="1" width="9" style="5"/>
    <col min="2" max="2" width="50.08203125" style="5" customWidth="1"/>
    <col min="3" max="3" width="12.25" style="5" customWidth="1"/>
    <col min="4" max="4" width="12.25" style="6" customWidth="1"/>
    <col min="5" max="5" width="12" style="5" customWidth="1"/>
    <col min="6" max="6" width="11.5" style="6" customWidth="1"/>
    <col min="7" max="7" width="12.58203125" style="5" customWidth="1"/>
    <col min="8" max="8" width="11.5" style="6" customWidth="1"/>
    <col min="9" max="9" width="12" style="5" hidden="1" customWidth="1"/>
    <col min="10" max="10" width="10.5" style="5" hidden="1" customWidth="1"/>
    <col min="11" max="11" width="12" style="5" bestFit="1" customWidth="1"/>
    <col min="12" max="12" width="12.08203125" style="5" customWidth="1"/>
    <col min="13" max="13" width="12" style="5" bestFit="1" customWidth="1"/>
    <col min="14" max="14" width="11" style="6" customWidth="1"/>
    <col min="15" max="15" width="12" style="69" bestFit="1" customWidth="1"/>
    <col min="16" max="16" width="13" style="6" customWidth="1"/>
    <col min="17" max="17" width="12" style="5" bestFit="1" customWidth="1"/>
    <col min="18" max="18" width="11.08203125" style="6" bestFit="1" customWidth="1"/>
    <col min="19" max="19" width="12" style="5" bestFit="1" customWidth="1"/>
    <col min="20" max="20" width="15.5" style="5" customWidth="1"/>
    <col min="21" max="21" width="12.75" style="5" customWidth="1"/>
    <col min="22" max="22" width="15.83203125" style="5" customWidth="1"/>
    <col min="23" max="16384" width="9" style="5"/>
  </cols>
  <sheetData>
    <row r="1" spans="1:22" s="178" customFormat="1">
      <c r="B1" s="1325" t="s">
        <v>7294</v>
      </c>
      <c r="C1" s="1325"/>
      <c r="D1" s="1325"/>
      <c r="E1" s="1325"/>
      <c r="F1" s="1325"/>
      <c r="G1" s="1325"/>
      <c r="H1" s="1325"/>
      <c r="I1" s="1325"/>
      <c r="J1" s="1325"/>
      <c r="K1" s="1325"/>
      <c r="L1" s="1325"/>
      <c r="M1" s="1325"/>
      <c r="N1" s="1325"/>
      <c r="O1" s="1325"/>
      <c r="P1" s="1325"/>
      <c r="Q1" s="1325"/>
      <c r="R1" s="1325"/>
      <c r="S1" s="1325"/>
      <c r="T1" s="1325"/>
    </row>
    <row r="2" spans="1:22" s="178" customFormat="1">
      <c r="B2" s="1330" t="s">
        <v>4120</v>
      </c>
      <c r="C2" s="1330"/>
      <c r="D2" s="1330"/>
      <c r="E2" s="1330"/>
      <c r="F2" s="1330"/>
      <c r="G2" s="1330"/>
      <c r="H2" s="1330"/>
      <c r="I2" s="1330"/>
      <c r="J2" s="1330"/>
      <c r="K2" s="1330"/>
      <c r="L2" s="1330"/>
      <c r="M2" s="1330"/>
      <c r="N2" s="1330"/>
      <c r="O2" s="1330"/>
      <c r="P2" s="1330"/>
      <c r="Q2" s="1330"/>
      <c r="R2" s="1330"/>
      <c r="S2" s="1330"/>
      <c r="T2" s="1330"/>
    </row>
    <row r="4" spans="1:22" s="802" customFormat="1">
      <c r="A4" s="1331" t="s">
        <v>6729</v>
      </c>
      <c r="B4" s="1332" t="s">
        <v>686</v>
      </c>
      <c r="C4" s="1331" t="s">
        <v>6717</v>
      </c>
      <c r="D4" s="1331"/>
      <c r="E4" s="1331" t="s">
        <v>6718</v>
      </c>
      <c r="F4" s="1331"/>
      <c r="G4" s="1331" t="s">
        <v>6719</v>
      </c>
      <c r="H4" s="1331"/>
      <c r="I4" s="1331" t="s">
        <v>6720</v>
      </c>
      <c r="J4" s="1331"/>
      <c r="K4" s="1331" t="s">
        <v>6721</v>
      </c>
      <c r="L4" s="1331"/>
      <c r="M4" s="1331" t="s">
        <v>6722</v>
      </c>
      <c r="N4" s="1331"/>
      <c r="O4" s="1331" t="s">
        <v>6723</v>
      </c>
      <c r="P4" s="1331"/>
      <c r="Q4" s="1331" t="s">
        <v>6724</v>
      </c>
      <c r="R4" s="1331"/>
      <c r="S4" s="1331" t="s">
        <v>6725</v>
      </c>
      <c r="T4" s="1331"/>
    </row>
    <row r="5" spans="1:22" s="802" customFormat="1" ht="72">
      <c r="A5" s="1331"/>
      <c r="B5" s="1332"/>
      <c r="C5" s="377" t="s">
        <v>6726</v>
      </c>
      <c r="D5" s="1333" t="s">
        <v>6727</v>
      </c>
      <c r="E5" s="377" t="s">
        <v>6726</v>
      </c>
      <c r="F5" s="1333" t="s">
        <v>6727</v>
      </c>
      <c r="G5" s="377" t="s">
        <v>6726</v>
      </c>
      <c r="H5" s="1333" t="s">
        <v>6727</v>
      </c>
      <c r="I5" s="377" t="s">
        <v>6726</v>
      </c>
      <c r="J5" s="377" t="s">
        <v>6727</v>
      </c>
      <c r="K5" s="377" t="s">
        <v>6726</v>
      </c>
      <c r="L5" s="377" t="s">
        <v>6727</v>
      </c>
      <c r="M5" s="377" t="s">
        <v>6726</v>
      </c>
      <c r="N5" s="1333" t="s">
        <v>6727</v>
      </c>
      <c r="O5" s="377" t="s">
        <v>6726</v>
      </c>
      <c r="P5" s="1333" t="s">
        <v>6727</v>
      </c>
      <c r="Q5" s="377" t="s">
        <v>6726</v>
      </c>
      <c r="R5" s="1333" t="s">
        <v>6727</v>
      </c>
      <c r="S5" s="377" t="s">
        <v>6726</v>
      </c>
      <c r="T5" s="377" t="s">
        <v>6727</v>
      </c>
    </row>
    <row r="6" spans="1:22">
      <c r="A6" s="433">
        <v>1</v>
      </c>
      <c r="B6" s="1334" t="s">
        <v>7179</v>
      </c>
      <c r="C6" s="1142"/>
      <c r="D6" s="745"/>
      <c r="E6" s="1335"/>
      <c r="F6" s="1336"/>
      <c r="G6" s="1335">
        <v>1</v>
      </c>
      <c r="H6" s="1336">
        <f>G6*35000</f>
        <v>35000</v>
      </c>
      <c r="I6" s="1337"/>
      <c r="J6" s="1337"/>
      <c r="K6" s="1335"/>
      <c r="L6" s="1337"/>
      <c r="M6" s="1335"/>
      <c r="N6" s="1336"/>
      <c r="O6" s="1335"/>
      <c r="P6" s="1336"/>
      <c r="Q6" s="1335"/>
      <c r="R6" s="1336"/>
      <c r="S6" s="1335">
        <f>C6+E6+G6+I6+K6+M6+O6+Q6</f>
        <v>1</v>
      </c>
      <c r="T6" s="1337">
        <f>D6+F6+H6+J6+L6+N6+P6+R6</f>
        <v>35000</v>
      </c>
    </row>
    <row r="7" spans="1:22">
      <c r="A7" s="433">
        <v>2</v>
      </c>
      <c r="B7" s="1334" t="s">
        <v>7180</v>
      </c>
      <c r="C7" s="1142"/>
      <c r="D7" s="745"/>
      <c r="E7" s="1335"/>
      <c r="F7" s="1336"/>
      <c r="G7" s="1335">
        <v>1</v>
      </c>
      <c r="H7" s="1336">
        <f>G7*35000</f>
        <v>35000</v>
      </c>
      <c r="I7" s="1337"/>
      <c r="J7" s="1337"/>
      <c r="K7" s="1335"/>
      <c r="L7" s="1337"/>
      <c r="M7" s="1335"/>
      <c r="N7" s="1336"/>
      <c r="O7" s="1335"/>
      <c r="P7" s="1336"/>
      <c r="Q7" s="1335"/>
      <c r="R7" s="1336"/>
      <c r="S7" s="1335">
        <f t="shared" ref="S7:T25" si="0">C7+E7+G7+I7+K7+M7+O7+Q7</f>
        <v>1</v>
      </c>
      <c r="T7" s="1337">
        <f t="shared" si="0"/>
        <v>35000</v>
      </c>
    </row>
    <row r="8" spans="1:22">
      <c r="A8" s="433">
        <v>3</v>
      </c>
      <c r="B8" s="764" t="s">
        <v>7192</v>
      </c>
      <c r="C8" s="1142"/>
      <c r="D8" s="745"/>
      <c r="E8" s="1335"/>
      <c r="F8" s="1336"/>
      <c r="G8" s="1335"/>
      <c r="H8" s="1336"/>
      <c r="I8" s="1337"/>
      <c r="J8" s="1337"/>
      <c r="K8" s="1335"/>
      <c r="L8" s="1337"/>
      <c r="M8" s="1335"/>
      <c r="N8" s="1336"/>
      <c r="O8" s="1335"/>
      <c r="P8" s="1336"/>
      <c r="Q8" s="1335">
        <v>2</v>
      </c>
      <c r="R8" s="1336">
        <f>Q8*28000</f>
        <v>56000</v>
      </c>
      <c r="S8" s="1335">
        <f t="shared" si="0"/>
        <v>2</v>
      </c>
      <c r="T8" s="1337">
        <f t="shared" si="0"/>
        <v>56000</v>
      </c>
    </row>
    <row r="9" spans="1:22">
      <c r="A9" s="433">
        <v>4</v>
      </c>
      <c r="B9" s="428" t="s">
        <v>7181</v>
      </c>
      <c r="C9" s="1142"/>
      <c r="D9" s="745"/>
      <c r="E9" s="1335">
        <v>2</v>
      </c>
      <c r="F9" s="1336">
        <f>E9*13000</f>
        <v>26000</v>
      </c>
      <c r="G9" s="1335"/>
      <c r="H9" s="1336"/>
      <c r="I9" s="1337"/>
      <c r="J9" s="1337"/>
      <c r="K9" s="1335"/>
      <c r="L9" s="1337"/>
      <c r="M9" s="1335">
        <v>1</v>
      </c>
      <c r="N9" s="1336">
        <f>M9*13000</f>
        <v>13000</v>
      </c>
      <c r="O9" s="1335"/>
      <c r="P9" s="1336"/>
      <c r="Q9" s="1335">
        <v>1</v>
      </c>
      <c r="R9" s="1336">
        <f>Q9*13000</f>
        <v>13000</v>
      </c>
      <c r="S9" s="1335">
        <f t="shared" si="0"/>
        <v>4</v>
      </c>
      <c r="T9" s="1337">
        <f t="shared" si="0"/>
        <v>52000</v>
      </c>
    </row>
    <row r="10" spans="1:22">
      <c r="A10" s="433">
        <v>5</v>
      </c>
      <c r="B10" s="764" t="s">
        <v>7182</v>
      </c>
      <c r="C10" s="1142"/>
      <c r="D10" s="745"/>
      <c r="E10" s="1335"/>
      <c r="F10" s="1336"/>
      <c r="G10" s="1335"/>
      <c r="H10" s="1336"/>
      <c r="I10" s="1337"/>
      <c r="J10" s="1337"/>
      <c r="K10" s="1335"/>
      <c r="L10" s="1337"/>
      <c r="M10" s="1335"/>
      <c r="N10" s="1336">
        <f>M10*30000</f>
        <v>0</v>
      </c>
      <c r="O10" s="1335"/>
      <c r="P10" s="1336"/>
      <c r="Q10" s="1335">
        <v>1</v>
      </c>
      <c r="R10" s="1336">
        <f>Q10*30000</f>
        <v>30000</v>
      </c>
      <c r="S10" s="1335">
        <f t="shared" si="0"/>
        <v>1</v>
      </c>
      <c r="T10" s="1337">
        <f t="shared" si="0"/>
        <v>30000</v>
      </c>
    </row>
    <row r="11" spans="1:22">
      <c r="A11" s="433">
        <v>6</v>
      </c>
      <c r="B11" s="764" t="s">
        <v>7183</v>
      </c>
      <c r="C11" s="1142"/>
      <c r="D11" s="745"/>
      <c r="E11" s="1335"/>
      <c r="F11" s="1336"/>
      <c r="G11" s="1335"/>
      <c r="H11" s="1336"/>
      <c r="I11" s="1337"/>
      <c r="J11" s="1337"/>
      <c r="K11" s="1335"/>
      <c r="L11" s="1337"/>
      <c r="M11" s="1335"/>
      <c r="N11" s="1336"/>
      <c r="O11" s="1335"/>
      <c r="P11" s="1336"/>
      <c r="Q11" s="1335">
        <v>2</v>
      </c>
      <c r="R11" s="1336">
        <f>Q11*30000</f>
        <v>60000</v>
      </c>
      <c r="S11" s="1335">
        <f t="shared" si="0"/>
        <v>2</v>
      </c>
      <c r="T11" s="1337">
        <f t="shared" si="0"/>
        <v>60000</v>
      </c>
    </row>
    <row r="12" spans="1:22">
      <c r="A12" s="433">
        <v>7</v>
      </c>
      <c r="B12" s="765" t="s">
        <v>7184</v>
      </c>
      <c r="C12" s="1142"/>
      <c r="D12" s="745"/>
      <c r="E12" s="1335"/>
      <c r="F12" s="1336"/>
      <c r="G12" s="1335"/>
      <c r="H12" s="1336"/>
      <c r="I12" s="1337"/>
      <c r="J12" s="1337"/>
      <c r="K12" s="1335"/>
      <c r="L12" s="1337"/>
      <c r="M12" s="1335"/>
      <c r="N12" s="1336"/>
      <c r="O12" s="1335"/>
      <c r="P12" s="1336"/>
      <c r="Q12" s="1335">
        <v>1</v>
      </c>
      <c r="R12" s="1336">
        <f>Q12*44000</f>
        <v>44000</v>
      </c>
      <c r="S12" s="1335">
        <f t="shared" si="0"/>
        <v>1</v>
      </c>
      <c r="T12" s="1337">
        <f t="shared" si="0"/>
        <v>44000</v>
      </c>
    </row>
    <row r="13" spans="1:22">
      <c r="A13" s="433">
        <v>8</v>
      </c>
      <c r="B13" s="766" t="s">
        <v>7185</v>
      </c>
      <c r="C13" s="433"/>
      <c r="D13" s="497"/>
      <c r="E13" s="1338"/>
      <c r="F13" s="1339"/>
      <c r="G13" s="1338"/>
      <c r="H13" s="1339"/>
      <c r="I13" s="1340"/>
      <c r="J13" s="1339"/>
      <c r="K13" s="1338"/>
      <c r="L13" s="1340"/>
      <c r="M13" s="1338"/>
      <c r="N13" s="1339"/>
      <c r="O13" s="1338"/>
      <c r="P13" s="1339"/>
      <c r="Q13" s="1338">
        <v>2</v>
      </c>
      <c r="R13" s="1339">
        <f>Q13*32000</f>
        <v>64000</v>
      </c>
      <c r="S13" s="1335">
        <f t="shared" si="0"/>
        <v>2</v>
      </c>
      <c r="T13" s="1337">
        <f t="shared" si="0"/>
        <v>64000</v>
      </c>
      <c r="V13" s="6"/>
    </row>
    <row r="14" spans="1:22">
      <c r="A14" s="433">
        <v>9</v>
      </c>
      <c r="B14" s="766" t="s">
        <v>7186</v>
      </c>
      <c r="C14" s="433"/>
      <c r="D14" s="497"/>
      <c r="E14" s="1338"/>
      <c r="F14" s="1339"/>
      <c r="G14" s="1338"/>
      <c r="H14" s="1339"/>
      <c r="I14" s="1340"/>
      <c r="J14" s="1339"/>
      <c r="K14" s="1338"/>
      <c r="L14" s="1340"/>
      <c r="M14" s="1338"/>
      <c r="N14" s="1339"/>
      <c r="O14" s="1338"/>
      <c r="P14" s="1339"/>
      <c r="Q14" s="1338">
        <v>2</v>
      </c>
      <c r="R14" s="1339">
        <f>Q14*19000</f>
        <v>38000</v>
      </c>
      <c r="S14" s="1335">
        <f t="shared" si="0"/>
        <v>2</v>
      </c>
      <c r="T14" s="1337">
        <f t="shared" si="0"/>
        <v>38000</v>
      </c>
      <c r="V14" s="6"/>
    </row>
    <row r="15" spans="1:22">
      <c r="A15" s="433">
        <v>10</v>
      </c>
      <c r="B15" s="765" t="s">
        <v>7295</v>
      </c>
      <c r="C15" s="433"/>
      <c r="D15" s="497"/>
      <c r="E15" s="1338"/>
      <c r="F15" s="1339"/>
      <c r="G15" s="1338"/>
      <c r="H15" s="1339"/>
      <c r="I15" s="1340"/>
      <c r="J15" s="1339"/>
      <c r="K15" s="1338"/>
      <c r="L15" s="1339"/>
      <c r="M15" s="1338"/>
      <c r="N15" s="1339"/>
      <c r="O15" s="1338"/>
      <c r="P15" s="1339"/>
      <c r="Q15" s="1338">
        <v>1</v>
      </c>
      <c r="R15" s="1339">
        <f>Q15*50000</f>
        <v>50000</v>
      </c>
      <c r="S15" s="1335">
        <f t="shared" si="0"/>
        <v>1</v>
      </c>
      <c r="T15" s="1337">
        <f t="shared" si="0"/>
        <v>50000</v>
      </c>
      <c r="V15" s="6"/>
    </row>
    <row r="16" spans="1:22">
      <c r="A16" s="433">
        <v>11</v>
      </c>
      <c r="B16" s="1341" t="s">
        <v>7296</v>
      </c>
      <c r="C16" s="433">
        <v>1</v>
      </c>
      <c r="D16" s="497">
        <f>C16*83515.02</f>
        <v>83515.02</v>
      </c>
      <c r="E16" s="1338"/>
      <c r="F16" s="1339"/>
      <c r="G16" s="1338"/>
      <c r="H16" s="1339"/>
      <c r="I16" s="1340"/>
      <c r="J16" s="1340"/>
      <c r="K16" s="1338"/>
      <c r="L16" s="1340"/>
      <c r="M16" s="1338"/>
      <c r="N16" s="1339"/>
      <c r="O16" s="1338"/>
      <c r="P16" s="1339"/>
      <c r="Q16" s="1338"/>
      <c r="R16" s="1339"/>
      <c r="S16" s="1335">
        <f t="shared" si="0"/>
        <v>1</v>
      </c>
      <c r="T16" s="1337">
        <f t="shared" si="0"/>
        <v>83515.02</v>
      </c>
      <c r="V16" s="6"/>
    </row>
    <row r="17" spans="1:22">
      <c r="A17" s="433">
        <v>12</v>
      </c>
      <c r="B17" s="764" t="s">
        <v>7193</v>
      </c>
      <c r="C17" s="433">
        <v>2</v>
      </c>
      <c r="D17" s="497">
        <v>44000</v>
      </c>
      <c r="E17" s="1338"/>
      <c r="F17" s="1339"/>
      <c r="G17" s="1338"/>
      <c r="H17" s="1339"/>
      <c r="I17" s="1340"/>
      <c r="J17" s="1340"/>
      <c r="K17" s="1338"/>
      <c r="L17" s="1340"/>
      <c r="M17" s="1338"/>
      <c r="N17" s="1339"/>
      <c r="O17" s="1338"/>
      <c r="P17" s="1339"/>
      <c r="Q17" s="1338"/>
      <c r="R17" s="1339"/>
      <c r="S17" s="1335">
        <f t="shared" si="0"/>
        <v>2</v>
      </c>
      <c r="T17" s="1337">
        <f t="shared" si="0"/>
        <v>44000</v>
      </c>
      <c r="V17" s="6"/>
    </row>
    <row r="18" spans="1:22">
      <c r="A18" s="433">
        <v>13</v>
      </c>
      <c r="B18" s="764" t="s">
        <v>7194</v>
      </c>
      <c r="C18" s="433"/>
      <c r="D18" s="497"/>
      <c r="E18" s="1338"/>
      <c r="F18" s="1339"/>
      <c r="G18" s="1338"/>
      <c r="H18" s="1339"/>
      <c r="I18" s="1340"/>
      <c r="J18" s="1340"/>
      <c r="K18" s="1338">
        <v>1</v>
      </c>
      <c r="L18" s="1339">
        <v>150000</v>
      </c>
      <c r="M18" s="1338"/>
      <c r="N18" s="1339"/>
      <c r="O18" s="1338"/>
      <c r="P18" s="1339"/>
      <c r="Q18" s="1338"/>
      <c r="R18" s="1339"/>
      <c r="S18" s="1335">
        <f t="shared" si="0"/>
        <v>1</v>
      </c>
      <c r="T18" s="1337">
        <f t="shared" si="0"/>
        <v>150000</v>
      </c>
      <c r="V18" s="6"/>
    </row>
    <row r="19" spans="1:22">
      <c r="A19" s="433">
        <v>14</v>
      </c>
      <c r="B19" s="764" t="s">
        <v>7195</v>
      </c>
      <c r="C19" s="433"/>
      <c r="D19" s="497"/>
      <c r="E19" s="1338"/>
      <c r="F19" s="1339"/>
      <c r="G19" s="1338"/>
      <c r="H19" s="1339"/>
      <c r="I19" s="1340"/>
      <c r="J19" s="1340"/>
      <c r="K19" s="1338">
        <v>1</v>
      </c>
      <c r="L19" s="1339">
        <v>20000</v>
      </c>
      <c r="M19" s="1338"/>
      <c r="N19" s="1339"/>
      <c r="O19" s="1338"/>
      <c r="P19" s="1339"/>
      <c r="Q19" s="1338"/>
      <c r="R19" s="1339"/>
      <c r="S19" s="1335">
        <f t="shared" si="0"/>
        <v>1</v>
      </c>
      <c r="T19" s="1337">
        <f t="shared" si="0"/>
        <v>20000</v>
      </c>
      <c r="V19" s="6"/>
    </row>
    <row r="20" spans="1:22">
      <c r="A20" s="433">
        <v>15</v>
      </c>
      <c r="B20" s="764" t="s">
        <v>7196</v>
      </c>
      <c r="C20" s="433">
        <v>2</v>
      </c>
      <c r="D20" s="497">
        <v>70000</v>
      </c>
      <c r="E20" s="1338"/>
      <c r="F20" s="1339"/>
      <c r="G20" s="1338"/>
      <c r="H20" s="1339"/>
      <c r="I20" s="1340"/>
      <c r="J20" s="1340"/>
      <c r="K20" s="1338"/>
      <c r="L20" s="1340"/>
      <c r="M20" s="1338"/>
      <c r="N20" s="1339"/>
      <c r="O20" s="1338"/>
      <c r="P20" s="1339"/>
      <c r="Q20" s="1338"/>
      <c r="R20" s="1339"/>
      <c r="S20" s="1335">
        <f t="shared" si="0"/>
        <v>2</v>
      </c>
      <c r="T20" s="1337">
        <f t="shared" si="0"/>
        <v>70000</v>
      </c>
      <c r="V20" s="6"/>
    </row>
    <row r="21" spans="1:22">
      <c r="A21" s="433">
        <v>16</v>
      </c>
      <c r="B21" s="764" t="s">
        <v>7187</v>
      </c>
      <c r="C21" s="433"/>
      <c r="D21" s="497"/>
      <c r="E21" s="1338"/>
      <c r="F21" s="1339"/>
      <c r="G21" s="1338"/>
      <c r="H21" s="1339"/>
      <c r="I21" s="1340"/>
      <c r="J21" s="1340"/>
      <c r="K21" s="1338"/>
      <c r="L21" s="1340"/>
      <c r="M21" s="1338"/>
      <c r="N21" s="1339"/>
      <c r="O21" s="1338">
        <v>1</v>
      </c>
      <c r="P21" s="1339">
        <f>O21*250000</f>
        <v>250000</v>
      </c>
      <c r="Q21" s="1338"/>
      <c r="R21" s="1339"/>
      <c r="S21" s="1335">
        <f t="shared" si="0"/>
        <v>1</v>
      </c>
      <c r="T21" s="1337">
        <f t="shared" si="0"/>
        <v>250000</v>
      </c>
      <c r="V21" s="6"/>
    </row>
    <row r="22" spans="1:22">
      <c r="A22" s="433">
        <v>17</v>
      </c>
      <c r="B22" s="796" t="s">
        <v>7278</v>
      </c>
      <c r="C22" s="433"/>
      <c r="D22" s="497"/>
      <c r="E22" s="1338"/>
      <c r="F22" s="1339"/>
      <c r="G22" s="1338"/>
      <c r="H22" s="1339"/>
      <c r="I22" s="1340"/>
      <c r="J22" s="1340"/>
      <c r="K22" s="1338"/>
      <c r="L22" s="1340"/>
      <c r="M22" s="1338"/>
      <c r="N22" s="1339"/>
      <c r="O22" s="1338">
        <v>1</v>
      </c>
      <c r="P22" s="1339">
        <v>350000</v>
      </c>
      <c r="Q22" s="1338"/>
      <c r="R22" s="1339"/>
      <c r="S22" s="1335">
        <f t="shared" si="0"/>
        <v>1</v>
      </c>
      <c r="T22" s="1337">
        <f t="shared" si="0"/>
        <v>350000</v>
      </c>
      <c r="V22" s="6"/>
    </row>
    <row r="23" spans="1:22">
      <c r="A23" s="433">
        <v>18</v>
      </c>
      <c r="B23" s="796" t="s">
        <v>7190</v>
      </c>
      <c r="C23" s="433"/>
      <c r="D23" s="497"/>
      <c r="E23" s="1338"/>
      <c r="F23" s="1339"/>
      <c r="G23" s="1338"/>
      <c r="H23" s="1339"/>
      <c r="I23" s="1340"/>
      <c r="J23" s="1340"/>
      <c r="K23" s="1338"/>
      <c r="L23" s="1340"/>
      <c r="M23" s="1338"/>
      <c r="N23" s="1339"/>
      <c r="O23" s="1338">
        <v>1</v>
      </c>
      <c r="P23" s="1339">
        <v>350000</v>
      </c>
      <c r="Q23" s="1338"/>
      <c r="R23" s="1339"/>
      <c r="S23" s="1335">
        <f t="shared" si="0"/>
        <v>1</v>
      </c>
      <c r="T23" s="1337">
        <f t="shared" si="0"/>
        <v>350000</v>
      </c>
      <c r="V23" s="6"/>
    </row>
    <row r="24" spans="1:22">
      <c r="A24" s="433">
        <v>19</v>
      </c>
      <c r="B24" s="796" t="s">
        <v>7191</v>
      </c>
      <c r="C24" s="433"/>
      <c r="D24" s="497"/>
      <c r="E24" s="1338"/>
      <c r="F24" s="1339"/>
      <c r="G24" s="1338"/>
      <c r="H24" s="1339"/>
      <c r="I24" s="1340"/>
      <c r="J24" s="1340"/>
      <c r="K24" s="1338"/>
      <c r="L24" s="1340"/>
      <c r="M24" s="1338"/>
      <c r="N24" s="1339"/>
      <c r="O24" s="1338">
        <v>1</v>
      </c>
      <c r="P24" s="1339">
        <v>200000</v>
      </c>
      <c r="Q24" s="1338"/>
      <c r="R24" s="1339"/>
      <c r="S24" s="1335">
        <f t="shared" si="0"/>
        <v>1</v>
      </c>
      <c r="T24" s="1337">
        <f t="shared" si="0"/>
        <v>200000</v>
      </c>
      <c r="V24" s="6"/>
    </row>
    <row r="25" spans="1:22">
      <c r="A25" s="433">
        <v>20</v>
      </c>
      <c r="B25" s="796" t="s">
        <v>7277</v>
      </c>
      <c r="C25" s="231"/>
      <c r="D25" s="497"/>
      <c r="E25" s="1338"/>
      <c r="F25" s="1339"/>
      <c r="G25" s="1338"/>
      <c r="H25" s="1339"/>
      <c r="I25" s="1340"/>
      <c r="J25" s="1340"/>
      <c r="K25" s="1338"/>
      <c r="L25" s="1340"/>
      <c r="M25" s="1338"/>
      <c r="N25" s="1339"/>
      <c r="O25" s="1338">
        <v>1</v>
      </c>
      <c r="P25" s="1339">
        <v>295000</v>
      </c>
      <c r="Q25" s="1338"/>
      <c r="R25" s="1339"/>
      <c r="S25" s="1335">
        <f t="shared" si="0"/>
        <v>1</v>
      </c>
      <c r="T25" s="1337">
        <f t="shared" si="0"/>
        <v>295000</v>
      </c>
      <c r="V25" s="6"/>
    </row>
    <row r="26" spans="1:22" ht="24.5" thickBot="1">
      <c r="A26" s="1342" t="s">
        <v>7297</v>
      </c>
      <c r="B26" s="1342"/>
      <c r="C26" s="1343"/>
      <c r="D26" s="1344">
        <f>SUM(D6:D25)</f>
        <v>197515.02000000002</v>
      </c>
      <c r="E26" s="1345">
        <f>SUM(E6:E25)</f>
        <v>2</v>
      </c>
      <c r="F26" s="1346">
        <f t="shared" ref="F26:T26" si="1">SUM(F6:F25)</f>
        <v>26000</v>
      </c>
      <c r="G26" s="1345">
        <f t="shared" si="1"/>
        <v>2</v>
      </c>
      <c r="H26" s="1346">
        <f t="shared" si="1"/>
        <v>70000</v>
      </c>
      <c r="I26" s="1347">
        <f t="shared" si="1"/>
        <v>0</v>
      </c>
      <c r="J26" s="1347">
        <f t="shared" si="1"/>
        <v>0</v>
      </c>
      <c r="K26" s="1345">
        <f t="shared" si="1"/>
        <v>2</v>
      </c>
      <c r="L26" s="1347">
        <f t="shared" si="1"/>
        <v>170000</v>
      </c>
      <c r="M26" s="1345">
        <f t="shared" si="1"/>
        <v>1</v>
      </c>
      <c r="N26" s="1346">
        <f t="shared" si="1"/>
        <v>13000</v>
      </c>
      <c r="O26" s="1345">
        <f t="shared" si="1"/>
        <v>5</v>
      </c>
      <c r="P26" s="1346">
        <f t="shared" si="1"/>
        <v>1445000</v>
      </c>
      <c r="Q26" s="1345">
        <f t="shared" si="1"/>
        <v>12</v>
      </c>
      <c r="R26" s="1346">
        <f t="shared" si="1"/>
        <v>355000</v>
      </c>
      <c r="S26" s="1345">
        <f t="shared" si="1"/>
        <v>29</v>
      </c>
      <c r="T26" s="1346">
        <f t="shared" si="1"/>
        <v>2276515.02</v>
      </c>
    </row>
    <row r="27" spans="1:22" ht="24.5" thickTop="1"/>
    <row r="28" spans="1:22">
      <c r="A28" s="1348" t="s">
        <v>7298</v>
      </c>
      <c r="B28" s="1348"/>
      <c r="C28" s="1348"/>
      <c r="D28" s="1348"/>
      <c r="E28" s="1348"/>
      <c r="F28" s="1348"/>
      <c r="G28" s="1348"/>
      <c r="H28" s="1348"/>
      <c r="I28" s="1348"/>
      <c r="J28" s="1348"/>
      <c r="K28" s="1348"/>
      <c r="L28" s="1348"/>
      <c r="M28" s="1348"/>
      <c r="N28" s="1348"/>
      <c r="O28" s="1348"/>
      <c r="P28" s="1348"/>
      <c r="Q28" s="1348"/>
      <c r="R28" s="1348"/>
      <c r="S28" s="1348"/>
      <c r="T28" s="1348"/>
    </row>
    <row r="29" spans="1:22">
      <c r="A29" s="1349"/>
      <c r="B29" s="1349"/>
      <c r="C29" s="1349"/>
      <c r="D29" s="1349"/>
      <c r="E29" s="1349"/>
      <c r="F29" s="1349"/>
      <c r="G29" s="1349"/>
      <c r="H29" s="1349"/>
      <c r="I29" s="1349"/>
      <c r="J29" s="1349"/>
      <c r="K29" s="1349"/>
      <c r="L29" s="1349"/>
      <c r="M29" s="1349"/>
      <c r="N29" s="1349"/>
      <c r="O29" s="1349"/>
      <c r="P29" s="1349"/>
      <c r="Q29" s="1349"/>
      <c r="R29" s="1349"/>
      <c r="S29" s="1349"/>
      <c r="T29" s="1349"/>
    </row>
    <row r="32" spans="1:22" s="178" customFormat="1">
      <c r="A32" s="1348" t="s">
        <v>7299</v>
      </c>
      <c r="B32" s="1348"/>
      <c r="C32" s="1348"/>
      <c r="D32" s="1348"/>
      <c r="E32" s="1348"/>
      <c r="F32" s="1348"/>
      <c r="G32" s="1348"/>
      <c r="H32" s="1348"/>
      <c r="I32" s="1348"/>
      <c r="J32" s="1348"/>
      <c r="K32" s="1348"/>
      <c r="L32" s="1348"/>
      <c r="M32" s="1348"/>
      <c r="N32" s="1348"/>
      <c r="O32" s="1348"/>
      <c r="P32" s="1348"/>
      <c r="Q32" s="1348"/>
      <c r="R32" s="1348"/>
      <c r="S32" s="1348"/>
      <c r="T32" s="1348"/>
    </row>
    <row r="33" spans="1:20" s="178" customFormat="1">
      <c r="A33" s="1348" t="s">
        <v>7300</v>
      </c>
      <c r="B33" s="1348"/>
      <c r="C33" s="1348"/>
      <c r="D33" s="1348"/>
      <c r="E33" s="1348"/>
      <c r="F33" s="1348"/>
      <c r="G33" s="1348"/>
      <c r="H33" s="1348"/>
      <c r="I33" s="1348"/>
      <c r="J33" s="1348"/>
      <c r="K33" s="1348"/>
      <c r="L33" s="1348"/>
      <c r="M33" s="1348"/>
      <c r="N33" s="1348"/>
      <c r="O33" s="1348"/>
      <c r="P33" s="1348"/>
      <c r="Q33" s="1348"/>
      <c r="R33" s="1348"/>
      <c r="S33" s="1348"/>
      <c r="T33" s="1348"/>
    </row>
  </sheetData>
  <mergeCells count="17">
    <mergeCell ref="A33:T33"/>
    <mergeCell ref="O4:P4"/>
    <mergeCell ref="Q4:R4"/>
    <mergeCell ref="S4:T4"/>
    <mergeCell ref="A26:B26"/>
    <mergeCell ref="A28:T28"/>
    <mergeCell ref="A32:T32"/>
    <mergeCell ref="B1:T1"/>
    <mergeCell ref="B2:T2"/>
    <mergeCell ref="A4:A5"/>
    <mergeCell ref="B4:B5"/>
    <mergeCell ref="C4:D4"/>
    <mergeCell ref="E4:F4"/>
    <mergeCell ref="G4:H4"/>
    <mergeCell ref="I4:J4"/>
    <mergeCell ref="K4:L4"/>
    <mergeCell ref="M4:N4"/>
  </mergeCells>
  <pageMargins left="0.2" right="0.2" top="0.57999999999999996" bottom="0.75" header="0.3" footer="0.3"/>
  <pageSetup paperSize="9" scale="53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C14" sqref="C14"/>
    </sheetView>
  </sheetViews>
  <sheetFormatPr defaultColWidth="8.83203125" defaultRowHeight="24"/>
  <cols>
    <col min="1" max="1" width="6.33203125" style="5" customWidth="1"/>
    <col min="2" max="2" width="12.83203125" style="5" customWidth="1"/>
    <col min="3" max="3" width="17.5" style="5" customWidth="1"/>
    <col min="4" max="12" width="12" style="5" customWidth="1"/>
    <col min="13" max="13" width="12" style="386" customWidth="1"/>
    <col min="14" max="16384" width="8.83203125" style="5"/>
  </cols>
  <sheetData>
    <row r="1" spans="1:13">
      <c r="A1" s="87"/>
      <c r="B1" s="510" t="s">
        <v>2248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</row>
    <row r="2" spans="1:13">
      <c r="A2" s="87"/>
      <c r="B2" s="269"/>
      <c r="C2" s="214" t="s">
        <v>1044</v>
      </c>
      <c r="D2" s="214" t="s">
        <v>1054</v>
      </c>
      <c r="E2" s="214" t="s">
        <v>1046</v>
      </c>
      <c r="F2" s="214" t="s">
        <v>1047</v>
      </c>
      <c r="G2" s="214" t="s">
        <v>1041</v>
      </c>
      <c r="H2" s="214" t="s">
        <v>1043</v>
      </c>
      <c r="I2" s="214" t="s">
        <v>1168</v>
      </c>
      <c r="J2" s="214" t="s">
        <v>1169</v>
      </c>
      <c r="K2" s="214" t="s">
        <v>1056</v>
      </c>
      <c r="L2" s="214" t="s">
        <v>1057</v>
      </c>
      <c r="M2" s="382" t="s">
        <v>6694</v>
      </c>
    </row>
    <row r="3" spans="1:13" s="129" customFormat="1" ht="96">
      <c r="A3" s="381" t="s">
        <v>2198</v>
      </c>
      <c r="B3" s="381" t="s">
        <v>700</v>
      </c>
      <c r="C3" s="381" t="s">
        <v>705</v>
      </c>
      <c r="D3" s="381" t="s">
        <v>702</v>
      </c>
      <c r="E3" s="380" t="s">
        <v>581</v>
      </c>
      <c r="F3" s="380" t="s">
        <v>6690</v>
      </c>
      <c r="G3" s="380" t="s">
        <v>6685</v>
      </c>
      <c r="H3" s="380" t="s">
        <v>6691</v>
      </c>
      <c r="I3" s="380" t="s">
        <v>6687</v>
      </c>
      <c r="J3" s="380" t="s">
        <v>6692</v>
      </c>
      <c r="K3" s="380" t="s">
        <v>592</v>
      </c>
      <c r="L3" s="381" t="s">
        <v>701</v>
      </c>
      <c r="M3" s="383" t="s">
        <v>699</v>
      </c>
    </row>
    <row r="4" spans="1:13">
      <c r="A4" s="378">
        <v>1</v>
      </c>
      <c r="B4" s="231" t="s">
        <v>4121</v>
      </c>
      <c r="C4" s="737">
        <v>216000</v>
      </c>
      <c r="D4" s="376">
        <v>810481.54857142863</v>
      </c>
      <c r="E4" s="739">
        <v>76175.762947701151</v>
      </c>
      <c r="F4" s="740">
        <v>18906</v>
      </c>
      <c r="G4" s="376"/>
      <c r="H4" s="740">
        <v>3500</v>
      </c>
      <c r="I4" s="376"/>
      <c r="J4" s="740">
        <v>6500</v>
      </c>
      <c r="K4" s="741">
        <v>1300</v>
      </c>
      <c r="L4" s="761">
        <v>287970</v>
      </c>
      <c r="M4" s="388">
        <f>SUM(C4:L4)</f>
        <v>1420833.3115191297</v>
      </c>
    </row>
    <row r="5" spans="1:13">
      <c r="A5" s="378">
        <v>2</v>
      </c>
      <c r="B5" s="231" t="s">
        <v>7170</v>
      </c>
      <c r="C5" s="738">
        <v>240000</v>
      </c>
      <c r="D5" s="376">
        <v>682897.18142857135</v>
      </c>
      <c r="E5" s="739">
        <v>137361.99303456754</v>
      </c>
      <c r="F5" s="740">
        <v>28154</v>
      </c>
      <c r="G5" s="376"/>
      <c r="H5" s="740">
        <v>4000</v>
      </c>
      <c r="I5" s="376"/>
      <c r="J5" s="740">
        <v>6500</v>
      </c>
      <c r="K5" s="741">
        <v>1500</v>
      </c>
      <c r="L5" s="761">
        <v>0</v>
      </c>
      <c r="M5" s="388">
        <f t="shared" ref="M5:M15" si="0">SUM(C5:L5)</f>
        <v>1100413.1744631389</v>
      </c>
    </row>
    <row r="6" spans="1:13">
      <c r="A6" s="378">
        <v>3</v>
      </c>
      <c r="B6" s="231" t="s">
        <v>3439</v>
      </c>
      <c r="C6" s="738">
        <v>240000</v>
      </c>
      <c r="D6" s="376">
        <v>547032.26857142861</v>
      </c>
      <c r="E6" s="739">
        <v>115912.37187385655</v>
      </c>
      <c r="F6" s="740">
        <v>24654</v>
      </c>
      <c r="G6" s="376"/>
      <c r="H6" s="740">
        <v>4000</v>
      </c>
      <c r="I6" s="376"/>
      <c r="J6" s="740">
        <v>6500</v>
      </c>
      <c r="K6" s="741">
        <v>1500</v>
      </c>
      <c r="L6" s="761">
        <v>44000</v>
      </c>
      <c r="M6" s="388">
        <f t="shared" si="0"/>
        <v>983598.64044528513</v>
      </c>
    </row>
    <row r="7" spans="1:13">
      <c r="A7" s="378">
        <v>4</v>
      </c>
      <c r="B7" s="231" t="s">
        <v>7171</v>
      </c>
      <c r="C7" s="738">
        <v>216000</v>
      </c>
      <c r="D7" s="376">
        <v>435391.05428571434</v>
      </c>
      <c r="E7" s="739">
        <v>78019.581212603487</v>
      </c>
      <c r="F7" s="740">
        <v>20868</v>
      </c>
      <c r="G7" s="376"/>
      <c r="H7" s="740">
        <v>3000</v>
      </c>
      <c r="I7" s="376"/>
      <c r="J7" s="376"/>
      <c r="K7" s="741">
        <v>1200</v>
      </c>
      <c r="L7" s="761">
        <v>129600</v>
      </c>
      <c r="M7" s="388">
        <f t="shared" si="0"/>
        <v>884078.63549831789</v>
      </c>
    </row>
    <row r="8" spans="1:13">
      <c r="A8" s="378">
        <v>5</v>
      </c>
      <c r="B8" s="231" t="s">
        <v>7172</v>
      </c>
      <c r="C8" s="738">
        <v>216000</v>
      </c>
      <c r="D8" s="376">
        <v>571999.58142857137</v>
      </c>
      <c r="E8" s="739">
        <v>51818.065300868562</v>
      </c>
      <c r="F8" s="740">
        <v>9631</v>
      </c>
      <c r="G8" s="376"/>
      <c r="H8" s="740">
        <v>3000</v>
      </c>
      <c r="I8" s="376"/>
      <c r="J8" s="376"/>
      <c r="K8" s="741">
        <v>1200</v>
      </c>
      <c r="L8" s="761">
        <v>30300</v>
      </c>
      <c r="M8" s="388">
        <f t="shared" si="0"/>
        <v>883948.64672943996</v>
      </c>
    </row>
    <row r="9" spans="1:13">
      <c r="A9" s="378">
        <v>6</v>
      </c>
      <c r="B9" s="231" t="s">
        <v>7173</v>
      </c>
      <c r="C9" s="738">
        <v>216000</v>
      </c>
      <c r="D9" s="376">
        <v>315044.17428571428</v>
      </c>
      <c r="E9" s="739">
        <v>45477.081179525805</v>
      </c>
      <c r="F9" s="740">
        <v>14858</v>
      </c>
      <c r="G9" s="376"/>
      <c r="H9" s="740">
        <v>3000</v>
      </c>
      <c r="I9" s="376"/>
      <c r="J9" s="376"/>
      <c r="K9" s="741">
        <v>1200</v>
      </c>
      <c r="L9" s="761">
        <v>0</v>
      </c>
      <c r="M9" s="388">
        <f t="shared" si="0"/>
        <v>595579.2554652401</v>
      </c>
    </row>
    <row r="10" spans="1:13">
      <c r="A10" s="378">
        <v>7</v>
      </c>
      <c r="B10" s="231" t="s">
        <v>7174</v>
      </c>
      <c r="C10" s="738">
        <v>216000</v>
      </c>
      <c r="D10" s="376">
        <v>342654.90857142862</v>
      </c>
      <c r="E10" s="739">
        <v>71658.74709823195</v>
      </c>
      <c r="F10" s="740">
        <v>19889</v>
      </c>
      <c r="G10" s="376"/>
      <c r="H10" s="740">
        <v>3000</v>
      </c>
      <c r="I10" s="376"/>
      <c r="J10" s="376"/>
      <c r="K10" s="741">
        <v>1300</v>
      </c>
      <c r="L10" s="761">
        <v>504000</v>
      </c>
      <c r="M10" s="388">
        <f t="shared" si="0"/>
        <v>1158502.6556696605</v>
      </c>
    </row>
    <row r="11" spans="1:13">
      <c r="A11" s="378">
        <v>8</v>
      </c>
      <c r="B11" s="231" t="s">
        <v>7175</v>
      </c>
      <c r="C11" s="738">
        <v>216000</v>
      </c>
      <c r="D11" s="376">
        <v>417546.78142857144</v>
      </c>
      <c r="E11" s="739">
        <v>83258.804309162166</v>
      </c>
      <c r="F11" s="740">
        <v>24890</v>
      </c>
      <c r="G11" s="376"/>
      <c r="H11" s="740">
        <v>3000</v>
      </c>
      <c r="I11" s="376"/>
      <c r="J11" s="376"/>
      <c r="K11" s="741">
        <v>1300</v>
      </c>
      <c r="L11" s="761">
        <f>379320+492800</f>
        <v>872120</v>
      </c>
      <c r="M11" s="388">
        <f t="shared" si="0"/>
        <v>1618115.5857377336</v>
      </c>
    </row>
    <row r="12" spans="1:13">
      <c r="A12" s="378">
        <v>9</v>
      </c>
      <c r="B12" s="231" t="s">
        <v>7176</v>
      </c>
      <c r="C12" s="738">
        <v>240000</v>
      </c>
      <c r="D12" s="233">
        <v>736332.22142857139</v>
      </c>
      <c r="E12" s="739">
        <v>100317.5930434828</v>
      </c>
      <c r="F12" s="740">
        <v>38625</v>
      </c>
      <c r="G12" s="233"/>
      <c r="H12" s="740">
        <v>3500</v>
      </c>
      <c r="I12" s="233"/>
      <c r="J12" s="233"/>
      <c r="K12" s="741">
        <v>1500</v>
      </c>
      <c r="L12" s="761">
        <v>0</v>
      </c>
      <c r="M12" s="388">
        <f t="shared" si="0"/>
        <v>1120274.8144720541</v>
      </c>
    </row>
    <row r="13" spans="1:13">
      <c r="A13" s="378">
        <v>10</v>
      </c>
      <c r="B13" s="379" t="s">
        <v>7274</v>
      </c>
      <c r="C13" s="233">
        <v>250000</v>
      </c>
      <c r="D13" s="233"/>
      <c r="E13" s="233"/>
      <c r="F13" s="233"/>
      <c r="G13" s="233"/>
      <c r="H13" s="233"/>
      <c r="I13" s="233"/>
      <c r="J13" s="233"/>
      <c r="K13" s="233"/>
      <c r="L13" s="233"/>
      <c r="M13" s="388">
        <f t="shared" si="0"/>
        <v>250000</v>
      </c>
    </row>
    <row r="14" spans="1:13">
      <c r="A14" s="378">
        <v>11</v>
      </c>
      <c r="B14" s="379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388">
        <f t="shared" si="0"/>
        <v>0</v>
      </c>
    </row>
    <row r="15" spans="1:13">
      <c r="A15" s="378">
        <v>12</v>
      </c>
      <c r="B15" s="231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388">
        <f t="shared" si="0"/>
        <v>0</v>
      </c>
    </row>
    <row r="16" spans="1:13" s="1" customFormat="1">
      <c r="A16" s="1307" t="s">
        <v>623</v>
      </c>
      <c r="B16" s="1307"/>
      <c r="C16" s="387">
        <f t="shared" ref="C16:M16" si="1">SUM(C4:C15)</f>
        <v>2266000</v>
      </c>
      <c r="D16" s="387">
        <f t="shared" si="1"/>
        <v>4859379.7200000007</v>
      </c>
      <c r="E16" s="387">
        <f t="shared" si="1"/>
        <v>760000</v>
      </c>
      <c r="F16" s="387">
        <f t="shared" si="1"/>
        <v>200475</v>
      </c>
      <c r="G16" s="387">
        <f t="shared" si="1"/>
        <v>0</v>
      </c>
      <c r="H16" s="387">
        <f t="shared" si="1"/>
        <v>30000</v>
      </c>
      <c r="I16" s="387">
        <f t="shared" si="1"/>
        <v>0</v>
      </c>
      <c r="J16" s="387">
        <f t="shared" si="1"/>
        <v>19500</v>
      </c>
      <c r="K16" s="387">
        <f t="shared" si="1"/>
        <v>12000</v>
      </c>
      <c r="L16" s="387">
        <f t="shared" si="1"/>
        <v>1867990</v>
      </c>
      <c r="M16" s="387">
        <f t="shared" si="1"/>
        <v>10015344.719999999</v>
      </c>
    </row>
    <row r="18" spans="2:13" s="61" customFormat="1">
      <c r="B18" s="270" t="s">
        <v>706</v>
      </c>
      <c r="C18" s="61" t="s">
        <v>707</v>
      </c>
      <c r="M18" s="384"/>
    </row>
    <row r="19" spans="2:13" s="61" customFormat="1" ht="22.9" customHeight="1">
      <c r="B19" s="270"/>
      <c r="C19" s="61" t="s">
        <v>708</v>
      </c>
      <c r="M19" s="384"/>
    </row>
    <row r="20" spans="2:13" s="61" customFormat="1" ht="24.65" customHeight="1">
      <c r="B20" s="271" t="s">
        <v>6251</v>
      </c>
      <c r="C20" s="1306" t="s">
        <v>709</v>
      </c>
      <c r="D20" s="1306"/>
      <c r="E20" s="1306"/>
      <c r="F20" s="1306"/>
      <c r="G20" s="1306"/>
      <c r="H20" s="1306"/>
      <c r="I20" s="1306"/>
      <c r="J20" s="1306"/>
      <c r="K20" s="1306"/>
      <c r="L20" s="1306"/>
      <c r="M20" s="1306"/>
    </row>
    <row r="21" spans="2:13" s="61" customFormat="1" ht="23.5" customHeight="1">
      <c r="B21" s="271" t="s">
        <v>6252</v>
      </c>
      <c r="C21" s="1306" t="s">
        <v>2253</v>
      </c>
      <c r="D21" s="1306"/>
      <c r="E21" s="1306"/>
      <c r="F21" s="1306"/>
      <c r="G21" s="1306"/>
      <c r="H21" s="1306"/>
      <c r="I21" s="1306"/>
      <c r="J21" s="1306"/>
      <c r="K21" s="271"/>
      <c r="L21" s="271"/>
      <c r="M21" s="385"/>
    </row>
    <row r="22" spans="2:13" s="61" customFormat="1">
      <c r="B22" s="61" t="s">
        <v>6253</v>
      </c>
      <c r="C22" s="61" t="s">
        <v>1200</v>
      </c>
      <c r="M22" s="384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6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F1" zoomScale="70" zoomScaleNormal="70" workbookViewId="0">
      <selection activeCell="V11" sqref="V11"/>
    </sheetView>
  </sheetViews>
  <sheetFormatPr defaultRowHeight="14"/>
  <cols>
    <col min="1" max="1" width="6" bestFit="1" customWidth="1"/>
    <col min="2" max="2" width="13.58203125" customWidth="1"/>
    <col min="3" max="3" width="15.58203125" customWidth="1"/>
    <col min="4" max="4" width="13.33203125" customWidth="1"/>
    <col min="5" max="5" width="17.5" customWidth="1"/>
    <col min="6" max="6" width="15.83203125" customWidth="1"/>
    <col min="7" max="7" width="13.5" customWidth="1"/>
    <col min="8" max="8" width="12.58203125" customWidth="1"/>
    <col min="9" max="9" width="16.5" customWidth="1"/>
    <col min="10" max="10" width="13.58203125" customWidth="1"/>
    <col min="11" max="11" width="15.75" customWidth="1"/>
    <col min="12" max="12" width="14.33203125" customWidth="1"/>
    <col min="13" max="14" width="14.08203125" customWidth="1"/>
    <col min="15" max="15" width="12" style="504" customWidth="1"/>
    <col min="16" max="16" width="12.582031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7">
      <c r="A1" s="290" t="s">
        <v>6728</v>
      </c>
      <c r="C1" s="290"/>
      <c r="D1" s="290"/>
      <c r="E1" s="290"/>
      <c r="F1" s="290"/>
      <c r="G1" s="290"/>
      <c r="O1"/>
    </row>
    <row r="2" spans="1:20" s="509" customFormat="1" ht="120">
      <c r="A2" s="1318" t="s">
        <v>6729</v>
      </c>
      <c r="B2" s="1319" t="s">
        <v>700</v>
      </c>
      <c r="C2" s="1319" t="s">
        <v>6730</v>
      </c>
      <c r="D2" s="505" t="s">
        <v>705</v>
      </c>
      <c r="E2" s="1318" t="s">
        <v>702</v>
      </c>
      <c r="F2" s="1318"/>
      <c r="G2" s="1318"/>
      <c r="H2" s="1318"/>
      <c r="I2" s="1318"/>
      <c r="J2" s="1318"/>
      <c r="K2" s="1318"/>
      <c r="L2" s="1318"/>
      <c r="M2" s="1319" t="s">
        <v>6731</v>
      </c>
      <c r="N2" s="1319"/>
      <c r="O2" s="1319"/>
      <c r="P2" s="1319"/>
      <c r="Q2" s="1319"/>
      <c r="R2" s="1319"/>
      <c r="S2" s="1320" t="s">
        <v>701</v>
      </c>
      <c r="T2" s="1308" t="s">
        <v>6743</v>
      </c>
    </row>
    <row r="3" spans="1:20" s="509" customFormat="1" ht="87" customHeight="1">
      <c r="A3" s="1318"/>
      <c r="B3" s="1319"/>
      <c r="C3" s="1319"/>
      <c r="D3" s="505" t="s">
        <v>6732</v>
      </c>
      <c r="E3" s="505" t="s">
        <v>6733</v>
      </c>
      <c r="F3" s="505" t="s">
        <v>6734</v>
      </c>
      <c r="G3" s="505" t="s">
        <v>6735</v>
      </c>
      <c r="H3" s="505" t="s">
        <v>6736</v>
      </c>
      <c r="I3" s="506" t="s">
        <v>6737</v>
      </c>
      <c r="J3" s="505" t="s">
        <v>6738</v>
      </c>
      <c r="K3" s="505" t="s">
        <v>6739</v>
      </c>
      <c r="L3" s="506" t="s">
        <v>6740</v>
      </c>
      <c r="M3" s="507" t="s">
        <v>6741</v>
      </c>
      <c r="N3" s="507" t="s">
        <v>592</v>
      </c>
      <c r="O3" s="507" t="s">
        <v>6684</v>
      </c>
      <c r="P3" s="505" t="s">
        <v>7178</v>
      </c>
      <c r="Q3" s="505" t="s">
        <v>6742</v>
      </c>
      <c r="R3" s="507" t="s">
        <v>6688</v>
      </c>
      <c r="S3" s="1321"/>
      <c r="T3" s="1309"/>
    </row>
    <row r="4" spans="1:20" ht="24" customHeight="1">
      <c r="A4" s="433">
        <v>1</v>
      </c>
      <c r="B4" s="231" t="s">
        <v>4121</v>
      </c>
      <c r="C4" s="736" t="s">
        <v>2311</v>
      </c>
      <c r="D4" s="737">
        <v>216000</v>
      </c>
      <c r="E4" s="737">
        <v>185920</v>
      </c>
      <c r="F4" s="737">
        <v>422560</v>
      </c>
      <c r="G4" s="737">
        <v>21128</v>
      </c>
      <c r="H4" s="737">
        <v>845.12</v>
      </c>
      <c r="I4" s="742">
        <v>84378.428571428594</v>
      </c>
      <c r="J4" s="497"/>
      <c r="K4" s="497"/>
      <c r="L4" s="742">
        <v>95650</v>
      </c>
      <c r="M4" s="739">
        <v>76175.762947701151</v>
      </c>
      <c r="N4" s="741">
        <v>1300</v>
      </c>
      <c r="O4" s="740">
        <v>18906</v>
      </c>
      <c r="P4" s="497"/>
      <c r="Q4" s="740">
        <v>3500</v>
      </c>
      <c r="R4" s="740">
        <v>6500</v>
      </c>
      <c r="S4" s="761">
        <v>287970</v>
      </c>
      <c r="T4" s="498"/>
    </row>
    <row r="5" spans="1:20" ht="24" customHeight="1">
      <c r="A5" s="433">
        <v>2</v>
      </c>
      <c r="B5" s="231" t="s">
        <v>7170</v>
      </c>
      <c r="C5" s="378" t="s">
        <v>7177</v>
      </c>
      <c r="D5" s="738">
        <v>240000</v>
      </c>
      <c r="E5" s="737">
        <v>128640</v>
      </c>
      <c r="F5" s="737">
        <v>362680</v>
      </c>
      <c r="G5" s="737">
        <v>18134</v>
      </c>
      <c r="H5" s="738">
        <v>725.36</v>
      </c>
      <c r="I5" s="742">
        <v>85783.821428571406</v>
      </c>
      <c r="J5" s="497"/>
      <c r="K5" s="497"/>
      <c r="L5" s="742">
        <v>86934</v>
      </c>
      <c r="M5" s="739">
        <v>137361.99303456754</v>
      </c>
      <c r="N5" s="741">
        <v>1500</v>
      </c>
      <c r="O5" s="740">
        <v>28154</v>
      </c>
      <c r="P5" s="497"/>
      <c r="Q5" s="740">
        <v>4000</v>
      </c>
      <c r="R5" s="740">
        <v>6500</v>
      </c>
      <c r="S5" s="761">
        <v>0</v>
      </c>
      <c r="T5" s="498"/>
    </row>
    <row r="6" spans="1:20" ht="24" customHeight="1">
      <c r="A6" s="433">
        <v>3</v>
      </c>
      <c r="B6" s="231" t="s">
        <v>3439</v>
      </c>
      <c r="C6" s="378" t="s">
        <v>7177</v>
      </c>
      <c r="D6" s="738">
        <v>240000</v>
      </c>
      <c r="E6" s="737">
        <v>98190</v>
      </c>
      <c r="F6" s="737">
        <v>255920</v>
      </c>
      <c r="G6" s="737">
        <v>12796</v>
      </c>
      <c r="H6" s="738">
        <v>511.84</v>
      </c>
      <c r="I6" s="742">
        <v>84378.428571428594</v>
      </c>
      <c r="J6" s="497"/>
      <c r="K6" s="497"/>
      <c r="L6" s="742">
        <v>95236</v>
      </c>
      <c r="M6" s="739">
        <v>115912.37187385655</v>
      </c>
      <c r="N6" s="741">
        <v>1500</v>
      </c>
      <c r="O6" s="740">
        <v>24654</v>
      </c>
      <c r="P6" s="497"/>
      <c r="Q6" s="740">
        <v>4000</v>
      </c>
      <c r="R6" s="740">
        <v>6500</v>
      </c>
      <c r="S6" s="761">
        <v>44000</v>
      </c>
      <c r="T6" s="498"/>
    </row>
    <row r="7" spans="1:20" ht="24" customHeight="1">
      <c r="A7" s="433">
        <v>4</v>
      </c>
      <c r="B7" s="231" t="s">
        <v>7171</v>
      </c>
      <c r="C7" s="736" t="s">
        <v>2311</v>
      </c>
      <c r="D7" s="738">
        <v>216000</v>
      </c>
      <c r="E7" s="737">
        <v>104580</v>
      </c>
      <c r="F7" s="737">
        <v>221920</v>
      </c>
      <c r="G7" s="737">
        <v>11096</v>
      </c>
      <c r="H7" s="738">
        <v>443.84</v>
      </c>
      <c r="I7" s="742">
        <v>47189.214285714297</v>
      </c>
      <c r="J7" s="497"/>
      <c r="K7" s="497"/>
      <c r="L7" s="743">
        <v>50162</v>
      </c>
      <c r="M7" s="739">
        <v>78019.581212603487</v>
      </c>
      <c r="N7" s="741">
        <v>1200</v>
      </c>
      <c r="O7" s="740">
        <v>20868</v>
      </c>
      <c r="P7" s="497"/>
      <c r="Q7" s="740">
        <v>3000</v>
      </c>
      <c r="R7" s="745"/>
      <c r="S7" s="761">
        <v>129600</v>
      </c>
      <c r="T7" s="498"/>
    </row>
    <row r="8" spans="1:20" ht="24" customHeight="1">
      <c r="A8" s="433">
        <v>5</v>
      </c>
      <c r="B8" s="231" t="s">
        <v>7172</v>
      </c>
      <c r="C8" s="736" t="s">
        <v>2311</v>
      </c>
      <c r="D8" s="738">
        <v>216000</v>
      </c>
      <c r="E8" s="737">
        <v>113290</v>
      </c>
      <c r="F8" s="737">
        <v>321880</v>
      </c>
      <c r="G8" s="737">
        <v>16094</v>
      </c>
      <c r="H8" s="738">
        <v>643.76</v>
      </c>
      <c r="I8" s="742">
        <v>65783.821428571406</v>
      </c>
      <c r="J8" s="497"/>
      <c r="K8" s="497"/>
      <c r="L8" s="742">
        <v>54308</v>
      </c>
      <c r="M8" s="739">
        <v>51818.065300868562</v>
      </c>
      <c r="N8" s="741">
        <v>1200</v>
      </c>
      <c r="O8" s="740">
        <v>9631</v>
      </c>
      <c r="P8" s="497"/>
      <c r="Q8" s="740">
        <v>3000</v>
      </c>
      <c r="R8" s="745"/>
      <c r="S8" s="761">
        <v>30300</v>
      </c>
      <c r="T8" s="498"/>
    </row>
    <row r="9" spans="1:20" s="3" customFormat="1" ht="24" customHeight="1">
      <c r="A9" s="433">
        <v>6</v>
      </c>
      <c r="B9" s="231" t="s">
        <v>7173</v>
      </c>
      <c r="C9" s="736" t="s">
        <v>2311</v>
      </c>
      <c r="D9" s="738">
        <v>216000</v>
      </c>
      <c r="E9" s="737">
        <v>114720</v>
      </c>
      <c r="F9" s="737">
        <v>93480</v>
      </c>
      <c r="G9" s="737">
        <v>4674</v>
      </c>
      <c r="H9" s="738">
        <v>186.96</v>
      </c>
      <c r="I9" s="742">
        <v>47189.214285714297</v>
      </c>
      <c r="J9" s="497"/>
      <c r="K9" s="497"/>
      <c r="L9" s="744">
        <v>54794</v>
      </c>
      <c r="M9" s="739">
        <v>45477.081179525805</v>
      </c>
      <c r="N9" s="741">
        <v>1200</v>
      </c>
      <c r="O9" s="740">
        <v>14858</v>
      </c>
      <c r="P9" s="497"/>
      <c r="Q9" s="740">
        <v>3000</v>
      </c>
      <c r="R9" s="745"/>
      <c r="S9" s="761">
        <v>0</v>
      </c>
      <c r="T9" s="498"/>
    </row>
    <row r="10" spans="1:20" s="3" customFormat="1" ht="24" customHeight="1">
      <c r="A10" s="433">
        <v>7</v>
      </c>
      <c r="B10" s="231" t="s">
        <v>7174</v>
      </c>
      <c r="C10" s="736" t="s">
        <v>2311</v>
      </c>
      <c r="D10" s="738">
        <v>216000</v>
      </c>
      <c r="E10" s="737">
        <v>101730</v>
      </c>
      <c r="F10" s="737">
        <v>103240</v>
      </c>
      <c r="G10" s="737">
        <v>5162</v>
      </c>
      <c r="H10" s="738">
        <v>206.48</v>
      </c>
      <c r="I10" s="742">
        <v>74378.42857142858</v>
      </c>
      <c r="J10" s="497"/>
      <c r="K10" s="497"/>
      <c r="L10" s="742">
        <v>57938</v>
      </c>
      <c r="M10" s="739">
        <v>71658.74709823195</v>
      </c>
      <c r="N10" s="741">
        <v>1300</v>
      </c>
      <c r="O10" s="740">
        <v>19889</v>
      </c>
      <c r="P10" s="497"/>
      <c r="Q10" s="740">
        <v>3000</v>
      </c>
      <c r="R10" s="745"/>
      <c r="S10" s="761">
        <v>504000</v>
      </c>
      <c r="T10" s="498"/>
    </row>
    <row r="11" spans="1:20" s="3" customFormat="1" ht="24" customHeight="1">
      <c r="A11" s="433">
        <v>8</v>
      </c>
      <c r="B11" s="231" t="s">
        <v>7175</v>
      </c>
      <c r="C11" s="736" t="s">
        <v>2311</v>
      </c>
      <c r="D11" s="738">
        <v>216000</v>
      </c>
      <c r="E11" s="737">
        <v>60390</v>
      </c>
      <c r="F11" s="737">
        <v>211480</v>
      </c>
      <c r="G11" s="737">
        <v>10574</v>
      </c>
      <c r="H11" s="738">
        <v>422.96</v>
      </c>
      <c r="I11" s="742">
        <v>65783.821428571406</v>
      </c>
      <c r="J11" s="497"/>
      <c r="K11" s="497"/>
      <c r="L11" s="742">
        <v>68896</v>
      </c>
      <c r="M11" s="739">
        <v>83258.804309162166</v>
      </c>
      <c r="N11" s="741">
        <v>1300</v>
      </c>
      <c r="O11" s="740">
        <v>24890</v>
      </c>
      <c r="P11" s="497"/>
      <c r="Q11" s="740">
        <v>3000</v>
      </c>
      <c r="R11" s="745"/>
      <c r="S11" s="761">
        <f>379320+492800</f>
        <v>872120</v>
      </c>
      <c r="T11" s="498"/>
    </row>
    <row r="12" spans="1:20" s="3" customFormat="1" ht="24" customHeight="1">
      <c r="A12" s="433">
        <v>9</v>
      </c>
      <c r="B12" s="231" t="s">
        <v>7176</v>
      </c>
      <c r="C12" s="378" t="s">
        <v>7177</v>
      </c>
      <c r="D12" s="738">
        <v>240000</v>
      </c>
      <c r="E12" s="737">
        <v>193780</v>
      </c>
      <c r="F12" s="737">
        <v>365200</v>
      </c>
      <c r="G12" s="737">
        <v>18260</v>
      </c>
      <c r="H12" s="738">
        <v>730.4</v>
      </c>
      <c r="I12" s="742">
        <v>65783.821428571406</v>
      </c>
      <c r="J12" s="497"/>
      <c r="K12" s="497"/>
      <c r="L12" s="742">
        <v>92578</v>
      </c>
      <c r="M12" s="739">
        <v>100317.5930434828</v>
      </c>
      <c r="N12" s="741">
        <v>1500</v>
      </c>
      <c r="O12" s="740">
        <v>38625</v>
      </c>
      <c r="P12" s="497"/>
      <c r="Q12" s="740">
        <v>3500</v>
      </c>
      <c r="R12" s="497"/>
      <c r="S12" s="761">
        <v>0</v>
      </c>
      <c r="T12" s="498"/>
    </row>
    <row r="13" spans="1:20" s="3" customFormat="1" ht="24" customHeight="1">
      <c r="A13" s="433">
        <v>10</v>
      </c>
      <c r="B13" s="231" t="s">
        <v>7274</v>
      </c>
      <c r="C13" s="433"/>
      <c r="D13" s="498">
        <v>250000</v>
      </c>
      <c r="E13" s="498"/>
      <c r="F13" s="498"/>
      <c r="G13" s="498"/>
      <c r="H13" s="498"/>
      <c r="I13" s="497"/>
      <c r="J13" s="497"/>
      <c r="K13" s="508"/>
      <c r="L13" s="497"/>
      <c r="M13" s="497"/>
      <c r="N13" s="497"/>
      <c r="O13" s="497"/>
      <c r="P13" s="497"/>
      <c r="Q13" s="497"/>
      <c r="R13" s="497"/>
      <c r="S13" s="497"/>
      <c r="T13" s="498"/>
    </row>
    <row r="14" spans="1:20" s="3" customFormat="1" ht="24" customHeight="1">
      <c r="A14" s="433">
        <v>11</v>
      </c>
      <c r="B14" s="231"/>
      <c r="C14" s="433"/>
      <c r="D14" s="498"/>
      <c r="E14" s="498"/>
      <c r="F14" s="498"/>
      <c r="G14" s="498"/>
      <c r="H14" s="498"/>
      <c r="I14" s="497"/>
      <c r="J14" s="497"/>
      <c r="K14" s="497"/>
      <c r="L14" s="497"/>
      <c r="M14" s="497"/>
      <c r="N14" s="497"/>
      <c r="O14" s="497"/>
      <c r="P14" s="497"/>
      <c r="Q14" s="497"/>
      <c r="R14" s="497"/>
      <c r="S14" s="497"/>
      <c r="T14" s="498"/>
    </row>
    <row r="15" spans="1:20" ht="24" customHeight="1">
      <c r="A15" s="433">
        <v>12</v>
      </c>
      <c r="B15" s="231"/>
      <c r="C15" s="433"/>
      <c r="D15" s="497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497"/>
      <c r="R15" s="497"/>
      <c r="S15" s="497"/>
      <c r="T15" s="498"/>
    </row>
    <row r="16" spans="1:20" ht="24">
      <c r="A16" s="1310" t="s">
        <v>623</v>
      </c>
      <c r="B16" s="1311"/>
      <c r="C16" s="1312"/>
      <c r="D16" s="499">
        <f t="shared" ref="D16:S16" si="0">SUM(D4:D15)</f>
        <v>2266000</v>
      </c>
      <c r="E16" s="499">
        <f t="shared" si="0"/>
        <v>1101240</v>
      </c>
      <c r="F16" s="499">
        <f t="shared" si="0"/>
        <v>2358360</v>
      </c>
      <c r="G16" s="499">
        <f t="shared" si="0"/>
        <v>117918</v>
      </c>
      <c r="H16" s="499">
        <f t="shared" si="0"/>
        <v>4716.72</v>
      </c>
      <c r="I16" s="499">
        <f t="shared" si="0"/>
        <v>620649</v>
      </c>
      <c r="J16" s="499">
        <f t="shared" si="0"/>
        <v>0</v>
      </c>
      <c r="K16" s="499">
        <f t="shared" si="0"/>
        <v>0</v>
      </c>
      <c r="L16" s="499">
        <f t="shared" si="0"/>
        <v>656496</v>
      </c>
      <c r="M16" s="500">
        <f t="shared" si="0"/>
        <v>760000</v>
      </c>
      <c r="N16" s="500">
        <f t="shared" si="0"/>
        <v>12000</v>
      </c>
      <c r="O16" s="500">
        <f t="shared" si="0"/>
        <v>200475</v>
      </c>
      <c r="P16" s="500">
        <f t="shared" si="0"/>
        <v>0</v>
      </c>
      <c r="Q16" s="500">
        <f t="shared" si="0"/>
        <v>30000</v>
      </c>
      <c r="R16" s="500">
        <f t="shared" si="0"/>
        <v>19500</v>
      </c>
      <c r="S16" s="499">
        <f t="shared" si="0"/>
        <v>1867990</v>
      </c>
      <c r="T16" s="501">
        <f>SUM(D16:S16)</f>
        <v>10015344.719999999</v>
      </c>
    </row>
    <row r="17" spans="1:20" ht="24">
      <c r="A17" s="1310" t="s">
        <v>623</v>
      </c>
      <c r="B17" s="1311"/>
      <c r="C17" s="1312"/>
      <c r="D17" s="502">
        <f>D16</f>
        <v>2266000</v>
      </c>
      <c r="E17" s="1313">
        <f>SUM(E16:L16)</f>
        <v>4859379.7200000007</v>
      </c>
      <c r="F17" s="1313"/>
      <c r="G17" s="1313"/>
      <c r="H17" s="1313"/>
      <c r="I17" s="1313"/>
      <c r="J17" s="1313"/>
      <c r="K17" s="1313"/>
      <c r="L17" s="1314"/>
      <c r="M17" s="1315">
        <f>SUM(M16:R16)</f>
        <v>1021975</v>
      </c>
      <c r="N17" s="1316"/>
      <c r="O17" s="1316"/>
      <c r="P17" s="1316"/>
      <c r="Q17" s="1316"/>
      <c r="R17" s="1317"/>
      <c r="S17" s="499">
        <f>S16</f>
        <v>1867990</v>
      </c>
      <c r="T17" s="503">
        <f>D17+E17+M17+S17</f>
        <v>10015344.720000001</v>
      </c>
    </row>
    <row r="18" spans="1:20" ht="2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27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7"/>
  <sheetViews>
    <sheetView zoomScale="80" zoomScaleNormal="80" workbookViewId="0">
      <pane xSplit="4" ySplit="1" topLeftCell="E212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08203125" style="62" customWidth="1"/>
    <col min="2" max="2" width="59.25" style="61" customWidth="1"/>
    <col min="3" max="3" width="9.58203125" style="62" customWidth="1"/>
    <col min="4" max="4" width="41.5" style="64" customWidth="1"/>
    <col min="5" max="5" width="12.58203125" style="62" customWidth="1"/>
    <col min="6" max="6" width="34.75" style="61" customWidth="1"/>
    <col min="7" max="7" width="8" style="62" customWidth="1"/>
    <col min="8" max="8" width="8.5" style="62" bestFit="1" customWidth="1"/>
    <col min="9" max="9" width="12.58203125" style="61" customWidth="1"/>
    <col min="10" max="10" width="14" style="61" customWidth="1"/>
    <col min="11" max="11" width="15.58203125" style="62" customWidth="1"/>
    <col min="12" max="12" width="9" style="61"/>
    <col min="13" max="13" width="16" style="61" bestFit="1" customWidth="1"/>
    <col min="14" max="16384" width="9" style="61"/>
  </cols>
  <sheetData>
    <row r="1" spans="1:11" s="62" customFormat="1" ht="27" customHeight="1">
      <c r="A1" s="58" t="s">
        <v>946</v>
      </c>
      <c r="B1" s="58" t="s">
        <v>947</v>
      </c>
      <c r="C1" s="59" t="s">
        <v>2271</v>
      </c>
      <c r="D1" s="59" t="s">
        <v>2270</v>
      </c>
      <c r="E1" s="65" t="s">
        <v>678</v>
      </c>
      <c r="F1" s="65" t="s">
        <v>679</v>
      </c>
      <c r="G1" s="60" t="s">
        <v>944</v>
      </c>
      <c r="H1" s="60" t="s">
        <v>945</v>
      </c>
      <c r="J1" s="331" t="s">
        <v>6341</v>
      </c>
      <c r="K1" s="62" t="s">
        <v>6363</v>
      </c>
    </row>
    <row r="2" spans="1:11">
      <c r="A2" s="1103" t="s">
        <v>139</v>
      </c>
      <c r="B2" s="1104" t="s">
        <v>140</v>
      </c>
      <c r="C2" s="344" t="s">
        <v>16</v>
      </c>
      <c r="D2" s="1105" t="s">
        <v>17</v>
      </c>
      <c r="E2" s="344" t="s">
        <v>884</v>
      </c>
      <c r="F2" s="1104" t="s">
        <v>17</v>
      </c>
      <c r="G2" s="317">
        <v>9</v>
      </c>
      <c r="H2" s="317" t="s">
        <v>870</v>
      </c>
      <c r="I2" s="62"/>
      <c r="J2" s="62"/>
    </row>
    <row r="3" spans="1:11">
      <c r="A3" s="1103" t="s">
        <v>141</v>
      </c>
      <c r="B3" s="1104" t="s">
        <v>142</v>
      </c>
      <c r="C3" s="344" t="s">
        <v>16</v>
      </c>
      <c r="D3" s="1105" t="s">
        <v>17</v>
      </c>
      <c r="E3" s="344" t="s">
        <v>884</v>
      </c>
      <c r="F3" s="1104" t="s">
        <v>17</v>
      </c>
      <c r="G3" s="317">
        <v>9</v>
      </c>
      <c r="H3" s="317" t="s">
        <v>875</v>
      </c>
      <c r="I3" s="62"/>
      <c r="J3" s="62"/>
    </row>
    <row r="4" spans="1:11">
      <c r="A4" s="1103" t="s">
        <v>143</v>
      </c>
      <c r="B4" s="1104" t="s">
        <v>144</v>
      </c>
      <c r="C4" s="344" t="s">
        <v>16</v>
      </c>
      <c r="D4" s="1105" t="s">
        <v>17</v>
      </c>
      <c r="E4" s="344" t="s">
        <v>884</v>
      </c>
      <c r="F4" s="1104" t="s">
        <v>17</v>
      </c>
      <c r="G4" s="317">
        <v>9</v>
      </c>
      <c r="H4" s="317" t="s">
        <v>870</v>
      </c>
      <c r="I4" s="62"/>
      <c r="J4" s="62"/>
    </row>
    <row r="5" spans="1:11">
      <c r="A5" s="1103" t="s">
        <v>145</v>
      </c>
      <c r="B5" s="1104" t="s">
        <v>146</v>
      </c>
      <c r="C5" s="344" t="s">
        <v>16</v>
      </c>
      <c r="D5" s="1105" t="s">
        <v>17</v>
      </c>
      <c r="E5" s="344" t="s">
        <v>884</v>
      </c>
      <c r="F5" s="1104" t="s">
        <v>17</v>
      </c>
      <c r="G5" s="317">
        <v>9</v>
      </c>
      <c r="H5" s="317" t="s">
        <v>870</v>
      </c>
      <c r="I5" s="62"/>
      <c r="J5" s="62"/>
    </row>
    <row r="6" spans="1:11">
      <c r="A6" s="1103" t="s">
        <v>147</v>
      </c>
      <c r="B6" s="1104" t="s">
        <v>948</v>
      </c>
      <c r="C6" s="344" t="s">
        <v>16</v>
      </c>
      <c r="D6" s="1105" t="s">
        <v>17</v>
      </c>
      <c r="E6" s="344" t="s">
        <v>884</v>
      </c>
      <c r="F6" s="1104" t="s">
        <v>17</v>
      </c>
      <c r="G6" s="317">
        <v>9</v>
      </c>
      <c r="H6" s="317" t="s">
        <v>871</v>
      </c>
      <c r="I6" s="62"/>
      <c r="J6" s="62"/>
    </row>
    <row r="7" spans="1:11">
      <c r="A7" s="1103" t="s">
        <v>148</v>
      </c>
      <c r="B7" s="1104" t="s">
        <v>149</v>
      </c>
      <c r="C7" s="344" t="s">
        <v>16</v>
      </c>
      <c r="D7" s="1105" t="s">
        <v>17</v>
      </c>
      <c r="E7" s="344" t="s">
        <v>884</v>
      </c>
      <c r="F7" s="1104" t="s">
        <v>17</v>
      </c>
      <c r="G7" s="317">
        <v>9</v>
      </c>
      <c r="H7" s="317" t="s">
        <v>873</v>
      </c>
      <c r="I7" s="62"/>
      <c r="J7" s="62"/>
    </row>
    <row r="8" spans="1:11">
      <c r="A8" s="1103" t="s">
        <v>150</v>
      </c>
      <c r="B8" s="1104" t="s">
        <v>171</v>
      </c>
      <c r="C8" s="344" t="s">
        <v>16</v>
      </c>
      <c r="D8" s="1105" t="s">
        <v>17</v>
      </c>
      <c r="E8" s="344" t="s">
        <v>884</v>
      </c>
      <c r="F8" s="1104" t="s">
        <v>17</v>
      </c>
      <c r="G8" s="317">
        <v>9</v>
      </c>
      <c r="H8" s="317" t="s">
        <v>873</v>
      </c>
      <c r="I8" s="62"/>
      <c r="J8" s="62"/>
    </row>
    <row r="9" spans="1:11">
      <c r="A9" s="1103" t="s">
        <v>151</v>
      </c>
      <c r="B9" s="1104" t="s">
        <v>173</v>
      </c>
      <c r="C9" s="344" t="s">
        <v>16</v>
      </c>
      <c r="D9" s="1105" t="s">
        <v>17</v>
      </c>
      <c r="E9" s="344" t="s">
        <v>884</v>
      </c>
      <c r="F9" s="1104" t="s">
        <v>17</v>
      </c>
      <c r="G9" s="317">
        <v>9</v>
      </c>
      <c r="H9" s="317" t="s">
        <v>870</v>
      </c>
      <c r="I9" s="62"/>
      <c r="J9" s="62"/>
    </row>
    <row r="10" spans="1:11">
      <c r="A10" s="1103" t="s">
        <v>152</v>
      </c>
      <c r="B10" s="1104" t="s">
        <v>153</v>
      </c>
      <c r="C10" s="344" t="s">
        <v>16</v>
      </c>
      <c r="D10" s="1105" t="s">
        <v>17</v>
      </c>
      <c r="E10" s="344" t="s">
        <v>884</v>
      </c>
      <c r="F10" s="1104" t="s">
        <v>17</v>
      </c>
      <c r="G10" s="317">
        <v>9</v>
      </c>
      <c r="H10" s="317" t="s">
        <v>875</v>
      </c>
      <c r="I10" s="62"/>
      <c r="J10" s="62"/>
    </row>
    <row r="11" spans="1:11">
      <c r="A11" s="1103" t="s">
        <v>6093</v>
      </c>
      <c r="B11" s="1104" t="s">
        <v>6094</v>
      </c>
      <c r="C11" s="344" t="s">
        <v>16</v>
      </c>
      <c r="D11" s="1105" t="s">
        <v>17</v>
      </c>
      <c r="E11" s="344" t="s">
        <v>884</v>
      </c>
      <c r="F11" s="1104" t="s">
        <v>17</v>
      </c>
      <c r="G11" s="317">
        <v>9</v>
      </c>
      <c r="H11" s="317" t="s">
        <v>875</v>
      </c>
      <c r="I11" s="62"/>
      <c r="J11" s="62"/>
    </row>
    <row r="12" spans="1:11">
      <c r="A12" s="1103" t="s">
        <v>154</v>
      </c>
      <c r="B12" s="1104" t="s">
        <v>155</v>
      </c>
      <c r="C12" s="344" t="s">
        <v>16</v>
      </c>
      <c r="D12" s="1105" t="s">
        <v>17</v>
      </c>
      <c r="E12" s="344" t="s">
        <v>884</v>
      </c>
      <c r="F12" s="1104" t="s">
        <v>17</v>
      </c>
      <c r="G12" s="317">
        <v>9</v>
      </c>
      <c r="H12" s="317" t="s">
        <v>875</v>
      </c>
      <c r="I12" s="62"/>
      <c r="J12" s="62"/>
    </row>
    <row r="13" spans="1:11">
      <c r="A13" s="1103" t="s">
        <v>112</v>
      </c>
      <c r="B13" s="1104" t="s">
        <v>113</v>
      </c>
      <c r="C13" s="344" t="s">
        <v>12</v>
      </c>
      <c r="D13" s="1105" t="s">
        <v>13</v>
      </c>
      <c r="E13" s="344" t="s">
        <v>877</v>
      </c>
      <c r="F13" s="1104" t="s">
        <v>878</v>
      </c>
      <c r="G13" s="317">
        <v>8</v>
      </c>
      <c r="H13" s="317" t="s">
        <v>866</v>
      </c>
      <c r="I13" s="62"/>
      <c r="J13" s="62" t="s">
        <v>6634</v>
      </c>
    </row>
    <row r="14" spans="1:11">
      <c r="A14" s="1103" t="s">
        <v>114</v>
      </c>
      <c r="B14" s="1104" t="s">
        <v>115</v>
      </c>
      <c r="C14" s="344" t="s">
        <v>12</v>
      </c>
      <c r="D14" s="1105" t="s">
        <v>13</v>
      </c>
      <c r="E14" s="344" t="s">
        <v>877</v>
      </c>
      <c r="F14" s="1104" t="s">
        <v>878</v>
      </c>
      <c r="G14" s="317">
        <v>8</v>
      </c>
      <c r="H14" s="317" t="s">
        <v>867</v>
      </c>
      <c r="I14" s="62"/>
      <c r="J14" s="62" t="s">
        <v>6634</v>
      </c>
    </row>
    <row r="15" spans="1:11">
      <c r="A15" s="1103" t="s">
        <v>722</v>
      </c>
      <c r="B15" s="1104" t="s">
        <v>117</v>
      </c>
      <c r="C15" s="344" t="s">
        <v>12</v>
      </c>
      <c r="D15" s="1105" t="s">
        <v>13</v>
      </c>
      <c r="E15" s="344" t="s">
        <v>877</v>
      </c>
      <c r="F15" s="1104" t="s">
        <v>878</v>
      </c>
      <c r="G15" s="317">
        <v>8</v>
      </c>
      <c r="H15" s="317" t="s">
        <v>866</v>
      </c>
      <c r="I15" s="62"/>
      <c r="J15" s="62" t="s">
        <v>6634</v>
      </c>
    </row>
    <row r="16" spans="1:11">
      <c r="A16" s="1103" t="s">
        <v>723</v>
      </c>
      <c r="B16" s="1104" t="s">
        <v>118</v>
      </c>
      <c r="C16" s="344" t="s">
        <v>12</v>
      </c>
      <c r="D16" s="1105" t="s">
        <v>13</v>
      </c>
      <c r="E16" s="344" t="s">
        <v>877</v>
      </c>
      <c r="F16" s="1104" t="s">
        <v>878</v>
      </c>
      <c r="G16" s="317">
        <v>8</v>
      </c>
      <c r="H16" s="317" t="s">
        <v>867</v>
      </c>
      <c r="I16" s="62"/>
      <c r="J16" s="62" t="s">
        <v>6634</v>
      </c>
    </row>
    <row r="17" spans="1:12">
      <c r="A17" s="1103" t="s">
        <v>119</v>
      </c>
      <c r="B17" s="1104" t="s">
        <v>120</v>
      </c>
      <c r="C17" s="344" t="s">
        <v>12</v>
      </c>
      <c r="D17" s="1105" t="s">
        <v>13</v>
      </c>
      <c r="E17" s="344" t="s">
        <v>877</v>
      </c>
      <c r="F17" s="1104" t="s">
        <v>878</v>
      </c>
      <c r="G17" s="317">
        <v>8</v>
      </c>
      <c r="H17" s="317" t="s">
        <v>867</v>
      </c>
      <c r="I17" s="62"/>
      <c r="J17" s="62" t="s">
        <v>6634</v>
      </c>
    </row>
    <row r="18" spans="1:12">
      <c r="A18" s="1103" t="s">
        <v>121</v>
      </c>
      <c r="B18" s="1104" t="s">
        <v>122</v>
      </c>
      <c r="C18" s="344" t="s">
        <v>12</v>
      </c>
      <c r="D18" s="1105" t="s">
        <v>13</v>
      </c>
      <c r="E18" s="344" t="s">
        <v>879</v>
      </c>
      <c r="F18" s="1104" t="s">
        <v>6104</v>
      </c>
      <c r="G18" s="317">
        <v>8</v>
      </c>
      <c r="H18" s="317" t="s">
        <v>866</v>
      </c>
      <c r="I18" s="62"/>
      <c r="J18" s="62" t="s">
        <v>6634</v>
      </c>
    </row>
    <row r="19" spans="1:12">
      <c r="A19" s="1103" t="s">
        <v>724</v>
      </c>
      <c r="B19" s="1104" t="s">
        <v>116</v>
      </c>
      <c r="C19" s="344" t="s">
        <v>12</v>
      </c>
      <c r="D19" s="1105" t="s">
        <v>13</v>
      </c>
      <c r="E19" s="344" t="s">
        <v>877</v>
      </c>
      <c r="F19" s="1104" t="s">
        <v>878</v>
      </c>
      <c r="G19" s="317">
        <v>8</v>
      </c>
      <c r="H19" s="317" t="s">
        <v>867</v>
      </c>
      <c r="I19" s="62"/>
      <c r="J19" s="62" t="s">
        <v>6634</v>
      </c>
    </row>
    <row r="20" spans="1:12">
      <c r="A20" s="1103" t="s">
        <v>725</v>
      </c>
      <c r="B20" s="1104" t="s">
        <v>79</v>
      </c>
      <c r="C20" s="344" t="s">
        <v>6</v>
      </c>
      <c r="D20" s="1105" t="s">
        <v>7</v>
      </c>
      <c r="E20" s="344" t="s">
        <v>860</v>
      </c>
      <c r="F20" s="1104" t="s">
        <v>861</v>
      </c>
      <c r="G20" s="317">
        <v>4</v>
      </c>
      <c r="H20" s="317" t="s">
        <v>846</v>
      </c>
      <c r="I20" s="62"/>
      <c r="J20" s="62" t="s">
        <v>6631</v>
      </c>
    </row>
    <row r="21" spans="1:12">
      <c r="A21" s="1103" t="s">
        <v>726</v>
      </c>
      <c r="B21" s="1104" t="s">
        <v>727</v>
      </c>
      <c r="C21" s="344" t="s">
        <v>2</v>
      </c>
      <c r="D21" s="1105" t="s">
        <v>3</v>
      </c>
      <c r="E21" s="344" t="s">
        <v>853</v>
      </c>
      <c r="F21" s="1104" t="s">
        <v>3</v>
      </c>
      <c r="G21" s="317">
        <v>162</v>
      </c>
      <c r="H21" s="317" t="s">
        <v>859</v>
      </c>
      <c r="I21" s="62"/>
      <c r="J21" s="62" t="s">
        <v>6628</v>
      </c>
    </row>
    <row r="22" spans="1:12">
      <c r="A22" s="1103" t="s">
        <v>728</v>
      </c>
      <c r="B22" s="1104" t="s">
        <v>729</v>
      </c>
      <c r="C22" s="344" t="s">
        <v>12</v>
      </c>
      <c r="D22" s="1105" t="s">
        <v>13</v>
      </c>
      <c r="E22" s="344" t="s">
        <v>877</v>
      </c>
      <c r="F22" s="1104" t="s">
        <v>878</v>
      </c>
      <c r="G22" s="317">
        <v>8</v>
      </c>
      <c r="H22" s="317" t="s">
        <v>865</v>
      </c>
      <c r="I22" s="62"/>
      <c r="J22" s="62" t="s">
        <v>6634</v>
      </c>
    </row>
    <row r="23" spans="1:12">
      <c r="A23" s="1103" t="s">
        <v>71</v>
      </c>
      <c r="B23" s="1104" t="s">
        <v>949</v>
      </c>
      <c r="C23" s="344" t="s">
        <v>4</v>
      </c>
      <c r="D23" s="1105" t="s">
        <v>5</v>
      </c>
      <c r="E23" s="344" t="s">
        <v>854</v>
      </c>
      <c r="F23" s="1104" t="s">
        <v>6105</v>
      </c>
      <c r="G23" s="317">
        <v>162</v>
      </c>
      <c r="H23" s="317">
        <v>44030</v>
      </c>
      <c r="I23" s="62"/>
      <c r="J23" s="62" t="s">
        <v>6629</v>
      </c>
    </row>
    <row r="24" spans="1:12">
      <c r="A24" s="1103" t="s">
        <v>72</v>
      </c>
      <c r="B24" s="1104" t="s">
        <v>950</v>
      </c>
      <c r="C24" s="344" t="s">
        <v>4</v>
      </c>
      <c r="D24" s="1105" t="s">
        <v>5</v>
      </c>
      <c r="E24" s="344" t="s">
        <v>855</v>
      </c>
      <c r="F24" s="1104" t="s">
        <v>6106</v>
      </c>
      <c r="G24" s="317">
        <v>4</v>
      </c>
      <c r="H24" s="317" t="s">
        <v>846</v>
      </c>
      <c r="I24" s="62"/>
      <c r="J24" s="62" t="s">
        <v>6629</v>
      </c>
    </row>
    <row r="25" spans="1:12">
      <c r="A25" s="1103" t="s">
        <v>123</v>
      </c>
      <c r="B25" s="1104" t="s">
        <v>951</v>
      </c>
      <c r="C25" s="344" t="s">
        <v>12</v>
      </c>
      <c r="D25" s="1105" t="s">
        <v>13</v>
      </c>
      <c r="E25" s="344" t="s">
        <v>879</v>
      </c>
      <c r="F25" s="1104" t="s">
        <v>6104</v>
      </c>
      <c r="G25" s="317">
        <v>4</v>
      </c>
      <c r="H25" s="317" t="s">
        <v>850</v>
      </c>
      <c r="I25" s="62"/>
      <c r="J25" s="62" t="s">
        <v>6634</v>
      </c>
    </row>
    <row r="26" spans="1:12">
      <c r="A26" s="1103" t="s">
        <v>124</v>
      </c>
      <c r="B26" s="1104" t="s">
        <v>952</v>
      </c>
      <c r="C26" s="344" t="s">
        <v>12</v>
      </c>
      <c r="D26" s="1105" t="s">
        <v>13</v>
      </c>
      <c r="E26" s="344" t="s">
        <v>881</v>
      </c>
      <c r="F26" s="1104" t="s">
        <v>6107</v>
      </c>
      <c r="G26" s="317">
        <v>4</v>
      </c>
      <c r="H26" s="317" t="s">
        <v>850</v>
      </c>
      <c r="I26" s="62"/>
      <c r="J26" s="62" t="s">
        <v>6634</v>
      </c>
      <c r="L26" s="63"/>
    </row>
    <row r="27" spans="1:12" s="63" customFormat="1">
      <c r="A27" s="1103" t="s">
        <v>1140</v>
      </c>
      <c r="B27" s="1104" t="s">
        <v>1101</v>
      </c>
      <c r="C27" s="344" t="s">
        <v>4</v>
      </c>
      <c r="D27" s="1105" t="s">
        <v>5</v>
      </c>
      <c r="E27" s="344" t="s">
        <v>854</v>
      </c>
      <c r="F27" s="1104" t="s">
        <v>6105</v>
      </c>
      <c r="G27" s="317">
        <v>162</v>
      </c>
      <c r="H27" s="317" t="s">
        <v>859</v>
      </c>
      <c r="I27" s="62"/>
      <c r="J27" s="62" t="s">
        <v>6629</v>
      </c>
      <c r="K27" s="342"/>
    </row>
    <row r="28" spans="1:12" s="63" customFormat="1">
      <c r="A28" s="1103" t="s">
        <v>1141</v>
      </c>
      <c r="B28" s="1104" t="s">
        <v>1102</v>
      </c>
      <c r="C28" s="344" t="s">
        <v>4</v>
      </c>
      <c r="D28" s="1105" t="s">
        <v>5</v>
      </c>
      <c r="E28" s="344" t="s">
        <v>855</v>
      </c>
      <c r="F28" s="1104" t="s">
        <v>6106</v>
      </c>
      <c r="G28" s="317">
        <v>4</v>
      </c>
      <c r="H28" s="317" t="s">
        <v>846</v>
      </c>
      <c r="I28" s="62"/>
      <c r="J28" s="62" t="s">
        <v>6629</v>
      </c>
      <c r="K28" s="342"/>
    </row>
    <row r="29" spans="1:12" s="63" customFormat="1">
      <c r="A29" s="1103" t="s">
        <v>1142</v>
      </c>
      <c r="B29" s="1104" t="s">
        <v>1103</v>
      </c>
      <c r="C29" s="344" t="s">
        <v>4</v>
      </c>
      <c r="D29" s="1105" t="s">
        <v>5</v>
      </c>
      <c r="E29" s="1111">
        <v>44060</v>
      </c>
      <c r="F29" s="1123" t="s">
        <v>6092</v>
      </c>
      <c r="G29" s="317">
        <v>162</v>
      </c>
      <c r="H29" s="317" t="s">
        <v>846</v>
      </c>
      <c r="I29" s="62"/>
      <c r="J29" s="62" t="s">
        <v>6629</v>
      </c>
      <c r="K29" s="342"/>
    </row>
    <row r="30" spans="1:12" s="63" customFormat="1">
      <c r="A30" s="1103" t="s">
        <v>1143</v>
      </c>
      <c r="B30" s="1104" t="s">
        <v>1104</v>
      </c>
      <c r="C30" s="344" t="s">
        <v>4</v>
      </c>
      <c r="D30" s="1105" t="s">
        <v>5</v>
      </c>
      <c r="E30" s="1111">
        <v>44060</v>
      </c>
      <c r="F30" s="1123" t="s">
        <v>6092</v>
      </c>
      <c r="G30" s="317">
        <v>4</v>
      </c>
      <c r="H30" s="317" t="s">
        <v>887</v>
      </c>
      <c r="I30" s="62"/>
      <c r="J30" s="62" t="s">
        <v>6629</v>
      </c>
      <c r="K30" s="342"/>
      <c r="L30" s="61"/>
    </row>
    <row r="31" spans="1:12">
      <c r="A31" s="1103" t="s">
        <v>80</v>
      </c>
      <c r="B31" s="1104" t="s">
        <v>953</v>
      </c>
      <c r="C31" s="344" t="s">
        <v>6</v>
      </c>
      <c r="D31" s="1105" t="s">
        <v>7</v>
      </c>
      <c r="E31" s="344" t="s">
        <v>862</v>
      </c>
      <c r="F31" s="1104" t="s">
        <v>6108</v>
      </c>
      <c r="G31" s="317">
        <v>4</v>
      </c>
      <c r="H31" s="317" t="s">
        <v>848</v>
      </c>
      <c r="I31" s="62"/>
      <c r="J31" s="62" t="s">
        <v>6631</v>
      </c>
    </row>
    <row r="32" spans="1:12">
      <c r="A32" s="1103" t="s">
        <v>81</v>
      </c>
      <c r="B32" s="1104" t="s">
        <v>954</v>
      </c>
      <c r="C32" s="344" t="s">
        <v>6</v>
      </c>
      <c r="D32" s="1105" t="s">
        <v>7</v>
      </c>
      <c r="E32" s="344" t="s">
        <v>863</v>
      </c>
      <c r="F32" s="1104" t="s">
        <v>6109</v>
      </c>
      <c r="G32" s="317">
        <v>4</v>
      </c>
      <c r="H32" s="317" t="s">
        <v>846</v>
      </c>
      <c r="I32" s="62"/>
      <c r="J32" s="62" t="s">
        <v>6631</v>
      </c>
    </row>
    <row r="33" spans="1:10">
      <c r="A33" s="1103" t="s">
        <v>82</v>
      </c>
      <c r="B33" s="1104" t="s">
        <v>83</v>
      </c>
      <c r="C33" s="344" t="s">
        <v>6</v>
      </c>
      <c r="D33" s="1105" t="s">
        <v>7</v>
      </c>
      <c r="E33" s="344" t="s">
        <v>864</v>
      </c>
      <c r="F33" s="1104" t="s">
        <v>626</v>
      </c>
      <c r="G33" s="317">
        <v>4</v>
      </c>
      <c r="H33" s="317" t="s">
        <v>846</v>
      </c>
      <c r="I33" s="62"/>
      <c r="J33" s="62" t="s">
        <v>6631</v>
      </c>
    </row>
    <row r="34" spans="1:10">
      <c r="A34" s="1103" t="s">
        <v>84</v>
      </c>
      <c r="B34" s="1104" t="s">
        <v>85</v>
      </c>
      <c r="C34" s="344" t="s">
        <v>6</v>
      </c>
      <c r="D34" s="1105" t="s">
        <v>7</v>
      </c>
      <c r="E34" s="344" t="s">
        <v>864</v>
      </c>
      <c r="F34" s="1104" t="s">
        <v>626</v>
      </c>
      <c r="G34" s="317">
        <v>33</v>
      </c>
      <c r="H34" s="317" t="s">
        <v>887</v>
      </c>
      <c r="I34" s="62"/>
      <c r="J34" s="62" t="s">
        <v>6631</v>
      </c>
    </row>
    <row r="35" spans="1:10">
      <c r="A35" s="1103" t="s">
        <v>125</v>
      </c>
      <c r="B35" s="1104" t="s">
        <v>955</v>
      </c>
      <c r="C35" s="344" t="s">
        <v>12</v>
      </c>
      <c r="D35" s="1105" t="s">
        <v>13</v>
      </c>
      <c r="E35" s="344" t="s">
        <v>879</v>
      </c>
      <c r="F35" s="1104" t="s">
        <v>6104</v>
      </c>
      <c r="G35" s="317">
        <v>4</v>
      </c>
      <c r="H35" s="317" t="s">
        <v>850</v>
      </c>
      <c r="I35" s="62"/>
      <c r="J35" s="62" t="s">
        <v>6634</v>
      </c>
    </row>
    <row r="36" spans="1:10">
      <c r="A36" s="1103" t="s">
        <v>126</v>
      </c>
      <c r="B36" s="1104" t="s">
        <v>956</v>
      </c>
      <c r="C36" s="344" t="s">
        <v>12</v>
      </c>
      <c r="D36" s="1105" t="s">
        <v>13</v>
      </c>
      <c r="E36" s="344" t="s">
        <v>881</v>
      </c>
      <c r="F36" s="1104" t="s">
        <v>6107</v>
      </c>
      <c r="G36" s="317">
        <v>4</v>
      </c>
      <c r="H36" s="317" t="s">
        <v>850</v>
      </c>
      <c r="I36" s="62"/>
      <c r="J36" s="62" t="s">
        <v>6634</v>
      </c>
    </row>
    <row r="37" spans="1:10">
      <c r="A37" s="1103" t="s">
        <v>73</v>
      </c>
      <c r="B37" s="1104" t="s">
        <v>957</v>
      </c>
      <c r="C37" s="344" t="s">
        <v>856</v>
      </c>
      <c r="D37" s="1105" t="s">
        <v>667</v>
      </c>
      <c r="E37" s="344" t="s">
        <v>857</v>
      </c>
      <c r="F37" s="1104" t="s">
        <v>6110</v>
      </c>
      <c r="G37" s="317">
        <v>25</v>
      </c>
      <c r="H37" s="317" t="s">
        <v>940</v>
      </c>
      <c r="I37" s="62"/>
      <c r="J37" s="62" t="s">
        <v>6630</v>
      </c>
    </row>
    <row r="38" spans="1:10">
      <c r="A38" s="1103" t="s">
        <v>74</v>
      </c>
      <c r="B38" s="1104" t="s">
        <v>1107</v>
      </c>
      <c r="C38" s="344" t="s">
        <v>856</v>
      </c>
      <c r="D38" s="1105" t="s">
        <v>667</v>
      </c>
      <c r="E38" s="344" t="s">
        <v>858</v>
      </c>
      <c r="F38" s="1104" t="s">
        <v>6111</v>
      </c>
      <c r="G38" s="317">
        <v>25</v>
      </c>
      <c r="H38" s="317" t="s">
        <v>940</v>
      </c>
      <c r="I38" s="62"/>
      <c r="J38" s="62" t="s">
        <v>6630</v>
      </c>
    </row>
    <row r="39" spans="1:10">
      <c r="A39" s="1103" t="s">
        <v>75</v>
      </c>
      <c r="B39" s="1104" t="s">
        <v>76</v>
      </c>
      <c r="C39" s="344" t="s">
        <v>856</v>
      </c>
      <c r="D39" s="1105" t="s">
        <v>667</v>
      </c>
      <c r="E39" s="344" t="s">
        <v>859</v>
      </c>
      <c r="F39" s="1104" t="s">
        <v>627</v>
      </c>
      <c r="G39" s="317">
        <v>25</v>
      </c>
      <c r="H39" s="317" t="s">
        <v>940</v>
      </c>
      <c r="I39" s="62"/>
      <c r="J39" s="62" t="s">
        <v>6630</v>
      </c>
    </row>
    <row r="40" spans="1:10">
      <c r="A40" s="1103" t="s">
        <v>77</v>
      </c>
      <c r="B40" s="1104" t="s">
        <v>78</v>
      </c>
      <c r="C40" s="344" t="s">
        <v>856</v>
      </c>
      <c r="D40" s="1105" t="s">
        <v>667</v>
      </c>
      <c r="E40" s="344" t="s">
        <v>859</v>
      </c>
      <c r="F40" s="1104" t="s">
        <v>627</v>
      </c>
      <c r="G40" s="317">
        <v>25</v>
      </c>
      <c r="H40" s="317" t="s">
        <v>940</v>
      </c>
      <c r="I40" s="62"/>
      <c r="J40" s="62" t="s">
        <v>6630</v>
      </c>
    </row>
    <row r="41" spans="1:10">
      <c r="A41" s="1103" t="s">
        <v>730</v>
      </c>
      <c r="B41" s="1104" t="s">
        <v>1105</v>
      </c>
      <c r="C41" s="344" t="s">
        <v>856</v>
      </c>
      <c r="D41" s="1105" t="s">
        <v>667</v>
      </c>
      <c r="E41" s="344" t="s">
        <v>857</v>
      </c>
      <c r="F41" s="1104" t="s">
        <v>6110</v>
      </c>
      <c r="G41" s="317">
        <v>25</v>
      </c>
      <c r="H41" s="317" t="s">
        <v>940</v>
      </c>
      <c r="I41" s="62"/>
      <c r="J41" s="62" t="s">
        <v>6630</v>
      </c>
    </row>
    <row r="42" spans="1:10">
      <c r="A42" s="1103" t="s">
        <v>731</v>
      </c>
      <c r="B42" s="1104" t="s">
        <v>1106</v>
      </c>
      <c r="C42" s="344" t="s">
        <v>856</v>
      </c>
      <c r="D42" s="1105" t="s">
        <v>667</v>
      </c>
      <c r="E42" s="344" t="s">
        <v>858</v>
      </c>
      <c r="F42" s="1104" t="s">
        <v>6111</v>
      </c>
      <c r="G42" s="317">
        <v>25</v>
      </c>
      <c r="H42" s="317" t="s">
        <v>940</v>
      </c>
      <c r="I42" s="62"/>
      <c r="J42" s="62" t="s">
        <v>6630</v>
      </c>
    </row>
    <row r="43" spans="1:10">
      <c r="A43" s="1103" t="s">
        <v>732</v>
      </c>
      <c r="B43" s="1104" t="s">
        <v>1108</v>
      </c>
      <c r="C43" s="344" t="s">
        <v>856</v>
      </c>
      <c r="D43" s="1105" t="s">
        <v>667</v>
      </c>
      <c r="E43" s="344" t="s">
        <v>859</v>
      </c>
      <c r="F43" s="1104" t="s">
        <v>627</v>
      </c>
      <c r="G43" s="317">
        <v>25</v>
      </c>
      <c r="H43" s="317" t="s">
        <v>940</v>
      </c>
      <c r="I43" s="62"/>
      <c r="J43" s="62" t="s">
        <v>6630</v>
      </c>
    </row>
    <row r="44" spans="1:10">
      <c r="A44" s="1103" t="s">
        <v>733</v>
      </c>
      <c r="B44" s="1104" t="s">
        <v>1109</v>
      </c>
      <c r="C44" s="344" t="s">
        <v>856</v>
      </c>
      <c r="D44" s="1105" t="s">
        <v>667</v>
      </c>
      <c r="E44" s="344" t="s">
        <v>859</v>
      </c>
      <c r="F44" s="1104" t="s">
        <v>627</v>
      </c>
      <c r="G44" s="317">
        <v>25</v>
      </c>
      <c r="H44" s="317" t="s">
        <v>940</v>
      </c>
      <c r="I44" s="62"/>
      <c r="J44" s="62" t="s">
        <v>6630</v>
      </c>
    </row>
    <row r="45" spans="1:10">
      <c r="A45" s="1103" t="s">
        <v>45</v>
      </c>
      <c r="B45" s="1104" t="s">
        <v>958</v>
      </c>
      <c r="C45" s="344" t="s">
        <v>0</v>
      </c>
      <c r="D45" s="1105" t="s">
        <v>1</v>
      </c>
      <c r="E45" s="344" t="s">
        <v>846</v>
      </c>
      <c r="F45" s="1104" t="s">
        <v>6112</v>
      </c>
      <c r="G45" s="317">
        <v>12</v>
      </c>
      <c r="H45" s="317" t="s">
        <v>884</v>
      </c>
      <c r="I45" s="62"/>
      <c r="J45" s="62" t="s">
        <v>6627</v>
      </c>
    </row>
    <row r="46" spans="1:10">
      <c r="A46" s="1103" t="s">
        <v>46</v>
      </c>
      <c r="B46" s="1104" t="s">
        <v>959</v>
      </c>
      <c r="C46" s="344" t="s">
        <v>0</v>
      </c>
      <c r="D46" s="1105" t="s">
        <v>1</v>
      </c>
      <c r="E46" s="344" t="s">
        <v>848</v>
      </c>
      <c r="F46" s="1104" t="s">
        <v>6113</v>
      </c>
      <c r="G46" s="317">
        <v>12</v>
      </c>
      <c r="H46" s="317" t="s">
        <v>884</v>
      </c>
      <c r="I46" s="62"/>
      <c r="J46" s="62" t="s">
        <v>6627</v>
      </c>
    </row>
    <row r="47" spans="1:10">
      <c r="A47" s="1103" t="s">
        <v>47</v>
      </c>
      <c r="B47" s="1104" t="s">
        <v>960</v>
      </c>
      <c r="C47" s="344" t="s">
        <v>0</v>
      </c>
      <c r="D47" s="1105" t="s">
        <v>1</v>
      </c>
      <c r="E47" s="344" t="s">
        <v>846</v>
      </c>
      <c r="F47" s="1104" t="s">
        <v>6112</v>
      </c>
      <c r="G47" s="317">
        <v>12</v>
      </c>
      <c r="H47" s="317" t="s">
        <v>884</v>
      </c>
      <c r="I47" s="62"/>
      <c r="J47" s="62" t="s">
        <v>6627</v>
      </c>
    </row>
    <row r="48" spans="1:10">
      <c r="A48" s="1103" t="s">
        <v>48</v>
      </c>
      <c r="B48" s="1104" t="s">
        <v>961</v>
      </c>
      <c r="C48" s="344" t="s">
        <v>0</v>
      </c>
      <c r="D48" s="1105" t="s">
        <v>1</v>
      </c>
      <c r="E48" s="344" t="s">
        <v>846</v>
      </c>
      <c r="F48" s="1104" t="s">
        <v>6112</v>
      </c>
      <c r="G48" s="317">
        <v>12</v>
      </c>
      <c r="H48" s="317" t="s">
        <v>884</v>
      </c>
      <c r="I48" s="62"/>
      <c r="J48" s="62" t="s">
        <v>6627</v>
      </c>
    </row>
    <row r="49" spans="1:11">
      <c r="A49" s="1103" t="s">
        <v>49</v>
      </c>
      <c r="B49" s="1104" t="s">
        <v>962</v>
      </c>
      <c r="C49" s="344" t="s">
        <v>0</v>
      </c>
      <c r="D49" s="1105" t="s">
        <v>1</v>
      </c>
      <c r="E49" s="344" t="s">
        <v>846</v>
      </c>
      <c r="F49" s="1104" t="s">
        <v>6112</v>
      </c>
      <c r="G49" s="317">
        <v>12</v>
      </c>
      <c r="H49" s="317" t="s">
        <v>884</v>
      </c>
      <c r="I49" s="62"/>
      <c r="J49" s="62" t="s">
        <v>6627</v>
      </c>
    </row>
    <row r="50" spans="1:11">
      <c r="A50" s="1103" t="s">
        <v>209</v>
      </c>
      <c r="B50" s="1104" t="s">
        <v>210</v>
      </c>
      <c r="C50" s="344" t="s">
        <v>18</v>
      </c>
      <c r="D50" s="1105" t="s">
        <v>645</v>
      </c>
      <c r="E50" s="344" t="s">
        <v>887</v>
      </c>
      <c r="F50" s="1104" t="s">
        <v>631</v>
      </c>
      <c r="G50" s="317">
        <v>12</v>
      </c>
      <c r="H50" s="317" t="s">
        <v>884</v>
      </c>
      <c r="I50" s="62"/>
      <c r="J50" s="62" t="s">
        <v>6636</v>
      </c>
    </row>
    <row r="51" spans="1:11" s="145" customFormat="1">
      <c r="A51" s="1103" t="s">
        <v>50</v>
      </c>
      <c r="B51" s="1104" t="s">
        <v>963</v>
      </c>
      <c r="C51" s="344" t="s">
        <v>0</v>
      </c>
      <c r="D51" s="1105" t="s">
        <v>1</v>
      </c>
      <c r="E51" s="1111">
        <v>44010</v>
      </c>
      <c r="F51" s="1123" t="s">
        <v>625</v>
      </c>
      <c r="G51" s="344">
        <v>6</v>
      </c>
      <c r="H51" s="344" t="s">
        <v>854</v>
      </c>
      <c r="I51" s="144"/>
      <c r="J51" s="62" t="s">
        <v>6627</v>
      </c>
      <c r="K51" s="144"/>
    </row>
    <row r="52" spans="1:11" s="145" customFormat="1">
      <c r="A52" s="1103" t="s">
        <v>51</v>
      </c>
      <c r="B52" s="1104" t="s">
        <v>964</v>
      </c>
      <c r="C52" s="344" t="s">
        <v>0</v>
      </c>
      <c r="D52" s="1105" t="s">
        <v>1</v>
      </c>
      <c r="E52" s="344" t="s">
        <v>851</v>
      </c>
      <c r="F52" s="1104" t="s">
        <v>852</v>
      </c>
      <c r="G52" s="344">
        <v>10</v>
      </c>
      <c r="H52" s="344" t="s">
        <v>877</v>
      </c>
      <c r="I52" s="144"/>
      <c r="J52" s="62" t="s">
        <v>6627</v>
      </c>
      <c r="K52" s="144"/>
    </row>
    <row r="53" spans="1:11" s="145" customFormat="1">
      <c r="A53" s="1103" t="s">
        <v>52</v>
      </c>
      <c r="B53" s="1104" t="s">
        <v>965</v>
      </c>
      <c r="C53" s="344" t="s">
        <v>0</v>
      </c>
      <c r="D53" s="1105" t="s">
        <v>1</v>
      </c>
      <c r="E53" s="1111">
        <v>44010</v>
      </c>
      <c r="F53" s="1123" t="s">
        <v>625</v>
      </c>
      <c r="G53" s="344">
        <v>12</v>
      </c>
      <c r="H53" s="344" t="s">
        <v>884</v>
      </c>
      <c r="I53" s="144"/>
      <c r="J53" s="62" t="s">
        <v>6627</v>
      </c>
      <c r="K53" s="144"/>
    </row>
    <row r="54" spans="1:11">
      <c r="A54" s="1103" t="s">
        <v>53</v>
      </c>
      <c r="B54" s="1104" t="s">
        <v>54</v>
      </c>
      <c r="C54" s="344" t="s">
        <v>0</v>
      </c>
      <c r="D54" s="1105" t="s">
        <v>1</v>
      </c>
      <c r="E54" s="344" t="s">
        <v>851</v>
      </c>
      <c r="F54" s="1104" t="s">
        <v>852</v>
      </c>
      <c r="G54" s="317">
        <v>10</v>
      </c>
      <c r="H54" s="317" t="s">
        <v>877</v>
      </c>
      <c r="I54" s="62"/>
      <c r="J54" s="62" t="s">
        <v>6627</v>
      </c>
    </row>
    <row r="55" spans="1:11">
      <c r="A55" s="1103" t="s">
        <v>55</v>
      </c>
      <c r="B55" s="1104" t="s">
        <v>966</v>
      </c>
      <c r="C55" s="344" t="s">
        <v>0</v>
      </c>
      <c r="D55" s="1105" t="s">
        <v>1</v>
      </c>
      <c r="E55" s="344" t="s">
        <v>851</v>
      </c>
      <c r="F55" s="1104" t="s">
        <v>852</v>
      </c>
      <c r="G55" s="317">
        <v>10</v>
      </c>
      <c r="H55" s="317" t="s">
        <v>877</v>
      </c>
      <c r="I55" s="62"/>
      <c r="J55" s="62" t="s">
        <v>6627</v>
      </c>
    </row>
    <row r="56" spans="1:11">
      <c r="A56" s="1103" t="s">
        <v>56</v>
      </c>
      <c r="B56" s="1104" t="s">
        <v>57</v>
      </c>
      <c r="C56" s="344" t="s">
        <v>0</v>
      </c>
      <c r="D56" s="1105" t="s">
        <v>1</v>
      </c>
      <c r="E56" s="344" t="s">
        <v>851</v>
      </c>
      <c r="F56" s="1104" t="s">
        <v>852</v>
      </c>
      <c r="G56" s="317">
        <v>10</v>
      </c>
      <c r="H56" s="317" t="s">
        <v>877</v>
      </c>
      <c r="I56" s="62"/>
      <c r="J56" s="62" t="s">
        <v>6627</v>
      </c>
    </row>
    <row r="57" spans="1:11">
      <c r="A57" s="1103" t="s">
        <v>58</v>
      </c>
      <c r="B57" s="1104" t="s">
        <v>967</v>
      </c>
      <c r="C57" s="344" t="s">
        <v>0</v>
      </c>
      <c r="D57" s="1105" t="s">
        <v>1</v>
      </c>
      <c r="E57" s="344" t="s">
        <v>850</v>
      </c>
      <c r="F57" s="1104" t="s">
        <v>625</v>
      </c>
      <c r="G57" s="317">
        <v>6</v>
      </c>
      <c r="H57" s="317" t="s">
        <v>855</v>
      </c>
      <c r="I57" s="62"/>
      <c r="J57" s="62" t="s">
        <v>6627</v>
      </c>
    </row>
    <row r="58" spans="1:11">
      <c r="A58" s="1103" t="s">
        <v>59</v>
      </c>
      <c r="B58" s="1104" t="s">
        <v>968</v>
      </c>
      <c r="C58" s="344" t="s">
        <v>0</v>
      </c>
      <c r="D58" s="1105" t="s">
        <v>1</v>
      </c>
      <c r="E58" s="344" t="s">
        <v>850</v>
      </c>
      <c r="F58" s="1104" t="s">
        <v>625</v>
      </c>
      <c r="G58" s="317">
        <v>10</v>
      </c>
      <c r="H58" s="317" t="s">
        <v>879</v>
      </c>
      <c r="I58" s="62"/>
      <c r="J58" s="62" t="s">
        <v>6627</v>
      </c>
    </row>
    <row r="59" spans="1:11">
      <c r="A59" s="1103" t="s">
        <v>60</v>
      </c>
      <c r="B59" s="1104" t="s">
        <v>969</v>
      </c>
      <c r="C59" s="344" t="s">
        <v>0</v>
      </c>
      <c r="D59" s="1105" t="s">
        <v>1</v>
      </c>
      <c r="E59" s="344" t="s">
        <v>850</v>
      </c>
      <c r="F59" s="1104" t="s">
        <v>625</v>
      </c>
      <c r="G59" s="317">
        <v>10</v>
      </c>
      <c r="H59" s="317" t="s">
        <v>881</v>
      </c>
      <c r="I59" s="62"/>
      <c r="J59" s="62" t="s">
        <v>6627</v>
      </c>
    </row>
    <row r="60" spans="1:11">
      <c r="A60" s="1103" t="s">
        <v>61</v>
      </c>
      <c r="B60" s="1104" t="s">
        <v>970</v>
      </c>
      <c r="C60" s="344" t="s">
        <v>0</v>
      </c>
      <c r="D60" s="1105" t="s">
        <v>1</v>
      </c>
      <c r="E60" s="344" t="s">
        <v>850</v>
      </c>
      <c r="F60" s="1104" t="s">
        <v>625</v>
      </c>
      <c r="G60" s="317">
        <v>7</v>
      </c>
      <c r="H60" s="317" t="s">
        <v>862</v>
      </c>
      <c r="I60" s="62"/>
      <c r="J60" s="62" t="s">
        <v>6627</v>
      </c>
    </row>
    <row r="61" spans="1:11">
      <c r="A61" s="1103" t="s">
        <v>6091</v>
      </c>
      <c r="B61" s="1104" t="s">
        <v>971</v>
      </c>
      <c r="C61" s="344" t="s">
        <v>0</v>
      </c>
      <c r="D61" s="1105" t="s">
        <v>1</v>
      </c>
      <c r="E61" s="344" t="s">
        <v>850</v>
      </c>
      <c r="F61" s="1104" t="s">
        <v>625</v>
      </c>
      <c r="G61" s="317">
        <v>7</v>
      </c>
      <c r="H61" s="317" t="s">
        <v>863</v>
      </c>
      <c r="I61" s="62"/>
      <c r="J61" s="62" t="s">
        <v>6627</v>
      </c>
    </row>
    <row r="62" spans="1:11">
      <c r="A62" s="1103" t="s">
        <v>62</v>
      </c>
      <c r="B62" s="1104" t="s">
        <v>972</v>
      </c>
      <c r="C62" s="344" t="s">
        <v>0</v>
      </c>
      <c r="D62" s="1105" t="s">
        <v>1</v>
      </c>
      <c r="E62" s="344" t="s">
        <v>846</v>
      </c>
      <c r="F62" s="1104" t="s">
        <v>847</v>
      </c>
      <c r="G62" s="317">
        <v>12</v>
      </c>
      <c r="H62" s="317" t="s">
        <v>884</v>
      </c>
      <c r="I62" s="62"/>
      <c r="J62" s="62" t="s">
        <v>6627</v>
      </c>
    </row>
    <row r="63" spans="1:11">
      <c r="A63" s="1103" t="s">
        <v>63</v>
      </c>
      <c r="B63" s="1104" t="s">
        <v>64</v>
      </c>
      <c r="C63" s="344" t="s">
        <v>0</v>
      </c>
      <c r="D63" s="1105" t="s">
        <v>1</v>
      </c>
      <c r="E63" s="344" t="s">
        <v>851</v>
      </c>
      <c r="F63" s="1104" t="s">
        <v>852</v>
      </c>
      <c r="G63" s="317">
        <v>10</v>
      </c>
      <c r="H63" s="317" t="s">
        <v>877</v>
      </c>
      <c r="I63" s="62"/>
      <c r="J63" s="62" t="s">
        <v>6627</v>
      </c>
    </row>
    <row r="64" spans="1:11">
      <c r="A64" s="1103" t="s">
        <v>65</v>
      </c>
      <c r="B64" s="1104" t="s">
        <v>66</v>
      </c>
      <c r="C64" s="344" t="s">
        <v>0</v>
      </c>
      <c r="D64" s="1105" t="s">
        <v>1</v>
      </c>
      <c r="E64" s="344" t="s">
        <v>851</v>
      </c>
      <c r="F64" s="1104" t="s">
        <v>852</v>
      </c>
      <c r="G64" s="317">
        <v>7</v>
      </c>
      <c r="H64" s="317" t="s">
        <v>860</v>
      </c>
      <c r="I64" s="62"/>
      <c r="J64" s="62" t="s">
        <v>6627</v>
      </c>
    </row>
    <row r="65" spans="1:10">
      <c r="A65" s="1103" t="s">
        <v>67</v>
      </c>
      <c r="B65" s="1104" t="s">
        <v>1110</v>
      </c>
      <c r="C65" s="344" t="s">
        <v>0</v>
      </c>
      <c r="D65" s="1105" t="s">
        <v>1</v>
      </c>
      <c r="E65" s="344" t="s">
        <v>846</v>
      </c>
      <c r="F65" s="1104" t="s">
        <v>847</v>
      </c>
      <c r="G65" s="317">
        <v>12</v>
      </c>
      <c r="H65" s="317" t="s">
        <v>884</v>
      </c>
      <c r="I65" s="62"/>
      <c r="J65" s="62" t="s">
        <v>6627</v>
      </c>
    </row>
    <row r="66" spans="1:10">
      <c r="A66" s="1103" t="s">
        <v>68</v>
      </c>
      <c r="B66" s="1104" t="s">
        <v>1111</v>
      </c>
      <c r="C66" s="344" t="s">
        <v>0</v>
      </c>
      <c r="D66" s="1105" t="s">
        <v>1</v>
      </c>
      <c r="E66" s="344" t="s">
        <v>848</v>
      </c>
      <c r="F66" s="1104" t="s">
        <v>849</v>
      </c>
      <c r="G66" s="317">
        <v>10</v>
      </c>
      <c r="H66" s="317" t="s">
        <v>877</v>
      </c>
      <c r="I66" s="62"/>
      <c r="J66" s="62" t="s">
        <v>6627</v>
      </c>
    </row>
    <row r="67" spans="1:10">
      <c r="A67" s="1103" t="s">
        <v>69</v>
      </c>
      <c r="B67" s="1104" t="s">
        <v>973</v>
      </c>
      <c r="C67" s="344" t="s">
        <v>0</v>
      </c>
      <c r="D67" s="1105" t="s">
        <v>1</v>
      </c>
      <c r="E67" s="344" t="s">
        <v>850</v>
      </c>
      <c r="F67" s="1104" t="s">
        <v>625</v>
      </c>
      <c r="G67" s="317">
        <v>7</v>
      </c>
      <c r="H67" s="317" t="s">
        <v>864</v>
      </c>
      <c r="I67" s="62"/>
      <c r="J67" s="62" t="s">
        <v>6627</v>
      </c>
    </row>
    <row r="68" spans="1:10">
      <c r="A68" s="1103" t="s">
        <v>70</v>
      </c>
      <c r="B68" s="1104" t="s">
        <v>974</v>
      </c>
      <c r="C68" s="344" t="s">
        <v>0</v>
      </c>
      <c r="D68" s="1105" t="s">
        <v>1</v>
      </c>
      <c r="E68" s="344" t="s">
        <v>850</v>
      </c>
      <c r="F68" s="1104" t="s">
        <v>625</v>
      </c>
      <c r="G68" s="317">
        <v>7</v>
      </c>
      <c r="H68" s="317" t="s">
        <v>864</v>
      </c>
      <c r="I68" s="62"/>
      <c r="J68" s="62" t="s">
        <v>6627</v>
      </c>
    </row>
    <row r="69" spans="1:10">
      <c r="A69" s="1103" t="s">
        <v>734</v>
      </c>
      <c r="B69" s="1104" t="s">
        <v>735</v>
      </c>
      <c r="C69" s="344" t="s">
        <v>0</v>
      </c>
      <c r="D69" s="1105" t="s">
        <v>1</v>
      </c>
      <c r="E69" s="344" t="s">
        <v>851</v>
      </c>
      <c r="F69" s="1104" t="s">
        <v>852</v>
      </c>
      <c r="G69" s="317">
        <v>5</v>
      </c>
      <c r="H69" s="317" t="s">
        <v>853</v>
      </c>
      <c r="I69" s="62"/>
      <c r="J69" s="62" t="s">
        <v>6627</v>
      </c>
    </row>
    <row r="70" spans="1:10">
      <c r="A70" s="1103" t="s">
        <v>736</v>
      </c>
      <c r="B70" s="1104" t="s">
        <v>737</v>
      </c>
      <c r="C70" s="344" t="s">
        <v>0</v>
      </c>
      <c r="D70" s="1105" t="s">
        <v>1</v>
      </c>
      <c r="E70" s="344" t="s">
        <v>851</v>
      </c>
      <c r="F70" s="1104" t="s">
        <v>852</v>
      </c>
      <c r="G70" s="317">
        <v>10</v>
      </c>
      <c r="H70" s="317" t="s">
        <v>877</v>
      </c>
      <c r="I70" s="62"/>
      <c r="J70" s="62" t="s">
        <v>6627</v>
      </c>
    </row>
    <row r="71" spans="1:10">
      <c r="A71" s="1103" t="s">
        <v>738</v>
      </c>
      <c r="B71" s="1104" t="s">
        <v>739</v>
      </c>
      <c r="C71" s="344" t="s">
        <v>0</v>
      </c>
      <c r="D71" s="1105" t="s">
        <v>1</v>
      </c>
      <c r="E71" s="344" t="s">
        <v>850</v>
      </c>
      <c r="F71" s="1104" t="s">
        <v>625</v>
      </c>
      <c r="G71" s="317">
        <v>162</v>
      </c>
      <c r="H71" s="317" t="s">
        <v>857</v>
      </c>
      <c r="I71" s="62"/>
      <c r="J71" s="62" t="s">
        <v>6627</v>
      </c>
    </row>
    <row r="72" spans="1:10">
      <c r="A72" s="1103" t="s">
        <v>740</v>
      </c>
      <c r="B72" s="1104" t="s">
        <v>741</v>
      </c>
      <c r="C72" s="344" t="s">
        <v>0</v>
      </c>
      <c r="D72" s="1105" t="s">
        <v>1</v>
      </c>
      <c r="E72" s="344" t="s">
        <v>850</v>
      </c>
      <c r="F72" s="1104" t="s">
        <v>625</v>
      </c>
      <c r="G72" s="317">
        <v>162</v>
      </c>
      <c r="H72" s="317" t="s">
        <v>858</v>
      </c>
      <c r="I72" s="62"/>
      <c r="J72" s="62" t="s">
        <v>6627</v>
      </c>
    </row>
    <row r="73" spans="1:10">
      <c r="A73" s="1103" t="s">
        <v>713</v>
      </c>
      <c r="B73" s="1104" t="s">
        <v>975</v>
      </c>
      <c r="C73" s="344" t="s">
        <v>0</v>
      </c>
      <c r="D73" s="1105" t="s">
        <v>1</v>
      </c>
      <c r="E73" s="344" t="s">
        <v>850</v>
      </c>
      <c r="F73" s="1104" t="s">
        <v>625</v>
      </c>
      <c r="G73" s="317">
        <v>162</v>
      </c>
      <c r="H73" s="317" t="s">
        <v>859</v>
      </c>
      <c r="I73" s="62"/>
      <c r="J73" s="62" t="s">
        <v>6627</v>
      </c>
    </row>
    <row r="74" spans="1:10">
      <c r="A74" s="1103" t="s">
        <v>714</v>
      </c>
      <c r="B74" s="1104" t="s">
        <v>715</v>
      </c>
      <c r="C74" s="344" t="s">
        <v>0</v>
      </c>
      <c r="D74" s="1105" t="s">
        <v>1</v>
      </c>
      <c r="E74" s="344" t="s">
        <v>846</v>
      </c>
      <c r="F74" s="1104" t="s">
        <v>6112</v>
      </c>
      <c r="G74" s="317">
        <v>162</v>
      </c>
      <c r="H74" s="317" t="s">
        <v>859</v>
      </c>
      <c r="I74" s="62"/>
      <c r="J74" s="62" t="s">
        <v>6627</v>
      </c>
    </row>
    <row r="75" spans="1:10">
      <c r="A75" s="1103" t="s">
        <v>716</v>
      </c>
      <c r="B75" s="1104" t="s">
        <v>717</v>
      </c>
      <c r="C75" s="344" t="s">
        <v>0</v>
      </c>
      <c r="D75" s="1105" t="s">
        <v>1</v>
      </c>
      <c r="E75" s="344" t="s">
        <v>850</v>
      </c>
      <c r="F75" s="1104" t="s">
        <v>625</v>
      </c>
      <c r="G75" s="317">
        <v>162</v>
      </c>
      <c r="H75" s="317" t="s">
        <v>859</v>
      </c>
      <c r="I75" s="62"/>
      <c r="J75" s="62" t="s">
        <v>6627</v>
      </c>
    </row>
    <row r="76" spans="1:10">
      <c r="A76" s="1103" t="s">
        <v>718</v>
      </c>
      <c r="B76" s="1104" t="s">
        <v>719</v>
      </c>
      <c r="C76" s="344" t="s">
        <v>0</v>
      </c>
      <c r="D76" s="1105" t="s">
        <v>1</v>
      </c>
      <c r="E76" s="344" t="s">
        <v>850</v>
      </c>
      <c r="F76" s="1104" t="s">
        <v>625</v>
      </c>
      <c r="G76" s="317">
        <v>162</v>
      </c>
      <c r="H76" s="317" t="s">
        <v>859</v>
      </c>
      <c r="I76" s="62"/>
      <c r="J76" s="62" t="s">
        <v>6627</v>
      </c>
    </row>
    <row r="77" spans="1:10">
      <c r="A77" s="1103" t="s">
        <v>720</v>
      </c>
      <c r="B77" s="1104" t="s">
        <v>721</v>
      </c>
      <c r="C77" s="344" t="s">
        <v>0</v>
      </c>
      <c r="D77" s="1105" t="s">
        <v>1</v>
      </c>
      <c r="E77" s="344" t="s">
        <v>850</v>
      </c>
      <c r="F77" s="1104" t="s">
        <v>625</v>
      </c>
      <c r="G77" s="317">
        <v>162</v>
      </c>
      <c r="H77" s="317" t="s">
        <v>858</v>
      </c>
      <c r="I77" s="62"/>
      <c r="J77" s="62" t="s">
        <v>6627</v>
      </c>
    </row>
    <row r="78" spans="1:10">
      <c r="A78" s="1103" t="s">
        <v>6095</v>
      </c>
      <c r="B78" s="1104" t="s">
        <v>6097</v>
      </c>
      <c r="C78" s="344" t="s">
        <v>12</v>
      </c>
      <c r="D78" s="1105" t="s">
        <v>13</v>
      </c>
      <c r="E78" s="344" t="s">
        <v>879</v>
      </c>
      <c r="F78" s="1104" t="s">
        <v>880</v>
      </c>
      <c r="G78" s="317">
        <v>11</v>
      </c>
      <c r="H78" s="317">
        <v>41070</v>
      </c>
      <c r="I78" s="62"/>
      <c r="J78" s="62" t="s">
        <v>6634</v>
      </c>
    </row>
    <row r="79" spans="1:10">
      <c r="A79" s="1103" t="s">
        <v>6096</v>
      </c>
      <c r="B79" s="1104" t="s">
        <v>6098</v>
      </c>
      <c r="C79" s="344" t="s">
        <v>12</v>
      </c>
      <c r="D79" s="1105" t="s">
        <v>13</v>
      </c>
      <c r="E79" s="344" t="s">
        <v>881</v>
      </c>
      <c r="F79" s="1104" t="s">
        <v>882</v>
      </c>
      <c r="G79" s="317">
        <v>11</v>
      </c>
      <c r="H79" s="317">
        <v>42070</v>
      </c>
      <c r="I79" s="62"/>
      <c r="J79" s="62" t="s">
        <v>6634</v>
      </c>
    </row>
    <row r="80" spans="1:10">
      <c r="A80" s="1106" t="s">
        <v>7283</v>
      </c>
      <c r="B80" s="1106" t="s">
        <v>7284</v>
      </c>
      <c r="C80" s="1107" t="s">
        <v>12</v>
      </c>
      <c r="D80" s="1108" t="s">
        <v>13</v>
      </c>
      <c r="E80" s="1107" t="s">
        <v>881</v>
      </c>
      <c r="F80" s="1109" t="s">
        <v>882</v>
      </c>
      <c r="G80" s="1107">
        <v>11</v>
      </c>
      <c r="H80" s="1107">
        <v>42070</v>
      </c>
      <c r="I80" s="1110"/>
      <c r="J80" s="1110" t="s">
        <v>6634</v>
      </c>
    </row>
    <row r="81" spans="1:10">
      <c r="A81" s="1106" t="s">
        <v>7285</v>
      </c>
      <c r="B81" s="1106" t="s">
        <v>7286</v>
      </c>
      <c r="C81" s="1107" t="s">
        <v>12</v>
      </c>
      <c r="D81" s="1108" t="s">
        <v>13</v>
      </c>
      <c r="E81" s="1107" t="s">
        <v>881</v>
      </c>
      <c r="F81" s="1109" t="s">
        <v>882</v>
      </c>
      <c r="G81" s="1107">
        <v>11</v>
      </c>
      <c r="H81" s="1107">
        <v>42070</v>
      </c>
      <c r="I81" s="1110"/>
      <c r="J81" s="1110" t="s">
        <v>6634</v>
      </c>
    </row>
    <row r="82" spans="1:10">
      <c r="A82" s="1103" t="s">
        <v>86</v>
      </c>
      <c r="B82" s="1104" t="s">
        <v>87</v>
      </c>
      <c r="C82" s="344" t="s">
        <v>8</v>
      </c>
      <c r="D82" s="1105" t="s">
        <v>9</v>
      </c>
      <c r="E82" s="344" t="s">
        <v>868</v>
      </c>
      <c r="F82" s="1104" t="s">
        <v>869</v>
      </c>
      <c r="G82" s="317">
        <v>4</v>
      </c>
      <c r="H82" s="317" t="s">
        <v>850</v>
      </c>
      <c r="I82" s="62"/>
      <c r="J82" s="62" t="s">
        <v>6632</v>
      </c>
    </row>
    <row r="83" spans="1:10">
      <c r="A83" s="1103" t="s">
        <v>88</v>
      </c>
      <c r="B83" s="1104" t="s">
        <v>976</v>
      </c>
      <c r="C83" s="344" t="s">
        <v>8</v>
      </c>
      <c r="D83" s="1105" t="s">
        <v>9</v>
      </c>
      <c r="E83" s="344" t="s">
        <v>866</v>
      </c>
      <c r="F83" s="1104" t="s">
        <v>6114</v>
      </c>
      <c r="G83" s="317">
        <v>4</v>
      </c>
      <c r="H83" s="317" t="s">
        <v>850</v>
      </c>
      <c r="I83" s="62"/>
      <c r="J83" s="62" t="s">
        <v>6632</v>
      </c>
    </row>
    <row r="84" spans="1:10">
      <c r="A84" s="1103" t="s">
        <v>89</v>
      </c>
      <c r="B84" s="1104" t="s">
        <v>977</v>
      </c>
      <c r="C84" s="344" t="s">
        <v>8</v>
      </c>
      <c r="D84" s="1105" t="s">
        <v>9</v>
      </c>
      <c r="E84" s="344" t="s">
        <v>867</v>
      </c>
      <c r="F84" s="1104" t="s">
        <v>6115</v>
      </c>
      <c r="G84" s="317">
        <v>4</v>
      </c>
      <c r="H84" s="317" t="s">
        <v>851</v>
      </c>
      <c r="I84" s="62"/>
      <c r="J84" s="62" t="s">
        <v>6632</v>
      </c>
    </row>
    <row r="85" spans="1:10">
      <c r="A85" s="1103" t="s">
        <v>90</v>
      </c>
      <c r="B85" s="1104" t="s">
        <v>6143</v>
      </c>
      <c r="C85" s="344" t="s">
        <v>8</v>
      </c>
      <c r="D85" s="1105" t="s">
        <v>9</v>
      </c>
      <c r="E85" s="344" t="s">
        <v>866</v>
      </c>
      <c r="F85" s="1104" t="s">
        <v>6114</v>
      </c>
      <c r="G85" s="317">
        <v>4</v>
      </c>
      <c r="H85" s="317" t="s">
        <v>851</v>
      </c>
      <c r="I85" s="62"/>
      <c r="J85" s="62" t="s">
        <v>6632</v>
      </c>
    </row>
    <row r="86" spans="1:10">
      <c r="A86" s="1103" t="s">
        <v>91</v>
      </c>
      <c r="B86" s="1104" t="s">
        <v>6144</v>
      </c>
      <c r="C86" s="344" t="s">
        <v>8</v>
      </c>
      <c r="D86" s="1105" t="s">
        <v>9</v>
      </c>
      <c r="E86" s="344" t="s">
        <v>867</v>
      </c>
      <c r="F86" s="1104" t="s">
        <v>6115</v>
      </c>
      <c r="G86" s="317">
        <v>4</v>
      </c>
      <c r="H86" s="317" t="s">
        <v>851</v>
      </c>
      <c r="I86" s="62"/>
      <c r="J86" s="62" t="s">
        <v>6632</v>
      </c>
    </row>
    <row r="87" spans="1:10">
      <c r="A87" s="1124" t="s">
        <v>6140</v>
      </c>
      <c r="B87" s="1125" t="s">
        <v>6138</v>
      </c>
      <c r="C87" s="344" t="s">
        <v>8</v>
      </c>
      <c r="D87" s="1105" t="s">
        <v>9</v>
      </c>
      <c r="E87" s="344" t="s">
        <v>866</v>
      </c>
      <c r="F87" s="1104" t="s">
        <v>6114</v>
      </c>
      <c r="G87" s="317">
        <v>4</v>
      </c>
      <c r="H87" s="317" t="s">
        <v>851</v>
      </c>
      <c r="I87" s="62"/>
      <c r="J87" s="62" t="s">
        <v>6632</v>
      </c>
    </row>
    <row r="88" spans="1:10">
      <c r="A88" s="1124" t="s">
        <v>6141</v>
      </c>
      <c r="B88" s="1125" t="s">
        <v>6139</v>
      </c>
      <c r="C88" s="344" t="s">
        <v>8</v>
      </c>
      <c r="D88" s="1105" t="s">
        <v>9</v>
      </c>
      <c r="E88" s="344" t="s">
        <v>867</v>
      </c>
      <c r="F88" s="1104" t="s">
        <v>6115</v>
      </c>
      <c r="G88" s="317">
        <v>4</v>
      </c>
      <c r="H88" s="317" t="s">
        <v>851</v>
      </c>
      <c r="I88" s="62"/>
      <c r="J88" s="62" t="s">
        <v>6632</v>
      </c>
    </row>
    <row r="89" spans="1:10">
      <c r="A89" s="1103" t="s">
        <v>92</v>
      </c>
      <c r="B89" s="1104" t="s">
        <v>93</v>
      </c>
      <c r="C89" s="344" t="s">
        <v>8</v>
      </c>
      <c r="D89" s="1105" t="s">
        <v>9</v>
      </c>
      <c r="E89" s="344" t="s">
        <v>868</v>
      </c>
      <c r="F89" s="1104" t="s">
        <v>869</v>
      </c>
      <c r="G89" s="317">
        <v>4</v>
      </c>
      <c r="H89" s="317" t="s">
        <v>850</v>
      </c>
      <c r="I89" s="62"/>
      <c r="J89" s="62" t="s">
        <v>6632</v>
      </c>
    </row>
    <row r="90" spans="1:10">
      <c r="A90" s="1103" t="s">
        <v>94</v>
      </c>
      <c r="B90" s="1104" t="s">
        <v>95</v>
      </c>
      <c r="C90" s="344" t="s">
        <v>8</v>
      </c>
      <c r="D90" s="1105" t="s">
        <v>9</v>
      </c>
      <c r="E90" s="344" t="s">
        <v>867</v>
      </c>
      <c r="F90" s="1104" t="s">
        <v>6115</v>
      </c>
      <c r="G90" s="317">
        <v>4</v>
      </c>
      <c r="H90" s="317" t="s">
        <v>851</v>
      </c>
      <c r="I90" s="62"/>
      <c r="J90" s="62" t="s">
        <v>6632</v>
      </c>
    </row>
    <row r="91" spans="1:10">
      <c r="A91" s="1103" t="s">
        <v>96</v>
      </c>
      <c r="B91" s="1104" t="s">
        <v>978</v>
      </c>
      <c r="C91" s="344" t="s">
        <v>8</v>
      </c>
      <c r="D91" s="1105" t="s">
        <v>9</v>
      </c>
      <c r="E91" s="344" t="s">
        <v>866</v>
      </c>
      <c r="F91" s="1104" t="s">
        <v>6114</v>
      </c>
      <c r="G91" s="317">
        <v>4</v>
      </c>
      <c r="H91" s="317" t="s">
        <v>846</v>
      </c>
      <c r="I91" s="62"/>
      <c r="J91" s="62" t="s">
        <v>6632</v>
      </c>
    </row>
    <row r="92" spans="1:10">
      <c r="A92" s="1103" t="s">
        <v>97</v>
      </c>
      <c r="B92" s="1104" t="s">
        <v>979</v>
      </c>
      <c r="C92" s="344" t="s">
        <v>8</v>
      </c>
      <c r="D92" s="1105" t="s">
        <v>9</v>
      </c>
      <c r="E92" s="344" t="s">
        <v>867</v>
      </c>
      <c r="F92" s="1104" t="s">
        <v>6115</v>
      </c>
      <c r="G92" s="317">
        <v>4</v>
      </c>
      <c r="H92" s="317" t="s">
        <v>850</v>
      </c>
      <c r="I92" s="62"/>
      <c r="J92" s="62" t="s">
        <v>6632</v>
      </c>
    </row>
    <row r="93" spans="1:10">
      <c r="A93" s="1103" t="s">
        <v>98</v>
      </c>
      <c r="B93" s="1104" t="s">
        <v>980</v>
      </c>
      <c r="C93" s="344" t="s">
        <v>8</v>
      </c>
      <c r="D93" s="1105" t="s">
        <v>9</v>
      </c>
      <c r="E93" s="344" t="s">
        <v>865</v>
      </c>
      <c r="F93" s="1104" t="s">
        <v>628</v>
      </c>
      <c r="G93" s="317">
        <v>4</v>
      </c>
      <c r="H93" s="317" t="s">
        <v>846</v>
      </c>
      <c r="I93" s="62"/>
      <c r="J93" s="62" t="s">
        <v>6632</v>
      </c>
    </row>
    <row r="94" spans="1:10">
      <c r="A94" s="1103" t="s">
        <v>99</v>
      </c>
      <c r="B94" s="1104" t="s">
        <v>981</v>
      </c>
      <c r="C94" s="344" t="s">
        <v>8</v>
      </c>
      <c r="D94" s="1105" t="s">
        <v>9</v>
      </c>
      <c r="E94" s="344" t="s">
        <v>865</v>
      </c>
      <c r="F94" s="1104" t="s">
        <v>628</v>
      </c>
      <c r="G94" s="317">
        <v>4</v>
      </c>
      <c r="H94" s="317" t="s">
        <v>851</v>
      </c>
      <c r="I94" s="62"/>
      <c r="J94" s="62" t="s">
        <v>6632</v>
      </c>
    </row>
    <row r="95" spans="1:10">
      <c r="A95" s="1103" t="s">
        <v>100</v>
      </c>
      <c r="B95" s="1104" t="s">
        <v>982</v>
      </c>
      <c r="C95" s="344" t="s">
        <v>8</v>
      </c>
      <c r="D95" s="1105" t="s">
        <v>9</v>
      </c>
      <c r="E95" s="344" t="s">
        <v>865</v>
      </c>
      <c r="F95" s="1104" t="s">
        <v>628</v>
      </c>
      <c r="G95" s="317">
        <v>4</v>
      </c>
      <c r="H95" s="317" t="s">
        <v>851</v>
      </c>
      <c r="I95" s="62"/>
      <c r="J95" s="62" t="s">
        <v>6632</v>
      </c>
    </row>
    <row r="96" spans="1:10">
      <c r="A96" s="1103" t="s">
        <v>101</v>
      </c>
      <c r="B96" s="1104" t="s">
        <v>983</v>
      </c>
      <c r="C96" s="344" t="s">
        <v>8</v>
      </c>
      <c r="D96" s="1105" t="s">
        <v>9</v>
      </c>
      <c r="E96" s="344" t="s">
        <v>865</v>
      </c>
      <c r="F96" s="1104" t="s">
        <v>628</v>
      </c>
      <c r="G96" s="317">
        <v>4</v>
      </c>
      <c r="H96" s="317" t="s">
        <v>846</v>
      </c>
      <c r="I96" s="62"/>
      <c r="J96" s="62" t="s">
        <v>6632</v>
      </c>
    </row>
    <row r="97" spans="1:12">
      <c r="A97" s="1103" t="s">
        <v>742</v>
      </c>
      <c r="B97" s="1104" t="s">
        <v>102</v>
      </c>
      <c r="C97" s="344" t="s">
        <v>8</v>
      </c>
      <c r="D97" s="1105" t="s">
        <v>9</v>
      </c>
      <c r="E97" s="344" t="s">
        <v>868</v>
      </c>
      <c r="F97" s="1104" t="s">
        <v>869</v>
      </c>
      <c r="G97" s="317">
        <v>4</v>
      </c>
      <c r="H97" s="317" t="s">
        <v>850</v>
      </c>
      <c r="I97" s="62"/>
      <c r="J97" s="62" t="s">
        <v>6632</v>
      </c>
    </row>
    <row r="98" spans="1:12">
      <c r="A98" s="1103" t="s">
        <v>743</v>
      </c>
      <c r="B98" s="1104" t="s">
        <v>103</v>
      </c>
      <c r="C98" s="344" t="s">
        <v>8</v>
      </c>
      <c r="D98" s="1105" t="s">
        <v>9</v>
      </c>
      <c r="E98" s="344" t="s">
        <v>868</v>
      </c>
      <c r="F98" s="1104" t="s">
        <v>869</v>
      </c>
      <c r="G98" s="317">
        <v>4</v>
      </c>
      <c r="H98" s="317" t="s">
        <v>850</v>
      </c>
      <c r="I98" s="62"/>
      <c r="J98" s="62" t="s">
        <v>6632</v>
      </c>
    </row>
    <row r="99" spans="1:12">
      <c r="A99" s="1103" t="s">
        <v>1154</v>
      </c>
      <c r="B99" s="1104" t="s">
        <v>1155</v>
      </c>
      <c r="C99" s="344" t="s">
        <v>10</v>
      </c>
      <c r="D99" s="1105" t="s">
        <v>11</v>
      </c>
      <c r="E99" s="344" t="s">
        <v>870</v>
      </c>
      <c r="F99" s="1104" t="s">
        <v>629</v>
      </c>
      <c r="G99" s="317">
        <v>4</v>
      </c>
      <c r="H99" s="317" t="s">
        <v>851</v>
      </c>
      <c r="I99" s="62"/>
      <c r="J99" s="62" t="s">
        <v>6633</v>
      </c>
    </row>
    <row r="100" spans="1:12">
      <c r="A100" s="1103" t="s">
        <v>104</v>
      </c>
      <c r="B100" s="1104" t="s">
        <v>984</v>
      </c>
      <c r="C100" s="344" t="s">
        <v>10</v>
      </c>
      <c r="D100" s="1105" t="s">
        <v>11</v>
      </c>
      <c r="E100" s="344" t="s">
        <v>871</v>
      </c>
      <c r="F100" s="1104" t="s">
        <v>872</v>
      </c>
      <c r="G100" s="317">
        <v>4</v>
      </c>
      <c r="H100" s="317" t="s">
        <v>848</v>
      </c>
      <c r="I100" s="62"/>
      <c r="J100" s="62" t="s">
        <v>6633</v>
      </c>
    </row>
    <row r="101" spans="1:12">
      <c r="A101" s="1103" t="s">
        <v>105</v>
      </c>
      <c r="B101" s="1104" t="s">
        <v>985</v>
      </c>
      <c r="C101" s="344" t="s">
        <v>10</v>
      </c>
      <c r="D101" s="1105" t="s">
        <v>11</v>
      </c>
      <c r="E101" s="344" t="s">
        <v>873</v>
      </c>
      <c r="F101" s="1104" t="s">
        <v>874</v>
      </c>
      <c r="G101" s="317">
        <v>4</v>
      </c>
      <c r="H101" s="317" t="s">
        <v>848</v>
      </c>
      <c r="I101" s="62"/>
      <c r="J101" s="62" t="s">
        <v>6633</v>
      </c>
      <c r="L101" s="63"/>
    </row>
    <row r="102" spans="1:12" s="63" customFormat="1">
      <c r="A102" s="1103" t="s">
        <v>106</v>
      </c>
      <c r="B102" s="1104" t="s">
        <v>986</v>
      </c>
      <c r="C102" s="344" t="s">
        <v>10</v>
      </c>
      <c r="D102" s="1105" t="s">
        <v>11</v>
      </c>
      <c r="E102" s="344" t="s">
        <v>870</v>
      </c>
      <c r="F102" s="1104" t="s">
        <v>629</v>
      </c>
      <c r="G102" s="317">
        <v>4</v>
      </c>
      <c r="H102" s="317" t="s">
        <v>851</v>
      </c>
      <c r="I102" s="62"/>
      <c r="J102" s="62" t="s">
        <v>6633</v>
      </c>
      <c r="K102" s="342"/>
      <c r="L102" s="61"/>
    </row>
    <row r="103" spans="1:12">
      <c r="A103" s="1103" t="s">
        <v>107</v>
      </c>
      <c r="B103" s="1104" t="s">
        <v>987</v>
      </c>
      <c r="C103" s="344" t="s">
        <v>10</v>
      </c>
      <c r="D103" s="1105" t="s">
        <v>11</v>
      </c>
      <c r="E103" s="344" t="s">
        <v>870</v>
      </c>
      <c r="F103" s="1104" t="s">
        <v>629</v>
      </c>
      <c r="G103" s="317">
        <v>4</v>
      </c>
      <c r="H103" s="317" t="s">
        <v>851</v>
      </c>
      <c r="I103" s="62"/>
      <c r="J103" s="62" t="s">
        <v>6633</v>
      </c>
    </row>
    <row r="104" spans="1:12">
      <c r="A104" s="1103" t="s">
        <v>108</v>
      </c>
      <c r="B104" s="1104" t="s">
        <v>988</v>
      </c>
      <c r="C104" s="344" t="s">
        <v>10</v>
      </c>
      <c r="D104" s="1105" t="s">
        <v>11</v>
      </c>
      <c r="E104" s="344" t="s">
        <v>871</v>
      </c>
      <c r="F104" s="1104" t="s">
        <v>872</v>
      </c>
      <c r="G104" s="317">
        <v>4</v>
      </c>
      <c r="H104" s="317" t="s">
        <v>851</v>
      </c>
      <c r="I104" s="62"/>
      <c r="J104" s="62" t="s">
        <v>6633</v>
      </c>
    </row>
    <row r="105" spans="1:12">
      <c r="A105" s="1103" t="s">
        <v>109</v>
      </c>
      <c r="B105" s="1104" t="s">
        <v>989</v>
      </c>
      <c r="C105" s="344" t="s">
        <v>10</v>
      </c>
      <c r="D105" s="1105" t="s">
        <v>11</v>
      </c>
      <c r="E105" s="344" t="s">
        <v>870</v>
      </c>
      <c r="F105" s="1104" t="s">
        <v>629</v>
      </c>
      <c r="G105" s="317">
        <v>4</v>
      </c>
      <c r="H105" s="317" t="s">
        <v>850</v>
      </c>
      <c r="I105" s="62"/>
      <c r="J105" s="62" t="s">
        <v>6633</v>
      </c>
    </row>
    <row r="106" spans="1:12">
      <c r="A106" s="1103" t="s">
        <v>110</v>
      </c>
      <c r="B106" s="1104" t="s">
        <v>990</v>
      </c>
      <c r="C106" s="344" t="s">
        <v>10</v>
      </c>
      <c r="D106" s="1105" t="s">
        <v>11</v>
      </c>
      <c r="E106" s="344" t="s">
        <v>870</v>
      </c>
      <c r="F106" s="1104" t="s">
        <v>629</v>
      </c>
      <c r="G106" s="317">
        <v>4</v>
      </c>
      <c r="H106" s="317" t="s">
        <v>850</v>
      </c>
      <c r="I106" s="62"/>
      <c r="J106" s="62" t="s">
        <v>6633</v>
      </c>
    </row>
    <row r="107" spans="1:12">
      <c r="A107" s="1103" t="s">
        <v>744</v>
      </c>
      <c r="B107" s="1104" t="s">
        <v>745</v>
      </c>
      <c r="C107" s="344" t="s">
        <v>10</v>
      </c>
      <c r="D107" s="1105" t="s">
        <v>11</v>
      </c>
      <c r="E107" s="344" t="s">
        <v>871</v>
      </c>
      <c r="F107" s="1104" t="s">
        <v>872</v>
      </c>
      <c r="G107" s="317">
        <v>4</v>
      </c>
      <c r="H107" s="317" t="s">
        <v>846</v>
      </c>
      <c r="I107" s="62"/>
      <c r="J107" s="62" t="s">
        <v>6633</v>
      </c>
    </row>
    <row r="108" spans="1:12">
      <c r="A108" s="1103" t="s">
        <v>746</v>
      </c>
      <c r="B108" s="1104" t="s">
        <v>747</v>
      </c>
      <c r="C108" s="344" t="s">
        <v>10</v>
      </c>
      <c r="D108" s="1105" t="s">
        <v>11</v>
      </c>
      <c r="E108" s="344" t="s">
        <v>873</v>
      </c>
      <c r="F108" s="1104" t="s">
        <v>874</v>
      </c>
      <c r="G108" s="317">
        <v>4</v>
      </c>
      <c r="H108" s="317" t="s">
        <v>846</v>
      </c>
      <c r="I108" s="62"/>
      <c r="J108" s="62" t="s">
        <v>6633</v>
      </c>
    </row>
    <row r="109" spans="1:12">
      <c r="A109" s="1103" t="s">
        <v>748</v>
      </c>
      <c r="B109" s="1104" t="s">
        <v>749</v>
      </c>
      <c r="C109" s="344" t="s">
        <v>10</v>
      </c>
      <c r="D109" s="1105" t="s">
        <v>11</v>
      </c>
      <c r="E109" s="344" t="s">
        <v>873</v>
      </c>
      <c r="F109" s="1104" t="s">
        <v>874</v>
      </c>
      <c r="G109" s="317">
        <v>4</v>
      </c>
      <c r="H109" s="317" t="s">
        <v>848</v>
      </c>
      <c r="I109" s="62"/>
      <c r="J109" s="62" t="s">
        <v>6633</v>
      </c>
    </row>
    <row r="110" spans="1:12">
      <c r="A110" s="1103" t="s">
        <v>750</v>
      </c>
      <c r="B110" s="1104" t="s">
        <v>751</v>
      </c>
      <c r="C110" s="344" t="s">
        <v>10</v>
      </c>
      <c r="D110" s="1105" t="s">
        <v>11</v>
      </c>
      <c r="E110" s="344" t="s">
        <v>870</v>
      </c>
      <c r="F110" s="1104" t="s">
        <v>629</v>
      </c>
      <c r="G110" s="317">
        <v>4</v>
      </c>
      <c r="H110" s="317" t="s">
        <v>850</v>
      </c>
      <c r="I110" s="62"/>
      <c r="J110" s="62" t="s">
        <v>6633</v>
      </c>
    </row>
    <row r="111" spans="1:12">
      <c r="A111" s="1103" t="s">
        <v>752</v>
      </c>
      <c r="B111" s="1104" t="s">
        <v>753</v>
      </c>
      <c r="C111" s="344" t="s">
        <v>10</v>
      </c>
      <c r="D111" s="1105" t="s">
        <v>11</v>
      </c>
      <c r="E111" s="1111" t="s">
        <v>871</v>
      </c>
      <c r="F111" s="1123" t="s">
        <v>872</v>
      </c>
      <c r="G111" s="317">
        <v>4</v>
      </c>
      <c r="H111" s="317" t="s">
        <v>851</v>
      </c>
      <c r="I111" s="62"/>
      <c r="J111" s="62" t="s">
        <v>6633</v>
      </c>
    </row>
    <row r="112" spans="1:12">
      <c r="A112" s="1103" t="s">
        <v>754</v>
      </c>
      <c r="B112" s="1104" t="s">
        <v>111</v>
      </c>
      <c r="C112" s="344" t="s">
        <v>10</v>
      </c>
      <c r="D112" s="1105" t="s">
        <v>11</v>
      </c>
      <c r="E112" s="344" t="s">
        <v>875</v>
      </c>
      <c r="F112" s="1104" t="s">
        <v>876</v>
      </c>
      <c r="G112" s="317">
        <v>4</v>
      </c>
      <c r="H112" s="317" t="s">
        <v>850</v>
      </c>
      <c r="I112" s="62"/>
      <c r="J112" s="62" t="s">
        <v>6633</v>
      </c>
    </row>
    <row r="113" spans="1:10">
      <c r="A113" s="1103" t="s">
        <v>755</v>
      </c>
      <c r="B113" s="1104" t="s">
        <v>756</v>
      </c>
      <c r="C113" s="344" t="s">
        <v>10</v>
      </c>
      <c r="D113" s="1105" t="s">
        <v>11</v>
      </c>
      <c r="E113" s="344" t="s">
        <v>875</v>
      </c>
      <c r="F113" s="1104" t="s">
        <v>876</v>
      </c>
      <c r="G113" s="317">
        <v>4</v>
      </c>
      <c r="H113" s="317" t="s">
        <v>850</v>
      </c>
      <c r="I113" s="62"/>
      <c r="J113" s="62" t="s">
        <v>6633</v>
      </c>
    </row>
    <row r="114" spans="1:10">
      <c r="A114" s="1103" t="s">
        <v>1144</v>
      </c>
      <c r="B114" s="1104" t="s">
        <v>1112</v>
      </c>
      <c r="C114" s="344" t="s">
        <v>10</v>
      </c>
      <c r="D114" s="1105" t="s">
        <v>11</v>
      </c>
      <c r="E114" s="344" t="s">
        <v>870</v>
      </c>
      <c r="F114" s="1104" t="s">
        <v>629</v>
      </c>
      <c r="G114" s="317">
        <v>4</v>
      </c>
      <c r="H114" s="317">
        <v>44010</v>
      </c>
      <c r="I114" s="62"/>
      <c r="J114" s="62" t="s">
        <v>6633</v>
      </c>
    </row>
    <row r="115" spans="1:10">
      <c r="A115" s="1103" t="s">
        <v>127</v>
      </c>
      <c r="B115" s="1104" t="s">
        <v>991</v>
      </c>
      <c r="C115" s="344" t="s">
        <v>12</v>
      </c>
      <c r="D115" s="1105" t="s">
        <v>13</v>
      </c>
      <c r="E115" s="344" t="s">
        <v>879</v>
      </c>
      <c r="F115" s="1104" t="s">
        <v>880</v>
      </c>
      <c r="G115" s="317">
        <v>4</v>
      </c>
      <c r="H115" s="317" t="s">
        <v>850</v>
      </c>
      <c r="I115" s="62"/>
      <c r="J115" s="62" t="s">
        <v>6634</v>
      </c>
    </row>
    <row r="116" spans="1:10">
      <c r="A116" s="1103" t="s">
        <v>128</v>
      </c>
      <c r="B116" s="1104" t="s">
        <v>992</v>
      </c>
      <c r="C116" s="344" t="s">
        <v>12</v>
      </c>
      <c r="D116" s="1105" t="s">
        <v>13</v>
      </c>
      <c r="E116" s="344" t="s">
        <v>879</v>
      </c>
      <c r="F116" s="1104" t="s">
        <v>880</v>
      </c>
      <c r="G116" s="317">
        <v>8</v>
      </c>
      <c r="H116" s="317" t="s">
        <v>865</v>
      </c>
      <c r="I116" s="62"/>
      <c r="J116" s="62" t="s">
        <v>6634</v>
      </c>
    </row>
    <row r="117" spans="1:10">
      <c r="A117" s="1103" t="s">
        <v>129</v>
      </c>
      <c r="B117" s="1104" t="s">
        <v>993</v>
      </c>
      <c r="C117" s="344" t="s">
        <v>12</v>
      </c>
      <c r="D117" s="1105" t="s">
        <v>13</v>
      </c>
      <c r="E117" s="344" t="s">
        <v>879</v>
      </c>
      <c r="F117" s="1104" t="s">
        <v>880</v>
      </c>
      <c r="G117" s="317">
        <v>8</v>
      </c>
      <c r="H117" s="317" t="s">
        <v>865</v>
      </c>
      <c r="I117" s="62"/>
      <c r="J117" s="62" t="s">
        <v>6634</v>
      </c>
    </row>
    <row r="118" spans="1:10">
      <c r="A118" s="1103" t="s">
        <v>130</v>
      </c>
      <c r="B118" s="1104" t="s">
        <v>131</v>
      </c>
      <c r="C118" s="344" t="s">
        <v>12</v>
      </c>
      <c r="D118" s="1105" t="s">
        <v>13</v>
      </c>
      <c r="E118" s="344" t="s">
        <v>877</v>
      </c>
      <c r="F118" s="1104" t="s">
        <v>878</v>
      </c>
      <c r="G118" s="317">
        <v>8</v>
      </c>
      <c r="H118" s="317" t="s">
        <v>865</v>
      </c>
      <c r="I118" s="62"/>
      <c r="J118" s="62" t="s">
        <v>6634</v>
      </c>
    </row>
    <row r="119" spans="1:10">
      <c r="A119" s="1103" t="s">
        <v>132</v>
      </c>
      <c r="B119" s="1104" t="s">
        <v>133</v>
      </c>
      <c r="C119" s="344" t="s">
        <v>12</v>
      </c>
      <c r="D119" s="1105" t="s">
        <v>13</v>
      </c>
      <c r="E119" s="344" t="s">
        <v>877</v>
      </c>
      <c r="F119" s="1104" t="s">
        <v>878</v>
      </c>
      <c r="G119" s="317">
        <v>8</v>
      </c>
      <c r="H119" s="317" t="s">
        <v>868</v>
      </c>
      <c r="I119" s="62"/>
      <c r="J119" s="62" t="s">
        <v>6634</v>
      </c>
    </row>
    <row r="120" spans="1:10">
      <c r="A120" s="1103" t="s">
        <v>757</v>
      </c>
      <c r="B120" s="1104" t="s">
        <v>758</v>
      </c>
      <c r="C120" s="344" t="s">
        <v>12</v>
      </c>
      <c r="D120" s="1105" t="s">
        <v>13</v>
      </c>
      <c r="E120" s="344" t="s">
        <v>879</v>
      </c>
      <c r="F120" s="1104" t="s">
        <v>880</v>
      </c>
      <c r="G120" s="317">
        <v>4</v>
      </c>
      <c r="H120" s="317" t="s">
        <v>850</v>
      </c>
      <c r="I120" s="62"/>
      <c r="J120" s="62" t="s">
        <v>6634</v>
      </c>
    </row>
    <row r="121" spans="1:10">
      <c r="A121" s="1103" t="s">
        <v>759</v>
      </c>
      <c r="B121" s="1104" t="s">
        <v>760</v>
      </c>
      <c r="C121" s="344" t="s">
        <v>12</v>
      </c>
      <c r="D121" s="1105" t="s">
        <v>13</v>
      </c>
      <c r="E121" s="344" t="s">
        <v>881</v>
      </c>
      <c r="F121" s="1104" t="s">
        <v>882</v>
      </c>
      <c r="G121" s="317">
        <v>4</v>
      </c>
      <c r="H121" s="317" t="s">
        <v>850</v>
      </c>
      <c r="I121" s="62"/>
      <c r="J121" s="62" t="s">
        <v>6634</v>
      </c>
    </row>
    <row r="122" spans="1:10">
      <c r="A122" s="1103" t="s">
        <v>761</v>
      </c>
      <c r="B122" s="1104" t="s">
        <v>762</v>
      </c>
      <c r="C122" s="344" t="s">
        <v>12</v>
      </c>
      <c r="D122" s="1105" t="s">
        <v>13</v>
      </c>
      <c r="E122" s="344" t="s">
        <v>879</v>
      </c>
      <c r="F122" s="1104" t="s">
        <v>880</v>
      </c>
      <c r="G122" s="317">
        <v>8</v>
      </c>
      <c r="H122" s="317" t="s">
        <v>865</v>
      </c>
      <c r="I122" s="62"/>
      <c r="J122" s="62" t="s">
        <v>6634</v>
      </c>
    </row>
    <row r="123" spans="1:10">
      <c r="A123" s="1103" t="s">
        <v>763</v>
      </c>
      <c r="B123" s="1104" t="s">
        <v>764</v>
      </c>
      <c r="C123" s="344" t="s">
        <v>12</v>
      </c>
      <c r="D123" s="1105" t="s">
        <v>13</v>
      </c>
      <c r="E123" s="344" t="s">
        <v>877</v>
      </c>
      <c r="F123" s="1104" t="s">
        <v>878</v>
      </c>
      <c r="G123" s="317">
        <v>8</v>
      </c>
      <c r="H123" s="317" t="s">
        <v>868</v>
      </c>
      <c r="I123" s="62"/>
      <c r="J123" s="62" t="s">
        <v>6634</v>
      </c>
    </row>
    <row r="124" spans="1:10">
      <c r="A124" s="1103" t="s">
        <v>156</v>
      </c>
      <c r="B124" s="1104" t="s">
        <v>157</v>
      </c>
      <c r="C124" s="344" t="s">
        <v>16</v>
      </c>
      <c r="D124" s="1105" t="s">
        <v>17</v>
      </c>
      <c r="E124" s="344" t="s">
        <v>884</v>
      </c>
      <c r="F124" s="1104" t="s">
        <v>17</v>
      </c>
      <c r="G124" s="317">
        <v>9</v>
      </c>
      <c r="H124" s="317" t="s">
        <v>875</v>
      </c>
      <c r="I124" s="62"/>
      <c r="J124" s="62" t="s">
        <v>6635</v>
      </c>
    </row>
    <row r="125" spans="1:10">
      <c r="A125" s="1103" t="s">
        <v>158</v>
      </c>
      <c r="B125" s="1104" t="s">
        <v>994</v>
      </c>
      <c r="C125" s="344" t="s">
        <v>16</v>
      </c>
      <c r="D125" s="1105" t="s">
        <v>17</v>
      </c>
      <c r="E125" s="344" t="s">
        <v>884</v>
      </c>
      <c r="F125" s="1104" t="s">
        <v>17</v>
      </c>
      <c r="G125" s="317">
        <v>10</v>
      </c>
      <c r="H125" s="317" t="s">
        <v>879</v>
      </c>
      <c r="I125" s="62"/>
      <c r="J125" s="62" t="s">
        <v>6635</v>
      </c>
    </row>
    <row r="126" spans="1:10">
      <c r="A126" s="1103" t="s">
        <v>159</v>
      </c>
      <c r="B126" s="1104" t="s">
        <v>995</v>
      </c>
      <c r="C126" s="344" t="s">
        <v>16</v>
      </c>
      <c r="D126" s="1105" t="s">
        <v>17</v>
      </c>
      <c r="E126" s="344" t="s">
        <v>884</v>
      </c>
      <c r="F126" s="1104" t="s">
        <v>17</v>
      </c>
      <c r="G126" s="317">
        <v>10</v>
      </c>
      <c r="H126" s="317" t="s">
        <v>877</v>
      </c>
      <c r="I126" s="62"/>
      <c r="J126" s="62" t="s">
        <v>6635</v>
      </c>
    </row>
    <row r="127" spans="1:10">
      <c r="A127" s="1103" t="s">
        <v>160</v>
      </c>
      <c r="B127" s="1104" t="s">
        <v>161</v>
      </c>
      <c r="C127" s="344" t="s">
        <v>16</v>
      </c>
      <c r="D127" s="1105" t="s">
        <v>17</v>
      </c>
      <c r="E127" s="344" t="s">
        <v>884</v>
      </c>
      <c r="F127" s="1104" t="s">
        <v>17</v>
      </c>
      <c r="G127" s="317">
        <v>10</v>
      </c>
      <c r="H127" s="317" t="s">
        <v>877</v>
      </c>
      <c r="I127" s="62"/>
      <c r="J127" s="62" t="s">
        <v>6635</v>
      </c>
    </row>
    <row r="128" spans="1:10">
      <c r="A128" s="1103" t="s">
        <v>162</v>
      </c>
      <c r="B128" s="1104" t="s">
        <v>163</v>
      </c>
      <c r="C128" s="344" t="s">
        <v>16</v>
      </c>
      <c r="D128" s="1105" t="s">
        <v>17</v>
      </c>
      <c r="E128" s="344" t="s">
        <v>884</v>
      </c>
      <c r="F128" s="1104" t="s">
        <v>17</v>
      </c>
      <c r="G128" s="317">
        <v>10</v>
      </c>
      <c r="H128" s="317" t="s">
        <v>877</v>
      </c>
      <c r="I128" s="62"/>
      <c r="J128" s="62" t="s">
        <v>6635</v>
      </c>
    </row>
    <row r="129" spans="1:11">
      <c r="A129" s="1103" t="s">
        <v>164</v>
      </c>
      <c r="B129" s="1104" t="s">
        <v>165</v>
      </c>
      <c r="C129" s="344" t="s">
        <v>18</v>
      </c>
      <c r="D129" s="1105" t="s">
        <v>645</v>
      </c>
      <c r="E129" s="344" t="s">
        <v>885</v>
      </c>
      <c r="F129" s="1104" t="s">
        <v>632</v>
      </c>
      <c r="G129" s="317">
        <v>12</v>
      </c>
      <c r="H129" s="317" t="s">
        <v>884</v>
      </c>
      <c r="I129" s="62"/>
      <c r="J129" s="62" t="s">
        <v>6636</v>
      </c>
    </row>
    <row r="130" spans="1:11">
      <c r="A130" s="1103" t="s">
        <v>166</v>
      </c>
      <c r="B130" s="1104" t="s">
        <v>167</v>
      </c>
      <c r="C130" s="344" t="s">
        <v>18</v>
      </c>
      <c r="D130" s="1105" t="s">
        <v>645</v>
      </c>
      <c r="E130" s="344" t="s">
        <v>885</v>
      </c>
      <c r="F130" s="1104" t="s">
        <v>632</v>
      </c>
      <c r="G130" s="317">
        <v>12</v>
      </c>
      <c r="H130" s="317" t="s">
        <v>884</v>
      </c>
      <c r="I130" s="62"/>
      <c r="J130" s="62" t="s">
        <v>6636</v>
      </c>
    </row>
    <row r="131" spans="1:11" s="145" customFormat="1">
      <c r="A131" s="1103" t="s">
        <v>168</v>
      </c>
      <c r="B131" s="1104" t="s">
        <v>996</v>
      </c>
      <c r="C131" s="344" t="s">
        <v>16</v>
      </c>
      <c r="D131" s="1105" t="s">
        <v>17</v>
      </c>
      <c r="E131" s="344" t="s">
        <v>884</v>
      </c>
      <c r="F131" s="1104" t="s">
        <v>17</v>
      </c>
      <c r="G131" s="317">
        <v>10</v>
      </c>
      <c r="H131" s="317" t="s">
        <v>879</v>
      </c>
      <c r="I131" s="144"/>
      <c r="J131" s="62" t="s">
        <v>6635</v>
      </c>
      <c r="K131" s="144"/>
    </row>
    <row r="132" spans="1:11">
      <c r="A132" s="1103" t="s">
        <v>765</v>
      </c>
      <c r="B132" s="1104" t="s">
        <v>766</v>
      </c>
      <c r="C132" s="344" t="s">
        <v>16</v>
      </c>
      <c r="D132" s="1105" t="s">
        <v>17</v>
      </c>
      <c r="E132" s="344" t="s">
        <v>884</v>
      </c>
      <c r="F132" s="1104" t="s">
        <v>17</v>
      </c>
      <c r="G132" s="317">
        <v>10</v>
      </c>
      <c r="H132" s="317" t="s">
        <v>881</v>
      </c>
      <c r="I132" s="62"/>
      <c r="J132" s="62" t="s">
        <v>6635</v>
      </c>
    </row>
    <row r="133" spans="1:11">
      <c r="A133" s="1103" t="s">
        <v>767</v>
      </c>
      <c r="B133" s="1104" t="s">
        <v>768</v>
      </c>
      <c r="C133" s="344" t="s">
        <v>1156</v>
      </c>
      <c r="D133" s="1105" t="s">
        <v>1159</v>
      </c>
      <c r="E133" s="344">
        <v>45111</v>
      </c>
      <c r="F133" s="1104" t="s">
        <v>1159</v>
      </c>
      <c r="G133" s="344">
        <v>10</v>
      </c>
      <c r="H133" s="344" t="s">
        <v>881</v>
      </c>
      <c r="I133" s="62"/>
      <c r="J133" s="62"/>
    </row>
    <row r="134" spans="1:11">
      <c r="A134" s="1103" t="s">
        <v>169</v>
      </c>
      <c r="B134" s="1104" t="s">
        <v>997</v>
      </c>
      <c r="C134" s="344" t="s">
        <v>16</v>
      </c>
      <c r="D134" s="1105" t="s">
        <v>17</v>
      </c>
      <c r="E134" s="344" t="s">
        <v>884</v>
      </c>
      <c r="F134" s="1104" t="s">
        <v>17</v>
      </c>
      <c r="G134" s="317">
        <v>10</v>
      </c>
      <c r="H134" s="317" t="s">
        <v>877</v>
      </c>
      <c r="I134" s="62"/>
      <c r="J134" s="62" t="s">
        <v>6635</v>
      </c>
    </row>
    <row r="135" spans="1:11">
      <c r="A135" s="1103" t="s">
        <v>170</v>
      </c>
      <c r="B135" s="1104" t="s">
        <v>171</v>
      </c>
      <c r="C135" s="344" t="s">
        <v>16</v>
      </c>
      <c r="D135" s="1105" t="s">
        <v>17</v>
      </c>
      <c r="E135" s="344" t="s">
        <v>884</v>
      </c>
      <c r="F135" s="1104" t="s">
        <v>17</v>
      </c>
      <c r="G135" s="317">
        <v>12</v>
      </c>
      <c r="H135" s="317" t="s">
        <v>884</v>
      </c>
      <c r="I135" s="62"/>
      <c r="J135" s="62" t="s">
        <v>6635</v>
      </c>
    </row>
    <row r="136" spans="1:11">
      <c r="A136" s="1103" t="s">
        <v>172</v>
      </c>
      <c r="B136" s="1104" t="s">
        <v>173</v>
      </c>
      <c r="C136" s="344" t="s">
        <v>16</v>
      </c>
      <c r="D136" s="1105" t="s">
        <v>17</v>
      </c>
      <c r="E136" s="344" t="s">
        <v>884</v>
      </c>
      <c r="F136" s="1104" t="s">
        <v>17</v>
      </c>
      <c r="G136" s="317">
        <v>12</v>
      </c>
      <c r="H136" s="317" t="s">
        <v>884</v>
      </c>
      <c r="I136" s="62"/>
      <c r="J136" s="62" t="s">
        <v>6635</v>
      </c>
    </row>
    <row r="137" spans="1:11">
      <c r="A137" s="1103" t="s">
        <v>769</v>
      </c>
      <c r="B137" s="1104" t="s">
        <v>770</v>
      </c>
      <c r="C137" s="344" t="s">
        <v>16</v>
      </c>
      <c r="D137" s="1105" t="s">
        <v>17</v>
      </c>
      <c r="E137" s="344" t="s">
        <v>884</v>
      </c>
      <c r="F137" s="1104" t="s">
        <v>17</v>
      </c>
      <c r="G137" s="317">
        <v>12</v>
      </c>
      <c r="H137" s="317" t="s">
        <v>884</v>
      </c>
      <c r="I137" s="62"/>
      <c r="J137" s="62" t="s">
        <v>6635</v>
      </c>
    </row>
    <row r="138" spans="1:11">
      <c r="A138" s="1103" t="s">
        <v>138</v>
      </c>
      <c r="B138" s="1104" t="s">
        <v>998</v>
      </c>
      <c r="C138" s="344" t="s">
        <v>14</v>
      </c>
      <c r="D138" s="1105" t="s">
        <v>15</v>
      </c>
      <c r="E138" s="344" t="s">
        <v>883</v>
      </c>
      <c r="F138" s="1104" t="s">
        <v>15</v>
      </c>
      <c r="G138" s="317">
        <v>9</v>
      </c>
      <c r="H138" s="317" t="s">
        <v>870</v>
      </c>
      <c r="I138" s="62"/>
      <c r="J138" s="62"/>
    </row>
    <row r="139" spans="1:11">
      <c r="A139" s="1103" t="s">
        <v>211</v>
      </c>
      <c r="B139" s="1104" t="s">
        <v>999</v>
      </c>
      <c r="C139" s="344" t="s">
        <v>18</v>
      </c>
      <c r="D139" s="1105" t="s">
        <v>645</v>
      </c>
      <c r="E139" s="344" t="s">
        <v>886</v>
      </c>
      <c r="F139" s="1104" t="s">
        <v>630</v>
      </c>
      <c r="G139" s="317">
        <v>10</v>
      </c>
      <c r="H139" s="317" t="s">
        <v>877</v>
      </c>
      <c r="I139" s="62"/>
      <c r="J139" s="62"/>
    </row>
    <row r="140" spans="1:11">
      <c r="A140" s="1103" t="s">
        <v>174</v>
      </c>
      <c r="B140" s="1104" t="s">
        <v>1000</v>
      </c>
      <c r="C140" s="344" t="s">
        <v>16</v>
      </c>
      <c r="D140" s="1105" t="s">
        <v>17</v>
      </c>
      <c r="E140" s="344" t="s">
        <v>884</v>
      </c>
      <c r="F140" s="1104" t="s">
        <v>17</v>
      </c>
      <c r="G140" s="317">
        <v>12</v>
      </c>
      <c r="H140" s="317" t="s">
        <v>884</v>
      </c>
      <c r="I140" s="62"/>
      <c r="J140" s="62"/>
    </row>
    <row r="141" spans="1:11">
      <c r="A141" s="1103" t="s">
        <v>175</v>
      </c>
      <c r="B141" s="1104" t="s">
        <v>1001</v>
      </c>
      <c r="C141" s="344" t="s">
        <v>16</v>
      </c>
      <c r="D141" s="1105" t="s">
        <v>17</v>
      </c>
      <c r="E141" s="344" t="s">
        <v>884</v>
      </c>
      <c r="F141" s="1104" t="s">
        <v>17</v>
      </c>
      <c r="G141" s="317">
        <v>12</v>
      </c>
      <c r="H141" s="317" t="s">
        <v>884</v>
      </c>
      <c r="I141" s="62"/>
      <c r="J141" s="62"/>
    </row>
    <row r="142" spans="1:11">
      <c r="A142" s="1103" t="s">
        <v>176</v>
      </c>
      <c r="B142" s="1104" t="s">
        <v>1002</v>
      </c>
      <c r="C142" s="344" t="s">
        <v>16</v>
      </c>
      <c r="D142" s="1105" t="s">
        <v>17</v>
      </c>
      <c r="E142" s="344" t="s">
        <v>884</v>
      </c>
      <c r="F142" s="1104" t="s">
        <v>17</v>
      </c>
      <c r="G142" s="317">
        <v>33</v>
      </c>
      <c r="H142" s="317" t="s">
        <v>885</v>
      </c>
      <c r="I142" s="62"/>
      <c r="J142" s="62"/>
    </row>
    <row r="143" spans="1:11">
      <c r="A143" s="1103" t="s">
        <v>177</v>
      </c>
      <c r="B143" s="1104" t="s">
        <v>1003</v>
      </c>
      <c r="C143" s="344" t="s">
        <v>16</v>
      </c>
      <c r="D143" s="1105" t="s">
        <v>17</v>
      </c>
      <c r="E143" s="344" t="s">
        <v>884</v>
      </c>
      <c r="F143" s="1104" t="s">
        <v>17</v>
      </c>
      <c r="G143" s="317">
        <v>33</v>
      </c>
      <c r="H143" s="317" t="s">
        <v>885</v>
      </c>
      <c r="I143" s="62"/>
      <c r="J143" s="62"/>
    </row>
    <row r="144" spans="1:11" s="145" customFormat="1">
      <c r="A144" s="1103" t="s">
        <v>178</v>
      </c>
      <c r="B144" s="1104" t="s">
        <v>1004</v>
      </c>
      <c r="C144" s="344" t="s">
        <v>16</v>
      </c>
      <c r="D144" s="1105" t="s">
        <v>17</v>
      </c>
      <c r="E144" s="344" t="s">
        <v>884</v>
      </c>
      <c r="F144" s="1104" t="s">
        <v>17</v>
      </c>
      <c r="G144" s="317">
        <v>12</v>
      </c>
      <c r="H144" s="317" t="s">
        <v>884</v>
      </c>
      <c r="I144" s="144"/>
      <c r="J144" s="62"/>
      <c r="K144" s="144"/>
    </row>
    <row r="145" spans="1:11" s="145" customFormat="1">
      <c r="A145" s="1103" t="s">
        <v>6100</v>
      </c>
      <c r="B145" s="1104" t="s">
        <v>6099</v>
      </c>
      <c r="C145" s="344" t="s">
        <v>1156</v>
      </c>
      <c r="D145" s="1105" t="s">
        <v>1159</v>
      </c>
      <c r="E145" s="344">
        <v>45111</v>
      </c>
      <c r="F145" s="1104" t="s">
        <v>1159</v>
      </c>
      <c r="G145" s="344">
        <v>12</v>
      </c>
      <c r="H145" s="344" t="s">
        <v>884</v>
      </c>
      <c r="I145" s="144"/>
      <c r="J145" s="62"/>
      <c r="K145" s="144"/>
    </row>
    <row r="146" spans="1:11" s="145" customFormat="1">
      <c r="A146" s="1103" t="s">
        <v>771</v>
      </c>
      <c r="B146" s="1104" t="s">
        <v>772</v>
      </c>
      <c r="C146" s="344" t="s">
        <v>1156</v>
      </c>
      <c r="D146" s="1105" t="s">
        <v>1159</v>
      </c>
      <c r="E146" s="344">
        <v>45111</v>
      </c>
      <c r="F146" s="1104" t="s">
        <v>1159</v>
      </c>
      <c r="G146" s="344">
        <v>12</v>
      </c>
      <c r="H146" s="344" t="s">
        <v>884</v>
      </c>
      <c r="I146" s="144"/>
      <c r="J146" s="62"/>
      <c r="K146" s="144"/>
    </row>
    <row r="147" spans="1:11" s="145" customFormat="1">
      <c r="A147" s="1103" t="s">
        <v>773</v>
      </c>
      <c r="B147" s="1104" t="s">
        <v>774</v>
      </c>
      <c r="C147" s="344" t="s">
        <v>1156</v>
      </c>
      <c r="D147" s="1105" t="s">
        <v>1159</v>
      </c>
      <c r="E147" s="344">
        <v>45111</v>
      </c>
      <c r="F147" s="1104" t="s">
        <v>1159</v>
      </c>
      <c r="G147" s="344">
        <v>12</v>
      </c>
      <c r="H147" s="344" t="s">
        <v>884</v>
      </c>
      <c r="I147" s="144"/>
      <c r="J147" s="62"/>
      <c r="K147" s="144"/>
    </row>
    <row r="148" spans="1:11" s="145" customFormat="1">
      <c r="A148" s="1103" t="s">
        <v>775</v>
      </c>
      <c r="B148" s="1104" t="s">
        <v>776</v>
      </c>
      <c r="C148" s="344" t="s">
        <v>1156</v>
      </c>
      <c r="D148" s="1105" t="s">
        <v>1159</v>
      </c>
      <c r="E148" s="344">
        <v>45111</v>
      </c>
      <c r="F148" s="1104" t="s">
        <v>1159</v>
      </c>
      <c r="G148" s="344">
        <v>12</v>
      </c>
      <c r="H148" s="344" t="s">
        <v>884</v>
      </c>
      <c r="I148" s="144"/>
      <c r="J148" s="62"/>
      <c r="K148" s="144"/>
    </row>
    <row r="149" spans="1:11" s="145" customFormat="1">
      <c r="A149" s="1103" t="s">
        <v>179</v>
      </c>
      <c r="B149" s="1104" t="s">
        <v>1005</v>
      </c>
      <c r="C149" s="344" t="s">
        <v>1156</v>
      </c>
      <c r="D149" s="1105" t="s">
        <v>1159</v>
      </c>
      <c r="E149" s="344">
        <v>45111</v>
      </c>
      <c r="F149" s="1104" t="s">
        <v>1159</v>
      </c>
      <c r="G149" s="344">
        <v>12</v>
      </c>
      <c r="H149" s="344" t="s">
        <v>884</v>
      </c>
      <c r="I149" s="144"/>
      <c r="J149" s="62"/>
      <c r="K149" s="144"/>
    </row>
    <row r="150" spans="1:11">
      <c r="A150" s="1103" t="s">
        <v>777</v>
      </c>
      <c r="B150" s="1104" t="s">
        <v>778</v>
      </c>
      <c r="C150" s="344" t="s">
        <v>1156</v>
      </c>
      <c r="D150" s="1105" t="s">
        <v>1159</v>
      </c>
      <c r="E150" s="344">
        <v>45111</v>
      </c>
      <c r="F150" s="1104" t="s">
        <v>1159</v>
      </c>
      <c r="G150" s="344">
        <v>12</v>
      </c>
      <c r="H150" s="344" t="s">
        <v>884</v>
      </c>
      <c r="I150" s="62"/>
      <c r="J150" s="62"/>
    </row>
    <row r="151" spans="1:11">
      <c r="A151" s="1103" t="s">
        <v>180</v>
      </c>
      <c r="B151" s="1104" t="s">
        <v>1006</v>
      </c>
      <c r="C151" s="344" t="s">
        <v>1156</v>
      </c>
      <c r="D151" s="1105" t="s">
        <v>1159</v>
      </c>
      <c r="E151" s="344">
        <v>45111</v>
      </c>
      <c r="F151" s="1104" t="s">
        <v>1159</v>
      </c>
      <c r="G151" s="344">
        <v>12</v>
      </c>
      <c r="H151" s="344" t="s">
        <v>884</v>
      </c>
      <c r="I151" s="62"/>
      <c r="J151" s="62"/>
    </row>
    <row r="152" spans="1:11">
      <c r="A152" s="354" t="s">
        <v>6383</v>
      </c>
      <c r="B152" s="355" t="s">
        <v>6382</v>
      </c>
      <c r="C152" s="1086" t="s">
        <v>1156</v>
      </c>
      <c r="D152" s="1126" t="s">
        <v>1159</v>
      </c>
      <c r="E152" s="1086">
        <v>45111</v>
      </c>
      <c r="F152" s="355" t="s">
        <v>1159</v>
      </c>
      <c r="G152" s="1086">
        <v>12</v>
      </c>
      <c r="H152" s="1086" t="s">
        <v>884</v>
      </c>
      <c r="I152" s="62"/>
      <c r="J152" s="62"/>
    </row>
    <row r="153" spans="1:11">
      <c r="A153" s="1103" t="s">
        <v>181</v>
      </c>
      <c r="B153" s="1104" t="s">
        <v>182</v>
      </c>
      <c r="C153" s="344" t="s">
        <v>16</v>
      </c>
      <c r="D153" s="1105" t="s">
        <v>17</v>
      </c>
      <c r="E153" s="344" t="s">
        <v>884</v>
      </c>
      <c r="F153" s="1104" t="s">
        <v>17</v>
      </c>
      <c r="G153" s="317">
        <v>12</v>
      </c>
      <c r="H153" s="317" t="s">
        <v>884</v>
      </c>
      <c r="I153" s="62"/>
      <c r="J153" s="62" t="s">
        <v>6635</v>
      </c>
    </row>
    <row r="154" spans="1:11">
      <c r="A154" s="1103" t="s">
        <v>183</v>
      </c>
      <c r="B154" s="1104" t="s">
        <v>184</v>
      </c>
      <c r="C154" s="344" t="s">
        <v>16</v>
      </c>
      <c r="D154" s="1105" t="s">
        <v>17</v>
      </c>
      <c r="E154" s="344" t="s">
        <v>884</v>
      </c>
      <c r="F154" s="1104" t="s">
        <v>17</v>
      </c>
      <c r="G154" s="317">
        <v>11</v>
      </c>
      <c r="H154" s="317" t="s">
        <v>883</v>
      </c>
      <c r="I154" s="62"/>
      <c r="J154" s="62" t="s">
        <v>6635</v>
      </c>
    </row>
    <row r="155" spans="1:11">
      <c r="A155" s="1103" t="s">
        <v>134</v>
      </c>
      <c r="B155" s="1104" t="s">
        <v>135</v>
      </c>
      <c r="C155" s="344" t="s">
        <v>12</v>
      </c>
      <c r="D155" s="1105" t="s">
        <v>13</v>
      </c>
      <c r="E155" s="344" t="s">
        <v>877</v>
      </c>
      <c r="F155" s="1104" t="s">
        <v>878</v>
      </c>
      <c r="G155" s="317">
        <v>9</v>
      </c>
      <c r="H155" s="317" t="s">
        <v>871</v>
      </c>
      <c r="I155" s="62"/>
      <c r="J155" s="62" t="s">
        <v>6634</v>
      </c>
    </row>
    <row r="156" spans="1:11">
      <c r="A156" s="1103" t="s">
        <v>136</v>
      </c>
      <c r="B156" s="1104" t="s">
        <v>137</v>
      </c>
      <c r="C156" s="344" t="s">
        <v>12</v>
      </c>
      <c r="D156" s="1105" t="s">
        <v>13</v>
      </c>
      <c r="E156" s="344" t="s">
        <v>877</v>
      </c>
      <c r="F156" s="1104" t="s">
        <v>878</v>
      </c>
      <c r="G156" s="317">
        <v>9</v>
      </c>
      <c r="H156" s="317" t="s">
        <v>873</v>
      </c>
      <c r="I156" s="62"/>
      <c r="J156" s="62" t="s">
        <v>6634</v>
      </c>
    </row>
    <row r="157" spans="1:11">
      <c r="A157" s="1103" t="s">
        <v>185</v>
      </c>
      <c r="B157" s="1104" t="s">
        <v>186</v>
      </c>
      <c r="C157" s="344" t="s">
        <v>16</v>
      </c>
      <c r="D157" s="1105" t="s">
        <v>17</v>
      </c>
      <c r="E157" s="344" t="s">
        <v>884</v>
      </c>
      <c r="F157" s="1104" t="s">
        <v>17</v>
      </c>
      <c r="G157" s="317">
        <v>33</v>
      </c>
      <c r="H157" s="317" t="s">
        <v>886</v>
      </c>
      <c r="I157" s="62"/>
      <c r="J157" s="62" t="s">
        <v>6635</v>
      </c>
    </row>
    <row r="158" spans="1:11">
      <c r="A158" s="1103" t="s">
        <v>187</v>
      </c>
      <c r="B158" s="1104" t="s">
        <v>188</v>
      </c>
      <c r="C158" s="344" t="s">
        <v>16</v>
      </c>
      <c r="D158" s="1105" t="s">
        <v>17</v>
      </c>
      <c r="E158" s="344" t="s">
        <v>884</v>
      </c>
      <c r="F158" s="1104" t="s">
        <v>17</v>
      </c>
      <c r="G158" s="317">
        <v>12</v>
      </c>
      <c r="H158" s="317" t="s">
        <v>884</v>
      </c>
      <c r="I158" s="62"/>
      <c r="J158" s="62" t="s">
        <v>6635</v>
      </c>
    </row>
    <row r="159" spans="1:11">
      <c r="A159" s="1103" t="s">
        <v>189</v>
      </c>
      <c r="B159" s="1104" t="s">
        <v>190</v>
      </c>
      <c r="C159" s="344" t="s">
        <v>16</v>
      </c>
      <c r="D159" s="1105" t="s">
        <v>17</v>
      </c>
      <c r="E159" s="344" t="s">
        <v>884</v>
      </c>
      <c r="F159" s="1104" t="s">
        <v>17</v>
      </c>
      <c r="G159" s="317">
        <v>12</v>
      </c>
      <c r="H159" s="317" t="s">
        <v>884</v>
      </c>
      <c r="I159" s="62"/>
      <c r="J159" s="62" t="s">
        <v>6635</v>
      </c>
    </row>
    <row r="160" spans="1:11">
      <c r="A160" s="1103" t="s">
        <v>191</v>
      </c>
      <c r="B160" s="1104" t="s">
        <v>192</v>
      </c>
      <c r="C160" s="344" t="s">
        <v>16</v>
      </c>
      <c r="D160" s="1105" t="s">
        <v>17</v>
      </c>
      <c r="E160" s="344" t="s">
        <v>884</v>
      </c>
      <c r="F160" s="1104" t="s">
        <v>17</v>
      </c>
      <c r="G160" s="317">
        <v>12</v>
      </c>
      <c r="H160" s="317" t="s">
        <v>884</v>
      </c>
      <c r="I160" s="62"/>
      <c r="J160" s="62" t="s">
        <v>6635</v>
      </c>
    </row>
    <row r="161" spans="1:10">
      <c r="A161" s="1103" t="s">
        <v>193</v>
      </c>
      <c r="B161" s="1104" t="s">
        <v>194</v>
      </c>
      <c r="C161" s="344" t="s">
        <v>16</v>
      </c>
      <c r="D161" s="1105" t="s">
        <v>17</v>
      </c>
      <c r="E161" s="344" t="s">
        <v>884</v>
      </c>
      <c r="F161" s="1104" t="s">
        <v>17</v>
      </c>
      <c r="G161" s="317">
        <v>12</v>
      </c>
      <c r="H161" s="317" t="s">
        <v>884</v>
      </c>
      <c r="I161" s="62"/>
      <c r="J161" s="62" t="s">
        <v>6635</v>
      </c>
    </row>
    <row r="162" spans="1:10">
      <c r="A162" s="1103" t="s">
        <v>195</v>
      </c>
      <c r="B162" s="1104" t="s">
        <v>1007</v>
      </c>
      <c r="C162" s="344" t="s">
        <v>16</v>
      </c>
      <c r="D162" s="1105" t="s">
        <v>17</v>
      </c>
      <c r="E162" s="344" t="s">
        <v>884</v>
      </c>
      <c r="F162" s="1104" t="s">
        <v>17</v>
      </c>
      <c r="G162" s="317">
        <v>12</v>
      </c>
      <c r="H162" s="317" t="s">
        <v>884</v>
      </c>
      <c r="I162" s="62"/>
      <c r="J162" s="62" t="s">
        <v>6635</v>
      </c>
    </row>
    <row r="163" spans="1:10">
      <c r="A163" s="1103" t="s">
        <v>196</v>
      </c>
      <c r="B163" s="1104" t="s">
        <v>1008</v>
      </c>
      <c r="C163" s="344" t="s">
        <v>16</v>
      </c>
      <c r="D163" s="1105" t="s">
        <v>17</v>
      </c>
      <c r="E163" s="344" t="s">
        <v>884</v>
      </c>
      <c r="F163" s="1104" t="s">
        <v>17</v>
      </c>
      <c r="G163" s="317">
        <v>12</v>
      </c>
      <c r="H163" s="317" t="s">
        <v>884</v>
      </c>
      <c r="I163" s="62"/>
      <c r="J163" s="62" t="s">
        <v>6635</v>
      </c>
    </row>
    <row r="164" spans="1:10">
      <c r="A164" s="1103" t="s">
        <v>197</v>
      </c>
      <c r="B164" s="1104" t="s">
        <v>198</v>
      </c>
      <c r="C164" s="344" t="s">
        <v>16</v>
      </c>
      <c r="D164" s="1105" t="s">
        <v>17</v>
      </c>
      <c r="E164" s="344" t="s">
        <v>884</v>
      </c>
      <c r="F164" s="1104" t="s">
        <v>17</v>
      </c>
      <c r="G164" s="317">
        <v>12</v>
      </c>
      <c r="H164" s="317" t="s">
        <v>884</v>
      </c>
      <c r="I164" s="62"/>
      <c r="J164" s="62" t="s">
        <v>6635</v>
      </c>
    </row>
    <row r="165" spans="1:10">
      <c r="A165" s="1103" t="s">
        <v>199</v>
      </c>
      <c r="B165" s="1104" t="s">
        <v>200</v>
      </c>
      <c r="C165" s="344" t="s">
        <v>16</v>
      </c>
      <c r="D165" s="1105" t="s">
        <v>17</v>
      </c>
      <c r="E165" s="344" t="s">
        <v>884</v>
      </c>
      <c r="F165" s="1104" t="s">
        <v>17</v>
      </c>
      <c r="G165" s="317">
        <v>12</v>
      </c>
      <c r="H165" s="317" t="s">
        <v>884</v>
      </c>
      <c r="I165" s="62"/>
      <c r="J165" s="62" t="s">
        <v>6635</v>
      </c>
    </row>
    <row r="166" spans="1:10">
      <c r="A166" s="1103" t="s">
        <v>212</v>
      </c>
      <c r="B166" s="1104" t="s">
        <v>213</v>
      </c>
      <c r="C166" s="344" t="s">
        <v>18</v>
      </c>
      <c r="D166" s="1105" t="s">
        <v>645</v>
      </c>
      <c r="E166" s="344" t="s">
        <v>886</v>
      </c>
      <c r="F166" s="1104" t="s">
        <v>630</v>
      </c>
      <c r="G166" s="317">
        <v>10</v>
      </c>
      <c r="H166" s="317" t="s">
        <v>877</v>
      </c>
      <c r="I166" s="62"/>
      <c r="J166" s="62"/>
    </row>
    <row r="167" spans="1:10">
      <c r="A167" s="1103" t="s">
        <v>201</v>
      </c>
      <c r="B167" s="1104" t="s">
        <v>1009</v>
      </c>
      <c r="C167" s="344" t="s">
        <v>16</v>
      </c>
      <c r="D167" s="1105" t="s">
        <v>17</v>
      </c>
      <c r="E167" s="344" t="s">
        <v>884</v>
      </c>
      <c r="F167" s="1104" t="s">
        <v>17</v>
      </c>
      <c r="G167" s="317">
        <v>12</v>
      </c>
      <c r="H167" s="317" t="s">
        <v>884</v>
      </c>
      <c r="I167" s="62"/>
      <c r="J167" s="62"/>
    </row>
    <row r="168" spans="1:10">
      <c r="A168" s="1103" t="s">
        <v>202</v>
      </c>
      <c r="B168" s="1104" t="s">
        <v>203</v>
      </c>
      <c r="C168" s="344" t="s">
        <v>16</v>
      </c>
      <c r="D168" s="1105" t="s">
        <v>17</v>
      </c>
      <c r="E168" s="344" t="s">
        <v>884</v>
      </c>
      <c r="F168" s="1104" t="s">
        <v>17</v>
      </c>
      <c r="G168" s="317">
        <v>12</v>
      </c>
      <c r="H168" s="317" t="s">
        <v>884</v>
      </c>
      <c r="I168" s="62"/>
      <c r="J168" s="62"/>
    </row>
    <row r="169" spans="1:10">
      <c r="A169" s="1103" t="s">
        <v>204</v>
      </c>
      <c r="B169" s="1104" t="s">
        <v>1010</v>
      </c>
      <c r="C169" s="344" t="s">
        <v>16</v>
      </c>
      <c r="D169" s="1105" t="s">
        <v>17</v>
      </c>
      <c r="E169" s="344" t="s">
        <v>884</v>
      </c>
      <c r="F169" s="1104" t="s">
        <v>17</v>
      </c>
      <c r="G169" s="317">
        <v>12</v>
      </c>
      <c r="H169" s="317" t="s">
        <v>884</v>
      </c>
      <c r="I169" s="62"/>
      <c r="J169" s="62"/>
    </row>
    <row r="170" spans="1:10">
      <c r="A170" s="1103" t="s">
        <v>205</v>
      </c>
      <c r="B170" s="1104" t="s">
        <v>206</v>
      </c>
      <c r="C170" s="344" t="s">
        <v>16</v>
      </c>
      <c r="D170" s="1105" t="s">
        <v>17</v>
      </c>
      <c r="E170" s="344" t="s">
        <v>884</v>
      </c>
      <c r="F170" s="1104" t="s">
        <v>17</v>
      </c>
      <c r="G170" s="317">
        <v>12</v>
      </c>
      <c r="H170" s="317" t="s">
        <v>884</v>
      </c>
      <c r="I170" s="62"/>
      <c r="J170" s="62"/>
    </row>
    <row r="171" spans="1:10">
      <c r="A171" s="318" t="s">
        <v>6310</v>
      </c>
      <c r="B171" s="319" t="s">
        <v>6309</v>
      </c>
      <c r="C171" s="320" t="s">
        <v>16</v>
      </c>
      <c r="D171" s="321" t="s">
        <v>17</v>
      </c>
      <c r="E171" s="320" t="s">
        <v>884</v>
      </c>
      <c r="F171" s="319" t="s">
        <v>17</v>
      </c>
      <c r="G171" s="317"/>
      <c r="H171" s="62" t="s">
        <v>884</v>
      </c>
      <c r="I171" s="62"/>
      <c r="J171" s="144"/>
    </row>
    <row r="172" spans="1:10">
      <c r="A172" s="1103" t="s">
        <v>207</v>
      </c>
      <c r="B172" s="1104" t="s">
        <v>208</v>
      </c>
      <c r="C172" s="344" t="s">
        <v>16</v>
      </c>
      <c r="D172" s="1105" t="s">
        <v>17</v>
      </c>
      <c r="E172" s="344" t="s">
        <v>884</v>
      </c>
      <c r="F172" s="1104" t="s">
        <v>17</v>
      </c>
      <c r="G172" s="317">
        <v>12</v>
      </c>
      <c r="H172" s="317" t="s">
        <v>884</v>
      </c>
      <c r="I172" s="62"/>
      <c r="J172" s="62" t="s">
        <v>6635</v>
      </c>
    </row>
    <row r="173" spans="1:10">
      <c r="A173" s="1103" t="s">
        <v>223</v>
      </c>
      <c r="B173" s="1104" t="s">
        <v>224</v>
      </c>
      <c r="C173" s="344" t="s">
        <v>25</v>
      </c>
      <c r="D173" s="1105" t="s">
        <v>26</v>
      </c>
      <c r="E173" s="344" t="s">
        <v>898</v>
      </c>
      <c r="F173" s="1104" t="s">
        <v>899</v>
      </c>
      <c r="G173" s="317">
        <v>33</v>
      </c>
      <c r="H173" s="317" t="s">
        <v>886</v>
      </c>
      <c r="I173" s="62"/>
      <c r="J173" s="62"/>
    </row>
    <row r="174" spans="1:10">
      <c r="A174" s="1103" t="s">
        <v>225</v>
      </c>
      <c r="B174" s="1104" t="s">
        <v>226</v>
      </c>
      <c r="C174" s="344" t="s">
        <v>25</v>
      </c>
      <c r="D174" s="1105" t="s">
        <v>26</v>
      </c>
      <c r="E174" s="344" t="s">
        <v>898</v>
      </c>
      <c r="F174" s="1104" t="s">
        <v>899</v>
      </c>
      <c r="G174" s="317">
        <v>12</v>
      </c>
      <c r="H174" s="317" t="s">
        <v>884</v>
      </c>
      <c r="I174" s="62"/>
      <c r="J174" s="62"/>
    </row>
    <row r="175" spans="1:10">
      <c r="A175" s="1103" t="s">
        <v>227</v>
      </c>
      <c r="B175" s="1104" t="s">
        <v>228</v>
      </c>
      <c r="C175" s="344" t="s">
        <v>25</v>
      </c>
      <c r="D175" s="1105" t="s">
        <v>26</v>
      </c>
      <c r="E175" s="344" t="s">
        <v>898</v>
      </c>
      <c r="F175" s="1104" t="s">
        <v>899</v>
      </c>
      <c r="G175" s="317">
        <v>12</v>
      </c>
      <c r="H175" s="317" t="s">
        <v>884</v>
      </c>
      <c r="I175" s="62"/>
      <c r="J175" s="62"/>
    </row>
    <row r="176" spans="1:10">
      <c r="A176" s="1103" t="s">
        <v>229</v>
      </c>
      <c r="B176" s="1104" t="s">
        <v>230</v>
      </c>
      <c r="C176" s="344" t="s">
        <v>25</v>
      </c>
      <c r="D176" s="1105" t="s">
        <v>26</v>
      </c>
      <c r="E176" s="344" t="s">
        <v>898</v>
      </c>
      <c r="F176" s="1104" t="s">
        <v>899</v>
      </c>
      <c r="G176" s="317">
        <v>12</v>
      </c>
      <c r="H176" s="317" t="s">
        <v>884</v>
      </c>
      <c r="I176" s="62"/>
      <c r="J176" s="62"/>
    </row>
    <row r="177" spans="1:10">
      <c r="A177" s="1103" t="s">
        <v>231</v>
      </c>
      <c r="B177" s="1104" t="s">
        <v>232</v>
      </c>
      <c r="C177" s="344" t="s">
        <v>25</v>
      </c>
      <c r="D177" s="1105" t="s">
        <v>26</v>
      </c>
      <c r="E177" s="344" t="s">
        <v>898</v>
      </c>
      <c r="F177" s="1104" t="s">
        <v>899</v>
      </c>
      <c r="G177" s="317">
        <v>12</v>
      </c>
      <c r="H177" s="317" t="s">
        <v>884</v>
      </c>
      <c r="I177" s="62"/>
      <c r="J177" s="62"/>
    </row>
    <row r="178" spans="1:10">
      <c r="A178" s="1103" t="s">
        <v>233</v>
      </c>
      <c r="B178" s="1104" t="s">
        <v>234</v>
      </c>
      <c r="C178" s="344" t="s">
        <v>29</v>
      </c>
      <c r="D178" s="1105" t="s">
        <v>30</v>
      </c>
      <c r="E178" s="344" t="s">
        <v>900</v>
      </c>
      <c r="F178" s="1104" t="s">
        <v>901</v>
      </c>
      <c r="G178" s="317">
        <v>17</v>
      </c>
      <c r="H178" s="317" t="s">
        <v>898</v>
      </c>
      <c r="I178" s="62"/>
      <c r="J178" s="62"/>
    </row>
    <row r="179" spans="1:10">
      <c r="A179" s="1103" t="s">
        <v>235</v>
      </c>
      <c r="B179" s="1104" t="s">
        <v>236</v>
      </c>
      <c r="C179" s="344" t="s">
        <v>25</v>
      </c>
      <c r="D179" s="1105" t="s">
        <v>26</v>
      </c>
      <c r="E179" s="344" t="s">
        <v>898</v>
      </c>
      <c r="F179" s="1104" t="s">
        <v>899</v>
      </c>
      <c r="G179" s="317">
        <v>12</v>
      </c>
      <c r="H179" s="317" t="s">
        <v>884</v>
      </c>
      <c r="I179" s="62"/>
      <c r="J179" s="62"/>
    </row>
    <row r="180" spans="1:10">
      <c r="A180" s="1103" t="s">
        <v>237</v>
      </c>
      <c r="B180" s="1104" t="s">
        <v>238</v>
      </c>
      <c r="C180" s="344" t="s">
        <v>25</v>
      </c>
      <c r="D180" s="1105" t="s">
        <v>26</v>
      </c>
      <c r="E180" s="344" t="s">
        <v>898</v>
      </c>
      <c r="F180" s="1104" t="s">
        <v>899</v>
      </c>
      <c r="G180" s="317">
        <v>17</v>
      </c>
      <c r="H180" s="317" t="s">
        <v>898</v>
      </c>
      <c r="I180" s="62"/>
      <c r="J180" s="62"/>
    </row>
    <row r="181" spans="1:10">
      <c r="A181" s="1103" t="s">
        <v>239</v>
      </c>
      <c r="B181" s="1104" t="s">
        <v>240</v>
      </c>
      <c r="C181" s="344" t="s">
        <v>25</v>
      </c>
      <c r="D181" s="1105" t="s">
        <v>26</v>
      </c>
      <c r="E181" s="344" t="s">
        <v>898</v>
      </c>
      <c r="F181" s="1104" t="s">
        <v>899</v>
      </c>
      <c r="G181" s="317">
        <v>17</v>
      </c>
      <c r="H181" s="317" t="s">
        <v>898</v>
      </c>
      <c r="I181" s="62"/>
      <c r="J181" s="62"/>
    </row>
    <row r="182" spans="1:10">
      <c r="A182" s="1103" t="s">
        <v>241</v>
      </c>
      <c r="B182" s="1104" t="s">
        <v>242</v>
      </c>
      <c r="C182" s="344" t="s">
        <v>25</v>
      </c>
      <c r="D182" s="1105" t="s">
        <v>26</v>
      </c>
      <c r="E182" s="344" t="s">
        <v>898</v>
      </c>
      <c r="F182" s="1104" t="s">
        <v>899</v>
      </c>
      <c r="G182" s="317">
        <v>17</v>
      </c>
      <c r="H182" s="317" t="s">
        <v>898</v>
      </c>
      <c r="I182" s="62"/>
      <c r="J182" s="62"/>
    </row>
    <row r="183" spans="1:10">
      <c r="A183" s="1103" t="s">
        <v>243</v>
      </c>
      <c r="B183" s="1104" t="s">
        <v>244</v>
      </c>
      <c r="C183" s="344" t="s">
        <v>25</v>
      </c>
      <c r="D183" s="1105" t="s">
        <v>26</v>
      </c>
      <c r="E183" s="344" t="s">
        <v>898</v>
      </c>
      <c r="F183" s="1104" t="s">
        <v>899</v>
      </c>
      <c r="G183" s="317">
        <v>17</v>
      </c>
      <c r="H183" s="317" t="s">
        <v>898</v>
      </c>
      <c r="I183" s="62"/>
      <c r="J183" s="62"/>
    </row>
    <row r="184" spans="1:10">
      <c r="A184" s="1103" t="s">
        <v>245</v>
      </c>
      <c r="B184" s="1104" t="s">
        <v>246</v>
      </c>
      <c r="C184" s="344" t="s">
        <v>25</v>
      </c>
      <c r="D184" s="1105" t="s">
        <v>26</v>
      </c>
      <c r="E184" s="344" t="s">
        <v>898</v>
      </c>
      <c r="F184" s="1104" t="s">
        <v>899</v>
      </c>
      <c r="G184" s="317">
        <v>17</v>
      </c>
      <c r="H184" s="317" t="s">
        <v>898</v>
      </c>
      <c r="I184" s="62"/>
      <c r="J184" s="62"/>
    </row>
    <row r="185" spans="1:10">
      <c r="A185" s="1103" t="s">
        <v>255</v>
      </c>
      <c r="B185" s="1104" t="s">
        <v>256</v>
      </c>
      <c r="C185" s="344" t="s">
        <v>27</v>
      </c>
      <c r="D185" s="1105" t="s">
        <v>28</v>
      </c>
      <c r="E185" s="344" t="s">
        <v>902</v>
      </c>
      <c r="F185" s="1104" t="s">
        <v>903</v>
      </c>
      <c r="G185" s="317">
        <v>18</v>
      </c>
      <c r="H185" s="317" t="s">
        <v>906</v>
      </c>
      <c r="I185" s="62"/>
      <c r="J185" s="62" t="s">
        <v>6643</v>
      </c>
    </row>
    <row r="186" spans="1:10">
      <c r="A186" s="1103" t="s">
        <v>257</v>
      </c>
      <c r="B186" s="1104" t="s">
        <v>258</v>
      </c>
      <c r="C186" s="344" t="s">
        <v>27</v>
      </c>
      <c r="D186" s="1105" t="s">
        <v>28</v>
      </c>
      <c r="E186" s="344" t="s">
        <v>902</v>
      </c>
      <c r="F186" s="1104" t="s">
        <v>903</v>
      </c>
      <c r="G186" s="317">
        <v>17</v>
      </c>
      <c r="H186" s="317" t="s">
        <v>898</v>
      </c>
      <c r="I186" s="62"/>
      <c r="J186" s="62" t="s">
        <v>6643</v>
      </c>
    </row>
    <row r="187" spans="1:10">
      <c r="A187" s="1103" t="s">
        <v>259</v>
      </c>
      <c r="B187" s="1104" t="s">
        <v>1011</v>
      </c>
      <c r="C187" s="344" t="s">
        <v>27</v>
      </c>
      <c r="D187" s="1105" t="s">
        <v>28</v>
      </c>
      <c r="E187" s="344" t="s">
        <v>904</v>
      </c>
      <c r="F187" s="1104" t="s">
        <v>905</v>
      </c>
      <c r="G187" s="317">
        <v>18</v>
      </c>
      <c r="H187" s="317" t="s">
        <v>904</v>
      </c>
      <c r="I187" s="62"/>
      <c r="J187" s="62" t="s">
        <v>6643</v>
      </c>
    </row>
    <row r="188" spans="1:10">
      <c r="A188" s="1103" t="s">
        <v>260</v>
      </c>
      <c r="B188" s="1104" t="s">
        <v>261</v>
      </c>
      <c r="C188" s="344" t="s">
        <v>27</v>
      </c>
      <c r="D188" s="1105" t="s">
        <v>28</v>
      </c>
      <c r="E188" s="344" t="s">
        <v>904</v>
      </c>
      <c r="F188" s="1104" t="s">
        <v>905</v>
      </c>
      <c r="G188" s="317">
        <v>18</v>
      </c>
      <c r="H188" s="317" t="s">
        <v>906</v>
      </c>
      <c r="I188" s="62"/>
      <c r="J188" s="62" t="s">
        <v>6643</v>
      </c>
    </row>
    <row r="189" spans="1:10">
      <c r="A189" s="1103" t="s">
        <v>262</v>
      </c>
      <c r="B189" s="1104" t="s">
        <v>263</v>
      </c>
      <c r="C189" s="344" t="s">
        <v>27</v>
      </c>
      <c r="D189" s="1105" t="s">
        <v>28</v>
      </c>
      <c r="E189" s="344" t="s">
        <v>906</v>
      </c>
      <c r="F189" s="1104" t="s">
        <v>907</v>
      </c>
      <c r="G189" s="317">
        <v>17</v>
      </c>
      <c r="H189" s="317" t="s">
        <v>898</v>
      </c>
      <c r="I189" s="62"/>
      <c r="J189" s="62" t="s">
        <v>6643</v>
      </c>
    </row>
    <row r="190" spans="1:10">
      <c r="A190" s="1103" t="s">
        <v>264</v>
      </c>
      <c r="B190" s="1104" t="s">
        <v>594</v>
      </c>
      <c r="C190" s="344" t="s">
        <v>27</v>
      </c>
      <c r="D190" s="1105" t="s">
        <v>28</v>
      </c>
      <c r="E190" s="344" t="s">
        <v>906</v>
      </c>
      <c r="F190" s="1104" t="s">
        <v>907</v>
      </c>
      <c r="G190" s="317">
        <v>17</v>
      </c>
      <c r="H190" s="317" t="s">
        <v>898</v>
      </c>
      <c r="I190" s="62"/>
      <c r="J190" s="62" t="s">
        <v>6643</v>
      </c>
    </row>
    <row r="191" spans="1:10">
      <c r="A191" s="1103" t="s">
        <v>247</v>
      </c>
      <c r="B191" s="1104" t="s">
        <v>1012</v>
      </c>
      <c r="C191" s="344" t="s">
        <v>25</v>
      </c>
      <c r="D191" s="1105" t="s">
        <v>26</v>
      </c>
      <c r="E191" s="344" t="s">
        <v>898</v>
      </c>
      <c r="F191" s="1104" t="s">
        <v>899</v>
      </c>
      <c r="G191" s="317">
        <v>19</v>
      </c>
      <c r="H191" s="317" t="s">
        <v>900</v>
      </c>
      <c r="I191" s="62"/>
      <c r="J191" s="62"/>
    </row>
    <row r="192" spans="1:10">
      <c r="A192" s="1103" t="s">
        <v>248</v>
      </c>
      <c r="B192" s="1104" t="s">
        <v>1013</v>
      </c>
      <c r="C192" s="344" t="s">
        <v>25</v>
      </c>
      <c r="D192" s="1105" t="s">
        <v>26</v>
      </c>
      <c r="E192" s="344" t="s">
        <v>898</v>
      </c>
      <c r="F192" s="1104" t="s">
        <v>899</v>
      </c>
      <c r="G192" s="317">
        <v>17</v>
      </c>
      <c r="H192" s="317" t="s">
        <v>898</v>
      </c>
      <c r="I192" s="62"/>
      <c r="J192" s="62"/>
    </row>
    <row r="193" spans="1:10">
      <c r="A193" s="1103" t="s">
        <v>249</v>
      </c>
      <c r="B193" s="1104" t="s">
        <v>1014</v>
      </c>
      <c r="C193" s="344" t="s">
        <v>25</v>
      </c>
      <c r="D193" s="1105" t="s">
        <v>26</v>
      </c>
      <c r="E193" s="344" t="s">
        <v>898</v>
      </c>
      <c r="F193" s="1104" t="s">
        <v>899</v>
      </c>
      <c r="G193" s="317">
        <v>17</v>
      </c>
      <c r="H193" s="317" t="s">
        <v>898</v>
      </c>
      <c r="I193" s="62"/>
      <c r="J193" s="62"/>
    </row>
    <row r="194" spans="1:10">
      <c r="A194" s="1103" t="s">
        <v>250</v>
      </c>
      <c r="B194" s="1104" t="s">
        <v>1015</v>
      </c>
      <c r="C194" s="344" t="s">
        <v>25</v>
      </c>
      <c r="D194" s="1105" t="s">
        <v>26</v>
      </c>
      <c r="E194" s="344" t="s">
        <v>898</v>
      </c>
      <c r="F194" s="1104" t="s">
        <v>899</v>
      </c>
      <c r="G194" s="317">
        <v>17</v>
      </c>
      <c r="H194" s="317" t="s">
        <v>898</v>
      </c>
      <c r="I194" s="62"/>
      <c r="J194" s="62"/>
    </row>
    <row r="195" spans="1:10">
      <c r="A195" s="1103" t="s">
        <v>251</v>
      </c>
      <c r="B195" s="1104" t="s">
        <v>1016</v>
      </c>
      <c r="C195" s="344" t="s">
        <v>25</v>
      </c>
      <c r="D195" s="1105" t="s">
        <v>26</v>
      </c>
      <c r="E195" s="344" t="s">
        <v>898</v>
      </c>
      <c r="F195" s="1104" t="s">
        <v>899</v>
      </c>
      <c r="G195" s="317">
        <v>17</v>
      </c>
      <c r="H195" s="317" t="s">
        <v>898</v>
      </c>
      <c r="I195" s="62"/>
      <c r="J195" s="62"/>
    </row>
    <row r="196" spans="1:10">
      <c r="A196" s="1103" t="s">
        <v>252</v>
      </c>
      <c r="B196" s="1104" t="s">
        <v>1017</v>
      </c>
      <c r="C196" s="344" t="s">
        <v>25</v>
      </c>
      <c r="D196" s="1105" t="s">
        <v>26</v>
      </c>
      <c r="E196" s="344" t="s">
        <v>898</v>
      </c>
      <c r="F196" s="1104" t="s">
        <v>899</v>
      </c>
      <c r="G196" s="317">
        <v>17</v>
      </c>
      <c r="H196" s="317" t="s">
        <v>898</v>
      </c>
      <c r="I196" s="62"/>
      <c r="J196" s="62"/>
    </row>
    <row r="197" spans="1:10">
      <c r="A197" s="1103" t="s">
        <v>253</v>
      </c>
      <c r="B197" s="1104" t="s">
        <v>1018</v>
      </c>
      <c r="C197" s="344" t="s">
        <v>25</v>
      </c>
      <c r="D197" s="1105" t="s">
        <v>26</v>
      </c>
      <c r="E197" s="344" t="s">
        <v>898</v>
      </c>
      <c r="F197" s="1104" t="s">
        <v>899</v>
      </c>
      <c r="G197" s="317">
        <v>17</v>
      </c>
      <c r="H197" s="317" t="s">
        <v>898</v>
      </c>
      <c r="I197" s="62"/>
      <c r="J197" s="62"/>
    </row>
    <row r="198" spans="1:10">
      <c r="A198" s="1103" t="s">
        <v>254</v>
      </c>
      <c r="B198" s="1104" t="s">
        <v>1019</v>
      </c>
      <c r="C198" s="344" t="s">
        <v>25</v>
      </c>
      <c r="D198" s="1105" t="s">
        <v>26</v>
      </c>
      <c r="E198" s="344" t="s">
        <v>898</v>
      </c>
      <c r="F198" s="1104" t="s">
        <v>899</v>
      </c>
      <c r="G198" s="317">
        <v>18</v>
      </c>
      <c r="H198" s="317" t="s">
        <v>902</v>
      </c>
      <c r="I198" s="62"/>
      <c r="J198" s="62"/>
    </row>
    <row r="199" spans="1:10">
      <c r="A199" s="1103" t="s">
        <v>779</v>
      </c>
      <c r="B199" s="1104" t="s">
        <v>780</v>
      </c>
      <c r="C199" s="344" t="s">
        <v>25</v>
      </c>
      <c r="D199" s="1105" t="s">
        <v>26</v>
      </c>
      <c r="E199" s="344" t="s">
        <v>898</v>
      </c>
      <c r="F199" s="1104" t="s">
        <v>899</v>
      </c>
      <c r="G199" s="317">
        <v>18</v>
      </c>
      <c r="H199" s="317" t="s">
        <v>902</v>
      </c>
      <c r="I199" s="62"/>
      <c r="J199" s="62"/>
    </row>
    <row r="200" spans="1:10">
      <c r="A200" s="1103" t="s">
        <v>781</v>
      </c>
      <c r="B200" s="1104" t="s">
        <v>782</v>
      </c>
      <c r="C200" s="344" t="s">
        <v>25</v>
      </c>
      <c r="D200" s="1105" t="s">
        <v>26</v>
      </c>
      <c r="E200" s="344" t="s">
        <v>898</v>
      </c>
      <c r="F200" s="1104" t="s">
        <v>899</v>
      </c>
      <c r="G200" s="317">
        <v>18</v>
      </c>
      <c r="H200" s="317" t="s">
        <v>904</v>
      </c>
      <c r="I200" s="62"/>
      <c r="J200" s="62"/>
    </row>
    <row r="201" spans="1:10">
      <c r="A201" s="1103" t="s">
        <v>783</v>
      </c>
      <c r="B201" s="1104" t="s">
        <v>1040</v>
      </c>
      <c r="C201" s="344" t="s">
        <v>29</v>
      </c>
      <c r="D201" s="1105" t="s">
        <v>30</v>
      </c>
      <c r="E201" s="344" t="s">
        <v>900</v>
      </c>
      <c r="F201" s="1104" t="s">
        <v>901</v>
      </c>
      <c r="G201" s="317">
        <v>17</v>
      </c>
      <c r="H201" s="317" t="s">
        <v>898</v>
      </c>
      <c r="I201" s="62"/>
      <c r="J201" s="62" t="s">
        <v>6644</v>
      </c>
    </row>
    <row r="202" spans="1:10">
      <c r="A202" s="1103" t="s">
        <v>272</v>
      </c>
      <c r="B202" s="1104" t="s">
        <v>6101</v>
      </c>
      <c r="C202" s="344" t="s">
        <v>31</v>
      </c>
      <c r="D202" s="1105" t="s">
        <v>32</v>
      </c>
      <c r="E202" s="344" t="s">
        <v>908</v>
      </c>
      <c r="F202" s="1104" t="s">
        <v>909</v>
      </c>
      <c r="G202" s="317">
        <v>19</v>
      </c>
      <c r="H202" s="317" t="s">
        <v>900</v>
      </c>
      <c r="I202" s="62"/>
      <c r="J202" s="62"/>
    </row>
    <row r="203" spans="1:10">
      <c r="A203" s="1103" t="s">
        <v>6103</v>
      </c>
      <c r="B203" s="1104" t="s">
        <v>6102</v>
      </c>
      <c r="C203" s="344" t="s">
        <v>31</v>
      </c>
      <c r="D203" s="1105" t="s">
        <v>32</v>
      </c>
      <c r="E203" s="344" t="s">
        <v>908</v>
      </c>
      <c r="F203" s="1104" t="s">
        <v>909</v>
      </c>
      <c r="G203" s="317">
        <v>19</v>
      </c>
      <c r="H203" s="317" t="s">
        <v>900</v>
      </c>
      <c r="I203" s="62"/>
      <c r="J203" s="62" t="s">
        <v>6645</v>
      </c>
    </row>
    <row r="204" spans="1:10">
      <c r="A204" s="1103" t="s">
        <v>273</v>
      </c>
      <c r="B204" s="1104" t="s">
        <v>274</v>
      </c>
      <c r="C204" s="344" t="s">
        <v>31</v>
      </c>
      <c r="D204" s="1105" t="s">
        <v>32</v>
      </c>
      <c r="E204" s="344" t="s">
        <v>908</v>
      </c>
      <c r="F204" s="1104" t="s">
        <v>909</v>
      </c>
      <c r="G204" s="317">
        <v>19</v>
      </c>
      <c r="H204" s="317" t="s">
        <v>912</v>
      </c>
      <c r="I204" s="62"/>
      <c r="J204" s="62"/>
    </row>
    <row r="205" spans="1:10">
      <c r="A205" s="1103" t="s">
        <v>275</v>
      </c>
      <c r="B205" s="1104" t="s">
        <v>276</v>
      </c>
      <c r="C205" s="344" t="s">
        <v>31</v>
      </c>
      <c r="D205" s="1105" t="s">
        <v>32</v>
      </c>
      <c r="E205" s="344" t="s">
        <v>908</v>
      </c>
      <c r="F205" s="1104" t="s">
        <v>909</v>
      </c>
      <c r="G205" s="317">
        <v>19</v>
      </c>
      <c r="H205" s="317" t="s">
        <v>912</v>
      </c>
      <c r="I205" s="62"/>
      <c r="J205" s="62"/>
    </row>
    <row r="206" spans="1:10">
      <c r="A206" s="1103" t="s">
        <v>277</v>
      </c>
      <c r="B206" s="1104" t="s">
        <v>278</v>
      </c>
      <c r="C206" s="344" t="s">
        <v>31</v>
      </c>
      <c r="D206" s="1105" t="s">
        <v>32</v>
      </c>
      <c r="E206" s="344" t="s">
        <v>908</v>
      </c>
      <c r="F206" s="1104" t="s">
        <v>909</v>
      </c>
      <c r="G206" s="317">
        <v>19</v>
      </c>
      <c r="H206" s="317" t="s">
        <v>912</v>
      </c>
      <c r="I206" s="62"/>
      <c r="J206" s="62"/>
    </row>
    <row r="207" spans="1:10">
      <c r="A207" s="1103" t="s">
        <v>279</v>
      </c>
      <c r="B207" s="1104" t="s">
        <v>280</v>
      </c>
      <c r="C207" s="344" t="s">
        <v>31</v>
      </c>
      <c r="D207" s="1105" t="s">
        <v>32</v>
      </c>
      <c r="E207" s="344" t="s">
        <v>908</v>
      </c>
      <c r="F207" s="1104" t="s">
        <v>909</v>
      </c>
      <c r="G207" s="317">
        <v>20</v>
      </c>
      <c r="H207" s="317" t="s">
        <v>908</v>
      </c>
      <c r="I207" s="62"/>
      <c r="J207" s="62"/>
    </row>
    <row r="208" spans="1:10">
      <c r="A208" s="1103" t="s">
        <v>1145</v>
      </c>
      <c r="B208" s="1104" t="s">
        <v>1113</v>
      </c>
      <c r="C208" s="344" t="s">
        <v>31</v>
      </c>
      <c r="D208" s="1105" t="s">
        <v>32</v>
      </c>
      <c r="E208" s="344" t="s">
        <v>908</v>
      </c>
      <c r="F208" s="1104" t="s">
        <v>909</v>
      </c>
      <c r="G208" s="317">
        <v>20</v>
      </c>
      <c r="H208" s="317" t="s">
        <v>908</v>
      </c>
      <c r="I208" s="62"/>
      <c r="J208" s="62"/>
    </row>
    <row r="209" spans="1:13">
      <c r="A209" s="1103" t="s">
        <v>1146</v>
      </c>
      <c r="B209" s="1104" t="s">
        <v>1114</v>
      </c>
      <c r="C209" s="344" t="s">
        <v>31</v>
      </c>
      <c r="D209" s="1105" t="s">
        <v>32</v>
      </c>
      <c r="E209" s="344" t="s">
        <v>908</v>
      </c>
      <c r="F209" s="1104" t="s">
        <v>909</v>
      </c>
      <c r="G209" s="317">
        <v>20</v>
      </c>
      <c r="H209" s="317" t="s">
        <v>908</v>
      </c>
      <c r="I209" s="62"/>
      <c r="J209" s="62" t="s">
        <v>6645</v>
      </c>
    </row>
    <row r="210" spans="1:13">
      <c r="A210" s="1103" t="s">
        <v>281</v>
      </c>
      <c r="B210" s="1104" t="s">
        <v>282</v>
      </c>
      <c r="C210" s="344" t="s">
        <v>31</v>
      </c>
      <c r="D210" s="1105" t="s">
        <v>32</v>
      </c>
      <c r="E210" s="344" t="s">
        <v>908</v>
      </c>
      <c r="F210" s="1104" t="s">
        <v>909</v>
      </c>
      <c r="G210" s="317">
        <v>20</v>
      </c>
      <c r="H210" s="317" t="s">
        <v>908</v>
      </c>
      <c r="I210" s="62"/>
      <c r="J210" s="62"/>
    </row>
    <row r="211" spans="1:13">
      <c r="A211" s="1103" t="s">
        <v>283</v>
      </c>
      <c r="B211" s="1104" t="s">
        <v>284</v>
      </c>
      <c r="C211" s="344" t="s">
        <v>31</v>
      </c>
      <c r="D211" s="1105" t="s">
        <v>32</v>
      </c>
      <c r="E211" s="344" t="s">
        <v>908</v>
      </c>
      <c r="F211" s="1104" t="s">
        <v>909</v>
      </c>
      <c r="G211" s="317">
        <v>20</v>
      </c>
      <c r="H211" s="317" t="s">
        <v>908</v>
      </c>
      <c r="I211" s="62"/>
      <c r="J211" s="62" t="s">
        <v>6645</v>
      </c>
    </row>
    <row r="212" spans="1:13">
      <c r="A212" s="1103" t="s">
        <v>266</v>
      </c>
      <c r="B212" s="1104" t="s">
        <v>267</v>
      </c>
      <c r="C212" s="344" t="s">
        <v>29</v>
      </c>
      <c r="D212" s="1105" t="s">
        <v>30</v>
      </c>
      <c r="E212" s="344" t="s">
        <v>910</v>
      </c>
      <c r="F212" s="1104" t="s">
        <v>911</v>
      </c>
      <c r="G212" s="317">
        <v>20</v>
      </c>
      <c r="H212" s="317" t="s">
        <v>908</v>
      </c>
      <c r="I212" s="62"/>
      <c r="J212" s="62"/>
    </row>
    <row r="213" spans="1:13">
      <c r="A213" s="1103" t="s">
        <v>268</v>
      </c>
      <c r="B213" s="1104" t="s">
        <v>269</v>
      </c>
      <c r="C213" s="344" t="s">
        <v>29</v>
      </c>
      <c r="D213" s="1105" t="s">
        <v>30</v>
      </c>
      <c r="E213" s="344" t="s">
        <v>910</v>
      </c>
      <c r="F213" s="1104" t="s">
        <v>911</v>
      </c>
      <c r="G213" s="317">
        <v>20</v>
      </c>
      <c r="H213" s="317" t="s">
        <v>908</v>
      </c>
      <c r="I213" s="62"/>
      <c r="J213" s="62" t="s">
        <v>6644</v>
      </c>
    </row>
    <row r="214" spans="1:13">
      <c r="A214" s="322" t="s">
        <v>6311</v>
      </c>
      <c r="B214" s="323" t="s">
        <v>789</v>
      </c>
      <c r="C214" s="326" t="s">
        <v>31</v>
      </c>
      <c r="D214" s="327" t="s">
        <v>32</v>
      </c>
      <c r="E214" s="326" t="s">
        <v>908</v>
      </c>
      <c r="F214" s="328" t="s">
        <v>909</v>
      </c>
      <c r="G214" s="317">
        <v>20</v>
      </c>
      <c r="H214" s="62" t="s">
        <v>908</v>
      </c>
      <c r="I214" s="62"/>
      <c r="J214" s="62"/>
      <c r="K214" s="343" t="s">
        <v>788</v>
      </c>
    </row>
    <row r="215" spans="1:13">
      <c r="A215" s="343" t="s">
        <v>6695</v>
      </c>
      <c r="B215" s="323" t="s">
        <v>791</v>
      </c>
      <c r="C215" s="326" t="s">
        <v>31</v>
      </c>
      <c r="D215" s="327" t="s">
        <v>32</v>
      </c>
      <c r="E215" s="326" t="s">
        <v>908</v>
      </c>
      <c r="F215" s="328" t="s">
        <v>909</v>
      </c>
      <c r="G215" s="317">
        <v>20</v>
      </c>
      <c r="H215" s="62" t="s">
        <v>908</v>
      </c>
      <c r="I215" s="62"/>
      <c r="J215" s="62"/>
      <c r="K215" s="343" t="s">
        <v>790</v>
      </c>
      <c r="M215" s="424"/>
    </row>
    <row r="216" spans="1:13">
      <c r="A216" s="1103" t="s">
        <v>786</v>
      </c>
      <c r="B216" s="1104" t="s">
        <v>787</v>
      </c>
      <c r="C216" s="344" t="s">
        <v>29</v>
      </c>
      <c r="D216" s="1105" t="s">
        <v>30</v>
      </c>
      <c r="E216" s="344" t="s">
        <v>912</v>
      </c>
      <c r="F216" s="1104" t="s">
        <v>913</v>
      </c>
      <c r="G216" s="317">
        <v>19</v>
      </c>
      <c r="H216" s="317" t="s">
        <v>912</v>
      </c>
      <c r="I216" s="62"/>
      <c r="J216" s="62" t="s">
        <v>6644</v>
      </c>
    </row>
    <row r="217" spans="1:13">
      <c r="A217" s="1103" t="s">
        <v>1150</v>
      </c>
      <c r="B217" s="1104" t="s">
        <v>1151</v>
      </c>
      <c r="C217" s="344" t="s">
        <v>31</v>
      </c>
      <c r="D217" s="1105" t="s">
        <v>32</v>
      </c>
      <c r="E217" s="344" t="s">
        <v>908</v>
      </c>
      <c r="F217" s="1104" t="s">
        <v>909</v>
      </c>
      <c r="G217" s="317">
        <v>20</v>
      </c>
      <c r="H217" s="317" t="s">
        <v>908</v>
      </c>
      <c r="I217" s="62"/>
      <c r="J217" s="62"/>
    </row>
    <row r="218" spans="1:13">
      <c r="A218" s="1103" t="s">
        <v>1152</v>
      </c>
      <c r="B218" s="1104" t="s">
        <v>1153</v>
      </c>
      <c r="C218" s="344" t="s">
        <v>31</v>
      </c>
      <c r="D218" s="1105" t="s">
        <v>32</v>
      </c>
      <c r="E218" s="344" t="s">
        <v>908</v>
      </c>
      <c r="F218" s="1104" t="s">
        <v>909</v>
      </c>
      <c r="G218" s="317">
        <v>20</v>
      </c>
      <c r="H218" s="317" t="s">
        <v>908</v>
      </c>
      <c r="I218" s="62"/>
      <c r="J218" s="62" t="s">
        <v>6645</v>
      </c>
    </row>
    <row r="219" spans="1:13">
      <c r="A219" s="1103" t="s">
        <v>285</v>
      </c>
      <c r="B219" s="1104" t="s">
        <v>286</v>
      </c>
      <c r="C219" s="344" t="s">
        <v>31</v>
      </c>
      <c r="D219" s="1105" t="s">
        <v>32</v>
      </c>
      <c r="E219" s="344" t="s">
        <v>908</v>
      </c>
      <c r="F219" s="1104" t="s">
        <v>909</v>
      </c>
      <c r="G219" s="317">
        <v>20</v>
      </c>
      <c r="H219" s="317" t="s">
        <v>908</v>
      </c>
      <c r="I219" s="62"/>
      <c r="J219" s="62"/>
    </row>
    <row r="220" spans="1:13">
      <c r="A220" s="1103" t="s">
        <v>287</v>
      </c>
      <c r="B220" s="1104" t="s">
        <v>288</v>
      </c>
      <c r="C220" s="344" t="s">
        <v>31</v>
      </c>
      <c r="D220" s="1105" t="s">
        <v>32</v>
      </c>
      <c r="E220" s="344" t="s">
        <v>908</v>
      </c>
      <c r="F220" s="1104" t="s">
        <v>909</v>
      </c>
      <c r="G220" s="317">
        <v>20</v>
      </c>
      <c r="H220" s="317" t="s">
        <v>908</v>
      </c>
      <c r="I220" s="62"/>
      <c r="J220" s="62"/>
    </row>
    <row r="221" spans="1:13">
      <c r="A221" s="1103" t="s">
        <v>792</v>
      </c>
      <c r="B221" s="1104" t="s">
        <v>793</v>
      </c>
      <c r="C221" s="344" t="s">
        <v>31</v>
      </c>
      <c r="D221" s="1105" t="s">
        <v>32</v>
      </c>
      <c r="E221" s="344" t="s">
        <v>908</v>
      </c>
      <c r="F221" s="1104" t="s">
        <v>909</v>
      </c>
      <c r="G221" s="317">
        <v>20</v>
      </c>
      <c r="H221" s="317" t="s">
        <v>908</v>
      </c>
      <c r="I221" s="62"/>
      <c r="J221" s="62"/>
    </row>
    <row r="222" spans="1:13">
      <c r="A222" s="1103" t="s">
        <v>289</v>
      </c>
      <c r="B222" s="1104" t="s">
        <v>290</v>
      </c>
      <c r="C222" s="344" t="s">
        <v>31</v>
      </c>
      <c r="D222" s="1105" t="s">
        <v>32</v>
      </c>
      <c r="E222" s="344" t="s">
        <v>908</v>
      </c>
      <c r="F222" s="1104" t="s">
        <v>909</v>
      </c>
      <c r="G222" s="317">
        <v>20</v>
      </c>
      <c r="H222" s="317" t="s">
        <v>908</v>
      </c>
      <c r="I222" s="62"/>
      <c r="J222" s="62"/>
    </row>
    <row r="223" spans="1:13">
      <c r="A223" s="1103" t="s">
        <v>291</v>
      </c>
      <c r="B223" s="1104" t="s">
        <v>292</v>
      </c>
      <c r="C223" s="344" t="s">
        <v>31</v>
      </c>
      <c r="D223" s="1105" t="s">
        <v>32</v>
      </c>
      <c r="E223" s="344" t="s">
        <v>908</v>
      </c>
      <c r="F223" s="1104" t="s">
        <v>909</v>
      </c>
      <c r="G223" s="317">
        <v>20</v>
      </c>
      <c r="H223" s="317" t="s">
        <v>908</v>
      </c>
      <c r="I223" s="62"/>
      <c r="J223" s="62"/>
    </row>
    <row r="224" spans="1:13">
      <c r="A224" s="1103" t="s">
        <v>293</v>
      </c>
      <c r="B224" s="1104" t="s">
        <v>1020</v>
      </c>
      <c r="C224" s="344" t="s">
        <v>31</v>
      </c>
      <c r="D224" s="1105" t="s">
        <v>32</v>
      </c>
      <c r="E224" s="344" t="s">
        <v>908</v>
      </c>
      <c r="F224" s="1104" t="s">
        <v>909</v>
      </c>
      <c r="G224" s="317">
        <v>20</v>
      </c>
      <c r="H224" s="317" t="s">
        <v>908</v>
      </c>
      <c r="I224" s="62"/>
      <c r="J224" s="62"/>
    </row>
    <row r="225" spans="1:11">
      <c r="A225" s="1103" t="s">
        <v>294</v>
      </c>
      <c r="B225" s="1104" t="s">
        <v>295</v>
      </c>
      <c r="C225" s="344" t="s">
        <v>31</v>
      </c>
      <c r="D225" s="1105" t="s">
        <v>32</v>
      </c>
      <c r="E225" s="344" t="s">
        <v>908</v>
      </c>
      <c r="F225" s="1104" t="s">
        <v>909</v>
      </c>
      <c r="G225" s="317">
        <v>20</v>
      </c>
      <c r="H225" s="317" t="s">
        <v>908</v>
      </c>
      <c r="I225" s="62"/>
      <c r="J225" s="62"/>
    </row>
    <row r="226" spans="1:11">
      <c r="A226" s="1103" t="s">
        <v>296</v>
      </c>
      <c r="B226" s="1104" t="s">
        <v>297</v>
      </c>
      <c r="C226" s="344" t="s">
        <v>31</v>
      </c>
      <c r="D226" s="1105" t="s">
        <v>32</v>
      </c>
      <c r="E226" s="344" t="s">
        <v>908</v>
      </c>
      <c r="F226" s="1104" t="s">
        <v>909</v>
      </c>
      <c r="G226" s="317">
        <v>20</v>
      </c>
      <c r="H226" s="317" t="s">
        <v>908</v>
      </c>
      <c r="I226" s="62"/>
      <c r="J226" s="62"/>
    </row>
    <row r="227" spans="1:11">
      <c r="A227" s="1103" t="s">
        <v>298</v>
      </c>
      <c r="B227" s="1104" t="s">
        <v>299</v>
      </c>
      <c r="C227" s="344" t="s">
        <v>31</v>
      </c>
      <c r="D227" s="1105" t="s">
        <v>32</v>
      </c>
      <c r="E227" s="344" t="s">
        <v>908</v>
      </c>
      <c r="F227" s="1104" t="s">
        <v>909</v>
      </c>
      <c r="G227" s="317">
        <v>20</v>
      </c>
      <c r="H227" s="317" t="s">
        <v>908</v>
      </c>
      <c r="I227" s="62"/>
      <c r="J227" s="62"/>
    </row>
    <row r="228" spans="1:11">
      <c r="A228" s="1103" t="s">
        <v>300</v>
      </c>
      <c r="B228" s="1104" t="s">
        <v>286</v>
      </c>
      <c r="C228" s="344" t="s">
        <v>31</v>
      </c>
      <c r="D228" s="1105" t="s">
        <v>32</v>
      </c>
      <c r="E228" s="344" t="s">
        <v>908</v>
      </c>
      <c r="F228" s="1104" t="s">
        <v>909</v>
      </c>
      <c r="G228" s="317">
        <v>20</v>
      </c>
      <c r="H228" s="317" t="s">
        <v>908</v>
      </c>
      <c r="I228" s="62"/>
      <c r="J228" s="62"/>
    </row>
    <row r="229" spans="1:11">
      <c r="A229" s="1103" t="s">
        <v>301</v>
      </c>
      <c r="B229" s="1104" t="s">
        <v>302</v>
      </c>
      <c r="C229" s="344" t="s">
        <v>31</v>
      </c>
      <c r="D229" s="1105" t="s">
        <v>32</v>
      </c>
      <c r="E229" s="344" t="s">
        <v>908</v>
      </c>
      <c r="F229" s="1104" t="s">
        <v>909</v>
      </c>
      <c r="G229" s="317">
        <v>20</v>
      </c>
      <c r="H229" s="317" t="s">
        <v>908</v>
      </c>
      <c r="I229" s="62"/>
      <c r="J229" s="62"/>
    </row>
    <row r="230" spans="1:11">
      <c r="A230" s="1103" t="s">
        <v>794</v>
      </c>
      <c r="B230" s="1104" t="s">
        <v>795</v>
      </c>
      <c r="C230" s="344" t="s">
        <v>31</v>
      </c>
      <c r="D230" s="1105" t="s">
        <v>32</v>
      </c>
      <c r="E230" s="344" t="s">
        <v>908</v>
      </c>
      <c r="F230" s="1104" t="s">
        <v>909</v>
      </c>
      <c r="G230" s="317">
        <v>20</v>
      </c>
      <c r="H230" s="317" t="s">
        <v>908</v>
      </c>
      <c r="I230" s="62"/>
      <c r="J230" s="62"/>
    </row>
    <row r="231" spans="1:11">
      <c r="A231" s="1103" t="s">
        <v>303</v>
      </c>
      <c r="B231" s="1104" t="s">
        <v>304</v>
      </c>
      <c r="C231" s="344" t="s">
        <v>31</v>
      </c>
      <c r="D231" s="1105" t="s">
        <v>32</v>
      </c>
      <c r="E231" s="344" t="s">
        <v>908</v>
      </c>
      <c r="F231" s="1104" t="s">
        <v>909</v>
      </c>
      <c r="G231" s="317">
        <v>20</v>
      </c>
      <c r="H231" s="317" t="s">
        <v>908</v>
      </c>
      <c r="I231" s="62"/>
      <c r="J231" s="62"/>
    </row>
    <row r="232" spans="1:11">
      <c r="A232" s="1103" t="s">
        <v>305</v>
      </c>
      <c r="B232" s="1104" t="s">
        <v>306</v>
      </c>
      <c r="C232" s="344" t="s">
        <v>31</v>
      </c>
      <c r="D232" s="1105" t="s">
        <v>32</v>
      </c>
      <c r="E232" s="344" t="s">
        <v>908</v>
      </c>
      <c r="F232" s="1104" t="s">
        <v>909</v>
      </c>
      <c r="G232" s="317">
        <v>21</v>
      </c>
      <c r="H232" s="317" t="s">
        <v>914</v>
      </c>
      <c r="I232" s="62"/>
      <c r="J232" s="62"/>
    </row>
    <row r="233" spans="1:11">
      <c r="A233" s="1103" t="s">
        <v>307</v>
      </c>
      <c r="B233" s="1104" t="s">
        <v>308</v>
      </c>
      <c r="C233" s="344" t="s">
        <v>31</v>
      </c>
      <c r="D233" s="1105" t="s">
        <v>32</v>
      </c>
      <c r="E233" s="344" t="s">
        <v>908</v>
      </c>
      <c r="F233" s="1104" t="s">
        <v>909</v>
      </c>
      <c r="G233" s="317">
        <v>21</v>
      </c>
      <c r="H233" s="317" t="s">
        <v>914</v>
      </c>
      <c r="I233" s="62"/>
      <c r="J233" s="62" t="s">
        <v>6645</v>
      </c>
    </row>
    <row r="234" spans="1:11">
      <c r="A234" s="1103" t="s">
        <v>309</v>
      </c>
      <c r="B234" s="1104" t="s">
        <v>1124</v>
      </c>
      <c r="C234" s="344" t="s">
        <v>31</v>
      </c>
      <c r="D234" s="1105" t="s">
        <v>32</v>
      </c>
      <c r="E234" s="344" t="s">
        <v>908</v>
      </c>
      <c r="F234" s="1104" t="s">
        <v>909</v>
      </c>
      <c r="G234" s="317">
        <v>21</v>
      </c>
      <c r="H234" s="317" t="s">
        <v>914</v>
      </c>
      <c r="I234" s="62"/>
      <c r="J234" s="62" t="s">
        <v>6645</v>
      </c>
    </row>
    <row r="235" spans="1:11">
      <c r="A235" s="1103" t="s">
        <v>1119</v>
      </c>
      <c r="B235" s="1104" t="s">
        <v>1122</v>
      </c>
      <c r="C235" s="344" t="s">
        <v>31</v>
      </c>
      <c r="D235" s="1105" t="s">
        <v>32</v>
      </c>
      <c r="E235" s="344" t="s">
        <v>908</v>
      </c>
      <c r="F235" s="1104" t="s">
        <v>909</v>
      </c>
      <c r="G235" s="317">
        <v>21</v>
      </c>
      <c r="H235" s="317" t="s">
        <v>914</v>
      </c>
      <c r="I235" s="62"/>
      <c r="J235" s="62" t="s">
        <v>6645</v>
      </c>
    </row>
    <row r="236" spans="1:11">
      <c r="A236" s="1103" t="s">
        <v>310</v>
      </c>
      <c r="B236" s="1104" t="s">
        <v>1123</v>
      </c>
      <c r="C236" s="344" t="s">
        <v>31</v>
      </c>
      <c r="D236" s="1105" t="s">
        <v>32</v>
      </c>
      <c r="E236" s="344" t="s">
        <v>908</v>
      </c>
      <c r="F236" s="1104" t="s">
        <v>909</v>
      </c>
      <c r="G236" s="317">
        <v>23</v>
      </c>
      <c r="H236" s="317" t="s">
        <v>926</v>
      </c>
      <c r="I236" s="62"/>
      <c r="J236" s="62"/>
    </row>
    <row r="237" spans="1:11">
      <c r="A237" s="1103" t="s">
        <v>1120</v>
      </c>
      <c r="B237" s="1104" t="s">
        <v>1125</v>
      </c>
      <c r="C237" s="344" t="s">
        <v>31</v>
      </c>
      <c r="D237" s="1105" t="s">
        <v>32</v>
      </c>
      <c r="E237" s="344" t="s">
        <v>908</v>
      </c>
      <c r="F237" s="1104" t="s">
        <v>909</v>
      </c>
      <c r="G237" s="317">
        <v>23</v>
      </c>
      <c r="H237" s="317" t="s">
        <v>926</v>
      </c>
      <c r="I237" s="62"/>
      <c r="J237" s="62" t="s">
        <v>6645</v>
      </c>
    </row>
    <row r="238" spans="1:11" s="1117" customFormat="1">
      <c r="A238" s="1114" t="s">
        <v>7281</v>
      </c>
      <c r="B238" s="1115" t="s">
        <v>7282</v>
      </c>
      <c r="C238" s="1114" t="s">
        <v>31</v>
      </c>
      <c r="D238" s="1116" t="s">
        <v>32</v>
      </c>
      <c r="E238" s="1114" t="s">
        <v>908</v>
      </c>
      <c r="F238" s="1115" t="s">
        <v>909</v>
      </c>
      <c r="G238" s="317">
        <v>20</v>
      </c>
      <c r="H238" s="317" t="s">
        <v>908</v>
      </c>
      <c r="I238" s="148"/>
      <c r="J238" s="148" t="s">
        <v>6645</v>
      </c>
      <c r="K238" s="148"/>
    </row>
    <row r="239" spans="1:11">
      <c r="A239" s="1103" t="s">
        <v>311</v>
      </c>
      <c r="B239" s="1104" t="s">
        <v>1128</v>
      </c>
      <c r="C239" s="344" t="s">
        <v>33</v>
      </c>
      <c r="D239" s="1105" t="s">
        <v>34</v>
      </c>
      <c r="E239" s="344" t="s">
        <v>914</v>
      </c>
      <c r="F239" s="1104" t="s">
        <v>915</v>
      </c>
      <c r="G239" s="317">
        <v>21</v>
      </c>
      <c r="H239" s="317" t="s">
        <v>920</v>
      </c>
      <c r="I239" s="62"/>
      <c r="J239" s="62"/>
    </row>
    <row r="240" spans="1:11">
      <c r="A240" s="1103" t="s">
        <v>1121</v>
      </c>
      <c r="B240" s="1104" t="s">
        <v>1129</v>
      </c>
      <c r="C240" s="344" t="s">
        <v>33</v>
      </c>
      <c r="D240" s="1105" t="s">
        <v>34</v>
      </c>
      <c r="E240" s="344" t="s">
        <v>914</v>
      </c>
      <c r="F240" s="1104" t="s">
        <v>915</v>
      </c>
      <c r="G240" s="317">
        <v>21</v>
      </c>
      <c r="H240" s="317" t="s">
        <v>920</v>
      </c>
      <c r="I240" s="62"/>
      <c r="J240" s="62" t="s">
        <v>6646</v>
      </c>
    </row>
    <row r="241" spans="1:10">
      <c r="A241" s="1103" t="s">
        <v>312</v>
      </c>
      <c r="B241" s="1104" t="s">
        <v>1130</v>
      </c>
      <c r="C241" s="344" t="s">
        <v>33</v>
      </c>
      <c r="D241" s="1105" t="s">
        <v>34</v>
      </c>
      <c r="E241" s="344" t="s">
        <v>914</v>
      </c>
      <c r="F241" s="1104" t="s">
        <v>915</v>
      </c>
      <c r="G241" s="317">
        <v>21</v>
      </c>
      <c r="H241" s="317" t="s">
        <v>920</v>
      </c>
      <c r="I241" s="62"/>
      <c r="J241" s="62"/>
    </row>
    <row r="242" spans="1:10">
      <c r="A242" s="1103" t="s">
        <v>1126</v>
      </c>
      <c r="B242" s="1104" t="s">
        <v>1131</v>
      </c>
      <c r="C242" s="344" t="s">
        <v>33</v>
      </c>
      <c r="D242" s="1105" t="s">
        <v>34</v>
      </c>
      <c r="E242" s="344" t="s">
        <v>914</v>
      </c>
      <c r="F242" s="1104" t="s">
        <v>915</v>
      </c>
      <c r="G242" s="317">
        <v>21</v>
      </c>
      <c r="H242" s="317" t="s">
        <v>920</v>
      </c>
      <c r="I242" s="62"/>
      <c r="J242" s="62" t="s">
        <v>6646</v>
      </c>
    </row>
    <row r="243" spans="1:10">
      <c r="A243" s="1103" t="s">
        <v>313</v>
      </c>
      <c r="B243" s="1104" t="s">
        <v>1132</v>
      </c>
      <c r="C243" s="344" t="s">
        <v>33</v>
      </c>
      <c r="D243" s="1105" t="s">
        <v>34</v>
      </c>
      <c r="E243" s="344" t="s">
        <v>914</v>
      </c>
      <c r="F243" s="1104" t="s">
        <v>915</v>
      </c>
      <c r="G243" s="317">
        <v>21</v>
      </c>
      <c r="H243" s="317" t="s">
        <v>920</v>
      </c>
      <c r="I243" s="62"/>
      <c r="J243" s="62"/>
    </row>
    <row r="244" spans="1:10">
      <c r="A244" s="1103" t="s">
        <v>1127</v>
      </c>
      <c r="B244" s="1104" t="s">
        <v>1133</v>
      </c>
      <c r="C244" s="344" t="s">
        <v>33</v>
      </c>
      <c r="D244" s="1105" t="s">
        <v>34</v>
      </c>
      <c r="E244" s="344" t="s">
        <v>914</v>
      </c>
      <c r="F244" s="1104" t="s">
        <v>915</v>
      </c>
      <c r="G244" s="317">
        <v>21</v>
      </c>
      <c r="H244" s="317" t="s">
        <v>920</v>
      </c>
      <c r="I244" s="62"/>
      <c r="J244" s="62" t="s">
        <v>6646</v>
      </c>
    </row>
    <row r="245" spans="1:10">
      <c r="A245" s="1103" t="s">
        <v>796</v>
      </c>
      <c r="B245" s="1104" t="s">
        <v>379</v>
      </c>
      <c r="C245" s="344" t="s">
        <v>37</v>
      </c>
      <c r="D245" s="1105" t="s">
        <v>38</v>
      </c>
      <c r="E245" s="344" t="s">
        <v>926</v>
      </c>
      <c r="F245" s="1104" t="s">
        <v>927</v>
      </c>
      <c r="G245" s="317">
        <v>16</v>
      </c>
      <c r="H245" s="317" t="s">
        <v>896</v>
      </c>
      <c r="I245" s="62"/>
      <c r="J245" s="62"/>
    </row>
    <row r="246" spans="1:10">
      <c r="A246" s="1103" t="s">
        <v>797</v>
      </c>
      <c r="B246" s="1104" t="s">
        <v>380</v>
      </c>
      <c r="C246" s="344" t="s">
        <v>37</v>
      </c>
      <c r="D246" s="1105" t="s">
        <v>38</v>
      </c>
      <c r="E246" s="344" t="s">
        <v>926</v>
      </c>
      <c r="F246" s="1104" t="s">
        <v>927</v>
      </c>
      <c r="G246" s="317">
        <v>23</v>
      </c>
      <c r="H246" s="317" t="s">
        <v>926</v>
      </c>
      <c r="I246" s="62"/>
      <c r="J246" s="62"/>
    </row>
    <row r="247" spans="1:10">
      <c r="A247" s="1103" t="s">
        <v>798</v>
      </c>
      <c r="B247" s="1104" t="s">
        <v>381</v>
      </c>
      <c r="C247" s="344" t="s">
        <v>37</v>
      </c>
      <c r="D247" s="1105" t="s">
        <v>38</v>
      </c>
      <c r="E247" s="344" t="s">
        <v>926</v>
      </c>
      <c r="F247" s="1104" t="s">
        <v>927</v>
      </c>
      <c r="G247" s="317">
        <v>23</v>
      </c>
      <c r="H247" s="317" t="s">
        <v>926</v>
      </c>
      <c r="I247" s="62"/>
      <c r="J247" s="62"/>
    </row>
    <row r="248" spans="1:10">
      <c r="A248" s="1103" t="s">
        <v>799</v>
      </c>
      <c r="B248" s="1104" t="s">
        <v>382</v>
      </c>
      <c r="C248" s="344" t="s">
        <v>37</v>
      </c>
      <c r="D248" s="1105" t="s">
        <v>38</v>
      </c>
      <c r="E248" s="344" t="s">
        <v>926</v>
      </c>
      <c r="F248" s="1104" t="s">
        <v>927</v>
      </c>
      <c r="G248" s="317">
        <v>163</v>
      </c>
      <c r="H248" s="317" t="s">
        <v>894</v>
      </c>
      <c r="I248" s="62"/>
      <c r="J248" s="62"/>
    </row>
    <row r="249" spans="1:10">
      <c r="A249" s="1103" t="s">
        <v>800</v>
      </c>
      <c r="B249" s="1104" t="s">
        <v>383</v>
      </c>
      <c r="C249" s="344" t="s">
        <v>37</v>
      </c>
      <c r="D249" s="1105" t="s">
        <v>38</v>
      </c>
      <c r="E249" s="344" t="s">
        <v>926</v>
      </c>
      <c r="F249" s="1104" t="s">
        <v>927</v>
      </c>
      <c r="G249" s="317">
        <v>15</v>
      </c>
      <c r="H249" s="317" t="s">
        <v>890</v>
      </c>
      <c r="I249" s="62"/>
      <c r="J249" s="62"/>
    </row>
    <row r="250" spans="1:10">
      <c r="A250" s="1103" t="s">
        <v>801</v>
      </c>
      <c r="B250" s="1104" t="s">
        <v>384</v>
      </c>
      <c r="C250" s="344" t="s">
        <v>37</v>
      </c>
      <c r="D250" s="1105" t="s">
        <v>38</v>
      </c>
      <c r="E250" s="344" t="s">
        <v>926</v>
      </c>
      <c r="F250" s="1104" t="s">
        <v>927</v>
      </c>
      <c r="G250" s="317">
        <v>23</v>
      </c>
      <c r="H250" s="317" t="s">
        <v>926</v>
      </c>
      <c r="I250" s="62"/>
      <c r="J250" s="62"/>
    </row>
    <row r="251" spans="1:10">
      <c r="A251" s="1103" t="s">
        <v>802</v>
      </c>
      <c r="B251" s="1104" t="s">
        <v>389</v>
      </c>
      <c r="C251" s="344" t="s">
        <v>37</v>
      </c>
      <c r="D251" s="1105" t="s">
        <v>38</v>
      </c>
      <c r="E251" s="344" t="s">
        <v>926</v>
      </c>
      <c r="F251" s="1104" t="s">
        <v>927</v>
      </c>
      <c r="G251" s="317">
        <v>21</v>
      </c>
      <c r="H251" s="317" t="s">
        <v>914</v>
      </c>
      <c r="I251" s="62"/>
      <c r="J251" s="62"/>
    </row>
    <row r="252" spans="1:10">
      <c r="A252" s="1103" t="s">
        <v>2285</v>
      </c>
      <c r="B252" s="1104" t="s">
        <v>390</v>
      </c>
      <c r="C252" s="344" t="s">
        <v>37</v>
      </c>
      <c r="D252" s="1105" t="s">
        <v>38</v>
      </c>
      <c r="E252" s="344" t="s">
        <v>926</v>
      </c>
      <c r="F252" s="1104" t="s">
        <v>927</v>
      </c>
      <c r="G252" s="317">
        <v>21</v>
      </c>
      <c r="H252" s="317" t="s">
        <v>914</v>
      </c>
      <c r="I252" s="62"/>
      <c r="J252" s="62"/>
    </row>
    <row r="253" spans="1:10">
      <c r="A253" s="1103" t="s">
        <v>803</v>
      </c>
      <c r="B253" s="1104" t="s">
        <v>391</v>
      </c>
      <c r="C253" s="344" t="s">
        <v>37</v>
      </c>
      <c r="D253" s="1105" t="s">
        <v>38</v>
      </c>
      <c r="E253" s="344" t="s">
        <v>926</v>
      </c>
      <c r="F253" s="1104" t="s">
        <v>927</v>
      </c>
      <c r="G253" s="317">
        <v>21</v>
      </c>
      <c r="H253" s="317" t="s">
        <v>914</v>
      </c>
      <c r="I253" s="62"/>
      <c r="J253" s="62"/>
    </row>
    <row r="254" spans="1:10">
      <c r="A254" s="1103" t="s">
        <v>314</v>
      </c>
      <c r="B254" s="1104" t="s">
        <v>315</v>
      </c>
      <c r="C254" s="344" t="s">
        <v>33</v>
      </c>
      <c r="D254" s="1105" t="s">
        <v>34</v>
      </c>
      <c r="E254" s="344" t="s">
        <v>916</v>
      </c>
      <c r="F254" s="1104" t="s">
        <v>917</v>
      </c>
      <c r="G254" s="317">
        <v>21</v>
      </c>
      <c r="H254" s="317" t="s">
        <v>916</v>
      </c>
      <c r="I254" s="62"/>
      <c r="J254" s="62" t="s">
        <v>6646</v>
      </c>
    </row>
    <row r="255" spans="1:10">
      <c r="A255" s="1103" t="s">
        <v>316</v>
      </c>
      <c r="B255" s="1104" t="s">
        <v>317</v>
      </c>
      <c r="C255" s="344" t="s">
        <v>33</v>
      </c>
      <c r="D255" s="1105" t="s">
        <v>34</v>
      </c>
      <c r="E255" s="344" t="s">
        <v>916</v>
      </c>
      <c r="F255" s="1104" t="s">
        <v>917</v>
      </c>
      <c r="G255" s="317">
        <v>21</v>
      </c>
      <c r="H255" s="317" t="s">
        <v>918</v>
      </c>
      <c r="I255" s="62"/>
      <c r="J255" s="62" t="s">
        <v>6646</v>
      </c>
    </row>
    <row r="256" spans="1:10">
      <c r="A256" s="1103" t="s">
        <v>318</v>
      </c>
      <c r="B256" s="1104" t="s">
        <v>319</v>
      </c>
      <c r="C256" s="344" t="s">
        <v>33</v>
      </c>
      <c r="D256" s="1105" t="s">
        <v>34</v>
      </c>
      <c r="E256" s="344" t="s">
        <v>916</v>
      </c>
      <c r="F256" s="1104" t="s">
        <v>917</v>
      </c>
      <c r="G256" s="317">
        <v>21</v>
      </c>
      <c r="H256" s="317" t="s">
        <v>918</v>
      </c>
      <c r="I256" s="62"/>
      <c r="J256" s="62" t="s">
        <v>6646</v>
      </c>
    </row>
    <row r="257" spans="1:10">
      <c r="A257" s="1103" t="s">
        <v>320</v>
      </c>
      <c r="B257" s="1104" t="s">
        <v>321</v>
      </c>
      <c r="C257" s="344" t="s">
        <v>33</v>
      </c>
      <c r="D257" s="1105" t="s">
        <v>34</v>
      </c>
      <c r="E257" s="344" t="s">
        <v>916</v>
      </c>
      <c r="F257" s="1104" t="s">
        <v>917</v>
      </c>
      <c r="G257" s="317">
        <v>21</v>
      </c>
      <c r="H257" s="317" t="s">
        <v>918</v>
      </c>
      <c r="I257" s="62"/>
      <c r="J257" s="62" t="s">
        <v>6646</v>
      </c>
    </row>
    <row r="258" spans="1:10">
      <c r="A258" s="1103" t="s">
        <v>322</v>
      </c>
      <c r="B258" s="1104" t="s">
        <v>323</v>
      </c>
      <c r="C258" s="344" t="s">
        <v>33</v>
      </c>
      <c r="D258" s="1105" t="s">
        <v>34</v>
      </c>
      <c r="E258" s="344" t="s">
        <v>916</v>
      </c>
      <c r="F258" s="1104" t="s">
        <v>917</v>
      </c>
      <c r="G258" s="317">
        <v>21</v>
      </c>
      <c r="H258" s="317" t="s">
        <v>918</v>
      </c>
      <c r="I258" s="62"/>
      <c r="J258" s="62" t="s">
        <v>6646</v>
      </c>
    </row>
    <row r="259" spans="1:10">
      <c r="A259" s="1103" t="s">
        <v>324</v>
      </c>
      <c r="B259" s="1104" t="s">
        <v>325</v>
      </c>
      <c r="C259" s="344" t="s">
        <v>33</v>
      </c>
      <c r="D259" s="1105" t="s">
        <v>34</v>
      </c>
      <c r="E259" s="344" t="s">
        <v>916</v>
      </c>
      <c r="F259" s="1104" t="s">
        <v>917</v>
      </c>
      <c r="G259" s="317">
        <v>21</v>
      </c>
      <c r="H259" s="317" t="s">
        <v>918</v>
      </c>
      <c r="I259" s="62"/>
      <c r="J259" s="62" t="s">
        <v>6646</v>
      </c>
    </row>
    <row r="260" spans="1:10">
      <c r="A260" s="1103" t="s">
        <v>326</v>
      </c>
      <c r="B260" s="1104" t="s">
        <v>327</v>
      </c>
      <c r="C260" s="344" t="s">
        <v>33</v>
      </c>
      <c r="D260" s="1105" t="s">
        <v>34</v>
      </c>
      <c r="E260" s="344" t="s">
        <v>916</v>
      </c>
      <c r="F260" s="1104" t="s">
        <v>917</v>
      </c>
      <c r="G260" s="317">
        <v>23</v>
      </c>
      <c r="H260" s="317" t="s">
        <v>926</v>
      </c>
      <c r="I260" s="62"/>
      <c r="J260" s="62" t="s">
        <v>6646</v>
      </c>
    </row>
    <row r="261" spans="1:10">
      <c r="A261" s="1103" t="s">
        <v>328</v>
      </c>
      <c r="B261" s="1104" t="s">
        <v>329</v>
      </c>
      <c r="C261" s="344" t="s">
        <v>33</v>
      </c>
      <c r="D261" s="1105" t="s">
        <v>34</v>
      </c>
      <c r="E261" s="344" t="s">
        <v>916</v>
      </c>
      <c r="F261" s="1104" t="s">
        <v>917</v>
      </c>
      <c r="G261" s="317">
        <v>21</v>
      </c>
      <c r="H261" s="317" t="s">
        <v>920</v>
      </c>
      <c r="I261" s="62"/>
      <c r="J261" s="62" t="s">
        <v>6646</v>
      </c>
    </row>
    <row r="262" spans="1:10">
      <c r="A262" s="1103" t="s">
        <v>330</v>
      </c>
      <c r="B262" s="1104" t="s">
        <v>331</v>
      </c>
      <c r="C262" s="344" t="s">
        <v>33</v>
      </c>
      <c r="D262" s="1105" t="s">
        <v>34</v>
      </c>
      <c r="E262" s="344" t="s">
        <v>918</v>
      </c>
      <c r="F262" s="1104" t="s">
        <v>919</v>
      </c>
      <c r="G262" s="317">
        <v>23</v>
      </c>
      <c r="H262" s="317" t="s">
        <v>926</v>
      </c>
      <c r="I262" s="62"/>
      <c r="J262" s="62" t="s">
        <v>6646</v>
      </c>
    </row>
    <row r="263" spans="1:10">
      <c r="A263" s="1103" t="s">
        <v>332</v>
      </c>
      <c r="B263" s="1104" t="s">
        <v>333</v>
      </c>
      <c r="C263" s="344" t="s">
        <v>33</v>
      </c>
      <c r="D263" s="1105" t="s">
        <v>34</v>
      </c>
      <c r="E263" s="344" t="s">
        <v>918</v>
      </c>
      <c r="F263" s="1104" t="s">
        <v>919</v>
      </c>
      <c r="G263" s="317">
        <v>23</v>
      </c>
      <c r="H263" s="317" t="s">
        <v>926</v>
      </c>
      <c r="I263" s="62"/>
      <c r="J263" s="62" t="s">
        <v>6646</v>
      </c>
    </row>
    <row r="264" spans="1:10">
      <c r="A264" s="1103" t="s">
        <v>334</v>
      </c>
      <c r="B264" s="1104" t="s">
        <v>1021</v>
      </c>
      <c r="C264" s="344" t="s">
        <v>33</v>
      </c>
      <c r="D264" s="1105" t="s">
        <v>34</v>
      </c>
      <c r="E264" s="344" t="s">
        <v>918</v>
      </c>
      <c r="F264" s="1104" t="s">
        <v>919</v>
      </c>
      <c r="G264" s="317">
        <v>23</v>
      </c>
      <c r="H264" s="317" t="s">
        <v>926</v>
      </c>
      <c r="I264" s="62"/>
      <c r="J264" s="62" t="s">
        <v>6646</v>
      </c>
    </row>
    <row r="265" spans="1:10">
      <c r="A265" s="1103" t="s">
        <v>335</v>
      </c>
      <c r="B265" s="1104" t="s">
        <v>336</v>
      </c>
      <c r="C265" s="344" t="s">
        <v>33</v>
      </c>
      <c r="D265" s="1105" t="s">
        <v>34</v>
      </c>
      <c r="E265" s="344" t="s">
        <v>918</v>
      </c>
      <c r="F265" s="1104" t="s">
        <v>919</v>
      </c>
      <c r="G265" s="317">
        <v>23</v>
      </c>
      <c r="H265" s="317" t="s">
        <v>926</v>
      </c>
      <c r="I265" s="62"/>
      <c r="J265" s="62" t="s">
        <v>6646</v>
      </c>
    </row>
    <row r="266" spans="1:10">
      <c r="A266" s="1103" t="s">
        <v>337</v>
      </c>
      <c r="B266" s="1104" t="s">
        <v>338</v>
      </c>
      <c r="C266" s="344" t="s">
        <v>33</v>
      </c>
      <c r="D266" s="1105" t="s">
        <v>34</v>
      </c>
      <c r="E266" s="344" t="s">
        <v>918</v>
      </c>
      <c r="F266" s="1104" t="s">
        <v>919</v>
      </c>
      <c r="G266" s="317">
        <v>23</v>
      </c>
      <c r="H266" s="317" t="s">
        <v>926</v>
      </c>
      <c r="I266" s="62"/>
      <c r="J266" s="62" t="s">
        <v>6646</v>
      </c>
    </row>
    <row r="267" spans="1:10">
      <c r="A267" s="1103" t="s">
        <v>804</v>
      </c>
      <c r="B267" s="1104" t="s">
        <v>805</v>
      </c>
      <c r="C267" s="344" t="s">
        <v>37</v>
      </c>
      <c r="D267" s="1105" t="s">
        <v>38</v>
      </c>
      <c r="E267" s="344" t="s">
        <v>926</v>
      </c>
      <c r="F267" s="1104" t="s">
        <v>927</v>
      </c>
      <c r="G267" s="317">
        <v>21</v>
      </c>
      <c r="H267" s="317" t="s">
        <v>914</v>
      </c>
      <c r="I267" s="62"/>
      <c r="J267" s="62"/>
    </row>
    <row r="268" spans="1:10">
      <c r="A268" s="1103" t="s">
        <v>339</v>
      </c>
      <c r="B268" s="1104" t="s">
        <v>340</v>
      </c>
      <c r="C268" s="344" t="s">
        <v>33</v>
      </c>
      <c r="D268" s="1105" t="s">
        <v>34</v>
      </c>
      <c r="E268" s="344" t="s">
        <v>920</v>
      </c>
      <c r="F268" s="1104" t="s">
        <v>921</v>
      </c>
      <c r="G268" s="317">
        <v>21</v>
      </c>
      <c r="H268" s="317" t="s">
        <v>916</v>
      </c>
      <c r="I268" s="62"/>
      <c r="J268" s="62" t="s">
        <v>6646</v>
      </c>
    </row>
    <row r="269" spans="1:10">
      <c r="A269" s="1103" t="s">
        <v>341</v>
      </c>
      <c r="B269" s="1104" t="s">
        <v>342</v>
      </c>
      <c r="C269" s="344" t="s">
        <v>33</v>
      </c>
      <c r="D269" s="1105" t="s">
        <v>34</v>
      </c>
      <c r="E269" s="344" t="s">
        <v>920</v>
      </c>
      <c r="F269" s="1104" t="s">
        <v>921</v>
      </c>
      <c r="G269" s="317">
        <v>21</v>
      </c>
      <c r="H269" s="317" t="s">
        <v>916</v>
      </c>
      <c r="I269" s="62"/>
      <c r="J269" s="62" t="s">
        <v>6646</v>
      </c>
    </row>
    <row r="270" spans="1:10">
      <c r="A270" s="1103" t="s">
        <v>343</v>
      </c>
      <c r="B270" s="1104" t="s">
        <v>344</v>
      </c>
      <c r="C270" s="344" t="s">
        <v>33</v>
      </c>
      <c r="D270" s="1105" t="s">
        <v>34</v>
      </c>
      <c r="E270" s="344" t="s">
        <v>920</v>
      </c>
      <c r="F270" s="1104" t="s">
        <v>921</v>
      </c>
      <c r="G270" s="317">
        <v>21</v>
      </c>
      <c r="H270" s="317" t="s">
        <v>916</v>
      </c>
      <c r="I270" s="62"/>
      <c r="J270" s="62" t="s">
        <v>6646</v>
      </c>
    </row>
    <row r="271" spans="1:10">
      <c r="A271" s="1103" t="s">
        <v>345</v>
      </c>
      <c r="B271" s="1104" t="s">
        <v>346</v>
      </c>
      <c r="C271" s="344" t="s">
        <v>33</v>
      </c>
      <c r="D271" s="1105" t="s">
        <v>34</v>
      </c>
      <c r="E271" s="344" t="s">
        <v>920</v>
      </c>
      <c r="F271" s="1104" t="s">
        <v>921</v>
      </c>
      <c r="G271" s="317">
        <v>21</v>
      </c>
      <c r="H271" s="317" t="s">
        <v>916</v>
      </c>
      <c r="I271" s="62"/>
      <c r="J271" s="62" t="s">
        <v>6646</v>
      </c>
    </row>
    <row r="272" spans="1:10">
      <c r="A272" s="1103" t="s">
        <v>347</v>
      </c>
      <c r="B272" s="1104" t="s">
        <v>348</v>
      </c>
      <c r="C272" s="344" t="s">
        <v>33</v>
      </c>
      <c r="D272" s="1105" t="s">
        <v>34</v>
      </c>
      <c r="E272" s="344" t="s">
        <v>920</v>
      </c>
      <c r="F272" s="1104" t="s">
        <v>921</v>
      </c>
      <c r="G272" s="317">
        <v>21</v>
      </c>
      <c r="H272" s="317" t="s">
        <v>916</v>
      </c>
      <c r="I272" s="62"/>
      <c r="J272" s="62" t="s">
        <v>6646</v>
      </c>
    </row>
    <row r="273" spans="1:10">
      <c r="A273" s="1103" t="s">
        <v>349</v>
      </c>
      <c r="B273" s="1104" t="s">
        <v>350</v>
      </c>
      <c r="C273" s="344" t="s">
        <v>33</v>
      </c>
      <c r="D273" s="1105" t="s">
        <v>34</v>
      </c>
      <c r="E273" s="344" t="s">
        <v>920</v>
      </c>
      <c r="F273" s="1104" t="s">
        <v>921</v>
      </c>
      <c r="G273" s="317">
        <v>21</v>
      </c>
      <c r="H273" s="317" t="s">
        <v>916</v>
      </c>
      <c r="I273" s="62"/>
      <c r="J273" s="62" t="s">
        <v>6646</v>
      </c>
    </row>
    <row r="274" spans="1:10">
      <c r="A274" s="1103" t="s">
        <v>351</v>
      </c>
      <c r="B274" s="1104" t="s">
        <v>1022</v>
      </c>
      <c r="C274" s="344" t="s">
        <v>33</v>
      </c>
      <c r="D274" s="1105" t="s">
        <v>34</v>
      </c>
      <c r="E274" s="344" t="s">
        <v>922</v>
      </c>
      <c r="F274" s="1104" t="s">
        <v>923</v>
      </c>
      <c r="G274" s="317">
        <v>23</v>
      </c>
      <c r="H274" s="317" t="s">
        <v>926</v>
      </c>
      <c r="I274" s="62"/>
      <c r="J274" s="62" t="s">
        <v>6646</v>
      </c>
    </row>
    <row r="275" spans="1:10">
      <c r="A275" s="1103" t="s">
        <v>353</v>
      </c>
      <c r="B275" s="1104" t="s">
        <v>1023</v>
      </c>
      <c r="C275" s="344" t="s">
        <v>33</v>
      </c>
      <c r="D275" s="1105" t="s">
        <v>34</v>
      </c>
      <c r="E275" s="344" t="s">
        <v>920</v>
      </c>
      <c r="F275" s="1104" t="s">
        <v>921</v>
      </c>
      <c r="G275" s="317">
        <v>21</v>
      </c>
      <c r="H275" s="317" t="s">
        <v>916</v>
      </c>
      <c r="I275" s="62"/>
      <c r="J275" s="62" t="s">
        <v>6646</v>
      </c>
    </row>
    <row r="276" spans="1:10">
      <c r="A276" s="1103" t="s">
        <v>354</v>
      </c>
      <c r="B276" s="1104" t="s">
        <v>355</v>
      </c>
      <c r="C276" s="344" t="s">
        <v>33</v>
      </c>
      <c r="D276" s="1105" t="s">
        <v>34</v>
      </c>
      <c r="E276" s="344" t="s">
        <v>922</v>
      </c>
      <c r="F276" s="1104" t="s">
        <v>923</v>
      </c>
      <c r="G276" s="317">
        <v>23</v>
      </c>
      <c r="H276" s="317" t="s">
        <v>926</v>
      </c>
      <c r="I276" s="62"/>
      <c r="J276" s="62" t="s">
        <v>6646</v>
      </c>
    </row>
    <row r="277" spans="1:10">
      <c r="A277" s="1103" t="s">
        <v>356</v>
      </c>
      <c r="B277" s="1104" t="s">
        <v>357</v>
      </c>
      <c r="C277" s="344" t="s">
        <v>33</v>
      </c>
      <c r="D277" s="1105" t="s">
        <v>34</v>
      </c>
      <c r="E277" s="344" t="s">
        <v>922</v>
      </c>
      <c r="F277" s="1104" t="s">
        <v>923</v>
      </c>
      <c r="G277" s="317">
        <v>23</v>
      </c>
      <c r="H277" s="317" t="s">
        <v>926</v>
      </c>
      <c r="I277" s="62"/>
      <c r="J277" s="62" t="s">
        <v>6646</v>
      </c>
    </row>
    <row r="278" spans="1:10">
      <c r="A278" s="1103" t="s">
        <v>358</v>
      </c>
      <c r="B278" s="1104" t="s">
        <v>359</v>
      </c>
      <c r="C278" s="344" t="s">
        <v>33</v>
      </c>
      <c r="D278" s="1105" t="s">
        <v>34</v>
      </c>
      <c r="E278" s="344" t="s">
        <v>914</v>
      </c>
      <c r="F278" s="1104" t="s">
        <v>915</v>
      </c>
      <c r="G278" s="317">
        <v>21</v>
      </c>
      <c r="H278" s="317" t="s">
        <v>920</v>
      </c>
      <c r="I278" s="62"/>
      <c r="J278" s="62" t="s">
        <v>6646</v>
      </c>
    </row>
    <row r="279" spans="1:10">
      <c r="A279" s="1103" t="s">
        <v>360</v>
      </c>
      <c r="B279" s="1104" t="s">
        <v>361</v>
      </c>
      <c r="C279" s="344" t="s">
        <v>33</v>
      </c>
      <c r="D279" s="1105" t="s">
        <v>34</v>
      </c>
      <c r="E279" s="344" t="s">
        <v>914</v>
      </c>
      <c r="F279" s="1104" t="s">
        <v>915</v>
      </c>
      <c r="G279" s="317">
        <v>21</v>
      </c>
      <c r="H279" s="317" t="s">
        <v>920</v>
      </c>
      <c r="I279" s="62"/>
      <c r="J279" s="62" t="s">
        <v>6646</v>
      </c>
    </row>
    <row r="280" spans="1:10">
      <c r="A280" s="1103" t="s">
        <v>370</v>
      </c>
      <c r="B280" s="1104" t="s">
        <v>371</v>
      </c>
      <c r="C280" s="344" t="s">
        <v>35</v>
      </c>
      <c r="D280" s="1105" t="s">
        <v>36</v>
      </c>
      <c r="E280" s="344" t="s">
        <v>924</v>
      </c>
      <c r="F280" s="1104" t="s">
        <v>925</v>
      </c>
      <c r="G280" s="317">
        <v>21</v>
      </c>
      <c r="H280" s="317" t="s">
        <v>914</v>
      </c>
      <c r="I280" s="62"/>
      <c r="J280" s="62" t="s">
        <v>6647</v>
      </c>
    </row>
    <row r="281" spans="1:10">
      <c r="A281" s="1103" t="s">
        <v>372</v>
      </c>
      <c r="B281" s="1104" t="s">
        <v>1024</v>
      </c>
      <c r="C281" s="344" t="s">
        <v>35</v>
      </c>
      <c r="D281" s="1105" t="s">
        <v>36</v>
      </c>
      <c r="E281" s="344" t="s">
        <v>924</v>
      </c>
      <c r="F281" s="1104" t="s">
        <v>925</v>
      </c>
      <c r="G281" s="317">
        <v>21</v>
      </c>
      <c r="H281" s="317" t="s">
        <v>914</v>
      </c>
      <c r="I281" s="62"/>
      <c r="J281" s="62" t="s">
        <v>6647</v>
      </c>
    </row>
    <row r="282" spans="1:10">
      <c r="A282" s="1103" t="s">
        <v>373</v>
      </c>
      <c r="B282" s="1104" t="s">
        <v>374</v>
      </c>
      <c r="C282" s="344" t="s">
        <v>35</v>
      </c>
      <c r="D282" s="1105" t="s">
        <v>36</v>
      </c>
      <c r="E282" s="344" t="s">
        <v>924</v>
      </c>
      <c r="F282" s="1104" t="s">
        <v>925</v>
      </c>
      <c r="G282" s="317">
        <v>14</v>
      </c>
      <c r="H282" s="317" t="s">
        <v>888</v>
      </c>
      <c r="I282" s="62"/>
      <c r="J282" s="62" t="s">
        <v>6647</v>
      </c>
    </row>
    <row r="283" spans="1:10">
      <c r="A283" s="1103" t="s">
        <v>375</v>
      </c>
      <c r="B283" s="1104" t="s">
        <v>376</v>
      </c>
      <c r="C283" s="344" t="s">
        <v>35</v>
      </c>
      <c r="D283" s="1105" t="s">
        <v>36</v>
      </c>
      <c r="E283" s="344" t="s">
        <v>924</v>
      </c>
      <c r="F283" s="1104" t="s">
        <v>925</v>
      </c>
      <c r="G283" s="317">
        <v>15</v>
      </c>
      <c r="H283" s="317" t="s">
        <v>890</v>
      </c>
      <c r="I283" s="62"/>
      <c r="J283" s="62" t="s">
        <v>6647</v>
      </c>
    </row>
    <row r="284" spans="1:10">
      <c r="A284" s="1103" t="s">
        <v>377</v>
      </c>
      <c r="B284" s="1104" t="s">
        <v>378</v>
      </c>
      <c r="C284" s="344" t="s">
        <v>35</v>
      </c>
      <c r="D284" s="1105" t="s">
        <v>36</v>
      </c>
      <c r="E284" s="344" t="s">
        <v>924</v>
      </c>
      <c r="F284" s="1104" t="s">
        <v>925</v>
      </c>
      <c r="G284" s="317">
        <v>15</v>
      </c>
      <c r="H284" s="317" t="s">
        <v>892</v>
      </c>
      <c r="I284" s="62"/>
      <c r="J284" s="62" t="s">
        <v>6647</v>
      </c>
    </row>
    <row r="285" spans="1:10">
      <c r="A285" s="1103" t="s">
        <v>362</v>
      </c>
      <c r="B285" s="1104" t="s">
        <v>363</v>
      </c>
      <c r="C285" s="344" t="s">
        <v>33</v>
      </c>
      <c r="D285" s="1105" t="s">
        <v>34</v>
      </c>
      <c r="E285" s="344" t="s">
        <v>914</v>
      </c>
      <c r="F285" s="1104" t="s">
        <v>915</v>
      </c>
      <c r="G285" s="317">
        <v>21</v>
      </c>
      <c r="H285" s="317" t="s">
        <v>922</v>
      </c>
      <c r="I285" s="62"/>
      <c r="J285" s="62" t="s">
        <v>6646</v>
      </c>
    </row>
    <row r="286" spans="1:10">
      <c r="A286" s="1103" t="s">
        <v>364</v>
      </c>
      <c r="B286" s="1104" t="s">
        <v>365</v>
      </c>
      <c r="C286" s="344" t="s">
        <v>33</v>
      </c>
      <c r="D286" s="1105" t="s">
        <v>34</v>
      </c>
      <c r="E286" s="344" t="s">
        <v>914</v>
      </c>
      <c r="F286" s="1104" t="s">
        <v>915</v>
      </c>
      <c r="G286" s="317">
        <v>21</v>
      </c>
      <c r="H286" s="317" t="s">
        <v>920</v>
      </c>
      <c r="I286" s="62"/>
      <c r="J286" s="62" t="s">
        <v>6646</v>
      </c>
    </row>
    <row r="287" spans="1:10">
      <c r="A287" s="1103" t="s">
        <v>214</v>
      </c>
      <c r="B287" s="1104" t="s">
        <v>215</v>
      </c>
      <c r="C287" s="344" t="s">
        <v>19</v>
      </c>
      <c r="D287" s="1105" t="s">
        <v>20</v>
      </c>
      <c r="E287" s="344" t="s">
        <v>888</v>
      </c>
      <c r="F287" s="1104" t="s">
        <v>889</v>
      </c>
      <c r="G287" s="317">
        <v>12</v>
      </c>
      <c r="H287" s="317" t="s">
        <v>884</v>
      </c>
      <c r="I287" s="62"/>
      <c r="J287" s="62"/>
    </row>
    <row r="288" spans="1:10">
      <c r="A288" s="1103" t="s">
        <v>216</v>
      </c>
      <c r="B288" s="1104" t="s">
        <v>1025</v>
      </c>
      <c r="C288" s="344" t="s">
        <v>21</v>
      </c>
      <c r="D288" s="1105" t="s">
        <v>22</v>
      </c>
      <c r="E288" s="344" t="s">
        <v>890</v>
      </c>
      <c r="F288" s="1104" t="s">
        <v>891</v>
      </c>
      <c r="G288" s="317">
        <v>12</v>
      </c>
      <c r="H288" s="317" t="s">
        <v>884</v>
      </c>
      <c r="I288" s="62"/>
      <c r="J288" s="62"/>
    </row>
    <row r="289" spans="1:10">
      <c r="A289" s="1103" t="s">
        <v>218</v>
      </c>
      <c r="B289" s="1104" t="s">
        <v>1026</v>
      </c>
      <c r="C289" s="344" t="s">
        <v>21</v>
      </c>
      <c r="D289" s="1105" t="s">
        <v>22</v>
      </c>
      <c r="E289" s="344" t="s">
        <v>892</v>
      </c>
      <c r="F289" s="1104" t="s">
        <v>893</v>
      </c>
      <c r="G289" s="317">
        <v>12</v>
      </c>
      <c r="H289" s="317" t="s">
        <v>884</v>
      </c>
      <c r="I289" s="62"/>
      <c r="J289" s="62"/>
    </row>
    <row r="290" spans="1:10">
      <c r="A290" s="1103" t="s">
        <v>221</v>
      </c>
      <c r="B290" s="1104" t="s">
        <v>222</v>
      </c>
      <c r="C290" s="344" t="s">
        <v>23</v>
      </c>
      <c r="D290" s="1105" t="s">
        <v>24</v>
      </c>
      <c r="E290" s="344" t="s">
        <v>896</v>
      </c>
      <c r="F290" s="1104" t="s">
        <v>897</v>
      </c>
      <c r="G290" s="317">
        <v>12</v>
      </c>
      <c r="H290" s="317" t="s">
        <v>884</v>
      </c>
      <c r="I290" s="62"/>
      <c r="J290" s="62"/>
    </row>
    <row r="291" spans="1:10">
      <c r="A291" s="1103" t="s">
        <v>385</v>
      </c>
      <c r="B291" s="1104" t="s">
        <v>386</v>
      </c>
      <c r="C291" s="344" t="s">
        <v>37</v>
      </c>
      <c r="D291" s="1105" t="s">
        <v>38</v>
      </c>
      <c r="E291" s="344" t="s">
        <v>926</v>
      </c>
      <c r="F291" s="1104" t="s">
        <v>927</v>
      </c>
      <c r="G291" s="317">
        <v>21</v>
      </c>
      <c r="H291" s="317" t="s">
        <v>914</v>
      </c>
      <c r="I291" s="62"/>
      <c r="J291" s="62"/>
    </row>
    <row r="292" spans="1:10">
      <c r="A292" s="1103" t="s">
        <v>387</v>
      </c>
      <c r="B292" s="1104" t="s">
        <v>388</v>
      </c>
      <c r="C292" s="344" t="s">
        <v>37</v>
      </c>
      <c r="D292" s="1105" t="s">
        <v>38</v>
      </c>
      <c r="E292" s="344" t="s">
        <v>926</v>
      </c>
      <c r="F292" s="1104" t="s">
        <v>927</v>
      </c>
      <c r="G292" s="317">
        <v>25</v>
      </c>
      <c r="H292" s="317" t="s">
        <v>940</v>
      </c>
      <c r="I292" s="62"/>
      <c r="J292" s="62"/>
    </row>
    <row r="293" spans="1:10">
      <c r="A293" s="1103" t="s">
        <v>219</v>
      </c>
      <c r="B293" s="1104" t="s">
        <v>220</v>
      </c>
      <c r="C293" s="344" t="s">
        <v>668</v>
      </c>
      <c r="D293" s="1105" t="s">
        <v>669</v>
      </c>
      <c r="E293" s="344" t="s">
        <v>894</v>
      </c>
      <c r="F293" s="1104" t="s">
        <v>895</v>
      </c>
      <c r="G293" s="317">
        <v>12</v>
      </c>
      <c r="H293" s="317" t="s">
        <v>884</v>
      </c>
      <c r="I293" s="62"/>
      <c r="J293" s="62"/>
    </row>
    <row r="294" spans="1:10">
      <c r="A294" s="1103" t="s">
        <v>806</v>
      </c>
      <c r="B294" s="1104" t="s">
        <v>807</v>
      </c>
      <c r="C294" s="344" t="s">
        <v>21</v>
      </c>
      <c r="D294" s="1105" t="s">
        <v>22</v>
      </c>
      <c r="E294" s="344" t="s">
        <v>890</v>
      </c>
      <c r="F294" s="1104" t="s">
        <v>891</v>
      </c>
      <c r="G294" s="317">
        <v>12</v>
      </c>
      <c r="H294" s="317" t="s">
        <v>884</v>
      </c>
      <c r="I294" s="62"/>
      <c r="J294" s="62"/>
    </row>
    <row r="295" spans="1:10">
      <c r="A295" s="1103" t="s">
        <v>392</v>
      </c>
      <c r="B295" s="1104" t="s">
        <v>1027</v>
      </c>
      <c r="C295" s="344" t="s">
        <v>37</v>
      </c>
      <c r="D295" s="1105" t="s">
        <v>38</v>
      </c>
      <c r="E295" s="344" t="s">
        <v>926</v>
      </c>
      <c r="F295" s="1104" t="s">
        <v>927</v>
      </c>
      <c r="G295" s="317">
        <v>21</v>
      </c>
      <c r="H295" s="317" t="s">
        <v>914</v>
      </c>
      <c r="I295" s="62"/>
      <c r="J295" s="62"/>
    </row>
    <row r="296" spans="1:10">
      <c r="A296" s="1103" t="s">
        <v>366</v>
      </c>
      <c r="B296" s="1104" t="s">
        <v>367</v>
      </c>
      <c r="C296" s="344" t="s">
        <v>33</v>
      </c>
      <c r="D296" s="1105" t="s">
        <v>34</v>
      </c>
      <c r="E296" s="344" t="s">
        <v>914</v>
      </c>
      <c r="F296" s="1104" t="s">
        <v>915</v>
      </c>
      <c r="G296" s="317">
        <v>21</v>
      </c>
      <c r="H296" s="317" t="s">
        <v>922</v>
      </c>
      <c r="I296" s="62"/>
      <c r="J296" s="62" t="s">
        <v>6646</v>
      </c>
    </row>
    <row r="297" spans="1:10">
      <c r="A297" s="1103" t="s">
        <v>368</v>
      </c>
      <c r="B297" s="1104" t="s">
        <v>369</v>
      </c>
      <c r="C297" s="344" t="s">
        <v>33</v>
      </c>
      <c r="D297" s="1105" t="s">
        <v>34</v>
      </c>
      <c r="E297" s="344" t="s">
        <v>914</v>
      </c>
      <c r="F297" s="1104" t="s">
        <v>915</v>
      </c>
      <c r="G297" s="317">
        <v>21</v>
      </c>
      <c r="H297" s="317" t="s">
        <v>922</v>
      </c>
      <c r="I297" s="62"/>
      <c r="J297" s="62" t="s">
        <v>6646</v>
      </c>
    </row>
    <row r="298" spans="1:10">
      <c r="A298" s="1103" t="s">
        <v>483</v>
      </c>
      <c r="B298" s="1104" t="s">
        <v>1028</v>
      </c>
      <c r="C298" s="344" t="s">
        <v>33</v>
      </c>
      <c r="D298" s="1105" t="s">
        <v>34</v>
      </c>
      <c r="E298" s="344" t="s">
        <v>914</v>
      </c>
      <c r="F298" s="1104" t="s">
        <v>915</v>
      </c>
      <c r="G298" s="317">
        <v>21</v>
      </c>
      <c r="H298" s="317" t="s">
        <v>914</v>
      </c>
      <c r="I298" s="62"/>
      <c r="J298" s="62" t="s">
        <v>6646</v>
      </c>
    </row>
    <row r="299" spans="1:10">
      <c r="A299" s="1103" t="s">
        <v>808</v>
      </c>
      <c r="B299" s="1104" t="s">
        <v>809</v>
      </c>
      <c r="C299" s="344" t="s">
        <v>33</v>
      </c>
      <c r="D299" s="1105" t="s">
        <v>34</v>
      </c>
      <c r="E299" s="344" t="s">
        <v>914</v>
      </c>
      <c r="F299" s="1104" t="s">
        <v>915</v>
      </c>
      <c r="G299" s="317">
        <v>21</v>
      </c>
      <c r="H299" s="317" t="s">
        <v>914</v>
      </c>
      <c r="I299" s="62"/>
      <c r="J299" s="62" t="s">
        <v>6646</v>
      </c>
    </row>
    <row r="300" spans="1:10">
      <c r="A300" s="1103" t="s">
        <v>484</v>
      </c>
      <c r="B300" s="1104" t="s">
        <v>485</v>
      </c>
      <c r="C300" s="344" t="s">
        <v>33</v>
      </c>
      <c r="D300" s="1105" t="s">
        <v>34</v>
      </c>
      <c r="E300" s="344" t="s">
        <v>914</v>
      </c>
      <c r="F300" s="1104" t="s">
        <v>915</v>
      </c>
      <c r="G300" s="317">
        <v>22</v>
      </c>
      <c r="H300" s="317" t="s">
        <v>924</v>
      </c>
      <c r="I300" s="62"/>
      <c r="J300" s="62" t="s">
        <v>6646</v>
      </c>
    </row>
    <row r="301" spans="1:10">
      <c r="A301" s="1103" t="s">
        <v>810</v>
      </c>
      <c r="B301" s="1104" t="s">
        <v>811</v>
      </c>
      <c r="C301" s="344" t="s">
        <v>41</v>
      </c>
      <c r="D301" s="1105" t="s">
        <v>42</v>
      </c>
      <c r="E301" s="344" t="s">
        <v>940</v>
      </c>
      <c r="F301" s="1104" t="s">
        <v>941</v>
      </c>
      <c r="G301" s="317">
        <v>164</v>
      </c>
      <c r="H301" s="317" t="s">
        <v>942</v>
      </c>
      <c r="I301" s="62"/>
      <c r="J301" s="62"/>
    </row>
    <row r="302" spans="1:10">
      <c r="A302" s="1103" t="s">
        <v>486</v>
      </c>
      <c r="B302" s="1104" t="s">
        <v>487</v>
      </c>
      <c r="C302" s="344" t="s">
        <v>33</v>
      </c>
      <c r="D302" s="1105" t="s">
        <v>34</v>
      </c>
      <c r="E302" s="344" t="s">
        <v>914</v>
      </c>
      <c r="F302" s="1104" t="s">
        <v>915</v>
      </c>
      <c r="G302" s="317">
        <v>22</v>
      </c>
      <c r="H302" s="317" t="s">
        <v>924</v>
      </c>
      <c r="I302" s="62"/>
      <c r="J302" s="62" t="s">
        <v>6646</v>
      </c>
    </row>
    <row r="303" spans="1:10">
      <c r="A303" s="1103" t="s">
        <v>488</v>
      </c>
      <c r="B303" s="1104" t="s">
        <v>489</v>
      </c>
      <c r="C303" s="344" t="s">
        <v>33</v>
      </c>
      <c r="D303" s="1105" t="s">
        <v>34</v>
      </c>
      <c r="E303" s="344" t="s">
        <v>914</v>
      </c>
      <c r="F303" s="1104" t="s">
        <v>915</v>
      </c>
      <c r="G303" s="317">
        <v>22</v>
      </c>
      <c r="H303" s="317" t="s">
        <v>924</v>
      </c>
      <c r="I303" s="62"/>
      <c r="J303" s="62" t="s">
        <v>6646</v>
      </c>
    </row>
    <row r="304" spans="1:10">
      <c r="A304" s="1103" t="s">
        <v>490</v>
      </c>
      <c r="B304" s="1104" t="s">
        <v>1134</v>
      </c>
      <c r="C304" s="344" t="s">
        <v>41</v>
      </c>
      <c r="D304" s="1105" t="s">
        <v>42</v>
      </c>
      <c r="E304" s="344" t="s">
        <v>934</v>
      </c>
      <c r="F304" s="1104" t="s">
        <v>935</v>
      </c>
      <c r="G304" s="317">
        <v>164</v>
      </c>
      <c r="H304" s="317" t="s">
        <v>942</v>
      </c>
      <c r="I304" s="62"/>
      <c r="J304" s="62" t="s">
        <v>6649</v>
      </c>
    </row>
    <row r="305" spans="1:11">
      <c r="A305" s="1103" t="s">
        <v>491</v>
      </c>
      <c r="B305" s="1104" t="s">
        <v>1135</v>
      </c>
      <c r="C305" s="344" t="s">
        <v>41</v>
      </c>
      <c r="D305" s="1105" t="s">
        <v>42</v>
      </c>
      <c r="E305" s="344" t="s">
        <v>936</v>
      </c>
      <c r="F305" s="1104" t="s">
        <v>937</v>
      </c>
      <c r="G305" s="317">
        <v>164</v>
      </c>
      <c r="H305" s="317" t="s">
        <v>942</v>
      </c>
      <c r="I305" s="62"/>
      <c r="J305" s="62"/>
    </row>
    <row r="306" spans="1:11">
      <c r="A306" s="1103" t="s">
        <v>812</v>
      </c>
      <c r="B306" s="1104" t="s">
        <v>813</v>
      </c>
      <c r="C306" s="344" t="s">
        <v>33</v>
      </c>
      <c r="D306" s="1105" t="s">
        <v>34</v>
      </c>
      <c r="E306" s="344" t="s">
        <v>914</v>
      </c>
      <c r="F306" s="1104" t="s">
        <v>915</v>
      </c>
      <c r="G306" s="317">
        <v>22</v>
      </c>
      <c r="H306" s="317" t="s">
        <v>924</v>
      </c>
      <c r="I306" s="62"/>
      <c r="J306" s="62" t="s">
        <v>6646</v>
      </c>
    </row>
    <row r="307" spans="1:11">
      <c r="A307" s="1103" t="s">
        <v>1136</v>
      </c>
      <c r="B307" s="1104" t="s">
        <v>1137</v>
      </c>
      <c r="C307" s="344" t="s">
        <v>41</v>
      </c>
      <c r="D307" s="1105" t="s">
        <v>42</v>
      </c>
      <c r="E307" s="344" t="s">
        <v>936</v>
      </c>
      <c r="F307" s="1104" t="s">
        <v>937</v>
      </c>
      <c r="G307" s="317">
        <v>164</v>
      </c>
      <c r="H307" s="317" t="s">
        <v>942</v>
      </c>
      <c r="I307" s="62"/>
      <c r="J307" s="62" t="s">
        <v>6649</v>
      </c>
    </row>
    <row r="308" spans="1:11" s="145" customFormat="1">
      <c r="A308" s="1103" t="s">
        <v>492</v>
      </c>
      <c r="B308" s="1104" t="s">
        <v>1029</v>
      </c>
      <c r="C308" s="344" t="s">
        <v>41</v>
      </c>
      <c r="D308" s="1105" t="s">
        <v>42</v>
      </c>
      <c r="E308" s="344" t="s">
        <v>938</v>
      </c>
      <c r="F308" s="1104" t="s">
        <v>939</v>
      </c>
      <c r="G308" s="317">
        <v>164</v>
      </c>
      <c r="H308" s="317" t="s">
        <v>942</v>
      </c>
      <c r="I308" s="144"/>
      <c r="J308" s="62" t="s">
        <v>6649</v>
      </c>
      <c r="K308" s="144"/>
    </row>
    <row r="309" spans="1:11" s="145" customFormat="1">
      <c r="A309" s="825" t="s">
        <v>493</v>
      </c>
      <c r="B309" s="823" t="s">
        <v>1030</v>
      </c>
      <c r="C309" s="344" t="s">
        <v>41</v>
      </c>
      <c r="D309" s="1105" t="s">
        <v>42</v>
      </c>
      <c r="E309" s="344" t="s">
        <v>938</v>
      </c>
      <c r="F309" s="1104" t="s">
        <v>939</v>
      </c>
      <c r="G309" s="317">
        <v>164</v>
      </c>
      <c r="H309" s="317" t="s">
        <v>942</v>
      </c>
      <c r="I309" s="144"/>
      <c r="J309" s="62" t="s">
        <v>6649</v>
      </c>
      <c r="K309" s="144"/>
    </row>
    <row r="310" spans="1:11">
      <c r="A310" s="1103" t="s">
        <v>2274</v>
      </c>
      <c r="B310" s="1104" t="s">
        <v>2272</v>
      </c>
      <c r="C310" s="344" t="s">
        <v>39</v>
      </c>
      <c r="D310" s="1105" t="s">
        <v>40</v>
      </c>
      <c r="E310" s="344" t="s">
        <v>928</v>
      </c>
      <c r="F310" s="1104" t="s">
        <v>929</v>
      </c>
      <c r="G310" s="344">
        <v>22</v>
      </c>
      <c r="H310" s="344" t="s">
        <v>924</v>
      </c>
      <c r="I310" s="62"/>
      <c r="J310" s="62"/>
    </row>
    <row r="311" spans="1:11">
      <c r="A311" s="1127" t="s">
        <v>6142</v>
      </c>
      <c r="B311" s="1128" t="s">
        <v>6116</v>
      </c>
      <c r="C311" s="344" t="s">
        <v>41</v>
      </c>
      <c r="D311" s="1105" t="s">
        <v>42</v>
      </c>
      <c r="E311" s="344" t="s">
        <v>938</v>
      </c>
      <c r="F311" s="1104" t="s">
        <v>939</v>
      </c>
      <c r="G311" s="344">
        <v>164</v>
      </c>
      <c r="H311" s="344" t="s">
        <v>942</v>
      </c>
      <c r="I311" s="62"/>
      <c r="J311" s="62" t="s">
        <v>6649</v>
      </c>
    </row>
    <row r="312" spans="1:11">
      <c r="A312" s="1103" t="s">
        <v>814</v>
      </c>
      <c r="B312" s="1104" t="s">
        <v>815</v>
      </c>
      <c r="C312" s="344" t="s">
        <v>41</v>
      </c>
      <c r="D312" s="1105" t="s">
        <v>42</v>
      </c>
      <c r="E312" s="344" t="s">
        <v>938</v>
      </c>
      <c r="F312" s="1104" t="s">
        <v>939</v>
      </c>
      <c r="G312" s="317">
        <v>164</v>
      </c>
      <c r="H312" s="317" t="s">
        <v>942</v>
      </c>
      <c r="I312" s="62"/>
      <c r="J312" s="62" t="s">
        <v>6649</v>
      </c>
    </row>
    <row r="313" spans="1:11">
      <c r="A313" s="1103" t="s">
        <v>494</v>
      </c>
      <c r="B313" s="1104" t="s">
        <v>495</v>
      </c>
      <c r="C313" s="344" t="s">
        <v>41</v>
      </c>
      <c r="D313" s="1105" t="s">
        <v>42</v>
      </c>
      <c r="E313" s="344" t="s">
        <v>934</v>
      </c>
      <c r="F313" s="1104" t="s">
        <v>935</v>
      </c>
      <c r="G313" s="317">
        <v>164</v>
      </c>
      <c r="H313" s="317" t="s">
        <v>942</v>
      </c>
      <c r="I313" s="62"/>
      <c r="J313" s="62" t="s">
        <v>6649</v>
      </c>
    </row>
    <row r="314" spans="1:11">
      <c r="A314" s="1103" t="s">
        <v>496</v>
      </c>
      <c r="B314" s="1104" t="s">
        <v>497</v>
      </c>
      <c r="C314" s="344" t="s">
        <v>41</v>
      </c>
      <c r="D314" s="1105" t="s">
        <v>42</v>
      </c>
      <c r="E314" s="344" t="s">
        <v>938</v>
      </c>
      <c r="F314" s="1104" t="s">
        <v>939</v>
      </c>
      <c r="G314" s="317">
        <v>164</v>
      </c>
      <c r="H314" s="317" t="s">
        <v>942</v>
      </c>
      <c r="I314" s="62"/>
      <c r="J314" s="62" t="s">
        <v>6649</v>
      </c>
    </row>
    <row r="315" spans="1:11">
      <c r="A315" s="322" t="s">
        <v>6321</v>
      </c>
      <c r="B315" s="323" t="s">
        <v>6312</v>
      </c>
      <c r="C315" s="324" t="s">
        <v>29</v>
      </c>
      <c r="D315" s="325" t="s">
        <v>30</v>
      </c>
      <c r="E315" s="324" t="s">
        <v>900</v>
      </c>
      <c r="F315" s="323" t="s">
        <v>901</v>
      </c>
      <c r="G315" s="317"/>
      <c r="H315" s="317" t="s">
        <v>908</v>
      </c>
      <c r="I315" s="62"/>
      <c r="J315" s="62" t="s">
        <v>6644</v>
      </c>
      <c r="K315" s="343" t="s">
        <v>821</v>
      </c>
    </row>
    <row r="316" spans="1:11">
      <c r="A316" s="322" t="s">
        <v>6322</v>
      </c>
      <c r="B316" s="323" t="s">
        <v>265</v>
      </c>
      <c r="C316" s="324" t="s">
        <v>29</v>
      </c>
      <c r="D316" s="325" t="s">
        <v>30</v>
      </c>
      <c r="E316" s="324" t="s">
        <v>900</v>
      </c>
      <c r="F316" s="323" t="s">
        <v>901</v>
      </c>
      <c r="G316" s="317"/>
      <c r="H316" s="317" t="s">
        <v>908</v>
      </c>
      <c r="I316" s="62"/>
      <c r="J316" s="62" t="s">
        <v>6644</v>
      </c>
      <c r="K316" s="343" t="s">
        <v>822</v>
      </c>
    </row>
    <row r="317" spans="1:11">
      <c r="A317" s="322" t="s">
        <v>6323</v>
      </c>
      <c r="B317" s="323" t="s">
        <v>6313</v>
      </c>
      <c r="C317" s="324" t="s">
        <v>29</v>
      </c>
      <c r="D317" s="325" t="s">
        <v>30</v>
      </c>
      <c r="E317" s="324" t="s">
        <v>900</v>
      </c>
      <c r="F317" s="323" t="s">
        <v>901</v>
      </c>
      <c r="G317" s="317"/>
      <c r="H317" s="317" t="s">
        <v>908</v>
      </c>
      <c r="I317" s="62"/>
      <c r="J317" s="62" t="s">
        <v>6644</v>
      </c>
      <c r="K317" s="343" t="s">
        <v>823</v>
      </c>
    </row>
    <row r="318" spans="1:11">
      <c r="A318" s="322" t="s">
        <v>6324</v>
      </c>
      <c r="B318" s="323" t="s">
        <v>6314</v>
      </c>
      <c r="C318" s="324" t="s">
        <v>29</v>
      </c>
      <c r="D318" s="325" t="s">
        <v>30</v>
      </c>
      <c r="E318" s="324" t="s">
        <v>900</v>
      </c>
      <c r="F318" s="323" t="s">
        <v>901</v>
      </c>
      <c r="G318" s="317"/>
      <c r="H318" s="317" t="s">
        <v>908</v>
      </c>
      <c r="I318" s="62"/>
      <c r="J318" s="62" t="s">
        <v>6644</v>
      </c>
      <c r="K318" s="343" t="s">
        <v>816</v>
      </c>
    </row>
    <row r="319" spans="1:11">
      <c r="A319" s="322" t="s">
        <v>6325</v>
      </c>
      <c r="B319" s="323" t="s">
        <v>6315</v>
      </c>
      <c r="C319" s="324" t="s">
        <v>29</v>
      </c>
      <c r="D319" s="325" t="s">
        <v>30</v>
      </c>
      <c r="E319" s="324" t="s">
        <v>900</v>
      </c>
      <c r="F319" s="323" t="s">
        <v>901</v>
      </c>
      <c r="G319" s="317"/>
      <c r="H319" s="317" t="s">
        <v>908</v>
      </c>
      <c r="I319" s="62"/>
      <c r="J319" s="62" t="s">
        <v>6644</v>
      </c>
      <c r="K319" s="343" t="s">
        <v>817</v>
      </c>
    </row>
    <row r="320" spans="1:11">
      <c r="A320" s="322" t="s">
        <v>6326</v>
      </c>
      <c r="B320" s="323" t="s">
        <v>6316</v>
      </c>
      <c r="C320" s="324" t="s">
        <v>29</v>
      </c>
      <c r="D320" s="325" t="s">
        <v>30</v>
      </c>
      <c r="E320" s="324" t="s">
        <v>900</v>
      </c>
      <c r="F320" s="323" t="s">
        <v>901</v>
      </c>
      <c r="G320" s="317"/>
      <c r="H320" s="317" t="s">
        <v>908</v>
      </c>
      <c r="I320" s="62"/>
      <c r="J320" s="62" t="s">
        <v>6644</v>
      </c>
      <c r="K320" s="343" t="s">
        <v>818</v>
      </c>
    </row>
    <row r="321" spans="1:11">
      <c r="A321" s="322" t="s">
        <v>6327</v>
      </c>
      <c r="B321" s="323" t="s">
        <v>6317</v>
      </c>
      <c r="C321" s="324" t="s">
        <v>29</v>
      </c>
      <c r="D321" s="325" t="s">
        <v>30</v>
      </c>
      <c r="E321" s="324" t="s">
        <v>900</v>
      </c>
      <c r="F321" s="323" t="s">
        <v>901</v>
      </c>
      <c r="G321" s="317"/>
      <c r="H321" s="317" t="s">
        <v>908</v>
      </c>
      <c r="I321" s="62"/>
      <c r="J321" s="144"/>
      <c r="K321" s="343" t="s">
        <v>819</v>
      </c>
    </row>
    <row r="322" spans="1:11">
      <c r="A322" s="322" t="s">
        <v>6328</v>
      </c>
      <c r="B322" s="323" t="s">
        <v>6318</v>
      </c>
      <c r="C322" s="324" t="s">
        <v>29</v>
      </c>
      <c r="D322" s="325" t="s">
        <v>30</v>
      </c>
      <c r="E322" s="324" t="s">
        <v>900</v>
      </c>
      <c r="F322" s="323" t="s">
        <v>901</v>
      </c>
      <c r="G322" s="317"/>
      <c r="H322" s="317" t="s">
        <v>908</v>
      </c>
      <c r="I322" s="62"/>
      <c r="J322" s="62" t="s">
        <v>6644</v>
      </c>
      <c r="K322" s="343" t="s">
        <v>1138</v>
      </c>
    </row>
    <row r="323" spans="1:11">
      <c r="A323" s="322" t="s">
        <v>6329</v>
      </c>
      <c r="B323" s="323" t="s">
        <v>6319</v>
      </c>
      <c r="C323" s="324" t="s">
        <v>29</v>
      </c>
      <c r="D323" s="325" t="s">
        <v>30</v>
      </c>
      <c r="E323" s="324" t="s">
        <v>900</v>
      </c>
      <c r="F323" s="323" t="s">
        <v>901</v>
      </c>
      <c r="G323" s="317"/>
      <c r="H323" s="317" t="s">
        <v>908</v>
      </c>
      <c r="I323" s="62"/>
      <c r="J323" s="62" t="s">
        <v>6644</v>
      </c>
      <c r="K323" s="343" t="s">
        <v>820</v>
      </c>
    </row>
    <row r="324" spans="1:11">
      <c r="A324" s="322" t="s">
        <v>6332</v>
      </c>
      <c r="B324" s="323" t="s">
        <v>6320</v>
      </c>
      <c r="C324" s="324" t="s">
        <v>29</v>
      </c>
      <c r="D324" s="325" t="s">
        <v>30</v>
      </c>
      <c r="E324" s="324" t="s">
        <v>900</v>
      </c>
      <c r="F324" s="323" t="s">
        <v>901</v>
      </c>
      <c r="G324" s="317"/>
      <c r="H324" s="317" t="s">
        <v>908</v>
      </c>
      <c r="I324" s="62"/>
      <c r="J324" s="62" t="s">
        <v>6644</v>
      </c>
      <c r="K324" s="343" t="s">
        <v>824</v>
      </c>
    </row>
    <row r="325" spans="1:11">
      <c r="A325" s="346" t="s">
        <v>6364</v>
      </c>
      <c r="B325" s="345" t="s">
        <v>6365</v>
      </c>
      <c r="C325" s="346" t="s">
        <v>29</v>
      </c>
      <c r="D325" s="345" t="s">
        <v>30</v>
      </c>
      <c r="E325" s="346" t="s">
        <v>900</v>
      </c>
      <c r="F325" s="345" t="s">
        <v>901</v>
      </c>
      <c r="G325" s="317"/>
      <c r="H325" s="317" t="s">
        <v>908</v>
      </c>
      <c r="I325" s="62"/>
      <c r="J325" s="144"/>
      <c r="K325" s="343" t="s">
        <v>784</v>
      </c>
    </row>
    <row r="326" spans="1:11">
      <c r="A326" s="346" t="s">
        <v>6366</v>
      </c>
      <c r="B326" s="345" t="s">
        <v>6367</v>
      </c>
      <c r="C326" s="346" t="s">
        <v>29</v>
      </c>
      <c r="D326" s="345" t="s">
        <v>30</v>
      </c>
      <c r="E326" s="346" t="s">
        <v>900</v>
      </c>
      <c r="F326" s="345" t="s">
        <v>901</v>
      </c>
      <c r="G326" s="317"/>
      <c r="H326" s="317" t="s">
        <v>908</v>
      </c>
      <c r="I326" s="62"/>
      <c r="J326" s="144"/>
      <c r="K326" s="343" t="s">
        <v>785</v>
      </c>
    </row>
    <row r="327" spans="1:11" s="145" customFormat="1">
      <c r="A327" s="322" t="s">
        <v>6368</v>
      </c>
      <c r="B327" s="323" t="s">
        <v>6369</v>
      </c>
      <c r="C327" s="324" t="s">
        <v>29</v>
      </c>
      <c r="D327" s="325" t="s">
        <v>30</v>
      </c>
      <c r="E327" s="324" t="s">
        <v>900</v>
      </c>
      <c r="F327" s="323" t="s">
        <v>901</v>
      </c>
      <c r="G327" s="344"/>
      <c r="H327" s="344" t="s">
        <v>908</v>
      </c>
      <c r="I327" s="144"/>
      <c r="J327" s="62" t="s">
        <v>6644</v>
      </c>
      <c r="K327" s="343" t="s">
        <v>1117</v>
      </c>
    </row>
    <row r="328" spans="1:11" s="145" customFormat="1">
      <c r="A328" s="322" t="s">
        <v>6370</v>
      </c>
      <c r="B328" s="323" t="s">
        <v>6371</v>
      </c>
      <c r="C328" s="324" t="s">
        <v>29</v>
      </c>
      <c r="D328" s="325" t="s">
        <v>30</v>
      </c>
      <c r="E328" s="324" t="s">
        <v>900</v>
      </c>
      <c r="F328" s="323" t="s">
        <v>901</v>
      </c>
      <c r="G328" s="344"/>
      <c r="H328" s="344" t="s">
        <v>908</v>
      </c>
      <c r="I328" s="144"/>
      <c r="J328" s="62" t="s">
        <v>6644</v>
      </c>
      <c r="K328" s="343" t="s">
        <v>1118</v>
      </c>
    </row>
    <row r="329" spans="1:11" s="145" customFormat="1">
      <c r="A329" s="322" t="s">
        <v>6372</v>
      </c>
      <c r="B329" s="323" t="s">
        <v>6373</v>
      </c>
      <c r="C329" s="324" t="s">
        <v>29</v>
      </c>
      <c r="D329" s="325" t="s">
        <v>30</v>
      </c>
      <c r="E329" s="324" t="s">
        <v>900</v>
      </c>
      <c r="F329" s="323" t="s">
        <v>901</v>
      </c>
      <c r="G329" s="344"/>
      <c r="H329" s="344" t="s">
        <v>908</v>
      </c>
      <c r="I329" s="144"/>
      <c r="J329" s="144"/>
      <c r="K329" s="343" t="s">
        <v>270</v>
      </c>
    </row>
    <row r="330" spans="1:11" s="145" customFormat="1">
      <c r="A330" s="322" t="s">
        <v>6374</v>
      </c>
      <c r="B330" s="323" t="s">
        <v>6375</v>
      </c>
      <c r="C330" s="324" t="s">
        <v>29</v>
      </c>
      <c r="D330" s="325" t="s">
        <v>30</v>
      </c>
      <c r="E330" s="324" t="s">
        <v>900</v>
      </c>
      <c r="F330" s="323" t="s">
        <v>901</v>
      </c>
      <c r="G330" s="344"/>
      <c r="H330" s="344" t="s">
        <v>908</v>
      </c>
      <c r="I330" s="144"/>
      <c r="J330" s="144"/>
      <c r="K330" s="343" t="s">
        <v>271</v>
      </c>
    </row>
    <row r="331" spans="1:11" s="145" customFormat="1">
      <c r="A331" s="322" t="s">
        <v>6376</v>
      </c>
      <c r="B331" s="323" t="s">
        <v>6377</v>
      </c>
      <c r="C331" s="324" t="s">
        <v>29</v>
      </c>
      <c r="D331" s="325" t="s">
        <v>30</v>
      </c>
      <c r="E331" s="324" t="s">
        <v>900</v>
      </c>
      <c r="F331" s="323" t="s">
        <v>901</v>
      </c>
      <c r="G331" s="344"/>
      <c r="H331" s="344" t="s">
        <v>908</v>
      </c>
      <c r="I331" s="144"/>
      <c r="J331" s="62" t="s">
        <v>6644</v>
      </c>
      <c r="K331" s="343" t="s">
        <v>1115</v>
      </c>
    </row>
    <row r="332" spans="1:11" s="145" customFormat="1">
      <c r="A332" s="322" t="s">
        <v>6378</v>
      </c>
      <c r="B332" s="323" t="s">
        <v>6379</v>
      </c>
      <c r="C332" s="324" t="s">
        <v>29</v>
      </c>
      <c r="D332" s="325" t="s">
        <v>30</v>
      </c>
      <c r="E332" s="324" t="s">
        <v>900</v>
      </c>
      <c r="F332" s="323" t="s">
        <v>901</v>
      </c>
      <c r="G332" s="344"/>
      <c r="H332" s="344" t="s">
        <v>908</v>
      </c>
      <c r="I332" s="144"/>
      <c r="J332" s="62" t="s">
        <v>6644</v>
      </c>
      <c r="K332" s="343" t="s">
        <v>1116</v>
      </c>
    </row>
    <row r="333" spans="1:11" s="145" customFormat="1">
      <c r="A333" s="322" t="s">
        <v>6331</v>
      </c>
      <c r="B333" s="323" t="s">
        <v>6330</v>
      </c>
      <c r="C333" s="324" t="s">
        <v>29</v>
      </c>
      <c r="D333" s="325" t="s">
        <v>30</v>
      </c>
      <c r="E333" s="324" t="s">
        <v>900</v>
      </c>
      <c r="F333" s="323" t="s">
        <v>901</v>
      </c>
      <c r="G333" s="344"/>
      <c r="H333" s="344" t="s">
        <v>908</v>
      </c>
      <c r="I333" s="144"/>
      <c r="J333" s="144"/>
      <c r="K333" s="343" t="s">
        <v>825</v>
      </c>
    </row>
    <row r="334" spans="1:11" s="145" customFormat="1">
      <c r="A334" s="1103" t="s">
        <v>6333</v>
      </c>
      <c r="B334" s="1104" t="s">
        <v>6380</v>
      </c>
      <c r="C334" s="344" t="s">
        <v>29</v>
      </c>
      <c r="D334" s="1105" t="s">
        <v>30</v>
      </c>
      <c r="E334" s="344" t="s">
        <v>900</v>
      </c>
      <c r="F334" s="1104" t="s">
        <v>901</v>
      </c>
      <c r="G334" s="344"/>
      <c r="H334" s="344" t="s">
        <v>908</v>
      </c>
      <c r="I334" s="144"/>
      <c r="J334" s="144" t="s">
        <v>6644</v>
      </c>
      <c r="K334" s="144"/>
    </row>
    <row r="335" spans="1:11">
      <c r="A335" s="1103" t="s">
        <v>393</v>
      </c>
      <c r="B335" s="1104" t="s">
        <v>394</v>
      </c>
      <c r="C335" s="344" t="s">
        <v>39</v>
      </c>
      <c r="D335" s="1105" t="s">
        <v>40</v>
      </c>
      <c r="E335" s="344" t="s">
        <v>928</v>
      </c>
      <c r="F335" s="1104" t="s">
        <v>929</v>
      </c>
      <c r="G335" s="317">
        <v>21</v>
      </c>
      <c r="H335" s="317" t="s">
        <v>914</v>
      </c>
      <c r="I335" s="62"/>
      <c r="J335" s="62"/>
    </row>
    <row r="336" spans="1:11">
      <c r="A336" s="1103" t="s">
        <v>395</v>
      </c>
      <c r="B336" s="1104" t="s">
        <v>396</v>
      </c>
      <c r="C336" s="344" t="s">
        <v>39</v>
      </c>
      <c r="D336" s="1105" t="s">
        <v>40</v>
      </c>
      <c r="E336" s="344" t="s">
        <v>928</v>
      </c>
      <c r="F336" s="1104" t="s">
        <v>929</v>
      </c>
      <c r="G336" s="317">
        <v>21</v>
      </c>
      <c r="H336" s="317" t="s">
        <v>914</v>
      </c>
      <c r="I336" s="62"/>
      <c r="J336" s="62"/>
    </row>
    <row r="337" spans="1:12">
      <c r="A337" s="1103" t="s">
        <v>397</v>
      </c>
      <c r="B337" s="1104" t="s">
        <v>398</v>
      </c>
      <c r="C337" s="344" t="s">
        <v>39</v>
      </c>
      <c r="D337" s="1105" t="s">
        <v>40</v>
      </c>
      <c r="E337" s="344" t="s">
        <v>928</v>
      </c>
      <c r="F337" s="1104" t="s">
        <v>929</v>
      </c>
      <c r="G337" s="317">
        <v>25</v>
      </c>
      <c r="H337" s="317" t="s">
        <v>934</v>
      </c>
      <c r="I337" s="62"/>
      <c r="J337" s="62"/>
    </row>
    <row r="338" spans="1:12">
      <c r="A338" s="1103" t="s">
        <v>399</v>
      </c>
      <c r="B338" s="1104" t="s">
        <v>400</v>
      </c>
      <c r="C338" s="344" t="s">
        <v>39</v>
      </c>
      <c r="D338" s="1105" t="s">
        <v>40</v>
      </c>
      <c r="E338" s="344" t="s">
        <v>928</v>
      </c>
      <c r="F338" s="1104" t="s">
        <v>929</v>
      </c>
      <c r="G338" s="317">
        <v>25</v>
      </c>
      <c r="H338" s="317" t="s">
        <v>936</v>
      </c>
      <c r="I338" s="62"/>
      <c r="J338" s="62"/>
    </row>
    <row r="339" spans="1:12">
      <c r="A339" s="1103" t="s">
        <v>401</v>
      </c>
      <c r="B339" s="1104" t="s">
        <v>402</v>
      </c>
      <c r="C339" s="344" t="s">
        <v>39</v>
      </c>
      <c r="D339" s="1105" t="s">
        <v>40</v>
      </c>
      <c r="E339" s="344" t="s">
        <v>928</v>
      </c>
      <c r="F339" s="1104" t="s">
        <v>929</v>
      </c>
      <c r="G339" s="317">
        <v>21</v>
      </c>
      <c r="H339" s="317" t="s">
        <v>914</v>
      </c>
      <c r="I339" s="62"/>
      <c r="J339" s="62"/>
    </row>
    <row r="340" spans="1:12">
      <c r="A340" s="1103" t="s">
        <v>403</v>
      </c>
      <c r="B340" s="1104" t="s">
        <v>404</v>
      </c>
      <c r="C340" s="344" t="s">
        <v>39</v>
      </c>
      <c r="D340" s="1105" t="s">
        <v>40</v>
      </c>
      <c r="E340" s="344" t="s">
        <v>928</v>
      </c>
      <c r="F340" s="1104" t="s">
        <v>929</v>
      </c>
      <c r="G340" s="317">
        <v>25</v>
      </c>
      <c r="H340" s="317" t="s">
        <v>938</v>
      </c>
      <c r="I340" s="62"/>
      <c r="J340" s="62"/>
    </row>
    <row r="341" spans="1:12">
      <c r="A341" s="1103" t="s">
        <v>405</v>
      </c>
      <c r="B341" s="1104" t="s">
        <v>406</v>
      </c>
      <c r="C341" s="344" t="s">
        <v>39</v>
      </c>
      <c r="D341" s="1105" t="s">
        <v>40</v>
      </c>
      <c r="E341" s="344" t="s">
        <v>928</v>
      </c>
      <c r="F341" s="1104" t="s">
        <v>929</v>
      </c>
      <c r="G341" s="317">
        <v>25</v>
      </c>
      <c r="H341" s="317" t="s">
        <v>938</v>
      </c>
      <c r="I341" s="62"/>
      <c r="J341" s="62"/>
    </row>
    <row r="342" spans="1:12">
      <c r="A342" s="1103" t="s">
        <v>407</v>
      </c>
      <c r="B342" s="1104" t="s">
        <v>408</v>
      </c>
      <c r="C342" s="344" t="s">
        <v>39</v>
      </c>
      <c r="D342" s="1105" t="s">
        <v>40</v>
      </c>
      <c r="E342" s="344" t="s">
        <v>928</v>
      </c>
      <c r="F342" s="1104" t="s">
        <v>929</v>
      </c>
      <c r="G342" s="317">
        <v>25</v>
      </c>
      <c r="H342" s="317" t="s">
        <v>938</v>
      </c>
      <c r="I342" s="62"/>
      <c r="J342" s="62"/>
    </row>
    <row r="343" spans="1:12">
      <c r="A343" s="1103" t="s">
        <v>409</v>
      </c>
      <c r="B343" s="1104" t="s">
        <v>410</v>
      </c>
      <c r="C343" s="344" t="s">
        <v>39</v>
      </c>
      <c r="D343" s="1105" t="s">
        <v>40</v>
      </c>
      <c r="E343" s="344" t="s">
        <v>928</v>
      </c>
      <c r="F343" s="1104" t="s">
        <v>929</v>
      </c>
      <c r="G343" s="317">
        <v>25</v>
      </c>
      <c r="H343" s="317" t="s">
        <v>934</v>
      </c>
      <c r="I343" s="62"/>
      <c r="J343" s="62"/>
    </row>
    <row r="344" spans="1:12">
      <c r="A344" s="1103" t="s">
        <v>411</v>
      </c>
      <c r="B344" s="1104" t="s">
        <v>412</v>
      </c>
      <c r="C344" s="344" t="s">
        <v>39</v>
      </c>
      <c r="D344" s="1105" t="s">
        <v>40</v>
      </c>
      <c r="E344" s="344" t="s">
        <v>930</v>
      </c>
      <c r="F344" s="1104" t="s">
        <v>931</v>
      </c>
      <c r="G344" s="317">
        <v>24</v>
      </c>
      <c r="H344" s="317" t="s">
        <v>928</v>
      </c>
      <c r="I344" s="62"/>
      <c r="J344" s="62"/>
    </row>
    <row r="345" spans="1:12">
      <c r="A345" s="1103" t="s">
        <v>413</v>
      </c>
      <c r="B345" s="1104" t="s">
        <v>414</v>
      </c>
      <c r="C345" s="344" t="s">
        <v>39</v>
      </c>
      <c r="D345" s="1105" t="s">
        <v>40</v>
      </c>
      <c r="E345" s="344" t="s">
        <v>930</v>
      </c>
      <c r="F345" s="1104" t="s">
        <v>931</v>
      </c>
      <c r="G345" s="317">
        <v>24</v>
      </c>
      <c r="H345" s="317" t="s">
        <v>928</v>
      </c>
      <c r="I345" s="62"/>
      <c r="J345" s="62"/>
    </row>
    <row r="346" spans="1:12">
      <c r="A346" s="1103" t="s">
        <v>415</v>
      </c>
      <c r="B346" s="1104" t="s">
        <v>416</v>
      </c>
      <c r="C346" s="344" t="s">
        <v>39</v>
      </c>
      <c r="D346" s="1105" t="s">
        <v>40</v>
      </c>
      <c r="E346" s="344" t="s">
        <v>930</v>
      </c>
      <c r="F346" s="1104" t="s">
        <v>931</v>
      </c>
      <c r="G346" s="317">
        <v>24</v>
      </c>
      <c r="H346" s="317" t="s">
        <v>928</v>
      </c>
      <c r="I346" s="62"/>
      <c r="J346" s="62"/>
    </row>
    <row r="347" spans="1:12">
      <c r="A347" s="1103" t="s">
        <v>417</v>
      </c>
      <c r="B347" s="1104" t="s">
        <v>418</v>
      </c>
      <c r="C347" s="344" t="s">
        <v>39</v>
      </c>
      <c r="D347" s="1105" t="s">
        <v>40</v>
      </c>
      <c r="E347" s="344" t="s">
        <v>930</v>
      </c>
      <c r="F347" s="1104" t="s">
        <v>931</v>
      </c>
      <c r="G347" s="317">
        <v>24</v>
      </c>
      <c r="H347" s="317" t="s">
        <v>928</v>
      </c>
      <c r="I347" s="62"/>
      <c r="J347" s="62"/>
    </row>
    <row r="348" spans="1:12">
      <c r="A348" s="1103" t="s">
        <v>419</v>
      </c>
      <c r="B348" s="1104" t="s">
        <v>420</v>
      </c>
      <c r="C348" s="344" t="s">
        <v>39</v>
      </c>
      <c r="D348" s="1105" t="s">
        <v>40</v>
      </c>
      <c r="E348" s="344" t="s">
        <v>930</v>
      </c>
      <c r="F348" s="1104" t="s">
        <v>931</v>
      </c>
      <c r="G348" s="317">
        <v>24</v>
      </c>
      <c r="H348" s="317" t="s">
        <v>928</v>
      </c>
      <c r="I348" s="62"/>
      <c r="J348" s="62"/>
    </row>
    <row r="349" spans="1:12">
      <c r="A349" s="1103" t="s">
        <v>6335</v>
      </c>
      <c r="B349" s="1104" t="s">
        <v>6334</v>
      </c>
      <c r="C349" s="344" t="s">
        <v>39</v>
      </c>
      <c r="D349" s="1105" t="s">
        <v>40</v>
      </c>
      <c r="E349" s="344" t="s">
        <v>930</v>
      </c>
      <c r="F349" s="1104" t="s">
        <v>931</v>
      </c>
      <c r="G349" s="344"/>
      <c r="H349" s="344" t="s">
        <v>928</v>
      </c>
      <c r="I349" s="144"/>
      <c r="J349" s="144"/>
      <c r="K349" s="144"/>
      <c r="L349" s="145"/>
    </row>
    <row r="350" spans="1:12">
      <c r="A350" s="1103" t="s">
        <v>421</v>
      </c>
      <c r="B350" s="1104" t="s">
        <v>422</v>
      </c>
      <c r="C350" s="344" t="s">
        <v>39</v>
      </c>
      <c r="D350" s="1105" t="s">
        <v>40</v>
      </c>
      <c r="E350" s="344" t="s">
        <v>930</v>
      </c>
      <c r="F350" s="1104" t="s">
        <v>931</v>
      </c>
      <c r="G350" s="317">
        <v>24</v>
      </c>
      <c r="H350" s="317" t="s">
        <v>928</v>
      </c>
      <c r="I350" s="62"/>
      <c r="J350" s="62"/>
    </row>
    <row r="351" spans="1:12">
      <c r="A351" s="1103" t="s">
        <v>423</v>
      </c>
      <c r="B351" s="1104" t="s">
        <v>424</v>
      </c>
      <c r="C351" s="344" t="s">
        <v>39</v>
      </c>
      <c r="D351" s="1105" t="s">
        <v>40</v>
      </c>
      <c r="E351" s="344" t="s">
        <v>930</v>
      </c>
      <c r="F351" s="1104" t="s">
        <v>931</v>
      </c>
      <c r="G351" s="317">
        <v>24</v>
      </c>
      <c r="H351" s="317" t="s">
        <v>928</v>
      </c>
      <c r="I351" s="62"/>
      <c r="J351" s="62"/>
    </row>
    <row r="352" spans="1:12">
      <c r="A352" s="1103" t="s">
        <v>425</v>
      </c>
      <c r="B352" s="1104" t="s">
        <v>426</v>
      </c>
      <c r="C352" s="344" t="s">
        <v>39</v>
      </c>
      <c r="D352" s="1105" t="s">
        <v>40</v>
      </c>
      <c r="E352" s="344" t="s">
        <v>930</v>
      </c>
      <c r="F352" s="1104" t="s">
        <v>931</v>
      </c>
      <c r="G352" s="317">
        <v>24</v>
      </c>
      <c r="H352" s="317" t="s">
        <v>928</v>
      </c>
      <c r="I352" s="62"/>
      <c r="J352" s="62"/>
    </row>
    <row r="353" spans="1:10">
      <c r="A353" s="1103" t="s">
        <v>826</v>
      </c>
      <c r="B353" s="1104" t="s">
        <v>827</v>
      </c>
      <c r="C353" s="344" t="s">
        <v>39</v>
      </c>
      <c r="D353" s="1105" t="s">
        <v>40</v>
      </c>
      <c r="E353" s="344" t="s">
        <v>930</v>
      </c>
      <c r="F353" s="1104" t="s">
        <v>931</v>
      </c>
      <c r="G353" s="317">
        <v>24</v>
      </c>
      <c r="H353" s="317" t="s">
        <v>930</v>
      </c>
      <c r="I353" s="62"/>
      <c r="J353" s="62"/>
    </row>
    <row r="354" spans="1:10">
      <c r="A354" s="1103" t="s">
        <v>427</v>
      </c>
      <c r="B354" s="1104" t="s">
        <v>428</v>
      </c>
      <c r="C354" s="344" t="s">
        <v>39</v>
      </c>
      <c r="D354" s="1105" t="s">
        <v>40</v>
      </c>
      <c r="E354" s="344" t="s">
        <v>930</v>
      </c>
      <c r="F354" s="1104" t="s">
        <v>931</v>
      </c>
      <c r="G354" s="317">
        <v>24</v>
      </c>
      <c r="H354" s="317" t="s">
        <v>930</v>
      </c>
      <c r="I354" s="62"/>
      <c r="J354" s="62"/>
    </row>
    <row r="355" spans="1:10">
      <c r="A355" s="1103" t="s">
        <v>828</v>
      </c>
      <c r="B355" s="1104" t="s">
        <v>829</v>
      </c>
      <c r="C355" s="344" t="s">
        <v>39</v>
      </c>
      <c r="D355" s="1105" t="s">
        <v>40</v>
      </c>
      <c r="E355" s="344" t="s">
        <v>930</v>
      </c>
      <c r="F355" s="1104" t="s">
        <v>931</v>
      </c>
      <c r="G355" s="317">
        <v>24</v>
      </c>
      <c r="H355" s="317" t="s">
        <v>930</v>
      </c>
      <c r="I355" s="62"/>
      <c r="J355" s="62"/>
    </row>
    <row r="356" spans="1:10">
      <c r="A356" s="1103" t="s">
        <v>830</v>
      </c>
      <c r="B356" s="1104" t="s">
        <v>831</v>
      </c>
      <c r="C356" s="344" t="s">
        <v>39</v>
      </c>
      <c r="D356" s="1105" t="s">
        <v>40</v>
      </c>
      <c r="E356" s="344" t="s">
        <v>930</v>
      </c>
      <c r="F356" s="1104" t="s">
        <v>931</v>
      </c>
      <c r="G356" s="317">
        <v>24</v>
      </c>
      <c r="H356" s="317" t="s">
        <v>930</v>
      </c>
      <c r="I356" s="62"/>
      <c r="J356" s="62"/>
    </row>
    <row r="357" spans="1:10">
      <c r="A357" s="1103" t="s">
        <v>832</v>
      </c>
      <c r="B357" s="1104" t="s">
        <v>833</v>
      </c>
      <c r="C357" s="344" t="s">
        <v>39</v>
      </c>
      <c r="D357" s="1105" t="s">
        <v>40</v>
      </c>
      <c r="E357" s="344" t="s">
        <v>930</v>
      </c>
      <c r="F357" s="1104" t="s">
        <v>931</v>
      </c>
      <c r="G357" s="317">
        <v>24</v>
      </c>
      <c r="H357" s="317" t="s">
        <v>930</v>
      </c>
      <c r="I357" s="62"/>
      <c r="J357" s="62"/>
    </row>
    <row r="358" spans="1:10">
      <c r="A358" s="1103" t="s">
        <v>429</v>
      </c>
      <c r="B358" s="1104" t="s">
        <v>430</v>
      </c>
      <c r="C358" s="344" t="s">
        <v>39</v>
      </c>
      <c r="D358" s="1105" t="s">
        <v>40</v>
      </c>
      <c r="E358" s="344" t="s">
        <v>930</v>
      </c>
      <c r="F358" s="1104" t="s">
        <v>931</v>
      </c>
      <c r="G358" s="317">
        <v>24</v>
      </c>
      <c r="H358" s="317" t="s">
        <v>930</v>
      </c>
      <c r="I358" s="62"/>
      <c r="J358" s="62"/>
    </row>
    <row r="359" spans="1:10">
      <c r="A359" s="1103" t="s">
        <v>431</v>
      </c>
      <c r="B359" s="1104" t="s">
        <v>432</v>
      </c>
      <c r="C359" s="344" t="s">
        <v>39</v>
      </c>
      <c r="D359" s="1105" t="s">
        <v>40</v>
      </c>
      <c r="E359" s="344" t="s">
        <v>932</v>
      </c>
      <c r="F359" s="1104" t="s">
        <v>933</v>
      </c>
      <c r="G359" s="317">
        <v>24</v>
      </c>
      <c r="H359" s="317" t="s">
        <v>928</v>
      </c>
      <c r="I359" s="62"/>
      <c r="J359" s="62"/>
    </row>
    <row r="360" spans="1:10">
      <c r="A360" s="1103" t="s">
        <v>433</v>
      </c>
      <c r="B360" s="1104" t="s">
        <v>434</v>
      </c>
      <c r="C360" s="344" t="s">
        <v>39</v>
      </c>
      <c r="D360" s="1105" t="s">
        <v>40</v>
      </c>
      <c r="E360" s="344" t="s">
        <v>932</v>
      </c>
      <c r="F360" s="1104" t="s">
        <v>933</v>
      </c>
      <c r="G360" s="317">
        <v>24</v>
      </c>
      <c r="H360" s="317" t="s">
        <v>928</v>
      </c>
      <c r="I360" s="62"/>
      <c r="J360" s="62"/>
    </row>
    <row r="361" spans="1:10">
      <c r="A361" s="1103" t="s">
        <v>435</v>
      </c>
      <c r="B361" s="1104" t="s">
        <v>436</v>
      </c>
      <c r="C361" s="344" t="s">
        <v>39</v>
      </c>
      <c r="D361" s="1105" t="s">
        <v>40</v>
      </c>
      <c r="E361" s="344" t="s">
        <v>928</v>
      </c>
      <c r="F361" s="1104" t="s">
        <v>929</v>
      </c>
      <c r="G361" s="317">
        <v>25</v>
      </c>
      <c r="H361" s="317" t="s">
        <v>938</v>
      </c>
      <c r="I361" s="62"/>
      <c r="J361" s="62"/>
    </row>
    <row r="362" spans="1:10">
      <c r="A362" s="1103" t="s">
        <v>437</v>
      </c>
      <c r="B362" s="1104" t="s">
        <v>438</v>
      </c>
      <c r="C362" s="344" t="s">
        <v>39</v>
      </c>
      <c r="D362" s="1105" t="s">
        <v>40</v>
      </c>
      <c r="E362" s="344" t="s">
        <v>928</v>
      </c>
      <c r="F362" s="1104" t="s">
        <v>929</v>
      </c>
      <c r="G362" s="317">
        <v>19</v>
      </c>
      <c r="H362" s="317" t="s">
        <v>900</v>
      </c>
      <c r="I362" s="62"/>
      <c r="J362" s="62"/>
    </row>
    <row r="363" spans="1:10">
      <c r="A363" s="1103" t="s">
        <v>439</v>
      </c>
      <c r="B363" s="1104" t="s">
        <v>440</v>
      </c>
      <c r="C363" s="344" t="s">
        <v>39</v>
      </c>
      <c r="D363" s="1105" t="s">
        <v>40</v>
      </c>
      <c r="E363" s="344" t="s">
        <v>928</v>
      </c>
      <c r="F363" s="1104" t="s">
        <v>929</v>
      </c>
      <c r="G363" s="317">
        <v>19</v>
      </c>
      <c r="H363" s="317" t="s">
        <v>900</v>
      </c>
      <c r="I363" s="62"/>
      <c r="J363" s="62"/>
    </row>
    <row r="364" spans="1:10">
      <c r="A364" s="1103" t="s">
        <v>441</v>
      </c>
      <c r="B364" s="1104" t="s">
        <v>442</v>
      </c>
      <c r="C364" s="344" t="s">
        <v>39</v>
      </c>
      <c r="D364" s="1105" t="s">
        <v>40</v>
      </c>
      <c r="E364" s="344" t="s">
        <v>928</v>
      </c>
      <c r="F364" s="1104" t="s">
        <v>929</v>
      </c>
      <c r="G364" s="317">
        <v>19</v>
      </c>
      <c r="H364" s="317" t="s">
        <v>900</v>
      </c>
      <c r="I364" s="62"/>
      <c r="J364" s="62"/>
    </row>
    <row r="365" spans="1:10">
      <c r="A365" s="1103" t="s">
        <v>443</v>
      </c>
      <c r="B365" s="1104" t="s">
        <v>444</v>
      </c>
      <c r="C365" s="344" t="s">
        <v>39</v>
      </c>
      <c r="D365" s="1105" t="s">
        <v>40</v>
      </c>
      <c r="E365" s="344" t="s">
        <v>928</v>
      </c>
      <c r="F365" s="1104" t="s">
        <v>929</v>
      </c>
      <c r="G365" s="317">
        <v>19</v>
      </c>
      <c r="H365" s="317" t="s">
        <v>900</v>
      </c>
      <c r="I365" s="62"/>
      <c r="J365" s="62"/>
    </row>
    <row r="366" spans="1:10">
      <c r="A366" s="1103" t="s">
        <v>445</v>
      </c>
      <c r="B366" s="1104" t="s">
        <v>446</v>
      </c>
      <c r="C366" s="344" t="s">
        <v>39</v>
      </c>
      <c r="D366" s="1105" t="s">
        <v>40</v>
      </c>
      <c r="E366" s="344" t="s">
        <v>928</v>
      </c>
      <c r="F366" s="1104" t="s">
        <v>929</v>
      </c>
      <c r="G366" s="317">
        <v>19</v>
      </c>
      <c r="H366" s="317" t="s">
        <v>900</v>
      </c>
      <c r="I366" s="62"/>
      <c r="J366" s="62"/>
    </row>
    <row r="367" spans="1:10">
      <c r="A367" s="1103" t="s">
        <v>447</v>
      </c>
      <c r="B367" s="1104" t="s">
        <v>448</v>
      </c>
      <c r="C367" s="344" t="s">
        <v>39</v>
      </c>
      <c r="D367" s="1105" t="s">
        <v>40</v>
      </c>
      <c r="E367" s="344" t="s">
        <v>928</v>
      </c>
      <c r="F367" s="1104" t="s">
        <v>929</v>
      </c>
      <c r="G367" s="317">
        <v>19</v>
      </c>
      <c r="H367" s="317" t="s">
        <v>900</v>
      </c>
      <c r="I367" s="62"/>
      <c r="J367" s="62"/>
    </row>
    <row r="368" spans="1:10">
      <c r="A368" s="1103" t="s">
        <v>449</v>
      </c>
      <c r="B368" s="1104" t="s">
        <v>450</v>
      </c>
      <c r="C368" s="344" t="s">
        <v>39</v>
      </c>
      <c r="D368" s="1105" t="s">
        <v>40</v>
      </c>
      <c r="E368" s="344" t="s">
        <v>928</v>
      </c>
      <c r="F368" s="1104" t="s">
        <v>929</v>
      </c>
      <c r="G368" s="317">
        <v>19</v>
      </c>
      <c r="H368" s="317" t="s">
        <v>900</v>
      </c>
      <c r="I368" s="62"/>
      <c r="J368" s="62"/>
    </row>
    <row r="369" spans="1:10">
      <c r="A369" s="1103" t="s">
        <v>451</v>
      </c>
      <c r="B369" s="1104" t="s">
        <v>452</v>
      </c>
      <c r="C369" s="344" t="s">
        <v>39</v>
      </c>
      <c r="D369" s="1105" t="s">
        <v>40</v>
      </c>
      <c r="E369" s="344" t="s">
        <v>928</v>
      </c>
      <c r="F369" s="1104" t="s">
        <v>929</v>
      </c>
      <c r="G369" s="317">
        <v>19</v>
      </c>
      <c r="H369" s="317" t="s">
        <v>900</v>
      </c>
      <c r="I369" s="62"/>
      <c r="J369" s="62"/>
    </row>
    <row r="370" spans="1:10">
      <c r="A370" s="1103" t="s">
        <v>453</v>
      </c>
      <c r="B370" s="1104" t="s">
        <v>454</v>
      </c>
      <c r="C370" s="344" t="s">
        <v>39</v>
      </c>
      <c r="D370" s="1105" t="s">
        <v>40</v>
      </c>
      <c r="E370" s="344" t="s">
        <v>928</v>
      </c>
      <c r="F370" s="1104" t="s">
        <v>929</v>
      </c>
      <c r="G370" s="317">
        <v>19</v>
      </c>
      <c r="H370" s="317" t="s">
        <v>900</v>
      </c>
      <c r="I370" s="62"/>
      <c r="J370" s="62"/>
    </row>
    <row r="371" spans="1:10">
      <c r="A371" s="1103" t="s">
        <v>455</v>
      </c>
      <c r="B371" s="1104" t="s">
        <v>456</v>
      </c>
      <c r="C371" s="344" t="s">
        <v>39</v>
      </c>
      <c r="D371" s="1105" t="s">
        <v>40</v>
      </c>
      <c r="E371" s="344" t="s">
        <v>930</v>
      </c>
      <c r="F371" s="1104" t="s">
        <v>931</v>
      </c>
      <c r="G371" s="317">
        <v>24</v>
      </c>
      <c r="H371" s="317" t="s">
        <v>930</v>
      </c>
      <c r="I371" s="62"/>
      <c r="J371" s="62"/>
    </row>
    <row r="372" spans="1:10">
      <c r="A372" s="1103" t="s">
        <v>457</v>
      </c>
      <c r="B372" s="1104" t="s">
        <v>458</v>
      </c>
      <c r="C372" s="344" t="s">
        <v>39</v>
      </c>
      <c r="D372" s="1105" t="s">
        <v>40</v>
      </c>
      <c r="E372" s="344" t="s">
        <v>930</v>
      </c>
      <c r="F372" s="1104" t="s">
        <v>931</v>
      </c>
      <c r="G372" s="317">
        <v>24</v>
      </c>
      <c r="H372" s="317" t="s">
        <v>930</v>
      </c>
      <c r="I372" s="62"/>
      <c r="J372" s="62"/>
    </row>
    <row r="373" spans="1:10">
      <c r="A373" s="1103" t="s">
        <v>459</v>
      </c>
      <c r="B373" s="1104" t="s">
        <v>460</v>
      </c>
      <c r="C373" s="344" t="s">
        <v>39</v>
      </c>
      <c r="D373" s="1105" t="s">
        <v>40</v>
      </c>
      <c r="E373" s="344" t="s">
        <v>930</v>
      </c>
      <c r="F373" s="1104" t="s">
        <v>931</v>
      </c>
      <c r="G373" s="317">
        <v>24</v>
      </c>
      <c r="H373" s="317" t="s">
        <v>930</v>
      </c>
      <c r="I373" s="62"/>
      <c r="J373" s="62"/>
    </row>
    <row r="374" spans="1:10">
      <c r="A374" s="1103" t="s">
        <v>461</v>
      </c>
      <c r="B374" s="1104" t="s">
        <v>462</v>
      </c>
      <c r="C374" s="344" t="s">
        <v>39</v>
      </c>
      <c r="D374" s="1105" t="s">
        <v>40</v>
      </c>
      <c r="E374" s="344" t="s">
        <v>930</v>
      </c>
      <c r="F374" s="1104" t="s">
        <v>931</v>
      </c>
      <c r="G374" s="317">
        <v>24</v>
      </c>
      <c r="H374" s="317" t="s">
        <v>930</v>
      </c>
      <c r="I374" s="62"/>
      <c r="J374" s="62"/>
    </row>
    <row r="375" spans="1:10">
      <c r="A375" s="1103" t="s">
        <v>463</v>
      </c>
      <c r="B375" s="1104" t="s">
        <v>464</v>
      </c>
      <c r="C375" s="344" t="s">
        <v>39</v>
      </c>
      <c r="D375" s="1105" t="s">
        <v>40</v>
      </c>
      <c r="E375" s="344" t="s">
        <v>930</v>
      </c>
      <c r="F375" s="1104" t="s">
        <v>931</v>
      </c>
      <c r="G375" s="317">
        <v>24</v>
      </c>
      <c r="H375" s="317" t="s">
        <v>930</v>
      </c>
      <c r="I375" s="62"/>
      <c r="J375" s="62"/>
    </row>
    <row r="376" spans="1:10">
      <c r="A376" s="1103" t="s">
        <v>465</v>
      </c>
      <c r="B376" s="1104" t="s">
        <v>466</v>
      </c>
      <c r="C376" s="344" t="s">
        <v>39</v>
      </c>
      <c r="D376" s="1105" t="s">
        <v>40</v>
      </c>
      <c r="E376" s="344" t="s">
        <v>930</v>
      </c>
      <c r="F376" s="1104" t="s">
        <v>931</v>
      </c>
      <c r="G376" s="317">
        <v>24</v>
      </c>
      <c r="H376" s="317" t="s">
        <v>930</v>
      </c>
      <c r="I376" s="62"/>
      <c r="J376" s="62"/>
    </row>
    <row r="377" spans="1:10">
      <c r="A377" s="1103" t="s">
        <v>467</v>
      </c>
      <c r="B377" s="1104" t="s">
        <v>468</v>
      </c>
      <c r="C377" s="344" t="s">
        <v>39</v>
      </c>
      <c r="D377" s="1105" t="s">
        <v>40</v>
      </c>
      <c r="E377" s="344" t="s">
        <v>930</v>
      </c>
      <c r="F377" s="1104" t="s">
        <v>931</v>
      </c>
      <c r="G377" s="317">
        <v>24</v>
      </c>
      <c r="H377" s="317" t="s">
        <v>930</v>
      </c>
      <c r="I377" s="62"/>
      <c r="J377" s="62"/>
    </row>
    <row r="378" spans="1:10">
      <c r="A378" s="1103" t="s">
        <v>469</v>
      </c>
      <c r="B378" s="1104" t="s">
        <v>470</v>
      </c>
      <c r="C378" s="344" t="s">
        <v>39</v>
      </c>
      <c r="D378" s="1105" t="s">
        <v>40</v>
      </c>
      <c r="E378" s="344" t="s">
        <v>930</v>
      </c>
      <c r="F378" s="1104" t="s">
        <v>931</v>
      </c>
      <c r="G378" s="317">
        <v>24</v>
      </c>
      <c r="H378" s="317" t="s">
        <v>930</v>
      </c>
      <c r="I378" s="62"/>
      <c r="J378" s="62"/>
    </row>
    <row r="379" spans="1:10">
      <c r="A379" s="1103" t="s">
        <v>471</v>
      </c>
      <c r="B379" s="1104" t="s">
        <v>472</v>
      </c>
      <c r="C379" s="344" t="s">
        <v>39</v>
      </c>
      <c r="D379" s="1105" t="s">
        <v>40</v>
      </c>
      <c r="E379" s="344" t="s">
        <v>930</v>
      </c>
      <c r="F379" s="1104" t="s">
        <v>931</v>
      </c>
      <c r="G379" s="317">
        <v>24</v>
      </c>
      <c r="H379" s="317" t="s">
        <v>932</v>
      </c>
      <c r="I379" s="62"/>
      <c r="J379" s="62"/>
    </row>
    <row r="380" spans="1:10">
      <c r="A380" s="1103" t="s">
        <v>473</v>
      </c>
      <c r="B380" s="1104" t="s">
        <v>474</v>
      </c>
      <c r="C380" s="344" t="s">
        <v>39</v>
      </c>
      <c r="D380" s="1105" t="s">
        <v>40</v>
      </c>
      <c r="E380" s="344" t="s">
        <v>930</v>
      </c>
      <c r="F380" s="1104" t="s">
        <v>931</v>
      </c>
      <c r="G380" s="317">
        <v>24</v>
      </c>
      <c r="H380" s="317" t="s">
        <v>932</v>
      </c>
      <c r="I380" s="62"/>
      <c r="J380" s="62"/>
    </row>
    <row r="381" spans="1:10">
      <c r="A381" s="1103" t="s">
        <v>475</v>
      </c>
      <c r="B381" s="1104" t="s">
        <v>476</v>
      </c>
      <c r="C381" s="344" t="s">
        <v>39</v>
      </c>
      <c r="D381" s="1105" t="s">
        <v>40</v>
      </c>
      <c r="E381" s="344" t="s">
        <v>932</v>
      </c>
      <c r="F381" s="1104" t="s">
        <v>933</v>
      </c>
      <c r="G381" s="317">
        <v>24</v>
      </c>
      <c r="H381" s="317" t="s">
        <v>928</v>
      </c>
      <c r="I381" s="62"/>
      <c r="J381" s="62"/>
    </row>
    <row r="382" spans="1:10">
      <c r="A382" s="1103" t="s">
        <v>477</v>
      </c>
      <c r="B382" s="1104" t="s">
        <v>478</v>
      </c>
      <c r="C382" s="344" t="s">
        <v>39</v>
      </c>
      <c r="D382" s="1105" t="s">
        <v>40</v>
      </c>
      <c r="E382" s="344" t="s">
        <v>932</v>
      </c>
      <c r="F382" s="1104" t="s">
        <v>933</v>
      </c>
      <c r="G382" s="317">
        <v>24</v>
      </c>
      <c r="H382" s="317" t="s">
        <v>928</v>
      </c>
      <c r="I382" s="62"/>
      <c r="J382" s="62"/>
    </row>
    <row r="383" spans="1:10">
      <c r="A383" s="1103" t="s">
        <v>479</v>
      </c>
      <c r="B383" s="1104" t="s">
        <v>480</v>
      </c>
      <c r="C383" s="344" t="s">
        <v>39</v>
      </c>
      <c r="D383" s="1105" t="s">
        <v>40</v>
      </c>
      <c r="E383" s="344" t="s">
        <v>928</v>
      </c>
      <c r="F383" s="1104" t="s">
        <v>929</v>
      </c>
      <c r="G383" s="317">
        <v>19</v>
      </c>
      <c r="H383" s="317" t="s">
        <v>900</v>
      </c>
      <c r="I383" s="62"/>
      <c r="J383" s="62"/>
    </row>
    <row r="384" spans="1:10">
      <c r="A384" s="1103" t="s">
        <v>481</v>
      </c>
      <c r="B384" s="1104" t="s">
        <v>482</v>
      </c>
      <c r="C384" s="344" t="s">
        <v>39</v>
      </c>
      <c r="D384" s="1105" t="s">
        <v>40</v>
      </c>
      <c r="E384" s="344" t="s">
        <v>928</v>
      </c>
      <c r="F384" s="1104" t="s">
        <v>929</v>
      </c>
      <c r="G384" s="317">
        <v>24</v>
      </c>
      <c r="H384" s="317" t="s">
        <v>928</v>
      </c>
      <c r="I384" s="62"/>
      <c r="J384" s="62"/>
    </row>
    <row r="385" spans="1:11">
      <c r="A385" s="1103" t="s">
        <v>6118</v>
      </c>
      <c r="B385" s="1104" t="s">
        <v>6117</v>
      </c>
      <c r="C385" s="344" t="s">
        <v>31</v>
      </c>
      <c r="D385" s="1105" t="s">
        <v>32</v>
      </c>
      <c r="E385" s="344" t="s">
        <v>908</v>
      </c>
      <c r="F385" s="1104" t="s">
        <v>909</v>
      </c>
      <c r="G385" s="317"/>
      <c r="H385" s="317" t="s">
        <v>926</v>
      </c>
      <c r="I385" s="62"/>
      <c r="J385" s="62"/>
    </row>
    <row r="386" spans="1:11" s="145" customFormat="1">
      <c r="A386" s="1103" t="s">
        <v>498</v>
      </c>
      <c r="B386" s="1104" t="s">
        <v>499</v>
      </c>
      <c r="C386" s="344" t="s">
        <v>41</v>
      </c>
      <c r="D386" s="1105" t="s">
        <v>42</v>
      </c>
      <c r="E386" s="344" t="s">
        <v>940</v>
      </c>
      <c r="F386" s="1104" t="s">
        <v>941</v>
      </c>
      <c r="G386" s="317">
        <v>164</v>
      </c>
      <c r="H386" s="317" t="s">
        <v>942</v>
      </c>
      <c r="I386" s="144"/>
      <c r="J386" s="62" t="s">
        <v>6649</v>
      </c>
      <c r="K386" s="144"/>
    </row>
    <row r="387" spans="1:11">
      <c r="A387" s="1103" t="s">
        <v>500</v>
      </c>
      <c r="B387" s="1104" t="s">
        <v>501</v>
      </c>
      <c r="C387" s="344" t="s">
        <v>41</v>
      </c>
      <c r="D387" s="1105" t="s">
        <v>42</v>
      </c>
      <c r="E387" s="344" t="s">
        <v>940</v>
      </c>
      <c r="F387" s="1104" t="s">
        <v>941</v>
      </c>
      <c r="G387" s="317">
        <v>164</v>
      </c>
      <c r="H387" s="317" t="s">
        <v>942</v>
      </c>
      <c r="I387" s="62"/>
      <c r="J387" s="62" t="s">
        <v>6649</v>
      </c>
    </row>
    <row r="388" spans="1:11">
      <c r="A388" s="1103" t="s">
        <v>834</v>
      </c>
      <c r="B388" s="1104" t="s">
        <v>835</v>
      </c>
      <c r="C388" s="344" t="s">
        <v>1157</v>
      </c>
      <c r="D388" s="1105" t="s">
        <v>1158</v>
      </c>
      <c r="E388" s="344" t="s">
        <v>940</v>
      </c>
      <c r="F388" s="1104" t="s">
        <v>941</v>
      </c>
      <c r="G388" s="344">
        <v>164</v>
      </c>
      <c r="H388" s="344" t="s">
        <v>942</v>
      </c>
      <c r="I388" s="62"/>
      <c r="J388" s="62"/>
    </row>
    <row r="389" spans="1:11">
      <c r="A389" s="1103" t="s">
        <v>502</v>
      </c>
      <c r="B389" s="1104" t="s">
        <v>1031</v>
      </c>
      <c r="C389" s="344" t="s">
        <v>670</v>
      </c>
      <c r="D389" s="1105" t="s">
        <v>671</v>
      </c>
      <c r="E389" s="344" t="s">
        <v>942</v>
      </c>
      <c r="F389" s="1104" t="s">
        <v>943</v>
      </c>
      <c r="G389" s="317">
        <v>24</v>
      </c>
      <c r="H389" s="317" t="s">
        <v>928</v>
      </c>
      <c r="I389" s="62"/>
      <c r="J389" s="62"/>
    </row>
    <row r="390" spans="1:11">
      <c r="A390" s="1103" t="s">
        <v>503</v>
      </c>
      <c r="B390" s="1104" t="s">
        <v>504</v>
      </c>
      <c r="C390" s="344" t="s">
        <v>670</v>
      </c>
      <c r="D390" s="1105" t="s">
        <v>671</v>
      </c>
      <c r="E390" s="344" t="s">
        <v>942</v>
      </c>
      <c r="F390" s="1104" t="s">
        <v>943</v>
      </c>
      <c r="G390" s="317">
        <v>24</v>
      </c>
      <c r="H390" s="317" t="s">
        <v>928</v>
      </c>
      <c r="I390" s="62"/>
      <c r="J390" s="62"/>
    </row>
    <row r="391" spans="1:11">
      <c r="A391" s="1103" t="s">
        <v>505</v>
      </c>
      <c r="B391" s="1104" t="s">
        <v>506</v>
      </c>
      <c r="C391" s="344" t="s">
        <v>670</v>
      </c>
      <c r="D391" s="1105" t="s">
        <v>671</v>
      </c>
      <c r="E391" s="344" t="s">
        <v>942</v>
      </c>
      <c r="F391" s="1104" t="s">
        <v>943</v>
      </c>
      <c r="G391" s="317">
        <v>24</v>
      </c>
      <c r="H391" s="317" t="s">
        <v>928</v>
      </c>
      <c r="I391" s="62"/>
      <c r="J391" s="62"/>
    </row>
    <row r="392" spans="1:11">
      <c r="A392" s="1103" t="s">
        <v>507</v>
      </c>
      <c r="B392" s="1104" t="s">
        <v>1032</v>
      </c>
      <c r="C392" s="344" t="s">
        <v>670</v>
      </c>
      <c r="D392" s="1105" t="s">
        <v>671</v>
      </c>
      <c r="E392" s="344" t="s">
        <v>942</v>
      </c>
      <c r="F392" s="1104" t="s">
        <v>943</v>
      </c>
      <c r="G392" s="317">
        <v>24</v>
      </c>
      <c r="H392" s="317" t="s">
        <v>928</v>
      </c>
      <c r="I392" s="62"/>
      <c r="J392" s="62"/>
    </row>
    <row r="393" spans="1:11">
      <c r="A393" s="1103" t="s">
        <v>508</v>
      </c>
      <c r="B393" s="1104" t="s">
        <v>1033</v>
      </c>
      <c r="C393" s="344" t="s">
        <v>670</v>
      </c>
      <c r="D393" s="1105" t="s">
        <v>671</v>
      </c>
      <c r="E393" s="344" t="s">
        <v>942</v>
      </c>
      <c r="F393" s="1104" t="s">
        <v>943</v>
      </c>
      <c r="G393" s="317">
        <v>24</v>
      </c>
      <c r="H393" s="317" t="s">
        <v>928</v>
      </c>
      <c r="I393" s="62"/>
      <c r="J393" s="62"/>
    </row>
    <row r="394" spans="1:11">
      <c r="A394" s="1103" t="s">
        <v>509</v>
      </c>
      <c r="B394" s="1104" t="s">
        <v>1147</v>
      </c>
      <c r="C394" s="344" t="s">
        <v>670</v>
      </c>
      <c r="D394" s="1105" t="s">
        <v>671</v>
      </c>
      <c r="E394" s="344" t="s">
        <v>942</v>
      </c>
      <c r="F394" s="1104" t="s">
        <v>943</v>
      </c>
      <c r="G394" s="317">
        <v>24</v>
      </c>
      <c r="H394" s="317" t="s">
        <v>930</v>
      </c>
      <c r="I394" s="62"/>
      <c r="J394" s="62"/>
    </row>
    <row r="395" spans="1:11">
      <c r="A395" s="1103" t="s">
        <v>510</v>
      </c>
      <c r="B395" s="1104" t="s">
        <v>1034</v>
      </c>
      <c r="C395" s="344" t="s">
        <v>670</v>
      </c>
      <c r="D395" s="1105" t="s">
        <v>671</v>
      </c>
      <c r="E395" s="344" t="s">
        <v>942</v>
      </c>
      <c r="F395" s="1104" t="s">
        <v>943</v>
      </c>
      <c r="G395" s="317">
        <v>24</v>
      </c>
      <c r="H395" s="317" t="s">
        <v>930</v>
      </c>
      <c r="I395" s="62"/>
      <c r="J395" s="62"/>
    </row>
    <row r="396" spans="1:11">
      <c r="A396" s="1103" t="s">
        <v>511</v>
      </c>
      <c r="B396" s="1104" t="s">
        <v>512</v>
      </c>
      <c r="C396" s="344" t="s">
        <v>670</v>
      </c>
      <c r="D396" s="1105" t="s">
        <v>671</v>
      </c>
      <c r="E396" s="344" t="s">
        <v>942</v>
      </c>
      <c r="F396" s="1104" t="s">
        <v>943</v>
      </c>
      <c r="G396" s="317">
        <v>24</v>
      </c>
      <c r="H396" s="317" t="s">
        <v>932</v>
      </c>
      <c r="I396" s="62"/>
      <c r="J396" s="62"/>
    </row>
    <row r="397" spans="1:11">
      <c r="A397" s="1103" t="s">
        <v>513</v>
      </c>
      <c r="B397" s="1104" t="s">
        <v>514</v>
      </c>
      <c r="C397" s="344" t="s">
        <v>670</v>
      </c>
      <c r="D397" s="1105" t="s">
        <v>671</v>
      </c>
      <c r="E397" s="344" t="s">
        <v>942</v>
      </c>
      <c r="F397" s="1104" t="s">
        <v>943</v>
      </c>
      <c r="G397" s="317">
        <v>24</v>
      </c>
      <c r="H397" s="317" t="s">
        <v>932</v>
      </c>
      <c r="I397" s="62"/>
      <c r="J397" s="62"/>
    </row>
    <row r="398" spans="1:11">
      <c r="A398" s="1103" t="s">
        <v>6120</v>
      </c>
      <c r="B398" s="1104" t="s">
        <v>6119</v>
      </c>
      <c r="C398" s="344" t="s">
        <v>670</v>
      </c>
      <c r="D398" s="1105" t="s">
        <v>671</v>
      </c>
      <c r="E398" s="344" t="s">
        <v>942</v>
      </c>
      <c r="F398" s="1104" t="s">
        <v>943</v>
      </c>
      <c r="G398" s="344">
        <v>24</v>
      </c>
      <c r="H398" s="344" t="s">
        <v>932</v>
      </c>
      <c r="I398" s="62"/>
      <c r="J398" s="62"/>
    </row>
    <row r="399" spans="1:11">
      <c r="A399" s="1103" t="s">
        <v>515</v>
      </c>
      <c r="B399" s="1104" t="s">
        <v>1035</v>
      </c>
      <c r="C399" s="344" t="s">
        <v>670</v>
      </c>
      <c r="D399" s="1105" t="s">
        <v>671</v>
      </c>
      <c r="E399" s="344" t="s">
        <v>942</v>
      </c>
      <c r="F399" s="1104" t="s">
        <v>943</v>
      </c>
      <c r="G399" s="344">
        <v>24</v>
      </c>
      <c r="H399" s="344" t="s">
        <v>928</v>
      </c>
      <c r="I399" s="62"/>
      <c r="J399" s="62"/>
    </row>
    <row r="400" spans="1:11">
      <c r="A400" s="1103" t="s">
        <v>516</v>
      </c>
      <c r="B400" s="1104" t="s">
        <v>1036</v>
      </c>
      <c r="C400" s="344" t="s">
        <v>670</v>
      </c>
      <c r="D400" s="1105" t="s">
        <v>671</v>
      </c>
      <c r="E400" s="344" t="s">
        <v>942</v>
      </c>
      <c r="F400" s="1104" t="s">
        <v>943</v>
      </c>
      <c r="G400" s="344">
        <v>24</v>
      </c>
      <c r="H400" s="344" t="s">
        <v>928</v>
      </c>
      <c r="I400" s="62"/>
      <c r="J400" s="62"/>
    </row>
    <row r="401" spans="1:10">
      <c r="A401" s="1103" t="s">
        <v>6150</v>
      </c>
      <c r="B401" s="1104" t="s">
        <v>6148</v>
      </c>
      <c r="C401" s="344" t="s">
        <v>670</v>
      </c>
      <c r="D401" s="1105" t="s">
        <v>671</v>
      </c>
      <c r="E401" s="344" t="s">
        <v>942</v>
      </c>
      <c r="F401" s="1104" t="s">
        <v>943</v>
      </c>
      <c r="G401" s="344">
        <v>24</v>
      </c>
      <c r="H401" s="344" t="s">
        <v>928</v>
      </c>
      <c r="I401" s="62"/>
      <c r="J401" s="62"/>
    </row>
    <row r="402" spans="1:10">
      <c r="A402" s="1103" t="s">
        <v>6151</v>
      </c>
      <c r="B402" s="1104" t="s">
        <v>6149</v>
      </c>
      <c r="C402" s="344" t="s">
        <v>670</v>
      </c>
      <c r="D402" s="1105" t="s">
        <v>671</v>
      </c>
      <c r="E402" s="344" t="s">
        <v>942</v>
      </c>
      <c r="F402" s="1104" t="s">
        <v>943</v>
      </c>
      <c r="G402" s="344">
        <v>24</v>
      </c>
      <c r="H402" s="344" t="s">
        <v>928</v>
      </c>
      <c r="I402" s="62"/>
      <c r="J402" s="62"/>
    </row>
    <row r="403" spans="1:10">
      <c r="A403" s="1103" t="s">
        <v>1148</v>
      </c>
      <c r="B403" s="1104" t="s">
        <v>1139</v>
      </c>
      <c r="C403" s="344" t="s">
        <v>41</v>
      </c>
      <c r="D403" s="1105" t="s">
        <v>42</v>
      </c>
      <c r="E403" s="344" t="s">
        <v>940</v>
      </c>
      <c r="F403" s="1104" t="s">
        <v>941</v>
      </c>
      <c r="G403" s="317">
        <v>164</v>
      </c>
      <c r="H403" s="317" t="s">
        <v>942</v>
      </c>
      <c r="I403" s="62"/>
      <c r="J403" s="62" t="s">
        <v>6649</v>
      </c>
    </row>
    <row r="404" spans="1:10">
      <c r="A404" s="1103" t="s">
        <v>517</v>
      </c>
      <c r="B404" s="1104" t="s">
        <v>518</v>
      </c>
      <c r="C404" s="344" t="s">
        <v>41</v>
      </c>
      <c r="D404" s="1105" t="s">
        <v>42</v>
      </c>
      <c r="E404" s="344" t="s">
        <v>940</v>
      </c>
      <c r="F404" s="1104" t="s">
        <v>941</v>
      </c>
      <c r="G404" s="317">
        <v>164</v>
      </c>
      <c r="H404" s="317" t="s">
        <v>942</v>
      </c>
      <c r="I404" s="62"/>
      <c r="J404" s="62" t="s">
        <v>6649</v>
      </c>
    </row>
    <row r="405" spans="1:10">
      <c r="A405" s="1103" t="s">
        <v>519</v>
      </c>
      <c r="B405" s="1104" t="s">
        <v>520</v>
      </c>
      <c r="C405" s="344" t="s">
        <v>41</v>
      </c>
      <c r="D405" s="1105" t="s">
        <v>42</v>
      </c>
      <c r="E405" s="344" t="s">
        <v>940</v>
      </c>
      <c r="F405" s="1104" t="s">
        <v>941</v>
      </c>
      <c r="G405" s="317">
        <v>164</v>
      </c>
      <c r="H405" s="317" t="s">
        <v>942</v>
      </c>
      <c r="I405" s="62"/>
      <c r="J405" s="62" t="s">
        <v>6649</v>
      </c>
    </row>
    <row r="406" spans="1:10">
      <c r="A406" s="1103" t="s">
        <v>521</v>
      </c>
      <c r="B406" s="1104" t="s">
        <v>522</v>
      </c>
      <c r="C406" s="344" t="s">
        <v>41</v>
      </c>
      <c r="D406" s="1105" t="s">
        <v>42</v>
      </c>
      <c r="E406" s="344" t="s">
        <v>940</v>
      </c>
      <c r="F406" s="1104" t="s">
        <v>941</v>
      </c>
      <c r="G406" s="317">
        <v>164</v>
      </c>
      <c r="H406" s="317" t="s">
        <v>942</v>
      </c>
      <c r="I406" s="62"/>
      <c r="J406" s="62" t="s">
        <v>6649</v>
      </c>
    </row>
    <row r="407" spans="1:10">
      <c r="A407" s="1103" t="s">
        <v>523</v>
      </c>
      <c r="B407" s="1104" t="s">
        <v>524</v>
      </c>
      <c r="C407" s="344" t="s">
        <v>41</v>
      </c>
      <c r="D407" s="1105" t="s">
        <v>42</v>
      </c>
      <c r="E407" s="344" t="s">
        <v>940</v>
      </c>
      <c r="F407" s="1104" t="s">
        <v>941</v>
      </c>
      <c r="G407" s="317">
        <v>164</v>
      </c>
      <c r="H407" s="317" t="s">
        <v>942</v>
      </c>
      <c r="I407" s="62"/>
      <c r="J407" s="62" t="s">
        <v>6649</v>
      </c>
    </row>
    <row r="408" spans="1:10">
      <c r="A408" s="1103" t="s">
        <v>525</v>
      </c>
      <c r="B408" s="1104" t="s">
        <v>526</v>
      </c>
      <c r="C408" s="344" t="s">
        <v>41</v>
      </c>
      <c r="D408" s="1105" t="s">
        <v>42</v>
      </c>
      <c r="E408" s="344" t="s">
        <v>940</v>
      </c>
      <c r="F408" s="1104" t="s">
        <v>941</v>
      </c>
      <c r="G408" s="317">
        <v>164</v>
      </c>
      <c r="H408" s="317" t="s">
        <v>942</v>
      </c>
      <c r="I408" s="62"/>
      <c r="J408" s="62" t="s">
        <v>6649</v>
      </c>
    </row>
    <row r="409" spans="1:10">
      <c r="A409" s="1103" t="s">
        <v>527</v>
      </c>
      <c r="B409" s="1104" t="s">
        <v>528</v>
      </c>
      <c r="C409" s="344" t="s">
        <v>41</v>
      </c>
      <c r="D409" s="1105" t="s">
        <v>42</v>
      </c>
      <c r="E409" s="344" t="s">
        <v>940</v>
      </c>
      <c r="F409" s="1104" t="s">
        <v>941</v>
      </c>
      <c r="G409" s="317">
        <v>164</v>
      </c>
      <c r="H409" s="317" t="s">
        <v>942</v>
      </c>
      <c r="I409" s="62"/>
      <c r="J409" s="62" t="s">
        <v>6649</v>
      </c>
    </row>
    <row r="410" spans="1:10">
      <c r="A410" s="1103" t="s">
        <v>529</v>
      </c>
      <c r="B410" s="1104" t="s">
        <v>530</v>
      </c>
      <c r="C410" s="344" t="s">
        <v>41</v>
      </c>
      <c r="D410" s="1105" t="s">
        <v>42</v>
      </c>
      <c r="E410" s="344" t="s">
        <v>940</v>
      </c>
      <c r="F410" s="1104" t="s">
        <v>941</v>
      </c>
      <c r="G410" s="317">
        <v>164</v>
      </c>
      <c r="H410" s="317" t="s">
        <v>942</v>
      </c>
      <c r="I410" s="62"/>
      <c r="J410" s="62" t="s">
        <v>6649</v>
      </c>
    </row>
    <row r="411" spans="1:10">
      <c r="A411" s="1103" t="s">
        <v>531</v>
      </c>
      <c r="B411" s="1104" t="s">
        <v>532</v>
      </c>
      <c r="C411" s="344" t="s">
        <v>41</v>
      </c>
      <c r="D411" s="1105" t="s">
        <v>42</v>
      </c>
      <c r="E411" s="344" t="s">
        <v>940</v>
      </c>
      <c r="F411" s="1104" t="s">
        <v>941</v>
      </c>
      <c r="G411" s="317">
        <v>164</v>
      </c>
      <c r="H411" s="317" t="s">
        <v>942</v>
      </c>
      <c r="I411" s="62"/>
      <c r="J411" s="62" t="s">
        <v>6649</v>
      </c>
    </row>
    <row r="412" spans="1:10">
      <c r="A412" s="1103" t="s">
        <v>533</v>
      </c>
      <c r="B412" s="1104" t="s">
        <v>534</v>
      </c>
      <c r="C412" s="344" t="s">
        <v>41</v>
      </c>
      <c r="D412" s="1105" t="s">
        <v>42</v>
      </c>
      <c r="E412" s="344" t="s">
        <v>940</v>
      </c>
      <c r="F412" s="1104" t="s">
        <v>941</v>
      </c>
      <c r="G412" s="317">
        <v>164</v>
      </c>
      <c r="H412" s="317" t="s">
        <v>942</v>
      </c>
      <c r="I412" s="62"/>
      <c r="J412" s="62" t="s">
        <v>6649</v>
      </c>
    </row>
    <row r="413" spans="1:10">
      <c r="A413" s="1103" t="s">
        <v>535</v>
      </c>
      <c r="B413" s="1104" t="s">
        <v>536</v>
      </c>
      <c r="C413" s="344" t="s">
        <v>41</v>
      </c>
      <c r="D413" s="1105" t="s">
        <v>42</v>
      </c>
      <c r="E413" s="344" t="s">
        <v>940</v>
      </c>
      <c r="F413" s="1104" t="s">
        <v>941</v>
      </c>
      <c r="G413" s="317">
        <v>164</v>
      </c>
      <c r="H413" s="317" t="s">
        <v>942</v>
      </c>
      <c r="I413" s="62"/>
      <c r="J413" s="62" t="s">
        <v>6649</v>
      </c>
    </row>
    <row r="414" spans="1:10">
      <c r="A414" s="1103" t="s">
        <v>537</v>
      </c>
      <c r="B414" s="1104" t="s">
        <v>538</v>
      </c>
      <c r="C414" s="344" t="s">
        <v>41</v>
      </c>
      <c r="D414" s="1105" t="s">
        <v>42</v>
      </c>
      <c r="E414" s="344" t="s">
        <v>940</v>
      </c>
      <c r="F414" s="1104" t="s">
        <v>941</v>
      </c>
      <c r="G414" s="317">
        <v>164</v>
      </c>
      <c r="H414" s="317" t="s">
        <v>942</v>
      </c>
      <c r="I414" s="62"/>
      <c r="J414" s="62" t="s">
        <v>6649</v>
      </c>
    </row>
    <row r="415" spans="1:10">
      <c r="A415" s="1103" t="s">
        <v>539</v>
      </c>
      <c r="B415" s="1104" t="s">
        <v>540</v>
      </c>
      <c r="C415" s="344" t="s">
        <v>41</v>
      </c>
      <c r="D415" s="1105" t="s">
        <v>42</v>
      </c>
      <c r="E415" s="344" t="s">
        <v>940</v>
      </c>
      <c r="F415" s="1104" t="s">
        <v>941</v>
      </c>
      <c r="G415" s="317">
        <v>164</v>
      </c>
      <c r="H415" s="317" t="s">
        <v>942</v>
      </c>
      <c r="I415" s="62"/>
      <c r="J415" s="62" t="s">
        <v>6649</v>
      </c>
    </row>
    <row r="416" spans="1:10">
      <c r="A416" s="1103" t="s">
        <v>541</v>
      </c>
      <c r="B416" s="1104" t="s">
        <v>542</v>
      </c>
      <c r="C416" s="344" t="s">
        <v>41</v>
      </c>
      <c r="D416" s="1105" t="s">
        <v>42</v>
      </c>
      <c r="E416" s="344" t="s">
        <v>940</v>
      </c>
      <c r="F416" s="1104" t="s">
        <v>941</v>
      </c>
      <c r="G416" s="317">
        <v>25</v>
      </c>
      <c r="H416" s="317" t="s">
        <v>940</v>
      </c>
      <c r="I416" s="62"/>
      <c r="J416" s="62" t="s">
        <v>6649</v>
      </c>
    </row>
    <row r="417" spans="1:12">
      <c r="A417" s="1103" t="s">
        <v>543</v>
      </c>
      <c r="B417" s="1104" t="s">
        <v>544</v>
      </c>
      <c r="C417" s="344" t="s">
        <v>41</v>
      </c>
      <c r="D417" s="1105" t="s">
        <v>42</v>
      </c>
      <c r="E417" s="344" t="s">
        <v>940</v>
      </c>
      <c r="F417" s="1104" t="s">
        <v>941</v>
      </c>
      <c r="G417" s="317">
        <v>25</v>
      </c>
      <c r="H417" s="317" t="s">
        <v>940</v>
      </c>
      <c r="I417" s="62"/>
      <c r="J417" s="62" t="s">
        <v>6649</v>
      </c>
    </row>
    <row r="418" spans="1:12">
      <c r="A418" s="1103" t="s">
        <v>545</v>
      </c>
      <c r="B418" s="1104" t="s">
        <v>546</v>
      </c>
      <c r="C418" s="344" t="s">
        <v>41</v>
      </c>
      <c r="D418" s="1105" t="s">
        <v>42</v>
      </c>
      <c r="E418" s="344" t="s">
        <v>940</v>
      </c>
      <c r="F418" s="1104" t="s">
        <v>941</v>
      </c>
      <c r="G418" s="317">
        <v>25</v>
      </c>
      <c r="H418" s="317" t="s">
        <v>940</v>
      </c>
      <c r="I418" s="62"/>
      <c r="J418" s="62" t="s">
        <v>6649</v>
      </c>
    </row>
    <row r="419" spans="1:12">
      <c r="A419" s="1103" t="s">
        <v>547</v>
      </c>
      <c r="B419" s="1104" t="s">
        <v>548</v>
      </c>
      <c r="C419" s="344" t="s">
        <v>41</v>
      </c>
      <c r="D419" s="1105" t="s">
        <v>42</v>
      </c>
      <c r="E419" s="344" t="s">
        <v>940</v>
      </c>
      <c r="F419" s="1104" t="s">
        <v>941</v>
      </c>
      <c r="G419" s="317">
        <v>25</v>
      </c>
      <c r="H419" s="317" t="s">
        <v>940</v>
      </c>
      <c r="I419" s="62"/>
      <c r="J419" s="62" t="s">
        <v>6649</v>
      </c>
    </row>
    <row r="420" spans="1:12">
      <c r="A420" s="1103" t="s">
        <v>549</v>
      </c>
      <c r="B420" s="1104" t="s">
        <v>550</v>
      </c>
      <c r="C420" s="344" t="s">
        <v>41</v>
      </c>
      <c r="D420" s="1105" t="s">
        <v>42</v>
      </c>
      <c r="E420" s="344" t="s">
        <v>940</v>
      </c>
      <c r="F420" s="1104" t="s">
        <v>941</v>
      </c>
      <c r="G420" s="317">
        <v>25</v>
      </c>
      <c r="H420" s="317" t="s">
        <v>940</v>
      </c>
      <c r="I420" s="62"/>
      <c r="J420" s="62" t="s">
        <v>6649</v>
      </c>
    </row>
    <row r="421" spans="1:12">
      <c r="A421" s="1103" t="s">
        <v>551</v>
      </c>
      <c r="B421" s="1104" t="s">
        <v>552</v>
      </c>
      <c r="C421" s="344" t="s">
        <v>41</v>
      </c>
      <c r="D421" s="1105" t="s">
        <v>42</v>
      </c>
      <c r="E421" s="344" t="s">
        <v>940</v>
      </c>
      <c r="F421" s="1104" t="s">
        <v>941</v>
      </c>
      <c r="G421" s="317">
        <v>25</v>
      </c>
      <c r="H421" s="317" t="s">
        <v>940</v>
      </c>
      <c r="I421" s="62"/>
      <c r="J421" s="62" t="s">
        <v>6649</v>
      </c>
    </row>
    <row r="422" spans="1:12" s="145" customFormat="1">
      <c r="A422" s="1103" t="s">
        <v>553</v>
      </c>
      <c r="B422" s="1104" t="s">
        <v>554</v>
      </c>
      <c r="C422" s="344" t="s">
        <v>41</v>
      </c>
      <c r="D422" s="1105" t="s">
        <v>42</v>
      </c>
      <c r="E422" s="344" t="s">
        <v>940</v>
      </c>
      <c r="F422" s="1104" t="s">
        <v>941</v>
      </c>
      <c r="G422" s="317">
        <v>25</v>
      </c>
      <c r="H422" s="317" t="s">
        <v>940</v>
      </c>
      <c r="I422" s="144"/>
      <c r="J422" s="62" t="s">
        <v>6649</v>
      </c>
      <c r="K422" s="144"/>
    </row>
    <row r="423" spans="1:12" s="145" customFormat="1">
      <c r="A423" s="1103" t="s">
        <v>555</v>
      </c>
      <c r="B423" s="1104" t="s">
        <v>556</v>
      </c>
      <c r="C423" s="344" t="s">
        <v>41</v>
      </c>
      <c r="D423" s="1105" t="s">
        <v>42</v>
      </c>
      <c r="E423" s="344" t="s">
        <v>940</v>
      </c>
      <c r="F423" s="1104" t="s">
        <v>941</v>
      </c>
      <c r="G423" s="317">
        <v>25</v>
      </c>
      <c r="H423" s="317" t="s">
        <v>940</v>
      </c>
      <c r="I423" s="144"/>
      <c r="J423" s="62" t="s">
        <v>6649</v>
      </c>
      <c r="K423" s="144"/>
    </row>
    <row r="424" spans="1:12" s="145" customFormat="1">
      <c r="A424" s="1103" t="s">
        <v>2286</v>
      </c>
      <c r="B424" s="1104" t="s">
        <v>836</v>
      </c>
      <c r="C424" s="344" t="s">
        <v>1157</v>
      </c>
      <c r="D424" s="1105" t="s">
        <v>1158</v>
      </c>
      <c r="E424" s="344" t="s">
        <v>940</v>
      </c>
      <c r="F424" s="1104" t="s">
        <v>941</v>
      </c>
      <c r="G424" s="344">
        <v>25</v>
      </c>
      <c r="H424" s="344" t="s">
        <v>940</v>
      </c>
      <c r="I424" s="144"/>
      <c r="J424" s="144"/>
      <c r="K424" s="144"/>
    </row>
    <row r="425" spans="1:12" s="145" customFormat="1">
      <c r="A425" s="1103" t="s">
        <v>837</v>
      </c>
      <c r="B425" s="1104" t="s">
        <v>838</v>
      </c>
      <c r="C425" s="344" t="s">
        <v>1157</v>
      </c>
      <c r="D425" s="1105" t="s">
        <v>1158</v>
      </c>
      <c r="E425" s="344" t="s">
        <v>940</v>
      </c>
      <c r="F425" s="1104" t="s">
        <v>941</v>
      </c>
      <c r="G425" s="344">
        <v>25</v>
      </c>
      <c r="H425" s="344" t="s">
        <v>940</v>
      </c>
      <c r="I425" s="144"/>
      <c r="J425" s="144"/>
      <c r="K425" s="144"/>
    </row>
    <row r="426" spans="1:12" s="145" customFormat="1">
      <c r="A426" s="1103" t="s">
        <v>839</v>
      </c>
      <c r="B426" s="1104" t="s">
        <v>840</v>
      </c>
      <c r="C426" s="344" t="s">
        <v>1157</v>
      </c>
      <c r="D426" s="1105" t="s">
        <v>1158</v>
      </c>
      <c r="E426" s="344" t="s">
        <v>940</v>
      </c>
      <c r="F426" s="1104" t="s">
        <v>941</v>
      </c>
      <c r="G426" s="344">
        <v>25</v>
      </c>
      <c r="H426" s="344" t="s">
        <v>940</v>
      </c>
      <c r="I426" s="144"/>
      <c r="J426" s="144"/>
      <c r="K426" s="144"/>
    </row>
    <row r="427" spans="1:12" s="145" customFormat="1">
      <c r="A427" s="1103" t="s">
        <v>557</v>
      </c>
      <c r="B427" s="1104" t="s">
        <v>1037</v>
      </c>
      <c r="C427" s="344" t="s">
        <v>1157</v>
      </c>
      <c r="D427" s="1105" t="s">
        <v>1158</v>
      </c>
      <c r="E427" s="344" t="s">
        <v>940</v>
      </c>
      <c r="F427" s="1104" t="s">
        <v>941</v>
      </c>
      <c r="G427" s="344">
        <v>25</v>
      </c>
      <c r="H427" s="344" t="s">
        <v>940</v>
      </c>
      <c r="I427" s="144"/>
      <c r="J427" s="144"/>
      <c r="K427" s="144"/>
    </row>
    <row r="428" spans="1:12" s="145" customFormat="1">
      <c r="A428" s="1103" t="s">
        <v>841</v>
      </c>
      <c r="B428" s="1104" t="s">
        <v>842</v>
      </c>
      <c r="C428" s="344" t="s">
        <v>1157</v>
      </c>
      <c r="D428" s="1105" t="s">
        <v>1158</v>
      </c>
      <c r="E428" s="344" t="s">
        <v>940</v>
      </c>
      <c r="F428" s="1104" t="s">
        <v>941</v>
      </c>
      <c r="G428" s="344">
        <v>25</v>
      </c>
      <c r="H428" s="344" t="s">
        <v>940</v>
      </c>
      <c r="I428" s="144"/>
      <c r="J428" s="144"/>
      <c r="K428" s="144"/>
    </row>
    <row r="429" spans="1:12">
      <c r="A429" s="1103" t="s">
        <v>843</v>
      </c>
      <c r="B429" s="1104" t="s">
        <v>844</v>
      </c>
      <c r="C429" s="344" t="s">
        <v>1157</v>
      </c>
      <c r="D429" s="1105" t="s">
        <v>1158</v>
      </c>
      <c r="E429" s="344" t="s">
        <v>940</v>
      </c>
      <c r="F429" s="1104" t="s">
        <v>941</v>
      </c>
      <c r="G429" s="344">
        <v>25</v>
      </c>
      <c r="H429" s="344" t="s">
        <v>940</v>
      </c>
      <c r="I429" s="62"/>
      <c r="J429" s="62"/>
    </row>
    <row r="430" spans="1:12">
      <c r="A430" s="1103" t="s">
        <v>558</v>
      </c>
      <c r="B430" s="1104" t="s">
        <v>6339</v>
      </c>
      <c r="C430" s="344" t="s">
        <v>1157</v>
      </c>
      <c r="D430" s="1105" t="s">
        <v>1158</v>
      </c>
      <c r="E430" s="344" t="s">
        <v>940</v>
      </c>
      <c r="F430" s="1104" t="s">
        <v>941</v>
      </c>
      <c r="G430" s="344">
        <v>25</v>
      </c>
      <c r="H430" s="344" t="s">
        <v>940</v>
      </c>
      <c r="I430" s="62"/>
      <c r="J430" s="62"/>
    </row>
    <row r="431" spans="1:12">
      <c r="A431" s="1103" t="s">
        <v>6338</v>
      </c>
      <c r="B431" s="1104" t="s">
        <v>6336</v>
      </c>
      <c r="C431" s="344" t="s">
        <v>41</v>
      </c>
      <c r="D431" s="1105" t="s">
        <v>42</v>
      </c>
      <c r="E431" s="344" t="s">
        <v>940</v>
      </c>
      <c r="F431" s="1104" t="s">
        <v>941</v>
      </c>
      <c r="G431" s="344"/>
      <c r="H431" s="344" t="s">
        <v>940</v>
      </c>
      <c r="I431" s="144"/>
      <c r="J431" s="144"/>
      <c r="K431" s="144"/>
      <c r="L431" s="145"/>
    </row>
    <row r="432" spans="1:12">
      <c r="A432" s="1103" t="s">
        <v>6337</v>
      </c>
      <c r="B432" s="1104" t="s">
        <v>559</v>
      </c>
      <c r="C432" s="344" t="s">
        <v>41</v>
      </c>
      <c r="D432" s="1105" t="s">
        <v>42</v>
      </c>
      <c r="E432" s="344" t="s">
        <v>940</v>
      </c>
      <c r="F432" s="1104" t="s">
        <v>941</v>
      </c>
      <c r="G432" s="344"/>
      <c r="H432" s="344" t="s">
        <v>940</v>
      </c>
      <c r="I432" s="144"/>
      <c r="J432" s="144"/>
      <c r="K432" s="144"/>
      <c r="L432" s="145"/>
    </row>
    <row r="433" spans="1:12">
      <c r="A433" s="1103" t="s">
        <v>845</v>
      </c>
      <c r="B433" s="1104" t="s">
        <v>6340</v>
      </c>
      <c r="C433" s="344" t="s">
        <v>41</v>
      </c>
      <c r="D433" s="1105" t="s">
        <v>42</v>
      </c>
      <c r="E433" s="344" t="s">
        <v>940</v>
      </c>
      <c r="F433" s="1104" t="s">
        <v>941</v>
      </c>
      <c r="G433" s="344">
        <v>25</v>
      </c>
      <c r="H433" s="344" t="s">
        <v>940</v>
      </c>
      <c r="I433" s="144"/>
      <c r="J433" s="144" t="s">
        <v>6649</v>
      </c>
      <c r="K433" s="144"/>
      <c r="L433" s="145"/>
    </row>
    <row r="434" spans="1:12">
      <c r="A434" s="1103" t="s">
        <v>560</v>
      </c>
      <c r="B434" s="1104" t="s">
        <v>561</v>
      </c>
      <c r="C434" s="344" t="s">
        <v>41</v>
      </c>
      <c r="D434" s="1105" t="s">
        <v>42</v>
      </c>
      <c r="E434" s="344" t="s">
        <v>940</v>
      </c>
      <c r="F434" s="1104" t="s">
        <v>941</v>
      </c>
      <c r="G434" s="344">
        <v>25</v>
      </c>
      <c r="H434" s="344" t="s">
        <v>940</v>
      </c>
      <c r="I434" s="144"/>
      <c r="J434" s="144" t="s">
        <v>6649</v>
      </c>
      <c r="K434" s="144"/>
      <c r="L434" s="145"/>
    </row>
    <row r="435" spans="1:12">
      <c r="A435" s="1103" t="s">
        <v>562</v>
      </c>
      <c r="B435" s="1104" t="s">
        <v>563</v>
      </c>
      <c r="C435" s="344" t="s">
        <v>41</v>
      </c>
      <c r="D435" s="1105" t="s">
        <v>42</v>
      </c>
      <c r="E435" s="344" t="s">
        <v>940</v>
      </c>
      <c r="F435" s="1104" t="s">
        <v>941</v>
      </c>
      <c r="G435" s="317">
        <v>25</v>
      </c>
      <c r="H435" s="317" t="s">
        <v>940</v>
      </c>
      <c r="I435" s="62"/>
      <c r="J435" s="62" t="s">
        <v>6649</v>
      </c>
    </row>
    <row r="436" spans="1:12">
      <c r="A436" s="1103" t="s">
        <v>564</v>
      </c>
      <c r="B436" s="1104" t="s">
        <v>565</v>
      </c>
      <c r="C436" s="344" t="s">
        <v>41</v>
      </c>
      <c r="D436" s="1105" t="s">
        <v>42</v>
      </c>
      <c r="E436" s="344" t="s">
        <v>940</v>
      </c>
      <c r="F436" s="1104" t="s">
        <v>941</v>
      </c>
      <c r="G436" s="317">
        <v>25</v>
      </c>
      <c r="H436" s="317" t="s">
        <v>940</v>
      </c>
      <c r="I436" s="62"/>
      <c r="J436" s="62" t="s">
        <v>6649</v>
      </c>
    </row>
    <row r="437" spans="1:12">
      <c r="A437" s="1103" t="s">
        <v>566</v>
      </c>
      <c r="B437" s="1104" t="s">
        <v>567</v>
      </c>
      <c r="C437" s="344" t="s">
        <v>41</v>
      </c>
      <c r="D437" s="1105" t="s">
        <v>42</v>
      </c>
      <c r="E437" s="344" t="s">
        <v>940</v>
      </c>
      <c r="F437" s="1104" t="s">
        <v>941</v>
      </c>
      <c r="G437" s="317">
        <v>25</v>
      </c>
      <c r="H437" s="317" t="s">
        <v>940</v>
      </c>
      <c r="I437" s="62"/>
      <c r="J437" s="62" t="s">
        <v>6649</v>
      </c>
    </row>
    <row r="438" spans="1:12">
      <c r="A438" s="1103" t="s">
        <v>568</v>
      </c>
      <c r="B438" s="1104" t="s">
        <v>1038</v>
      </c>
      <c r="C438" s="344" t="s">
        <v>41</v>
      </c>
      <c r="D438" s="1105" t="s">
        <v>42</v>
      </c>
      <c r="E438" s="344" t="s">
        <v>940</v>
      </c>
      <c r="F438" s="1104" t="s">
        <v>941</v>
      </c>
      <c r="G438" s="317">
        <v>25</v>
      </c>
      <c r="H438" s="317" t="s">
        <v>940</v>
      </c>
      <c r="I438" s="62"/>
      <c r="J438" s="62" t="s">
        <v>6649</v>
      </c>
    </row>
    <row r="439" spans="1:12">
      <c r="A439" s="1103" t="s">
        <v>569</v>
      </c>
      <c r="B439" s="1104" t="s">
        <v>1039</v>
      </c>
      <c r="C439" s="344" t="s">
        <v>41</v>
      </c>
      <c r="D439" s="1105" t="s">
        <v>42</v>
      </c>
      <c r="E439" s="344" t="s">
        <v>940</v>
      </c>
      <c r="F439" s="1104" t="s">
        <v>941</v>
      </c>
      <c r="G439" s="317">
        <v>25</v>
      </c>
      <c r="H439" s="317" t="s">
        <v>940</v>
      </c>
      <c r="I439" s="62"/>
      <c r="J439" s="62" t="s">
        <v>6649</v>
      </c>
    </row>
    <row r="440" spans="1:12">
      <c r="A440" s="1103" t="s">
        <v>570</v>
      </c>
      <c r="B440" s="1104" t="s">
        <v>571</v>
      </c>
      <c r="C440" s="344" t="s">
        <v>41</v>
      </c>
      <c r="D440" s="1105" t="s">
        <v>42</v>
      </c>
      <c r="E440" s="344" t="s">
        <v>940</v>
      </c>
      <c r="F440" s="1104" t="s">
        <v>941</v>
      </c>
      <c r="G440" s="317">
        <v>25</v>
      </c>
      <c r="H440" s="317" t="s">
        <v>940</v>
      </c>
      <c r="I440" s="62"/>
      <c r="J440" s="62" t="s">
        <v>6649</v>
      </c>
    </row>
    <row r="441" spans="1:12">
      <c r="A441" s="1103" t="s">
        <v>572</v>
      </c>
      <c r="B441" s="1104" t="s">
        <v>573</v>
      </c>
      <c r="C441" s="344" t="s">
        <v>41</v>
      </c>
      <c r="D441" s="1105" t="s">
        <v>42</v>
      </c>
      <c r="E441" s="344" t="s">
        <v>940</v>
      </c>
      <c r="F441" s="1104" t="s">
        <v>941</v>
      </c>
      <c r="G441" s="317">
        <v>25</v>
      </c>
      <c r="H441" s="317" t="s">
        <v>940</v>
      </c>
      <c r="I441" s="62"/>
      <c r="J441" s="62"/>
    </row>
    <row r="442" spans="1:12">
      <c r="A442" s="1103" t="s">
        <v>574</v>
      </c>
      <c r="B442" s="1104" t="s">
        <v>6345</v>
      </c>
      <c r="C442" s="344" t="s">
        <v>41</v>
      </c>
      <c r="D442" s="1105" t="s">
        <v>42</v>
      </c>
      <c r="E442" s="344" t="s">
        <v>940</v>
      </c>
      <c r="F442" s="1104" t="s">
        <v>941</v>
      </c>
      <c r="G442" s="317">
        <v>25</v>
      </c>
      <c r="H442" s="317" t="s">
        <v>940</v>
      </c>
      <c r="I442" s="62"/>
      <c r="J442" s="62"/>
    </row>
    <row r="443" spans="1:12">
      <c r="A443" s="1103" t="s">
        <v>575</v>
      </c>
      <c r="B443" s="1104" t="s">
        <v>6344</v>
      </c>
      <c r="C443" s="344" t="s">
        <v>41</v>
      </c>
      <c r="D443" s="1105" t="s">
        <v>42</v>
      </c>
      <c r="E443" s="344" t="s">
        <v>940</v>
      </c>
      <c r="F443" s="1104" t="s">
        <v>941</v>
      </c>
      <c r="G443" s="317">
        <v>25</v>
      </c>
      <c r="H443" s="317" t="s">
        <v>940</v>
      </c>
      <c r="I443" s="62"/>
      <c r="J443" s="62"/>
    </row>
    <row r="444" spans="1:12">
      <c r="A444" s="1103" t="s">
        <v>576</v>
      </c>
      <c r="B444" s="1104" t="s">
        <v>6343</v>
      </c>
      <c r="C444" s="344" t="s">
        <v>41</v>
      </c>
      <c r="D444" s="1105" t="s">
        <v>42</v>
      </c>
      <c r="E444" s="344" t="s">
        <v>940</v>
      </c>
      <c r="F444" s="1104" t="s">
        <v>941</v>
      </c>
      <c r="G444" s="317">
        <v>25</v>
      </c>
      <c r="H444" s="317" t="s">
        <v>940</v>
      </c>
      <c r="I444" s="62"/>
      <c r="J444" s="62"/>
    </row>
    <row r="445" spans="1:12">
      <c r="A445" s="1103" t="s">
        <v>577</v>
      </c>
      <c r="B445" s="1104" t="s">
        <v>6342</v>
      </c>
      <c r="C445" s="344" t="s">
        <v>41</v>
      </c>
      <c r="D445" s="1105" t="s">
        <v>42</v>
      </c>
      <c r="E445" s="344" t="s">
        <v>940</v>
      </c>
      <c r="F445" s="1104" t="s">
        <v>941</v>
      </c>
      <c r="G445" s="317">
        <v>25</v>
      </c>
      <c r="H445" s="317" t="s">
        <v>940</v>
      </c>
      <c r="I445" s="62"/>
      <c r="J445" s="62"/>
    </row>
    <row r="446" spans="1:12">
      <c r="A446" s="167" t="s">
        <v>578</v>
      </c>
      <c r="B446" s="153" t="s">
        <v>6346</v>
      </c>
      <c r="C446" s="315" t="s">
        <v>41</v>
      </c>
      <c r="D446" s="316" t="s">
        <v>42</v>
      </c>
      <c r="E446" s="315" t="s">
        <v>940</v>
      </c>
      <c r="F446" s="153" t="s">
        <v>941</v>
      </c>
      <c r="G446" s="212">
        <v>25</v>
      </c>
      <c r="H446" s="212" t="s">
        <v>940</v>
      </c>
      <c r="J446" s="62" t="s">
        <v>6649</v>
      </c>
    </row>
    <row r="447" spans="1:12">
      <c r="A447" s="167" t="s">
        <v>579</v>
      </c>
      <c r="B447" s="153" t="s">
        <v>580</v>
      </c>
      <c r="C447" s="315" t="s">
        <v>41</v>
      </c>
      <c r="D447" s="316" t="s">
        <v>42</v>
      </c>
      <c r="E447" s="315" t="s">
        <v>940</v>
      </c>
      <c r="F447" s="153" t="s">
        <v>941</v>
      </c>
      <c r="G447" s="212">
        <v>25</v>
      </c>
      <c r="H447" s="212" t="s">
        <v>940</v>
      </c>
      <c r="J447" s="62" t="s">
        <v>6649</v>
      </c>
    </row>
  </sheetData>
  <autoFilter ref="A1:K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3203125" defaultRowHeight="24"/>
  <cols>
    <col min="1" max="1" width="10.25" style="5" customWidth="1"/>
    <col min="2" max="2" width="20.5" style="5" bestFit="1" customWidth="1"/>
    <col min="3" max="3" width="17.83203125" style="5" bestFit="1" customWidth="1"/>
    <col min="4" max="4" width="25.58203125" style="5" bestFit="1" customWidth="1"/>
    <col min="5" max="5" width="91.5" style="5" customWidth="1"/>
    <col min="6" max="16384" width="16.83203125" style="5"/>
  </cols>
  <sheetData>
    <row r="1" spans="1:7" s="293" customFormat="1" ht="27.5" thickBot="1">
      <c r="A1" s="290"/>
      <c r="B1" s="291" t="s">
        <v>1062</v>
      </c>
      <c r="C1" s="291" t="s">
        <v>1063</v>
      </c>
      <c r="D1" s="291" t="s">
        <v>1064</v>
      </c>
      <c r="E1" s="292"/>
    </row>
    <row r="2" spans="1:7" ht="81">
      <c r="A2" s="33" t="s">
        <v>1065</v>
      </c>
      <c r="B2" s="33" t="s">
        <v>1066</v>
      </c>
      <c r="C2" s="33" t="s">
        <v>1067</v>
      </c>
      <c r="D2" s="33" t="s">
        <v>1068</v>
      </c>
      <c r="E2" s="1322" t="s">
        <v>1061</v>
      </c>
    </row>
    <row r="3" spans="1:7" ht="27">
      <c r="A3" s="34" t="s">
        <v>1069</v>
      </c>
      <c r="B3" s="35" t="s">
        <v>1070</v>
      </c>
      <c r="C3" s="34" t="s">
        <v>1071</v>
      </c>
      <c r="D3" s="35" t="s">
        <v>1072</v>
      </c>
      <c r="E3" s="1323"/>
    </row>
    <row r="4" spans="1:7" ht="27">
      <c r="A4" s="36"/>
      <c r="B4" s="35" t="s">
        <v>1073</v>
      </c>
      <c r="C4" s="37" t="s">
        <v>1092</v>
      </c>
      <c r="D4" s="37" t="s">
        <v>1093</v>
      </c>
      <c r="E4" s="1323"/>
    </row>
    <row r="5" spans="1:7" ht="21" customHeight="1" thickBot="1">
      <c r="A5" s="38"/>
      <c r="B5" s="38"/>
      <c r="C5" s="39" t="s">
        <v>1074</v>
      </c>
      <c r="D5" s="38"/>
      <c r="E5" s="1324"/>
    </row>
    <row r="6" spans="1:7" ht="29.5" customHeight="1" thickTop="1" thickBot="1">
      <c r="A6" s="40">
        <v>1</v>
      </c>
      <c r="B6" s="40" t="s">
        <v>1075</v>
      </c>
      <c r="C6" s="40" t="s">
        <v>1076</v>
      </c>
      <c r="D6" s="40" t="s">
        <v>1052</v>
      </c>
      <c r="E6" s="41" t="s">
        <v>1091</v>
      </c>
      <c r="F6" s="32"/>
      <c r="G6" s="57" t="s">
        <v>1052</v>
      </c>
    </row>
    <row r="7" spans="1:7" ht="29.5" customHeight="1" thickBot="1">
      <c r="A7" s="42">
        <v>2</v>
      </c>
      <c r="B7" s="42" t="s">
        <v>1075</v>
      </c>
      <c r="C7" s="42" t="s">
        <v>1076</v>
      </c>
      <c r="D7" s="43" t="s">
        <v>1053</v>
      </c>
      <c r="E7" s="44" t="s">
        <v>1078</v>
      </c>
      <c r="F7" s="54"/>
      <c r="G7" s="57" t="s">
        <v>1096</v>
      </c>
    </row>
    <row r="8" spans="1:7" ht="29.5" customHeight="1" thickBot="1">
      <c r="A8" s="45">
        <v>3</v>
      </c>
      <c r="B8" s="45" t="s">
        <v>1075</v>
      </c>
      <c r="C8" s="45" t="s">
        <v>1094</v>
      </c>
      <c r="D8" s="45" t="s">
        <v>1052</v>
      </c>
      <c r="E8" s="46" t="s">
        <v>1085</v>
      </c>
      <c r="F8" s="54"/>
      <c r="G8" s="57" t="s">
        <v>1096</v>
      </c>
    </row>
    <row r="9" spans="1:7" ht="29.5" customHeight="1" thickBot="1">
      <c r="A9" s="47">
        <v>4</v>
      </c>
      <c r="B9" s="47" t="s">
        <v>1075</v>
      </c>
      <c r="C9" s="47" t="s">
        <v>1094</v>
      </c>
      <c r="D9" s="48" t="s">
        <v>1053</v>
      </c>
      <c r="E9" s="49" t="s">
        <v>1090</v>
      </c>
      <c r="F9" s="55"/>
      <c r="G9" s="57" t="s">
        <v>1097</v>
      </c>
    </row>
    <row r="10" spans="1:7" ht="29.5" customHeight="1" thickBot="1">
      <c r="A10" s="50">
        <v>5</v>
      </c>
      <c r="B10" s="51" t="s">
        <v>1053</v>
      </c>
      <c r="C10" s="51" t="s">
        <v>1095</v>
      </c>
      <c r="D10" s="50" t="s">
        <v>1052</v>
      </c>
      <c r="E10" s="52" t="s">
        <v>1079</v>
      </c>
      <c r="F10" s="54"/>
      <c r="G10" s="57" t="s">
        <v>1096</v>
      </c>
    </row>
    <row r="11" spans="1:7" ht="29.5" customHeight="1" thickBot="1">
      <c r="A11" s="47">
        <v>6</v>
      </c>
      <c r="B11" s="48" t="s">
        <v>1053</v>
      </c>
      <c r="C11" s="48" t="s">
        <v>1095</v>
      </c>
      <c r="D11" s="48" t="s">
        <v>1080</v>
      </c>
      <c r="E11" s="49" t="s">
        <v>1088</v>
      </c>
      <c r="F11" s="55"/>
      <c r="G11" s="57" t="s">
        <v>1097</v>
      </c>
    </row>
    <row r="12" spans="1:7" ht="29.5" customHeight="1" thickBot="1">
      <c r="A12" s="45">
        <v>7</v>
      </c>
      <c r="B12" s="53" t="s">
        <v>1053</v>
      </c>
      <c r="C12" s="53" t="s">
        <v>1080</v>
      </c>
      <c r="D12" s="45" t="s">
        <v>1052</v>
      </c>
      <c r="E12" s="46" t="s">
        <v>1086</v>
      </c>
      <c r="F12" s="55"/>
      <c r="G12" s="57" t="s">
        <v>1097</v>
      </c>
    </row>
    <row r="13" spans="1:7" ht="29.5" customHeight="1">
      <c r="A13" s="47">
        <v>8</v>
      </c>
      <c r="B13" s="48" t="s">
        <v>1053</v>
      </c>
      <c r="C13" s="48" t="s">
        <v>1080</v>
      </c>
      <c r="D13" s="48" t="s">
        <v>1053</v>
      </c>
      <c r="E13" s="49" t="s">
        <v>1087</v>
      </c>
      <c r="F13" s="56"/>
      <c r="G13" s="57" t="s">
        <v>1098</v>
      </c>
    </row>
    <row r="14" spans="1:7" ht="60" customHeight="1"/>
    <row r="15" spans="1:7" ht="20.5" customHeight="1"/>
    <row r="16" spans="1:7" ht="27" customHeight="1"/>
    <row r="17" ht="20.5" customHeight="1"/>
    <row r="18" ht="20.5" customHeight="1"/>
    <row r="19" ht="20.5" customHeight="1"/>
    <row r="20" ht="20.5" customHeight="1"/>
    <row r="21" ht="20.5" customHeight="1"/>
    <row r="22" ht="20.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3" zoomScale="90" zoomScaleNormal="90" workbookViewId="0">
      <selection activeCell="G18" sqref="G18"/>
    </sheetView>
  </sheetViews>
  <sheetFormatPr defaultColWidth="9" defaultRowHeight="24"/>
  <cols>
    <col min="1" max="1" width="6" style="5" customWidth="1"/>
    <col min="2" max="2" width="65.75" style="5" customWidth="1"/>
    <col min="3" max="3" width="10.83203125" style="367" hidden="1" customWidth="1"/>
    <col min="4" max="6" width="10.83203125" style="367" customWidth="1"/>
    <col min="7" max="7" width="16.5" style="126" bestFit="1" customWidth="1"/>
    <col min="8" max="8" width="69.25" style="5" customWidth="1"/>
    <col min="9" max="11" width="9" style="5"/>
    <col min="12" max="14" width="9" style="171"/>
    <col min="15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โรงพยาบาลโคกสูง       รหัสหน่วยงาน       28850</v>
      </c>
    </row>
    <row r="3" spans="1:8">
      <c r="B3" s="1" t="s">
        <v>6405</v>
      </c>
    </row>
    <row r="4" spans="1:8">
      <c r="B4" s="1" t="s">
        <v>6623</v>
      </c>
    </row>
    <row r="5" spans="1:8">
      <c r="G5" s="126" t="s">
        <v>6406</v>
      </c>
    </row>
    <row r="6" spans="1:8" ht="48">
      <c r="A6" s="356"/>
      <c r="B6" s="98" t="s">
        <v>649</v>
      </c>
      <c r="C6" s="363" t="s">
        <v>6385</v>
      </c>
      <c r="D6" s="363" t="s">
        <v>7162</v>
      </c>
      <c r="E6" s="363"/>
      <c r="F6" s="363"/>
      <c r="G6" s="364" t="s">
        <v>6233</v>
      </c>
      <c r="H6" s="359" t="s">
        <v>6387</v>
      </c>
    </row>
    <row r="7" spans="1:8">
      <c r="A7" s="102" t="s">
        <v>6627</v>
      </c>
      <c r="B7" s="80" t="s">
        <v>6384</v>
      </c>
      <c r="C7" s="357">
        <f>SUMIF('6.WS-Re-Exp'!$G$3:$G$448,'14.แผนรายรับรายจ่ายเงินบำรุงฯ'!A7,'6.WS-Re-Exp'!$C$3:$C$448)</f>
        <v>39521863.999999993</v>
      </c>
      <c r="D7" s="357"/>
      <c r="E7" s="357"/>
      <c r="F7" s="357"/>
      <c r="G7" s="365">
        <f>SUM(C7+'10.WS-แผนบริหารจัดการลูกหนี้'!B5-'10.WS-แผนบริหารจัดการลูกหนี้'!H5)</f>
        <v>46104876.788606033</v>
      </c>
      <c r="H7" s="371" t="s">
        <v>6386</v>
      </c>
    </row>
    <row r="8" spans="1:8">
      <c r="A8" s="102" t="s">
        <v>6628</v>
      </c>
      <c r="B8" s="80" t="s">
        <v>3</v>
      </c>
      <c r="C8" s="357">
        <f>SUMIF('6.WS-Re-Exp'!$G$3:$G$448,'14.แผนรายรับรายจ่ายเงินบำรุงฯ'!A8,'6.WS-Re-Exp'!$C$3:$C$448)</f>
        <v>113900</v>
      </c>
      <c r="D8" s="357"/>
      <c r="E8" s="357"/>
      <c r="F8" s="357"/>
      <c r="G8" s="365">
        <f>SUM(C8)</f>
        <v>113900</v>
      </c>
      <c r="H8" s="371" t="s">
        <v>6386</v>
      </c>
    </row>
    <row r="9" spans="1:8">
      <c r="A9" s="102" t="s">
        <v>6629</v>
      </c>
      <c r="B9" s="80" t="s">
        <v>5</v>
      </c>
      <c r="C9" s="357">
        <f>SUMIF('6.WS-Re-Exp'!$G$3:$G$448,'14.แผนรายรับรายจ่ายเงินบำรุงฯ'!A9,'6.WS-Re-Exp'!$C$3:$C$448)</f>
        <v>0</v>
      </c>
      <c r="D9" s="357"/>
      <c r="E9" s="357"/>
      <c r="F9" s="357"/>
      <c r="G9" s="365">
        <f>SUM(C9+'10.WS-แผนบริหารจัดการลูกหนี้'!B6-'10.WS-แผนบริหารจัดการลูกหนี้'!H6)</f>
        <v>0</v>
      </c>
      <c r="H9" s="371" t="s">
        <v>6386</v>
      </c>
    </row>
    <row r="10" spans="1:8">
      <c r="A10" s="102" t="s">
        <v>6630</v>
      </c>
      <c r="B10" s="80" t="s">
        <v>667</v>
      </c>
      <c r="C10" s="357">
        <f>SUMIF('6.WS-Re-Exp'!$G$3:$G$448,'14.แผนรายรับรายจ่ายเงินบำรุงฯ'!A10,'6.WS-Re-Exp'!$C$3:$C$448)</f>
        <v>350590</v>
      </c>
      <c r="D10" s="357"/>
      <c r="E10" s="357"/>
      <c r="F10" s="357"/>
      <c r="G10" s="365">
        <f>SUM(C10+'10.WS-แผนบริหารจัดการลูกหนี้'!B7-'10.WS-แผนบริหารจัดการลูกหนี้'!H7)</f>
        <v>394828.94399999996</v>
      </c>
      <c r="H10" s="371" t="s">
        <v>6386</v>
      </c>
    </row>
    <row r="11" spans="1:8">
      <c r="A11" s="102" t="s">
        <v>6631</v>
      </c>
      <c r="B11" s="80" t="s">
        <v>7</v>
      </c>
      <c r="C11" s="357">
        <f>SUMIF('6.WS-Re-Exp'!$G$3:$G$448,'14.แผนรายรับรายจ่ายเงินบำรุงฯ'!A11,'6.WS-Re-Exp'!$C$3:$C$448)</f>
        <v>2710939.38</v>
      </c>
      <c r="D11" s="357"/>
      <c r="E11" s="357"/>
      <c r="F11" s="357"/>
      <c r="G11" s="365">
        <f>SUM(C11+'10.WS-แผนบริหารจัดการลูกหนี้'!B8-'10.WS-แผนบริหารจัดการลูกหนี้'!H8)</f>
        <v>4193776.7039999999</v>
      </c>
      <c r="H11" s="371" t="s">
        <v>6386</v>
      </c>
    </row>
    <row r="12" spans="1:8">
      <c r="A12" s="102" t="s">
        <v>6632</v>
      </c>
      <c r="B12" s="80" t="s">
        <v>9</v>
      </c>
      <c r="C12" s="357">
        <f>SUMIF('6.WS-Re-Exp'!$G$3:$G$448,'14.แผนรายรับรายจ่ายเงินบำรุงฯ'!A12,'6.WS-Re-Exp'!$C$3:$C$448)</f>
        <v>6409263.7300000004</v>
      </c>
      <c r="D12" s="357"/>
      <c r="E12" s="357"/>
      <c r="F12" s="357"/>
      <c r="G12" s="365">
        <f>SUM(C12+'10.WS-แผนบริหารจัดการลูกหนี้'!B9-'10.WS-แผนบริหารจัดการลูกหนี้'!H9)</f>
        <v>14498835.434999999</v>
      </c>
      <c r="H12" s="371" t="s">
        <v>6386</v>
      </c>
    </row>
    <row r="13" spans="1:8">
      <c r="A13" s="102" t="s">
        <v>6633</v>
      </c>
      <c r="B13" s="80" t="s">
        <v>11</v>
      </c>
      <c r="C13" s="357">
        <f>SUMIF('6.WS-Re-Exp'!$G$3:$G$448,'14.แผนรายรับรายจ่ายเงินบำรุงฯ'!A13,'6.WS-Re-Exp'!$C$3:$C$448)</f>
        <v>1000000</v>
      </c>
      <c r="D13" s="357"/>
      <c r="E13" s="357"/>
      <c r="F13" s="357"/>
      <c r="G13" s="365">
        <f>SUM(C13+'10.WS-แผนบริหารจัดการลูกหนี้'!B10-'10.WS-แผนบริหารจัดการลูกหนี้'!H10)</f>
        <v>815721.6</v>
      </c>
      <c r="H13" s="371" t="s">
        <v>6386</v>
      </c>
    </row>
    <row r="14" spans="1:8">
      <c r="A14" s="102" t="s">
        <v>6634</v>
      </c>
      <c r="B14" s="80" t="s">
        <v>13</v>
      </c>
      <c r="C14" s="357">
        <f>SUMIF('6.WS-Re-Exp'!$G$3:$G$448,'14.แผนรายรับรายจ่ายเงินบำรุงฯ'!A14,'6.WS-Re-Exp'!$C$3:$C$448)</f>
        <v>6055600</v>
      </c>
      <c r="D14" s="357"/>
      <c r="E14" s="357"/>
      <c r="F14" s="357"/>
      <c r="G14" s="365">
        <f>SUM(C14+'10.WS-แผนบริหารจัดการลูกหนี้'!B11-'10.WS-แผนบริหารจัดการลูกหนี้'!H11)</f>
        <v>6793809.5800000001</v>
      </c>
      <c r="H14" s="371" t="s">
        <v>6386</v>
      </c>
    </row>
    <row r="15" spans="1:8">
      <c r="A15" s="102" t="s">
        <v>6635</v>
      </c>
      <c r="B15" s="80" t="s">
        <v>17</v>
      </c>
      <c r="C15" s="357">
        <f>SUMIF('6.WS-Re-Exp'!$G$3:$G$448,'14.แผนรายรับรายจ่ายเงินบำรุงฯ'!A15,'6.WS-Re-Exp'!$C$3:$C$448)</f>
        <v>2854400</v>
      </c>
      <c r="D15" s="357"/>
      <c r="E15" s="357"/>
      <c r="F15" s="357"/>
      <c r="G15" s="365">
        <f>SUM(C15)</f>
        <v>2854400</v>
      </c>
      <c r="H15" s="371" t="s">
        <v>6386</v>
      </c>
    </row>
    <row r="16" spans="1:8">
      <c r="A16" s="102" t="s">
        <v>6636</v>
      </c>
      <c r="B16" s="80" t="s">
        <v>645</v>
      </c>
      <c r="C16" s="357">
        <f>SUMIF('6.WS-Re-Exp'!$G$3:$G$448,'14.แผนรายรับรายจ่ายเงินบำรุงฯ'!A16,'6.WS-Re-Exp'!$C$3:$C$448)</f>
        <v>2447984.98</v>
      </c>
      <c r="D16" s="357"/>
      <c r="E16" s="357"/>
      <c r="F16" s="357"/>
      <c r="G16" s="365">
        <f>SUM(C16)</f>
        <v>2447984.98</v>
      </c>
    </row>
    <row r="17" spans="1:8">
      <c r="A17" s="100"/>
      <c r="B17" s="127" t="s">
        <v>6400</v>
      </c>
      <c r="C17" s="358"/>
      <c r="D17" s="358"/>
      <c r="E17" s="358"/>
      <c r="F17" s="358"/>
      <c r="G17" s="358">
        <f t="shared" ref="G17" si="0">SUM(G7:G16)</f>
        <v>78218134.031606048</v>
      </c>
    </row>
    <row r="18" spans="1:8">
      <c r="A18" s="86" t="s">
        <v>6637</v>
      </c>
      <c r="B18" s="87" t="s">
        <v>6293</v>
      </c>
      <c r="C18" s="362"/>
      <c r="D18" s="362"/>
      <c r="E18" s="362"/>
      <c r="F18" s="362"/>
      <c r="G18" s="125">
        <f>SUM('9.WS-แผนเจ้าหนี้การค้า'!I5)</f>
        <v>4524225.3100000005</v>
      </c>
      <c r="H18" s="5" t="s">
        <v>6651</v>
      </c>
    </row>
    <row r="19" spans="1:8">
      <c r="A19" s="86" t="s">
        <v>6638</v>
      </c>
      <c r="B19" s="87" t="s">
        <v>6388</v>
      </c>
      <c r="C19" s="362"/>
      <c r="D19" s="362"/>
      <c r="E19" s="362"/>
      <c r="F19" s="362"/>
      <c r="G19" s="125">
        <f>SUM('9.WS-แผนเจ้าหนี้การค้า'!I6)</f>
        <v>1891996.29</v>
      </c>
      <c r="H19" s="5" t="s">
        <v>6651</v>
      </c>
    </row>
    <row r="20" spans="1:8">
      <c r="A20" s="86" t="s">
        <v>6639</v>
      </c>
      <c r="B20" s="87" t="s">
        <v>6389</v>
      </c>
      <c r="C20" s="362"/>
      <c r="D20" s="362"/>
      <c r="E20" s="362"/>
      <c r="F20" s="362"/>
      <c r="G20" s="125">
        <f>SUM('9.WS-แผนเจ้าหนี้การค้า'!I7)</f>
        <v>382036</v>
      </c>
      <c r="H20" s="5" t="s">
        <v>6651</v>
      </c>
    </row>
    <row r="21" spans="1:8">
      <c r="A21" s="86" t="s">
        <v>6640</v>
      </c>
      <c r="B21" s="87" t="s">
        <v>6390</v>
      </c>
      <c r="C21" s="362"/>
      <c r="D21" s="362"/>
      <c r="E21" s="362"/>
      <c r="F21" s="362"/>
      <c r="G21" s="125">
        <f>SUM('9.WS-แผนเจ้าหนี้การค้า'!I8)</f>
        <v>1854061</v>
      </c>
      <c r="H21" s="5" t="s">
        <v>6651</v>
      </c>
    </row>
    <row r="22" spans="1:8">
      <c r="A22" s="86" t="s">
        <v>6641</v>
      </c>
      <c r="B22" s="87" t="s">
        <v>6391</v>
      </c>
      <c r="C22" s="362"/>
      <c r="D22" s="362"/>
      <c r="E22" s="362"/>
      <c r="F22" s="362"/>
      <c r="G22" s="125">
        <f>SUM('9.WS-แผนเจ้าหนี้การค้า'!I9)</f>
        <v>0</v>
      </c>
      <c r="H22" s="5" t="s">
        <v>6651</v>
      </c>
    </row>
    <row r="23" spans="1:8">
      <c r="A23" s="86" t="s">
        <v>6642</v>
      </c>
      <c r="B23" s="87" t="s">
        <v>6294</v>
      </c>
      <c r="C23" s="362"/>
      <c r="D23" s="362"/>
      <c r="E23" s="362"/>
      <c r="F23" s="362"/>
      <c r="G23" s="125">
        <f>SUM('9.WS-แผนเจ้าหนี้การค้า'!I10)</f>
        <v>216505.84250000009</v>
      </c>
      <c r="H23" s="5" t="s">
        <v>6651</v>
      </c>
    </row>
    <row r="24" spans="1:8">
      <c r="A24" s="86" t="s">
        <v>6643</v>
      </c>
      <c r="B24" s="99" t="s">
        <v>661</v>
      </c>
      <c r="C24" s="357">
        <f>SUMIF('6.WS-Re-Exp'!$G$3:$G$448,'14.แผนรายรับรายจ่ายเงินบำรุงฯ'!A24,'6.WS-Re-Exp'!$C$3:$C$448)</f>
        <v>7233360</v>
      </c>
      <c r="D24" s="357"/>
      <c r="E24" s="357"/>
      <c r="F24" s="357"/>
      <c r="G24" s="365">
        <f>SUM(C24+'9.WS-แผนเจ้าหนี้การค้า'!C12-'9.WS-แผนเจ้าหนี้การค้า'!K12)</f>
        <v>7233360</v>
      </c>
      <c r="H24" s="371" t="s">
        <v>6396</v>
      </c>
    </row>
    <row r="25" spans="1:8">
      <c r="A25" s="86" t="s">
        <v>6644</v>
      </c>
      <c r="B25" s="87" t="s">
        <v>30</v>
      </c>
      <c r="C25" s="357">
        <f>SUMIF('6.WS-Re-Exp'!$G$3:$G$448,'14.แผนรายรับรายจ่ายเงินบำรุงฯ'!A25,'6.WS-Re-Exp'!$C$3:$C$448)</f>
        <v>10324400</v>
      </c>
      <c r="D25" s="357"/>
      <c r="E25" s="357"/>
      <c r="F25" s="357"/>
      <c r="G25" s="365">
        <f>SUM(C25+'9.WS-แผนเจ้าหนี้การค้า'!C13-'9.WS-แผนเจ้าหนี้การค้า'!K13)</f>
        <v>12190527.272727273</v>
      </c>
      <c r="H25" s="371" t="s">
        <v>6396</v>
      </c>
    </row>
    <row r="26" spans="1:8">
      <c r="A26" s="86" t="s">
        <v>6645</v>
      </c>
      <c r="B26" s="87" t="s">
        <v>32</v>
      </c>
      <c r="C26" s="357">
        <f>SUMIF('6.WS-Re-Exp'!$G$3:$G$448,'14.แผนรายรับรายจ่ายเงินบำรุงฯ'!A26,'6.WS-Re-Exp'!$C$3:$C$448)</f>
        <v>602317</v>
      </c>
      <c r="D26" s="357"/>
      <c r="E26" s="357"/>
      <c r="F26" s="357"/>
      <c r="G26" s="365">
        <f>SUM(C26+'9.WS-แผนเจ้าหนี้การค้า'!C14-'9.WS-แผนเจ้าหนี้การค้า'!K14)</f>
        <v>602317</v>
      </c>
      <c r="H26" s="371" t="s">
        <v>6396</v>
      </c>
    </row>
    <row r="27" spans="1:8">
      <c r="A27" s="86" t="s">
        <v>6646</v>
      </c>
      <c r="B27" s="87" t="s">
        <v>34</v>
      </c>
      <c r="C27" s="357">
        <f>SUMIF('6.WS-Re-Exp'!$G$3:$G$448,'14.แผนรายรับรายจ่ายเงินบำรุงฯ'!A27,'6.WS-Re-Exp'!$C$3:$C$448)</f>
        <v>4141000</v>
      </c>
      <c r="D27" s="357"/>
      <c r="E27" s="357"/>
      <c r="F27" s="357"/>
      <c r="G27" s="365">
        <f>SUM(C27)</f>
        <v>4141000</v>
      </c>
      <c r="H27" s="371"/>
    </row>
    <row r="28" spans="1:8">
      <c r="A28" s="86" t="s">
        <v>6647</v>
      </c>
      <c r="B28" s="87" t="s">
        <v>36</v>
      </c>
      <c r="C28" s="357">
        <f>SUMIF('6.WS-Re-Exp'!$G$3:$G$448,'14.แผนรายรับรายจ่ายเงินบำรุงฯ'!A28,'6.WS-Re-Exp'!$C$3:$C$448)</f>
        <v>1426200</v>
      </c>
      <c r="D28" s="357"/>
      <c r="E28" s="357"/>
      <c r="F28" s="357"/>
      <c r="G28" s="365">
        <f>SUM(C28+'9.WS-แผนเจ้าหนี้การค้า'!C16-'9.WS-แผนเจ้าหนี้การค้า'!K16)</f>
        <v>1846631.9000000001</v>
      </c>
      <c r="H28" s="371" t="s">
        <v>6396</v>
      </c>
    </row>
    <row r="29" spans="1:8">
      <c r="A29" s="86" t="s">
        <v>6648</v>
      </c>
      <c r="B29" s="87" t="s">
        <v>38</v>
      </c>
      <c r="C29" s="362"/>
      <c r="D29" s="362"/>
      <c r="E29" s="362"/>
      <c r="F29" s="362"/>
      <c r="G29" s="365">
        <f>SUM('9.WS-แผนเจ้าหนี้การค้า'!I18)</f>
        <v>2969121.75</v>
      </c>
      <c r="H29" s="5" t="s">
        <v>6651</v>
      </c>
    </row>
    <row r="30" spans="1:8">
      <c r="A30" s="86" t="s">
        <v>6649</v>
      </c>
      <c r="B30" s="87" t="s">
        <v>42</v>
      </c>
      <c r="C30" s="357">
        <f>SUMIF('6.WS-Re-Exp'!$G$3:$G$448,'14.แผนรายรับรายจ่ายเงินบำรุงฯ'!A30,'6.WS-Re-Exp'!$C$3:$C$448)</f>
        <v>4189167</v>
      </c>
      <c r="D30" s="357"/>
      <c r="E30" s="357"/>
      <c r="F30" s="357"/>
      <c r="G30" s="365">
        <f>SUM(C30)</f>
        <v>4189167</v>
      </c>
    </row>
    <row r="31" spans="1:8">
      <c r="A31" s="86" t="s">
        <v>6650</v>
      </c>
      <c r="B31" s="87" t="s">
        <v>6398</v>
      </c>
      <c r="C31" s="362"/>
      <c r="D31" s="362"/>
      <c r="E31" s="362"/>
      <c r="F31" s="362"/>
      <c r="G31" s="365">
        <f>SUM('9.WS-แผนเจ้าหนี้การค้า'!I17)</f>
        <v>259006.72</v>
      </c>
      <c r="H31" s="5" t="s">
        <v>6651</v>
      </c>
    </row>
    <row r="32" spans="1:8">
      <c r="A32" s="100"/>
      <c r="B32" s="127" t="s">
        <v>6401</v>
      </c>
      <c r="C32" s="366"/>
      <c r="D32" s="366"/>
      <c r="E32" s="366"/>
      <c r="F32" s="366"/>
      <c r="G32" s="366">
        <f>SUM(G18:G30)</f>
        <v>42040949.365227275</v>
      </c>
    </row>
    <row r="33" spans="1:7">
      <c r="A33" s="100"/>
      <c r="B33" s="366" t="s">
        <v>6399</v>
      </c>
      <c r="C33" s="366"/>
      <c r="D33" s="366"/>
      <c r="E33" s="366"/>
      <c r="F33" s="366"/>
      <c r="G33" s="365">
        <f>SUM(G17-G32)</f>
        <v>36177184.666378774</v>
      </c>
    </row>
    <row r="34" spans="1:7">
      <c r="B34" s="126" t="s">
        <v>6403</v>
      </c>
      <c r="G34" s="125">
        <f>SUM('1.Planfin2565'!F45)</f>
        <v>36817434.509999998</v>
      </c>
    </row>
    <row r="35" spans="1:7">
      <c r="B35" s="126" t="s">
        <v>6402</v>
      </c>
      <c r="G35" s="365">
        <f>SUM(G33+G34)</f>
        <v>72994619.176378772</v>
      </c>
    </row>
    <row r="36" spans="1:7">
      <c r="A36" s="5" t="s">
        <v>6675</v>
      </c>
      <c r="B36" s="371" t="s">
        <v>6682</v>
      </c>
      <c r="G36" s="365">
        <f>IFERROR(INDEX(กศภ2564Q3!$154:$154,MATCH('1.Planfin2565'!$J$2,กศภ2564Q3!$42:$42,0)),0)</f>
        <v>3477895.1500000004</v>
      </c>
    </row>
    <row r="37" spans="1:7">
      <c r="A37" s="5" t="s">
        <v>6676</v>
      </c>
      <c r="B37" s="371" t="s">
        <v>6681</v>
      </c>
      <c r="G37" s="365">
        <f>IFERROR(INDEX(กศภ2564Q3!$155:$155,MATCH('1.Planfin2565'!$J$2,กศภ2564Q3!$42:$42,0)),0)</f>
        <v>0</v>
      </c>
    </row>
    <row r="38" spans="1:7">
      <c r="A38" s="5" t="s">
        <v>6677</v>
      </c>
      <c r="B38" s="371" t="s">
        <v>6680</v>
      </c>
      <c r="G38" s="365">
        <f>IFERROR(INDEX(กศภ2564Q3!$156:$156,MATCH('1.Planfin2565'!$J$2,กศภ2564Q3!$42:$42,0)),0)</f>
        <v>0</v>
      </c>
    </row>
    <row r="39" spans="1:7">
      <c r="A39" s="5" t="s">
        <v>6678</v>
      </c>
      <c r="B39" s="371" t="s">
        <v>6683</v>
      </c>
      <c r="G39" s="365">
        <f>IFERROR(INDEX(กศภ2564Q3!$157:$157,MATCH('1.Planfin2565'!$J$2,กศภ2564Q3!$42:$42,0)),0)</f>
        <v>12851754.300000001</v>
      </c>
    </row>
    <row r="40" spans="1:7">
      <c r="B40" s="126" t="s">
        <v>6679</v>
      </c>
      <c r="G40" s="365">
        <f>SUM(G35-G36-G37-G38-G39)</f>
        <v>56664969.726378769</v>
      </c>
    </row>
    <row r="41" spans="1:7">
      <c r="G41" s="365"/>
    </row>
    <row r="42" spans="1:7">
      <c r="G42" s="365"/>
    </row>
    <row r="43" spans="1:7">
      <c r="G43" s="365"/>
    </row>
    <row r="44" spans="1:7">
      <c r="G44" s="365"/>
    </row>
    <row r="45" spans="1:7">
      <c r="G45" s="365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7" zoomScale="90" zoomScaleNormal="90" workbookViewId="0">
      <selection activeCell="C18" sqref="C18:C31"/>
    </sheetView>
  </sheetViews>
  <sheetFormatPr defaultColWidth="9" defaultRowHeight="24"/>
  <cols>
    <col min="1" max="1" width="6" style="5" customWidth="1"/>
    <col min="2" max="2" width="65.75" style="5" bestFit="1" customWidth="1"/>
    <col min="3" max="3" width="15.08203125" style="367" customWidth="1"/>
    <col min="4" max="4" width="16.5" style="126" bestFit="1" customWidth="1"/>
    <col min="5" max="5" width="69.25" style="5" customWidth="1"/>
    <col min="6" max="8" width="9" style="5"/>
    <col min="9" max="11" width="9" style="171"/>
    <col min="12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โรงพยาบาลโคกสูง       รหัสหน่วยงาน       28850</v>
      </c>
    </row>
    <row r="3" spans="1:8">
      <c r="B3" s="1" t="s">
        <v>6405</v>
      </c>
    </row>
    <row r="4" spans="1:8">
      <c r="B4" s="1" t="s">
        <v>6623</v>
      </c>
    </row>
    <row r="5" spans="1:8">
      <c r="D5" s="126" t="s">
        <v>6406</v>
      </c>
    </row>
    <row r="6" spans="1:8" ht="48">
      <c r="A6" s="356"/>
      <c r="B6" s="98" t="s">
        <v>649</v>
      </c>
      <c r="C6" s="363" t="s">
        <v>6385</v>
      </c>
      <c r="D6" s="364" t="s">
        <v>6233</v>
      </c>
      <c r="E6" s="359" t="s">
        <v>6387</v>
      </c>
      <c r="H6" s="5" t="s">
        <v>6385</v>
      </c>
    </row>
    <row r="7" spans="1:8">
      <c r="A7" s="102" t="s">
        <v>6627</v>
      </c>
      <c r="B7" s="80" t="s">
        <v>6384</v>
      </c>
      <c r="C7" s="357">
        <f>SUMIF('6.WS-Re-Exp'!$G$3:$G$448,'14.แผนรายรับรายจ่ายเงินบำรุ (2'!A7,'6.WS-Re-Exp'!$C$3:$C$448)</f>
        <v>39521863.999999993</v>
      </c>
      <c r="D7" s="365">
        <f>SUM(C7+'10.WS-แผนบริหารจัดการลูกหนี้'!B5-'10.WS-แผนบริหารจัดการลูกหนี้'!H5)</f>
        <v>46104876.788606033</v>
      </c>
      <c r="E7" s="371" t="s">
        <v>6386</v>
      </c>
      <c r="H7" s="10">
        <v>39521863.999999993</v>
      </c>
    </row>
    <row r="8" spans="1:8">
      <c r="A8" s="102" t="s">
        <v>6628</v>
      </c>
      <c r="B8" s="80" t="s">
        <v>3</v>
      </c>
      <c r="C8" s="357">
        <f>SUMIF('6.WS-Re-Exp'!$G$3:$G$448,'14.แผนรายรับรายจ่ายเงินบำรุ (2'!A8,'6.WS-Re-Exp'!$C$3:$C$448)</f>
        <v>113900</v>
      </c>
      <c r="D8" s="365">
        <f>SUM(C8)</f>
        <v>113900</v>
      </c>
      <c r="E8" s="371" t="s">
        <v>6386</v>
      </c>
      <c r="H8" s="10">
        <v>113900</v>
      </c>
    </row>
    <row r="9" spans="1:8">
      <c r="A9" s="102" t="s">
        <v>6629</v>
      </c>
      <c r="B9" s="80" t="s">
        <v>5</v>
      </c>
      <c r="C9" s="357">
        <f>SUMIF('6.WS-Re-Exp'!$G$3:$G$448,'14.แผนรายรับรายจ่ายเงินบำรุ (2'!A9,'6.WS-Re-Exp'!$C$3:$C$448)</f>
        <v>0</v>
      </c>
      <c r="D9" s="365">
        <f>SUM(C9+'10.WS-แผนบริหารจัดการลูกหนี้'!B6-'10.WS-แผนบริหารจัดการลูกหนี้'!H6)</f>
        <v>0</v>
      </c>
      <c r="E9" s="371" t="s">
        <v>6386</v>
      </c>
      <c r="H9" s="10">
        <v>0</v>
      </c>
    </row>
    <row r="10" spans="1:8">
      <c r="A10" s="102" t="s">
        <v>6630</v>
      </c>
      <c r="B10" s="80" t="s">
        <v>667</v>
      </c>
      <c r="C10" s="357">
        <f>SUMIF('6.WS-Re-Exp'!$G$3:$G$448,'14.แผนรายรับรายจ่ายเงินบำรุ (2'!A10,'6.WS-Re-Exp'!$C$3:$C$448)</f>
        <v>350590</v>
      </c>
      <c r="D10" s="365">
        <f>SUM(C10+'10.WS-แผนบริหารจัดการลูกหนี้'!B7-'10.WS-แผนบริหารจัดการลูกหนี้'!H7)</f>
        <v>394828.94399999996</v>
      </c>
      <c r="E10" s="371" t="s">
        <v>6386</v>
      </c>
      <c r="H10" s="10">
        <v>350590</v>
      </c>
    </row>
    <row r="11" spans="1:8">
      <c r="A11" s="102" t="s">
        <v>6631</v>
      </c>
      <c r="B11" s="80" t="s">
        <v>7</v>
      </c>
      <c r="C11" s="357">
        <f>SUMIF('6.WS-Re-Exp'!$G$3:$G$448,'14.แผนรายรับรายจ่ายเงินบำรุ (2'!A11,'6.WS-Re-Exp'!$C$3:$C$448)</f>
        <v>2710939.38</v>
      </c>
      <c r="D11" s="365">
        <f>SUM(C11+'10.WS-แผนบริหารจัดการลูกหนี้'!B8-'10.WS-แผนบริหารจัดการลูกหนี้'!H8)</f>
        <v>4193776.7039999999</v>
      </c>
      <c r="E11" s="371" t="s">
        <v>6386</v>
      </c>
      <c r="H11" s="10">
        <v>2710939.38</v>
      </c>
    </row>
    <row r="12" spans="1:8">
      <c r="A12" s="102" t="s">
        <v>6632</v>
      </c>
      <c r="B12" s="80" t="s">
        <v>9</v>
      </c>
      <c r="C12" s="357">
        <f>SUMIF('6.WS-Re-Exp'!$G$3:$G$448,'14.แผนรายรับรายจ่ายเงินบำรุ (2'!A12,'6.WS-Re-Exp'!$C$3:$C$448)</f>
        <v>6409263.7300000004</v>
      </c>
      <c r="D12" s="365">
        <f>SUM(C12+'10.WS-แผนบริหารจัดการลูกหนี้'!B9-'10.WS-แผนบริหารจัดการลูกหนี้'!H9)</f>
        <v>14498835.434999999</v>
      </c>
      <c r="E12" s="371" t="s">
        <v>6386</v>
      </c>
      <c r="H12" s="10">
        <v>6409263.7300000004</v>
      </c>
    </row>
    <row r="13" spans="1:8">
      <c r="A13" s="102" t="s">
        <v>6633</v>
      </c>
      <c r="B13" s="80" t="s">
        <v>11</v>
      </c>
      <c r="C13" s="357">
        <f>SUMIF('6.WS-Re-Exp'!$G$3:$G$448,'14.แผนรายรับรายจ่ายเงินบำรุ (2'!A13,'6.WS-Re-Exp'!$C$3:$C$448)</f>
        <v>1000000</v>
      </c>
      <c r="D13" s="365">
        <f>SUM(C13+'10.WS-แผนบริหารจัดการลูกหนี้'!B10-'10.WS-แผนบริหารจัดการลูกหนี้'!H10)</f>
        <v>815721.6</v>
      </c>
      <c r="E13" s="371" t="s">
        <v>6386</v>
      </c>
      <c r="H13" s="10">
        <v>1000000</v>
      </c>
    </row>
    <row r="14" spans="1:8">
      <c r="A14" s="102" t="s">
        <v>6634</v>
      </c>
      <c r="B14" s="80" t="s">
        <v>13</v>
      </c>
      <c r="C14" s="357">
        <f>SUMIF('6.WS-Re-Exp'!$G$3:$G$448,'14.แผนรายรับรายจ่ายเงินบำรุ (2'!A14,'6.WS-Re-Exp'!$C$3:$C$448)</f>
        <v>6055600</v>
      </c>
      <c r="D14" s="365">
        <f>SUM(C14+'10.WS-แผนบริหารจัดการลูกหนี้'!B11-'10.WS-แผนบริหารจัดการลูกหนี้'!H11)</f>
        <v>6793809.5800000001</v>
      </c>
      <c r="E14" s="371" t="s">
        <v>6386</v>
      </c>
      <c r="H14" s="10">
        <v>6055600</v>
      </c>
    </row>
    <row r="15" spans="1:8">
      <c r="A15" s="102" t="s">
        <v>6635</v>
      </c>
      <c r="B15" s="80" t="s">
        <v>17</v>
      </c>
      <c r="C15" s="357">
        <f>SUMIF('6.WS-Re-Exp'!$G$3:$G$448,'14.แผนรายรับรายจ่ายเงินบำรุ (2'!A15,'6.WS-Re-Exp'!$C$3:$C$448)</f>
        <v>2854400</v>
      </c>
      <c r="D15" s="365">
        <f>SUM(C15)</f>
        <v>2854400</v>
      </c>
      <c r="E15" s="371" t="s">
        <v>6386</v>
      </c>
      <c r="H15" s="10">
        <v>2854400</v>
      </c>
    </row>
    <row r="16" spans="1:8">
      <c r="A16" s="102" t="s">
        <v>6636</v>
      </c>
      <c r="B16" s="80" t="s">
        <v>645</v>
      </c>
      <c r="C16" s="357">
        <f>SUMIF('6.WS-Re-Exp'!$G$3:$G$448,'14.แผนรายรับรายจ่ายเงินบำรุ (2'!A16,'6.WS-Re-Exp'!$C$3:$C$448)</f>
        <v>2447984.98</v>
      </c>
      <c r="D16" s="365">
        <f>SUM(C16)</f>
        <v>2447984.98</v>
      </c>
      <c r="H16" s="10">
        <v>2447984.98</v>
      </c>
    </row>
    <row r="17" spans="1:8">
      <c r="A17" s="100"/>
      <c r="B17" s="127" t="s">
        <v>6400</v>
      </c>
      <c r="C17" s="358"/>
      <c r="D17" s="358">
        <f t="shared" ref="D17" si="0">SUM(D7:D16)</f>
        <v>78218134.031606048</v>
      </c>
      <c r="H17" s="10"/>
    </row>
    <row r="18" spans="1:8">
      <c r="A18" s="86" t="s">
        <v>6637</v>
      </c>
      <c r="B18" s="87" t="s">
        <v>6293</v>
      </c>
      <c r="C18" s="362"/>
      <c r="D18" s="125">
        <f>SUM('9.WS-แผนเจ้าหนี้การค้า'!I5)</f>
        <v>4524225.3100000005</v>
      </c>
      <c r="E18" s="5" t="s">
        <v>6651</v>
      </c>
      <c r="H18" s="10"/>
    </row>
    <row r="19" spans="1:8">
      <c r="A19" s="86" t="s">
        <v>6638</v>
      </c>
      <c r="B19" s="87" t="s">
        <v>6388</v>
      </c>
      <c r="C19" s="362"/>
      <c r="D19" s="125">
        <f>SUM('9.WS-แผนเจ้าหนี้การค้า'!I6)</f>
        <v>1891996.29</v>
      </c>
      <c r="E19" s="5" t="s">
        <v>6651</v>
      </c>
      <c r="H19" s="10"/>
    </row>
    <row r="20" spans="1:8">
      <c r="A20" s="86" t="s">
        <v>6639</v>
      </c>
      <c r="B20" s="87" t="s">
        <v>6389</v>
      </c>
      <c r="C20" s="362"/>
      <c r="D20" s="125">
        <f>SUM('9.WS-แผนเจ้าหนี้การค้า'!I7)</f>
        <v>382036</v>
      </c>
      <c r="E20" s="5" t="s">
        <v>6651</v>
      </c>
      <c r="H20" s="10"/>
    </row>
    <row r="21" spans="1:8">
      <c r="A21" s="86" t="s">
        <v>6640</v>
      </c>
      <c r="B21" s="87" t="s">
        <v>6390</v>
      </c>
      <c r="C21" s="362"/>
      <c r="D21" s="125">
        <f>SUM('9.WS-แผนเจ้าหนี้การค้า'!I8)</f>
        <v>1854061</v>
      </c>
      <c r="E21" s="5" t="s">
        <v>6651</v>
      </c>
      <c r="H21" s="10"/>
    </row>
    <row r="22" spans="1:8">
      <c r="A22" s="86" t="s">
        <v>6641</v>
      </c>
      <c r="B22" s="87" t="s">
        <v>6391</v>
      </c>
      <c r="C22" s="362"/>
      <c r="D22" s="125">
        <f>SUM('9.WS-แผนเจ้าหนี้การค้า'!I9)</f>
        <v>0</v>
      </c>
      <c r="E22" s="5" t="s">
        <v>6651</v>
      </c>
      <c r="H22" s="10"/>
    </row>
    <row r="23" spans="1:8">
      <c r="A23" s="86" t="s">
        <v>6642</v>
      </c>
      <c r="B23" s="87" t="s">
        <v>6294</v>
      </c>
      <c r="C23" s="362"/>
      <c r="D23" s="125">
        <f>SUM('9.WS-แผนเจ้าหนี้การค้า'!I10)</f>
        <v>216505.84250000009</v>
      </c>
      <c r="E23" s="5" t="s">
        <v>6651</v>
      </c>
      <c r="H23" s="10"/>
    </row>
    <row r="24" spans="1:8">
      <c r="A24" s="86" t="s">
        <v>6643</v>
      </c>
      <c r="B24" s="99" t="s">
        <v>661</v>
      </c>
      <c r="C24" s="357">
        <f>SUMIF('6.WS-Re-Exp'!$G$3:$G$448,'14.แผนรายรับรายจ่ายเงินบำรุ (2'!A24,'6.WS-Re-Exp'!$C$3:$C$448)</f>
        <v>7233360</v>
      </c>
      <c r="D24" s="365">
        <f>SUM(C24+'9.WS-แผนเจ้าหนี้การค้า'!C12-'9.WS-แผนเจ้าหนี้การค้า'!K12)</f>
        <v>7233360</v>
      </c>
      <c r="E24" s="371" t="s">
        <v>6396</v>
      </c>
      <c r="H24" s="10">
        <v>7233360</v>
      </c>
    </row>
    <row r="25" spans="1:8">
      <c r="A25" s="86" t="s">
        <v>6644</v>
      </c>
      <c r="B25" s="87" t="s">
        <v>30</v>
      </c>
      <c r="C25" s="357">
        <f>SUMIF('6.WS-Re-Exp'!$G$3:$G$448,'14.แผนรายรับรายจ่ายเงินบำรุ (2'!A25,'6.WS-Re-Exp'!$C$3:$C$448)</f>
        <v>10324400</v>
      </c>
      <c r="D25" s="365">
        <f>SUM(C25+'9.WS-แผนเจ้าหนี้การค้า'!C13-'9.WS-แผนเจ้าหนี้การค้า'!K13)</f>
        <v>12190527.272727273</v>
      </c>
      <c r="E25" s="371" t="s">
        <v>6396</v>
      </c>
      <c r="H25" s="10">
        <v>10324400</v>
      </c>
    </row>
    <row r="26" spans="1:8">
      <c r="A26" s="86" t="s">
        <v>6645</v>
      </c>
      <c r="B26" s="87" t="s">
        <v>32</v>
      </c>
      <c r="C26" s="357">
        <f>SUMIF('6.WS-Re-Exp'!$G$3:$G$448,'14.แผนรายรับรายจ่ายเงินบำรุ (2'!A26,'6.WS-Re-Exp'!$C$3:$C$448)</f>
        <v>602317</v>
      </c>
      <c r="D26" s="365">
        <f>SUM(C26+'9.WS-แผนเจ้าหนี้การค้า'!C14-'9.WS-แผนเจ้าหนี้การค้า'!K14)</f>
        <v>602317</v>
      </c>
      <c r="E26" s="371" t="s">
        <v>6396</v>
      </c>
      <c r="H26" s="10">
        <v>602317</v>
      </c>
    </row>
    <row r="27" spans="1:8">
      <c r="A27" s="86" t="s">
        <v>6646</v>
      </c>
      <c r="B27" s="87" t="s">
        <v>34</v>
      </c>
      <c r="C27" s="357">
        <f>SUMIF('6.WS-Re-Exp'!$G$3:$G$448,'14.แผนรายรับรายจ่ายเงินบำรุ (2'!A27,'6.WS-Re-Exp'!$C$3:$C$448)</f>
        <v>4141000</v>
      </c>
      <c r="D27" s="365">
        <f>SUM(C27)</f>
        <v>4141000</v>
      </c>
      <c r="E27" s="371"/>
      <c r="H27" s="10">
        <v>4141000</v>
      </c>
    </row>
    <row r="28" spans="1:8">
      <c r="A28" s="86" t="s">
        <v>6647</v>
      </c>
      <c r="B28" s="87" t="s">
        <v>36</v>
      </c>
      <c r="C28" s="357">
        <f>SUMIF('6.WS-Re-Exp'!$G$3:$G$448,'14.แผนรายรับรายจ่ายเงินบำรุ (2'!A28,'6.WS-Re-Exp'!$C$3:$C$448)</f>
        <v>1426200</v>
      </c>
      <c r="D28" s="365">
        <f>SUM(C28+'9.WS-แผนเจ้าหนี้การค้า'!C16-'9.WS-แผนเจ้าหนี้การค้า'!K16)</f>
        <v>1846631.9000000001</v>
      </c>
      <c r="E28" s="371" t="s">
        <v>6396</v>
      </c>
      <c r="H28" s="10">
        <v>1426200</v>
      </c>
    </row>
    <row r="29" spans="1:8">
      <c r="A29" s="86" t="s">
        <v>6648</v>
      </c>
      <c r="B29" s="87" t="s">
        <v>38</v>
      </c>
      <c r="C29" s="362"/>
      <c r="D29" s="365">
        <f>SUM('9.WS-แผนเจ้าหนี้การค้า'!I18)</f>
        <v>2969121.75</v>
      </c>
      <c r="E29" s="5" t="s">
        <v>6651</v>
      </c>
      <c r="H29" s="10"/>
    </row>
    <row r="30" spans="1:8">
      <c r="A30" s="86" t="s">
        <v>6649</v>
      </c>
      <c r="B30" s="87" t="s">
        <v>42</v>
      </c>
      <c r="C30" s="357">
        <f>SUMIF('6.WS-Re-Exp'!$G$3:$G$448,'14.แผนรายรับรายจ่ายเงินบำรุ (2'!A30,'6.WS-Re-Exp'!$C$3:$C$448)</f>
        <v>4189167</v>
      </c>
      <c r="D30" s="365">
        <f>SUM(C30)</f>
        <v>4189167</v>
      </c>
      <c r="H30" s="10">
        <v>4189167</v>
      </c>
    </row>
    <row r="31" spans="1:8">
      <c r="A31" s="86" t="s">
        <v>6650</v>
      </c>
      <c r="B31" s="87" t="s">
        <v>6398</v>
      </c>
      <c r="C31" s="362"/>
      <c r="D31" s="365">
        <f>SUM('9.WS-แผนเจ้าหนี้การค้า'!I17)</f>
        <v>259006.72</v>
      </c>
      <c r="E31" s="5" t="s">
        <v>6651</v>
      </c>
      <c r="H31" s="10"/>
    </row>
    <row r="32" spans="1:8">
      <c r="A32" s="100"/>
      <c r="B32" s="127" t="s">
        <v>6401</v>
      </c>
      <c r="C32" s="366"/>
      <c r="D32" s="366">
        <f>SUM(D18:D30)</f>
        <v>42040949.365227275</v>
      </c>
      <c r="H32" s="10"/>
    </row>
    <row r="33" spans="1:8">
      <c r="A33" s="100"/>
      <c r="B33" s="366" t="s">
        <v>6399</v>
      </c>
      <c r="C33" s="366"/>
      <c r="D33" s="365">
        <f>SUM(D17-D32)</f>
        <v>36177184.666378774</v>
      </c>
      <c r="H33" s="10"/>
    </row>
    <row r="34" spans="1:8">
      <c r="B34" s="126" t="s">
        <v>6403</v>
      </c>
      <c r="D34" s="125">
        <f>SUM('1.Planfin2565'!F45)</f>
        <v>36817434.509999998</v>
      </c>
    </row>
    <row r="35" spans="1:8">
      <c r="B35" s="126" t="s">
        <v>6402</v>
      </c>
      <c r="D35" s="365">
        <f>SUM(D33+D34)</f>
        <v>72994619.176378772</v>
      </c>
    </row>
    <row r="36" spans="1:8">
      <c r="A36" s="5" t="s">
        <v>6675</v>
      </c>
      <c r="B36" s="371" t="s">
        <v>6682</v>
      </c>
      <c r="D36" s="365">
        <f>IFERROR(INDEX(กศภ2564Q3!$154:$154,MATCH('1.Planfin2565'!$J$2,กศภ2564Q3!$42:$42,0)),0)</f>
        <v>3477895.1500000004</v>
      </c>
    </row>
    <row r="37" spans="1:8">
      <c r="A37" s="5" t="s">
        <v>6676</v>
      </c>
      <c r="B37" s="371" t="s">
        <v>6681</v>
      </c>
      <c r="D37" s="365">
        <f>IFERROR(INDEX(กศภ2564Q3!$155:$155,MATCH('1.Planfin2565'!$J$2,กศภ2564Q3!$42:$42,0)),0)</f>
        <v>0</v>
      </c>
    </row>
    <row r="38" spans="1:8">
      <c r="A38" s="5" t="s">
        <v>6677</v>
      </c>
      <c r="B38" s="371" t="s">
        <v>6680</v>
      </c>
      <c r="D38" s="365">
        <f>IFERROR(INDEX(กศภ2564Q3!$156:$156,MATCH('1.Planfin2565'!$J$2,กศภ2564Q3!$42:$42,0)),0)</f>
        <v>0</v>
      </c>
    </row>
    <row r="39" spans="1:8">
      <c r="A39" s="5" t="s">
        <v>6678</v>
      </c>
      <c r="B39" s="371" t="s">
        <v>6683</v>
      </c>
      <c r="D39" s="365">
        <f>IFERROR(INDEX(กศภ2564Q3!$157:$157,MATCH('1.Planfin2565'!$J$2,กศภ2564Q3!$42:$42,0)),0)</f>
        <v>12851754.300000001</v>
      </c>
    </row>
    <row r="40" spans="1:8">
      <c r="B40" s="126" t="s">
        <v>6679</v>
      </c>
      <c r="D40" s="365">
        <f>SUM(D35-D36-D37-D38-D39)</f>
        <v>56664969.726378769</v>
      </c>
    </row>
    <row r="41" spans="1:8">
      <c r="D41" s="365"/>
    </row>
    <row r="42" spans="1:8">
      <c r="D42" s="365"/>
    </row>
    <row r="43" spans="1:8">
      <c r="D43" s="365"/>
    </row>
    <row r="44" spans="1:8">
      <c r="D44" s="365"/>
    </row>
    <row r="45" spans="1:8">
      <c r="D45" s="365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M19" sqref="M19"/>
    </sheetView>
  </sheetViews>
  <sheetFormatPr defaultColWidth="8.58203125" defaultRowHeight="17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3203125" style="4" bestFit="1" customWidth="1"/>
    <col min="5" max="5" width="8.5" style="4" bestFit="1" customWidth="1"/>
    <col min="6" max="6" width="16" style="4" bestFit="1" customWidth="1"/>
    <col min="7" max="7" width="12.58203125" style="4" bestFit="1" customWidth="1"/>
    <col min="8" max="16384" width="8.58203125" style="4"/>
  </cols>
  <sheetData>
    <row r="1" spans="1:7" ht="24" customHeight="1">
      <c r="A1" s="1325" t="s">
        <v>6297</v>
      </c>
      <c r="B1" s="1325"/>
      <c r="C1" s="1325"/>
      <c r="D1" s="1325"/>
      <c r="E1" s="1325"/>
      <c r="F1" s="1325"/>
      <c r="G1" s="1325"/>
    </row>
    <row r="2" spans="1:7" ht="24" customHeight="1">
      <c r="A2" s="1325" t="s">
        <v>6298</v>
      </c>
      <c r="B2" s="1325"/>
      <c r="C2" s="1325"/>
      <c r="D2" s="1325"/>
      <c r="E2" s="1325"/>
      <c r="F2" s="1325"/>
      <c r="G2" s="1325"/>
    </row>
    <row r="3" spans="1:7" ht="24" customHeight="1">
      <c r="A3" s="1325" t="s">
        <v>6299</v>
      </c>
      <c r="B3" s="1325"/>
      <c r="C3" s="1325"/>
      <c r="D3" s="1325"/>
      <c r="E3" s="1325"/>
      <c r="F3" s="1325"/>
      <c r="G3" s="1325"/>
    </row>
    <row r="4" spans="1:7" ht="24" customHeight="1">
      <c r="A4" s="258"/>
      <c r="B4" s="72"/>
      <c r="C4" s="72"/>
      <c r="D4" s="72"/>
      <c r="E4" s="72"/>
    </row>
    <row r="5" spans="1:7" ht="48" customHeight="1">
      <c r="A5" s="1272" t="s">
        <v>2198</v>
      </c>
      <c r="B5" s="1272" t="s">
        <v>6300</v>
      </c>
      <c r="C5" s="1272" t="s">
        <v>6301</v>
      </c>
      <c r="D5" s="1272" t="s">
        <v>6302</v>
      </c>
      <c r="E5" s="1272" t="s">
        <v>6303</v>
      </c>
      <c r="F5" s="1272" t="s">
        <v>2200</v>
      </c>
      <c r="G5" s="340"/>
    </row>
    <row r="6" spans="1:7" ht="96">
      <c r="A6" s="1274"/>
      <c r="B6" s="1274"/>
      <c r="C6" s="1274"/>
      <c r="D6" s="1274"/>
      <c r="E6" s="1274"/>
      <c r="F6" s="1274"/>
      <c r="G6" s="304" t="s">
        <v>6304</v>
      </c>
    </row>
    <row r="7" spans="1:7" ht="24">
      <c r="A7" s="305"/>
      <c r="B7" s="305"/>
      <c r="C7" s="305"/>
      <c r="D7" s="305"/>
      <c r="E7" s="305"/>
      <c r="F7" s="305"/>
      <c r="G7" s="305"/>
    </row>
    <row r="8" spans="1:7">
      <c r="A8" s="306"/>
      <c r="B8" s="306"/>
      <c r="C8" s="306"/>
      <c r="D8" s="306"/>
      <c r="E8" s="306"/>
      <c r="F8" s="306"/>
      <c r="G8" s="306"/>
    </row>
    <row r="9" spans="1:7">
      <c r="A9" s="306"/>
      <c r="B9" s="306"/>
      <c r="C9" s="306"/>
      <c r="D9" s="306"/>
      <c r="E9" s="306"/>
      <c r="F9" s="306"/>
      <c r="G9" s="306"/>
    </row>
    <row r="10" spans="1:7">
      <c r="A10" s="306"/>
      <c r="B10" s="306"/>
      <c r="C10" s="306"/>
      <c r="D10" s="306"/>
      <c r="E10" s="306"/>
      <c r="F10" s="306"/>
      <c r="G10" s="306"/>
    </row>
    <row r="11" spans="1:7">
      <c r="A11" s="306"/>
      <c r="B11" s="306"/>
      <c r="C11" s="306"/>
      <c r="D11" s="306"/>
      <c r="E11" s="306"/>
      <c r="F11" s="306"/>
      <c r="G11" s="306"/>
    </row>
    <row r="12" spans="1:7">
      <c r="A12" s="306"/>
      <c r="B12" s="306"/>
      <c r="C12" s="306"/>
      <c r="D12" s="306"/>
      <c r="E12" s="306"/>
      <c r="F12" s="306"/>
      <c r="G12" s="306"/>
    </row>
    <row r="13" spans="1:7">
      <c r="A13" s="306"/>
      <c r="B13" s="306"/>
      <c r="C13" s="306"/>
      <c r="D13" s="306"/>
      <c r="E13" s="306"/>
      <c r="F13" s="306"/>
      <c r="G13" s="306"/>
    </row>
    <row r="14" spans="1:7">
      <c r="A14" s="306"/>
      <c r="B14" s="306"/>
      <c r="C14" s="306"/>
      <c r="D14" s="306"/>
      <c r="E14" s="306"/>
      <c r="F14" s="306"/>
      <c r="G14" s="306"/>
    </row>
    <row r="15" spans="1:7" ht="24.5" thickBot="1">
      <c r="B15" s="5" t="s">
        <v>6305</v>
      </c>
      <c r="F15" s="307">
        <f>SUM(F8:F14)</f>
        <v>0</v>
      </c>
      <c r="G15" s="307">
        <f t="shared" ref="G15" si="0">SUM(G8:G14)</f>
        <v>0</v>
      </c>
    </row>
    <row r="16" spans="1:7" ht="17.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3203125" style="5" customWidth="1"/>
    <col min="2" max="2" width="29.5" style="5" customWidth="1"/>
    <col min="3" max="3" width="23.582031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58203125" style="5" bestFit="1" customWidth="1"/>
    <col min="12" max="12" width="4.58203125" style="5" bestFit="1" customWidth="1"/>
    <col min="13" max="13" width="13.58203125" style="5" bestFit="1" customWidth="1"/>
    <col min="14" max="14" width="16.58203125" style="5" bestFit="1" customWidth="1"/>
    <col min="15" max="15" width="12" style="5" bestFit="1" customWidth="1"/>
    <col min="16" max="16" width="21.5" style="5" bestFit="1" customWidth="1"/>
    <col min="17" max="17" width="9.83203125" style="5" customWidth="1"/>
    <col min="18" max="18" width="12" style="5" bestFit="1" customWidth="1"/>
    <col min="19" max="16384" width="8.75" style="5"/>
  </cols>
  <sheetData>
    <row r="1" spans="1:18">
      <c r="A1" s="162" t="s">
        <v>2289</v>
      </c>
      <c r="B1" s="162" t="s">
        <v>2290</v>
      </c>
      <c r="C1" s="162" t="s">
        <v>2291</v>
      </c>
      <c r="D1" s="162" t="s">
        <v>2292</v>
      </c>
      <c r="E1" s="162" t="s">
        <v>2293</v>
      </c>
      <c r="F1" s="162" t="s">
        <v>2294</v>
      </c>
      <c r="G1" s="162" t="s">
        <v>2295</v>
      </c>
      <c r="H1" s="162" t="s">
        <v>2296</v>
      </c>
      <c r="I1" s="162" t="s">
        <v>2297</v>
      </c>
      <c r="J1" s="162" t="s">
        <v>2298</v>
      </c>
      <c r="K1" s="162" t="s">
        <v>2299</v>
      </c>
      <c r="L1" s="162" t="s">
        <v>2300</v>
      </c>
      <c r="M1" s="162" t="s">
        <v>2301</v>
      </c>
      <c r="N1" s="162" t="s">
        <v>2302</v>
      </c>
      <c r="O1" s="162" t="s">
        <v>2303</v>
      </c>
      <c r="P1" s="162" t="s">
        <v>2304</v>
      </c>
      <c r="Q1" s="162" t="s">
        <v>6136</v>
      </c>
      <c r="R1" s="162"/>
    </row>
    <row r="2" spans="1:18">
      <c r="A2" s="163" t="s">
        <v>2305</v>
      </c>
      <c r="B2" s="163" t="s">
        <v>2306</v>
      </c>
      <c r="C2" s="163" t="s">
        <v>1298</v>
      </c>
      <c r="D2" s="163" t="s">
        <v>2307</v>
      </c>
      <c r="E2" s="163">
        <v>1</v>
      </c>
      <c r="F2" s="163" t="s">
        <v>2308</v>
      </c>
      <c r="G2" s="163" t="s">
        <v>2309</v>
      </c>
      <c r="H2" s="164">
        <v>50</v>
      </c>
      <c r="I2" s="163" t="s">
        <v>1203</v>
      </c>
      <c r="J2" s="164" t="s">
        <v>2310</v>
      </c>
      <c r="K2" s="163" t="s">
        <v>2311</v>
      </c>
      <c r="L2" s="163" t="s">
        <v>2312</v>
      </c>
      <c r="M2" s="163">
        <v>18</v>
      </c>
      <c r="N2" s="163" t="s">
        <v>2313</v>
      </c>
      <c r="O2" s="163" t="s">
        <v>2314</v>
      </c>
      <c r="P2" s="163" t="s">
        <v>2315</v>
      </c>
      <c r="Q2" s="163">
        <v>10713</v>
      </c>
      <c r="R2" s="165"/>
    </row>
    <row r="3" spans="1:18">
      <c r="A3" s="163" t="s">
        <v>2316</v>
      </c>
      <c r="B3" s="163" t="s">
        <v>2317</v>
      </c>
      <c r="C3" s="163" t="s">
        <v>2120</v>
      </c>
      <c r="D3" s="163" t="s">
        <v>2318</v>
      </c>
      <c r="E3" s="163">
        <v>1</v>
      </c>
      <c r="F3" s="163" t="s">
        <v>2319</v>
      </c>
      <c r="G3" s="163" t="s">
        <v>2320</v>
      </c>
      <c r="H3" s="164">
        <v>50</v>
      </c>
      <c r="I3" s="163" t="s">
        <v>1203</v>
      </c>
      <c r="J3" s="164" t="s">
        <v>2321</v>
      </c>
      <c r="K3" s="163" t="s">
        <v>2322</v>
      </c>
      <c r="L3" s="163" t="s">
        <v>2323</v>
      </c>
      <c r="M3" s="163">
        <v>15</v>
      </c>
      <c r="N3" s="163" t="s">
        <v>2324</v>
      </c>
      <c r="O3" s="163" t="s">
        <v>2325</v>
      </c>
      <c r="P3" s="163" t="s">
        <v>2326</v>
      </c>
      <c r="Q3" s="163">
        <v>11119</v>
      </c>
      <c r="R3" s="165"/>
    </row>
    <row r="4" spans="1:18">
      <c r="A4" s="163" t="s">
        <v>2327</v>
      </c>
      <c r="B4" s="163" t="s">
        <v>2328</v>
      </c>
      <c r="C4" s="163" t="s">
        <v>2121</v>
      </c>
      <c r="D4" s="163" t="s">
        <v>2329</v>
      </c>
      <c r="E4" s="163">
        <v>1</v>
      </c>
      <c r="F4" s="163" t="s">
        <v>2330</v>
      </c>
      <c r="G4" s="163" t="s">
        <v>2331</v>
      </c>
      <c r="H4" s="164">
        <v>50</v>
      </c>
      <c r="I4" s="163" t="s">
        <v>1203</v>
      </c>
      <c r="J4" s="164" t="s">
        <v>2332</v>
      </c>
      <c r="K4" s="163" t="s">
        <v>2322</v>
      </c>
      <c r="L4" s="163" t="s">
        <v>2333</v>
      </c>
      <c r="M4" s="163">
        <v>6</v>
      </c>
      <c r="N4" s="163" t="s">
        <v>2334</v>
      </c>
      <c r="O4" s="163" t="s">
        <v>2335</v>
      </c>
      <c r="P4" s="163" t="s">
        <v>2336</v>
      </c>
      <c r="Q4" s="163">
        <v>11120</v>
      </c>
      <c r="R4" s="165"/>
    </row>
    <row r="5" spans="1:18">
      <c r="A5" s="163" t="s">
        <v>2337</v>
      </c>
      <c r="B5" s="163" t="s">
        <v>2338</v>
      </c>
      <c r="C5" s="163" t="s">
        <v>1299</v>
      </c>
      <c r="D5" s="163" t="s">
        <v>2339</v>
      </c>
      <c r="E5" s="163">
        <v>1</v>
      </c>
      <c r="F5" s="163" t="s">
        <v>2330</v>
      </c>
      <c r="G5" s="163" t="s">
        <v>2331</v>
      </c>
      <c r="H5" s="164">
        <v>50</v>
      </c>
      <c r="I5" s="163" t="s">
        <v>1203</v>
      </c>
      <c r="J5" s="164" t="s">
        <v>2340</v>
      </c>
      <c r="K5" s="163" t="s">
        <v>2322</v>
      </c>
      <c r="L5" s="163" t="s">
        <v>2341</v>
      </c>
      <c r="M5" s="163">
        <v>10</v>
      </c>
      <c r="N5" s="163" t="s">
        <v>2342</v>
      </c>
      <c r="O5" s="163" t="s">
        <v>2343</v>
      </c>
      <c r="P5" s="163" t="s">
        <v>2344</v>
      </c>
      <c r="Q5" s="163">
        <v>11121</v>
      </c>
      <c r="R5" s="165"/>
    </row>
    <row r="6" spans="1:18">
      <c r="A6" s="163" t="s">
        <v>2345</v>
      </c>
      <c r="B6" s="163" t="s">
        <v>2346</v>
      </c>
      <c r="C6" s="163" t="s">
        <v>1300</v>
      </c>
      <c r="D6" s="163" t="s">
        <v>2347</v>
      </c>
      <c r="E6" s="163">
        <v>1</v>
      </c>
      <c r="F6" s="163" t="s">
        <v>2330</v>
      </c>
      <c r="G6" s="163" t="s">
        <v>2331</v>
      </c>
      <c r="H6" s="164">
        <v>50</v>
      </c>
      <c r="I6" s="163" t="s">
        <v>1203</v>
      </c>
      <c r="J6" s="164" t="s">
        <v>2348</v>
      </c>
      <c r="K6" s="163" t="s">
        <v>2322</v>
      </c>
      <c r="L6" s="163" t="s">
        <v>2333</v>
      </c>
      <c r="M6" s="163">
        <v>6</v>
      </c>
      <c r="N6" s="163" t="s">
        <v>2349</v>
      </c>
      <c r="O6" s="163" t="s">
        <v>2350</v>
      </c>
      <c r="P6" s="163" t="s">
        <v>2336</v>
      </c>
      <c r="Q6" s="163">
        <v>11122</v>
      </c>
      <c r="R6" s="165"/>
    </row>
    <row r="7" spans="1:18">
      <c r="A7" s="163" t="s">
        <v>2351</v>
      </c>
      <c r="B7" s="163" t="s">
        <v>2352</v>
      </c>
      <c r="C7" s="163" t="s">
        <v>1301</v>
      </c>
      <c r="D7" s="163" t="s">
        <v>2353</v>
      </c>
      <c r="E7" s="163">
        <v>1</v>
      </c>
      <c r="F7" s="163" t="s">
        <v>2330</v>
      </c>
      <c r="G7" s="163" t="s">
        <v>2331</v>
      </c>
      <c r="H7" s="164">
        <v>50</v>
      </c>
      <c r="I7" s="163" t="s">
        <v>1203</v>
      </c>
      <c r="J7" s="164" t="s">
        <v>2354</v>
      </c>
      <c r="K7" s="163" t="s">
        <v>2322</v>
      </c>
      <c r="L7" s="163" t="s">
        <v>2333</v>
      </c>
      <c r="M7" s="163">
        <v>6</v>
      </c>
      <c r="N7" s="163" t="s">
        <v>2349</v>
      </c>
      <c r="O7" s="163" t="s">
        <v>2355</v>
      </c>
      <c r="P7" s="163" t="s">
        <v>2336</v>
      </c>
      <c r="Q7" s="163">
        <v>11123</v>
      </c>
      <c r="R7" s="165"/>
    </row>
    <row r="8" spans="1:18">
      <c r="A8" s="163" t="s">
        <v>2356</v>
      </c>
      <c r="B8" s="163" t="s">
        <v>2357</v>
      </c>
      <c r="C8" s="163" t="s">
        <v>1302</v>
      </c>
      <c r="D8" s="163" t="s">
        <v>2358</v>
      </c>
      <c r="E8" s="163">
        <v>1</v>
      </c>
      <c r="F8" s="163" t="s">
        <v>2330</v>
      </c>
      <c r="G8" s="163" t="s">
        <v>2331</v>
      </c>
      <c r="H8" s="164">
        <v>50</v>
      </c>
      <c r="I8" s="163" t="s">
        <v>1203</v>
      </c>
      <c r="J8" s="164" t="s">
        <v>2359</v>
      </c>
      <c r="K8" s="163" t="s">
        <v>2322</v>
      </c>
      <c r="L8" s="163" t="s">
        <v>2333</v>
      </c>
      <c r="M8" s="163">
        <v>5</v>
      </c>
      <c r="N8" s="163" t="s">
        <v>2360</v>
      </c>
      <c r="O8" s="163" t="s">
        <v>2361</v>
      </c>
      <c r="P8" s="163" t="s">
        <v>2362</v>
      </c>
      <c r="Q8" s="163">
        <v>11124</v>
      </c>
      <c r="R8" s="165"/>
    </row>
    <row r="9" spans="1:18">
      <c r="A9" s="163" t="s">
        <v>2363</v>
      </c>
      <c r="B9" s="163" t="s">
        <v>2364</v>
      </c>
      <c r="C9" s="163" t="s">
        <v>2122</v>
      </c>
      <c r="D9" s="163" t="s">
        <v>2365</v>
      </c>
      <c r="E9" s="163">
        <v>1</v>
      </c>
      <c r="F9" s="163" t="s">
        <v>2319</v>
      </c>
      <c r="G9" s="163" t="s">
        <v>2320</v>
      </c>
      <c r="H9" s="164">
        <v>50</v>
      </c>
      <c r="I9" s="163" t="s">
        <v>1203</v>
      </c>
      <c r="J9" s="164" t="s">
        <v>2366</v>
      </c>
      <c r="K9" s="163" t="s">
        <v>2322</v>
      </c>
      <c r="L9" s="163" t="s">
        <v>2323</v>
      </c>
      <c r="M9" s="163">
        <v>15</v>
      </c>
      <c r="N9" s="163" t="s">
        <v>2367</v>
      </c>
      <c r="O9" s="163" t="s">
        <v>2368</v>
      </c>
      <c r="P9" s="163" t="s">
        <v>2326</v>
      </c>
      <c r="Q9" s="163">
        <v>11125</v>
      </c>
      <c r="R9" s="165"/>
    </row>
    <row r="10" spans="1:18">
      <c r="A10" s="163" t="s">
        <v>2369</v>
      </c>
      <c r="B10" s="163" t="s">
        <v>2370</v>
      </c>
      <c r="C10" s="163" t="s">
        <v>1303</v>
      </c>
      <c r="D10" s="163" t="s">
        <v>2371</v>
      </c>
      <c r="E10" s="163">
        <v>1</v>
      </c>
      <c r="F10" s="163" t="s">
        <v>2330</v>
      </c>
      <c r="G10" s="163" t="s">
        <v>2331</v>
      </c>
      <c r="H10" s="164">
        <v>50</v>
      </c>
      <c r="I10" s="163" t="s">
        <v>1203</v>
      </c>
      <c r="J10" s="164" t="s">
        <v>2372</v>
      </c>
      <c r="K10" s="163" t="s">
        <v>2322</v>
      </c>
      <c r="L10" s="163" t="s">
        <v>2333</v>
      </c>
      <c r="M10" s="163">
        <v>6</v>
      </c>
      <c r="N10" s="163" t="s">
        <v>2349</v>
      </c>
      <c r="O10" s="163" t="s">
        <v>2373</v>
      </c>
      <c r="P10" s="163" t="s">
        <v>2336</v>
      </c>
      <c r="Q10" s="163">
        <v>11126</v>
      </c>
      <c r="R10" s="165"/>
    </row>
    <row r="11" spans="1:18">
      <c r="A11" s="163" t="s">
        <v>2374</v>
      </c>
      <c r="B11" s="163" t="s">
        <v>2375</v>
      </c>
      <c r="C11" s="163" t="s">
        <v>1304</v>
      </c>
      <c r="D11" s="163" t="s">
        <v>2376</v>
      </c>
      <c r="E11" s="163">
        <v>1</v>
      </c>
      <c r="F11" s="163" t="s">
        <v>2330</v>
      </c>
      <c r="G11" s="163" t="s">
        <v>2331</v>
      </c>
      <c r="H11" s="164">
        <v>50</v>
      </c>
      <c r="I11" s="163" t="s">
        <v>1203</v>
      </c>
      <c r="J11" s="164" t="s">
        <v>2377</v>
      </c>
      <c r="K11" s="163" t="s">
        <v>2322</v>
      </c>
      <c r="L11" s="163" t="s">
        <v>2333</v>
      </c>
      <c r="M11" s="163">
        <v>6</v>
      </c>
      <c r="N11" s="163" t="s">
        <v>2334</v>
      </c>
      <c r="O11" s="163" t="s">
        <v>2378</v>
      </c>
      <c r="P11" s="163" t="s">
        <v>2336</v>
      </c>
      <c r="Q11" s="163">
        <v>11127</v>
      </c>
      <c r="R11" s="165"/>
    </row>
    <row r="12" spans="1:18">
      <c r="A12" s="163" t="s">
        <v>2379</v>
      </c>
      <c r="B12" s="163" t="s">
        <v>2380</v>
      </c>
      <c r="C12" s="163" t="s">
        <v>1305</v>
      </c>
      <c r="D12" s="163" t="s">
        <v>2381</v>
      </c>
      <c r="E12" s="163">
        <v>1</v>
      </c>
      <c r="F12" s="163" t="s">
        <v>2330</v>
      </c>
      <c r="G12" s="163" t="s">
        <v>2331</v>
      </c>
      <c r="H12" s="164">
        <v>50</v>
      </c>
      <c r="I12" s="163" t="s">
        <v>1203</v>
      </c>
      <c r="J12" s="164" t="s">
        <v>2382</v>
      </c>
      <c r="K12" s="163" t="s">
        <v>2322</v>
      </c>
      <c r="L12" s="163" t="s">
        <v>2383</v>
      </c>
      <c r="M12" s="163">
        <v>13</v>
      </c>
      <c r="N12" s="163" t="s">
        <v>2384</v>
      </c>
      <c r="O12" s="163" t="s">
        <v>2385</v>
      </c>
      <c r="P12" s="163" t="s">
        <v>2386</v>
      </c>
      <c r="Q12" s="163">
        <v>11128</v>
      </c>
      <c r="R12" s="165"/>
    </row>
    <row r="13" spans="1:18">
      <c r="A13" s="163" t="s">
        <v>2387</v>
      </c>
      <c r="B13" s="163" t="s">
        <v>2388</v>
      </c>
      <c r="C13" s="163" t="s">
        <v>1306</v>
      </c>
      <c r="D13" s="163" t="s">
        <v>2389</v>
      </c>
      <c r="E13" s="163">
        <v>1</v>
      </c>
      <c r="F13" s="163" t="s">
        <v>2330</v>
      </c>
      <c r="G13" s="163" t="s">
        <v>2331</v>
      </c>
      <c r="H13" s="164">
        <v>50</v>
      </c>
      <c r="I13" s="163" t="s">
        <v>1203</v>
      </c>
      <c r="J13" s="164" t="s">
        <v>2390</v>
      </c>
      <c r="K13" s="163" t="s">
        <v>2322</v>
      </c>
      <c r="L13" s="163" t="s">
        <v>2333</v>
      </c>
      <c r="M13" s="163">
        <v>6</v>
      </c>
      <c r="N13" s="163" t="s">
        <v>2349</v>
      </c>
      <c r="O13" s="163" t="s">
        <v>2391</v>
      </c>
      <c r="P13" s="163" t="s">
        <v>2336</v>
      </c>
      <c r="Q13" s="163">
        <v>11129</v>
      </c>
      <c r="R13" s="165"/>
    </row>
    <row r="14" spans="1:18">
      <c r="A14" s="163" t="s">
        <v>2392</v>
      </c>
      <c r="B14" s="163" t="s">
        <v>2393</v>
      </c>
      <c r="C14" s="163" t="s">
        <v>1307</v>
      </c>
      <c r="D14" s="163" t="s">
        <v>2394</v>
      </c>
      <c r="E14" s="163">
        <v>1</v>
      </c>
      <c r="F14" s="163" t="s">
        <v>2330</v>
      </c>
      <c r="G14" s="163" t="s">
        <v>2331</v>
      </c>
      <c r="H14" s="164">
        <v>50</v>
      </c>
      <c r="I14" s="163" t="s">
        <v>1203</v>
      </c>
      <c r="J14" s="164" t="s">
        <v>2395</v>
      </c>
      <c r="K14" s="163" t="s">
        <v>2322</v>
      </c>
      <c r="L14" s="163" t="s">
        <v>2383</v>
      </c>
      <c r="M14" s="163">
        <v>12</v>
      </c>
      <c r="N14" s="163" t="s">
        <v>2396</v>
      </c>
      <c r="O14" s="163" t="s">
        <v>2397</v>
      </c>
      <c r="P14" s="163" t="s">
        <v>2398</v>
      </c>
      <c r="Q14" s="163">
        <v>11130</v>
      </c>
      <c r="R14" s="165"/>
    </row>
    <row r="15" spans="1:18">
      <c r="A15" s="163" t="s">
        <v>2399</v>
      </c>
      <c r="B15" s="163" t="s">
        <v>2400</v>
      </c>
      <c r="C15" s="163" t="s">
        <v>1308</v>
      </c>
      <c r="D15" s="163" t="s">
        <v>2401</v>
      </c>
      <c r="E15" s="163">
        <v>1</v>
      </c>
      <c r="F15" s="163" t="s">
        <v>2330</v>
      </c>
      <c r="G15" s="163" t="s">
        <v>2331</v>
      </c>
      <c r="H15" s="164">
        <v>50</v>
      </c>
      <c r="I15" s="163" t="s">
        <v>1203</v>
      </c>
      <c r="J15" s="164" t="s">
        <v>2402</v>
      </c>
      <c r="K15" s="163" t="s">
        <v>2322</v>
      </c>
      <c r="L15" s="163" t="s">
        <v>2341</v>
      </c>
      <c r="M15" s="163">
        <v>9</v>
      </c>
      <c r="N15" s="163" t="s">
        <v>2342</v>
      </c>
      <c r="O15" s="163" t="s">
        <v>2403</v>
      </c>
      <c r="P15" s="163" t="s">
        <v>2404</v>
      </c>
      <c r="Q15" s="163">
        <v>11131</v>
      </c>
      <c r="R15" s="165"/>
    </row>
    <row r="16" spans="1:18">
      <c r="A16" s="163" t="s">
        <v>2405</v>
      </c>
      <c r="B16" s="163" t="s">
        <v>2406</v>
      </c>
      <c r="C16" s="163" t="s">
        <v>1309</v>
      </c>
      <c r="D16" s="163" t="s">
        <v>2407</v>
      </c>
      <c r="E16" s="163">
        <v>1</v>
      </c>
      <c r="F16" s="163" t="s">
        <v>2330</v>
      </c>
      <c r="G16" s="163" t="s">
        <v>2331</v>
      </c>
      <c r="H16" s="164">
        <v>50</v>
      </c>
      <c r="I16" s="163" t="s">
        <v>1203</v>
      </c>
      <c r="J16" s="164" t="s">
        <v>2408</v>
      </c>
      <c r="K16" s="163" t="s">
        <v>2322</v>
      </c>
      <c r="L16" s="163" t="s">
        <v>2333</v>
      </c>
      <c r="M16" s="163">
        <v>6</v>
      </c>
      <c r="N16" s="163" t="s">
        <v>2334</v>
      </c>
      <c r="O16" s="163" t="s">
        <v>2409</v>
      </c>
      <c r="P16" s="163" t="s">
        <v>2336</v>
      </c>
      <c r="Q16" s="163">
        <v>11132</v>
      </c>
      <c r="R16" s="165"/>
    </row>
    <row r="17" spans="1:18">
      <c r="A17" s="163" t="s">
        <v>2410</v>
      </c>
      <c r="B17" s="163" t="s">
        <v>2411</v>
      </c>
      <c r="C17" s="163" t="s">
        <v>1310</v>
      </c>
      <c r="D17" s="163" t="s">
        <v>2412</v>
      </c>
      <c r="E17" s="163">
        <v>1</v>
      </c>
      <c r="F17" s="163" t="s">
        <v>2330</v>
      </c>
      <c r="G17" s="163" t="s">
        <v>2331</v>
      </c>
      <c r="H17" s="164">
        <v>50</v>
      </c>
      <c r="I17" s="163" t="s">
        <v>1203</v>
      </c>
      <c r="J17" s="164" t="s">
        <v>2390</v>
      </c>
      <c r="K17" s="163" t="s">
        <v>2311</v>
      </c>
      <c r="L17" s="163" t="s">
        <v>2333</v>
      </c>
      <c r="M17" s="163">
        <v>5</v>
      </c>
      <c r="N17" s="163" t="s">
        <v>2360</v>
      </c>
      <c r="O17" s="163" t="s">
        <v>2413</v>
      </c>
      <c r="P17" s="163" t="s">
        <v>2362</v>
      </c>
      <c r="Q17" s="163">
        <v>11133</v>
      </c>
      <c r="R17" s="165"/>
    </row>
    <row r="18" spans="1:18">
      <c r="A18" s="163" t="s">
        <v>2414</v>
      </c>
      <c r="B18" s="163" t="s">
        <v>2415</v>
      </c>
      <c r="C18" s="163" t="s">
        <v>1311</v>
      </c>
      <c r="D18" s="163" t="s">
        <v>2416</v>
      </c>
      <c r="E18" s="163">
        <v>1</v>
      </c>
      <c r="F18" s="163" t="s">
        <v>2330</v>
      </c>
      <c r="G18" s="163" t="s">
        <v>2331</v>
      </c>
      <c r="H18" s="164">
        <v>50</v>
      </c>
      <c r="I18" s="163" t="s">
        <v>1203</v>
      </c>
      <c r="J18" s="164" t="s">
        <v>2390</v>
      </c>
      <c r="K18" s="163" t="s">
        <v>2322</v>
      </c>
      <c r="L18" s="163" t="s">
        <v>2333</v>
      </c>
      <c r="M18" s="163">
        <v>6</v>
      </c>
      <c r="N18" s="163" t="s">
        <v>2349</v>
      </c>
      <c r="O18" s="163" t="s">
        <v>2417</v>
      </c>
      <c r="P18" s="163" t="s">
        <v>2336</v>
      </c>
      <c r="Q18" s="163">
        <v>11134</v>
      </c>
      <c r="R18" s="165"/>
    </row>
    <row r="19" spans="1:18">
      <c r="A19" s="163" t="s">
        <v>2418</v>
      </c>
      <c r="B19" s="163" t="s">
        <v>2419</v>
      </c>
      <c r="C19" s="163" t="s">
        <v>1312</v>
      </c>
      <c r="D19" s="163" t="s">
        <v>2420</v>
      </c>
      <c r="E19" s="163">
        <v>1</v>
      </c>
      <c r="F19" s="163" t="s">
        <v>2330</v>
      </c>
      <c r="G19" s="163" t="s">
        <v>2331</v>
      </c>
      <c r="H19" s="164">
        <v>50</v>
      </c>
      <c r="I19" s="163" t="s">
        <v>1203</v>
      </c>
      <c r="J19" s="164" t="s">
        <v>2421</v>
      </c>
      <c r="K19" s="163" t="s">
        <v>2322</v>
      </c>
      <c r="L19" s="163" t="s">
        <v>2333</v>
      </c>
      <c r="M19" s="163">
        <v>6</v>
      </c>
      <c r="N19" s="163" t="s">
        <v>2349</v>
      </c>
      <c r="O19" s="163" t="s">
        <v>2422</v>
      </c>
      <c r="P19" s="163" t="s">
        <v>2336</v>
      </c>
      <c r="Q19" s="163">
        <v>11135</v>
      </c>
      <c r="R19" s="165"/>
    </row>
    <row r="20" spans="1:18">
      <c r="A20" s="163" t="s">
        <v>2423</v>
      </c>
      <c r="B20" s="163" t="s">
        <v>2424</v>
      </c>
      <c r="C20" s="163" t="s">
        <v>1313</v>
      </c>
      <c r="D20" s="163" t="s">
        <v>2425</v>
      </c>
      <c r="E20" s="163">
        <v>1</v>
      </c>
      <c r="F20" s="163" t="s">
        <v>2330</v>
      </c>
      <c r="G20" s="163" t="s">
        <v>2331</v>
      </c>
      <c r="H20" s="164">
        <v>50</v>
      </c>
      <c r="I20" s="163" t="s">
        <v>1203</v>
      </c>
      <c r="J20" s="164" t="s">
        <v>2426</v>
      </c>
      <c r="K20" s="163" t="s">
        <v>2322</v>
      </c>
      <c r="L20" s="163" t="s">
        <v>2333</v>
      </c>
      <c r="M20" s="163">
        <v>5</v>
      </c>
      <c r="N20" s="163" t="s">
        <v>2360</v>
      </c>
      <c r="O20" s="163" t="s">
        <v>2427</v>
      </c>
      <c r="P20" s="163" t="s">
        <v>2362</v>
      </c>
      <c r="Q20" s="163">
        <v>11136</v>
      </c>
      <c r="R20" s="165"/>
    </row>
    <row r="21" spans="1:18">
      <c r="A21" s="163" t="s">
        <v>2428</v>
      </c>
      <c r="B21" s="163" t="s">
        <v>2429</v>
      </c>
      <c r="C21" s="163" t="s">
        <v>1314</v>
      </c>
      <c r="D21" s="163" t="s">
        <v>2430</v>
      </c>
      <c r="E21" s="163">
        <v>1</v>
      </c>
      <c r="F21" s="163" t="s">
        <v>2330</v>
      </c>
      <c r="G21" s="163" t="s">
        <v>2331</v>
      </c>
      <c r="H21" s="164">
        <v>50</v>
      </c>
      <c r="I21" s="163" t="s">
        <v>1203</v>
      </c>
      <c r="J21" s="164" t="s">
        <v>2431</v>
      </c>
      <c r="K21" s="163" t="s">
        <v>2322</v>
      </c>
      <c r="L21" s="163" t="s">
        <v>2333</v>
      </c>
      <c r="M21" s="163">
        <v>6</v>
      </c>
      <c r="N21" s="163" t="s">
        <v>2334</v>
      </c>
      <c r="O21" s="163" t="s">
        <v>2432</v>
      </c>
      <c r="P21" s="163" t="s">
        <v>2336</v>
      </c>
      <c r="Q21" s="163">
        <v>11137</v>
      </c>
      <c r="R21" s="165"/>
    </row>
    <row r="22" spans="1:18">
      <c r="A22" s="163" t="s">
        <v>2433</v>
      </c>
      <c r="B22" s="163" t="s">
        <v>2434</v>
      </c>
      <c r="C22" s="163" t="s">
        <v>1315</v>
      </c>
      <c r="D22" s="163" t="s">
        <v>2435</v>
      </c>
      <c r="E22" s="163">
        <v>1</v>
      </c>
      <c r="F22" s="163" t="s">
        <v>2330</v>
      </c>
      <c r="G22" s="163" t="s">
        <v>2331</v>
      </c>
      <c r="H22" s="164">
        <v>50</v>
      </c>
      <c r="I22" s="163" t="s">
        <v>1203</v>
      </c>
      <c r="J22" s="164" t="s">
        <v>2390</v>
      </c>
      <c r="K22" s="163" t="s">
        <v>2322</v>
      </c>
      <c r="L22" s="163" t="s">
        <v>2333</v>
      </c>
      <c r="M22" s="163">
        <v>5</v>
      </c>
      <c r="N22" s="163" t="s">
        <v>2334</v>
      </c>
      <c r="O22" s="163" t="s">
        <v>2436</v>
      </c>
      <c r="P22" s="163" t="s">
        <v>2362</v>
      </c>
      <c r="Q22" s="163">
        <v>11138</v>
      </c>
      <c r="R22" s="165"/>
    </row>
    <row r="23" spans="1:18">
      <c r="A23" s="163" t="s">
        <v>2437</v>
      </c>
      <c r="B23" s="163" t="s">
        <v>2438</v>
      </c>
      <c r="C23" s="163" t="s">
        <v>1316</v>
      </c>
      <c r="D23" s="163" t="s">
        <v>2439</v>
      </c>
      <c r="E23" s="163">
        <v>1</v>
      </c>
      <c r="F23" s="163" t="s">
        <v>2330</v>
      </c>
      <c r="G23" s="163" t="s">
        <v>2331</v>
      </c>
      <c r="H23" s="164">
        <v>50</v>
      </c>
      <c r="I23" s="163" t="s">
        <v>1203</v>
      </c>
      <c r="J23" s="164" t="s">
        <v>2440</v>
      </c>
      <c r="K23" s="163" t="s">
        <v>2322</v>
      </c>
      <c r="L23" s="163" t="s">
        <v>2333</v>
      </c>
      <c r="M23" s="163">
        <v>5</v>
      </c>
      <c r="N23" s="163" t="s">
        <v>2360</v>
      </c>
      <c r="O23" s="163" t="s">
        <v>2441</v>
      </c>
      <c r="P23" s="163" t="s">
        <v>2362</v>
      </c>
      <c r="Q23" s="163">
        <v>11139</v>
      </c>
      <c r="R23" s="165"/>
    </row>
    <row r="24" spans="1:18">
      <c r="A24" s="163" t="s">
        <v>2442</v>
      </c>
      <c r="B24" s="163" t="s">
        <v>2443</v>
      </c>
      <c r="C24" s="163" t="s">
        <v>1317</v>
      </c>
      <c r="D24" s="163" t="s">
        <v>2444</v>
      </c>
      <c r="E24" s="163">
        <v>1</v>
      </c>
      <c r="F24" s="163" t="s">
        <v>2330</v>
      </c>
      <c r="G24" s="163" t="s">
        <v>2331</v>
      </c>
      <c r="H24" s="164">
        <v>50</v>
      </c>
      <c r="I24" s="163" t="s">
        <v>1203</v>
      </c>
      <c r="J24" s="164" t="s">
        <v>2390</v>
      </c>
      <c r="K24" s="163" t="s">
        <v>2322</v>
      </c>
      <c r="L24" s="163" t="s">
        <v>2333</v>
      </c>
      <c r="M24" s="163">
        <v>5</v>
      </c>
      <c r="N24" s="163" t="s">
        <v>2360</v>
      </c>
      <c r="O24" s="163" t="s">
        <v>2445</v>
      </c>
      <c r="P24" s="163" t="s">
        <v>2362</v>
      </c>
      <c r="Q24" s="163">
        <v>11643</v>
      </c>
      <c r="R24" s="165"/>
    </row>
    <row r="25" spans="1:18">
      <c r="A25" s="163" t="s">
        <v>2446</v>
      </c>
      <c r="B25" s="163" t="s">
        <v>2447</v>
      </c>
      <c r="C25" s="163" t="s">
        <v>1318</v>
      </c>
      <c r="D25" s="163" t="s">
        <v>2448</v>
      </c>
      <c r="E25" s="163">
        <v>1</v>
      </c>
      <c r="F25" s="163" t="s">
        <v>2330</v>
      </c>
      <c r="G25" s="163" t="s">
        <v>2331</v>
      </c>
      <c r="H25" s="164">
        <v>50</v>
      </c>
      <c r="I25" s="163" t="s">
        <v>1203</v>
      </c>
      <c r="J25" s="164" t="s">
        <v>2449</v>
      </c>
      <c r="K25" s="163" t="s">
        <v>2311</v>
      </c>
      <c r="L25" s="163" t="s">
        <v>2450</v>
      </c>
      <c r="M25" s="163">
        <v>2</v>
      </c>
      <c r="N25" s="163" t="s">
        <v>2451</v>
      </c>
      <c r="O25" s="163" t="s">
        <v>2452</v>
      </c>
      <c r="P25" s="163" t="s">
        <v>2453</v>
      </c>
      <c r="Q25" s="163">
        <v>23736</v>
      </c>
      <c r="R25" s="165"/>
    </row>
    <row r="26" spans="1:18">
      <c r="A26" s="163" t="s">
        <v>2454</v>
      </c>
      <c r="B26" s="163" t="s">
        <v>2455</v>
      </c>
      <c r="C26" s="163" t="s">
        <v>1369</v>
      </c>
      <c r="D26" s="163" t="s">
        <v>1209</v>
      </c>
      <c r="E26" s="163">
        <v>1</v>
      </c>
      <c r="F26" s="163" t="s">
        <v>2319</v>
      </c>
      <c r="G26" s="163" t="s">
        <v>2320</v>
      </c>
      <c r="H26" s="164">
        <v>51</v>
      </c>
      <c r="I26" s="163" t="s">
        <v>1209</v>
      </c>
      <c r="J26" s="164" t="s">
        <v>2456</v>
      </c>
      <c r="K26" s="163" t="s">
        <v>2311</v>
      </c>
      <c r="L26" s="163" t="s">
        <v>2311</v>
      </c>
      <c r="M26" s="163">
        <v>17</v>
      </c>
      <c r="N26" s="163" t="s">
        <v>2457</v>
      </c>
      <c r="O26" s="163" t="s">
        <v>2458</v>
      </c>
      <c r="P26" s="163" t="s">
        <v>2459</v>
      </c>
      <c r="Q26" s="163">
        <v>10714</v>
      </c>
      <c r="R26" s="165"/>
    </row>
    <row r="27" spans="1:18">
      <c r="A27" s="163" t="s">
        <v>2460</v>
      </c>
      <c r="B27" s="163" t="s">
        <v>2461</v>
      </c>
      <c r="C27" s="163" t="s">
        <v>1370</v>
      </c>
      <c r="D27" s="163" t="s">
        <v>2462</v>
      </c>
      <c r="E27" s="163">
        <v>1</v>
      </c>
      <c r="F27" s="163" t="s">
        <v>2330</v>
      </c>
      <c r="G27" s="163" t="s">
        <v>2331</v>
      </c>
      <c r="H27" s="164">
        <v>51</v>
      </c>
      <c r="I27" s="163" t="s">
        <v>1209</v>
      </c>
      <c r="J27" s="164" t="s">
        <v>2463</v>
      </c>
      <c r="K27" s="163" t="s">
        <v>2322</v>
      </c>
      <c r="L27" s="163" t="s">
        <v>2333</v>
      </c>
      <c r="M27" s="163">
        <v>5</v>
      </c>
      <c r="N27" s="163" t="s">
        <v>2334</v>
      </c>
      <c r="O27" s="163" t="s">
        <v>2464</v>
      </c>
      <c r="P27" s="163" t="s">
        <v>2362</v>
      </c>
      <c r="Q27" s="163">
        <v>11140</v>
      </c>
      <c r="R27" s="165"/>
    </row>
    <row r="28" spans="1:18">
      <c r="A28" s="163" t="s">
        <v>2465</v>
      </c>
      <c r="B28" s="163" t="s">
        <v>2466</v>
      </c>
      <c r="C28" s="163" t="s">
        <v>1371</v>
      </c>
      <c r="D28" s="163" t="s">
        <v>2467</v>
      </c>
      <c r="E28" s="163">
        <v>1</v>
      </c>
      <c r="F28" s="163" t="s">
        <v>2330</v>
      </c>
      <c r="G28" s="163" t="s">
        <v>2331</v>
      </c>
      <c r="H28" s="164">
        <v>51</v>
      </c>
      <c r="I28" s="163" t="s">
        <v>1209</v>
      </c>
      <c r="J28" s="164" t="s">
        <v>2390</v>
      </c>
      <c r="K28" s="163" t="s">
        <v>2322</v>
      </c>
      <c r="L28" s="163" t="s">
        <v>2333</v>
      </c>
      <c r="M28" s="163">
        <v>5</v>
      </c>
      <c r="N28" s="163" t="s">
        <v>2334</v>
      </c>
      <c r="O28" s="163" t="s">
        <v>2468</v>
      </c>
      <c r="P28" s="163" t="s">
        <v>2362</v>
      </c>
      <c r="Q28" s="163">
        <v>11141</v>
      </c>
      <c r="R28" s="165"/>
    </row>
    <row r="29" spans="1:18">
      <c r="A29" s="163" t="s">
        <v>2469</v>
      </c>
      <c r="B29" s="163" t="s">
        <v>2470</v>
      </c>
      <c r="C29" s="163" t="s">
        <v>1372</v>
      </c>
      <c r="D29" s="163" t="s">
        <v>2471</v>
      </c>
      <c r="E29" s="163">
        <v>1</v>
      </c>
      <c r="F29" s="163" t="s">
        <v>2330</v>
      </c>
      <c r="G29" s="163" t="s">
        <v>2331</v>
      </c>
      <c r="H29" s="164">
        <v>51</v>
      </c>
      <c r="I29" s="163" t="s">
        <v>1209</v>
      </c>
      <c r="J29" s="164" t="s">
        <v>2348</v>
      </c>
      <c r="K29" s="163" t="s">
        <v>2322</v>
      </c>
      <c r="L29" s="163" t="s">
        <v>2341</v>
      </c>
      <c r="M29" s="163">
        <v>10</v>
      </c>
      <c r="N29" s="163" t="s">
        <v>2342</v>
      </c>
      <c r="O29" s="163" t="s">
        <v>2472</v>
      </c>
      <c r="P29" s="163" t="s">
        <v>2344</v>
      </c>
      <c r="Q29" s="163">
        <v>11142</v>
      </c>
      <c r="R29" s="165"/>
    </row>
    <row r="30" spans="1:18">
      <c r="A30" s="163" t="s">
        <v>2473</v>
      </c>
      <c r="B30" s="163" t="s">
        <v>2474</v>
      </c>
      <c r="C30" s="163" t="s">
        <v>1373</v>
      </c>
      <c r="D30" s="163" t="s">
        <v>2475</v>
      </c>
      <c r="E30" s="163">
        <v>1</v>
      </c>
      <c r="F30" s="163" t="s">
        <v>2330</v>
      </c>
      <c r="G30" s="163" t="s">
        <v>2331</v>
      </c>
      <c r="H30" s="164">
        <v>51</v>
      </c>
      <c r="I30" s="163" t="s">
        <v>1209</v>
      </c>
      <c r="J30" s="164" t="s">
        <v>2390</v>
      </c>
      <c r="K30" s="163" t="s">
        <v>2322</v>
      </c>
      <c r="L30" s="163" t="s">
        <v>2333</v>
      </c>
      <c r="M30" s="163">
        <v>5</v>
      </c>
      <c r="N30" s="163" t="s">
        <v>2360</v>
      </c>
      <c r="O30" s="163" t="s">
        <v>2476</v>
      </c>
      <c r="P30" s="163" t="s">
        <v>2362</v>
      </c>
      <c r="Q30" s="163">
        <v>11143</v>
      </c>
      <c r="R30" s="165"/>
    </row>
    <row r="31" spans="1:18">
      <c r="A31" s="163" t="s">
        <v>2477</v>
      </c>
      <c r="B31" s="163" t="s">
        <v>2478</v>
      </c>
      <c r="C31" s="163" t="s">
        <v>1374</v>
      </c>
      <c r="D31" s="163" t="s">
        <v>2479</v>
      </c>
      <c r="E31" s="163">
        <v>1</v>
      </c>
      <c r="F31" s="163" t="s">
        <v>2330</v>
      </c>
      <c r="G31" s="163" t="s">
        <v>2331</v>
      </c>
      <c r="H31" s="164">
        <v>51</v>
      </c>
      <c r="I31" s="163" t="s">
        <v>1209</v>
      </c>
      <c r="J31" s="164" t="s">
        <v>2480</v>
      </c>
      <c r="K31" s="163" t="s">
        <v>2322</v>
      </c>
      <c r="L31" s="163" t="s">
        <v>2333</v>
      </c>
      <c r="M31" s="163">
        <v>6</v>
      </c>
      <c r="N31" s="163" t="s">
        <v>2334</v>
      </c>
      <c r="O31" s="163" t="s">
        <v>2481</v>
      </c>
      <c r="P31" s="163" t="s">
        <v>2336</v>
      </c>
      <c r="Q31" s="163">
        <v>11144</v>
      </c>
      <c r="R31" s="165"/>
    </row>
    <row r="32" spans="1:18">
      <c r="A32" s="163" t="s">
        <v>2482</v>
      </c>
      <c r="B32" s="163" t="s">
        <v>2483</v>
      </c>
      <c r="C32" s="163" t="s">
        <v>1375</v>
      </c>
      <c r="D32" s="163" t="s">
        <v>2484</v>
      </c>
      <c r="E32" s="163">
        <v>1</v>
      </c>
      <c r="F32" s="163" t="s">
        <v>2330</v>
      </c>
      <c r="G32" s="163" t="s">
        <v>2331</v>
      </c>
      <c r="H32" s="164">
        <v>51</v>
      </c>
      <c r="I32" s="163" t="s">
        <v>1209</v>
      </c>
      <c r="J32" s="164" t="s">
        <v>2390</v>
      </c>
      <c r="K32" s="163" t="s">
        <v>2322</v>
      </c>
      <c r="L32" s="163" t="s">
        <v>2333</v>
      </c>
      <c r="M32" s="163">
        <v>5</v>
      </c>
      <c r="N32" s="163" t="s">
        <v>2360</v>
      </c>
      <c r="O32" s="163" t="s">
        <v>2485</v>
      </c>
      <c r="P32" s="163" t="s">
        <v>2362</v>
      </c>
      <c r="Q32" s="163">
        <v>11145</v>
      </c>
      <c r="R32" s="165"/>
    </row>
    <row r="33" spans="1:18">
      <c r="A33" s="163" t="s">
        <v>2486</v>
      </c>
      <c r="B33" s="163" t="s">
        <v>2487</v>
      </c>
      <c r="C33" s="163" t="s">
        <v>1376</v>
      </c>
      <c r="D33" s="163" t="s">
        <v>2488</v>
      </c>
      <c r="E33" s="163">
        <v>1</v>
      </c>
      <c r="F33" s="163" t="s">
        <v>2330</v>
      </c>
      <c r="G33" s="163" t="s">
        <v>2331</v>
      </c>
      <c r="H33" s="164">
        <v>51</v>
      </c>
      <c r="I33" s="163" t="s">
        <v>1209</v>
      </c>
      <c r="J33" s="164" t="s">
        <v>2489</v>
      </c>
      <c r="K33" s="163" t="s">
        <v>2311</v>
      </c>
      <c r="L33" s="163" t="s">
        <v>2450</v>
      </c>
      <c r="M33" s="163">
        <v>2</v>
      </c>
      <c r="N33" s="163" t="s">
        <v>2490</v>
      </c>
      <c r="O33" s="163" t="s">
        <v>2491</v>
      </c>
      <c r="P33" s="163" t="s">
        <v>2453</v>
      </c>
      <c r="Q33" s="163">
        <v>24956</v>
      </c>
      <c r="R33" s="165"/>
    </row>
    <row r="34" spans="1:18">
      <c r="A34" s="163" t="s">
        <v>2492</v>
      </c>
      <c r="B34" s="163" t="s">
        <v>2493</v>
      </c>
      <c r="C34" s="163" t="s">
        <v>1356</v>
      </c>
      <c r="D34" s="163" t="s">
        <v>1208</v>
      </c>
      <c r="E34" s="163">
        <v>1</v>
      </c>
      <c r="F34" s="163" t="s">
        <v>2308</v>
      </c>
      <c r="G34" s="163" t="s">
        <v>2309</v>
      </c>
      <c r="H34" s="164">
        <v>52</v>
      </c>
      <c r="I34" s="163" t="s">
        <v>1208</v>
      </c>
      <c r="J34" s="164" t="s">
        <v>2494</v>
      </c>
      <c r="K34" s="163" t="s">
        <v>2322</v>
      </c>
      <c r="L34" s="163" t="s">
        <v>2312</v>
      </c>
      <c r="M34" s="163">
        <v>19</v>
      </c>
      <c r="N34" s="163" t="s">
        <v>2495</v>
      </c>
      <c r="O34" s="163" t="s">
        <v>2496</v>
      </c>
      <c r="P34" s="163" t="s">
        <v>2497</v>
      </c>
      <c r="Q34" s="163">
        <v>10672</v>
      </c>
      <c r="R34" s="165"/>
    </row>
    <row r="35" spans="1:18">
      <c r="A35" s="163" t="s">
        <v>2498</v>
      </c>
      <c r="B35" s="163" t="s">
        <v>2499</v>
      </c>
      <c r="C35" s="163" t="s">
        <v>1357</v>
      </c>
      <c r="D35" s="163" t="s">
        <v>2500</v>
      </c>
      <c r="E35" s="163">
        <v>1</v>
      </c>
      <c r="F35" s="163" t="s">
        <v>2330</v>
      </c>
      <c r="G35" s="163" t="s">
        <v>2331</v>
      </c>
      <c r="H35" s="164">
        <v>52</v>
      </c>
      <c r="I35" s="163" t="s">
        <v>1208</v>
      </c>
      <c r="J35" s="164" t="s">
        <v>2390</v>
      </c>
      <c r="K35" s="163" t="s">
        <v>2322</v>
      </c>
      <c r="L35" s="163" t="s">
        <v>2333</v>
      </c>
      <c r="M35" s="163">
        <v>5</v>
      </c>
      <c r="N35" s="163" t="s">
        <v>2334</v>
      </c>
      <c r="O35" s="163" t="s">
        <v>2501</v>
      </c>
      <c r="P35" s="163" t="s">
        <v>2362</v>
      </c>
      <c r="Q35" s="163">
        <v>11146</v>
      </c>
      <c r="R35" s="165"/>
    </row>
    <row r="36" spans="1:18">
      <c r="A36" s="163" t="s">
        <v>2502</v>
      </c>
      <c r="B36" s="163" t="s">
        <v>2503</v>
      </c>
      <c r="C36" s="163" t="s">
        <v>1358</v>
      </c>
      <c r="D36" s="163" t="s">
        <v>2504</v>
      </c>
      <c r="E36" s="163">
        <v>1</v>
      </c>
      <c r="F36" s="163" t="s">
        <v>2330</v>
      </c>
      <c r="G36" s="163" t="s">
        <v>2331</v>
      </c>
      <c r="H36" s="164">
        <v>52</v>
      </c>
      <c r="I36" s="163" t="s">
        <v>1208</v>
      </c>
      <c r="J36" s="164" t="s">
        <v>2372</v>
      </c>
      <c r="K36" s="163" t="s">
        <v>2322</v>
      </c>
      <c r="L36" s="163" t="s">
        <v>2383</v>
      </c>
      <c r="M36" s="163">
        <v>13</v>
      </c>
      <c r="N36" s="163" t="s">
        <v>2396</v>
      </c>
      <c r="O36" s="163" t="s">
        <v>2505</v>
      </c>
      <c r="P36" s="163" t="s">
        <v>2386</v>
      </c>
      <c r="Q36" s="163">
        <v>11147</v>
      </c>
      <c r="R36" s="165"/>
    </row>
    <row r="37" spans="1:18">
      <c r="A37" s="163" t="s">
        <v>2506</v>
      </c>
      <c r="B37" s="163" t="s">
        <v>2507</v>
      </c>
      <c r="C37" s="163" t="s">
        <v>1359</v>
      </c>
      <c r="D37" s="163" t="s">
        <v>2508</v>
      </c>
      <c r="E37" s="163">
        <v>1</v>
      </c>
      <c r="F37" s="163" t="s">
        <v>2330</v>
      </c>
      <c r="G37" s="163" t="s">
        <v>2331</v>
      </c>
      <c r="H37" s="164">
        <v>52</v>
      </c>
      <c r="I37" s="163" t="s">
        <v>1208</v>
      </c>
      <c r="J37" s="164" t="s">
        <v>2390</v>
      </c>
      <c r="K37" s="163" t="s">
        <v>2322</v>
      </c>
      <c r="L37" s="163" t="s">
        <v>2333</v>
      </c>
      <c r="M37" s="163">
        <v>5</v>
      </c>
      <c r="N37" s="163" t="s">
        <v>2334</v>
      </c>
      <c r="O37" s="163" t="s">
        <v>2509</v>
      </c>
      <c r="P37" s="163" t="s">
        <v>2362</v>
      </c>
      <c r="Q37" s="163">
        <v>11148</v>
      </c>
      <c r="R37" s="165"/>
    </row>
    <row r="38" spans="1:18">
      <c r="A38" s="163" t="s">
        <v>2510</v>
      </c>
      <c r="B38" s="163" t="s">
        <v>2511</v>
      </c>
      <c r="C38" s="163" t="s">
        <v>1360</v>
      </c>
      <c r="D38" s="163" t="s">
        <v>2512</v>
      </c>
      <c r="E38" s="163">
        <v>1</v>
      </c>
      <c r="F38" s="163" t="s">
        <v>2330</v>
      </c>
      <c r="G38" s="163" t="s">
        <v>2331</v>
      </c>
      <c r="H38" s="164">
        <v>52</v>
      </c>
      <c r="I38" s="163" t="s">
        <v>1208</v>
      </c>
      <c r="J38" s="164" t="s">
        <v>2390</v>
      </c>
      <c r="K38" s="163" t="s">
        <v>2322</v>
      </c>
      <c r="L38" s="163" t="s">
        <v>2333</v>
      </c>
      <c r="M38" s="163">
        <v>6</v>
      </c>
      <c r="N38" s="163" t="s">
        <v>2334</v>
      </c>
      <c r="O38" s="163" t="s">
        <v>2513</v>
      </c>
      <c r="P38" s="163" t="s">
        <v>2336</v>
      </c>
      <c r="Q38" s="163">
        <v>11149</v>
      </c>
      <c r="R38" s="165"/>
    </row>
    <row r="39" spans="1:18">
      <c r="A39" s="163" t="s">
        <v>2514</v>
      </c>
      <c r="B39" s="163" t="s">
        <v>2515</v>
      </c>
      <c r="C39" s="163" t="s">
        <v>1361</v>
      </c>
      <c r="D39" s="163" t="s">
        <v>2516</v>
      </c>
      <c r="E39" s="163">
        <v>1</v>
      </c>
      <c r="F39" s="163" t="s">
        <v>2330</v>
      </c>
      <c r="G39" s="163" t="s">
        <v>2331</v>
      </c>
      <c r="H39" s="164">
        <v>52</v>
      </c>
      <c r="I39" s="163" t="s">
        <v>1208</v>
      </c>
      <c r="J39" s="164" t="s">
        <v>2390</v>
      </c>
      <c r="K39" s="163" t="s">
        <v>2322</v>
      </c>
      <c r="L39" s="163" t="s">
        <v>2333</v>
      </c>
      <c r="M39" s="163">
        <v>5</v>
      </c>
      <c r="N39" s="163" t="s">
        <v>2334</v>
      </c>
      <c r="O39" s="163" t="s">
        <v>2517</v>
      </c>
      <c r="P39" s="163" t="s">
        <v>2362</v>
      </c>
      <c r="Q39" s="163">
        <v>11150</v>
      </c>
      <c r="R39" s="165"/>
    </row>
    <row r="40" spans="1:18">
      <c r="A40" s="163" t="s">
        <v>2518</v>
      </c>
      <c r="B40" s="163" t="s">
        <v>2519</v>
      </c>
      <c r="C40" s="163" t="s">
        <v>1362</v>
      </c>
      <c r="D40" s="163" t="s">
        <v>2520</v>
      </c>
      <c r="E40" s="163">
        <v>1</v>
      </c>
      <c r="F40" s="163" t="s">
        <v>2330</v>
      </c>
      <c r="G40" s="163" t="s">
        <v>2331</v>
      </c>
      <c r="H40" s="164">
        <v>52</v>
      </c>
      <c r="I40" s="163" t="s">
        <v>1208</v>
      </c>
      <c r="J40" s="164" t="s">
        <v>2421</v>
      </c>
      <c r="K40" s="163" t="s">
        <v>2322</v>
      </c>
      <c r="L40" s="163" t="s">
        <v>2333</v>
      </c>
      <c r="M40" s="163">
        <v>6</v>
      </c>
      <c r="N40" s="163" t="s">
        <v>2334</v>
      </c>
      <c r="O40" s="163" t="s">
        <v>2521</v>
      </c>
      <c r="P40" s="163" t="s">
        <v>2336</v>
      </c>
      <c r="Q40" s="163">
        <v>11151</v>
      </c>
      <c r="R40" s="165"/>
    </row>
    <row r="41" spans="1:18">
      <c r="A41" s="163" t="s">
        <v>2522</v>
      </c>
      <c r="B41" s="163" t="s">
        <v>2523</v>
      </c>
      <c r="C41" s="163" t="s">
        <v>1363</v>
      </c>
      <c r="D41" s="163" t="s">
        <v>2524</v>
      </c>
      <c r="E41" s="163">
        <v>1</v>
      </c>
      <c r="F41" s="163" t="s">
        <v>2330</v>
      </c>
      <c r="G41" s="163" t="s">
        <v>2331</v>
      </c>
      <c r="H41" s="164">
        <v>52</v>
      </c>
      <c r="I41" s="163" t="s">
        <v>1208</v>
      </c>
      <c r="J41" s="164" t="s">
        <v>2525</v>
      </c>
      <c r="K41" s="163" t="s">
        <v>2322</v>
      </c>
      <c r="L41" s="163" t="s">
        <v>2383</v>
      </c>
      <c r="M41" s="163">
        <v>12</v>
      </c>
      <c r="N41" s="163" t="s">
        <v>2396</v>
      </c>
      <c r="O41" s="163" t="s">
        <v>2526</v>
      </c>
      <c r="P41" s="163" t="s">
        <v>2398</v>
      </c>
      <c r="Q41" s="163">
        <v>11152</v>
      </c>
      <c r="R41" s="165"/>
    </row>
    <row r="42" spans="1:18">
      <c r="A42" s="163" t="s">
        <v>2527</v>
      </c>
      <c r="B42" s="163" t="s">
        <v>2528</v>
      </c>
      <c r="C42" s="163" t="s">
        <v>1364</v>
      </c>
      <c r="D42" s="163" t="s">
        <v>2529</v>
      </c>
      <c r="E42" s="163">
        <v>1</v>
      </c>
      <c r="F42" s="163" t="s">
        <v>2330</v>
      </c>
      <c r="G42" s="163" t="s">
        <v>2331</v>
      </c>
      <c r="H42" s="164">
        <v>52</v>
      </c>
      <c r="I42" s="163" t="s">
        <v>1208</v>
      </c>
      <c r="J42" s="164" t="s">
        <v>2390</v>
      </c>
      <c r="K42" s="163" t="s">
        <v>2322</v>
      </c>
      <c r="L42" s="163" t="s">
        <v>2333</v>
      </c>
      <c r="M42" s="163">
        <v>5</v>
      </c>
      <c r="N42" s="163" t="s">
        <v>2360</v>
      </c>
      <c r="O42" s="163" t="s">
        <v>2530</v>
      </c>
      <c r="P42" s="163" t="s">
        <v>2362</v>
      </c>
      <c r="Q42" s="163">
        <v>11153</v>
      </c>
      <c r="R42" s="165"/>
    </row>
    <row r="43" spans="1:18">
      <c r="A43" s="163" t="s">
        <v>2531</v>
      </c>
      <c r="B43" s="163" t="s">
        <v>2532</v>
      </c>
      <c r="C43" s="163" t="s">
        <v>1365</v>
      </c>
      <c r="D43" s="163" t="s">
        <v>2533</v>
      </c>
      <c r="E43" s="163">
        <v>1</v>
      </c>
      <c r="F43" s="163" t="s">
        <v>2330</v>
      </c>
      <c r="G43" s="163" t="s">
        <v>2331</v>
      </c>
      <c r="H43" s="164">
        <v>52</v>
      </c>
      <c r="I43" s="163" t="s">
        <v>1208</v>
      </c>
      <c r="J43" s="164" t="s">
        <v>2390</v>
      </c>
      <c r="K43" s="163" t="s">
        <v>2322</v>
      </c>
      <c r="L43" s="163" t="s">
        <v>2333</v>
      </c>
      <c r="M43" s="163">
        <v>6</v>
      </c>
      <c r="N43" s="163" t="s">
        <v>2334</v>
      </c>
      <c r="O43" s="163" t="s">
        <v>2534</v>
      </c>
      <c r="P43" s="163" t="s">
        <v>2336</v>
      </c>
      <c r="Q43" s="163">
        <v>11154</v>
      </c>
      <c r="R43" s="165"/>
    </row>
    <row r="44" spans="1:18">
      <c r="A44" s="163" t="s">
        <v>2535</v>
      </c>
      <c r="B44" s="163" t="s">
        <v>2536</v>
      </c>
      <c r="C44" s="163" t="s">
        <v>1366</v>
      </c>
      <c r="D44" s="163" t="s">
        <v>2537</v>
      </c>
      <c r="E44" s="163">
        <v>1</v>
      </c>
      <c r="F44" s="163" t="s">
        <v>2330</v>
      </c>
      <c r="G44" s="163" t="s">
        <v>2331</v>
      </c>
      <c r="H44" s="164">
        <v>52</v>
      </c>
      <c r="I44" s="163" t="s">
        <v>1208</v>
      </c>
      <c r="J44" s="164" t="s">
        <v>2390</v>
      </c>
      <c r="K44" s="163" t="s">
        <v>2322</v>
      </c>
      <c r="L44" s="163" t="s">
        <v>2333</v>
      </c>
      <c r="M44" s="163">
        <v>5</v>
      </c>
      <c r="N44" s="163" t="s">
        <v>2360</v>
      </c>
      <c r="O44" s="163" t="s">
        <v>2538</v>
      </c>
      <c r="P44" s="163" t="s">
        <v>2362</v>
      </c>
      <c r="Q44" s="163">
        <v>11155</v>
      </c>
      <c r="R44" s="165"/>
    </row>
    <row r="45" spans="1:18">
      <c r="A45" s="163" t="s">
        <v>2539</v>
      </c>
      <c r="B45" s="163" t="s">
        <v>2540</v>
      </c>
      <c r="C45" s="163" t="s">
        <v>1367</v>
      </c>
      <c r="D45" s="163" t="s">
        <v>2541</v>
      </c>
      <c r="E45" s="163">
        <v>1</v>
      </c>
      <c r="F45" s="163" t="s">
        <v>2330</v>
      </c>
      <c r="G45" s="163" t="s">
        <v>2331</v>
      </c>
      <c r="H45" s="164">
        <v>52</v>
      </c>
      <c r="I45" s="163" t="s">
        <v>1208</v>
      </c>
      <c r="J45" s="164" t="s">
        <v>2390</v>
      </c>
      <c r="K45" s="163" t="s">
        <v>2322</v>
      </c>
      <c r="L45" s="163" t="s">
        <v>2333</v>
      </c>
      <c r="M45" s="163">
        <v>6</v>
      </c>
      <c r="N45" s="163" t="s">
        <v>2334</v>
      </c>
      <c r="O45" s="163" t="s">
        <v>2542</v>
      </c>
      <c r="P45" s="163" t="s">
        <v>2336</v>
      </c>
      <c r="Q45" s="163">
        <v>11156</v>
      </c>
      <c r="R45" s="165"/>
    </row>
    <row r="46" spans="1:18">
      <c r="A46" s="163" t="s">
        <v>2543</v>
      </c>
      <c r="B46" s="163" t="s">
        <v>2544</v>
      </c>
      <c r="C46" s="163" t="s">
        <v>1368</v>
      </c>
      <c r="D46" s="163" t="s">
        <v>2545</v>
      </c>
      <c r="E46" s="163">
        <v>1</v>
      </c>
      <c r="F46" s="163" t="s">
        <v>2330</v>
      </c>
      <c r="G46" s="163" t="s">
        <v>2331</v>
      </c>
      <c r="H46" s="164">
        <v>52</v>
      </c>
      <c r="I46" s="163" t="s">
        <v>1208</v>
      </c>
      <c r="J46" s="164" t="s">
        <v>2546</v>
      </c>
      <c r="K46" s="163" t="s">
        <v>2322</v>
      </c>
      <c r="L46" s="163" t="s">
        <v>2333</v>
      </c>
      <c r="M46" s="163">
        <v>5</v>
      </c>
      <c r="N46" s="163" t="s">
        <v>2334</v>
      </c>
      <c r="O46" s="163" t="s">
        <v>2547</v>
      </c>
      <c r="P46" s="163" t="s">
        <v>2362</v>
      </c>
      <c r="Q46" s="163">
        <v>11157</v>
      </c>
      <c r="R46" s="165"/>
    </row>
    <row r="47" spans="1:18">
      <c r="A47" s="163" t="s">
        <v>2548</v>
      </c>
      <c r="B47" s="163" t="s">
        <v>2549</v>
      </c>
      <c r="C47" s="163" t="s">
        <v>1341</v>
      </c>
      <c r="D47" s="163" t="s">
        <v>1206</v>
      </c>
      <c r="E47" s="163">
        <v>1</v>
      </c>
      <c r="F47" s="163" t="s">
        <v>2319</v>
      </c>
      <c r="G47" s="163" t="s">
        <v>2320</v>
      </c>
      <c r="H47" s="164">
        <v>54</v>
      </c>
      <c r="I47" s="163" t="s">
        <v>1206</v>
      </c>
      <c r="J47" s="164" t="s">
        <v>2550</v>
      </c>
      <c r="K47" s="163" t="s">
        <v>2322</v>
      </c>
      <c r="L47" s="163" t="s">
        <v>2311</v>
      </c>
      <c r="M47" s="163">
        <v>17</v>
      </c>
      <c r="N47" s="163" t="s">
        <v>2457</v>
      </c>
      <c r="O47" s="163" t="s">
        <v>2551</v>
      </c>
      <c r="P47" s="163" t="s">
        <v>2459</v>
      </c>
      <c r="Q47" s="163">
        <v>10715</v>
      </c>
      <c r="R47" s="165"/>
    </row>
    <row r="48" spans="1:18">
      <c r="A48" s="163" t="s">
        <v>2552</v>
      </c>
      <c r="B48" s="163" t="s">
        <v>2553</v>
      </c>
      <c r="C48" s="163" t="s">
        <v>1342</v>
      </c>
      <c r="D48" s="163" t="s">
        <v>2554</v>
      </c>
      <c r="E48" s="163">
        <v>1</v>
      </c>
      <c r="F48" s="163" t="s">
        <v>2330</v>
      </c>
      <c r="G48" s="163" t="s">
        <v>2331</v>
      </c>
      <c r="H48" s="164">
        <v>54</v>
      </c>
      <c r="I48" s="163" t="s">
        <v>1206</v>
      </c>
      <c r="J48" s="164" t="s">
        <v>2332</v>
      </c>
      <c r="K48" s="163" t="s">
        <v>2322</v>
      </c>
      <c r="L48" s="163" t="s">
        <v>2333</v>
      </c>
      <c r="M48" s="163">
        <v>6</v>
      </c>
      <c r="N48" s="163" t="s">
        <v>2334</v>
      </c>
      <c r="O48" s="163" t="s">
        <v>2555</v>
      </c>
      <c r="P48" s="163" t="s">
        <v>2336</v>
      </c>
      <c r="Q48" s="163">
        <v>11166</v>
      </c>
      <c r="R48" s="165"/>
    </row>
    <row r="49" spans="1:18">
      <c r="A49" s="163" t="s">
        <v>2556</v>
      </c>
      <c r="B49" s="163" t="s">
        <v>2557</v>
      </c>
      <c r="C49" s="163" t="s">
        <v>1343</v>
      </c>
      <c r="D49" s="163" t="s">
        <v>2558</v>
      </c>
      <c r="E49" s="163">
        <v>1</v>
      </c>
      <c r="F49" s="163" t="s">
        <v>2330</v>
      </c>
      <c r="G49" s="163" t="s">
        <v>2331</v>
      </c>
      <c r="H49" s="164">
        <v>54</v>
      </c>
      <c r="I49" s="163" t="s">
        <v>1206</v>
      </c>
      <c r="J49" s="164" t="s">
        <v>2395</v>
      </c>
      <c r="K49" s="163" t="s">
        <v>2322</v>
      </c>
      <c r="L49" s="163" t="s">
        <v>2333</v>
      </c>
      <c r="M49" s="163">
        <v>6</v>
      </c>
      <c r="N49" s="163" t="s">
        <v>2334</v>
      </c>
      <c r="O49" s="163" t="s">
        <v>2559</v>
      </c>
      <c r="P49" s="163" t="s">
        <v>2336</v>
      </c>
      <c r="Q49" s="163">
        <v>11167</v>
      </c>
      <c r="R49" s="165"/>
    </row>
    <row r="50" spans="1:18">
      <c r="A50" s="163" t="s">
        <v>2560</v>
      </c>
      <c r="B50" s="163" t="s">
        <v>2561</v>
      </c>
      <c r="C50" s="163" t="s">
        <v>1344</v>
      </c>
      <c r="D50" s="163" t="s">
        <v>2562</v>
      </c>
      <c r="E50" s="163">
        <v>1</v>
      </c>
      <c r="F50" s="163" t="s">
        <v>2330</v>
      </c>
      <c r="G50" s="163" t="s">
        <v>2331</v>
      </c>
      <c r="H50" s="164">
        <v>54</v>
      </c>
      <c r="I50" s="163" t="s">
        <v>1206</v>
      </c>
      <c r="J50" s="164" t="s">
        <v>2563</v>
      </c>
      <c r="K50" s="163" t="s">
        <v>2322</v>
      </c>
      <c r="L50" s="163" t="s">
        <v>2333</v>
      </c>
      <c r="M50" s="163">
        <v>6</v>
      </c>
      <c r="N50" s="163" t="s">
        <v>2349</v>
      </c>
      <c r="O50" s="163" t="s">
        <v>2564</v>
      </c>
      <c r="P50" s="163" t="s">
        <v>2336</v>
      </c>
      <c r="Q50" s="163">
        <v>11169</v>
      </c>
      <c r="R50" s="165"/>
    </row>
    <row r="51" spans="1:18">
      <c r="A51" s="163" t="s">
        <v>2565</v>
      </c>
      <c r="B51" s="163" t="s">
        <v>2566</v>
      </c>
      <c r="C51" s="163" t="s">
        <v>1345</v>
      </c>
      <c r="D51" s="163" t="s">
        <v>2567</v>
      </c>
      <c r="E51" s="163">
        <v>1</v>
      </c>
      <c r="F51" s="163" t="s">
        <v>2330</v>
      </c>
      <c r="G51" s="163" t="s">
        <v>2331</v>
      </c>
      <c r="H51" s="164">
        <v>54</v>
      </c>
      <c r="I51" s="163" t="s">
        <v>1206</v>
      </c>
      <c r="J51" s="164" t="s">
        <v>2568</v>
      </c>
      <c r="K51" s="163" t="s">
        <v>2322</v>
      </c>
      <c r="L51" s="163" t="s">
        <v>2333</v>
      </c>
      <c r="M51" s="163">
        <v>6</v>
      </c>
      <c r="N51" s="163" t="s">
        <v>2334</v>
      </c>
      <c r="O51" s="163" t="s">
        <v>2569</v>
      </c>
      <c r="P51" s="163" t="s">
        <v>2336</v>
      </c>
      <c r="Q51" s="163">
        <v>11170</v>
      </c>
      <c r="R51" s="165"/>
    </row>
    <row r="52" spans="1:18">
      <c r="A52" s="163" t="s">
        <v>2570</v>
      </c>
      <c r="B52" s="163" t="s">
        <v>2571</v>
      </c>
      <c r="C52" s="163" t="s">
        <v>1346</v>
      </c>
      <c r="D52" s="163" t="s">
        <v>2572</v>
      </c>
      <c r="E52" s="163">
        <v>1</v>
      </c>
      <c r="F52" s="163" t="s">
        <v>2330</v>
      </c>
      <c r="G52" s="163" t="s">
        <v>2331</v>
      </c>
      <c r="H52" s="164">
        <v>54</v>
      </c>
      <c r="I52" s="163" t="s">
        <v>1206</v>
      </c>
      <c r="J52" s="164" t="s">
        <v>2390</v>
      </c>
      <c r="K52" s="163" t="s">
        <v>2322</v>
      </c>
      <c r="L52" s="163" t="s">
        <v>2333</v>
      </c>
      <c r="M52" s="163">
        <v>6</v>
      </c>
      <c r="N52" s="163" t="s">
        <v>2334</v>
      </c>
      <c r="O52" s="163" t="s">
        <v>2573</v>
      </c>
      <c r="P52" s="163" t="s">
        <v>2336</v>
      </c>
      <c r="Q52" s="163">
        <v>11171</v>
      </c>
      <c r="R52" s="165"/>
    </row>
    <row r="53" spans="1:18">
      <c r="A53" s="163" t="s">
        <v>2574</v>
      </c>
      <c r="B53" s="163" t="s">
        <v>2575</v>
      </c>
      <c r="C53" s="163" t="s">
        <v>1347</v>
      </c>
      <c r="D53" s="163" t="s">
        <v>2576</v>
      </c>
      <c r="E53" s="163">
        <v>1</v>
      </c>
      <c r="F53" s="163" t="s">
        <v>2330</v>
      </c>
      <c r="G53" s="163" t="s">
        <v>2331</v>
      </c>
      <c r="H53" s="164">
        <v>54</v>
      </c>
      <c r="I53" s="163" t="s">
        <v>1206</v>
      </c>
      <c r="J53" s="164" t="s">
        <v>2546</v>
      </c>
      <c r="K53" s="163" t="s">
        <v>2322</v>
      </c>
      <c r="L53" s="163" t="s">
        <v>2333</v>
      </c>
      <c r="M53" s="163">
        <v>5</v>
      </c>
      <c r="N53" s="163" t="s">
        <v>2360</v>
      </c>
      <c r="O53" s="163" t="s">
        <v>2577</v>
      </c>
      <c r="P53" s="163" t="s">
        <v>2362</v>
      </c>
      <c r="Q53" s="163">
        <v>11172</v>
      </c>
      <c r="R53" s="165"/>
    </row>
    <row r="54" spans="1:18">
      <c r="A54" s="163" t="s">
        <v>2578</v>
      </c>
      <c r="B54" s="163" t="s">
        <v>2579</v>
      </c>
      <c r="C54" s="163" t="s">
        <v>1348</v>
      </c>
      <c r="D54" s="163" t="s">
        <v>2580</v>
      </c>
      <c r="E54" s="163">
        <v>1</v>
      </c>
      <c r="F54" s="163" t="s">
        <v>2330</v>
      </c>
      <c r="G54" s="163" t="s">
        <v>2331</v>
      </c>
      <c r="H54" s="164">
        <v>54</v>
      </c>
      <c r="I54" s="163" t="s">
        <v>1206</v>
      </c>
      <c r="J54" s="164" t="s">
        <v>2390</v>
      </c>
      <c r="K54" s="163" t="s">
        <v>2322</v>
      </c>
      <c r="L54" s="163" t="s">
        <v>2341</v>
      </c>
      <c r="M54" s="163">
        <v>9</v>
      </c>
      <c r="N54" s="163" t="s">
        <v>2581</v>
      </c>
      <c r="O54" s="163" t="s">
        <v>2582</v>
      </c>
      <c r="P54" s="163" t="s">
        <v>2404</v>
      </c>
      <c r="Q54" s="163">
        <v>11452</v>
      </c>
      <c r="R54" s="165"/>
    </row>
    <row r="55" spans="1:18">
      <c r="A55" s="163" t="s">
        <v>2583</v>
      </c>
      <c r="B55" s="163" t="s">
        <v>2584</v>
      </c>
      <c r="C55" s="163" t="s">
        <v>1319</v>
      </c>
      <c r="D55" s="163" t="s">
        <v>1204</v>
      </c>
      <c r="E55" s="163">
        <v>1</v>
      </c>
      <c r="F55" s="163" t="s">
        <v>2319</v>
      </c>
      <c r="G55" s="163" t="s">
        <v>2320</v>
      </c>
      <c r="H55" s="164">
        <v>55</v>
      </c>
      <c r="I55" s="163" t="s">
        <v>1204</v>
      </c>
      <c r="J55" s="164" t="s">
        <v>2585</v>
      </c>
      <c r="K55" s="163" t="s">
        <v>2322</v>
      </c>
      <c r="L55" s="163" t="s">
        <v>2311</v>
      </c>
      <c r="M55" s="163">
        <v>17</v>
      </c>
      <c r="N55" s="163" t="s">
        <v>2457</v>
      </c>
      <c r="O55" s="163" t="s">
        <v>2586</v>
      </c>
      <c r="P55" s="163" t="s">
        <v>2459</v>
      </c>
      <c r="Q55" s="163">
        <v>10716</v>
      </c>
      <c r="R55" s="165"/>
    </row>
    <row r="56" spans="1:18">
      <c r="A56" s="163" t="s">
        <v>2587</v>
      </c>
      <c r="B56" s="163" t="s">
        <v>2588</v>
      </c>
      <c r="C56" s="163" t="s">
        <v>1320</v>
      </c>
      <c r="D56" s="163" t="s">
        <v>2589</v>
      </c>
      <c r="E56" s="163">
        <v>1</v>
      </c>
      <c r="F56" s="163" t="s">
        <v>2330</v>
      </c>
      <c r="G56" s="163" t="s">
        <v>2331</v>
      </c>
      <c r="H56" s="164">
        <v>55</v>
      </c>
      <c r="I56" s="163" t="s">
        <v>1204</v>
      </c>
      <c r="J56" s="164" t="s">
        <v>2546</v>
      </c>
      <c r="K56" s="163" t="s">
        <v>2322</v>
      </c>
      <c r="L56" s="163" t="s">
        <v>2333</v>
      </c>
      <c r="M56" s="163">
        <v>5</v>
      </c>
      <c r="N56" s="163" t="s">
        <v>2360</v>
      </c>
      <c r="O56" s="163" t="s">
        <v>2590</v>
      </c>
      <c r="P56" s="163" t="s">
        <v>2362</v>
      </c>
      <c r="Q56" s="163">
        <v>11173</v>
      </c>
      <c r="R56" s="165"/>
    </row>
    <row r="57" spans="1:18">
      <c r="A57" s="163" t="s">
        <v>2591</v>
      </c>
      <c r="B57" s="163" t="s">
        <v>2592</v>
      </c>
      <c r="C57" s="163" t="s">
        <v>1321</v>
      </c>
      <c r="D57" s="163" t="s">
        <v>2593</v>
      </c>
      <c r="E57" s="163">
        <v>1</v>
      </c>
      <c r="F57" s="163" t="s">
        <v>2330</v>
      </c>
      <c r="G57" s="163" t="s">
        <v>2331</v>
      </c>
      <c r="H57" s="164">
        <v>55</v>
      </c>
      <c r="I57" s="163" t="s">
        <v>1204</v>
      </c>
      <c r="J57" s="164" t="s">
        <v>2390</v>
      </c>
      <c r="K57" s="163" t="s">
        <v>2322</v>
      </c>
      <c r="L57" s="163" t="s">
        <v>2333</v>
      </c>
      <c r="M57" s="163">
        <v>5</v>
      </c>
      <c r="N57" s="163" t="s">
        <v>2360</v>
      </c>
      <c r="O57" s="163" t="s">
        <v>2594</v>
      </c>
      <c r="P57" s="163" t="s">
        <v>2362</v>
      </c>
      <c r="Q57" s="163">
        <v>11174</v>
      </c>
      <c r="R57" s="165"/>
    </row>
    <row r="58" spans="1:18">
      <c r="A58" s="163" t="s">
        <v>2595</v>
      </c>
      <c r="B58" s="163" t="s">
        <v>2596</v>
      </c>
      <c r="C58" s="163" t="s">
        <v>1322</v>
      </c>
      <c r="D58" s="163" t="s">
        <v>2597</v>
      </c>
      <c r="E58" s="163">
        <v>1</v>
      </c>
      <c r="F58" s="163" t="s">
        <v>2330</v>
      </c>
      <c r="G58" s="163" t="s">
        <v>2331</v>
      </c>
      <c r="H58" s="164">
        <v>55</v>
      </c>
      <c r="I58" s="163" t="s">
        <v>1204</v>
      </c>
      <c r="J58" s="164" t="s">
        <v>2563</v>
      </c>
      <c r="K58" s="163" t="s">
        <v>2322</v>
      </c>
      <c r="L58" s="163" t="s">
        <v>2333</v>
      </c>
      <c r="M58" s="163">
        <v>5</v>
      </c>
      <c r="N58" s="163" t="s">
        <v>2334</v>
      </c>
      <c r="O58" s="163" t="s">
        <v>2598</v>
      </c>
      <c r="P58" s="163" t="s">
        <v>2362</v>
      </c>
      <c r="Q58" s="163">
        <v>11175</v>
      </c>
      <c r="R58" s="165"/>
    </row>
    <row r="59" spans="1:18">
      <c r="A59" s="163" t="s">
        <v>2599</v>
      </c>
      <c r="B59" s="163" t="s">
        <v>2600</v>
      </c>
      <c r="C59" s="163" t="s">
        <v>1323</v>
      </c>
      <c r="D59" s="163" t="s">
        <v>2601</v>
      </c>
      <c r="E59" s="163">
        <v>1</v>
      </c>
      <c r="F59" s="163" t="s">
        <v>2330</v>
      </c>
      <c r="G59" s="163" t="s">
        <v>2331</v>
      </c>
      <c r="H59" s="164">
        <v>55</v>
      </c>
      <c r="I59" s="163" t="s">
        <v>1204</v>
      </c>
      <c r="J59" s="164" t="s">
        <v>2602</v>
      </c>
      <c r="K59" s="163" t="s">
        <v>2322</v>
      </c>
      <c r="L59" s="163" t="s">
        <v>2333</v>
      </c>
      <c r="M59" s="163">
        <v>6</v>
      </c>
      <c r="N59" s="163" t="s">
        <v>2334</v>
      </c>
      <c r="O59" s="163" t="s">
        <v>2603</v>
      </c>
      <c r="P59" s="163" t="s">
        <v>2336</v>
      </c>
      <c r="Q59" s="163">
        <v>11176</v>
      </c>
      <c r="R59" s="165"/>
    </row>
    <row r="60" spans="1:18">
      <c r="A60" s="163" t="s">
        <v>2604</v>
      </c>
      <c r="B60" s="163" t="s">
        <v>2605</v>
      </c>
      <c r="C60" s="163" t="s">
        <v>1324</v>
      </c>
      <c r="D60" s="163" t="s">
        <v>2606</v>
      </c>
      <c r="E60" s="163">
        <v>1</v>
      </c>
      <c r="F60" s="163" t="s">
        <v>2330</v>
      </c>
      <c r="G60" s="163" t="s">
        <v>2331</v>
      </c>
      <c r="H60" s="164">
        <v>55</v>
      </c>
      <c r="I60" s="163" t="s">
        <v>1204</v>
      </c>
      <c r="J60" s="164" t="s">
        <v>2607</v>
      </c>
      <c r="K60" s="163" t="s">
        <v>2322</v>
      </c>
      <c r="L60" s="163" t="s">
        <v>2333</v>
      </c>
      <c r="M60" s="163">
        <v>6</v>
      </c>
      <c r="N60" s="163" t="s">
        <v>2349</v>
      </c>
      <c r="O60" s="163" t="s">
        <v>2608</v>
      </c>
      <c r="P60" s="163" t="s">
        <v>2336</v>
      </c>
      <c r="Q60" s="163">
        <v>11177</v>
      </c>
      <c r="R60" s="165"/>
    </row>
    <row r="61" spans="1:18">
      <c r="A61" s="163" t="s">
        <v>2609</v>
      </c>
      <c r="B61" s="163" t="s">
        <v>2610</v>
      </c>
      <c r="C61" s="163" t="s">
        <v>1325</v>
      </c>
      <c r="D61" s="163" t="s">
        <v>2611</v>
      </c>
      <c r="E61" s="163">
        <v>1</v>
      </c>
      <c r="F61" s="163" t="s">
        <v>2330</v>
      </c>
      <c r="G61" s="163" t="s">
        <v>2331</v>
      </c>
      <c r="H61" s="164">
        <v>55</v>
      </c>
      <c r="I61" s="163" t="s">
        <v>1204</v>
      </c>
      <c r="J61" s="164" t="s">
        <v>2390</v>
      </c>
      <c r="K61" s="163" t="s">
        <v>2322</v>
      </c>
      <c r="L61" s="163" t="s">
        <v>2333</v>
      </c>
      <c r="M61" s="163">
        <v>5</v>
      </c>
      <c r="N61" s="163" t="s">
        <v>2360</v>
      </c>
      <c r="O61" s="163" t="s">
        <v>2612</v>
      </c>
      <c r="P61" s="163" t="s">
        <v>2362</v>
      </c>
      <c r="Q61" s="163">
        <v>11178</v>
      </c>
      <c r="R61" s="165"/>
    </row>
    <row r="62" spans="1:18">
      <c r="A62" s="163" t="s">
        <v>2613</v>
      </c>
      <c r="B62" s="163" t="s">
        <v>2614</v>
      </c>
      <c r="C62" s="163" t="s">
        <v>1326</v>
      </c>
      <c r="D62" s="163" t="s">
        <v>2615</v>
      </c>
      <c r="E62" s="163">
        <v>1</v>
      </c>
      <c r="F62" s="163" t="s">
        <v>2330</v>
      </c>
      <c r="G62" s="163" t="s">
        <v>2331</v>
      </c>
      <c r="H62" s="164">
        <v>55</v>
      </c>
      <c r="I62" s="163" t="s">
        <v>1204</v>
      </c>
      <c r="J62" s="164" t="s">
        <v>2616</v>
      </c>
      <c r="K62" s="163" t="s">
        <v>2322</v>
      </c>
      <c r="L62" s="163" t="s">
        <v>2333</v>
      </c>
      <c r="M62" s="163">
        <v>5</v>
      </c>
      <c r="N62" s="163" t="s">
        <v>2360</v>
      </c>
      <c r="O62" s="163" t="s">
        <v>2617</v>
      </c>
      <c r="P62" s="163" t="s">
        <v>2362</v>
      </c>
      <c r="Q62" s="163">
        <v>11179</v>
      </c>
      <c r="R62" s="165"/>
    </row>
    <row r="63" spans="1:18">
      <c r="A63" s="163" t="s">
        <v>2618</v>
      </c>
      <c r="B63" s="163" t="s">
        <v>2619</v>
      </c>
      <c r="C63" s="163" t="s">
        <v>1327</v>
      </c>
      <c r="D63" s="163" t="s">
        <v>2620</v>
      </c>
      <c r="E63" s="163">
        <v>1</v>
      </c>
      <c r="F63" s="163" t="s">
        <v>2330</v>
      </c>
      <c r="G63" s="163" t="s">
        <v>2331</v>
      </c>
      <c r="H63" s="164">
        <v>55</v>
      </c>
      <c r="I63" s="163" t="s">
        <v>1204</v>
      </c>
      <c r="J63" s="164" t="s">
        <v>2390</v>
      </c>
      <c r="K63" s="163" t="s">
        <v>2322</v>
      </c>
      <c r="L63" s="163" t="s">
        <v>2333</v>
      </c>
      <c r="M63" s="163">
        <v>5</v>
      </c>
      <c r="N63" s="163" t="s">
        <v>2360</v>
      </c>
      <c r="O63" s="163" t="s">
        <v>2621</v>
      </c>
      <c r="P63" s="163" t="s">
        <v>2362</v>
      </c>
      <c r="Q63" s="163">
        <v>11180</v>
      </c>
      <c r="R63" s="165"/>
    </row>
    <row r="64" spans="1:18">
      <c r="A64" s="163" t="s">
        <v>2622</v>
      </c>
      <c r="B64" s="163" t="s">
        <v>2623</v>
      </c>
      <c r="C64" s="163" t="s">
        <v>1328</v>
      </c>
      <c r="D64" s="163" t="s">
        <v>2624</v>
      </c>
      <c r="E64" s="163">
        <v>1</v>
      </c>
      <c r="F64" s="163" t="s">
        <v>2330</v>
      </c>
      <c r="G64" s="163" t="s">
        <v>2331</v>
      </c>
      <c r="H64" s="164">
        <v>55</v>
      </c>
      <c r="I64" s="163" t="s">
        <v>1204</v>
      </c>
      <c r="J64" s="164" t="s">
        <v>2390</v>
      </c>
      <c r="K64" s="163" t="s">
        <v>2322</v>
      </c>
      <c r="L64" s="163" t="s">
        <v>2333</v>
      </c>
      <c r="M64" s="163">
        <v>5</v>
      </c>
      <c r="N64" s="163" t="s">
        <v>2360</v>
      </c>
      <c r="O64" s="163" t="s">
        <v>2625</v>
      </c>
      <c r="P64" s="163" t="s">
        <v>2362</v>
      </c>
      <c r="Q64" s="163">
        <v>11181</v>
      </c>
      <c r="R64" s="165"/>
    </row>
    <row r="65" spans="1:18">
      <c r="A65" s="163" t="s">
        <v>2626</v>
      </c>
      <c r="B65" s="163" t="s">
        <v>2627</v>
      </c>
      <c r="C65" s="163" t="s">
        <v>1329</v>
      </c>
      <c r="D65" s="163" t="s">
        <v>2628</v>
      </c>
      <c r="E65" s="163">
        <v>1</v>
      </c>
      <c r="F65" s="163" t="s">
        <v>2330</v>
      </c>
      <c r="G65" s="163" t="s">
        <v>2331</v>
      </c>
      <c r="H65" s="164">
        <v>55</v>
      </c>
      <c r="I65" s="163" t="s">
        <v>1204</v>
      </c>
      <c r="J65" s="164" t="s">
        <v>2629</v>
      </c>
      <c r="K65" s="163" t="s">
        <v>2322</v>
      </c>
      <c r="L65" s="163" t="s">
        <v>2333</v>
      </c>
      <c r="M65" s="163">
        <v>5</v>
      </c>
      <c r="N65" s="163" t="s">
        <v>2360</v>
      </c>
      <c r="O65" s="163" t="s">
        <v>2630</v>
      </c>
      <c r="P65" s="163" t="s">
        <v>2362</v>
      </c>
      <c r="Q65" s="163">
        <v>11182</v>
      </c>
      <c r="R65" s="165"/>
    </row>
    <row r="66" spans="1:18">
      <c r="A66" s="163" t="s">
        <v>2631</v>
      </c>
      <c r="B66" s="163" t="s">
        <v>2632</v>
      </c>
      <c r="C66" s="163" t="s">
        <v>1330</v>
      </c>
      <c r="D66" s="163" t="s">
        <v>2633</v>
      </c>
      <c r="E66" s="163">
        <v>1</v>
      </c>
      <c r="F66" s="163" t="s">
        <v>2330</v>
      </c>
      <c r="G66" s="163" t="s">
        <v>2331</v>
      </c>
      <c r="H66" s="164">
        <v>55</v>
      </c>
      <c r="I66" s="163" t="s">
        <v>1204</v>
      </c>
      <c r="J66" s="164" t="s">
        <v>2390</v>
      </c>
      <c r="K66" s="163" t="s">
        <v>2322</v>
      </c>
      <c r="L66" s="163" t="s">
        <v>2333</v>
      </c>
      <c r="M66" s="163">
        <v>5</v>
      </c>
      <c r="N66" s="163" t="s">
        <v>2360</v>
      </c>
      <c r="O66" s="163" t="s">
        <v>2634</v>
      </c>
      <c r="P66" s="163" t="s">
        <v>2362</v>
      </c>
      <c r="Q66" s="163">
        <v>11183</v>
      </c>
      <c r="R66" s="165"/>
    </row>
    <row r="67" spans="1:18">
      <c r="A67" s="163" t="s">
        <v>2635</v>
      </c>
      <c r="B67" s="163" t="s">
        <v>2636</v>
      </c>
      <c r="C67" s="163" t="s">
        <v>1331</v>
      </c>
      <c r="D67" s="163" t="s">
        <v>2637</v>
      </c>
      <c r="E67" s="163">
        <v>1</v>
      </c>
      <c r="F67" s="163" t="s">
        <v>2330</v>
      </c>
      <c r="G67" s="163" t="s">
        <v>2331</v>
      </c>
      <c r="H67" s="164">
        <v>55</v>
      </c>
      <c r="I67" s="163" t="s">
        <v>1204</v>
      </c>
      <c r="J67" s="164" t="s">
        <v>2638</v>
      </c>
      <c r="K67" s="163" t="s">
        <v>2322</v>
      </c>
      <c r="L67" s="163" t="s">
        <v>2383</v>
      </c>
      <c r="M67" s="163">
        <v>13</v>
      </c>
      <c r="N67" s="163" t="s">
        <v>2384</v>
      </c>
      <c r="O67" s="163" t="s">
        <v>2639</v>
      </c>
      <c r="P67" s="163" t="s">
        <v>2386</v>
      </c>
      <c r="Q67" s="163">
        <v>11453</v>
      </c>
      <c r="R67" s="165"/>
    </row>
    <row r="68" spans="1:18">
      <c r="A68" s="163" t="s">
        <v>2640</v>
      </c>
      <c r="B68" s="163" t="s">
        <v>2641</v>
      </c>
      <c r="C68" s="163" t="s">
        <v>1332</v>
      </c>
      <c r="D68" s="163" t="s">
        <v>2642</v>
      </c>
      <c r="E68" s="163">
        <v>1</v>
      </c>
      <c r="F68" s="163" t="s">
        <v>2330</v>
      </c>
      <c r="G68" s="163" t="s">
        <v>2331</v>
      </c>
      <c r="H68" s="164">
        <v>55</v>
      </c>
      <c r="I68" s="163" t="s">
        <v>1204</v>
      </c>
      <c r="J68" s="164" t="s">
        <v>2390</v>
      </c>
      <c r="K68" s="163" t="s">
        <v>2322</v>
      </c>
      <c r="L68" s="163" t="s">
        <v>2333</v>
      </c>
      <c r="M68" s="163">
        <v>5</v>
      </c>
      <c r="N68" s="163" t="s">
        <v>2360</v>
      </c>
      <c r="O68" s="163" t="s">
        <v>2643</v>
      </c>
      <c r="P68" s="163" t="s">
        <v>2362</v>
      </c>
      <c r="Q68" s="163">
        <v>11625</v>
      </c>
      <c r="R68" s="165"/>
    </row>
    <row r="69" spans="1:18">
      <c r="A69" s="163" t="s">
        <v>2644</v>
      </c>
      <c r="B69" s="163" t="s">
        <v>2645</v>
      </c>
      <c r="C69" s="163" t="s">
        <v>2123</v>
      </c>
      <c r="D69" s="163" t="s">
        <v>1333</v>
      </c>
      <c r="E69" s="163">
        <v>1</v>
      </c>
      <c r="F69" s="163" t="s">
        <v>2330</v>
      </c>
      <c r="G69" s="163" t="s">
        <v>2331</v>
      </c>
      <c r="H69" s="164">
        <v>55</v>
      </c>
      <c r="I69" s="163" t="s">
        <v>1204</v>
      </c>
      <c r="J69" s="164" t="s">
        <v>2489</v>
      </c>
      <c r="K69" s="163" t="s">
        <v>2311</v>
      </c>
      <c r="L69" s="163" t="s">
        <v>2450</v>
      </c>
      <c r="M69" s="163">
        <v>2</v>
      </c>
      <c r="N69" s="163" t="s">
        <v>2646</v>
      </c>
      <c r="O69" s="163" t="s">
        <v>2647</v>
      </c>
      <c r="P69" s="163" t="s">
        <v>2453</v>
      </c>
      <c r="Q69" s="163">
        <v>25017</v>
      </c>
      <c r="R69" s="165"/>
    </row>
    <row r="70" spans="1:18">
      <c r="A70" s="163" t="s">
        <v>2648</v>
      </c>
      <c r="B70" s="163" t="s">
        <v>2649</v>
      </c>
      <c r="C70" s="163" t="s">
        <v>1334</v>
      </c>
      <c r="D70" s="163" t="s">
        <v>1205</v>
      </c>
      <c r="E70" s="163">
        <v>1</v>
      </c>
      <c r="F70" s="163" t="s">
        <v>2319</v>
      </c>
      <c r="G70" s="163" t="s">
        <v>2320</v>
      </c>
      <c r="H70" s="164">
        <v>56</v>
      </c>
      <c r="I70" s="163" t="s">
        <v>1205</v>
      </c>
      <c r="J70" s="164" t="s">
        <v>2650</v>
      </c>
      <c r="K70" s="163" t="s">
        <v>2311</v>
      </c>
      <c r="L70" s="163" t="s">
        <v>2311</v>
      </c>
      <c r="M70" s="163">
        <v>16</v>
      </c>
      <c r="N70" s="163" t="s">
        <v>2457</v>
      </c>
      <c r="O70" s="163" t="s">
        <v>2651</v>
      </c>
      <c r="P70" s="163" t="s">
        <v>2652</v>
      </c>
      <c r="Q70" s="163">
        <v>10717</v>
      </c>
      <c r="R70" s="165"/>
    </row>
    <row r="71" spans="1:18">
      <c r="A71" s="163" t="s">
        <v>2653</v>
      </c>
      <c r="B71" s="163" t="s">
        <v>2654</v>
      </c>
      <c r="C71" s="163" t="s">
        <v>1335</v>
      </c>
      <c r="D71" s="163" t="s">
        <v>2655</v>
      </c>
      <c r="E71" s="163">
        <v>1</v>
      </c>
      <c r="F71" s="163" t="s">
        <v>2319</v>
      </c>
      <c r="G71" s="163" t="s">
        <v>2320</v>
      </c>
      <c r="H71" s="164">
        <v>56</v>
      </c>
      <c r="I71" s="163" t="s">
        <v>1205</v>
      </c>
      <c r="J71" s="164" t="s">
        <v>2656</v>
      </c>
      <c r="K71" s="163" t="s">
        <v>2311</v>
      </c>
      <c r="L71" s="163" t="s">
        <v>2323</v>
      </c>
      <c r="M71" s="163">
        <v>15</v>
      </c>
      <c r="N71" s="163" t="s">
        <v>2324</v>
      </c>
      <c r="O71" s="163" t="s">
        <v>2657</v>
      </c>
      <c r="P71" s="163" t="s">
        <v>2326</v>
      </c>
      <c r="Q71" s="163">
        <v>10718</v>
      </c>
      <c r="R71" s="165"/>
    </row>
    <row r="72" spans="1:18">
      <c r="A72" s="163" t="s">
        <v>2658</v>
      </c>
      <c r="B72" s="163" t="s">
        <v>2659</v>
      </c>
      <c r="C72" s="163" t="s">
        <v>1336</v>
      </c>
      <c r="D72" s="163" t="s">
        <v>2660</v>
      </c>
      <c r="E72" s="163">
        <v>1</v>
      </c>
      <c r="F72" s="163" t="s">
        <v>2330</v>
      </c>
      <c r="G72" s="163" t="s">
        <v>2331</v>
      </c>
      <c r="H72" s="164">
        <v>56</v>
      </c>
      <c r="I72" s="163" t="s">
        <v>1205</v>
      </c>
      <c r="J72" s="164" t="s">
        <v>2332</v>
      </c>
      <c r="K72" s="163" t="s">
        <v>2311</v>
      </c>
      <c r="L72" s="163" t="s">
        <v>2333</v>
      </c>
      <c r="M72" s="163">
        <v>6</v>
      </c>
      <c r="N72" s="163" t="s">
        <v>2334</v>
      </c>
      <c r="O72" s="163" t="s">
        <v>2661</v>
      </c>
      <c r="P72" s="163" t="s">
        <v>2336</v>
      </c>
      <c r="Q72" s="163">
        <v>11184</v>
      </c>
      <c r="R72" s="165"/>
    </row>
    <row r="73" spans="1:18">
      <c r="A73" s="163" t="s">
        <v>2662</v>
      </c>
      <c r="B73" s="163" t="s">
        <v>2663</v>
      </c>
      <c r="C73" s="163" t="s">
        <v>1337</v>
      </c>
      <c r="D73" s="163" t="s">
        <v>2664</v>
      </c>
      <c r="E73" s="163">
        <v>1</v>
      </c>
      <c r="F73" s="163" t="s">
        <v>2330</v>
      </c>
      <c r="G73" s="163" t="s">
        <v>2331</v>
      </c>
      <c r="H73" s="164">
        <v>56</v>
      </c>
      <c r="I73" s="163" t="s">
        <v>1205</v>
      </c>
      <c r="J73" s="164" t="s">
        <v>2390</v>
      </c>
      <c r="K73" s="163" t="s">
        <v>2311</v>
      </c>
      <c r="L73" s="163" t="s">
        <v>2333</v>
      </c>
      <c r="M73" s="163">
        <v>5</v>
      </c>
      <c r="N73" s="163" t="s">
        <v>2360</v>
      </c>
      <c r="O73" s="163" t="s">
        <v>2665</v>
      </c>
      <c r="P73" s="163" t="s">
        <v>2362</v>
      </c>
      <c r="Q73" s="163">
        <v>11185</v>
      </c>
      <c r="R73" s="165"/>
    </row>
    <row r="74" spans="1:18">
      <c r="A74" s="163" t="s">
        <v>2666</v>
      </c>
      <c r="B74" s="163" t="s">
        <v>2667</v>
      </c>
      <c r="C74" s="163" t="s">
        <v>1338</v>
      </c>
      <c r="D74" s="163" t="s">
        <v>2668</v>
      </c>
      <c r="E74" s="163">
        <v>1</v>
      </c>
      <c r="F74" s="163" t="s">
        <v>2330</v>
      </c>
      <c r="G74" s="163" t="s">
        <v>2331</v>
      </c>
      <c r="H74" s="164">
        <v>56</v>
      </c>
      <c r="I74" s="163" t="s">
        <v>1205</v>
      </c>
      <c r="J74" s="164" t="s">
        <v>2669</v>
      </c>
      <c r="K74" s="163" t="s">
        <v>2311</v>
      </c>
      <c r="L74" s="163" t="s">
        <v>2333</v>
      </c>
      <c r="M74" s="163">
        <v>6</v>
      </c>
      <c r="N74" s="163" t="s">
        <v>2349</v>
      </c>
      <c r="O74" s="163" t="s">
        <v>2670</v>
      </c>
      <c r="P74" s="163" t="s">
        <v>2336</v>
      </c>
      <c r="Q74" s="163">
        <v>11186</v>
      </c>
      <c r="R74" s="165"/>
    </row>
    <row r="75" spans="1:18">
      <c r="A75" s="163" t="s">
        <v>2671</v>
      </c>
      <c r="B75" s="163" t="s">
        <v>2672</v>
      </c>
      <c r="C75" s="163" t="s">
        <v>1339</v>
      </c>
      <c r="D75" s="163" t="s">
        <v>2673</v>
      </c>
      <c r="E75" s="163">
        <v>1</v>
      </c>
      <c r="F75" s="163" t="s">
        <v>2330</v>
      </c>
      <c r="G75" s="163" t="s">
        <v>2331</v>
      </c>
      <c r="H75" s="164">
        <v>56</v>
      </c>
      <c r="I75" s="163" t="s">
        <v>1205</v>
      </c>
      <c r="J75" s="164" t="s">
        <v>2426</v>
      </c>
      <c r="K75" s="163" t="s">
        <v>2311</v>
      </c>
      <c r="L75" s="163" t="s">
        <v>2333</v>
      </c>
      <c r="M75" s="163">
        <v>6</v>
      </c>
      <c r="N75" s="163" t="s">
        <v>2334</v>
      </c>
      <c r="O75" s="163" t="s">
        <v>2674</v>
      </c>
      <c r="P75" s="163" t="s">
        <v>2336</v>
      </c>
      <c r="Q75" s="163">
        <v>11187</v>
      </c>
      <c r="R75" s="165"/>
    </row>
    <row r="76" spans="1:18">
      <c r="A76" s="163" t="s">
        <v>2675</v>
      </c>
      <c r="B76" s="163" t="s">
        <v>2676</v>
      </c>
      <c r="C76" s="163" t="s">
        <v>1340</v>
      </c>
      <c r="D76" s="163" t="s">
        <v>2677</v>
      </c>
      <c r="E76" s="163">
        <v>1</v>
      </c>
      <c r="F76" s="163" t="s">
        <v>2330</v>
      </c>
      <c r="G76" s="163" t="s">
        <v>2331</v>
      </c>
      <c r="H76" s="164">
        <v>56</v>
      </c>
      <c r="I76" s="163" t="s">
        <v>1205</v>
      </c>
      <c r="J76" s="164" t="s">
        <v>2546</v>
      </c>
      <c r="K76" s="163" t="s">
        <v>2311</v>
      </c>
      <c r="L76" s="163" t="s">
        <v>2333</v>
      </c>
      <c r="M76" s="163">
        <v>5</v>
      </c>
      <c r="N76" s="163" t="s">
        <v>2334</v>
      </c>
      <c r="O76" s="163" t="s">
        <v>2678</v>
      </c>
      <c r="P76" s="163" t="s">
        <v>2362</v>
      </c>
      <c r="Q76" s="163">
        <v>11188</v>
      </c>
      <c r="R76" s="165"/>
    </row>
    <row r="77" spans="1:18">
      <c r="A77" s="163" t="s">
        <v>2679</v>
      </c>
      <c r="B77" s="163" t="s">
        <v>2680</v>
      </c>
      <c r="C77" s="163" t="s">
        <v>2124</v>
      </c>
      <c r="D77" s="163" t="s">
        <v>2681</v>
      </c>
      <c r="E77" s="163">
        <v>1</v>
      </c>
      <c r="F77" s="163" t="s">
        <v>2330</v>
      </c>
      <c r="G77" s="163" t="s">
        <v>2331</v>
      </c>
      <c r="H77" s="164">
        <v>56</v>
      </c>
      <c r="I77" s="163" t="s">
        <v>1205</v>
      </c>
      <c r="J77" s="164" t="s">
        <v>2489</v>
      </c>
      <c r="K77" s="163" t="s">
        <v>2311</v>
      </c>
      <c r="L77" s="163" t="s">
        <v>2450</v>
      </c>
      <c r="M77" s="163">
        <v>1</v>
      </c>
      <c r="N77" s="163" t="s">
        <v>2646</v>
      </c>
      <c r="O77" s="163" t="s">
        <v>2682</v>
      </c>
      <c r="P77" s="163" t="s">
        <v>2683</v>
      </c>
      <c r="Q77" s="163">
        <v>40744</v>
      </c>
      <c r="R77" s="165"/>
    </row>
    <row r="78" spans="1:18">
      <c r="A78" s="163" t="s">
        <v>2684</v>
      </c>
      <c r="B78" s="163" t="s">
        <v>2685</v>
      </c>
      <c r="C78" s="163" t="s">
        <v>2125</v>
      </c>
      <c r="D78" s="163" t="s">
        <v>2686</v>
      </c>
      <c r="E78" s="163">
        <v>1</v>
      </c>
      <c r="F78" s="163" t="s">
        <v>2330</v>
      </c>
      <c r="G78" s="163" t="s">
        <v>2331</v>
      </c>
      <c r="H78" s="164">
        <v>56</v>
      </c>
      <c r="I78" s="163" t="s">
        <v>1205</v>
      </c>
      <c r="J78" s="164" t="s">
        <v>2489</v>
      </c>
      <c r="K78" s="163" t="s">
        <v>2311</v>
      </c>
      <c r="L78" s="163" t="s">
        <v>2450</v>
      </c>
      <c r="M78" s="163">
        <v>1</v>
      </c>
      <c r="N78" s="163" t="s">
        <v>2490</v>
      </c>
      <c r="O78" s="163" t="s">
        <v>2687</v>
      </c>
      <c r="P78" s="163" t="s">
        <v>2683</v>
      </c>
      <c r="Q78" s="163">
        <v>40745</v>
      </c>
      <c r="R78" s="165"/>
    </row>
    <row r="79" spans="1:18">
      <c r="A79" s="163" t="s">
        <v>2688</v>
      </c>
      <c r="B79" s="163" t="s">
        <v>2689</v>
      </c>
      <c r="C79" s="163" t="s">
        <v>1280</v>
      </c>
      <c r="D79" s="163" t="s">
        <v>2690</v>
      </c>
      <c r="E79" s="163">
        <v>1</v>
      </c>
      <c r="F79" s="163" t="s">
        <v>2308</v>
      </c>
      <c r="G79" s="163" t="s">
        <v>2309</v>
      </c>
      <c r="H79" s="164">
        <v>57</v>
      </c>
      <c r="I79" s="163" t="s">
        <v>1202</v>
      </c>
      <c r="J79" s="164" t="s">
        <v>2691</v>
      </c>
      <c r="K79" s="163" t="s">
        <v>2311</v>
      </c>
      <c r="L79" s="163" t="s">
        <v>2312</v>
      </c>
      <c r="M79" s="163">
        <v>19</v>
      </c>
      <c r="N79" s="163" t="s">
        <v>2495</v>
      </c>
      <c r="O79" s="163" t="s">
        <v>2692</v>
      </c>
      <c r="P79" s="163" t="s">
        <v>2497</v>
      </c>
      <c r="Q79" s="163">
        <v>10674</v>
      </c>
      <c r="R79" s="165"/>
    </row>
    <row r="80" spans="1:18">
      <c r="A80" s="163" t="s">
        <v>2693</v>
      </c>
      <c r="B80" s="163" t="s">
        <v>2694</v>
      </c>
      <c r="C80" s="163" t="s">
        <v>1281</v>
      </c>
      <c r="D80" s="163" t="s">
        <v>2695</v>
      </c>
      <c r="E80" s="163">
        <v>1</v>
      </c>
      <c r="F80" s="163" t="s">
        <v>2330</v>
      </c>
      <c r="G80" s="163" t="s">
        <v>2331</v>
      </c>
      <c r="H80" s="164">
        <v>57</v>
      </c>
      <c r="I80" s="163" t="s">
        <v>1202</v>
      </c>
      <c r="J80" s="164" t="s">
        <v>2696</v>
      </c>
      <c r="K80" s="163" t="s">
        <v>2322</v>
      </c>
      <c r="L80" s="163" t="s">
        <v>2341</v>
      </c>
      <c r="M80" s="163">
        <v>10</v>
      </c>
      <c r="N80" s="163" t="s">
        <v>2342</v>
      </c>
      <c r="O80" s="163" t="s">
        <v>2697</v>
      </c>
      <c r="P80" s="163" t="s">
        <v>2344</v>
      </c>
      <c r="Q80" s="163">
        <v>11189</v>
      </c>
      <c r="R80" s="165"/>
    </row>
    <row r="81" spans="1:18">
      <c r="A81" s="163" t="s">
        <v>2698</v>
      </c>
      <c r="B81" s="163" t="s">
        <v>2699</v>
      </c>
      <c r="C81" s="163" t="s">
        <v>1282</v>
      </c>
      <c r="D81" s="163" t="s">
        <v>2700</v>
      </c>
      <c r="E81" s="163">
        <v>1</v>
      </c>
      <c r="F81" s="163" t="s">
        <v>2330</v>
      </c>
      <c r="G81" s="163" t="s">
        <v>2331</v>
      </c>
      <c r="H81" s="164">
        <v>57</v>
      </c>
      <c r="I81" s="163" t="s">
        <v>1202</v>
      </c>
      <c r="J81" s="164" t="s">
        <v>2701</v>
      </c>
      <c r="K81" s="163" t="s">
        <v>2311</v>
      </c>
      <c r="L81" s="163" t="s">
        <v>2341</v>
      </c>
      <c r="M81" s="163">
        <v>10</v>
      </c>
      <c r="N81" s="163" t="s">
        <v>2702</v>
      </c>
      <c r="O81" s="163" t="s">
        <v>2703</v>
      </c>
      <c r="P81" s="163" t="s">
        <v>2344</v>
      </c>
      <c r="Q81" s="163">
        <v>11190</v>
      </c>
      <c r="R81" s="165"/>
    </row>
    <row r="82" spans="1:18">
      <c r="A82" s="163" t="s">
        <v>2704</v>
      </c>
      <c r="B82" s="163" t="s">
        <v>2705</v>
      </c>
      <c r="C82" s="163" t="s">
        <v>1283</v>
      </c>
      <c r="D82" s="163" t="s">
        <v>2706</v>
      </c>
      <c r="E82" s="163">
        <v>1</v>
      </c>
      <c r="F82" s="163" t="s">
        <v>2330</v>
      </c>
      <c r="G82" s="163" t="s">
        <v>2331</v>
      </c>
      <c r="H82" s="164">
        <v>57</v>
      </c>
      <c r="I82" s="163" t="s">
        <v>1202</v>
      </c>
      <c r="J82" s="164" t="s">
        <v>2390</v>
      </c>
      <c r="K82" s="163" t="s">
        <v>2311</v>
      </c>
      <c r="L82" s="163" t="s">
        <v>2333</v>
      </c>
      <c r="M82" s="163">
        <v>5</v>
      </c>
      <c r="N82" s="163" t="s">
        <v>2360</v>
      </c>
      <c r="O82" s="163" t="s">
        <v>2707</v>
      </c>
      <c r="P82" s="163" t="s">
        <v>2362</v>
      </c>
      <c r="Q82" s="163">
        <v>11191</v>
      </c>
      <c r="R82" s="165"/>
    </row>
    <row r="83" spans="1:18">
      <c r="A83" s="163" t="s">
        <v>2708</v>
      </c>
      <c r="B83" s="163" t="s">
        <v>2709</v>
      </c>
      <c r="C83" s="163" t="s">
        <v>1284</v>
      </c>
      <c r="D83" s="163" t="s">
        <v>2710</v>
      </c>
      <c r="E83" s="163">
        <v>1</v>
      </c>
      <c r="F83" s="163" t="s">
        <v>2330</v>
      </c>
      <c r="G83" s="163" t="s">
        <v>2331</v>
      </c>
      <c r="H83" s="164">
        <v>57</v>
      </c>
      <c r="I83" s="163" t="s">
        <v>1202</v>
      </c>
      <c r="J83" s="164" t="s">
        <v>2711</v>
      </c>
      <c r="K83" s="163" t="s">
        <v>2311</v>
      </c>
      <c r="L83" s="163" t="s">
        <v>2383</v>
      </c>
      <c r="M83" s="163">
        <v>13</v>
      </c>
      <c r="N83" s="163" t="s">
        <v>2384</v>
      </c>
      <c r="O83" s="163" t="s">
        <v>2712</v>
      </c>
      <c r="P83" s="163" t="s">
        <v>2386</v>
      </c>
      <c r="Q83" s="163">
        <v>11192</v>
      </c>
      <c r="R83" s="165"/>
    </row>
    <row r="84" spans="1:18">
      <c r="A84" s="163" t="s">
        <v>2713</v>
      </c>
      <c r="B84" s="163" t="s">
        <v>2714</v>
      </c>
      <c r="C84" s="163" t="s">
        <v>1285</v>
      </c>
      <c r="D84" s="163" t="s">
        <v>2715</v>
      </c>
      <c r="E84" s="163">
        <v>1</v>
      </c>
      <c r="F84" s="163" t="s">
        <v>2330</v>
      </c>
      <c r="G84" s="163" t="s">
        <v>2331</v>
      </c>
      <c r="H84" s="164">
        <v>57</v>
      </c>
      <c r="I84" s="163" t="s">
        <v>1202</v>
      </c>
      <c r="J84" s="164" t="s">
        <v>2348</v>
      </c>
      <c r="K84" s="163" t="s">
        <v>2311</v>
      </c>
      <c r="L84" s="163" t="s">
        <v>2333</v>
      </c>
      <c r="M84" s="163">
        <v>6</v>
      </c>
      <c r="N84" s="163" t="s">
        <v>2334</v>
      </c>
      <c r="O84" s="163" t="s">
        <v>2716</v>
      </c>
      <c r="P84" s="163" t="s">
        <v>2336</v>
      </c>
      <c r="Q84" s="163">
        <v>11193</v>
      </c>
      <c r="R84" s="165"/>
    </row>
    <row r="85" spans="1:18">
      <c r="A85" s="163" t="s">
        <v>2717</v>
      </c>
      <c r="B85" s="163" t="s">
        <v>2718</v>
      </c>
      <c r="C85" s="163" t="s">
        <v>1286</v>
      </c>
      <c r="D85" s="163" t="s">
        <v>2719</v>
      </c>
      <c r="E85" s="163">
        <v>1</v>
      </c>
      <c r="F85" s="163" t="s">
        <v>2330</v>
      </c>
      <c r="G85" s="163" t="s">
        <v>2331</v>
      </c>
      <c r="H85" s="164">
        <v>57</v>
      </c>
      <c r="I85" s="163" t="s">
        <v>1202</v>
      </c>
      <c r="J85" s="164" t="s">
        <v>2720</v>
      </c>
      <c r="K85" s="163" t="s">
        <v>2311</v>
      </c>
      <c r="L85" s="163" t="s">
        <v>2383</v>
      </c>
      <c r="M85" s="163">
        <v>12</v>
      </c>
      <c r="N85" s="163" t="s">
        <v>2396</v>
      </c>
      <c r="O85" s="163" t="s">
        <v>2721</v>
      </c>
      <c r="P85" s="163" t="s">
        <v>2398</v>
      </c>
      <c r="Q85" s="163">
        <v>11194</v>
      </c>
      <c r="R85" s="165"/>
    </row>
    <row r="86" spans="1:18">
      <c r="A86" s="163" t="s">
        <v>2722</v>
      </c>
      <c r="B86" s="163" t="s">
        <v>2723</v>
      </c>
      <c r="C86" s="163" t="s">
        <v>1287</v>
      </c>
      <c r="D86" s="163" t="s">
        <v>2724</v>
      </c>
      <c r="E86" s="163">
        <v>1</v>
      </c>
      <c r="F86" s="163" t="s">
        <v>2330</v>
      </c>
      <c r="G86" s="163" t="s">
        <v>2331</v>
      </c>
      <c r="H86" s="164">
        <v>57</v>
      </c>
      <c r="I86" s="163" t="s">
        <v>1202</v>
      </c>
      <c r="J86" s="164" t="s">
        <v>2525</v>
      </c>
      <c r="K86" s="163" t="s">
        <v>2311</v>
      </c>
      <c r="L86" s="163" t="s">
        <v>2333</v>
      </c>
      <c r="M86" s="163">
        <v>7</v>
      </c>
      <c r="N86" s="163" t="s">
        <v>2349</v>
      </c>
      <c r="O86" s="163" t="s">
        <v>2725</v>
      </c>
      <c r="P86" s="163" t="s">
        <v>2726</v>
      </c>
      <c r="Q86" s="163">
        <v>11195</v>
      </c>
      <c r="R86" s="165"/>
    </row>
    <row r="87" spans="1:18">
      <c r="A87" s="163" t="s">
        <v>2727</v>
      </c>
      <c r="B87" s="163" t="s">
        <v>2728</v>
      </c>
      <c r="C87" s="163" t="s">
        <v>1288</v>
      </c>
      <c r="D87" s="163" t="s">
        <v>2729</v>
      </c>
      <c r="E87" s="163">
        <v>1</v>
      </c>
      <c r="F87" s="163" t="s">
        <v>2330</v>
      </c>
      <c r="G87" s="163" t="s">
        <v>2331</v>
      </c>
      <c r="H87" s="164">
        <v>57</v>
      </c>
      <c r="I87" s="163" t="s">
        <v>1202</v>
      </c>
      <c r="J87" s="164" t="s">
        <v>2730</v>
      </c>
      <c r="K87" s="163" t="s">
        <v>2311</v>
      </c>
      <c r="L87" s="163" t="s">
        <v>2341</v>
      </c>
      <c r="M87" s="163">
        <v>10</v>
      </c>
      <c r="N87" s="163" t="s">
        <v>2342</v>
      </c>
      <c r="O87" s="163" t="s">
        <v>2731</v>
      </c>
      <c r="P87" s="163" t="s">
        <v>2344</v>
      </c>
      <c r="Q87" s="163">
        <v>11196</v>
      </c>
      <c r="R87" s="165"/>
    </row>
    <row r="88" spans="1:18">
      <c r="A88" s="163" t="s">
        <v>2732</v>
      </c>
      <c r="B88" s="163" t="s">
        <v>2733</v>
      </c>
      <c r="C88" s="163" t="s">
        <v>1289</v>
      </c>
      <c r="D88" s="163" t="s">
        <v>2734</v>
      </c>
      <c r="E88" s="163">
        <v>1</v>
      </c>
      <c r="F88" s="163" t="s">
        <v>2330</v>
      </c>
      <c r="G88" s="163" t="s">
        <v>2331</v>
      </c>
      <c r="H88" s="164">
        <v>57</v>
      </c>
      <c r="I88" s="163" t="s">
        <v>1202</v>
      </c>
      <c r="J88" s="164" t="s">
        <v>2735</v>
      </c>
      <c r="K88" s="163" t="s">
        <v>2311</v>
      </c>
      <c r="L88" s="163" t="s">
        <v>2333</v>
      </c>
      <c r="M88" s="163">
        <v>6</v>
      </c>
      <c r="N88" s="163" t="s">
        <v>2334</v>
      </c>
      <c r="O88" s="163" t="s">
        <v>2736</v>
      </c>
      <c r="P88" s="163" t="s">
        <v>2336</v>
      </c>
      <c r="Q88" s="163">
        <v>11197</v>
      </c>
      <c r="R88" s="165"/>
    </row>
    <row r="89" spans="1:18">
      <c r="A89" s="163" t="s">
        <v>2737</v>
      </c>
      <c r="B89" s="163" t="s">
        <v>2738</v>
      </c>
      <c r="C89" s="163" t="s">
        <v>1290</v>
      </c>
      <c r="D89" s="163" t="s">
        <v>2739</v>
      </c>
      <c r="E89" s="163">
        <v>1</v>
      </c>
      <c r="F89" s="163" t="s">
        <v>2330</v>
      </c>
      <c r="G89" s="163" t="s">
        <v>2331</v>
      </c>
      <c r="H89" s="164">
        <v>57</v>
      </c>
      <c r="I89" s="163" t="s">
        <v>1202</v>
      </c>
      <c r="J89" s="164" t="s">
        <v>2390</v>
      </c>
      <c r="K89" s="163" t="s">
        <v>2311</v>
      </c>
      <c r="L89" s="163" t="s">
        <v>2333</v>
      </c>
      <c r="M89" s="163">
        <v>5</v>
      </c>
      <c r="N89" s="163" t="s">
        <v>2334</v>
      </c>
      <c r="O89" s="163" t="s">
        <v>2740</v>
      </c>
      <c r="P89" s="163" t="s">
        <v>2362</v>
      </c>
      <c r="Q89" s="163">
        <v>11198</v>
      </c>
      <c r="R89" s="165"/>
    </row>
    <row r="90" spans="1:18">
      <c r="A90" s="163" t="s">
        <v>2741</v>
      </c>
      <c r="B90" s="163" t="s">
        <v>2742</v>
      </c>
      <c r="C90" s="163" t="s">
        <v>1291</v>
      </c>
      <c r="D90" s="163" t="s">
        <v>2743</v>
      </c>
      <c r="E90" s="163">
        <v>1</v>
      </c>
      <c r="F90" s="163" t="s">
        <v>2330</v>
      </c>
      <c r="G90" s="163" t="s">
        <v>2331</v>
      </c>
      <c r="H90" s="164">
        <v>57</v>
      </c>
      <c r="I90" s="163" t="s">
        <v>1202</v>
      </c>
      <c r="J90" s="164" t="s">
        <v>2546</v>
      </c>
      <c r="K90" s="163" t="s">
        <v>2311</v>
      </c>
      <c r="L90" s="163" t="s">
        <v>2333</v>
      </c>
      <c r="M90" s="163">
        <v>5</v>
      </c>
      <c r="N90" s="163" t="s">
        <v>2334</v>
      </c>
      <c r="O90" s="163" t="s">
        <v>2744</v>
      </c>
      <c r="P90" s="163" t="s">
        <v>2362</v>
      </c>
      <c r="Q90" s="163">
        <v>11199</v>
      </c>
      <c r="R90" s="165"/>
    </row>
    <row r="91" spans="1:18">
      <c r="A91" s="163" t="s">
        <v>2745</v>
      </c>
      <c r="B91" s="163" t="s">
        <v>2746</v>
      </c>
      <c r="C91" s="163" t="s">
        <v>1292</v>
      </c>
      <c r="D91" s="163" t="s">
        <v>2747</v>
      </c>
      <c r="E91" s="163">
        <v>1</v>
      </c>
      <c r="F91" s="163" t="s">
        <v>2330</v>
      </c>
      <c r="G91" s="163" t="s">
        <v>2331</v>
      </c>
      <c r="H91" s="164">
        <v>57</v>
      </c>
      <c r="I91" s="163" t="s">
        <v>1202</v>
      </c>
      <c r="J91" s="164" t="s">
        <v>2390</v>
      </c>
      <c r="K91" s="163" t="s">
        <v>2311</v>
      </c>
      <c r="L91" s="163" t="s">
        <v>2333</v>
      </c>
      <c r="M91" s="163">
        <v>5</v>
      </c>
      <c r="N91" s="163" t="s">
        <v>2349</v>
      </c>
      <c r="O91" s="163" t="s">
        <v>2748</v>
      </c>
      <c r="P91" s="163" t="s">
        <v>2362</v>
      </c>
      <c r="Q91" s="163">
        <v>11200</v>
      </c>
      <c r="R91" s="165"/>
    </row>
    <row r="92" spans="1:18">
      <c r="A92" s="163" t="s">
        <v>2749</v>
      </c>
      <c r="B92" s="163" t="s">
        <v>2750</v>
      </c>
      <c r="C92" s="163" t="s">
        <v>1293</v>
      </c>
      <c r="D92" s="163" t="s">
        <v>2751</v>
      </c>
      <c r="E92" s="163">
        <v>1</v>
      </c>
      <c r="F92" s="163" t="s">
        <v>2330</v>
      </c>
      <c r="G92" s="163" t="s">
        <v>2331</v>
      </c>
      <c r="H92" s="164">
        <v>57</v>
      </c>
      <c r="I92" s="163" t="s">
        <v>1202</v>
      </c>
      <c r="J92" s="164" t="s">
        <v>2390</v>
      </c>
      <c r="K92" s="163" t="s">
        <v>2311</v>
      </c>
      <c r="L92" s="163" t="s">
        <v>2333</v>
      </c>
      <c r="M92" s="163">
        <v>5</v>
      </c>
      <c r="N92" s="163" t="s">
        <v>2334</v>
      </c>
      <c r="O92" s="163" t="s">
        <v>2752</v>
      </c>
      <c r="P92" s="163" t="s">
        <v>2362</v>
      </c>
      <c r="Q92" s="163">
        <v>11201</v>
      </c>
      <c r="R92" s="165"/>
    </row>
    <row r="93" spans="1:18">
      <c r="A93" s="163" t="s">
        <v>2753</v>
      </c>
      <c r="B93" s="163" t="s">
        <v>2754</v>
      </c>
      <c r="C93" s="163" t="s">
        <v>1294</v>
      </c>
      <c r="D93" s="163" t="s">
        <v>2755</v>
      </c>
      <c r="E93" s="163">
        <v>1</v>
      </c>
      <c r="F93" s="163" t="s">
        <v>2330</v>
      </c>
      <c r="G93" s="163" t="s">
        <v>2331</v>
      </c>
      <c r="H93" s="164">
        <v>57</v>
      </c>
      <c r="I93" s="163" t="s">
        <v>1202</v>
      </c>
      <c r="J93" s="164" t="s">
        <v>2390</v>
      </c>
      <c r="K93" s="163" t="s">
        <v>2311</v>
      </c>
      <c r="L93" s="163" t="s">
        <v>2333</v>
      </c>
      <c r="M93" s="163">
        <v>5</v>
      </c>
      <c r="N93" s="163" t="s">
        <v>2360</v>
      </c>
      <c r="O93" s="163" t="s">
        <v>2756</v>
      </c>
      <c r="P93" s="163" t="s">
        <v>2362</v>
      </c>
      <c r="Q93" s="163">
        <v>11202</v>
      </c>
      <c r="R93" s="165"/>
    </row>
    <row r="94" spans="1:18">
      <c r="A94" s="163" t="s">
        <v>2757</v>
      </c>
      <c r="B94" s="163" t="s">
        <v>2758</v>
      </c>
      <c r="C94" s="163" t="s">
        <v>1295</v>
      </c>
      <c r="D94" s="163" t="s">
        <v>2759</v>
      </c>
      <c r="E94" s="163">
        <v>1</v>
      </c>
      <c r="F94" s="163" t="s">
        <v>2330</v>
      </c>
      <c r="G94" s="163" t="s">
        <v>2331</v>
      </c>
      <c r="H94" s="164">
        <v>57</v>
      </c>
      <c r="I94" s="163" t="s">
        <v>1202</v>
      </c>
      <c r="J94" s="164" t="s">
        <v>2760</v>
      </c>
      <c r="K94" s="163" t="s">
        <v>2311</v>
      </c>
      <c r="L94" s="163" t="s">
        <v>2341</v>
      </c>
      <c r="M94" s="163">
        <v>9</v>
      </c>
      <c r="N94" s="163" t="s">
        <v>2342</v>
      </c>
      <c r="O94" s="163" t="s">
        <v>2761</v>
      </c>
      <c r="P94" s="163" t="s">
        <v>2404</v>
      </c>
      <c r="Q94" s="163">
        <v>11454</v>
      </c>
      <c r="R94" s="165"/>
    </row>
    <row r="95" spans="1:18">
      <c r="A95" s="163" t="s">
        <v>2762</v>
      </c>
      <c r="B95" s="163" t="s">
        <v>2763</v>
      </c>
      <c r="C95" s="163" t="s">
        <v>1296</v>
      </c>
      <c r="D95" s="163" t="s">
        <v>2764</v>
      </c>
      <c r="E95" s="163">
        <v>1</v>
      </c>
      <c r="F95" s="163" t="s">
        <v>2330</v>
      </c>
      <c r="G95" s="163" t="s">
        <v>2331</v>
      </c>
      <c r="H95" s="164">
        <v>57</v>
      </c>
      <c r="I95" s="163" t="s">
        <v>1202</v>
      </c>
      <c r="J95" s="164" t="s">
        <v>2390</v>
      </c>
      <c r="K95" s="163" t="s">
        <v>2311</v>
      </c>
      <c r="L95" s="163" t="s">
        <v>2333</v>
      </c>
      <c r="M95" s="163">
        <v>6</v>
      </c>
      <c r="N95" s="163" t="s">
        <v>2334</v>
      </c>
      <c r="O95" s="163" t="s">
        <v>2765</v>
      </c>
      <c r="P95" s="163" t="s">
        <v>2336</v>
      </c>
      <c r="Q95" s="163">
        <v>15012</v>
      </c>
      <c r="R95" s="165"/>
    </row>
    <row r="96" spans="1:18">
      <c r="A96" s="163" t="s">
        <v>2766</v>
      </c>
      <c r="B96" s="163" t="s">
        <v>2767</v>
      </c>
      <c r="C96" s="163" t="s">
        <v>1297</v>
      </c>
      <c r="D96" s="163" t="s">
        <v>2768</v>
      </c>
      <c r="E96" s="163">
        <v>1</v>
      </c>
      <c r="F96" s="163" t="s">
        <v>2330</v>
      </c>
      <c r="G96" s="163" t="s">
        <v>2331</v>
      </c>
      <c r="H96" s="164">
        <v>57</v>
      </c>
      <c r="I96" s="163" t="s">
        <v>1202</v>
      </c>
      <c r="J96" s="164" t="s">
        <v>2489</v>
      </c>
      <c r="K96" s="163" t="s">
        <v>2311</v>
      </c>
      <c r="L96" s="163" t="s">
        <v>2450</v>
      </c>
      <c r="M96" s="163">
        <v>2</v>
      </c>
      <c r="N96" s="163" t="s">
        <v>2490</v>
      </c>
      <c r="O96" s="163" t="s">
        <v>2769</v>
      </c>
      <c r="P96" s="163" t="s">
        <v>2453</v>
      </c>
      <c r="Q96" s="163">
        <v>28823</v>
      </c>
      <c r="R96" s="165"/>
    </row>
    <row r="97" spans="1:18">
      <c r="A97" s="163" t="s">
        <v>2770</v>
      </c>
      <c r="B97" s="163" t="s">
        <v>2771</v>
      </c>
      <c r="C97" s="163" t="s">
        <v>1349</v>
      </c>
      <c r="D97" s="163" t="s">
        <v>2772</v>
      </c>
      <c r="E97" s="163">
        <v>1</v>
      </c>
      <c r="F97" s="163" t="s">
        <v>2319</v>
      </c>
      <c r="G97" s="163" t="s">
        <v>2320</v>
      </c>
      <c r="H97" s="164">
        <v>58</v>
      </c>
      <c r="I97" s="163" t="s">
        <v>1207</v>
      </c>
      <c r="J97" s="164" t="s">
        <v>2773</v>
      </c>
      <c r="K97" s="163" t="s">
        <v>2311</v>
      </c>
      <c r="L97" s="163" t="s">
        <v>2311</v>
      </c>
      <c r="M97" s="163">
        <v>16</v>
      </c>
      <c r="N97" s="163" t="s">
        <v>2774</v>
      </c>
      <c r="O97" s="163" t="s">
        <v>2775</v>
      </c>
      <c r="P97" s="163" t="s">
        <v>2652</v>
      </c>
      <c r="Q97" s="163">
        <v>10719</v>
      </c>
      <c r="R97" s="165"/>
    </row>
    <row r="98" spans="1:18">
      <c r="A98" s="163" t="s">
        <v>2776</v>
      </c>
      <c r="B98" s="163" t="s">
        <v>2777</v>
      </c>
      <c r="C98" s="163" t="s">
        <v>1350</v>
      </c>
      <c r="D98" s="163" t="s">
        <v>2778</v>
      </c>
      <c r="E98" s="163">
        <v>1</v>
      </c>
      <c r="F98" s="163" t="s">
        <v>2330</v>
      </c>
      <c r="G98" s="163" t="s">
        <v>2331</v>
      </c>
      <c r="H98" s="164">
        <v>58</v>
      </c>
      <c r="I98" s="163" t="s">
        <v>1207</v>
      </c>
      <c r="J98" s="164" t="s">
        <v>2390</v>
      </c>
      <c r="K98" s="163" t="s">
        <v>2311</v>
      </c>
      <c r="L98" s="163" t="s">
        <v>2333</v>
      </c>
      <c r="M98" s="163">
        <v>5</v>
      </c>
      <c r="N98" s="163" t="s">
        <v>2360</v>
      </c>
      <c r="O98" s="163" t="s">
        <v>2779</v>
      </c>
      <c r="P98" s="163" t="s">
        <v>2362</v>
      </c>
      <c r="Q98" s="163">
        <v>11203</v>
      </c>
      <c r="R98" s="165"/>
    </row>
    <row r="99" spans="1:18">
      <c r="A99" s="163" t="s">
        <v>2780</v>
      </c>
      <c r="B99" s="163" t="s">
        <v>2781</v>
      </c>
      <c r="C99" s="163" t="s">
        <v>1351</v>
      </c>
      <c r="D99" s="163" t="s">
        <v>2782</v>
      </c>
      <c r="E99" s="163">
        <v>1</v>
      </c>
      <c r="F99" s="163" t="s">
        <v>2330</v>
      </c>
      <c r="G99" s="163" t="s">
        <v>2331</v>
      </c>
      <c r="H99" s="164">
        <v>58</v>
      </c>
      <c r="I99" s="163" t="s">
        <v>1207</v>
      </c>
      <c r="J99" s="164" t="s">
        <v>2348</v>
      </c>
      <c r="K99" s="163" t="s">
        <v>2322</v>
      </c>
      <c r="L99" s="163" t="s">
        <v>2341</v>
      </c>
      <c r="M99" s="163">
        <v>9</v>
      </c>
      <c r="N99" s="163" t="s">
        <v>2581</v>
      </c>
      <c r="O99" s="163" t="s">
        <v>2783</v>
      </c>
      <c r="P99" s="163" t="s">
        <v>2404</v>
      </c>
      <c r="Q99" s="163">
        <v>11204</v>
      </c>
      <c r="R99" s="165"/>
    </row>
    <row r="100" spans="1:18">
      <c r="A100" s="163" t="s">
        <v>2784</v>
      </c>
      <c r="B100" s="163" t="s">
        <v>2785</v>
      </c>
      <c r="C100" s="163" t="s">
        <v>1352</v>
      </c>
      <c r="D100" s="163" t="s">
        <v>2786</v>
      </c>
      <c r="E100" s="163">
        <v>1</v>
      </c>
      <c r="F100" s="163" t="s">
        <v>2330</v>
      </c>
      <c r="G100" s="163" t="s">
        <v>2331</v>
      </c>
      <c r="H100" s="164">
        <v>58</v>
      </c>
      <c r="I100" s="163" t="s">
        <v>1207</v>
      </c>
      <c r="J100" s="164" t="s">
        <v>2787</v>
      </c>
      <c r="K100" s="163" t="s">
        <v>2322</v>
      </c>
      <c r="L100" s="163" t="s">
        <v>2383</v>
      </c>
      <c r="M100" s="163">
        <v>13</v>
      </c>
      <c r="N100" s="163" t="s">
        <v>2384</v>
      </c>
      <c r="O100" s="163" t="s">
        <v>2788</v>
      </c>
      <c r="P100" s="163" t="s">
        <v>2386</v>
      </c>
      <c r="Q100" s="163">
        <v>11205</v>
      </c>
      <c r="R100" s="165"/>
    </row>
    <row r="101" spans="1:18">
      <c r="A101" s="163" t="s">
        <v>2789</v>
      </c>
      <c r="B101" s="163" t="s">
        <v>2790</v>
      </c>
      <c r="C101" s="163" t="s">
        <v>1353</v>
      </c>
      <c r="D101" s="163" t="s">
        <v>2791</v>
      </c>
      <c r="E101" s="163">
        <v>1</v>
      </c>
      <c r="F101" s="163" t="s">
        <v>2330</v>
      </c>
      <c r="G101" s="163" t="s">
        <v>2331</v>
      </c>
      <c r="H101" s="164">
        <v>58</v>
      </c>
      <c r="I101" s="163" t="s">
        <v>1207</v>
      </c>
      <c r="J101" s="164" t="s">
        <v>2390</v>
      </c>
      <c r="K101" s="163" t="s">
        <v>2322</v>
      </c>
      <c r="L101" s="163" t="s">
        <v>2333</v>
      </c>
      <c r="M101" s="163">
        <v>5</v>
      </c>
      <c r="N101" s="163" t="s">
        <v>2334</v>
      </c>
      <c r="O101" s="163" t="s">
        <v>2792</v>
      </c>
      <c r="P101" s="163" t="s">
        <v>2362</v>
      </c>
      <c r="Q101" s="163">
        <v>11206</v>
      </c>
      <c r="R101" s="165"/>
    </row>
    <row r="102" spans="1:18">
      <c r="A102" s="163" t="s">
        <v>2793</v>
      </c>
      <c r="B102" s="163" t="s">
        <v>2794</v>
      </c>
      <c r="C102" s="163" t="s">
        <v>1354</v>
      </c>
      <c r="D102" s="163" t="s">
        <v>2795</v>
      </c>
      <c r="E102" s="163">
        <v>1</v>
      </c>
      <c r="F102" s="163" t="s">
        <v>2330</v>
      </c>
      <c r="G102" s="163" t="s">
        <v>2331</v>
      </c>
      <c r="H102" s="164">
        <v>58</v>
      </c>
      <c r="I102" s="163" t="s">
        <v>1207</v>
      </c>
      <c r="J102" s="164" t="s">
        <v>2390</v>
      </c>
      <c r="K102" s="163" t="s">
        <v>2322</v>
      </c>
      <c r="L102" s="163" t="s">
        <v>2333</v>
      </c>
      <c r="M102" s="163">
        <v>6</v>
      </c>
      <c r="N102" s="163" t="s">
        <v>2334</v>
      </c>
      <c r="O102" s="163" t="s">
        <v>2796</v>
      </c>
      <c r="P102" s="163" t="s">
        <v>2336</v>
      </c>
      <c r="Q102" s="163">
        <v>11207</v>
      </c>
      <c r="R102" s="165"/>
    </row>
    <row r="103" spans="1:18">
      <c r="A103" s="163" t="s">
        <v>2797</v>
      </c>
      <c r="B103" s="163" t="s">
        <v>2798</v>
      </c>
      <c r="C103" s="163" t="s">
        <v>1355</v>
      </c>
      <c r="D103" s="163" t="s">
        <v>2799</v>
      </c>
      <c r="E103" s="163">
        <v>1</v>
      </c>
      <c r="F103" s="163" t="s">
        <v>2330</v>
      </c>
      <c r="G103" s="163" t="s">
        <v>2331</v>
      </c>
      <c r="H103" s="164">
        <v>58</v>
      </c>
      <c r="I103" s="163" t="s">
        <v>1207</v>
      </c>
      <c r="J103" s="164" t="s">
        <v>2390</v>
      </c>
      <c r="K103" s="163" t="s">
        <v>2322</v>
      </c>
      <c r="L103" s="163" t="s">
        <v>2333</v>
      </c>
      <c r="M103" s="163">
        <v>5</v>
      </c>
      <c r="N103" s="163" t="s">
        <v>2360</v>
      </c>
      <c r="O103" s="163" t="s">
        <v>2800</v>
      </c>
      <c r="P103" s="163" t="s">
        <v>2362</v>
      </c>
      <c r="Q103" s="163">
        <v>11208</v>
      </c>
      <c r="R103" s="165"/>
    </row>
    <row r="104" spans="1:18">
      <c r="A104" s="163" t="s">
        <v>2801</v>
      </c>
      <c r="B104" s="163" t="s">
        <v>2802</v>
      </c>
      <c r="C104" s="163" t="s">
        <v>1415</v>
      </c>
      <c r="D104" s="163" t="s">
        <v>1214</v>
      </c>
      <c r="E104" s="163">
        <v>2</v>
      </c>
      <c r="F104" s="163" t="s">
        <v>2308</v>
      </c>
      <c r="G104" s="163" t="s">
        <v>2309</v>
      </c>
      <c r="H104" s="164">
        <v>53</v>
      </c>
      <c r="I104" s="163" t="s">
        <v>1214</v>
      </c>
      <c r="J104" s="164" t="s">
        <v>2803</v>
      </c>
      <c r="K104" s="163" t="s">
        <v>2322</v>
      </c>
      <c r="L104" s="163" t="s">
        <v>2312</v>
      </c>
      <c r="M104" s="163">
        <v>18</v>
      </c>
      <c r="N104" s="163" t="s">
        <v>2313</v>
      </c>
      <c r="O104" s="163" t="s">
        <v>2804</v>
      </c>
      <c r="P104" s="163" t="s">
        <v>2315</v>
      </c>
      <c r="Q104" s="163">
        <v>10673</v>
      </c>
      <c r="R104" s="165"/>
    </row>
    <row r="105" spans="1:18">
      <c r="A105" s="163" t="s">
        <v>2805</v>
      </c>
      <c r="B105" s="163" t="s">
        <v>2806</v>
      </c>
      <c r="C105" s="163" t="s">
        <v>1416</v>
      </c>
      <c r="D105" s="163" t="s">
        <v>2807</v>
      </c>
      <c r="E105" s="163">
        <v>2</v>
      </c>
      <c r="F105" s="163" t="s">
        <v>2330</v>
      </c>
      <c r="G105" s="163" t="s">
        <v>2331</v>
      </c>
      <c r="H105" s="164">
        <v>53</v>
      </c>
      <c r="I105" s="163" t="s">
        <v>1214</v>
      </c>
      <c r="J105" s="164" t="s">
        <v>2546</v>
      </c>
      <c r="K105" s="163" t="s">
        <v>2322</v>
      </c>
      <c r="L105" s="163" t="s">
        <v>2333</v>
      </c>
      <c r="M105" s="163">
        <v>5</v>
      </c>
      <c r="N105" s="163" t="s">
        <v>2334</v>
      </c>
      <c r="O105" s="163" t="s">
        <v>2808</v>
      </c>
      <c r="P105" s="163" t="s">
        <v>2362</v>
      </c>
      <c r="Q105" s="163">
        <v>11158</v>
      </c>
      <c r="R105" s="165"/>
    </row>
    <row r="106" spans="1:18">
      <c r="A106" s="163" t="s">
        <v>2809</v>
      </c>
      <c r="B106" s="163" t="s">
        <v>2810</v>
      </c>
      <c r="C106" s="163" t="s">
        <v>1417</v>
      </c>
      <c r="D106" s="163" t="s">
        <v>2811</v>
      </c>
      <c r="E106" s="163">
        <v>2</v>
      </c>
      <c r="F106" s="163" t="s">
        <v>2330</v>
      </c>
      <c r="G106" s="163" t="s">
        <v>2331</v>
      </c>
      <c r="H106" s="164">
        <v>53</v>
      </c>
      <c r="I106" s="163" t="s">
        <v>1214</v>
      </c>
      <c r="J106" s="164" t="s">
        <v>2359</v>
      </c>
      <c r="K106" s="163" t="s">
        <v>2322</v>
      </c>
      <c r="L106" s="163" t="s">
        <v>2333</v>
      </c>
      <c r="M106" s="163">
        <v>6</v>
      </c>
      <c r="N106" s="163" t="s">
        <v>2334</v>
      </c>
      <c r="O106" s="163" t="s">
        <v>2812</v>
      </c>
      <c r="P106" s="163" t="s">
        <v>2336</v>
      </c>
      <c r="Q106" s="163">
        <v>11159</v>
      </c>
      <c r="R106" s="165"/>
    </row>
    <row r="107" spans="1:18">
      <c r="A107" s="163" t="s">
        <v>2813</v>
      </c>
      <c r="B107" s="163" t="s">
        <v>2814</v>
      </c>
      <c r="C107" s="163" t="s">
        <v>1418</v>
      </c>
      <c r="D107" s="163" t="s">
        <v>2815</v>
      </c>
      <c r="E107" s="163">
        <v>2</v>
      </c>
      <c r="F107" s="163" t="s">
        <v>2330</v>
      </c>
      <c r="G107" s="163" t="s">
        <v>2331</v>
      </c>
      <c r="H107" s="164">
        <v>53</v>
      </c>
      <c r="I107" s="163" t="s">
        <v>1214</v>
      </c>
      <c r="J107" s="164" t="s">
        <v>2390</v>
      </c>
      <c r="K107" s="163" t="s">
        <v>2322</v>
      </c>
      <c r="L107" s="163" t="s">
        <v>2341</v>
      </c>
      <c r="M107" s="163">
        <v>9</v>
      </c>
      <c r="N107" s="163" t="s">
        <v>2581</v>
      </c>
      <c r="O107" s="163" t="s">
        <v>2816</v>
      </c>
      <c r="P107" s="163" t="s">
        <v>2404</v>
      </c>
      <c r="Q107" s="163">
        <v>11160</v>
      </c>
      <c r="R107" s="165"/>
    </row>
    <row r="108" spans="1:18">
      <c r="A108" s="163" t="s">
        <v>2817</v>
      </c>
      <c r="B108" s="163" t="s">
        <v>2818</v>
      </c>
      <c r="C108" s="163" t="s">
        <v>1419</v>
      </c>
      <c r="D108" s="163" t="s">
        <v>2819</v>
      </c>
      <c r="E108" s="163">
        <v>2</v>
      </c>
      <c r="F108" s="163" t="s">
        <v>2330</v>
      </c>
      <c r="G108" s="163" t="s">
        <v>2331</v>
      </c>
      <c r="H108" s="164">
        <v>53</v>
      </c>
      <c r="I108" s="163" t="s">
        <v>1214</v>
      </c>
      <c r="J108" s="164" t="s">
        <v>2390</v>
      </c>
      <c r="K108" s="163" t="s">
        <v>2322</v>
      </c>
      <c r="L108" s="163" t="s">
        <v>2333</v>
      </c>
      <c r="M108" s="163">
        <v>5</v>
      </c>
      <c r="N108" s="163" t="s">
        <v>2360</v>
      </c>
      <c r="O108" s="163" t="s">
        <v>2820</v>
      </c>
      <c r="P108" s="163" t="s">
        <v>2362</v>
      </c>
      <c r="Q108" s="163">
        <v>11161</v>
      </c>
      <c r="R108" s="165"/>
    </row>
    <row r="109" spans="1:18">
      <c r="A109" s="163" t="s">
        <v>2821</v>
      </c>
      <c r="B109" s="163" t="s">
        <v>2822</v>
      </c>
      <c r="C109" s="163" t="s">
        <v>1420</v>
      </c>
      <c r="D109" s="163" t="s">
        <v>2823</v>
      </c>
      <c r="E109" s="163">
        <v>2</v>
      </c>
      <c r="F109" s="163" t="s">
        <v>2330</v>
      </c>
      <c r="G109" s="163" t="s">
        <v>2331</v>
      </c>
      <c r="H109" s="164">
        <v>53</v>
      </c>
      <c r="I109" s="163" t="s">
        <v>1214</v>
      </c>
      <c r="J109" s="164" t="s">
        <v>2390</v>
      </c>
      <c r="K109" s="163" t="s">
        <v>2322</v>
      </c>
      <c r="L109" s="163" t="s">
        <v>2333</v>
      </c>
      <c r="M109" s="163">
        <v>5</v>
      </c>
      <c r="N109" s="163" t="s">
        <v>2360</v>
      </c>
      <c r="O109" s="163" t="s">
        <v>2824</v>
      </c>
      <c r="P109" s="163" t="s">
        <v>2362</v>
      </c>
      <c r="Q109" s="163">
        <v>11162</v>
      </c>
      <c r="R109" s="165"/>
    </row>
    <row r="110" spans="1:18">
      <c r="A110" s="163" t="s">
        <v>2825</v>
      </c>
      <c r="B110" s="163" t="s">
        <v>2826</v>
      </c>
      <c r="C110" s="163" t="s">
        <v>1421</v>
      </c>
      <c r="D110" s="163" t="s">
        <v>2827</v>
      </c>
      <c r="E110" s="163">
        <v>2</v>
      </c>
      <c r="F110" s="163" t="s">
        <v>2330</v>
      </c>
      <c r="G110" s="163" t="s">
        <v>2331</v>
      </c>
      <c r="H110" s="164">
        <v>53</v>
      </c>
      <c r="I110" s="163" t="s">
        <v>1214</v>
      </c>
      <c r="J110" s="164" t="s">
        <v>2348</v>
      </c>
      <c r="K110" s="163" t="s">
        <v>2322</v>
      </c>
      <c r="L110" s="163" t="s">
        <v>2333</v>
      </c>
      <c r="M110" s="163">
        <v>6</v>
      </c>
      <c r="N110" s="163" t="s">
        <v>2349</v>
      </c>
      <c r="O110" s="163" t="s">
        <v>2828</v>
      </c>
      <c r="P110" s="163" t="s">
        <v>2336</v>
      </c>
      <c r="Q110" s="163">
        <v>11163</v>
      </c>
      <c r="R110" s="165"/>
    </row>
    <row r="111" spans="1:18">
      <c r="A111" s="163" t="s">
        <v>2829</v>
      </c>
      <c r="B111" s="163" t="s">
        <v>2830</v>
      </c>
      <c r="C111" s="163" t="s">
        <v>1422</v>
      </c>
      <c r="D111" s="163" t="s">
        <v>2831</v>
      </c>
      <c r="E111" s="163">
        <v>2</v>
      </c>
      <c r="F111" s="163" t="s">
        <v>2330</v>
      </c>
      <c r="G111" s="163" t="s">
        <v>2331</v>
      </c>
      <c r="H111" s="164">
        <v>53</v>
      </c>
      <c r="I111" s="163" t="s">
        <v>1214</v>
      </c>
      <c r="J111" s="164" t="s">
        <v>2616</v>
      </c>
      <c r="K111" s="163" t="s">
        <v>2322</v>
      </c>
      <c r="L111" s="163" t="s">
        <v>2333</v>
      </c>
      <c r="M111" s="163">
        <v>6</v>
      </c>
      <c r="N111" s="163" t="s">
        <v>2334</v>
      </c>
      <c r="O111" s="163" t="s">
        <v>2832</v>
      </c>
      <c r="P111" s="163" t="s">
        <v>2336</v>
      </c>
      <c r="Q111" s="163">
        <v>11164</v>
      </c>
      <c r="R111" s="165"/>
    </row>
    <row r="112" spans="1:18">
      <c r="A112" s="163" t="s">
        <v>2833</v>
      </c>
      <c r="B112" s="163" t="s">
        <v>2834</v>
      </c>
      <c r="C112" s="163" t="s">
        <v>1423</v>
      </c>
      <c r="D112" s="163" t="s">
        <v>2835</v>
      </c>
      <c r="E112" s="163">
        <v>2</v>
      </c>
      <c r="F112" s="163" t="s">
        <v>2330</v>
      </c>
      <c r="G112" s="163" t="s">
        <v>2331</v>
      </c>
      <c r="H112" s="164">
        <v>53</v>
      </c>
      <c r="I112" s="163" t="s">
        <v>1214</v>
      </c>
      <c r="J112" s="164" t="s">
        <v>2568</v>
      </c>
      <c r="K112" s="163" t="s">
        <v>2322</v>
      </c>
      <c r="L112" s="163" t="s">
        <v>2333</v>
      </c>
      <c r="M112" s="163">
        <v>5</v>
      </c>
      <c r="N112" s="163" t="s">
        <v>2334</v>
      </c>
      <c r="O112" s="163" t="s">
        <v>2836</v>
      </c>
      <c r="P112" s="163" t="s">
        <v>2362</v>
      </c>
      <c r="Q112" s="163">
        <v>11165</v>
      </c>
      <c r="R112" s="165"/>
    </row>
    <row r="113" spans="1:18">
      <c r="A113" s="163" t="s">
        <v>2837</v>
      </c>
      <c r="B113" s="163" t="s">
        <v>2838</v>
      </c>
      <c r="C113" s="163" t="s">
        <v>1377</v>
      </c>
      <c r="D113" s="163" t="s">
        <v>2839</v>
      </c>
      <c r="E113" s="163">
        <v>2</v>
      </c>
      <c r="F113" s="163" t="s">
        <v>2319</v>
      </c>
      <c r="G113" s="163" t="s">
        <v>2320</v>
      </c>
      <c r="H113" s="164">
        <v>63</v>
      </c>
      <c r="I113" s="163" t="s">
        <v>1210</v>
      </c>
      <c r="J113" s="164" t="s">
        <v>2840</v>
      </c>
      <c r="K113" s="163" t="s">
        <v>2322</v>
      </c>
      <c r="L113" s="163" t="s">
        <v>2311</v>
      </c>
      <c r="M113" s="163">
        <v>16</v>
      </c>
      <c r="N113" s="163" t="s">
        <v>2774</v>
      </c>
      <c r="O113" s="163" t="s">
        <v>2841</v>
      </c>
      <c r="P113" s="163" t="s">
        <v>2652</v>
      </c>
      <c r="Q113" s="163">
        <v>10722</v>
      </c>
      <c r="R113" s="165"/>
    </row>
    <row r="114" spans="1:18">
      <c r="A114" s="163" t="s">
        <v>2842</v>
      </c>
      <c r="B114" s="163" t="s">
        <v>2843</v>
      </c>
      <c r="C114" s="163" t="s">
        <v>1378</v>
      </c>
      <c r="D114" s="163" t="s">
        <v>2844</v>
      </c>
      <c r="E114" s="163">
        <v>2</v>
      </c>
      <c r="F114" s="163" t="s">
        <v>2319</v>
      </c>
      <c r="G114" s="163" t="s">
        <v>2320</v>
      </c>
      <c r="H114" s="164">
        <v>63</v>
      </c>
      <c r="I114" s="163" t="s">
        <v>1210</v>
      </c>
      <c r="J114" s="164" t="s">
        <v>2845</v>
      </c>
      <c r="K114" s="163" t="s">
        <v>2322</v>
      </c>
      <c r="L114" s="163" t="s">
        <v>2311</v>
      </c>
      <c r="M114" s="163">
        <v>16</v>
      </c>
      <c r="N114" s="163" t="s">
        <v>2774</v>
      </c>
      <c r="O114" s="163" t="s">
        <v>2846</v>
      </c>
      <c r="P114" s="163" t="s">
        <v>2652</v>
      </c>
      <c r="Q114" s="163">
        <v>10723</v>
      </c>
      <c r="R114" s="165"/>
    </row>
    <row r="115" spans="1:18">
      <c r="A115" s="163" t="s">
        <v>2847</v>
      </c>
      <c r="B115" s="163" t="s">
        <v>2848</v>
      </c>
      <c r="C115" s="163" t="s">
        <v>1379</v>
      </c>
      <c r="D115" s="163" t="s">
        <v>2849</v>
      </c>
      <c r="E115" s="163">
        <v>2</v>
      </c>
      <c r="F115" s="163" t="s">
        <v>2330</v>
      </c>
      <c r="G115" s="163" t="s">
        <v>2331</v>
      </c>
      <c r="H115" s="164">
        <v>63</v>
      </c>
      <c r="I115" s="163" t="s">
        <v>1210</v>
      </c>
      <c r="J115" s="164" t="s">
        <v>2348</v>
      </c>
      <c r="K115" s="163" t="s">
        <v>2322</v>
      </c>
      <c r="L115" s="163" t="s">
        <v>2333</v>
      </c>
      <c r="M115" s="163">
        <v>6</v>
      </c>
      <c r="N115" s="163" t="s">
        <v>2334</v>
      </c>
      <c r="O115" s="163" t="s">
        <v>2850</v>
      </c>
      <c r="P115" s="163" t="s">
        <v>2336</v>
      </c>
      <c r="Q115" s="163">
        <v>11238</v>
      </c>
      <c r="R115" s="165"/>
    </row>
    <row r="116" spans="1:18">
      <c r="A116" s="163" t="s">
        <v>2851</v>
      </c>
      <c r="B116" s="163" t="s">
        <v>2852</v>
      </c>
      <c r="C116" s="163" t="s">
        <v>1380</v>
      </c>
      <c r="D116" s="163" t="s">
        <v>2853</v>
      </c>
      <c r="E116" s="163">
        <v>2</v>
      </c>
      <c r="F116" s="163" t="s">
        <v>2330</v>
      </c>
      <c r="G116" s="163" t="s">
        <v>2331</v>
      </c>
      <c r="H116" s="164">
        <v>63</v>
      </c>
      <c r="I116" s="163" t="s">
        <v>1210</v>
      </c>
      <c r="J116" s="164" t="s">
        <v>2390</v>
      </c>
      <c r="K116" s="163" t="s">
        <v>2322</v>
      </c>
      <c r="L116" s="163" t="s">
        <v>2333</v>
      </c>
      <c r="M116" s="163">
        <v>5</v>
      </c>
      <c r="N116" s="163" t="s">
        <v>2334</v>
      </c>
      <c r="O116" s="163" t="s">
        <v>2854</v>
      </c>
      <c r="P116" s="163" t="s">
        <v>2362</v>
      </c>
      <c r="Q116" s="163">
        <v>11239</v>
      </c>
      <c r="R116" s="165"/>
    </row>
    <row r="117" spans="1:18">
      <c r="A117" s="163" t="s">
        <v>2855</v>
      </c>
      <c r="B117" s="163" t="s">
        <v>2856</v>
      </c>
      <c r="C117" s="163" t="s">
        <v>1381</v>
      </c>
      <c r="D117" s="163" t="s">
        <v>2857</v>
      </c>
      <c r="E117" s="163">
        <v>2</v>
      </c>
      <c r="F117" s="163" t="s">
        <v>2330</v>
      </c>
      <c r="G117" s="163" t="s">
        <v>2331</v>
      </c>
      <c r="H117" s="164">
        <v>63</v>
      </c>
      <c r="I117" s="163" t="s">
        <v>1210</v>
      </c>
      <c r="J117" s="164" t="s">
        <v>2858</v>
      </c>
      <c r="K117" s="163" t="s">
        <v>2322</v>
      </c>
      <c r="L117" s="163" t="s">
        <v>2333</v>
      </c>
      <c r="M117" s="163">
        <v>9</v>
      </c>
      <c r="N117" s="163" t="s">
        <v>2334</v>
      </c>
      <c r="O117" s="163" t="s">
        <v>2859</v>
      </c>
      <c r="P117" s="163" t="s">
        <v>2404</v>
      </c>
      <c r="Q117" s="163">
        <v>11240</v>
      </c>
      <c r="R117" s="165"/>
    </row>
    <row r="118" spans="1:18">
      <c r="A118" s="163" t="s">
        <v>2860</v>
      </c>
      <c r="B118" s="163" t="s">
        <v>2861</v>
      </c>
      <c r="C118" s="163" t="s">
        <v>1382</v>
      </c>
      <c r="D118" s="163" t="s">
        <v>2862</v>
      </c>
      <c r="E118" s="163">
        <v>2</v>
      </c>
      <c r="F118" s="163" t="s">
        <v>2330</v>
      </c>
      <c r="G118" s="163" t="s">
        <v>2331</v>
      </c>
      <c r="H118" s="164">
        <v>63</v>
      </c>
      <c r="I118" s="163" t="s">
        <v>1210</v>
      </c>
      <c r="J118" s="164" t="s">
        <v>2863</v>
      </c>
      <c r="K118" s="163" t="s">
        <v>2322</v>
      </c>
      <c r="L118" s="163" t="s">
        <v>2383</v>
      </c>
      <c r="M118" s="163">
        <v>12</v>
      </c>
      <c r="N118" s="163" t="s">
        <v>2396</v>
      </c>
      <c r="O118" s="163" t="s">
        <v>2864</v>
      </c>
      <c r="P118" s="163" t="s">
        <v>2398</v>
      </c>
      <c r="Q118" s="163">
        <v>11241</v>
      </c>
      <c r="R118" s="165"/>
    </row>
    <row r="119" spans="1:18">
      <c r="A119" s="163" t="s">
        <v>2865</v>
      </c>
      <c r="B119" s="163" t="s">
        <v>2866</v>
      </c>
      <c r="C119" s="163" t="s">
        <v>1383</v>
      </c>
      <c r="D119" s="163" t="s">
        <v>2867</v>
      </c>
      <c r="E119" s="163">
        <v>2</v>
      </c>
      <c r="F119" s="163" t="s">
        <v>2330</v>
      </c>
      <c r="G119" s="163" t="s">
        <v>2331</v>
      </c>
      <c r="H119" s="164">
        <v>63</v>
      </c>
      <c r="I119" s="163" t="s">
        <v>1210</v>
      </c>
      <c r="J119" s="164" t="s">
        <v>2868</v>
      </c>
      <c r="K119" s="163" t="s">
        <v>2322</v>
      </c>
      <c r="L119" s="163" t="s">
        <v>2333</v>
      </c>
      <c r="M119" s="163">
        <v>6</v>
      </c>
      <c r="N119" s="163" t="s">
        <v>2349</v>
      </c>
      <c r="O119" s="163" t="s">
        <v>2869</v>
      </c>
      <c r="P119" s="163" t="s">
        <v>2336</v>
      </c>
      <c r="Q119" s="163">
        <v>11242</v>
      </c>
      <c r="R119" s="165"/>
    </row>
    <row r="120" spans="1:18">
      <c r="A120" s="163" t="s">
        <v>2870</v>
      </c>
      <c r="B120" s="163" t="s">
        <v>2871</v>
      </c>
      <c r="C120" s="163" t="s">
        <v>1384</v>
      </c>
      <c r="D120" s="163" t="s">
        <v>2872</v>
      </c>
      <c r="E120" s="163">
        <v>2</v>
      </c>
      <c r="F120" s="163" t="s">
        <v>2330</v>
      </c>
      <c r="G120" s="163" t="s">
        <v>2331</v>
      </c>
      <c r="H120" s="164">
        <v>63</v>
      </c>
      <c r="I120" s="163" t="s">
        <v>1210</v>
      </c>
      <c r="J120" s="164" t="s">
        <v>2525</v>
      </c>
      <c r="K120" s="163" t="s">
        <v>2322</v>
      </c>
      <c r="L120" s="163" t="s">
        <v>2383</v>
      </c>
      <c r="M120" s="163">
        <v>12</v>
      </c>
      <c r="N120" s="163" t="s">
        <v>2396</v>
      </c>
      <c r="O120" s="163" t="s">
        <v>2873</v>
      </c>
      <c r="P120" s="163" t="s">
        <v>2398</v>
      </c>
      <c r="Q120" s="163">
        <v>11243</v>
      </c>
      <c r="R120" s="165"/>
    </row>
    <row r="121" spans="1:18">
      <c r="A121" s="163" t="s">
        <v>2874</v>
      </c>
      <c r="B121" s="163" t="s">
        <v>2875</v>
      </c>
      <c r="C121" s="163" t="s">
        <v>1385</v>
      </c>
      <c r="D121" s="163" t="s">
        <v>2876</v>
      </c>
      <c r="E121" s="163">
        <v>2</v>
      </c>
      <c r="F121" s="163" t="s">
        <v>2330</v>
      </c>
      <c r="G121" s="163" t="s">
        <v>2331</v>
      </c>
      <c r="H121" s="164">
        <v>63</v>
      </c>
      <c r="I121" s="163" t="s">
        <v>1210</v>
      </c>
      <c r="J121" s="164" t="s">
        <v>2489</v>
      </c>
      <c r="K121" s="163" t="s">
        <v>2311</v>
      </c>
      <c r="L121" s="163" t="s">
        <v>2450</v>
      </c>
      <c r="M121" s="163">
        <v>4</v>
      </c>
      <c r="N121" s="163" t="s">
        <v>2646</v>
      </c>
      <c r="O121" s="163" t="s">
        <v>2877</v>
      </c>
      <c r="P121" s="163" t="s">
        <v>2878</v>
      </c>
      <c r="Q121" s="163">
        <v>27443</v>
      </c>
      <c r="R121" s="165"/>
    </row>
    <row r="122" spans="1:18">
      <c r="A122" s="163" t="s">
        <v>2879</v>
      </c>
      <c r="B122" s="163" t="s">
        <v>2880</v>
      </c>
      <c r="C122" s="163" t="s">
        <v>1406</v>
      </c>
      <c r="D122" s="163" t="s">
        <v>1213</v>
      </c>
      <c r="E122" s="163">
        <v>2</v>
      </c>
      <c r="F122" s="163" t="s">
        <v>2319</v>
      </c>
      <c r="G122" s="163" t="s">
        <v>2320</v>
      </c>
      <c r="H122" s="164">
        <v>64</v>
      </c>
      <c r="I122" s="163" t="s">
        <v>1213</v>
      </c>
      <c r="J122" s="164" t="s">
        <v>2881</v>
      </c>
      <c r="K122" s="163" t="s">
        <v>2322</v>
      </c>
      <c r="L122" s="163" t="s">
        <v>2311</v>
      </c>
      <c r="M122" s="163">
        <v>16</v>
      </c>
      <c r="N122" s="163" t="s">
        <v>2774</v>
      </c>
      <c r="O122" s="163" t="s">
        <v>2882</v>
      </c>
      <c r="P122" s="163" t="s">
        <v>2652</v>
      </c>
      <c r="Q122" s="163">
        <v>10724</v>
      </c>
      <c r="R122" s="165"/>
    </row>
    <row r="123" spans="1:18">
      <c r="A123" s="163" t="s">
        <v>2883</v>
      </c>
      <c r="B123" s="163" t="s">
        <v>2884</v>
      </c>
      <c r="C123" s="163" t="s">
        <v>1407</v>
      </c>
      <c r="D123" s="163" t="s">
        <v>2885</v>
      </c>
      <c r="E123" s="163">
        <v>2</v>
      </c>
      <c r="F123" s="163" t="s">
        <v>2319</v>
      </c>
      <c r="G123" s="163" t="s">
        <v>2320</v>
      </c>
      <c r="H123" s="164">
        <v>64</v>
      </c>
      <c r="I123" s="163" t="s">
        <v>1213</v>
      </c>
      <c r="J123" s="164" t="s">
        <v>2886</v>
      </c>
      <c r="K123" s="163" t="s">
        <v>2322</v>
      </c>
      <c r="L123" s="163" t="s">
        <v>2323</v>
      </c>
      <c r="M123" s="163">
        <v>15</v>
      </c>
      <c r="N123" s="163" t="s">
        <v>2324</v>
      </c>
      <c r="O123" s="163" t="s">
        <v>2887</v>
      </c>
      <c r="P123" s="163" t="s">
        <v>2326</v>
      </c>
      <c r="Q123" s="163">
        <v>10725</v>
      </c>
      <c r="R123" s="165"/>
    </row>
    <row r="124" spans="1:18">
      <c r="A124" s="163" t="s">
        <v>2888</v>
      </c>
      <c r="B124" s="163" t="s">
        <v>2889</v>
      </c>
      <c r="C124" s="163" t="s">
        <v>1408</v>
      </c>
      <c r="D124" s="163" t="s">
        <v>2890</v>
      </c>
      <c r="E124" s="163">
        <v>2</v>
      </c>
      <c r="F124" s="163" t="s">
        <v>2330</v>
      </c>
      <c r="G124" s="163" t="s">
        <v>2331</v>
      </c>
      <c r="H124" s="164">
        <v>64</v>
      </c>
      <c r="I124" s="163" t="s">
        <v>1213</v>
      </c>
      <c r="J124" s="164" t="s">
        <v>2568</v>
      </c>
      <c r="K124" s="163" t="s">
        <v>2322</v>
      </c>
      <c r="L124" s="163" t="s">
        <v>2333</v>
      </c>
      <c r="M124" s="163">
        <v>6</v>
      </c>
      <c r="N124" s="163" t="s">
        <v>2334</v>
      </c>
      <c r="O124" s="163" t="s">
        <v>2891</v>
      </c>
      <c r="P124" s="163" t="s">
        <v>2336</v>
      </c>
      <c r="Q124" s="163">
        <v>11244</v>
      </c>
      <c r="R124" s="165"/>
    </row>
    <row r="125" spans="1:18">
      <c r="A125" s="163" t="s">
        <v>2892</v>
      </c>
      <c r="B125" s="163" t="s">
        <v>2893</v>
      </c>
      <c r="C125" s="163" t="s">
        <v>1409</v>
      </c>
      <c r="D125" s="163" t="s">
        <v>2894</v>
      </c>
      <c r="E125" s="163">
        <v>2</v>
      </c>
      <c r="F125" s="163" t="s">
        <v>2330</v>
      </c>
      <c r="G125" s="163" t="s">
        <v>2331</v>
      </c>
      <c r="H125" s="164">
        <v>64</v>
      </c>
      <c r="I125" s="163" t="s">
        <v>1213</v>
      </c>
      <c r="J125" s="164" t="s">
        <v>2895</v>
      </c>
      <c r="K125" s="163" t="s">
        <v>2322</v>
      </c>
      <c r="L125" s="163" t="s">
        <v>2333</v>
      </c>
      <c r="M125" s="163">
        <v>6</v>
      </c>
      <c r="N125" s="163" t="s">
        <v>2334</v>
      </c>
      <c r="O125" s="163" t="s">
        <v>2896</v>
      </c>
      <c r="P125" s="163" t="s">
        <v>2336</v>
      </c>
      <c r="Q125" s="163">
        <v>11245</v>
      </c>
      <c r="R125" s="165"/>
    </row>
    <row r="126" spans="1:18">
      <c r="A126" s="163" t="s">
        <v>2897</v>
      </c>
      <c r="B126" s="163" t="s">
        <v>2898</v>
      </c>
      <c r="C126" s="163" t="s">
        <v>1410</v>
      </c>
      <c r="D126" s="163" t="s">
        <v>2899</v>
      </c>
      <c r="E126" s="163">
        <v>2</v>
      </c>
      <c r="F126" s="163" t="s">
        <v>2330</v>
      </c>
      <c r="G126" s="163" t="s">
        <v>2331</v>
      </c>
      <c r="H126" s="164">
        <v>64</v>
      </c>
      <c r="I126" s="163" t="s">
        <v>1213</v>
      </c>
      <c r="J126" s="164" t="s">
        <v>2546</v>
      </c>
      <c r="K126" s="163" t="s">
        <v>2322</v>
      </c>
      <c r="L126" s="163" t="s">
        <v>2333</v>
      </c>
      <c r="M126" s="163">
        <v>6</v>
      </c>
      <c r="N126" s="163" t="s">
        <v>2349</v>
      </c>
      <c r="O126" s="163" t="s">
        <v>2900</v>
      </c>
      <c r="P126" s="163" t="s">
        <v>2336</v>
      </c>
      <c r="Q126" s="163">
        <v>11246</v>
      </c>
      <c r="R126" s="165"/>
    </row>
    <row r="127" spans="1:18">
      <c r="A127" s="163" t="s">
        <v>2901</v>
      </c>
      <c r="B127" s="163" t="s">
        <v>2902</v>
      </c>
      <c r="C127" s="163" t="s">
        <v>1411</v>
      </c>
      <c r="D127" s="163" t="s">
        <v>2903</v>
      </c>
      <c r="E127" s="163">
        <v>2</v>
      </c>
      <c r="F127" s="163" t="s">
        <v>2330</v>
      </c>
      <c r="G127" s="163" t="s">
        <v>2331</v>
      </c>
      <c r="H127" s="164">
        <v>64</v>
      </c>
      <c r="I127" s="163" t="s">
        <v>1213</v>
      </c>
      <c r="J127" s="164" t="s">
        <v>2372</v>
      </c>
      <c r="K127" s="163" t="s">
        <v>2322</v>
      </c>
      <c r="L127" s="163" t="s">
        <v>2333</v>
      </c>
      <c r="M127" s="163">
        <v>7</v>
      </c>
      <c r="N127" s="163" t="s">
        <v>2904</v>
      </c>
      <c r="O127" s="163" t="s">
        <v>2905</v>
      </c>
      <c r="P127" s="163" t="s">
        <v>2726</v>
      </c>
      <c r="Q127" s="163">
        <v>11247</v>
      </c>
      <c r="R127" s="165"/>
    </row>
    <row r="128" spans="1:18">
      <c r="A128" s="163" t="s">
        <v>2906</v>
      </c>
      <c r="B128" s="163" t="s">
        <v>2907</v>
      </c>
      <c r="C128" s="163" t="s">
        <v>1412</v>
      </c>
      <c r="D128" s="163" t="s">
        <v>2908</v>
      </c>
      <c r="E128" s="163">
        <v>2</v>
      </c>
      <c r="F128" s="163" t="s">
        <v>2330</v>
      </c>
      <c r="G128" s="163" t="s">
        <v>2331</v>
      </c>
      <c r="H128" s="164">
        <v>64</v>
      </c>
      <c r="I128" s="163" t="s">
        <v>1213</v>
      </c>
      <c r="J128" s="164" t="s">
        <v>2909</v>
      </c>
      <c r="K128" s="163" t="s">
        <v>2322</v>
      </c>
      <c r="L128" s="163" t="s">
        <v>2383</v>
      </c>
      <c r="M128" s="163">
        <v>13</v>
      </c>
      <c r="N128" s="163" t="s">
        <v>2384</v>
      </c>
      <c r="O128" s="163" t="s">
        <v>2910</v>
      </c>
      <c r="P128" s="163" t="s">
        <v>2386</v>
      </c>
      <c r="Q128" s="163">
        <v>11248</v>
      </c>
      <c r="R128" s="165"/>
    </row>
    <row r="129" spans="1:18">
      <c r="A129" s="163" t="s">
        <v>2911</v>
      </c>
      <c r="B129" s="163" t="s">
        <v>2912</v>
      </c>
      <c r="C129" s="163" t="s">
        <v>1413</v>
      </c>
      <c r="D129" s="163" t="s">
        <v>2913</v>
      </c>
      <c r="E129" s="163">
        <v>2</v>
      </c>
      <c r="F129" s="163" t="s">
        <v>2330</v>
      </c>
      <c r="G129" s="163" t="s">
        <v>2331</v>
      </c>
      <c r="H129" s="164">
        <v>64</v>
      </c>
      <c r="I129" s="163" t="s">
        <v>1213</v>
      </c>
      <c r="J129" s="164" t="s">
        <v>2463</v>
      </c>
      <c r="K129" s="163" t="s">
        <v>2322</v>
      </c>
      <c r="L129" s="163" t="s">
        <v>2333</v>
      </c>
      <c r="M129" s="163">
        <v>5</v>
      </c>
      <c r="N129" s="163" t="s">
        <v>2360</v>
      </c>
      <c r="O129" s="163" t="s">
        <v>2914</v>
      </c>
      <c r="P129" s="163" t="s">
        <v>2362</v>
      </c>
      <c r="Q129" s="163">
        <v>11249</v>
      </c>
      <c r="R129" s="165"/>
    </row>
    <row r="130" spans="1:18">
      <c r="A130" s="163" t="s">
        <v>2915</v>
      </c>
      <c r="B130" s="163" t="s">
        <v>2916</v>
      </c>
      <c r="C130" s="163" t="s">
        <v>1414</v>
      </c>
      <c r="D130" s="163" t="s">
        <v>2917</v>
      </c>
      <c r="E130" s="163">
        <v>2</v>
      </c>
      <c r="F130" s="163" t="s">
        <v>2330</v>
      </c>
      <c r="G130" s="163" t="s">
        <v>2331</v>
      </c>
      <c r="H130" s="164">
        <v>64</v>
      </c>
      <c r="I130" s="163" t="s">
        <v>1213</v>
      </c>
      <c r="J130" s="164" t="s">
        <v>2563</v>
      </c>
      <c r="K130" s="163" t="s">
        <v>2322</v>
      </c>
      <c r="L130" s="163" t="s">
        <v>2333</v>
      </c>
      <c r="M130" s="163">
        <v>6</v>
      </c>
      <c r="N130" s="163" t="s">
        <v>2334</v>
      </c>
      <c r="O130" s="163" t="s">
        <v>2918</v>
      </c>
      <c r="P130" s="163" t="s">
        <v>2336</v>
      </c>
      <c r="Q130" s="163">
        <v>11250</v>
      </c>
      <c r="R130" s="165"/>
    </row>
    <row r="131" spans="1:18">
      <c r="A131" s="163" t="s">
        <v>2919</v>
      </c>
      <c r="B131" s="163" t="s">
        <v>2920</v>
      </c>
      <c r="C131" s="163" t="s">
        <v>1386</v>
      </c>
      <c r="D131" s="163" t="s">
        <v>2921</v>
      </c>
      <c r="E131" s="163">
        <v>2</v>
      </c>
      <c r="F131" s="163" t="s">
        <v>2308</v>
      </c>
      <c r="G131" s="163" t="s">
        <v>2309</v>
      </c>
      <c r="H131" s="164">
        <v>65</v>
      </c>
      <c r="I131" s="163" t="s">
        <v>1211</v>
      </c>
      <c r="J131" s="164" t="s">
        <v>2922</v>
      </c>
      <c r="K131" s="163" t="s">
        <v>2322</v>
      </c>
      <c r="L131" s="163" t="s">
        <v>2312</v>
      </c>
      <c r="M131" s="163">
        <v>20</v>
      </c>
      <c r="N131" s="163" t="s">
        <v>2923</v>
      </c>
      <c r="O131" s="163" t="s">
        <v>2924</v>
      </c>
      <c r="P131" s="163" t="s">
        <v>2925</v>
      </c>
      <c r="Q131" s="163">
        <v>10676</v>
      </c>
      <c r="R131" s="165"/>
    </row>
    <row r="132" spans="1:18">
      <c r="A132" s="163" t="s">
        <v>2926</v>
      </c>
      <c r="B132" s="163" t="s">
        <v>2927</v>
      </c>
      <c r="C132" s="163" t="s">
        <v>1387</v>
      </c>
      <c r="D132" s="163" t="s">
        <v>2928</v>
      </c>
      <c r="E132" s="163">
        <v>2</v>
      </c>
      <c r="F132" s="163" t="s">
        <v>2330</v>
      </c>
      <c r="G132" s="163" t="s">
        <v>2331</v>
      </c>
      <c r="H132" s="164">
        <v>65</v>
      </c>
      <c r="I132" s="163" t="s">
        <v>1211</v>
      </c>
      <c r="J132" s="164" t="s">
        <v>2390</v>
      </c>
      <c r="K132" s="163" t="s">
        <v>2322</v>
      </c>
      <c r="L132" s="163" t="s">
        <v>2333</v>
      </c>
      <c r="M132" s="163">
        <v>6</v>
      </c>
      <c r="N132" s="163" t="s">
        <v>2334</v>
      </c>
      <c r="O132" s="163" t="s">
        <v>2929</v>
      </c>
      <c r="P132" s="163" t="s">
        <v>2336</v>
      </c>
      <c r="Q132" s="163">
        <v>11251</v>
      </c>
      <c r="R132" s="165"/>
    </row>
    <row r="133" spans="1:18">
      <c r="A133" s="163" t="s">
        <v>2930</v>
      </c>
      <c r="B133" s="163" t="s">
        <v>2931</v>
      </c>
      <c r="C133" s="163" t="s">
        <v>1388</v>
      </c>
      <c r="D133" s="163" t="s">
        <v>2932</v>
      </c>
      <c r="E133" s="163">
        <v>2</v>
      </c>
      <c r="F133" s="163" t="s">
        <v>2330</v>
      </c>
      <c r="G133" s="163" t="s">
        <v>2331</v>
      </c>
      <c r="H133" s="164">
        <v>65</v>
      </c>
      <c r="I133" s="163" t="s">
        <v>1211</v>
      </c>
      <c r="J133" s="164" t="s">
        <v>2933</v>
      </c>
      <c r="K133" s="163" t="s">
        <v>2322</v>
      </c>
      <c r="L133" s="163" t="s">
        <v>2333</v>
      </c>
      <c r="M133" s="163">
        <v>7</v>
      </c>
      <c r="N133" s="163" t="s">
        <v>2904</v>
      </c>
      <c r="O133" s="163" t="s">
        <v>2934</v>
      </c>
      <c r="P133" s="163" t="s">
        <v>2726</v>
      </c>
      <c r="Q133" s="163">
        <v>11252</v>
      </c>
      <c r="R133" s="165"/>
    </row>
    <row r="134" spans="1:18">
      <c r="A134" s="163" t="s">
        <v>2935</v>
      </c>
      <c r="B134" s="163" t="s">
        <v>2936</v>
      </c>
      <c r="C134" s="163" t="s">
        <v>1389</v>
      </c>
      <c r="D134" s="163" t="s">
        <v>2937</v>
      </c>
      <c r="E134" s="163">
        <v>2</v>
      </c>
      <c r="F134" s="163" t="s">
        <v>2330</v>
      </c>
      <c r="G134" s="163" t="s">
        <v>2331</v>
      </c>
      <c r="H134" s="164">
        <v>65</v>
      </c>
      <c r="I134" s="163" t="s">
        <v>1211</v>
      </c>
      <c r="J134" s="164" t="s">
        <v>2390</v>
      </c>
      <c r="K134" s="163" t="s">
        <v>2322</v>
      </c>
      <c r="L134" s="163" t="s">
        <v>2333</v>
      </c>
      <c r="M134" s="163">
        <v>6</v>
      </c>
      <c r="N134" s="163" t="s">
        <v>2334</v>
      </c>
      <c r="O134" s="163" t="s">
        <v>2938</v>
      </c>
      <c r="P134" s="163" t="s">
        <v>2336</v>
      </c>
      <c r="Q134" s="163">
        <v>11253</v>
      </c>
      <c r="R134" s="165"/>
    </row>
    <row r="135" spans="1:18">
      <c r="A135" s="163" t="s">
        <v>2939</v>
      </c>
      <c r="B135" s="163" t="s">
        <v>2940</v>
      </c>
      <c r="C135" s="163" t="s">
        <v>1390</v>
      </c>
      <c r="D135" s="163" t="s">
        <v>2941</v>
      </c>
      <c r="E135" s="163">
        <v>2</v>
      </c>
      <c r="F135" s="163" t="s">
        <v>2330</v>
      </c>
      <c r="G135" s="163" t="s">
        <v>2331</v>
      </c>
      <c r="H135" s="164">
        <v>65</v>
      </c>
      <c r="I135" s="163" t="s">
        <v>1211</v>
      </c>
      <c r="J135" s="164" t="s">
        <v>2390</v>
      </c>
      <c r="K135" s="163" t="s">
        <v>2322</v>
      </c>
      <c r="L135" s="163" t="s">
        <v>2333</v>
      </c>
      <c r="M135" s="163">
        <v>7</v>
      </c>
      <c r="N135" s="163" t="s">
        <v>2349</v>
      </c>
      <c r="O135" s="163" t="s">
        <v>2942</v>
      </c>
      <c r="P135" s="163" t="s">
        <v>2726</v>
      </c>
      <c r="Q135" s="163">
        <v>11254</v>
      </c>
      <c r="R135" s="165"/>
    </row>
    <row r="136" spans="1:18">
      <c r="A136" s="163" t="s">
        <v>2943</v>
      </c>
      <c r="B136" s="163" t="s">
        <v>2944</v>
      </c>
      <c r="C136" s="163" t="s">
        <v>1391</v>
      </c>
      <c r="D136" s="163" t="s">
        <v>2945</v>
      </c>
      <c r="E136" s="163">
        <v>2</v>
      </c>
      <c r="F136" s="163" t="s">
        <v>2330</v>
      </c>
      <c r="G136" s="163" t="s">
        <v>2331</v>
      </c>
      <c r="H136" s="164">
        <v>65</v>
      </c>
      <c r="I136" s="163" t="s">
        <v>1211</v>
      </c>
      <c r="J136" s="164" t="s">
        <v>2390</v>
      </c>
      <c r="K136" s="163" t="s">
        <v>2322</v>
      </c>
      <c r="L136" s="163" t="s">
        <v>2333</v>
      </c>
      <c r="M136" s="163">
        <v>5</v>
      </c>
      <c r="N136" s="163" t="s">
        <v>2334</v>
      </c>
      <c r="O136" s="163" t="s">
        <v>2946</v>
      </c>
      <c r="P136" s="163" t="s">
        <v>2362</v>
      </c>
      <c r="Q136" s="163">
        <v>11255</v>
      </c>
      <c r="R136" s="165"/>
    </row>
    <row r="137" spans="1:18">
      <c r="A137" s="163" t="s">
        <v>2947</v>
      </c>
      <c r="B137" s="163" t="s">
        <v>2948</v>
      </c>
      <c r="C137" s="163" t="s">
        <v>1392</v>
      </c>
      <c r="D137" s="163" t="s">
        <v>2949</v>
      </c>
      <c r="E137" s="163">
        <v>2</v>
      </c>
      <c r="F137" s="163" t="s">
        <v>2330</v>
      </c>
      <c r="G137" s="163" t="s">
        <v>2331</v>
      </c>
      <c r="H137" s="164">
        <v>65</v>
      </c>
      <c r="I137" s="163" t="s">
        <v>1211</v>
      </c>
      <c r="J137" s="164" t="s">
        <v>2760</v>
      </c>
      <c r="K137" s="163" t="s">
        <v>2322</v>
      </c>
      <c r="L137" s="163" t="s">
        <v>2333</v>
      </c>
      <c r="M137" s="163">
        <v>7</v>
      </c>
      <c r="N137" s="163" t="s">
        <v>2904</v>
      </c>
      <c r="O137" s="163" t="s">
        <v>2950</v>
      </c>
      <c r="P137" s="163" t="s">
        <v>2726</v>
      </c>
      <c r="Q137" s="163">
        <v>11256</v>
      </c>
      <c r="R137" s="165"/>
    </row>
    <row r="138" spans="1:18">
      <c r="A138" s="163" t="s">
        <v>2951</v>
      </c>
      <c r="B138" s="163" t="s">
        <v>2952</v>
      </c>
      <c r="C138" s="163" t="s">
        <v>1393</v>
      </c>
      <c r="D138" s="163" t="s">
        <v>2953</v>
      </c>
      <c r="E138" s="163">
        <v>2</v>
      </c>
      <c r="F138" s="163" t="s">
        <v>2330</v>
      </c>
      <c r="G138" s="163" t="s">
        <v>2331</v>
      </c>
      <c r="H138" s="164">
        <v>65</v>
      </c>
      <c r="I138" s="163" t="s">
        <v>1211</v>
      </c>
      <c r="J138" s="164" t="s">
        <v>2390</v>
      </c>
      <c r="K138" s="163" t="s">
        <v>2322</v>
      </c>
      <c r="L138" s="163" t="s">
        <v>2333</v>
      </c>
      <c r="M138" s="163">
        <v>6</v>
      </c>
      <c r="N138" s="163" t="s">
        <v>2334</v>
      </c>
      <c r="O138" s="163" t="s">
        <v>2954</v>
      </c>
      <c r="P138" s="163" t="s">
        <v>2336</v>
      </c>
      <c r="Q138" s="163">
        <v>11257</v>
      </c>
      <c r="R138" s="165"/>
    </row>
    <row r="139" spans="1:18">
      <c r="A139" s="163" t="s">
        <v>2955</v>
      </c>
      <c r="B139" s="163" t="s">
        <v>2956</v>
      </c>
      <c r="C139" s="163" t="s">
        <v>1394</v>
      </c>
      <c r="D139" s="163" t="s">
        <v>2957</v>
      </c>
      <c r="E139" s="163">
        <v>2</v>
      </c>
      <c r="F139" s="163" t="s">
        <v>2330</v>
      </c>
      <c r="G139" s="163" t="s">
        <v>2331</v>
      </c>
      <c r="H139" s="164">
        <v>65</v>
      </c>
      <c r="I139" s="163" t="s">
        <v>1211</v>
      </c>
      <c r="J139" s="164" t="s">
        <v>2958</v>
      </c>
      <c r="K139" s="163" t="s">
        <v>2311</v>
      </c>
      <c r="L139" s="163" t="s">
        <v>2383</v>
      </c>
      <c r="M139" s="163">
        <v>12</v>
      </c>
      <c r="N139" s="163" t="s">
        <v>2396</v>
      </c>
      <c r="O139" s="163" t="s">
        <v>2959</v>
      </c>
      <c r="P139" s="163" t="s">
        <v>2398</v>
      </c>
      <c r="Q139" s="163">
        <v>11455</v>
      </c>
      <c r="R139" s="165"/>
    </row>
    <row r="140" spans="1:18">
      <c r="A140" s="163" t="s">
        <v>2960</v>
      </c>
      <c r="B140" s="163" t="s">
        <v>2961</v>
      </c>
      <c r="C140" s="163" t="s">
        <v>1395</v>
      </c>
      <c r="D140" s="163" t="s">
        <v>1212</v>
      </c>
      <c r="E140" s="163">
        <v>2</v>
      </c>
      <c r="F140" s="163" t="s">
        <v>2319</v>
      </c>
      <c r="G140" s="163" t="s">
        <v>2320</v>
      </c>
      <c r="H140" s="164">
        <v>67</v>
      </c>
      <c r="I140" s="163" t="s">
        <v>1212</v>
      </c>
      <c r="J140" s="164" t="s">
        <v>2962</v>
      </c>
      <c r="K140" s="163" t="s">
        <v>2322</v>
      </c>
      <c r="L140" s="163" t="s">
        <v>2311</v>
      </c>
      <c r="M140" s="163">
        <v>17</v>
      </c>
      <c r="N140" s="163" t="s">
        <v>2457</v>
      </c>
      <c r="O140" s="163" t="s">
        <v>2963</v>
      </c>
      <c r="P140" s="163" t="s">
        <v>2459</v>
      </c>
      <c r="Q140" s="163">
        <v>10727</v>
      </c>
      <c r="R140" s="165"/>
    </row>
    <row r="141" spans="1:18">
      <c r="A141" s="163" t="s">
        <v>2964</v>
      </c>
      <c r="B141" s="163" t="s">
        <v>2965</v>
      </c>
      <c r="C141" s="163" t="s">
        <v>1396</v>
      </c>
      <c r="D141" s="163" t="s">
        <v>2966</v>
      </c>
      <c r="E141" s="163">
        <v>2</v>
      </c>
      <c r="F141" s="163" t="s">
        <v>2330</v>
      </c>
      <c r="G141" s="163" t="s">
        <v>2331</v>
      </c>
      <c r="H141" s="164">
        <v>67</v>
      </c>
      <c r="I141" s="163" t="s">
        <v>1212</v>
      </c>
      <c r="J141" s="164" t="s">
        <v>2348</v>
      </c>
      <c r="K141" s="163" t="s">
        <v>2322</v>
      </c>
      <c r="L141" s="163" t="s">
        <v>2333</v>
      </c>
      <c r="M141" s="163">
        <v>6</v>
      </c>
      <c r="N141" s="163" t="s">
        <v>2349</v>
      </c>
      <c r="O141" s="163" t="s">
        <v>2967</v>
      </c>
      <c r="P141" s="163" t="s">
        <v>2336</v>
      </c>
      <c r="Q141" s="163">
        <v>11264</v>
      </c>
      <c r="R141" s="165"/>
    </row>
    <row r="142" spans="1:18">
      <c r="A142" s="163" t="s">
        <v>2968</v>
      </c>
      <c r="B142" s="163" t="s">
        <v>2969</v>
      </c>
      <c r="C142" s="163" t="s">
        <v>1397</v>
      </c>
      <c r="D142" s="163" t="s">
        <v>2970</v>
      </c>
      <c r="E142" s="163">
        <v>2</v>
      </c>
      <c r="F142" s="163" t="s">
        <v>2330</v>
      </c>
      <c r="G142" s="163" t="s">
        <v>2331</v>
      </c>
      <c r="H142" s="164">
        <v>67</v>
      </c>
      <c r="I142" s="163" t="s">
        <v>1212</v>
      </c>
      <c r="J142" s="164" t="s">
        <v>2971</v>
      </c>
      <c r="K142" s="163" t="s">
        <v>2322</v>
      </c>
      <c r="L142" s="163" t="s">
        <v>2383</v>
      </c>
      <c r="M142" s="163">
        <v>13</v>
      </c>
      <c r="N142" s="163" t="s">
        <v>2384</v>
      </c>
      <c r="O142" s="163" t="s">
        <v>2972</v>
      </c>
      <c r="P142" s="163" t="s">
        <v>2386</v>
      </c>
      <c r="Q142" s="163">
        <v>11265</v>
      </c>
      <c r="R142" s="165"/>
    </row>
    <row r="143" spans="1:18">
      <c r="A143" s="163" t="s">
        <v>2973</v>
      </c>
      <c r="B143" s="163" t="s">
        <v>2974</v>
      </c>
      <c r="C143" s="163" t="s">
        <v>1398</v>
      </c>
      <c r="D143" s="163" t="s">
        <v>2975</v>
      </c>
      <c r="E143" s="163">
        <v>2</v>
      </c>
      <c r="F143" s="163" t="s">
        <v>2330</v>
      </c>
      <c r="G143" s="163" t="s">
        <v>2331</v>
      </c>
      <c r="H143" s="164">
        <v>67</v>
      </c>
      <c r="I143" s="163" t="s">
        <v>1212</v>
      </c>
      <c r="J143" s="164" t="s">
        <v>2976</v>
      </c>
      <c r="K143" s="163" t="s">
        <v>2322</v>
      </c>
      <c r="L143" s="163" t="s">
        <v>2383</v>
      </c>
      <c r="M143" s="163">
        <v>13</v>
      </c>
      <c r="N143" s="163" t="s">
        <v>2384</v>
      </c>
      <c r="O143" s="163" t="s">
        <v>2977</v>
      </c>
      <c r="P143" s="163" t="s">
        <v>2386</v>
      </c>
      <c r="Q143" s="163">
        <v>11266</v>
      </c>
      <c r="R143" s="165"/>
    </row>
    <row r="144" spans="1:18">
      <c r="A144" s="163" t="s">
        <v>2978</v>
      </c>
      <c r="B144" s="163" t="s">
        <v>2979</v>
      </c>
      <c r="C144" s="163" t="s">
        <v>1399</v>
      </c>
      <c r="D144" s="163" t="s">
        <v>2980</v>
      </c>
      <c r="E144" s="163">
        <v>2</v>
      </c>
      <c r="F144" s="163" t="s">
        <v>2330</v>
      </c>
      <c r="G144" s="163" t="s">
        <v>2331</v>
      </c>
      <c r="H144" s="164">
        <v>67</v>
      </c>
      <c r="I144" s="163" t="s">
        <v>1212</v>
      </c>
      <c r="J144" s="164" t="s">
        <v>2981</v>
      </c>
      <c r="K144" s="163" t="s">
        <v>2322</v>
      </c>
      <c r="L144" s="163" t="s">
        <v>2333</v>
      </c>
      <c r="M144" s="163">
        <v>6</v>
      </c>
      <c r="N144" s="163" t="s">
        <v>2349</v>
      </c>
      <c r="O144" s="163" t="s">
        <v>2982</v>
      </c>
      <c r="P144" s="163" t="s">
        <v>2336</v>
      </c>
      <c r="Q144" s="163">
        <v>11267</v>
      </c>
      <c r="R144" s="165"/>
    </row>
    <row r="145" spans="1:18">
      <c r="A145" s="163" t="s">
        <v>2983</v>
      </c>
      <c r="B145" s="163" t="s">
        <v>2984</v>
      </c>
      <c r="C145" s="163" t="s">
        <v>1400</v>
      </c>
      <c r="D145" s="163" t="s">
        <v>2985</v>
      </c>
      <c r="E145" s="163">
        <v>2</v>
      </c>
      <c r="F145" s="163" t="s">
        <v>2330</v>
      </c>
      <c r="G145" s="163" t="s">
        <v>2331</v>
      </c>
      <c r="H145" s="164">
        <v>67</v>
      </c>
      <c r="I145" s="163" t="s">
        <v>1212</v>
      </c>
      <c r="J145" s="164" t="s">
        <v>2607</v>
      </c>
      <c r="K145" s="163" t="s">
        <v>2322</v>
      </c>
      <c r="L145" s="163" t="s">
        <v>2341</v>
      </c>
      <c r="M145" s="163">
        <v>10</v>
      </c>
      <c r="N145" s="163" t="s">
        <v>2702</v>
      </c>
      <c r="O145" s="163" t="s">
        <v>2986</v>
      </c>
      <c r="P145" s="163" t="s">
        <v>2344</v>
      </c>
      <c r="Q145" s="163">
        <v>11268</v>
      </c>
      <c r="R145" s="165"/>
    </row>
    <row r="146" spans="1:18">
      <c r="A146" s="163" t="s">
        <v>2987</v>
      </c>
      <c r="B146" s="163" t="s">
        <v>2988</v>
      </c>
      <c r="C146" s="163" t="s">
        <v>1401</v>
      </c>
      <c r="D146" s="163" t="s">
        <v>2989</v>
      </c>
      <c r="E146" s="163">
        <v>2</v>
      </c>
      <c r="F146" s="163" t="s">
        <v>2330</v>
      </c>
      <c r="G146" s="163" t="s">
        <v>2331</v>
      </c>
      <c r="H146" s="164">
        <v>67</v>
      </c>
      <c r="I146" s="163" t="s">
        <v>1212</v>
      </c>
      <c r="J146" s="164" t="s">
        <v>2958</v>
      </c>
      <c r="K146" s="163" t="s">
        <v>2322</v>
      </c>
      <c r="L146" s="163" t="s">
        <v>2333</v>
      </c>
      <c r="M146" s="163">
        <v>6</v>
      </c>
      <c r="N146" s="163" t="s">
        <v>2349</v>
      </c>
      <c r="O146" s="163" t="s">
        <v>2990</v>
      </c>
      <c r="P146" s="163" t="s">
        <v>2336</v>
      </c>
      <c r="Q146" s="163">
        <v>11269</v>
      </c>
      <c r="R146" s="165"/>
    </row>
    <row r="147" spans="1:18">
      <c r="A147" s="163" t="s">
        <v>2991</v>
      </c>
      <c r="B147" s="163" t="s">
        <v>2992</v>
      </c>
      <c r="C147" s="163" t="s">
        <v>1402</v>
      </c>
      <c r="D147" s="163" t="s">
        <v>2993</v>
      </c>
      <c r="E147" s="163">
        <v>2</v>
      </c>
      <c r="F147" s="163" t="s">
        <v>2330</v>
      </c>
      <c r="G147" s="163" t="s">
        <v>2331</v>
      </c>
      <c r="H147" s="164">
        <v>67</v>
      </c>
      <c r="I147" s="163" t="s">
        <v>1212</v>
      </c>
      <c r="J147" s="164" t="s">
        <v>2994</v>
      </c>
      <c r="K147" s="163" t="s">
        <v>2322</v>
      </c>
      <c r="L147" s="163" t="s">
        <v>2450</v>
      </c>
      <c r="M147" s="163">
        <v>2</v>
      </c>
      <c r="N147" s="163" t="s">
        <v>2490</v>
      </c>
      <c r="O147" s="163" t="s">
        <v>2995</v>
      </c>
      <c r="P147" s="163" t="s">
        <v>2453</v>
      </c>
      <c r="Q147" s="163">
        <v>11270</v>
      </c>
      <c r="R147" s="165"/>
    </row>
    <row r="148" spans="1:18">
      <c r="A148" s="163" t="s">
        <v>2996</v>
      </c>
      <c r="B148" s="163" t="s">
        <v>2997</v>
      </c>
      <c r="C148" s="163" t="s">
        <v>1403</v>
      </c>
      <c r="D148" s="163" t="s">
        <v>2998</v>
      </c>
      <c r="E148" s="163">
        <v>2</v>
      </c>
      <c r="F148" s="163" t="s">
        <v>2330</v>
      </c>
      <c r="G148" s="163" t="s">
        <v>2331</v>
      </c>
      <c r="H148" s="164">
        <v>67</v>
      </c>
      <c r="I148" s="163" t="s">
        <v>1212</v>
      </c>
      <c r="J148" s="164" t="s">
        <v>2426</v>
      </c>
      <c r="K148" s="163" t="s">
        <v>2322</v>
      </c>
      <c r="L148" s="163" t="s">
        <v>2333</v>
      </c>
      <c r="M148" s="163">
        <v>5</v>
      </c>
      <c r="N148" s="163" t="s">
        <v>2334</v>
      </c>
      <c r="O148" s="163" t="s">
        <v>2999</v>
      </c>
      <c r="P148" s="163" t="s">
        <v>2362</v>
      </c>
      <c r="Q148" s="163">
        <v>11271</v>
      </c>
      <c r="R148" s="165"/>
    </row>
    <row r="149" spans="1:18">
      <c r="A149" s="163" t="s">
        <v>3000</v>
      </c>
      <c r="B149" s="163" t="s">
        <v>3001</v>
      </c>
      <c r="C149" s="163" t="s">
        <v>1404</v>
      </c>
      <c r="D149" s="163" t="s">
        <v>3002</v>
      </c>
      <c r="E149" s="163">
        <v>2</v>
      </c>
      <c r="F149" s="163" t="s">
        <v>2330</v>
      </c>
      <c r="G149" s="163" t="s">
        <v>2331</v>
      </c>
      <c r="H149" s="164">
        <v>67</v>
      </c>
      <c r="I149" s="163" t="s">
        <v>1212</v>
      </c>
      <c r="J149" s="164" t="s">
        <v>2390</v>
      </c>
      <c r="K149" s="163" t="s">
        <v>2322</v>
      </c>
      <c r="L149" s="163" t="s">
        <v>2333</v>
      </c>
      <c r="M149" s="163">
        <v>6</v>
      </c>
      <c r="N149" s="163" t="s">
        <v>2334</v>
      </c>
      <c r="O149" s="163" t="s">
        <v>3003</v>
      </c>
      <c r="P149" s="163" t="s">
        <v>2336</v>
      </c>
      <c r="Q149" s="163">
        <v>11272</v>
      </c>
      <c r="R149" s="165"/>
    </row>
    <row r="150" spans="1:18">
      <c r="A150" s="163" t="s">
        <v>3004</v>
      </c>
      <c r="B150" s="163" t="s">
        <v>3005</v>
      </c>
      <c r="C150" s="163" t="s">
        <v>1405</v>
      </c>
      <c r="D150" s="163" t="s">
        <v>3006</v>
      </c>
      <c r="E150" s="163">
        <v>2</v>
      </c>
      <c r="F150" s="163" t="s">
        <v>2330</v>
      </c>
      <c r="G150" s="163" t="s">
        <v>2331</v>
      </c>
      <c r="H150" s="164">
        <v>67</v>
      </c>
      <c r="I150" s="163" t="s">
        <v>1212</v>
      </c>
      <c r="J150" s="164" t="s">
        <v>2701</v>
      </c>
      <c r="K150" s="163" t="s">
        <v>2322</v>
      </c>
      <c r="L150" s="163" t="s">
        <v>2341</v>
      </c>
      <c r="M150" s="163">
        <v>10</v>
      </c>
      <c r="N150" s="163" t="s">
        <v>2342</v>
      </c>
      <c r="O150" s="163" t="s">
        <v>3007</v>
      </c>
      <c r="P150" s="163" t="s">
        <v>2344</v>
      </c>
      <c r="Q150" s="163">
        <v>11457</v>
      </c>
      <c r="R150" s="165"/>
    </row>
    <row r="151" spans="1:18">
      <c r="A151" s="163" t="s">
        <v>3008</v>
      </c>
      <c r="B151" s="163" t="s">
        <v>3009</v>
      </c>
      <c r="C151" s="163" t="s">
        <v>1436</v>
      </c>
      <c r="D151" s="163" t="s">
        <v>3010</v>
      </c>
      <c r="E151" s="163">
        <v>3</v>
      </c>
      <c r="F151" s="163" t="s">
        <v>2319</v>
      </c>
      <c r="G151" s="163" t="s">
        <v>2320</v>
      </c>
      <c r="H151" s="164">
        <v>18</v>
      </c>
      <c r="I151" s="163" t="s">
        <v>1216</v>
      </c>
      <c r="J151" s="164" t="s">
        <v>3011</v>
      </c>
      <c r="K151" s="163" t="s">
        <v>2311</v>
      </c>
      <c r="L151" s="163" t="s">
        <v>2311</v>
      </c>
      <c r="M151" s="163">
        <v>16</v>
      </c>
      <c r="N151" s="163" t="s">
        <v>2774</v>
      </c>
      <c r="O151" s="163" t="s">
        <v>3012</v>
      </c>
      <c r="P151" s="163" t="s">
        <v>2652</v>
      </c>
      <c r="Q151" s="163">
        <v>10694</v>
      </c>
      <c r="R151" s="165"/>
    </row>
    <row r="152" spans="1:18">
      <c r="A152" s="163" t="s">
        <v>3013</v>
      </c>
      <c r="B152" s="163" t="s">
        <v>3014</v>
      </c>
      <c r="C152" s="163" t="s">
        <v>1437</v>
      </c>
      <c r="D152" s="163" t="s">
        <v>3015</v>
      </c>
      <c r="E152" s="163">
        <v>3</v>
      </c>
      <c r="F152" s="163" t="s">
        <v>2330</v>
      </c>
      <c r="G152" s="163" t="s">
        <v>2331</v>
      </c>
      <c r="H152" s="164">
        <v>18</v>
      </c>
      <c r="I152" s="163" t="s">
        <v>1216</v>
      </c>
      <c r="J152" s="164" t="s">
        <v>2390</v>
      </c>
      <c r="K152" s="163" t="s">
        <v>2322</v>
      </c>
      <c r="L152" s="163" t="s">
        <v>2333</v>
      </c>
      <c r="M152" s="163">
        <v>5</v>
      </c>
      <c r="N152" s="163" t="s">
        <v>2334</v>
      </c>
      <c r="O152" s="163" t="s">
        <v>3016</v>
      </c>
      <c r="P152" s="163" t="s">
        <v>2362</v>
      </c>
      <c r="Q152" s="163">
        <v>10802</v>
      </c>
      <c r="R152" s="165"/>
    </row>
    <row r="153" spans="1:18">
      <c r="A153" s="163" t="s">
        <v>3017</v>
      </c>
      <c r="B153" s="163" t="s">
        <v>3018</v>
      </c>
      <c r="C153" s="163" t="s">
        <v>1438</v>
      </c>
      <c r="D153" s="163" t="s">
        <v>3019</v>
      </c>
      <c r="E153" s="163">
        <v>3</v>
      </c>
      <c r="F153" s="163" t="s">
        <v>2330</v>
      </c>
      <c r="G153" s="163" t="s">
        <v>2331</v>
      </c>
      <c r="H153" s="164">
        <v>18</v>
      </c>
      <c r="I153" s="163" t="s">
        <v>1216</v>
      </c>
      <c r="J153" s="164" t="s">
        <v>3020</v>
      </c>
      <c r="K153" s="163" t="s">
        <v>2322</v>
      </c>
      <c r="L153" s="163" t="s">
        <v>2333</v>
      </c>
      <c r="M153" s="163">
        <v>5</v>
      </c>
      <c r="N153" s="163" t="s">
        <v>2360</v>
      </c>
      <c r="O153" s="163" t="s">
        <v>3021</v>
      </c>
      <c r="P153" s="163" t="s">
        <v>2362</v>
      </c>
      <c r="Q153" s="163">
        <v>10803</v>
      </c>
      <c r="R153" s="165"/>
    </row>
    <row r="154" spans="1:18">
      <c r="A154" s="163" t="s">
        <v>3022</v>
      </c>
      <c r="B154" s="163" t="s">
        <v>3023</v>
      </c>
      <c r="C154" s="163" t="s">
        <v>1439</v>
      </c>
      <c r="D154" s="163" t="s">
        <v>3024</v>
      </c>
      <c r="E154" s="163">
        <v>3</v>
      </c>
      <c r="F154" s="163" t="s">
        <v>2330</v>
      </c>
      <c r="G154" s="163" t="s">
        <v>2331</v>
      </c>
      <c r="H154" s="164">
        <v>18</v>
      </c>
      <c r="I154" s="163" t="s">
        <v>1216</v>
      </c>
      <c r="J154" s="164" t="s">
        <v>2463</v>
      </c>
      <c r="K154" s="163" t="s">
        <v>2322</v>
      </c>
      <c r="L154" s="163" t="s">
        <v>2333</v>
      </c>
      <c r="M154" s="163">
        <v>5</v>
      </c>
      <c r="N154" s="163" t="s">
        <v>2334</v>
      </c>
      <c r="O154" s="163" t="s">
        <v>3025</v>
      </c>
      <c r="P154" s="163" t="s">
        <v>2362</v>
      </c>
      <c r="Q154" s="163">
        <v>10804</v>
      </c>
      <c r="R154" s="165"/>
    </row>
    <row r="155" spans="1:18">
      <c r="A155" s="163" t="s">
        <v>3026</v>
      </c>
      <c r="B155" s="163" t="s">
        <v>3027</v>
      </c>
      <c r="C155" s="163" t="s">
        <v>1440</v>
      </c>
      <c r="D155" s="163" t="s">
        <v>3028</v>
      </c>
      <c r="E155" s="163">
        <v>3</v>
      </c>
      <c r="F155" s="163" t="s">
        <v>2330</v>
      </c>
      <c r="G155" s="163" t="s">
        <v>2331</v>
      </c>
      <c r="H155" s="164">
        <v>18</v>
      </c>
      <c r="I155" s="163" t="s">
        <v>1216</v>
      </c>
      <c r="J155" s="164" t="s">
        <v>3029</v>
      </c>
      <c r="K155" s="163" t="s">
        <v>2322</v>
      </c>
      <c r="L155" s="163" t="s">
        <v>2333</v>
      </c>
      <c r="M155" s="163">
        <v>6</v>
      </c>
      <c r="N155" s="163" t="s">
        <v>2349</v>
      </c>
      <c r="O155" s="163" t="s">
        <v>3030</v>
      </c>
      <c r="P155" s="163" t="s">
        <v>2336</v>
      </c>
      <c r="Q155" s="163">
        <v>10805</v>
      </c>
      <c r="R155" s="165"/>
    </row>
    <row r="156" spans="1:18">
      <c r="A156" s="163" t="s">
        <v>3031</v>
      </c>
      <c r="B156" s="163" t="s">
        <v>3032</v>
      </c>
      <c r="C156" s="163" t="s">
        <v>1441</v>
      </c>
      <c r="D156" s="163" t="s">
        <v>3033</v>
      </c>
      <c r="E156" s="163">
        <v>3</v>
      </c>
      <c r="F156" s="163" t="s">
        <v>2330</v>
      </c>
      <c r="G156" s="163" t="s">
        <v>2331</v>
      </c>
      <c r="H156" s="164">
        <v>18</v>
      </c>
      <c r="I156" s="163" t="s">
        <v>1216</v>
      </c>
      <c r="J156" s="164" t="s">
        <v>2390</v>
      </c>
      <c r="K156" s="163" t="s">
        <v>2322</v>
      </c>
      <c r="L156" s="163" t="s">
        <v>2333</v>
      </c>
      <c r="M156" s="163">
        <v>6</v>
      </c>
      <c r="N156" s="163" t="s">
        <v>2334</v>
      </c>
      <c r="O156" s="163" t="s">
        <v>3034</v>
      </c>
      <c r="P156" s="163" t="s">
        <v>2336</v>
      </c>
      <c r="Q156" s="163">
        <v>10806</v>
      </c>
      <c r="R156" s="165"/>
    </row>
    <row r="157" spans="1:18">
      <c r="A157" s="163" t="s">
        <v>3035</v>
      </c>
      <c r="B157" s="163" t="s">
        <v>3036</v>
      </c>
      <c r="C157" s="163" t="s">
        <v>2127</v>
      </c>
      <c r="D157" s="163" t="s">
        <v>1442</v>
      </c>
      <c r="E157" s="163">
        <v>3</v>
      </c>
      <c r="F157" s="163" t="s">
        <v>2330</v>
      </c>
      <c r="G157" s="163" t="s">
        <v>2331</v>
      </c>
      <c r="H157" s="164">
        <v>18</v>
      </c>
      <c r="I157" s="163" t="s">
        <v>1216</v>
      </c>
      <c r="J157" s="164" t="s">
        <v>2489</v>
      </c>
      <c r="K157" s="163" t="s">
        <v>2311</v>
      </c>
      <c r="L157" s="163" t="s">
        <v>2450</v>
      </c>
      <c r="M157" s="163">
        <v>3</v>
      </c>
      <c r="N157" s="163" t="s">
        <v>2490</v>
      </c>
      <c r="O157" s="163" t="s">
        <v>3037</v>
      </c>
      <c r="P157" s="163" t="s">
        <v>3038</v>
      </c>
      <c r="Q157" s="163">
        <v>27974</v>
      </c>
      <c r="R157" s="165"/>
    </row>
    <row r="158" spans="1:18">
      <c r="A158" s="163" t="s">
        <v>3039</v>
      </c>
      <c r="B158" s="163" t="s">
        <v>1443</v>
      </c>
      <c r="C158" s="163" t="s">
        <v>2128</v>
      </c>
      <c r="D158" s="163" t="s">
        <v>3040</v>
      </c>
      <c r="E158" s="163">
        <v>3</v>
      </c>
      <c r="F158" s="163" t="s">
        <v>2330</v>
      </c>
      <c r="G158" s="163" t="s">
        <v>2331</v>
      </c>
      <c r="H158" s="164">
        <v>18</v>
      </c>
      <c r="I158" s="163" t="s">
        <v>1216</v>
      </c>
      <c r="J158" s="164" t="s">
        <v>2489</v>
      </c>
      <c r="K158" s="163" t="s">
        <v>2322</v>
      </c>
      <c r="L158" s="163" t="s">
        <v>2450</v>
      </c>
      <c r="M158" s="163">
        <v>2</v>
      </c>
      <c r="N158" s="163" t="s">
        <v>2490</v>
      </c>
      <c r="O158" s="163" t="s">
        <v>3041</v>
      </c>
      <c r="P158" s="163" t="s">
        <v>2453</v>
      </c>
      <c r="Q158" s="163">
        <v>27975</v>
      </c>
      <c r="R158" s="165"/>
    </row>
    <row r="159" spans="1:18">
      <c r="A159" s="163" t="s">
        <v>3042</v>
      </c>
      <c r="B159" s="163" t="s">
        <v>3043</v>
      </c>
      <c r="C159" s="163" t="s">
        <v>1444</v>
      </c>
      <c r="D159" s="163" t="s">
        <v>3044</v>
      </c>
      <c r="E159" s="163">
        <v>3</v>
      </c>
      <c r="F159" s="163" t="s">
        <v>2308</v>
      </c>
      <c r="G159" s="163" t="s">
        <v>2309</v>
      </c>
      <c r="H159" s="164">
        <v>60</v>
      </c>
      <c r="I159" s="163" t="s">
        <v>1217</v>
      </c>
      <c r="J159" s="164" t="s">
        <v>3045</v>
      </c>
      <c r="K159" s="163" t="s">
        <v>2322</v>
      </c>
      <c r="L159" s="163" t="s">
        <v>2312</v>
      </c>
      <c r="M159" s="163">
        <v>18</v>
      </c>
      <c r="N159" s="163" t="s">
        <v>2313</v>
      </c>
      <c r="O159" s="163" t="s">
        <v>3046</v>
      </c>
      <c r="P159" s="163" t="s">
        <v>2315</v>
      </c>
      <c r="Q159" s="163">
        <v>10675</v>
      </c>
      <c r="R159" s="165"/>
    </row>
    <row r="160" spans="1:18">
      <c r="A160" s="163" t="s">
        <v>3047</v>
      </c>
      <c r="B160" s="163" t="s">
        <v>3048</v>
      </c>
      <c r="C160" s="163" t="s">
        <v>1445</v>
      </c>
      <c r="D160" s="163" t="s">
        <v>3049</v>
      </c>
      <c r="E160" s="163">
        <v>3</v>
      </c>
      <c r="F160" s="163" t="s">
        <v>2330</v>
      </c>
      <c r="G160" s="163" t="s">
        <v>2331</v>
      </c>
      <c r="H160" s="164">
        <v>60</v>
      </c>
      <c r="I160" s="163" t="s">
        <v>1217</v>
      </c>
      <c r="J160" s="164" t="s">
        <v>2390</v>
      </c>
      <c r="K160" s="163" t="s">
        <v>2322</v>
      </c>
      <c r="L160" s="163" t="s">
        <v>2333</v>
      </c>
      <c r="M160" s="163">
        <v>5</v>
      </c>
      <c r="N160" s="163" t="s">
        <v>2334</v>
      </c>
      <c r="O160" s="163" t="s">
        <v>3050</v>
      </c>
      <c r="P160" s="163" t="s">
        <v>2362</v>
      </c>
      <c r="Q160" s="163">
        <v>11209</v>
      </c>
      <c r="R160" s="165"/>
    </row>
    <row r="161" spans="1:18">
      <c r="A161" s="163" t="s">
        <v>3051</v>
      </c>
      <c r="B161" s="163" t="s">
        <v>3052</v>
      </c>
      <c r="C161" s="163" t="s">
        <v>1446</v>
      </c>
      <c r="D161" s="163" t="s">
        <v>3053</v>
      </c>
      <c r="E161" s="163">
        <v>3</v>
      </c>
      <c r="F161" s="163" t="s">
        <v>2330</v>
      </c>
      <c r="G161" s="163" t="s">
        <v>2331</v>
      </c>
      <c r="H161" s="164">
        <v>60</v>
      </c>
      <c r="I161" s="163" t="s">
        <v>1217</v>
      </c>
      <c r="J161" s="164" t="s">
        <v>2348</v>
      </c>
      <c r="K161" s="163" t="s">
        <v>2322</v>
      </c>
      <c r="L161" s="163" t="s">
        <v>2341</v>
      </c>
      <c r="M161" s="163">
        <v>9</v>
      </c>
      <c r="N161" s="163" t="s">
        <v>2342</v>
      </c>
      <c r="O161" s="163" t="s">
        <v>3054</v>
      </c>
      <c r="P161" s="163" t="s">
        <v>2404</v>
      </c>
      <c r="Q161" s="163">
        <v>11210</v>
      </c>
      <c r="R161" s="165"/>
    </row>
    <row r="162" spans="1:18">
      <c r="A162" s="163" t="s">
        <v>3055</v>
      </c>
      <c r="B162" s="163" t="s">
        <v>3056</v>
      </c>
      <c r="C162" s="163" t="s">
        <v>1447</v>
      </c>
      <c r="D162" s="163" t="s">
        <v>3057</v>
      </c>
      <c r="E162" s="163">
        <v>3</v>
      </c>
      <c r="F162" s="163" t="s">
        <v>2330</v>
      </c>
      <c r="G162" s="163" t="s">
        <v>2331</v>
      </c>
      <c r="H162" s="164">
        <v>60</v>
      </c>
      <c r="I162" s="163" t="s">
        <v>1217</v>
      </c>
      <c r="J162" s="164" t="s">
        <v>2348</v>
      </c>
      <c r="K162" s="163" t="s">
        <v>2322</v>
      </c>
      <c r="L162" s="163" t="s">
        <v>2333</v>
      </c>
      <c r="M162" s="163">
        <v>6</v>
      </c>
      <c r="N162" s="163" t="s">
        <v>2349</v>
      </c>
      <c r="O162" s="163" t="s">
        <v>3058</v>
      </c>
      <c r="P162" s="163" t="s">
        <v>2336</v>
      </c>
      <c r="Q162" s="163">
        <v>11211</v>
      </c>
      <c r="R162" s="165"/>
    </row>
    <row r="163" spans="1:18">
      <c r="A163" s="163" t="s">
        <v>3059</v>
      </c>
      <c r="B163" s="163" t="s">
        <v>3060</v>
      </c>
      <c r="C163" s="163" t="s">
        <v>1448</v>
      </c>
      <c r="D163" s="163" t="s">
        <v>3061</v>
      </c>
      <c r="E163" s="163">
        <v>3</v>
      </c>
      <c r="F163" s="163" t="s">
        <v>2330</v>
      </c>
      <c r="G163" s="163" t="s">
        <v>2331</v>
      </c>
      <c r="H163" s="164">
        <v>60</v>
      </c>
      <c r="I163" s="163" t="s">
        <v>1217</v>
      </c>
      <c r="J163" s="164" t="s">
        <v>3062</v>
      </c>
      <c r="K163" s="163" t="s">
        <v>2322</v>
      </c>
      <c r="L163" s="163" t="s">
        <v>2333</v>
      </c>
      <c r="M163" s="163">
        <v>10</v>
      </c>
      <c r="N163" s="163" t="s">
        <v>2349</v>
      </c>
      <c r="O163" s="163" t="s">
        <v>3063</v>
      </c>
      <c r="P163" s="163" t="s">
        <v>2344</v>
      </c>
      <c r="Q163" s="163">
        <v>11212</v>
      </c>
      <c r="R163" s="165"/>
    </row>
    <row r="164" spans="1:18">
      <c r="A164" s="163" t="s">
        <v>3064</v>
      </c>
      <c r="B164" s="163" t="s">
        <v>3065</v>
      </c>
      <c r="C164" s="163" t="s">
        <v>1449</v>
      </c>
      <c r="D164" s="163" t="s">
        <v>3066</v>
      </c>
      <c r="E164" s="163">
        <v>3</v>
      </c>
      <c r="F164" s="163" t="s">
        <v>2330</v>
      </c>
      <c r="G164" s="163" t="s">
        <v>2331</v>
      </c>
      <c r="H164" s="164">
        <v>60</v>
      </c>
      <c r="I164" s="163" t="s">
        <v>1217</v>
      </c>
      <c r="J164" s="164" t="s">
        <v>2377</v>
      </c>
      <c r="K164" s="163" t="s">
        <v>2322</v>
      </c>
      <c r="L164" s="163" t="s">
        <v>2333</v>
      </c>
      <c r="M164" s="163">
        <v>5</v>
      </c>
      <c r="N164" s="163" t="s">
        <v>2334</v>
      </c>
      <c r="O164" s="163" t="s">
        <v>3067</v>
      </c>
      <c r="P164" s="163" t="s">
        <v>2362</v>
      </c>
      <c r="Q164" s="163">
        <v>11213</v>
      </c>
      <c r="R164" s="165"/>
    </row>
    <row r="165" spans="1:18">
      <c r="A165" s="163" t="s">
        <v>3068</v>
      </c>
      <c r="B165" s="163" t="s">
        <v>3069</v>
      </c>
      <c r="C165" s="163" t="s">
        <v>1450</v>
      </c>
      <c r="D165" s="163" t="s">
        <v>3070</v>
      </c>
      <c r="E165" s="163">
        <v>3</v>
      </c>
      <c r="F165" s="163" t="s">
        <v>2330</v>
      </c>
      <c r="G165" s="163" t="s">
        <v>2331</v>
      </c>
      <c r="H165" s="164">
        <v>60</v>
      </c>
      <c r="I165" s="163" t="s">
        <v>1217</v>
      </c>
      <c r="J165" s="164" t="s">
        <v>2701</v>
      </c>
      <c r="K165" s="163" t="s">
        <v>2322</v>
      </c>
      <c r="L165" s="163" t="s">
        <v>2383</v>
      </c>
      <c r="M165" s="163">
        <v>13</v>
      </c>
      <c r="N165" s="163" t="s">
        <v>2384</v>
      </c>
      <c r="O165" s="163" t="s">
        <v>3071</v>
      </c>
      <c r="P165" s="163" t="s">
        <v>2386</v>
      </c>
      <c r="Q165" s="163">
        <v>11214</v>
      </c>
      <c r="R165" s="165"/>
    </row>
    <row r="166" spans="1:18">
      <c r="A166" s="163" t="s">
        <v>3072</v>
      </c>
      <c r="B166" s="163" t="s">
        <v>3073</v>
      </c>
      <c r="C166" s="163" t="s">
        <v>1451</v>
      </c>
      <c r="D166" s="163" t="s">
        <v>3074</v>
      </c>
      <c r="E166" s="163">
        <v>3</v>
      </c>
      <c r="F166" s="163" t="s">
        <v>2330</v>
      </c>
      <c r="G166" s="163" t="s">
        <v>2331</v>
      </c>
      <c r="H166" s="164">
        <v>60</v>
      </c>
      <c r="I166" s="163" t="s">
        <v>1217</v>
      </c>
      <c r="J166" s="164" t="s">
        <v>2760</v>
      </c>
      <c r="K166" s="163" t="s">
        <v>2322</v>
      </c>
      <c r="L166" s="163" t="s">
        <v>2341</v>
      </c>
      <c r="M166" s="163">
        <v>10</v>
      </c>
      <c r="N166" s="163" t="s">
        <v>2342</v>
      </c>
      <c r="O166" s="163" t="s">
        <v>3075</v>
      </c>
      <c r="P166" s="163" t="s">
        <v>2344</v>
      </c>
      <c r="Q166" s="163">
        <v>11215</v>
      </c>
      <c r="R166" s="165"/>
    </row>
    <row r="167" spans="1:18">
      <c r="A167" s="163" t="s">
        <v>3076</v>
      </c>
      <c r="B167" s="163" t="s">
        <v>3077</v>
      </c>
      <c r="C167" s="163" t="s">
        <v>1452</v>
      </c>
      <c r="D167" s="163" t="s">
        <v>3078</v>
      </c>
      <c r="E167" s="163">
        <v>3</v>
      </c>
      <c r="F167" s="163" t="s">
        <v>2330</v>
      </c>
      <c r="G167" s="163" t="s">
        <v>2331</v>
      </c>
      <c r="H167" s="164">
        <v>60</v>
      </c>
      <c r="I167" s="163" t="s">
        <v>1217</v>
      </c>
      <c r="J167" s="164" t="s">
        <v>2348</v>
      </c>
      <c r="K167" s="163" t="s">
        <v>2322</v>
      </c>
      <c r="L167" s="163" t="s">
        <v>2333</v>
      </c>
      <c r="M167" s="163">
        <v>6</v>
      </c>
      <c r="N167" s="163" t="s">
        <v>2349</v>
      </c>
      <c r="O167" s="163" t="s">
        <v>3079</v>
      </c>
      <c r="P167" s="163" t="s">
        <v>2336</v>
      </c>
      <c r="Q167" s="163">
        <v>11216</v>
      </c>
      <c r="R167" s="165"/>
    </row>
    <row r="168" spans="1:18">
      <c r="A168" s="163" t="s">
        <v>3080</v>
      </c>
      <c r="B168" s="163" t="s">
        <v>3081</v>
      </c>
      <c r="C168" s="163" t="s">
        <v>1453</v>
      </c>
      <c r="D168" s="163" t="s">
        <v>3082</v>
      </c>
      <c r="E168" s="163">
        <v>3</v>
      </c>
      <c r="F168" s="163" t="s">
        <v>2330</v>
      </c>
      <c r="G168" s="163" t="s">
        <v>2331</v>
      </c>
      <c r="H168" s="164">
        <v>60</v>
      </c>
      <c r="I168" s="163" t="s">
        <v>1217</v>
      </c>
      <c r="J168" s="164" t="s">
        <v>2390</v>
      </c>
      <c r="K168" s="163" t="s">
        <v>2322</v>
      </c>
      <c r="L168" s="163" t="s">
        <v>2333</v>
      </c>
      <c r="M168" s="163">
        <v>6</v>
      </c>
      <c r="N168" s="163" t="s">
        <v>2349</v>
      </c>
      <c r="O168" s="163" t="s">
        <v>3083</v>
      </c>
      <c r="P168" s="163" t="s">
        <v>2336</v>
      </c>
      <c r="Q168" s="163">
        <v>11217</v>
      </c>
      <c r="R168" s="165"/>
    </row>
    <row r="169" spans="1:18">
      <c r="A169" s="163" t="s">
        <v>3084</v>
      </c>
      <c r="B169" s="163" t="s">
        <v>3085</v>
      </c>
      <c r="C169" s="163" t="s">
        <v>1454</v>
      </c>
      <c r="D169" s="163" t="s">
        <v>3086</v>
      </c>
      <c r="E169" s="163">
        <v>3</v>
      </c>
      <c r="F169" s="163" t="s">
        <v>2330</v>
      </c>
      <c r="G169" s="163" t="s">
        <v>2331</v>
      </c>
      <c r="H169" s="164">
        <v>60</v>
      </c>
      <c r="I169" s="163" t="s">
        <v>1217</v>
      </c>
      <c r="J169" s="164" t="s">
        <v>2720</v>
      </c>
      <c r="K169" s="163" t="s">
        <v>2322</v>
      </c>
      <c r="L169" s="163" t="s">
        <v>2383</v>
      </c>
      <c r="M169" s="163">
        <v>12</v>
      </c>
      <c r="N169" s="163" t="s">
        <v>2396</v>
      </c>
      <c r="O169" s="163" t="s">
        <v>3087</v>
      </c>
      <c r="P169" s="163" t="s">
        <v>2398</v>
      </c>
      <c r="Q169" s="163">
        <v>11218</v>
      </c>
      <c r="R169" s="165"/>
    </row>
    <row r="170" spans="1:18">
      <c r="A170" s="163" t="s">
        <v>3088</v>
      </c>
      <c r="B170" s="163" t="s">
        <v>3089</v>
      </c>
      <c r="C170" s="163" t="s">
        <v>1455</v>
      </c>
      <c r="D170" s="163" t="s">
        <v>3090</v>
      </c>
      <c r="E170" s="163">
        <v>3</v>
      </c>
      <c r="F170" s="163" t="s">
        <v>2330</v>
      </c>
      <c r="G170" s="163" t="s">
        <v>2331</v>
      </c>
      <c r="H170" s="164">
        <v>60</v>
      </c>
      <c r="I170" s="163" t="s">
        <v>1217</v>
      </c>
      <c r="J170" s="164" t="s">
        <v>2546</v>
      </c>
      <c r="K170" s="163" t="s">
        <v>2322</v>
      </c>
      <c r="L170" s="163" t="s">
        <v>2333</v>
      </c>
      <c r="M170" s="163">
        <v>6</v>
      </c>
      <c r="N170" s="163" t="s">
        <v>2334</v>
      </c>
      <c r="O170" s="163" t="s">
        <v>3091</v>
      </c>
      <c r="P170" s="163" t="s">
        <v>2336</v>
      </c>
      <c r="Q170" s="163">
        <v>11219</v>
      </c>
      <c r="R170" s="165"/>
    </row>
    <row r="171" spans="1:18">
      <c r="A171" s="163" t="s">
        <v>3092</v>
      </c>
      <c r="B171" s="163" t="s">
        <v>3093</v>
      </c>
      <c r="C171" s="163" t="s">
        <v>1456</v>
      </c>
      <c r="D171" s="163" t="s">
        <v>3094</v>
      </c>
      <c r="E171" s="163">
        <v>3</v>
      </c>
      <c r="F171" s="163" t="s">
        <v>2330</v>
      </c>
      <c r="G171" s="163" t="s">
        <v>2331</v>
      </c>
      <c r="H171" s="164">
        <v>60</v>
      </c>
      <c r="I171" s="163" t="s">
        <v>1217</v>
      </c>
      <c r="J171" s="164" t="s">
        <v>2568</v>
      </c>
      <c r="K171" s="163" t="s">
        <v>2322</v>
      </c>
      <c r="L171" s="163" t="s">
        <v>2333</v>
      </c>
      <c r="M171" s="163">
        <v>6</v>
      </c>
      <c r="N171" s="163" t="s">
        <v>2334</v>
      </c>
      <c r="O171" s="163" t="s">
        <v>3095</v>
      </c>
      <c r="P171" s="163" t="s">
        <v>2336</v>
      </c>
      <c r="Q171" s="163">
        <v>11220</v>
      </c>
      <c r="R171" s="165"/>
    </row>
    <row r="172" spans="1:18">
      <c r="A172" s="163" t="s">
        <v>3096</v>
      </c>
      <c r="B172" s="163" t="s">
        <v>3097</v>
      </c>
      <c r="C172" s="163" t="s">
        <v>2129</v>
      </c>
      <c r="D172" s="163" t="s">
        <v>3098</v>
      </c>
      <c r="E172" s="163">
        <v>3</v>
      </c>
      <c r="F172" s="163" t="s">
        <v>2330</v>
      </c>
      <c r="G172" s="163" t="s">
        <v>2331</v>
      </c>
      <c r="H172" s="164">
        <v>60</v>
      </c>
      <c r="I172" s="163" t="s">
        <v>1217</v>
      </c>
      <c r="J172" s="164" t="s">
        <v>2489</v>
      </c>
      <c r="K172" s="163" t="s">
        <v>2311</v>
      </c>
      <c r="L172" s="163" t="s">
        <v>2450</v>
      </c>
      <c r="M172" s="163">
        <v>2</v>
      </c>
      <c r="N172" s="163" t="s">
        <v>2490</v>
      </c>
      <c r="O172" s="163" t="s">
        <v>3099</v>
      </c>
      <c r="P172" s="163" t="s">
        <v>2453</v>
      </c>
      <c r="Q172" s="163">
        <v>40749</v>
      </c>
      <c r="R172" s="165"/>
    </row>
    <row r="173" spans="1:18">
      <c r="A173" s="163" t="s">
        <v>3100</v>
      </c>
      <c r="B173" s="163" t="s">
        <v>3101</v>
      </c>
      <c r="C173" s="163" t="s">
        <v>1469</v>
      </c>
      <c r="D173" s="163" t="s">
        <v>1219</v>
      </c>
      <c r="E173" s="163">
        <v>3</v>
      </c>
      <c r="F173" s="163" t="s">
        <v>2319</v>
      </c>
      <c r="G173" s="163" t="s">
        <v>2320</v>
      </c>
      <c r="H173" s="164">
        <v>61</v>
      </c>
      <c r="I173" s="163" t="s">
        <v>1219</v>
      </c>
      <c r="J173" s="164" t="s">
        <v>2845</v>
      </c>
      <c r="K173" s="163" t="s">
        <v>2311</v>
      </c>
      <c r="L173" s="163" t="s">
        <v>2311</v>
      </c>
      <c r="M173" s="163">
        <v>16</v>
      </c>
      <c r="N173" s="163" t="s">
        <v>2774</v>
      </c>
      <c r="O173" s="163" t="s">
        <v>3102</v>
      </c>
      <c r="P173" s="163" t="s">
        <v>2652</v>
      </c>
      <c r="Q173" s="163">
        <v>10720</v>
      </c>
      <c r="R173" s="165"/>
    </row>
    <row r="174" spans="1:18">
      <c r="A174" s="163" t="s">
        <v>3103</v>
      </c>
      <c r="B174" s="163" t="s">
        <v>3104</v>
      </c>
      <c r="C174" s="163" t="s">
        <v>1470</v>
      </c>
      <c r="D174" s="163" t="s">
        <v>3105</v>
      </c>
      <c r="E174" s="163">
        <v>3</v>
      </c>
      <c r="F174" s="163" t="s">
        <v>2330</v>
      </c>
      <c r="G174" s="163" t="s">
        <v>2331</v>
      </c>
      <c r="H174" s="164">
        <v>61</v>
      </c>
      <c r="I174" s="163" t="s">
        <v>1219</v>
      </c>
      <c r="J174" s="164" t="s">
        <v>2958</v>
      </c>
      <c r="K174" s="163" t="s">
        <v>2311</v>
      </c>
      <c r="L174" s="163" t="s">
        <v>2333</v>
      </c>
      <c r="M174" s="163">
        <v>6</v>
      </c>
      <c r="N174" s="163" t="s">
        <v>2334</v>
      </c>
      <c r="O174" s="163" t="s">
        <v>3106</v>
      </c>
      <c r="P174" s="163" t="s">
        <v>2336</v>
      </c>
      <c r="Q174" s="163">
        <v>11221</v>
      </c>
      <c r="R174" s="165"/>
    </row>
    <row r="175" spans="1:18">
      <c r="A175" s="163" t="s">
        <v>3107</v>
      </c>
      <c r="B175" s="163" t="s">
        <v>3108</v>
      </c>
      <c r="C175" s="163" t="s">
        <v>1471</v>
      </c>
      <c r="D175" s="163" t="s">
        <v>3109</v>
      </c>
      <c r="E175" s="163">
        <v>3</v>
      </c>
      <c r="F175" s="163" t="s">
        <v>2330</v>
      </c>
      <c r="G175" s="163" t="s">
        <v>2331</v>
      </c>
      <c r="H175" s="164">
        <v>61</v>
      </c>
      <c r="I175" s="163" t="s">
        <v>1219</v>
      </c>
      <c r="J175" s="164" t="s">
        <v>2463</v>
      </c>
      <c r="K175" s="163" t="s">
        <v>2311</v>
      </c>
      <c r="L175" s="163" t="s">
        <v>2333</v>
      </c>
      <c r="M175" s="163">
        <v>5</v>
      </c>
      <c r="N175" s="163" t="s">
        <v>2334</v>
      </c>
      <c r="O175" s="163" t="s">
        <v>3110</v>
      </c>
      <c r="P175" s="163" t="s">
        <v>2362</v>
      </c>
      <c r="Q175" s="163">
        <v>11222</v>
      </c>
      <c r="R175" s="165"/>
    </row>
    <row r="176" spans="1:18">
      <c r="A176" s="163" t="s">
        <v>3111</v>
      </c>
      <c r="B176" s="163" t="s">
        <v>3112</v>
      </c>
      <c r="C176" s="163" t="s">
        <v>1472</v>
      </c>
      <c r="D176" s="163" t="s">
        <v>3113</v>
      </c>
      <c r="E176" s="163">
        <v>3</v>
      </c>
      <c r="F176" s="163" t="s">
        <v>2330</v>
      </c>
      <c r="G176" s="163" t="s">
        <v>2331</v>
      </c>
      <c r="H176" s="164">
        <v>61</v>
      </c>
      <c r="I176" s="163" t="s">
        <v>1219</v>
      </c>
      <c r="J176" s="164" t="s">
        <v>2958</v>
      </c>
      <c r="K176" s="163" t="s">
        <v>2311</v>
      </c>
      <c r="L176" s="163" t="s">
        <v>2341</v>
      </c>
      <c r="M176" s="163">
        <v>9</v>
      </c>
      <c r="N176" s="163" t="s">
        <v>2581</v>
      </c>
      <c r="O176" s="163" t="s">
        <v>3114</v>
      </c>
      <c r="P176" s="163" t="s">
        <v>2404</v>
      </c>
      <c r="Q176" s="163">
        <v>11223</v>
      </c>
      <c r="R176" s="165"/>
    </row>
    <row r="177" spans="1:18">
      <c r="A177" s="163" t="s">
        <v>3115</v>
      </c>
      <c r="B177" s="163" t="s">
        <v>3116</v>
      </c>
      <c r="C177" s="163" t="s">
        <v>1473</v>
      </c>
      <c r="D177" s="163" t="s">
        <v>3117</v>
      </c>
      <c r="E177" s="163">
        <v>3</v>
      </c>
      <c r="F177" s="163" t="s">
        <v>2330</v>
      </c>
      <c r="G177" s="163" t="s">
        <v>2331</v>
      </c>
      <c r="H177" s="164">
        <v>61</v>
      </c>
      <c r="I177" s="163" t="s">
        <v>1219</v>
      </c>
      <c r="J177" s="164" t="s">
        <v>2449</v>
      </c>
      <c r="K177" s="163" t="s">
        <v>2311</v>
      </c>
      <c r="L177" s="163" t="s">
        <v>2450</v>
      </c>
      <c r="M177" s="163">
        <v>2</v>
      </c>
      <c r="N177" s="163" t="s">
        <v>2490</v>
      </c>
      <c r="O177" s="163" t="s">
        <v>3118</v>
      </c>
      <c r="P177" s="163" t="s">
        <v>2453</v>
      </c>
      <c r="Q177" s="163">
        <v>11224</v>
      </c>
      <c r="R177" s="165"/>
    </row>
    <row r="178" spans="1:18">
      <c r="A178" s="163" t="s">
        <v>3119</v>
      </c>
      <c r="B178" s="163" t="s">
        <v>3120</v>
      </c>
      <c r="C178" s="163" t="s">
        <v>1474</v>
      </c>
      <c r="D178" s="163" t="s">
        <v>3121</v>
      </c>
      <c r="E178" s="163">
        <v>3</v>
      </c>
      <c r="F178" s="163" t="s">
        <v>2330</v>
      </c>
      <c r="G178" s="163" t="s">
        <v>2331</v>
      </c>
      <c r="H178" s="164">
        <v>61</v>
      </c>
      <c r="I178" s="163" t="s">
        <v>1219</v>
      </c>
      <c r="J178" s="164" t="s">
        <v>2525</v>
      </c>
      <c r="K178" s="163" t="s">
        <v>2311</v>
      </c>
      <c r="L178" s="163" t="s">
        <v>2333</v>
      </c>
      <c r="M178" s="163">
        <v>6</v>
      </c>
      <c r="N178" s="163" t="s">
        <v>2349</v>
      </c>
      <c r="O178" s="163" t="s">
        <v>3122</v>
      </c>
      <c r="P178" s="163" t="s">
        <v>2336</v>
      </c>
      <c r="Q178" s="163">
        <v>11225</v>
      </c>
      <c r="R178" s="165"/>
    </row>
    <row r="179" spans="1:18">
      <c r="A179" s="163" t="s">
        <v>3123</v>
      </c>
      <c r="B179" s="163" t="s">
        <v>3124</v>
      </c>
      <c r="C179" s="163" t="s">
        <v>1475</v>
      </c>
      <c r="D179" s="163" t="s">
        <v>3125</v>
      </c>
      <c r="E179" s="163">
        <v>3</v>
      </c>
      <c r="F179" s="163" t="s">
        <v>2330</v>
      </c>
      <c r="G179" s="163" t="s">
        <v>2331</v>
      </c>
      <c r="H179" s="164">
        <v>61</v>
      </c>
      <c r="I179" s="163" t="s">
        <v>1219</v>
      </c>
      <c r="J179" s="164" t="s">
        <v>2348</v>
      </c>
      <c r="K179" s="163" t="s">
        <v>2311</v>
      </c>
      <c r="L179" s="163" t="s">
        <v>2333</v>
      </c>
      <c r="M179" s="163">
        <v>6</v>
      </c>
      <c r="N179" s="163" t="s">
        <v>2334</v>
      </c>
      <c r="O179" s="163" t="s">
        <v>3126</v>
      </c>
      <c r="P179" s="163" t="s">
        <v>2336</v>
      </c>
      <c r="Q179" s="163">
        <v>11226</v>
      </c>
      <c r="R179" s="165"/>
    </row>
    <row r="180" spans="1:18">
      <c r="A180" s="163" t="s">
        <v>3127</v>
      </c>
      <c r="B180" s="163" t="s">
        <v>3128</v>
      </c>
      <c r="C180" s="163" t="s">
        <v>1476</v>
      </c>
      <c r="D180" s="163" t="s">
        <v>3129</v>
      </c>
      <c r="E180" s="163">
        <v>3</v>
      </c>
      <c r="F180" s="163" t="s">
        <v>2330</v>
      </c>
      <c r="G180" s="163" t="s">
        <v>2331</v>
      </c>
      <c r="H180" s="164">
        <v>61</v>
      </c>
      <c r="I180" s="163" t="s">
        <v>1219</v>
      </c>
      <c r="J180" s="164" t="s">
        <v>2390</v>
      </c>
      <c r="K180" s="163" t="s">
        <v>2311</v>
      </c>
      <c r="L180" s="163" t="s">
        <v>2333</v>
      </c>
      <c r="M180" s="163">
        <v>5</v>
      </c>
      <c r="N180" s="163" t="s">
        <v>2360</v>
      </c>
      <c r="O180" s="163" t="s">
        <v>3130</v>
      </c>
      <c r="P180" s="163" t="s">
        <v>2362</v>
      </c>
      <c r="Q180" s="163">
        <v>11227</v>
      </c>
      <c r="R180" s="165"/>
    </row>
    <row r="181" spans="1:18">
      <c r="A181" s="163" t="s">
        <v>3131</v>
      </c>
      <c r="B181" s="163" t="s">
        <v>3132</v>
      </c>
      <c r="C181" s="163" t="s">
        <v>1424</v>
      </c>
      <c r="D181" s="163" t="s">
        <v>1215</v>
      </c>
      <c r="E181" s="163">
        <v>3</v>
      </c>
      <c r="F181" s="163" t="s">
        <v>2319</v>
      </c>
      <c r="G181" s="163" t="s">
        <v>2320</v>
      </c>
      <c r="H181" s="164">
        <v>62</v>
      </c>
      <c r="I181" s="163" t="s">
        <v>1215</v>
      </c>
      <c r="J181" s="164" t="s">
        <v>3133</v>
      </c>
      <c r="K181" s="163" t="s">
        <v>2322</v>
      </c>
      <c r="L181" s="163" t="s">
        <v>2311</v>
      </c>
      <c r="M181" s="163">
        <v>17</v>
      </c>
      <c r="N181" s="163" t="s">
        <v>2457</v>
      </c>
      <c r="O181" s="163" t="s">
        <v>3134</v>
      </c>
      <c r="P181" s="163" t="s">
        <v>2459</v>
      </c>
      <c r="Q181" s="163">
        <v>10721</v>
      </c>
      <c r="R181" s="165"/>
    </row>
    <row r="182" spans="1:18">
      <c r="A182" s="163" t="s">
        <v>3135</v>
      </c>
      <c r="B182" s="163" t="s">
        <v>3136</v>
      </c>
      <c r="C182" s="163" t="s">
        <v>1425</v>
      </c>
      <c r="D182" s="163" t="s">
        <v>3137</v>
      </c>
      <c r="E182" s="163">
        <v>3</v>
      </c>
      <c r="F182" s="163" t="s">
        <v>2330</v>
      </c>
      <c r="G182" s="163" t="s">
        <v>2331</v>
      </c>
      <c r="H182" s="164">
        <v>62</v>
      </c>
      <c r="I182" s="163" t="s">
        <v>1215</v>
      </c>
      <c r="J182" s="164" t="s">
        <v>2449</v>
      </c>
      <c r="K182" s="163" t="s">
        <v>2322</v>
      </c>
      <c r="L182" s="163" t="s">
        <v>2450</v>
      </c>
      <c r="M182" s="163">
        <v>2</v>
      </c>
      <c r="N182" s="163" t="s">
        <v>2646</v>
      </c>
      <c r="O182" s="163" t="s">
        <v>3138</v>
      </c>
      <c r="P182" s="163" t="s">
        <v>2453</v>
      </c>
      <c r="Q182" s="163">
        <v>11228</v>
      </c>
      <c r="R182" s="165"/>
    </row>
    <row r="183" spans="1:18">
      <c r="A183" s="163" t="s">
        <v>3139</v>
      </c>
      <c r="B183" s="163" t="s">
        <v>3140</v>
      </c>
      <c r="C183" s="163" t="s">
        <v>1426</v>
      </c>
      <c r="D183" s="163" t="s">
        <v>3141</v>
      </c>
      <c r="E183" s="163">
        <v>3</v>
      </c>
      <c r="F183" s="163" t="s">
        <v>2330</v>
      </c>
      <c r="G183" s="163" t="s">
        <v>2331</v>
      </c>
      <c r="H183" s="164">
        <v>62</v>
      </c>
      <c r="I183" s="163" t="s">
        <v>1215</v>
      </c>
      <c r="J183" s="164" t="s">
        <v>3142</v>
      </c>
      <c r="K183" s="163" t="s">
        <v>2322</v>
      </c>
      <c r="L183" s="163" t="s">
        <v>2333</v>
      </c>
      <c r="M183" s="163">
        <v>6</v>
      </c>
      <c r="N183" s="163" t="s">
        <v>2334</v>
      </c>
      <c r="O183" s="163" t="s">
        <v>3143</v>
      </c>
      <c r="P183" s="163" t="s">
        <v>2336</v>
      </c>
      <c r="Q183" s="163">
        <v>11229</v>
      </c>
      <c r="R183" s="165"/>
    </row>
    <row r="184" spans="1:18">
      <c r="A184" s="163" t="s">
        <v>3144</v>
      </c>
      <c r="B184" s="163" t="s">
        <v>3145</v>
      </c>
      <c r="C184" s="163" t="s">
        <v>1427</v>
      </c>
      <c r="D184" s="163" t="s">
        <v>3146</v>
      </c>
      <c r="E184" s="163">
        <v>3</v>
      </c>
      <c r="F184" s="163" t="s">
        <v>2330</v>
      </c>
      <c r="G184" s="163" t="s">
        <v>2331</v>
      </c>
      <c r="H184" s="164">
        <v>62</v>
      </c>
      <c r="I184" s="163" t="s">
        <v>1215</v>
      </c>
      <c r="J184" s="164" t="s">
        <v>2348</v>
      </c>
      <c r="K184" s="163" t="s">
        <v>2322</v>
      </c>
      <c r="L184" s="163" t="s">
        <v>2333</v>
      </c>
      <c r="M184" s="163">
        <v>6</v>
      </c>
      <c r="N184" s="163" t="s">
        <v>2349</v>
      </c>
      <c r="O184" s="163" t="s">
        <v>3147</v>
      </c>
      <c r="P184" s="163" t="s">
        <v>2336</v>
      </c>
      <c r="Q184" s="163">
        <v>11230</v>
      </c>
      <c r="R184" s="165"/>
    </row>
    <row r="185" spans="1:18">
      <c r="A185" s="163" t="s">
        <v>3148</v>
      </c>
      <c r="B185" s="163" t="s">
        <v>3149</v>
      </c>
      <c r="C185" s="163" t="s">
        <v>1428</v>
      </c>
      <c r="D185" s="163" t="s">
        <v>3150</v>
      </c>
      <c r="E185" s="163">
        <v>3</v>
      </c>
      <c r="F185" s="163" t="s">
        <v>2330</v>
      </c>
      <c r="G185" s="163" t="s">
        <v>2331</v>
      </c>
      <c r="H185" s="164">
        <v>62</v>
      </c>
      <c r="I185" s="163" t="s">
        <v>1215</v>
      </c>
      <c r="J185" s="164" t="s">
        <v>3062</v>
      </c>
      <c r="K185" s="163" t="s">
        <v>2322</v>
      </c>
      <c r="L185" s="163" t="s">
        <v>2383</v>
      </c>
      <c r="M185" s="163">
        <v>12</v>
      </c>
      <c r="N185" s="163" t="s">
        <v>2396</v>
      </c>
      <c r="O185" s="163" t="s">
        <v>3151</v>
      </c>
      <c r="P185" s="163" t="s">
        <v>2398</v>
      </c>
      <c r="Q185" s="163">
        <v>11231</v>
      </c>
      <c r="R185" s="165"/>
    </row>
    <row r="186" spans="1:18">
      <c r="A186" s="163" t="s">
        <v>3152</v>
      </c>
      <c r="B186" s="163" t="s">
        <v>3153</v>
      </c>
      <c r="C186" s="163" t="s">
        <v>1429</v>
      </c>
      <c r="D186" s="163" t="s">
        <v>3154</v>
      </c>
      <c r="E186" s="163">
        <v>3</v>
      </c>
      <c r="F186" s="163" t="s">
        <v>2330</v>
      </c>
      <c r="G186" s="163" t="s">
        <v>2331</v>
      </c>
      <c r="H186" s="164">
        <v>62</v>
      </c>
      <c r="I186" s="163" t="s">
        <v>1215</v>
      </c>
      <c r="J186" s="164" t="s">
        <v>3155</v>
      </c>
      <c r="K186" s="163" t="s">
        <v>2322</v>
      </c>
      <c r="L186" s="163" t="s">
        <v>2341</v>
      </c>
      <c r="M186" s="163">
        <v>9</v>
      </c>
      <c r="N186" s="163" t="s">
        <v>2342</v>
      </c>
      <c r="O186" s="163" t="s">
        <v>3156</v>
      </c>
      <c r="P186" s="163" t="s">
        <v>2404</v>
      </c>
      <c r="Q186" s="163">
        <v>11232</v>
      </c>
      <c r="R186" s="165"/>
    </row>
    <row r="187" spans="1:18">
      <c r="A187" s="163" t="s">
        <v>3157</v>
      </c>
      <c r="B187" s="163" t="s">
        <v>3158</v>
      </c>
      <c r="C187" s="163" t="s">
        <v>1430</v>
      </c>
      <c r="D187" s="163" t="s">
        <v>3159</v>
      </c>
      <c r="E187" s="163">
        <v>3</v>
      </c>
      <c r="F187" s="163" t="s">
        <v>2330</v>
      </c>
      <c r="G187" s="163" t="s">
        <v>2331</v>
      </c>
      <c r="H187" s="164">
        <v>62</v>
      </c>
      <c r="I187" s="163" t="s">
        <v>1215</v>
      </c>
      <c r="J187" s="164" t="s">
        <v>2348</v>
      </c>
      <c r="K187" s="163" t="s">
        <v>2322</v>
      </c>
      <c r="L187" s="163" t="s">
        <v>2333</v>
      </c>
      <c r="M187" s="163">
        <v>6</v>
      </c>
      <c r="N187" s="163" t="s">
        <v>2349</v>
      </c>
      <c r="O187" s="163" t="s">
        <v>3160</v>
      </c>
      <c r="P187" s="163" t="s">
        <v>2336</v>
      </c>
      <c r="Q187" s="163">
        <v>11233</v>
      </c>
      <c r="R187" s="165"/>
    </row>
    <row r="188" spans="1:18">
      <c r="A188" s="163" t="s">
        <v>3161</v>
      </c>
      <c r="B188" s="163" t="s">
        <v>3162</v>
      </c>
      <c r="C188" s="163" t="s">
        <v>1431</v>
      </c>
      <c r="D188" s="163" t="s">
        <v>3163</v>
      </c>
      <c r="E188" s="163">
        <v>3</v>
      </c>
      <c r="F188" s="163" t="s">
        <v>2330</v>
      </c>
      <c r="G188" s="163" t="s">
        <v>2331</v>
      </c>
      <c r="H188" s="164">
        <v>62</v>
      </c>
      <c r="I188" s="163" t="s">
        <v>1215</v>
      </c>
      <c r="J188" s="164" t="s">
        <v>2390</v>
      </c>
      <c r="K188" s="163" t="s">
        <v>2322</v>
      </c>
      <c r="L188" s="163" t="s">
        <v>2333</v>
      </c>
      <c r="M188" s="163">
        <v>5</v>
      </c>
      <c r="N188" s="163" t="s">
        <v>2334</v>
      </c>
      <c r="O188" s="163" t="s">
        <v>3164</v>
      </c>
      <c r="P188" s="163" t="s">
        <v>2362</v>
      </c>
      <c r="Q188" s="163">
        <v>11234</v>
      </c>
      <c r="R188" s="165"/>
    </row>
    <row r="189" spans="1:18">
      <c r="A189" s="163" t="s">
        <v>3165</v>
      </c>
      <c r="B189" s="163" t="s">
        <v>3166</v>
      </c>
      <c r="C189" s="163" t="s">
        <v>1432</v>
      </c>
      <c r="D189" s="163" t="s">
        <v>3167</v>
      </c>
      <c r="E189" s="163">
        <v>3</v>
      </c>
      <c r="F189" s="163" t="s">
        <v>2330</v>
      </c>
      <c r="G189" s="163" t="s">
        <v>2331</v>
      </c>
      <c r="H189" s="164">
        <v>62</v>
      </c>
      <c r="I189" s="163" t="s">
        <v>1215</v>
      </c>
      <c r="J189" s="164" t="s">
        <v>2546</v>
      </c>
      <c r="K189" s="163" t="s">
        <v>2322</v>
      </c>
      <c r="L189" s="163" t="s">
        <v>2333</v>
      </c>
      <c r="M189" s="163">
        <v>5</v>
      </c>
      <c r="N189" s="163" t="s">
        <v>2360</v>
      </c>
      <c r="O189" s="163" t="s">
        <v>3168</v>
      </c>
      <c r="P189" s="163" t="s">
        <v>2362</v>
      </c>
      <c r="Q189" s="163">
        <v>11235</v>
      </c>
      <c r="R189" s="165"/>
    </row>
    <row r="190" spans="1:18">
      <c r="A190" s="163" t="s">
        <v>3169</v>
      </c>
      <c r="B190" s="163" t="s">
        <v>3170</v>
      </c>
      <c r="C190" s="163" t="s">
        <v>1433</v>
      </c>
      <c r="D190" s="163" t="s">
        <v>3171</v>
      </c>
      <c r="E190" s="163">
        <v>3</v>
      </c>
      <c r="F190" s="163" t="s">
        <v>2330</v>
      </c>
      <c r="G190" s="163" t="s">
        <v>2331</v>
      </c>
      <c r="H190" s="164">
        <v>62</v>
      </c>
      <c r="I190" s="163" t="s">
        <v>1215</v>
      </c>
      <c r="J190" s="164" t="s">
        <v>2568</v>
      </c>
      <c r="K190" s="163" t="s">
        <v>2322</v>
      </c>
      <c r="L190" s="163" t="s">
        <v>2333</v>
      </c>
      <c r="M190" s="163">
        <v>5</v>
      </c>
      <c r="N190" s="163" t="s">
        <v>2334</v>
      </c>
      <c r="O190" s="163" t="s">
        <v>3172</v>
      </c>
      <c r="P190" s="163" t="s">
        <v>2362</v>
      </c>
      <c r="Q190" s="163">
        <v>11236</v>
      </c>
      <c r="R190" s="165"/>
    </row>
    <row r="191" spans="1:18">
      <c r="A191" s="163" t="s">
        <v>3173</v>
      </c>
      <c r="B191" s="163" t="s">
        <v>3174</v>
      </c>
      <c r="C191" s="163" t="s">
        <v>1434</v>
      </c>
      <c r="D191" s="163" t="s">
        <v>3175</v>
      </c>
      <c r="E191" s="163">
        <v>3</v>
      </c>
      <c r="F191" s="163" t="s">
        <v>2330</v>
      </c>
      <c r="G191" s="163" t="s">
        <v>2331</v>
      </c>
      <c r="H191" s="164">
        <v>62</v>
      </c>
      <c r="I191" s="163" t="s">
        <v>1215</v>
      </c>
      <c r="J191" s="164" t="s">
        <v>2390</v>
      </c>
      <c r="K191" s="163" t="s">
        <v>2322</v>
      </c>
      <c r="L191" s="163" t="s">
        <v>2333</v>
      </c>
      <c r="M191" s="163">
        <v>5</v>
      </c>
      <c r="N191" s="163" t="s">
        <v>2360</v>
      </c>
      <c r="O191" s="163" t="s">
        <v>3176</v>
      </c>
      <c r="P191" s="163" t="s">
        <v>2362</v>
      </c>
      <c r="Q191" s="163">
        <v>14135</v>
      </c>
      <c r="R191" s="165"/>
    </row>
    <row r="192" spans="1:18">
      <c r="A192" s="163" t="s">
        <v>3177</v>
      </c>
      <c r="B192" s="163" t="s">
        <v>3178</v>
      </c>
      <c r="C192" s="163" t="s">
        <v>2126</v>
      </c>
      <c r="D192" s="163" t="s">
        <v>1435</v>
      </c>
      <c r="E192" s="163">
        <v>3</v>
      </c>
      <c r="F192" s="163" t="s">
        <v>2330</v>
      </c>
      <c r="G192" s="163" t="s">
        <v>2331</v>
      </c>
      <c r="H192" s="164">
        <v>62</v>
      </c>
      <c r="I192" s="163" t="s">
        <v>1215</v>
      </c>
      <c r="J192" s="164" t="s">
        <v>2489</v>
      </c>
      <c r="K192" s="163" t="s">
        <v>2311</v>
      </c>
      <c r="L192" s="163" t="s">
        <v>2450</v>
      </c>
      <c r="M192" s="163">
        <v>3</v>
      </c>
      <c r="N192" s="163" t="s">
        <v>2646</v>
      </c>
      <c r="O192" s="163" t="s">
        <v>3179</v>
      </c>
      <c r="P192" s="163" t="s">
        <v>3038</v>
      </c>
      <c r="Q192" s="163">
        <v>28010</v>
      </c>
      <c r="R192" s="165"/>
    </row>
    <row r="193" spans="1:18">
      <c r="A193" s="163" t="s">
        <v>3180</v>
      </c>
      <c r="B193" s="163" t="s">
        <v>3181</v>
      </c>
      <c r="C193" s="163" t="s">
        <v>1457</v>
      </c>
      <c r="D193" s="163" t="s">
        <v>1218</v>
      </c>
      <c r="E193" s="163">
        <v>3</v>
      </c>
      <c r="F193" s="163" t="s">
        <v>2319</v>
      </c>
      <c r="G193" s="163" t="s">
        <v>2320</v>
      </c>
      <c r="H193" s="164">
        <v>66</v>
      </c>
      <c r="I193" s="163" t="s">
        <v>1218</v>
      </c>
      <c r="J193" s="164" t="s">
        <v>3182</v>
      </c>
      <c r="K193" s="163" t="s">
        <v>2322</v>
      </c>
      <c r="L193" s="163" t="s">
        <v>2311</v>
      </c>
      <c r="M193" s="163">
        <v>17</v>
      </c>
      <c r="N193" s="163" t="s">
        <v>2457</v>
      </c>
      <c r="O193" s="163" t="s">
        <v>3183</v>
      </c>
      <c r="P193" s="163" t="s">
        <v>2459</v>
      </c>
      <c r="Q193" s="163">
        <v>10726</v>
      </c>
      <c r="R193" s="165"/>
    </row>
    <row r="194" spans="1:18">
      <c r="A194" s="163" t="s">
        <v>3184</v>
      </c>
      <c r="B194" s="163" t="s">
        <v>3185</v>
      </c>
      <c r="C194" s="163" t="s">
        <v>1458</v>
      </c>
      <c r="D194" s="163" t="s">
        <v>3186</v>
      </c>
      <c r="E194" s="163">
        <v>3</v>
      </c>
      <c r="F194" s="163" t="s">
        <v>2330</v>
      </c>
      <c r="G194" s="163" t="s">
        <v>2331</v>
      </c>
      <c r="H194" s="164">
        <v>66</v>
      </c>
      <c r="I194" s="163" t="s">
        <v>1218</v>
      </c>
      <c r="J194" s="164" t="s">
        <v>2563</v>
      </c>
      <c r="K194" s="163" t="s">
        <v>2322</v>
      </c>
      <c r="L194" s="163" t="s">
        <v>2333</v>
      </c>
      <c r="M194" s="163">
        <v>5</v>
      </c>
      <c r="N194" s="163" t="s">
        <v>2360</v>
      </c>
      <c r="O194" s="163" t="s">
        <v>3187</v>
      </c>
      <c r="P194" s="163" t="s">
        <v>2362</v>
      </c>
      <c r="Q194" s="163">
        <v>11258</v>
      </c>
      <c r="R194" s="165"/>
    </row>
    <row r="195" spans="1:18">
      <c r="A195" s="163" t="s">
        <v>3188</v>
      </c>
      <c r="B195" s="163" t="s">
        <v>3189</v>
      </c>
      <c r="C195" s="163" t="s">
        <v>1459</v>
      </c>
      <c r="D195" s="163" t="s">
        <v>3190</v>
      </c>
      <c r="E195" s="163">
        <v>3</v>
      </c>
      <c r="F195" s="163" t="s">
        <v>2330</v>
      </c>
      <c r="G195" s="163" t="s">
        <v>2331</v>
      </c>
      <c r="H195" s="164">
        <v>66</v>
      </c>
      <c r="I195" s="163" t="s">
        <v>1218</v>
      </c>
      <c r="J195" s="164" t="s">
        <v>2359</v>
      </c>
      <c r="K195" s="163" t="s">
        <v>2322</v>
      </c>
      <c r="L195" s="163" t="s">
        <v>2333</v>
      </c>
      <c r="M195" s="163">
        <v>6</v>
      </c>
      <c r="N195" s="163" t="s">
        <v>2334</v>
      </c>
      <c r="O195" s="163" t="s">
        <v>3191</v>
      </c>
      <c r="P195" s="163" t="s">
        <v>2336</v>
      </c>
      <c r="Q195" s="163">
        <v>11259</v>
      </c>
      <c r="R195" s="165"/>
    </row>
    <row r="196" spans="1:18">
      <c r="A196" s="163" t="s">
        <v>3192</v>
      </c>
      <c r="B196" s="163" t="s">
        <v>3193</v>
      </c>
      <c r="C196" s="163" t="s">
        <v>1460</v>
      </c>
      <c r="D196" s="163" t="s">
        <v>3194</v>
      </c>
      <c r="E196" s="163">
        <v>3</v>
      </c>
      <c r="F196" s="163" t="s">
        <v>2330</v>
      </c>
      <c r="G196" s="163" t="s">
        <v>2331</v>
      </c>
      <c r="H196" s="164">
        <v>66</v>
      </c>
      <c r="I196" s="163" t="s">
        <v>1218</v>
      </c>
      <c r="J196" s="164" t="s">
        <v>2408</v>
      </c>
      <c r="K196" s="163" t="s">
        <v>2322</v>
      </c>
      <c r="L196" s="163" t="s">
        <v>2383</v>
      </c>
      <c r="M196" s="163">
        <v>12</v>
      </c>
      <c r="N196" s="163" t="s">
        <v>2396</v>
      </c>
      <c r="O196" s="163" t="s">
        <v>3195</v>
      </c>
      <c r="P196" s="163" t="s">
        <v>2398</v>
      </c>
      <c r="Q196" s="163">
        <v>11260</v>
      </c>
      <c r="R196" s="165"/>
    </row>
    <row r="197" spans="1:18">
      <c r="A197" s="163" t="s">
        <v>3196</v>
      </c>
      <c r="B197" s="163" t="s">
        <v>3197</v>
      </c>
      <c r="C197" s="163" t="s">
        <v>1461</v>
      </c>
      <c r="D197" s="163" t="s">
        <v>3198</v>
      </c>
      <c r="E197" s="163">
        <v>3</v>
      </c>
      <c r="F197" s="163" t="s">
        <v>2330</v>
      </c>
      <c r="G197" s="163" t="s">
        <v>2331</v>
      </c>
      <c r="H197" s="164">
        <v>66</v>
      </c>
      <c r="I197" s="163" t="s">
        <v>1218</v>
      </c>
      <c r="J197" s="164" t="s">
        <v>2431</v>
      </c>
      <c r="K197" s="163" t="s">
        <v>2322</v>
      </c>
      <c r="L197" s="163" t="s">
        <v>2333</v>
      </c>
      <c r="M197" s="163">
        <v>6</v>
      </c>
      <c r="N197" s="163" t="s">
        <v>2349</v>
      </c>
      <c r="O197" s="163" t="s">
        <v>3199</v>
      </c>
      <c r="P197" s="163" t="s">
        <v>2336</v>
      </c>
      <c r="Q197" s="163">
        <v>11261</v>
      </c>
      <c r="R197" s="165"/>
    </row>
    <row r="198" spans="1:18">
      <c r="A198" s="163" t="s">
        <v>3200</v>
      </c>
      <c r="B198" s="163" t="s">
        <v>3201</v>
      </c>
      <c r="C198" s="163" t="s">
        <v>1462</v>
      </c>
      <c r="D198" s="163" t="s">
        <v>3202</v>
      </c>
      <c r="E198" s="163">
        <v>3</v>
      </c>
      <c r="F198" s="163" t="s">
        <v>2330</v>
      </c>
      <c r="G198" s="163" t="s">
        <v>2331</v>
      </c>
      <c r="H198" s="164">
        <v>66</v>
      </c>
      <c r="I198" s="163" t="s">
        <v>1218</v>
      </c>
      <c r="J198" s="164" t="s">
        <v>2563</v>
      </c>
      <c r="K198" s="163" t="s">
        <v>2322</v>
      </c>
      <c r="L198" s="163" t="s">
        <v>2333</v>
      </c>
      <c r="M198" s="163">
        <v>6</v>
      </c>
      <c r="N198" s="163" t="s">
        <v>2334</v>
      </c>
      <c r="O198" s="163" t="s">
        <v>3203</v>
      </c>
      <c r="P198" s="163" t="s">
        <v>2336</v>
      </c>
      <c r="Q198" s="163">
        <v>11262</v>
      </c>
      <c r="R198" s="165"/>
    </row>
    <row r="199" spans="1:18">
      <c r="A199" s="163" t="s">
        <v>3204</v>
      </c>
      <c r="B199" s="163" t="s">
        <v>3205</v>
      </c>
      <c r="C199" s="163" t="s">
        <v>1463</v>
      </c>
      <c r="D199" s="163" t="s">
        <v>3206</v>
      </c>
      <c r="E199" s="163">
        <v>3</v>
      </c>
      <c r="F199" s="163" t="s">
        <v>2330</v>
      </c>
      <c r="G199" s="163" t="s">
        <v>2331</v>
      </c>
      <c r="H199" s="164">
        <v>66</v>
      </c>
      <c r="I199" s="163" t="s">
        <v>1218</v>
      </c>
      <c r="J199" s="164" t="s">
        <v>3207</v>
      </c>
      <c r="K199" s="163" t="s">
        <v>2322</v>
      </c>
      <c r="L199" s="163" t="s">
        <v>2333</v>
      </c>
      <c r="M199" s="163">
        <v>6</v>
      </c>
      <c r="N199" s="163" t="s">
        <v>2334</v>
      </c>
      <c r="O199" s="163" t="s">
        <v>3208</v>
      </c>
      <c r="P199" s="163" t="s">
        <v>2336</v>
      </c>
      <c r="Q199" s="163">
        <v>11263</v>
      </c>
      <c r="R199" s="165"/>
    </row>
    <row r="200" spans="1:18">
      <c r="A200" s="163" t="s">
        <v>3209</v>
      </c>
      <c r="B200" s="163" t="s">
        <v>3210</v>
      </c>
      <c r="C200" s="163" t="s">
        <v>1464</v>
      </c>
      <c r="D200" s="163" t="s">
        <v>3211</v>
      </c>
      <c r="E200" s="163">
        <v>3</v>
      </c>
      <c r="F200" s="163" t="s">
        <v>2330</v>
      </c>
      <c r="G200" s="163" t="s">
        <v>2331</v>
      </c>
      <c r="H200" s="164">
        <v>66</v>
      </c>
      <c r="I200" s="163" t="s">
        <v>1218</v>
      </c>
      <c r="J200" s="164" t="s">
        <v>3212</v>
      </c>
      <c r="K200" s="163" t="s">
        <v>2322</v>
      </c>
      <c r="L200" s="163" t="s">
        <v>2383</v>
      </c>
      <c r="M200" s="163">
        <v>13</v>
      </c>
      <c r="N200" s="163" t="s">
        <v>2384</v>
      </c>
      <c r="O200" s="163" t="s">
        <v>3213</v>
      </c>
      <c r="P200" s="163" t="s">
        <v>2386</v>
      </c>
      <c r="Q200" s="163">
        <v>11456</v>
      </c>
      <c r="R200" s="165"/>
    </row>
    <row r="201" spans="1:18">
      <c r="A201" s="163" t="s">
        <v>3214</v>
      </c>
      <c r="B201" s="163" t="s">
        <v>3215</v>
      </c>
      <c r="C201" s="163" t="s">
        <v>1465</v>
      </c>
      <c r="D201" s="163" t="s">
        <v>3216</v>
      </c>
      <c r="E201" s="163">
        <v>3</v>
      </c>
      <c r="F201" s="163" t="s">
        <v>2330</v>
      </c>
      <c r="G201" s="163" t="s">
        <v>2331</v>
      </c>
      <c r="H201" s="164">
        <v>66</v>
      </c>
      <c r="I201" s="163" t="s">
        <v>1218</v>
      </c>
      <c r="J201" s="164" t="s">
        <v>2546</v>
      </c>
      <c r="K201" s="163" t="s">
        <v>2322</v>
      </c>
      <c r="L201" s="163" t="s">
        <v>2333</v>
      </c>
      <c r="M201" s="163">
        <v>5</v>
      </c>
      <c r="N201" s="163" t="s">
        <v>2334</v>
      </c>
      <c r="O201" s="163" t="s">
        <v>3217</v>
      </c>
      <c r="P201" s="163" t="s">
        <v>2362</v>
      </c>
      <c r="Q201" s="163">
        <v>11631</v>
      </c>
      <c r="R201" s="165"/>
    </row>
    <row r="202" spans="1:18">
      <c r="A202" s="163" t="s">
        <v>3218</v>
      </c>
      <c r="B202" s="163" t="s">
        <v>3219</v>
      </c>
      <c r="C202" s="163" t="s">
        <v>1466</v>
      </c>
      <c r="D202" s="163" t="s">
        <v>3220</v>
      </c>
      <c r="E202" s="163">
        <v>3</v>
      </c>
      <c r="F202" s="163" t="s">
        <v>2330</v>
      </c>
      <c r="G202" s="163" t="s">
        <v>2331</v>
      </c>
      <c r="H202" s="164">
        <v>66</v>
      </c>
      <c r="I202" s="163" t="s">
        <v>1218</v>
      </c>
      <c r="J202" s="164" t="s">
        <v>2489</v>
      </c>
      <c r="K202" s="163" t="s">
        <v>2311</v>
      </c>
      <c r="L202" s="163" t="s">
        <v>2450</v>
      </c>
      <c r="M202" s="163">
        <v>3</v>
      </c>
      <c r="N202" s="163" t="s">
        <v>2490</v>
      </c>
      <c r="O202" s="163" t="s">
        <v>3221</v>
      </c>
      <c r="P202" s="163" t="s">
        <v>3038</v>
      </c>
      <c r="Q202" s="163">
        <v>27978</v>
      </c>
      <c r="R202" s="165"/>
    </row>
    <row r="203" spans="1:18">
      <c r="A203" s="163" t="s">
        <v>3222</v>
      </c>
      <c r="B203" s="163" t="s">
        <v>3223</v>
      </c>
      <c r="C203" s="163" t="s">
        <v>1467</v>
      </c>
      <c r="D203" s="163" t="s">
        <v>3224</v>
      </c>
      <c r="E203" s="163">
        <v>3</v>
      </c>
      <c r="F203" s="163" t="s">
        <v>2330</v>
      </c>
      <c r="G203" s="163" t="s">
        <v>2331</v>
      </c>
      <c r="H203" s="164">
        <v>66</v>
      </c>
      <c r="I203" s="163" t="s">
        <v>1218</v>
      </c>
      <c r="J203" s="164" t="s">
        <v>2489</v>
      </c>
      <c r="K203" s="163" t="s">
        <v>2322</v>
      </c>
      <c r="L203" s="163" t="s">
        <v>2450</v>
      </c>
      <c r="M203" s="163">
        <v>2</v>
      </c>
      <c r="N203" s="163" t="s">
        <v>2646</v>
      </c>
      <c r="O203" s="163" t="s">
        <v>3225</v>
      </c>
      <c r="P203" s="163" t="s">
        <v>2453</v>
      </c>
      <c r="Q203" s="163">
        <v>27979</v>
      </c>
      <c r="R203" s="165"/>
    </row>
    <row r="204" spans="1:18">
      <c r="A204" s="163" t="s">
        <v>3226</v>
      </c>
      <c r="B204" s="163" t="s">
        <v>3227</v>
      </c>
      <c r="C204" s="163" t="s">
        <v>1468</v>
      </c>
      <c r="D204" s="163" t="s">
        <v>3228</v>
      </c>
      <c r="E204" s="163">
        <v>3</v>
      </c>
      <c r="F204" s="163" t="s">
        <v>2330</v>
      </c>
      <c r="G204" s="163" t="s">
        <v>2331</v>
      </c>
      <c r="H204" s="164">
        <v>66</v>
      </c>
      <c r="I204" s="163" t="s">
        <v>1218</v>
      </c>
      <c r="J204" s="164" t="s">
        <v>2489</v>
      </c>
      <c r="K204" s="163" t="s">
        <v>2311</v>
      </c>
      <c r="L204" s="163" t="s">
        <v>2450</v>
      </c>
      <c r="M204" s="163">
        <v>2</v>
      </c>
      <c r="N204" s="163" t="s">
        <v>2490</v>
      </c>
      <c r="O204" s="163" t="s">
        <v>3229</v>
      </c>
      <c r="P204" s="163" t="s">
        <v>2453</v>
      </c>
      <c r="Q204" s="163">
        <v>27980</v>
      </c>
      <c r="R204" s="165"/>
    </row>
    <row r="205" spans="1:18">
      <c r="A205" s="163" t="s">
        <v>3230</v>
      </c>
      <c r="B205" s="163" t="s">
        <v>3231</v>
      </c>
      <c r="C205" s="163" t="s">
        <v>1481</v>
      </c>
      <c r="D205" s="163" t="s">
        <v>3232</v>
      </c>
      <c r="E205" s="163">
        <v>4</v>
      </c>
      <c r="F205" s="163" t="s">
        <v>2319</v>
      </c>
      <c r="G205" s="163" t="s">
        <v>2320</v>
      </c>
      <c r="H205" s="164">
        <v>12</v>
      </c>
      <c r="I205" s="163" t="s">
        <v>1221</v>
      </c>
      <c r="J205" s="164" t="s">
        <v>3233</v>
      </c>
      <c r="K205" s="163" t="s">
        <v>2311</v>
      </c>
      <c r="L205" s="163" t="s">
        <v>2312</v>
      </c>
      <c r="M205" s="163">
        <v>18</v>
      </c>
      <c r="N205" s="163" t="s">
        <v>2313</v>
      </c>
      <c r="O205" s="163" t="s">
        <v>3234</v>
      </c>
      <c r="P205" s="163" t="s">
        <v>2315</v>
      </c>
      <c r="Q205" s="163">
        <v>10686</v>
      </c>
      <c r="R205" s="165"/>
    </row>
    <row r="206" spans="1:18">
      <c r="A206" s="163" t="s">
        <v>3235</v>
      </c>
      <c r="B206" s="163" t="s">
        <v>3236</v>
      </c>
      <c r="C206" s="163" t="s">
        <v>1482</v>
      </c>
      <c r="D206" s="163" t="s">
        <v>3237</v>
      </c>
      <c r="E206" s="163">
        <v>4</v>
      </c>
      <c r="F206" s="163" t="s">
        <v>2330</v>
      </c>
      <c r="G206" s="163" t="s">
        <v>2331</v>
      </c>
      <c r="H206" s="164">
        <v>12</v>
      </c>
      <c r="I206" s="163" t="s">
        <v>1221</v>
      </c>
      <c r="J206" s="164" t="s">
        <v>2390</v>
      </c>
      <c r="K206" s="163" t="s">
        <v>2311</v>
      </c>
      <c r="L206" s="163" t="s">
        <v>2341</v>
      </c>
      <c r="M206" s="163">
        <v>10</v>
      </c>
      <c r="N206" s="163" t="s">
        <v>2702</v>
      </c>
      <c r="O206" s="163" t="s">
        <v>3238</v>
      </c>
      <c r="P206" s="163" t="s">
        <v>2344</v>
      </c>
      <c r="Q206" s="163">
        <v>10756</v>
      </c>
      <c r="R206" s="165"/>
    </row>
    <row r="207" spans="1:18">
      <c r="A207" s="163" t="s">
        <v>3239</v>
      </c>
      <c r="B207" s="163" t="s">
        <v>3240</v>
      </c>
      <c r="C207" s="163" t="s">
        <v>1483</v>
      </c>
      <c r="D207" s="163" t="s">
        <v>3241</v>
      </c>
      <c r="E207" s="163">
        <v>4</v>
      </c>
      <c r="F207" s="163" t="s">
        <v>2330</v>
      </c>
      <c r="G207" s="163" t="s">
        <v>2331</v>
      </c>
      <c r="H207" s="164">
        <v>12</v>
      </c>
      <c r="I207" s="163" t="s">
        <v>1221</v>
      </c>
      <c r="J207" s="164" t="s">
        <v>2377</v>
      </c>
      <c r="K207" s="163" t="s">
        <v>2311</v>
      </c>
      <c r="L207" s="163" t="s">
        <v>2383</v>
      </c>
      <c r="M207" s="163">
        <v>12</v>
      </c>
      <c r="N207" s="163" t="s">
        <v>2396</v>
      </c>
      <c r="O207" s="163" t="s">
        <v>3242</v>
      </c>
      <c r="P207" s="163" t="s">
        <v>2398</v>
      </c>
      <c r="Q207" s="163">
        <v>10757</v>
      </c>
      <c r="R207" s="165"/>
    </row>
    <row r="208" spans="1:18">
      <c r="A208" s="163" t="s">
        <v>3243</v>
      </c>
      <c r="B208" s="163" t="s">
        <v>3244</v>
      </c>
      <c r="C208" s="163" t="s">
        <v>1484</v>
      </c>
      <c r="D208" s="163" t="s">
        <v>3245</v>
      </c>
      <c r="E208" s="163">
        <v>4</v>
      </c>
      <c r="F208" s="163" t="s">
        <v>2330</v>
      </c>
      <c r="G208" s="163" t="s">
        <v>2331</v>
      </c>
      <c r="H208" s="164">
        <v>12</v>
      </c>
      <c r="I208" s="163" t="s">
        <v>1221</v>
      </c>
      <c r="J208" s="164" t="s">
        <v>2421</v>
      </c>
      <c r="K208" s="163" t="s">
        <v>2311</v>
      </c>
      <c r="L208" s="163" t="s">
        <v>2383</v>
      </c>
      <c r="M208" s="163">
        <v>12</v>
      </c>
      <c r="N208" s="163" t="s">
        <v>2396</v>
      </c>
      <c r="O208" s="163" t="s">
        <v>3246</v>
      </c>
      <c r="P208" s="163" t="s">
        <v>2398</v>
      </c>
      <c r="Q208" s="163">
        <v>10758</v>
      </c>
      <c r="R208" s="165"/>
    </row>
    <row r="209" spans="1:18">
      <c r="A209" s="163" t="s">
        <v>3247</v>
      </c>
      <c r="B209" s="163" t="s">
        <v>3248</v>
      </c>
      <c r="C209" s="163" t="s">
        <v>1485</v>
      </c>
      <c r="D209" s="163" t="s">
        <v>3249</v>
      </c>
      <c r="E209" s="163">
        <v>4</v>
      </c>
      <c r="F209" s="163" t="s">
        <v>2330</v>
      </c>
      <c r="G209" s="163" t="s">
        <v>2331</v>
      </c>
      <c r="H209" s="164">
        <v>12</v>
      </c>
      <c r="I209" s="163" t="s">
        <v>1221</v>
      </c>
      <c r="J209" s="164" t="s">
        <v>2525</v>
      </c>
      <c r="K209" s="163" t="s">
        <v>2311</v>
      </c>
      <c r="L209" s="163" t="s">
        <v>2333</v>
      </c>
      <c r="M209" s="163">
        <v>6</v>
      </c>
      <c r="N209" s="163" t="s">
        <v>2349</v>
      </c>
      <c r="O209" s="163" t="s">
        <v>3250</v>
      </c>
      <c r="P209" s="163" t="s">
        <v>2336</v>
      </c>
      <c r="Q209" s="163">
        <v>10759</v>
      </c>
      <c r="R209" s="165"/>
    </row>
    <row r="210" spans="1:18">
      <c r="A210" s="163" t="s">
        <v>3251</v>
      </c>
      <c r="B210" s="163" t="s">
        <v>3252</v>
      </c>
      <c r="C210" s="163" t="s">
        <v>1486</v>
      </c>
      <c r="D210" s="163" t="s">
        <v>3253</v>
      </c>
      <c r="E210" s="163">
        <v>4</v>
      </c>
      <c r="F210" s="163" t="s">
        <v>2330</v>
      </c>
      <c r="G210" s="163" t="s">
        <v>2331</v>
      </c>
      <c r="H210" s="164">
        <v>12</v>
      </c>
      <c r="I210" s="163" t="s">
        <v>1221</v>
      </c>
      <c r="J210" s="164" t="s">
        <v>2568</v>
      </c>
      <c r="K210" s="163" t="s">
        <v>2311</v>
      </c>
      <c r="L210" s="163" t="s">
        <v>2341</v>
      </c>
      <c r="M210" s="163">
        <v>10</v>
      </c>
      <c r="N210" s="163" t="s">
        <v>2702</v>
      </c>
      <c r="O210" s="163" t="s">
        <v>3254</v>
      </c>
      <c r="P210" s="163" t="s">
        <v>2344</v>
      </c>
      <c r="Q210" s="163">
        <v>10760</v>
      </c>
      <c r="R210" s="165"/>
    </row>
    <row r="211" spans="1:18">
      <c r="A211" s="163" t="s">
        <v>3255</v>
      </c>
      <c r="B211" s="163" t="s">
        <v>3256</v>
      </c>
      <c r="C211" s="163" t="s">
        <v>2130</v>
      </c>
      <c r="D211" s="163" t="s">
        <v>3257</v>
      </c>
      <c r="E211" s="163">
        <v>4</v>
      </c>
      <c r="F211" s="163" t="s">
        <v>2330</v>
      </c>
      <c r="G211" s="163" t="s">
        <v>2331</v>
      </c>
      <c r="H211" s="164">
        <v>12</v>
      </c>
      <c r="I211" s="163" t="s">
        <v>1221</v>
      </c>
      <c r="J211" s="164" t="s">
        <v>2489</v>
      </c>
      <c r="K211" s="163" t="s">
        <v>2311</v>
      </c>
      <c r="L211" s="163" t="s">
        <v>2450</v>
      </c>
      <c r="M211" s="163">
        <v>2</v>
      </c>
      <c r="N211" s="163" t="s">
        <v>2646</v>
      </c>
      <c r="O211" s="163" t="s">
        <v>3258</v>
      </c>
      <c r="P211" s="163" t="s">
        <v>2453</v>
      </c>
      <c r="Q211" s="163">
        <v>28875</v>
      </c>
      <c r="R211" s="165"/>
    </row>
    <row r="212" spans="1:18">
      <c r="A212" s="163" t="s">
        <v>3259</v>
      </c>
      <c r="B212" s="163" t="s">
        <v>3260</v>
      </c>
      <c r="C212" s="163" t="s">
        <v>1487</v>
      </c>
      <c r="D212" s="163" t="s">
        <v>1222</v>
      </c>
      <c r="E212" s="163">
        <v>4</v>
      </c>
      <c r="F212" s="163" t="s">
        <v>2319</v>
      </c>
      <c r="G212" s="163" t="s">
        <v>2320</v>
      </c>
      <c r="H212" s="164">
        <v>13</v>
      </c>
      <c r="I212" s="163" t="s">
        <v>1222</v>
      </c>
      <c r="J212" s="164" t="s">
        <v>3261</v>
      </c>
      <c r="K212" s="163" t="s">
        <v>2322</v>
      </c>
      <c r="L212" s="163" t="s">
        <v>2311</v>
      </c>
      <c r="M212" s="163">
        <v>16</v>
      </c>
      <c r="N212" s="163" t="s">
        <v>2774</v>
      </c>
      <c r="O212" s="163" t="s">
        <v>3262</v>
      </c>
      <c r="P212" s="163" t="s">
        <v>2652</v>
      </c>
      <c r="Q212" s="163">
        <v>10687</v>
      </c>
      <c r="R212" s="165"/>
    </row>
    <row r="213" spans="1:18">
      <c r="A213" s="163" t="s">
        <v>3263</v>
      </c>
      <c r="B213" s="163" t="s">
        <v>3264</v>
      </c>
      <c r="C213" s="163" t="s">
        <v>1488</v>
      </c>
      <c r="D213" s="163" t="s">
        <v>3265</v>
      </c>
      <c r="E213" s="163">
        <v>4</v>
      </c>
      <c r="F213" s="163" t="s">
        <v>2330</v>
      </c>
      <c r="G213" s="163" t="s">
        <v>2331</v>
      </c>
      <c r="H213" s="164">
        <v>13</v>
      </c>
      <c r="I213" s="163" t="s">
        <v>1222</v>
      </c>
      <c r="J213" s="164" t="s">
        <v>2546</v>
      </c>
      <c r="K213" s="163" t="s">
        <v>2322</v>
      </c>
      <c r="L213" s="163" t="s">
        <v>2333</v>
      </c>
      <c r="M213" s="163">
        <v>7</v>
      </c>
      <c r="N213" s="163" t="s">
        <v>2904</v>
      </c>
      <c r="O213" s="163" t="s">
        <v>3266</v>
      </c>
      <c r="P213" s="163" t="s">
        <v>2726</v>
      </c>
      <c r="Q213" s="163">
        <v>10761</v>
      </c>
      <c r="R213" s="165"/>
    </row>
    <row r="214" spans="1:18">
      <c r="A214" s="163" t="s">
        <v>3267</v>
      </c>
      <c r="B214" s="163" t="s">
        <v>3268</v>
      </c>
      <c r="C214" s="163" t="s">
        <v>1489</v>
      </c>
      <c r="D214" s="163" t="s">
        <v>3269</v>
      </c>
      <c r="E214" s="163">
        <v>4</v>
      </c>
      <c r="F214" s="163" t="s">
        <v>2330</v>
      </c>
      <c r="G214" s="163" t="s">
        <v>2331</v>
      </c>
      <c r="H214" s="164">
        <v>13</v>
      </c>
      <c r="I214" s="163" t="s">
        <v>1222</v>
      </c>
      <c r="J214" s="164" t="s">
        <v>2696</v>
      </c>
      <c r="K214" s="163" t="s">
        <v>2322</v>
      </c>
      <c r="L214" s="163" t="s">
        <v>2383</v>
      </c>
      <c r="M214" s="163">
        <v>12</v>
      </c>
      <c r="N214" s="163" t="s">
        <v>2396</v>
      </c>
      <c r="O214" s="163" t="s">
        <v>3270</v>
      </c>
      <c r="P214" s="163" t="s">
        <v>2398</v>
      </c>
      <c r="Q214" s="163">
        <v>10762</v>
      </c>
      <c r="R214" s="165"/>
    </row>
    <row r="215" spans="1:18">
      <c r="A215" s="163" t="s">
        <v>3271</v>
      </c>
      <c r="B215" s="163" t="s">
        <v>3272</v>
      </c>
      <c r="C215" s="163" t="s">
        <v>1490</v>
      </c>
      <c r="D215" s="163" t="s">
        <v>3273</v>
      </c>
      <c r="E215" s="163">
        <v>4</v>
      </c>
      <c r="F215" s="163" t="s">
        <v>2330</v>
      </c>
      <c r="G215" s="163" t="s">
        <v>2331</v>
      </c>
      <c r="H215" s="164">
        <v>13</v>
      </c>
      <c r="I215" s="163" t="s">
        <v>1222</v>
      </c>
      <c r="J215" s="164" t="s">
        <v>2390</v>
      </c>
      <c r="K215" s="163" t="s">
        <v>2322</v>
      </c>
      <c r="L215" s="163" t="s">
        <v>2333</v>
      </c>
      <c r="M215" s="163">
        <v>5</v>
      </c>
      <c r="N215" s="163" t="s">
        <v>2904</v>
      </c>
      <c r="O215" s="163" t="s">
        <v>3274</v>
      </c>
      <c r="P215" s="163" t="s">
        <v>2362</v>
      </c>
      <c r="Q215" s="163">
        <v>10763</v>
      </c>
      <c r="R215" s="165"/>
    </row>
    <row r="216" spans="1:18">
      <c r="A216" s="163" t="s">
        <v>3275</v>
      </c>
      <c r="B216" s="163" t="s">
        <v>3276</v>
      </c>
      <c r="C216" s="163" t="s">
        <v>1491</v>
      </c>
      <c r="D216" s="163" t="s">
        <v>3277</v>
      </c>
      <c r="E216" s="163">
        <v>4</v>
      </c>
      <c r="F216" s="163" t="s">
        <v>2330</v>
      </c>
      <c r="G216" s="163" t="s">
        <v>2331</v>
      </c>
      <c r="H216" s="164">
        <v>13</v>
      </c>
      <c r="I216" s="163" t="s">
        <v>1222</v>
      </c>
      <c r="J216" s="164" t="s">
        <v>2426</v>
      </c>
      <c r="K216" s="163" t="s">
        <v>2322</v>
      </c>
      <c r="L216" s="163" t="s">
        <v>2333</v>
      </c>
      <c r="M216" s="163">
        <v>6</v>
      </c>
      <c r="N216" s="163" t="s">
        <v>2334</v>
      </c>
      <c r="O216" s="163" t="s">
        <v>3278</v>
      </c>
      <c r="P216" s="163" t="s">
        <v>2336</v>
      </c>
      <c r="Q216" s="163">
        <v>10764</v>
      </c>
      <c r="R216" s="165"/>
    </row>
    <row r="217" spans="1:18">
      <c r="A217" s="163" t="s">
        <v>3279</v>
      </c>
      <c r="B217" s="163" t="s">
        <v>3280</v>
      </c>
      <c r="C217" s="163" t="s">
        <v>1492</v>
      </c>
      <c r="D217" s="163" t="s">
        <v>3281</v>
      </c>
      <c r="E217" s="163">
        <v>4</v>
      </c>
      <c r="F217" s="163" t="s">
        <v>2330</v>
      </c>
      <c r="G217" s="163" t="s">
        <v>2331</v>
      </c>
      <c r="H217" s="164">
        <v>13</v>
      </c>
      <c r="I217" s="163" t="s">
        <v>1222</v>
      </c>
      <c r="J217" s="164" t="s">
        <v>2463</v>
      </c>
      <c r="K217" s="163" t="s">
        <v>2322</v>
      </c>
      <c r="L217" s="163" t="s">
        <v>2333</v>
      </c>
      <c r="M217" s="163">
        <v>5</v>
      </c>
      <c r="N217" s="163" t="s">
        <v>2349</v>
      </c>
      <c r="O217" s="163" t="s">
        <v>3282</v>
      </c>
      <c r="P217" s="163" t="s">
        <v>2362</v>
      </c>
      <c r="Q217" s="163">
        <v>10765</v>
      </c>
      <c r="R217" s="165"/>
    </row>
    <row r="218" spans="1:18">
      <c r="A218" s="163" t="s">
        <v>3283</v>
      </c>
      <c r="B218" s="163" t="s">
        <v>3284</v>
      </c>
      <c r="C218" s="163" t="s">
        <v>1493</v>
      </c>
      <c r="D218" s="163" t="s">
        <v>3285</v>
      </c>
      <c r="E218" s="163">
        <v>4</v>
      </c>
      <c r="F218" s="163" t="s">
        <v>2330</v>
      </c>
      <c r="G218" s="163" t="s">
        <v>2331</v>
      </c>
      <c r="H218" s="164">
        <v>13</v>
      </c>
      <c r="I218" s="163" t="s">
        <v>1222</v>
      </c>
      <c r="J218" s="164" t="s">
        <v>2426</v>
      </c>
      <c r="K218" s="163" t="s">
        <v>2322</v>
      </c>
      <c r="L218" s="163" t="s">
        <v>2333</v>
      </c>
      <c r="M218" s="163">
        <v>7</v>
      </c>
      <c r="N218" s="163" t="s">
        <v>2904</v>
      </c>
      <c r="O218" s="163" t="s">
        <v>3286</v>
      </c>
      <c r="P218" s="163" t="s">
        <v>2726</v>
      </c>
      <c r="Q218" s="163">
        <v>10766</v>
      </c>
      <c r="R218" s="165"/>
    </row>
    <row r="219" spans="1:18">
      <c r="A219" s="163" t="s">
        <v>3287</v>
      </c>
      <c r="B219" s="163" t="s">
        <v>3288</v>
      </c>
      <c r="C219" s="163" t="s">
        <v>1494</v>
      </c>
      <c r="D219" s="163" t="s">
        <v>3289</v>
      </c>
      <c r="E219" s="163">
        <v>4</v>
      </c>
      <c r="F219" s="163" t="s">
        <v>2330</v>
      </c>
      <c r="G219" s="163" t="s">
        <v>2331</v>
      </c>
      <c r="H219" s="164">
        <v>13</v>
      </c>
      <c r="I219" s="163" t="s">
        <v>1222</v>
      </c>
      <c r="J219" s="164" t="s">
        <v>2390</v>
      </c>
      <c r="K219" s="163" t="s">
        <v>2322</v>
      </c>
      <c r="L219" s="163" t="s">
        <v>2450</v>
      </c>
      <c r="M219" s="163">
        <v>3</v>
      </c>
      <c r="N219" s="163" t="s">
        <v>2646</v>
      </c>
      <c r="O219" s="163" t="s">
        <v>3290</v>
      </c>
      <c r="P219" s="163" t="s">
        <v>3038</v>
      </c>
      <c r="Q219" s="163">
        <v>10767</v>
      </c>
      <c r="R219" s="165"/>
    </row>
    <row r="220" spans="1:18">
      <c r="A220" s="163" t="s">
        <v>3291</v>
      </c>
      <c r="B220" s="163" t="s">
        <v>3292</v>
      </c>
      <c r="C220" s="163" t="s">
        <v>1495</v>
      </c>
      <c r="D220" s="163" t="s">
        <v>1223</v>
      </c>
      <c r="E220" s="163">
        <v>4</v>
      </c>
      <c r="F220" s="163" t="s">
        <v>2308</v>
      </c>
      <c r="G220" s="163" t="s">
        <v>2309</v>
      </c>
      <c r="H220" s="164">
        <v>14</v>
      </c>
      <c r="I220" s="163" t="s">
        <v>1223</v>
      </c>
      <c r="J220" s="164" t="s">
        <v>3293</v>
      </c>
      <c r="K220" s="163" t="s">
        <v>2311</v>
      </c>
      <c r="L220" s="163" t="s">
        <v>2312</v>
      </c>
      <c r="M220" s="163">
        <v>18</v>
      </c>
      <c r="N220" s="163" t="s">
        <v>2313</v>
      </c>
      <c r="O220" s="163" t="s">
        <v>3294</v>
      </c>
      <c r="P220" s="163" t="s">
        <v>2315</v>
      </c>
      <c r="Q220" s="163">
        <v>10660</v>
      </c>
      <c r="R220" s="165"/>
    </row>
    <row r="221" spans="1:18">
      <c r="A221" s="163" t="s">
        <v>3295</v>
      </c>
      <c r="B221" s="163" t="s">
        <v>3296</v>
      </c>
      <c r="C221" s="163" t="s">
        <v>1496</v>
      </c>
      <c r="D221" s="163" t="s">
        <v>3297</v>
      </c>
      <c r="E221" s="163">
        <v>4</v>
      </c>
      <c r="F221" s="163" t="s">
        <v>2319</v>
      </c>
      <c r="G221" s="163" t="s">
        <v>2320</v>
      </c>
      <c r="H221" s="164">
        <v>14</v>
      </c>
      <c r="I221" s="163" t="s">
        <v>1223</v>
      </c>
      <c r="J221" s="164" t="s">
        <v>3298</v>
      </c>
      <c r="K221" s="163" t="s">
        <v>2311</v>
      </c>
      <c r="L221" s="163" t="s">
        <v>2323</v>
      </c>
      <c r="M221" s="163">
        <v>14</v>
      </c>
      <c r="N221" s="163" t="s">
        <v>2367</v>
      </c>
      <c r="O221" s="163" t="s">
        <v>3299</v>
      </c>
      <c r="P221" s="163" t="s">
        <v>3300</v>
      </c>
      <c r="Q221" s="163">
        <v>10688</v>
      </c>
      <c r="R221" s="165"/>
    </row>
    <row r="222" spans="1:18">
      <c r="A222" s="163" t="s">
        <v>3301</v>
      </c>
      <c r="B222" s="163" t="s">
        <v>3302</v>
      </c>
      <c r="C222" s="163" t="s">
        <v>1497</v>
      </c>
      <c r="D222" s="163" t="s">
        <v>3303</v>
      </c>
      <c r="E222" s="163">
        <v>4</v>
      </c>
      <c r="F222" s="163" t="s">
        <v>2330</v>
      </c>
      <c r="G222" s="163" t="s">
        <v>2331</v>
      </c>
      <c r="H222" s="164">
        <v>14</v>
      </c>
      <c r="I222" s="163" t="s">
        <v>1223</v>
      </c>
      <c r="J222" s="164" t="s">
        <v>2390</v>
      </c>
      <c r="K222" s="163" t="s">
        <v>2311</v>
      </c>
      <c r="L222" s="163" t="s">
        <v>2333</v>
      </c>
      <c r="M222" s="163">
        <v>5</v>
      </c>
      <c r="N222" s="163" t="s">
        <v>2334</v>
      </c>
      <c r="O222" s="163" t="s">
        <v>3304</v>
      </c>
      <c r="P222" s="163" t="s">
        <v>2362</v>
      </c>
      <c r="Q222" s="163">
        <v>10768</v>
      </c>
      <c r="R222" s="165"/>
    </row>
    <row r="223" spans="1:18">
      <c r="A223" s="163" t="s">
        <v>3305</v>
      </c>
      <c r="B223" s="163" t="s">
        <v>3306</v>
      </c>
      <c r="C223" s="163" t="s">
        <v>1498</v>
      </c>
      <c r="D223" s="163" t="s">
        <v>3307</v>
      </c>
      <c r="E223" s="163">
        <v>4</v>
      </c>
      <c r="F223" s="163" t="s">
        <v>2330</v>
      </c>
      <c r="G223" s="163" t="s">
        <v>2331</v>
      </c>
      <c r="H223" s="164">
        <v>14</v>
      </c>
      <c r="I223" s="163" t="s">
        <v>1223</v>
      </c>
      <c r="J223" s="164" t="s">
        <v>3308</v>
      </c>
      <c r="K223" s="163" t="s">
        <v>2322</v>
      </c>
      <c r="L223" s="163" t="s">
        <v>2333</v>
      </c>
      <c r="M223" s="163">
        <v>5</v>
      </c>
      <c r="N223" s="163" t="s">
        <v>2334</v>
      </c>
      <c r="O223" s="163" t="s">
        <v>3309</v>
      </c>
      <c r="P223" s="163" t="s">
        <v>2362</v>
      </c>
      <c r="Q223" s="163">
        <v>10769</v>
      </c>
      <c r="R223" s="165"/>
    </row>
    <row r="224" spans="1:18">
      <c r="A224" s="163" t="s">
        <v>3310</v>
      </c>
      <c r="B224" s="163" t="s">
        <v>3311</v>
      </c>
      <c r="C224" s="163" t="s">
        <v>1499</v>
      </c>
      <c r="D224" s="163" t="s">
        <v>3312</v>
      </c>
      <c r="E224" s="163">
        <v>4</v>
      </c>
      <c r="F224" s="163" t="s">
        <v>2330</v>
      </c>
      <c r="G224" s="163" t="s">
        <v>2331</v>
      </c>
      <c r="H224" s="164">
        <v>14</v>
      </c>
      <c r="I224" s="163" t="s">
        <v>1223</v>
      </c>
      <c r="J224" s="164" t="s">
        <v>2895</v>
      </c>
      <c r="K224" s="163" t="s">
        <v>2322</v>
      </c>
      <c r="L224" s="163" t="s">
        <v>2333</v>
      </c>
      <c r="M224" s="163">
        <v>5</v>
      </c>
      <c r="N224" s="163" t="s">
        <v>2334</v>
      </c>
      <c r="O224" s="163" t="s">
        <v>3313</v>
      </c>
      <c r="P224" s="163" t="s">
        <v>2362</v>
      </c>
      <c r="Q224" s="163">
        <v>10770</v>
      </c>
      <c r="R224" s="165"/>
    </row>
    <row r="225" spans="1:18">
      <c r="A225" s="163" t="s">
        <v>3314</v>
      </c>
      <c r="B225" s="163" t="s">
        <v>3315</v>
      </c>
      <c r="C225" s="163" t="s">
        <v>1500</v>
      </c>
      <c r="D225" s="163" t="s">
        <v>3316</v>
      </c>
      <c r="E225" s="163">
        <v>4</v>
      </c>
      <c r="F225" s="163" t="s">
        <v>2330</v>
      </c>
      <c r="G225" s="163" t="s">
        <v>2331</v>
      </c>
      <c r="H225" s="164">
        <v>14</v>
      </c>
      <c r="I225" s="163" t="s">
        <v>1223</v>
      </c>
      <c r="J225" s="164" t="s">
        <v>2390</v>
      </c>
      <c r="K225" s="163" t="s">
        <v>2322</v>
      </c>
      <c r="L225" s="163" t="s">
        <v>2333</v>
      </c>
      <c r="M225" s="163">
        <v>5</v>
      </c>
      <c r="N225" s="163" t="s">
        <v>2334</v>
      </c>
      <c r="O225" s="163" t="s">
        <v>3317</v>
      </c>
      <c r="P225" s="163" t="s">
        <v>2362</v>
      </c>
      <c r="Q225" s="163">
        <v>10771</v>
      </c>
      <c r="R225" s="165"/>
    </row>
    <row r="226" spans="1:18">
      <c r="A226" s="163" t="s">
        <v>3318</v>
      </c>
      <c r="B226" s="163" t="s">
        <v>3319</v>
      </c>
      <c r="C226" s="163" t="s">
        <v>1501</v>
      </c>
      <c r="D226" s="163" t="s">
        <v>3320</v>
      </c>
      <c r="E226" s="163">
        <v>4</v>
      </c>
      <c r="F226" s="163" t="s">
        <v>2330</v>
      </c>
      <c r="G226" s="163" t="s">
        <v>2331</v>
      </c>
      <c r="H226" s="164">
        <v>14</v>
      </c>
      <c r="I226" s="163" t="s">
        <v>1223</v>
      </c>
      <c r="J226" s="164" t="s">
        <v>3029</v>
      </c>
      <c r="K226" s="163" t="s">
        <v>2322</v>
      </c>
      <c r="L226" s="163" t="s">
        <v>2383</v>
      </c>
      <c r="M226" s="163">
        <v>12</v>
      </c>
      <c r="N226" s="163" t="s">
        <v>2396</v>
      </c>
      <c r="O226" s="163" t="s">
        <v>3321</v>
      </c>
      <c r="P226" s="163" t="s">
        <v>2398</v>
      </c>
      <c r="Q226" s="163">
        <v>10772</v>
      </c>
      <c r="R226" s="165"/>
    </row>
    <row r="227" spans="1:18">
      <c r="A227" s="163" t="s">
        <v>3322</v>
      </c>
      <c r="B227" s="163" t="s">
        <v>3323</v>
      </c>
      <c r="C227" s="163" t="s">
        <v>1502</v>
      </c>
      <c r="D227" s="163" t="s">
        <v>3324</v>
      </c>
      <c r="E227" s="163">
        <v>4</v>
      </c>
      <c r="F227" s="163" t="s">
        <v>2330</v>
      </c>
      <c r="G227" s="163" t="s">
        <v>2331</v>
      </c>
      <c r="H227" s="164">
        <v>14</v>
      </c>
      <c r="I227" s="163" t="s">
        <v>1223</v>
      </c>
      <c r="J227" s="164" t="s">
        <v>2426</v>
      </c>
      <c r="K227" s="163" t="s">
        <v>2311</v>
      </c>
      <c r="L227" s="163" t="s">
        <v>2333</v>
      </c>
      <c r="M227" s="163">
        <v>5</v>
      </c>
      <c r="N227" s="163" t="s">
        <v>2334</v>
      </c>
      <c r="O227" s="163" t="s">
        <v>3325</v>
      </c>
      <c r="P227" s="163" t="s">
        <v>2362</v>
      </c>
      <c r="Q227" s="163">
        <v>10773</v>
      </c>
      <c r="R227" s="165"/>
    </row>
    <row r="228" spans="1:18">
      <c r="A228" s="163" t="s">
        <v>3326</v>
      </c>
      <c r="B228" s="163" t="s">
        <v>3327</v>
      </c>
      <c r="C228" s="163" t="s">
        <v>1503</v>
      </c>
      <c r="D228" s="163" t="s">
        <v>3328</v>
      </c>
      <c r="E228" s="163">
        <v>4</v>
      </c>
      <c r="F228" s="163" t="s">
        <v>2330</v>
      </c>
      <c r="G228" s="163" t="s">
        <v>2331</v>
      </c>
      <c r="H228" s="164">
        <v>14</v>
      </c>
      <c r="I228" s="163" t="s">
        <v>1223</v>
      </c>
      <c r="J228" s="164" t="s">
        <v>2463</v>
      </c>
      <c r="K228" s="163" t="s">
        <v>2322</v>
      </c>
      <c r="L228" s="163" t="s">
        <v>2333</v>
      </c>
      <c r="M228" s="163">
        <v>5</v>
      </c>
      <c r="N228" s="163" t="s">
        <v>2334</v>
      </c>
      <c r="O228" s="163" t="s">
        <v>3329</v>
      </c>
      <c r="P228" s="163" t="s">
        <v>2362</v>
      </c>
      <c r="Q228" s="163">
        <v>10774</v>
      </c>
      <c r="R228" s="165"/>
    </row>
    <row r="229" spans="1:18">
      <c r="A229" s="163" t="s">
        <v>3330</v>
      </c>
      <c r="B229" s="163" t="s">
        <v>3331</v>
      </c>
      <c r="C229" s="163" t="s">
        <v>1504</v>
      </c>
      <c r="D229" s="163" t="s">
        <v>3332</v>
      </c>
      <c r="E229" s="163">
        <v>4</v>
      </c>
      <c r="F229" s="163" t="s">
        <v>2330</v>
      </c>
      <c r="G229" s="163" t="s">
        <v>2331</v>
      </c>
      <c r="H229" s="164">
        <v>14</v>
      </c>
      <c r="I229" s="163" t="s">
        <v>1223</v>
      </c>
      <c r="J229" s="164" t="s">
        <v>3333</v>
      </c>
      <c r="K229" s="163" t="s">
        <v>2322</v>
      </c>
      <c r="L229" s="163" t="s">
        <v>2333</v>
      </c>
      <c r="M229" s="163">
        <v>5</v>
      </c>
      <c r="N229" s="163" t="s">
        <v>2334</v>
      </c>
      <c r="O229" s="163" t="s">
        <v>3334</v>
      </c>
      <c r="P229" s="163" t="s">
        <v>2362</v>
      </c>
      <c r="Q229" s="163">
        <v>10775</v>
      </c>
      <c r="R229" s="165"/>
    </row>
    <row r="230" spans="1:18">
      <c r="A230" s="163" t="s">
        <v>3335</v>
      </c>
      <c r="B230" s="163" t="s">
        <v>3336</v>
      </c>
      <c r="C230" s="163" t="s">
        <v>1505</v>
      </c>
      <c r="D230" s="163" t="s">
        <v>3337</v>
      </c>
      <c r="E230" s="163">
        <v>4</v>
      </c>
      <c r="F230" s="163" t="s">
        <v>2330</v>
      </c>
      <c r="G230" s="163" t="s">
        <v>2331</v>
      </c>
      <c r="H230" s="164">
        <v>14</v>
      </c>
      <c r="I230" s="163" t="s">
        <v>1223</v>
      </c>
      <c r="J230" s="164" t="s">
        <v>2546</v>
      </c>
      <c r="K230" s="163" t="s">
        <v>2311</v>
      </c>
      <c r="L230" s="163" t="s">
        <v>2333</v>
      </c>
      <c r="M230" s="163">
        <v>5</v>
      </c>
      <c r="N230" s="163" t="s">
        <v>2334</v>
      </c>
      <c r="O230" s="163" t="s">
        <v>3338</v>
      </c>
      <c r="P230" s="163" t="s">
        <v>2362</v>
      </c>
      <c r="Q230" s="163">
        <v>10776</v>
      </c>
      <c r="R230" s="165"/>
    </row>
    <row r="231" spans="1:18">
      <c r="A231" s="163" t="s">
        <v>3339</v>
      </c>
      <c r="B231" s="163" t="s">
        <v>3340</v>
      </c>
      <c r="C231" s="163" t="s">
        <v>1506</v>
      </c>
      <c r="D231" s="163" t="s">
        <v>3341</v>
      </c>
      <c r="E231" s="163">
        <v>4</v>
      </c>
      <c r="F231" s="163" t="s">
        <v>2330</v>
      </c>
      <c r="G231" s="163" t="s">
        <v>2331</v>
      </c>
      <c r="H231" s="164">
        <v>14</v>
      </c>
      <c r="I231" s="163" t="s">
        <v>1223</v>
      </c>
      <c r="J231" s="164" t="s">
        <v>3020</v>
      </c>
      <c r="K231" s="163" t="s">
        <v>2311</v>
      </c>
      <c r="L231" s="163" t="s">
        <v>2333</v>
      </c>
      <c r="M231" s="163">
        <v>6</v>
      </c>
      <c r="N231" s="163" t="s">
        <v>2349</v>
      </c>
      <c r="O231" s="163" t="s">
        <v>3342</v>
      </c>
      <c r="P231" s="163" t="s">
        <v>2336</v>
      </c>
      <c r="Q231" s="163">
        <v>10777</v>
      </c>
      <c r="R231" s="165"/>
    </row>
    <row r="232" spans="1:18">
      <c r="A232" s="163" t="s">
        <v>3343</v>
      </c>
      <c r="B232" s="163" t="s">
        <v>3344</v>
      </c>
      <c r="C232" s="163" t="s">
        <v>1507</v>
      </c>
      <c r="D232" s="163" t="s">
        <v>3345</v>
      </c>
      <c r="E232" s="163">
        <v>4</v>
      </c>
      <c r="F232" s="163" t="s">
        <v>2330</v>
      </c>
      <c r="G232" s="163" t="s">
        <v>2331</v>
      </c>
      <c r="H232" s="164">
        <v>14</v>
      </c>
      <c r="I232" s="163" t="s">
        <v>1223</v>
      </c>
      <c r="J232" s="164" t="s">
        <v>3346</v>
      </c>
      <c r="K232" s="163" t="s">
        <v>2322</v>
      </c>
      <c r="L232" s="163" t="s">
        <v>2450</v>
      </c>
      <c r="M232" s="163">
        <v>2</v>
      </c>
      <c r="N232" s="163" t="s">
        <v>2490</v>
      </c>
      <c r="O232" s="163" t="s">
        <v>3347</v>
      </c>
      <c r="P232" s="163" t="s">
        <v>2453</v>
      </c>
      <c r="Q232" s="163">
        <v>10778</v>
      </c>
      <c r="R232" s="165"/>
    </row>
    <row r="233" spans="1:18">
      <c r="A233" s="163" t="s">
        <v>3348</v>
      </c>
      <c r="B233" s="163" t="s">
        <v>3349</v>
      </c>
      <c r="C233" s="163" t="s">
        <v>1508</v>
      </c>
      <c r="D233" s="163" t="s">
        <v>3350</v>
      </c>
      <c r="E233" s="163">
        <v>4</v>
      </c>
      <c r="F233" s="163" t="s">
        <v>2330</v>
      </c>
      <c r="G233" s="163" t="s">
        <v>2331</v>
      </c>
      <c r="H233" s="164">
        <v>14</v>
      </c>
      <c r="I233" s="163" t="s">
        <v>1223</v>
      </c>
      <c r="J233" s="164" t="s">
        <v>2463</v>
      </c>
      <c r="K233" s="163" t="s">
        <v>2322</v>
      </c>
      <c r="L233" s="163" t="s">
        <v>2333</v>
      </c>
      <c r="M233" s="163">
        <v>6</v>
      </c>
      <c r="N233" s="163" t="s">
        <v>2334</v>
      </c>
      <c r="O233" s="163" t="s">
        <v>3351</v>
      </c>
      <c r="P233" s="163" t="s">
        <v>2336</v>
      </c>
      <c r="Q233" s="163">
        <v>10779</v>
      </c>
      <c r="R233" s="165"/>
    </row>
    <row r="234" spans="1:18">
      <c r="A234" s="163" t="s">
        <v>3352</v>
      </c>
      <c r="B234" s="163" t="s">
        <v>3353</v>
      </c>
      <c r="C234" s="163" t="s">
        <v>1509</v>
      </c>
      <c r="D234" s="163" t="s">
        <v>3354</v>
      </c>
      <c r="E234" s="163">
        <v>4</v>
      </c>
      <c r="F234" s="163" t="s">
        <v>2330</v>
      </c>
      <c r="G234" s="163" t="s">
        <v>2331</v>
      </c>
      <c r="H234" s="164">
        <v>14</v>
      </c>
      <c r="I234" s="163" t="s">
        <v>1223</v>
      </c>
      <c r="J234" s="164" t="s">
        <v>3355</v>
      </c>
      <c r="K234" s="163" t="s">
        <v>2322</v>
      </c>
      <c r="L234" s="163" t="s">
        <v>2450</v>
      </c>
      <c r="M234" s="163">
        <v>2</v>
      </c>
      <c r="N234" s="163" t="s">
        <v>2490</v>
      </c>
      <c r="O234" s="163" t="s">
        <v>3356</v>
      </c>
      <c r="P234" s="163" t="s">
        <v>2453</v>
      </c>
      <c r="Q234" s="163">
        <v>10780</v>
      </c>
      <c r="R234" s="165"/>
    </row>
    <row r="235" spans="1:18">
      <c r="A235" s="163" t="s">
        <v>3357</v>
      </c>
      <c r="B235" s="163" t="s">
        <v>3358</v>
      </c>
      <c r="C235" s="163" t="s">
        <v>1510</v>
      </c>
      <c r="D235" s="163" t="s">
        <v>3359</v>
      </c>
      <c r="E235" s="163">
        <v>4</v>
      </c>
      <c r="F235" s="163" t="s">
        <v>2330</v>
      </c>
      <c r="G235" s="163" t="s">
        <v>2331</v>
      </c>
      <c r="H235" s="164">
        <v>14</v>
      </c>
      <c r="I235" s="163" t="s">
        <v>1223</v>
      </c>
      <c r="J235" s="164" t="s">
        <v>3360</v>
      </c>
      <c r="K235" s="163" t="s">
        <v>2322</v>
      </c>
      <c r="L235" s="163" t="s">
        <v>2450</v>
      </c>
      <c r="M235" s="163">
        <v>2</v>
      </c>
      <c r="N235" s="163" t="s">
        <v>2451</v>
      </c>
      <c r="O235" s="163" t="s">
        <v>3361</v>
      </c>
      <c r="P235" s="163" t="s">
        <v>2453</v>
      </c>
      <c r="Q235" s="163">
        <v>10781</v>
      </c>
      <c r="R235" s="165"/>
    </row>
    <row r="236" spans="1:18">
      <c r="A236" s="163" t="s">
        <v>3362</v>
      </c>
      <c r="B236" s="163" t="s">
        <v>3363</v>
      </c>
      <c r="C236" s="163" t="s">
        <v>1540</v>
      </c>
      <c r="D236" s="163" t="s">
        <v>1227</v>
      </c>
      <c r="E236" s="163">
        <v>4</v>
      </c>
      <c r="F236" s="163" t="s">
        <v>2319</v>
      </c>
      <c r="G236" s="163" t="s">
        <v>2320</v>
      </c>
      <c r="H236" s="164">
        <v>15</v>
      </c>
      <c r="I236" s="163" t="s">
        <v>1227</v>
      </c>
      <c r="J236" s="164" t="s">
        <v>3364</v>
      </c>
      <c r="K236" s="163" t="s">
        <v>2322</v>
      </c>
      <c r="L236" s="163" t="s">
        <v>2311</v>
      </c>
      <c r="M236" s="163">
        <v>16</v>
      </c>
      <c r="N236" s="163" t="s">
        <v>2774</v>
      </c>
      <c r="O236" s="163" t="s">
        <v>3365</v>
      </c>
      <c r="P236" s="163" t="s">
        <v>2652</v>
      </c>
      <c r="Q236" s="163">
        <v>10689</v>
      </c>
      <c r="R236" s="165"/>
    </row>
    <row r="237" spans="1:18">
      <c r="A237" s="163" t="s">
        <v>3366</v>
      </c>
      <c r="B237" s="163" t="s">
        <v>3367</v>
      </c>
      <c r="C237" s="163" t="s">
        <v>1541</v>
      </c>
      <c r="D237" s="163" t="s">
        <v>3368</v>
      </c>
      <c r="E237" s="163">
        <v>4</v>
      </c>
      <c r="F237" s="163" t="s">
        <v>2330</v>
      </c>
      <c r="G237" s="163" t="s">
        <v>2331</v>
      </c>
      <c r="H237" s="164">
        <v>15</v>
      </c>
      <c r="I237" s="163" t="s">
        <v>1227</v>
      </c>
      <c r="J237" s="164" t="s">
        <v>2426</v>
      </c>
      <c r="K237" s="163" t="s">
        <v>2322</v>
      </c>
      <c r="L237" s="163" t="s">
        <v>2333</v>
      </c>
      <c r="M237" s="163">
        <v>5</v>
      </c>
      <c r="N237" s="163" t="s">
        <v>2360</v>
      </c>
      <c r="O237" s="163" t="s">
        <v>3369</v>
      </c>
      <c r="P237" s="163" t="s">
        <v>2362</v>
      </c>
      <c r="Q237" s="163">
        <v>10782</v>
      </c>
      <c r="R237" s="165"/>
    </row>
    <row r="238" spans="1:18">
      <c r="A238" s="163" t="s">
        <v>3370</v>
      </c>
      <c r="B238" s="163" t="s">
        <v>3371</v>
      </c>
      <c r="C238" s="163" t="s">
        <v>1542</v>
      </c>
      <c r="D238" s="163" t="s">
        <v>3372</v>
      </c>
      <c r="E238" s="163">
        <v>4</v>
      </c>
      <c r="F238" s="163" t="s">
        <v>2330</v>
      </c>
      <c r="G238" s="163" t="s">
        <v>2331</v>
      </c>
      <c r="H238" s="164">
        <v>15</v>
      </c>
      <c r="I238" s="163" t="s">
        <v>1227</v>
      </c>
      <c r="J238" s="164" t="s">
        <v>3373</v>
      </c>
      <c r="K238" s="163" t="s">
        <v>2322</v>
      </c>
      <c r="L238" s="163" t="s">
        <v>2333</v>
      </c>
      <c r="M238" s="163">
        <v>5</v>
      </c>
      <c r="N238" s="163" t="s">
        <v>2360</v>
      </c>
      <c r="O238" s="163" t="s">
        <v>3374</v>
      </c>
      <c r="P238" s="163" t="s">
        <v>2362</v>
      </c>
      <c r="Q238" s="163">
        <v>10784</v>
      </c>
      <c r="R238" s="165"/>
    </row>
    <row r="239" spans="1:18">
      <c r="A239" s="163" t="s">
        <v>3375</v>
      </c>
      <c r="B239" s="163" t="s">
        <v>3376</v>
      </c>
      <c r="C239" s="163" t="s">
        <v>1543</v>
      </c>
      <c r="D239" s="163" t="s">
        <v>3377</v>
      </c>
      <c r="E239" s="163">
        <v>4</v>
      </c>
      <c r="F239" s="163" t="s">
        <v>2330</v>
      </c>
      <c r="G239" s="163" t="s">
        <v>2331</v>
      </c>
      <c r="H239" s="164">
        <v>15</v>
      </c>
      <c r="I239" s="163" t="s">
        <v>1227</v>
      </c>
      <c r="J239" s="164" t="s">
        <v>2958</v>
      </c>
      <c r="K239" s="163" t="s">
        <v>2322</v>
      </c>
      <c r="L239" s="163" t="s">
        <v>2333</v>
      </c>
      <c r="M239" s="163">
        <v>6</v>
      </c>
      <c r="N239" s="163" t="s">
        <v>2334</v>
      </c>
      <c r="O239" s="163" t="s">
        <v>3378</v>
      </c>
      <c r="P239" s="163" t="s">
        <v>2336</v>
      </c>
      <c r="Q239" s="163">
        <v>10785</v>
      </c>
      <c r="R239" s="165"/>
    </row>
    <row r="240" spans="1:18">
      <c r="A240" s="163" t="s">
        <v>3379</v>
      </c>
      <c r="B240" s="163" t="s">
        <v>3380</v>
      </c>
      <c r="C240" s="163" t="s">
        <v>1544</v>
      </c>
      <c r="D240" s="163" t="s">
        <v>3381</v>
      </c>
      <c r="E240" s="163">
        <v>4</v>
      </c>
      <c r="F240" s="163" t="s">
        <v>2330</v>
      </c>
      <c r="G240" s="163" t="s">
        <v>2331</v>
      </c>
      <c r="H240" s="164">
        <v>15</v>
      </c>
      <c r="I240" s="163" t="s">
        <v>1227</v>
      </c>
      <c r="J240" s="164" t="s">
        <v>3382</v>
      </c>
      <c r="K240" s="163" t="s">
        <v>2322</v>
      </c>
      <c r="L240" s="163" t="s">
        <v>2333</v>
      </c>
      <c r="M240" s="163">
        <v>5</v>
      </c>
      <c r="N240" s="163" t="s">
        <v>2334</v>
      </c>
      <c r="O240" s="163" t="s">
        <v>3383</v>
      </c>
      <c r="P240" s="163" t="s">
        <v>2362</v>
      </c>
      <c r="Q240" s="163">
        <v>10786</v>
      </c>
      <c r="R240" s="165"/>
    </row>
    <row r="241" spans="1:18">
      <c r="A241" s="163" t="s">
        <v>3384</v>
      </c>
      <c r="B241" s="163" t="s">
        <v>3385</v>
      </c>
      <c r="C241" s="163" t="s">
        <v>1545</v>
      </c>
      <c r="D241" s="163" t="s">
        <v>3386</v>
      </c>
      <c r="E241" s="163">
        <v>4</v>
      </c>
      <c r="F241" s="163" t="s">
        <v>2330</v>
      </c>
      <c r="G241" s="163" t="s">
        <v>2331</v>
      </c>
      <c r="H241" s="164">
        <v>15</v>
      </c>
      <c r="I241" s="163" t="s">
        <v>1227</v>
      </c>
      <c r="J241" s="164" t="s">
        <v>2909</v>
      </c>
      <c r="K241" s="163" t="s">
        <v>2322</v>
      </c>
      <c r="L241" s="163" t="s">
        <v>2341</v>
      </c>
      <c r="M241" s="163">
        <v>9</v>
      </c>
      <c r="N241" s="163" t="s">
        <v>2342</v>
      </c>
      <c r="O241" s="163" t="s">
        <v>3387</v>
      </c>
      <c r="P241" s="163" t="s">
        <v>2404</v>
      </c>
      <c r="Q241" s="163">
        <v>10787</v>
      </c>
      <c r="R241" s="165"/>
    </row>
    <row r="242" spans="1:18">
      <c r="A242" s="163" t="s">
        <v>3388</v>
      </c>
      <c r="B242" s="163" t="s">
        <v>3389</v>
      </c>
      <c r="C242" s="163" t="s">
        <v>1546</v>
      </c>
      <c r="D242" s="163" t="s">
        <v>3390</v>
      </c>
      <c r="E242" s="163">
        <v>4</v>
      </c>
      <c r="F242" s="163" t="s">
        <v>2330</v>
      </c>
      <c r="G242" s="163" t="s">
        <v>2331</v>
      </c>
      <c r="H242" s="164">
        <v>15</v>
      </c>
      <c r="I242" s="163" t="s">
        <v>1227</v>
      </c>
      <c r="J242" s="164" t="s">
        <v>2426</v>
      </c>
      <c r="K242" s="163" t="s">
        <v>2322</v>
      </c>
      <c r="L242" s="163" t="s">
        <v>2450</v>
      </c>
      <c r="M242" s="163">
        <v>2</v>
      </c>
      <c r="N242" s="163" t="s">
        <v>2490</v>
      </c>
      <c r="O242" s="163" t="s">
        <v>3391</v>
      </c>
      <c r="P242" s="163" t="s">
        <v>2453</v>
      </c>
      <c r="Q242" s="163">
        <v>10788</v>
      </c>
      <c r="R242" s="165"/>
    </row>
    <row r="243" spans="1:18">
      <c r="A243" s="163" t="s">
        <v>3392</v>
      </c>
      <c r="B243" s="163" t="s">
        <v>3393</v>
      </c>
      <c r="C243" s="163" t="s">
        <v>1511</v>
      </c>
      <c r="D243" s="163" t="s">
        <v>3394</v>
      </c>
      <c r="E243" s="163">
        <v>4</v>
      </c>
      <c r="F243" s="163" t="s">
        <v>2319</v>
      </c>
      <c r="G243" s="163" t="s">
        <v>2320</v>
      </c>
      <c r="H243" s="164">
        <v>16</v>
      </c>
      <c r="I243" s="163" t="s">
        <v>1224</v>
      </c>
      <c r="J243" s="164" t="s">
        <v>3395</v>
      </c>
      <c r="K243" s="163" t="s">
        <v>2311</v>
      </c>
      <c r="L243" s="163" t="s">
        <v>2311</v>
      </c>
      <c r="M243" s="163">
        <v>17</v>
      </c>
      <c r="N243" s="163" t="s">
        <v>2457</v>
      </c>
      <c r="O243" s="163" t="s">
        <v>3396</v>
      </c>
      <c r="P243" s="163" t="s">
        <v>2459</v>
      </c>
      <c r="Q243" s="163">
        <v>10690</v>
      </c>
      <c r="R243" s="165"/>
    </row>
    <row r="244" spans="1:18">
      <c r="A244" s="163" t="s">
        <v>3397</v>
      </c>
      <c r="B244" s="163" t="s">
        <v>3398</v>
      </c>
      <c r="C244" s="163" t="s">
        <v>1512</v>
      </c>
      <c r="D244" s="163" t="s">
        <v>3399</v>
      </c>
      <c r="E244" s="163">
        <v>4</v>
      </c>
      <c r="F244" s="163" t="s">
        <v>2319</v>
      </c>
      <c r="G244" s="163" t="s">
        <v>2320</v>
      </c>
      <c r="H244" s="164">
        <v>16</v>
      </c>
      <c r="I244" s="163" t="s">
        <v>1224</v>
      </c>
      <c r="J244" s="164" t="s">
        <v>3400</v>
      </c>
      <c r="K244" s="163" t="s">
        <v>2311</v>
      </c>
      <c r="L244" s="163" t="s">
        <v>2323</v>
      </c>
      <c r="M244" s="163">
        <v>15</v>
      </c>
      <c r="N244" s="163" t="s">
        <v>2324</v>
      </c>
      <c r="O244" s="163" t="s">
        <v>3401</v>
      </c>
      <c r="P244" s="163" t="s">
        <v>2326</v>
      </c>
      <c r="Q244" s="163">
        <v>10691</v>
      </c>
      <c r="R244" s="165"/>
    </row>
    <row r="245" spans="1:18">
      <c r="A245" s="163" t="s">
        <v>3402</v>
      </c>
      <c r="B245" s="163" t="s">
        <v>3403</v>
      </c>
      <c r="C245" s="163" t="s">
        <v>1513</v>
      </c>
      <c r="D245" s="163" t="s">
        <v>3404</v>
      </c>
      <c r="E245" s="163">
        <v>4</v>
      </c>
      <c r="F245" s="163" t="s">
        <v>2330</v>
      </c>
      <c r="G245" s="163" t="s">
        <v>2331</v>
      </c>
      <c r="H245" s="164">
        <v>16</v>
      </c>
      <c r="I245" s="163" t="s">
        <v>1224</v>
      </c>
      <c r="J245" s="164" t="s">
        <v>2696</v>
      </c>
      <c r="K245" s="163" t="s">
        <v>2311</v>
      </c>
      <c r="L245" s="163" t="s">
        <v>2333</v>
      </c>
      <c r="M245" s="163">
        <v>6</v>
      </c>
      <c r="N245" s="163" t="s">
        <v>2349</v>
      </c>
      <c r="O245" s="163" t="s">
        <v>3405</v>
      </c>
      <c r="P245" s="163" t="s">
        <v>2336</v>
      </c>
      <c r="Q245" s="163">
        <v>10789</v>
      </c>
      <c r="R245" s="165"/>
    </row>
    <row r="246" spans="1:18">
      <c r="A246" s="163" t="s">
        <v>3406</v>
      </c>
      <c r="B246" s="163" t="s">
        <v>3407</v>
      </c>
      <c r="C246" s="163" t="s">
        <v>1514</v>
      </c>
      <c r="D246" s="163" t="s">
        <v>3408</v>
      </c>
      <c r="E246" s="163">
        <v>4</v>
      </c>
      <c r="F246" s="163" t="s">
        <v>2330</v>
      </c>
      <c r="G246" s="163" t="s">
        <v>2331</v>
      </c>
      <c r="H246" s="164">
        <v>16</v>
      </c>
      <c r="I246" s="163" t="s">
        <v>1224</v>
      </c>
      <c r="J246" s="164" t="s">
        <v>3409</v>
      </c>
      <c r="K246" s="163" t="s">
        <v>2311</v>
      </c>
      <c r="L246" s="163" t="s">
        <v>2383</v>
      </c>
      <c r="M246" s="163">
        <v>13</v>
      </c>
      <c r="N246" s="163" t="s">
        <v>2384</v>
      </c>
      <c r="O246" s="163" t="s">
        <v>3410</v>
      </c>
      <c r="P246" s="163" t="s">
        <v>2386</v>
      </c>
      <c r="Q246" s="163">
        <v>10790</v>
      </c>
      <c r="R246" s="165"/>
    </row>
    <row r="247" spans="1:18">
      <c r="A247" s="163" t="s">
        <v>3411</v>
      </c>
      <c r="B247" s="163" t="s">
        <v>3412</v>
      </c>
      <c r="C247" s="163" t="s">
        <v>1515</v>
      </c>
      <c r="D247" s="163" t="s">
        <v>3413</v>
      </c>
      <c r="E247" s="163">
        <v>4</v>
      </c>
      <c r="F247" s="163" t="s">
        <v>2330</v>
      </c>
      <c r="G247" s="163" t="s">
        <v>2331</v>
      </c>
      <c r="H247" s="164">
        <v>16</v>
      </c>
      <c r="I247" s="163" t="s">
        <v>1224</v>
      </c>
      <c r="J247" s="164" t="s">
        <v>3414</v>
      </c>
      <c r="K247" s="163" t="s">
        <v>2311</v>
      </c>
      <c r="L247" s="163" t="s">
        <v>2383</v>
      </c>
      <c r="M247" s="163">
        <v>13</v>
      </c>
      <c r="N247" s="163" t="s">
        <v>2384</v>
      </c>
      <c r="O247" s="163" t="s">
        <v>3415</v>
      </c>
      <c r="P247" s="163" t="s">
        <v>2386</v>
      </c>
      <c r="Q247" s="163">
        <v>10791</v>
      </c>
      <c r="R247" s="165"/>
    </row>
    <row r="248" spans="1:18">
      <c r="A248" s="163" t="s">
        <v>3416</v>
      </c>
      <c r="B248" s="163" t="s">
        <v>3417</v>
      </c>
      <c r="C248" s="163" t="s">
        <v>1516</v>
      </c>
      <c r="D248" s="163" t="s">
        <v>3418</v>
      </c>
      <c r="E248" s="163">
        <v>4</v>
      </c>
      <c r="F248" s="163" t="s">
        <v>2330</v>
      </c>
      <c r="G248" s="163" t="s">
        <v>2331</v>
      </c>
      <c r="H248" s="164">
        <v>16</v>
      </c>
      <c r="I248" s="163" t="s">
        <v>1224</v>
      </c>
      <c r="J248" s="164" t="s">
        <v>3419</v>
      </c>
      <c r="K248" s="163" t="s">
        <v>2311</v>
      </c>
      <c r="L248" s="163" t="s">
        <v>2333</v>
      </c>
      <c r="M248" s="163">
        <v>5</v>
      </c>
      <c r="N248" s="163" t="s">
        <v>2334</v>
      </c>
      <c r="O248" s="163" t="s">
        <v>3420</v>
      </c>
      <c r="P248" s="163" t="s">
        <v>2362</v>
      </c>
      <c r="Q248" s="163">
        <v>10792</v>
      </c>
      <c r="R248" s="165"/>
    </row>
    <row r="249" spans="1:18">
      <c r="A249" s="163" t="s">
        <v>3421</v>
      </c>
      <c r="B249" s="163" t="s">
        <v>3422</v>
      </c>
      <c r="C249" s="163" t="s">
        <v>1517</v>
      </c>
      <c r="D249" s="163" t="s">
        <v>3423</v>
      </c>
      <c r="E249" s="163">
        <v>4</v>
      </c>
      <c r="F249" s="163" t="s">
        <v>2330</v>
      </c>
      <c r="G249" s="163" t="s">
        <v>2331</v>
      </c>
      <c r="H249" s="164">
        <v>16</v>
      </c>
      <c r="I249" s="163" t="s">
        <v>1224</v>
      </c>
      <c r="J249" s="164" t="s">
        <v>2463</v>
      </c>
      <c r="K249" s="163" t="s">
        <v>2311</v>
      </c>
      <c r="L249" s="163" t="s">
        <v>2333</v>
      </c>
      <c r="M249" s="163">
        <v>5</v>
      </c>
      <c r="N249" s="163" t="s">
        <v>2360</v>
      </c>
      <c r="O249" s="163" t="s">
        <v>3424</v>
      </c>
      <c r="P249" s="163" t="s">
        <v>2362</v>
      </c>
      <c r="Q249" s="163">
        <v>10793</v>
      </c>
      <c r="R249" s="165"/>
    </row>
    <row r="250" spans="1:18">
      <c r="A250" s="163" t="s">
        <v>3425</v>
      </c>
      <c r="B250" s="163" t="s">
        <v>3426</v>
      </c>
      <c r="C250" s="163" t="s">
        <v>1518</v>
      </c>
      <c r="D250" s="163" t="s">
        <v>3427</v>
      </c>
      <c r="E250" s="163">
        <v>4</v>
      </c>
      <c r="F250" s="163" t="s">
        <v>2330</v>
      </c>
      <c r="G250" s="163" t="s">
        <v>2331</v>
      </c>
      <c r="H250" s="164">
        <v>16</v>
      </c>
      <c r="I250" s="163" t="s">
        <v>1224</v>
      </c>
      <c r="J250" s="164" t="s">
        <v>2390</v>
      </c>
      <c r="K250" s="163" t="s">
        <v>2311</v>
      </c>
      <c r="L250" s="163" t="s">
        <v>2450</v>
      </c>
      <c r="M250" s="163">
        <v>2</v>
      </c>
      <c r="N250" s="163" t="s">
        <v>2490</v>
      </c>
      <c r="O250" s="163" t="s">
        <v>3428</v>
      </c>
      <c r="P250" s="163" t="s">
        <v>2453</v>
      </c>
      <c r="Q250" s="163">
        <v>10794</v>
      </c>
      <c r="R250" s="165"/>
    </row>
    <row r="251" spans="1:18">
      <c r="A251" s="163" t="s">
        <v>3429</v>
      </c>
      <c r="B251" s="163" t="s">
        <v>3430</v>
      </c>
      <c r="C251" s="163" t="s">
        <v>1519</v>
      </c>
      <c r="D251" s="163" t="s">
        <v>3431</v>
      </c>
      <c r="E251" s="163">
        <v>4</v>
      </c>
      <c r="F251" s="163" t="s">
        <v>2330</v>
      </c>
      <c r="G251" s="163" t="s">
        <v>2331</v>
      </c>
      <c r="H251" s="164">
        <v>16</v>
      </c>
      <c r="I251" s="163" t="s">
        <v>1224</v>
      </c>
      <c r="J251" s="164" t="s">
        <v>2390</v>
      </c>
      <c r="K251" s="163" t="s">
        <v>2311</v>
      </c>
      <c r="L251" s="163" t="s">
        <v>2450</v>
      </c>
      <c r="M251" s="163">
        <v>3</v>
      </c>
      <c r="N251" s="163" t="s">
        <v>2490</v>
      </c>
      <c r="O251" s="163" t="s">
        <v>3432</v>
      </c>
      <c r="P251" s="163" t="s">
        <v>3038</v>
      </c>
      <c r="Q251" s="163">
        <v>10795</v>
      </c>
      <c r="R251" s="165"/>
    </row>
    <row r="252" spans="1:18">
      <c r="A252" s="163" t="s">
        <v>3433</v>
      </c>
      <c r="B252" s="163" t="s">
        <v>3434</v>
      </c>
      <c r="C252" s="163" t="s">
        <v>1520</v>
      </c>
      <c r="D252" s="163" t="s">
        <v>3435</v>
      </c>
      <c r="E252" s="163">
        <v>4</v>
      </c>
      <c r="F252" s="163" t="s">
        <v>2330</v>
      </c>
      <c r="G252" s="163" t="s">
        <v>2331</v>
      </c>
      <c r="H252" s="164">
        <v>16</v>
      </c>
      <c r="I252" s="163" t="s">
        <v>1224</v>
      </c>
      <c r="J252" s="164" t="s">
        <v>2390</v>
      </c>
      <c r="K252" s="163" t="s">
        <v>2311</v>
      </c>
      <c r="L252" s="163" t="s">
        <v>2333</v>
      </c>
      <c r="M252" s="163">
        <v>5</v>
      </c>
      <c r="N252" s="163" t="s">
        <v>2360</v>
      </c>
      <c r="O252" s="163" t="s">
        <v>3436</v>
      </c>
      <c r="P252" s="163" t="s">
        <v>2362</v>
      </c>
      <c r="Q252" s="163">
        <v>10796</v>
      </c>
      <c r="R252" s="165"/>
    </row>
    <row r="253" spans="1:18">
      <c r="A253" s="163" t="s">
        <v>3437</v>
      </c>
      <c r="B253" s="163" t="s">
        <v>3438</v>
      </c>
      <c r="C253" s="163" t="s">
        <v>1521</v>
      </c>
      <c r="D253" s="163" t="s">
        <v>3439</v>
      </c>
      <c r="E253" s="163">
        <v>4</v>
      </c>
      <c r="F253" s="163" t="s">
        <v>2330</v>
      </c>
      <c r="G253" s="163" t="s">
        <v>2331</v>
      </c>
      <c r="H253" s="164">
        <v>16</v>
      </c>
      <c r="I253" s="163" t="s">
        <v>1224</v>
      </c>
      <c r="J253" s="164" t="s">
        <v>2568</v>
      </c>
      <c r="K253" s="163" t="s">
        <v>2311</v>
      </c>
      <c r="L253" s="163" t="s">
        <v>2333</v>
      </c>
      <c r="M253" s="163">
        <v>5</v>
      </c>
      <c r="N253" s="163" t="s">
        <v>2334</v>
      </c>
      <c r="O253" s="163" t="s">
        <v>3440</v>
      </c>
      <c r="P253" s="163" t="s">
        <v>2362</v>
      </c>
      <c r="Q253" s="163">
        <v>10797</v>
      </c>
      <c r="R253" s="165"/>
    </row>
    <row r="254" spans="1:18">
      <c r="A254" s="163" t="s">
        <v>3441</v>
      </c>
      <c r="B254" s="163" t="s">
        <v>3442</v>
      </c>
      <c r="C254" s="163" t="s">
        <v>1534</v>
      </c>
      <c r="D254" s="163" t="s">
        <v>1226</v>
      </c>
      <c r="E254" s="163">
        <v>4</v>
      </c>
      <c r="F254" s="163" t="s">
        <v>2319</v>
      </c>
      <c r="G254" s="163" t="s">
        <v>2320</v>
      </c>
      <c r="H254" s="164">
        <v>17</v>
      </c>
      <c r="I254" s="163" t="s">
        <v>1226</v>
      </c>
      <c r="J254" s="164" t="s">
        <v>3443</v>
      </c>
      <c r="K254" s="163" t="s">
        <v>2311</v>
      </c>
      <c r="L254" s="163" t="s">
        <v>2311</v>
      </c>
      <c r="M254" s="163">
        <v>16</v>
      </c>
      <c r="N254" s="163" t="s">
        <v>2774</v>
      </c>
      <c r="O254" s="163" t="s">
        <v>3444</v>
      </c>
      <c r="P254" s="163" t="s">
        <v>2652</v>
      </c>
      <c r="Q254" s="163">
        <v>10692</v>
      </c>
      <c r="R254" s="165"/>
    </row>
    <row r="255" spans="1:18">
      <c r="A255" s="163" t="s">
        <v>3445</v>
      </c>
      <c r="B255" s="163" t="s">
        <v>3446</v>
      </c>
      <c r="C255" s="163" t="s">
        <v>1535</v>
      </c>
      <c r="D255" s="163" t="s">
        <v>3447</v>
      </c>
      <c r="E255" s="163">
        <v>4</v>
      </c>
      <c r="F255" s="163" t="s">
        <v>2319</v>
      </c>
      <c r="G255" s="163" t="s">
        <v>2320</v>
      </c>
      <c r="H255" s="164">
        <v>17</v>
      </c>
      <c r="I255" s="163" t="s">
        <v>1226</v>
      </c>
      <c r="J255" s="164" t="s">
        <v>3448</v>
      </c>
      <c r="K255" s="163" t="s">
        <v>2322</v>
      </c>
      <c r="L255" s="163" t="s">
        <v>2323</v>
      </c>
      <c r="M255" s="163">
        <v>15</v>
      </c>
      <c r="N255" s="163" t="s">
        <v>2324</v>
      </c>
      <c r="O255" s="163" t="s">
        <v>3449</v>
      </c>
      <c r="P255" s="163" t="s">
        <v>2326</v>
      </c>
      <c r="Q255" s="163">
        <v>10693</v>
      </c>
      <c r="R255" s="165"/>
    </row>
    <row r="256" spans="1:18">
      <c r="A256" s="163" t="s">
        <v>3450</v>
      </c>
      <c r="B256" s="163" t="s">
        <v>3451</v>
      </c>
      <c r="C256" s="163" t="s">
        <v>1536</v>
      </c>
      <c r="D256" s="163" t="s">
        <v>3452</v>
      </c>
      <c r="E256" s="163">
        <v>4</v>
      </c>
      <c r="F256" s="163" t="s">
        <v>2330</v>
      </c>
      <c r="G256" s="163" t="s">
        <v>2331</v>
      </c>
      <c r="H256" s="164">
        <v>17</v>
      </c>
      <c r="I256" s="163" t="s">
        <v>1226</v>
      </c>
      <c r="J256" s="164" t="s">
        <v>2390</v>
      </c>
      <c r="K256" s="163" t="s">
        <v>2311</v>
      </c>
      <c r="L256" s="163" t="s">
        <v>2333</v>
      </c>
      <c r="M256" s="163">
        <v>5</v>
      </c>
      <c r="N256" s="163" t="s">
        <v>2360</v>
      </c>
      <c r="O256" s="163" t="s">
        <v>3453</v>
      </c>
      <c r="P256" s="163" t="s">
        <v>2362</v>
      </c>
      <c r="Q256" s="163">
        <v>10798</v>
      </c>
      <c r="R256" s="165"/>
    </row>
    <row r="257" spans="1:18">
      <c r="A257" s="163" t="s">
        <v>3454</v>
      </c>
      <c r="B257" s="163" t="s">
        <v>3455</v>
      </c>
      <c r="C257" s="163" t="s">
        <v>1537</v>
      </c>
      <c r="D257" s="163" t="s">
        <v>3456</v>
      </c>
      <c r="E257" s="163">
        <v>4</v>
      </c>
      <c r="F257" s="163" t="s">
        <v>2330</v>
      </c>
      <c r="G257" s="163" t="s">
        <v>2331</v>
      </c>
      <c r="H257" s="164">
        <v>17</v>
      </c>
      <c r="I257" s="163" t="s">
        <v>1226</v>
      </c>
      <c r="J257" s="164" t="s">
        <v>2390</v>
      </c>
      <c r="K257" s="163" t="s">
        <v>2311</v>
      </c>
      <c r="L257" s="163" t="s">
        <v>2333</v>
      </c>
      <c r="M257" s="163">
        <v>5</v>
      </c>
      <c r="N257" s="163" t="s">
        <v>2334</v>
      </c>
      <c r="O257" s="163" t="s">
        <v>3457</v>
      </c>
      <c r="P257" s="163" t="s">
        <v>2362</v>
      </c>
      <c r="Q257" s="163">
        <v>10799</v>
      </c>
      <c r="R257" s="165"/>
    </row>
    <row r="258" spans="1:18">
      <c r="A258" s="163" t="s">
        <v>3458</v>
      </c>
      <c r="B258" s="163" t="s">
        <v>3459</v>
      </c>
      <c r="C258" s="163" t="s">
        <v>1538</v>
      </c>
      <c r="D258" s="163" t="s">
        <v>3460</v>
      </c>
      <c r="E258" s="163">
        <v>4</v>
      </c>
      <c r="F258" s="163" t="s">
        <v>2330</v>
      </c>
      <c r="G258" s="163" t="s">
        <v>2331</v>
      </c>
      <c r="H258" s="164">
        <v>17</v>
      </c>
      <c r="I258" s="163" t="s">
        <v>1226</v>
      </c>
      <c r="J258" s="164" t="s">
        <v>2390</v>
      </c>
      <c r="K258" s="163" t="s">
        <v>2311</v>
      </c>
      <c r="L258" s="163" t="s">
        <v>2450</v>
      </c>
      <c r="M258" s="163">
        <v>2</v>
      </c>
      <c r="N258" s="163" t="s">
        <v>2490</v>
      </c>
      <c r="O258" s="163" t="s">
        <v>3461</v>
      </c>
      <c r="P258" s="163" t="s">
        <v>2453</v>
      </c>
      <c r="Q258" s="163">
        <v>10800</v>
      </c>
      <c r="R258" s="165"/>
    </row>
    <row r="259" spans="1:18">
      <c r="A259" s="163" t="s">
        <v>3462</v>
      </c>
      <c r="B259" s="163" t="s">
        <v>3463</v>
      </c>
      <c r="C259" s="163" t="s">
        <v>1539</v>
      </c>
      <c r="D259" s="163" t="s">
        <v>3464</v>
      </c>
      <c r="E259" s="163">
        <v>4</v>
      </c>
      <c r="F259" s="163" t="s">
        <v>2330</v>
      </c>
      <c r="G259" s="163" t="s">
        <v>2331</v>
      </c>
      <c r="H259" s="164">
        <v>17</v>
      </c>
      <c r="I259" s="163" t="s">
        <v>1226</v>
      </c>
      <c r="J259" s="164" t="s">
        <v>2359</v>
      </c>
      <c r="K259" s="163" t="s">
        <v>2311</v>
      </c>
      <c r="L259" s="163" t="s">
        <v>2333</v>
      </c>
      <c r="M259" s="163">
        <v>5</v>
      </c>
      <c r="N259" s="163" t="s">
        <v>2360</v>
      </c>
      <c r="O259" s="163" t="s">
        <v>3465</v>
      </c>
      <c r="P259" s="163" t="s">
        <v>2362</v>
      </c>
      <c r="Q259" s="163">
        <v>10801</v>
      </c>
      <c r="R259" s="165"/>
    </row>
    <row r="260" spans="1:18">
      <c r="A260" s="163" t="s">
        <v>3466</v>
      </c>
      <c r="B260" s="163" t="s">
        <v>3467</v>
      </c>
      <c r="C260" s="163" t="s">
        <v>1522</v>
      </c>
      <c r="D260" s="163" t="s">
        <v>1225</v>
      </c>
      <c r="E260" s="163">
        <v>4</v>
      </c>
      <c r="F260" s="163" t="s">
        <v>2308</v>
      </c>
      <c r="G260" s="163" t="s">
        <v>2309</v>
      </c>
      <c r="H260" s="164">
        <v>19</v>
      </c>
      <c r="I260" s="163" t="s">
        <v>1225</v>
      </c>
      <c r="J260" s="164" t="s">
        <v>3468</v>
      </c>
      <c r="K260" s="163" t="s">
        <v>2322</v>
      </c>
      <c r="L260" s="163" t="s">
        <v>2312</v>
      </c>
      <c r="M260" s="163">
        <v>19</v>
      </c>
      <c r="N260" s="163" t="s">
        <v>2313</v>
      </c>
      <c r="O260" s="163" t="s">
        <v>3469</v>
      </c>
      <c r="P260" s="163" t="s">
        <v>2497</v>
      </c>
      <c r="Q260" s="163">
        <v>10661</v>
      </c>
      <c r="R260" s="165"/>
    </row>
    <row r="261" spans="1:18">
      <c r="A261" s="163" t="s">
        <v>3470</v>
      </c>
      <c r="B261" s="163" t="s">
        <v>3471</v>
      </c>
      <c r="C261" s="163" t="s">
        <v>1523</v>
      </c>
      <c r="D261" s="163" t="s">
        <v>3472</v>
      </c>
      <c r="E261" s="163">
        <v>4</v>
      </c>
      <c r="F261" s="163" t="s">
        <v>2319</v>
      </c>
      <c r="G261" s="163" t="s">
        <v>2320</v>
      </c>
      <c r="H261" s="164">
        <v>19</v>
      </c>
      <c r="I261" s="163" t="s">
        <v>1225</v>
      </c>
      <c r="J261" s="164" t="s">
        <v>3473</v>
      </c>
      <c r="K261" s="163" t="s">
        <v>2322</v>
      </c>
      <c r="L261" s="163" t="s">
        <v>2323</v>
      </c>
      <c r="M261" s="163">
        <v>15</v>
      </c>
      <c r="N261" s="163" t="s">
        <v>2324</v>
      </c>
      <c r="O261" s="163" t="s">
        <v>3474</v>
      </c>
      <c r="P261" s="163" t="s">
        <v>2326</v>
      </c>
      <c r="Q261" s="163">
        <v>10695</v>
      </c>
      <c r="R261" s="165"/>
    </row>
    <row r="262" spans="1:18">
      <c r="A262" s="163" t="s">
        <v>3475</v>
      </c>
      <c r="B262" s="163" t="s">
        <v>3476</v>
      </c>
      <c r="C262" s="163" t="s">
        <v>1524</v>
      </c>
      <c r="D262" s="163" t="s">
        <v>3477</v>
      </c>
      <c r="E262" s="163">
        <v>4</v>
      </c>
      <c r="F262" s="163" t="s">
        <v>2330</v>
      </c>
      <c r="G262" s="163" t="s">
        <v>2331</v>
      </c>
      <c r="H262" s="164">
        <v>19</v>
      </c>
      <c r="I262" s="163" t="s">
        <v>1225</v>
      </c>
      <c r="J262" s="164" t="s">
        <v>3478</v>
      </c>
      <c r="K262" s="163" t="s">
        <v>2322</v>
      </c>
      <c r="L262" s="163" t="s">
        <v>2333</v>
      </c>
      <c r="M262" s="163">
        <v>6</v>
      </c>
      <c r="N262" s="163" t="s">
        <v>2904</v>
      </c>
      <c r="O262" s="163" t="s">
        <v>3479</v>
      </c>
      <c r="P262" s="163" t="s">
        <v>2336</v>
      </c>
      <c r="Q262" s="163">
        <v>10807</v>
      </c>
      <c r="R262" s="165"/>
    </row>
    <row r="263" spans="1:18">
      <c r="A263" s="163" t="s">
        <v>3480</v>
      </c>
      <c r="B263" s="163" t="s">
        <v>3481</v>
      </c>
      <c r="C263" s="163" t="s">
        <v>1525</v>
      </c>
      <c r="D263" s="163" t="s">
        <v>3482</v>
      </c>
      <c r="E263" s="163">
        <v>4</v>
      </c>
      <c r="F263" s="163" t="s">
        <v>2330</v>
      </c>
      <c r="G263" s="163" t="s">
        <v>2331</v>
      </c>
      <c r="H263" s="164">
        <v>19</v>
      </c>
      <c r="I263" s="163" t="s">
        <v>1225</v>
      </c>
      <c r="J263" s="164" t="s">
        <v>2730</v>
      </c>
      <c r="K263" s="163" t="s">
        <v>2322</v>
      </c>
      <c r="L263" s="163" t="s">
        <v>2333</v>
      </c>
      <c r="M263" s="163">
        <v>5</v>
      </c>
      <c r="N263" s="163" t="s">
        <v>2904</v>
      </c>
      <c r="O263" s="163" t="s">
        <v>3483</v>
      </c>
      <c r="P263" s="163" t="s">
        <v>2362</v>
      </c>
      <c r="Q263" s="163">
        <v>10808</v>
      </c>
      <c r="R263" s="165"/>
    </row>
    <row r="264" spans="1:18">
      <c r="A264" s="163" t="s">
        <v>3484</v>
      </c>
      <c r="B264" s="163" t="s">
        <v>3485</v>
      </c>
      <c r="C264" s="163" t="s">
        <v>1526</v>
      </c>
      <c r="D264" s="163" t="s">
        <v>3486</v>
      </c>
      <c r="E264" s="163">
        <v>4</v>
      </c>
      <c r="F264" s="163" t="s">
        <v>2330</v>
      </c>
      <c r="G264" s="163" t="s">
        <v>2331</v>
      </c>
      <c r="H264" s="164">
        <v>19</v>
      </c>
      <c r="I264" s="163" t="s">
        <v>1225</v>
      </c>
      <c r="J264" s="164" t="s">
        <v>2616</v>
      </c>
      <c r="K264" s="163" t="s">
        <v>2322</v>
      </c>
      <c r="L264" s="163" t="s">
        <v>2333</v>
      </c>
      <c r="M264" s="163">
        <v>5</v>
      </c>
      <c r="N264" s="163" t="s">
        <v>2334</v>
      </c>
      <c r="O264" s="163" t="s">
        <v>3487</v>
      </c>
      <c r="P264" s="163" t="s">
        <v>2362</v>
      </c>
      <c r="Q264" s="163">
        <v>10809</v>
      </c>
      <c r="R264" s="165"/>
    </row>
    <row r="265" spans="1:18">
      <c r="A265" s="163" t="s">
        <v>3488</v>
      </c>
      <c r="B265" s="163" t="s">
        <v>3489</v>
      </c>
      <c r="C265" s="163" t="s">
        <v>1527</v>
      </c>
      <c r="D265" s="163" t="s">
        <v>3490</v>
      </c>
      <c r="E265" s="163">
        <v>4</v>
      </c>
      <c r="F265" s="163" t="s">
        <v>2330</v>
      </c>
      <c r="G265" s="163" t="s">
        <v>2331</v>
      </c>
      <c r="H265" s="164">
        <v>19</v>
      </c>
      <c r="I265" s="163" t="s">
        <v>1225</v>
      </c>
      <c r="J265" s="164" t="s">
        <v>3491</v>
      </c>
      <c r="K265" s="163" t="s">
        <v>2322</v>
      </c>
      <c r="L265" s="163" t="s">
        <v>2333</v>
      </c>
      <c r="M265" s="163">
        <v>5</v>
      </c>
      <c r="N265" s="163" t="s">
        <v>2360</v>
      </c>
      <c r="O265" s="163" t="s">
        <v>3492</v>
      </c>
      <c r="P265" s="163" t="s">
        <v>2362</v>
      </c>
      <c r="Q265" s="163">
        <v>10810</v>
      </c>
      <c r="R265" s="165"/>
    </row>
    <row r="266" spans="1:18">
      <c r="A266" s="163" t="s">
        <v>3493</v>
      </c>
      <c r="B266" s="163" t="s">
        <v>3494</v>
      </c>
      <c r="C266" s="163" t="s">
        <v>1528</v>
      </c>
      <c r="D266" s="163" t="s">
        <v>3495</v>
      </c>
      <c r="E266" s="163">
        <v>4</v>
      </c>
      <c r="F266" s="163" t="s">
        <v>2330</v>
      </c>
      <c r="G266" s="163" t="s">
        <v>2331</v>
      </c>
      <c r="H266" s="164">
        <v>19</v>
      </c>
      <c r="I266" s="163" t="s">
        <v>1225</v>
      </c>
      <c r="J266" s="164" t="s">
        <v>2359</v>
      </c>
      <c r="K266" s="163" t="s">
        <v>2322</v>
      </c>
      <c r="L266" s="163" t="s">
        <v>2333</v>
      </c>
      <c r="M266" s="163">
        <v>5</v>
      </c>
      <c r="N266" s="163" t="s">
        <v>2334</v>
      </c>
      <c r="O266" s="163" t="s">
        <v>3496</v>
      </c>
      <c r="P266" s="163" t="s">
        <v>2362</v>
      </c>
      <c r="Q266" s="163">
        <v>10811</v>
      </c>
      <c r="R266" s="165"/>
    </row>
    <row r="267" spans="1:18">
      <c r="A267" s="163" t="s">
        <v>3497</v>
      </c>
      <c r="B267" s="163" t="s">
        <v>3498</v>
      </c>
      <c r="C267" s="163" t="s">
        <v>1529</v>
      </c>
      <c r="D267" s="163" t="s">
        <v>3499</v>
      </c>
      <c r="E267" s="163">
        <v>4</v>
      </c>
      <c r="F267" s="163" t="s">
        <v>2330</v>
      </c>
      <c r="G267" s="163" t="s">
        <v>2331</v>
      </c>
      <c r="H267" s="164">
        <v>19</v>
      </c>
      <c r="I267" s="163" t="s">
        <v>1225</v>
      </c>
      <c r="J267" s="164" t="s">
        <v>3360</v>
      </c>
      <c r="K267" s="163" t="s">
        <v>2322</v>
      </c>
      <c r="L267" s="163" t="s">
        <v>2450</v>
      </c>
      <c r="M267" s="163">
        <v>2</v>
      </c>
      <c r="N267" s="163" t="s">
        <v>2451</v>
      </c>
      <c r="O267" s="163" t="s">
        <v>3500</v>
      </c>
      <c r="P267" s="163" t="s">
        <v>2453</v>
      </c>
      <c r="Q267" s="163">
        <v>10812</v>
      </c>
      <c r="R267" s="165"/>
    </row>
    <row r="268" spans="1:18">
      <c r="A268" s="163" t="s">
        <v>3501</v>
      </c>
      <c r="B268" s="163" t="s">
        <v>3502</v>
      </c>
      <c r="C268" s="163" t="s">
        <v>1530</v>
      </c>
      <c r="D268" s="163" t="s">
        <v>3503</v>
      </c>
      <c r="E268" s="163">
        <v>4</v>
      </c>
      <c r="F268" s="163" t="s">
        <v>2330</v>
      </c>
      <c r="G268" s="163" t="s">
        <v>2331</v>
      </c>
      <c r="H268" s="164">
        <v>19</v>
      </c>
      <c r="I268" s="163" t="s">
        <v>1225</v>
      </c>
      <c r="J268" s="164" t="s">
        <v>3504</v>
      </c>
      <c r="K268" s="163" t="s">
        <v>2322</v>
      </c>
      <c r="L268" s="163" t="s">
        <v>2450</v>
      </c>
      <c r="M268" s="163">
        <v>2</v>
      </c>
      <c r="N268" s="163" t="s">
        <v>2451</v>
      </c>
      <c r="O268" s="163" t="s">
        <v>3505</v>
      </c>
      <c r="P268" s="163" t="s">
        <v>2453</v>
      </c>
      <c r="Q268" s="163">
        <v>10813</v>
      </c>
      <c r="R268" s="165"/>
    </row>
    <row r="269" spans="1:18">
      <c r="A269" s="163" t="s">
        <v>3506</v>
      </c>
      <c r="B269" s="163" t="s">
        <v>3507</v>
      </c>
      <c r="C269" s="163" t="s">
        <v>1531</v>
      </c>
      <c r="D269" s="163" t="s">
        <v>3508</v>
      </c>
      <c r="E269" s="163">
        <v>4</v>
      </c>
      <c r="F269" s="163" t="s">
        <v>2330</v>
      </c>
      <c r="G269" s="163" t="s">
        <v>2331</v>
      </c>
      <c r="H269" s="164">
        <v>19</v>
      </c>
      <c r="I269" s="163" t="s">
        <v>1225</v>
      </c>
      <c r="J269" s="164" t="s">
        <v>2431</v>
      </c>
      <c r="K269" s="163" t="s">
        <v>2322</v>
      </c>
      <c r="L269" s="163" t="s">
        <v>2333</v>
      </c>
      <c r="M269" s="163">
        <v>5</v>
      </c>
      <c r="N269" s="163" t="s">
        <v>2334</v>
      </c>
      <c r="O269" s="163" t="s">
        <v>3509</v>
      </c>
      <c r="P269" s="163" t="s">
        <v>2362</v>
      </c>
      <c r="Q269" s="163">
        <v>10814</v>
      </c>
      <c r="R269" s="165"/>
    </row>
    <row r="270" spans="1:18">
      <c r="A270" s="163" t="s">
        <v>3510</v>
      </c>
      <c r="B270" s="163" t="s">
        <v>3511</v>
      </c>
      <c r="C270" s="163" t="s">
        <v>1532</v>
      </c>
      <c r="D270" s="163" t="s">
        <v>3512</v>
      </c>
      <c r="E270" s="163">
        <v>4</v>
      </c>
      <c r="F270" s="163" t="s">
        <v>2330</v>
      </c>
      <c r="G270" s="163" t="s">
        <v>2331</v>
      </c>
      <c r="H270" s="164">
        <v>19</v>
      </c>
      <c r="I270" s="163" t="s">
        <v>1225</v>
      </c>
      <c r="J270" s="164" t="s">
        <v>2426</v>
      </c>
      <c r="K270" s="163" t="s">
        <v>2322</v>
      </c>
      <c r="L270" s="163" t="s">
        <v>2333</v>
      </c>
      <c r="M270" s="163">
        <v>6</v>
      </c>
      <c r="N270" s="163" t="s">
        <v>2334</v>
      </c>
      <c r="O270" s="163" t="s">
        <v>3513</v>
      </c>
      <c r="P270" s="163" t="s">
        <v>2336</v>
      </c>
      <c r="Q270" s="163">
        <v>10815</v>
      </c>
      <c r="R270" s="165"/>
    </row>
    <row r="271" spans="1:18">
      <c r="A271" s="163" t="s">
        <v>3514</v>
      </c>
      <c r="B271" s="163" t="s">
        <v>3515</v>
      </c>
      <c r="C271" s="163" t="s">
        <v>1533</v>
      </c>
      <c r="D271" s="163" t="s">
        <v>3516</v>
      </c>
      <c r="E271" s="163">
        <v>4</v>
      </c>
      <c r="F271" s="163" t="s">
        <v>2330</v>
      </c>
      <c r="G271" s="163" t="s">
        <v>2331</v>
      </c>
      <c r="H271" s="164">
        <v>19</v>
      </c>
      <c r="I271" s="163" t="s">
        <v>1225</v>
      </c>
      <c r="J271" s="164" t="s">
        <v>2933</v>
      </c>
      <c r="K271" s="163" t="s">
        <v>2322</v>
      </c>
      <c r="L271" s="163" t="s">
        <v>2333</v>
      </c>
      <c r="M271" s="163">
        <v>5</v>
      </c>
      <c r="N271" s="163" t="s">
        <v>2360</v>
      </c>
      <c r="O271" s="163" t="s">
        <v>3517</v>
      </c>
      <c r="P271" s="163" t="s">
        <v>2362</v>
      </c>
      <c r="Q271" s="163">
        <v>10816</v>
      </c>
      <c r="R271" s="165"/>
    </row>
    <row r="272" spans="1:18">
      <c r="A272" s="163" t="s">
        <v>3518</v>
      </c>
      <c r="B272" s="163" t="s">
        <v>3519</v>
      </c>
      <c r="C272" s="163" t="s">
        <v>1477</v>
      </c>
      <c r="D272" s="163" t="s">
        <v>1220</v>
      </c>
      <c r="E272" s="163">
        <v>4</v>
      </c>
      <c r="F272" s="163" t="s">
        <v>2319</v>
      </c>
      <c r="G272" s="163" t="s">
        <v>2320</v>
      </c>
      <c r="H272" s="164">
        <v>26</v>
      </c>
      <c r="I272" s="163" t="s">
        <v>1220</v>
      </c>
      <c r="J272" s="164" t="s">
        <v>3520</v>
      </c>
      <c r="K272" s="163" t="s">
        <v>2322</v>
      </c>
      <c r="L272" s="163" t="s">
        <v>2323</v>
      </c>
      <c r="M272" s="163">
        <v>16</v>
      </c>
      <c r="N272" s="163" t="s">
        <v>2324</v>
      </c>
      <c r="O272" s="163" t="s">
        <v>3521</v>
      </c>
      <c r="P272" s="163" t="s">
        <v>2652</v>
      </c>
      <c r="Q272" s="163">
        <v>10698</v>
      </c>
      <c r="R272" s="165"/>
    </row>
    <row r="273" spans="1:18">
      <c r="A273" s="163" t="s">
        <v>3522</v>
      </c>
      <c r="B273" s="163" t="s">
        <v>3523</v>
      </c>
      <c r="C273" s="163" t="s">
        <v>1478</v>
      </c>
      <c r="D273" s="163" t="s">
        <v>3524</v>
      </c>
      <c r="E273" s="163">
        <v>4</v>
      </c>
      <c r="F273" s="163" t="s">
        <v>2330</v>
      </c>
      <c r="G273" s="163" t="s">
        <v>2331</v>
      </c>
      <c r="H273" s="164">
        <v>26</v>
      </c>
      <c r="I273" s="163" t="s">
        <v>1220</v>
      </c>
      <c r="J273" s="164" t="s">
        <v>2449</v>
      </c>
      <c r="K273" s="163" t="s">
        <v>2322</v>
      </c>
      <c r="L273" s="163" t="s">
        <v>2450</v>
      </c>
      <c r="M273" s="163">
        <v>2</v>
      </c>
      <c r="N273" s="163" t="s">
        <v>2490</v>
      </c>
      <c r="O273" s="163" t="s">
        <v>3525</v>
      </c>
      <c r="P273" s="163" t="s">
        <v>2453</v>
      </c>
      <c r="Q273" s="163">
        <v>10863</v>
      </c>
      <c r="R273" s="165"/>
    </row>
    <row r="274" spans="1:18">
      <c r="A274" s="163" t="s">
        <v>3526</v>
      </c>
      <c r="B274" s="163" t="s">
        <v>3527</v>
      </c>
      <c r="C274" s="163" t="s">
        <v>1479</v>
      </c>
      <c r="D274" s="163" t="s">
        <v>3528</v>
      </c>
      <c r="E274" s="163">
        <v>4</v>
      </c>
      <c r="F274" s="163" t="s">
        <v>2330</v>
      </c>
      <c r="G274" s="163" t="s">
        <v>2331</v>
      </c>
      <c r="H274" s="164">
        <v>26</v>
      </c>
      <c r="I274" s="163" t="s">
        <v>1220</v>
      </c>
      <c r="J274" s="164" t="s">
        <v>2372</v>
      </c>
      <c r="K274" s="163" t="s">
        <v>2322</v>
      </c>
      <c r="L274" s="163" t="s">
        <v>2333</v>
      </c>
      <c r="M274" s="163">
        <v>6</v>
      </c>
      <c r="N274" s="163" t="s">
        <v>2349</v>
      </c>
      <c r="O274" s="163" t="s">
        <v>3529</v>
      </c>
      <c r="P274" s="163" t="s">
        <v>2336</v>
      </c>
      <c r="Q274" s="163">
        <v>10864</v>
      </c>
      <c r="R274" s="165"/>
    </row>
    <row r="275" spans="1:18">
      <c r="A275" s="163" t="s">
        <v>3530</v>
      </c>
      <c r="B275" s="163" t="s">
        <v>3531</v>
      </c>
      <c r="C275" s="163" t="s">
        <v>1480</v>
      </c>
      <c r="D275" s="163" t="s">
        <v>3532</v>
      </c>
      <c r="E275" s="163">
        <v>4</v>
      </c>
      <c r="F275" s="163" t="s">
        <v>2330</v>
      </c>
      <c r="G275" s="163" t="s">
        <v>2331</v>
      </c>
      <c r="H275" s="164">
        <v>26</v>
      </c>
      <c r="I275" s="163" t="s">
        <v>1220</v>
      </c>
      <c r="J275" s="164" t="s">
        <v>2377</v>
      </c>
      <c r="K275" s="163" t="s">
        <v>2322</v>
      </c>
      <c r="L275" s="163" t="s">
        <v>2333</v>
      </c>
      <c r="M275" s="163">
        <v>5</v>
      </c>
      <c r="N275" s="163" t="s">
        <v>2349</v>
      </c>
      <c r="O275" s="163" t="s">
        <v>3533</v>
      </c>
      <c r="P275" s="163" t="s">
        <v>2362</v>
      </c>
      <c r="Q275" s="163">
        <v>10865</v>
      </c>
      <c r="R275" s="165"/>
    </row>
    <row r="276" spans="1:18">
      <c r="A276" s="163" t="s">
        <v>3534</v>
      </c>
      <c r="B276" s="163" t="s">
        <v>3535</v>
      </c>
      <c r="C276" s="163" t="s">
        <v>1587</v>
      </c>
      <c r="D276" s="163" t="s">
        <v>1232</v>
      </c>
      <c r="E276" s="163">
        <v>5</v>
      </c>
      <c r="F276" s="163" t="s">
        <v>2308</v>
      </c>
      <c r="G276" s="163" t="s">
        <v>2309</v>
      </c>
      <c r="H276" s="164">
        <v>70</v>
      </c>
      <c r="I276" s="163" t="s">
        <v>1232</v>
      </c>
      <c r="J276" s="164" t="s">
        <v>3536</v>
      </c>
      <c r="K276" s="163" t="s">
        <v>2322</v>
      </c>
      <c r="L276" s="163" t="s">
        <v>2312</v>
      </c>
      <c r="M276" s="163">
        <v>19</v>
      </c>
      <c r="N276" s="163" t="s">
        <v>2495</v>
      </c>
      <c r="O276" s="163" t="s">
        <v>3537</v>
      </c>
      <c r="P276" s="163" t="s">
        <v>2497</v>
      </c>
      <c r="Q276" s="163">
        <v>10677</v>
      </c>
      <c r="R276" s="165"/>
    </row>
    <row r="277" spans="1:18">
      <c r="A277" s="163" t="s">
        <v>3538</v>
      </c>
      <c r="B277" s="163" t="s">
        <v>3539</v>
      </c>
      <c r="C277" s="163" t="s">
        <v>1588</v>
      </c>
      <c r="D277" s="163" t="s">
        <v>3540</v>
      </c>
      <c r="E277" s="163">
        <v>5</v>
      </c>
      <c r="F277" s="163" t="s">
        <v>2319</v>
      </c>
      <c r="G277" s="163" t="s">
        <v>2320</v>
      </c>
      <c r="H277" s="164">
        <v>70</v>
      </c>
      <c r="I277" s="163" t="s">
        <v>1232</v>
      </c>
      <c r="J277" s="164" t="s">
        <v>3541</v>
      </c>
      <c r="K277" s="163" t="s">
        <v>2322</v>
      </c>
      <c r="L277" s="163" t="s">
        <v>2323</v>
      </c>
      <c r="M277" s="163">
        <v>15</v>
      </c>
      <c r="N277" s="163" t="s">
        <v>2324</v>
      </c>
      <c r="O277" s="163" t="s">
        <v>3542</v>
      </c>
      <c r="P277" s="163" t="s">
        <v>2326</v>
      </c>
      <c r="Q277" s="163">
        <v>10728</v>
      </c>
      <c r="R277" s="165"/>
    </row>
    <row r="278" spans="1:18">
      <c r="A278" s="163" t="s">
        <v>3543</v>
      </c>
      <c r="B278" s="163" t="s">
        <v>3544</v>
      </c>
      <c r="C278" s="163" t="s">
        <v>1589</v>
      </c>
      <c r="D278" s="163" t="s">
        <v>3545</v>
      </c>
      <c r="E278" s="163">
        <v>5</v>
      </c>
      <c r="F278" s="163" t="s">
        <v>2319</v>
      </c>
      <c r="G278" s="163" t="s">
        <v>2320</v>
      </c>
      <c r="H278" s="164">
        <v>70</v>
      </c>
      <c r="I278" s="163" t="s">
        <v>1232</v>
      </c>
      <c r="J278" s="164" t="s">
        <v>3546</v>
      </c>
      <c r="K278" s="163" t="s">
        <v>2322</v>
      </c>
      <c r="L278" s="163" t="s">
        <v>2311</v>
      </c>
      <c r="M278" s="163">
        <v>16</v>
      </c>
      <c r="N278" s="163" t="s">
        <v>2774</v>
      </c>
      <c r="O278" s="163" t="s">
        <v>3547</v>
      </c>
      <c r="P278" s="163" t="s">
        <v>2652</v>
      </c>
      <c r="Q278" s="163">
        <v>10729</v>
      </c>
      <c r="R278" s="165"/>
    </row>
    <row r="279" spans="1:18">
      <c r="A279" s="163" t="s">
        <v>3548</v>
      </c>
      <c r="B279" s="163" t="s">
        <v>3549</v>
      </c>
      <c r="C279" s="163" t="s">
        <v>1590</v>
      </c>
      <c r="D279" s="163" t="s">
        <v>3550</v>
      </c>
      <c r="E279" s="163">
        <v>5</v>
      </c>
      <c r="F279" s="163" t="s">
        <v>2319</v>
      </c>
      <c r="G279" s="163" t="s">
        <v>2320</v>
      </c>
      <c r="H279" s="164">
        <v>70</v>
      </c>
      <c r="I279" s="163" t="s">
        <v>1232</v>
      </c>
      <c r="J279" s="164" t="s">
        <v>3551</v>
      </c>
      <c r="K279" s="163" t="s">
        <v>2322</v>
      </c>
      <c r="L279" s="163" t="s">
        <v>2323</v>
      </c>
      <c r="M279" s="163">
        <v>15</v>
      </c>
      <c r="N279" s="163" t="s">
        <v>2324</v>
      </c>
      <c r="O279" s="163" t="s">
        <v>3552</v>
      </c>
      <c r="P279" s="163" t="s">
        <v>2326</v>
      </c>
      <c r="Q279" s="163">
        <v>10730</v>
      </c>
      <c r="R279" s="165"/>
    </row>
    <row r="280" spans="1:18">
      <c r="A280" s="163" t="s">
        <v>3553</v>
      </c>
      <c r="B280" s="163" t="s">
        <v>3554</v>
      </c>
      <c r="C280" s="163" t="s">
        <v>1591</v>
      </c>
      <c r="D280" s="163" t="s">
        <v>3555</v>
      </c>
      <c r="E280" s="163">
        <v>5</v>
      </c>
      <c r="F280" s="163" t="s">
        <v>2330</v>
      </c>
      <c r="G280" s="163" t="s">
        <v>2331</v>
      </c>
      <c r="H280" s="164">
        <v>70</v>
      </c>
      <c r="I280" s="163" t="s">
        <v>1232</v>
      </c>
      <c r="J280" s="164" t="s">
        <v>2348</v>
      </c>
      <c r="K280" s="163" t="s">
        <v>2322</v>
      </c>
      <c r="L280" s="163" t="s">
        <v>2333</v>
      </c>
      <c r="M280" s="163">
        <v>5</v>
      </c>
      <c r="N280" s="163" t="s">
        <v>2334</v>
      </c>
      <c r="O280" s="163" t="s">
        <v>3556</v>
      </c>
      <c r="P280" s="163" t="s">
        <v>2362</v>
      </c>
      <c r="Q280" s="163">
        <v>11273</v>
      </c>
      <c r="R280" s="165"/>
    </row>
    <row r="281" spans="1:18">
      <c r="A281" s="163" t="s">
        <v>3557</v>
      </c>
      <c r="B281" s="163" t="s">
        <v>3558</v>
      </c>
      <c r="C281" s="163" t="s">
        <v>1592</v>
      </c>
      <c r="D281" s="163" t="s">
        <v>3559</v>
      </c>
      <c r="E281" s="163">
        <v>5</v>
      </c>
      <c r="F281" s="163" t="s">
        <v>2330</v>
      </c>
      <c r="G281" s="163" t="s">
        <v>2331</v>
      </c>
      <c r="H281" s="164">
        <v>70</v>
      </c>
      <c r="I281" s="163" t="s">
        <v>1232</v>
      </c>
      <c r="J281" s="164" t="s">
        <v>2735</v>
      </c>
      <c r="K281" s="163" t="s">
        <v>2322</v>
      </c>
      <c r="L281" s="163" t="s">
        <v>2333</v>
      </c>
      <c r="M281" s="163">
        <v>5</v>
      </c>
      <c r="N281" s="163" t="s">
        <v>2334</v>
      </c>
      <c r="O281" s="163" t="s">
        <v>3560</v>
      </c>
      <c r="P281" s="163" t="s">
        <v>2362</v>
      </c>
      <c r="Q281" s="163">
        <v>11274</v>
      </c>
      <c r="R281" s="165"/>
    </row>
    <row r="282" spans="1:18">
      <c r="A282" s="163" t="s">
        <v>3561</v>
      </c>
      <c r="B282" s="163" t="s">
        <v>3562</v>
      </c>
      <c r="C282" s="163" t="s">
        <v>1593</v>
      </c>
      <c r="D282" s="163" t="s">
        <v>3563</v>
      </c>
      <c r="E282" s="163">
        <v>5</v>
      </c>
      <c r="F282" s="163" t="s">
        <v>2330</v>
      </c>
      <c r="G282" s="163" t="s">
        <v>2331</v>
      </c>
      <c r="H282" s="164">
        <v>70</v>
      </c>
      <c r="I282" s="163" t="s">
        <v>1232</v>
      </c>
      <c r="J282" s="164" t="s">
        <v>2390</v>
      </c>
      <c r="K282" s="163" t="s">
        <v>2322</v>
      </c>
      <c r="L282" s="163" t="s">
        <v>2333</v>
      </c>
      <c r="M282" s="163">
        <v>5</v>
      </c>
      <c r="N282" s="163" t="s">
        <v>2904</v>
      </c>
      <c r="O282" s="163" t="s">
        <v>3564</v>
      </c>
      <c r="P282" s="163" t="s">
        <v>2362</v>
      </c>
      <c r="Q282" s="163">
        <v>11275</v>
      </c>
      <c r="R282" s="165"/>
    </row>
    <row r="283" spans="1:18">
      <c r="A283" s="163" t="s">
        <v>3565</v>
      </c>
      <c r="B283" s="163" t="s">
        <v>3566</v>
      </c>
      <c r="C283" s="163" t="s">
        <v>1594</v>
      </c>
      <c r="D283" s="163" t="s">
        <v>3567</v>
      </c>
      <c r="E283" s="163">
        <v>5</v>
      </c>
      <c r="F283" s="163" t="s">
        <v>2330</v>
      </c>
      <c r="G283" s="163" t="s">
        <v>2331</v>
      </c>
      <c r="H283" s="164">
        <v>70</v>
      </c>
      <c r="I283" s="163" t="s">
        <v>1232</v>
      </c>
      <c r="J283" s="164" t="s">
        <v>2348</v>
      </c>
      <c r="K283" s="163" t="s">
        <v>2322</v>
      </c>
      <c r="L283" s="163" t="s">
        <v>2333</v>
      </c>
      <c r="M283" s="163">
        <v>6</v>
      </c>
      <c r="N283" s="163" t="s">
        <v>2349</v>
      </c>
      <c r="O283" s="163" t="s">
        <v>3568</v>
      </c>
      <c r="P283" s="163" t="s">
        <v>2336</v>
      </c>
      <c r="Q283" s="163">
        <v>11276</v>
      </c>
      <c r="R283" s="165"/>
    </row>
    <row r="284" spans="1:18">
      <c r="A284" s="163" t="s">
        <v>3569</v>
      </c>
      <c r="B284" s="163" t="s">
        <v>3570</v>
      </c>
      <c r="C284" s="163" t="s">
        <v>1595</v>
      </c>
      <c r="D284" s="163" t="s">
        <v>3571</v>
      </c>
      <c r="E284" s="163">
        <v>5</v>
      </c>
      <c r="F284" s="163" t="s">
        <v>2330</v>
      </c>
      <c r="G284" s="163" t="s">
        <v>2331</v>
      </c>
      <c r="H284" s="164">
        <v>70</v>
      </c>
      <c r="I284" s="163" t="s">
        <v>1232</v>
      </c>
      <c r="J284" s="164" t="s">
        <v>3020</v>
      </c>
      <c r="K284" s="163" t="s">
        <v>2322</v>
      </c>
      <c r="L284" s="163" t="s">
        <v>2333</v>
      </c>
      <c r="M284" s="163">
        <v>5</v>
      </c>
      <c r="N284" s="163" t="s">
        <v>2360</v>
      </c>
      <c r="O284" s="163" t="s">
        <v>3572</v>
      </c>
      <c r="P284" s="163" t="s">
        <v>2362</v>
      </c>
      <c r="Q284" s="163">
        <v>11277</v>
      </c>
      <c r="R284" s="165"/>
    </row>
    <row r="285" spans="1:18">
      <c r="A285" s="163" t="s">
        <v>3573</v>
      </c>
      <c r="B285" s="163" t="s">
        <v>3574</v>
      </c>
      <c r="C285" s="163" t="s">
        <v>1596</v>
      </c>
      <c r="D285" s="163" t="s">
        <v>3575</v>
      </c>
      <c r="E285" s="163">
        <v>5</v>
      </c>
      <c r="F285" s="163" t="s">
        <v>2330</v>
      </c>
      <c r="G285" s="163" t="s">
        <v>2331</v>
      </c>
      <c r="H285" s="164">
        <v>70</v>
      </c>
      <c r="I285" s="163" t="s">
        <v>1232</v>
      </c>
      <c r="J285" s="164" t="s">
        <v>2348</v>
      </c>
      <c r="K285" s="163" t="s">
        <v>2322</v>
      </c>
      <c r="L285" s="163" t="s">
        <v>2341</v>
      </c>
      <c r="M285" s="163">
        <v>9</v>
      </c>
      <c r="N285" s="163" t="s">
        <v>2342</v>
      </c>
      <c r="O285" s="163" t="s">
        <v>3576</v>
      </c>
      <c r="P285" s="163" t="s">
        <v>2404</v>
      </c>
      <c r="Q285" s="163">
        <v>11458</v>
      </c>
      <c r="R285" s="165"/>
    </row>
    <row r="286" spans="1:18">
      <c r="A286" s="163" t="s">
        <v>3577</v>
      </c>
      <c r="B286" s="163" t="s">
        <v>3578</v>
      </c>
      <c r="C286" s="163" t="s">
        <v>2131</v>
      </c>
      <c r="D286" s="163" t="s">
        <v>3579</v>
      </c>
      <c r="E286" s="163">
        <v>5</v>
      </c>
      <c r="F286" s="163" t="s">
        <v>2330</v>
      </c>
      <c r="G286" s="163" t="s">
        <v>2331</v>
      </c>
      <c r="H286" s="164">
        <v>70</v>
      </c>
      <c r="I286" s="163" t="s">
        <v>1232</v>
      </c>
      <c r="J286" s="164" t="s">
        <v>2489</v>
      </c>
      <c r="K286" s="163" t="s">
        <v>2311</v>
      </c>
      <c r="L286" s="163" t="s">
        <v>2450</v>
      </c>
      <c r="M286" s="163">
        <v>3</v>
      </c>
      <c r="N286" s="163" t="s">
        <v>2490</v>
      </c>
      <c r="O286" s="163" t="s">
        <v>3580</v>
      </c>
      <c r="P286" s="163" t="s">
        <v>3038</v>
      </c>
      <c r="Q286" s="163">
        <v>28858</v>
      </c>
      <c r="R286" s="165"/>
    </row>
    <row r="287" spans="1:18">
      <c r="A287" s="163" t="s">
        <v>3581</v>
      </c>
      <c r="B287" s="163" t="s">
        <v>3582</v>
      </c>
      <c r="C287" s="163" t="s">
        <v>1547</v>
      </c>
      <c r="D287" s="163" t="s">
        <v>3583</v>
      </c>
      <c r="E287" s="163">
        <v>5</v>
      </c>
      <c r="F287" s="163" t="s">
        <v>2319</v>
      </c>
      <c r="G287" s="163" t="s">
        <v>2320</v>
      </c>
      <c r="H287" s="164">
        <v>71</v>
      </c>
      <c r="I287" s="163" t="s">
        <v>1228</v>
      </c>
      <c r="J287" s="164" t="s">
        <v>3584</v>
      </c>
      <c r="K287" s="163" t="s">
        <v>2311</v>
      </c>
      <c r="L287" s="163" t="s">
        <v>2311</v>
      </c>
      <c r="M287" s="163">
        <v>17</v>
      </c>
      <c r="N287" s="163" t="s">
        <v>2457</v>
      </c>
      <c r="O287" s="163" t="s">
        <v>3585</v>
      </c>
      <c r="P287" s="163" t="s">
        <v>2459</v>
      </c>
      <c r="Q287" s="163">
        <v>10731</v>
      </c>
      <c r="R287" s="165"/>
    </row>
    <row r="288" spans="1:18">
      <c r="A288" s="163" t="s">
        <v>3586</v>
      </c>
      <c r="B288" s="163" t="s">
        <v>3587</v>
      </c>
      <c r="C288" s="163" t="s">
        <v>1548</v>
      </c>
      <c r="D288" s="163" t="s">
        <v>3588</v>
      </c>
      <c r="E288" s="163">
        <v>5</v>
      </c>
      <c r="F288" s="163" t="s">
        <v>2319</v>
      </c>
      <c r="G288" s="163" t="s">
        <v>2320</v>
      </c>
      <c r="H288" s="164">
        <v>71</v>
      </c>
      <c r="I288" s="163" t="s">
        <v>1228</v>
      </c>
      <c r="J288" s="164" t="s">
        <v>3589</v>
      </c>
      <c r="K288" s="163" t="s">
        <v>2311</v>
      </c>
      <c r="L288" s="163" t="s">
        <v>2323</v>
      </c>
      <c r="M288" s="163">
        <v>15</v>
      </c>
      <c r="N288" s="163" t="s">
        <v>2324</v>
      </c>
      <c r="O288" s="163" t="s">
        <v>3590</v>
      </c>
      <c r="P288" s="163" t="s">
        <v>2326</v>
      </c>
      <c r="Q288" s="163">
        <v>10732</v>
      </c>
      <c r="R288" s="165"/>
    </row>
    <row r="289" spans="1:18">
      <c r="A289" s="163" t="s">
        <v>3591</v>
      </c>
      <c r="B289" s="163" t="s">
        <v>3592</v>
      </c>
      <c r="C289" s="163" t="s">
        <v>1549</v>
      </c>
      <c r="D289" s="163" t="s">
        <v>3593</v>
      </c>
      <c r="E289" s="163">
        <v>5</v>
      </c>
      <c r="F289" s="163" t="s">
        <v>2330</v>
      </c>
      <c r="G289" s="163" t="s">
        <v>2331</v>
      </c>
      <c r="H289" s="164">
        <v>71</v>
      </c>
      <c r="I289" s="163" t="s">
        <v>1228</v>
      </c>
      <c r="J289" s="164" t="s">
        <v>2354</v>
      </c>
      <c r="K289" s="163" t="s">
        <v>2311</v>
      </c>
      <c r="L289" s="163" t="s">
        <v>2333</v>
      </c>
      <c r="M289" s="163">
        <v>6</v>
      </c>
      <c r="N289" s="163" t="s">
        <v>2334</v>
      </c>
      <c r="O289" s="163" t="s">
        <v>3594</v>
      </c>
      <c r="P289" s="163" t="s">
        <v>2336</v>
      </c>
      <c r="Q289" s="163">
        <v>11278</v>
      </c>
      <c r="R289" s="165"/>
    </row>
    <row r="290" spans="1:18">
      <c r="A290" s="163" t="s">
        <v>3595</v>
      </c>
      <c r="B290" s="163" t="s">
        <v>3596</v>
      </c>
      <c r="C290" s="163" t="s">
        <v>1550</v>
      </c>
      <c r="D290" s="163" t="s">
        <v>3597</v>
      </c>
      <c r="E290" s="163">
        <v>5</v>
      </c>
      <c r="F290" s="163" t="s">
        <v>2330</v>
      </c>
      <c r="G290" s="163" t="s">
        <v>2331</v>
      </c>
      <c r="H290" s="164">
        <v>71</v>
      </c>
      <c r="I290" s="163" t="s">
        <v>1228</v>
      </c>
      <c r="J290" s="164" t="s">
        <v>2390</v>
      </c>
      <c r="K290" s="163" t="s">
        <v>2311</v>
      </c>
      <c r="L290" s="163" t="s">
        <v>2333</v>
      </c>
      <c r="M290" s="163">
        <v>5</v>
      </c>
      <c r="N290" s="163" t="s">
        <v>2334</v>
      </c>
      <c r="O290" s="163" t="s">
        <v>3598</v>
      </c>
      <c r="P290" s="163" t="s">
        <v>2362</v>
      </c>
      <c r="Q290" s="163">
        <v>11279</v>
      </c>
      <c r="R290" s="165"/>
    </row>
    <row r="291" spans="1:18">
      <c r="A291" s="163" t="s">
        <v>3599</v>
      </c>
      <c r="B291" s="163" t="s">
        <v>3600</v>
      </c>
      <c r="C291" s="163" t="s">
        <v>1551</v>
      </c>
      <c r="D291" s="163" t="s">
        <v>3601</v>
      </c>
      <c r="E291" s="163">
        <v>5</v>
      </c>
      <c r="F291" s="163" t="s">
        <v>2330</v>
      </c>
      <c r="G291" s="163" t="s">
        <v>2331</v>
      </c>
      <c r="H291" s="164">
        <v>71</v>
      </c>
      <c r="I291" s="163" t="s">
        <v>1228</v>
      </c>
      <c r="J291" s="164" t="s">
        <v>2958</v>
      </c>
      <c r="K291" s="163" t="s">
        <v>2311</v>
      </c>
      <c r="L291" s="163" t="s">
        <v>2341</v>
      </c>
      <c r="M291" s="163">
        <v>9</v>
      </c>
      <c r="N291" s="163" t="s">
        <v>2342</v>
      </c>
      <c r="O291" s="163" t="s">
        <v>3602</v>
      </c>
      <c r="P291" s="163" t="s">
        <v>2404</v>
      </c>
      <c r="Q291" s="163">
        <v>11280</v>
      </c>
      <c r="R291" s="165"/>
    </row>
    <row r="292" spans="1:18">
      <c r="A292" s="163" t="s">
        <v>3603</v>
      </c>
      <c r="B292" s="163" t="s">
        <v>3604</v>
      </c>
      <c r="C292" s="163" t="s">
        <v>1552</v>
      </c>
      <c r="D292" s="163" t="s">
        <v>3605</v>
      </c>
      <c r="E292" s="163">
        <v>5</v>
      </c>
      <c r="F292" s="163" t="s">
        <v>2330</v>
      </c>
      <c r="G292" s="163" t="s">
        <v>2331</v>
      </c>
      <c r="H292" s="164">
        <v>71</v>
      </c>
      <c r="I292" s="163" t="s">
        <v>1228</v>
      </c>
      <c r="J292" s="164" t="s">
        <v>2390</v>
      </c>
      <c r="K292" s="163" t="s">
        <v>2311</v>
      </c>
      <c r="L292" s="163" t="s">
        <v>2333</v>
      </c>
      <c r="M292" s="163">
        <v>5</v>
      </c>
      <c r="N292" s="163" t="s">
        <v>2360</v>
      </c>
      <c r="O292" s="163" t="s">
        <v>3606</v>
      </c>
      <c r="P292" s="163" t="s">
        <v>2362</v>
      </c>
      <c r="Q292" s="163">
        <v>11281</v>
      </c>
      <c r="R292" s="165"/>
    </row>
    <row r="293" spans="1:18">
      <c r="A293" s="163" t="s">
        <v>3607</v>
      </c>
      <c r="B293" s="163" t="s">
        <v>3608</v>
      </c>
      <c r="C293" s="163" t="s">
        <v>1553</v>
      </c>
      <c r="D293" s="163" t="s">
        <v>3609</v>
      </c>
      <c r="E293" s="163">
        <v>5</v>
      </c>
      <c r="F293" s="163" t="s">
        <v>2330</v>
      </c>
      <c r="G293" s="163" t="s">
        <v>2331</v>
      </c>
      <c r="H293" s="164">
        <v>71</v>
      </c>
      <c r="I293" s="163" t="s">
        <v>1228</v>
      </c>
      <c r="J293" s="164" t="s">
        <v>2382</v>
      </c>
      <c r="K293" s="163" t="s">
        <v>2311</v>
      </c>
      <c r="L293" s="163" t="s">
        <v>2383</v>
      </c>
      <c r="M293" s="163">
        <v>13</v>
      </c>
      <c r="N293" s="163" t="s">
        <v>2384</v>
      </c>
      <c r="O293" s="163" t="s">
        <v>3610</v>
      </c>
      <c r="P293" s="163" t="s">
        <v>2386</v>
      </c>
      <c r="Q293" s="163">
        <v>11282</v>
      </c>
      <c r="R293" s="165"/>
    </row>
    <row r="294" spans="1:18">
      <c r="A294" s="163" t="s">
        <v>3611</v>
      </c>
      <c r="B294" s="163" t="s">
        <v>3612</v>
      </c>
      <c r="C294" s="163" t="s">
        <v>1554</v>
      </c>
      <c r="D294" s="163" t="s">
        <v>3613</v>
      </c>
      <c r="E294" s="163">
        <v>5</v>
      </c>
      <c r="F294" s="163" t="s">
        <v>2330</v>
      </c>
      <c r="G294" s="163" t="s">
        <v>2331</v>
      </c>
      <c r="H294" s="164">
        <v>71</v>
      </c>
      <c r="I294" s="163" t="s">
        <v>1228</v>
      </c>
      <c r="J294" s="164" t="s">
        <v>2340</v>
      </c>
      <c r="K294" s="163" t="s">
        <v>2311</v>
      </c>
      <c r="L294" s="163" t="s">
        <v>2383</v>
      </c>
      <c r="M294" s="163">
        <v>12</v>
      </c>
      <c r="N294" s="163" t="s">
        <v>2396</v>
      </c>
      <c r="O294" s="163" t="s">
        <v>3614</v>
      </c>
      <c r="P294" s="163" t="s">
        <v>2398</v>
      </c>
      <c r="Q294" s="163">
        <v>11283</v>
      </c>
      <c r="R294" s="165"/>
    </row>
    <row r="295" spans="1:18">
      <c r="A295" s="163" t="s">
        <v>3615</v>
      </c>
      <c r="B295" s="163" t="s">
        <v>3616</v>
      </c>
      <c r="C295" s="163" t="s">
        <v>1555</v>
      </c>
      <c r="D295" s="163" t="s">
        <v>3617</v>
      </c>
      <c r="E295" s="163">
        <v>5</v>
      </c>
      <c r="F295" s="163" t="s">
        <v>2330</v>
      </c>
      <c r="G295" s="163" t="s">
        <v>2331</v>
      </c>
      <c r="H295" s="164">
        <v>71</v>
      </c>
      <c r="I295" s="163" t="s">
        <v>1228</v>
      </c>
      <c r="J295" s="164" t="s">
        <v>2390</v>
      </c>
      <c r="K295" s="163" t="s">
        <v>2311</v>
      </c>
      <c r="L295" s="163" t="s">
        <v>2333</v>
      </c>
      <c r="M295" s="163">
        <v>5</v>
      </c>
      <c r="N295" s="163" t="s">
        <v>2334</v>
      </c>
      <c r="O295" s="163" t="s">
        <v>3618</v>
      </c>
      <c r="P295" s="163" t="s">
        <v>2362</v>
      </c>
      <c r="Q295" s="163">
        <v>11284</v>
      </c>
      <c r="R295" s="165"/>
    </row>
    <row r="296" spans="1:18">
      <c r="A296" s="163" t="s">
        <v>3619</v>
      </c>
      <c r="B296" s="163" t="s">
        <v>3620</v>
      </c>
      <c r="C296" s="163" t="s">
        <v>1556</v>
      </c>
      <c r="D296" s="163" t="s">
        <v>3621</v>
      </c>
      <c r="E296" s="163">
        <v>5</v>
      </c>
      <c r="F296" s="163" t="s">
        <v>2330</v>
      </c>
      <c r="G296" s="163" t="s">
        <v>2331</v>
      </c>
      <c r="H296" s="164">
        <v>71</v>
      </c>
      <c r="I296" s="163" t="s">
        <v>1228</v>
      </c>
      <c r="J296" s="164" t="s">
        <v>3622</v>
      </c>
      <c r="K296" s="163" t="s">
        <v>2311</v>
      </c>
      <c r="L296" s="163" t="s">
        <v>2333</v>
      </c>
      <c r="M296" s="163">
        <v>6</v>
      </c>
      <c r="N296" s="163" t="s">
        <v>2334</v>
      </c>
      <c r="O296" s="163" t="s">
        <v>3623</v>
      </c>
      <c r="P296" s="163" t="s">
        <v>2336</v>
      </c>
      <c r="Q296" s="163">
        <v>11285</v>
      </c>
      <c r="R296" s="165"/>
    </row>
    <row r="297" spans="1:18">
      <c r="A297" s="163" t="s">
        <v>3624</v>
      </c>
      <c r="B297" s="163" t="s">
        <v>3625</v>
      </c>
      <c r="C297" s="163" t="s">
        <v>1557</v>
      </c>
      <c r="D297" s="163" t="s">
        <v>3626</v>
      </c>
      <c r="E297" s="163">
        <v>5</v>
      </c>
      <c r="F297" s="163" t="s">
        <v>2330</v>
      </c>
      <c r="G297" s="163" t="s">
        <v>2331</v>
      </c>
      <c r="H297" s="164">
        <v>71</v>
      </c>
      <c r="I297" s="163" t="s">
        <v>1228</v>
      </c>
      <c r="J297" s="164" t="s">
        <v>2602</v>
      </c>
      <c r="K297" s="163" t="s">
        <v>2311</v>
      </c>
      <c r="L297" s="163" t="s">
        <v>2333</v>
      </c>
      <c r="M297" s="163">
        <v>6</v>
      </c>
      <c r="N297" s="163" t="s">
        <v>2334</v>
      </c>
      <c r="O297" s="163" t="s">
        <v>3627</v>
      </c>
      <c r="P297" s="163" t="s">
        <v>2336</v>
      </c>
      <c r="Q297" s="163">
        <v>11286</v>
      </c>
      <c r="R297" s="165"/>
    </row>
    <row r="298" spans="1:18">
      <c r="A298" s="163" t="s">
        <v>3628</v>
      </c>
      <c r="B298" s="163" t="s">
        <v>3629</v>
      </c>
      <c r="C298" s="163" t="s">
        <v>1558</v>
      </c>
      <c r="D298" s="163" t="s">
        <v>3630</v>
      </c>
      <c r="E298" s="163">
        <v>5</v>
      </c>
      <c r="F298" s="163" t="s">
        <v>2330</v>
      </c>
      <c r="G298" s="163" t="s">
        <v>2331</v>
      </c>
      <c r="H298" s="164">
        <v>71</v>
      </c>
      <c r="I298" s="163" t="s">
        <v>1228</v>
      </c>
      <c r="J298" s="164" t="s">
        <v>2390</v>
      </c>
      <c r="K298" s="163" t="s">
        <v>2311</v>
      </c>
      <c r="L298" s="163" t="s">
        <v>2333</v>
      </c>
      <c r="M298" s="163">
        <v>5</v>
      </c>
      <c r="N298" s="163" t="s">
        <v>2334</v>
      </c>
      <c r="O298" s="163" t="s">
        <v>3631</v>
      </c>
      <c r="P298" s="163" t="s">
        <v>2362</v>
      </c>
      <c r="Q298" s="163">
        <v>11287</v>
      </c>
      <c r="R298" s="165"/>
    </row>
    <row r="299" spans="1:18">
      <c r="A299" s="163" t="s">
        <v>3632</v>
      </c>
      <c r="B299" s="163" t="s">
        <v>3633</v>
      </c>
      <c r="C299" s="163" t="s">
        <v>1559</v>
      </c>
      <c r="D299" s="163" t="s">
        <v>3634</v>
      </c>
      <c r="E299" s="163">
        <v>5</v>
      </c>
      <c r="F299" s="163" t="s">
        <v>2330</v>
      </c>
      <c r="G299" s="163" t="s">
        <v>2331</v>
      </c>
      <c r="H299" s="164">
        <v>71</v>
      </c>
      <c r="I299" s="163" t="s">
        <v>1228</v>
      </c>
      <c r="J299" s="164" t="s">
        <v>2390</v>
      </c>
      <c r="K299" s="163" t="s">
        <v>2311</v>
      </c>
      <c r="L299" s="163" t="s">
        <v>2333</v>
      </c>
      <c r="M299" s="163">
        <v>5</v>
      </c>
      <c r="N299" s="163" t="s">
        <v>2334</v>
      </c>
      <c r="O299" s="163" t="s">
        <v>3635</v>
      </c>
      <c r="P299" s="163" t="s">
        <v>2362</v>
      </c>
      <c r="Q299" s="163">
        <v>11288</v>
      </c>
      <c r="R299" s="165"/>
    </row>
    <row r="300" spans="1:18">
      <c r="A300" s="163" t="s">
        <v>3636</v>
      </c>
      <c r="B300" s="163" t="s">
        <v>3637</v>
      </c>
      <c r="C300" s="163" t="s">
        <v>1560</v>
      </c>
      <c r="D300" s="163" t="s">
        <v>3638</v>
      </c>
      <c r="E300" s="163">
        <v>5</v>
      </c>
      <c r="F300" s="163" t="s">
        <v>2330</v>
      </c>
      <c r="G300" s="163" t="s">
        <v>2331</v>
      </c>
      <c r="H300" s="164">
        <v>71</v>
      </c>
      <c r="I300" s="163" t="s">
        <v>1228</v>
      </c>
      <c r="J300" s="164" t="s">
        <v>3639</v>
      </c>
      <c r="K300" s="163" t="s">
        <v>2311</v>
      </c>
      <c r="L300" s="163" t="s">
        <v>2450</v>
      </c>
      <c r="M300" s="163">
        <v>2</v>
      </c>
      <c r="N300" s="163" t="s">
        <v>2646</v>
      </c>
      <c r="O300" s="163" t="s">
        <v>3640</v>
      </c>
      <c r="P300" s="163" t="s">
        <v>2453</v>
      </c>
      <c r="Q300" s="163">
        <v>14136</v>
      </c>
      <c r="R300" s="165"/>
    </row>
    <row r="301" spans="1:18">
      <c r="A301" s="163" t="s">
        <v>3641</v>
      </c>
      <c r="B301" s="163" t="s">
        <v>3642</v>
      </c>
      <c r="C301" s="163" t="s">
        <v>1561</v>
      </c>
      <c r="D301" s="163" t="s">
        <v>3643</v>
      </c>
      <c r="E301" s="163">
        <v>5</v>
      </c>
      <c r="F301" s="163" t="s">
        <v>2330</v>
      </c>
      <c r="G301" s="163" t="s">
        <v>2331</v>
      </c>
      <c r="H301" s="164">
        <v>71</v>
      </c>
      <c r="I301" s="163" t="s">
        <v>1228</v>
      </c>
      <c r="J301" s="164" t="s">
        <v>2546</v>
      </c>
      <c r="K301" s="163" t="s">
        <v>2311</v>
      </c>
      <c r="L301" s="163" t="s">
        <v>2333</v>
      </c>
      <c r="M301" s="163">
        <v>5</v>
      </c>
      <c r="N301" s="163" t="s">
        <v>2334</v>
      </c>
      <c r="O301" s="163" t="s">
        <v>3644</v>
      </c>
      <c r="P301" s="163" t="s">
        <v>2362</v>
      </c>
      <c r="Q301" s="163">
        <v>21948</v>
      </c>
      <c r="R301" s="165"/>
    </row>
    <row r="302" spans="1:18">
      <c r="A302" s="163" t="s">
        <v>3645</v>
      </c>
      <c r="B302" s="163" t="s">
        <v>3646</v>
      </c>
      <c r="C302" s="163" t="s">
        <v>1602</v>
      </c>
      <c r="D302" s="163" t="s">
        <v>3647</v>
      </c>
      <c r="E302" s="163">
        <v>5</v>
      </c>
      <c r="F302" s="163" t="s">
        <v>2308</v>
      </c>
      <c r="G302" s="163" t="s">
        <v>2309</v>
      </c>
      <c r="H302" s="164">
        <v>72</v>
      </c>
      <c r="I302" s="163" t="s">
        <v>1235</v>
      </c>
      <c r="J302" s="164" t="s">
        <v>3648</v>
      </c>
      <c r="K302" s="163" t="s">
        <v>2322</v>
      </c>
      <c r="L302" s="163" t="s">
        <v>2312</v>
      </c>
      <c r="M302" s="163">
        <v>18</v>
      </c>
      <c r="N302" s="163" t="s">
        <v>2313</v>
      </c>
      <c r="O302" s="163" t="s">
        <v>3649</v>
      </c>
      <c r="P302" s="163" t="s">
        <v>2315</v>
      </c>
      <c r="Q302" s="163">
        <v>10678</v>
      </c>
      <c r="R302" s="165"/>
    </row>
    <row r="303" spans="1:18">
      <c r="A303" s="163" t="s">
        <v>3650</v>
      </c>
      <c r="B303" s="163" t="s">
        <v>3651</v>
      </c>
      <c r="C303" s="163" t="s">
        <v>1603</v>
      </c>
      <c r="D303" s="163" t="s">
        <v>3652</v>
      </c>
      <c r="E303" s="163">
        <v>5</v>
      </c>
      <c r="F303" s="163" t="s">
        <v>2319</v>
      </c>
      <c r="G303" s="163" t="s">
        <v>2320</v>
      </c>
      <c r="H303" s="164">
        <v>72</v>
      </c>
      <c r="I303" s="163" t="s">
        <v>1235</v>
      </c>
      <c r="J303" s="164" t="s">
        <v>3653</v>
      </c>
      <c r="K303" s="163" t="s">
        <v>2322</v>
      </c>
      <c r="L303" s="163" t="s">
        <v>2323</v>
      </c>
      <c r="M303" s="163">
        <v>15</v>
      </c>
      <c r="N303" s="163" t="s">
        <v>2324</v>
      </c>
      <c r="O303" s="163" t="s">
        <v>3654</v>
      </c>
      <c r="P303" s="163" t="s">
        <v>2326</v>
      </c>
      <c r="Q303" s="163">
        <v>10733</v>
      </c>
      <c r="R303" s="165"/>
    </row>
    <row r="304" spans="1:18">
      <c r="A304" s="163" t="s">
        <v>3655</v>
      </c>
      <c r="B304" s="163" t="s">
        <v>3656</v>
      </c>
      <c r="C304" s="163" t="s">
        <v>1604</v>
      </c>
      <c r="D304" s="163" t="s">
        <v>3657</v>
      </c>
      <c r="E304" s="163">
        <v>5</v>
      </c>
      <c r="F304" s="163" t="s">
        <v>2330</v>
      </c>
      <c r="G304" s="163" t="s">
        <v>2331</v>
      </c>
      <c r="H304" s="164">
        <v>72</v>
      </c>
      <c r="I304" s="163" t="s">
        <v>1235</v>
      </c>
      <c r="J304" s="164" t="s">
        <v>2382</v>
      </c>
      <c r="K304" s="163" t="s">
        <v>2322</v>
      </c>
      <c r="L304" s="163" t="s">
        <v>2333</v>
      </c>
      <c r="M304" s="163">
        <v>6</v>
      </c>
      <c r="N304" s="163" t="s">
        <v>2349</v>
      </c>
      <c r="O304" s="163" t="s">
        <v>3658</v>
      </c>
      <c r="P304" s="163" t="s">
        <v>2336</v>
      </c>
      <c r="Q304" s="163">
        <v>11289</v>
      </c>
      <c r="R304" s="165"/>
    </row>
    <row r="305" spans="1:18">
      <c r="A305" s="163" t="s">
        <v>3659</v>
      </c>
      <c r="B305" s="163" t="s">
        <v>3660</v>
      </c>
      <c r="C305" s="163" t="s">
        <v>1605</v>
      </c>
      <c r="D305" s="163" t="s">
        <v>3661</v>
      </c>
      <c r="E305" s="163">
        <v>5</v>
      </c>
      <c r="F305" s="163" t="s">
        <v>2330</v>
      </c>
      <c r="G305" s="163" t="s">
        <v>2331</v>
      </c>
      <c r="H305" s="164">
        <v>72</v>
      </c>
      <c r="I305" s="163" t="s">
        <v>1235</v>
      </c>
      <c r="J305" s="164" t="s">
        <v>2909</v>
      </c>
      <c r="K305" s="163" t="s">
        <v>2322</v>
      </c>
      <c r="L305" s="163" t="s">
        <v>2341</v>
      </c>
      <c r="M305" s="163">
        <v>10</v>
      </c>
      <c r="N305" s="163" t="s">
        <v>2342</v>
      </c>
      <c r="O305" s="163" t="s">
        <v>3662</v>
      </c>
      <c r="P305" s="163" t="s">
        <v>2344</v>
      </c>
      <c r="Q305" s="163">
        <v>11290</v>
      </c>
      <c r="R305" s="165"/>
    </row>
    <row r="306" spans="1:18">
      <c r="A306" s="163" t="s">
        <v>3663</v>
      </c>
      <c r="B306" s="163" t="s">
        <v>3664</v>
      </c>
      <c r="C306" s="163" t="s">
        <v>1606</v>
      </c>
      <c r="D306" s="163" t="s">
        <v>3665</v>
      </c>
      <c r="E306" s="163">
        <v>5</v>
      </c>
      <c r="F306" s="163" t="s">
        <v>2330</v>
      </c>
      <c r="G306" s="163" t="s">
        <v>2331</v>
      </c>
      <c r="H306" s="164">
        <v>72</v>
      </c>
      <c r="I306" s="163" t="s">
        <v>1235</v>
      </c>
      <c r="J306" s="164" t="s">
        <v>2354</v>
      </c>
      <c r="K306" s="163" t="s">
        <v>2322</v>
      </c>
      <c r="L306" s="163" t="s">
        <v>2333</v>
      </c>
      <c r="M306" s="163">
        <v>6</v>
      </c>
      <c r="N306" s="163" t="s">
        <v>2349</v>
      </c>
      <c r="O306" s="163" t="s">
        <v>3666</v>
      </c>
      <c r="P306" s="163" t="s">
        <v>2336</v>
      </c>
      <c r="Q306" s="163">
        <v>11291</v>
      </c>
      <c r="R306" s="165"/>
    </row>
    <row r="307" spans="1:18">
      <c r="A307" s="163" t="s">
        <v>3667</v>
      </c>
      <c r="B307" s="163" t="s">
        <v>3668</v>
      </c>
      <c r="C307" s="163" t="s">
        <v>1607</v>
      </c>
      <c r="D307" s="163" t="s">
        <v>3669</v>
      </c>
      <c r="E307" s="163">
        <v>5</v>
      </c>
      <c r="F307" s="163" t="s">
        <v>2330</v>
      </c>
      <c r="G307" s="163" t="s">
        <v>2331</v>
      </c>
      <c r="H307" s="164">
        <v>72</v>
      </c>
      <c r="I307" s="163" t="s">
        <v>1235</v>
      </c>
      <c r="J307" s="164" t="s">
        <v>3333</v>
      </c>
      <c r="K307" s="163" t="s">
        <v>2322</v>
      </c>
      <c r="L307" s="163" t="s">
        <v>2333</v>
      </c>
      <c r="M307" s="163">
        <v>6</v>
      </c>
      <c r="N307" s="163" t="s">
        <v>2349</v>
      </c>
      <c r="O307" s="163" t="s">
        <v>3670</v>
      </c>
      <c r="P307" s="163" t="s">
        <v>2336</v>
      </c>
      <c r="Q307" s="163">
        <v>11292</v>
      </c>
      <c r="R307" s="165"/>
    </row>
    <row r="308" spans="1:18">
      <c r="A308" s="163" t="s">
        <v>3671</v>
      </c>
      <c r="B308" s="163" t="s">
        <v>3672</v>
      </c>
      <c r="C308" s="163" t="s">
        <v>1608</v>
      </c>
      <c r="D308" s="163" t="s">
        <v>3673</v>
      </c>
      <c r="E308" s="163">
        <v>5</v>
      </c>
      <c r="F308" s="163" t="s">
        <v>2330</v>
      </c>
      <c r="G308" s="163" t="s">
        <v>2331</v>
      </c>
      <c r="H308" s="164">
        <v>72</v>
      </c>
      <c r="I308" s="163" t="s">
        <v>1235</v>
      </c>
      <c r="J308" s="164" t="s">
        <v>2760</v>
      </c>
      <c r="K308" s="163" t="s">
        <v>2322</v>
      </c>
      <c r="L308" s="163" t="s">
        <v>2333</v>
      </c>
      <c r="M308" s="163">
        <v>6</v>
      </c>
      <c r="N308" s="163" t="s">
        <v>2334</v>
      </c>
      <c r="O308" s="163" t="s">
        <v>3674</v>
      </c>
      <c r="P308" s="163" t="s">
        <v>2336</v>
      </c>
      <c r="Q308" s="163">
        <v>11293</v>
      </c>
      <c r="R308" s="165"/>
    </row>
    <row r="309" spans="1:18">
      <c r="A309" s="163" t="s">
        <v>3675</v>
      </c>
      <c r="B309" s="163" t="s">
        <v>3676</v>
      </c>
      <c r="C309" s="163" t="s">
        <v>1609</v>
      </c>
      <c r="D309" s="163" t="s">
        <v>3677</v>
      </c>
      <c r="E309" s="163">
        <v>5</v>
      </c>
      <c r="F309" s="163" t="s">
        <v>2330</v>
      </c>
      <c r="G309" s="163" t="s">
        <v>2331</v>
      </c>
      <c r="H309" s="164">
        <v>72</v>
      </c>
      <c r="I309" s="163" t="s">
        <v>1235</v>
      </c>
      <c r="J309" s="164" t="s">
        <v>3678</v>
      </c>
      <c r="K309" s="163" t="s">
        <v>2322</v>
      </c>
      <c r="L309" s="163" t="s">
        <v>2333</v>
      </c>
      <c r="M309" s="163">
        <v>6</v>
      </c>
      <c r="N309" s="163" t="s">
        <v>2334</v>
      </c>
      <c r="O309" s="163" t="s">
        <v>3679</v>
      </c>
      <c r="P309" s="163" t="s">
        <v>2336</v>
      </c>
      <c r="Q309" s="163">
        <v>11294</v>
      </c>
      <c r="R309" s="165"/>
    </row>
    <row r="310" spans="1:18">
      <c r="A310" s="163" t="s">
        <v>3680</v>
      </c>
      <c r="B310" s="163" t="s">
        <v>3681</v>
      </c>
      <c r="C310" s="163" t="s">
        <v>1610</v>
      </c>
      <c r="D310" s="163" t="s">
        <v>3682</v>
      </c>
      <c r="E310" s="163">
        <v>5</v>
      </c>
      <c r="F310" s="163" t="s">
        <v>2330</v>
      </c>
      <c r="G310" s="163" t="s">
        <v>2331</v>
      </c>
      <c r="H310" s="164">
        <v>72</v>
      </c>
      <c r="I310" s="163" t="s">
        <v>1235</v>
      </c>
      <c r="J310" s="164" t="s">
        <v>3683</v>
      </c>
      <c r="K310" s="163" t="s">
        <v>2322</v>
      </c>
      <c r="L310" s="163" t="s">
        <v>2383</v>
      </c>
      <c r="M310" s="163">
        <v>13</v>
      </c>
      <c r="N310" s="163" t="s">
        <v>2384</v>
      </c>
      <c r="O310" s="163" t="s">
        <v>3684</v>
      </c>
      <c r="P310" s="163" t="s">
        <v>2386</v>
      </c>
      <c r="Q310" s="163">
        <v>11295</v>
      </c>
      <c r="R310" s="165"/>
    </row>
    <row r="311" spans="1:18">
      <c r="A311" s="163" t="s">
        <v>3685</v>
      </c>
      <c r="B311" s="163" t="s">
        <v>3686</v>
      </c>
      <c r="C311" s="163" t="s">
        <v>1611</v>
      </c>
      <c r="D311" s="163" t="s">
        <v>3687</v>
      </c>
      <c r="E311" s="163">
        <v>5</v>
      </c>
      <c r="F311" s="163" t="s">
        <v>2330</v>
      </c>
      <c r="G311" s="163" t="s">
        <v>2331</v>
      </c>
      <c r="H311" s="164">
        <v>72</v>
      </c>
      <c r="I311" s="163" t="s">
        <v>1235</v>
      </c>
      <c r="J311" s="164" t="s">
        <v>2348</v>
      </c>
      <c r="K311" s="163" t="s">
        <v>2322</v>
      </c>
      <c r="L311" s="163" t="s">
        <v>2333</v>
      </c>
      <c r="M311" s="163">
        <v>5</v>
      </c>
      <c r="N311" s="163" t="s">
        <v>2334</v>
      </c>
      <c r="O311" s="163" t="s">
        <v>3688</v>
      </c>
      <c r="P311" s="163" t="s">
        <v>2362</v>
      </c>
      <c r="Q311" s="163">
        <v>11296</v>
      </c>
      <c r="R311" s="165"/>
    </row>
    <row r="312" spans="1:18">
      <c r="A312" s="163" t="s">
        <v>3689</v>
      </c>
      <c r="B312" s="163" t="s">
        <v>3690</v>
      </c>
      <c r="C312" s="163" t="s">
        <v>1562</v>
      </c>
      <c r="D312" s="163" t="s">
        <v>1229</v>
      </c>
      <c r="E312" s="163">
        <v>5</v>
      </c>
      <c r="F312" s="163" t="s">
        <v>2308</v>
      </c>
      <c r="G312" s="163" t="s">
        <v>2309</v>
      </c>
      <c r="H312" s="164">
        <v>73</v>
      </c>
      <c r="I312" s="163" t="s">
        <v>1229</v>
      </c>
      <c r="J312" s="164" t="s">
        <v>3691</v>
      </c>
      <c r="K312" s="163" t="s">
        <v>2322</v>
      </c>
      <c r="L312" s="163" t="s">
        <v>2312</v>
      </c>
      <c r="M312" s="163">
        <v>19</v>
      </c>
      <c r="N312" s="163" t="s">
        <v>2495</v>
      </c>
      <c r="O312" s="163" t="s">
        <v>3692</v>
      </c>
      <c r="P312" s="163" t="s">
        <v>2497</v>
      </c>
      <c r="Q312" s="163">
        <v>10679</v>
      </c>
      <c r="R312" s="165"/>
    </row>
    <row r="313" spans="1:18">
      <c r="A313" s="163" t="s">
        <v>3693</v>
      </c>
      <c r="B313" s="163" t="s">
        <v>3694</v>
      </c>
      <c r="C313" s="163" t="s">
        <v>1563</v>
      </c>
      <c r="D313" s="163" t="s">
        <v>3695</v>
      </c>
      <c r="E313" s="163">
        <v>5</v>
      </c>
      <c r="F313" s="163" t="s">
        <v>2330</v>
      </c>
      <c r="G313" s="163" t="s">
        <v>2331</v>
      </c>
      <c r="H313" s="164">
        <v>73</v>
      </c>
      <c r="I313" s="163" t="s">
        <v>1229</v>
      </c>
      <c r="J313" s="164" t="s">
        <v>3696</v>
      </c>
      <c r="K313" s="163" t="s">
        <v>2322</v>
      </c>
      <c r="L313" s="163" t="s">
        <v>2341</v>
      </c>
      <c r="M313" s="163">
        <v>10</v>
      </c>
      <c r="N313" s="163" t="s">
        <v>2702</v>
      </c>
      <c r="O313" s="163" t="s">
        <v>3697</v>
      </c>
      <c r="P313" s="163" t="s">
        <v>2344</v>
      </c>
      <c r="Q313" s="163">
        <v>11297</v>
      </c>
      <c r="R313" s="165"/>
    </row>
    <row r="314" spans="1:18">
      <c r="A314" s="163" t="s">
        <v>3698</v>
      </c>
      <c r="B314" s="163" t="s">
        <v>3699</v>
      </c>
      <c r="C314" s="163" t="s">
        <v>1564</v>
      </c>
      <c r="D314" s="163" t="s">
        <v>3700</v>
      </c>
      <c r="E314" s="163">
        <v>5</v>
      </c>
      <c r="F314" s="163" t="s">
        <v>2330</v>
      </c>
      <c r="G314" s="163" t="s">
        <v>2331</v>
      </c>
      <c r="H314" s="164">
        <v>73</v>
      </c>
      <c r="I314" s="163" t="s">
        <v>1229</v>
      </c>
      <c r="J314" s="164" t="s">
        <v>2390</v>
      </c>
      <c r="K314" s="163" t="s">
        <v>2322</v>
      </c>
      <c r="L314" s="163" t="s">
        <v>2333</v>
      </c>
      <c r="M314" s="163">
        <v>6</v>
      </c>
      <c r="N314" s="163" t="s">
        <v>2904</v>
      </c>
      <c r="O314" s="163" t="s">
        <v>3701</v>
      </c>
      <c r="P314" s="163" t="s">
        <v>2336</v>
      </c>
      <c r="Q314" s="163">
        <v>11298</v>
      </c>
      <c r="R314" s="165"/>
    </row>
    <row r="315" spans="1:18">
      <c r="A315" s="163" t="s">
        <v>3702</v>
      </c>
      <c r="B315" s="163" t="s">
        <v>3703</v>
      </c>
      <c r="C315" s="163" t="s">
        <v>1565</v>
      </c>
      <c r="D315" s="163" t="s">
        <v>3704</v>
      </c>
      <c r="E315" s="163">
        <v>5</v>
      </c>
      <c r="F315" s="163" t="s">
        <v>2330</v>
      </c>
      <c r="G315" s="163" t="s">
        <v>2331</v>
      </c>
      <c r="H315" s="164">
        <v>73</v>
      </c>
      <c r="I315" s="163" t="s">
        <v>1229</v>
      </c>
      <c r="J315" s="164" t="s">
        <v>2981</v>
      </c>
      <c r="K315" s="163" t="s">
        <v>2322</v>
      </c>
      <c r="L315" s="163" t="s">
        <v>2333</v>
      </c>
      <c r="M315" s="163">
        <v>6</v>
      </c>
      <c r="N315" s="163" t="s">
        <v>2904</v>
      </c>
      <c r="O315" s="163" t="s">
        <v>3705</v>
      </c>
      <c r="P315" s="163" t="s">
        <v>2336</v>
      </c>
      <c r="Q315" s="163">
        <v>11299</v>
      </c>
      <c r="R315" s="165"/>
    </row>
    <row r="316" spans="1:18">
      <c r="A316" s="163" t="s">
        <v>3706</v>
      </c>
      <c r="B316" s="163" t="s">
        <v>3707</v>
      </c>
      <c r="C316" s="163" t="s">
        <v>1566</v>
      </c>
      <c r="D316" s="163" t="s">
        <v>3708</v>
      </c>
      <c r="E316" s="163">
        <v>5</v>
      </c>
      <c r="F316" s="163" t="s">
        <v>2330</v>
      </c>
      <c r="G316" s="163" t="s">
        <v>2331</v>
      </c>
      <c r="H316" s="164">
        <v>73</v>
      </c>
      <c r="I316" s="163" t="s">
        <v>1229</v>
      </c>
      <c r="J316" s="164" t="s">
        <v>3308</v>
      </c>
      <c r="K316" s="163" t="s">
        <v>2322</v>
      </c>
      <c r="L316" s="163" t="s">
        <v>2333</v>
      </c>
      <c r="M316" s="163">
        <v>6</v>
      </c>
      <c r="N316" s="163" t="s">
        <v>2334</v>
      </c>
      <c r="O316" s="163" t="s">
        <v>3709</v>
      </c>
      <c r="P316" s="163" t="s">
        <v>2336</v>
      </c>
      <c r="Q316" s="163">
        <v>11300</v>
      </c>
      <c r="R316" s="165"/>
    </row>
    <row r="317" spans="1:18">
      <c r="A317" s="163" t="s">
        <v>3710</v>
      </c>
      <c r="B317" s="163" t="s">
        <v>3711</v>
      </c>
      <c r="C317" s="163" t="s">
        <v>1567</v>
      </c>
      <c r="D317" s="163" t="s">
        <v>3712</v>
      </c>
      <c r="E317" s="163">
        <v>5</v>
      </c>
      <c r="F317" s="163" t="s">
        <v>2330</v>
      </c>
      <c r="G317" s="163" t="s">
        <v>2331</v>
      </c>
      <c r="H317" s="164">
        <v>73</v>
      </c>
      <c r="I317" s="163" t="s">
        <v>1229</v>
      </c>
      <c r="J317" s="164" t="s">
        <v>2348</v>
      </c>
      <c r="K317" s="163" t="s">
        <v>2322</v>
      </c>
      <c r="L317" s="163" t="s">
        <v>2341</v>
      </c>
      <c r="M317" s="163">
        <v>9</v>
      </c>
      <c r="N317" s="163" t="s">
        <v>2342</v>
      </c>
      <c r="O317" s="163" t="s">
        <v>3713</v>
      </c>
      <c r="P317" s="163" t="s">
        <v>2404</v>
      </c>
      <c r="Q317" s="163">
        <v>11301</v>
      </c>
      <c r="R317" s="165"/>
    </row>
    <row r="318" spans="1:18">
      <c r="A318" s="163" t="s">
        <v>3714</v>
      </c>
      <c r="B318" s="163" t="s">
        <v>3715</v>
      </c>
      <c r="C318" s="163" t="s">
        <v>1568</v>
      </c>
      <c r="D318" s="163" t="s">
        <v>3716</v>
      </c>
      <c r="E318" s="163">
        <v>5</v>
      </c>
      <c r="F318" s="163" t="s">
        <v>2330</v>
      </c>
      <c r="G318" s="163" t="s">
        <v>2331</v>
      </c>
      <c r="H318" s="164">
        <v>73</v>
      </c>
      <c r="I318" s="163" t="s">
        <v>1229</v>
      </c>
      <c r="J318" s="164" t="s">
        <v>3062</v>
      </c>
      <c r="K318" s="163" t="s">
        <v>2322</v>
      </c>
      <c r="L318" s="163" t="s">
        <v>2383</v>
      </c>
      <c r="M318" s="163">
        <v>13</v>
      </c>
      <c r="N318" s="163" t="s">
        <v>2396</v>
      </c>
      <c r="O318" s="163" t="s">
        <v>3717</v>
      </c>
      <c r="P318" s="163" t="s">
        <v>2386</v>
      </c>
      <c r="Q318" s="163">
        <v>11302</v>
      </c>
      <c r="R318" s="165"/>
    </row>
    <row r="319" spans="1:18">
      <c r="A319" s="163" t="s">
        <v>3718</v>
      </c>
      <c r="B319" s="163" t="s">
        <v>3719</v>
      </c>
      <c r="C319" s="163" t="s">
        <v>1569</v>
      </c>
      <c r="D319" s="163" t="s">
        <v>3720</v>
      </c>
      <c r="E319" s="163">
        <v>5</v>
      </c>
      <c r="F319" s="163" t="s">
        <v>2330</v>
      </c>
      <c r="G319" s="163" t="s">
        <v>2331</v>
      </c>
      <c r="H319" s="164">
        <v>73</v>
      </c>
      <c r="I319" s="163" t="s">
        <v>1229</v>
      </c>
      <c r="J319" s="164" t="s">
        <v>2390</v>
      </c>
      <c r="K319" s="163" t="s">
        <v>2322</v>
      </c>
      <c r="L319" s="163" t="s">
        <v>2333</v>
      </c>
      <c r="M319" s="163">
        <v>5</v>
      </c>
      <c r="N319" s="163" t="s">
        <v>2334</v>
      </c>
      <c r="O319" s="163" t="s">
        <v>3721</v>
      </c>
      <c r="P319" s="163" t="s">
        <v>2362</v>
      </c>
      <c r="Q319" s="163">
        <v>11303</v>
      </c>
      <c r="R319" s="165"/>
    </row>
    <row r="320" spans="1:18">
      <c r="A320" s="163" t="s">
        <v>3722</v>
      </c>
      <c r="B320" s="163" t="s">
        <v>3723</v>
      </c>
      <c r="C320" s="163" t="s">
        <v>1570</v>
      </c>
      <c r="D320" s="163" t="s">
        <v>3724</v>
      </c>
      <c r="E320" s="163">
        <v>5</v>
      </c>
      <c r="F320" s="163" t="s">
        <v>2330</v>
      </c>
      <c r="G320" s="163" t="s">
        <v>2331</v>
      </c>
      <c r="H320" s="164">
        <v>73</v>
      </c>
      <c r="I320" s="163" t="s">
        <v>1229</v>
      </c>
      <c r="J320" s="164" t="s">
        <v>2377</v>
      </c>
      <c r="K320" s="163" t="s">
        <v>2322</v>
      </c>
      <c r="L320" s="163" t="s">
        <v>2333</v>
      </c>
      <c r="M320" s="163">
        <v>5</v>
      </c>
      <c r="N320" s="163" t="s">
        <v>2904</v>
      </c>
      <c r="O320" s="163" t="s">
        <v>3725</v>
      </c>
      <c r="P320" s="163" t="s">
        <v>2362</v>
      </c>
      <c r="Q320" s="163">
        <v>13819</v>
      </c>
      <c r="R320" s="165"/>
    </row>
    <row r="321" spans="1:18">
      <c r="A321" s="163" t="s">
        <v>3726</v>
      </c>
      <c r="B321" s="163" t="s">
        <v>3727</v>
      </c>
      <c r="C321" s="163" t="s">
        <v>1600</v>
      </c>
      <c r="D321" s="163" t="s">
        <v>1234</v>
      </c>
      <c r="E321" s="163">
        <v>5</v>
      </c>
      <c r="F321" s="163" t="s">
        <v>2319</v>
      </c>
      <c r="G321" s="163" t="s">
        <v>2320</v>
      </c>
      <c r="H321" s="164">
        <v>74</v>
      </c>
      <c r="I321" s="163" t="s">
        <v>1234</v>
      </c>
      <c r="J321" s="164" t="s">
        <v>3728</v>
      </c>
      <c r="K321" s="163" t="s">
        <v>2311</v>
      </c>
      <c r="L321" s="163" t="s">
        <v>2312</v>
      </c>
      <c r="M321" s="163">
        <v>18</v>
      </c>
      <c r="N321" s="163" t="s">
        <v>2313</v>
      </c>
      <c r="O321" s="163" t="s">
        <v>3729</v>
      </c>
      <c r="P321" s="163" t="s">
        <v>2315</v>
      </c>
      <c r="Q321" s="163">
        <v>10734</v>
      </c>
      <c r="R321" s="165"/>
    </row>
    <row r="322" spans="1:18">
      <c r="A322" s="163" t="s">
        <v>3730</v>
      </c>
      <c r="B322" s="163" t="s">
        <v>3731</v>
      </c>
      <c r="C322" s="163" t="s">
        <v>1601</v>
      </c>
      <c r="D322" s="163" t="s">
        <v>3732</v>
      </c>
      <c r="E322" s="163">
        <v>5</v>
      </c>
      <c r="F322" s="163" t="s">
        <v>2319</v>
      </c>
      <c r="G322" s="163" t="s">
        <v>2320</v>
      </c>
      <c r="H322" s="164">
        <v>74</v>
      </c>
      <c r="I322" s="163" t="s">
        <v>1234</v>
      </c>
      <c r="J322" s="164" t="s">
        <v>3733</v>
      </c>
      <c r="K322" s="163" t="s">
        <v>2311</v>
      </c>
      <c r="L322" s="163" t="s">
        <v>2323</v>
      </c>
      <c r="M322" s="163">
        <v>15</v>
      </c>
      <c r="N322" s="163" t="s">
        <v>2324</v>
      </c>
      <c r="O322" s="163" t="s">
        <v>3734</v>
      </c>
      <c r="P322" s="163" t="s">
        <v>2326</v>
      </c>
      <c r="Q322" s="163">
        <v>11304</v>
      </c>
      <c r="R322" s="165"/>
    </row>
    <row r="323" spans="1:18">
      <c r="A323" s="163" t="s">
        <v>3735</v>
      </c>
      <c r="B323" s="163" t="s">
        <v>3736</v>
      </c>
      <c r="C323" s="163" t="s">
        <v>1597</v>
      </c>
      <c r="D323" s="163" t="s">
        <v>3737</v>
      </c>
      <c r="E323" s="163">
        <v>5</v>
      </c>
      <c r="F323" s="163" t="s">
        <v>2319</v>
      </c>
      <c r="G323" s="163" t="s">
        <v>2320</v>
      </c>
      <c r="H323" s="164">
        <v>75</v>
      </c>
      <c r="I323" s="163" t="s">
        <v>1233</v>
      </c>
      <c r="J323" s="164" t="s">
        <v>3738</v>
      </c>
      <c r="K323" s="163" t="s">
        <v>2322</v>
      </c>
      <c r="L323" s="163" t="s">
        <v>2311</v>
      </c>
      <c r="M323" s="163">
        <v>16</v>
      </c>
      <c r="N323" s="163" t="s">
        <v>2774</v>
      </c>
      <c r="O323" s="163" t="s">
        <v>3739</v>
      </c>
      <c r="P323" s="163" t="s">
        <v>2652</v>
      </c>
      <c r="Q323" s="163">
        <v>10735</v>
      </c>
      <c r="R323" s="165"/>
    </row>
    <row r="324" spans="1:18">
      <c r="A324" s="163" t="s">
        <v>3740</v>
      </c>
      <c r="B324" s="163" t="s">
        <v>3741</v>
      </c>
      <c r="C324" s="163" t="s">
        <v>1598</v>
      </c>
      <c r="D324" s="163" t="s">
        <v>3742</v>
      </c>
      <c r="E324" s="163">
        <v>5</v>
      </c>
      <c r="F324" s="163" t="s">
        <v>2330</v>
      </c>
      <c r="G324" s="163" t="s">
        <v>2331</v>
      </c>
      <c r="H324" s="164">
        <v>75</v>
      </c>
      <c r="I324" s="163" t="s">
        <v>1233</v>
      </c>
      <c r="J324" s="164" t="s">
        <v>2958</v>
      </c>
      <c r="K324" s="163" t="s">
        <v>2322</v>
      </c>
      <c r="L324" s="163" t="s">
        <v>2341</v>
      </c>
      <c r="M324" s="163">
        <v>9</v>
      </c>
      <c r="N324" s="163" t="s">
        <v>2581</v>
      </c>
      <c r="O324" s="163" t="s">
        <v>3743</v>
      </c>
      <c r="P324" s="163" t="s">
        <v>2404</v>
      </c>
      <c r="Q324" s="163">
        <v>11306</v>
      </c>
      <c r="R324" s="165"/>
    </row>
    <row r="325" spans="1:18">
      <c r="A325" s="163" t="s">
        <v>3744</v>
      </c>
      <c r="B325" s="163" t="s">
        <v>3745</v>
      </c>
      <c r="C325" s="163" t="s">
        <v>1599</v>
      </c>
      <c r="D325" s="163" t="s">
        <v>3746</v>
      </c>
      <c r="E325" s="163">
        <v>5</v>
      </c>
      <c r="F325" s="163" t="s">
        <v>2330</v>
      </c>
      <c r="G325" s="163" t="s">
        <v>2331</v>
      </c>
      <c r="H325" s="164">
        <v>75</v>
      </c>
      <c r="I325" s="163" t="s">
        <v>1233</v>
      </c>
      <c r="J325" s="164" t="s">
        <v>3308</v>
      </c>
      <c r="K325" s="163" t="s">
        <v>2322</v>
      </c>
      <c r="L325" s="163" t="s">
        <v>2333</v>
      </c>
      <c r="M325" s="163">
        <v>6</v>
      </c>
      <c r="N325" s="163" t="s">
        <v>2334</v>
      </c>
      <c r="O325" s="163" t="s">
        <v>3747</v>
      </c>
      <c r="P325" s="163" t="s">
        <v>2336</v>
      </c>
      <c r="Q325" s="163">
        <v>11307</v>
      </c>
      <c r="R325" s="165"/>
    </row>
    <row r="326" spans="1:18">
      <c r="A326" s="163" t="s">
        <v>3748</v>
      </c>
      <c r="B326" s="163" t="s">
        <v>3749</v>
      </c>
      <c r="C326" s="163" t="s">
        <v>1579</v>
      </c>
      <c r="D326" s="163" t="s">
        <v>3750</v>
      </c>
      <c r="E326" s="163">
        <v>5</v>
      </c>
      <c r="F326" s="163" t="s">
        <v>2319</v>
      </c>
      <c r="G326" s="163" t="s">
        <v>2320</v>
      </c>
      <c r="H326" s="164">
        <v>76</v>
      </c>
      <c r="I326" s="163" t="s">
        <v>1231</v>
      </c>
      <c r="J326" s="164" t="s">
        <v>3751</v>
      </c>
      <c r="K326" s="163" t="s">
        <v>2311</v>
      </c>
      <c r="L326" s="163" t="s">
        <v>2311</v>
      </c>
      <c r="M326" s="163">
        <v>17</v>
      </c>
      <c r="N326" s="163" t="s">
        <v>2457</v>
      </c>
      <c r="O326" s="163" t="s">
        <v>3752</v>
      </c>
      <c r="P326" s="163" t="s">
        <v>2459</v>
      </c>
      <c r="Q326" s="163">
        <v>10736</v>
      </c>
      <c r="R326" s="165"/>
    </row>
    <row r="327" spans="1:18">
      <c r="A327" s="163" t="s">
        <v>3753</v>
      </c>
      <c r="B327" s="163" t="s">
        <v>3754</v>
      </c>
      <c r="C327" s="163" t="s">
        <v>1580</v>
      </c>
      <c r="D327" s="163" t="s">
        <v>3755</v>
      </c>
      <c r="E327" s="163">
        <v>5</v>
      </c>
      <c r="F327" s="163" t="s">
        <v>2330</v>
      </c>
      <c r="G327" s="163" t="s">
        <v>2331</v>
      </c>
      <c r="H327" s="164">
        <v>76</v>
      </c>
      <c r="I327" s="163" t="s">
        <v>1231</v>
      </c>
      <c r="J327" s="164" t="s">
        <v>2359</v>
      </c>
      <c r="K327" s="163" t="s">
        <v>2311</v>
      </c>
      <c r="L327" s="163" t="s">
        <v>2333</v>
      </c>
      <c r="M327" s="163">
        <v>5</v>
      </c>
      <c r="N327" s="163" t="s">
        <v>2334</v>
      </c>
      <c r="O327" s="163" t="s">
        <v>3756</v>
      </c>
      <c r="P327" s="163" t="s">
        <v>2362</v>
      </c>
      <c r="Q327" s="163">
        <v>11308</v>
      </c>
      <c r="R327" s="165"/>
    </row>
    <row r="328" spans="1:18">
      <c r="A328" s="163" t="s">
        <v>3757</v>
      </c>
      <c r="B328" s="163" t="s">
        <v>3758</v>
      </c>
      <c r="C328" s="163" t="s">
        <v>1581</v>
      </c>
      <c r="D328" s="163" t="s">
        <v>3759</v>
      </c>
      <c r="E328" s="163">
        <v>5</v>
      </c>
      <c r="F328" s="163" t="s">
        <v>2330</v>
      </c>
      <c r="G328" s="163" t="s">
        <v>2331</v>
      </c>
      <c r="H328" s="164">
        <v>76</v>
      </c>
      <c r="I328" s="163" t="s">
        <v>1231</v>
      </c>
      <c r="J328" s="164" t="s">
        <v>2390</v>
      </c>
      <c r="K328" s="163" t="s">
        <v>2311</v>
      </c>
      <c r="L328" s="163" t="s">
        <v>2333</v>
      </c>
      <c r="M328" s="163">
        <v>5</v>
      </c>
      <c r="N328" s="163" t="s">
        <v>2360</v>
      </c>
      <c r="O328" s="163" t="s">
        <v>3760</v>
      </c>
      <c r="P328" s="163" t="s">
        <v>2362</v>
      </c>
      <c r="Q328" s="163">
        <v>11309</v>
      </c>
      <c r="R328" s="165"/>
    </row>
    <row r="329" spans="1:18">
      <c r="A329" s="163" t="s">
        <v>3761</v>
      </c>
      <c r="B329" s="163" t="s">
        <v>3762</v>
      </c>
      <c r="C329" s="163" t="s">
        <v>1582</v>
      </c>
      <c r="D329" s="163" t="s">
        <v>3763</v>
      </c>
      <c r="E329" s="163">
        <v>5</v>
      </c>
      <c r="F329" s="163" t="s">
        <v>2330</v>
      </c>
      <c r="G329" s="163" t="s">
        <v>2331</v>
      </c>
      <c r="H329" s="164">
        <v>76</v>
      </c>
      <c r="I329" s="163" t="s">
        <v>1231</v>
      </c>
      <c r="J329" s="164" t="s">
        <v>3764</v>
      </c>
      <c r="K329" s="163" t="s">
        <v>2311</v>
      </c>
      <c r="L329" s="163" t="s">
        <v>2383</v>
      </c>
      <c r="M329" s="163">
        <v>12</v>
      </c>
      <c r="N329" s="163" t="s">
        <v>2396</v>
      </c>
      <c r="O329" s="163" t="s">
        <v>3765</v>
      </c>
      <c r="P329" s="163" t="s">
        <v>2398</v>
      </c>
      <c r="Q329" s="163">
        <v>11310</v>
      </c>
      <c r="R329" s="165"/>
    </row>
    <row r="330" spans="1:18">
      <c r="A330" s="163" t="s">
        <v>3766</v>
      </c>
      <c r="B330" s="163" t="s">
        <v>3767</v>
      </c>
      <c r="C330" s="163" t="s">
        <v>1583</v>
      </c>
      <c r="D330" s="163" t="s">
        <v>3768</v>
      </c>
      <c r="E330" s="163">
        <v>5</v>
      </c>
      <c r="F330" s="163" t="s">
        <v>2330</v>
      </c>
      <c r="G330" s="163" t="s">
        <v>2331</v>
      </c>
      <c r="H330" s="164">
        <v>76</v>
      </c>
      <c r="I330" s="163" t="s">
        <v>1231</v>
      </c>
      <c r="J330" s="164" t="s">
        <v>2348</v>
      </c>
      <c r="K330" s="163" t="s">
        <v>2311</v>
      </c>
      <c r="L330" s="163" t="s">
        <v>2341</v>
      </c>
      <c r="M330" s="163">
        <v>10</v>
      </c>
      <c r="N330" s="163" t="s">
        <v>2342</v>
      </c>
      <c r="O330" s="163" t="s">
        <v>3769</v>
      </c>
      <c r="P330" s="163" t="s">
        <v>2344</v>
      </c>
      <c r="Q330" s="163">
        <v>11311</v>
      </c>
      <c r="R330" s="165"/>
    </row>
    <row r="331" spans="1:18">
      <c r="A331" s="163" t="s">
        <v>3770</v>
      </c>
      <c r="B331" s="163" t="s">
        <v>3771</v>
      </c>
      <c r="C331" s="163" t="s">
        <v>1584</v>
      </c>
      <c r="D331" s="163" t="s">
        <v>3772</v>
      </c>
      <c r="E331" s="163">
        <v>5</v>
      </c>
      <c r="F331" s="163" t="s">
        <v>2330</v>
      </c>
      <c r="G331" s="163" t="s">
        <v>2331</v>
      </c>
      <c r="H331" s="164">
        <v>76</v>
      </c>
      <c r="I331" s="163" t="s">
        <v>1231</v>
      </c>
      <c r="J331" s="164" t="s">
        <v>2390</v>
      </c>
      <c r="K331" s="163" t="s">
        <v>2311</v>
      </c>
      <c r="L331" s="163" t="s">
        <v>2333</v>
      </c>
      <c r="M331" s="163">
        <v>6</v>
      </c>
      <c r="N331" s="163" t="s">
        <v>2334</v>
      </c>
      <c r="O331" s="163" t="s">
        <v>3773</v>
      </c>
      <c r="P331" s="163" t="s">
        <v>2336</v>
      </c>
      <c r="Q331" s="163">
        <v>11312</v>
      </c>
      <c r="R331" s="165"/>
    </row>
    <row r="332" spans="1:18">
      <c r="A332" s="163" t="s">
        <v>3774</v>
      </c>
      <c r="B332" s="163" t="s">
        <v>3775</v>
      </c>
      <c r="C332" s="163" t="s">
        <v>1585</v>
      </c>
      <c r="D332" s="163" t="s">
        <v>3776</v>
      </c>
      <c r="E332" s="163">
        <v>5</v>
      </c>
      <c r="F332" s="163" t="s">
        <v>2330</v>
      </c>
      <c r="G332" s="163" t="s">
        <v>2331</v>
      </c>
      <c r="H332" s="164">
        <v>76</v>
      </c>
      <c r="I332" s="163" t="s">
        <v>1231</v>
      </c>
      <c r="J332" s="164" t="s">
        <v>2390</v>
      </c>
      <c r="K332" s="163" t="s">
        <v>2311</v>
      </c>
      <c r="L332" s="163" t="s">
        <v>2333</v>
      </c>
      <c r="M332" s="163">
        <v>6</v>
      </c>
      <c r="N332" s="163" t="s">
        <v>2334</v>
      </c>
      <c r="O332" s="163" t="s">
        <v>3777</v>
      </c>
      <c r="P332" s="163" t="s">
        <v>2336</v>
      </c>
      <c r="Q332" s="163">
        <v>11313</v>
      </c>
      <c r="R332" s="165"/>
    </row>
    <row r="333" spans="1:18">
      <c r="A333" s="163" t="s">
        <v>3778</v>
      </c>
      <c r="B333" s="163" t="s">
        <v>3779</v>
      </c>
      <c r="C333" s="163" t="s">
        <v>1586</v>
      </c>
      <c r="D333" s="163" t="s">
        <v>3780</v>
      </c>
      <c r="E333" s="163">
        <v>5</v>
      </c>
      <c r="F333" s="163" t="s">
        <v>2330</v>
      </c>
      <c r="G333" s="163" t="s">
        <v>2331</v>
      </c>
      <c r="H333" s="164">
        <v>76</v>
      </c>
      <c r="I333" s="163" t="s">
        <v>1231</v>
      </c>
      <c r="J333" s="164" t="s">
        <v>2359</v>
      </c>
      <c r="K333" s="163" t="s">
        <v>2311</v>
      </c>
      <c r="L333" s="163" t="s">
        <v>2333</v>
      </c>
      <c r="M333" s="163">
        <v>5</v>
      </c>
      <c r="N333" s="163" t="s">
        <v>2334</v>
      </c>
      <c r="O333" s="163" t="s">
        <v>3781</v>
      </c>
      <c r="P333" s="163" t="s">
        <v>2362</v>
      </c>
      <c r="Q333" s="163">
        <v>11314</v>
      </c>
      <c r="R333" s="165"/>
    </row>
    <row r="334" spans="1:18">
      <c r="A334" s="163" t="s">
        <v>3782</v>
      </c>
      <c r="B334" s="163" t="s">
        <v>3783</v>
      </c>
      <c r="C334" s="163" t="s">
        <v>1571</v>
      </c>
      <c r="D334" s="163" t="s">
        <v>1230</v>
      </c>
      <c r="E334" s="163">
        <v>5</v>
      </c>
      <c r="F334" s="163" t="s">
        <v>2319</v>
      </c>
      <c r="G334" s="163" t="s">
        <v>2320</v>
      </c>
      <c r="H334" s="164">
        <v>77</v>
      </c>
      <c r="I334" s="163" t="s">
        <v>1230</v>
      </c>
      <c r="J334" s="164" t="s">
        <v>3784</v>
      </c>
      <c r="K334" s="163" t="s">
        <v>2322</v>
      </c>
      <c r="L334" s="163" t="s">
        <v>2311</v>
      </c>
      <c r="M334" s="163">
        <v>16</v>
      </c>
      <c r="N334" s="163" t="s">
        <v>2774</v>
      </c>
      <c r="O334" s="163" t="s">
        <v>3785</v>
      </c>
      <c r="P334" s="163" t="s">
        <v>2652</v>
      </c>
      <c r="Q334" s="163">
        <v>10737</v>
      </c>
      <c r="R334" s="165"/>
    </row>
    <row r="335" spans="1:18">
      <c r="A335" s="163" t="s">
        <v>3786</v>
      </c>
      <c r="B335" s="163" t="s">
        <v>3787</v>
      </c>
      <c r="C335" s="163" t="s">
        <v>1572</v>
      </c>
      <c r="D335" s="163" t="s">
        <v>3788</v>
      </c>
      <c r="E335" s="163">
        <v>5</v>
      </c>
      <c r="F335" s="163" t="s">
        <v>2330</v>
      </c>
      <c r="G335" s="163" t="s">
        <v>2331</v>
      </c>
      <c r="H335" s="164">
        <v>77</v>
      </c>
      <c r="I335" s="163" t="s">
        <v>1230</v>
      </c>
      <c r="J335" s="164" t="s">
        <v>2546</v>
      </c>
      <c r="K335" s="163" t="s">
        <v>2322</v>
      </c>
      <c r="L335" s="163" t="s">
        <v>2333</v>
      </c>
      <c r="M335" s="163">
        <v>6</v>
      </c>
      <c r="N335" s="163" t="s">
        <v>2334</v>
      </c>
      <c r="O335" s="163" t="s">
        <v>3789</v>
      </c>
      <c r="P335" s="163" t="s">
        <v>2336</v>
      </c>
      <c r="Q335" s="163">
        <v>11315</v>
      </c>
      <c r="R335" s="165"/>
    </row>
    <row r="336" spans="1:18">
      <c r="A336" s="163" t="s">
        <v>3790</v>
      </c>
      <c r="B336" s="163" t="s">
        <v>3791</v>
      </c>
      <c r="C336" s="163" t="s">
        <v>1573</v>
      </c>
      <c r="D336" s="163" t="s">
        <v>3792</v>
      </c>
      <c r="E336" s="163">
        <v>5</v>
      </c>
      <c r="F336" s="163" t="s">
        <v>2330</v>
      </c>
      <c r="G336" s="163" t="s">
        <v>2331</v>
      </c>
      <c r="H336" s="164">
        <v>77</v>
      </c>
      <c r="I336" s="163" t="s">
        <v>1230</v>
      </c>
      <c r="J336" s="164" t="s">
        <v>2348</v>
      </c>
      <c r="K336" s="163" t="s">
        <v>2322</v>
      </c>
      <c r="L336" s="163" t="s">
        <v>2333</v>
      </c>
      <c r="M336" s="163">
        <v>6</v>
      </c>
      <c r="N336" s="163" t="s">
        <v>2334</v>
      </c>
      <c r="O336" s="163" t="s">
        <v>3793</v>
      </c>
      <c r="P336" s="163" t="s">
        <v>2336</v>
      </c>
      <c r="Q336" s="163">
        <v>11316</v>
      </c>
      <c r="R336" s="165"/>
    </row>
    <row r="337" spans="1:18">
      <c r="A337" s="163" t="s">
        <v>3794</v>
      </c>
      <c r="B337" s="163" t="s">
        <v>3795</v>
      </c>
      <c r="C337" s="163" t="s">
        <v>1574</v>
      </c>
      <c r="D337" s="163" t="s">
        <v>3796</v>
      </c>
      <c r="E337" s="163">
        <v>5</v>
      </c>
      <c r="F337" s="163" t="s">
        <v>2330</v>
      </c>
      <c r="G337" s="163" t="s">
        <v>2331</v>
      </c>
      <c r="H337" s="164">
        <v>77</v>
      </c>
      <c r="I337" s="163" t="s">
        <v>1230</v>
      </c>
      <c r="J337" s="164" t="s">
        <v>3797</v>
      </c>
      <c r="K337" s="163" t="s">
        <v>2322</v>
      </c>
      <c r="L337" s="163" t="s">
        <v>2383</v>
      </c>
      <c r="M337" s="163">
        <v>13</v>
      </c>
      <c r="N337" s="163" t="s">
        <v>2384</v>
      </c>
      <c r="O337" s="163" t="s">
        <v>3798</v>
      </c>
      <c r="P337" s="163" t="s">
        <v>2386</v>
      </c>
      <c r="Q337" s="163">
        <v>11317</v>
      </c>
      <c r="R337" s="165"/>
    </row>
    <row r="338" spans="1:18">
      <c r="A338" s="163" t="s">
        <v>3799</v>
      </c>
      <c r="B338" s="163" t="s">
        <v>3800</v>
      </c>
      <c r="C338" s="163" t="s">
        <v>1575</v>
      </c>
      <c r="D338" s="163" t="s">
        <v>3801</v>
      </c>
      <c r="E338" s="163">
        <v>5</v>
      </c>
      <c r="F338" s="163" t="s">
        <v>2330</v>
      </c>
      <c r="G338" s="163" t="s">
        <v>2331</v>
      </c>
      <c r="H338" s="164">
        <v>77</v>
      </c>
      <c r="I338" s="163" t="s">
        <v>1230</v>
      </c>
      <c r="J338" s="164" t="s">
        <v>2933</v>
      </c>
      <c r="K338" s="163" t="s">
        <v>2322</v>
      </c>
      <c r="L338" s="163" t="s">
        <v>2333</v>
      </c>
      <c r="M338" s="163">
        <v>6</v>
      </c>
      <c r="N338" s="163" t="s">
        <v>2334</v>
      </c>
      <c r="O338" s="163" t="s">
        <v>3802</v>
      </c>
      <c r="P338" s="163" t="s">
        <v>2336</v>
      </c>
      <c r="Q338" s="163">
        <v>11318</v>
      </c>
      <c r="R338" s="165"/>
    </row>
    <row r="339" spans="1:18">
      <c r="A339" s="163" t="s">
        <v>3803</v>
      </c>
      <c r="B339" s="163" t="s">
        <v>3804</v>
      </c>
      <c r="C339" s="163" t="s">
        <v>1576</v>
      </c>
      <c r="D339" s="163" t="s">
        <v>3805</v>
      </c>
      <c r="E339" s="163">
        <v>5</v>
      </c>
      <c r="F339" s="163" t="s">
        <v>2330</v>
      </c>
      <c r="G339" s="163" t="s">
        <v>2331</v>
      </c>
      <c r="H339" s="164">
        <v>77</v>
      </c>
      <c r="I339" s="163" t="s">
        <v>1230</v>
      </c>
      <c r="J339" s="164" t="s">
        <v>2348</v>
      </c>
      <c r="K339" s="163" t="s">
        <v>2322</v>
      </c>
      <c r="L339" s="163" t="s">
        <v>2333</v>
      </c>
      <c r="M339" s="163">
        <v>6</v>
      </c>
      <c r="N339" s="163" t="s">
        <v>2349</v>
      </c>
      <c r="O339" s="163" t="s">
        <v>3806</v>
      </c>
      <c r="P339" s="163" t="s">
        <v>2336</v>
      </c>
      <c r="Q339" s="163">
        <v>11319</v>
      </c>
      <c r="R339" s="165"/>
    </row>
    <row r="340" spans="1:18">
      <c r="A340" s="163" t="s">
        <v>3807</v>
      </c>
      <c r="B340" s="163" t="s">
        <v>3808</v>
      </c>
      <c r="C340" s="163" t="s">
        <v>1577</v>
      </c>
      <c r="D340" s="163" t="s">
        <v>3809</v>
      </c>
      <c r="E340" s="163">
        <v>5</v>
      </c>
      <c r="F340" s="163" t="s">
        <v>2319</v>
      </c>
      <c r="G340" s="163" t="s">
        <v>2320</v>
      </c>
      <c r="H340" s="164">
        <v>77</v>
      </c>
      <c r="I340" s="163" t="s">
        <v>1230</v>
      </c>
      <c r="J340" s="164" t="s">
        <v>3810</v>
      </c>
      <c r="K340" s="163" t="s">
        <v>2322</v>
      </c>
      <c r="L340" s="163" t="s">
        <v>2311</v>
      </c>
      <c r="M340" s="163">
        <v>16</v>
      </c>
      <c r="N340" s="163" t="s">
        <v>2774</v>
      </c>
      <c r="O340" s="163" t="s">
        <v>3811</v>
      </c>
      <c r="P340" s="163" t="s">
        <v>2652</v>
      </c>
      <c r="Q340" s="163">
        <v>11320</v>
      </c>
      <c r="R340" s="165"/>
    </row>
    <row r="341" spans="1:18">
      <c r="A341" s="163" t="s">
        <v>3812</v>
      </c>
      <c r="B341" s="163" t="s">
        <v>3813</v>
      </c>
      <c r="C341" s="163" t="s">
        <v>1578</v>
      </c>
      <c r="D341" s="163" t="s">
        <v>3814</v>
      </c>
      <c r="E341" s="163">
        <v>5</v>
      </c>
      <c r="F341" s="163" t="s">
        <v>2330</v>
      </c>
      <c r="G341" s="163" t="s">
        <v>2331</v>
      </c>
      <c r="H341" s="164">
        <v>77</v>
      </c>
      <c r="I341" s="163" t="s">
        <v>1230</v>
      </c>
      <c r="J341" s="164" t="s">
        <v>2348</v>
      </c>
      <c r="K341" s="163" t="s">
        <v>2322</v>
      </c>
      <c r="L341" s="163" t="s">
        <v>2333</v>
      </c>
      <c r="M341" s="163">
        <v>6</v>
      </c>
      <c r="N341" s="163" t="s">
        <v>2334</v>
      </c>
      <c r="O341" s="163" t="s">
        <v>3815</v>
      </c>
      <c r="P341" s="163" t="s">
        <v>2336</v>
      </c>
      <c r="Q341" s="163">
        <v>11321</v>
      </c>
      <c r="R341" s="165"/>
    </row>
    <row r="342" spans="1:18">
      <c r="A342" s="163" t="s">
        <v>3816</v>
      </c>
      <c r="B342" s="163" t="s">
        <v>3817</v>
      </c>
      <c r="C342" s="163" t="s">
        <v>1665</v>
      </c>
      <c r="D342" s="163" t="s">
        <v>1242</v>
      </c>
      <c r="E342" s="163">
        <v>6</v>
      </c>
      <c r="F342" s="163" t="s">
        <v>2319</v>
      </c>
      <c r="G342" s="163" t="s">
        <v>2320</v>
      </c>
      <c r="H342" s="164">
        <v>11</v>
      </c>
      <c r="I342" s="163" t="s">
        <v>1242</v>
      </c>
      <c r="J342" s="164" t="s">
        <v>3818</v>
      </c>
      <c r="K342" s="163" t="s">
        <v>2322</v>
      </c>
      <c r="L342" s="163" t="s">
        <v>2312</v>
      </c>
      <c r="M342" s="163">
        <v>18</v>
      </c>
      <c r="N342" s="163" t="s">
        <v>2313</v>
      </c>
      <c r="O342" s="163" t="s">
        <v>3819</v>
      </c>
      <c r="P342" s="163" t="s">
        <v>2315</v>
      </c>
      <c r="Q342" s="163">
        <v>10685</v>
      </c>
      <c r="R342" s="165"/>
    </row>
    <row r="343" spans="1:18">
      <c r="A343" s="163" t="s">
        <v>3820</v>
      </c>
      <c r="B343" s="163" t="s">
        <v>3821</v>
      </c>
      <c r="C343" s="163" t="s">
        <v>1666</v>
      </c>
      <c r="D343" s="163" t="s">
        <v>3822</v>
      </c>
      <c r="E343" s="163">
        <v>6</v>
      </c>
      <c r="F343" s="163" t="s">
        <v>2330</v>
      </c>
      <c r="G343" s="163" t="s">
        <v>2331</v>
      </c>
      <c r="H343" s="164">
        <v>11</v>
      </c>
      <c r="I343" s="163" t="s">
        <v>1242</v>
      </c>
      <c r="J343" s="164" t="s">
        <v>2382</v>
      </c>
      <c r="K343" s="163" t="s">
        <v>2311</v>
      </c>
      <c r="L343" s="163" t="s">
        <v>2383</v>
      </c>
      <c r="M343" s="163">
        <v>13</v>
      </c>
      <c r="N343" s="163" t="s">
        <v>2384</v>
      </c>
      <c r="O343" s="163" t="s">
        <v>3823</v>
      </c>
      <c r="P343" s="163" t="s">
        <v>2386</v>
      </c>
      <c r="Q343" s="163">
        <v>10752</v>
      </c>
      <c r="R343" s="165"/>
    </row>
    <row r="344" spans="1:18">
      <c r="A344" s="163" t="s">
        <v>3824</v>
      </c>
      <c r="B344" s="163" t="s">
        <v>3825</v>
      </c>
      <c r="C344" s="163" t="s">
        <v>2138</v>
      </c>
      <c r="D344" s="163" t="s">
        <v>3826</v>
      </c>
      <c r="E344" s="163">
        <v>6</v>
      </c>
      <c r="F344" s="163" t="s">
        <v>2319</v>
      </c>
      <c r="G344" s="163" t="s">
        <v>2320</v>
      </c>
      <c r="H344" s="164">
        <v>11</v>
      </c>
      <c r="I344" s="163" t="s">
        <v>1242</v>
      </c>
      <c r="J344" s="164" t="s">
        <v>2976</v>
      </c>
      <c r="K344" s="163" t="s">
        <v>2322</v>
      </c>
      <c r="L344" s="163" t="s">
        <v>2323</v>
      </c>
      <c r="M344" s="163">
        <v>14</v>
      </c>
      <c r="N344" s="163" t="s">
        <v>2367</v>
      </c>
      <c r="O344" s="163" t="s">
        <v>3827</v>
      </c>
      <c r="P344" s="163" t="s">
        <v>3300</v>
      </c>
      <c r="Q344" s="163">
        <v>10753</v>
      </c>
      <c r="R344" s="165"/>
    </row>
    <row r="345" spans="1:18">
      <c r="A345" s="163" t="s">
        <v>3828</v>
      </c>
      <c r="B345" s="163" t="s">
        <v>3829</v>
      </c>
      <c r="C345" s="163" t="s">
        <v>1667</v>
      </c>
      <c r="D345" s="163" t="s">
        <v>3830</v>
      </c>
      <c r="E345" s="163">
        <v>6</v>
      </c>
      <c r="F345" s="163" t="s">
        <v>2330</v>
      </c>
      <c r="G345" s="163" t="s">
        <v>2331</v>
      </c>
      <c r="H345" s="164">
        <v>11</v>
      </c>
      <c r="I345" s="163" t="s">
        <v>1242</v>
      </c>
      <c r="J345" s="164" t="s">
        <v>3831</v>
      </c>
      <c r="K345" s="163" t="s">
        <v>2322</v>
      </c>
      <c r="L345" s="163" t="s">
        <v>2341</v>
      </c>
      <c r="M345" s="163">
        <v>10</v>
      </c>
      <c r="N345" s="163" t="s">
        <v>2702</v>
      </c>
      <c r="O345" s="163" t="s">
        <v>3832</v>
      </c>
      <c r="P345" s="163" t="s">
        <v>2344</v>
      </c>
      <c r="Q345" s="163">
        <v>10754</v>
      </c>
      <c r="R345" s="165"/>
    </row>
    <row r="346" spans="1:18">
      <c r="A346" s="163" t="s">
        <v>3833</v>
      </c>
      <c r="B346" s="163" t="s">
        <v>3834</v>
      </c>
      <c r="C346" s="163" t="s">
        <v>1668</v>
      </c>
      <c r="D346" s="163" t="s">
        <v>3835</v>
      </c>
      <c r="E346" s="163">
        <v>6</v>
      </c>
      <c r="F346" s="163" t="s">
        <v>2330</v>
      </c>
      <c r="G346" s="163" t="s">
        <v>2331</v>
      </c>
      <c r="H346" s="164">
        <v>11</v>
      </c>
      <c r="I346" s="163" t="s">
        <v>1242</v>
      </c>
      <c r="J346" s="164" t="s">
        <v>3029</v>
      </c>
      <c r="K346" s="163" t="s">
        <v>2322</v>
      </c>
      <c r="L346" s="163" t="s">
        <v>2333</v>
      </c>
      <c r="M346" s="163">
        <v>7</v>
      </c>
      <c r="N346" s="163" t="s">
        <v>2904</v>
      </c>
      <c r="O346" s="163" t="s">
        <v>3836</v>
      </c>
      <c r="P346" s="163" t="s">
        <v>2726</v>
      </c>
      <c r="Q346" s="163">
        <v>10755</v>
      </c>
      <c r="R346" s="165"/>
    </row>
    <row r="347" spans="1:18">
      <c r="A347" s="163" t="s">
        <v>3837</v>
      </c>
      <c r="B347" s="163" t="s">
        <v>3838</v>
      </c>
      <c r="C347" s="163" t="s">
        <v>2139</v>
      </c>
      <c r="D347" s="163" t="s">
        <v>1669</v>
      </c>
      <c r="E347" s="163">
        <v>6</v>
      </c>
      <c r="F347" s="163" t="s">
        <v>2330</v>
      </c>
      <c r="G347" s="163" t="s">
        <v>2331</v>
      </c>
      <c r="H347" s="164">
        <v>11</v>
      </c>
      <c r="I347" s="163" t="s">
        <v>1242</v>
      </c>
      <c r="J347" s="164" t="s">
        <v>2489</v>
      </c>
      <c r="K347" s="163" t="s">
        <v>2311</v>
      </c>
      <c r="L347" s="163" t="s">
        <v>2450</v>
      </c>
      <c r="M347" s="163">
        <v>4</v>
      </c>
      <c r="N347" s="163" t="s">
        <v>2646</v>
      </c>
      <c r="O347" s="163" t="s">
        <v>3839</v>
      </c>
      <c r="P347" s="163" t="s">
        <v>2878</v>
      </c>
      <c r="Q347" s="163">
        <v>28785</v>
      </c>
      <c r="R347" s="165"/>
    </row>
    <row r="348" spans="1:18">
      <c r="A348" s="163" t="s">
        <v>3840</v>
      </c>
      <c r="B348" s="163" t="s">
        <v>3841</v>
      </c>
      <c r="C348" s="163" t="s">
        <v>1634</v>
      </c>
      <c r="D348" s="163" t="s">
        <v>1238</v>
      </c>
      <c r="E348" s="163">
        <v>6</v>
      </c>
      <c r="F348" s="163" t="s">
        <v>2308</v>
      </c>
      <c r="G348" s="163" t="s">
        <v>2309</v>
      </c>
      <c r="H348" s="164">
        <v>20</v>
      </c>
      <c r="I348" s="163" t="s">
        <v>1238</v>
      </c>
      <c r="J348" s="164" t="s">
        <v>3842</v>
      </c>
      <c r="K348" s="163" t="s">
        <v>2322</v>
      </c>
      <c r="L348" s="163" t="s">
        <v>2312</v>
      </c>
      <c r="M348" s="163">
        <v>19</v>
      </c>
      <c r="N348" s="163" t="s">
        <v>2495</v>
      </c>
      <c r="O348" s="163" t="s">
        <v>3843</v>
      </c>
      <c r="P348" s="163" t="s">
        <v>2497</v>
      </c>
      <c r="Q348" s="163">
        <v>10662</v>
      </c>
      <c r="R348" s="165"/>
    </row>
    <row r="349" spans="1:18">
      <c r="A349" s="163" t="s">
        <v>3844</v>
      </c>
      <c r="B349" s="163" t="s">
        <v>3845</v>
      </c>
      <c r="C349" s="163" t="s">
        <v>1635</v>
      </c>
      <c r="D349" s="163" t="s">
        <v>3846</v>
      </c>
      <c r="E349" s="163">
        <v>6</v>
      </c>
      <c r="F349" s="163" t="s">
        <v>2330</v>
      </c>
      <c r="G349" s="163" t="s">
        <v>2331</v>
      </c>
      <c r="H349" s="164">
        <v>20</v>
      </c>
      <c r="I349" s="163" t="s">
        <v>1238</v>
      </c>
      <c r="J349" s="164" t="s">
        <v>2958</v>
      </c>
      <c r="K349" s="163" t="s">
        <v>2322</v>
      </c>
      <c r="L349" s="163" t="s">
        <v>2383</v>
      </c>
      <c r="M349" s="163">
        <v>12</v>
      </c>
      <c r="N349" s="163" t="s">
        <v>2396</v>
      </c>
      <c r="O349" s="163" t="s">
        <v>3847</v>
      </c>
      <c r="P349" s="163" t="s">
        <v>2398</v>
      </c>
      <c r="Q349" s="163">
        <v>10817</v>
      </c>
      <c r="R349" s="165"/>
    </row>
    <row r="350" spans="1:18">
      <c r="A350" s="163" t="s">
        <v>3848</v>
      </c>
      <c r="B350" s="163" t="s">
        <v>3849</v>
      </c>
      <c r="C350" s="163" t="s">
        <v>1636</v>
      </c>
      <c r="D350" s="163" t="s">
        <v>3850</v>
      </c>
      <c r="E350" s="163">
        <v>6</v>
      </c>
      <c r="F350" s="163" t="s">
        <v>2330</v>
      </c>
      <c r="G350" s="163" t="s">
        <v>2331</v>
      </c>
      <c r="H350" s="164">
        <v>20</v>
      </c>
      <c r="I350" s="163" t="s">
        <v>1238</v>
      </c>
      <c r="J350" s="164" t="s">
        <v>2390</v>
      </c>
      <c r="K350" s="163" t="s">
        <v>2322</v>
      </c>
      <c r="L350" s="163" t="s">
        <v>2333</v>
      </c>
      <c r="M350" s="163">
        <v>5</v>
      </c>
      <c r="N350" s="163" t="s">
        <v>2360</v>
      </c>
      <c r="O350" s="163" t="s">
        <v>3851</v>
      </c>
      <c r="P350" s="163" t="s">
        <v>2362</v>
      </c>
      <c r="Q350" s="163">
        <v>10818</v>
      </c>
      <c r="R350" s="165"/>
    </row>
    <row r="351" spans="1:18">
      <c r="A351" s="163" t="s">
        <v>3852</v>
      </c>
      <c r="B351" s="163" t="s">
        <v>3853</v>
      </c>
      <c r="C351" s="163" t="s">
        <v>2133</v>
      </c>
      <c r="D351" s="163" t="s">
        <v>3854</v>
      </c>
      <c r="E351" s="163">
        <v>6</v>
      </c>
      <c r="F351" s="163" t="s">
        <v>2319</v>
      </c>
      <c r="G351" s="163" t="s">
        <v>2320</v>
      </c>
      <c r="H351" s="164">
        <v>20</v>
      </c>
      <c r="I351" s="163" t="s">
        <v>1238</v>
      </c>
      <c r="J351" s="164" t="s">
        <v>3855</v>
      </c>
      <c r="K351" s="163" t="s">
        <v>2322</v>
      </c>
      <c r="L351" s="163" t="s">
        <v>2311</v>
      </c>
      <c r="M351" s="163">
        <v>16</v>
      </c>
      <c r="N351" s="163" t="s">
        <v>2774</v>
      </c>
      <c r="O351" s="163" t="s">
        <v>3856</v>
      </c>
      <c r="P351" s="163" t="s">
        <v>2652</v>
      </c>
      <c r="Q351" s="163">
        <v>10819</v>
      </c>
      <c r="R351" s="165"/>
    </row>
    <row r="352" spans="1:18">
      <c r="A352" s="163" t="s">
        <v>3857</v>
      </c>
      <c r="B352" s="163" t="s">
        <v>3858</v>
      </c>
      <c r="C352" s="163" t="s">
        <v>1637</v>
      </c>
      <c r="D352" s="163" t="s">
        <v>3859</v>
      </c>
      <c r="E352" s="163">
        <v>6</v>
      </c>
      <c r="F352" s="163" t="s">
        <v>2330</v>
      </c>
      <c r="G352" s="163" t="s">
        <v>2331</v>
      </c>
      <c r="H352" s="164">
        <v>20</v>
      </c>
      <c r="I352" s="163" t="s">
        <v>1238</v>
      </c>
      <c r="J352" s="164" t="s">
        <v>3860</v>
      </c>
      <c r="K352" s="163" t="s">
        <v>2322</v>
      </c>
      <c r="L352" s="163" t="s">
        <v>2333</v>
      </c>
      <c r="M352" s="163">
        <v>5</v>
      </c>
      <c r="N352" s="163" t="s">
        <v>2904</v>
      </c>
      <c r="O352" s="163" t="s">
        <v>3861</v>
      </c>
      <c r="P352" s="163" t="s">
        <v>2362</v>
      </c>
      <c r="Q352" s="163">
        <v>10820</v>
      </c>
      <c r="R352" s="165"/>
    </row>
    <row r="353" spans="1:18">
      <c r="A353" s="163" t="s">
        <v>3862</v>
      </c>
      <c r="B353" s="163" t="s">
        <v>3863</v>
      </c>
      <c r="C353" s="163" t="s">
        <v>1638</v>
      </c>
      <c r="D353" s="163" t="s">
        <v>3864</v>
      </c>
      <c r="E353" s="163">
        <v>6</v>
      </c>
      <c r="F353" s="163" t="s">
        <v>2330</v>
      </c>
      <c r="G353" s="163" t="s">
        <v>2331</v>
      </c>
      <c r="H353" s="164">
        <v>20</v>
      </c>
      <c r="I353" s="163" t="s">
        <v>1238</v>
      </c>
      <c r="J353" s="164" t="s">
        <v>3865</v>
      </c>
      <c r="K353" s="163" t="s">
        <v>2322</v>
      </c>
      <c r="L353" s="163" t="s">
        <v>2341</v>
      </c>
      <c r="M353" s="163">
        <v>9</v>
      </c>
      <c r="N353" s="163" t="s">
        <v>2342</v>
      </c>
      <c r="O353" s="163" t="s">
        <v>3866</v>
      </c>
      <c r="P353" s="163" t="s">
        <v>2404</v>
      </c>
      <c r="Q353" s="163">
        <v>10821</v>
      </c>
      <c r="R353" s="165"/>
    </row>
    <row r="354" spans="1:18">
      <c r="A354" s="163" t="s">
        <v>3867</v>
      </c>
      <c r="B354" s="163" t="s">
        <v>3868</v>
      </c>
      <c r="C354" s="163" t="s">
        <v>1639</v>
      </c>
      <c r="D354" s="163" t="s">
        <v>3869</v>
      </c>
      <c r="E354" s="163">
        <v>6</v>
      </c>
      <c r="F354" s="163" t="s">
        <v>2330</v>
      </c>
      <c r="G354" s="163" t="s">
        <v>2331</v>
      </c>
      <c r="H354" s="164">
        <v>20</v>
      </c>
      <c r="I354" s="163" t="s">
        <v>1238</v>
      </c>
      <c r="J354" s="164" t="s">
        <v>3870</v>
      </c>
      <c r="K354" s="163" t="s">
        <v>2322</v>
      </c>
      <c r="L354" s="163" t="s">
        <v>2383</v>
      </c>
      <c r="M354" s="163">
        <v>13</v>
      </c>
      <c r="N354" s="163" t="s">
        <v>2384</v>
      </c>
      <c r="O354" s="163" t="s">
        <v>3871</v>
      </c>
      <c r="P354" s="163" t="s">
        <v>2386</v>
      </c>
      <c r="Q354" s="163">
        <v>10822</v>
      </c>
      <c r="R354" s="165"/>
    </row>
    <row r="355" spans="1:18">
      <c r="A355" s="163" t="s">
        <v>3872</v>
      </c>
      <c r="B355" s="163" t="s">
        <v>3873</v>
      </c>
      <c r="C355" s="163" t="s">
        <v>1640</v>
      </c>
      <c r="D355" s="163" t="s">
        <v>3874</v>
      </c>
      <c r="E355" s="163">
        <v>6</v>
      </c>
      <c r="F355" s="163" t="s">
        <v>2330</v>
      </c>
      <c r="G355" s="163" t="s">
        <v>2331</v>
      </c>
      <c r="H355" s="164">
        <v>20</v>
      </c>
      <c r="I355" s="163" t="s">
        <v>1238</v>
      </c>
      <c r="J355" s="164" t="s">
        <v>3875</v>
      </c>
      <c r="K355" s="163" t="s">
        <v>2311</v>
      </c>
      <c r="L355" s="163" t="s">
        <v>2383</v>
      </c>
      <c r="M355" s="163">
        <v>13</v>
      </c>
      <c r="N355" s="163" t="s">
        <v>2384</v>
      </c>
      <c r="O355" s="163" t="s">
        <v>3876</v>
      </c>
      <c r="P355" s="163" t="s">
        <v>2386</v>
      </c>
      <c r="Q355" s="163">
        <v>10823</v>
      </c>
      <c r="R355" s="165"/>
    </row>
    <row r="356" spans="1:18">
      <c r="A356" s="163" t="s">
        <v>3877</v>
      </c>
      <c r="B356" s="163" t="s">
        <v>3878</v>
      </c>
      <c r="C356" s="163" t="s">
        <v>1641</v>
      </c>
      <c r="D356" s="163" t="s">
        <v>3879</v>
      </c>
      <c r="E356" s="163">
        <v>6</v>
      </c>
      <c r="F356" s="163" t="s">
        <v>2330</v>
      </c>
      <c r="G356" s="163" t="s">
        <v>2331</v>
      </c>
      <c r="H356" s="164">
        <v>20</v>
      </c>
      <c r="I356" s="163" t="s">
        <v>1238</v>
      </c>
      <c r="J356" s="164" t="s">
        <v>2390</v>
      </c>
      <c r="K356" s="163" t="s">
        <v>2322</v>
      </c>
      <c r="L356" s="163" t="s">
        <v>2333</v>
      </c>
      <c r="M356" s="163">
        <v>5</v>
      </c>
      <c r="N356" s="163" t="s">
        <v>3880</v>
      </c>
      <c r="O356" s="163" t="s">
        <v>3881</v>
      </c>
      <c r="P356" s="163" t="s">
        <v>2362</v>
      </c>
      <c r="Q356" s="163">
        <v>10824</v>
      </c>
      <c r="R356" s="165"/>
    </row>
    <row r="357" spans="1:18">
      <c r="A357" s="163" t="s">
        <v>3882</v>
      </c>
      <c r="B357" s="163" t="s">
        <v>3883</v>
      </c>
      <c r="C357" s="163" t="s">
        <v>1642</v>
      </c>
      <c r="D357" s="163" t="s">
        <v>3884</v>
      </c>
      <c r="E357" s="163">
        <v>6</v>
      </c>
      <c r="F357" s="163" t="s">
        <v>2330</v>
      </c>
      <c r="G357" s="163" t="s">
        <v>2331</v>
      </c>
      <c r="H357" s="164">
        <v>20</v>
      </c>
      <c r="I357" s="163" t="s">
        <v>1238</v>
      </c>
      <c r="J357" s="164" t="s">
        <v>2895</v>
      </c>
      <c r="K357" s="163" t="s">
        <v>2322</v>
      </c>
      <c r="L357" s="163" t="s">
        <v>2341</v>
      </c>
      <c r="M357" s="163">
        <v>10</v>
      </c>
      <c r="N357" s="163" t="s">
        <v>2702</v>
      </c>
      <c r="O357" s="163" t="s">
        <v>3885</v>
      </c>
      <c r="P357" s="163" t="s">
        <v>2344</v>
      </c>
      <c r="Q357" s="163">
        <v>10825</v>
      </c>
      <c r="R357" s="165"/>
    </row>
    <row r="358" spans="1:18">
      <c r="A358" s="163" t="s">
        <v>3886</v>
      </c>
      <c r="B358" s="163" t="s">
        <v>3887</v>
      </c>
      <c r="C358" s="163" t="s">
        <v>1643</v>
      </c>
      <c r="D358" s="163" t="s">
        <v>3888</v>
      </c>
      <c r="E358" s="163">
        <v>6</v>
      </c>
      <c r="F358" s="163" t="s">
        <v>2330</v>
      </c>
      <c r="G358" s="163" t="s">
        <v>2331</v>
      </c>
      <c r="H358" s="164">
        <v>20</v>
      </c>
      <c r="I358" s="163" t="s">
        <v>1238</v>
      </c>
      <c r="J358" s="164" t="s">
        <v>2348</v>
      </c>
      <c r="K358" s="163" t="s">
        <v>2322</v>
      </c>
      <c r="L358" s="163" t="s">
        <v>2333</v>
      </c>
      <c r="M358" s="163">
        <v>6</v>
      </c>
      <c r="N358" s="163" t="s">
        <v>2334</v>
      </c>
      <c r="O358" s="163" t="s">
        <v>3889</v>
      </c>
      <c r="P358" s="163" t="s">
        <v>2336</v>
      </c>
      <c r="Q358" s="163">
        <v>10826</v>
      </c>
      <c r="R358" s="165"/>
    </row>
    <row r="359" spans="1:18">
      <c r="A359" s="163" t="s">
        <v>3890</v>
      </c>
      <c r="B359" s="163" t="s">
        <v>3891</v>
      </c>
      <c r="C359" s="163" t="s">
        <v>2134</v>
      </c>
      <c r="D359" s="163" t="s">
        <v>1644</v>
      </c>
      <c r="E359" s="163">
        <v>6</v>
      </c>
      <c r="F359" s="163" t="s">
        <v>2330</v>
      </c>
      <c r="G359" s="163" t="s">
        <v>2331</v>
      </c>
      <c r="H359" s="164">
        <v>20</v>
      </c>
      <c r="I359" s="163" t="s">
        <v>1238</v>
      </c>
      <c r="J359" s="164" t="s">
        <v>2390</v>
      </c>
      <c r="K359" s="163" t="s">
        <v>2311</v>
      </c>
      <c r="L359" s="163" t="s">
        <v>2450</v>
      </c>
      <c r="M359" s="163">
        <v>4</v>
      </c>
      <c r="N359" s="163" t="s">
        <v>2646</v>
      </c>
      <c r="O359" s="163" t="s">
        <v>3892</v>
      </c>
      <c r="P359" s="163" t="s">
        <v>2878</v>
      </c>
      <c r="Q359" s="163">
        <v>28006</v>
      </c>
      <c r="R359" s="165"/>
    </row>
    <row r="360" spans="1:18">
      <c r="A360" s="163" t="s">
        <v>3893</v>
      </c>
      <c r="B360" s="163" t="s">
        <v>3894</v>
      </c>
      <c r="C360" s="163" t="s">
        <v>1658</v>
      </c>
      <c r="D360" s="163" t="s">
        <v>1241</v>
      </c>
      <c r="E360" s="163">
        <v>6</v>
      </c>
      <c r="F360" s="163" t="s">
        <v>2308</v>
      </c>
      <c r="G360" s="163" t="s">
        <v>2309</v>
      </c>
      <c r="H360" s="164">
        <v>21</v>
      </c>
      <c r="I360" s="163" t="s">
        <v>1241</v>
      </c>
      <c r="J360" s="164" t="s">
        <v>3895</v>
      </c>
      <c r="K360" s="163" t="s">
        <v>2322</v>
      </c>
      <c r="L360" s="163" t="s">
        <v>2312</v>
      </c>
      <c r="M360" s="163">
        <v>18</v>
      </c>
      <c r="N360" s="163" t="s">
        <v>2313</v>
      </c>
      <c r="O360" s="163" t="s">
        <v>3896</v>
      </c>
      <c r="P360" s="163" t="s">
        <v>2315</v>
      </c>
      <c r="Q360" s="163">
        <v>10663</v>
      </c>
      <c r="R360" s="165"/>
    </row>
    <row r="361" spans="1:18">
      <c r="A361" s="163" t="s">
        <v>3897</v>
      </c>
      <c r="B361" s="163" t="s">
        <v>3898</v>
      </c>
      <c r="C361" s="163" t="s">
        <v>2136</v>
      </c>
      <c r="D361" s="163" t="s">
        <v>3899</v>
      </c>
      <c r="E361" s="163">
        <v>6</v>
      </c>
      <c r="F361" s="163" t="s">
        <v>2319</v>
      </c>
      <c r="G361" s="163" t="s">
        <v>2320</v>
      </c>
      <c r="H361" s="164">
        <v>21</v>
      </c>
      <c r="I361" s="163" t="s">
        <v>1241</v>
      </c>
      <c r="J361" s="164" t="s">
        <v>3900</v>
      </c>
      <c r="K361" s="163" t="s">
        <v>2311</v>
      </c>
      <c r="L361" s="163" t="s">
        <v>2323</v>
      </c>
      <c r="M361" s="163">
        <v>14</v>
      </c>
      <c r="N361" s="163" t="s">
        <v>2367</v>
      </c>
      <c r="O361" s="163" t="s">
        <v>3901</v>
      </c>
      <c r="P361" s="163" t="s">
        <v>3300</v>
      </c>
      <c r="Q361" s="163">
        <v>10827</v>
      </c>
      <c r="R361" s="165"/>
    </row>
    <row r="362" spans="1:18">
      <c r="A362" s="163" t="s">
        <v>3902</v>
      </c>
      <c r="B362" s="163" t="s">
        <v>3903</v>
      </c>
      <c r="C362" s="163" t="s">
        <v>1659</v>
      </c>
      <c r="D362" s="163" t="s">
        <v>3904</v>
      </c>
      <c r="E362" s="163">
        <v>6</v>
      </c>
      <c r="F362" s="163" t="s">
        <v>2330</v>
      </c>
      <c r="G362" s="163" t="s">
        <v>2331</v>
      </c>
      <c r="H362" s="164">
        <v>21</v>
      </c>
      <c r="I362" s="163" t="s">
        <v>1241</v>
      </c>
      <c r="J362" s="164" t="s">
        <v>2372</v>
      </c>
      <c r="K362" s="163" t="s">
        <v>2311</v>
      </c>
      <c r="L362" s="163" t="s">
        <v>2341</v>
      </c>
      <c r="M362" s="163">
        <v>9</v>
      </c>
      <c r="N362" s="163" t="s">
        <v>2342</v>
      </c>
      <c r="O362" s="163" t="s">
        <v>3905</v>
      </c>
      <c r="P362" s="163" t="s">
        <v>2404</v>
      </c>
      <c r="Q362" s="163">
        <v>10828</v>
      </c>
      <c r="R362" s="165"/>
    </row>
    <row r="363" spans="1:18">
      <c r="A363" s="163" t="s">
        <v>3906</v>
      </c>
      <c r="B363" s="163" t="s">
        <v>3907</v>
      </c>
      <c r="C363" s="163" t="s">
        <v>2137</v>
      </c>
      <c r="D363" s="163" t="s">
        <v>3908</v>
      </c>
      <c r="E363" s="163">
        <v>6</v>
      </c>
      <c r="F363" s="163" t="s">
        <v>2319</v>
      </c>
      <c r="G363" s="163" t="s">
        <v>2320</v>
      </c>
      <c r="H363" s="164">
        <v>21</v>
      </c>
      <c r="I363" s="163" t="s">
        <v>1241</v>
      </c>
      <c r="J363" s="164" t="s">
        <v>2976</v>
      </c>
      <c r="K363" s="163" t="s">
        <v>2311</v>
      </c>
      <c r="L363" s="163" t="s">
        <v>2323</v>
      </c>
      <c r="M363" s="163">
        <v>14</v>
      </c>
      <c r="N363" s="163" t="s">
        <v>2367</v>
      </c>
      <c r="O363" s="163" t="s">
        <v>3909</v>
      </c>
      <c r="P363" s="163" t="s">
        <v>3300</v>
      </c>
      <c r="Q363" s="163">
        <v>10829</v>
      </c>
      <c r="R363" s="165"/>
    </row>
    <row r="364" spans="1:18">
      <c r="A364" s="163" t="s">
        <v>3910</v>
      </c>
      <c r="B364" s="163" t="s">
        <v>3911</v>
      </c>
      <c r="C364" s="163" t="s">
        <v>1660</v>
      </c>
      <c r="D364" s="163" t="s">
        <v>3912</v>
      </c>
      <c r="E364" s="163">
        <v>6</v>
      </c>
      <c r="F364" s="163" t="s">
        <v>2330</v>
      </c>
      <c r="G364" s="163" t="s">
        <v>2331</v>
      </c>
      <c r="H364" s="164">
        <v>21</v>
      </c>
      <c r="I364" s="163" t="s">
        <v>1241</v>
      </c>
      <c r="J364" s="164" t="s">
        <v>2431</v>
      </c>
      <c r="K364" s="163" t="s">
        <v>2311</v>
      </c>
      <c r="L364" s="163" t="s">
        <v>2333</v>
      </c>
      <c r="M364" s="163">
        <v>5</v>
      </c>
      <c r="N364" s="163" t="s">
        <v>2360</v>
      </c>
      <c r="O364" s="163" t="s">
        <v>3913</v>
      </c>
      <c r="P364" s="163" t="s">
        <v>2362</v>
      </c>
      <c r="Q364" s="163">
        <v>10830</v>
      </c>
      <c r="R364" s="165"/>
    </row>
    <row r="365" spans="1:18">
      <c r="A365" s="163" t="s">
        <v>3914</v>
      </c>
      <c r="B365" s="163" t="s">
        <v>3915</v>
      </c>
      <c r="C365" s="163" t="s">
        <v>1661</v>
      </c>
      <c r="D365" s="163" t="s">
        <v>3916</v>
      </c>
      <c r="E365" s="163">
        <v>6</v>
      </c>
      <c r="F365" s="163" t="s">
        <v>2330</v>
      </c>
      <c r="G365" s="163" t="s">
        <v>2331</v>
      </c>
      <c r="H365" s="164">
        <v>21</v>
      </c>
      <c r="I365" s="163" t="s">
        <v>1241</v>
      </c>
      <c r="J365" s="164" t="s">
        <v>3419</v>
      </c>
      <c r="K365" s="163" t="s">
        <v>2311</v>
      </c>
      <c r="L365" s="163" t="s">
        <v>2333</v>
      </c>
      <c r="M365" s="163">
        <v>6</v>
      </c>
      <c r="N365" s="163" t="s">
        <v>2349</v>
      </c>
      <c r="O365" s="163" t="s">
        <v>3917</v>
      </c>
      <c r="P365" s="163" t="s">
        <v>2336</v>
      </c>
      <c r="Q365" s="163">
        <v>10831</v>
      </c>
      <c r="R365" s="165"/>
    </row>
    <row r="366" spans="1:18">
      <c r="A366" s="163" t="s">
        <v>3918</v>
      </c>
      <c r="B366" s="163" t="s">
        <v>3919</v>
      </c>
      <c r="C366" s="163" t="s">
        <v>1664</v>
      </c>
      <c r="D366" s="163" t="s">
        <v>3920</v>
      </c>
      <c r="E366" s="163">
        <v>6</v>
      </c>
      <c r="F366" s="163" t="s">
        <v>2330</v>
      </c>
      <c r="G366" s="163" t="s">
        <v>2331</v>
      </c>
      <c r="H366" s="164">
        <v>21</v>
      </c>
      <c r="I366" s="163" t="s">
        <v>1241</v>
      </c>
      <c r="J366" s="164" t="s">
        <v>2348</v>
      </c>
      <c r="K366" s="163" t="s">
        <v>2311</v>
      </c>
      <c r="L366" s="163" t="s">
        <v>2333</v>
      </c>
      <c r="M366" s="163">
        <v>6</v>
      </c>
      <c r="N366" s="163" t="s">
        <v>2334</v>
      </c>
      <c r="O366" s="163" t="s">
        <v>3921</v>
      </c>
      <c r="P366" s="163" t="s">
        <v>2336</v>
      </c>
      <c r="Q366" s="163">
        <v>10832</v>
      </c>
      <c r="R366" s="165"/>
    </row>
    <row r="367" spans="1:18">
      <c r="A367" s="163" t="s">
        <v>3922</v>
      </c>
      <c r="B367" s="163" t="s">
        <v>3923</v>
      </c>
      <c r="C367" s="163" t="s">
        <v>1662</v>
      </c>
      <c r="D367" s="163" t="s">
        <v>3924</v>
      </c>
      <c r="E367" s="163">
        <v>6</v>
      </c>
      <c r="F367" s="163" t="s">
        <v>2330</v>
      </c>
      <c r="G367" s="163" t="s">
        <v>2331</v>
      </c>
      <c r="H367" s="164">
        <v>21</v>
      </c>
      <c r="I367" s="163" t="s">
        <v>1241</v>
      </c>
      <c r="J367" s="164" t="s">
        <v>3207</v>
      </c>
      <c r="K367" s="163" t="s">
        <v>2322</v>
      </c>
      <c r="L367" s="163" t="s">
        <v>2333</v>
      </c>
      <c r="M367" s="163">
        <v>5</v>
      </c>
      <c r="N367" s="163" t="s">
        <v>2360</v>
      </c>
      <c r="O367" s="163" t="s">
        <v>3925</v>
      </c>
      <c r="P367" s="163" t="s">
        <v>2362</v>
      </c>
      <c r="Q367" s="163">
        <v>22734</v>
      </c>
      <c r="R367" s="165"/>
    </row>
    <row r="368" spans="1:18">
      <c r="A368" s="163" t="s">
        <v>3926</v>
      </c>
      <c r="B368" s="163" t="s">
        <v>3927</v>
      </c>
      <c r="C368" s="163" t="s">
        <v>1663</v>
      </c>
      <c r="D368" s="163" t="s">
        <v>3928</v>
      </c>
      <c r="E368" s="163">
        <v>6</v>
      </c>
      <c r="F368" s="163" t="s">
        <v>2330</v>
      </c>
      <c r="G368" s="163" t="s">
        <v>2331</v>
      </c>
      <c r="H368" s="164">
        <v>21</v>
      </c>
      <c r="I368" s="163" t="s">
        <v>1241</v>
      </c>
      <c r="J368" s="164" t="s">
        <v>2390</v>
      </c>
      <c r="K368" s="163" t="s">
        <v>2311</v>
      </c>
      <c r="L368" s="163" t="s">
        <v>2333</v>
      </c>
      <c r="M368" s="163">
        <v>5</v>
      </c>
      <c r="N368" s="163" t="s">
        <v>2334</v>
      </c>
      <c r="O368" s="163" t="s">
        <v>3929</v>
      </c>
      <c r="P368" s="163" t="s">
        <v>2362</v>
      </c>
      <c r="Q368" s="163">
        <v>23962</v>
      </c>
      <c r="R368" s="165"/>
    </row>
    <row r="369" spans="1:18">
      <c r="A369" s="163" t="s">
        <v>3930</v>
      </c>
      <c r="B369" s="163" t="s">
        <v>3931</v>
      </c>
      <c r="C369" s="163" t="s">
        <v>1612</v>
      </c>
      <c r="D369" s="163" t="s">
        <v>3932</v>
      </c>
      <c r="E369" s="163">
        <v>6</v>
      </c>
      <c r="F369" s="163" t="s">
        <v>2308</v>
      </c>
      <c r="G369" s="163" t="s">
        <v>2309</v>
      </c>
      <c r="H369" s="164">
        <v>22</v>
      </c>
      <c r="I369" s="163" t="s">
        <v>1236</v>
      </c>
      <c r="J369" s="164" t="s">
        <v>3933</v>
      </c>
      <c r="K369" s="163" t="s">
        <v>2322</v>
      </c>
      <c r="L369" s="163" t="s">
        <v>2312</v>
      </c>
      <c r="M369" s="163">
        <v>19</v>
      </c>
      <c r="N369" s="163" t="s">
        <v>2313</v>
      </c>
      <c r="O369" s="163" t="s">
        <v>3934</v>
      </c>
      <c r="P369" s="163" t="s">
        <v>2497</v>
      </c>
      <c r="Q369" s="163">
        <v>10664</v>
      </c>
      <c r="R369" s="165"/>
    </row>
    <row r="370" spans="1:18">
      <c r="A370" s="163" t="s">
        <v>3935</v>
      </c>
      <c r="B370" s="163" t="s">
        <v>3936</v>
      </c>
      <c r="C370" s="163" t="s">
        <v>1613</v>
      </c>
      <c r="D370" s="163" t="s">
        <v>3937</v>
      </c>
      <c r="E370" s="163">
        <v>6</v>
      </c>
      <c r="F370" s="163" t="s">
        <v>2330</v>
      </c>
      <c r="G370" s="163" t="s">
        <v>2331</v>
      </c>
      <c r="H370" s="164">
        <v>22</v>
      </c>
      <c r="I370" s="163" t="s">
        <v>1236</v>
      </c>
      <c r="J370" s="164" t="s">
        <v>2390</v>
      </c>
      <c r="K370" s="163" t="s">
        <v>2311</v>
      </c>
      <c r="L370" s="163" t="s">
        <v>2341</v>
      </c>
      <c r="M370" s="163">
        <v>9</v>
      </c>
      <c r="N370" s="163" t="s">
        <v>2342</v>
      </c>
      <c r="O370" s="163" t="s">
        <v>3938</v>
      </c>
      <c r="P370" s="163" t="s">
        <v>2404</v>
      </c>
      <c r="Q370" s="163">
        <v>10834</v>
      </c>
      <c r="R370" s="165"/>
    </row>
    <row r="371" spans="1:18">
      <c r="A371" s="163" t="s">
        <v>3939</v>
      </c>
      <c r="B371" s="163" t="s">
        <v>3940</v>
      </c>
      <c r="C371" s="163" t="s">
        <v>1614</v>
      </c>
      <c r="D371" s="163" t="s">
        <v>3941</v>
      </c>
      <c r="E371" s="163">
        <v>6</v>
      </c>
      <c r="F371" s="163" t="s">
        <v>2330</v>
      </c>
      <c r="G371" s="163" t="s">
        <v>2331</v>
      </c>
      <c r="H371" s="164">
        <v>22</v>
      </c>
      <c r="I371" s="163" t="s">
        <v>1236</v>
      </c>
      <c r="J371" s="164" t="s">
        <v>2390</v>
      </c>
      <c r="K371" s="163" t="s">
        <v>2311</v>
      </c>
      <c r="L371" s="163" t="s">
        <v>2333</v>
      </c>
      <c r="M371" s="163">
        <v>5</v>
      </c>
      <c r="N371" s="163" t="s">
        <v>2349</v>
      </c>
      <c r="O371" s="163" t="s">
        <v>3942</v>
      </c>
      <c r="P371" s="163" t="s">
        <v>2362</v>
      </c>
      <c r="Q371" s="163">
        <v>10835</v>
      </c>
      <c r="R371" s="165"/>
    </row>
    <row r="372" spans="1:18">
      <c r="A372" s="163" t="s">
        <v>3943</v>
      </c>
      <c r="B372" s="163" t="s">
        <v>3944</v>
      </c>
      <c r="C372" s="163" t="s">
        <v>1615</v>
      </c>
      <c r="D372" s="163" t="s">
        <v>3945</v>
      </c>
      <c r="E372" s="163">
        <v>6</v>
      </c>
      <c r="F372" s="163" t="s">
        <v>2330</v>
      </c>
      <c r="G372" s="163" t="s">
        <v>2331</v>
      </c>
      <c r="H372" s="164">
        <v>22</v>
      </c>
      <c r="I372" s="163" t="s">
        <v>1236</v>
      </c>
      <c r="J372" s="164" t="s">
        <v>2390</v>
      </c>
      <c r="K372" s="163" t="s">
        <v>2311</v>
      </c>
      <c r="L372" s="163" t="s">
        <v>2333</v>
      </c>
      <c r="M372" s="163">
        <v>5</v>
      </c>
      <c r="N372" s="163" t="s">
        <v>2349</v>
      </c>
      <c r="O372" s="163" t="s">
        <v>3946</v>
      </c>
      <c r="P372" s="163" t="s">
        <v>2362</v>
      </c>
      <c r="Q372" s="163">
        <v>10836</v>
      </c>
      <c r="R372" s="165"/>
    </row>
    <row r="373" spans="1:18">
      <c r="A373" s="163" t="s">
        <v>3947</v>
      </c>
      <c r="B373" s="163" t="s">
        <v>3948</v>
      </c>
      <c r="C373" s="163" t="s">
        <v>1616</v>
      </c>
      <c r="D373" s="163" t="s">
        <v>3949</v>
      </c>
      <c r="E373" s="163">
        <v>6</v>
      </c>
      <c r="F373" s="163" t="s">
        <v>2330</v>
      </c>
      <c r="G373" s="163" t="s">
        <v>2331</v>
      </c>
      <c r="H373" s="164">
        <v>22</v>
      </c>
      <c r="I373" s="163" t="s">
        <v>1236</v>
      </c>
      <c r="J373" s="164" t="s">
        <v>3207</v>
      </c>
      <c r="K373" s="163" t="s">
        <v>2311</v>
      </c>
      <c r="L373" s="163" t="s">
        <v>2333</v>
      </c>
      <c r="M373" s="163">
        <v>5</v>
      </c>
      <c r="N373" s="163" t="s">
        <v>2349</v>
      </c>
      <c r="O373" s="163" t="s">
        <v>3950</v>
      </c>
      <c r="P373" s="163" t="s">
        <v>2362</v>
      </c>
      <c r="Q373" s="163">
        <v>10837</v>
      </c>
      <c r="R373" s="165"/>
    </row>
    <row r="374" spans="1:18">
      <c r="A374" s="163" t="s">
        <v>3951</v>
      </c>
      <c r="B374" s="163" t="s">
        <v>3952</v>
      </c>
      <c r="C374" s="163" t="s">
        <v>1617</v>
      </c>
      <c r="D374" s="163" t="s">
        <v>3953</v>
      </c>
      <c r="E374" s="163">
        <v>6</v>
      </c>
      <c r="F374" s="163" t="s">
        <v>2330</v>
      </c>
      <c r="G374" s="163" t="s">
        <v>2331</v>
      </c>
      <c r="H374" s="164">
        <v>22</v>
      </c>
      <c r="I374" s="163" t="s">
        <v>1236</v>
      </c>
      <c r="J374" s="164" t="s">
        <v>3954</v>
      </c>
      <c r="K374" s="163" t="s">
        <v>2322</v>
      </c>
      <c r="L374" s="163" t="s">
        <v>2333</v>
      </c>
      <c r="M374" s="163">
        <v>6</v>
      </c>
      <c r="N374" s="163" t="s">
        <v>2334</v>
      </c>
      <c r="O374" s="163" t="s">
        <v>3955</v>
      </c>
      <c r="P374" s="163" t="s">
        <v>2336</v>
      </c>
      <c r="Q374" s="163">
        <v>10838</v>
      </c>
      <c r="R374" s="165"/>
    </row>
    <row r="375" spans="1:18">
      <c r="A375" s="163" t="s">
        <v>3956</v>
      </c>
      <c r="B375" s="163" t="s">
        <v>3957</v>
      </c>
      <c r="C375" s="163" t="s">
        <v>1618</v>
      </c>
      <c r="D375" s="163" t="s">
        <v>3958</v>
      </c>
      <c r="E375" s="163">
        <v>6</v>
      </c>
      <c r="F375" s="163" t="s">
        <v>2330</v>
      </c>
      <c r="G375" s="163" t="s">
        <v>2331</v>
      </c>
      <c r="H375" s="164">
        <v>22</v>
      </c>
      <c r="I375" s="163" t="s">
        <v>1236</v>
      </c>
      <c r="J375" s="164" t="s">
        <v>2426</v>
      </c>
      <c r="K375" s="163" t="s">
        <v>2322</v>
      </c>
      <c r="L375" s="163" t="s">
        <v>2341</v>
      </c>
      <c r="M375" s="163">
        <v>9</v>
      </c>
      <c r="N375" s="163" t="s">
        <v>2581</v>
      </c>
      <c r="O375" s="163" t="s">
        <v>3959</v>
      </c>
      <c r="P375" s="163" t="s">
        <v>2404</v>
      </c>
      <c r="Q375" s="163">
        <v>10839</v>
      </c>
      <c r="R375" s="165"/>
    </row>
    <row r="376" spans="1:18">
      <c r="A376" s="163" t="s">
        <v>3960</v>
      </c>
      <c r="B376" s="163" t="s">
        <v>3961</v>
      </c>
      <c r="C376" s="163" t="s">
        <v>1619</v>
      </c>
      <c r="D376" s="163" t="s">
        <v>3962</v>
      </c>
      <c r="E376" s="163">
        <v>6</v>
      </c>
      <c r="F376" s="163" t="s">
        <v>2330</v>
      </c>
      <c r="G376" s="163" t="s">
        <v>2331</v>
      </c>
      <c r="H376" s="164">
        <v>22</v>
      </c>
      <c r="I376" s="163" t="s">
        <v>1236</v>
      </c>
      <c r="J376" s="164" t="s">
        <v>3333</v>
      </c>
      <c r="K376" s="163" t="s">
        <v>2322</v>
      </c>
      <c r="L376" s="163" t="s">
        <v>2333</v>
      </c>
      <c r="M376" s="163">
        <v>5</v>
      </c>
      <c r="N376" s="163" t="s">
        <v>2334</v>
      </c>
      <c r="O376" s="163" t="s">
        <v>3963</v>
      </c>
      <c r="P376" s="163" t="s">
        <v>2362</v>
      </c>
      <c r="Q376" s="163">
        <v>10840</v>
      </c>
      <c r="R376" s="165"/>
    </row>
    <row r="377" spans="1:18">
      <c r="A377" s="163" t="s">
        <v>3964</v>
      </c>
      <c r="B377" s="163" t="s">
        <v>3965</v>
      </c>
      <c r="C377" s="163" t="s">
        <v>1620</v>
      </c>
      <c r="D377" s="163" t="s">
        <v>3966</v>
      </c>
      <c r="E377" s="163">
        <v>6</v>
      </c>
      <c r="F377" s="163" t="s">
        <v>2330</v>
      </c>
      <c r="G377" s="163" t="s">
        <v>2331</v>
      </c>
      <c r="H377" s="164">
        <v>22</v>
      </c>
      <c r="I377" s="163" t="s">
        <v>1236</v>
      </c>
      <c r="J377" s="164" t="s">
        <v>2354</v>
      </c>
      <c r="K377" s="163" t="s">
        <v>2322</v>
      </c>
      <c r="L377" s="163" t="s">
        <v>2341</v>
      </c>
      <c r="M377" s="163">
        <v>10</v>
      </c>
      <c r="N377" s="163" t="s">
        <v>2342</v>
      </c>
      <c r="O377" s="163" t="s">
        <v>3967</v>
      </c>
      <c r="P377" s="163" t="s">
        <v>2344</v>
      </c>
      <c r="Q377" s="163">
        <v>10841</v>
      </c>
      <c r="R377" s="165"/>
    </row>
    <row r="378" spans="1:18">
      <c r="A378" s="163" t="s">
        <v>3968</v>
      </c>
      <c r="B378" s="163" t="s">
        <v>3969</v>
      </c>
      <c r="C378" s="163" t="s">
        <v>1621</v>
      </c>
      <c r="D378" s="163" t="s">
        <v>3970</v>
      </c>
      <c r="E378" s="163">
        <v>6</v>
      </c>
      <c r="F378" s="163" t="s">
        <v>2330</v>
      </c>
      <c r="G378" s="163" t="s">
        <v>2331</v>
      </c>
      <c r="H378" s="164">
        <v>22</v>
      </c>
      <c r="I378" s="163" t="s">
        <v>1236</v>
      </c>
      <c r="J378" s="164" t="s">
        <v>2390</v>
      </c>
      <c r="K378" s="163" t="s">
        <v>2322</v>
      </c>
      <c r="L378" s="163" t="s">
        <v>2333</v>
      </c>
      <c r="M378" s="163">
        <v>6</v>
      </c>
      <c r="N378" s="163" t="s">
        <v>2334</v>
      </c>
      <c r="O378" s="163" t="s">
        <v>3971</v>
      </c>
      <c r="P378" s="163" t="s">
        <v>2336</v>
      </c>
      <c r="Q378" s="163">
        <v>10842</v>
      </c>
      <c r="R378" s="165"/>
    </row>
    <row r="379" spans="1:18">
      <c r="A379" s="163" t="s">
        <v>3972</v>
      </c>
      <c r="B379" s="163" t="s">
        <v>3973</v>
      </c>
      <c r="C379" s="163" t="s">
        <v>1622</v>
      </c>
      <c r="D379" s="163" t="s">
        <v>3974</v>
      </c>
      <c r="E379" s="163">
        <v>6</v>
      </c>
      <c r="F379" s="163" t="s">
        <v>2330</v>
      </c>
      <c r="G379" s="163" t="s">
        <v>2331</v>
      </c>
      <c r="H379" s="164">
        <v>22</v>
      </c>
      <c r="I379" s="163" t="s">
        <v>1236</v>
      </c>
      <c r="J379" s="164" t="s">
        <v>2546</v>
      </c>
      <c r="K379" s="163" t="s">
        <v>2322</v>
      </c>
      <c r="L379" s="163" t="s">
        <v>2341</v>
      </c>
      <c r="M379" s="163">
        <v>9</v>
      </c>
      <c r="N379" s="163" t="s">
        <v>2581</v>
      </c>
      <c r="O379" s="163" t="s">
        <v>3975</v>
      </c>
      <c r="P379" s="163" t="s">
        <v>2404</v>
      </c>
      <c r="Q379" s="163">
        <v>10843</v>
      </c>
      <c r="R379" s="165"/>
    </row>
    <row r="380" spans="1:18">
      <c r="A380" s="163" t="s">
        <v>3976</v>
      </c>
      <c r="B380" s="163" t="s">
        <v>3977</v>
      </c>
      <c r="C380" s="163" t="s">
        <v>1623</v>
      </c>
      <c r="D380" s="163" t="s">
        <v>3978</v>
      </c>
      <c r="E380" s="163">
        <v>6</v>
      </c>
      <c r="F380" s="163" t="s">
        <v>2330</v>
      </c>
      <c r="G380" s="163" t="s">
        <v>2331</v>
      </c>
      <c r="H380" s="164">
        <v>22</v>
      </c>
      <c r="I380" s="163" t="s">
        <v>1236</v>
      </c>
      <c r="J380" s="164" t="s">
        <v>2390</v>
      </c>
      <c r="K380" s="163" t="s">
        <v>2311</v>
      </c>
      <c r="L380" s="163" t="s">
        <v>2333</v>
      </c>
      <c r="M380" s="163">
        <v>5</v>
      </c>
      <c r="N380" s="163" t="s">
        <v>2360</v>
      </c>
      <c r="O380" s="163" t="s">
        <v>3979</v>
      </c>
      <c r="P380" s="163" t="s">
        <v>2362</v>
      </c>
      <c r="Q380" s="163">
        <v>10844</v>
      </c>
      <c r="R380" s="165"/>
    </row>
    <row r="381" spans="1:18">
      <c r="A381" s="163" t="s">
        <v>3980</v>
      </c>
      <c r="B381" s="163" t="s">
        <v>3981</v>
      </c>
      <c r="C381" s="163" t="s">
        <v>1645</v>
      </c>
      <c r="D381" s="163" t="s">
        <v>1239</v>
      </c>
      <c r="E381" s="163">
        <v>6</v>
      </c>
      <c r="F381" s="163" t="s">
        <v>2319</v>
      </c>
      <c r="G381" s="163" t="s">
        <v>2320</v>
      </c>
      <c r="H381" s="164">
        <v>23</v>
      </c>
      <c r="I381" s="163" t="s">
        <v>1239</v>
      </c>
      <c r="J381" s="164" t="s">
        <v>3982</v>
      </c>
      <c r="K381" s="163" t="s">
        <v>2322</v>
      </c>
      <c r="L381" s="163" t="s">
        <v>2311</v>
      </c>
      <c r="M381" s="163">
        <v>16</v>
      </c>
      <c r="N381" s="163" t="s">
        <v>2774</v>
      </c>
      <c r="O381" s="163" t="s">
        <v>3983</v>
      </c>
      <c r="P381" s="163" t="s">
        <v>2652</v>
      </c>
      <c r="Q381" s="163">
        <v>10696</v>
      </c>
      <c r="R381" s="165"/>
    </row>
    <row r="382" spans="1:18">
      <c r="A382" s="163" t="s">
        <v>3984</v>
      </c>
      <c r="B382" s="163" t="s">
        <v>3985</v>
      </c>
      <c r="C382" s="163" t="s">
        <v>1646</v>
      </c>
      <c r="D382" s="163" t="s">
        <v>3986</v>
      </c>
      <c r="E382" s="163">
        <v>6</v>
      </c>
      <c r="F382" s="163" t="s">
        <v>2330</v>
      </c>
      <c r="G382" s="163" t="s">
        <v>2331</v>
      </c>
      <c r="H382" s="164">
        <v>23</v>
      </c>
      <c r="I382" s="163" t="s">
        <v>1239</v>
      </c>
      <c r="J382" s="164" t="s">
        <v>2377</v>
      </c>
      <c r="K382" s="163" t="s">
        <v>2311</v>
      </c>
      <c r="L382" s="163" t="s">
        <v>2333</v>
      </c>
      <c r="M382" s="163">
        <v>5</v>
      </c>
      <c r="N382" s="163" t="s">
        <v>2360</v>
      </c>
      <c r="O382" s="163" t="s">
        <v>3987</v>
      </c>
      <c r="P382" s="163" t="s">
        <v>2362</v>
      </c>
      <c r="Q382" s="163">
        <v>10845</v>
      </c>
      <c r="R382" s="165"/>
    </row>
    <row r="383" spans="1:18">
      <c r="A383" s="163" t="s">
        <v>3988</v>
      </c>
      <c r="B383" s="163" t="s">
        <v>3989</v>
      </c>
      <c r="C383" s="163" t="s">
        <v>1647</v>
      </c>
      <c r="D383" s="163" t="s">
        <v>3990</v>
      </c>
      <c r="E383" s="163">
        <v>6</v>
      </c>
      <c r="F383" s="163" t="s">
        <v>2330</v>
      </c>
      <c r="G383" s="163" t="s">
        <v>2331</v>
      </c>
      <c r="H383" s="164">
        <v>23</v>
      </c>
      <c r="I383" s="163" t="s">
        <v>1239</v>
      </c>
      <c r="J383" s="164" t="s">
        <v>2546</v>
      </c>
      <c r="K383" s="163" t="s">
        <v>2311</v>
      </c>
      <c r="L383" s="163" t="s">
        <v>2333</v>
      </c>
      <c r="M383" s="163">
        <v>6</v>
      </c>
      <c r="N383" s="163" t="s">
        <v>2334</v>
      </c>
      <c r="O383" s="163" t="s">
        <v>3991</v>
      </c>
      <c r="P383" s="163" t="s">
        <v>2336</v>
      </c>
      <c r="Q383" s="163">
        <v>10846</v>
      </c>
      <c r="R383" s="165"/>
    </row>
    <row r="384" spans="1:18">
      <c r="A384" s="163" t="s">
        <v>3992</v>
      </c>
      <c r="B384" s="163" t="s">
        <v>3993</v>
      </c>
      <c r="C384" s="163" t="s">
        <v>1648</v>
      </c>
      <c r="D384" s="163" t="s">
        <v>3994</v>
      </c>
      <c r="E384" s="163">
        <v>6</v>
      </c>
      <c r="F384" s="163" t="s">
        <v>2330</v>
      </c>
      <c r="G384" s="163" t="s">
        <v>2331</v>
      </c>
      <c r="H384" s="164">
        <v>23</v>
      </c>
      <c r="I384" s="163" t="s">
        <v>1239</v>
      </c>
      <c r="J384" s="164" t="s">
        <v>2426</v>
      </c>
      <c r="K384" s="163" t="s">
        <v>2311</v>
      </c>
      <c r="L384" s="163" t="s">
        <v>2333</v>
      </c>
      <c r="M384" s="163">
        <v>5</v>
      </c>
      <c r="N384" s="163" t="s">
        <v>2334</v>
      </c>
      <c r="O384" s="163" t="s">
        <v>3995</v>
      </c>
      <c r="P384" s="163" t="s">
        <v>2362</v>
      </c>
      <c r="Q384" s="163">
        <v>10847</v>
      </c>
      <c r="R384" s="165"/>
    </row>
    <row r="385" spans="1:18">
      <c r="A385" s="163" t="s">
        <v>3996</v>
      </c>
      <c r="B385" s="163" t="s">
        <v>3997</v>
      </c>
      <c r="C385" s="163" t="s">
        <v>1649</v>
      </c>
      <c r="D385" s="163" t="s">
        <v>3998</v>
      </c>
      <c r="E385" s="163">
        <v>6</v>
      </c>
      <c r="F385" s="163" t="s">
        <v>2330</v>
      </c>
      <c r="G385" s="163" t="s">
        <v>2331</v>
      </c>
      <c r="H385" s="164">
        <v>23</v>
      </c>
      <c r="I385" s="163" t="s">
        <v>1239</v>
      </c>
      <c r="J385" s="164" t="s">
        <v>2377</v>
      </c>
      <c r="K385" s="163" t="s">
        <v>2311</v>
      </c>
      <c r="L385" s="163" t="s">
        <v>2333</v>
      </c>
      <c r="M385" s="163">
        <v>5</v>
      </c>
      <c r="N385" s="163" t="s">
        <v>2360</v>
      </c>
      <c r="O385" s="163" t="s">
        <v>3999</v>
      </c>
      <c r="P385" s="163" t="s">
        <v>2362</v>
      </c>
      <c r="Q385" s="163">
        <v>10848</v>
      </c>
      <c r="R385" s="165"/>
    </row>
    <row r="386" spans="1:18">
      <c r="A386" s="163" t="s">
        <v>4000</v>
      </c>
      <c r="B386" s="163" t="s">
        <v>4001</v>
      </c>
      <c r="C386" s="163" t="s">
        <v>1650</v>
      </c>
      <c r="D386" s="163" t="s">
        <v>4002</v>
      </c>
      <c r="E386" s="163">
        <v>6</v>
      </c>
      <c r="F386" s="163" t="s">
        <v>2330</v>
      </c>
      <c r="G386" s="163" t="s">
        <v>2331</v>
      </c>
      <c r="H386" s="164">
        <v>23</v>
      </c>
      <c r="I386" s="163" t="s">
        <v>1239</v>
      </c>
      <c r="J386" s="164" t="s">
        <v>4003</v>
      </c>
      <c r="K386" s="163" t="s">
        <v>2311</v>
      </c>
      <c r="L386" s="163" t="s">
        <v>2450</v>
      </c>
      <c r="M386" s="163">
        <v>2</v>
      </c>
      <c r="N386" s="163" t="s">
        <v>3880</v>
      </c>
      <c r="O386" s="163" t="s">
        <v>4004</v>
      </c>
      <c r="P386" s="163" t="s">
        <v>2453</v>
      </c>
      <c r="Q386" s="163">
        <v>10849</v>
      </c>
      <c r="R386" s="165"/>
    </row>
    <row r="387" spans="1:18">
      <c r="A387" s="163" t="s">
        <v>4005</v>
      </c>
      <c r="B387" s="163" t="s">
        <v>4006</v>
      </c>
      <c r="C387" s="163" t="s">
        <v>1651</v>
      </c>
      <c r="D387" s="163" t="s">
        <v>4007</v>
      </c>
      <c r="E387" s="163">
        <v>6</v>
      </c>
      <c r="F387" s="163" t="s">
        <v>2330</v>
      </c>
      <c r="G387" s="163" t="s">
        <v>2331</v>
      </c>
      <c r="H387" s="164">
        <v>23</v>
      </c>
      <c r="I387" s="163" t="s">
        <v>1239</v>
      </c>
      <c r="J387" s="164" t="s">
        <v>3207</v>
      </c>
      <c r="K387" s="163" t="s">
        <v>2311</v>
      </c>
      <c r="L387" s="163" t="s">
        <v>2333</v>
      </c>
      <c r="M387" s="163">
        <v>5</v>
      </c>
      <c r="N387" s="163" t="s">
        <v>3880</v>
      </c>
      <c r="O387" s="163" t="s">
        <v>4008</v>
      </c>
      <c r="P387" s="163" t="s">
        <v>2362</v>
      </c>
      <c r="Q387" s="163">
        <v>13816</v>
      </c>
      <c r="R387" s="165"/>
    </row>
    <row r="388" spans="1:18">
      <c r="A388" s="163" t="s">
        <v>4009</v>
      </c>
      <c r="B388" s="163" t="s">
        <v>4010</v>
      </c>
      <c r="C388" s="163" t="s">
        <v>1624</v>
      </c>
      <c r="D388" s="163" t="s">
        <v>4011</v>
      </c>
      <c r="E388" s="163">
        <v>6</v>
      </c>
      <c r="F388" s="163" t="s">
        <v>2319</v>
      </c>
      <c r="G388" s="163" t="s">
        <v>2320</v>
      </c>
      <c r="H388" s="164">
        <v>24</v>
      </c>
      <c r="I388" s="163" t="s">
        <v>1237</v>
      </c>
      <c r="J388" s="164" t="s">
        <v>2310</v>
      </c>
      <c r="K388" s="163" t="s">
        <v>2322</v>
      </c>
      <c r="L388" s="163" t="s">
        <v>2312</v>
      </c>
      <c r="M388" s="163">
        <v>18</v>
      </c>
      <c r="N388" s="163" t="s">
        <v>2313</v>
      </c>
      <c r="O388" s="163" t="s">
        <v>4012</v>
      </c>
      <c r="P388" s="163" t="s">
        <v>2315</v>
      </c>
      <c r="Q388" s="163">
        <v>10697</v>
      </c>
      <c r="R388" s="165"/>
    </row>
    <row r="389" spans="1:18">
      <c r="A389" s="163" t="s">
        <v>4013</v>
      </c>
      <c r="B389" s="163" t="s">
        <v>4014</v>
      </c>
      <c r="C389" s="163" t="s">
        <v>1625</v>
      </c>
      <c r="D389" s="163" t="s">
        <v>4015</v>
      </c>
      <c r="E389" s="163">
        <v>6</v>
      </c>
      <c r="F389" s="163" t="s">
        <v>2330</v>
      </c>
      <c r="G389" s="163" t="s">
        <v>2331</v>
      </c>
      <c r="H389" s="164">
        <v>24</v>
      </c>
      <c r="I389" s="163" t="s">
        <v>1237</v>
      </c>
      <c r="J389" s="164" t="s">
        <v>2463</v>
      </c>
      <c r="K389" s="163" t="s">
        <v>2311</v>
      </c>
      <c r="L389" s="163" t="s">
        <v>2333</v>
      </c>
      <c r="M389" s="163">
        <v>6</v>
      </c>
      <c r="N389" s="163" t="s">
        <v>2334</v>
      </c>
      <c r="O389" s="163" t="s">
        <v>4016</v>
      </c>
      <c r="P389" s="163" t="s">
        <v>2336</v>
      </c>
      <c r="Q389" s="163">
        <v>10833</v>
      </c>
      <c r="R389" s="165"/>
    </row>
    <row r="390" spans="1:18">
      <c r="A390" s="163" t="s">
        <v>4017</v>
      </c>
      <c r="B390" s="163" t="s">
        <v>4018</v>
      </c>
      <c r="C390" s="163" t="s">
        <v>1626</v>
      </c>
      <c r="D390" s="163" t="s">
        <v>4019</v>
      </c>
      <c r="E390" s="163">
        <v>6</v>
      </c>
      <c r="F390" s="163" t="s">
        <v>2330</v>
      </c>
      <c r="G390" s="163" t="s">
        <v>2331</v>
      </c>
      <c r="H390" s="164">
        <v>24</v>
      </c>
      <c r="I390" s="163" t="s">
        <v>1237</v>
      </c>
      <c r="J390" s="164" t="s">
        <v>2546</v>
      </c>
      <c r="K390" s="163" t="s">
        <v>2311</v>
      </c>
      <c r="L390" s="163" t="s">
        <v>2333</v>
      </c>
      <c r="M390" s="163">
        <v>6</v>
      </c>
      <c r="N390" s="163" t="s">
        <v>2334</v>
      </c>
      <c r="O390" s="163" t="s">
        <v>4020</v>
      </c>
      <c r="P390" s="163" t="s">
        <v>2336</v>
      </c>
      <c r="Q390" s="163">
        <v>10850</v>
      </c>
      <c r="R390" s="165"/>
    </row>
    <row r="391" spans="1:18">
      <c r="A391" s="163" t="s">
        <v>4021</v>
      </c>
      <c r="B391" s="163" t="s">
        <v>4022</v>
      </c>
      <c r="C391" s="163" t="s">
        <v>1627</v>
      </c>
      <c r="D391" s="163" t="s">
        <v>4023</v>
      </c>
      <c r="E391" s="163">
        <v>6</v>
      </c>
      <c r="F391" s="163" t="s">
        <v>2330</v>
      </c>
      <c r="G391" s="163" t="s">
        <v>2331</v>
      </c>
      <c r="H391" s="164">
        <v>24</v>
      </c>
      <c r="I391" s="163" t="s">
        <v>1237</v>
      </c>
      <c r="J391" s="164" t="s">
        <v>2525</v>
      </c>
      <c r="K391" s="163" t="s">
        <v>2311</v>
      </c>
      <c r="L391" s="163" t="s">
        <v>2341</v>
      </c>
      <c r="M391" s="163">
        <v>10</v>
      </c>
      <c r="N391" s="163" t="s">
        <v>2342</v>
      </c>
      <c r="O391" s="163" t="s">
        <v>4024</v>
      </c>
      <c r="P391" s="163" t="s">
        <v>2344</v>
      </c>
      <c r="Q391" s="163">
        <v>10851</v>
      </c>
      <c r="R391" s="165"/>
    </row>
    <row r="392" spans="1:18">
      <c r="A392" s="163" t="s">
        <v>4025</v>
      </c>
      <c r="B392" s="163" t="s">
        <v>4026</v>
      </c>
      <c r="C392" s="163" t="s">
        <v>1628</v>
      </c>
      <c r="D392" s="163" t="s">
        <v>4027</v>
      </c>
      <c r="E392" s="163">
        <v>6</v>
      </c>
      <c r="F392" s="163" t="s">
        <v>2330</v>
      </c>
      <c r="G392" s="163" t="s">
        <v>2331</v>
      </c>
      <c r="H392" s="164">
        <v>24</v>
      </c>
      <c r="I392" s="163" t="s">
        <v>1237</v>
      </c>
      <c r="J392" s="164" t="s">
        <v>2958</v>
      </c>
      <c r="K392" s="163" t="s">
        <v>2311</v>
      </c>
      <c r="L392" s="163" t="s">
        <v>2341</v>
      </c>
      <c r="M392" s="163">
        <v>10</v>
      </c>
      <c r="N392" s="163" t="s">
        <v>2342</v>
      </c>
      <c r="O392" s="163" t="s">
        <v>4028</v>
      </c>
      <c r="P392" s="163" t="s">
        <v>2344</v>
      </c>
      <c r="Q392" s="163">
        <v>10852</v>
      </c>
      <c r="R392" s="165"/>
    </row>
    <row r="393" spans="1:18">
      <c r="A393" s="163" t="s">
        <v>4029</v>
      </c>
      <c r="B393" s="163" t="s">
        <v>4030</v>
      </c>
      <c r="C393" s="163" t="s">
        <v>1629</v>
      </c>
      <c r="D393" s="163" t="s">
        <v>4031</v>
      </c>
      <c r="E393" s="163">
        <v>6</v>
      </c>
      <c r="F393" s="163" t="s">
        <v>2330</v>
      </c>
      <c r="G393" s="163" t="s">
        <v>2331</v>
      </c>
      <c r="H393" s="164">
        <v>24</v>
      </c>
      <c r="I393" s="163" t="s">
        <v>1237</v>
      </c>
      <c r="J393" s="164" t="s">
        <v>2395</v>
      </c>
      <c r="K393" s="163" t="s">
        <v>2311</v>
      </c>
      <c r="L393" s="163" t="s">
        <v>2333</v>
      </c>
      <c r="M393" s="163">
        <v>6</v>
      </c>
      <c r="N393" s="163" t="s">
        <v>2334</v>
      </c>
      <c r="O393" s="163" t="s">
        <v>4032</v>
      </c>
      <c r="P393" s="163" t="s">
        <v>2336</v>
      </c>
      <c r="Q393" s="163">
        <v>10853</v>
      </c>
      <c r="R393" s="165"/>
    </row>
    <row r="394" spans="1:18">
      <c r="A394" s="163" t="s">
        <v>4033</v>
      </c>
      <c r="B394" s="163" t="s">
        <v>4034</v>
      </c>
      <c r="C394" s="163" t="s">
        <v>1630</v>
      </c>
      <c r="D394" s="163" t="s">
        <v>4035</v>
      </c>
      <c r="E394" s="163">
        <v>6</v>
      </c>
      <c r="F394" s="163" t="s">
        <v>2330</v>
      </c>
      <c r="G394" s="163" t="s">
        <v>2331</v>
      </c>
      <c r="H394" s="164">
        <v>24</v>
      </c>
      <c r="I394" s="163" t="s">
        <v>1237</v>
      </c>
      <c r="J394" s="164" t="s">
        <v>4036</v>
      </c>
      <c r="K394" s="163" t="s">
        <v>2311</v>
      </c>
      <c r="L394" s="163" t="s">
        <v>2383</v>
      </c>
      <c r="M394" s="163">
        <v>13</v>
      </c>
      <c r="N394" s="163" t="s">
        <v>2384</v>
      </c>
      <c r="O394" s="163" t="s">
        <v>4037</v>
      </c>
      <c r="P394" s="163" t="s">
        <v>2386</v>
      </c>
      <c r="Q394" s="163">
        <v>10854</v>
      </c>
      <c r="R394" s="165"/>
    </row>
    <row r="395" spans="1:18">
      <c r="A395" s="163" t="s">
        <v>4038</v>
      </c>
      <c r="B395" s="163" t="s">
        <v>4039</v>
      </c>
      <c r="C395" s="163" t="s">
        <v>1631</v>
      </c>
      <c r="D395" s="163" t="s">
        <v>4040</v>
      </c>
      <c r="E395" s="163">
        <v>6</v>
      </c>
      <c r="F395" s="163" t="s">
        <v>2330</v>
      </c>
      <c r="G395" s="163" t="s">
        <v>2331</v>
      </c>
      <c r="H395" s="164">
        <v>24</v>
      </c>
      <c r="I395" s="163" t="s">
        <v>1237</v>
      </c>
      <c r="J395" s="164" t="s">
        <v>4041</v>
      </c>
      <c r="K395" s="163" t="s">
        <v>2311</v>
      </c>
      <c r="L395" s="163" t="s">
        <v>2341</v>
      </c>
      <c r="M395" s="163">
        <v>10</v>
      </c>
      <c r="N395" s="163" t="s">
        <v>2342</v>
      </c>
      <c r="O395" s="163" t="s">
        <v>4042</v>
      </c>
      <c r="P395" s="163" t="s">
        <v>2344</v>
      </c>
      <c r="Q395" s="163">
        <v>10855</v>
      </c>
      <c r="R395" s="165"/>
    </row>
    <row r="396" spans="1:18">
      <c r="A396" s="163" t="s">
        <v>4043</v>
      </c>
      <c r="B396" s="163" t="s">
        <v>4044</v>
      </c>
      <c r="C396" s="163" t="s">
        <v>1632</v>
      </c>
      <c r="D396" s="163" t="s">
        <v>4045</v>
      </c>
      <c r="E396" s="163">
        <v>6</v>
      </c>
      <c r="F396" s="163" t="s">
        <v>2330</v>
      </c>
      <c r="G396" s="163" t="s">
        <v>2331</v>
      </c>
      <c r="H396" s="164">
        <v>24</v>
      </c>
      <c r="I396" s="163" t="s">
        <v>1237</v>
      </c>
      <c r="J396" s="164" t="s">
        <v>2895</v>
      </c>
      <c r="K396" s="163" t="s">
        <v>2311</v>
      </c>
      <c r="L396" s="163" t="s">
        <v>2333</v>
      </c>
      <c r="M396" s="163">
        <v>5</v>
      </c>
      <c r="N396" s="163" t="s">
        <v>2334</v>
      </c>
      <c r="O396" s="163" t="s">
        <v>4046</v>
      </c>
      <c r="P396" s="163" t="s">
        <v>2362</v>
      </c>
      <c r="Q396" s="163">
        <v>10856</v>
      </c>
      <c r="R396" s="165"/>
    </row>
    <row r="397" spans="1:18">
      <c r="A397" s="163" t="s">
        <v>4047</v>
      </c>
      <c r="B397" s="163" t="s">
        <v>4048</v>
      </c>
      <c r="C397" s="163" t="s">
        <v>1633</v>
      </c>
      <c r="D397" s="163" t="s">
        <v>4049</v>
      </c>
      <c r="E397" s="163">
        <v>6</v>
      </c>
      <c r="F397" s="163" t="s">
        <v>2330</v>
      </c>
      <c r="G397" s="163" t="s">
        <v>2331</v>
      </c>
      <c r="H397" s="164">
        <v>24</v>
      </c>
      <c r="I397" s="163" t="s">
        <v>1237</v>
      </c>
      <c r="J397" s="164" t="s">
        <v>3346</v>
      </c>
      <c r="K397" s="163" t="s">
        <v>2311</v>
      </c>
      <c r="L397" s="163" t="s">
        <v>2333</v>
      </c>
      <c r="M397" s="163">
        <v>5</v>
      </c>
      <c r="N397" s="163" t="s">
        <v>2360</v>
      </c>
      <c r="O397" s="163" t="s">
        <v>4050</v>
      </c>
      <c r="P397" s="163" t="s">
        <v>2362</v>
      </c>
      <c r="Q397" s="163">
        <v>13747</v>
      </c>
      <c r="R397" s="165"/>
    </row>
    <row r="398" spans="1:18">
      <c r="A398" s="163" t="s">
        <v>4051</v>
      </c>
      <c r="B398" s="163" t="s">
        <v>4052</v>
      </c>
      <c r="C398" s="163" t="s">
        <v>2132</v>
      </c>
      <c r="D398" s="163" t="s">
        <v>4053</v>
      </c>
      <c r="E398" s="163">
        <v>6</v>
      </c>
      <c r="F398" s="163" t="s">
        <v>2330</v>
      </c>
      <c r="G398" s="163" t="s">
        <v>2331</v>
      </c>
      <c r="H398" s="164">
        <v>24</v>
      </c>
      <c r="I398" s="163" t="s">
        <v>1237</v>
      </c>
      <c r="J398" s="164" t="s">
        <v>2489</v>
      </c>
      <c r="K398" s="163" t="s">
        <v>2311</v>
      </c>
      <c r="L398" s="163" t="s">
        <v>2450</v>
      </c>
      <c r="M398" s="163">
        <v>2</v>
      </c>
      <c r="N398" s="163" t="s">
        <v>2451</v>
      </c>
      <c r="O398" s="163" t="s">
        <v>4054</v>
      </c>
      <c r="P398" s="163" t="s">
        <v>2453</v>
      </c>
      <c r="Q398" s="163">
        <v>31327</v>
      </c>
      <c r="R398" s="165"/>
    </row>
    <row r="399" spans="1:18">
      <c r="A399" s="163" t="s">
        <v>4055</v>
      </c>
      <c r="B399" s="163" t="s">
        <v>4056</v>
      </c>
      <c r="C399" s="163" t="s">
        <v>1652</v>
      </c>
      <c r="D399" s="163" t="s">
        <v>4057</v>
      </c>
      <c r="E399" s="163">
        <v>6</v>
      </c>
      <c r="F399" s="163" t="s">
        <v>2308</v>
      </c>
      <c r="G399" s="163" t="s">
        <v>2309</v>
      </c>
      <c r="H399" s="164">
        <v>25</v>
      </c>
      <c r="I399" s="163" t="s">
        <v>1240</v>
      </c>
      <c r="J399" s="164" t="s">
        <v>4058</v>
      </c>
      <c r="K399" s="163" t="s">
        <v>2322</v>
      </c>
      <c r="L399" s="163" t="s">
        <v>2312</v>
      </c>
      <c r="M399" s="163">
        <v>18</v>
      </c>
      <c r="N399" s="163" t="s">
        <v>2313</v>
      </c>
      <c r="O399" s="163" t="s">
        <v>4059</v>
      </c>
      <c r="P399" s="163" t="s">
        <v>2315</v>
      </c>
      <c r="Q399" s="163">
        <v>10665</v>
      </c>
      <c r="R399" s="165"/>
    </row>
    <row r="400" spans="1:18">
      <c r="A400" s="163" t="s">
        <v>4060</v>
      </c>
      <c r="B400" s="163" t="s">
        <v>4061</v>
      </c>
      <c r="C400" s="163" t="s">
        <v>2135</v>
      </c>
      <c r="D400" s="163" t="s">
        <v>4062</v>
      </c>
      <c r="E400" s="163">
        <v>6</v>
      </c>
      <c r="F400" s="163" t="s">
        <v>2319</v>
      </c>
      <c r="G400" s="163" t="s">
        <v>2320</v>
      </c>
      <c r="H400" s="164">
        <v>25</v>
      </c>
      <c r="I400" s="163" t="s">
        <v>1240</v>
      </c>
      <c r="J400" s="164" t="s">
        <v>2971</v>
      </c>
      <c r="K400" s="163" t="s">
        <v>2322</v>
      </c>
      <c r="L400" s="163" t="s">
        <v>2323</v>
      </c>
      <c r="M400" s="163">
        <v>15</v>
      </c>
      <c r="N400" s="163" t="s">
        <v>2324</v>
      </c>
      <c r="O400" s="163" t="s">
        <v>4063</v>
      </c>
      <c r="P400" s="163" t="s">
        <v>2326</v>
      </c>
      <c r="Q400" s="163">
        <v>10857</v>
      </c>
      <c r="R400" s="165"/>
    </row>
    <row r="401" spans="1:18">
      <c r="A401" s="163" t="s">
        <v>4064</v>
      </c>
      <c r="B401" s="163" t="s">
        <v>4065</v>
      </c>
      <c r="C401" s="163" t="s">
        <v>1653</v>
      </c>
      <c r="D401" s="163" t="s">
        <v>4066</v>
      </c>
      <c r="E401" s="163">
        <v>6</v>
      </c>
      <c r="F401" s="163" t="s">
        <v>2330</v>
      </c>
      <c r="G401" s="163" t="s">
        <v>2331</v>
      </c>
      <c r="H401" s="164">
        <v>25</v>
      </c>
      <c r="I401" s="163" t="s">
        <v>1240</v>
      </c>
      <c r="J401" s="164" t="s">
        <v>2525</v>
      </c>
      <c r="K401" s="163" t="s">
        <v>2322</v>
      </c>
      <c r="L401" s="163" t="s">
        <v>2333</v>
      </c>
      <c r="M401" s="163">
        <v>6</v>
      </c>
      <c r="N401" s="163" t="s">
        <v>2334</v>
      </c>
      <c r="O401" s="163" t="s">
        <v>4067</v>
      </c>
      <c r="P401" s="163" t="s">
        <v>2336</v>
      </c>
      <c r="Q401" s="163">
        <v>10858</v>
      </c>
      <c r="R401" s="165"/>
    </row>
    <row r="402" spans="1:18">
      <c r="A402" s="163" t="s">
        <v>4068</v>
      </c>
      <c r="B402" s="163" t="s">
        <v>4069</v>
      </c>
      <c r="C402" s="163" t="s">
        <v>1654</v>
      </c>
      <c r="D402" s="163" t="s">
        <v>4070</v>
      </c>
      <c r="E402" s="163">
        <v>6</v>
      </c>
      <c r="F402" s="163" t="s">
        <v>2330</v>
      </c>
      <c r="G402" s="163" t="s">
        <v>2331</v>
      </c>
      <c r="H402" s="164">
        <v>25</v>
      </c>
      <c r="I402" s="163" t="s">
        <v>1240</v>
      </c>
      <c r="J402" s="164" t="s">
        <v>2440</v>
      </c>
      <c r="K402" s="163" t="s">
        <v>2322</v>
      </c>
      <c r="L402" s="163" t="s">
        <v>2333</v>
      </c>
      <c r="M402" s="163">
        <v>5</v>
      </c>
      <c r="N402" s="163" t="s">
        <v>2334</v>
      </c>
      <c r="O402" s="163" t="s">
        <v>4071</v>
      </c>
      <c r="P402" s="163" t="s">
        <v>2362</v>
      </c>
      <c r="Q402" s="163">
        <v>10859</v>
      </c>
      <c r="R402" s="165"/>
    </row>
    <row r="403" spans="1:18">
      <c r="A403" s="163" t="s">
        <v>4072</v>
      </c>
      <c r="B403" s="163" t="s">
        <v>4073</v>
      </c>
      <c r="C403" s="163" t="s">
        <v>1655</v>
      </c>
      <c r="D403" s="163" t="s">
        <v>4074</v>
      </c>
      <c r="E403" s="163">
        <v>6</v>
      </c>
      <c r="F403" s="163" t="s">
        <v>2330</v>
      </c>
      <c r="G403" s="163" t="s">
        <v>2331</v>
      </c>
      <c r="H403" s="164">
        <v>25</v>
      </c>
      <c r="I403" s="163" t="s">
        <v>1240</v>
      </c>
      <c r="J403" s="164" t="s">
        <v>2546</v>
      </c>
      <c r="K403" s="163" t="s">
        <v>2322</v>
      </c>
      <c r="L403" s="163" t="s">
        <v>2333</v>
      </c>
      <c r="M403" s="163">
        <v>6</v>
      </c>
      <c r="N403" s="163" t="s">
        <v>2334</v>
      </c>
      <c r="O403" s="163" t="s">
        <v>4075</v>
      </c>
      <c r="P403" s="163" t="s">
        <v>2336</v>
      </c>
      <c r="Q403" s="163">
        <v>10860</v>
      </c>
      <c r="R403" s="165"/>
    </row>
    <row r="404" spans="1:18">
      <c r="A404" s="163" t="s">
        <v>4076</v>
      </c>
      <c r="B404" s="163" t="s">
        <v>4077</v>
      </c>
      <c r="C404" s="163" t="s">
        <v>1656</v>
      </c>
      <c r="D404" s="163" t="s">
        <v>4078</v>
      </c>
      <c r="E404" s="163">
        <v>6</v>
      </c>
      <c r="F404" s="163" t="s">
        <v>2330</v>
      </c>
      <c r="G404" s="163" t="s">
        <v>2331</v>
      </c>
      <c r="H404" s="164">
        <v>25</v>
      </c>
      <c r="I404" s="163" t="s">
        <v>1240</v>
      </c>
      <c r="J404" s="164" t="s">
        <v>2348</v>
      </c>
      <c r="K404" s="163" t="s">
        <v>2322</v>
      </c>
      <c r="L404" s="163" t="s">
        <v>2333</v>
      </c>
      <c r="M404" s="163">
        <v>6</v>
      </c>
      <c r="N404" s="163" t="s">
        <v>2349</v>
      </c>
      <c r="O404" s="163" t="s">
        <v>4079</v>
      </c>
      <c r="P404" s="163" t="s">
        <v>2336</v>
      </c>
      <c r="Q404" s="163">
        <v>10861</v>
      </c>
      <c r="R404" s="165"/>
    </row>
    <row r="405" spans="1:18">
      <c r="A405" s="163" t="s">
        <v>4080</v>
      </c>
      <c r="B405" s="163" t="s">
        <v>4081</v>
      </c>
      <c r="C405" s="163" t="s">
        <v>1657</v>
      </c>
      <c r="D405" s="163" t="s">
        <v>4082</v>
      </c>
      <c r="E405" s="163">
        <v>6</v>
      </c>
      <c r="F405" s="163" t="s">
        <v>2330</v>
      </c>
      <c r="G405" s="163" t="s">
        <v>2331</v>
      </c>
      <c r="H405" s="164">
        <v>25</v>
      </c>
      <c r="I405" s="163" t="s">
        <v>1240</v>
      </c>
      <c r="J405" s="164" t="s">
        <v>2390</v>
      </c>
      <c r="K405" s="163" t="s">
        <v>2322</v>
      </c>
      <c r="L405" s="163" t="s">
        <v>2333</v>
      </c>
      <c r="M405" s="163">
        <v>5</v>
      </c>
      <c r="N405" s="163" t="s">
        <v>2360</v>
      </c>
      <c r="O405" s="163" t="s">
        <v>4083</v>
      </c>
      <c r="P405" s="163" t="s">
        <v>2362</v>
      </c>
      <c r="Q405" s="163">
        <v>10862</v>
      </c>
      <c r="R405" s="165"/>
    </row>
    <row r="406" spans="1:18">
      <c r="A406" s="163" t="s">
        <v>4084</v>
      </c>
      <c r="B406" s="163" t="s">
        <v>4085</v>
      </c>
      <c r="C406" s="163" t="s">
        <v>1670</v>
      </c>
      <c r="D406" s="163" t="s">
        <v>4086</v>
      </c>
      <c r="E406" s="163">
        <v>6</v>
      </c>
      <c r="F406" s="163" t="s">
        <v>2319</v>
      </c>
      <c r="G406" s="163" t="s">
        <v>2320</v>
      </c>
      <c r="H406" s="164">
        <v>27</v>
      </c>
      <c r="I406" s="163" t="s">
        <v>1243</v>
      </c>
      <c r="J406" s="164" t="s">
        <v>4087</v>
      </c>
      <c r="K406" s="163" t="s">
        <v>2322</v>
      </c>
      <c r="L406" s="163" t="s">
        <v>2311</v>
      </c>
      <c r="M406" s="163">
        <v>16</v>
      </c>
      <c r="N406" s="163" t="s">
        <v>2774</v>
      </c>
      <c r="O406" s="163" t="s">
        <v>4088</v>
      </c>
      <c r="P406" s="163" t="s">
        <v>2652</v>
      </c>
      <c r="Q406" s="163">
        <v>10699</v>
      </c>
      <c r="R406" s="165"/>
    </row>
    <row r="407" spans="1:18">
      <c r="A407" s="163" t="s">
        <v>4089</v>
      </c>
      <c r="B407" s="163" t="s">
        <v>4090</v>
      </c>
      <c r="C407" s="163" t="s">
        <v>1671</v>
      </c>
      <c r="D407" s="163" t="s">
        <v>4091</v>
      </c>
      <c r="E407" s="163">
        <v>6</v>
      </c>
      <c r="F407" s="163" t="s">
        <v>2330</v>
      </c>
      <c r="G407" s="163" t="s">
        <v>2331</v>
      </c>
      <c r="H407" s="164">
        <v>27</v>
      </c>
      <c r="I407" s="163" t="s">
        <v>1243</v>
      </c>
      <c r="J407" s="164" t="s">
        <v>2546</v>
      </c>
      <c r="K407" s="163" t="s">
        <v>2322</v>
      </c>
      <c r="L407" s="163" t="s">
        <v>2333</v>
      </c>
      <c r="M407" s="163">
        <v>5</v>
      </c>
      <c r="N407" s="163" t="s">
        <v>2334</v>
      </c>
      <c r="O407" s="163" t="s">
        <v>4092</v>
      </c>
      <c r="P407" s="163" t="s">
        <v>2362</v>
      </c>
      <c r="Q407" s="163">
        <v>10866</v>
      </c>
      <c r="R407" s="165"/>
    </row>
    <row r="408" spans="1:18">
      <c r="A408" s="163" t="s">
        <v>4093</v>
      </c>
      <c r="B408" s="163" t="s">
        <v>4094</v>
      </c>
      <c r="C408" s="163" t="s">
        <v>1672</v>
      </c>
      <c r="D408" s="163" t="s">
        <v>4095</v>
      </c>
      <c r="E408" s="163">
        <v>6</v>
      </c>
      <c r="F408" s="163" t="s">
        <v>2330</v>
      </c>
      <c r="G408" s="163" t="s">
        <v>2331</v>
      </c>
      <c r="H408" s="164">
        <v>27</v>
      </c>
      <c r="I408" s="163" t="s">
        <v>1243</v>
      </c>
      <c r="J408" s="164" t="s">
        <v>3020</v>
      </c>
      <c r="K408" s="163" t="s">
        <v>2322</v>
      </c>
      <c r="L408" s="163" t="s">
        <v>2333</v>
      </c>
      <c r="M408" s="163">
        <v>6</v>
      </c>
      <c r="N408" s="163" t="s">
        <v>2334</v>
      </c>
      <c r="O408" s="163" t="s">
        <v>4096</v>
      </c>
      <c r="P408" s="163" t="s">
        <v>2336</v>
      </c>
      <c r="Q408" s="163">
        <v>10867</v>
      </c>
      <c r="R408" s="165"/>
    </row>
    <row r="409" spans="1:18">
      <c r="A409" s="163" t="s">
        <v>4097</v>
      </c>
      <c r="B409" s="163" t="s">
        <v>4098</v>
      </c>
      <c r="C409" s="163" t="s">
        <v>1673</v>
      </c>
      <c r="D409" s="163" t="s">
        <v>4099</v>
      </c>
      <c r="E409" s="163">
        <v>6</v>
      </c>
      <c r="F409" s="163" t="s">
        <v>2330</v>
      </c>
      <c r="G409" s="163" t="s">
        <v>2331</v>
      </c>
      <c r="H409" s="164">
        <v>27</v>
      </c>
      <c r="I409" s="163" t="s">
        <v>1243</v>
      </c>
      <c r="J409" s="164" t="s">
        <v>4100</v>
      </c>
      <c r="K409" s="163" t="s">
        <v>2322</v>
      </c>
      <c r="L409" s="163" t="s">
        <v>2333</v>
      </c>
      <c r="M409" s="163">
        <v>6</v>
      </c>
      <c r="N409" s="163" t="s">
        <v>2349</v>
      </c>
      <c r="O409" s="163" t="s">
        <v>4101</v>
      </c>
      <c r="P409" s="163" t="s">
        <v>2336</v>
      </c>
      <c r="Q409" s="163">
        <v>10868</v>
      </c>
      <c r="R409" s="165"/>
    </row>
    <row r="410" spans="1:18">
      <c r="A410" s="163" t="s">
        <v>4102</v>
      </c>
      <c r="B410" s="163" t="s">
        <v>4103</v>
      </c>
      <c r="C410" s="163" t="s">
        <v>1674</v>
      </c>
      <c r="D410" s="163" t="s">
        <v>4104</v>
      </c>
      <c r="E410" s="163">
        <v>6</v>
      </c>
      <c r="F410" s="163" t="s">
        <v>2330</v>
      </c>
      <c r="G410" s="163" t="s">
        <v>2331</v>
      </c>
      <c r="H410" s="164">
        <v>27</v>
      </c>
      <c r="I410" s="163" t="s">
        <v>1243</v>
      </c>
      <c r="J410" s="164" t="s">
        <v>2408</v>
      </c>
      <c r="K410" s="163" t="s">
        <v>2322</v>
      </c>
      <c r="L410" s="163" t="s">
        <v>2333</v>
      </c>
      <c r="M410" s="163">
        <v>6</v>
      </c>
      <c r="N410" s="163" t="s">
        <v>2349</v>
      </c>
      <c r="O410" s="163" t="s">
        <v>4105</v>
      </c>
      <c r="P410" s="163" t="s">
        <v>2336</v>
      </c>
      <c r="Q410" s="163">
        <v>10869</v>
      </c>
      <c r="R410" s="165"/>
    </row>
    <row r="411" spans="1:18">
      <c r="A411" s="163" t="s">
        <v>4106</v>
      </c>
      <c r="B411" s="163" t="s">
        <v>4107</v>
      </c>
      <c r="C411" s="163" t="s">
        <v>2140</v>
      </c>
      <c r="D411" s="163" t="s">
        <v>4108</v>
      </c>
      <c r="E411" s="163">
        <v>6</v>
      </c>
      <c r="F411" s="163" t="s">
        <v>2319</v>
      </c>
      <c r="G411" s="163" t="s">
        <v>2320</v>
      </c>
      <c r="H411" s="164">
        <v>27</v>
      </c>
      <c r="I411" s="163" t="s">
        <v>1243</v>
      </c>
      <c r="J411" s="164" t="s">
        <v>4109</v>
      </c>
      <c r="K411" s="163" t="s">
        <v>2322</v>
      </c>
      <c r="L411" s="163" t="s">
        <v>2311</v>
      </c>
      <c r="M411" s="163">
        <v>14</v>
      </c>
      <c r="N411" s="163" t="s">
        <v>2367</v>
      </c>
      <c r="O411" s="163" t="s">
        <v>4110</v>
      </c>
      <c r="P411" s="163" t="s">
        <v>3300</v>
      </c>
      <c r="Q411" s="163">
        <v>10870</v>
      </c>
      <c r="R411" s="165"/>
    </row>
    <row r="412" spans="1:18">
      <c r="A412" s="163" t="s">
        <v>4111</v>
      </c>
      <c r="B412" s="163" t="s">
        <v>4112</v>
      </c>
      <c r="C412" s="163" t="s">
        <v>1675</v>
      </c>
      <c r="D412" s="163" t="s">
        <v>4113</v>
      </c>
      <c r="E412" s="163">
        <v>6</v>
      </c>
      <c r="F412" s="163" t="s">
        <v>2330</v>
      </c>
      <c r="G412" s="163" t="s">
        <v>2331</v>
      </c>
      <c r="H412" s="164">
        <v>27</v>
      </c>
      <c r="I412" s="163" t="s">
        <v>1243</v>
      </c>
      <c r="J412" s="164" t="s">
        <v>3382</v>
      </c>
      <c r="K412" s="163" t="s">
        <v>2322</v>
      </c>
      <c r="L412" s="163" t="s">
        <v>2333</v>
      </c>
      <c r="M412" s="163">
        <v>6</v>
      </c>
      <c r="N412" s="163" t="s">
        <v>2334</v>
      </c>
      <c r="O412" s="163" t="s">
        <v>4114</v>
      </c>
      <c r="P412" s="163" t="s">
        <v>2336</v>
      </c>
      <c r="Q412" s="163">
        <v>13817</v>
      </c>
      <c r="R412" s="165"/>
    </row>
    <row r="413" spans="1:18">
      <c r="A413" s="163" t="s">
        <v>4115</v>
      </c>
      <c r="B413" s="163" t="s">
        <v>4116</v>
      </c>
      <c r="C413" s="163" t="s">
        <v>2141</v>
      </c>
      <c r="D413" s="163" t="s">
        <v>4117</v>
      </c>
      <c r="E413" s="163">
        <v>6</v>
      </c>
      <c r="F413" s="163" t="s">
        <v>2330</v>
      </c>
      <c r="G413" s="163" t="s">
        <v>2331</v>
      </c>
      <c r="H413" s="164">
        <v>27</v>
      </c>
      <c r="I413" s="163" t="s">
        <v>1243</v>
      </c>
      <c r="J413" s="164" t="s">
        <v>2449</v>
      </c>
      <c r="K413" s="163" t="s">
        <v>2311</v>
      </c>
      <c r="L413" s="163" t="s">
        <v>2450</v>
      </c>
      <c r="M413" s="163">
        <v>4</v>
      </c>
      <c r="N413" s="163" t="s">
        <v>2646</v>
      </c>
      <c r="O413" s="163" t="s">
        <v>4118</v>
      </c>
      <c r="P413" s="163" t="s">
        <v>2878</v>
      </c>
      <c r="Q413" s="163">
        <v>28849</v>
      </c>
      <c r="R413" s="165"/>
    </row>
    <row r="414" spans="1:18">
      <c r="A414" s="163" t="s">
        <v>4119</v>
      </c>
      <c r="B414" s="163" t="s">
        <v>4120</v>
      </c>
      <c r="C414" s="163" t="s">
        <v>2142</v>
      </c>
      <c r="D414" s="163" t="s">
        <v>4121</v>
      </c>
      <c r="E414" s="163">
        <v>6</v>
      </c>
      <c r="F414" s="163" t="s">
        <v>2330</v>
      </c>
      <c r="G414" s="163" t="s">
        <v>2331</v>
      </c>
      <c r="H414" s="164">
        <v>27</v>
      </c>
      <c r="I414" s="163" t="s">
        <v>1243</v>
      </c>
      <c r="J414" s="164" t="s">
        <v>2449</v>
      </c>
      <c r="K414" s="163" t="s">
        <v>2311</v>
      </c>
      <c r="L414" s="163" t="s">
        <v>2450</v>
      </c>
      <c r="M414" s="163">
        <v>3</v>
      </c>
      <c r="N414" s="163" t="s">
        <v>2646</v>
      </c>
      <c r="O414" s="163" t="s">
        <v>4122</v>
      </c>
      <c r="P414" s="163" t="s">
        <v>3038</v>
      </c>
      <c r="Q414" s="163">
        <v>28850</v>
      </c>
      <c r="R414" s="165"/>
    </row>
    <row r="415" spans="1:18">
      <c r="A415" s="163" t="s">
        <v>4123</v>
      </c>
      <c r="B415" s="163" t="s">
        <v>4124</v>
      </c>
      <c r="C415" s="163" t="s">
        <v>1690</v>
      </c>
      <c r="D415" s="163" t="s">
        <v>1245</v>
      </c>
      <c r="E415" s="163">
        <v>7</v>
      </c>
      <c r="F415" s="163" t="s">
        <v>2308</v>
      </c>
      <c r="G415" s="163" t="s">
        <v>2309</v>
      </c>
      <c r="H415" s="164">
        <v>40</v>
      </c>
      <c r="I415" s="163" t="s">
        <v>1245</v>
      </c>
      <c r="J415" s="164" t="s">
        <v>4125</v>
      </c>
      <c r="K415" s="163" t="s">
        <v>2311</v>
      </c>
      <c r="L415" s="163" t="s">
        <v>2312</v>
      </c>
      <c r="M415" s="163">
        <v>19</v>
      </c>
      <c r="N415" s="163" t="s">
        <v>2495</v>
      </c>
      <c r="O415" s="163" t="s">
        <v>4126</v>
      </c>
      <c r="P415" s="163" t="s">
        <v>2497</v>
      </c>
      <c r="Q415" s="163">
        <v>10670</v>
      </c>
      <c r="R415" s="165"/>
    </row>
    <row r="416" spans="1:18">
      <c r="A416" s="163" t="s">
        <v>4127</v>
      </c>
      <c r="B416" s="163" t="s">
        <v>4128</v>
      </c>
      <c r="C416" s="163" t="s">
        <v>1691</v>
      </c>
      <c r="D416" s="163" t="s">
        <v>4129</v>
      </c>
      <c r="E416" s="163">
        <v>7</v>
      </c>
      <c r="F416" s="163" t="s">
        <v>2330</v>
      </c>
      <c r="G416" s="163" t="s">
        <v>2331</v>
      </c>
      <c r="H416" s="164">
        <v>40</v>
      </c>
      <c r="I416" s="163" t="s">
        <v>1245</v>
      </c>
      <c r="J416" s="164" t="s">
        <v>2390</v>
      </c>
      <c r="K416" s="163" t="s">
        <v>2311</v>
      </c>
      <c r="L416" s="163" t="s">
        <v>2333</v>
      </c>
      <c r="M416" s="163">
        <v>6</v>
      </c>
      <c r="N416" s="163" t="s">
        <v>2334</v>
      </c>
      <c r="O416" s="163" t="s">
        <v>4130</v>
      </c>
      <c r="P416" s="163" t="s">
        <v>2336</v>
      </c>
      <c r="Q416" s="163">
        <v>10995</v>
      </c>
      <c r="R416" s="165"/>
    </row>
    <row r="417" spans="1:18">
      <c r="A417" s="163" t="s">
        <v>4131</v>
      </c>
      <c r="B417" s="163" t="s">
        <v>4132</v>
      </c>
      <c r="C417" s="163" t="s">
        <v>1692</v>
      </c>
      <c r="D417" s="163" t="s">
        <v>4133</v>
      </c>
      <c r="E417" s="163">
        <v>7</v>
      </c>
      <c r="F417" s="163" t="s">
        <v>2330</v>
      </c>
      <c r="G417" s="163" t="s">
        <v>2331</v>
      </c>
      <c r="H417" s="164">
        <v>40</v>
      </c>
      <c r="I417" s="163" t="s">
        <v>1245</v>
      </c>
      <c r="J417" s="164" t="s">
        <v>2390</v>
      </c>
      <c r="K417" s="163" t="s">
        <v>2311</v>
      </c>
      <c r="L417" s="163" t="s">
        <v>2333</v>
      </c>
      <c r="M417" s="163">
        <v>5</v>
      </c>
      <c r="N417" s="163" t="s">
        <v>2334</v>
      </c>
      <c r="O417" s="163" t="s">
        <v>4134</v>
      </c>
      <c r="P417" s="163" t="s">
        <v>2362</v>
      </c>
      <c r="Q417" s="163">
        <v>10996</v>
      </c>
      <c r="R417" s="165"/>
    </row>
    <row r="418" spans="1:18">
      <c r="A418" s="163" t="s">
        <v>4135</v>
      </c>
      <c r="B418" s="163" t="s">
        <v>4136</v>
      </c>
      <c r="C418" s="163" t="s">
        <v>1693</v>
      </c>
      <c r="D418" s="163" t="s">
        <v>4137</v>
      </c>
      <c r="E418" s="163">
        <v>7</v>
      </c>
      <c r="F418" s="163" t="s">
        <v>2330</v>
      </c>
      <c r="G418" s="163" t="s">
        <v>2331</v>
      </c>
      <c r="H418" s="164">
        <v>40</v>
      </c>
      <c r="I418" s="163" t="s">
        <v>1245</v>
      </c>
      <c r="J418" s="164" t="s">
        <v>2402</v>
      </c>
      <c r="K418" s="163" t="s">
        <v>2311</v>
      </c>
      <c r="L418" s="163" t="s">
        <v>2333</v>
      </c>
      <c r="M418" s="163">
        <v>10</v>
      </c>
      <c r="N418" s="163" t="s">
        <v>2904</v>
      </c>
      <c r="O418" s="163" t="s">
        <v>4138</v>
      </c>
      <c r="P418" s="163" t="s">
        <v>2344</v>
      </c>
      <c r="Q418" s="163">
        <v>10997</v>
      </c>
      <c r="R418" s="165"/>
    </row>
    <row r="419" spans="1:18">
      <c r="A419" s="163" t="s">
        <v>4139</v>
      </c>
      <c r="B419" s="163" t="s">
        <v>4140</v>
      </c>
      <c r="C419" s="163" t="s">
        <v>2148</v>
      </c>
      <c r="D419" s="163" t="s">
        <v>4141</v>
      </c>
      <c r="E419" s="163">
        <v>7</v>
      </c>
      <c r="F419" s="163" t="s">
        <v>2319</v>
      </c>
      <c r="G419" s="163" t="s">
        <v>2320</v>
      </c>
      <c r="H419" s="164">
        <v>40</v>
      </c>
      <c r="I419" s="163" t="s">
        <v>1245</v>
      </c>
      <c r="J419" s="164" t="s">
        <v>4142</v>
      </c>
      <c r="K419" s="163" t="s">
        <v>2311</v>
      </c>
      <c r="L419" s="163" t="s">
        <v>2323</v>
      </c>
      <c r="M419" s="163">
        <v>15</v>
      </c>
      <c r="N419" s="163" t="s">
        <v>2367</v>
      </c>
      <c r="O419" s="163" t="s">
        <v>4143</v>
      </c>
      <c r="P419" s="163" t="s">
        <v>2326</v>
      </c>
      <c r="Q419" s="163">
        <v>10998</v>
      </c>
      <c r="R419" s="165"/>
    </row>
    <row r="420" spans="1:18">
      <c r="A420" s="163" t="s">
        <v>4144</v>
      </c>
      <c r="B420" s="163" t="s">
        <v>4145</v>
      </c>
      <c r="C420" s="163" t="s">
        <v>1694</v>
      </c>
      <c r="D420" s="163" t="s">
        <v>4146</v>
      </c>
      <c r="E420" s="163">
        <v>7</v>
      </c>
      <c r="F420" s="163" t="s">
        <v>2330</v>
      </c>
      <c r="G420" s="163" t="s">
        <v>2331</v>
      </c>
      <c r="H420" s="164">
        <v>40</v>
      </c>
      <c r="I420" s="163" t="s">
        <v>1245</v>
      </c>
      <c r="J420" s="164" t="s">
        <v>2348</v>
      </c>
      <c r="K420" s="163" t="s">
        <v>2311</v>
      </c>
      <c r="L420" s="163" t="s">
        <v>2333</v>
      </c>
      <c r="M420" s="163">
        <v>6</v>
      </c>
      <c r="N420" s="163" t="s">
        <v>2349</v>
      </c>
      <c r="O420" s="163" t="s">
        <v>4147</v>
      </c>
      <c r="P420" s="163" t="s">
        <v>2336</v>
      </c>
      <c r="Q420" s="163">
        <v>10999</v>
      </c>
      <c r="R420" s="165"/>
    </row>
    <row r="421" spans="1:18">
      <c r="A421" s="163" t="s">
        <v>4148</v>
      </c>
      <c r="B421" s="163" t="s">
        <v>4149</v>
      </c>
      <c r="C421" s="163" t="s">
        <v>1695</v>
      </c>
      <c r="D421" s="163" t="s">
        <v>4150</v>
      </c>
      <c r="E421" s="163">
        <v>7</v>
      </c>
      <c r="F421" s="163" t="s">
        <v>2330</v>
      </c>
      <c r="G421" s="163" t="s">
        <v>2331</v>
      </c>
      <c r="H421" s="164">
        <v>40</v>
      </c>
      <c r="I421" s="163" t="s">
        <v>1245</v>
      </c>
      <c r="J421" s="164" t="s">
        <v>2382</v>
      </c>
      <c r="K421" s="163" t="s">
        <v>2311</v>
      </c>
      <c r="L421" s="163" t="s">
        <v>2341</v>
      </c>
      <c r="M421" s="163">
        <v>10</v>
      </c>
      <c r="N421" s="163" t="s">
        <v>2702</v>
      </c>
      <c r="O421" s="163" t="s">
        <v>4151</v>
      </c>
      <c r="P421" s="163" t="s">
        <v>2344</v>
      </c>
      <c r="Q421" s="163">
        <v>11000</v>
      </c>
      <c r="R421" s="165"/>
    </row>
    <row r="422" spans="1:18">
      <c r="A422" s="163" t="s">
        <v>4152</v>
      </c>
      <c r="B422" s="163" t="s">
        <v>4153</v>
      </c>
      <c r="C422" s="163" t="s">
        <v>1696</v>
      </c>
      <c r="D422" s="163" t="s">
        <v>4154</v>
      </c>
      <c r="E422" s="163">
        <v>7</v>
      </c>
      <c r="F422" s="163" t="s">
        <v>2330</v>
      </c>
      <c r="G422" s="163" t="s">
        <v>2331</v>
      </c>
      <c r="H422" s="164">
        <v>40</v>
      </c>
      <c r="I422" s="163" t="s">
        <v>1245</v>
      </c>
      <c r="J422" s="164" t="s">
        <v>2421</v>
      </c>
      <c r="K422" s="163" t="s">
        <v>2311</v>
      </c>
      <c r="L422" s="163" t="s">
        <v>2333</v>
      </c>
      <c r="M422" s="163">
        <v>6</v>
      </c>
      <c r="N422" s="163" t="s">
        <v>2334</v>
      </c>
      <c r="O422" s="163" t="s">
        <v>4155</v>
      </c>
      <c r="P422" s="163" t="s">
        <v>2336</v>
      </c>
      <c r="Q422" s="163">
        <v>11001</v>
      </c>
      <c r="R422" s="165"/>
    </row>
    <row r="423" spans="1:18">
      <c r="A423" s="163" t="s">
        <v>4156</v>
      </c>
      <c r="B423" s="163" t="s">
        <v>4157</v>
      </c>
      <c r="C423" s="163" t="s">
        <v>1697</v>
      </c>
      <c r="D423" s="163" t="s">
        <v>4158</v>
      </c>
      <c r="E423" s="163">
        <v>7</v>
      </c>
      <c r="F423" s="163" t="s">
        <v>2330</v>
      </c>
      <c r="G423" s="163" t="s">
        <v>2331</v>
      </c>
      <c r="H423" s="164">
        <v>40</v>
      </c>
      <c r="I423" s="163" t="s">
        <v>1245</v>
      </c>
      <c r="J423" s="164" t="s">
        <v>2382</v>
      </c>
      <c r="K423" s="163" t="s">
        <v>2311</v>
      </c>
      <c r="L423" s="163" t="s">
        <v>2383</v>
      </c>
      <c r="M423" s="163">
        <v>13</v>
      </c>
      <c r="N423" s="163" t="s">
        <v>2384</v>
      </c>
      <c r="O423" s="163" t="s">
        <v>4159</v>
      </c>
      <c r="P423" s="163" t="s">
        <v>2386</v>
      </c>
      <c r="Q423" s="163">
        <v>11002</v>
      </c>
      <c r="R423" s="165"/>
    </row>
    <row r="424" spans="1:18">
      <c r="A424" s="163" t="s">
        <v>4160</v>
      </c>
      <c r="B424" s="163" t="s">
        <v>4161</v>
      </c>
      <c r="C424" s="163" t="s">
        <v>1698</v>
      </c>
      <c r="D424" s="163" t="s">
        <v>4162</v>
      </c>
      <c r="E424" s="163">
        <v>7</v>
      </c>
      <c r="F424" s="163" t="s">
        <v>2330</v>
      </c>
      <c r="G424" s="163" t="s">
        <v>2331</v>
      </c>
      <c r="H424" s="164">
        <v>40</v>
      </c>
      <c r="I424" s="163" t="s">
        <v>1245</v>
      </c>
      <c r="J424" s="164" t="s">
        <v>2390</v>
      </c>
      <c r="K424" s="163" t="s">
        <v>2311</v>
      </c>
      <c r="L424" s="163" t="s">
        <v>2333</v>
      </c>
      <c r="M424" s="163">
        <v>5</v>
      </c>
      <c r="N424" s="163" t="s">
        <v>2360</v>
      </c>
      <c r="O424" s="163" t="s">
        <v>4163</v>
      </c>
      <c r="P424" s="163" t="s">
        <v>2362</v>
      </c>
      <c r="Q424" s="163">
        <v>11003</v>
      </c>
      <c r="R424" s="165"/>
    </row>
    <row r="425" spans="1:18">
      <c r="A425" s="163" t="s">
        <v>4164</v>
      </c>
      <c r="B425" s="163" t="s">
        <v>4165</v>
      </c>
      <c r="C425" s="163" t="s">
        <v>1699</v>
      </c>
      <c r="D425" s="163" t="s">
        <v>4166</v>
      </c>
      <c r="E425" s="163">
        <v>7</v>
      </c>
      <c r="F425" s="163" t="s">
        <v>2330</v>
      </c>
      <c r="G425" s="163" t="s">
        <v>2331</v>
      </c>
      <c r="H425" s="164">
        <v>40</v>
      </c>
      <c r="I425" s="163" t="s">
        <v>1245</v>
      </c>
      <c r="J425" s="164" t="s">
        <v>4167</v>
      </c>
      <c r="K425" s="163" t="s">
        <v>2311</v>
      </c>
      <c r="L425" s="163" t="s">
        <v>2383</v>
      </c>
      <c r="M425" s="163">
        <v>12</v>
      </c>
      <c r="N425" s="163" t="s">
        <v>2396</v>
      </c>
      <c r="O425" s="163" t="s">
        <v>4168</v>
      </c>
      <c r="P425" s="163" t="s">
        <v>2398</v>
      </c>
      <c r="Q425" s="163">
        <v>11004</v>
      </c>
      <c r="R425" s="165"/>
    </row>
    <row r="426" spans="1:18">
      <c r="A426" s="163" t="s">
        <v>4169</v>
      </c>
      <c r="B426" s="163" t="s">
        <v>4170</v>
      </c>
      <c r="C426" s="163" t="s">
        <v>1700</v>
      </c>
      <c r="D426" s="163" t="s">
        <v>4171</v>
      </c>
      <c r="E426" s="163">
        <v>7</v>
      </c>
      <c r="F426" s="163" t="s">
        <v>2330</v>
      </c>
      <c r="G426" s="163" t="s">
        <v>2331</v>
      </c>
      <c r="H426" s="164">
        <v>40</v>
      </c>
      <c r="I426" s="163" t="s">
        <v>1245</v>
      </c>
      <c r="J426" s="164" t="s">
        <v>2568</v>
      </c>
      <c r="K426" s="163" t="s">
        <v>2311</v>
      </c>
      <c r="L426" s="163" t="s">
        <v>2333</v>
      </c>
      <c r="M426" s="163">
        <v>5</v>
      </c>
      <c r="N426" s="163" t="s">
        <v>2360</v>
      </c>
      <c r="O426" s="163" t="s">
        <v>4172</v>
      </c>
      <c r="P426" s="163" t="s">
        <v>2362</v>
      </c>
      <c r="Q426" s="163">
        <v>11005</v>
      </c>
      <c r="R426" s="165"/>
    </row>
    <row r="427" spans="1:18">
      <c r="A427" s="163" t="s">
        <v>4173</v>
      </c>
      <c r="B427" s="163" t="s">
        <v>4174</v>
      </c>
      <c r="C427" s="163" t="s">
        <v>1701</v>
      </c>
      <c r="D427" s="163" t="s">
        <v>4175</v>
      </c>
      <c r="E427" s="163">
        <v>7</v>
      </c>
      <c r="F427" s="163" t="s">
        <v>2330</v>
      </c>
      <c r="G427" s="163" t="s">
        <v>2331</v>
      </c>
      <c r="H427" s="164">
        <v>40</v>
      </c>
      <c r="I427" s="163" t="s">
        <v>1245</v>
      </c>
      <c r="J427" s="164" t="s">
        <v>2390</v>
      </c>
      <c r="K427" s="163" t="s">
        <v>2311</v>
      </c>
      <c r="L427" s="163" t="s">
        <v>2333</v>
      </c>
      <c r="M427" s="163">
        <v>5</v>
      </c>
      <c r="N427" s="163" t="s">
        <v>2334</v>
      </c>
      <c r="O427" s="163" t="s">
        <v>4176</v>
      </c>
      <c r="P427" s="163" t="s">
        <v>2362</v>
      </c>
      <c r="Q427" s="163">
        <v>11006</v>
      </c>
      <c r="R427" s="165"/>
    </row>
    <row r="428" spans="1:18">
      <c r="A428" s="163" t="s">
        <v>4177</v>
      </c>
      <c r="B428" s="163" t="s">
        <v>4178</v>
      </c>
      <c r="C428" s="163" t="s">
        <v>1702</v>
      </c>
      <c r="D428" s="163" t="s">
        <v>4179</v>
      </c>
      <c r="E428" s="163">
        <v>7</v>
      </c>
      <c r="F428" s="163" t="s">
        <v>2330</v>
      </c>
      <c r="G428" s="163" t="s">
        <v>2331</v>
      </c>
      <c r="H428" s="164">
        <v>40</v>
      </c>
      <c r="I428" s="163" t="s">
        <v>1245</v>
      </c>
      <c r="J428" s="164" t="s">
        <v>2431</v>
      </c>
      <c r="K428" s="163" t="s">
        <v>2311</v>
      </c>
      <c r="L428" s="163" t="s">
        <v>2333</v>
      </c>
      <c r="M428" s="163">
        <v>6</v>
      </c>
      <c r="N428" s="163" t="s">
        <v>2349</v>
      </c>
      <c r="O428" s="163" t="s">
        <v>4180</v>
      </c>
      <c r="P428" s="163" t="s">
        <v>2336</v>
      </c>
      <c r="Q428" s="163">
        <v>11007</v>
      </c>
      <c r="R428" s="165"/>
    </row>
    <row r="429" spans="1:18">
      <c r="A429" s="163" t="s">
        <v>4181</v>
      </c>
      <c r="B429" s="163" t="s">
        <v>4182</v>
      </c>
      <c r="C429" s="163" t="s">
        <v>1703</v>
      </c>
      <c r="D429" s="163" t="s">
        <v>4183</v>
      </c>
      <c r="E429" s="163">
        <v>7</v>
      </c>
      <c r="F429" s="163" t="s">
        <v>2330</v>
      </c>
      <c r="G429" s="163" t="s">
        <v>2331</v>
      </c>
      <c r="H429" s="164">
        <v>40</v>
      </c>
      <c r="I429" s="163" t="s">
        <v>1245</v>
      </c>
      <c r="J429" s="164" t="s">
        <v>3062</v>
      </c>
      <c r="K429" s="163" t="s">
        <v>2311</v>
      </c>
      <c r="L429" s="163" t="s">
        <v>2333</v>
      </c>
      <c r="M429" s="163">
        <v>10</v>
      </c>
      <c r="N429" s="163" t="s">
        <v>2349</v>
      </c>
      <c r="O429" s="163" t="s">
        <v>4184</v>
      </c>
      <c r="P429" s="163" t="s">
        <v>2344</v>
      </c>
      <c r="Q429" s="163">
        <v>11008</v>
      </c>
      <c r="R429" s="165"/>
    </row>
    <row r="430" spans="1:18">
      <c r="A430" s="163" t="s">
        <v>4185</v>
      </c>
      <c r="B430" s="163" t="s">
        <v>4186</v>
      </c>
      <c r="C430" s="163" t="s">
        <v>1704</v>
      </c>
      <c r="D430" s="163" t="s">
        <v>4187</v>
      </c>
      <c r="E430" s="163">
        <v>7</v>
      </c>
      <c r="F430" s="163" t="s">
        <v>2330</v>
      </c>
      <c r="G430" s="163" t="s">
        <v>2331</v>
      </c>
      <c r="H430" s="164">
        <v>40</v>
      </c>
      <c r="I430" s="163" t="s">
        <v>1245</v>
      </c>
      <c r="J430" s="164" t="s">
        <v>2348</v>
      </c>
      <c r="K430" s="163" t="s">
        <v>2311</v>
      </c>
      <c r="L430" s="163" t="s">
        <v>2333</v>
      </c>
      <c r="M430" s="163">
        <v>10</v>
      </c>
      <c r="N430" s="163" t="s">
        <v>2349</v>
      </c>
      <c r="O430" s="163" t="s">
        <v>4188</v>
      </c>
      <c r="P430" s="163" t="s">
        <v>2344</v>
      </c>
      <c r="Q430" s="163">
        <v>11009</v>
      </c>
      <c r="R430" s="165"/>
    </row>
    <row r="431" spans="1:18">
      <c r="A431" s="163" t="s">
        <v>4189</v>
      </c>
      <c r="B431" s="163" t="s">
        <v>4190</v>
      </c>
      <c r="C431" s="163" t="s">
        <v>1705</v>
      </c>
      <c r="D431" s="163" t="s">
        <v>4191</v>
      </c>
      <c r="E431" s="163">
        <v>7</v>
      </c>
      <c r="F431" s="163" t="s">
        <v>2330</v>
      </c>
      <c r="G431" s="163" t="s">
        <v>2331</v>
      </c>
      <c r="H431" s="164">
        <v>40</v>
      </c>
      <c r="I431" s="163" t="s">
        <v>1245</v>
      </c>
      <c r="J431" s="164" t="s">
        <v>2568</v>
      </c>
      <c r="K431" s="163" t="s">
        <v>2311</v>
      </c>
      <c r="L431" s="163" t="s">
        <v>2333</v>
      </c>
      <c r="M431" s="163">
        <v>6</v>
      </c>
      <c r="N431" s="163" t="s">
        <v>2334</v>
      </c>
      <c r="O431" s="163" t="s">
        <v>4192</v>
      </c>
      <c r="P431" s="163" t="s">
        <v>2336</v>
      </c>
      <c r="Q431" s="163">
        <v>11010</v>
      </c>
      <c r="R431" s="165"/>
    </row>
    <row r="432" spans="1:18">
      <c r="A432" s="163" t="s">
        <v>4193</v>
      </c>
      <c r="B432" s="163" t="s">
        <v>4194</v>
      </c>
      <c r="C432" s="163" t="s">
        <v>1706</v>
      </c>
      <c r="D432" s="163" t="s">
        <v>4195</v>
      </c>
      <c r="E432" s="163">
        <v>7</v>
      </c>
      <c r="F432" s="163" t="s">
        <v>2330</v>
      </c>
      <c r="G432" s="163" t="s">
        <v>2331</v>
      </c>
      <c r="H432" s="164">
        <v>40</v>
      </c>
      <c r="I432" s="163" t="s">
        <v>1245</v>
      </c>
      <c r="J432" s="164" t="s">
        <v>2431</v>
      </c>
      <c r="K432" s="163" t="s">
        <v>2311</v>
      </c>
      <c r="L432" s="163" t="s">
        <v>2333</v>
      </c>
      <c r="M432" s="163">
        <v>5</v>
      </c>
      <c r="N432" s="163" t="s">
        <v>2334</v>
      </c>
      <c r="O432" s="163" t="s">
        <v>4196</v>
      </c>
      <c r="P432" s="163" t="s">
        <v>2362</v>
      </c>
      <c r="Q432" s="163">
        <v>11011</v>
      </c>
      <c r="R432" s="165"/>
    </row>
    <row r="433" spans="1:18">
      <c r="A433" s="163" t="s">
        <v>4197</v>
      </c>
      <c r="B433" s="163" t="s">
        <v>4198</v>
      </c>
      <c r="C433" s="163" t="s">
        <v>1707</v>
      </c>
      <c r="D433" s="163" t="s">
        <v>4199</v>
      </c>
      <c r="E433" s="163">
        <v>7</v>
      </c>
      <c r="F433" s="163" t="s">
        <v>2330</v>
      </c>
      <c r="G433" s="163" t="s">
        <v>2331</v>
      </c>
      <c r="H433" s="164">
        <v>40</v>
      </c>
      <c r="I433" s="163" t="s">
        <v>1245</v>
      </c>
      <c r="J433" s="164" t="s">
        <v>2390</v>
      </c>
      <c r="K433" s="163" t="s">
        <v>2311</v>
      </c>
      <c r="L433" s="163" t="s">
        <v>2333</v>
      </c>
      <c r="M433" s="163">
        <v>5</v>
      </c>
      <c r="N433" s="163" t="s">
        <v>2360</v>
      </c>
      <c r="O433" s="163" t="s">
        <v>4200</v>
      </c>
      <c r="P433" s="163" t="s">
        <v>2362</v>
      </c>
      <c r="Q433" s="163">
        <v>11012</v>
      </c>
      <c r="R433" s="165"/>
    </row>
    <row r="434" spans="1:18">
      <c r="A434" s="163" t="s">
        <v>4201</v>
      </c>
      <c r="B434" s="163" t="s">
        <v>4202</v>
      </c>
      <c r="C434" s="163" t="s">
        <v>1708</v>
      </c>
      <c r="D434" s="163" t="s">
        <v>4203</v>
      </c>
      <c r="E434" s="163">
        <v>7</v>
      </c>
      <c r="F434" s="163" t="s">
        <v>2330</v>
      </c>
      <c r="G434" s="163" t="s">
        <v>2331</v>
      </c>
      <c r="H434" s="164">
        <v>40</v>
      </c>
      <c r="I434" s="163" t="s">
        <v>1245</v>
      </c>
      <c r="J434" s="164" t="s">
        <v>3900</v>
      </c>
      <c r="K434" s="163" t="s">
        <v>2311</v>
      </c>
      <c r="L434" s="163" t="s">
        <v>2383</v>
      </c>
      <c r="M434" s="163">
        <v>13</v>
      </c>
      <c r="N434" s="163" t="s">
        <v>2384</v>
      </c>
      <c r="O434" s="163" t="s">
        <v>4204</v>
      </c>
      <c r="P434" s="163" t="s">
        <v>2386</v>
      </c>
      <c r="Q434" s="163">
        <v>11445</v>
      </c>
      <c r="R434" s="165"/>
    </row>
    <row r="435" spans="1:18">
      <c r="A435" s="163" t="s">
        <v>4205</v>
      </c>
      <c r="B435" s="163" t="s">
        <v>4206</v>
      </c>
      <c r="C435" s="163" t="s">
        <v>1709</v>
      </c>
      <c r="D435" s="163" t="s">
        <v>4207</v>
      </c>
      <c r="E435" s="163">
        <v>7</v>
      </c>
      <c r="F435" s="163" t="s">
        <v>2319</v>
      </c>
      <c r="G435" s="163" t="s">
        <v>2320</v>
      </c>
      <c r="H435" s="164">
        <v>40</v>
      </c>
      <c r="I435" s="163" t="s">
        <v>1245</v>
      </c>
      <c r="J435" s="164" t="s">
        <v>2958</v>
      </c>
      <c r="K435" s="163" t="s">
        <v>2311</v>
      </c>
      <c r="L435" s="163" t="s">
        <v>2323</v>
      </c>
      <c r="M435" s="163">
        <v>14</v>
      </c>
      <c r="N435" s="163" t="s">
        <v>2367</v>
      </c>
      <c r="O435" s="163" t="s">
        <v>4208</v>
      </c>
      <c r="P435" s="163" t="s">
        <v>3300</v>
      </c>
      <c r="Q435" s="163">
        <v>12275</v>
      </c>
      <c r="R435" s="165"/>
    </row>
    <row r="436" spans="1:18">
      <c r="A436" s="163" t="s">
        <v>4209</v>
      </c>
      <c r="B436" s="163" t="s">
        <v>4210</v>
      </c>
      <c r="C436" s="163" t="s">
        <v>1710</v>
      </c>
      <c r="D436" s="163" t="s">
        <v>4211</v>
      </c>
      <c r="E436" s="163">
        <v>7</v>
      </c>
      <c r="F436" s="163" t="s">
        <v>2330</v>
      </c>
      <c r="G436" s="163" t="s">
        <v>2331</v>
      </c>
      <c r="H436" s="164">
        <v>40</v>
      </c>
      <c r="I436" s="163" t="s">
        <v>1245</v>
      </c>
      <c r="J436" s="164" t="s">
        <v>2390</v>
      </c>
      <c r="K436" s="163" t="s">
        <v>2311</v>
      </c>
      <c r="L436" s="163" t="s">
        <v>2333</v>
      </c>
      <c r="M436" s="163">
        <v>5</v>
      </c>
      <c r="N436" s="163" t="s">
        <v>2334</v>
      </c>
      <c r="O436" s="163" t="s">
        <v>4212</v>
      </c>
      <c r="P436" s="163" t="s">
        <v>2362</v>
      </c>
      <c r="Q436" s="163">
        <v>14132</v>
      </c>
      <c r="R436" s="165"/>
    </row>
    <row r="437" spans="1:18">
      <c r="A437" s="163" t="s">
        <v>4213</v>
      </c>
      <c r="B437" s="163" t="s">
        <v>4214</v>
      </c>
      <c r="C437" s="163" t="s">
        <v>2149</v>
      </c>
      <c r="D437" s="163" t="s">
        <v>4215</v>
      </c>
      <c r="E437" s="163">
        <v>7</v>
      </c>
      <c r="F437" s="163" t="s">
        <v>2330</v>
      </c>
      <c r="G437" s="163" t="s">
        <v>2331</v>
      </c>
      <c r="H437" s="164">
        <v>40</v>
      </c>
      <c r="I437" s="163" t="s">
        <v>1245</v>
      </c>
      <c r="J437" s="164" t="s">
        <v>2489</v>
      </c>
      <c r="K437" s="163" t="s">
        <v>2311</v>
      </c>
      <c r="L437" s="163" t="s">
        <v>2450</v>
      </c>
      <c r="M437" s="163">
        <v>3</v>
      </c>
      <c r="N437" s="163" t="s">
        <v>2490</v>
      </c>
      <c r="O437" s="163" t="s">
        <v>4216</v>
      </c>
      <c r="P437" s="163" t="s">
        <v>3038</v>
      </c>
      <c r="Q437" s="163">
        <v>77649</v>
      </c>
      <c r="R437" s="165"/>
    </row>
    <row r="438" spans="1:18">
      <c r="A438" s="163" t="s">
        <v>4217</v>
      </c>
      <c r="B438" s="163" t="s">
        <v>4218</v>
      </c>
      <c r="C438" s="163" t="s">
        <v>2150</v>
      </c>
      <c r="D438" s="163" t="s">
        <v>4219</v>
      </c>
      <c r="E438" s="163">
        <v>7</v>
      </c>
      <c r="F438" s="163" t="s">
        <v>2330</v>
      </c>
      <c r="G438" s="163" t="s">
        <v>2331</v>
      </c>
      <c r="H438" s="164">
        <v>40</v>
      </c>
      <c r="I438" s="163" t="s">
        <v>1245</v>
      </c>
      <c r="J438" s="164" t="s">
        <v>2489</v>
      </c>
      <c r="K438" s="163" t="s">
        <v>2311</v>
      </c>
      <c r="L438" s="163" t="s">
        <v>2450</v>
      </c>
      <c r="M438" s="163">
        <v>2</v>
      </c>
      <c r="N438" s="163" t="s">
        <v>2490</v>
      </c>
      <c r="O438" s="163" t="s">
        <v>4220</v>
      </c>
      <c r="P438" s="163" t="s">
        <v>2453</v>
      </c>
      <c r="Q438" s="163">
        <v>77650</v>
      </c>
      <c r="R438" s="165"/>
    </row>
    <row r="439" spans="1:18">
      <c r="A439" s="163" t="s">
        <v>4221</v>
      </c>
      <c r="B439" s="163" t="s">
        <v>4222</v>
      </c>
      <c r="C439" s="163" t="s">
        <v>2151</v>
      </c>
      <c r="D439" s="163" t="s">
        <v>4223</v>
      </c>
      <c r="E439" s="163">
        <v>7</v>
      </c>
      <c r="F439" s="163" t="s">
        <v>2330</v>
      </c>
      <c r="G439" s="163" t="s">
        <v>2331</v>
      </c>
      <c r="H439" s="164">
        <v>40</v>
      </c>
      <c r="I439" s="163" t="s">
        <v>1245</v>
      </c>
      <c r="J439" s="164" t="s">
        <v>2489</v>
      </c>
      <c r="K439" s="163" t="s">
        <v>2311</v>
      </c>
      <c r="L439" s="163" t="s">
        <v>2450</v>
      </c>
      <c r="M439" s="163">
        <v>3</v>
      </c>
      <c r="N439" s="163" t="s">
        <v>2646</v>
      </c>
      <c r="O439" s="163" t="s">
        <v>4224</v>
      </c>
      <c r="P439" s="163" t="s">
        <v>3038</v>
      </c>
      <c r="Q439" s="163">
        <v>77651</v>
      </c>
      <c r="R439" s="165"/>
    </row>
    <row r="440" spans="1:18">
      <c r="A440" s="163" t="s">
        <v>4225</v>
      </c>
      <c r="B440" s="163" t="s">
        <v>4226</v>
      </c>
      <c r="C440" s="163" t="s">
        <v>2152</v>
      </c>
      <c r="D440" s="163" t="s">
        <v>4227</v>
      </c>
      <c r="E440" s="163">
        <v>7</v>
      </c>
      <c r="F440" s="163" t="s">
        <v>2330</v>
      </c>
      <c r="G440" s="163" t="s">
        <v>2331</v>
      </c>
      <c r="H440" s="164">
        <v>40</v>
      </c>
      <c r="I440" s="163" t="s">
        <v>1245</v>
      </c>
      <c r="J440" s="164" t="s">
        <v>2489</v>
      </c>
      <c r="K440" s="163" t="s">
        <v>2311</v>
      </c>
      <c r="L440" s="163" t="s">
        <v>2450</v>
      </c>
      <c r="M440" s="163">
        <v>3</v>
      </c>
      <c r="N440" s="163" t="s">
        <v>2646</v>
      </c>
      <c r="O440" s="163" t="s">
        <v>4228</v>
      </c>
      <c r="P440" s="163" t="s">
        <v>3038</v>
      </c>
      <c r="Q440" s="163">
        <v>77652</v>
      </c>
      <c r="R440" s="165"/>
    </row>
    <row r="441" spans="1:18">
      <c r="A441" s="163" t="s">
        <v>4229</v>
      </c>
      <c r="B441" s="163" t="s">
        <v>4230</v>
      </c>
      <c r="C441" s="163" t="s">
        <v>1711</v>
      </c>
      <c r="D441" s="163" t="s">
        <v>1246</v>
      </c>
      <c r="E441" s="163">
        <v>7</v>
      </c>
      <c r="F441" s="163" t="s">
        <v>2319</v>
      </c>
      <c r="G441" s="163" t="s">
        <v>2320</v>
      </c>
      <c r="H441" s="164">
        <v>44</v>
      </c>
      <c r="I441" s="163" t="s">
        <v>1246</v>
      </c>
      <c r="J441" s="164" t="s">
        <v>4231</v>
      </c>
      <c r="K441" s="163" t="s">
        <v>2322</v>
      </c>
      <c r="L441" s="163" t="s">
        <v>2311</v>
      </c>
      <c r="M441" s="163">
        <v>17</v>
      </c>
      <c r="N441" s="163" t="s">
        <v>2457</v>
      </c>
      <c r="O441" s="163" t="s">
        <v>4232</v>
      </c>
      <c r="P441" s="163" t="s">
        <v>2459</v>
      </c>
      <c r="Q441" s="163">
        <v>10707</v>
      </c>
      <c r="R441" s="165"/>
    </row>
    <row r="442" spans="1:18">
      <c r="A442" s="163" t="s">
        <v>4233</v>
      </c>
      <c r="B442" s="163" t="s">
        <v>4234</v>
      </c>
      <c r="C442" s="163" t="s">
        <v>1712</v>
      </c>
      <c r="D442" s="163" t="s">
        <v>4235</v>
      </c>
      <c r="E442" s="163">
        <v>7</v>
      </c>
      <c r="F442" s="163" t="s">
        <v>2330</v>
      </c>
      <c r="G442" s="163" t="s">
        <v>2331</v>
      </c>
      <c r="H442" s="164">
        <v>44</v>
      </c>
      <c r="I442" s="163" t="s">
        <v>1246</v>
      </c>
      <c r="J442" s="164" t="s">
        <v>2377</v>
      </c>
      <c r="K442" s="163" t="s">
        <v>2322</v>
      </c>
      <c r="L442" s="163" t="s">
        <v>2333</v>
      </c>
      <c r="M442" s="163">
        <v>5</v>
      </c>
      <c r="N442" s="163" t="s">
        <v>2360</v>
      </c>
      <c r="O442" s="163" t="s">
        <v>4236</v>
      </c>
      <c r="P442" s="163" t="s">
        <v>2362</v>
      </c>
      <c r="Q442" s="163">
        <v>11051</v>
      </c>
      <c r="R442" s="165"/>
    </row>
    <row r="443" spans="1:18">
      <c r="A443" s="163" t="s">
        <v>4237</v>
      </c>
      <c r="B443" s="163" t="s">
        <v>4238</v>
      </c>
      <c r="C443" s="163" t="s">
        <v>1713</v>
      </c>
      <c r="D443" s="163" t="s">
        <v>4239</v>
      </c>
      <c r="E443" s="163">
        <v>7</v>
      </c>
      <c r="F443" s="163" t="s">
        <v>2330</v>
      </c>
      <c r="G443" s="163" t="s">
        <v>2331</v>
      </c>
      <c r="H443" s="164">
        <v>44</v>
      </c>
      <c r="I443" s="163" t="s">
        <v>1246</v>
      </c>
      <c r="J443" s="164" t="s">
        <v>4240</v>
      </c>
      <c r="K443" s="163" t="s">
        <v>2322</v>
      </c>
      <c r="L443" s="163" t="s">
        <v>2341</v>
      </c>
      <c r="M443" s="163">
        <v>10</v>
      </c>
      <c r="N443" s="163" t="s">
        <v>2702</v>
      </c>
      <c r="O443" s="163" t="s">
        <v>4241</v>
      </c>
      <c r="P443" s="163" t="s">
        <v>2344</v>
      </c>
      <c r="Q443" s="163">
        <v>11052</v>
      </c>
      <c r="R443" s="165"/>
    </row>
    <row r="444" spans="1:18">
      <c r="A444" s="163" t="s">
        <v>4242</v>
      </c>
      <c r="B444" s="163" t="s">
        <v>4243</v>
      </c>
      <c r="C444" s="163" t="s">
        <v>1714</v>
      </c>
      <c r="D444" s="163" t="s">
        <v>4244</v>
      </c>
      <c r="E444" s="163">
        <v>7</v>
      </c>
      <c r="F444" s="163" t="s">
        <v>2330</v>
      </c>
      <c r="G444" s="163" t="s">
        <v>2331</v>
      </c>
      <c r="H444" s="164">
        <v>44</v>
      </c>
      <c r="I444" s="163" t="s">
        <v>1246</v>
      </c>
      <c r="J444" s="164" t="s">
        <v>2348</v>
      </c>
      <c r="K444" s="163" t="s">
        <v>2322</v>
      </c>
      <c r="L444" s="163" t="s">
        <v>2333</v>
      </c>
      <c r="M444" s="163">
        <v>6</v>
      </c>
      <c r="N444" s="163" t="s">
        <v>2349</v>
      </c>
      <c r="O444" s="163" t="s">
        <v>4245</v>
      </c>
      <c r="P444" s="163" t="s">
        <v>2336</v>
      </c>
      <c r="Q444" s="163">
        <v>11053</v>
      </c>
      <c r="R444" s="165"/>
    </row>
    <row r="445" spans="1:18">
      <c r="A445" s="163" t="s">
        <v>4246</v>
      </c>
      <c r="B445" s="163" t="s">
        <v>4247</v>
      </c>
      <c r="C445" s="163" t="s">
        <v>1715</v>
      </c>
      <c r="D445" s="163" t="s">
        <v>4248</v>
      </c>
      <c r="E445" s="163">
        <v>7</v>
      </c>
      <c r="F445" s="163" t="s">
        <v>2330</v>
      </c>
      <c r="G445" s="163" t="s">
        <v>2331</v>
      </c>
      <c r="H445" s="164">
        <v>44</v>
      </c>
      <c r="I445" s="163" t="s">
        <v>1246</v>
      </c>
      <c r="J445" s="164" t="s">
        <v>4249</v>
      </c>
      <c r="K445" s="163" t="s">
        <v>2322</v>
      </c>
      <c r="L445" s="163" t="s">
        <v>2333</v>
      </c>
      <c r="M445" s="163">
        <v>6</v>
      </c>
      <c r="N445" s="163" t="s">
        <v>2349</v>
      </c>
      <c r="O445" s="163" t="s">
        <v>4250</v>
      </c>
      <c r="P445" s="163" t="s">
        <v>2336</v>
      </c>
      <c r="Q445" s="163">
        <v>11054</v>
      </c>
      <c r="R445" s="165"/>
    </row>
    <row r="446" spans="1:18">
      <c r="A446" s="163" t="s">
        <v>4251</v>
      </c>
      <c r="B446" s="163" t="s">
        <v>4252</v>
      </c>
      <c r="C446" s="163" t="s">
        <v>1716</v>
      </c>
      <c r="D446" s="163" t="s">
        <v>4253</v>
      </c>
      <c r="E446" s="163">
        <v>7</v>
      </c>
      <c r="F446" s="163" t="s">
        <v>2330</v>
      </c>
      <c r="G446" s="163" t="s">
        <v>2331</v>
      </c>
      <c r="H446" s="164">
        <v>44</v>
      </c>
      <c r="I446" s="163" t="s">
        <v>1246</v>
      </c>
      <c r="J446" s="164" t="s">
        <v>3155</v>
      </c>
      <c r="K446" s="163" t="s">
        <v>2322</v>
      </c>
      <c r="L446" s="163" t="s">
        <v>2383</v>
      </c>
      <c r="M446" s="163">
        <v>12</v>
      </c>
      <c r="N446" s="163" t="s">
        <v>2396</v>
      </c>
      <c r="O446" s="163" t="s">
        <v>4254</v>
      </c>
      <c r="P446" s="163" t="s">
        <v>2398</v>
      </c>
      <c r="Q446" s="163">
        <v>11055</v>
      </c>
      <c r="R446" s="165"/>
    </row>
    <row r="447" spans="1:18">
      <c r="A447" s="163" t="s">
        <v>4255</v>
      </c>
      <c r="B447" s="163" t="s">
        <v>4256</v>
      </c>
      <c r="C447" s="163" t="s">
        <v>1717</v>
      </c>
      <c r="D447" s="163" t="s">
        <v>4257</v>
      </c>
      <c r="E447" s="163">
        <v>7</v>
      </c>
      <c r="F447" s="163" t="s">
        <v>2330</v>
      </c>
      <c r="G447" s="163" t="s">
        <v>2331</v>
      </c>
      <c r="H447" s="164">
        <v>44</v>
      </c>
      <c r="I447" s="163" t="s">
        <v>1246</v>
      </c>
      <c r="J447" s="164" t="s">
        <v>3020</v>
      </c>
      <c r="K447" s="163" t="s">
        <v>2322</v>
      </c>
      <c r="L447" s="163" t="s">
        <v>2333</v>
      </c>
      <c r="M447" s="163">
        <v>6</v>
      </c>
      <c r="N447" s="163" t="s">
        <v>2349</v>
      </c>
      <c r="O447" s="163" t="s">
        <v>4258</v>
      </c>
      <c r="P447" s="163" t="s">
        <v>2336</v>
      </c>
      <c r="Q447" s="163">
        <v>11056</v>
      </c>
      <c r="R447" s="165"/>
    </row>
    <row r="448" spans="1:18">
      <c r="A448" s="163" t="s">
        <v>4259</v>
      </c>
      <c r="B448" s="163" t="s">
        <v>4260</v>
      </c>
      <c r="C448" s="163" t="s">
        <v>1718</v>
      </c>
      <c r="D448" s="163" t="s">
        <v>4261</v>
      </c>
      <c r="E448" s="163">
        <v>7</v>
      </c>
      <c r="F448" s="163" t="s">
        <v>2330</v>
      </c>
      <c r="G448" s="163" t="s">
        <v>2331</v>
      </c>
      <c r="H448" s="164">
        <v>44</v>
      </c>
      <c r="I448" s="163" t="s">
        <v>1246</v>
      </c>
      <c r="J448" s="164" t="s">
        <v>4262</v>
      </c>
      <c r="K448" s="163" t="s">
        <v>2322</v>
      </c>
      <c r="L448" s="163" t="s">
        <v>2383</v>
      </c>
      <c r="M448" s="163">
        <v>13</v>
      </c>
      <c r="N448" s="163" t="s">
        <v>2384</v>
      </c>
      <c r="O448" s="163" t="s">
        <v>4263</v>
      </c>
      <c r="P448" s="163" t="s">
        <v>2386</v>
      </c>
      <c r="Q448" s="163">
        <v>11057</v>
      </c>
      <c r="R448" s="165"/>
    </row>
    <row r="449" spans="1:18">
      <c r="A449" s="163" t="s">
        <v>4264</v>
      </c>
      <c r="B449" s="163" t="s">
        <v>4265</v>
      </c>
      <c r="C449" s="163" t="s">
        <v>1719</v>
      </c>
      <c r="D449" s="163" t="s">
        <v>4266</v>
      </c>
      <c r="E449" s="163">
        <v>7</v>
      </c>
      <c r="F449" s="163" t="s">
        <v>2330</v>
      </c>
      <c r="G449" s="163" t="s">
        <v>2331</v>
      </c>
      <c r="H449" s="164">
        <v>44</v>
      </c>
      <c r="I449" s="163" t="s">
        <v>1246</v>
      </c>
      <c r="J449" s="164" t="s">
        <v>4267</v>
      </c>
      <c r="K449" s="163" t="s">
        <v>2322</v>
      </c>
      <c r="L449" s="163" t="s">
        <v>2341</v>
      </c>
      <c r="M449" s="163">
        <v>10</v>
      </c>
      <c r="N449" s="163" t="s">
        <v>2702</v>
      </c>
      <c r="O449" s="163" t="s">
        <v>4268</v>
      </c>
      <c r="P449" s="163" t="s">
        <v>2344</v>
      </c>
      <c r="Q449" s="163">
        <v>11058</v>
      </c>
      <c r="R449" s="165"/>
    </row>
    <row r="450" spans="1:18">
      <c r="A450" s="163" t="s">
        <v>4269</v>
      </c>
      <c r="B450" s="163" t="s">
        <v>4270</v>
      </c>
      <c r="C450" s="163" t="s">
        <v>1720</v>
      </c>
      <c r="D450" s="163" t="s">
        <v>4271</v>
      </c>
      <c r="E450" s="163">
        <v>7</v>
      </c>
      <c r="F450" s="163" t="s">
        <v>2330</v>
      </c>
      <c r="G450" s="163" t="s">
        <v>2331</v>
      </c>
      <c r="H450" s="164">
        <v>44</v>
      </c>
      <c r="I450" s="163" t="s">
        <v>1246</v>
      </c>
      <c r="J450" s="164" t="s">
        <v>2390</v>
      </c>
      <c r="K450" s="163" t="s">
        <v>2322</v>
      </c>
      <c r="L450" s="163" t="s">
        <v>2333</v>
      </c>
      <c r="M450" s="163">
        <v>5</v>
      </c>
      <c r="N450" s="163" t="s">
        <v>2334</v>
      </c>
      <c r="O450" s="163" t="s">
        <v>4272</v>
      </c>
      <c r="P450" s="163" t="s">
        <v>2362</v>
      </c>
      <c r="Q450" s="163">
        <v>11059</v>
      </c>
      <c r="R450" s="165"/>
    </row>
    <row r="451" spans="1:18">
      <c r="A451" s="163" t="s">
        <v>4273</v>
      </c>
      <c r="B451" s="163" t="s">
        <v>4274</v>
      </c>
      <c r="C451" s="163" t="s">
        <v>1721</v>
      </c>
      <c r="D451" s="163" t="s">
        <v>4275</v>
      </c>
      <c r="E451" s="163">
        <v>7</v>
      </c>
      <c r="F451" s="163" t="s">
        <v>2330</v>
      </c>
      <c r="G451" s="163" t="s">
        <v>2331</v>
      </c>
      <c r="H451" s="164">
        <v>44</v>
      </c>
      <c r="I451" s="163" t="s">
        <v>1246</v>
      </c>
      <c r="J451" s="164" t="s">
        <v>2359</v>
      </c>
      <c r="K451" s="163" t="s">
        <v>2322</v>
      </c>
      <c r="L451" s="163" t="s">
        <v>2333</v>
      </c>
      <c r="M451" s="163">
        <v>5</v>
      </c>
      <c r="N451" s="163" t="s">
        <v>2334</v>
      </c>
      <c r="O451" s="163" t="s">
        <v>4276</v>
      </c>
      <c r="P451" s="163" t="s">
        <v>2362</v>
      </c>
      <c r="Q451" s="163">
        <v>11060</v>
      </c>
      <c r="R451" s="165"/>
    </row>
    <row r="452" spans="1:18">
      <c r="A452" s="163" t="s">
        <v>4277</v>
      </c>
      <c r="B452" s="163" t="s">
        <v>4278</v>
      </c>
      <c r="C452" s="163" t="s">
        <v>2153</v>
      </c>
      <c r="D452" s="163" t="s">
        <v>4279</v>
      </c>
      <c r="E452" s="163">
        <v>7</v>
      </c>
      <c r="F452" s="163" t="s">
        <v>2330</v>
      </c>
      <c r="G452" s="163" t="s">
        <v>2331</v>
      </c>
      <c r="H452" s="164">
        <v>44</v>
      </c>
      <c r="I452" s="163" t="s">
        <v>1246</v>
      </c>
      <c r="J452" s="164" t="s">
        <v>2489</v>
      </c>
      <c r="K452" s="163" t="s">
        <v>2311</v>
      </c>
      <c r="L452" s="163" t="s">
        <v>2450</v>
      </c>
      <c r="M452" s="163">
        <v>4</v>
      </c>
      <c r="N452" s="163" t="s">
        <v>2646</v>
      </c>
      <c r="O452" s="163" t="s">
        <v>4280</v>
      </c>
      <c r="P452" s="163" t="s">
        <v>2878</v>
      </c>
      <c r="Q452" s="163">
        <v>24704</v>
      </c>
      <c r="R452" s="165"/>
    </row>
    <row r="453" spans="1:18">
      <c r="A453" s="163" t="s">
        <v>4281</v>
      </c>
      <c r="B453" s="163" t="s">
        <v>4282</v>
      </c>
      <c r="C453" s="163" t="s">
        <v>2154</v>
      </c>
      <c r="D453" s="163" t="s">
        <v>4283</v>
      </c>
      <c r="E453" s="163">
        <v>7</v>
      </c>
      <c r="F453" s="163" t="s">
        <v>2330</v>
      </c>
      <c r="G453" s="163" t="s">
        <v>2331</v>
      </c>
      <c r="H453" s="164">
        <v>44</v>
      </c>
      <c r="I453" s="163" t="s">
        <v>1246</v>
      </c>
      <c r="J453" s="164" t="s">
        <v>2489</v>
      </c>
      <c r="K453" s="163" t="s">
        <v>2311</v>
      </c>
      <c r="L453" s="163" t="s">
        <v>2450</v>
      </c>
      <c r="M453" s="163">
        <v>3</v>
      </c>
      <c r="N453" s="163" t="s">
        <v>2490</v>
      </c>
      <c r="O453" s="163" t="s">
        <v>4284</v>
      </c>
      <c r="P453" s="163" t="s">
        <v>3038</v>
      </c>
      <c r="Q453" s="163">
        <v>28843</v>
      </c>
      <c r="R453" s="165"/>
    </row>
    <row r="454" spans="1:18">
      <c r="A454" s="163" t="s">
        <v>4285</v>
      </c>
      <c r="B454" s="163" t="s">
        <v>4286</v>
      </c>
      <c r="C454" s="163" t="s">
        <v>1722</v>
      </c>
      <c r="D454" s="163" t="s">
        <v>1247</v>
      </c>
      <c r="E454" s="163">
        <v>7</v>
      </c>
      <c r="F454" s="163" t="s">
        <v>2319</v>
      </c>
      <c r="G454" s="163" t="s">
        <v>2320</v>
      </c>
      <c r="H454" s="164">
        <v>45</v>
      </c>
      <c r="I454" s="163" t="s">
        <v>1247</v>
      </c>
      <c r="J454" s="164" t="s">
        <v>4287</v>
      </c>
      <c r="K454" s="163" t="s">
        <v>2322</v>
      </c>
      <c r="L454" s="163" t="s">
        <v>2312</v>
      </c>
      <c r="M454" s="163">
        <v>19</v>
      </c>
      <c r="N454" s="163" t="s">
        <v>2495</v>
      </c>
      <c r="O454" s="163" t="s">
        <v>4288</v>
      </c>
      <c r="P454" s="163" t="s">
        <v>2497</v>
      </c>
      <c r="Q454" s="163">
        <v>10708</v>
      </c>
      <c r="R454" s="165"/>
    </row>
    <row r="455" spans="1:18">
      <c r="A455" s="163" t="s">
        <v>4289</v>
      </c>
      <c r="B455" s="163" t="s">
        <v>4290</v>
      </c>
      <c r="C455" s="163" t="s">
        <v>1723</v>
      </c>
      <c r="D455" s="163" t="s">
        <v>4291</v>
      </c>
      <c r="E455" s="163">
        <v>7</v>
      </c>
      <c r="F455" s="163" t="s">
        <v>2330</v>
      </c>
      <c r="G455" s="163" t="s">
        <v>2331</v>
      </c>
      <c r="H455" s="164">
        <v>45</v>
      </c>
      <c r="I455" s="163" t="s">
        <v>1247</v>
      </c>
      <c r="J455" s="164" t="s">
        <v>4167</v>
      </c>
      <c r="K455" s="163" t="s">
        <v>2322</v>
      </c>
      <c r="L455" s="163" t="s">
        <v>2383</v>
      </c>
      <c r="M455" s="163">
        <v>12</v>
      </c>
      <c r="N455" s="163" t="s">
        <v>2396</v>
      </c>
      <c r="O455" s="163" t="s">
        <v>4292</v>
      </c>
      <c r="P455" s="163" t="s">
        <v>2398</v>
      </c>
      <c r="Q455" s="163">
        <v>11061</v>
      </c>
      <c r="R455" s="165"/>
    </row>
    <row r="456" spans="1:18">
      <c r="A456" s="163" t="s">
        <v>4293</v>
      </c>
      <c r="B456" s="163" t="s">
        <v>4294</v>
      </c>
      <c r="C456" s="163" t="s">
        <v>1724</v>
      </c>
      <c r="D456" s="163" t="s">
        <v>4295</v>
      </c>
      <c r="E456" s="163">
        <v>7</v>
      </c>
      <c r="F456" s="163" t="s">
        <v>2330</v>
      </c>
      <c r="G456" s="163" t="s">
        <v>2331</v>
      </c>
      <c r="H456" s="164">
        <v>45</v>
      </c>
      <c r="I456" s="163" t="s">
        <v>1247</v>
      </c>
      <c r="J456" s="164" t="s">
        <v>2390</v>
      </c>
      <c r="K456" s="163" t="s">
        <v>2322</v>
      </c>
      <c r="L456" s="163" t="s">
        <v>2333</v>
      </c>
      <c r="M456" s="163">
        <v>6</v>
      </c>
      <c r="N456" s="163" t="s">
        <v>2334</v>
      </c>
      <c r="O456" s="163" t="s">
        <v>4296</v>
      </c>
      <c r="P456" s="163" t="s">
        <v>2336</v>
      </c>
      <c r="Q456" s="163">
        <v>11062</v>
      </c>
      <c r="R456" s="165"/>
    </row>
    <row r="457" spans="1:18">
      <c r="A457" s="163" t="s">
        <v>4297</v>
      </c>
      <c r="B457" s="163" t="s">
        <v>4298</v>
      </c>
      <c r="C457" s="163" t="s">
        <v>1725</v>
      </c>
      <c r="D457" s="163" t="s">
        <v>4299</v>
      </c>
      <c r="E457" s="163">
        <v>7</v>
      </c>
      <c r="F457" s="163" t="s">
        <v>2330</v>
      </c>
      <c r="G457" s="163" t="s">
        <v>2331</v>
      </c>
      <c r="H457" s="164">
        <v>45</v>
      </c>
      <c r="I457" s="163" t="s">
        <v>1247</v>
      </c>
      <c r="J457" s="164" t="s">
        <v>2348</v>
      </c>
      <c r="K457" s="163" t="s">
        <v>2322</v>
      </c>
      <c r="L457" s="163" t="s">
        <v>2333</v>
      </c>
      <c r="M457" s="163">
        <v>6</v>
      </c>
      <c r="N457" s="163" t="s">
        <v>2349</v>
      </c>
      <c r="O457" s="163" t="s">
        <v>4300</v>
      </c>
      <c r="P457" s="163" t="s">
        <v>2336</v>
      </c>
      <c r="Q457" s="163">
        <v>11063</v>
      </c>
      <c r="R457" s="165"/>
    </row>
    <row r="458" spans="1:18">
      <c r="A458" s="163" t="s">
        <v>4301</v>
      </c>
      <c r="B458" s="163" t="s">
        <v>4302</v>
      </c>
      <c r="C458" s="163" t="s">
        <v>1726</v>
      </c>
      <c r="D458" s="163" t="s">
        <v>4303</v>
      </c>
      <c r="E458" s="163">
        <v>7</v>
      </c>
      <c r="F458" s="163" t="s">
        <v>2330</v>
      </c>
      <c r="G458" s="163" t="s">
        <v>2331</v>
      </c>
      <c r="H458" s="164">
        <v>45</v>
      </c>
      <c r="I458" s="163" t="s">
        <v>1247</v>
      </c>
      <c r="J458" s="164" t="s">
        <v>2390</v>
      </c>
      <c r="K458" s="163" t="s">
        <v>2322</v>
      </c>
      <c r="L458" s="163" t="s">
        <v>2333</v>
      </c>
      <c r="M458" s="163">
        <v>6</v>
      </c>
      <c r="N458" s="163" t="s">
        <v>2349</v>
      </c>
      <c r="O458" s="163" t="s">
        <v>4304</v>
      </c>
      <c r="P458" s="163" t="s">
        <v>2336</v>
      </c>
      <c r="Q458" s="163">
        <v>11064</v>
      </c>
      <c r="R458" s="165"/>
    </row>
    <row r="459" spans="1:18">
      <c r="A459" s="163" t="s">
        <v>4305</v>
      </c>
      <c r="B459" s="163" t="s">
        <v>4306</v>
      </c>
      <c r="C459" s="163" t="s">
        <v>1727</v>
      </c>
      <c r="D459" s="163" t="s">
        <v>4307</v>
      </c>
      <c r="E459" s="163">
        <v>7</v>
      </c>
      <c r="F459" s="163" t="s">
        <v>2330</v>
      </c>
      <c r="G459" s="163" t="s">
        <v>2331</v>
      </c>
      <c r="H459" s="164">
        <v>45</v>
      </c>
      <c r="I459" s="163" t="s">
        <v>1247</v>
      </c>
      <c r="J459" s="164" t="s">
        <v>2895</v>
      </c>
      <c r="K459" s="163" t="s">
        <v>2322</v>
      </c>
      <c r="L459" s="163" t="s">
        <v>2341</v>
      </c>
      <c r="M459" s="163">
        <v>10</v>
      </c>
      <c r="N459" s="163" t="s">
        <v>2342</v>
      </c>
      <c r="O459" s="163" t="s">
        <v>4308</v>
      </c>
      <c r="P459" s="163" t="s">
        <v>2344</v>
      </c>
      <c r="Q459" s="163">
        <v>11065</v>
      </c>
      <c r="R459" s="165"/>
    </row>
    <row r="460" spans="1:18">
      <c r="A460" s="163" t="s">
        <v>4309</v>
      </c>
      <c r="B460" s="163" t="s">
        <v>4310</v>
      </c>
      <c r="C460" s="163" t="s">
        <v>1728</v>
      </c>
      <c r="D460" s="163" t="s">
        <v>4311</v>
      </c>
      <c r="E460" s="163">
        <v>7</v>
      </c>
      <c r="F460" s="163" t="s">
        <v>2330</v>
      </c>
      <c r="G460" s="163" t="s">
        <v>2331</v>
      </c>
      <c r="H460" s="164">
        <v>45</v>
      </c>
      <c r="I460" s="163" t="s">
        <v>1247</v>
      </c>
      <c r="J460" s="164" t="s">
        <v>3900</v>
      </c>
      <c r="K460" s="163" t="s">
        <v>2322</v>
      </c>
      <c r="L460" s="163" t="s">
        <v>2383</v>
      </c>
      <c r="M460" s="163">
        <v>13</v>
      </c>
      <c r="N460" s="163" t="s">
        <v>2384</v>
      </c>
      <c r="O460" s="163" t="s">
        <v>4312</v>
      </c>
      <c r="P460" s="163" t="s">
        <v>2386</v>
      </c>
      <c r="Q460" s="163">
        <v>11066</v>
      </c>
      <c r="R460" s="165"/>
    </row>
    <row r="461" spans="1:18">
      <c r="A461" s="163" t="s">
        <v>4313</v>
      </c>
      <c r="B461" s="163" t="s">
        <v>4314</v>
      </c>
      <c r="C461" s="163" t="s">
        <v>1729</v>
      </c>
      <c r="D461" s="163" t="s">
        <v>4315</v>
      </c>
      <c r="E461" s="163">
        <v>7</v>
      </c>
      <c r="F461" s="163" t="s">
        <v>2330</v>
      </c>
      <c r="G461" s="163" t="s">
        <v>2331</v>
      </c>
      <c r="H461" s="164">
        <v>45</v>
      </c>
      <c r="I461" s="163" t="s">
        <v>1247</v>
      </c>
      <c r="J461" s="164" t="s">
        <v>2440</v>
      </c>
      <c r="K461" s="163" t="s">
        <v>2322</v>
      </c>
      <c r="L461" s="163" t="s">
        <v>2333</v>
      </c>
      <c r="M461" s="163">
        <v>6</v>
      </c>
      <c r="N461" s="163" t="s">
        <v>2334</v>
      </c>
      <c r="O461" s="163" t="s">
        <v>4316</v>
      </c>
      <c r="P461" s="163" t="s">
        <v>2336</v>
      </c>
      <c r="Q461" s="163">
        <v>11067</v>
      </c>
      <c r="R461" s="165"/>
    </row>
    <row r="462" spans="1:18">
      <c r="A462" s="163" t="s">
        <v>4317</v>
      </c>
      <c r="B462" s="163" t="s">
        <v>4318</v>
      </c>
      <c r="C462" s="163" t="s">
        <v>1730</v>
      </c>
      <c r="D462" s="163" t="s">
        <v>4319</v>
      </c>
      <c r="E462" s="163">
        <v>7</v>
      </c>
      <c r="F462" s="163" t="s">
        <v>2330</v>
      </c>
      <c r="G462" s="163" t="s">
        <v>2331</v>
      </c>
      <c r="H462" s="164">
        <v>45</v>
      </c>
      <c r="I462" s="163" t="s">
        <v>1247</v>
      </c>
      <c r="J462" s="164" t="s">
        <v>2868</v>
      </c>
      <c r="K462" s="163" t="s">
        <v>2322</v>
      </c>
      <c r="L462" s="163" t="s">
        <v>2333</v>
      </c>
      <c r="M462" s="163">
        <v>6</v>
      </c>
      <c r="N462" s="163" t="s">
        <v>2349</v>
      </c>
      <c r="O462" s="163" t="s">
        <v>4320</v>
      </c>
      <c r="P462" s="163" t="s">
        <v>2336</v>
      </c>
      <c r="Q462" s="163">
        <v>11068</v>
      </c>
      <c r="R462" s="165"/>
    </row>
    <row r="463" spans="1:18">
      <c r="A463" s="163" t="s">
        <v>4321</v>
      </c>
      <c r="B463" s="163" t="s">
        <v>4322</v>
      </c>
      <c r="C463" s="163" t="s">
        <v>1731</v>
      </c>
      <c r="D463" s="163" t="s">
        <v>4323</v>
      </c>
      <c r="E463" s="163">
        <v>7</v>
      </c>
      <c r="F463" s="163" t="s">
        <v>2330</v>
      </c>
      <c r="G463" s="163" t="s">
        <v>2331</v>
      </c>
      <c r="H463" s="164">
        <v>45</v>
      </c>
      <c r="I463" s="163" t="s">
        <v>1247</v>
      </c>
      <c r="J463" s="164" t="s">
        <v>4324</v>
      </c>
      <c r="K463" s="163" t="s">
        <v>2322</v>
      </c>
      <c r="L463" s="163" t="s">
        <v>2383</v>
      </c>
      <c r="M463" s="163">
        <v>12</v>
      </c>
      <c r="N463" s="163" t="s">
        <v>2384</v>
      </c>
      <c r="O463" s="163" t="s">
        <v>4325</v>
      </c>
      <c r="P463" s="163" t="s">
        <v>2398</v>
      </c>
      <c r="Q463" s="163">
        <v>11069</v>
      </c>
      <c r="R463" s="165"/>
    </row>
    <row r="464" spans="1:18">
      <c r="A464" s="163" t="s">
        <v>4326</v>
      </c>
      <c r="B464" s="163" t="s">
        <v>4327</v>
      </c>
      <c r="C464" s="163" t="s">
        <v>1732</v>
      </c>
      <c r="D464" s="163" t="s">
        <v>4328</v>
      </c>
      <c r="E464" s="163">
        <v>7</v>
      </c>
      <c r="F464" s="163" t="s">
        <v>2330</v>
      </c>
      <c r="G464" s="163" t="s">
        <v>2331</v>
      </c>
      <c r="H464" s="164">
        <v>45</v>
      </c>
      <c r="I464" s="163" t="s">
        <v>1247</v>
      </c>
      <c r="J464" s="164" t="s">
        <v>4329</v>
      </c>
      <c r="K464" s="163" t="s">
        <v>2322</v>
      </c>
      <c r="L464" s="163" t="s">
        <v>2383</v>
      </c>
      <c r="M464" s="163">
        <v>13</v>
      </c>
      <c r="N464" s="163" t="s">
        <v>2396</v>
      </c>
      <c r="O464" s="163" t="s">
        <v>4330</v>
      </c>
      <c r="P464" s="163" t="s">
        <v>2386</v>
      </c>
      <c r="Q464" s="163">
        <v>11070</v>
      </c>
      <c r="R464" s="165"/>
    </row>
    <row r="465" spans="1:18">
      <c r="A465" s="163" t="s">
        <v>4331</v>
      </c>
      <c r="B465" s="163" t="s">
        <v>4332</v>
      </c>
      <c r="C465" s="163" t="s">
        <v>1733</v>
      </c>
      <c r="D465" s="163" t="s">
        <v>4333</v>
      </c>
      <c r="E465" s="163">
        <v>7</v>
      </c>
      <c r="F465" s="163" t="s">
        <v>2330</v>
      </c>
      <c r="G465" s="163" t="s">
        <v>2331</v>
      </c>
      <c r="H465" s="164">
        <v>45</v>
      </c>
      <c r="I465" s="163" t="s">
        <v>1247</v>
      </c>
      <c r="J465" s="164" t="s">
        <v>2390</v>
      </c>
      <c r="K465" s="163" t="s">
        <v>2322</v>
      </c>
      <c r="L465" s="163" t="s">
        <v>2333</v>
      </c>
      <c r="M465" s="163">
        <v>5</v>
      </c>
      <c r="N465" s="163" t="s">
        <v>2360</v>
      </c>
      <c r="O465" s="163" t="s">
        <v>4334</v>
      </c>
      <c r="P465" s="163" t="s">
        <v>2362</v>
      </c>
      <c r="Q465" s="163">
        <v>11071</v>
      </c>
      <c r="R465" s="165"/>
    </row>
    <row r="466" spans="1:18">
      <c r="A466" s="163" t="s">
        <v>4335</v>
      </c>
      <c r="B466" s="163" t="s">
        <v>4336</v>
      </c>
      <c r="C466" s="163" t="s">
        <v>1734</v>
      </c>
      <c r="D466" s="163" t="s">
        <v>4337</v>
      </c>
      <c r="E466" s="163">
        <v>7</v>
      </c>
      <c r="F466" s="163" t="s">
        <v>2330</v>
      </c>
      <c r="G466" s="163" t="s">
        <v>2331</v>
      </c>
      <c r="H466" s="164">
        <v>45</v>
      </c>
      <c r="I466" s="163" t="s">
        <v>1247</v>
      </c>
      <c r="J466" s="164" t="s">
        <v>2390</v>
      </c>
      <c r="K466" s="163" t="s">
        <v>2322</v>
      </c>
      <c r="L466" s="163" t="s">
        <v>2333</v>
      </c>
      <c r="M466" s="163">
        <v>5</v>
      </c>
      <c r="N466" s="163" t="s">
        <v>2360</v>
      </c>
      <c r="O466" s="163" t="s">
        <v>4338</v>
      </c>
      <c r="P466" s="163" t="s">
        <v>2362</v>
      </c>
      <c r="Q466" s="163">
        <v>11072</v>
      </c>
      <c r="R466" s="165"/>
    </row>
    <row r="467" spans="1:18">
      <c r="A467" s="163" t="s">
        <v>4339</v>
      </c>
      <c r="B467" s="163" t="s">
        <v>4340</v>
      </c>
      <c r="C467" s="163" t="s">
        <v>1735</v>
      </c>
      <c r="D467" s="163" t="s">
        <v>4341</v>
      </c>
      <c r="E467" s="163">
        <v>7</v>
      </c>
      <c r="F467" s="163" t="s">
        <v>2330</v>
      </c>
      <c r="G467" s="163" t="s">
        <v>2331</v>
      </c>
      <c r="H467" s="164">
        <v>45</v>
      </c>
      <c r="I467" s="163" t="s">
        <v>1247</v>
      </c>
      <c r="J467" s="164" t="s">
        <v>2390</v>
      </c>
      <c r="K467" s="163" t="s">
        <v>2322</v>
      </c>
      <c r="L467" s="163" t="s">
        <v>2333</v>
      </c>
      <c r="M467" s="163">
        <v>6</v>
      </c>
      <c r="N467" s="163" t="s">
        <v>2349</v>
      </c>
      <c r="O467" s="163" t="s">
        <v>4342</v>
      </c>
      <c r="P467" s="163" t="s">
        <v>2336</v>
      </c>
      <c r="Q467" s="163">
        <v>11073</v>
      </c>
      <c r="R467" s="165"/>
    </row>
    <row r="468" spans="1:18">
      <c r="A468" s="163" t="s">
        <v>4343</v>
      </c>
      <c r="B468" s="163" t="s">
        <v>4344</v>
      </c>
      <c r="C468" s="163" t="s">
        <v>1736</v>
      </c>
      <c r="D468" s="163" t="s">
        <v>4345</v>
      </c>
      <c r="E468" s="163">
        <v>7</v>
      </c>
      <c r="F468" s="163" t="s">
        <v>2330</v>
      </c>
      <c r="G468" s="163" t="s">
        <v>2331</v>
      </c>
      <c r="H468" s="164">
        <v>45</v>
      </c>
      <c r="I468" s="163" t="s">
        <v>1247</v>
      </c>
      <c r="J468" s="164" t="s">
        <v>4346</v>
      </c>
      <c r="K468" s="163" t="s">
        <v>2322</v>
      </c>
      <c r="L468" s="163" t="s">
        <v>2333</v>
      </c>
      <c r="M468" s="163">
        <v>5</v>
      </c>
      <c r="N468" s="163" t="s">
        <v>2360</v>
      </c>
      <c r="O468" s="163" t="s">
        <v>4347</v>
      </c>
      <c r="P468" s="163" t="s">
        <v>2362</v>
      </c>
      <c r="Q468" s="163">
        <v>11074</v>
      </c>
      <c r="R468" s="165"/>
    </row>
    <row r="469" spans="1:18">
      <c r="A469" s="163" t="s">
        <v>4348</v>
      </c>
      <c r="B469" s="163" t="s">
        <v>4349</v>
      </c>
      <c r="C469" s="163" t="s">
        <v>1737</v>
      </c>
      <c r="D469" s="163" t="s">
        <v>4350</v>
      </c>
      <c r="E469" s="163">
        <v>7</v>
      </c>
      <c r="F469" s="163" t="s">
        <v>2330</v>
      </c>
      <c r="G469" s="163" t="s">
        <v>2331</v>
      </c>
      <c r="H469" s="164">
        <v>45</v>
      </c>
      <c r="I469" s="163" t="s">
        <v>1247</v>
      </c>
      <c r="J469" s="164" t="s">
        <v>2568</v>
      </c>
      <c r="K469" s="163" t="s">
        <v>2322</v>
      </c>
      <c r="L469" s="163" t="s">
        <v>2333</v>
      </c>
      <c r="M469" s="163">
        <v>5</v>
      </c>
      <c r="N469" s="163" t="s">
        <v>2334</v>
      </c>
      <c r="O469" s="163" t="s">
        <v>4351</v>
      </c>
      <c r="P469" s="163" t="s">
        <v>2362</v>
      </c>
      <c r="Q469" s="163">
        <v>11075</v>
      </c>
      <c r="R469" s="165"/>
    </row>
    <row r="470" spans="1:18">
      <c r="A470" s="163" t="s">
        <v>4352</v>
      </c>
      <c r="B470" s="163" t="s">
        <v>4353</v>
      </c>
      <c r="C470" s="163" t="s">
        <v>1738</v>
      </c>
      <c r="D470" s="163" t="s">
        <v>4354</v>
      </c>
      <c r="E470" s="163">
        <v>7</v>
      </c>
      <c r="F470" s="163" t="s">
        <v>2330</v>
      </c>
      <c r="G470" s="163" t="s">
        <v>2331</v>
      </c>
      <c r="H470" s="164">
        <v>45</v>
      </c>
      <c r="I470" s="163" t="s">
        <v>1247</v>
      </c>
      <c r="J470" s="164" t="s">
        <v>2390</v>
      </c>
      <c r="K470" s="163" t="s">
        <v>2322</v>
      </c>
      <c r="L470" s="163" t="s">
        <v>2333</v>
      </c>
      <c r="M470" s="163">
        <v>6</v>
      </c>
      <c r="N470" s="163" t="s">
        <v>2334</v>
      </c>
      <c r="O470" s="163" t="s">
        <v>4355</v>
      </c>
      <c r="P470" s="163" t="s">
        <v>2336</v>
      </c>
      <c r="Q470" s="163">
        <v>11076</v>
      </c>
      <c r="R470" s="165"/>
    </row>
    <row r="471" spans="1:18">
      <c r="A471" s="163" t="s">
        <v>4356</v>
      </c>
      <c r="B471" s="163" t="s">
        <v>4357</v>
      </c>
      <c r="C471" s="163" t="s">
        <v>2155</v>
      </c>
      <c r="D471" s="163" t="s">
        <v>1739</v>
      </c>
      <c r="E471" s="163">
        <v>7</v>
      </c>
      <c r="F471" s="163" t="s">
        <v>2330</v>
      </c>
      <c r="G471" s="163" t="s">
        <v>2331</v>
      </c>
      <c r="H471" s="164">
        <v>45</v>
      </c>
      <c r="I471" s="163" t="s">
        <v>1247</v>
      </c>
      <c r="J471" s="164" t="s">
        <v>2489</v>
      </c>
      <c r="K471" s="163" t="s">
        <v>2311</v>
      </c>
      <c r="L471" s="163" t="s">
        <v>2450</v>
      </c>
      <c r="M471" s="163">
        <v>3</v>
      </c>
      <c r="N471" s="163" t="s">
        <v>2490</v>
      </c>
      <c r="O471" s="163" t="s">
        <v>4358</v>
      </c>
      <c r="P471" s="163" t="s">
        <v>3038</v>
      </c>
      <c r="Q471" s="163">
        <v>27988</v>
      </c>
      <c r="R471" s="165"/>
    </row>
    <row r="472" spans="1:18">
      <c r="A472" s="163" t="s">
        <v>4359</v>
      </c>
      <c r="B472" s="163" t="s">
        <v>4360</v>
      </c>
      <c r="C472" s="163" t="s">
        <v>2156</v>
      </c>
      <c r="D472" s="163" t="s">
        <v>4361</v>
      </c>
      <c r="E472" s="163">
        <v>7</v>
      </c>
      <c r="F472" s="163" t="s">
        <v>2330</v>
      </c>
      <c r="G472" s="163" t="s">
        <v>2331</v>
      </c>
      <c r="H472" s="164">
        <v>45</v>
      </c>
      <c r="I472" s="163" t="s">
        <v>1247</v>
      </c>
      <c r="J472" s="164" t="s">
        <v>2489</v>
      </c>
      <c r="K472" s="163" t="s">
        <v>2311</v>
      </c>
      <c r="L472" s="163" t="s">
        <v>2450</v>
      </c>
      <c r="M472" s="163">
        <v>3</v>
      </c>
      <c r="N472" s="163" t="s">
        <v>2646</v>
      </c>
      <c r="O472" s="163" t="s">
        <v>4362</v>
      </c>
      <c r="P472" s="163" t="s">
        <v>3038</v>
      </c>
      <c r="Q472" s="163">
        <v>27989</v>
      </c>
      <c r="R472" s="165"/>
    </row>
    <row r="473" spans="1:18">
      <c r="A473" s="163" t="s">
        <v>4363</v>
      </c>
      <c r="B473" s="163" t="s">
        <v>4364</v>
      </c>
      <c r="C473" s="163" t="s">
        <v>2157</v>
      </c>
      <c r="D473" s="163" t="s">
        <v>1740</v>
      </c>
      <c r="E473" s="163">
        <v>7</v>
      </c>
      <c r="F473" s="163" t="s">
        <v>2330</v>
      </c>
      <c r="G473" s="163" t="s">
        <v>2331</v>
      </c>
      <c r="H473" s="164">
        <v>45</v>
      </c>
      <c r="I473" s="163" t="s">
        <v>1247</v>
      </c>
      <c r="J473" s="164" t="s">
        <v>2489</v>
      </c>
      <c r="K473" s="163" t="s">
        <v>2311</v>
      </c>
      <c r="L473" s="163" t="s">
        <v>2450</v>
      </c>
      <c r="M473" s="163">
        <v>3</v>
      </c>
      <c r="N473" s="163" t="s">
        <v>2490</v>
      </c>
      <c r="O473" s="163" t="s">
        <v>4365</v>
      </c>
      <c r="P473" s="163" t="s">
        <v>3038</v>
      </c>
      <c r="Q473" s="163">
        <v>27990</v>
      </c>
      <c r="R473" s="165"/>
    </row>
    <row r="474" spans="1:18">
      <c r="A474" s="163" t="s">
        <v>4366</v>
      </c>
      <c r="B474" s="163" t="s">
        <v>4367</v>
      </c>
      <c r="C474" s="163" t="s">
        <v>1676</v>
      </c>
      <c r="D474" s="163" t="s">
        <v>1244</v>
      </c>
      <c r="E474" s="163">
        <v>7</v>
      </c>
      <c r="F474" s="163" t="s">
        <v>2319</v>
      </c>
      <c r="G474" s="163" t="s">
        <v>2320</v>
      </c>
      <c r="H474" s="164">
        <v>46</v>
      </c>
      <c r="I474" s="163" t="s">
        <v>1244</v>
      </c>
      <c r="J474" s="164" t="s">
        <v>4368</v>
      </c>
      <c r="K474" s="163" t="s">
        <v>2322</v>
      </c>
      <c r="L474" s="163" t="s">
        <v>2311</v>
      </c>
      <c r="M474" s="163">
        <v>17</v>
      </c>
      <c r="N474" s="163" t="s">
        <v>2457</v>
      </c>
      <c r="O474" s="163" t="s">
        <v>4369</v>
      </c>
      <c r="P474" s="163" t="s">
        <v>2459</v>
      </c>
      <c r="Q474" s="163">
        <v>10709</v>
      </c>
      <c r="R474" s="165"/>
    </row>
    <row r="475" spans="1:18">
      <c r="A475" s="163" t="s">
        <v>4370</v>
      </c>
      <c r="B475" s="163" t="s">
        <v>4371</v>
      </c>
      <c r="C475" s="163" t="s">
        <v>1677</v>
      </c>
      <c r="D475" s="163" t="s">
        <v>4372</v>
      </c>
      <c r="E475" s="163">
        <v>7</v>
      </c>
      <c r="F475" s="163" t="s">
        <v>2330</v>
      </c>
      <c r="G475" s="163" t="s">
        <v>2331</v>
      </c>
      <c r="H475" s="164">
        <v>46</v>
      </c>
      <c r="I475" s="163" t="s">
        <v>1244</v>
      </c>
      <c r="J475" s="164" t="s">
        <v>2546</v>
      </c>
      <c r="K475" s="163" t="s">
        <v>2322</v>
      </c>
      <c r="L475" s="163" t="s">
        <v>2333</v>
      </c>
      <c r="M475" s="163">
        <v>5</v>
      </c>
      <c r="N475" s="163" t="s">
        <v>2334</v>
      </c>
      <c r="O475" s="163" t="s">
        <v>4373</v>
      </c>
      <c r="P475" s="163" t="s">
        <v>2362</v>
      </c>
      <c r="Q475" s="163">
        <v>11077</v>
      </c>
      <c r="R475" s="165"/>
    </row>
    <row r="476" spans="1:18">
      <c r="A476" s="163" t="s">
        <v>4374</v>
      </c>
      <c r="B476" s="163" t="s">
        <v>4375</v>
      </c>
      <c r="C476" s="163" t="s">
        <v>2143</v>
      </c>
      <c r="D476" s="163" t="s">
        <v>1678</v>
      </c>
      <c r="E476" s="163">
        <v>7</v>
      </c>
      <c r="F476" s="163" t="s">
        <v>2330</v>
      </c>
      <c r="G476" s="163" t="s">
        <v>2331</v>
      </c>
      <c r="H476" s="164">
        <v>46</v>
      </c>
      <c r="I476" s="163" t="s">
        <v>1244</v>
      </c>
      <c r="J476" s="164" t="s">
        <v>3797</v>
      </c>
      <c r="K476" s="163" t="s">
        <v>2322</v>
      </c>
      <c r="L476" s="163" t="s">
        <v>2341</v>
      </c>
      <c r="M476" s="163">
        <v>9</v>
      </c>
      <c r="N476" s="163" t="s">
        <v>2342</v>
      </c>
      <c r="O476" s="163" t="s">
        <v>4376</v>
      </c>
      <c r="P476" s="163" t="s">
        <v>2404</v>
      </c>
      <c r="Q476" s="163">
        <v>11078</v>
      </c>
      <c r="R476" s="165"/>
    </row>
    <row r="477" spans="1:18">
      <c r="A477" s="163" t="s">
        <v>4377</v>
      </c>
      <c r="B477" s="163" t="s">
        <v>4378</v>
      </c>
      <c r="C477" s="163" t="s">
        <v>1679</v>
      </c>
      <c r="D477" s="163" t="s">
        <v>4379</v>
      </c>
      <c r="E477" s="163">
        <v>7</v>
      </c>
      <c r="F477" s="163" t="s">
        <v>2330</v>
      </c>
      <c r="G477" s="163" t="s">
        <v>2331</v>
      </c>
      <c r="H477" s="164">
        <v>46</v>
      </c>
      <c r="I477" s="163" t="s">
        <v>1244</v>
      </c>
      <c r="J477" s="164" t="s">
        <v>2390</v>
      </c>
      <c r="K477" s="163" t="s">
        <v>2322</v>
      </c>
      <c r="L477" s="163" t="s">
        <v>2333</v>
      </c>
      <c r="M477" s="163">
        <v>5</v>
      </c>
      <c r="N477" s="163" t="s">
        <v>2360</v>
      </c>
      <c r="O477" s="163" t="s">
        <v>4380</v>
      </c>
      <c r="P477" s="163" t="s">
        <v>2362</v>
      </c>
      <c r="Q477" s="163">
        <v>11079</v>
      </c>
      <c r="R477" s="165"/>
    </row>
    <row r="478" spans="1:18">
      <c r="A478" s="163" t="s">
        <v>4381</v>
      </c>
      <c r="B478" s="163" t="s">
        <v>4382</v>
      </c>
      <c r="C478" s="163" t="s">
        <v>1680</v>
      </c>
      <c r="D478" s="163" t="s">
        <v>4383</v>
      </c>
      <c r="E478" s="163">
        <v>7</v>
      </c>
      <c r="F478" s="163" t="s">
        <v>2330</v>
      </c>
      <c r="G478" s="163" t="s">
        <v>2331</v>
      </c>
      <c r="H478" s="164">
        <v>46</v>
      </c>
      <c r="I478" s="163" t="s">
        <v>1244</v>
      </c>
      <c r="J478" s="164" t="s">
        <v>3865</v>
      </c>
      <c r="K478" s="163" t="s">
        <v>2322</v>
      </c>
      <c r="L478" s="163" t="s">
        <v>2333</v>
      </c>
      <c r="M478" s="163">
        <v>5</v>
      </c>
      <c r="N478" s="163" t="s">
        <v>2334</v>
      </c>
      <c r="O478" s="163" t="s">
        <v>4384</v>
      </c>
      <c r="P478" s="163" t="s">
        <v>2362</v>
      </c>
      <c r="Q478" s="163">
        <v>11080</v>
      </c>
      <c r="R478" s="165"/>
    </row>
    <row r="479" spans="1:18">
      <c r="A479" s="163" t="s">
        <v>4385</v>
      </c>
      <c r="B479" s="163" t="s">
        <v>4386</v>
      </c>
      <c r="C479" s="163" t="s">
        <v>1681</v>
      </c>
      <c r="D479" s="163" t="s">
        <v>4387</v>
      </c>
      <c r="E479" s="163">
        <v>7</v>
      </c>
      <c r="F479" s="163" t="s">
        <v>2330</v>
      </c>
      <c r="G479" s="163" t="s">
        <v>2331</v>
      </c>
      <c r="H479" s="164">
        <v>46</v>
      </c>
      <c r="I479" s="163" t="s">
        <v>1244</v>
      </c>
      <c r="J479" s="164" t="s">
        <v>2382</v>
      </c>
      <c r="K479" s="163" t="s">
        <v>2322</v>
      </c>
      <c r="L479" s="163" t="s">
        <v>2383</v>
      </c>
      <c r="M479" s="163">
        <v>13</v>
      </c>
      <c r="N479" s="163" t="s">
        <v>2384</v>
      </c>
      <c r="O479" s="163" t="s">
        <v>4388</v>
      </c>
      <c r="P479" s="163" t="s">
        <v>2386</v>
      </c>
      <c r="Q479" s="163">
        <v>11081</v>
      </c>
      <c r="R479" s="165"/>
    </row>
    <row r="480" spans="1:18">
      <c r="A480" s="163" t="s">
        <v>4389</v>
      </c>
      <c r="B480" s="163" t="s">
        <v>4390</v>
      </c>
      <c r="C480" s="163" t="s">
        <v>1682</v>
      </c>
      <c r="D480" s="163" t="s">
        <v>4391</v>
      </c>
      <c r="E480" s="163">
        <v>7</v>
      </c>
      <c r="F480" s="163" t="s">
        <v>2330</v>
      </c>
      <c r="G480" s="163" t="s">
        <v>2331</v>
      </c>
      <c r="H480" s="164">
        <v>46</v>
      </c>
      <c r="I480" s="163" t="s">
        <v>1244</v>
      </c>
      <c r="J480" s="164" t="s">
        <v>3373</v>
      </c>
      <c r="K480" s="163" t="s">
        <v>2322</v>
      </c>
      <c r="L480" s="163" t="s">
        <v>2333</v>
      </c>
      <c r="M480" s="163">
        <v>6</v>
      </c>
      <c r="N480" s="163" t="s">
        <v>2334</v>
      </c>
      <c r="O480" s="163" t="s">
        <v>4392</v>
      </c>
      <c r="P480" s="163" t="s">
        <v>2336</v>
      </c>
      <c r="Q480" s="163">
        <v>11082</v>
      </c>
      <c r="R480" s="165"/>
    </row>
    <row r="481" spans="1:18">
      <c r="A481" s="163" t="s">
        <v>4393</v>
      </c>
      <c r="B481" s="163" t="s">
        <v>4394</v>
      </c>
      <c r="C481" s="163" t="s">
        <v>1683</v>
      </c>
      <c r="D481" s="163" t="s">
        <v>4395</v>
      </c>
      <c r="E481" s="163">
        <v>7</v>
      </c>
      <c r="F481" s="163" t="s">
        <v>2330</v>
      </c>
      <c r="G481" s="163" t="s">
        <v>2331</v>
      </c>
      <c r="H481" s="164">
        <v>46</v>
      </c>
      <c r="I481" s="163" t="s">
        <v>1244</v>
      </c>
      <c r="J481" s="164" t="s">
        <v>2390</v>
      </c>
      <c r="K481" s="163" t="s">
        <v>2322</v>
      </c>
      <c r="L481" s="163" t="s">
        <v>2333</v>
      </c>
      <c r="M481" s="163">
        <v>5</v>
      </c>
      <c r="N481" s="163" t="s">
        <v>2334</v>
      </c>
      <c r="O481" s="163" t="s">
        <v>4396</v>
      </c>
      <c r="P481" s="163" t="s">
        <v>2362</v>
      </c>
      <c r="Q481" s="163">
        <v>11083</v>
      </c>
      <c r="R481" s="165"/>
    </row>
    <row r="482" spans="1:18">
      <c r="A482" s="163" t="s">
        <v>4397</v>
      </c>
      <c r="B482" s="163" t="s">
        <v>4398</v>
      </c>
      <c r="C482" s="163" t="s">
        <v>1684</v>
      </c>
      <c r="D482" s="163" t="s">
        <v>4399</v>
      </c>
      <c r="E482" s="163">
        <v>7</v>
      </c>
      <c r="F482" s="163" t="s">
        <v>2330</v>
      </c>
      <c r="G482" s="163" t="s">
        <v>2331</v>
      </c>
      <c r="H482" s="164">
        <v>46</v>
      </c>
      <c r="I482" s="163" t="s">
        <v>1244</v>
      </c>
      <c r="J482" s="164" t="s">
        <v>2895</v>
      </c>
      <c r="K482" s="163" t="s">
        <v>2322</v>
      </c>
      <c r="L482" s="163" t="s">
        <v>2333</v>
      </c>
      <c r="M482" s="163">
        <v>6</v>
      </c>
      <c r="N482" s="163" t="s">
        <v>2334</v>
      </c>
      <c r="O482" s="163" t="s">
        <v>4400</v>
      </c>
      <c r="P482" s="163" t="s">
        <v>2336</v>
      </c>
      <c r="Q482" s="163">
        <v>11084</v>
      </c>
      <c r="R482" s="165"/>
    </row>
    <row r="483" spans="1:18">
      <c r="A483" s="163" t="s">
        <v>4401</v>
      </c>
      <c r="B483" s="163" t="s">
        <v>4402</v>
      </c>
      <c r="C483" s="163" t="s">
        <v>1685</v>
      </c>
      <c r="D483" s="163" t="s">
        <v>4403</v>
      </c>
      <c r="E483" s="163">
        <v>7</v>
      </c>
      <c r="F483" s="163" t="s">
        <v>2330</v>
      </c>
      <c r="G483" s="163" t="s">
        <v>2331</v>
      </c>
      <c r="H483" s="164">
        <v>46</v>
      </c>
      <c r="I483" s="163" t="s">
        <v>1244</v>
      </c>
      <c r="J483" s="164" t="s">
        <v>2390</v>
      </c>
      <c r="K483" s="163" t="s">
        <v>2322</v>
      </c>
      <c r="L483" s="163" t="s">
        <v>2333</v>
      </c>
      <c r="M483" s="163">
        <v>5</v>
      </c>
      <c r="N483" s="163" t="s">
        <v>2334</v>
      </c>
      <c r="O483" s="163" t="s">
        <v>4404</v>
      </c>
      <c r="P483" s="163" t="s">
        <v>2362</v>
      </c>
      <c r="Q483" s="163">
        <v>11085</v>
      </c>
      <c r="R483" s="165"/>
    </row>
    <row r="484" spans="1:18">
      <c r="A484" s="163" t="s">
        <v>4405</v>
      </c>
      <c r="B484" s="163" t="s">
        <v>4406</v>
      </c>
      <c r="C484" s="163" t="s">
        <v>1686</v>
      </c>
      <c r="D484" s="163" t="s">
        <v>4407</v>
      </c>
      <c r="E484" s="163">
        <v>7</v>
      </c>
      <c r="F484" s="163" t="s">
        <v>2330</v>
      </c>
      <c r="G484" s="163" t="s">
        <v>2331</v>
      </c>
      <c r="H484" s="164">
        <v>46</v>
      </c>
      <c r="I484" s="163" t="s">
        <v>1244</v>
      </c>
      <c r="J484" s="164" t="s">
        <v>2607</v>
      </c>
      <c r="K484" s="163" t="s">
        <v>2322</v>
      </c>
      <c r="L484" s="163" t="s">
        <v>2333</v>
      </c>
      <c r="M484" s="163">
        <v>6</v>
      </c>
      <c r="N484" s="163" t="s">
        <v>2349</v>
      </c>
      <c r="O484" s="163" t="s">
        <v>4408</v>
      </c>
      <c r="P484" s="163" t="s">
        <v>2336</v>
      </c>
      <c r="Q484" s="163">
        <v>11086</v>
      </c>
      <c r="R484" s="165"/>
    </row>
    <row r="485" spans="1:18">
      <c r="A485" s="163" t="s">
        <v>4409</v>
      </c>
      <c r="B485" s="163" t="s">
        <v>4410</v>
      </c>
      <c r="C485" s="163" t="s">
        <v>1687</v>
      </c>
      <c r="D485" s="163" t="s">
        <v>4411</v>
      </c>
      <c r="E485" s="163">
        <v>7</v>
      </c>
      <c r="F485" s="163" t="s">
        <v>2330</v>
      </c>
      <c r="G485" s="163" t="s">
        <v>2331</v>
      </c>
      <c r="H485" s="164">
        <v>46</v>
      </c>
      <c r="I485" s="163" t="s">
        <v>1244</v>
      </c>
      <c r="J485" s="164" t="s">
        <v>2348</v>
      </c>
      <c r="K485" s="163" t="s">
        <v>2322</v>
      </c>
      <c r="L485" s="163" t="s">
        <v>2383</v>
      </c>
      <c r="M485" s="163">
        <v>12</v>
      </c>
      <c r="N485" s="163" t="s">
        <v>2396</v>
      </c>
      <c r="O485" s="163" t="s">
        <v>4412</v>
      </c>
      <c r="P485" s="163" t="s">
        <v>2398</v>
      </c>
      <c r="Q485" s="163">
        <v>11087</v>
      </c>
      <c r="R485" s="165"/>
    </row>
    <row r="486" spans="1:18">
      <c r="A486" s="163" t="s">
        <v>4413</v>
      </c>
      <c r="B486" s="163" t="s">
        <v>4414</v>
      </c>
      <c r="C486" s="163" t="s">
        <v>1688</v>
      </c>
      <c r="D486" s="163" t="s">
        <v>4415</v>
      </c>
      <c r="E486" s="163">
        <v>7</v>
      </c>
      <c r="F486" s="163" t="s">
        <v>2330</v>
      </c>
      <c r="G486" s="163" t="s">
        <v>2331</v>
      </c>
      <c r="H486" s="164">
        <v>46</v>
      </c>
      <c r="I486" s="163" t="s">
        <v>1244</v>
      </c>
      <c r="J486" s="164" t="s">
        <v>2546</v>
      </c>
      <c r="K486" s="163" t="s">
        <v>2322</v>
      </c>
      <c r="L486" s="163" t="s">
        <v>2333</v>
      </c>
      <c r="M486" s="163">
        <v>5</v>
      </c>
      <c r="N486" s="163" t="s">
        <v>2334</v>
      </c>
      <c r="O486" s="163" t="s">
        <v>4416</v>
      </c>
      <c r="P486" s="163" t="s">
        <v>2362</v>
      </c>
      <c r="Q486" s="163">
        <v>11088</v>
      </c>
      <c r="R486" s="165"/>
    </row>
    <row r="487" spans="1:18">
      <c r="A487" s="163" t="s">
        <v>4417</v>
      </c>
      <c r="B487" s="163" t="s">
        <v>4418</v>
      </c>
      <c r="C487" s="163" t="s">
        <v>1689</v>
      </c>
      <c r="D487" s="163" t="s">
        <v>4419</v>
      </c>
      <c r="E487" s="163">
        <v>7</v>
      </c>
      <c r="F487" s="163" t="s">
        <v>2330</v>
      </c>
      <c r="G487" s="163" t="s">
        <v>2331</v>
      </c>
      <c r="H487" s="164">
        <v>46</v>
      </c>
      <c r="I487" s="163" t="s">
        <v>1244</v>
      </c>
      <c r="J487" s="164" t="s">
        <v>2382</v>
      </c>
      <c r="K487" s="163" t="s">
        <v>2322</v>
      </c>
      <c r="L487" s="163" t="s">
        <v>2383</v>
      </c>
      <c r="M487" s="163">
        <v>13</v>
      </c>
      <c r="N487" s="163" t="s">
        <v>2384</v>
      </c>
      <c r="O487" s="163" t="s">
        <v>4420</v>
      </c>
      <c r="P487" s="163" t="s">
        <v>2386</v>
      </c>
      <c r="Q487" s="163">
        <v>11449</v>
      </c>
      <c r="R487" s="165"/>
    </row>
    <row r="488" spans="1:18">
      <c r="A488" s="163" t="s">
        <v>4421</v>
      </c>
      <c r="B488" s="163" t="s">
        <v>4422</v>
      </c>
      <c r="C488" s="163" t="s">
        <v>2144</v>
      </c>
      <c r="D488" s="163" t="s">
        <v>4423</v>
      </c>
      <c r="E488" s="163">
        <v>7</v>
      </c>
      <c r="F488" s="163" t="s">
        <v>2330</v>
      </c>
      <c r="G488" s="163" t="s">
        <v>2331</v>
      </c>
      <c r="H488" s="164">
        <v>46</v>
      </c>
      <c r="I488" s="163" t="s">
        <v>1244</v>
      </c>
      <c r="J488" s="164" t="s">
        <v>2489</v>
      </c>
      <c r="K488" s="163" t="s">
        <v>2311</v>
      </c>
      <c r="L488" s="163" t="s">
        <v>2450</v>
      </c>
      <c r="M488" s="163">
        <v>3</v>
      </c>
      <c r="N488" s="163" t="s">
        <v>2646</v>
      </c>
      <c r="O488" s="163" t="s">
        <v>4424</v>
      </c>
      <c r="P488" s="163" t="s">
        <v>3038</v>
      </c>
      <c r="Q488" s="163">
        <v>28017</v>
      </c>
      <c r="R488" s="165"/>
    </row>
    <row r="489" spans="1:18">
      <c r="A489" s="163" t="s">
        <v>4425</v>
      </c>
      <c r="B489" s="163" t="s">
        <v>4426</v>
      </c>
      <c r="C489" s="163" t="s">
        <v>2145</v>
      </c>
      <c r="D489" s="163" t="s">
        <v>4427</v>
      </c>
      <c r="E489" s="163">
        <v>7</v>
      </c>
      <c r="F489" s="163" t="s">
        <v>2330</v>
      </c>
      <c r="G489" s="163" t="s">
        <v>2331</v>
      </c>
      <c r="H489" s="164">
        <v>46</v>
      </c>
      <c r="I489" s="163" t="s">
        <v>1244</v>
      </c>
      <c r="J489" s="164" t="s">
        <v>2489</v>
      </c>
      <c r="K489" s="163" t="s">
        <v>2311</v>
      </c>
      <c r="L489" s="163" t="s">
        <v>2450</v>
      </c>
      <c r="M489" s="163">
        <v>3</v>
      </c>
      <c r="N489" s="163" t="s">
        <v>2646</v>
      </c>
      <c r="O489" s="163" t="s">
        <v>4428</v>
      </c>
      <c r="P489" s="163" t="s">
        <v>3038</v>
      </c>
      <c r="Q489" s="163">
        <v>28789</v>
      </c>
      <c r="R489" s="165"/>
    </row>
    <row r="490" spans="1:18">
      <c r="A490" s="163" t="s">
        <v>4429</v>
      </c>
      <c r="B490" s="163" t="s">
        <v>4430</v>
      </c>
      <c r="C490" s="163" t="s">
        <v>2146</v>
      </c>
      <c r="D490" s="163" t="s">
        <v>4431</v>
      </c>
      <c r="E490" s="163">
        <v>7</v>
      </c>
      <c r="F490" s="163" t="s">
        <v>2330</v>
      </c>
      <c r="G490" s="163" t="s">
        <v>2331</v>
      </c>
      <c r="H490" s="164">
        <v>46</v>
      </c>
      <c r="I490" s="163" t="s">
        <v>1244</v>
      </c>
      <c r="J490" s="164" t="s">
        <v>2489</v>
      </c>
      <c r="K490" s="163" t="s">
        <v>2311</v>
      </c>
      <c r="L490" s="163" t="s">
        <v>2450</v>
      </c>
      <c r="M490" s="163">
        <v>2</v>
      </c>
      <c r="N490" s="163" t="s">
        <v>2646</v>
      </c>
      <c r="O490" s="163" t="s">
        <v>4432</v>
      </c>
      <c r="P490" s="163" t="s">
        <v>2453</v>
      </c>
      <c r="Q490" s="163">
        <v>28790</v>
      </c>
      <c r="R490" s="165"/>
    </row>
    <row r="491" spans="1:18">
      <c r="A491" s="163" t="s">
        <v>4433</v>
      </c>
      <c r="B491" s="163" t="s">
        <v>4434</v>
      </c>
      <c r="C491" s="163" t="s">
        <v>2147</v>
      </c>
      <c r="D491" s="163" t="s">
        <v>4435</v>
      </c>
      <c r="E491" s="163">
        <v>7</v>
      </c>
      <c r="F491" s="163" t="s">
        <v>2330</v>
      </c>
      <c r="G491" s="163" t="s">
        <v>2331</v>
      </c>
      <c r="H491" s="164">
        <v>46</v>
      </c>
      <c r="I491" s="163" t="s">
        <v>1244</v>
      </c>
      <c r="J491" s="164" t="s">
        <v>2489</v>
      </c>
      <c r="K491" s="163" t="s">
        <v>2311</v>
      </c>
      <c r="L491" s="163" t="s">
        <v>2450</v>
      </c>
      <c r="M491" s="163">
        <v>3</v>
      </c>
      <c r="N491" s="163" t="s">
        <v>2646</v>
      </c>
      <c r="O491" s="163" t="s">
        <v>4436</v>
      </c>
      <c r="P491" s="163" t="s">
        <v>3038</v>
      </c>
      <c r="Q491" s="163">
        <v>28791</v>
      </c>
      <c r="R491" s="165"/>
    </row>
    <row r="492" spans="1:18">
      <c r="A492" s="163" t="s">
        <v>4437</v>
      </c>
      <c r="B492" s="163" t="s">
        <v>4438</v>
      </c>
      <c r="C492" s="163" t="s">
        <v>1752</v>
      </c>
      <c r="D492" s="163" t="s">
        <v>1249</v>
      </c>
      <c r="E492" s="163">
        <v>8</v>
      </c>
      <c r="F492" s="163" t="s">
        <v>2319</v>
      </c>
      <c r="G492" s="163" t="s">
        <v>2320</v>
      </c>
      <c r="H492" s="164">
        <v>38</v>
      </c>
      <c r="I492" s="163" t="s">
        <v>1249</v>
      </c>
      <c r="J492" s="164" t="s">
        <v>4439</v>
      </c>
      <c r="K492" s="163" t="s">
        <v>2311</v>
      </c>
      <c r="L492" s="163" t="s">
        <v>2311</v>
      </c>
      <c r="M492" s="163">
        <v>16</v>
      </c>
      <c r="N492" s="163" t="s">
        <v>2774</v>
      </c>
      <c r="O492" s="163" t="s">
        <v>4440</v>
      </c>
      <c r="P492" s="163" t="s">
        <v>2652</v>
      </c>
      <c r="Q492" s="163">
        <v>11040</v>
      </c>
      <c r="R492" s="165"/>
    </row>
    <row r="493" spans="1:18">
      <c r="A493" s="163" t="s">
        <v>4441</v>
      </c>
      <c r="B493" s="163" t="s">
        <v>4442</v>
      </c>
      <c r="C493" s="163" t="s">
        <v>1753</v>
      </c>
      <c r="D493" s="163" t="s">
        <v>4443</v>
      </c>
      <c r="E493" s="163">
        <v>8</v>
      </c>
      <c r="F493" s="163" t="s">
        <v>2330</v>
      </c>
      <c r="G493" s="163" t="s">
        <v>2331</v>
      </c>
      <c r="H493" s="164">
        <v>38</v>
      </c>
      <c r="I493" s="163" t="s">
        <v>1249</v>
      </c>
      <c r="J493" s="164" t="s">
        <v>3333</v>
      </c>
      <c r="K493" s="163" t="s">
        <v>2311</v>
      </c>
      <c r="L493" s="163" t="s">
        <v>2333</v>
      </c>
      <c r="M493" s="163">
        <v>6</v>
      </c>
      <c r="N493" s="163" t="s">
        <v>2334</v>
      </c>
      <c r="O493" s="163" t="s">
        <v>4444</v>
      </c>
      <c r="P493" s="163" t="s">
        <v>2336</v>
      </c>
      <c r="Q493" s="163">
        <v>11041</v>
      </c>
      <c r="R493" s="165"/>
    </row>
    <row r="494" spans="1:18">
      <c r="A494" s="163" t="s">
        <v>4445</v>
      </c>
      <c r="B494" s="163" t="s">
        <v>4446</v>
      </c>
      <c r="C494" s="163" t="s">
        <v>1754</v>
      </c>
      <c r="D494" s="163" t="s">
        <v>4447</v>
      </c>
      <c r="E494" s="163">
        <v>8</v>
      </c>
      <c r="F494" s="163" t="s">
        <v>2330</v>
      </c>
      <c r="G494" s="163" t="s">
        <v>2331</v>
      </c>
      <c r="H494" s="164">
        <v>38</v>
      </c>
      <c r="I494" s="163" t="s">
        <v>1249</v>
      </c>
      <c r="J494" s="164" t="s">
        <v>3678</v>
      </c>
      <c r="K494" s="163" t="s">
        <v>2311</v>
      </c>
      <c r="L494" s="163" t="s">
        <v>2333</v>
      </c>
      <c r="M494" s="163">
        <v>6</v>
      </c>
      <c r="N494" s="163" t="s">
        <v>2349</v>
      </c>
      <c r="O494" s="163" t="s">
        <v>4448</v>
      </c>
      <c r="P494" s="163" t="s">
        <v>2336</v>
      </c>
      <c r="Q494" s="163">
        <v>11043</v>
      </c>
      <c r="R494" s="165"/>
    </row>
    <row r="495" spans="1:18">
      <c r="A495" s="163" t="s">
        <v>4449</v>
      </c>
      <c r="B495" s="163" t="s">
        <v>4450</v>
      </c>
      <c r="C495" s="163" t="s">
        <v>1755</v>
      </c>
      <c r="D495" s="163" t="s">
        <v>4451</v>
      </c>
      <c r="E495" s="163">
        <v>8</v>
      </c>
      <c r="F495" s="163" t="s">
        <v>2330</v>
      </c>
      <c r="G495" s="163" t="s">
        <v>2331</v>
      </c>
      <c r="H495" s="164">
        <v>38</v>
      </c>
      <c r="I495" s="163" t="s">
        <v>1249</v>
      </c>
      <c r="J495" s="164" t="s">
        <v>4100</v>
      </c>
      <c r="K495" s="163" t="s">
        <v>2311</v>
      </c>
      <c r="L495" s="163" t="s">
        <v>2341</v>
      </c>
      <c r="M495" s="163">
        <v>10</v>
      </c>
      <c r="N495" s="163" t="s">
        <v>2342</v>
      </c>
      <c r="O495" s="163" t="s">
        <v>4452</v>
      </c>
      <c r="P495" s="163" t="s">
        <v>2344</v>
      </c>
      <c r="Q495" s="163">
        <v>11046</v>
      </c>
      <c r="R495" s="165"/>
    </row>
    <row r="496" spans="1:18">
      <c r="A496" s="163" t="s">
        <v>4453</v>
      </c>
      <c r="B496" s="163" t="s">
        <v>4454</v>
      </c>
      <c r="C496" s="163" t="s">
        <v>1756</v>
      </c>
      <c r="D496" s="163" t="s">
        <v>4455</v>
      </c>
      <c r="E496" s="163">
        <v>8</v>
      </c>
      <c r="F496" s="163" t="s">
        <v>2330</v>
      </c>
      <c r="G496" s="163" t="s">
        <v>2331</v>
      </c>
      <c r="H496" s="164">
        <v>38</v>
      </c>
      <c r="I496" s="163" t="s">
        <v>1249</v>
      </c>
      <c r="J496" s="164" t="s">
        <v>3020</v>
      </c>
      <c r="K496" s="163" t="s">
        <v>2311</v>
      </c>
      <c r="L496" s="163" t="s">
        <v>2333</v>
      </c>
      <c r="M496" s="163">
        <v>6</v>
      </c>
      <c r="N496" s="163" t="s">
        <v>2334</v>
      </c>
      <c r="O496" s="163" t="s">
        <v>4456</v>
      </c>
      <c r="P496" s="163" t="s">
        <v>2336</v>
      </c>
      <c r="Q496" s="163">
        <v>11047</v>
      </c>
      <c r="R496" s="165"/>
    </row>
    <row r="497" spans="1:18">
      <c r="A497" s="163" t="s">
        <v>4457</v>
      </c>
      <c r="B497" s="163" t="s">
        <v>4458</v>
      </c>
      <c r="C497" s="163" t="s">
        <v>1757</v>
      </c>
      <c r="D497" s="163" t="s">
        <v>4459</v>
      </c>
      <c r="E497" s="163">
        <v>8</v>
      </c>
      <c r="F497" s="163" t="s">
        <v>2330</v>
      </c>
      <c r="G497" s="163" t="s">
        <v>2331</v>
      </c>
      <c r="H497" s="164">
        <v>38</v>
      </c>
      <c r="I497" s="163" t="s">
        <v>1249</v>
      </c>
      <c r="J497" s="164" t="s">
        <v>2868</v>
      </c>
      <c r="K497" s="163" t="s">
        <v>2311</v>
      </c>
      <c r="L497" s="163" t="s">
        <v>2333</v>
      </c>
      <c r="M497" s="163">
        <v>6</v>
      </c>
      <c r="N497" s="163" t="s">
        <v>2334</v>
      </c>
      <c r="O497" s="163" t="s">
        <v>4460</v>
      </c>
      <c r="P497" s="163" t="s">
        <v>2336</v>
      </c>
      <c r="Q497" s="163">
        <v>11048</v>
      </c>
      <c r="R497" s="165"/>
    </row>
    <row r="498" spans="1:18">
      <c r="A498" s="163" t="s">
        <v>4461</v>
      </c>
      <c r="B498" s="163" t="s">
        <v>4462</v>
      </c>
      <c r="C498" s="163" t="s">
        <v>1758</v>
      </c>
      <c r="D498" s="163" t="s">
        <v>4463</v>
      </c>
      <c r="E498" s="163">
        <v>8</v>
      </c>
      <c r="F498" s="163" t="s">
        <v>2330</v>
      </c>
      <c r="G498" s="163" t="s">
        <v>2331</v>
      </c>
      <c r="H498" s="164">
        <v>38</v>
      </c>
      <c r="I498" s="163" t="s">
        <v>1249</v>
      </c>
      <c r="J498" s="164" t="s">
        <v>3020</v>
      </c>
      <c r="K498" s="163" t="s">
        <v>2311</v>
      </c>
      <c r="L498" s="163" t="s">
        <v>2333</v>
      </c>
      <c r="M498" s="163">
        <v>6</v>
      </c>
      <c r="N498" s="163" t="s">
        <v>2334</v>
      </c>
      <c r="O498" s="163" t="s">
        <v>4464</v>
      </c>
      <c r="P498" s="163" t="s">
        <v>2336</v>
      </c>
      <c r="Q498" s="163">
        <v>11049</v>
      </c>
      <c r="R498" s="165"/>
    </row>
    <row r="499" spans="1:18">
      <c r="A499" s="163" t="s">
        <v>4465</v>
      </c>
      <c r="B499" s="163" t="s">
        <v>4466</v>
      </c>
      <c r="C499" s="163" t="s">
        <v>1759</v>
      </c>
      <c r="D499" s="163" t="s">
        <v>4467</v>
      </c>
      <c r="E499" s="163">
        <v>8</v>
      </c>
      <c r="F499" s="163" t="s">
        <v>2330</v>
      </c>
      <c r="G499" s="163" t="s">
        <v>2331</v>
      </c>
      <c r="H499" s="164">
        <v>38</v>
      </c>
      <c r="I499" s="163" t="s">
        <v>1249</v>
      </c>
      <c r="J499" s="164" t="s">
        <v>3639</v>
      </c>
      <c r="K499" s="163" t="s">
        <v>2311</v>
      </c>
      <c r="L499" s="163" t="s">
        <v>2450</v>
      </c>
      <c r="M499" s="163">
        <v>2</v>
      </c>
      <c r="N499" s="163" t="s">
        <v>2451</v>
      </c>
      <c r="O499" s="163" t="s">
        <v>4468</v>
      </c>
      <c r="P499" s="163" t="s">
        <v>2453</v>
      </c>
      <c r="Q499" s="163">
        <v>11050</v>
      </c>
      <c r="R499" s="165"/>
    </row>
    <row r="500" spans="1:18">
      <c r="A500" s="163" t="s">
        <v>4469</v>
      </c>
      <c r="B500" s="163" t="s">
        <v>4470</v>
      </c>
      <c r="C500" s="163" t="s">
        <v>1796</v>
      </c>
      <c r="D500" s="163" t="s">
        <v>1253</v>
      </c>
      <c r="E500" s="163">
        <v>8</v>
      </c>
      <c r="F500" s="163" t="s">
        <v>2319</v>
      </c>
      <c r="G500" s="163" t="s">
        <v>2320</v>
      </c>
      <c r="H500" s="164">
        <v>39</v>
      </c>
      <c r="I500" s="163" t="s">
        <v>1253</v>
      </c>
      <c r="J500" s="164" t="s">
        <v>4471</v>
      </c>
      <c r="K500" s="163" t="s">
        <v>2322</v>
      </c>
      <c r="L500" s="163" t="s">
        <v>2311</v>
      </c>
      <c r="M500" s="163">
        <v>16</v>
      </c>
      <c r="N500" s="163" t="s">
        <v>2774</v>
      </c>
      <c r="O500" s="163" t="s">
        <v>4472</v>
      </c>
      <c r="P500" s="163" t="s">
        <v>2652</v>
      </c>
      <c r="Q500" s="163">
        <v>10704</v>
      </c>
      <c r="R500" s="165"/>
    </row>
    <row r="501" spans="1:18">
      <c r="A501" s="163" t="s">
        <v>4473</v>
      </c>
      <c r="B501" s="163" t="s">
        <v>4474</v>
      </c>
      <c r="C501" s="163" t="s">
        <v>1797</v>
      </c>
      <c r="D501" s="163" t="s">
        <v>4475</v>
      </c>
      <c r="E501" s="163">
        <v>8</v>
      </c>
      <c r="F501" s="163" t="s">
        <v>2330</v>
      </c>
      <c r="G501" s="163" t="s">
        <v>2331</v>
      </c>
      <c r="H501" s="164">
        <v>39</v>
      </c>
      <c r="I501" s="163" t="s">
        <v>1253</v>
      </c>
      <c r="J501" s="164" t="s">
        <v>2480</v>
      </c>
      <c r="K501" s="163" t="s">
        <v>2322</v>
      </c>
      <c r="L501" s="163" t="s">
        <v>2333</v>
      </c>
      <c r="M501" s="163">
        <v>7</v>
      </c>
      <c r="N501" s="163" t="s">
        <v>2904</v>
      </c>
      <c r="O501" s="163" t="s">
        <v>4476</v>
      </c>
      <c r="P501" s="163" t="s">
        <v>2726</v>
      </c>
      <c r="Q501" s="163">
        <v>10991</v>
      </c>
      <c r="R501" s="165"/>
    </row>
    <row r="502" spans="1:18">
      <c r="A502" s="163" t="s">
        <v>4477</v>
      </c>
      <c r="B502" s="163" t="s">
        <v>4478</v>
      </c>
      <c r="C502" s="163" t="s">
        <v>1798</v>
      </c>
      <c r="D502" s="163" t="s">
        <v>4479</v>
      </c>
      <c r="E502" s="163">
        <v>8</v>
      </c>
      <c r="F502" s="163" t="s">
        <v>2330</v>
      </c>
      <c r="G502" s="163" t="s">
        <v>2331</v>
      </c>
      <c r="H502" s="164">
        <v>39</v>
      </c>
      <c r="I502" s="163" t="s">
        <v>1253</v>
      </c>
      <c r="J502" s="164" t="s">
        <v>2568</v>
      </c>
      <c r="K502" s="163" t="s">
        <v>2322</v>
      </c>
      <c r="L502" s="163" t="s">
        <v>2333</v>
      </c>
      <c r="M502" s="163">
        <v>6</v>
      </c>
      <c r="N502" s="163" t="s">
        <v>2349</v>
      </c>
      <c r="O502" s="163" t="s">
        <v>4480</v>
      </c>
      <c r="P502" s="163" t="s">
        <v>2336</v>
      </c>
      <c r="Q502" s="163">
        <v>10992</v>
      </c>
      <c r="R502" s="165"/>
    </row>
    <row r="503" spans="1:18">
      <c r="A503" s="163" t="s">
        <v>4481</v>
      </c>
      <c r="B503" s="163" t="s">
        <v>4482</v>
      </c>
      <c r="C503" s="163" t="s">
        <v>1799</v>
      </c>
      <c r="D503" s="163" t="s">
        <v>4483</v>
      </c>
      <c r="E503" s="163">
        <v>8</v>
      </c>
      <c r="F503" s="163" t="s">
        <v>2330</v>
      </c>
      <c r="G503" s="163" t="s">
        <v>2331</v>
      </c>
      <c r="H503" s="164">
        <v>39</v>
      </c>
      <c r="I503" s="163" t="s">
        <v>1253</v>
      </c>
      <c r="J503" s="164" t="s">
        <v>4329</v>
      </c>
      <c r="K503" s="163" t="s">
        <v>2322</v>
      </c>
      <c r="L503" s="163" t="s">
        <v>2341</v>
      </c>
      <c r="M503" s="163">
        <v>10</v>
      </c>
      <c r="N503" s="163" t="s">
        <v>2702</v>
      </c>
      <c r="O503" s="163" t="s">
        <v>4484</v>
      </c>
      <c r="P503" s="163" t="s">
        <v>2344</v>
      </c>
      <c r="Q503" s="163">
        <v>10993</v>
      </c>
      <c r="R503" s="165"/>
    </row>
    <row r="504" spans="1:18">
      <c r="A504" s="163" t="s">
        <v>4485</v>
      </c>
      <c r="B504" s="163" t="s">
        <v>4486</v>
      </c>
      <c r="C504" s="163" t="s">
        <v>1800</v>
      </c>
      <c r="D504" s="163" t="s">
        <v>4487</v>
      </c>
      <c r="E504" s="163">
        <v>8</v>
      </c>
      <c r="F504" s="163" t="s">
        <v>2330</v>
      </c>
      <c r="G504" s="163" t="s">
        <v>2331</v>
      </c>
      <c r="H504" s="164">
        <v>39</v>
      </c>
      <c r="I504" s="163" t="s">
        <v>1253</v>
      </c>
      <c r="J504" s="164" t="s">
        <v>3382</v>
      </c>
      <c r="K504" s="163" t="s">
        <v>2322</v>
      </c>
      <c r="L504" s="163" t="s">
        <v>2333</v>
      </c>
      <c r="M504" s="163">
        <v>6</v>
      </c>
      <c r="N504" s="163" t="s">
        <v>2349</v>
      </c>
      <c r="O504" s="163" t="s">
        <v>4488</v>
      </c>
      <c r="P504" s="163" t="s">
        <v>2336</v>
      </c>
      <c r="Q504" s="163">
        <v>10994</v>
      </c>
      <c r="R504" s="165"/>
    </row>
    <row r="505" spans="1:18">
      <c r="A505" s="163" t="s">
        <v>4489</v>
      </c>
      <c r="B505" s="163" t="s">
        <v>4490</v>
      </c>
      <c r="C505" s="163" t="s">
        <v>1801</v>
      </c>
      <c r="D505" s="163" t="s">
        <v>4491</v>
      </c>
      <c r="E505" s="163">
        <v>8</v>
      </c>
      <c r="F505" s="163" t="s">
        <v>2330</v>
      </c>
      <c r="G505" s="163" t="s">
        <v>2331</v>
      </c>
      <c r="H505" s="164">
        <v>39</v>
      </c>
      <c r="I505" s="163" t="s">
        <v>1253</v>
      </c>
      <c r="J505" s="164" t="s">
        <v>2895</v>
      </c>
      <c r="K505" s="163" t="s">
        <v>2322</v>
      </c>
      <c r="L505" s="163" t="s">
        <v>2333</v>
      </c>
      <c r="M505" s="163">
        <v>5</v>
      </c>
      <c r="N505" s="163" t="s">
        <v>2334</v>
      </c>
      <c r="O505" s="163" t="s">
        <v>4492</v>
      </c>
      <c r="P505" s="163" t="s">
        <v>2362</v>
      </c>
      <c r="Q505" s="163">
        <v>23367</v>
      </c>
      <c r="R505" s="165"/>
    </row>
    <row r="506" spans="1:18">
      <c r="A506" s="163" t="s">
        <v>4493</v>
      </c>
      <c r="B506" s="163" t="s">
        <v>4494</v>
      </c>
      <c r="C506" s="163" t="s">
        <v>1802</v>
      </c>
      <c r="D506" s="163" t="s">
        <v>1254</v>
      </c>
      <c r="E506" s="163">
        <v>8</v>
      </c>
      <c r="F506" s="163" t="s">
        <v>2308</v>
      </c>
      <c r="G506" s="163" t="s">
        <v>2309</v>
      </c>
      <c r="H506" s="164">
        <v>41</v>
      </c>
      <c r="I506" s="163" t="s">
        <v>1254</v>
      </c>
      <c r="J506" s="164" t="s">
        <v>4495</v>
      </c>
      <c r="K506" s="163" t="s">
        <v>2322</v>
      </c>
      <c r="L506" s="163" t="s">
        <v>2312</v>
      </c>
      <c r="M506" s="163">
        <v>19</v>
      </c>
      <c r="N506" s="163" t="s">
        <v>2495</v>
      </c>
      <c r="O506" s="163" t="s">
        <v>4496</v>
      </c>
      <c r="P506" s="163" t="s">
        <v>2497</v>
      </c>
      <c r="Q506" s="163">
        <v>10671</v>
      </c>
      <c r="R506" s="165"/>
    </row>
    <row r="507" spans="1:18">
      <c r="A507" s="163" t="s">
        <v>4497</v>
      </c>
      <c r="B507" s="163" t="s">
        <v>4498</v>
      </c>
      <c r="C507" s="163" t="s">
        <v>1803</v>
      </c>
      <c r="D507" s="163" t="s">
        <v>4499</v>
      </c>
      <c r="E507" s="163">
        <v>8</v>
      </c>
      <c r="F507" s="163" t="s">
        <v>2330</v>
      </c>
      <c r="G507" s="163" t="s">
        <v>2331</v>
      </c>
      <c r="H507" s="164">
        <v>41</v>
      </c>
      <c r="I507" s="163" t="s">
        <v>1254</v>
      </c>
      <c r="J507" s="164" t="s">
        <v>2568</v>
      </c>
      <c r="K507" s="163" t="s">
        <v>2322</v>
      </c>
      <c r="L507" s="163" t="s">
        <v>2333</v>
      </c>
      <c r="M507" s="163">
        <v>6</v>
      </c>
      <c r="N507" s="163" t="s">
        <v>2349</v>
      </c>
      <c r="O507" s="163" t="s">
        <v>4500</v>
      </c>
      <c r="P507" s="163" t="s">
        <v>2336</v>
      </c>
      <c r="Q507" s="163">
        <v>11013</v>
      </c>
      <c r="R507" s="165"/>
    </row>
    <row r="508" spans="1:18">
      <c r="A508" s="163" t="s">
        <v>4501</v>
      </c>
      <c r="B508" s="163" t="s">
        <v>4502</v>
      </c>
      <c r="C508" s="163" t="s">
        <v>1804</v>
      </c>
      <c r="D508" s="163" t="s">
        <v>4503</v>
      </c>
      <c r="E508" s="163">
        <v>8</v>
      </c>
      <c r="F508" s="163" t="s">
        <v>2330</v>
      </c>
      <c r="G508" s="163" t="s">
        <v>2331</v>
      </c>
      <c r="H508" s="164">
        <v>41</v>
      </c>
      <c r="I508" s="163" t="s">
        <v>1254</v>
      </c>
      <c r="J508" s="164" t="s">
        <v>2616</v>
      </c>
      <c r="K508" s="163" t="s">
        <v>2322</v>
      </c>
      <c r="L508" s="163" t="s">
        <v>2333</v>
      </c>
      <c r="M508" s="163">
        <v>6</v>
      </c>
      <c r="N508" s="163" t="s">
        <v>2349</v>
      </c>
      <c r="O508" s="163" t="s">
        <v>4504</v>
      </c>
      <c r="P508" s="163" t="s">
        <v>2336</v>
      </c>
      <c r="Q508" s="163">
        <v>11014</v>
      </c>
      <c r="R508" s="165"/>
    </row>
    <row r="509" spans="1:18">
      <c r="A509" s="163" t="s">
        <v>4505</v>
      </c>
      <c r="B509" s="163" t="s">
        <v>4506</v>
      </c>
      <c r="C509" s="163" t="s">
        <v>2164</v>
      </c>
      <c r="D509" s="163" t="s">
        <v>4507</v>
      </c>
      <c r="E509" s="163">
        <v>8</v>
      </c>
      <c r="F509" s="163" t="s">
        <v>2319</v>
      </c>
      <c r="G509" s="163" t="s">
        <v>2320</v>
      </c>
      <c r="H509" s="164">
        <v>41</v>
      </c>
      <c r="I509" s="163" t="s">
        <v>1254</v>
      </c>
      <c r="J509" s="164" t="s">
        <v>3414</v>
      </c>
      <c r="K509" s="163" t="s">
        <v>2322</v>
      </c>
      <c r="L509" s="163" t="s">
        <v>2323</v>
      </c>
      <c r="M509" s="163">
        <v>14</v>
      </c>
      <c r="N509" s="163" t="s">
        <v>2367</v>
      </c>
      <c r="O509" s="163" t="s">
        <v>4508</v>
      </c>
      <c r="P509" s="163" t="s">
        <v>3300</v>
      </c>
      <c r="Q509" s="163">
        <v>11015</v>
      </c>
      <c r="R509" s="165"/>
    </row>
    <row r="510" spans="1:18">
      <c r="A510" s="163" t="s">
        <v>4509</v>
      </c>
      <c r="B510" s="163" t="s">
        <v>4510</v>
      </c>
      <c r="C510" s="163" t="s">
        <v>1805</v>
      </c>
      <c r="D510" s="163" t="s">
        <v>4511</v>
      </c>
      <c r="E510" s="163">
        <v>8</v>
      </c>
      <c r="F510" s="163" t="s">
        <v>2330</v>
      </c>
      <c r="G510" s="163" t="s">
        <v>2331</v>
      </c>
      <c r="H510" s="164">
        <v>41</v>
      </c>
      <c r="I510" s="163" t="s">
        <v>1254</v>
      </c>
      <c r="J510" s="164" t="s">
        <v>2449</v>
      </c>
      <c r="K510" s="163" t="s">
        <v>2322</v>
      </c>
      <c r="L510" s="163" t="s">
        <v>2450</v>
      </c>
      <c r="M510" s="163">
        <v>2</v>
      </c>
      <c r="N510" s="163" t="s">
        <v>2646</v>
      </c>
      <c r="O510" s="163" t="s">
        <v>4512</v>
      </c>
      <c r="P510" s="163" t="s">
        <v>2453</v>
      </c>
      <c r="Q510" s="163">
        <v>11016</v>
      </c>
      <c r="R510" s="165"/>
    </row>
    <row r="511" spans="1:18">
      <c r="A511" s="163" t="s">
        <v>4513</v>
      </c>
      <c r="B511" s="163" t="s">
        <v>4514</v>
      </c>
      <c r="C511" s="163" t="s">
        <v>1806</v>
      </c>
      <c r="D511" s="163" t="s">
        <v>4515</v>
      </c>
      <c r="E511" s="163">
        <v>8</v>
      </c>
      <c r="F511" s="163" t="s">
        <v>2330</v>
      </c>
      <c r="G511" s="163" t="s">
        <v>2331</v>
      </c>
      <c r="H511" s="164">
        <v>41</v>
      </c>
      <c r="I511" s="163" t="s">
        <v>1254</v>
      </c>
      <c r="J511" s="164" t="s">
        <v>2426</v>
      </c>
      <c r="K511" s="163" t="s">
        <v>2322</v>
      </c>
      <c r="L511" s="163" t="s">
        <v>2333</v>
      </c>
      <c r="M511" s="163">
        <v>6</v>
      </c>
      <c r="N511" s="163" t="s">
        <v>2334</v>
      </c>
      <c r="O511" s="163" t="s">
        <v>4516</v>
      </c>
      <c r="P511" s="163" t="s">
        <v>2336</v>
      </c>
      <c r="Q511" s="163">
        <v>11017</v>
      </c>
      <c r="R511" s="165"/>
    </row>
    <row r="512" spans="1:18">
      <c r="A512" s="163" t="s">
        <v>4517</v>
      </c>
      <c r="B512" s="163" t="s">
        <v>4518</v>
      </c>
      <c r="C512" s="163" t="s">
        <v>1807</v>
      </c>
      <c r="D512" s="163" t="s">
        <v>4519</v>
      </c>
      <c r="E512" s="163">
        <v>8</v>
      </c>
      <c r="F512" s="163" t="s">
        <v>2330</v>
      </c>
      <c r="G512" s="163" t="s">
        <v>2331</v>
      </c>
      <c r="H512" s="164">
        <v>41</v>
      </c>
      <c r="I512" s="163" t="s">
        <v>1254</v>
      </c>
      <c r="J512" s="164" t="s">
        <v>4329</v>
      </c>
      <c r="K512" s="163" t="s">
        <v>2322</v>
      </c>
      <c r="L512" s="163" t="s">
        <v>2383</v>
      </c>
      <c r="M512" s="163">
        <v>12</v>
      </c>
      <c r="N512" s="163" t="s">
        <v>2396</v>
      </c>
      <c r="O512" s="163" t="s">
        <v>4520</v>
      </c>
      <c r="P512" s="163" t="s">
        <v>2398</v>
      </c>
      <c r="Q512" s="163">
        <v>11018</v>
      </c>
      <c r="R512" s="165"/>
    </row>
    <row r="513" spans="1:18">
      <c r="A513" s="163" t="s">
        <v>4521</v>
      </c>
      <c r="B513" s="163" t="s">
        <v>4522</v>
      </c>
      <c r="C513" s="163" t="s">
        <v>1808</v>
      </c>
      <c r="D513" s="163" t="s">
        <v>4523</v>
      </c>
      <c r="E513" s="163">
        <v>8</v>
      </c>
      <c r="F513" s="163" t="s">
        <v>2330</v>
      </c>
      <c r="G513" s="163" t="s">
        <v>2331</v>
      </c>
      <c r="H513" s="164">
        <v>41</v>
      </c>
      <c r="I513" s="163" t="s">
        <v>1254</v>
      </c>
      <c r="J513" s="164" t="s">
        <v>2390</v>
      </c>
      <c r="K513" s="163" t="s">
        <v>2322</v>
      </c>
      <c r="L513" s="163" t="s">
        <v>2333</v>
      </c>
      <c r="M513" s="163">
        <v>5</v>
      </c>
      <c r="N513" s="163" t="s">
        <v>2334</v>
      </c>
      <c r="O513" s="163" t="s">
        <v>4524</v>
      </c>
      <c r="P513" s="163" t="s">
        <v>2362</v>
      </c>
      <c r="Q513" s="163">
        <v>11019</v>
      </c>
      <c r="R513" s="165"/>
    </row>
    <row r="514" spans="1:18">
      <c r="A514" s="163" t="s">
        <v>4525</v>
      </c>
      <c r="B514" s="163" t="s">
        <v>4526</v>
      </c>
      <c r="C514" s="163" t="s">
        <v>1809</v>
      </c>
      <c r="D514" s="163" t="s">
        <v>4527</v>
      </c>
      <c r="E514" s="163">
        <v>8</v>
      </c>
      <c r="F514" s="163" t="s">
        <v>2330</v>
      </c>
      <c r="G514" s="163" t="s">
        <v>2331</v>
      </c>
      <c r="H514" s="164">
        <v>41</v>
      </c>
      <c r="I514" s="163" t="s">
        <v>1254</v>
      </c>
      <c r="J514" s="164" t="s">
        <v>2390</v>
      </c>
      <c r="K514" s="163" t="s">
        <v>2322</v>
      </c>
      <c r="L514" s="163" t="s">
        <v>2333</v>
      </c>
      <c r="M514" s="163">
        <v>6</v>
      </c>
      <c r="N514" s="163" t="s">
        <v>2334</v>
      </c>
      <c r="O514" s="163" t="s">
        <v>4528</v>
      </c>
      <c r="P514" s="163" t="s">
        <v>2336</v>
      </c>
      <c r="Q514" s="163">
        <v>11020</v>
      </c>
      <c r="R514" s="165"/>
    </row>
    <row r="515" spans="1:18">
      <c r="A515" s="163" t="s">
        <v>4529</v>
      </c>
      <c r="B515" s="163" t="s">
        <v>4530</v>
      </c>
      <c r="C515" s="163" t="s">
        <v>1810</v>
      </c>
      <c r="D515" s="163" t="s">
        <v>4531</v>
      </c>
      <c r="E515" s="163">
        <v>8</v>
      </c>
      <c r="F515" s="163" t="s">
        <v>2330</v>
      </c>
      <c r="G515" s="163" t="s">
        <v>2331</v>
      </c>
      <c r="H515" s="164">
        <v>41</v>
      </c>
      <c r="I515" s="163" t="s">
        <v>1254</v>
      </c>
      <c r="J515" s="164" t="s">
        <v>2390</v>
      </c>
      <c r="K515" s="163" t="s">
        <v>2322</v>
      </c>
      <c r="L515" s="163" t="s">
        <v>2333</v>
      </c>
      <c r="M515" s="163">
        <v>6</v>
      </c>
      <c r="N515" s="163" t="s">
        <v>2334</v>
      </c>
      <c r="O515" s="163" t="s">
        <v>4532</v>
      </c>
      <c r="P515" s="163" t="s">
        <v>2336</v>
      </c>
      <c r="Q515" s="163">
        <v>11021</v>
      </c>
      <c r="R515" s="165"/>
    </row>
    <row r="516" spans="1:18">
      <c r="A516" s="163" t="s">
        <v>4533</v>
      </c>
      <c r="B516" s="163" t="s">
        <v>4534</v>
      </c>
      <c r="C516" s="163" t="s">
        <v>1811</v>
      </c>
      <c r="D516" s="163" t="s">
        <v>4535</v>
      </c>
      <c r="E516" s="163">
        <v>8</v>
      </c>
      <c r="F516" s="163" t="s">
        <v>2330</v>
      </c>
      <c r="G516" s="163" t="s">
        <v>2331</v>
      </c>
      <c r="H516" s="164">
        <v>41</v>
      </c>
      <c r="I516" s="163" t="s">
        <v>1254</v>
      </c>
      <c r="J516" s="164" t="s">
        <v>4536</v>
      </c>
      <c r="K516" s="163" t="s">
        <v>2322</v>
      </c>
      <c r="L516" s="163" t="s">
        <v>2333</v>
      </c>
      <c r="M516" s="163">
        <v>6</v>
      </c>
      <c r="N516" s="163" t="s">
        <v>2334</v>
      </c>
      <c r="O516" s="163" t="s">
        <v>4537</v>
      </c>
      <c r="P516" s="163" t="s">
        <v>2336</v>
      </c>
      <c r="Q516" s="163">
        <v>11022</v>
      </c>
      <c r="R516" s="165"/>
    </row>
    <row r="517" spans="1:18">
      <c r="A517" s="163" t="s">
        <v>4538</v>
      </c>
      <c r="B517" s="163" t="s">
        <v>4539</v>
      </c>
      <c r="C517" s="163" t="s">
        <v>1812</v>
      </c>
      <c r="D517" s="163" t="s">
        <v>4540</v>
      </c>
      <c r="E517" s="163">
        <v>8</v>
      </c>
      <c r="F517" s="163" t="s">
        <v>2330</v>
      </c>
      <c r="G517" s="163" t="s">
        <v>2331</v>
      </c>
      <c r="H517" s="164">
        <v>41</v>
      </c>
      <c r="I517" s="163" t="s">
        <v>1254</v>
      </c>
      <c r="J517" s="164" t="s">
        <v>4541</v>
      </c>
      <c r="K517" s="163" t="s">
        <v>2322</v>
      </c>
      <c r="L517" s="163" t="s">
        <v>2383</v>
      </c>
      <c r="M517" s="163">
        <v>12</v>
      </c>
      <c r="N517" s="163" t="s">
        <v>2396</v>
      </c>
      <c r="O517" s="163" t="s">
        <v>4542</v>
      </c>
      <c r="P517" s="163" t="s">
        <v>2398</v>
      </c>
      <c r="Q517" s="163">
        <v>11023</v>
      </c>
      <c r="R517" s="165"/>
    </row>
    <row r="518" spans="1:18">
      <c r="A518" s="163" t="s">
        <v>4543</v>
      </c>
      <c r="B518" s="163" t="s">
        <v>4544</v>
      </c>
      <c r="C518" s="163" t="s">
        <v>1813</v>
      </c>
      <c r="D518" s="163" t="s">
        <v>4545</v>
      </c>
      <c r="E518" s="163">
        <v>8</v>
      </c>
      <c r="F518" s="163" t="s">
        <v>2330</v>
      </c>
      <c r="G518" s="163" t="s">
        <v>2331</v>
      </c>
      <c r="H518" s="164">
        <v>41</v>
      </c>
      <c r="I518" s="163" t="s">
        <v>1254</v>
      </c>
      <c r="J518" s="164" t="s">
        <v>2372</v>
      </c>
      <c r="K518" s="163" t="s">
        <v>2322</v>
      </c>
      <c r="L518" s="163" t="s">
        <v>2333</v>
      </c>
      <c r="M518" s="163">
        <v>6</v>
      </c>
      <c r="N518" s="163" t="s">
        <v>2334</v>
      </c>
      <c r="O518" s="163" t="s">
        <v>4546</v>
      </c>
      <c r="P518" s="163" t="s">
        <v>2336</v>
      </c>
      <c r="Q518" s="163">
        <v>11024</v>
      </c>
      <c r="R518" s="165"/>
    </row>
    <row r="519" spans="1:18">
      <c r="A519" s="163" t="s">
        <v>4547</v>
      </c>
      <c r="B519" s="163" t="s">
        <v>4548</v>
      </c>
      <c r="C519" s="163" t="s">
        <v>1814</v>
      </c>
      <c r="D519" s="163" t="s">
        <v>4549</v>
      </c>
      <c r="E519" s="163">
        <v>8</v>
      </c>
      <c r="F519" s="163" t="s">
        <v>2330</v>
      </c>
      <c r="G519" s="163" t="s">
        <v>2331</v>
      </c>
      <c r="H519" s="164">
        <v>41</v>
      </c>
      <c r="I519" s="163" t="s">
        <v>1254</v>
      </c>
      <c r="J519" s="164" t="s">
        <v>4550</v>
      </c>
      <c r="K519" s="163" t="s">
        <v>2322</v>
      </c>
      <c r="L519" s="163" t="s">
        <v>2341</v>
      </c>
      <c r="M519" s="163">
        <v>10</v>
      </c>
      <c r="N519" s="163" t="s">
        <v>2702</v>
      </c>
      <c r="O519" s="163" t="s">
        <v>4551</v>
      </c>
      <c r="P519" s="163" t="s">
        <v>2344</v>
      </c>
      <c r="Q519" s="163">
        <v>11025</v>
      </c>
      <c r="R519" s="165"/>
    </row>
    <row r="520" spans="1:18">
      <c r="A520" s="163" t="s">
        <v>4552</v>
      </c>
      <c r="B520" s="163" t="s">
        <v>4553</v>
      </c>
      <c r="C520" s="163" t="s">
        <v>1815</v>
      </c>
      <c r="D520" s="163" t="s">
        <v>4554</v>
      </c>
      <c r="E520" s="163">
        <v>8</v>
      </c>
      <c r="F520" s="163" t="s">
        <v>2330</v>
      </c>
      <c r="G520" s="163" t="s">
        <v>2331</v>
      </c>
      <c r="H520" s="164">
        <v>41</v>
      </c>
      <c r="I520" s="163" t="s">
        <v>1254</v>
      </c>
      <c r="J520" s="164" t="s">
        <v>2390</v>
      </c>
      <c r="K520" s="163" t="s">
        <v>2322</v>
      </c>
      <c r="L520" s="163" t="s">
        <v>2333</v>
      </c>
      <c r="M520" s="163">
        <v>5</v>
      </c>
      <c r="N520" s="163" t="s">
        <v>2360</v>
      </c>
      <c r="O520" s="163" t="s">
        <v>4555</v>
      </c>
      <c r="P520" s="163" t="s">
        <v>2362</v>
      </c>
      <c r="Q520" s="163">
        <v>11026</v>
      </c>
      <c r="R520" s="165"/>
    </row>
    <row r="521" spans="1:18">
      <c r="A521" s="163" t="s">
        <v>4556</v>
      </c>
      <c r="B521" s="163" t="s">
        <v>4557</v>
      </c>
      <c r="C521" s="163" t="s">
        <v>1816</v>
      </c>
      <c r="D521" s="163" t="s">
        <v>4558</v>
      </c>
      <c r="E521" s="163">
        <v>8</v>
      </c>
      <c r="F521" s="163" t="s">
        <v>2330</v>
      </c>
      <c r="G521" s="163" t="s">
        <v>2331</v>
      </c>
      <c r="H521" s="164">
        <v>41</v>
      </c>
      <c r="I521" s="163" t="s">
        <v>1254</v>
      </c>
      <c r="J521" s="164" t="s">
        <v>2546</v>
      </c>
      <c r="K521" s="163" t="s">
        <v>2322</v>
      </c>
      <c r="L521" s="163" t="s">
        <v>2333</v>
      </c>
      <c r="M521" s="163">
        <v>5</v>
      </c>
      <c r="N521" s="163" t="s">
        <v>2360</v>
      </c>
      <c r="O521" s="163" t="s">
        <v>4559</v>
      </c>
      <c r="P521" s="163" t="s">
        <v>2362</v>
      </c>
      <c r="Q521" s="163">
        <v>11027</v>
      </c>
      <c r="R521" s="165"/>
    </row>
    <row r="522" spans="1:18">
      <c r="A522" s="163" t="s">
        <v>4560</v>
      </c>
      <c r="B522" s="163" t="s">
        <v>4561</v>
      </c>
      <c r="C522" s="163" t="s">
        <v>1817</v>
      </c>
      <c r="D522" s="163" t="s">
        <v>4562</v>
      </c>
      <c r="E522" s="163">
        <v>8</v>
      </c>
      <c r="F522" s="163" t="s">
        <v>2330</v>
      </c>
      <c r="G522" s="163" t="s">
        <v>2331</v>
      </c>
      <c r="H522" s="164">
        <v>41</v>
      </c>
      <c r="I522" s="163" t="s">
        <v>1254</v>
      </c>
      <c r="J522" s="164" t="s">
        <v>2390</v>
      </c>
      <c r="K522" s="163" t="s">
        <v>2322</v>
      </c>
      <c r="L522" s="163" t="s">
        <v>2333</v>
      </c>
      <c r="M522" s="163">
        <v>5</v>
      </c>
      <c r="N522" s="163" t="s">
        <v>2360</v>
      </c>
      <c r="O522" s="163" t="s">
        <v>4563</v>
      </c>
      <c r="P522" s="163" t="s">
        <v>2362</v>
      </c>
      <c r="Q522" s="163">
        <v>11028</v>
      </c>
      <c r="R522" s="165"/>
    </row>
    <row r="523" spans="1:18">
      <c r="A523" s="163" t="s">
        <v>4564</v>
      </c>
      <c r="B523" s="163" t="s">
        <v>4565</v>
      </c>
      <c r="C523" s="163" t="s">
        <v>1818</v>
      </c>
      <c r="D523" s="163" t="s">
        <v>4566</v>
      </c>
      <c r="E523" s="163">
        <v>8</v>
      </c>
      <c r="F523" s="163" t="s">
        <v>2330</v>
      </c>
      <c r="G523" s="163" t="s">
        <v>2331</v>
      </c>
      <c r="H523" s="164">
        <v>41</v>
      </c>
      <c r="I523" s="163" t="s">
        <v>1254</v>
      </c>
      <c r="J523" s="164" t="s">
        <v>2390</v>
      </c>
      <c r="K523" s="163" t="s">
        <v>2322</v>
      </c>
      <c r="L523" s="163" t="s">
        <v>2333</v>
      </c>
      <c r="M523" s="163">
        <v>5</v>
      </c>
      <c r="N523" s="163" t="s">
        <v>2360</v>
      </c>
      <c r="O523" s="163" t="s">
        <v>4567</v>
      </c>
      <c r="P523" s="163" t="s">
        <v>2362</v>
      </c>
      <c r="Q523" s="163">
        <v>11029</v>
      </c>
      <c r="R523" s="165"/>
    </row>
    <row r="524" spans="1:18">
      <c r="A524" s="163" t="s">
        <v>4568</v>
      </c>
      <c r="B524" s="163" t="s">
        <v>4569</v>
      </c>
      <c r="C524" s="163" t="s">
        <v>1819</v>
      </c>
      <c r="D524" s="163" t="s">
        <v>4570</v>
      </c>
      <c r="E524" s="163">
        <v>8</v>
      </c>
      <c r="F524" s="163" t="s">
        <v>2330</v>
      </c>
      <c r="G524" s="163" t="s">
        <v>2331</v>
      </c>
      <c r="H524" s="164">
        <v>41</v>
      </c>
      <c r="I524" s="163" t="s">
        <v>1254</v>
      </c>
      <c r="J524" s="164" t="s">
        <v>4571</v>
      </c>
      <c r="K524" s="163" t="s">
        <v>2322</v>
      </c>
      <c r="L524" s="163" t="s">
        <v>2341</v>
      </c>
      <c r="M524" s="163">
        <v>10</v>
      </c>
      <c r="N524" s="163" t="s">
        <v>2702</v>
      </c>
      <c r="O524" s="163" t="s">
        <v>4572</v>
      </c>
      <c r="P524" s="163" t="s">
        <v>2344</v>
      </c>
      <c r="Q524" s="163">
        <v>11446</v>
      </c>
      <c r="R524" s="165"/>
    </row>
    <row r="525" spans="1:18">
      <c r="A525" s="163" t="s">
        <v>4573</v>
      </c>
      <c r="B525" s="163" t="s">
        <v>4574</v>
      </c>
      <c r="C525" s="163" t="s">
        <v>2165</v>
      </c>
      <c r="D525" s="163" t="s">
        <v>1820</v>
      </c>
      <c r="E525" s="163">
        <v>8</v>
      </c>
      <c r="F525" s="163" t="s">
        <v>2330</v>
      </c>
      <c r="G525" s="163" t="s">
        <v>2331</v>
      </c>
      <c r="H525" s="164">
        <v>41</v>
      </c>
      <c r="I525" s="163" t="s">
        <v>1254</v>
      </c>
      <c r="J525" s="164" t="s">
        <v>2449</v>
      </c>
      <c r="K525" s="163" t="s">
        <v>2311</v>
      </c>
      <c r="L525" s="163" t="s">
        <v>2450</v>
      </c>
      <c r="M525" s="163">
        <v>3</v>
      </c>
      <c r="N525" s="163" t="s">
        <v>2490</v>
      </c>
      <c r="O525" s="163" t="s">
        <v>4575</v>
      </c>
      <c r="P525" s="163" t="s">
        <v>3038</v>
      </c>
      <c r="Q525" s="163">
        <v>25058</v>
      </c>
      <c r="R525" s="165"/>
    </row>
    <row r="526" spans="1:18">
      <c r="A526" s="163" t="s">
        <v>4576</v>
      </c>
      <c r="B526" s="163" t="s">
        <v>4577</v>
      </c>
      <c r="C526" s="163" t="s">
        <v>2166</v>
      </c>
      <c r="D526" s="163" t="s">
        <v>1821</v>
      </c>
      <c r="E526" s="163">
        <v>8</v>
      </c>
      <c r="F526" s="163" t="s">
        <v>2330</v>
      </c>
      <c r="G526" s="163" t="s">
        <v>2331</v>
      </c>
      <c r="H526" s="164">
        <v>41</v>
      </c>
      <c r="I526" s="163" t="s">
        <v>1254</v>
      </c>
      <c r="J526" s="164" t="s">
        <v>2489</v>
      </c>
      <c r="K526" s="163" t="s">
        <v>2311</v>
      </c>
      <c r="L526" s="163" t="s">
        <v>2450</v>
      </c>
      <c r="M526" s="163">
        <v>3</v>
      </c>
      <c r="N526" s="163" t="s">
        <v>2646</v>
      </c>
      <c r="O526" s="163" t="s">
        <v>4578</v>
      </c>
      <c r="P526" s="163" t="s">
        <v>3038</v>
      </c>
      <c r="Q526" s="163">
        <v>25059</v>
      </c>
      <c r="R526" s="165"/>
    </row>
    <row r="527" spans="1:18">
      <c r="A527" s="163" t="s">
        <v>4579</v>
      </c>
      <c r="B527" s="163" t="s">
        <v>4580</v>
      </c>
      <c r="C527" s="163" t="s">
        <v>1760</v>
      </c>
      <c r="D527" s="163" t="s">
        <v>1250</v>
      </c>
      <c r="E527" s="163">
        <v>8</v>
      </c>
      <c r="F527" s="163" t="s">
        <v>2319</v>
      </c>
      <c r="G527" s="163" t="s">
        <v>2320</v>
      </c>
      <c r="H527" s="164">
        <v>42</v>
      </c>
      <c r="I527" s="163" t="s">
        <v>1250</v>
      </c>
      <c r="J527" s="164" t="s">
        <v>4581</v>
      </c>
      <c r="K527" s="163" t="s">
        <v>2311</v>
      </c>
      <c r="L527" s="163" t="s">
        <v>2311</v>
      </c>
      <c r="M527" s="163">
        <v>17</v>
      </c>
      <c r="N527" s="163" t="s">
        <v>2457</v>
      </c>
      <c r="O527" s="163" t="s">
        <v>4582</v>
      </c>
      <c r="P527" s="163" t="s">
        <v>2459</v>
      </c>
      <c r="Q527" s="163">
        <v>10705</v>
      </c>
      <c r="R527" s="165"/>
    </row>
    <row r="528" spans="1:18">
      <c r="A528" s="163" t="s">
        <v>4583</v>
      </c>
      <c r="B528" s="163" t="s">
        <v>4584</v>
      </c>
      <c r="C528" s="163" t="s">
        <v>1761</v>
      </c>
      <c r="D528" s="163" t="s">
        <v>4585</v>
      </c>
      <c r="E528" s="163">
        <v>8</v>
      </c>
      <c r="F528" s="163" t="s">
        <v>2330</v>
      </c>
      <c r="G528" s="163" t="s">
        <v>2331</v>
      </c>
      <c r="H528" s="164">
        <v>42</v>
      </c>
      <c r="I528" s="163" t="s">
        <v>1250</v>
      </c>
      <c r="J528" s="164" t="s">
        <v>2463</v>
      </c>
      <c r="K528" s="163" t="s">
        <v>2311</v>
      </c>
      <c r="L528" s="163" t="s">
        <v>2333</v>
      </c>
      <c r="M528" s="163">
        <v>5</v>
      </c>
      <c r="N528" s="163" t="s">
        <v>2360</v>
      </c>
      <c r="O528" s="163" t="s">
        <v>4586</v>
      </c>
      <c r="P528" s="163" t="s">
        <v>2362</v>
      </c>
      <c r="Q528" s="163">
        <v>11030</v>
      </c>
      <c r="R528" s="165"/>
    </row>
    <row r="529" spans="1:18">
      <c r="A529" s="163" t="s">
        <v>4587</v>
      </c>
      <c r="B529" s="163" t="s">
        <v>4588</v>
      </c>
      <c r="C529" s="163" t="s">
        <v>1762</v>
      </c>
      <c r="D529" s="163" t="s">
        <v>4589</v>
      </c>
      <c r="E529" s="163">
        <v>8</v>
      </c>
      <c r="F529" s="163" t="s">
        <v>2330</v>
      </c>
      <c r="G529" s="163" t="s">
        <v>2331</v>
      </c>
      <c r="H529" s="164">
        <v>42</v>
      </c>
      <c r="I529" s="163" t="s">
        <v>1250</v>
      </c>
      <c r="J529" s="164" t="s">
        <v>2348</v>
      </c>
      <c r="K529" s="163" t="s">
        <v>2311</v>
      </c>
      <c r="L529" s="163" t="s">
        <v>2333</v>
      </c>
      <c r="M529" s="163">
        <v>6</v>
      </c>
      <c r="N529" s="163" t="s">
        <v>2349</v>
      </c>
      <c r="O529" s="163" t="s">
        <v>4590</v>
      </c>
      <c r="P529" s="163" t="s">
        <v>2336</v>
      </c>
      <c r="Q529" s="163">
        <v>11031</v>
      </c>
      <c r="R529" s="165"/>
    </row>
    <row r="530" spans="1:18">
      <c r="A530" s="163" t="s">
        <v>4591</v>
      </c>
      <c r="B530" s="163" t="s">
        <v>4592</v>
      </c>
      <c r="C530" s="163" t="s">
        <v>1763</v>
      </c>
      <c r="D530" s="163" t="s">
        <v>4593</v>
      </c>
      <c r="E530" s="163">
        <v>8</v>
      </c>
      <c r="F530" s="163" t="s">
        <v>2330</v>
      </c>
      <c r="G530" s="163" t="s">
        <v>2331</v>
      </c>
      <c r="H530" s="164">
        <v>42</v>
      </c>
      <c r="I530" s="163" t="s">
        <v>1250</v>
      </c>
      <c r="J530" s="164" t="s">
        <v>3029</v>
      </c>
      <c r="K530" s="163" t="s">
        <v>2311</v>
      </c>
      <c r="L530" s="163" t="s">
        <v>2333</v>
      </c>
      <c r="M530" s="163">
        <v>6</v>
      </c>
      <c r="N530" s="163" t="s">
        <v>2334</v>
      </c>
      <c r="O530" s="163" t="s">
        <v>4594</v>
      </c>
      <c r="P530" s="163" t="s">
        <v>2336</v>
      </c>
      <c r="Q530" s="163">
        <v>11032</v>
      </c>
      <c r="R530" s="165"/>
    </row>
    <row r="531" spans="1:18">
      <c r="A531" s="163" t="s">
        <v>4595</v>
      </c>
      <c r="B531" s="163" t="s">
        <v>4596</v>
      </c>
      <c r="C531" s="163" t="s">
        <v>1764</v>
      </c>
      <c r="D531" s="163" t="s">
        <v>4597</v>
      </c>
      <c r="E531" s="163">
        <v>8</v>
      </c>
      <c r="F531" s="163" t="s">
        <v>2330</v>
      </c>
      <c r="G531" s="163" t="s">
        <v>2331</v>
      </c>
      <c r="H531" s="164">
        <v>42</v>
      </c>
      <c r="I531" s="163" t="s">
        <v>1250</v>
      </c>
      <c r="J531" s="164" t="s">
        <v>3207</v>
      </c>
      <c r="K531" s="163" t="s">
        <v>2311</v>
      </c>
      <c r="L531" s="163" t="s">
        <v>2450</v>
      </c>
      <c r="M531" s="163">
        <v>2</v>
      </c>
      <c r="N531" s="163" t="s">
        <v>2451</v>
      </c>
      <c r="O531" s="163" t="s">
        <v>4598</v>
      </c>
      <c r="P531" s="163" t="s">
        <v>2453</v>
      </c>
      <c r="Q531" s="163">
        <v>11033</v>
      </c>
      <c r="R531" s="165"/>
    </row>
    <row r="532" spans="1:18">
      <c r="A532" s="163" t="s">
        <v>4599</v>
      </c>
      <c r="B532" s="163" t="s">
        <v>4600</v>
      </c>
      <c r="C532" s="163" t="s">
        <v>1765</v>
      </c>
      <c r="D532" s="163" t="s">
        <v>4601</v>
      </c>
      <c r="E532" s="163">
        <v>8</v>
      </c>
      <c r="F532" s="163" t="s">
        <v>2330</v>
      </c>
      <c r="G532" s="163" t="s">
        <v>2331</v>
      </c>
      <c r="H532" s="164">
        <v>42</v>
      </c>
      <c r="I532" s="163" t="s">
        <v>1250</v>
      </c>
      <c r="J532" s="164" t="s">
        <v>2546</v>
      </c>
      <c r="K532" s="163" t="s">
        <v>2311</v>
      </c>
      <c r="L532" s="163" t="s">
        <v>2333</v>
      </c>
      <c r="M532" s="163">
        <v>5</v>
      </c>
      <c r="N532" s="163" t="s">
        <v>2360</v>
      </c>
      <c r="O532" s="163" t="s">
        <v>4602</v>
      </c>
      <c r="P532" s="163" t="s">
        <v>2362</v>
      </c>
      <c r="Q532" s="163">
        <v>11034</v>
      </c>
      <c r="R532" s="165"/>
    </row>
    <row r="533" spans="1:18">
      <c r="A533" s="163" t="s">
        <v>4603</v>
      </c>
      <c r="B533" s="163" t="s">
        <v>4604</v>
      </c>
      <c r="C533" s="163" t="s">
        <v>1766</v>
      </c>
      <c r="D533" s="163" t="s">
        <v>4605</v>
      </c>
      <c r="E533" s="163">
        <v>8</v>
      </c>
      <c r="F533" s="163" t="s">
        <v>2330</v>
      </c>
      <c r="G533" s="163" t="s">
        <v>2331</v>
      </c>
      <c r="H533" s="164">
        <v>42</v>
      </c>
      <c r="I533" s="163" t="s">
        <v>1250</v>
      </c>
      <c r="J533" s="164" t="s">
        <v>4606</v>
      </c>
      <c r="K533" s="163" t="s">
        <v>2311</v>
      </c>
      <c r="L533" s="163" t="s">
        <v>2333</v>
      </c>
      <c r="M533" s="163">
        <v>5</v>
      </c>
      <c r="N533" s="163" t="s">
        <v>2360</v>
      </c>
      <c r="O533" s="163" t="s">
        <v>4607</v>
      </c>
      <c r="P533" s="163" t="s">
        <v>2362</v>
      </c>
      <c r="Q533" s="163">
        <v>11035</v>
      </c>
      <c r="R533" s="165"/>
    </row>
    <row r="534" spans="1:18">
      <c r="A534" s="163" t="s">
        <v>4608</v>
      </c>
      <c r="B534" s="163" t="s">
        <v>4609</v>
      </c>
      <c r="C534" s="163" t="s">
        <v>1767</v>
      </c>
      <c r="D534" s="163" t="s">
        <v>4610</v>
      </c>
      <c r="E534" s="163">
        <v>8</v>
      </c>
      <c r="F534" s="163" t="s">
        <v>2330</v>
      </c>
      <c r="G534" s="163" t="s">
        <v>2331</v>
      </c>
      <c r="H534" s="164">
        <v>42</v>
      </c>
      <c r="I534" s="163" t="s">
        <v>1250</v>
      </c>
      <c r="J534" s="164" t="s">
        <v>3875</v>
      </c>
      <c r="K534" s="163" t="s">
        <v>2311</v>
      </c>
      <c r="L534" s="163" t="s">
        <v>2333</v>
      </c>
      <c r="M534" s="163">
        <v>10</v>
      </c>
      <c r="N534" s="163" t="s">
        <v>2904</v>
      </c>
      <c r="O534" s="163" t="s">
        <v>4611</v>
      </c>
      <c r="P534" s="163" t="s">
        <v>2344</v>
      </c>
      <c r="Q534" s="163">
        <v>11036</v>
      </c>
      <c r="R534" s="165"/>
    </row>
    <row r="535" spans="1:18">
      <c r="A535" s="163" t="s">
        <v>4612</v>
      </c>
      <c r="B535" s="163" t="s">
        <v>4613</v>
      </c>
      <c r="C535" s="163" t="s">
        <v>1768</v>
      </c>
      <c r="D535" s="163" t="s">
        <v>4614</v>
      </c>
      <c r="E535" s="163">
        <v>8</v>
      </c>
      <c r="F535" s="163" t="s">
        <v>2330</v>
      </c>
      <c r="G535" s="163" t="s">
        <v>2331</v>
      </c>
      <c r="H535" s="164">
        <v>42</v>
      </c>
      <c r="I535" s="163" t="s">
        <v>1250</v>
      </c>
      <c r="J535" s="164" t="s">
        <v>3382</v>
      </c>
      <c r="K535" s="163" t="s">
        <v>2311</v>
      </c>
      <c r="L535" s="163" t="s">
        <v>2333</v>
      </c>
      <c r="M535" s="163">
        <v>5</v>
      </c>
      <c r="N535" s="163" t="s">
        <v>2334</v>
      </c>
      <c r="O535" s="163" t="s">
        <v>4615</v>
      </c>
      <c r="P535" s="163" t="s">
        <v>2362</v>
      </c>
      <c r="Q535" s="163">
        <v>11037</v>
      </c>
      <c r="R535" s="165"/>
    </row>
    <row r="536" spans="1:18">
      <c r="A536" s="163" t="s">
        <v>4616</v>
      </c>
      <c r="B536" s="163" t="s">
        <v>4617</v>
      </c>
      <c r="C536" s="163" t="s">
        <v>1769</v>
      </c>
      <c r="D536" s="163" t="s">
        <v>4618</v>
      </c>
      <c r="E536" s="163">
        <v>8</v>
      </c>
      <c r="F536" s="163" t="s">
        <v>2330</v>
      </c>
      <c r="G536" s="163" t="s">
        <v>2331</v>
      </c>
      <c r="H536" s="164">
        <v>42</v>
      </c>
      <c r="I536" s="163" t="s">
        <v>1250</v>
      </c>
      <c r="J536" s="164" t="s">
        <v>2390</v>
      </c>
      <c r="K536" s="163" t="s">
        <v>2311</v>
      </c>
      <c r="L536" s="163" t="s">
        <v>2333</v>
      </c>
      <c r="M536" s="163">
        <v>5</v>
      </c>
      <c r="N536" s="163" t="s">
        <v>2360</v>
      </c>
      <c r="O536" s="163" t="s">
        <v>4619</v>
      </c>
      <c r="P536" s="163" t="s">
        <v>2362</v>
      </c>
      <c r="Q536" s="163">
        <v>11038</v>
      </c>
      <c r="R536" s="165"/>
    </row>
    <row r="537" spans="1:18">
      <c r="A537" s="163" t="s">
        <v>4620</v>
      </c>
      <c r="B537" s="163" t="s">
        <v>4621</v>
      </c>
      <c r="C537" s="163" t="s">
        <v>1770</v>
      </c>
      <c r="D537" s="163" t="s">
        <v>4622</v>
      </c>
      <c r="E537" s="163">
        <v>8</v>
      </c>
      <c r="F537" s="163" t="s">
        <v>2330</v>
      </c>
      <c r="G537" s="163" t="s">
        <v>2331</v>
      </c>
      <c r="H537" s="164">
        <v>42</v>
      </c>
      <c r="I537" s="163" t="s">
        <v>1250</v>
      </c>
      <c r="J537" s="164" t="s">
        <v>2395</v>
      </c>
      <c r="K537" s="163" t="s">
        <v>2322</v>
      </c>
      <c r="L537" s="163" t="s">
        <v>2333</v>
      </c>
      <c r="M537" s="163">
        <v>6</v>
      </c>
      <c r="N537" s="163" t="s">
        <v>2334</v>
      </c>
      <c r="O537" s="163" t="s">
        <v>4623</v>
      </c>
      <c r="P537" s="163" t="s">
        <v>2336</v>
      </c>
      <c r="Q537" s="163">
        <v>11039</v>
      </c>
      <c r="R537" s="165"/>
    </row>
    <row r="538" spans="1:18">
      <c r="A538" s="163" t="s">
        <v>4624</v>
      </c>
      <c r="B538" s="163" t="s">
        <v>4625</v>
      </c>
      <c r="C538" s="163" t="s">
        <v>1771</v>
      </c>
      <c r="D538" s="163" t="s">
        <v>4626</v>
      </c>
      <c r="E538" s="163">
        <v>8</v>
      </c>
      <c r="F538" s="163" t="s">
        <v>2330</v>
      </c>
      <c r="G538" s="163" t="s">
        <v>2331</v>
      </c>
      <c r="H538" s="164">
        <v>42</v>
      </c>
      <c r="I538" s="163" t="s">
        <v>1250</v>
      </c>
      <c r="J538" s="164" t="s">
        <v>2348</v>
      </c>
      <c r="K538" s="163" t="s">
        <v>2311</v>
      </c>
      <c r="L538" s="163" t="s">
        <v>2383</v>
      </c>
      <c r="M538" s="163">
        <v>12</v>
      </c>
      <c r="N538" s="163" t="s">
        <v>2396</v>
      </c>
      <c r="O538" s="163" t="s">
        <v>4627</v>
      </c>
      <c r="P538" s="163" t="s">
        <v>2398</v>
      </c>
      <c r="Q538" s="163">
        <v>11447</v>
      </c>
      <c r="R538" s="165"/>
    </row>
    <row r="539" spans="1:18">
      <c r="A539" s="163" t="s">
        <v>4628</v>
      </c>
      <c r="B539" s="163" t="s">
        <v>4629</v>
      </c>
      <c r="C539" s="163" t="s">
        <v>1772</v>
      </c>
      <c r="D539" s="163" t="s">
        <v>4630</v>
      </c>
      <c r="E539" s="163">
        <v>8</v>
      </c>
      <c r="F539" s="163" t="s">
        <v>2330</v>
      </c>
      <c r="G539" s="163" t="s">
        <v>2331</v>
      </c>
      <c r="H539" s="164">
        <v>42</v>
      </c>
      <c r="I539" s="163" t="s">
        <v>1250</v>
      </c>
      <c r="J539" s="164" t="s">
        <v>2426</v>
      </c>
      <c r="K539" s="163" t="s">
        <v>2311</v>
      </c>
      <c r="L539" s="163" t="s">
        <v>2333</v>
      </c>
      <c r="M539" s="163">
        <v>6</v>
      </c>
      <c r="N539" s="163" t="s">
        <v>2334</v>
      </c>
      <c r="O539" s="163" t="s">
        <v>4631</v>
      </c>
      <c r="P539" s="163" t="s">
        <v>2336</v>
      </c>
      <c r="Q539" s="163">
        <v>14133</v>
      </c>
      <c r="R539" s="165"/>
    </row>
    <row r="540" spans="1:18">
      <c r="A540" s="163" t="s">
        <v>4632</v>
      </c>
      <c r="B540" s="163" t="s">
        <v>4633</v>
      </c>
      <c r="C540" s="163" t="s">
        <v>2159</v>
      </c>
      <c r="D540" s="163" t="s">
        <v>4634</v>
      </c>
      <c r="E540" s="163">
        <v>8</v>
      </c>
      <c r="F540" s="163" t="s">
        <v>2330</v>
      </c>
      <c r="G540" s="163" t="s">
        <v>2331</v>
      </c>
      <c r="H540" s="164">
        <v>42</v>
      </c>
      <c r="I540" s="163" t="s">
        <v>1250</v>
      </c>
      <c r="J540" s="164" t="s">
        <v>3504</v>
      </c>
      <c r="K540" s="163" t="s">
        <v>2311</v>
      </c>
      <c r="L540" s="163" t="s">
        <v>2450</v>
      </c>
      <c r="M540" s="163">
        <v>3</v>
      </c>
      <c r="N540" s="163" t="s">
        <v>2490</v>
      </c>
      <c r="O540" s="163" t="s">
        <v>4635</v>
      </c>
      <c r="P540" s="163" t="s">
        <v>3038</v>
      </c>
      <c r="Q540" s="163">
        <v>28861</v>
      </c>
      <c r="R540" s="165"/>
    </row>
    <row r="541" spans="1:18">
      <c r="A541" s="163" t="s">
        <v>4636</v>
      </c>
      <c r="B541" s="163" t="s">
        <v>4637</v>
      </c>
      <c r="C541" s="163" t="s">
        <v>1790</v>
      </c>
      <c r="D541" s="163" t="s">
        <v>1252</v>
      </c>
      <c r="E541" s="163">
        <v>8</v>
      </c>
      <c r="F541" s="163" t="s">
        <v>2319</v>
      </c>
      <c r="G541" s="163" t="s">
        <v>2320</v>
      </c>
      <c r="H541" s="164">
        <v>43</v>
      </c>
      <c r="I541" s="163" t="s">
        <v>1252</v>
      </c>
      <c r="J541" s="164" t="s">
        <v>4638</v>
      </c>
      <c r="K541" s="163" t="s">
        <v>2311</v>
      </c>
      <c r="L541" s="163" t="s">
        <v>2311</v>
      </c>
      <c r="M541" s="163">
        <v>16</v>
      </c>
      <c r="N541" s="163" t="s">
        <v>2774</v>
      </c>
      <c r="O541" s="163" t="s">
        <v>4639</v>
      </c>
      <c r="P541" s="163" t="s">
        <v>2652</v>
      </c>
      <c r="Q541" s="163">
        <v>10706</v>
      </c>
      <c r="R541" s="165"/>
    </row>
    <row r="542" spans="1:18">
      <c r="A542" s="163" t="s">
        <v>4640</v>
      </c>
      <c r="B542" s="163" t="s">
        <v>4641</v>
      </c>
      <c r="C542" s="163" t="s">
        <v>1791</v>
      </c>
      <c r="D542" s="163" t="s">
        <v>4642</v>
      </c>
      <c r="E542" s="163">
        <v>8</v>
      </c>
      <c r="F542" s="163" t="s">
        <v>2330</v>
      </c>
      <c r="G542" s="163" t="s">
        <v>2331</v>
      </c>
      <c r="H542" s="164">
        <v>43</v>
      </c>
      <c r="I542" s="163" t="s">
        <v>1252</v>
      </c>
      <c r="J542" s="164" t="s">
        <v>4643</v>
      </c>
      <c r="K542" s="163" t="s">
        <v>2311</v>
      </c>
      <c r="L542" s="163" t="s">
        <v>2341</v>
      </c>
      <c r="M542" s="163">
        <v>10</v>
      </c>
      <c r="N542" s="163" t="s">
        <v>2342</v>
      </c>
      <c r="O542" s="163" t="s">
        <v>4644</v>
      </c>
      <c r="P542" s="163" t="s">
        <v>2344</v>
      </c>
      <c r="Q542" s="163">
        <v>11042</v>
      </c>
      <c r="R542" s="165"/>
    </row>
    <row r="543" spans="1:18">
      <c r="A543" s="163" t="s">
        <v>4645</v>
      </c>
      <c r="B543" s="163" t="s">
        <v>4646</v>
      </c>
      <c r="C543" s="163" t="s">
        <v>1792</v>
      </c>
      <c r="D543" s="163" t="s">
        <v>4647</v>
      </c>
      <c r="E543" s="163">
        <v>8</v>
      </c>
      <c r="F543" s="163" t="s">
        <v>2330</v>
      </c>
      <c r="G543" s="163" t="s">
        <v>2331</v>
      </c>
      <c r="H543" s="164">
        <v>43</v>
      </c>
      <c r="I543" s="163" t="s">
        <v>1252</v>
      </c>
      <c r="J543" s="164" t="s">
        <v>2390</v>
      </c>
      <c r="K543" s="163" t="s">
        <v>2311</v>
      </c>
      <c r="L543" s="163" t="s">
        <v>2333</v>
      </c>
      <c r="M543" s="163">
        <v>5</v>
      </c>
      <c r="N543" s="163" t="s">
        <v>2334</v>
      </c>
      <c r="O543" s="163" t="s">
        <v>4648</v>
      </c>
      <c r="P543" s="163" t="s">
        <v>2362</v>
      </c>
      <c r="Q543" s="163">
        <v>11044</v>
      </c>
      <c r="R543" s="165"/>
    </row>
    <row r="544" spans="1:18">
      <c r="A544" s="163" t="s">
        <v>4649</v>
      </c>
      <c r="B544" s="163" t="s">
        <v>4650</v>
      </c>
      <c r="C544" s="163" t="s">
        <v>1793</v>
      </c>
      <c r="D544" s="163" t="s">
        <v>4651</v>
      </c>
      <c r="E544" s="163">
        <v>8</v>
      </c>
      <c r="F544" s="163" t="s">
        <v>2330</v>
      </c>
      <c r="G544" s="163" t="s">
        <v>2331</v>
      </c>
      <c r="H544" s="164">
        <v>43</v>
      </c>
      <c r="I544" s="163" t="s">
        <v>1252</v>
      </c>
      <c r="J544" s="164" t="s">
        <v>2426</v>
      </c>
      <c r="K544" s="163" t="s">
        <v>2311</v>
      </c>
      <c r="L544" s="163" t="s">
        <v>2333</v>
      </c>
      <c r="M544" s="163">
        <v>5</v>
      </c>
      <c r="N544" s="163" t="s">
        <v>2360</v>
      </c>
      <c r="O544" s="163" t="s">
        <v>4652</v>
      </c>
      <c r="P544" s="163" t="s">
        <v>2362</v>
      </c>
      <c r="Q544" s="163">
        <v>11045</v>
      </c>
      <c r="R544" s="165"/>
    </row>
    <row r="545" spans="1:18">
      <c r="A545" s="163" t="s">
        <v>4653</v>
      </c>
      <c r="B545" s="163" t="s">
        <v>4654</v>
      </c>
      <c r="C545" s="163" t="s">
        <v>1794</v>
      </c>
      <c r="D545" s="163" t="s">
        <v>4655</v>
      </c>
      <c r="E545" s="163">
        <v>8</v>
      </c>
      <c r="F545" s="163" t="s">
        <v>2330</v>
      </c>
      <c r="G545" s="163" t="s">
        <v>2331</v>
      </c>
      <c r="H545" s="164">
        <v>43</v>
      </c>
      <c r="I545" s="163" t="s">
        <v>1252</v>
      </c>
      <c r="J545" s="164" t="s">
        <v>2976</v>
      </c>
      <c r="K545" s="163" t="s">
        <v>2311</v>
      </c>
      <c r="L545" s="163" t="s">
        <v>2383</v>
      </c>
      <c r="M545" s="163">
        <v>13</v>
      </c>
      <c r="N545" s="163" t="s">
        <v>2384</v>
      </c>
      <c r="O545" s="163" t="s">
        <v>4656</v>
      </c>
      <c r="P545" s="163" t="s">
        <v>2386</v>
      </c>
      <c r="Q545" s="163">
        <v>11448</v>
      </c>
      <c r="R545" s="165"/>
    </row>
    <row r="546" spans="1:18">
      <c r="A546" s="163" t="s">
        <v>4657</v>
      </c>
      <c r="B546" s="163" t="s">
        <v>4658</v>
      </c>
      <c r="C546" s="163" t="s">
        <v>1795</v>
      </c>
      <c r="D546" s="163" t="s">
        <v>4659</v>
      </c>
      <c r="E546" s="163">
        <v>8</v>
      </c>
      <c r="F546" s="163" t="s">
        <v>2330</v>
      </c>
      <c r="G546" s="163" t="s">
        <v>2331</v>
      </c>
      <c r="H546" s="164">
        <v>43</v>
      </c>
      <c r="I546" s="163" t="s">
        <v>1252</v>
      </c>
      <c r="J546" s="164" t="s">
        <v>2390</v>
      </c>
      <c r="K546" s="163" t="s">
        <v>2311</v>
      </c>
      <c r="L546" s="163" t="s">
        <v>2450</v>
      </c>
      <c r="M546" s="163">
        <v>3</v>
      </c>
      <c r="N546" s="163" t="s">
        <v>2646</v>
      </c>
      <c r="O546" s="163" t="s">
        <v>4660</v>
      </c>
      <c r="P546" s="163" t="s">
        <v>3038</v>
      </c>
      <c r="Q546" s="163">
        <v>21356</v>
      </c>
      <c r="R546" s="165"/>
    </row>
    <row r="547" spans="1:18">
      <c r="A547" s="163" t="s">
        <v>4661</v>
      </c>
      <c r="B547" s="163" t="s">
        <v>4662</v>
      </c>
      <c r="C547" s="163" t="s">
        <v>2161</v>
      </c>
      <c r="D547" s="163" t="s">
        <v>4663</v>
      </c>
      <c r="E547" s="163">
        <v>8</v>
      </c>
      <c r="F547" s="163" t="s">
        <v>2330</v>
      </c>
      <c r="G547" s="163" t="s">
        <v>2331</v>
      </c>
      <c r="H547" s="164">
        <v>43</v>
      </c>
      <c r="I547" s="163" t="s">
        <v>1252</v>
      </c>
      <c r="J547" s="164" t="s">
        <v>2489</v>
      </c>
      <c r="K547" s="163" t="s">
        <v>2311</v>
      </c>
      <c r="L547" s="163" t="s">
        <v>2450</v>
      </c>
      <c r="M547" s="163">
        <v>2</v>
      </c>
      <c r="N547" s="163" t="s">
        <v>2490</v>
      </c>
      <c r="O547" s="163" t="s">
        <v>4664</v>
      </c>
      <c r="P547" s="163" t="s">
        <v>2453</v>
      </c>
      <c r="Q547" s="163">
        <v>28778</v>
      </c>
      <c r="R547" s="165"/>
    </row>
    <row r="548" spans="1:18">
      <c r="A548" s="163" t="s">
        <v>4665</v>
      </c>
      <c r="B548" s="163" t="s">
        <v>4666</v>
      </c>
      <c r="C548" s="163" t="s">
        <v>2162</v>
      </c>
      <c r="D548" s="163" t="s">
        <v>4667</v>
      </c>
      <c r="E548" s="163">
        <v>8</v>
      </c>
      <c r="F548" s="163" t="s">
        <v>2330</v>
      </c>
      <c r="G548" s="163" t="s">
        <v>2331</v>
      </c>
      <c r="H548" s="164">
        <v>43</v>
      </c>
      <c r="I548" s="163" t="s">
        <v>1252</v>
      </c>
      <c r="J548" s="164" t="s">
        <v>2489</v>
      </c>
      <c r="K548" s="163" t="s">
        <v>2311</v>
      </c>
      <c r="L548" s="163" t="s">
        <v>2450</v>
      </c>
      <c r="M548" s="163">
        <v>4</v>
      </c>
      <c r="N548" s="163" t="s">
        <v>2646</v>
      </c>
      <c r="O548" s="163" t="s">
        <v>4668</v>
      </c>
      <c r="P548" s="163" t="s">
        <v>2878</v>
      </c>
      <c r="Q548" s="163">
        <v>28811</v>
      </c>
      <c r="R548" s="165"/>
    </row>
    <row r="549" spans="1:18">
      <c r="A549" s="163" t="s">
        <v>4669</v>
      </c>
      <c r="B549" s="163" t="s">
        <v>4670</v>
      </c>
      <c r="C549" s="163" t="s">
        <v>2163</v>
      </c>
      <c r="D549" s="163" t="s">
        <v>4671</v>
      </c>
      <c r="E549" s="163">
        <v>8</v>
      </c>
      <c r="F549" s="163" t="s">
        <v>2330</v>
      </c>
      <c r="G549" s="163" t="s">
        <v>2331</v>
      </c>
      <c r="H549" s="164">
        <v>43</v>
      </c>
      <c r="I549" s="163" t="s">
        <v>1252</v>
      </c>
      <c r="J549" s="164" t="s">
        <v>2489</v>
      </c>
      <c r="K549" s="163" t="s">
        <v>2311</v>
      </c>
      <c r="L549" s="163" t="s">
        <v>2450</v>
      </c>
      <c r="M549" s="163">
        <v>4</v>
      </c>
      <c r="N549" s="163" t="s">
        <v>2646</v>
      </c>
      <c r="O549" s="163" t="s">
        <v>4672</v>
      </c>
      <c r="P549" s="163" t="s">
        <v>2878</v>
      </c>
      <c r="Q549" s="163">
        <v>28815</v>
      </c>
      <c r="R549" s="165"/>
    </row>
    <row r="550" spans="1:18">
      <c r="A550" s="163" t="s">
        <v>4673</v>
      </c>
      <c r="B550" s="163" t="s">
        <v>4674</v>
      </c>
      <c r="C550" s="163" t="s">
        <v>1773</v>
      </c>
      <c r="D550" s="163" t="s">
        <v>1251</v>
      </c>
      <c r="E550" s="163">
        <v>8</v>
      </c>
      <c r="F550" s="163" t="s">
        <v>2308</v>
      </c>
      <c r="G550" s="163" t="s">
        <v>2309</v>
      </c>
      <c r="H550" s="164">
        <v>47</v>
      </c>
      <c r="I550" s="163" t="s">
        <v>1251</v>
      </c>
      <c r="J550" s="164" t="s">
        <v>4675</v>
      </c>
      <c r="K550" s="163" t="s">
        <v>2311</v>
      </c>
      <c r="L550" s="163" t="s">
        <v>2312</v>
      </c>
      <c r="M550" s="163">
        <v>18</v>
      </c>
      <c r="N550" s="163" t="s">
        <v>2313</v>
      </c>
      <c r="O550" s="163" t="s">
        <v>4676</v>
      </c>
      <c r="P550" s="163" t="s">
        <v>2315</v>
      </c>
      <c r="Q550" s="163">
        <v>10710</v>
      </c>
      <c r="R550" s="165"/>
    </row>
    <row r="551" spans="1:18">
      <c r="A551" s="163" t="s">
        <v>4677</v>
      </c>
      <c r="B551" s="163" t="s">
        <v>4678</v>
      </c>
      <c r="C551" s="163" t="s">
        <v>1774</v>
      </c>
      <c r="D551" s="163" t="s">
        <v>4679</v>
      </c>
      <c r="E551" s="163">
        <v>8</v>
      </c>
      <c r="F551" s="163" t="s">
        <v>2330</v>
      </c>
      <c r="G551" s="163" t="s">
        <v>2331</v>
      </c>
      <c r="H551" s="164">
        <v>47</v>
      </c>
      <c r="I551" s="163" t="s">
        <v>1251</v>
      </c>
      <c r="J551" s="164" t="s">
        <v>2568</v>
      </c>
      <c r="K551" s="163" t="s">
        <v>2311</v>
      </c>
      <c r="L551" s="163" t="s">
        <v>2333</v>
      </c>
      <c r="M551" s="163">
        <v>6</v>
      </c>
      <c r="N551" s="163" t="s">
        <v>2334</v>
      </c>
      <c r="O551" s="163" t="s">
        <v>4680</v>
      </c>
      <c r="P551" s="163" t="s">
        <v>2336</v>
      </c>
      <c r="Q551" s="163">
        <v>11089</v>
      </c>
      <c r="R551" s="165"/>
    </row>
    <row r="552" spans="1:18">
      <c r="A552" s="163" t="s">
        <v>4681</v>
      </c>
      <c r="B552" s="163" t="s">
        <v>4682</v>
      </c>
      <c r="C552" s="163" t="s">
        <v>1775</v>
      </c>
      <c r="D552" s="163" t="s">
        <v>4683</v>
      </c>
      <c r="E552" s="163">
        <v>8</v>
      </c>
      <c r="F552" s="163" t="s">
        <v>2330</v>
      </c>
      <c r="G552" s="163" t="s">
        <v>2331</v>
      </c>
      <c r="H552" s="164">
        <v>47</v>
      </c>
      <c r="I552" s="163" t="s">
        <v>1251</v>
      </c>
      <c r="J552" s="164" t="s">
        <v>2390</v>
      </c>
      <c r="K552" s="163" t="s">
        <v>2311</v>
      </c>
      <c r="L552" s="163" t="s">
        <v>2333</v>
      </c>
      <c r="M552" s="163">
        <v>5</v>
      </c>
      <c r="N552" s="163" t="s">
        <v>2334</v>
      </c>
      <c r="O552" s="163" t="s">
        <v>4684</v>
      </c>
      <c r="P552" s="163" t="s">
        <v>2362</v>
      </c>
      <c r="Q552" s="163">
        <v>11090</v>
      </c>
      <c r="R552" s="165"/>
    </row>
    <row r="553" spans="1:18">
      <c r="A553" s="163" t="s">
        <v>4685</v>
      </c>
      <c r="B553" s="163" t="s">
        <v>4686</v>
      </c>
      <c r="C553" s="163" t="s">
        <v>1776</v>
      </c>
      <c r="D553" s="163" t="s">
        <v>4687</v>
      </c>
      <c r="E553" s="163">
        <v>8</v>
      </c>
      <c r="F553" s="163" t="s">
        <v>2330</v>
      </c>
      <c r="G553" s="163" t="s">
        <v>2331</v>
      </c>
      <c r="H553" s="164">
        <v>47</v>
      </c>
      <c r="I553" s="163" t="s">
        <v>1251</v>
      </c>
      <c r="J553" s="164" t="s">
        <v>2382</v>
      </c>
      <c r="K553" s="163" t="s">
        <v>2311</v>
      </c>
      <c r="L553" s="163" t="s">
        <v>2333</v>
      </c>
      <c r="M553" s="163">
        <v>6</v>
      </c>
      <c r="N553" s="163" t="s">
        <v>2349</v>
      </c>
      <c r="O553" s="163" t="s">
        <v>4688</v>
      </c>
      <c r="P553" s="163" t="s">
        <v>2336</v>
      </c>
      <c r="Q553" s="163">
        <v>11091</v>
      </c>
      <c r="R553" s="165"/>
    </row>
    <row r="554" spans="1:18">
      <c r="A554" s="163" t="s">
        <v>4689</v>
      </c>
      <c r="B554" s="163" t="s">
        <v>4690</v>
      </c>
      <c r="C554" s="163" t="s">
        <v>1777</v>
      </c>
      <c r="D554" s="163" t="s">
        <v>4691</v>
      </c>
      <c r="E554" s="163">
        <v>8</v>
      </c>
      <c r="F554" s="163" t="s">
        <v>2330</v>
      </c>
      <c r="G554" s="163" t="s">
        <v>2331</v>
      </c>
      <c r="H554" s="164">
        <v>47</v>
      </c>
      <c r="I554" s="163" t="s">
        <v>1251</v>
      </c>
      <c r="J554" s="164" t="s">
        <v>4692</v>
      </c>
      <c r="K554" s="163" t="s">
        <v>2311</v>
      </c>
      <c r="L554" s="163" t="s">
        <v>2341</v>
      </c>
      <c r="M554" s="163">
        <v>9</v>
      </c>
      <c r="N554" s="163" t="s">
        <v>2342</v>
      </c>
      <c r="O554" s="163" t="s">
        <v>4693</v>
      </c>
      <c r="P554" s="163" t="s">
        <v>2404</v>
      </c>
      <c r="Q554" s="163">
        <v>11092</v>
      </c>
      <c r="R554" s="165"/>
    </row>
    <row r="555" spans="1:18">
      <c r="A555" s="163" t="s">
        <v>4694</v>
      </c>
      <c r="B555" s="163" t="s">
        <v>4695</v>
      </c>
      <c r="C555" s="163" t="s">
        <v>1778</v>
      </c>
      <c r="D555" s="163" t="s">
        <v>4696</v>
      </c>
      <c r="E555" s="163">
        <v>8</v>
      </c>
      <c r="F555" s="163" t="s">
        <v>2330</v>
      </c>
      <c r="G555" s="163" t="s">
        <v>2331</v>
      </c>
      <c r="H555" s="164">
        <v>47</v>
      </c>
      <c r="I555" s="163" t="s">
        <v>1251</v>
      </c>
      <c r="J555" s="164" t="s">
        <v>2426</v>
      </c>
      <c r="K555" s="163" t="s">
        <v>2311</v>
      </c>
      <c r="L555" s="163" t="s">
        <v>2333</v>
      </c>
      <c r="M555" s="163">
        <v>6</v>
      </c>
      <c r="N555" s="163" t="s">
        <v>2334</v>
      </c>
      <c r="O555" s="163" t="s">
        <v>4697</v>
      </c>
      <c r="P555" s="163" t="s">
        <v>2336</v>
      </c>
      <c r="Q555" s="163">
        <v>11093</v>
      </c>
      <c r="R555" s="165"/>
    </row>
    <row r="556" spans="1:18">
      <c r="A556" s="163" t="s">
        <v>4698</v>
      </c>
      <c r="B556" s="163" t="s">
        <v>4699</v>
      </c>
      <c r="C556" s="163" t="s">
        <v>1779</v>
      </c>
      <c r="D556" s="163" t="s">
        <v>4700</v>
      </c>
      <c r="E556" s="163">
        <v>8</v>
      </c>
      <c r="F556" s="163" t="s">
        <v>2330</v>
      </c>
      <c r="G556" s="163" t="s">
        <v>2331</v>
      </c>
      <c r="H556" s="164">
        <v>47</v>
      </c>
      <c r="I556" s="163" t="s">
        <v>1251</v>
      </c>
      <c r="J556" s="164" t="s">
        <v>4701</v>
      </c>
      <c r="K556" s="163" t="s">
        <v>2311</v>
      </c>
      <c r="L556" s="163" t="s">
        <v>2450</v>
      </c>
      <c r="M556" s="163">
        <v>2</v>
      </c>
      <c r="N556" s="163" t="s">
        <v>2451</v>
      </c>
      <c r="O556" s="163" t="s">
        <v>4702</v>
      </c>
      <c r="P556" s="163" t="s">
        <v>2453</v>
      </c>
      <c r="Q556" s="163">
        <v>11094</v>
      </c>
      <c r="R556" s="165"/>
    </row>
    <row r="557" spans="1:18">
      <c r="A557" s="163" t="s">
        <v>4703</v>
      </c>
      <c r="B557" s="163" t="s">
        <v>4704</v>
      </c>
      <c r="C557" s="163" t="s">
        <v>1780</v>
      </c>
      <c r="D557" s="163" t="s">
        <v>4705</v>
      </c>
      <c r="E557" s="163">
        <v>8</v>
      </c>
      <c r="F557" s="163" t="s">
        <v>2330</v>
      </c>
      <c r="G557" s="163" t="s">
        <v>2331</v>
      </c>
      <c r="H557" s="164">
        <v>47</v>
      </c>
      <c r="I557" s="163" t="s">
        <v>1251</v>
      </c>
      <c r="J557" s="164" t="s">
        <v>2958</v>
      </c>
      <c r="K557" s="163" t="s">
        <v>2311</v>
      </c>
      <c r="L557" s="163" t="s">
        <v>2383</v>
      </c>
      <c r="M557" s="163">
        <v>12</v>
      </c>
      <c r="N557" s="163" t="s">
        <v>2396</v>
      </c>
      <c r="O557" s="163" t="s">
        <v>4706</v>
      </c>
      <c r="P557" s="163" t="s">
        <v>2398</v>
      </c>
      <c r="Q557" s="163">
        <v>11095</v>
      </c>
      <c r="R557" s="165"/>
    </row>
    <row r="558" spans="1:18">
      <c r="A558" s="163" t="s">
        <v>4707</v>
      </c>
      <c r="B558" s="163" t="s">
        <v>4708</v>
      </c>
      <c r="C558" s="163" t="s">
        <v>1781</v>
      </c>
      <c r="D558" s="163" t="s">
        <v>4709</v>
      </c>
      <c r="E558" s="163">
        <v>8</v>
      </c>
      <c r="F558" s="163" t="s">
        <v>2330</v>
      </c>
      <c r="G558" s="163" t="s">
        <v>2331</v>
      </c>
      <c r="H558" s="164">
        <v>47</v>
      </c>
      <c r="I558" s="163" t="s">
        <v>1251</v>
      </c>
      <c r="J558" s="164" t="s">
        <v>2426</v>
      </c>
      <c r="K558" s="163" t="s">
        <v>2311</v>
      </c>
      <c r="L558" s="163" t="s">
        <v>2333</v>
      </c>
      <c r="M558" s="163">
        <v>6</v>
      </c>
      <c r="N558" s="163" t="s">
        <v>2334</v>
      </c>
      <c r="O558" s="163" t="s">
        <v>4710</v>
      </c>
      <c r="P558" s="163" t="s">
        <v>2336</v>
      </c>
      <c r="Q558" s="163">
        <v>11096</v>
      </c>
      <c r="R558" s="165"/>
    </row>
    <row r="559" spans="1:18">
      <c r="A559" s="163" t="s">
        <v>4711</v>
      </c>
      <c r="B559" s="163" t="s">
        <v>4712</v>
      </c>
      <c r="C559" s="163" t="s">
        <v>1782</v>
      </c>
      <c r="D559" s="163" t="s">
        <v>4713</v>
      </c>
      <c r="E559" s="163">
        <v>8</v>
      </c>
      <c r="F559" s="163" t="s">
        <v>2330</v>
      </c>
      <c r="G559" s="163" t="s">
        <v>2331</v>
      </c>
      <c r="H559" s="164">
        <v>47</v>
      </c>
      <c r="I559" s="163" t="s">
        <v>1251</v>
      </c>
      <c r="J559" s="164" t="s">
        <v>3696</v>
      </c>
      <c r="K559" s="163" t="s">
        <v>2311</v>
      </c>
      <c r="L559" s="163" t="s">
        <v>2333</v>
      </c>
      <c r="M559" s="163">
        <v>6</v>
      </c>
      <c r="N559" s="163" t="s">
        <v>2349</v>
      </c>
      <c r="O559" s="163" t="s">
        <v>4714</v>
      </c>
      <c r="P559" s="163" t="s">
        <v>2336</v>
      </c>
      <c r="Q559" s="163">
        <v>11097</v>
      </c>
      <c r="R559" s="165"/>
    </row>
    <row r="560" spans="1:18">
      <c r="A560" s="163" t="s">
        <v>4715</v>
      </c>
      <c r="B560" s="163" t="s">
        <v>4716</v>
      </c>
      <c r="C560" s="163" t="s">
        <v>1783</v>
      </c>
      <c r="D560" s="163" t="s">
        <v>4717</v>
      </c>
      <c r="E560" s="163">
        <v>8</v>
      </c>
      <c r="F560" s="163" t="s">
        <v>2330</v>
      </c>
      <c r="G560" s="163" t="s">
        <v>2331</v>
      </c>
      <c r="H560" s="164">
        <v>47</v>
      </c>
      <c r="I560" s="163" t="s">
        <v>1251</v>
      </c>
      <c r="J560" s="164" t="s">
        <v>2958</v>
      </c>
      <c r="K560" s="163" t="s">
        <v>2311</v>
      </c>
      <c r="L560" s="163" t="s">
        <v>2333</v>
      </c>
      <c r="M560" s="163">
        <v>6</v>
      </c>
      <c r="N560" s="163" t="s">
        <v>2349</v>
      </c>
      <c r="O560" s="163" t="s">
        <v>4718</v>
      </c>
      <c r="P560" s="163" t="s">
        <v>2336</v>
      </c>
      <c r="Q560" s="163">
        <v>11098</v>
      </c>
      <c r="R560" s="165"/>
    </row>
    <row r="561" spans="1:18">
      <c r="A561" s="163" t="s">
        <v>4719</v>
      </c>
      <c r="B561" s="163" t="s">
        <v>4720</v>
      </c>
      <c r="C561" s="163" t="s">
        <v>1784</v>
      </c>
      <c r="D561" s="163" t="s">
        <v>4721</v>
      </c>
      <c r="E561" s="163">
        <v>8</v>
      </c>
      <c r="F561" s="163" t="s">
        <v>2330</v>
      </c>
      <c r="G561" s="163" t="s">
        <v>2331</v>
      </c>
      <c r="H561" s="164">
        <v>47</v>
      </c>
      <c r="I561" s="163" t="s">
        <v>1251</v>
      </c>
      <c r="J561" s="164" t="s">
        <v>3029</v>
      </c>
      <c r="K561" s="163" t="s">
        <v>2322</v>
      </c>
      <c r="L561" s="163" t="s">
        <v>2333</v>
      </c>
      <c r="M561" s="163">
        <v>5</v>
      </c>
      <c r="N561" s="163" t="s">
        <v>2334</v>
      </c>
      <c r="O561" s="163" t="s">
        <v>4722</v>
      </c>
      <c r="P561" s="163" t="s">
        <v>2362</v>
      </c>
      <c r="Q561" s="163">
        <v>11099</v>
      </c>
      <c r="R561" s="165"/>
    </row>
    <row r="562" spans="1:18">
      <c r="A562" s="163" t="s">
        <v>4723</v>
      </c>
      <c r="B562" s="163" t="s">
        <v>4724</v>
      </c>
      <c r="C562" s="163" t="s">
        <v>1785</v>
      </c>
      <c r="D562" s="163" t="s">
        <v>4725</v>
      </c>
      <c r="E562" s="163">
        <v>8</v>
      </c>
      <c r="F562" s="163" t="s">
        <v>2330</v>
      </c>
      <c r="G562" s="163" t="s">
        <v>2331</v>
      </c>
      <c r="H562" s="164">
        <v>47</v>
      </c>
      <c r="I562" s="163" t="s">
        <v>1251</v>
      </c>
      <c r="J562" s="164" t="s">
        <v>2390</v>
      </c>
      <c r="K562" s="163" t="s">
        <v>2311</v>
      </c>
      <c r="L562" s="163" t="s">
        <v>2333</v>
      </c>
      <c r="M562" s="163">
        <v>5</v>
      </c>
      <c r="N562" s="163" t="s">
        <v>2360</v>
      </c>
      <c r="O562" s="163" t="s">
        <v>4726</v>
      </c>
      <c r="P562" s="163" t="s">
        <v>2362</v>
      </c>
      <c r="Q562" s="163">
        <v>11100</v>
      </c>
      <c r="R562" s="165"/>
    </row>
    <row r="563" spans="1:18">
      <c r="A563" s="163" t="s">
        <v>4727</v>
      </c>
      <c r="B563" s="163" t="s">
        <v>4728</v>
      </c>
      <c r="C563" s="163" t="s">
        <v>1786</v>
      </c>
      <c r="D563" s="163" t="s">
        <v>4729</v>
      </c>
      <c r="E563" s="163">
        <v>8</v>
      </c>
      <c r="F563" s="163" t="s">
        <v>2330</v>
      </c>
      <c r="G563" s="163" t="s">
        <v>2331</v>
      </c>
      <c r="H563" s="164">
        <v>47</v>
      </c>
      <c r="I563" s="163" t="s">
        <v>1251</v>
      </c>
      <c r="J563" s="164" t="s">
        <v>3831</v>
      </c>
      <c r="K563" s="163" t="s">
        <v>2322</v>
      </c>
      <c r="L563" s="163" t="s">
        <v>2333</v>
      </c>
      <c r="M563" s="163">
        <v>5</v>
      </c>
      <c r="N563" s="163" t="s">
        <v>2334</v>
      </c>
      <c r="O563" s="163" t="s">
        <v>4730</v>
      </c>
      <c r="P563" s="163" t="s">
        <v>2362</v>
      </c>
      <c r="Q563" s="163">
        <v>11101</v>
      </c>
      <c r="R563" s="165"/>
    </row>
    <row r="564" spans="1:18">
      <c r="A564" s="163" t="s">
        <v>4731</v>
      </c>
      <c r="B564" s="163" t="s">
        <v>4732</v>
      </c>
      <c r="C564" s="163" t="s">
        <v>1787</v>
      </c>
      <c r="D564" s="163" t="s">
        <v>4733</v>
      </c>
      <c r="E564" s="163">
        <v>8</v>
      </c>
      <c r="F564" s="163" t="s">
        <v>2330</v>
      </c>
      <c r="G564" s="163" t="s">
        <v>2331</v>
      </c>
      <c r="H564" s="164">
        <v>47</v>
      </c>
      <c r="I564" s="163" t="s">
        <v>1251</v>
      </c>
      <c r="J564" s="164" t="s">
        <v>2895</v>
      </c>
      <c r="K564" s="163" t="s">
        <v>2311</v>
      </c>
      <c r="L564" s="163" t="s">
        <v>2333</v>
      </c>
      <c r="M564" s="163">
        <v>6</v>
      </c>
      <c r="N564" s="163" t="s">
        <v>2334</v>
      </c>
      <c r="O564" s="163" t="s">
        <v>4734</v>
      </c>
      <c r="P564" s="163" t="s">
        <v>2336</v>
      </c>
      <c r="Q564" s="163">
        <v>11102</v>
      </c>
      <c r="R564" s="165"/>
    </row>
    <row r="565" spans="1:18">
      <c r="A565" s="163" t="s">
        <v>4735</v>
      </c>
      <c r="B565" s="163" t="s">
        <v>4736</v>
      </c>
      <c r="C565" s="163" t="s">
        <v>1788</v>
      </c>
      <c r="D565" s="163" t="s">
        <v>4737</v>
      </c>
      <c r="E565" s="163">
        <v>8</v>
      </c>
      <c r="F565" s="163" t="s">
        <v>2330</v>
      </c>
      <c r="G565" s="163" t="s">
        <v>2331</v>
      </c>
      <c r="H565" s="164">
        <v>47</v>
      </c>
      <c r="I565" s="163" t="s">
        <v>1251</v>
      </c>
      <c r="J565" s="164" t="s">
        <v>2895</v>
      </c>
      <c r="K565" s="163" t="s">
        <v>2311</v>
      </c>
      <c r="L565" s="163" t="s">
        <v>2333</v>
      </c>
      <c r="M565" s="163">
        <v>5</v>
      </c>
      <c r="N565" s="163" t="s">
        <v>2334</v>
      </c>
      <c r="O565" s="163" t="s">
        <v>4738</v>
      </c>
      <c r="P565" s="163" t="s">
        <v>2362</v>
      </c>
      <c r="Q565" s="163">
        <v>11103</v>
      </c>
      <c r="R565" s="165"/>
    </row>
    <row r="566" spans="1:18">
      <c r="A566" s="163" t="s">
        <v>4739</v>
      </c>
      <c r="B566" s="163" t="s">
        <v>4740</v>
      </c>
      <c r="C566" s="163" t="s">
        <v>2160</v>
      </c>
      <c r="D566" s="163" t="s">
        <v>4741</v>
      </c>
      <c r="E566" s="163">
        <v>8</v>
      </c>
      <c r="F566" s="163" t="s">
        <v>2319</v>
      </c>
      <c r="G566" s="163" t="s">
        <v>2320</v>
      </c>
      <c r="H566" s="164">
        <v>47</v>
      </c>
      <c r="I566" s="163" t="s">
        <v>1251</v>
      </c>
      <c r="J566" s="164" t="s">
        <v>4742</v>
      </c>
      <c r="K566" s="163" t="s">
        <v>2311</v>
      </c>
      <c r="L566" s="163" t="s">
        <v>2323</v>
      </c>
      <c r="M566" s="163">
        <v>15</v>
      </c>
      <c r="N566" s="163" t="s">
        <v>2367</v>
      </c>
      <c r="O566" s="163" t="s">
        <v>4743</v>
      </c>
      <c r="P566" s="163" t="s">
        <v>2326</v>
      </c>
      <c r="Q566" s="163">
        <v>11450</v>
      </c>
      <c r="R566" s="165"/>
    </row>
    <row r="567" spans="1:18">
      <c r="A567" s="163" t="s">
        <v>4744</v>
      </c>
      <c r="B567" s="163" t="s">
        <v>4745</v>
      </c>
      <c r="C567" s="163" t="s">
        <v>1789</v>
      </c>
      <c r="D567" s="163" t="s">
        <v>4746</v>
      </c>
      <c r="E567" s="163">
        <v>8</v>
      </c>
      <c r="F567" s="163" t="s">
        <v>2330</v>
      </c>
      <c r="G567" s="163" t="s">
        <v>2331</v>
      </c>
      <c r="H567" s="164">
        <v>47</v>
      </c>
      <c r="I567" s="163" t="s">
        <v>1251</v>
      </c>
      <c r="J567" s="164" t="s">
        <v>3333</v>
      </c>
      <c r="K567" s="163" t="s">
        <v>2311</v>
      </c>
      <c r="L567" s="163" t="s">
        <v>2333</v>
      </c>
      <c r="M567" s="163">
        <v>5</v>
      </c>
      <c r="N567" s="163" t="s">
        <v>2334</v>
      </c>
      <c r="O567" s="163" t="s">
        <v>4747</v>
      </c>
      <c r="P567" s="163" t="s">
        <v>2362</v>
      </c>
      <c r="Q567" s="163">
        <v>21323</v>
      </c>
      <c r="R567" s="165"/>
    </row>
    <row r="568" spans="1:18">
      <c r="A568" s="163" t="s">
        <v>4748</v>
      </c>
      <c r="B568" s="163" t="s">
        <v>4749</v>
      </c>
      <c r="C568" s="163" t="s">
        <v>1741</v>
      </c>
      <c r="D568" s="163" t="s">
        <v>1248</v>
      </c>
      <c r="E568" s="163">
        <v>8</v>
      </c>
      <c r="F568" s="163" t="s">
        <v>2319</v>
      </c>
      <c r="G568" s="163" t="s">
        <v>2320</v>
      </c>
      <c r="H568" s="164">
        <v>48</v>
      </c>
      <c r="I568" s="163" t="s">
        <v>1248</v>
      </c>
      <c r="J568" s="164" t="s">
        <v>4750</v>
      </c>
      <c r="K568" s="163" t="s">
        <v>2322</v>
      </c>
      <c r="L568" s="163" t="s">
        <v>2311</v>
      </c>
      <c r="M568" s="163">
        <v>16</v>
      </c>
      <c r="N568" s="163" t="s">
        <v>2774</v>
      </c>
      <c r="O568" s="163" t="s">
        <v>4751</v>
      </c>
      <c r="P568" s="163" t="s">
        <v>2652</v>
      </c>
      <c r="Q568" s="163">
        <v>10711</v>
      </c>
      <c r="R568" s="165"/>
    </row>
    <row r="569" spans="1:18">
      <c r="A569" s="163" t="s">
        <v>4752</v>
      </c>
      <c r="B569" s="163" t="s">
        <v>4753</v>
      </c>
      <c r="C569" s="163" t="s">
        <v>1742</v>
      </c>
      <c r="D569" s="163" t="s">
        <v>4754</v>
      </c>
      <c r="E569" s="163">
        <v>8</v>
      </c>
      <c r="F569" s="163" t="s">
        <v>2330</v>
      </c>
      <c r="G569" s="163" t="s">
        <v>2331</v>
      </c>
      <c r="H569" s="164">
        <v>48</v>
      </c>
      <c r="I569" s="163" t="s">
        <v>1248</v>
      </c>
      <c r="J569" s="164" t="s">
        <v>2868</v>
      </c>
      <c r="K569" s="163" t="s">
        <v>2322</v>
      </c>
      <c r="L569" s="163" t="s">
        <v>2333</v>
      </c>
      <c r="M569" s="163">
        <v>6</v>
      </c>
      <c r="N569" s="163" t="s">
        <v>2334</v>
      </c>
      <c r="O569" s="163" t="s">
        <v>4755</v>
      </c>
      <c r="P569" s="163" t="s">
        <v>2336</v>
      </c>
      <c r="Q569" s="163">
        <v>11104</v>
      </c>
      <c r="R569" s="165"/>
    </row>
    <row r="570" spans="1:18">
      <c r="A570" s="163" t="s">
        <v>4756</v>
      </c>
      <c r="B570" s="163" t="s">
        <v>4757</v>
      </c>
      <c r="C570" s="163" t="s">
        <v>1743</v>
      </c>
      <c r="D570" s="163" t="s">
        <v>4758</v>
      </c>
      <c r="E570" s="163">
        <v>8</v>
      </c>
      <c r="F570" s="163" t="s">
        <v>2330</v>
      </c>
      <c r="G570" s="163" t="s">
        <v>2331</v>
      </c>
      <c r="H570" s="164">
        <v>48</v>
      </c>
      <c r="I570" s="163" t="s">
        <v>1248</v>
      </c>
      <c r="J570" s="164" t="s">
        <v>2895</v>
      </c>
      <c r="K570" s="163" t="s">
        <v>2322</v>
      </c>
      <c r="L570" s="163" t="s">
        <v>2333</v>
      </c>
      <c r="M570" s="163">
        <v>6</v>
      </c>
      <c r="N570" s="163" t="s">
        <v>2334</v>
      </c>
      <c r="O570" s="163" t="s">
        <v>4759</v>
      </c>
      <c r="P570" s="163" t="s">
        <v>2336</v>
      </c>
      <c r="Q570" s="163">
        <v>11105</v>
      </c>
      <c r="R570" s="165"/>
    </row>
    <row r="571" spans="1:18">
      <c r="A571" s="163" t="s">
        <v>4760</v>
      </c>
      <c r="B571" s="163" t="s">
        <v>4761</v>
      </c>
      <c r="C571" s="163" t="s">
        <v>1744</v>
      </c>
      <c r="D571" s="163" t="s">
        <v>4762</v>
      </c>
      <c r="E571" s="163">
        <v>8</v>
      </c>
      <c r="F571" s="163" t="s">
        <v>2330</v>
      </c>
      <c r="G571" s="163" t="s">
        <v>2331</v>
      </c>
      <c r="H571" s="164">
        <v>48</v>
      </c>
      <c r="I571" s="163" t="s">
        <v>1248</v>
      </c>
      <c r="J571" s="164" t="s">
        <v>2563</v>
      </c>
      <c r="K571" s="163" t="s">
        <v>2322</v>
      </c>
      <c r="L571" s="163" t="s">
        <v>2333</v>
      </c>
      <c r="M571" s="163">
        <v>5</v>
      </c>
      <c r="N571" s="163" t="s">
        <v>2334</v>
      </c>
      <c r="O571" s="163" t="s">
        <v>4763</v>
      </c>
      <c r="P571" s="163" t="s">
        <v>2362</v>
      </c>
      <c r="Q571" s="163">
        <v>11106</v>
      </c>
      <c r="R571" s="165"/>
    </row>
    <row r="572" spans="1:18">
      <c r="A572" s="163" t="s">
        <v>4764</v>
      </c>
      <c r="B572" s="163" t="s">
        <v>4765</v>
      </c>
      <c r="C572" s="163" t="s">
        <v>1745</v>
      </c>
      <c r="D572" s="163" t="s">
        <v>4766</v>
      </c>
      <c r="E572" s="163">
        <v>8</v>
      </c>
      <c r="F572" s="163" t="s">
        <v>2330</v>
      </c>
      <c r="G572" s="163" t="s">
        <v>2331</v>
      </c>
      <c r="H572" s="164">
        <v>48</v>
      </c>
      <c r="I572" s="163" t="s">
        <v>1248</v>
      </c>
      <c r="J572" s="164" t="s">
        <v>2616</v>
      </c>
      <c r="K572" s="163" t="s">
        <v>2322</v>
      </c>
      <c r="L572" s="163" t="s">
        <v>2333</v>
      </c>
      <c r="M572" s="163">
        <v>5</v>
      </c>
      <c r="N572" s="163" t="s">
        <v>2360</v>
      </c>
      <c r="O572" s="163" t="s">
        <v>4767</v>
      </c>
      <c r="P572" s="163" t="s">
        <v>2362</v>
      </c>
      <c r="Q572" s="163">
        <v>11107</v>
      </c>
      <c r="R572" s="165"/>
    </row>
    <row r="573" spans="1:18">
      <c r="A573" s="163" t="s">
        <v>4768</v>
      </c>
      <c r="B573" s="163" t="s">
        <v>4769</v>
      </c>
      <c r="C573" s="163" t="s">
        <v>1746</v>
      </c>
      <c r="D573" s="163" t="s">
        <v>4770</v>
      </c>
      <c r="E573" s="163">
        <v>8</v>
      </c>
      <c r="F573" s="163" t="s">
        <v>2330</v>
      </c>
      <c r="G573" s="163" t="s">
        <v>2331</v>
      </c>
      <c r="H573" s="164">
        <v>48</v>
      </c>
      <c r="I573" s="163" t="s">
        <v>1248</v>
      </c>
      <c r="J573" s="164" t="s">
        <v>3333</v>
      </c>
      <c r="K573" s="163" t="s">
        <v>2322</v>
      </c>
      <c r="L573" s="163" t="s">
        <v>2333</v>
      </c>
      <c r="M573" s="163">
        <v>6</v>
      </c>
      <c r="N573" s="163" t="s">
        <v>2334</v>
      </c>
      <c r="O573" s="163" t="s">
        <v>4771</v>
      </c>
      <c r="P573" s="163" t="s">
        <v>2336</v>
      </c>
      <c r="Q573" s="163">
        <v>11108</v>
      </c>
      <c r="R573" s="165"/>
    </row>
    <row r="574" spans="1:18">
      <c r="A574" s="163" t="s">
        <v>4772</v>
      </c>
      <c r="B574" s="163" t="s">
        <v>4773</v>
      </c>
      <c r="C574" s="163" t="s">
        <v>1747</v>
      </c>
      <c r="D574" s="163" t="s">
        <v>4774</v>
      </c>
      <c r="E574" s="163">
        <v>8</v>
      </c>
      <c r="F574" s="163" t="s">
        <v>2330</v>
      </c>
      <c r="G574" s="163" t="s">
        <v>2331</v>
      </c>
      <c r="H574" s="164">
        <v>48</v>
      </c>
      <c r="I574" s="163" t="s">
        <v>1248</v>
      </c>
      <c r="J574" s="164" t="s">
        <v>3678</v>
      </c>
      <c r="K574" s="163" t="s">
        <v>2322</v>
      </c>
      <c r="L574" s="163" t="s">
        <v>2333</v>
      </c>
      <c r="M574" s="163">
        <v>7</v>
      </c>
      <c r="N574" s="163" t="s">
        <v>2349</v>
      </c>
      <c r="O574" s="163" t="s">
        <v>4775</v>
      </c>
      <c r="P574" s="163" t="s">
        <v>2726</v>
      </c>
      <c r="Q574" s="163">
        <v>11109</v>
      </c>
      <c r="R574" s="165"/>
    </row>
    <row r="575" spans="1:18">
      <c r="A575" s="163" t="s">
        <v>4776</v>
      </c>
      <c r="B575" s="163" t="s">
        <v>4777</v>
      </c>
      <c r="C575" s="163" t="s">
        <v>1748</v>
      </c>
      <c r="D575" s="163" t="s">
        <v>4778</v>
      </c>
      <c r="E575" s="163">
        <v>8</v>
      </c>
      <c r="F575" s="163" t="s">
        <v>2330</v>
      </c>
      <c r="G575" s="163" t="s">
        <v>2331</v>
      </c>
      <c r="H575" s="164">
        <v>48</v>
      </c>
      <c r="I575" s="163" t="s">
        <v>1248</v>
      </c>
      <c r="J575" s="164" t="s">
        <v>2669</v>
      </c>
      <c r="K575" s="163" t="s">
        <v>2322</v>
      </c>
      <c r="L575" s="163" t="s">
        <v>2341</v>
      </c>
      <c r="M575" s="163">
        <v>10</v>
      </c>
      <c r="N575" s="163" t="s">
        <v>2342</v>
      </c>
      <c r="O575" s="163" t="s">
        <v>4779</v>
      </c>
      <c r="P575" s="163" t="s">
        <v>2344</v>
      </c>
      <c r="Q575" s="163">
        <v>11110</v>
      </c>
      <c r="R575" s="165"/>
    </row>
    <row r="576" spans="1:18">
      <c r="A576" s="163" t="s">
        <v>4780</v>
      </c>
      <c r="B576" s="163" t="s">
        <v>4781</v>
      </c>
      <c r="C576" s="163" t="s">
        <v>1749</v>
      </c>
      <c r="D576" s="163" t="s">
        <v>4782</v>
      </c>
      <c r="E576" s="163">
        <v>8</v>
      </c>
      <c r="F576" s="163" t="s">
        <v>2330</v>
      </c>
      <c r="G576" s="163" t="s">
        <v>2331</v>
      </c>
      <c r="H576" s="164">
        <v>48</v>
      </c>
      <c r="I576" s="163" t="s">
        <v>1248</v>
      </c>
      <c r="J576" s="164" t="s">
        <v>3020</v>
      </c>
      <c r="K576" s="163" t="s">
        <v>2322</v>
      </c>
      <c r="L576" s="163" t="s">
        <v>2333</v>
      </c>
      <c r="M576" s="163">
        <v>6</v>
      </c>
      <c r="N576" s="163" t="s">
        <v>2334</v>
      </c>
      <c r="O576" s="163" t="s">
        <v>4783</v>
      </c>
      <c r="P576" s="163" t="s">
        <v>2336</v>
      </c>
      <c r="Q576" s="163">
        <v>11111</v>
      </c>
      <c r="R576" s="165"/>
    </row>
    <row r="577" spans="1:18">
      <c r="A577" s="163" t="s">
        <v>4784</v>
      </c>
      <c r="B577" s="163" t="s">
        <v>4785</v>
      </c>
      <c r="C577" s="163" t="s">
        <v>1750</v>
      </c>
      <c r="D577" s="163" t="s">
        <v>4786</v>
      </c>
      <c r="E577" s="163">
        <v>8</v>
      </c>
      <c r="F577" s="163" t="s">
        <v>2330</v>
      </c>
      <c r="G577" s="163" t="s">
        <v>2331</v>
      </c>
      <c r="H577" s="164">
        <v>48</v>
      </c>
      <c r="I577" s="163" t="s">
        <v>1248</v>
      </c>
      <c r="J577" s="164" t="s">
        <v>2895</v>
      </c>
      <c r="K577" s="163" t="s">
        <v>2322</v>
      </c>
      <c r="L577" s="163" t="s">
        <v>2333</v>
      </c>
      <c r="M577" s="163">
        <v>6</v>
      </c>
      <c r="N577" s="163" t="s">
        <v>2334</v>
      </c>
      <c r="O577" s="163" t="s">
        <v>4787</v>
      </c>
      <c r="P577" s="163" t="s">
        <v>2336</v>
      </c>
      <c r="Q577" s="163">
        <v>11112</v>
      </c>
      <c r="R577" s="165"/>
    </row>
    <row r="578" spans="1:18">
      <c r="A578" s="163" t="s">
        <v>4788</v>
      </c>
      <c r="B578" s="163" t="s">
        <v>4789</v>
      </c>
      <c r="C578" s="163" t="s">
        <v>1751</v>
      </c>
      <c r="D578" s="163" t="s">
        <v>4790</v>
      </c>
      <c r="E578" s="163">
        <v>8</v>
      </c>
      <c r="F578" s="163" t="s">
        <v>2330</v>
      </c>
      <c r="G578" s="163" t="s">
        <v>2331</v>
      </c>
      <c r="H578" s="164">
        <v>48</v>
      </c>
      <c r="I578" s="163" t="s">
        <v>1248</v>
      </c>
      <c r="J578" s="164" t="s">
        <v>4791</v>
      </c>
      <c r="K578" s="163" t="s">
        <v>2322</v>
      </c>
      <c r="L578" s="163" t="s">
        <v>2383</v>
      </c>
      <c r="M578" s="163">
        <v>13</v>
      </c>
      <c r="N578" s="163" t="s">
        <v>2384</v>
      </c>
      <c r="O578" s="163" t="s">
        <v>4792</v>
      </c>
      <c r="P578" s="163" t="s">
        <v>2386</v>
      </c>
      <c r="Q578" s="163">
        <v>11451</v>
      </c>
      <c r="R578" s="165"/>
    </row>
    <row r="579" spans="1:18">
      <c r="A579" s="163" t="s">
        <v>4793</v>
      </c>
      <c r="B579" s="163" t="s">
        <v>4794</v>
      </c>
      <c r="C579" s="163" t="s">
        <v>2158</v>
      </c>
      <c r="D579" s="163" t="s">
        <v>4795</v>
      </c>
      <c r="E579" s="163">
        <v>8</v>
      </c>
      <c r="F579" s="163" t="s">
        <v>2330</v>
      </c>
      <c r="G579" s="163" t="s">
        <v>2331</v>
      </c>
      <c r="H579" s="164">
        <v>48</v>
      </c>
      <c r="I579" s="163" t="s">
        <v>1248</v>
      </c>
      <c r="J579" s="164" t="s">
        <v>2449</v>
      </c>
      <c r="K579" s="163" t="s">
        <v>2311</v>
      </c>
      <c r="L579" s="163" t="s">
        <v>2450</v>
      </c>
      <c r="M579" s="163">
        <v>2</v>
      </c>
      <c r="N579" s="163" t="s">
        <v>2490</v>
      </c>
      <c r="O579" s="163" t="s">
        <v>4796</v>
      </c>
      <c r="P579" s="163" t="s">
        <v>2453</v>
      </c>
      <c r="Q579" s="163">
        <v>40840</v>
      </c>
      <c r="R579" s="165"/>
    </row>
    <row r="580" spans="1:18">
      <c r="A580" s="163" t="s">
        <v>4797</v>
      </c>
      <c r="B580" s="163" t="s">
        <v>4798</v>
      </c>
      <c r="C580" s="163" t="s">
        <v>1837</v>
      </c>
      <c r="D580" s="163" t="s">
        <v>4799</v>
      </c>
      <c r="E580" s="163">
        <v>9</v>
      </c>
      <c r="F580" s="163" t="s">
        <v>2308</v>
      </c>
      <c r="G580" s="163" t="s">
        <v>2309</v>
      </c>
      <c r="H580" s="164">
        <v>30</v>
      </c>
      <c r="I580" s="163" t="s">
        <v>1256</v>
      </c>
      <c r="J580" s="164" t="s">
        <v>4800</v>
      </c>
      <c r="K580" s="163" t="s">
        <v>2311</v>
      </c>
      <c r="L580" s="163" t="s">
        <v>2312</v>
      </c>
      <c r="M580" s="163">
        <v>20</v>
      </c>
      <c r="N580" s="163" t="s">
        <v>2923</v>
      </c>
      <c r="O580" s="163" t="s">
        <v>4801</v>
      </c>
      <c r="P580" s="163" t="s">
        <v>2925</v>
      </c>
      <c r="Q580" s="163">
        <v>10666</v>
      </c>
      <c r="R580" s="165"/>
    </row>
    <row r="581" spans="1:18">
      <c r="A581" s="163" t="s">
        <v>4802</v>
      </c>
      <c r="B581" s="163" t="s">
        <v>4803</v>
      </c>
      <c r="C581" s="163" t="s">
        <v>1838</v>
      </c>
      <c r="D581" s="163" t="s">
        <v>4804</v>
      </c>
      <c r="E581" s="163">
        <v>9</v>
      </c>
      <c r="F581" s="163" t="s">
        <v>2330</v>
      </c>
      <c r="G581" s="163" t="s">
        <v>2331</v>
      </c>
      <c r="H581" s="164">
        <v>30</v>
      </c>
      <c r="I581" s="163" t="s">
        <v>1256</v>
      </c>
      <c r="J581" s="164" t="s">
        <v>4329</v>
      </c>
      <c r="K581" s="163" t="s">
        <v>2322</v>
      </c>
      <c r="L581" s="163" t="s">
        <v>2383</v>
      </c>
      <c r="M581" s="163">
        <v>13</v>
      </c>
      <c r="N581" s="163" t="s">
        <v>2396</v>
      </c>
      <c r="O581" s="163" t="s">
        <v>4805</v>
      </c>
      <c r="P581" s="163" t="s">
        <v>2386</v>
      </c>
      <c r="Q581" s="163">
        <v>10871</v>
      </c>
      <c r="R581" s="165"/>
    </row>
    <row r="582" spans="1:18">
      <c r="A582" s="163" t="s">
        <v>4806</v>
      </c>
      <c r="B582" s="163" t="s">
        <v>4807</v>
      </c>
      <c r="C582" s="163" t="s">
        <v>1839</v>
      </c>
      <c r="D582" s="163" t="s">
        <v>4808</v>
      </c>
      <c r="E582" s="163">
        <v>9</v>
      </c>
      <c r="F582" s="163" t="s">
        <v>2330</v>
      </c>
      <c r="G582" s="163" t="s">
        <v>2331</v>
      </c>
      <c r="H582" s="164">
        <v>30</v>
      </c>
      <c r="I582" s="163" t="s">
        <v>1256</v>
      </c>
      <c r="J582" s="164" t="s">
        <v>4536</v>
      </c>
      <c r="K582" s="163" t="s">
        <v>2322</v>
      </c>
      <c r="L582" s="163" t="s">
        <v>2333</v>
      </c>
      <c r="M582" s="163">
        <v>6</v>
      </c>
      <c r="N582" s="163" t="s">
        <v>2349</v>
      </c>
      <c r="O582" s="163" t="s">
        <v>4809</v>
      </c>
      <c r="P582" s="163" t="s">
        <v>2336</v>
      </c>
      <c r="Q582" s="163">
        <v>10872</v>
      </c>
      <c r="R582" s="165"/>
    </row>
    <row r="583" spans="1:18">
      <c r="A583" s="163" t="s">
        <v>4810</v>
      </c>
      <c r="B583" s="163" t="s">
        <v>4811</v>
      </c>
      <c r="C583" s="163" t="s">
        <v>1840</v>
      </c>
      <c r="D583" s="163" t="s">
        <v>4812</v>
      </c>
      <c r="E583" s="163">
        <v>9</v>
      </c>
      <c r="F583" s="163" t="s">
        <v>2330</v>
      </c>
      <c r="G583" s="163" t="s">
        <v>2331</v>
      </c>
      <c r="H583" s="164">
        <v>30</v>
      </c>
      <c r="I583" s="163" t="s">
        <v>1256</v>
      </c>
      <c r="J583" s="164" t="s">
        <v>3954</v>
      </c>
      <c r="K583" s="163" t="s">
        <v>2322</v>
      </c>
      <c r="L583" s="163" t="s">
        <v>2333</v>
      </c>
      <c r="M583" s="163">
        <v>6</v>
      </c>
      <c r="N583" s="163" t="s">
        <v>2349</v>
      </c>
      <c r="O583" s="163" t="s">
        <v>4813</v>
      </c>
      <c r="P583" s="163" t="s">
        <v>2336</v>
      </c>
      <c r="Q583" s="163">
        <v>10873</v>
      </c>
      <c r="R583" s="165"/>
    </row>
    <row r="584" spans="1:18">
      <c r="A584" s="163" t="s">
        <v>4814</v>
      </c>
      <c r="B584" s="163" t="s">
        <v>4815</v>
      </c>
      <c r="C584" s="163" t="s">
        <v>1841</v>
      </c>
      <c r="D584" s="163" t="s">
        <v>4816</v>
      </c>
      <c r="E584" s="163">
        <v>9</v>
      </c>
      <c r="F584" s="163" t="s">
        <v>2330</v>
      </c>
      <c r="G584" s="163" t="s">
        <v>2331</v>
      </c>
      <c r="H584" s="164">
        <v>30</v>
      </c>
      <c r="I584" s="163" t="s">
        <v>1256</v>
      </c>
      <c r="J584" s="164" t="s">
        <v>2895</v>
      </c>
      <c r="K584" s="163" t="s">
        <v>2322</v>
      </c>
      <c r="L584" s="163" t="s">
        <v>2333</v>
      </c>
      <c r="M584" s="163">
        <v>5</v>
      </c>
      <c r="N584" s="163" t="s">
        <v>2360</v>
      </c>
      <c r="O584" s="163" t="s">
        <v>4817</v>
      </c>
      <c r="P584" s="163" t="s">
        <v>2362</v>
      </c>
      <c r="Q584" s="163">
        <v>10874</v>
      </c>
      <c r="R584" s="165"/>
    </row>
    <row r="585" spans="1:18">
      <c r="A585" s="163" t="s">
        <v>4818</v>
      </c>
      <c r="B585" s="163" t="s">
        <v>4819</v>
      </c>
      <c r="C585" s="163" t="s">
        <v>1842</v>
      </c>
      <c r="D585" s="163" t="s">
        <v>4820</v>
      </c>
      <c r="E585" s="163">
        <v>9</v>
      </c>
      <c r="F585" s="163" t="s">
        <v>2330</v>
      </c>
      <c r="G585" s="163" t="s">
        <v>2331</v>
      </c>
      <c r="H585" s="164">
        <v>30</v>
      </c>
      <c r="I585" s="163" t="s">
        <v>1256</v>
      </c>
      <c r="J585" s="164" t="s">
        <v>4606</v>
      </c>
      <c r="K585" s="163" t="s">
        <v>2322</v>
      </c>
      <c r="L585" s="163" t="s">
        <v>2341</v>
      </c>
      <c r="M585" s="163">
        <v>10</v>
      </c>
      <c r="N585" s="163" t="s">
        <v>2342</v>
      </c>
      <c r="O585" s="163" t="s">
        <v>4821</v>
      </c>
      <c r="P585" s="163" t="s">
        <v>2344</v>
      </c>
      <c r="Q585" s="163">
        <v>10875</v>
      </c>
      <c r="R585" s="165"/>
    </row>
    <row r="586" spans="1:18">
      <c r="A586" s="163" t="s">
        <v>4822</v>
      </c>
      <c r="B586" s="163" t="s">
        <v>4823</v>
      </c>
      <c r="C586" s="163" t="s">
        <v>1843</v>
      </c>
      <c r="D586" s="163" t="s">
        <v>4824</v>
      </c>
      <c r="E586" s="163">
        <v>9</v>
      </c>
      <c r="F586" s="163" t="s">
        <v>2330</v>
      </c>
      <c r="G586" s="163" t="s">
        <v>2331</v>
      </c>
      <c r="H586" s="164">
        <v>30</v>
      </c>
      <c r="I586" s="163" t="s">
        <v>1256</v>
      </c>
      <c r="J586" s="164" t="s">
        <v>4825</v>
      </c>
      <c r="K586" s="163" t="s">
        <v>2322</v>
      </c>
      <c r="L586" s="163" t="s">
        <v>2383</v>
      </c>
      <c r="M586" s="163">
        <v>12</v>
      </c>
      <c r="N586" s="163" t="s">
        <v>2396</v>
      </c>
      <c r="O586" s="163" t="s">
        <v>4826</v>
      </c>
      <c r="P586" s="163" t="s">
        <v>2398</v>
      </c>
      <c r="Q586" s="163">
        <v>10876</v>
      </c>
      <c r="R586" s="165"/>
    </row>
    <row r="587" spans="1:18">
      <c r="A587" s="163" t="s">
        <v>4827</v>
      </c>
      <c r="B587" s="163" t="s">
        <v>4828</v>
      </c>
      <c r="C587" s="163" t="s">
        <v>1844</v>
      </c>
      <c r="D587" s="163" t="s">
        <v>4829</v>
      </c>
      <c r="E587" s="163">
        <v>9</v>
      </c>
      <c r="F587" s="163" t="s">
        <v>2330</v>
      </c>
      <c r="G587" s="163" t="s">
        <v>2331</v>
      </c>
      <c r="H587" s="164">
        <v>30</v>
      </c>
      <c r="I587" s="163" t="s">
        <v>1256</v>
      </c>
      <c r="J587" s="164" t="s">
        <v>4830</v>
      </c>
      <c r="K587" s="163" t="s">
        <v>2322</v>
      </c>
      <c r="L587" s="163" t="s">
        <v>2383</v>
      </c>
      <c r="M587" s="163">
        <v>13</v>
      </c>
      <c r="N587" s="163" t="s">
        <v>2384</v>
      </c>
      <c r="O587" s="163" t="s">
        <v>4831</v>
      </c>
      <c r="P587" s="163" t="s">
        <v>2386</v>
      </c>
      <c r="Q587" s="163">
        <v>10877</v>
      </c>
      <c r="R587" s="165"/>
    </row>
    <row r="588" spans="1:18">
      <c r="A588" s="163" t="s">
        <v>4832</v>
      </c>
      <c r="B588" s="163" t="s">
        <v>4833</v>
      </c>
      <c r="C588" s="163" t="s">
        <v>1845</v>
      </c>
      <c r="D588" s="163" t="s">
        <v>4834</v>
      </c>
      <c r="E588" s="163">
        <v>9</v>
      </c>
      <c r="F588" s="163" t="s">
        <v>2330</v>
      </c>
      <c r="G588" s="163" t="s">
        <v>2331</v>
      </c>
      <c r="H588" s="164">
        <v>30</v>
      </c>
      <c r="I588" s="163" t="s">
        <v>1256</v>
      </c>
      <c r="J588" s="164" t="s">
        <v>2696</v>
      </c>
      <c r="K588" s="163" t="s">
        <v>2322</v>
      </c>
      <c r="L588" s="163" t="s">
        <v>2333</v>
      </c>
      <c r="M588" s="163">
        <v>6</v>
      </c>
      <c r="N588" s="163" t="s">
        <v>2349</v>
      </c>
      <c r="O588" s="163" t="s">
        <v>4835</v>
      </c>
      <c r="P588" s="163" t="s">
        <v>2336</v>
      </c>
      <c r="Q588" s="163">
        <v>10878</v>
      </c>
      <c r="R588" s="165"/>
    </row>
    <row r="589" spans="1:18">
      <c r="A589" s="163" t="s">
        <v>4836</v>
      </c>
      <c r="B589" s="163" t="s">
        <v>4837</v>
      </c>
      <c r="C589" s="163" t="s">
        <v>1846</v>
      </c>
      <c r="D589" s="163" t="s">
        <v>4838</v>
      </c>
      <c r="E589" s="163">
        <v>9</v>
      </c>
      <c r="F589" s="163" t="s">
        <v>2330</v>
      </c>
      <c r="G589" s="163" t="s">
        <v>2331</v>
      </c>
      <c r="H589" s="164">
        <v>30</v>
      </c>
      <c r="I589" s="163" t="s">
        <v>1256</v>
      </c>
      <c r="J589" s="164" t="s">
        <v>3865</v>
      </c>
      <c r="K589" s="163" t="s">
        <v>2322</v>
      </c>
      <c r="L589" s="163" t="s">
        <v>2333</v>
      </c>
      <c r="M589" s="163">
        <v>7</v>
      </c>
      <c r="N589" s="163" t="s">
        <v>2904</v>
      </c>
      <c r="O589" s="163" t="s">
        <v>4839</v>
      </c>
      <c r="P589" s="163" t="s">
        <v>2726</v>
      </c>
      <c r="Q589" s="163">
        <v>10879</v>
      </c>
      <c r="R589" s="165"/>
    </row>
    <row r="590" spans="1:18">
      <c r="A590" s="163" t="s">
        <v>4840</v>
      </c>
      <c r="B590" s="163" t="s">
        <v>4841</v>
      </c>
      <c r="C590" s="163" t="s">
        <v>1847</v>
      </c>
      <c r="D590" s="163" t="s">
        <v>4842</v>
      </c>
      <c r="E590" s="163">
        <v>9</v>
      </c>
      <c r="F590" s="163" t="s">
        <v>2330</v>
      </c>
      <c r="G590" s="163" t="s">
        <v>2331</v>
      </c>
      <c r="H590" s="164">
        <v>30</v>
      </c>
      <c r="I590" s="163" t="s">
        <v>1256</v>
      </c>
      <c r="J590" s="164" t="s">
        <v>2568</v>
      </c>
      <c r="K590" s="163" t="s">
        <v>2322</v>
      </c>
      <c r="L590" s="163" t="s">
        <v>2333</v>
      </c>
      <c r="M590" s="163">
        <v>6</v>
      </c>
      <c r="N590" s="163" t="s">
        <v>2334</v>
      </c>
      <c r="O590" s="163" t="s">
        <v>4843</v>
      </c>
      <c r="P590" s="163" t="s">
        <v>2336</v>
      </c>
      <c r="Q590" s="163">
        <v>10880</v>
      </c>
      <c r="R590" s="165"/>
    </row>
    <row r="591" spans="1:18">
      <c r="A591" s="163" t="s">
        <v>4844</v>
      </c>
      <c r="B591" s="163" t="s">
        <v>4845</v>
      </c>
      <c r="C591" s="163" t="s">
        <v>1848</v>
      </c>
      <c r="D591" s="163" t="s">
        <v>4846</v>
      </c>
      <c r="E591" s="163">
        <v>9</v>
      </c>
      <c r="F591" s="163" t="s">
        <v>2330</v>
      </c>
      <c r="G591" s="163" t="s">
        <v>2331</v>
      </c>
      <c r="H591" s="164">
        <v>30</v>
      </c>
      <c r="I591" s="163" t="s">
        <v>1256</v>
      </c>
      <c r="J591" s="164" t="s">
        <v>3797</v>
      </c>
      <c r="K591" s="163" t="s">
        <v>2322</v>
      </c>
      <c r="L591" s="163" t="s">
        <v>2383</v>
      </c>
      <c r="M591" s="163">
        <v>13</v>
      </c>
      <c r="N591" s="163" t="s">
        <v>2384</v>
      </c>
      <c r="O591" s="163" t="s">
        <v>4847</v>
      </c>
      <c r="P591" s="163" t="s">
        <v>2386</v>
      </c>
      <c r="Q591" s="163">
        <v>10881</v>
      </c>
      <c r="R591" s="165"/>
    </row>
    <row r="592" spans="1:18">
      <c r="A592" s="163" t="s">
        <v>4848</v>
      </c>
      <c r="B592" s="163" t="s">
        <v>4849</v>
      </c>
      <c r="C592" s="163" t="s">
        <v>1849</v>
      </c>
      <c r="D592" s="163" t="s">
        <v>4850</v>
      </c>
      <c r="E592" s="163">
        <v>9</v>
      </c>
      <c r="F592" s="163" t="s">
        <v>2330</v>
      </c>
      <c r="G592" s="163" t="s">
        <v>2331</v>
      </c>
      <c r="H592" s="164">
        <v>30</v>
      </c>
      <c r="I592" s="163" t="s">
        <v>1256</v>
      </c>
      <c r="J592" s="164" t="s">
        <v>4851</v>
      </c>
      <c r="K592" s="163" t="s">
        <v>2322</v>
      </c>
      <c r="L592" s="163" t="s">
        <v>2341</v>
      </c>
      <c r="M592" s="163">
        <v>10</v>
      </c>
      <c r="N592" s="163" t="s">
        <v>2342</v>
      </c>
      <c r="O592" s="163" t="s">
        <v>4852</v>
      </c>
      <c r="P592" s="163" t="s">
        <v>2344</v>
      </c>
      <c r="Q592" s="163">
        <v>10882</v>
      </c>
      <c r="R592" s="165"/>
    </row>
    <row r="593" spans="1:18">
      <c r="A593" s="163" t="s">
        <v>4853</v>
      </c>
      <c r="B593" s="163" t="s">
        <v>4854</v>
      </c>
      <c r="C593" s="163" t="s">
        <v>1850</v>
      </c>
      <c r="D593" s="163" t="s">
        <v>4855</v>
      </c>
      <c r="E593" s="163">
        <v>9</v>
      </c>
      <c r="F593" s="163" t="s">
        <v>2330</v>
      </c>
      <c r="G593" s="163" t="s">
        <v>2331</v>
      </c>
      <c r="H593" s="164">
        <v>30</v>
      </c>
      <c r="I593" s="163" t="s">
        <v>1256</v>
      </c>
      <c r="J593" s="164" t="s">
        <v>2909</v>
      </c>
      <c r="K593" s="163" t="s">
        <v>2322</v>
      </c>
      <c r="L593" s="163" t="s">
        <v>2341</v>
      </c>
      <c r="M593" s="163">
        <v>10</v>
      </c>
      <c r="N593" s="163" t="s">
        <v>2702</v>
      </c>
      <c r="O593" s="163" t="s">
        <v>4856</v>
      </c>
      <c r="P593" s="163" t="s">
        <v>2344</v>
      </c>
      <c r="Q593" s="163">
        <v>10883</v>
      </c>
      <c r="R593" s="165"/>
    </row>
    <row r="594" spans="1:18">
      <c r="A594" s="163" t="s">
        <v>4857</v>
      </c>
      <c r="B594" s="163" t="s">
        <v>4858</v>
      </c>
      <c r="C594" s="163" t="s">
        <v>1851</v>
      </c>
      <c r="D594" s="163" t="s">
        <v>4859</v>
      </c>
      <c r="E594" s="163">
        <v>9</v>
      </c>
      <c r="F594" s="163" t="s">
        <v>2330</v>
      </c>
      <c r="G594" s="163" t="s">
        <v>2331</v>
      </c>
      <c r="H594" s="164">
        <v>30</v>
      </c>
      <c r="I594" s="163" t="s">
        <v>1256</v>
      </c>
      <c r="J594" s="164" t="s">
        <v>3683</v>
      </c>
      <c r="K594" s="163" t="s">
        <v>2322</v>
      </c>
      <c r="L594" s="163" t="s">
        <v>2383</v>
      </c>
      <c r="M594" s="163">
        <v>13</v>
      </c>
      <c r="N594" s="163" t="s">
        <v>2384</v>
      </c>
      <c r="O594" s="163" t="s">
        <v>4860</v>
      </c>
      <c r="P594" s="163" t="s">
        <v>2386</v>
      </c>
      <c r="Q594" s="163">
        <v>10884</v>
      </c>
      <c r="R594" s="165"/>
    </row>
    <row r="595" spans="1:18">
      <c r="A595" s="163" t="s">
        <v>4861</v>
      </c>
      <c r="B595" s="163" t="s">
        <v>4862</v>
      </c>
      <c r="C595" s="163" t="s">
        <v>1852</v>
      </c>
      <c r="D595" s="163" t="s">
        <v>4863</v>
      </c>
      <c r="E595" s="163">
        <v>9</v>
      </c>
      <c r="F595" s="163" t="s">
        <v>2330</v>
      </c>
      <c r="G595" s="163" t="s">
        <v>2331</v>
      </c>
      <c r="H595" s="164">
        <v>30</v>
      </c>
      <c r="I595" s="163" t="s">
        <v>1256</v>
      </c>
      <c r="J595" s="164" t="s">
        <v>2730</v>
      </c>
      <c r="K595" s="163" t="s">
        <v>2322</v>
      </c>
      <c r="L595" s="163" t="s">
        <v>2333</v>
      </c>
      <c r="M595" s="163">
        <v>6</v>
      </c>
      <c r="N595" s="163" t="s">
        <v>2349</v>
      </c>
      <c r="O595" s="163" t="s">
        <v>4864</v>
      </c>
      <c r="P595" s="163" t="s">
        <v>2336</v>
      </c>
      <c r="Q595" s="163">
        <v>10885</v>
      </c>
      <c r="R595" s="165"/>
    </row>
    <row r="596" spans="1:18">
      <c r="A596" s="163" t="s">
        <v>4865</v>
      </c>
      <c r="B596" s="163" t="s">
        <v>4866</v>
      </c>
      <c r="C596" s="163" t="s">
        <v>1853</v>
      </c>
      <c r="D596" s="163" t="s">
        <v>4867</v>
      </c>
      <c r="E596" s="163">
        <v>9</v>
      </c>
      <c r="F596" s="163" t="s">
        <v>2330</v>
      </c>
      <c r="G596" s="163" t="s">
        <v>2331</v>
      </c>
      <c r="H596" s="164">
        <v>30</v>
      </c>
      <c r="I596" s="163" t="s">
        <v>1256</v>
      </c>
      <c r="J596" s="164" t="s">
        <v>2340</v>
      </c>
      <c r="K596" s="163" t="s">
        <v>2322</v>
      </c>
      <c r="L596" s="163" t="s">
        <v>2341</v>
      </c>
      <c r="M596" s="163">
        <v>10</v>
      </c>
      <c r="N596" s="163" t="s">
        <v>2342</v>
      </c>
      <c r="O596" s="163" t="s">
        <v>4868</v>
      </c>
      <c r="P596" s="163" t="s">
        <v>2344</v>
      </c>
      <c r="Q596" s="163">
        <v>10886</v>
      </c>
      <c r="R596" s="165"/>
    </row>
    <row r="597" spans="1:18">
      <c r="A597" s="163" t="s">
        <v>4869</v>
      </c>
      <c r="B597" s="163" t="s">
        <v>4870</v>
      </c>
      <c r="C597" s="163" t="s">
        <v>1854</v>
      </c>
      <c r="D597" s="163" t="s">
        <v>4871</v>
      </c>
      <c r="E597" s="163">
        <v>9</v>
      </c>
      <c r="F597" s="163" t="s">
        <v>2330</v>
      </c>
      <c r="G597" s="163" t="s">
        <v>2331</v>
      </c>
      <c r="H597" s="164">
        <v>30</v>
      </c>
      <c r="I597" s="163" t="s">
        <v>1256</v>
      </c>
      <c r="J597" s="164" t="s">
        <v>4872</v>
      </c>
      <c r="K597" s="163" t="s">
        <v>2322</v>
      </c>
      <c r="L597" s="163" t="s">
        <v>2341</v>
      </c>
      <c r="M597" s="163">
        <v>10</v>
      </c>
      <c r="N597" s="163" t="s">
        <v>2342</v>
      </c>
      <c r="O597" s="163" t="s">
        <v>4873</v>
      </c>
      <c r="P597" s="163" t="s">
        <v>2344</v>
      </c>
      <c r="Q597" s="163">
        <v>10887</v>
      </c>
      <c r="R597" s="165"/>
    </row>
    <row r="598" spans="1:18">
      <c r="A598" s="163" t="s">
        <v>4874</v>
      </c>
      <c r="B598" s="163" t="s">
        <v>4875</v>
      </c>
      <c r="C598" s="163" t="s">
        <v>1855</v>
      </c>
      <c r="D598" s="163" t="s">
        <v>4876</v>
      </c>
      <c r="E598" s="163">
        <v>9</v>
      </c>
      <c r="F598" s="163" t="s">
        <v>2330</v>
      </c>
      <c r="G598" s="163" t="s">
        <v>2331</v>
      </c>
      <c r="H598" s="164">
        <v>30</v>
      </c>
      <c r="I598" s="163" t="s">
        <v>1256</v>
      </c>
      <c r="J598" s="164" t="s">
        <v>2546</v>
      </c>
      <c r="K598" s="163" t="s">
        <v>2322</v>
      </c>
      <c r="L598" s="163" t="s">
        <v>2333</v>
      </c>
      <c r="M598" s="163">
        <v>5</v>
      </c>
      <c r="N598" s="163" t="s">
        <v>2360</v>
      </c>
      <c r="O598" s="163" t="s">
        <v>4877</v>
      </c>
      <c r="P598" s="163" t="s">
        <v>2362</v>
      </c>
      <c r="Q598" s="163">
        <v>10888</v>
      </c>
      <c r="R598" s="165"/>
    </row>
    <row r="599" spans="1:18">
      <c r="A599" s="163" t="s">
        <v>4878</v>
      </c>
      <c r="B599" s="163" t="s">
        <v>4879</v>
      </c>
      <c r="C599" s="163" t="s">
        <v>1856</v>
      </c>
      <c r="D599" s="163" t="s">
        <v>4880</v>
      </c>
      <c r="E599" s="163">
        <v>9</v>
      </c>
      <c r="F599" s="163" t="s">
        <v>2330</v>
      </c>
      <c r="G599" s="163" t="s">
        <v>2331</v>
      </c>
      <c r="H599" s="164">
        <v>30</v>
      </c>
      <c r="I599" s="163" t="s">
        <v>1256</v>
      </c>
      <c r="J599" s="164" t="s">
        <v>4881</v>
      </c>
      <c r="K599" s="163" t="s">
        <v>2322</v>
      </c>
      <c r="L599" s="163" t="s">
        <v>2341</v>
      </c>
      <c r="M599" s="163">
        <v>10</v>
      </c>
      <c r="N599" s="163" t="s">
        <v>2702</v>
      </c>
      <c r="O599" s="163" t="s">
        <v>4882</v>
      </c>
      <c r="P599" s="163" t="s">
        <v>2344</v>
      </c>
      <c r="Q599" s="163">
        <v>10889</v>
      </c>
      <c r="R599" s="165"/>
    </row>
    <row r="600" spans="1:18">
      <c r="A600" s="163" t="s">
        <v>4883</v>
      </c>
      <c r="B600" s="163" t="s">
        <v>4884</v>
      </c>
      <c r="C600" s="163" t="s">
        <v>2169</v>
      </c>
      <c r="D600" s="163" t="s">
        <v>4885</v>
      </c>
      <c r="E600" s="163">
        <v>9</v>
      </c>
      <c r="F600" s="163" t="s">
        <v>2319</v>
      </c>
      <c r="G600" s="163" t="s">
        <v>2320</v>
      </c>
      <c r="H600" s="164">
        <v>30</v>
      </c>
      <c r="I600" s="163" t="s">
        <v>1256</v>
      </c>
      <c r="J600" s="164" t="s">
        <v>4886</v>
      </c>
      <c r="K600" s="163" t="s">
        <v>2322</v>
      </c>
      <c r="L600" s="163" t="s">
        <v>2323</v>
      </c>
      <c r="M600" s="163">
        <v>15</v>
      </c>
      <c r="N600" s="163" t="s">
        <v>2324</v>
      </c>
      <c r="O600" s="163" t="s">
        <v>4887</v>
      </c>
      <c r="P600" s="163" t="s">
        <v>2326</v>
      </c>
      <c r="Q600" s="163">
        <v>10890</v>
      </c>
      <c r="R600" s="165"/>
    </row>
    <row r="601" spans="1:18">
      <c r="A601" s="163" t="s">
        <v>4888</v>
      </c>
      <c r="B601" s="163" t="s">
        <v>4889</v>
      </c>
      <c r="C601" s="163" t="s">
        <v>2170</v>
      </c>
      <c r="D601" s="163" t="s">
        <v>4890</v>
      </c>
      <c r="E601" s="163">
        <v>9</v>
      </c>
      <c r="F601" s="163" t="s">
        <v>2330</v>
      </c>
      <c r="G601" s="163" t="s">
        <v>2331</v>
      </c>
      <c r="H601" s="164">
        <v>30</v>
      </c>
      <c r="I601" s="163" t="s">
        <v>1256</v>
      </c>
      <c r="J601" s="164" t="s">
        <v>3831</v>
      </c>
      <c r="K601" s="163" t="s">
        <v>2322</v>
      </c>
      <c r="L601" s="163" t="s">
        <v>2333</v>
      </c>
      <c r="M601" s="163">
        <v>6</v>
      </c>
      <c r="N601" s="163" t="s">
        <v>2349</v>
      </c>
      <c r="O601" s="163" t="s">
        <v>4891</v>
      </c>
      <c r="P601" s="163" t="s">
        <v>2336</v>
      </c>
      <c r="Q601" s="163">
        <v>10891</v>
      </c>
      <c r="R601" s="165"/>
    </row>
    <row r="602" spans="1:18">
      <c r="A602" s="163" t="s">
        <v>4892</v>
      </c>
      <c r="B602" s="163" t="s">
        <v>4893</v>
      </c>
      <c r="C602" s="163" t="s">
        <v>1857</v>
      </c>
      <c r="D602" s="163" t="s">
        <v>4894</v>
      </c>
      <c r="E602" s="163">
        <v>9</v>
      </c>
      <c r="F602" s="163" t="s">
        <v>2330</v>
      </c>
      <c r="G602" s="163" t="s">
        <v>2331</v>
      </c>
      <c r="H602" s="164">
        <v>30</v>
      </c>
      <c r="I602" s="163" t="s">
        <v>1256</v>
      </c>
      <c r="J602" s="164" t="s">
        <v>2616</v>
      </c>
      <c r="K602" s="163" t="s">
        <v>2322</v>
      </c>
      <c r="L602" s="163" t="s">
        <v>2333</v>
      </c>
      <c r="M602" s="163">
        <v>5</v>
      </c>
      <c r="N602" s="163" t="s">
        <v>2334</v>
      </c>
      <c r="O602" s="163" t="s">
        <v>4895</v>
      </c>
      <c r="P602" s="163" t="s">
        <v>2362</v>
      </c>
      <c r="Q602" s="163">
        <v>10892</v>
      </c>
      <c r="R602" s="165"/>
    </row>
    <row r="603" spans="1:18">
      <c r="A603" s="163" t="s">
        <v>4896</v>
      </c>
      <c r="B603" s="163" t="s">
        <v>4897</v>
      </c>
      <c r="C603" s="163" t="s">
        <v>1858</v>
      </c>
      <c r="D603" s="163" t="s">
        <v>4898</v>
      </c>
      <c r="E603" s="163">
        <v>9</v>
      </c>
      <c r="F603" s="163" t="s">
        <v>2330</v>
      </c>
      <c r="G603" s="163" t="s">
        <v>2331</v>
      </c>
      <c r="H603" s="164">
        <v>30</v>
      </c>
      <c r="I603" s="163" t="s">
        <v>1256</v>
      </c>
      <c r="J603" s="164" t="s">
        <v>2602</v>
      </c>
      <c r="K603" s="163" t="s">
        <v>2322</v>
      </c>
      <c r="L603" s="163" t="s">
        <v>2333</v>
      </c>
      <c r="M603" s="163">
        <v>5</v>
      </c>
      <c r="N603" s="163" t="s">
        <v>2360</v>
      </c>
      <c r="O603" s="163" t="s">
        <v>4899</v>
      </c>
      <c r="P603" s="163" t="s">
        <v>2362</v>
      </c>
      <c r="Q603" s="163">
        <v>10893</v>
      </c>
      <c r="R603" s="165"/>
    </row>
    <row r="604" spans="1:18">
      <c r="A604" s="163" t="s">
        <v>4900</v>
      </c>
      <c r="B604" s="163" t="s">
        <v>4901</v>
      </c>
      <c r="C604" s="163" t="s">
        <v>1859</v>
      </c>
      <c r="D604" s="163" t="s">
        <v>4902</v>
      </c>
      <c r="E604" s="163">
        <v>9</v>
      </c>
      <c r="F604" s="163" t="s">
        <v>2330</v>
      </c>
      <c r="G604" s="163" t="s">
        <v>2331</v>
      </c>
      <c r="H604" s="164">
        <v>30</v>
      </c>
      <c r="I604" s="163" t="s">
        <v>1256</v>
      </c>
      <c r="J604" s="164" t="s">
        <v>2616</v>
      </c>
      <c r="K604" s="163" t="s">
        <v>2322</v>
      </c>
      <c r="L604" s="163" t="s">
        <v>2333</v>
      </c>
      <c r="M604" s="163">
        <v>6</v>
      </c>
      <c r="N604" s="163" t="s">
        <v>2334</v>
      </c>
      <c r="O604" s="163" t="s">
        <v>4903</v>
      </c>
      <c r="P604" s="163" t="s">
        <v>2336</v>
      </c>
      <c r="Q604" s="163">
        <v>10894</v>
      </c>
      <c r="R604" s="165"/>
    </row>
    <row r="605" spans="1:18">
      <c r="A605" s="163" t="s">
        <v>4904</v>
      </c>
      <c r="B605" s="163" t="s">
        <v>4905</v>
      </c>
      <c r="C605" s="163" t="s">
        <v>2171</v>
      </c>
      <c r="D605" s="163" t="s">
        <v>4906</v>
      </c>
      <c r="E605" s="163">
        <v>9</v>
      </c>
      <c r="F605" s="163" t="s">
        <v>2330</v>
      </c>
      <c r="G605" s="163" t="s">
        <v>2331</v>
      </c>
      <c r="H605" s="164">
        <v>30</v>
      </c>
      <c r="I605" s="163" t="s">
        <v>1256</v>
      </c>
      <c r="J605" s="164" t="s">
        <v>2546</v>
      </c>
      <c r="K605" s="163" t="s">
        <v>2322</v>
      </c>
      <c r="L605" s="163" t="s">
        <v>2333</v>
      </c>
      <c r="M605" s="163">
        <v>5</v>
      </c>
      <c r="N605" s="163" t="s">
        <v>2360</v>
      </c>
      <c r="O605" s="163" t="s">
        <v>4907</v>
      </c>
      <c r="P605" s="163" t="s">
        <v>2362</v>
      </c>
      <c r="Q605" s="163">
        <v>11602</v>
      </c>
      <c r="R605" s="165"/>
    </row>
    <row r="606" spans="1:18">
      <c r="A606" s="163" t="s">
        <v>4908</v>
      </c>
      <c r="B606" s="163" t="s">
        <v>4909</v>
      </c>
      <c r="C606" s="163" t="s">
        <v>1860</v>
      </c>
      <c r="D606" s="163" t="s">
        <v>4910</v>
      </c>
      <c r="E606" s="163">
        <v>9</v>
      </c>
      <c r="F606" s="163" t="s">
        <v>2330</v>
      </c>
      <c r="G606" s="163" t="s">
        <v>2331</v>
      </c>
      <c r="H606" s="164">
        <v>30</v>
      </c>
      <c r="I606" s="163" t="s">
        <v>1256</v>
      </c>
      <c r="J606" s="164" t="s">
        <v>2546</v>
      </c>
      <c r="K606" s="163" t="s">
        <v>2322</v>
      </c>
      <c r="L606" s="163" t="s">
        <v>2333</v>
      </c>
      <c r="M606" s="163">
        <v>5</v>
      </c>
      <c r="N606" s="163" t="s">
        <v>2334</v>
      </c>
      <c r="O606" s="163" t="s">
        <v>4911</v>
      </c>
      <c r="P606" s="163" t="s">
        <v>2362</v>
      </c>
      <c r="Q606" s="163">
        <v>11608</v>
      </c>
      <c r="R606" s="165"/>
    </row>
    <row r="607" spans="1:18">
      <c r="A607" s="163" t="s">
        <v>4912</v>
      </c>
      <c r="B607" s="163" t="s">
        <v>4913</v>
      </c>
      <c r="C607" s="163" t="s">
        <v>1861</v>
      </c>
      <c r="D607" s="163" t="s">
        <v>4914</v>
      </c>
      <c r="E607" s="163">
        <v>9</v>
      </c>
      <c r="F607" s="163" t="s">
        <v>2330</v>
      </c>
      <c r="G607" s="163" t="s">
        <v>2331</v>
      </c>
      <c r="H607" s="164">
        <v>30</v>
      </c>
      <c r="I607" s="163" t="s">
        <v>1256</v>
      </c>
      <c r="J607" s="164" t="s">
        <v>2546</v>
      </c>
      <c r="K607" s="163" t="s">
        <v>2322</v>
      </c>
      <c r="L607" s="163" t="s">
        <v>2333</v>
      </c>
      <c r="M607" s="163">
        <v>6</v>
      </c>
      <c r="N607" s="163" t="s">
        <v>2334</v>
      </c>
      <c r="O607" s="163" t="s">
        <v>4915</v>
      </c>
      <c r="P607" s="163" t="s">
        <v>2336</v>
      </c>
      <c r="Q607" s="163">
        <v>22456</v>
      </c>
      <c r="R607" s="165"/>
    </row>
    <row r="608" spans="1:18">
      <c r="A608" s="163" t="s">
        <v>4916</v>
      </c>
      <c r="B608" s="163" t="s">
        <v>4917</v>
      </c>
      <c r="C608" s="163" t="s">
        <v>1862</v>
      </c>
      <c r="D608" s="163" t="s">
        <v>4918</v>
      </c>
      <c r="E608" s="163">
        <v>9</v>
      </c>
      <c r="F608" s="163" t="s">
        <v>2319</v>
      </c>
      <c r="G608" s="163" t="s">
        <v>2320</v>
      </c>
      <c r="H608" s="164">
        <v>30</v>
      </c>
      <c r="I608" s="163" t="s">
        <v>1256</v>
      </c>
      <c r="J608" s="164" t="s">
        <v>2976</v>
      </c>
      <c r="K608" s="163" t="s">
        <v>2311</v>
      </c>
      <c r="L608" s="163" t="s">
        <v>2323</v>
      </c>
      <c r="M608" s="163">
        <v>14</v>
      </c>
      <c r="N608" s="163" t="s">
        <v>2367</v>
      </c>
      <c r="O608" s="163" t="s">
        <v>4919</v>
      </c>
      <c r="P608" s="163" t="s">
        <v>3300</v>
      </c>
      <c r="Q608" s="163">
        <v>23839</v>
      </c>
      <c r="R608" s="165"/>
    </row>
    <row r="609" spans="1:18">
      <c r="A609" s="163" t="s">
        <v>4920</v>
      </c>
      <c r="B609" s="163" t="s">
        <v>2641</v>
      </c>
      <c r="C609" s="163" t="s">
        <v>1863</v>
      </c>
      <c r="D609" s="163" t="s">
        <v>4921</v>
      </c>
      <c r="E609" s="163">
        <v>9</v>
      </c>
      <c r="F609" s="163" t="s">
        <v>2330</v>
      </c>
      <c r="G609" s="163" t="s">
        <v>2331</v>
      </c>
      <c r="H609" s="164">
        <v>30</v>
      </c>
      <c r="I609" s="163" t="s">
        <v>1256</v>
      </c>
      <c r="J609" s="164" t="s">
        <v>2546</v>
      </c>
      <c r="K609" s="163" t="s">
        <v>2311</v>
      </c>
      <c r="L609" s="163" t="s">
        <v>2450</v>
      </c>
      <c r="M609" s="163">
        <v>4</v>
      </c>
      <c r="N609" s="163" t="s">
        <v>2646</v>
      </c>
      <c r="O609" s="163" t="s">
        <v>4922</v>
      </c>
      <c r="P609" s="163" t="s">
        <v>2878</v>
      </c>
      <c r="Q609" s="163">
        <v>24692</v>
      </c>
      <c r="R609" s="165"/>
    </row>
    <row r="610" spans="1:18">
      <c r="A610" s="163" t="s">
        <v>4923</v>
      </c>
      <c r="B610" s="163" t="s">
        <v>4924</v>
      </c>
      <c r="C610" s="163" t="s">
        <v>2172</v>
      </c>
      <c r="D610" s="163" t="s">
        <v>1864</v>
      </c>
      <c r="E610" s="163">
        <v>9</v>
      </c>
      <c r="F610" s="163" t="s">
        <v>2330</v>
      </c>
      <c r="G610" s="163" t="s">
        <v>2331</v>
      </c>
      <c r="H610" s="164">
        <v>30</v>
      </c>
      <c r="I610" s="163" t="s">
        <v>1256</v>
      </c>
      <c r="J610" s="164" t="s">
        <v>2390</v>
      </c>
      <c r="K610" s="163" t="s">
        <v>2311</v>
      </c>
      <c r="L610" s="163" t="s">
        <v>2450</v>
      </c>
      <c r="M610" s="163">
        <v>3</v>
      </c>
      <c r="N610" s="163" t="s">
        <v>2490</v>
      </c>
      <c r="O610" s="163" t="s">
        <v>4925</v>
      </c>
      <c r="P610" s="163" t="s">
        <v>3038</v>
      </c>
      <c r="Q610" s="163">
        <v>27839</v>
      </c>
      <c r="R610" s="165"/>
    </row>
    <row r="611" spans="1:18">
      <c r="A611" s="163" t="s">
        <v>4926</v>
      </c>
      <c r="B611" s="163" t="s">
        <v>4927</v>
      </c>
      <c r="C611" s="163" t="s">
        <v>2173</v>
      </c>
      <c r="D611" s="163" t="s">
        <v>1865</v>
      </c>
      <c r="E611" s="163">
        <v>9</v>
      </c>
      <c r="F611" s="163" t="s">
        <v>2330</v>
      </c>
      <c r="G611" s="163" t="s">
        <v>2331</v>
      </c>
      <c r="H611" s="164">
        <v>30</v>
      </c>
      <c r="I611" s="163" t="s">
        <v>1256</v>
      </c>
      <c r="J611" s="164" t="s">
        <v>2390</v>
      </c>
      <c r="K611" s="163" t="s">
        <v>2311</v>
      </c>
      <c r="L611" s="163" t="s">
        <v>2450</v>
      </c>
      <c r="M611" s="163">
        <v>3</v>
      </c>
      <c r="N611" s="163" t="s">
        <v>2490</v>
      </c>
      <c r="O611" s="163" t="s">
        <v>4928</v>
      </c>
      <c r="P611" s="163" t="s">
        <v>3038</v>
      </c>
      <c r="Q611" s="163">
        <v>27840</v>
      </c>
      <c r="R611" s="165"/>
    </row>
    <row r="612" spans="1:18">
      <c r="A612" s="163" t="s">
        <v>4929</v>
      </c>
      <c r="B612" s="163" t="s">
        <v>4930</v>
      </c>
      <c r="C612" s="163" t="s">
        <v>2174</v>
      </c>
      <c r="D612" s="163" t="s">
        <v>1866</v>
      </c>
      <c r="E612" s="163">
        <v>9</v>
      </c>
      <c r="F612" s="163" t="s">
        <v>2330</v>
      </c>
      <c r="G612" s="163" t="s">
        <v>2331</v>
      </c>
      <c r="H612" s="164">
        <v>30</v>
      </c>
      <c r="I612" s="163" t="s">
        <v>1256</v>
      </c>
      <c r="J612" s="164" t="s">
        <v>2390</v>
      </c>
      <c r="K612" s="163" t="s">
        <v>2311</v>
      </c>
      <c r="L612" s="163" t="s">
        <v>2450</v>
      </c>
      <c r="M612" s="163">
        <v>3</v>
      </c>
      <c r="N612" s="163" t="s">
        <v>2490</v>
      </c>
      <c r="O612" s="163" t="s">
        <v>4931</v>
      </c>
      <c r="P612" s="163" t="s">
        <v>3038</v>
      </c>
      <c r="Q612" s="163">
        <v>27841</v>
      </c>
      <c r="R612" s="165"/>
    </row>
    <row r="613" spans="1:18">
      <c r="A613" s="163" t="s">
        <v>4932</v>
      </c>
      <c r="B613" s="163" t="s">
        <v>4933</v>
      </c>
      <c r="C613" s="163" t="s">
        <v>1867</v>
      </c>
      <c r="D613" s="163" t="s">
        <v>1257</v>
      </c>
      <c r="E613" s="163">
        <v>9</v>
      </c>
      <c r="F613" s="163" t="s">
        <v>2308</v>
      </c>
      <c r="G613" s="163" t="s">
        <v>2309</v>
      </c>
      <c r="H613" s="164">
        <v>31</v>
      </c>
      <c r="I613" s="163" t="s">
        <v>1257</v>
      </c>
      <c r="J613" s="164" t="s">
        <v>4934</v>
      </c>
      <c r="K613" s="163" t="s">
        <v>2322</v>
      </c>
      <c r="L613" s="163" t="s">
        <v>2312</v>
      </c>
      <c r="M613" s="163">
        <v>19</v>
      </c>
      <c r="N613" s="163" t="s">
        <v>2495</v>
      </c>
      <c r="O613" s="163" t="s">
        <v>4935</v>
      </c>
      <c r="P613" s="163" t="s">
        <v>2497</v>
      </c>
      <c r="Q613" s="163">
        <v>10667</v>
      </c>
      <c r="R613" s="165"/>
    </row>
    <row r="614" spans="1:18">
      <c r="A614" s="163" t="s">
        <v>4936</v>
      </c>
      <c r="B614" s="163" t="s">
        <v>4937</v>
      </c>
      <c r="C614" s="163" t="s">
        <v>1868</v>
      </c>
      <c r="D614" s="163" t="s">
        <v>4938</v>
      </c>
      <c r="E614" s="163">
        <v>9</v>
      </c>
      <c r="F614" s="163" t="s">
        <v>2330</v>
      </c>
      <c r="G614" s="163" t="s">
        <v>2331</v>
      </c>
      <c r="H614" s="164">
        <v>31</v>
      </c>
      <c r="I614" s="163" t="s">
        <v>1257</v>
      </c>
      <c r="J614" s="164" t="s">
        <v>2669</v>
      </c>
      <c r="K614" s="163" t="s">
        <v>2322</v>
      </c>
      <c r="L614" s="163" t="s">
        <v>2333</v>
      </c>
      <c r="M614" s="163">
        <v>9</v>
      </c>
      <c r="N614" s="163" t="s">
        <v>2349</v>
      </c>
      <c r="O614" s="163" t="s">
        <v>4939</v>
      </c>
      <c r="P614" s="163" t="s">
        <v>2404</v>
      </c>
      <c r="Q614" s="163">
        <v>10895</v>
      </c>
      <c r="R614" s="165"/>
    </row>
    <row r="615" spans="1:18">
      <c r="A615" s="163" t="s">
        <v>4940</v>
      </c>
      <c r="B615" s="163" t="s">
        <v>4941</v>
      </c>
      <c r="C615" s="163" t="s">
        <v>1869</v>
      </c>
      <c r="D615" s="163" t="s">
        <v>4942</v>
      </c>
      <c r="E615" s="163">
        <v>9</v>
      </c>
      <c r="F615" s="163" t="s">
        <v>2330</v>
      </c>
      <c r="G615" s="163" t="s">
        <v>2331</v>
      </c>
      <c r="H615" s="164">
        <v>31</v>
      </c>
      <c r="I615" s="163" t="s">
        <v>1257</v>
      </c>
      <c r="J615" s="164" t="s">
        <v>2402</v>
      </c>
      <c r="K615" s="163" t="s">
        <v>2322</v>
      </c>
      <c r="L615" s="163" t="s">
        <v>2333</v>
      </c>
      <c r="M615" s="163">
        <v>7</v>
      </c>
      <c r="N615" s="163" t="s">
        <v>2904</v>
      </c>
      <c r="O615" s="163" t="s">
        <v>4943</v>
      </c>
      <c r="P615" s="163" t="s">
        <v>2726</v>
      </c>
      <c r="Q615" s="163">
        <v>10896</v>
      </c>
      <c r="R615" s="165"/>
    </row>
    <row r="616" spans="1:18">
      <c r="A616" s="163" t="s">
        <v>4944</v>
      </c>
      <c r="B616" s="163" t="s">
        <v>4945</v>
      </c>
      <c r="C616" s="163" t="s">
        <v>2175</v>
      </c>
      <c r="D616" s="163" t="s">
        <v>4946</v>
      </c>
      <c r="E616" s="163">
        <v>9</v>
      </c>
      <c r="F616" s="163" t="s">
        <v>2319</v>
      </c>
      <c r="G616" s="163" t="s">
        <v>2320</v>
      </c>
      <c r="H616" s="164">
        <v>31</v>
      </c>
      <c r="I616" s="163" t="s">
        <v>1257</v>
      </c>
      <c r="J616" s="164" t="s">
        <v>4947</v>
      </c>
      <c r="K616" s="163" t="s">
        <v>2311</v>
      </c>
      <c r="L616" s="163" t="s">
        <v>2323</v>
      </c>
      <c r="M616" s="163">
        <v>16</v>
      </c>
      <c r="N616" s="163" t="s">
        <v>2324</v>
      </c>
      <c r="O616" s="163" t="s">
        <v>4948</v>
      </c>
      <c r="P616" s="163" t="s">
        <v>2652</v>
      </c>
      <c r="Q616" s="163">
        <v>10897</v>
      </c>
      <c r="R616" s="165"/>
    </row>
    <row r="617" spans="1:18">
      <c r="A617" s="163" t="s">
        <v>4949</v>
      </c>
      <c r="B617" s="163" t="s">
        <v>4950</v>
      </c>
      <c r="C617" s="163" t="s">
        <v>1870</v>
      </c>
      <c r="D617" s="163" t="s">
        <v>4951</v>
      </c>
      <c r="E617" s="163">
        <v>9</v>
      </c>
      <c r="F617" s="163" t="s">
        <v>2330</v>
      </c>
      <c r="G617" s="163" t="s">
        <v>2331</v>
      </c>
      <c r="H617" s="164">
        <v>31</v>
      </c>
      <c r="I617" s="163" t="s">
        <v>1257</v>
      </c>
      <c r="J617" s="164" t="s">
        <v>2372</v>
      </c>
      <c r="K617" s="163" t="s">
        <v>2322</v>
      </c>
      <c r="L617" s="163" t="s">
        <v>2333</v>
      </c>
      <c r="M617" s="163">
        <v>6</v>
      </c>
      <c r="N617" s="163" t="s">
        <v>2349</v>
      </c>
      <c r="O617" s="163" t="s">
        <v>4952</v>
      </c>
      <c r="P617" s="163" t="s">
        <v>2336</v>
      </c>
      <c r="Q617" s="163">
        <v>10898</v>
      </c>
      <c r="R617" s="165"/>
    </row>
    <row r="618" spans="1:18">
      <c r="A618" s="163" t="s">
        <v>4953</v>
      </c>
      <c r="B618" s="163" t="s">
        <v>4954</v>
      </c>
      <c r="C618" s="163" t="s">
        <v>1871</v>
      </c>
      <c r="D618" s="163" t="s">
        <v>4955</v>
      </c>
      <c r="E618" s="163">
        <v>9</v>
      </c>
      <c r="F618" s="163" t="s">
        <v>2330</v>
      </c>
      <c r="G618" s="163" t="s">
        <v>2331</v>
      </c>
      <c r="H618" s="164">
        <v>31</v>
      </c>
      <c r="I618" s="163" t="s">
        <v>1257</v>
      </c>
      <c r="J618" s="164" t="s">
        <v>4041</v>
      </c>
      <c r="K618" s="163" t="s">
        <v>2322</v>
      </c>
      <c r="L618" s="163" t="s">
        <v>2341</v>
      </c>
      <c r="M618" s="163">
        <v>10</v>
      </c>
      <c r="N618" s="163" t="s">
        <v>2342</v>
      </c>
      <c r="O618" s="163" t="s">
        <v>4956</v>
      </c>
      <c r="P618" s="163" t="s">
        <v>2344</v>
      </c>
      <c r="Q618" s="163">
        <v>10899</v>
      </c>
      <c r="R618" s="165"/>
    </row>
    <row r="619" spans="1:18">
      <c r="A619" s="163" t="s">
        <v>4957</v>
      </c>
      <c r="B619" s="163" t="s">
        <v>4958</v>
      </c>
      <c r="C619" s="163" t="s">
        <v>1872</v>
      </c>
      <c r="D619" s="163" t="s">
        <v>4959</v>
      </c>
      <c r="E619" s="163">
        <v>9</v>
      </c>
      <c r="F619" s="163" t="s">
        <v>2330</v>
      </c>
      <c r="G619" s="163" t="s">
        <v>2331</v>
      </c>
      <c r="H619" s="164">
        <v>31</v>
      </c>
      <c r="I619" s="163" t="s">
        <v>1257</v>
      </c>
      <c r="J619" s="164" t="s">
        <v>4872</v>
      </c>
      <c r="K619" s="163" t="s">
        <v>2322</v>
      </c>
      <c r="L619" s="163" t="s">
        <v>2383</v>
      </c>
      <c r="M619" s="163">
        <v>13</v>
      </c>
      <c r="N619" s="163" t="s">
        <v>2384</v>
      </c>
      <c r="O619" s="163" t="s">
        <v>4960</v>
      </c>
      <c r="P619" s="163" t="s">
        <v>2386</v>
      </c>
      <c r="Q619" s="163">
        <v>10900</v>
      </c>
      <c r="R619" s="165"/>
    </row>
    <row r="620" spans="1:18">
      <c r="A620" s="163" t="s">
        <v>4961</v>
      </c>
      <c r="B620" s="163" t="s">
        <v>4962</v>
      </c>
      <c r="C620" s="163" t="s">
        <v>1873</v>
      </c>
      <c r="D620" s="163" t="s">
        <v>4963</v>
      </c>
      <c r="E620" s="163">
        <v>9</v>
      </c>
      <c r="F620" s="163" t="s">
        <v>2330</v>
      </c>
      <c r="G620" s="163" t="s">
        <v>2331</v>
      </c>
      <c r="H620" s="164">
        <v>31</v>
      </c>
      <c r="I620" s="163" t="s">
        <v>1257</v>
      </c>
      <c r="J620" s="164" t="s">
        <v>2348</v>
      </c>
      <c r="K620" s="163" t="s">
        <v>2322</v>
      </c>
      <c r="L620" s="163" t="s">
        <v>2333</v>
      </c>
      <c r="M620" s="163">
        <v>6</v>
      </c>
      <c r="N620" s="163" t="s">
        <v>2349</v>
      </c>
      <c r="O620" s="163" t="s">
        <v>4964</v>
      </c>
      <c r="P620" s="163" t="s">
        <v>2336</v>
      </c>
      <c r="Q620" s="163">
        <v>10901</v>
      </c>
      <c r="R620" s="165"/>
    </row>
    <row r="621" spans="1:18">
      <c r="A621" s="163" t="s">
        <v>4965</v>
      </c>
      <c r="B621" s="163" t="s">
        <v>4966</v>
      </c>
      <c r="C621" s="163" t="s">
        <v>1874</v>
      </c>
      <c r="D621" s="163" t="s">
        <v>4967</v>
      </c>
      <c r="E621" s="163">
        <v>9</v>
      </c>
      <c r="F621" s="163" t="s">
        <v>2330</v>
      </c>
      <c r="G621" s="163" t="s">
        <v>2331</v>
      </c>
      <c r="H621" s="164">
        <v>31</v>
      </c>
      <c r="I621" s="163" t="s">
        <v>1257</v>
      </c>
      <c r="J621" s="164" t="s">
        <v>3478</v>
      </c>
      <c r="K621" s="163" t="s">
        <v>2322</v>
      </c>
      <c r="L621" s="163" t="s">
        <v>2341</v>
      </c>
      <c r="M621" s="163">
        <v>9</v>
      </c>
      <c r="N621" s="163" t="s">
        <v>2581</v>
      </c>
      <c r="O621" s="163" t="s">
        <v>4968</v>
      </c>
      <c r="P621" s="163" t="s">
        <v>2404</v>
      </c>
      <c r="Q621" s="163">
        <v>10902</v>
      </c>
      <c r="R621" s="165"/>
    </row>
    <row r="622" spans="1:18">
      <c r="A622" s="163" t="s">
        <v>4969</v>
      </c>
      <c r="B622" s="163" t="s">
        <v>4970</v>
      </c>
      <c r="C622" s="163" t="s">
        <v>1875</v>
      </c>
      <c r="D622" s="163" t="s">
        <v>4971</v>
      </c>
      <c r="E622" s="163">
        <v>9</v>
      </c>
      <c r="F622" s="163" t="s">
        <v>2330</v>
      </c>
      <c r="G622" s="163" t="s">
        <v>2331</v>
      </c>
      <c r="H622" s="164">
        <v>31</v>
      </c>
      <c r="I622" s="163" t="s">
        <v>1257</v>
      </c>
      <c r="J622" s="164" t="s">
        <v>4972</v>
      </c>
      <c r="K622" s="163" t="s">
        <v>2322</v>
      </c>
      <c r="L622" s="163" t="s">
        <v>2383</v>
      </c>
      <c r="M622" s="163">
        <v>13</v>
      </c>
      <c r="N622" s="163" t="s">
        <v>2384</v>
      </c>
      <c r="O622" s="163" t="s">
        <v>4973</v>
      </c>
      <c r="P622" s="163" t="s">
        <v>2386</v>
      </c>
      <c r="Q622" s="163">
        <v>10904</v>
      </c>
      <c r="R622" s="165"/>
    </row>
    <row r="623" spans="1:18">
      <c r="A623" s="163" t="s">
        <v>4974</v>
      </c>
      <c r="B623" s="163" t="s">
        <v>4975</v>
      </c>
      <c r="C623" s="163" t="s">
        <v>1876</v>
      </c>
      <c r="D623" s="163" t="s">
        <v>4976</v>
      </c>
      <c r="E623" s="163">
        <v>9</v>
      </c>
      <c r="F623" s="163" t="s">
        <v>2330</v>
      </c>
      <c r="G623" s="163" t="s">
        <v>2331</v>
      </c>
      <c r="H623" s="164">
        <v>31</v>
      </c>
      <c r="I623" s="163" t="s">
        <v>1257</v>
      </c>
      <c r="J623" s="164" t="s">
        <v>3875</v>
      </c>
      <c r="K623" s="163" t="s">
        <v>2322</v>
      </c>
      <c r="L623" s="163" t="s">
        <v>2383</v>
      </c>
      <c r="M623" s="163">
        <v>13</v>
      </c>
      <c r="N623" s="163" t="s">
        <v>2384</v>
      </c>
      <c r="O623" s="163" t="s">
        <v>4977</v>
      </c>
      <c r="P623" s="163" t="s">
        <v>2386</v>
      </c>
      <c r="Q623" s="163">
        <v>10905</v>
      </c>
      <c r="R623" s="165"/>
    </row>
    <row r="624" spans="1:18">
      <c r="A624" s="163" t="s">
        <v>4978</v>
      </c>
      <c r="B624" s="163" t="s">
        <v>4979</v>
      </c>
      <c r="C624" s="163" t="s">
        <v>1877</v>
      </c>
      <c r="D624" s="163" t="s">
        <v>4980</v>
      </c>
      <c r="E624" s="163">
        <v>9</v>
      </c>
      <c r="F624" s="163" t="s">
        <v>2330</v>
      </c>
      <c r="G624" s="163" t="s">
        <v>2331</v>
      </c>
      <c r="H624" s="164">
        <v>31</v>
      </c>
      <c r="I624" s="163" t="s">
        <v>1257</v>
      </c>
      <c r="J624" s="164" t="s">
        <v>2395</v>
      </c>
      <c r="K624" s="163" t="s">
        <v>2322</v>
      </c>
      <c r="L624" s="163" t="s">
        <v>2333</v>
      </c>
      <c r="M624" s="163">
        <v>6</v>
      </c>
      <c r="N624" s="163" t="s">
        <v>2334</v>
      </c>
      <c r="O624" s="163" t="s">
        <v>4981</v>
      </c>
      <c r="P624" s="163" t="s">
        <v>2336</v>
      </c>
      <c r="Q624" s="163">
        <v>10906</v>
      </c>
      <c r="R624" s="165"/>
    </row>
    <row r="625" spans="1:18">
      <c r="A625" s="163" t="s">
        <v>4982</v>
      </c>
      <c r="B625" s="163" t="s">
        <v>4983</v>
      </c>
      <c r="C625" s="163" t="s">
        <v>1878</v>
      </c>
      <c r="D625" s="163" t="s">
        <v>4984</v>
      </c>
      <c r="E625" s="163">
        <v>9</v>
      </c>
      <c r="F625" s="163" t="s">
        <v>2330</v>
      </c>
      <c r="G625" s="163" t="s">
        <v>2331</v>
      </c>
      <c r="H625" s="164">
        <v>31</v>
      </c>
      <c r="I625" s="163" t="s">
        <v>1257</v>
      </c>
      <c r="J625" s="164" t="s">
        <v>2421</v>
      </c>
      <c r="K625" s="163" t="s">
        <v>2322</v>
      </c>
      <c r="L625" s="163" t="s">
        <v>2333</v>
      </c>
      <c r="M625" s="163">
        <v>5</v>
      </c>
      <c r="N625" s="163" t="s">
        <v>2334</v>
      </c>
      <c r="O625" s="163" t="s">
        <v>4985</v>
      </c>
      <c r="P625" s="163" t="s">
        <v>2362</v>
      </c>
      <c r="Q625" s="163">
        <v>10907</v>
      </c>
      <c r="R625" s="165"/>
    </row>
    <row r="626" spans="1:18">
      <c r="A626" s="163" t="s">
        <v>4986</v>
      </c>
      <c r="B626" s="163" t="s">
        <v>4987</v>
      </c>
      <c r="C626" s="163" t="s">
        <v>1879</v>
      </c>
      <c r="D626" s="163" t="s">
        <v>4988</v>
      </c>
      <c r="E626" s="163">
        <v>9</v>
      </c>
      <c r="F626" s="163" t="s">
        <v>2330</v>
      </c>
      <c r="G626" s="163" t="s">
        <v>2331</v>
      </c>
      <c r="H626" s="164">
        <v>31</v>
      </c>
      <c r="I626" s="163" t="s">
        <v>1257</v>
      </c>
      <c r="J626" s="164" t="s">
        <v>2895</v>
      </c>
      <c r="K626" s="163" t="s">
        <v>2322</v>
      </c>
      <c r="L626" s="163" t="s">
        <v>2333</v>
      </c>
      <c r="M626" s="163">
        <v>6</v>
      </c>
      <c r="N626" s="163" t="s">
        <v>2334</v>
      </c>
      <c r="O626" s="163" t="s">
        <v>4989</v>
      </c>
      <c r="P626" s="163" t="s">
        <v>2336</v>
      </c>
      <c r="Q626" s="163">
        <v>10908</v>
      </c>
      <c r="R626" s="165"/>
    </row>
    <row r="627" spans="1:18">
      <c r="A627" s="163" t="s">
        <v>4990</v>
      </c>
      <c r="B627" s="163" t="s">
        <v>4991</v>
      </c>
      <c r="C627" s="163" t="s">
        <v>1880</v>
      </c>
      <c r="D627" s="163" t="s">
        <v>4992</v>
      </c>
      <c r="E627" s="163">
        <v>9</v>
      </c>
      <c r="F627" s="163" t="s">
        <v>2330</v>
      </c>
      <c r="G627" s="163" t="s">
        <v>2331</v>
      </c>
      <c r="H627" s="164">
        <v>31</v>
      </c>
      <c r="I627" s="163" t="s">
        <v>1257</v>
      </c>
      <c r="J627" s="164" t="s">
        <v>2568</v>
      </c>
      <c r="K627" s="163" t="s">
        <v>2322</v>
      </c>
      <c r="L627" s="163" t="s">
        <v>2333</v>
      </c>
      <c r="M627" s="163">
        <v>6</v>
      </c>
      <c r="N627" s="163" t="s">
        <v>2334</v>
      </c>
      <c r="O627" s="163" t="s">
        <v>4993</v>
      </c>
      <c r="P627" s="163" t="s">
        <v>2336</v>
      </c>
      <c r="Q627" s="163">
        <v>10909</v>
      </c>
      <c r="R627" s="165"/>
    </row>
    <row r="628" spans="1:18">
      <c r="A628" s="163" t="s">
        <v>4994</v>
      </c>
      <c r="B628" s="163" t="s">
        <v>4995</v>
      </c>
      <c r="C628" s="163" t="s">
        <v>1881</v>
      </c>
      <c r="D628" s="163" t="s">
        <v>4996</v>
      </c>
      <c r="E628" s="163">
        <v>9</v>
      </c>
      <c r="F628" s="163" t="s">
        <v>2330</v>
      </c>
      <c r="G628" s="163" t="s">
        <v>2331</v>
      </c>
      <c r="H628" s="164">
        <v>31</v>
      </c>
      <c r="I628" s="163" t="s">
        <v>1257</v>
      </c>
      <c r="J628" s="164" t="s">
        <v>2563</v>
      </c>
      <c r="K628" s="163" t="s">
        <v>2322</v>
      </c>
      <c r="L628" s="163" t="s">
        <v>2333</v>
      </c>
      <c r="M628" s="163">
        <v>5</v>
      </c>
      <c r="N628" s="163" t="s">
        <v>2334</v>
      </c>
      <c r="O628" s="163" t="s">
        <v>4997</v>
      </c>
      <c r="P628" s="163" t="s">
        <v>2362</v>
      </c>
      <c r="Q628" s="163">
        <v>10910</v>
      </c>
      <c r="R628" s="165"/>
    </row>
    <row r="629" spans="1:18">
      <c r="A629" s="163" t="s">
        <v>4998</v>
      </c>
      <c r="B629" s="163" t="s">
        <v>4999</v>
      </c>
      <c r="C629" s="163" t="s">
        <v>1882</v>
      </c>
      <c r="D629" s="163" t="s">
        <v>5000</v>
      </c>
      <c r="E629" s="163">
        <v>9</v>
      </c>
      <c r="F629" s="163" t="s">
        <v>2330</v>
      </c>
      <c r="G629" s="163" t="s">
        <v>2331</v>
      </c>
      <c r="H629" s="164">
        <v>31</v>
      </c>
      <c r="I629" s="163" t="s">
        <v>1257</v>
      </c>
      <c r="J629" s="164" t="s">
        <v>2426</v>
      </c>
      <c r="K629" s="163" t="s">
        <v>2322</v>
      </c>
      <c r="L629" s="163" t="s">
        <v>2333</v>
      </c>
      <c r="M629" s="163">
        <v>5</v>
      </c>
      <c r="N629" s="163" t="s">
        <v>2360</v>
      </c>
      <c r="O629" s="163" t="s">
        <v>5001</v>
      </c>
      <c r="P629" s="163" t="s">
        <v>2362</v>
      </c>
      <c r="Q629" s="163">
        <v>10911</v>
      </c>
      <c r="R629" s="165"/>
    </row>
    <row r="630" spans="1:18">
      <c r="A630" s="163" t="s">
        <v>5002</v>
      </c>
      <c r="B630" s="163" t="s">
        <v>5003</v>
      </c>
      <c r="C630" s="163" t="s">
        <v>1883</v>
      </c>
      <c r="D630" s="163" t="s">
        <v>5004</v>
      </c>
      <c r="E630" s="163">
        <v>9</v>
      </c>
      <c r="F630" s="163" t="s">
        <v>2330</v>
      </c>
      <c r="G630" s="163" t="s">
        <v>2331</v>
      </c>
      <c r="H630" s="164">
        <v>31</v>
      </c>
      <c r="I630" s="163" t="s">
        <v>1257</v>
      </c>
      <c r="J630" s="164" t="s">
        <v>2359</v>
      </c>
      <c r="K630" s="163" t="s">
        <v>2322</v>
      </c>
      <c r="L630" s="163" t="s">
        <v>2333</v>
      </c>
      <c r="M630" s="163">
        <v>5</v>
      </c>
      <c r="N630" s="163" t="s">
        <v>2334</v>
      </c>
      <c r="O630" s="163" t="s">
        <v>5005</v>
      </c>
      <c r="P630" s="163" t="s">
        <v>2362</v>
      </c>
      <c r="Q630" s="163">
        <v>10912</v>
      </c>
      <c r="R630" s="165"/>
    </row>
    <row r="631" spans="1:18">
      <c r="A631" s="163" t="s">
        <v>5006</v>
      </c>
      <c r="B631" s="163" t="s">
        <v>5007</v>
      </c>
      <c r="C631" s="163" t="s">
        <v>1884</v>
      </c>
      <c r="D631" s="163" t="s">
        <v>5008</v>
      </c>
      <c r="E631" s="163">
        <v>9</v>
      </c>
      <c r="F631" s="163" t="s">
        <v>2330</v>
      </c>
      <c r="G631" s="163" t="s">
        <v>2331</v>
      </c>
      <c r="H631" s="164">
        <v>31</v>
      </c>
      <c r="I631" s="163" t="s">
        <v>1257</v>
      </c>
      <c r="J631" s="164" t="s">
        <v>2760</v>
      </c>
      <c r="K631" s="163" t="s">
        <v>2322</v>
      </c>
      <c r="L631" s="163" t="s">
        <v>2333</v>
      </c>
      <c r="M631" s="163">
        <v>5</v>
      </c>
      <c r="N631" s="163" t="s">
        <v>2360</v>
      </c>
      <c r="O631" s="163" t="s">
        <v>5009</v>
      </c>
      <c r="P631" s="163" t="s">
        <v>2362</v>
      </c>
      <c r="Q631" s="163">
        <v>10913</v>
      </c>
      <c r="R631" s="165"/>
    </row>
    <row r="632" spans="1:18">
      <c r="A632" s="163" t="s">
        <v>5010</v>
      </c>
      <c r="B632" s="163" t="s">
        <v>5011</v>
      </c>
      <c r="C632" s="163" t="s">
        <v>1885</v>
      </c>
      <c r="D632" s="163" t="s">
        <v>5012</v>
      </c>
      <c r="E632" s="163">
        <v>9</v>
      </c>
      <c r="F632" s="163" t="s">
        <v>2330</v>
      </c>
      <c r="G632" s="163" t="s">
        <v>2331</v>
      </c>
      <c r="H632" s="164">
        <v>31</v>
      </c>
      <c r="I632" s="163" t="s">
        <v>1257</v>
      </c>
      <c r="J632" s="164" t="s">
        <v>2546</v>
      </c>
      <c r="K632" s="163" t="s">
        <v>2322</v>
      </c>
      <c r="L632" s="163" t="s">
        <v>2333</v>
      </c>
      <c r="M632" s="163">
        <v>5</v>
      </c>
      <c r="N632" s="163" t="s">
        <v>2360</v>
      </c>
      <c r="O632" s="163" t="s">
        <v>5013</v>
      </c>
      <c r="P632" s="163" t="s">
        <v>2362</v>
      </c>
      <c r="Q632" s="163">
        <v>10914</v>
      </c>
      <c r="R632" s="165"/>
    </row>
    <row r="633" spans="1:18">
      <c r="A633" s="163" t="s">
        <v>5014</v>
      </c>
      <c r="B633" s="163" t="s">
        <v>2641</v>
      </c>
      <c r="C633" s="163" t="s">
        <v>1886</v>
      </c>
      <c r="D633" s="163" t="s">
        <v>5015</v>
      </c>
      <c r="E633" s="163">
        <v>9</v>
      </c>
      <c r="F633" s="163" t="s">
        <v>2330</v>
      </c>
      <c r="G633" s="163" t="s">
        <v>2331</v>
      </c>
      <c r="H633" s="164">
        <v>31</v>
      </c>
      <c r="I633" s="163" t="s">
        <v>1257</v>
      </c>
      <c r="J633" s="164" t="s">
        <v>3308</v>
      </c>
      <c r="K633" s="163" t="s">
        <v>2322</v>
      </c>
      <c r="L633" s="163" t="s">
        <v>2333</v>
      </c>
      <c r="M633" s="163">
        <v>5</v>
      </c>
      <c r="N633" s="163" t="s">
        <v>2334</v>
      </c>
      <c r="O633" s="163" t="s">
        <v>5016</v>
      </c>
      <c r="P633" s="163" t="s">
        <v>2362</v>
      </c>
      <c r="Q633" s="163">
        <v>11619</v>
      </c>
      <c r="R633" s="165"/>
    </row>
    <row r="634" spans="1:18">
      <c r="A634" s="163" t="s">
        <v>5017</v>
      </c>
      <c r="B634" s="163" t="s">
        <v>5018</v>
      </c>
      <c r="C634" s="163" t="s">
        <v>2176</v>
      </c>
      <c r="D634" s="163" t="s">
        <v>5019</v>
      </c>
      <c r="E634" s="163">
        <v>9</v>
      </c>
      <c r="F634" s="163" t="s">
        <v>2330</v>
      </c>
      <c r="G634" s="163" t="s">
        <v>2331</v>
      </c>
      <c r="H634" s="164">
        <v>31</v>
      </c>
      <c r="I634" s="163" t="s">
        <v>1257</v>
      </c>
      <c r="J634" s="164" t="s">
        <v>2463</v>
      </c>
      <c r="K634" s="163" t="s">
        <v>2322</v>
      </c>
      <c r="L634" s="163" t="s">
        <v>2450</v>
      </c>
      <c r="M634" s="163">
        <v>3</v>
      </c>
      <c r="N634" s="163" t="s">
        <v>2646</v>
      </c>
      <c r="O634" s="163" t="s">
        <v>5020</v>
      </c>
      <c r="P634" s="163" t="s">
        <v>3038</v>
      </c>
      <c r="Q634" s="163">
        <v>23578</v>
      </c>
      <c r="R634" s="165"/>
    </row>
    <row r="635" spans="1:18">
      <c r="A635" s="163" t="s">
        <v>5021</v>
      </c>
      <c r="B635" s="163" t="s">
        <v>5022</v>
      </c>
      <c r="C635" s="163" t="s">
        <v>2177</v>
      </c>
      <c r="D635" s="163" t="s">
        <v>1887</v>
      </c>
      <c r="E635" s="163">
        <v>9</v>
      </c>
      <c r="F635" s="163" t="s">
        <v>2330</v>
      </c>
      <c r="G635" s="163" t="s">
        <v>2331</v>
      </c>
      <c r="H635" s="164">
        <v>31</v>
      </c>
      <c r="I635" s="163" t="s">
        <v>1257</v>
      </c>
      <c r="J635" s="164" t="s">
        <v>3355</v>
      </c>
      <c r="K635" s="163" t="s">
        <v>2311</v>
      </c>
      <c r="L635" s="163" t="s">
        <v>2450</v>
      </c>
      <c r="M635" s="163">
        <v>2</v>
      </c>
      <c r="N635" s="163" t="s">
        <v>2646</v>
      </c>
      <c r="O635" s="163" t="s">
        <v>5023</v>
      </c>
      <c r="P635" s="163" t="s">
        <v>2453</v>
      </c>
      <c r="Q635" s="163">
        <v>28020</v>
      </c>
      <c r="R635" s="165"/>
    </row>
    <row r="636" spans="1:18">
      <c r="A636" s="163" t="s">
        <v>5024</v>
      </c>
      <c r="B636" s="163" t="s">
        <v>5025</v>
      </c>
      <c r="C636" s="163" t="s">
        <v>1888</v>
      </c>
      <c r="D636" s="163" t="s">
        <v>1258</v>
      </c>
      <c r="E636" s="163">
        <v>9</v>
      </c>
      <c r="F636" s="163" t="s">
        <v>2308</v>
      </c>
      <c r="G636" s="163" t="s">
        <v>2309</v>
      </c>
      <c r="H636" s="164">
        <v>32</v>
      </c>
      <c r="I636" s="163" t="s">
        <v>1258</v>
      </c>
      <c r="J636" s="164" t="s">
        <v>5026</v>
      </c>
      <c r="K636" s="163" t="s">
        <v>2322</v>
      </c>
      <c r="L636" s="163" t="s">
        <v>2312</v>
      </c>
      <c r="M636" s="163">
        <v>19</v>
      </c>
      <c r="N636" s="163" t="s">
        <v>2495</v>
      </c>
      <c r="O636" s="163" t="s">
        <v>5027</v>
      </c>
      <c r="P636" s="163" t="s">
        <v>2497</v>
      </c>
      <c r="Q636" s="163">
        <v>10668</v>
      </c>
      <c r="R636" s="165"/>
    </row>
    <row r="637" spans="1:18">
      <c r="A637" s="163" t="s">
        <v>5028</v>
      </c>
      <c r="B637" s="163" t="s">
        <v>5029</v>
      </c>
      <c r="C637" s="163" t="s">
        <v>1889</v>
      </c>
      <c r="D637" s="163" t="s">
        <v>5030</v>
      </c>
      <c r="E637" s="163">
        <v>9</v>
      </c>
      <c r="F637" s="163" t="s">
        <v>2330</v>
      </c>
      <c r="G637" s="163" t="s">
        <v>2331</v>
      </c>
      <c r="H637" s="164">
        <v>32</v>
      </c>
      <c r="I637" s="163" t="s">
        <v>1258</v>
      </c>
      <c r="J637" s="164" t="s">
        <v>2696</v>
      </c>
      <c r="K637" s="163" t="s">
        <v>2311</v>
      </c>
      <c r="L637" s="163" t="s">
        <v>2333</v>
      </c>
      <c r="M637" s="163">
        <v>6</v>
      </c>
      <c r="N637" s="163" t="s">
        <v>2349</v>
      </c>
      <c r="O637" s="163" t="s">
        <v>5031</v>
      </c>
      <c r="P637" s="163" t="s">
        <v>2336</v>
      </c>
      <c r="Q637" s="163">
        <v>10915</v>
      </c>
      <c r="R637" s="165"/>
    </row>
    <row r="638" spans="1:18">
      <c r="A638" s="163" t="s">
        <v>5032</v>
      </c>
      <c r="B638" s="163" t="s">
        <v>5033</v>
      </c>
      <c r="C638" s="163" t="s">
        <v>1890</v>
      </c>
      <c r="D638" s="163" t="s">
        <v>5034</v>
      </c>
      <c r="E638" s="163">
        <v>9</v>
      </c>
      <c r="F638" s="163" t="s">
        <v>2330</v>
      </c>
      <c r="G638" s="163" t="s">
        <v>2331</v>
      </c>
      <c r="H638" s="164">
        <v>32</v>
      </c>
      <c r="I638" s="163" t="s">
        <v>1258</v>
      </c>
      <c r="J638" s="164" t="s">
        <v>4329</v>
      </c>
      <c r="K638" s="163" t="s">
        <v>2311</v>
      </c>
      <c r="L638" s="163" t="s">
        <v>2341</v>
      </c>
      <c r="M638" s="163">
        <v>10</v>
      </c>
      <c r="N638" s="163" t="s">
        <v>2342</v>
      </c>
      <c r="O638" s="163" t="s">
        <v>5035</v>
      </c>
      <c r="P638" s="163" t="s">
        <v>2344</v>
      </c>
      <c r="Q638" s="163">
        <v>10916</v>
      </c>
      <c r="R638" s="165"/>
    </row>
    <row r="639" spans="1:18">
      <c r="A639" s="163" t="s">
        <v>5036</v>
      </c>
      <c r="B639" s="163" t="s">
        <v>5037</v>
      </c>
      <c r="C639" s="163" t="s">
        <v>1891</v>
      </c>
      <c r="D639" s="163" t="s">
        <v>5038</v>
      </c>
      <c r="E639" s="163">
        <v>9</v>
      </c>
      <c r="F639" s="163" t="s">
        <v>2330</v>
      </c>
      <c r="G639" s="163" t="s">
        <v>2331</v>
      </c>
      <c r="H639" s="164">
        <v>32</v>
      </c>
      <c r="I639" s="163" t="s">
        <v>1258</v>
      </c>
      <c r="J639" s="164" t="s">
        <v>2348</v>
      </c>
      <c r="K639" s="163" t="s">
        <v>2322</v>
      </c>
      <c r="L639" s="163" t="s">
        <v>2333</v>
      </c>
      <c r="M639" s="163">
        <v>6</v>
      </c>
      <c r="N639" s="163" t="s">
        <v>2349</v>
      </c>
      <c r="O639" s="163" t="s">
        <v>5039</v>
      </c>
      <c r="P639" s="163" t="s">
        <v>2336</v>
      </c>
      <c r="Q639" s="163">
        <v>10917</v>
      </c>
      <c r="R639" s="165"/>
    </row>
    <row r="640" spans="1:18">
      <c r="A640" s="163" t="s">
        <v>5040</v>
      </c>
      <c r="B640" s="163" t="s">
        <v>5041</v>
      </c>
      <c r="C640" s="163" t="s">
        <v>2178</v>
      </c>
      <c r="D640" s="163" t="s">
        <v>5042</v>
      </c>
      <c r="E640" s="163">
        <v>9</v>
      </c>
      <c r="F640" s="163" t="s">
        <v>2319</v>
      </c>
      <c r="G640" s="163" t="s">
        <v>2320</v>
      </c>
      <c r="H640" s="164">
        <v>32</v>
      </c>
      <c r="I640" s="163" t="s">
        <v>1258</v>
      </c>
      <c r="J640" s="164" t="s">
        <v>5043</v>
      </c>
      <c r="K640" s="163" t="s">
        <v>2322</v>
      </c>
      <c r="L640" s="163" t="s">
        <v>2323</v>
      </c>
      <c r="M640" s="163">
        <v>14</v>
      </c>
      <c r="N640" s="163" t="s">
        <v>2367</v>
      </c>
      <c r="O640" s="163" t="s">
        <v>5044</v>
      </c>
      <c r="P640" s="163" t="s">
        <v>3300</v>
      </c>
      <c r="Q640" s="163">
        <v>10918</v>
      </c>
      <c r="R640" s="165"/>
    </row>
    <row r="641" spans="1:18">
      <c r="A641" s="163" t="s">
        <v>5045</v>
      </c>
      <c r="B641" s="163" t="s">
        <v>5046</v>
      </c>
      <c r="C641" s="163" t="s">
        <v>1892</v>
      </c>
      <c r="D641" s="163" t="s">
        <v>5047</v>
      </c>
      <c r="E641" s="163">
        <v>9</v>
      </c>
      <c r="F641" s="163" t="s">
        <v>2330</v>
      </c>
      <c r="G641" s="163" t="s">
        <v>2331</v>
      </c>
      <c r="H641" s="164">
        <v>32</v>
      </c>
      <c r="I641" s="163" t="s">
        <v>1258</v>
      </c>
      <c r="J641" s="164" t="s">
        <v>4100</v>
      </c>
      <c r="K641" s="163" t="s">
        <v>2322</v>
      </c>
      <c r="L641" s="163" t="s">
        <v>2333</v>
      </c>
      <c r="M641" s="163">
        <v>6</v>
      </c>
      <c r="N641" s="163" t="s">
        <v>2349</v>
      </c>
      <c r="O641" s="163" t="s">
        <v>5048</v>
      </c>
      <c r="P641" s="163" t="s">
        <v>2336</v>
      </c>
      <c r="Q641" s="163">
        <v>10919</v>
      </c>
      <c r="R641" s="165"/>
    </row>
    <row r="642" spans="1:18">
      <c r="A642" s="163" t="s">
        <v>5049</v>
      </c>
      <c r="B642" s="163" t="s">
        <v>5050</v>
      </c>
      <c r="C642" s="163" t="s">
        <v>1893</v>
      </c>
      <c r="D642" s="163" t="s">
        <v>5051</v>
      </c>
      <c r="E642" s="163">
        <v>9</v>
      </c>
      <c r="F642" s="163" t="s">
        <v>2330</v>
      </c>
      <c r="G642" s="163" t="s">
        <v>2331</v>
      </c>
      <c r="H642" s="164">
        <v>32</v>
      </c>
      <c r="I642" s="163" t="s">
        <v>1258</v>
      </c>
      <c r="J642" s="164" t="s">
        <v>2382</v>
      </c>
      <c r="K642" s="163" t="s">
        <v>2322</v>
      </c>
      <c r="L642" s="163" t="s">
        <v>2383</v>
      </c>
      <c r="M642" s="163">
        <v>13</v>
      </c>
      <c r="N642" s="163" t="s">
        <v>2384</v>
      </c>
      <c r="O642" s="163" t="s">
        <v>5052</v>
      </c>
      <c r="P642" s="163" t="s">
        <v>2386</v>
      </c>
      <c r="Q642" s="163">
        <v>10920</v>
      </c>
      <c r="R642" s="165"/>
    </row>
    <row r="643" spans="1:18">
      <c r="A643" s="163" t="s">
        <v>5053</v>
      </c>
      <c r="B643" s="163" t="s">
        <v>5054</v>
      </c>
      <c r="C643" s="163" t="s">
        <v>1894</v>
      </c>
      <c r="D643" s="163" t="s">
        <v>5055</v>
      </c>
      <c r="E643" s="163">
        <v>9</v>
      </c>
      <c r="F643" s="163" t="s">
        <v>2330</v>
      </c>
      <c r="G643" s="163" t="s">
        <v>2331</v>
      </c>
      <c r="H643" s="164">
        <v>32</v>
      </c>
      <c r="I643" s="163" t="s">
        <v>1258</v>
      </c>
      <c r="J643" s="164" t="s">
        <v>2395</v>
      </c>
      <c r="K643" s="163" t="s">
        <v>2322</v>
      </c>
      <c r="L643" s="163" t="s">
        <v>2333</v>
      </c>
      <c r="M643" s="163">
        <v>5</v>
      </c>
      <c r="N643" s="163" t="s">
        <v>2334</v>
      </c>
      <c r="O643" s="163" t="s">
        <v>5056</v>
      </c>
      <c r="P643" s="163" t="s">
        <v>2362</v>
      </c>
      <c r="Q643" s="163">
        <v>10921</v>
      </c>
      <c r="R643" s="165"/>
    </row>
    <row r="644" spans="1:18">
      <c r="A644" s="163" t="s">
        <v>5057</v>
      </c>
      <c r="B644" s="163" t="s">
        <v>5058</v>
      </c>
      <c r="C644" s="163" t="s">
        <v>1895</v>
      </c>
      <c r="D644" s="163" t="s">
        <v>5059</v>
      </c>
      <c r="E644" s="163">
        <v>9</v>
      </c>
      <c r="F644" s="163" t="s">
        <v>2330</v>
      </c>
      <c r="G644" s="163" t="s">
        <v>2331</v>
      </c>
      <c r="H644" s="164">
        <v>32</v>
      </c>
      <c r="I644" s="163" t="s">
        <v>1258</v>
      </c>
      <c r="J644" s="164" t="s">
        <v>2773</v>
      </c>
      <c r="K644" s="163" t="s">
        <v>2322</v>
      </c>
      <c r="L644" s="163" t="s">
        <v>2383</v>
      </c>
      <c r="M644" s="163">
        <v>13</v>
      </c>
      <c r="N644" s="163" t="s">
        <v>2384</v>
      </c>
      <c r="O644" s="163" t="s">
        <v>5060</v>
      </c>
      <c r="P644" s="163" t="s">
        <v>2386</v>
      </c>
      <c r="Q644" s="163">
        <v>10922</v>
      </c>
      <c r="R644" s="165"/>
    </row>
    <row r="645" spans="1:18">
      <c r="A645" s="163" t="s">
        <v>5061</v>
      </c>
      <c r="B645" s="163" t="s">
        <v>5062</v>
      </c>
      <c r="C645" s="163" t="s">
        <v>1896</v>
      </c>
      <c r="D645" s="163" t="s">
        <v>5063</v>
      </c>
      <c r="E645" s="163">
        <v>9</v>
      </c>
      <c r="F645" s="163" t="s">
        <v>2330</v>
      </c>
      <c r="G645" s="163" t="s">
        <v>2331</v>
      </c>
      <c r="H645" s="164">
        <v>32</v>
      </c>
      <c r="I645" s="163" t="s">
        <v>1258</v>
      </c>
      <c r="J645" s="164" t="s">
        <v>5064</v>
      </c>
      <c r="K645" s="163" t="s">
        <v>2322</v>
      </c>
      <c r="L645" s="163" t="s">
        <v>2383</v>
      </c>
      <c r="M645" s="163">
        <v>13</v>
      </c>
      <c r="N645" s="163" t="s">
        <v>2384</v>
      </c>
      <c r="O645" s="163" t="s">
        <v>5065</v>
      </c>
      <c r="P645" s="163" t="s">
        <v>2386</v>
      </c>
      <c r="Q645" s="163">
        <v>10923</v>
      </c>
      <c r="R645" s="165"/>
    </row>
    <row r="646" spans="1:18">
      <c r="A646" s="163" t="s">
        <v>5066</v>
      </c>
      <c r="B646" s="163" t="s">
        <v>5067</v>
      </c>
      <c r="C646" s="163" t="s">
        <v>1897</v>
      </c>
      <c r="D646" s="163" t="s">
        <v>5068</v>
      </c>
      <c r="E646" s="163">
        <v>9</v>
      </c>
      <c r="F646" s="163" t="s">
        <v>2330</v>
      </c>
      <c r="G646" s="163" t="s">
        <v>2331</v>
      </c>
      <c r="H646" s="164">
        <v>32</v>
      </c>
      <c r="I646" s="163" t="s">
        <v>1258</v>
      </c>
      <c r="J646" s="164" t="s">
        <v>2787</v>
      </c>
      <c r="K646" s="163" t="s">
        <v>2322</v>
      </c>
      <c r="L646" s="163" t="s">
        <v>2333</v>
      </c>
      <c r="M646" s="163">
        <v>6</v>
      </c>
      <c r="N646" s="163" t="s">
        <v>2334</v>
      </c>
      <c r="O646" s="163" t="s">
        <v>5069</v>
      </c>
      <c r="P646" s="163" t="s">
        <v>2336</v>
      </c>
      <c r="Q646" s="163">
        <v>10924</v>
      </c>
      <c r="R646" s="165"/>
    </row>
    <row r="647" spans="1:18">
      <c r="A647" s="163" t="s">
        <v>5070</v>
      </c>
      <c r="B647" s="163" t="s">
        <v>5071</v>
      </c>
      <c r="C647" s="163" t="s">
        <v>1898</v>
      </c>
      <c r="D647" s="163" t="s">
        <v>5072</v>
      </c>
      <c r="E647" s="163">
        <v>9</v>
      </c>
      <c r="F647" s="163" t="s">
        <v>2330</v>
      </c>
      <c r="G647" s="163" t="s">
        <v>2331</v>
      </c>
      <c r="H647" s="164">
        <v>32</v>
      </c>
      <c r="I647" s="163" t="s">
        <v>1258</v>
      </c>
      <c r="J647" s="164" t="s">
        <v>2735</v>
      </c>
      <c r="K647" s="163" t="s">
        <v>2322</v>
      </c>
      <c r="L647" s="163" t="s">
        <v>2333</v>
      </c>
      <c r="M647" s="163">
        <v>6</v>
      </c>
      <c r="N647" s="163" t="s">
        <v>2334</v>
      </c>
      <c r="O647" s="163" t="s">
        <v>5073</v>
      </c>
      <c r="P647" s="163" t="s">
        <v>2336</v>
      </c>
      <c r="Q647" s="163">
        <v>10925</v>
      </c>
      <c r="R647" s="165"/>
    </row>
    <row r="648" spans="1:18">
      <c r="A648" s="163" t="s">
        <v>5074</v>
      </c>
      <c r="B648" s="163" t="s">
        <v>5075</v>
      </c>
      <c r="C648" s="163" t="s">
        <v>1899</v>
      </c>
      <c r="D648" s="163" t="s">
        <v>5076</v>
      </c>
      <c r="E648" s="163">
        <v>9</v>
      </c>
      <c r="F648" s="163" t="s">
        <v>2330</v>
      </c>
      <c r="G648" s="163" t="s">
        <v>2331</v>
      </c>
      <c r="H648" s="164">
        <v>32</v>
      </c>
      <c r="I648" s="163" t="s">
        <v>1258</v>
      </c>
      <c r="J648" s="164" t="s">
        <v>2563</v>
      </c>
      <c r="K648" s="163" t="s">
        <v>2322</v>
      </c>
      <c r="L648" s="163" t="s">
        <v>2333</v>
      </c>
      <c r="M648" s="163">
        <v>6</v>
      </c>
      <c r="N648" s="163" t="s">
        <v>2334</v>
      </c>
      <c r="O648" s="163" t="s">
        <v>5077</v>
      </c>
      <c r="P648" s="163" t="s">
        <v>2336</v>
      </c>
      <c r="Q648" s="163">
        <v>10926</v>
      </c>
      <c r="R648" s="165"/>
    </row>
    <row r="649" spans="1:18">
      <c r="A649" s="163" t="s">
        <v>5078</v>
      </c>
      <c r="B649" s="163" t="s">
        <v>5079</v>
      </c>
      <c r="C649" s="163" t="s">
        <v>1900</v>
      </c>
      <c r="D649" s="163" t="s">
        <v>5080</v>
      </c>
      <c r="E649" s="163">
        <v>9</v>
      </c>
      <c r="F649" s="163" t="s">
        <v>2330</v>
      </c>
      <c r="G649" s="163" t="s">
        <v>2331</v>
      </c>
      <c r="H649" s="164">
        <v>32</v>
      </c>
      <c r="I649" s="163" t="s">
        <v>1258</v>
      </c>
      <c r="J649" s="164" t="s">
        <v>3020</v>
      </c>
      <c r="K649" s="163" t="s">
        <v>2322</v>
      </c>
      <c r="L649" s="163" t="s">
        <v>2333</v>
      </c>
      <c r="M649" s="163">
        <v>5</v>
      </c>
      <c r="N649" s="163" t="s">
        <v>2334</v>
      </c>
      <c r="O649" s="163" t="s">
        <v>5081</v>
      </c>
      <c r="P649" s="163" t="s">
        <v>2362</v>
      </c>
      <c r="Q649" s="163">
        <v>22302</v>
      </c>
      <c r="R649" s="165"/>
    </row>
    <row r="650" spans="1:18">
      <c r="A650" s="163" t="s">
        <v>5082</v>
      </c>
      <c r="B650" s="163" t="s">
        <v>5083</v>
      </c>
      <c r="C650" s="163" t="s">
        <v>2179</v>
      </c>
      <c r="D650" s="163" t="s">
        <v>1901</v>
      </c>
      <c r="E650" s="163">
        <v>9</v>
      </c>
      <c r="F650" s="163" t="s">
        <v>2330</v>
      </c>
      <c r="G650" s="163" t="s">
        <v>2331</v>
      </c>
      <c r="H650" s="164">
        <v>32</v>
      </c>
      <c r="I650" s="163" t="s">
        <v>1258</v>
      </c>
      <c r="J650" s="164" t="s">
        <v>2994</v>
      </c>
      <c r="K650" s="163" t="s">
        <v>2311</v>
      </c>
      <c r="L650" s="163" t="s">
        <v>2450</v>
      </c>
      <c r="M650" s="163">
        <v>3</v>
      </c>
      <c r="N650" s="163" t="s">
        <v>2646</v>
      </c>
      <c r="O650" s="163" t="s">
        <v>5084</v>
      </c>
      <c r="P650" s="163" t="s">
        <v>3038</v>
      </c>
      <c r="Q650" s="163">
        <v>27842</v>
      </c>
      <c r="R650" s="165"/>
    </row>
    <row r="651" spans="1:18">
      <c r="A651" s="163" t="s">
        <v>5085</v>
      </c>
      <c r="B651" s="163" t="s">
        <v>5086</v>
      </c>
      <c r="C651" s="163" t="s">
        <v>2180</v>
      </c>
      <c r="D651" s="163" t="s">
        <v>1902</v>
      </c>
      <c r="E651" s="163">
        <v>9</v>
      </c>
      <c r="F651" s="163" t="s">
        <v>2330</v>
      </c>
      <c r="G651" s="163" t="s">
        <v>2331</v>
      </c>
      <c r="H651" s="164">
        <v>32</v>
      </c>
      <c r="I651" s="163" t="s">
        <v>1258</v>
      </c>
      <c r="J651" s="164" t="s">
        <v>2390</v>
      </c>
      <c r="K651" s="163" t="s">
        <v>2322</v>
      </c>
      <c r="L651" s="163" t="s">
        <v>2450</v>
      </c>
      <c r="M651" s="163">
        <v>4</v>
      </c>
      <c r="N651" s="163" t="s">
        <v>2646</v>
      </c>
      <c r="O651" s="163" t="s">
        <v>5087</v>
      </c>
      <c r="P651" s="163" t="s">
        <v>2878</v>
      </c>
      <c r="Q651" s="163">
        <v>27843</v>
      </c>
      <c r="R651" s="165"/>
    </row>
    <row r="652" spans="1:18">
      <c r="A652" s="163" t="s">
        <v>5088</v>
      </c>
      <c r="B652" s="163" t="s">
        <v>5089</v>
      </c>
      <c r="C652" s="163" t="s">
        <v>2181</v>
      </c>
      <c r="D652" s="163" t="s">
        <v>1903</v>
      </c>
      <c r="E652" s="163">
        <v>9</v>
      </c>
      <c r="F652" s="163" t="s">
        <v>2330</v>
      </c>
      <c r="G652" s="163" t="s">
        <v>2331</v>
      </c>
      <c r="H652" s="164">
        <v>32</v>
      </c>
      <c r="I652" s="163" t="s">
        <v>1258</v>
      </c>
      <c r="J652" s="164" t="s">
        <v>2449</v>
      </c>
      <c r="K652" s="163" t="s">
        <v>2311</v>
      </c>
      <c r="L652" s="163" t="s">
        <v>2450</v>
      </c>
      <c r="M652" s="163">
        <v>3</v>
      </c>
      <c r="N652" s="163" t="s">
        <v>2646</v>
      </c>
      <c r="O652" s="163" t="s">
        <v>5090</v>
      </c>
      <c r="P652" s="163" t="s">
        <v>3038</v>
      </c>
      <c r="Q652" s="163">
        <v>27844</v>
      </c>
      <c r="R652" s="165"/>
    </row>
    <row r="653" spans="1:18">
      <c r="A653" s="163" t="s">
        <v>5091</v>
      </c>
      <c r="B653" s="163" t="s">
        <v>5092</v>
      </c>
      <c r="C653" s="163" t="s">
        <v>2167</v>
      </c>
      <c r="D653" s="163" t="s">
        <v>1822</v>
      </c>
      <c r="E653" s="163">
        <v>9</v>
      </c>
      <c r="F653" s="163" t="s">
        <v>2330</v>
      </c>
      <c r="G653" s="163" t="s">
        <v>2331</v>
      </c>
      <c r="H653" s="164">
        <v>36</v>
      </c>
      <c r="I653" s="163" t="s">
        <v>1255</v>
      </c>
      <c r="J653" s="164" t="s">
        <v>2449</v>
      </c>
      <c r="K653" s="163" t="s">
        <v>2322</v>
      </c>
      <c r="L653" s="163" t="s">
        <v>2450</v>
      </c>
      <c r="M653" s="163">
        <v>2</v>
      </c>
      <c r="N653" s="163" t="s">
        <v>2451</v>
      </c>
      <c r="O653" s="163" t="s">
        <v>5093</v>
      </c>
      <c r="P653" s="163" t="s">
        <v>2453</v>
      </c>
      <c r="Q653" s="163">
        <v>4007</v>
      </c>
      <c r="R653" s="165"/>
    </row>
    <row r="654" spans="1:18">
      <c r="A654" s="163" t="s">
        <v>5094</v>
      </c>
      <c r="B654" s="163" t="s">
        <v>5095</v>
      </c>
      <c r="C654" s="163" t="s">
        <v>1823</v>
      </c>
      <c r="D654" s="163" t="s">
        <v>1255</v>
      </c>
      <c r="E654" s="163">
        <v>9</v>
      </c>
      <c r="F654" s="163" t="s">
        <v>2319</v>
      </c>
      <c r="G654" s="163" t="s">
        <v>2320</v>
      </c>
      <c r="H654" s="164">
        <v>36</v>
      </c>
      <c r="I654" s="163" t="s">
        <v>1255</v>
      </c>
      <c r="J654" s="164" t="s">
        <v>5096</v>
      </c>
      <c r="K654" s="163" t="s">
        <v>2322</v>
      </c>
      <c r="L654" s="163" t="s">
        <v>2311</v>
      </c>
      <c r="M654" s="163">
        <v>17</v>
      </c>
      <c r="N654" s="163" t="s">
        <v>2457</v>
      </c>
      <c r="O654" s="163" t="s">
        <v>5097</v>
      </c>
      <c r="P654" s="163" t="s">
        <v>2459</v>
      </c>
      <c r="Q654" s="163">
        <v>10702</v>
      </c>
      <c r="R654" s="165"/>
    </row>
    <row r="655" spans="1:18">
      <c r="A655" s="163" t="s">
        <v>5098</v>
      </c>
      <c r="B655" s="163" t="s">
        <v>5099</v>
      </c>
      <c r="C655" s="163" t="s">
        <v>1824</v>
      </c>
      <c r="D655" s="163" t="s">
        <v>5100</v>
      </c>
      <c r="E655" s="163">
        <v>9</v>
      </c>
      <c r="F655" s="163" t="s">
        <v>2330</v>
      </c>
      <c r="G655" s="163" t="s">
        <v>2331</v>
      </c>
      <c r="H655" s="164">
        <v>36</v>
      </c>
      <c r="I655" s="163" t="s">
        <v>1255</v>
      </c>
      <c r="J655" s="164" t="s">
        <v>2868</v>
      </c>
      <c r="K655" s="163" t="s">
        <v>2322</v>
      </c>
      <c r="L655" s="163" t="s">
        <v>2333</v>
      </c>
      <c r="M655" s="163">
        <v>6</v>
      </c>
      <c r="N655" s="163" t="s">
        <v>2334</v>
      </c>
      <c r="O655" s="163" t="s">
        <v>5101</v>
      </c>
      <c r="P655" s="163" t="s">
        <v>2336</v>
      </c>
      <c r="Q655" s="163">
        <v>10970</v>
      </c>
      <c r="R655" s="165"/>
    </row>
    <row r="656" spans="1:18">
      <c r="A656" s="163" t="s">
        <v>5102</v>
      </c>
      <c r="B656" s="163" t="s">
        <v>5103</v>
      </c>
      <c r="C656" s="163" t="s">
        <v>1825</v>
      </c>
      <c r="D656" s="163" t="s">
        <v>5104</v>
      </c>
      <c r="E656" s="163">
        <v>9</v>
      </c>
      <c r="F656" s="163" t="s">
        <v>2330</v>
      </c>
      <c r="G656" s="163" t="s">
        <v>2331</v>
      </c>
      <c r="H656" s="164">
        <v>36</v>
      </c>
      <c r="I656" s="163" t="s">
        <v>1255</v>
      </c>
      <c r="J656" s="164" t="s">
        <v>2390</v>
      </c>
      <c r="K656" s="163" t="s">
        <v>2322</v>
      </c>
      <c r="L656" s="163" t="s">
        <v>2333</v>
      </c>
      <c r="M656" s="163">
        <v>6</v>
      </c>
      <c r="N656" s="163" t="s">
        <v>2334</v>
      </c>
      <c r="O656" s="163" t="s">
        <v>5105</v>
      </c>
      <c r="P656" s="163" t="s">
        <v>2336</v>
      </c>
      <c r="Q656" s="163">
        <v>10971</v>
      </c>
      <c r="R656" s="165"/>
    </row>
    <row r="657" spans="1:18">
      <c r="A657" s="163" t="s">
        <v>5106</v>
      </c>
      <c r="B657" s="163" t="s">
        <v>5107</v>
      </c>
      <c r="C657" s="163" t="s">
        <v>1826</v>
      </c>
      <c r="D657" s="163" t="s">
        <v>5108</v>
      </c>
      <c r="E657" s="163">
        <v>9</v>
      </c>
      <c r="F657" s="163" t="s">
        <v>2330</v>
      </c>
      <c r="G657" s="163" t="s">
        <v>2331</v>
      </c>
      <c r="H657" s="164">
        <v>36</v>
      </c>
      <c r="I657" s="163" t="s">
        <v>1255</v>
      </c>
      <c r="J657" s="164" t="s">
        <v>3696</v>
      </c>
      <c r="K657" s="163" t="s">
        <v>2322</v>
      </c>
      <c r="L657" s="163" t="s">
        <v>2333</v>
      </c>
      <c r="M657" s="163">
        <v>7</v>
      </c>
      <c r="N657" s="163" t="s">
        <v>2904</v>
      </c>
      <c r="O657" s="163" t="s">
        <v>5109</v>
      </c>
      <c r="P657" s="163" t="s">
        <v>2726</v>
      </c>
      <c r="Q657" s="163">
        <v>10972</v>
      </c>
      <c r="R657" s="165"/>
    </row>
    <row r="658" spans="1:18">
      <c r="A658" s="163" t="s">
        <v>5110</v>
      </c>
      <c r="B658" s="163" t="s">
        <v>5111</v>
      </c>
      <c r="C658" s="163" t="s">
        <v>1827</v>
      </c>
      <c r="D658" s="163" t="s">
        <v>5112</v>
      </c>
      <c r="E658" s="163">
        <v>9</v>
      </c>
      <c r="F658" s="163" t="s">
        <v>2330</v>
      </c>
      <c r="G658" s="163" t="s">
        <v>2331</v>
      </c>
      <c r="H658" s="164">
        <v>36</v>
      </c>
      <c r="I658" s="163" t="s">
        <v>1255</v>
      </c>
      <c r="J658" s="164" t="s">
        <v>2863</v>
      </c>
      <c r="K658" s="163" t="s">
        <v>2322</v>
      </c>
      <c r="L658" s="163" t="s">
        <v>2383</v>
      </c>
      <c r="M658" s="163">
        <v>12</v>
      </c>
      <c r="N658" s="163" t="s">
        <v>2396</v>
      </c>
      <c r="O658" s="163" t="s">
        <v>5113</v>
      </c>
      <c r="P658" s="163" t="s">
        <v>2398</v>
      </c>
      <c r="Q658" s="163">
        <v>10973</v>
      </c>
      <c r="R658" s="165"/>
    </row>
    <row r="659" spans="1:18">
      <c r="A659" s="163" t="s">
        <v>5114</v>
      </c>
      <c r="B659" s="163" t="s">
        <v>5115</v>
      </c>
      <c r="C659" s="163" t="s">
        <v>1828</v>
      </c>
      <c r="D659" s="163" t="s">
        <v>5116</v>
      </c>
      <c r="E659" s="163">
        <v>9</v>
      </c>
      <c r="F659" s="163" t="s">
        <v>2330</v>
      </c>
      <c r="G659" s="163" t="s">
        <v>2331</v>
      </c>
      <c r="H659" s="164">
        <v>36</v>
      </c>
      <c r="I659" s="163" t="s">
        <v>1255</v>
      </c>
      <c r="J659" s="164" t="s">
        <v>2348</v>
      </c>
      <c r="K659" s="163" t="s">
        <v>2322</v>
      </c>
      <c r="L659" s="163" t="s">
        <v>2341</v>
      </c>
      <c r="M659" s="163">
        <v>10</v>
      </c>
      <c r="N659" s="163" t="s">
        <v>2342</v>
      </c>
      <c r="O659" s="163" t="s">
        <v>5117</v>
      </c>
      <c r="P659" s="163" t="s">
        <v>2344</v>
      </c>
      <c r="Q659" s="163">
        <v>10974</v>
      </c>
      <c r="R659" s="165"/>
    </row>
    <row r="660" spans="1:18">
      <c r="A660" s="163" t="s">
        <v>5118</v>
      </c>
      <c r="B660" s="163" t="s">
        <v>5119</v>
      </c>
      <c r="C660" s="163" t="s">
        <v>1829</v>
      </c>
      <c r="D660" s="163" t="s">
        <v>5120</v>
      </c>
      <c r="E660" s="163">
        <v>9</v>
      </c>
      <c r="F660" s="163" t="s">
        <v>2330</v>
      </c>
      <c r="G660" s="163" t="s">
        <v>2331</v>
      </c>
      <c r="H660" s="164">
        <v>36</v>
      </c>
      <c r="I660" s="163" t="s">
        <v>1255</v>
      </c>
      <c r="J660" s="164" t="s">
        <v>2480</v>
      </c>
      <c r="K660" s="163" t="s">
        <v>2322</v>
      </c>
      <c r="L660" s="163" t="s">
        <v>2341</v>
      </c>
      <c r="M660" s="163">
        <v>9</v>
      </c>
      <c r="N660" s="163" t="s">
        <v>2342</v>
      </c>
      <c r="O660" s="163" t="s">
        <v>5121</v>
      </c>
      <c r="P660" s="163" t="s">
        <v>2404</v>
      </c>
      <c r="Q660" s="163">
        <v>10975</v>
      </c>
      <c r="R660" s="165"/>
    </row>
    <row r="661" spans="1:18">
      <c r="A661" s="163" t="s">
        <v>5122</v>
      </c>
      <c r="B661" s="163" t="s">
        <v>5123</v>
      </c>
      <c r="C661" s="163" t="s">
        <v>1830</v>
      </c>
      <c r="D661" s="163" t="s">
        <v>5124</v>
      </c>
      <c r="E661" s="163">
        <v>9</v>
      </c>
      <c r="F661" s="163" t="s">
        <v>2330</v>
      </c>
      <c r="G661" s="163" t="s">
        <v>2331</v>
      </c>
      <c r="H661" s="164">
        <v>36</v>
      </c>
      <c r="I661" s="163" t="s">
        <v>1255</v>
      </c>
      <c r="J661" s="164" t="s">
        <v>2390</v>
      </c>
      <c r="K661" s="163" t="s">
        <v>2322</v>
      </c>
      <c r="L661" s="163" t="s">
        <v>2333</v>
      </c>
      <c r="M661" s="163">
        <v>5</v>
      </c>
      <c r="N661" s="163" t="s">
        <v>2334</v>
      </c>
      <c r="O661" s="163" t="s">
        <v>5125</v>
      </c>
      <c r="P661" s="163" t="s">
        <v>2362</v>
      </c>
      <c r="Q661" s="163">
        <v>10976</v>
      </c>
      <c r="R661" s="165"/>
    </row>
    <row r="662" spans="1:18">
      <c r="A662" s="163" t="s">
        <v>5126</v>
      </c>
      <c r="B662" s="163" t="s">
        <v>5127</v>
      </c>
      <c r="C662" s="163" t="s">
        <v>1831</v>
      </c>
      <c r="D662" s="163" t="s">
        <v>5128</v>
      </c>
      <c r="E662" s="163">
        <v>9</v>
      </c>
      <c r="F662" s="163" t="s">
        <v>2330</v>
      </c>
      <c r="G662" s="163" t="s">
        <v>2331</v>
      </c>
      <c r="H662" s="164">
        <v>36</v>
      </c>
      <c r="I662" s="163" t="s">
        <v>1255</v>
      </c>
      <c r="J662" s="164" t="s">
        <v>2390</v>
      </c>
      <c r="K662" s="163" t="s">
        <v>2322</v>
      </c>
      <c r="L662" s="163" t="s">
        <v>2333</v>
      </c>
      <c r="M662" s="163">
        <v>6</v>
      </c>
      <c r="N662" s="163" t="s">
        <v>2349</v>
      </c>
      <c r="O662" s="163" t="s">
        <v>5129</v>
      </c>
      <c r="P662" s="163" t="s">
        <v>2336</v>
      </c>
      <c r="Q662" s="163">
        <v>10977</v>
      </c>
      <c r="R662" s="165"/>
    </row>
    <row r="663" spans="1:18">
      <c r="A663" s="163" t="s">
        <v>5130</v>
      </c>
      <c r="B663" s="163" t="s">
        <v>5131</v>
      </c>
      <c r="C663" s="163" t="s">
        <v>2168</v>
      </c>
      <c r="D663" s="163" t="s">
        <v>5132</v>
      </c>
      <c r="E663" s="163">
        <v>9</v>
      </c>
      <c r="F663" s="163" t="s">
        <v>2330</v>
      </c>
      <c r="G663" s="163" t="s">
        <v>2331</v>
      </c>
      <c r="H663" s="164">
        <v>36</v>
      </c>
      <c r="I663" s="163" t="s">
        <v>1255</v>
      </c>
      <c r="J663" s="164" t="s">
        <v>5133</v>
      </c>
      <c r="K663" s="163" t="s">
        <v>2322</v>
      </c>
      <c r="L663" s="163" t="s">
        <v>2383</v>
      </c>
      <c r="M663" s="163">
        <v>14</v>
      </c>
      <c r="N663" s="163" t="s">
        <v>2384</v>
      </c>
      <c r="O663" s="163" t="s">
        <v>5134</v>
      </c>
      <c r="P663" s="163" t="s">
        <v>3300</v>
      </c>
      <c r="Q663" s="163">
        <v>10978</v>
      </c>
      <c r="R663" s="165"/>
    </row>
    <row r="664" spans="1:18">
      <c r="A664" s="163" t="s">
        <v>5135</v>
      </c>
      <c r="B664" s="163" t="s">
        <v>5136</v>
      </c>
      <c r="C664" s="163" t="s">
        <v>1832</v>
      </c>
      <c r="D664" s="163" t="s">
        <v>5137</v>
      </c>
      <c r="E664" s="163">
        <v>9</v>
      </c>
      <c r="F664" s="163" t="s">
        <v>2330</v>
      </c>
      <c r="G664" s="163" t="s">
        <v>2331</v>
      </c>
      <c r="H664" s="164">
        <v>36</v>
      </c>
      <c r="I664" s="163" t="s">
        <v>1255</v>
      </c>
      <c r="J664" s="164" t="s">
        <v>2390</v>
      </c>
      <c r="K664" s="163" t="s">
        <v>2322</v>
      </c>
      <c r="L664" s="163" t="s">
        <v>2333</v>
      </c>
      <c r="M664" s="163">
        <v>6</v>
      </c>
      <c r="N664" s="163" t="s">
        <v>2334</v>
      </c>
      <c r="O664" s="163" t="s">
        <v>5138</v>
      </c>
      <c r="P664" s="163" t="s">
        <v>2336</v>
      </c>
      <c r="Q664" s="163">
        <v>10979</v>
      </c>
      <c r="R664" s="165"/>
    </row>
    <row r="665" spans="1:18">
      <c r="A665" s="163" t="s">
        <v>5139</v>
      </c>
      <c r="B665" s="163" t="s">
        <v>5140</v>
      </c>
      <c r="C665" s="163" t="s">
        <v>1833</v>
      </c>
      <c r="D665" s="163" t="s">
        <v>5141</v>
      </c>
      <c r="E665" s="163">
        <v>9</v>
      </c>
      <c r="F665" s="163" t="s">
        <v>2330</v>
      </c>
      <c r="G665" s="163" t="s">
        <v>2331</v>
      </c>
      <c r="H665" s="164">
        <v>36</v>
      </c>
      <c r="I665" s="163" t="s">
        <v>1255</v>
      </c>
      <c r="J665" s="164" t="s">
        <v>5142</v>
      </c>
      <c r="K665" s="163" t="s">
        <v>2322</v>
      </c>
      <c r="L665" s="163" t="s">
        <v>2383</v>
      </c>
      <c r="M665" s="163">
        <v>12</v>
      </c>
      <c r="N665" s="163" t="s">
        <v>2396</v>
      </c>
      <c r="O665" s="163" t="s">
        <v>5143</v>
      </c>
      <c r="P665" s="163" t="s">
        <v>2398</v>
      </c>
      <c r="Q665" s="163">
        <v>10980</v>
      </c>
      <c r="R665" s="165"/>
    </row>
    <row r="666" spans="1:18">
      <c r="A666" s="163" t="s">
        <v>5144</v>
      </c>
      <c r="B666" s="163" t="s">
        <v>5145</v>
      </c>
      <c r="C666" s="163" t="s">
        <v>1834</v>
      </c>
      <c r="D666" s="163" t="s">
        <v>5146</v>
      </c>
      <c r="E666" s="163">
        <v>9</v>
      </c>
      <c r="F666" s="163" t="s">
        <v>2330</v>
      </c>
      <c r="G666" s="163" t="s">
        <v>2331</v>
      </c>
      <c r="H666" s="164">
        <v>36</v>
      </c>
      <c r="I666" s="163" t="s">
        <v>1255</v>
      </c>
      <c r="J666" s="164" t="s">
        <v>2390</v>
      </c>
      <c r="K666" s="163" t="s">
        <v>2322</v>
      </c>
      <c r="L666" s="163" t="s">
        <v>2333</v>
      </c>
      <c r="M666" s="163">
        <v>6</v>
      </c>
      <c r="N666" s="163" t="s">
        <v>2349</v>
      </c>
      <c r="O666" s="163" t="s">
        <v>5147</v>
      </c>
      <c r="P666" s="163" t="s">
        <v>2336</v>
      </c>
      <c r="Q666" s="163">
        <v>10981</v>
      </c>
      <c r="R666" s="165"/>
    </row>
    <row r="667" spans="1:18">
      <c r="A667" s="163" t="s">
        <v>5148</v>
      </c>
      <c r="B667" s="163" t="s">
        <v>5149</v>
      </c>
      <c r="C667" s="163" t="s">
        <v>1835</v>
      </c>
      <c r="D667" s="163" t="s">
        <v>5150</v>
      </c>
      <c r="E667" s="163">
        <v>9</v>
      </c>
      <c r="F667" s="163" t="s">
        <v>2330</v>
      </c>
      <c r="G667" s="163" t="s">
        <v>2331</v>
      </c>
      <c r="H667" s="164">
        <v>36</v>
      </c>
      <c r="I667" s="163" t="s">
        <v>1255</v>
      </c>
      <c r="J667" s="164" t="s">
        <v>2390</v>
      </c>
      <c r="K667" s="163" t="s">
        <v>2322</v>
      </c>
      <c r="L667" s="163" t="s">
        <v>2333</v>
      </c>
      <c r="M667" s="163">
        <v>5</v>
      </c>
      <c r="N667" s="163" t="s">
        <v>2334</v>
      </c>
      <c r="O667" s="163" t="s">
        <v>5151</v>
      </c>
      <c r="P667" s="163" t="s">
        <v>2362</v>
      </c>
      <c r="Q667" s="163">
        <v>10982</v>
      </c>
      <c r="R667" s="165"/>
    </row>
    <row r="668" spans="1:18">
      <c r="A668" s="163" t="s">
        <v>5152</v>
      </c>
      <c r="B668" s="163" t="s">
        <v>5153</v>
      </c>
      <c r="C668" s="163" t="s">
        <v>1836</v>
      </c>
      <c r="D668" s="163" t="s">
        <v>5154</v>
      </c>
      <c r="E668" s="163">
        <v>9</v>
      </c>
      <c r="F668" s="163" t="s">
        <v>2330</v>
      </c>
      <c r="G668" s="163" t="s">
        <v>2331</v>
      </c>
      <c r="H668" s="164">
        <v>36</v>
      </c>
      <c r="I668" s="163" t="s">
        <v>1255</v>
      </c>
      <c r="J668" s="164" t="s">
        <v>2390</v>
      </c>
      <c r="K668" s="163" t="s">
        <v>2322</v>
      </c>
      <c r="L668" s="163" t="s">
        <v>2333</v>
      </c>
      <c r="M668" s="163">
        <v>5</v>
      </c>
      <c r="N668" s="163" t="s">
        <v>2360</v>
      </c>
      <c r="O668" s="163" t="s">
        <v>5155</v>
      </c>
      <c r="P668" s="163" t="s">
        <v>2362</v>
      </c>
      <c r="Q668" s="163">
        <v>10983</v>
      </c>
      <c r="R668" s="165"/>
    </row>
    <row r="669" spans="1:18">
      <c r="A669" s="163" t="s">
        <v>5156</v>
      </c>
      <c r="B669" s="163" t="s">
        <v>5157</v>
      </c>
      <c r="C669" s="163" t="s">
        <v>1920</v>
      </c>
      <c r="D669" s="163" t="s">
        <v>1261</v>
      </c>
      <c r="E669" s="163">
        <v>10</v>
      </c>
      <c r="F669" s="163" t="s">
        <v>2319</v>
      </c>
      <c r="G669" s="163" t="s">
        <v>2320</v>
      </c>
      <c r="H669" s="164">
        <v>33</v>
      </c>
      <c r="I669" s="163" t="s">
        <v>1261</v>
      </c>
      <c r="J669" s="164" t="s">
        <v>5158</v>
      </c>
      <c r="K669" s="163" t="s">
        <v>2311</v>
      </c>
      <c r="L669" s="163" t="s">
        <v>2311</v>
      </c>
      <c r="M669" s="163">
        <v>17</v>
      </c>
      <c r="N669" s="163" t="s">
        <v>2457</v>
      </c>
      <c r="O669" s="163" t="s">
        <v>5159</v>
      </c>
      <c r="P669" s="163" t="s">
        <v>2459</v>
      </c>
      <c r="Q669" s="163">
        <v>10700</v>
      </c>
      <c r="R669" s="165"/>
    </row>
    <row r="670" spans="1:18">
      <c r="A670" s="163" t="s">
        <v>5160</v>
      </c>
      <c r="B670" s="163" t="s">
        <v>5161</v>
      </c>
      <c r="C670" s="163" t="s">
        <v>1921</v>
      </c>
      <c r="D670" s="163" t="s">
        <v>5162</v>
      </c>
      <c r="E670" s="163">
        <v>10</v>
      </c>
      <c r="F670" s="163" t="s">
        <v>2330</v>
      </c>
      <c r="G670" s="163" t="s">
        <v>2331</v>
      </c>
      <c r="H670" s="164">
        <v>33</v>
      </c>
      <c r="I670" s="163" t="s">
        <v>1261</v>
      </c>
      <c r="J670" s="164" t="s">
        <v>2390</v>
      </c>
      <c r="K670" s="163" t="s">
        <v>2311</v>
      </c>
      <c r="L670" s="163" t="s">
        <v>2333</v>
      </c>
      <c r="M670" s="163">
        <v>5</v>
      </c>
      <c r="N670" s="163" t="s">
        <v>2334</v>
      </c>
      <c r="O670" s="163" t="s">
        <v>5163</v>
      </c>
      <c r="P670" s="163" t="s">
        <v>2362</v>
      </c>
      <c r="Q670" s="163">
        <v>10927</v>
      </c>
      <c r="R670" s="165"/>
    </row>
    <row r="671" spans="1:18">
      <c r="A671" s="163" t="s">
        <v>5164</v>
      </c>
      <c r="B671" s="163" t="s">
        <v>5165</v>
      </c>
      <c r="C671" s="163" t="s">
        <v>1922</v>
      </c>
      <c r="D671" s="163" t="s">
        <v>5166</v>
      </c>
      <c r="E671" s="163">
        <v>10</v>
      </c>
      <c r="F671" s="163" t="s">
        <v>2330</v>
      </c>
      <c r="G671" s="163" t="s">
        <v>2331</v>
      </c>
      <c r="H671" s="164">
        <v>33</v>
      </c>
      <c r="I671" s="163" t="s">
        <v>1261</v>
      </c>
      <c r="J671" s="164" t="s">
        <v>2958</v>
      </c>
      <c r="K671" s="163" t="s">
        <v>2311</v>
      </c>
      <c r="L671" s="163" t="s">
        <v>2333</v>
      </c>
      <c r="M671" s="163">
        <v>10</v>
      </c>
      <c r="N671" s="163" t="s">
        <v>2904</v>
      </c>
      <c r="O671" s="163" t="s">
        <v>5167</v>
      </c>
      <c r="P671" s="163" t="s">
        <v>2344</v>
      </c>
      <c r="Q671" s="163">
        <v>10928</v>
      </c>
      <c r="R671" s="165"/>
    </row>
    <row r="672" spans="1:18">
      <c r="A672" s="163" t="s">
        <v>5168</v>
      </c>
      <c r="B672" s="163" t="s">
        <v>5169</v>
      </c>
      <c r="C672" s="163" t="s">
        <v>1923</v>
      </c>
      <c r="D672" s="163" t="s">
        <v>5170</v>
      </c>
      <c r="E672" s="163">
        <v>10</v>
      </c>
      <c r="F672" s="163" t="s">
        <v>2330</v>
      </c>
      <c r="G672" s="163" t="s">
        <v>2331</v>
      </c>
      <c r="H672" s="164">
        <v>33</v>
      </c>
      <c r="I672" s="163" t="s">
        <v>1261</v>
      </c>
      <c r="J672" s="164" t="s">
        <v>5171</v>
      </c>
      <c r="K672" s="163" t="s">
        <v>2311</v>
      </c>
      <c r="L672" s="163" t="s">
        <v>2383</v>
      </c>
      <c r="M672" s="163">
        <v>13</v>
      </c>
      <c r="N672" s="163" t="s">
        <v>2384</v>
      </c>
      <c r="O672" s="163" t="s">
        <v>5172</v>
      </c>
      <c r="P672" s="163" t="s">
        <v>2386</v>
      </c>
      <c r="Q672" s="163">
        <v>10929</v>
      </c>
      <c r="R672" s="165"/>
    </row>
    <row r="673" spans="1:18">
      <c r="A673" s="163" t="s">
        <v>5173</v>
      </c>
      <c r="B673" s="163" t="s">
        <v>5174</v>
      </c>
      <c r="C673" s="163" t="s">
        <v>1924</v>
      </c>
      <c r="D673" s="163" t="s">
        <v>5175</v>
      </c>
      <c r="E673" s="163">
        <v>10</v>
      </c>
      <c r="F673" s="163" t="s">
        <v>2330</v>
      </c>
      <c r="G673" s="163" t="s">
        <v>2331</v>
      </c>
      <c r="H673" s="164">
        <v>33</v>
      </c>
      <c r="I673" s="163" t="s">
        <v>1261</v>
      </c>
      <c r="J673" s="164" t="s">
        <v>5176</v>
      </c>
      <c r="K673" s="163" t="s">
        <v>2311</v>
      </c>
      <c r="L673" s="163" t="s">
        <v>2383</v>
      </c>
      <c r="M673" s="163">
        <v>13</v>
      </c>
      <c r="N673" s="163" t="s">
        <v>2384</v>
      </c>
      <c r="O673" s="163" t="s">
        <v>5177</v>
      </c>
      <c r="P673" s="163" t="s">
        <v>2386</v>
      </c>
      <c r="Q673" s="163">
        <v>10930</v>
      </c>
      <c r="R673" s="165"/>
    </row>
    <row r="674" spans="1:18">
      <c r="A674" s="163" t="s">
        <v>5178</v>
      </c>
      <c r="B674" s="163" t="s">
        <v>5179</v>
      </c>
      <c r="C674" s="163" t="s">
        <v>1925</v>
      </c>
      <c r="D674" s="163" t="s">
        <v>5180</v>
      </c>
      <c r="E674" s="163">
        <v>10</v>
      </c>
      <c r="F674" s="163" t="s">
        <v>2330</v>
      </c>
      <c r="G674" s="163" t="s">
        <v>2331</v>
      </c>
      <c r="H674" s="164">
        <v>33</v>
      </c>
      <c r="I674" s="163" t="s">
        <v>1261</v>
      </c>
      <c r="J674" s="164" t="s">
        <v>2426</v>
      </c>
      <c r="K674" s="163" t="s">
        <v>2311</v>
      </c>
      <c r="L674" s="163" t="s">
        <v>2333</v>
      </c>
      <c r="M674" s="163">
        <v>6</v>
      </c>
      <c r="N674" s="163" t="s">
        <v>2334</v>
      </c>
      <c r="O674" s="163" t="s">
        <v>5181</v>
      </c>
      <c r="P674" s="163" t="s">
        <v>2336</v>
      </c>
      <c r="Q674" s="163">
        <v>10931</v>
      </c>
      <c r="R674" s="165"/>
    </row>
    <row r="675" spans="1:18">
      <c r="A675" s="163" t="s">
        <v>5182</v>
      </c>
      <c r="B675" s="163" t="s">
        <v>5183</v>
      </c>
      <c r="C675" s="163" t="s">
        <v>1926</v>
      </c>
      <c r="D675" s="163" t="s">
        <v>5184</v>
      </c>
      <c r="E675" s="163">
        <v>10</v>
      </c>
      <c r="F675" s="163" t="s">
        <v>2330</v>
      </c>
      <c r="G675" s="163" t="s">
        <v>2331</v>
      </c>
      <c r="H675" s="164">
        <v>33</v>
      </c>
      <c r="I675" s="163" t="s">
        <v>1261</v>
      </c>
      <c r="J675" s="164" t="s">
        <v>2895</v>
      </c>
      <c r="K675" s="163" t="s">
        <v>2311</v>
      </c>
      <c r="L675" s="163" t="s">
        <v>2333</v>
      </c>
      <c r="M675" s="163">
        <v>6</v>
      </c>
      <c r="N675" s="163" t="s">
        <v>2349</v>
      </c>
      <c r="O675" s="163" t="s">
        <v>5185</v>
      </c>
      <c r="P675" s="163" t="s">
        <v>2336</v>
      </c>
      <c r="Q675" s="163">
        <v>10932</v>
      </c>
      <c r="R675" s="165"/>
    </row>
    <row r="676" spans="1:18">
      <c r="A676" s="163" t="s">
        <v>5186</v>
      </c>
      <c r="B676" s="163" t="s">
        <v>5187</v>
      </c>
      <c r="C676" s="163" t="s">
        <v>1927</v>
      </c>
      <c r="D676" s="163" t="s">
        <v>5188</v>
      </c>
      <c r="E676" s="163">
        <v>10</v>
      </c>
      <c r="F676" s="163" t="s">
        <v>2330</v>
      </c>
      <c r="G676" s="163" t="s">
        <v>2331</v>
      </c>
      <c r="H676" s="164">
        <v>33</v>
      </c>
      <c r="I676" s="163" t="s">
        <v>1261</v>
      </c>
      <c r="J676" s="164" t="s">
        <v>4329</v>
      </c>
      <c r="K676" s="163" t="s">
        <v>2311</v>
      </c>
      <c r="L676" s="163" t="s">
        <v>2341</v>
      </c>
      <c r="M676" s="163">
        <v>10</v>
      </c>
      <c r="N676" s="163" t="s">
        <v>2702</v>
      </c>
      <c r="O676" s="163" t="s">
        <v>5189</v>
      </c>
      <c r="P676" s="163" t="s">
        <v>2344</v>
      </c>
      <c r="Q676" s="163">
        <v>10933</v>
      </c>
      <c r="R676" s="165"/>
    </row>
    <row r="677" spans="1:18">
      <c r="A677" s="163" t="s">
        <v>5190</v>
      </c>
      <c r="B677" s="163" t="s">
        <v>5191</v>
      </c>
      <c r="C677" s="163" t="s">
        <v>1928</v>
      </c>
      <c r="D677" s="163" t="s">
        <v>5192</v>
      </c>
      <c r="E677" s="163">
        <v>10</v>
      </c>
      <c r="F677" s="163" t="s">
        <v>2330</v>
      </c>
      <c r="G677" s="163" t="s">
        <v>2331</v>
      </c>
      <c r="H677" s="164">
        <v>33</v>
      </c>
      <c r="I677" s="163" t="s">
        <v>1261</v>
      </c>
      <c r="J677" s="164" t="s">
        <v>4329</v>
      </c>
      <c r="K677" s="163" t="s">
        <v>2311</v>
      </c>
      <c r="L677" s="163" t="s">
        <v>2341</v>
      </c>
      <c r="M677" s="163">
        <v>10</v>
      </c>
      <c r="N677" s="163" t="s">
        <v>2342</v>
      </c>
      <c r="O677" s="163" t="s">
        <v>5193</v>
      </c>
      <c r="P677" s="163" t="s">
        <v>2344</v>
      </c>
      <c r="Q677" s="163">
        <v>10934</v>
      </c>
      <c r="R677" s="165"/>
    </row>
    <row r="678" spans="1:18">
      <c r="A678" s="163" t="s">
        <v>5194</v>
      </c>
      <c r="B678" s="163" t="s">
        <v>5195</v>
      </c>
      <c r="C678" s="163" t="s">
        <v>1929</v>
      </c>
      <c r="D678" s="163" t="s">
        <v>5196</v>
      </c>
      <c r="E678" s="163">
        <v>10</v>
      </c>
      <c r="F678" s="163" t="s">
        <v>2330</v>
      </c>
      <c r="G678" s="163" t="s">
        <v>2331</v>
      </c>
      <c r="H678" s="164">
        <v>33</v>
      </c>
      <c r="I678" s="163" t="s">
        <v>1261</v>
      </c>
      <c r="J678" s="164" t="s">
        <v>2858</v>
      </c>
      <c r="K678" s="163" t="s">
        <v>2311</v>
      </c>
      <c r="L678" s="163" t="s">
        <v>2383</v>
      </c>
      <c r="M678" s="163">
        <v>13</v>
      </c>
      <c r="N678" s="163" t="s">
        <v>2396</v>
      </c>
      <c r="O678" s="163" t="s">
        <v>5197</v>
      </c>
      <c r="P678" s="163" t="s">
        <v>2386</v>
      </c>
      <c r="Q678" s="163">
        <v>10935</v>
      </c>
      <c r="R678" s="165"/>
    </row>
    <row r="679" spans="1:18">
      <c r="A679" s="163" t="s">
        <v>5198</v>
      </c>
      <c r="B679" s="163" t="s">
        <v>5199</v>
      </c>
      <c r="C679" s="163" t="s">
        <v>1930</v>
      </c>
      <c r="D679" s="163" t="s">
        <v>5200</v>
      </c>
      <c r="E679" s="163">
        <v>10</v>
      </c>
      <c r="F679" s="163" t="s">
        <v>2330</v>
      </c>
      <c r="G679" s="163" t="s">
        <v>2331</v>
      </c>
      <c r="H679" s="164">
        <v>33</v>
      </c>
      <c r="I679" s="163" t="s">
        <v>1261</v>
      </c>
      <c r="J679" s="164" t="s">
        <v>2390</v>
      </c>
      <c r="K679" s="163" t="s">
        <v>2311</v>
      </c>
      <c r="L679" s="163" t="s">
        <v>2333</v>
      </c>
      <c r="M679" s="163">
        <v>5</v>
      </c>
      <c r="N679" s="163" t="s">
        <v>2360</v>
      </c>
      <c r="O679" s="163" t="s">
        <v>5201</v>
      </c>
      <c r="P679" s="163" t="s">
        <v>2362</v>
      </c>
      <c r="Q679" s="163">
        <v>10936</v>
      </c>
      <c r="R679" s="165"/>
    </row>
    <row r="680" spans="1:18">
      <c r="A680" s="163" t="s">
        <v>5202</v>
      </c>
      <c r="B680" s="163" t="s">
        <v>5203</v>
      </c>
      <c r="C680" s="163" t="s">
        <v>1931</v>
      </c>
      <c r="D680" s="163" t="s">
        <v>5204</v>
      </c>
      <c r="E680" s="163">
        <v>10</v>
      </c>
      <c r="F680" s="163" t="s">
        <v>2330</v>
      </c>
      <c r="G680" s="163" t="s">
        <v>2331</v>
      </c>
      <c r="H680" s="164">
        <v>33</v>
      </c>
      <c r="I680" s="163" t="s">
        <v>1261</v>
      </c>
      <c r="J680" s="164" t="s">
        <v>2390</v>
      </c>
      <c r="K680" s="163" t="s">
        <v>2311</v>
      </c>
      <c r="L680" s="163" t="s">
        <v>2333</v>
      </c>
      <c r="M680" s="163">
        <v>6</v>
      </c>
      <c r="N680" s="163" t="s">
        <v>2334</v>
      </c>
      <c r="O680" s="163" t="s">
        <v>5205</v>
      </c>
      <c r="P680" s="163" t="s">
        <v>2336</v>
      </c>
      <c r="Q680" s="163">
        <v>10937</v>
      </c>
      <c r="R680" s="165"/>
    </row>
    <row r="681" spans="1:18">
      <c r="A681" s="163" t="s">
        <v>5206</v>
      </c>
      <c r="B681" s="163" t="s">
        <v>5207</v>
      </c>
      <c r="C681" s="163" t="s">
        <v>1932</v>
      </c>
      <c r="D681" s="163" t="s">
        <v>5208</v>
      </c>
      <c r="E681" s="163">
        <v>10</v>
      </c>
      <c r="F681" s="163" t="s">
        <v>2330</v>
      </c>
      <c r="G681" s="163" t="s">
        <v>2331</v>
      </c>
      <c r="H681" s="164">
        <v>33</v>
      </c>
      <c r="I681" s="163" t="s">
        <v>1261</v>
      </c>
      <c r="J681" s="164" t="s">
        <v>2390</v>
      </c>
      <c r="K681" s="163" t="s">
        <v>2311</v>
      </c>
      <c r="L681" s="163" t="s">
        <v>2333</v>
      </c>
      <c r="M681" s="163">
        <v>5</v>
      </c>
      <c r="N681" s="163" t="s">
        <v>2334</v>
      </c>
      <c r="O681" s="163" t="s">
        <v>5209</v>
      </c>
      <c r="P681" s="163" t="s">
        <v>2362</v>
      </c>
      <c r="Q681" s="163">
        <v>10938</v>
      </c>
      <c r="R681" s="165"/>
    </row>
    <row r="682" spans="1:18">
      <c r="A682" s="163" t="s">
        <v>5210</v>
      </c>
      <c r="B682" s="163" t="s">
        <v>5211</v>
      </c>
      <c r="C682" s="163" t="s">
        <v>1933</v>
      </c>
      <c r="D682" s="163" t="s">
        <v>5212</v>
      </c>
      <c r="E682" s="163">
        <v>10</v>
      </c>
      <c r="F682" s="163" t="s">
        <v>2330</v>
      </c>
      <c r="G682" s="163" t="s">
        <v>2331</v>
      </c>
      <c r="H682" s="164">
        <v>33</v>
      </c>
      <c r="I682" s="163" t="s">
        <v>1261</v>
      </c>
      <c r="J682" s="164" t="s">
        <v>2525</v>
      </c>
      <c r="K682" s="163" t="s">
        <v>2311</v>
      </c>
      <c r="L682" s="163" t="s">
        <v>2333</v>
      </c>
      <c r="M682" s="163">
        <v>6</v>
      </c>
      <c r="N682" s="163" t="s">
        <v>2334</v>
      </c>
      <c r="O682" s="163" t="s">
        <v>5213</v>
      </c>
      <c r="P682" s="163" t="s">
        <v>2336</v>
      </c>
      <c r="Q682" s="163">
        <v>10939</v>
      </c>
      <c r="R682" s="165"/>
    </row>
    <row r="683" spans="1:18">
      <c r="A683" s="163" t="s">
        <v>5214</v>
      </c>
      <c r="B683" s="163" t="s">
        <v>5215</v>
      </c>
      <c r="C683" s="163" t="s">
        <v>1934</v>
      </c>
      <c r="D683" s="163" t="s">
        <v>5216</v>
      </c>
      <c r="E683" s="163">
        <v>10</v>
      </c>
      <c r="F683" s="163" t="s">
        <v>2330</v>
      </c>
      <c r="G683" s="163" t="s">
        <v>2331</v>
      </c>
      <c r="H683" s="164">
        <v>33</v>
      </c>
      <c r="I683" s="163" t="s">
        <v>1261</v>
      </c>
      <c r="J683" s="164" t="s">
        <v>3308</v>
      </c>
      <c r="K683" s="163" t="s">
        <v>2311</v>
      </c>
      <c r="L683" s="163" t="s">
        <v>2333</v>
      </c>
      <c r="M683" s="163">
        <v>6</v>
      </c>
      <c r="N683" s="163" t="s">
        <v>2334</v>
      </c>
      <c r="O683" s="163" t="s">
        <v>5217</v>
      </c>
      <c r="P683" s="163" t="s">
        <v>2336</v>
      </c>
      <c r="Q683" s="163">
        <v>10940</v>
      </c>
      <c r="R683" s="165"/>
    </row>
    <row r="684" spans="1:18">
      <c r="A684" s="163" t="s">
        <v>5218</v>
      </c>
      <c r="B684" s="163" t="s">
        <v>5219</v>
      </c>
      <c r="C684" s="163" t="s">
        <v>1935</v>
      </c>
      <c r="D684" s="163" t="s">
        <v>5220</v>
      </c>
      <c r="E684" s="163">
        <v>10</v>
      </c>
      <c r="F684" s="163" t="s">
        <v>2330</v>
      </c>
      <c r="G684" s="163" t="s">
        <v>2331</v>
      </c>
      <c r="H684" s="164">
        <v>33</v>
      </c>
      <c r="I684" s="163" t="s">
        <v>1261</v>
      </c>
      <c r="J684" s="164" t="s">
        <v>2377</v>
      </c>
      <c r="K684" s="163" t="s">
        <v>2311</v>
      </c>
      <c r="L684" s="163" t="s">
        <v>2333</v>
      </c>
      <c r="M684" s="163">
        <v>6</v>
      </c>
      <c r="N684" s="163" t="s">
        <v>2334</v>
      </c>
      <c r="O684" s="163" t="s">
        <v>5221</v>
      </c>
      <c r="P684" s="163" t="s">
        <v>2336</v>
      </c>
      <c r="Q684" s="163">
        <v>10941</v>
      </c>
      <c r="R684" s="165"/>
    </row>
    <row r="685" spans="1:18">
      <c r="A685" s="163" t="s">
        <v>5222</v>
      </c>
      <c r="B685" s="163" t="s">
        <v>5223</v>
      </c>
      <c r="C685" s="163" t="s">
        <v>1936</v>
      </c>
      <c r="D685" s="163" t="s">
        <v>5224</v>
      </c>
      <c r="E685" s="163">
        <v>10</v>
      </c>
      <c r="F685" s="163" t="s">
        <v>2330</v>
      </c>
      <c r="G685" s="163" t="s">
        <v>2331</v>
      </c>
      <c r="H685" s="164">
        <v>33</v>
      </c>
      <c r="I685" s="163" t="s">
        <v>1261</v>
      </c>
      <c r="J685" s="164" t="s">
        <v>2426</v>
      </c>
      <c r="K685" s="163" t="s">
        <v>2311</v>
      </c>
      <c r="L685" s="163" t="s">
        <v>2333</v>
      </c>
      <c r="M685" s="163">
        <v>6</v>
      </c>
      <c r="N685" s="163" t="s">
        <v>2334</v>
      </c>
      <c r="O685" s="163" t="s">
        <v>5225</v>
      </c>
      <c r="P685" s="163" t="s">
        <v>2336</v>
      </c>
      <c r="Q685" s="163">
        <v>10942</v>
      </c>
      <c r="R685" s="165"/>
    </row>
    <row r="686" spans="1:18">
      <c r="A686" s="163" t="s">
        <v>5226</v>
      </c>
      <c r="B686" s="163" t="s">
        <v>5227</v>
      </c>
      <c r="C686" s="163" t="s">
        <v>1937</v>
      </c>
      <c r="D686" s="163" t="s">
        <v>5228</v>
      </c>
      <c r="E686" s="163">
        <v>10</v>
      </c>
      <c r="F686" s="163" t="s">
        <v>2330</v>
      </c>
      <c r="G686" s="163" t="s">
        <v>2331</v>
      </c>
      <c r="H686" s="164">
        <v>33</v>
      </c>
      <c r="I686" s="163" t="s">
        <v>1261</v>
      </c>
      <c r="J686" s="164" t="s">
        <v>2390</v>
      </c>
      <c r="K686" s="163" t="s">
        <v>2311</v>
      </c>
      <c r="L686" s="163" t="s">
        <v>2333</v>
      </c>
      <c r="M686" s="163">
        <v>5</v>
      </c>
      <c r="N686" s="163" t="s">
        <v>2360</v>
      </c>
      <c r="O686" s="163" t="s">
        <v>5229</v>
      </c>
      <c r="P686" s="163" t="s">
        <v>2362</v>
      </c>
      <c r="Q686" s="163">
        <v>10943</v>
      </c>
      <c r="R686" s="165"/>
    </row>
    <row r="687" spans="1:18">
      <c r="A687" s="163" t="s">
        <v>5230</v>
      </c>
      <c r="B687" s="163" t="s">
        <v>5231</v>
      </c>
      <c r="C687" s="163" t="s">
        <v>1938</v>
      </c>
      <c r="D687" s="163" t="s">
        <v>5232</v>
      </c>
      <c r="E687" s="163">
        <v>10</v>
      </c>
      <c r="F687" s="163" t="s">
        <v>2330</v>
      </c>
      <c r="G687" s="163" t="s">
        <v>2331</v>
      </c>
      <c r="H687" s="164">
        <v>33</v>
      </c>
      <c r="I687" s="163" t="s">
        <v>1261</v>
      </c>
      <c r="J687" s="164" t="s">
        <v>2390</v>
      </c>
      <c r="K687" s="163" t="s">
        <v>2322</v>
      </c>
      <c r="L687" s="163" t="s">
        <v>2333</v>
      </c>
      <c r="M687" s="163">
        <v>5</v>
      </c>
      <c r="N687" s="163" t="s">
        <v>2334</v>
      </c>
      <c r="O687" s="163" t="s">
        <v>5233</v>
      </c>
      <c r="P687" s="163" t="s">
        <v>2362</v>
      </c>
      <c r="Q687" s="163">
        <v>23125</v>
      </c>
      <c r="R687" s="165"/>
    </row>
    <row r="688" spans="1:18">
      <c r="A688" s="163" t="s">
        <v>5234</v>
      </c>
      <c r="B688" s="163" t="s">
        <v>5235</v>
      </c>
      <c r="C688" s="163" t="s">
        <v>2182</v>
      </c>
      <c r="D688" s="163" t="s">
        <v>5236</v>
      </c>
      <c r="E688" s="163">
        <v>10</v>
      </c>
      <c r="F688" s="163" t="s">
        <v>2330</v>
      </c>
      <c r="G688" s="163" t="s">
        <v>2331</v>
      </c>
      <c r="H688" s="164">
        <v>33</v>
      </c>
      <c r="I688" s="163" t="s">
        <v>1261</v>
      </c>
      <c r="J688" s="164" t="s">
        <v>2449</v>
      </c>
      <c r="K688" s="163" t="s">
        <v>2311</v>
      </c>
      <c r="L688" s="163" t="s">
        <v>2450</v>
      </c>
      <c r="M688" s="163">
        <v>4</v>
      </c>
      <c r="N688" s="163" t="s">
        <v>2646</v>
      </c>
      <c r="O688" s="163" t="s">
        <v>5237</v>
      </c>
      <c r="P688" s="163" t="s">
        <v>2878</v>
      </c>
      <c r="Q688" s="163">
        <v>28014</v>
      </c>
      <c r="R688" s="165"/>
    </row>
    <row r="689" spans="1:18">
      <c r="A689" s="163" t="s">
        <v>5238</v>
      </c>
      <c r="B689" s="163" t="s">
        <v>5239</v>
      </c>
      <c r="C689" s="163" t="s">
        <v>2183</v>
      </c>
      <c r="D689" s="163" t="s">
        <v>1939</v>
      </c>
      <c r="E689" s="163">
        <v>10</v>
      </c>
      <c r="F689" s="163" t="s">
        <v>2330</v>
      </c>
      <c r="G689" s="163" t="s">
        <v>2331</v>
      </c>
      <c r="H689" s="164">
        <v>33</v>
      </c>
      <c r="I689" s="163" t="s">
        <v>1261</v>
      </c>
      <c r="J689" s="164" t="s">
        <v>2629</v>
      </c>
      <c r="K689" s="163" t="s">
        <v>2311</v>
      </c>
      <c r="L689" s="163" t="s">
        <v>2450</v>
      </c>
      <c r="M689" s="163">
        <v>3</v>
      </c>
      <c r="N689" s="163" t="s">
        <v>2490</v>
      </c>
      <c r="O689" s="163" t="s">
        <v>5240</v>
      </c>
      <c r="P689" s="163" t="s">
        <v>3038</v>
      </c>
      <c r="Q689" s="163">
        <v>28015</v>
      </c>
      <c r="R689" s="165"/>
    </row>
    <row r="690" spans="1:18">
      <c r="A690" s="163" t="s">
        <v>5241</v>
      </c>
      <c r="B690" s="163" t="s">
        <v>5242</v>
      </c>
      <c r="C690" s="163" t="s">
        <v>2184</v>
      </c>
      <c r="D690" s="163" t="s">
        <v>5243</v>
      </c>
      <c r="E690" s="163">
        <v>10</v>
      </c>
      <c r="F690" s="163" t="s">
        <v>2330</v>
      </c>
      <c r="G690" s="163" t="s">
        <v>2331</v>
      </c>
      <c r="H690" s="164">
        <v>33</v>
      </c>
      <c r="I690" s="163" t="s">
        <v>1261</v>
      </c>
      <c r="J690" s="164" t="s">
        <v>2489</v>
      </c>
      <c r="K690" s="163" t="s">
        <v>2311</v>
      </c>
      <c r="L690" s="163" t="s">
        <v>2450</v>
      </c>
      <c r="M690" s="163">
        <v>2</v>
      </c>
      <c r="N690" s="163" t="s">
        <v>2490</v>
      </c>
      <c r="O690" s="163" t="s">
        <v>5244</v>
      </c>
      <c r="P690" s="163" t="s">
        <v>2453</v>
      </c>
      <c r="Q690" s="163">
        <v>28016</v>
      </c>
      <c r="R690" s="165"/>
    </row>
    <row r="691" spans="1:18">
      <c r="A691" s="163" t="s">
        <v>5245</v>
      </c>
      <c r="B691" s="163" t="s">
        <v>5246</v>
      </c>
      <c r="C691" s="163" t="s">
        <v>1947</v>
      </c>
      <c r="D691" s="163" t="s">
        <v>5247</v>
      </c>
      <c r="E691" s="163">
        <v>10</v>
      </c>
      <c r="F691" s="163" t="s">
        <v>2308</v>
      </c>
      <c r="G691" s="163" t="s">
        <v>2309</v>
      </c>
      <c r="H691" s="164">
        <v>34</v>
      </c>
      <c r="I691" s="163" t="s">
        <v>1263</v>
      </c>
      <c r="J691" s="164" t="s">
        <v>5248</v>
      </c>
      <c r="K691" s="163" t="s">
        <v>2322</v>
      </c>
      <c r="L691" s="163" t="s">
        <v>2312</v>
      </c>
      <c r="M691" s="163">
        <v>20</v>
      </c>
      <c r="N691" s="163" t="s">
        <v>2923</v>
      </c>
      <c r="O691" s="163" t="s">
        <v>5249</v>
      </c>
      <c r="P691" s="163" t="s">
        <v>2925</v>
      </c>
      <c r="Q691" s="163">
        <v>10669</v>
      </c>
      <c r="R691" s="165"/>
    </row>
    <row r="692" spans="1:18">
      <c r="A692" s="163" t="s">
        <v>5250</v>
      </c>
      <c r="B692" s="163" t="s">
        <v>5251</v>
      </c>
      <c r="C692" s="163" t="s">
        <v>1948</v>
      </c>
      <c r="D692" s="163" t="s">
        <v>5252</v>
      </c>
      <c r="E692" s="163">
        <v>10</v>
      </c>
      <c r="F692" s="163" t="s">
        <v>2330</v>
      </c>
      <c r="G692" s="163" t="s">
        <v>2331</v>
      </c>
      <c r="H692" s="164">
        <v>34</v>
      </c>
      <c r="I692" s="163" t="s">
        <v>1263</v>
      </c>
      <c r="J692" s="164" t="s">
        <v>2348</v>
      </c>
      <c r="K692" s="163" t="s">
        <v>2322</v>
      </c>
      <c r="L692" s="163" t="s">
        <v>2333</v>
      </c>
      <c r="M692" s="163">
        <v>6</v>
      </c>
      <c r="N692" s="163" t="s">
        <v>2349</v>
      </c>
      <c r="O692" s="163" t="s">
        <v>5253</v>
      </c>
      <c r="P692" s="163" t="s">
        <v>2336</v>
      </c>
      <c r="Q692" s="163">
        <v>10944</v>
      </c>
      <c r="R692" s="165"/>
    </row>
    <row r="693" spans="1:18">
      <c r="A693" s="163" t="s">
        <v>5254</v>
      </c>
      <c r="B693" s="163" t="s">
        <v>5255</v>
      </c>
      <c r="C693" s="163" t="s">
        <v>1949</v>
      </c>
      <c r="D693" s="163" t="s">
        <v>5256</v>
      </c>
      <c r="E693" s="163">
        <v>10</v>
      </c>
      <c r="F693" s="163" t="s">
        <v>2330</v>
      </c>
      <c r="G693" s="163" t="s">
        <v>2331</v>
      </c>
      <c r="H693" s="164">
        <v>34</v>
      </c>
      <c r="I693" s="163" t="s">
        <v>1263</v>
      </c>
      <c r="J693" s="164" t="s">
        <v>2390</v>
      </c>
      <c r="K693" s="163" t="s">
        <v>2322</v>
      </c>
      <c r="L693" s="163" t="s">
        <v>2333</v>
      </c>
      <c r="M693" s="163">
        <v>5</v>
      </c>
      <c r="N693" s="163" t="s">
        <v>2334</v>
      </c>
      <c r="O693" s="163" t="s">
        <v>5257</v>
      </c>
      <c r="P693" s="163" t="s">
        <v>2362</v>
      </c>
      <c r="Q693" s="163">
        <v>10945</v>
      </c>
      <c r="R693" s="165"/>
    </row>
    <row r="694" spans="1:18">
      <c r="A694" s="163" t="s">
        <v>5258</v>
      </c>
      <c r="B694" s="163" t="s">
        <v>5259</v>
      </c>
      <c r="C694" s="163" t="s">
        <v>1950</v>
      </c>
      <c r="D694" s="163" t="s">
        <v>5260</v>
      </c>
      <c r="E694" s="163">
        <v>10</v>
      </c>
      <c r="F694" s="163" t="s">
        <v>2330</v>
      </c>
      <c r="G694" s="163" t="s">
        <v>2331</v>
      </c>
      <c r="H694" s="164">
        <v>34</v>
      </c>
      <c r="I694" s="163" t="s">
        <v>1263</v>
      </c>
      <c r="J694" s="164" t="s">
        <v>4606</v>
      </c>
      <c r="K694" s="163" t="s">
        <v>2322</v>
      </c>
      <c r="L694" s="163" t="s">
        <v>2333</v>
      </c>
      <c r="M694" s="163">
        <v>7</v>
      </c>
      <c r="N694" s="163" t="s">
        <v>2904</v>
      </c>
      <c r="O694" s="163" t="s">
        <v>5261</v>
      </c>
      <c r="P694" s="163" t="s">
        <v>2726</v>
      </c>
      <c r="Q694" s="163">
        <v>10946</v>
      </c>
      <c r="R694" s="165"/>
    </row>
    <row r="695" spans="1:18">
      <c r="A695" s="163" t="s">
        <v>5262</v>
      </c>
      <c r="B695" s="163" t="s">
        <v>5263</v>
      </c>
      <c r="C695" s="163" t="s">
        <v>1951</v>
      </c>
      <c r="D695" s="163" t="s">
        <v>5264</v>
      </c>
      <c r="E695" s="163">
        <v>10</v>
      </c>
      <c r="F695" s="163" t="s">
        <v>2330</v>
      </c>
      <c r="G695" s="163" t="s">
        <v>2331</v>
      </c>
      <c r="H695" s="164">
        <v>34</v>
      </c>
      <c r="I695" s="163" t="s">
        <v>1263</v>
      </c>
      <c r="J695" s="164" t="s">
        <v>3696</v>
      </c>
      <c r="K695" s="163" t="s">
        <v>2322</v>
      </c>
      <c r="L695" s="163" t="s">
        <v>2333</v>
      </c>
      <c r="M695" s="163">
        <v>7</v>
      </c>
      <c r="N695" s="163" t="s">
        <v>2349</v>
      </c>
      <c r="O695" s="163" t="s">
        <v>5265</v>
      </c>
      <c r="P695" s="163" t="s">
        <v>2726</v>
      </c>
      <c r="Q695" s="163">
        <v>10947</v>
      </c>
      <c r="R695" s="165"/>
    </row>
    <row r="696" spans="1:18">
      <c r="A696" s="163" t="s">
        <v>5266</v>
      </c>
      <c r="B696" s="163" t="s">
        <v>5267</v>
      </c>
      <c r="C696" s="163" t="s">
        <v>1952</v>
      </c>
      <c r="D696" s="163" t="s">
        <v>5268</v>
      </c>
      <c r="E696" s="163">
        <v>10</v>
      </c>
      <c r="F696" s="163" t="s">
        <v>2330</v>
      </c>
      <c r="G696" s="163" t="s">
        <v>2331</v>
      </c>
      <c r="H696" s="164">
        <v>34</v>
      </c>
      <c r="I696" s="163" t="s">
        <v>1263</v>
      </c>
      <c r="J696" s="164" t="s">
        <v>2426</v>
      </c>
      <c r="K696" s="163" t="s">
        <v>2322</v>
      </c>
      <c r="L696" s="163" t="s">
        <v>2333</v>
      </c>
      <c r="M696" s="163">
        <v>6</v>
      </c>
      <c r="N696" s="163" t="s">
        <v>2334</v>
      </c>
      <c r="O696" s="163" t="s">
        <v>5269</v>
      </c>
      <c r="P696" s="163" t="s">
        <v>2336</v>
      </c>
      <c r="Q696" s="163">
        <v>10948</v>
      </c>
      <c r="R696" s="165"/>
    </row>
    <row r="697" spans="1:18">
      <c r="A697" s="163" t="s">
        <v>5270</v>
      </c>
      <c r="B697" s="163" t="s">
        <v>5271</v>
      </c>
      <c r="C697" s="163" t="s">
        <v>1953</v>
      </c>
      <c r="D697" s="163" t="s">
        <v>5272</v>
      </c>
      <c r="E697" s="163">
        <v>10</v>
      </c>
      <c r="F697" s="163" t="s">
        <v>2330</v>
      </c>
      <c r="G697" s="163" t="s">
        <v>2331</v>
      </c>
      <c r="H697" s="164">
        <v>34</v>
      </c>
      <c r="I697" s="163" t="s">
        <v>1263</v>
      </c>
      <c r="J697" s="164" t="s">
        <v>2348</v>
      </c>
      <c r="K697" s="163" t="s">
        <v>2322</v>
      </c>
      <c r="L697" s="163" t="s">
        <v>2333</v>
      </c>
      <c r="M697" s="163">
        <v>6</v>
      </c>
      <c r="N697" s="163" t="s">
        <v>2349</v>
      </c>
      <c r="O697" s="163" t="s">
        <v>5273</v>
      </c>
      <c r="P697" s="163" t="s">
        <v>2336</v>
      </c>
      <c r="Q697" s="163">
        <v>10949</v>
      </c>
      <c r="R697" s="165"/>
    </row>
    <row r="698" spans="1:18">
      <c r="A698" s="163" t="s">
        <v>5274</v>
      </c>
      <c r="B698" s="163" t="s">
        <v>5275</v>
      </c>
      <c r="C698" s="163" t="s">
        <v>1954</v>
      </c>
      <c r="D698" s="163" t="s">
        <v>5276</v>
      </c>
      <c r="E698" s="163">
        <v>10</v>
      </c>
      <c r="F698" s="163" t="s">
        <v>2330</v>
      </c>
      <c r="G698" s="163" t="s">
        <v>2331</v>
      </c>
      <c r="H698" s="164">
        <v>34</v>
      </c>
      <c r="I698" s="163" t="s">
        <v>1263</v>
      </c>
      <c r="J698" s="164" t="s">
        <v>2421</v>
      </c>
      <c r="K698" s="163" t="s">
        <v>2322</v>
      </c>
      <c r="L698" s="163" t="s">
        <v>2333</v>
      </c>
      <c r="M698" s="163">
        <v>7</v>
      </c>
      <c r="N698" s="163" t="s">
        <v>2904</v>
      </c>
      <c r="O698" s="163" t="s">
        <v>5277</v>
      </c>
      <c r="P698" s="163" t="s">
        <v>2726</v>
      </c>
      <c r="Q698" s="163">
        <v>10950</v>
      </c>
      <c r="R698" s="165"/>
    </row>
    <row r="699" spans="1:18">
      <c r="A699" s="163" t="s">
        <v>5278</v>
      </c>
      <c r="B699" s="163" t="s">
        <v>5279</v>
      </c>
      <c r="C699" s="163" t="s">
        <v>1955</v>
      </c>
      <c r="D699" s="163" t="s">
        <v>5280</v>
      </c>
      <c r="E699" s="163">
        <v>10</v>
      </c>
      <c r="F699" s="163" t="s">
        <v>2330</v>
      </c>
      <c r="G699" s="163" t="s">
        <v>2331</v>
      </c>
      <c r="H699" s="164">
        <v>34</v>
      </c>
      <c r="I699" s="163" t="s">
        <v>1263</v>
      </c>
      <c r="J699" s="164" t="s">
        <v>5281</v>
      </c>
      <c r="K699" s="163" t="s">
        <v>2322</v>
      </c>
      <c r="L699" s="163" t="s">
        <v>2383</v>
      </c>
      <c r="M699" s="163">
        <v>13</v>
      </c>
      <c r="N699" s="163" t="s">
        <v>2384</v>
      </c>
      <c r="O699" s="163" t="s">
        <v>5282</v>
      </c>
      <c r="P699" s="163" t="s">
        <v>2386</v>
      </c>
      <c r="Q699" s="163">
        <v>10951</v>
      </c>
      <c r="R699" s="165"/>
    </row>
    <row r="700" spans="1:18">
      <c r="A700" s="163" t="s">
        <v>5283</v>
      </c>
      <c r="B700" s="163" t="s">
        <v>5284</v>
      </c>
      <c r="C700" s="163" t="s">
        <v>1956</v>
      </c>
      <c r="D700" s="163" t="s">
        <v>5285</v>
      </c>
      <c r="E700" s="163">
        <v>10</v>
      </c>
      <c r="F700" s="163" t="s">
        <v>2330</v>
      </c>
      <c r="G700" s="163" t="s">
        <v>2331</v>
      </c>
      <c r="H700" s="164">
        <v>34</v>
      </c>
      <c r="I700" s="163" t="s">
        <v>1263</v>
      </c>
      <c r="J700" s="164" t="s">
        <v>3029</v>
      </c>
      <c r="K700" s="163" t="s">
        <v>2322</v>
      </c>
      <c r="L700" s="163" t="s">
        <v>2333</v>
      </c>
      <c r="M700" s="163">
        <v>6</v>
      </c>
      <c r="N700" s="163" t="s">
        <v>2334</v>
      </c>
      <c r="O700" s="163" t="s">
        <v>5286</v>
      </c>
      <c r="P700" s="163" t="s">
        <v>2336</v>
      </c>
      <c r="Q700" s="163">
        <v>10952</v>
      </c>
      <c r="R700" s="165"/>
    </row>
    <row r="701" spans="1:18">
      <c r="A701" s="163" t="s">
        <v>5287</v>
      </c>
      <c r="B701" s="163" t="s">
        <v>5288</v>
      </c>
      <c r="C701" s="163" t="s">
        <v>1957</v>
      </c>
      <c r="D701" s="163" t="s">
        <v>5289</v>
      </c>
      <c r="E701" s="163">
        <v>10</v>
      </c>
      <c r="F701" s="163" t="s">
        <v>2330</v>
      </c>
      <c r="G701" s="163" t="s">
        <v>2331</v>
      </c>
      <c r="H701" s="164">
        <v>34</v>
      </c>
      <c r="I701" s="163" t="s">
        <v>1263</v>
      </c>
      <c r="J701" s="164" t="s">
        <v>2348</v>
      </c>
      <c r="K701" s="163" t="s">
        <v>2322</v>
      </c>
      <c r="L701" s="163" t="s">
        <v>2333</v>
      </c>
      <c r="M701" s="163">
        <v>7</v>
      </c>
      <c r="N701" s="163" t="s">
        <v>2349</v>
      </c>
      <c r="O701" s="163" t="s">
        <v>5290</v>
      </c>
      <c r="P701" s="163" t="s">
        <v>2726</v>
      </c>
      <c r="Q701" s="163">
        <v>10953</v>
      </c>
      <c r="R701" s="165"/>
    </row>
    <row r="702" spans="1:18">
      <c r="A702" s="163" t="s">
        <v>5291</v>
      </c>
      <c r="B702" s="163" t="s">
        <v>5292</v>
      </c>
      <c r="C702" s="163" t="s">
        <v>2185</v>
      </c>
      <c r="D702" s="163" t="s">
        <v>5293</v>
      </c>
      <c r="E702" s="163">
        <v>10</v>
      </c>
      <c r="F702" s="163" t="s">
        <v>2319</v>
      </c>
      <c r="G702" s="163" t="s">
        <v>2320</v>
      </c>
      <c r="H702" s="164">
        <v>34</v>
      </c>
      <c r="I702" s="163" t="s">
        <v>1263</v>
      </c>
      <c r="J702" s="164" t="s">
        <v>5294</v>
      </c>
      <c r="K702" s="163" t="s">
        <v>2322</v>
      </c>
      <c r="L702" s="163" t="s">
        <v>2323</v>
      </c>
      <c r="M702" s="163">
        <v>15</v>
      </c>
      <c r="N702" s="163" t="s">
        <v>2324</v>
      </c>
      <c r="O702" s="163" t="s">
        <v>5295</v>
      </c>
      <c r="P702" s="163" t="s">
        <v>2326</v>
      </c>
      <c r="Q702" s="163">
        <v>10954</v>
      </c>
      <c r="R702" s="165"/>
    </row>
    <row r="703" spans="1:18">
      <c r="A703" s="163" t="s">
        <v>5296</v>
      </c>
      <c r="B703" s="163" t="s">
        <v>5297</v>
      </c>
      <c r="C703" s="163" t="s">
        <v>1958</v>
      </c>
      <c r="D703" s="163" t="s">
        <v>5298</v>
      </c>
      <c r="E703" s="163">
        <v>10</v>
      </c>
      <c r="F703" s="163" t="s">
        <v>2330</v>
      </c>
      <c r="G703" s="163" t="s">
        <v>2331</v>
      </c>
      <c r="H703" s="164">
        <v>34</v>
      </c>
      <c r="I703" s="163" t="s">
        <v>1263</v>
      </c>
      <c r="J703" s="164" t="s">
        <v>2638</v>
      </c>
      <c r="K703" s="163" t="s">
        <v>2322</v>
      </c>
      <c r="L703" s="163" t="s">
        <v>2383</v>
      </c>
      <c r="M703" s="163">
        <v>13</v>
      </c>
      <c r="N703" s="163" t="s">
        <v>2384</v>
      </c>
      <c r="O703" s="163" t="s">
        <v>5299</v>
      </c>
      <c r="P703" s="163" t="s">
        <v>2386</v>
      </c>
      <c r="Q703" s="163">
        <v>10956</v>
      </c>
      <c r="R703" s="165"/>
    </row>
    <row r="704" spans="1:18">
      <c r="A704" s="163" t="s">
        <v>5300</v>
      </c>
      <c r="B704" s="163" t="s">
        <v>5301</v>
      </c>
      <c r="C704" s="163" t="s">
        <v>1959</v>
      </c>
      <c r="D704" s="163" t="s">
        <v>5302</v>
      </c>
      <c r="E704" s="163">
        <v>10</v>
      </c>
      <c r="F704" s="163" t="s">
        <v>2330</v>
      </c>
      <c r="G704" s="163" t="s">
        <v>2331</v>
      </c>
      <c r="H704" s="164">
        <v>34</v>
      </c>
      <c r="I704" s="163" t="s">
        <v>1263</v>
      </c>
      <c r="J704" s="164" t="s">
        <v>2390</v>
      </c>
      <c r="K704" s="163" t="s">
        <v>2322</v>
      </c>
      <c r="L704" s="163" t="s">
        <v>2333</v>
      </c>
      <c r="M704" s="163">
        <v>5</v>
      </c>
      <c r="N704" s="163" t="s">
        <v>2334</v>
      </c>
      <c r="O704" s="163" t="s">
        <v>5303</v>
      </c>
      <c r="P704" s="163" t="s">
        <v>2362</v>
      </c>
      <c r="Q704" s="163">
        <v>10957</v>
      </c>
      <c r="R704" s="165"/>
    </row>
    <row r="705" spans="1:18">
      <c r="A705" s="163" t="s">
        <v>5304</v>
      </c>
      <c r="B705" s="163" t="s">
        <v>5305</v>
      </c>
      <c r="C705" s="163" t="s">
        <v>1960</v>
      </c>
      <c r="D705" s="163" t="s">
        <v>5306</v>
      </c>
      <c r="E705" s="163">
        <v>10</v>
      </c>
      <c r="F705" s="163" t="s">
        <v>2330</v>
      </c>
      <c r="G705" s="163" t="s">
        <v>2331</v>
      </c>
      <c r="H705" s="164">
        <v>34</v>
      </c>
      <c r="I705" s="163" t="s">
        <v>1263</v>
      </c>
      <c r="J705" s="164" t="s">
        <v>2546</v>
      </c>
      <c r="K705" s="163" t="s">
        <v>2322</v>
      </c>
      <c r="L705" s="163" t="s">
        <v>2333</v>
      </c>
      <c r="M705" s="163">
        <v>6</v>
      </c>
      <c r="N705" s="163" t="s">
        <v>2334</v>
      </c>
      <c r="O705" s="163" t="s">
        <v>5307</v>
      </c>
      <c r="P705" s="163" t="s">
        <v>2336</v>
      </c>
      <c r="Q705" s="163">
        <v>10958</v>
      </c>
      <c r="R705" s="165"/>
    </row>
    <row r="706" spans="1:18">
      <c r="A706" s="163" t="s">
        <v>5308</v>
      </c>
      <c r="B706" s="163" t="s">
        <v>5309</v>
      </c>
      <c r="C706" s="163" t="s">
        <v>1961</v>
      </c>
      <c r="D706" s="163" t="s">
        <v>5310</v>
      </c>
      <c r="E706" s="163">
        <v>10</v>
      </c>
      <c r="F706" s="163" t="s">
        <v>2330</v>
      </c>
      <c r="G706" s="163" t="s">
        <v>2331</v>
      </c>
      <c r="H706" s="164">
        <v>34</v>
      </c>
      <c r="I706" s="163" t="s">
        <v>1263</v>
      </c>
      <c r="J706" s="164" t="s">
        <v>2390</v>
      </c>
      <c r="K706" s="163" t="s">
        <v>2322</v>
      </c>
      <c r="L706" s="163" t="s">
        <v>2333</v>
      </c>
      <c r="M706" s="163">
        <v>6</v>
      </c>
      <c r="N706" s="163" t="s">
        <v>2334</v>
      </c>
      <c r="O706" s="163" t="s">
        <v>5311</v>
      </c>
      <c r="P706" s="163" t="s">
        <v>2336</v>
      </c>
      <c r="Q706" s="163">
        <v>10959</v>
      </c>
      <c r="R706" s="165"/>
    </row>
    <row r="707" spans="1:18">
      <c r="A707" s="163" t="s">
        <v>5312</v>
      </c>
      <c r="B707" s="163" t="s">
        <v>5313</v>
      </c>
      <c r="C707" s="163" t="s">
        <v>1962</v>
      </c>
      <c r="D707" s="163" t="s">
        <v>5314</v>
      </c>
      <c r="E707" s="163">
        <v>10</v>
      </c>
      <c r="F707" s="163" t="s">
        <v>2330</v>
      </c>
      <c r="G707" s="163" t="s">
        <v>2331</v>
      </c>
      <c r="H707" s="164">
        <v>34</v>
      </c>
      <c r="I707" s="163" t="s">
        <v>1263</v>
      </c>
      <c r="J707" s="164" t="s">
        <v>4346</v>
      </c>
      <c r="K707" s="163" t="s">
        <v>2322</v>
      </c>
      <c r="L707" s="163" t="s">
        <v>2333</v>
      </c>
      <c r="M707" s="163">
        <v>5</v>
      </c>
      <c r="N707" s="163" t="s">
        <v>2360</v>
      </c>
      <c r="O707" s="163" t="s">
        <v>5315</v>
      </c>
      <c r="P707" s="163" t="s">
        <v>2362</v>
      </c>
      <c r="Q707" s="163">
        <v>10960</v>
      </c>
      <c r="R707" s="165"/>
    </row>
    <row r="708" spans="1:18">
      <c r="A708" s="163" t="s">
        <v>5316</v>
      </c>
      <c r="B708" s="163" t="s">
        <v>5317</v>
      </c>
      <c r="C708" s="163" t="s">
        <v>1963</v>
      </c>
      <c r="D708" s="163" t="s">
        <v>5318</v>
      </c>
      <c r="E708" s="163">
        <v>10</v>
      </c>
      <c r="F708" s="163" t="s">
        <v>2330</v>
      </c>
      <c r="G708" s="163" t="s">
        <v>2331</v>
      </c>
      <c r="H708" s="164">
        <v>34</v>
      </c>
      <c r="I708" s="163" t="s">
        <v>1263</v>
      </c>
      <c r="J708" s="164" t="s">
        <v>3308</v>
      </c>
      <c r="K708" s="163" t="s">
        <v>2322</v>
      </c>
      <c r="L708" s="163" t="s">
        <v>2333</v>
      </c>
      <c r="M708" s="163">
        <v>6</v>
      </c>
      <c r="N708" s="163" t="s">
        <v>2334</v>
      </c>
      <c r="O708" s="163" t="s">
        <v>5319</v>
      </c>
      <c r="P708" s="163" t="s">
        <v>2336</v>
      </c>
      <c r="Q708" s="163">
        <v>10961</v>
      </c>
      <c r="R708" s="165"/>
    </row>
    <row r="709" spans="1:18">
      <c r="A709" s="163" t="s">
        <v>5320</v>
      </c>
      <c r="B709" s="163" t="s">
        <v>5321</v>
      </c>
      <c r="C709" s="163" t="s">
        <v>1964</v>
      </c>
      <c r="D709" s="163" t="s">
        <v>5322</v>
      </c>
      <c r="E709" s="163">
        <v>10</v>
      </c>
      <c r="F709" s="163" t="s">
        <v>2330</v>
      </c>
      <c r="G709" s="163" t="s">
        <v>2331</v>
      </c>
      <c r="H709" s="164">
        <v>34</v>
      </c>
      <c r="I709" s="163" t="s">
        <v>1263</v>
      </c>
      <c r="J709" s="164" t="s">
        <v>5323</v>
      </c>
      <c r="K709" s="163" t="s">
        <v>2322</v>
      </c>
      <c r="L709" s="163" t="s">
        <v>2333</v>
      </c>
      <c r="M709" s="163">
        <v>5</v>
      </c>
      <c r="N709" s="163" t="s">
        <v>2360</v>
      </c>
      <c r="O709" s="163" t="s">
        <v>5324</v>
      </c>
      <c r="P709" s="163" t="s">
        <v>2362</v>
      </c>
      <c r="Q709" s="163">
        <v>10962</v>
      </c>
      <c r="R709" s="165"/>
    </row>
    <row r="710" spans="1:18">
      <c r="A710" s="163" t="s">
        <v>5325</v>
      </c>
      <c r="B710" s="163" t="s">
        <v>5326</v>
      </c>
      <c r="C710" s="163" t="s">
        <v>2186</v>
      </c>
      <c r="D710" s="163" t="s">
        <v>5327</v>
      </c>
      <c r="E710" s="163">
        <v>10</v>
      </c>
      <c r="F710" s="163" t="s">
        <v>2319</v>
      </c>
      <c r="G710" s="163" t="s">
        <v>2320</v>
      </c>
      <c r="H710" s="164">
        <v>34</v>
      </c>
      <c r="I710" s="163" t="s">
        <v>1263</v>
      </c>
      <c r="J710" s="164" t="s">
        <v>5328</v>
      </c>
      <c r="K710" s="163" t="s">
        <v>2322</v>
      </c>
      <c r="L710" s="163" t="s">
        <v>2323</v>
      </c>
      <c r="M710" s="163">
        <v>15</v>
      </c>
      <c r="N710" s="163" t="s">
        <v>2324</v>
      </c>
      <c r="O710" s="163" t="s">
        <v>5329</v>
      </c>
      <c r="P710" s="163" t="s">
        <v>2326</v>
      </c>
      <c r="Q710" s="163">
        <v>11443</v>
      </c>
      <c r="R710" s="165"/>
    </row>
    <row r="711" spans="1:18">
      <c r="A711" s="163" t="s">
        <v>5330</v>
      </c>
      <c r="B711" s="163" t="s">
        <v>5331</v>
      </c>
      <c r="C711" s="163" t="s">
        <v>2187</v>
      </c>
      <c r="D711" s="163" t="s">
        <v>5332</v>
      </c>
      <c r="E711" s="163">
        <v>10</v>
      </c>
      <c r="F711" s="163" t="s">
        <v>2319</v>
      </c>
      <c r="G711" s="163" t="s">
        <v>2320</v>
      </c>
      <c r="H711" s="164">
        <v>34</v>
      </c>
      <c r="I711" s="163" t="s">
        <v>1263</v>
      </c>
      <c r="J711" s="164" t="s">
        <v>2773</v>
      </c>
      <c r="K711" s="163" t="s">
        <v>2322</v>
      </c>
      <c r="L711" s="163" t="s">
        <v>2311</v>
      </c>
      <c r="M711" s="163">
        <v>16</v>
      </c>
      <c r="N711" s="163" t="s">
        <v>2774</v>
      </c>
      <c r="O711" s="163" t="s">
        <v>5333</v>
      </c>
      <c r="P711" s="163" t="s">
        <v>2652</v>
      </c>
      <c r="Q711" s="163">
        <v>21984</v>
      </c>
      <c r="R711" s="165"/>
    </row>
    <row r="712" spans="1:18">
      <c r="A712" s="163" t="s">
        <v>5334</v>
      </c>
      <c r="B712" s="163" t="s">
        <v>5335</v>
      </c>
      <c r="C712" s="163" t="s">
        <v>1965</v>
      </c>
      <c r="D712" s="163" t="s">
        <v>5336</v>
      </c>
      <c r="E712" s="163">
        <v>10</v>
      </c>
      <c r="F712" s="163" t="s">
        <v>2330</v>
      </c>
      <c r="G712" s="163" t="s">
        <v>2331</v>
      </c>
      <c r="H712" s="164">
        <v>34</v>
      </c>
      <c r="I712" s="163" t="s">
        <v>1263</v>
      </c>
      <c r="J712" s="164" t="s">
        <v>2994</v>
      </c>
      <c r="K712" s="163" t="s">
        <v>2311</v>
      </c>
      <c r="L712" s="163" t="s">
        <v>2450</v>
      </c>
      <c r="M712" s="163">
        <v>4</v>
      </c>
      <c r="N712" s="163" t="s">
        <v>2646</v>
      </c>
      <c r="O712" s="163" t="s">
        <v>5337</v>
      </c>
      <c r="P712" s="163" t="s">
        <v>2878</v>
      </c>
      <c r="Q712" s="163">
        <v>24032</v>
      </c>
      <c r="R712" s="165"/>
    </row>
    <row r="713" spans="1:18">
      <c r="A713" s="163" t="s">
        <v>5338</v>
      </c>
      <c r="B713" s="163" t="s">
        <v>5339</v>
      </c>
      <c r="C713" s="163" t="s">
        <v>2188</v>
      </c>
      <c r="D713" s="163" t="s">
        <v>5340</v>
      </c>
      <c r="E713" s="163">
        <v>10</v>
      </c>
      <c r="F713" s="163" t="s">
        <v>2330</v>
      </c>
      <c r="G713" s="163" t="s">
        <v>2331</v>
      </c>
      <c r="H713" s="164">
        <v>34</v>
      </c>
      <c r="I713" s="163" t="s">
        <v>1263</v>
      </c>
      <c r="J713" s="164" t="s">
        <v>4701</v>
      </c>
      <c r="K713" s="163" t="s">
        <v>2311</v>
      </c>
      <c r="L713" s="163" t="s">
        <v>2450</v>
      </c>
      <c r="M713" s="163">
        <v>3</v>
      </c>
      <c r="N713" s="163" t="s">
        <v>2646</v>
      </c>
      <c r="O713" s="163" t="s">
        <v>5341</v>
      </c>
      <c r="P713" s="163" t="s">
        <v>3038</v>
      </c>
      <c r="Q713" s="163">
        <v>24821</v>
      </c>
      <c r="R713" s="165"/>
    </row>
    <row r="714" spans="1:18">
      <c r="A714" s="163" t="s">
        <v>5342</v>
      </c>
      <c r="B714" s="163" t="s">
        <v>5343</v>
      </c>
      <c r="C714" s="163" t="s">
        <v>2189</v>
      </c>
      <c r="D714" s="163" t="s">
        <v>1966</v>
      </c>
      <c r="E714" s="163">
        <v>10</v>
      </c>
      <c r="F714" s="163" t="s">
        <v>2330</v>
      </c>
      <c r="G714" s="163" t="s">
        <v>2331</v>
      </c>
      <c r="H714" s="164">
        <v>34</v>
      </c>
      <c r="I714" s="163" t="s">
        <v>1263</v>
      </c>
      <c r="J714" s="164" t="s">
        <v>2449</v>
      </c>
      <c r="K714" s="163" t="s">
        <v>2311</v>
      </c>
      <c r="L714" s="163" t="s">
        <v>2450</v>
      </c>
      <c r="M714" s="163">
        <v>3</v>
      </c>
      <c r="N714" s="163" t="s">
        <v>2646</v>
      </c>
      <c r="O714" s="163" t="s">
        <v>5344</v>
      </c>
      <c r="P714" s="163" t="s">
        <v>3038</v>
      </c>
      <c r="Q714" s="163">
        <v>27967</v>
      </c>
      <c r="R714" s="165"/>
    </row>
    <row r="715" spans="1:18">
      <c r="A715" s="163" t="s">
        <v>5345</v>
      </c>
      <c r="B715" s="163" t="s">
        <v>5346</v>
      </c>
      <c r="C715" s="163" t="s">
        <v>2190</v>
      </c>
      <c r="D715" s="163" t="s">
        <v>1967</v>
      </c>
      <c r="E715" s="163">
        <v>10</v>
      </c>
      <c r="F715" s="163" t="s">
        <v>2330</v>
      </c>
      <c r="G715" s="163" t="s">
        <v>2331</v>
      </c>
      <c r="H715" s="164">
        <v>34</v>
      </c>
      <c r="I715" s="163" t="s">
        <v>1263</v>
      </c>
      <c r="J715" s="164" t="s">
        <v>2449</v>
      </c>
      <c r="K715" s="163" t="s">
        <v>2311</v>
      </c>
      <c r="L715" s="163" t="s">
        <v>2450</v>
      </c>
      <c r="M715" s="163">
        <v>3</v>
      </c>
      <c r="N715" s="163" t="s">
        <v>2646</v>
      </c>
      <c r="O715" s="163" t="s">
        <v>5347</v>
      </c>
      <c r="P715" s="163" t="s">
        <v>3038</v>
      </c>
      <c r="Q715" s="163">
        <v>27968</v>
      </c>
      <c r="R715" s="165"/>
    </row>
    <row r="716" spans="1:18">
      <c r="A716" s="163" t="s">
        <v>5348</v>
      </c>
      <c r="B716" s="163" t="s">
        <v>5349</v>
      </c>
      <c r="C716" s="163" t="s">
        <v>2191</v>
      </c>
      <c r="D716" s="163" t="s">
        <v>1968</v>
      </c>
      <c r="E716" s="163">
        <v>10</v>
      </c>
      <c r="F716" s="163" t="s">
        <v>2330</v>
      </c>
      <c r="G716" s="163" t="s">
        <v>2331</v>
      </c>
      <c r="H716" s="164">
        <v>34</v>
      </c>
      <c r="I716" s="163" t="s">
        <v>1263</v>
      </c>
      <c r="J716" s="164" t="s">
        <v>2994</v>
      </c>
      <c r="K716" s="163" t="s">
        <v>2311</v>
      </c>
      <c r="L716" s="163" t="s">
        <v>2450</v>
      </c>
      <c r="M716" s="163">
        <v>3</v>
      </c>
      <c r="N716" s="163" t="s">
        <v>2646</v>
      </c>
      <c r="O716" s="163" t="s">
        <v>5350</v>
      </c>
      <c r="P716" s="163" t="s">
        <v>3038</v>
      </c>
      <c r="Q716" s="163">
        <v>27976</v>
      </c>
      <c r="R716" s="165"/>
    </row>
    <row r="717" spans="1:18">
      <c r="A717" s="163" t="s">
        <v>5351</v>
      </c>
      <c r="B717" s="163" t="s">
        <v>5352</v>
      </c>
      <c r="C717" s="163" t="s">
        <v>1911</v>
      </c>
      <c r="D717" s="163" t="s">
        <v>1260</v>
      </c>
      <c r="E717" s="163">
        <v>10</v>
      </c>
      <c r="F717" s="163" t="s">
        <v>2319</v>
      </c>
      <c r="G717" s="163" t="s">
        <v>2320</v>
      </c>
      <c r="H717" s="164">
        <v>35</v>
      </c>
      <c r="I717" s="163" t="s">
        <v>1260</v>
      </c>
      <c r="J717" s="164" t="s">
        <v>5353</v>
      </c>
      <c r="K717" s="163" t="s">
        <v>2322</v>
      </c>
      <c r="L717" s="163" t="s">
        <v>2311</v>
      </c>
      <c r="M717" s="163">
        <v>16</v>
      </c>
      <c r="N717" s="163" t="s">
        <v>2774</v>
      </c>
      <c r="O717" s="163" t="s">
        <v>5354</v>
      </c>
      <c r="P717" s="163" t="s">
        <v>2652</v>
      </c>
      <c r="Q717" s="163">
        <v>10701</v>
      </c>
      <c r="R717" s="165"/>
    </row>
    <row r="718" spans="1:18">
      <c r="A718" s="163" t="s">
        <v>5355</v>
      </c>
      <c r="B718" s="163" t="s">
        <v>5356</v>
      </c>
      <c r="C718" s="163" t="s">
        <v>1912</v>
      </c>
      <c r="D718" s="163" t="s">
        <v>5357</v>
      </c>
      <c r="E718" s="163">
        <v>10</v>
      </c>
      <c r="F718" s="163" t="s">
        <v>2330</v>
      </c>
      <c r="G718" s="163" t="s">
        <v>2331</v>
      </c>
      <c r="H718" s="164">
        <v>35</v>
      </c>
      <c r="I718" s="163" t="s">
        <v>1260</v>
      </c>
      <c r="J718" s="164" t="s">
        <v>2426</v>
      </c>
      <c r="K718" s="163" t="s">
        <v>2322</v>
      </c>
      <c r="L718" s="163" t="s">
        <v>2333</v>
      </c>
      <c r="M718" s="163">
        <v>5</v>
      </c>
      <c r="N718" s="163" t="s">
        <v>2334</v>
      </c>
      <c r="O718" s="163" t="s">
        <v>5358</v>
      </c>
      <c r="P718" s="163" t="s">
        <v>2362</v>
      </c>
      <c r="Q718" s="163">
        <v>10963</v>
      </c>
      <c r="R718" s="165"/>
    </row>
    <row r="719" spans="1:18">
      <c r="A719" s="163" t="s">
        <v>5359</v>
      </c>
      <c r="B719" s="163" t="s">
        <v>5360</v>
      </c>
      <c r="C719" s="163" t="s">
        <v>1913</v>
      </c>
      <c r="D719" s="163" t="s">
        <v>5361</v>
      </c>
      <c r="E719" s="163">
        <v>10</v>
      </c>
      <c r="F719" s="163" t="s">
        <v>2330</v>
      </c>
      <c r="G719" s="163" t="s">
        <v>2331</v>
      </c>
      <c r="H719" s="164">
        <v>35</v>
      </c>
      <c r="I719" s="163" t="s">
        <v>1260</v>
      </c>
      <c r="J719" s="164" t="s">
        <v>2568</v>
      </c>
      <c r="K719" s="163" t="s">
        <v>2322</v>
      </c>
      <c r="L719" s="163" t="s">
        <v>2333</v>
      </c>
      <c r="M719" s="163">
        <v>6</v>
      </c>
      <c r="N719" s="163" t="s">
        <v>2349</v>
      </c>
      <c r="O719" s="163" t="s">
        <v>5362</v>
      </c>
      <c r="P719" s="163" t="s">
        <v>2336</v>
      </c>
      <c r="Q719" s="163">
        <v>10964</v>
      </c>
      <c r="R719" s="165"/>
    </row>
    <row r="720" spans="1:18">
      <c r="A720" s="163" t="s">
        <v>5363</v>
      </c>
      <c r="B720" s="163" t="s">
        <v>5364</v>
      </c>
      <c r="C720" s="163" t="s">
        <v>1914</v>
      </c>
      <c r="D720" s="163" t="s">
        <v>5365</v>
      </c>
      <c r="E720" s="163">
        <v>10</v>
      </c>
      <c r="F720" s="163" t="s">
        <v>2330</v>
      </c>
      <c r="G720" s="163" t="s">
        <v>2331</v>
      </c>
      <c r="H720" s="164">
        <v>35</v>
      </c>
      <c r="I720" s="163" t="s">
        <v>1260</v>
      </c>
      <c r="J720" s="164" t="s">
        <v>3308</v>
      </c>
      <c r="K720" s="163" t="s">
        <v>2322</v>
      </c>
      <c r="L720" s="163" t="s">
        <v>2333</v>
      </c>
      <c r="M720" s="163">
        <v>6</v>
      </c>
      <c r="N720" s="163" t="s">
        <v>2349</v>
      </c>
      <c r="O720" s="163" t="s">
        <v>5366</v>
      </c>
      <c r="P720" s="163" t="s">
        <v>2336</v>
      </c>
      <c r="Q720" s="163">
        <v>10965</v>
      </c>
      <c r="R720" s="165"/>
    </row>
    <row r="721" spans="1:18">
      <c r="A721" s="163" t="s">
        <v>5367</v>
      </c>
      <c r="B721" s="163" t="s">
        <v>5368</v>
      </c>
      <c r="C721" s="163" t="s">
        <v>1915</v>
      </c>
      <c r="D721" s="163" t="s">
        <v>5369</v>
      </c>
      <c r="E721" s="163">
        <v>10</v>
      </c>
      <c r="F721" s="163" t="s">
        <v>2330</v>
      </c>
      <c r="G721" s="163" t="s">
        <v>2331</v>
      </c>
      <c r="H721" s="164">
        <v>35</v>
      </c>
      <c r="I721" s="163" t="s">
        <v>1260</v>
      </c>
      <c r="J721" s="164" t="s">
        <v>2426</v>
      </c>
      <c r="K721" s="163" t="s">
        <v>2322</v>
      </c>
      <c r="L721" s="163" t="s">
        <v>2333</v>
      </c>
      <c r="M721" s="163">
        <v>5</v>
      </c>
      <c r="N721" s="163" t="s">
        <v>2334</v>
      </c>
      <c r="O721" s="163" t="s">
        <v>5370</v>
      </c>
      <c r="P721" s="163" t="s">
        <v>2362</v>
      </c>
      <c r="Q721" s="163">
        <v>10966</v>
      </c>
      <c r="R721" s="165"/>
    </row>
    <row r="722" spans="1:18">
      <c r="A722" s="163" t="s">
        <v>5371</v>
      </c>
      <c r="B722" s="163" t="s">
        <v>5372</v>
      </c>
      <c r="C722" s="163" t="s">
        <v>1916</v>
      </c>
      <c r="D722" s="163" t="s">
        <v>5373</v>
      </c>
      <c r="E722" s="163">
        <v>10</v>
      </c>
      <c r="F722" s="163" t="s">
        <v>2330</v>
      </c>
      <c r="G722" s="163" t="s">
        <v>2331</v>
      </c>
      <c r="H722" s="164">
        <v>35</v>
      </c>
      <c r="I722" s="163" t="s">
        <v>1260</v>
      </c>
      <c r="J722" s="164" t="s">
        <v>2426</v>
      </c>
      <c r="K722" s="163" t="s">
        <v>2322</v>
      </c>
      <c r="L722" s="163" t="s">
        <v>2333</v>
      </c>
      <c r="M722" s="163">
        <v>6</v>
      </c>
      <c r="N722" s="163" t="s">
        <v>2334</v>
      </c>
      <c r="O722" s="163" t="s">
        <v>5374</v>
      </c>
      <c r="P722" s="163" t="s">
        <v>2336</v>
      </c>
      <c r="Q722" s="163">
        <v>10967</v>
      </c>
      <c r="R722" s="165"/>
    </row>
    <row r="723" spans="1:18">
      <c r="A723" s="163" t="s">
        <v>5375</v>
      </c>
      <c r="B723" s="163" t="s">
        <v>5376</v>
      </c>
      <c r="C723" s="163" t="s">
        <v>1917</v>
      </c>
      <c r="D723" s="163" t="s">
        <v>5377</v>
      </c>
      <c r="E723" s="163">
        <v>10</v>
      </c>
      <c r="F723" s="163" t="s">
        <v>2330</v>
      </c>
      <c r="G723" s="163" t="s">
        <v>2331</v>
      </c>
      <c r="H723" s="164">
        <v>35</v>
      </c>
      <c r="I723" s="163" t="s">
        <v>1260</v>
      </c>
      <c r="J723" s="164" t="s">
        <v>2546</v>
      </c>
      <c r="K723" s="163" t="s">
        <v>2322</v>
      </c>
      <c r="L723" s="163" t="s">
        <v>2333</v>
      </c>
      <c r="M723" s="163">
        <v>5</v>
      </c>
      <c r="N723" s="163" t="s">
        <v>2360</v>
      </c>
      <c r="O723" s="163" t="s">
        <v>5378</v>
      </c>
      <c r="P723" s="163" t="s">
        <v>2362</v>
      </c>
      <c r="Q723" s="163">
        <v>10968</v>
      </c>
      <c r="R723" s="165"/>
    </row>
    <row r="724" spans="1:18">
      <c r="A724" s="163" t="s">
        <v>5379</v>
      </c>
      <c r="B724" s="163" t="s">
        <v>5380</v>
      </c>
      <c r="C724" s="163" t="s">
        <v>1918</v>
      </c>
      <c r="D724" s="163" t="s">
        <v>5381</v>
      </c>
      <c r="E724" s="163">
        <v>10</v>
      </c>
      <c r="F724" s="163" t="s">
        <v>2330</v>
      </c>
      <c r="G724" s="163" t="s">
        <v>2331</v>
      </c>
      <c r="H724" s="164">
        <v>35</v>
      </c>
      <c r="I724" s="163" t="s">
        <v>1260</v>
      </c>
      <c r="J724" s="164" t="s">
        <v>4701</v>
      </c>
      <c r="K724" s="163" t="s">
        <v>2322</v>
      </c>
      <c r="L724" s="163" t="s">
        <v>2450</v>
      </c>
      <c r="M724" s="163">
        <v>3</v>
      </c>
      <c r="N724" s="163" t="s">
        <v>2646</v>
      </c>
      <c r="O724" s="163" t="s">
        <v>5382</v>
      </c>
      <c r="P724" s="163" t="s">
        <v>3038</v>
      </c>
      <c r="Q724" s="163">
        <v>10969</v>
      </c>
      <c r="R724" s="165"/>
    </row>
    <row r="725" spans="1:18">
      <c r="A725" s="163" t="s">
        <v>5383</v>
      </c>
      <c r="B725" s="163" t="s">
        <v>5384</v>
      </c>
      <c r="C725" s="163" t="s">
        <v>1919</v>
      </c>
      <c r="D725" s="163" t="s">
        <v>5385</v>
      </c>
      <c r="E725" s="163">
        <v>10</v>
      </c>
      <c r="F725" s="163" t="s">
        <v>2330</v>
      </c>
      <c r="G725" s="163" t="s">
        <v>2331</v>
      </c>
      <c r="H725" s="164">
        <v>35</v>
      </c>
      <c r="I725" s="163" t="s">
        <v>1260</v>
      </c>
      <c r="J725" s="164" t="s">
        <v>2858</v>
      </c>
      <c r="K725" s="163" t="s">
        <v>2322</v>
      </c>
      <c r="L725" s="163" t="s">
        <v>2341</v>
      </c>
      <c r="M725" s="163">
        <v>10</v>
      </c>
      <c r="N725" s="163" t="s">
        <v>2342</v>
      </c>
      <c r="O725" s="163" t="s">
        <v>5386</v>
      </c>
      <c r="P725" s="163" t="s">
        <v>2344</v>
      </c>
      <c r="Q725" s="163">
        <v>11444</v>
      </c>
      <c r="R725" s="165"/>
    </row>
    <row r="726" spans="1:18">
      <c r="A726" s="163" t="s">
        <v>5387</v>
      </c>
      <c r="B726" s="163" t="s">
        <v>5388</v>
      </c>
      <c r="C726" s="163" t="s">
        <v>1940</v>
      </c>
      <c r="D726" s="163" t="s">
        <v>1262</v>
      </c>
      <c r="E726" s="163">
        <v>10</v>
      </c>
      <c r="F726" s="163" t="s">
        <v>2319</v>
      </c>
      <c r="G726" s="163" t="s">
        <v>2320</v>
      </c>
      <c r="H726" s="164">
        <v>37</v>
      </c>
      <c r="I726" s="163" t="s">
        <v>1262</v>
      </c>
      <c r="J726" s="164" t="s">
        <v>5389</v>
      </c>
      <c r="K726" s="163" t="s">
        <v>2322</v>
      </c>
      <c r="L726" s="163" t="s">
        <v>2311</v>
      </c>
      <c r="M726" s="163">
        <v>16</v>
      </c>
      <c r="N726" s="163" t="s">
        <v>2774</v>
      </c>
      <c r="O726" s="163" t="s">
        <v>5390</v>
      </c>
      <c r="P726" s="163" t="s">
        <v>2652</v>
      </c>
      <c r="Q726" s="163">
        <v>10703</v>
      </c>
      <c r="R726" s="165"/>
    </row>
    <row r="727" spans="1:18">
      <c r="A727" s="163" t="s">
        <v>5391</v>
      </c>
      <c r="B727" s="163" t="s">
        <v>5392</v>
      </c>
      <c r="C727" s="163" t="s">
        <v>1941</v>
      </c>
      <c r="D727" s="163" t="s">
        <v>5393</v>
      </c>
      <c r="E727" s="163">
        <v>10</v>
      </c>
      <c r="F727" s="163" t="s">
        <v>2330</v>
      </c>
      <c r="G727" s="163" t="s">
        <v>2331</v>
      </c>
      <c r="H727" s="164">
        <v>37</v>
      </c>
      <c r="I727" s="163" t="s">
        <v>1262</v>
      </c>
      <c r="J727" s="164" t="s">
        <v>2568</v>
      </c>
      <c r="K727" s="163" t="s">
        <v>2322</v>
      </c>
      <c r="L727" s="163" t="s">
        <v>2333</v>
      </c>
      <c r="M727" s="163">
        <v>6</v>
      </c>
      <c r="N727" s="163" t="s">
        <v>2334</v>
      </c>
      <c r="O727" s="163" t="s">
        <v>5394</v>
      </c>
      <c r="P727" s="163" t="s">
        <v>2336</v>
      </c>
      <c r="Q727" s="163">
        <v>10985</v>
      </c>
      <c r="R727" s="165"/>
    </row>
    <row r="728" spans="1:18">
      <c r="A728" s="163" t="s">
        <v>5395</v>
      </c>
      <c r="B728" s="163" t="s">
        <v>5396</v>
      </c>
      <c r="C728" s="163" t="s">
        <v>1942</v>
      </c>
      <c r="D728" s="163" t="s">
        <v>5397</v>
      </c>
      <c r="E728" s="163">
        <v>10</v>
      </c>
      <c r="F728" s="163" t="s">
        <v>2330</v>
      </c>
      <c r="G728" s="163" t="s">
        <v>2331</v>
      </c>
      <c r="H728" s="164">
        <v>37</v>
      </c>
      <c r="I728" s="163" t="s">
        <v>1262</v>
      </c>
      <c r="J728" s="164" t="s">
        <v>2390</v>
      </c>
      <c r="K728" s="163" t="s">
        <v>2322</v>
      </c>
      <c r="L728" s="163" t="s">
        <v>2333</v>
      </c>
      <c r="M728" s="163">
        <v>6</v>
      </c>
      <c r="N728" s="163" t="s">
        <v>2334</v>
      </c>
      <c r="O728" s="163" t="s">
        <v>5398</v>
      </c>
      <c r="P728" s="163" t="s">
        <v>2336</v>
      </c>
      <c r="Q728" s="163">
        <v>10986</v>
      </c>
      <c r="R728" s="165"/>
    </row>
    <row r="729" spans="1:18">
      <c r="A729" s="163" t="s">
        <v>5399</v>
      </c>
      <c r="B729" s="163" t="s">
        <v>5400</v>
      </c>
      <c r="C729" s="163" t="s">
        <v>1943</v>
      </c>
      <c r="D729" s="163" t="s">
        <v>5401</v>
      </c>
      <c r="E729" s="163">
        <v>10</v>
      </c>
      <c r="F729" s="163" t="s">
        <v>2330</v>
      </c>
      <c r="G729" s="163" t="s">
        <v>2331</v>
      </c>
      <c r="H729" s="164">
        <v>37</v>
      </c>
      <c r="I729" s="163" t="s">
        <v>1262</v>
      </c>
      <c r="J729" s="164" t="s">
        <v>2390</v>
      </c>
      <c r="K729" s="163" t="s">
        <v>2322</v>
      </c>
      <c r="L729" s="163" t="s">
        <v>2333</v>
      </c>
      <c r="M729" s="163">
        <v>5</v>
      </c>
      <c r="N729" s="163" t="s">
        <v>2360</v>
      </c>
      <c r="O729" s="163" t="s">
        <v>5402</v>
      </c>
      <c r="P729" s="163" t="s">
        <v>2362</v>
      </c>
      <c r="Q729" s="163">
        <v>10987</v>
      </c>
      <c r="R729" s="165"/>
    </row>
    <row r="730" spans="1:18">
      <c r="A730" s="163" t="s">
        <v>5403</v>
      </c>
      <c r="B730" s="163" t="s">
        <v>5404</v>
      </c>
      <c r="C730" s="163" t="s">
        <v>1944</v>
      </c>
      <c r="D730" s="163" t="s">
        <v>5405</v>
      </c>
      <c r="E730" s="163">
        <v>10</v>
      </c>
      <c r="F730" s="163" t="s">
        <v>2330</v>
      </c>
      <c r="G730" s="163" t="s">
        <v>2331</v>
      </c>
      <c r="H730" s="164">
        <v>37</v>
      </c>
      <c r="I730" s="163" t="s">
        <v>1262</v>
      </c>
      <c r="J730" s="164" t="s">
        <v>2390</v>
      </c>
      <c r="K730" s="163" t="s">
        <v>2322</v>
      </c>
      <c r="L730" s="163" t="s">
        <v>2333</v>
      </c>
      <c r="M730" s="163">
        <v>5</v>
      </c>
      <c r="N730" s="163" t="s">
        <v>2334</v>
      </c>
      <c r="O730" s="163" t="s">
        <v>5406</v>
      </c>
      <c r="P730" s="163" t="s">
        <v>2362</v>
      </c>
      <c r="Q730" s="163">
        <v>10988</v>
      </c>
      <c r="R730" s="165"/>
    </row>
    <row r="731" spans="1:18">
      <c r="A731" s="163" t="s">
        <v>5407</v>
      </c>
      <c r="B731" s="163" t="s">
        <v>5408</v>
      </c>
      <c r="C731" s="163" t="s">
        <v>1945</v>
      </c>
      <c r="D731" s="163" t="s">
        <v>5409</v>
      </c>
      <c r="E731" s="163">
        <v>10</v>
      </c>
      <c r="F731" s="163" t="s">
        <v>2330</v>
      </c>
      <c r="G731" s="163" t="s">
        <v>2331</v>
      </c>
      <c r="H731" s="164">
        <v>37</v>
      </c>
      <c r="I731" s="163" t="s">
        <v>1262</v>
      </c>
      <c r="J731" s="164" t="s">
        <v>3020</v>
      </c>
      <c r="K731" s="163" t="s">
        <v>2322</v>
      </c>
      <c r="L731" s="163" t="s">
        <v>2333</v>
      </c>
      <c r="M731" s="163">
        <v>6</v>
      </c>
      <c r="N731" s="163" t="s">
        <v>2334</v>
      </c>
      <c r="O731" s="163" t="s">
        <v>5410</v>
      </c>
      <c r="P731" s="163" t="s">
        <v>2336</v>
      </c>
      <c r="Q731" s="163">
        <v>10989</v>
      </c>
      <c r="R731" s="165"/>
    </row>
    <row r="732" spans="1:18">
      <c r="A732" s="163" t="s">
        <v>5411</v>
      </c>
      <c r="B732" s="163" t="s">
        <v>5412</v>
      </c>
      <c r="C732" s="163" t="s">
        <v>1946</v>
      </c>
      <c r="D732" s="163" t="s">
        <v>5413</v>
      </c>
      <c r="E732" s="163">
        <v>10</v>
      </c>
      <c r="F732" s="163" t="s">
        <v>2330</v>
      </c>
      <c r="G732" s="163" t="s">
        <v>2331</v>
      </c>
      <c r="H732" s="164">
        <v>37</v>
      </c>
      <c r="I732" s="163" t="s">
        <v>1262</v>
      </c>
      <c r="J732" s="164" t="s">
        <v>2390</v>
      </c>
      <c r="K732" s="163" t="s">
        <v>2322</v>
      </c>
      <c r="L732" s="163" t="s">
        <v>2333</v>
      </c>
      <c r="M732" s="163">
        <v>5</v>
      </c>
      <c r="N732" s="163" t="s">
        <v>2334</v>
      </c>
      <c r="O732" s="163" t="s">
        <v>5414</v>
      </c>
      <c r="P732" s="163" t="s">
        <v>2362</v>
      </c>
      <c r="Q732" s="163">
        <v>10990</v>
      </c>
      <c r="R732" s="165"/>
    </row>
    <row r="733" spans="1:18">
      <c r="A733" s="163" t="s">
        <v>5415</v>
      </c>
      <c r="B733" s="163" t="s">
        <v>5416</v>
      </c>
      <c r="C733" s="163" t="s">
        <v>1904</v>
      </c>
      <c r="D733" s="163" t="s">
        <v>1259</v>
      </c>
      <c r="E733" s="163">
        <v>10</v>
      </c>
      <c r="F733" s="163" t="s">
        <v>2319</v>
      </c>
      <c r="G733" s="163" t="s">
        <v>2320</v>
      </c>
      <c r="H733" s="164">
        <v>49</v>
      </c>
      <c r="I733" s="163" t="s">
        <v>1259</v>
      </c>
      <c r="J733" s="164" t="s">
        <v>5417</v>
      </c>
      <c r="K733" s="163" t="s">
        <v>2322</v>
      </c>
      <c r="L733" s="163" t="s">
        <v>2311</v>
      </c>
      <c r="M733" s="163">
        <v>16</v>
      </c>
      <c r="N733" s="163" t="s">
        <v>2774</v>
      </c>
      <c r="O733" s="163" t="s">
        <v>5418</v>
      </c>
      <c r="P733" s="163" t="s">
        <v>2652</v>
      </c>
      <c r="Q733" s="163">
        <v>10712</v>
      </c>
      <c r="R733" s="165"/>
    </row>
    <row r="734" spans="1:18">
      <c r="A734" s="163" t="s">
        <v>5419</v>
      </c>
      <c r="B734" s="163" t="s">
        <v>5420</v>
      </c>
      <c r="C734" s="163" t="s">
        <v>1905</v>
      </c>
      <c r="D734" s="163" t="s">
        <v>5421</v>
      </c>
      <c r="E734" s="163">
        <v>10</v>
      </c>
      <c r="F734" s="163" t="s">
        <v>2330</v>
      </c>
      <c r="G734" s="163" t="s">
        <v>2331</v>
      </c>
      <c r="H734" s="164">
        <v>49</v>
      </c>
      <c r="I734" s="163" t="s">
        <v>1259</v>
      </c>
      <c r="J734" s="164" t="s">
        <v>2390</v>
      </c>
      <c r="K734" s="163" t="s">
        <v>2322</v>
      </c>
      <c r="L734" s="163" t="s">
        <v>2333</v>
      </c>
      <c r="M734" s="163">
        <v>6</v>
      </c>
      <c r="N734" s="163" t="s">
        <v>2334</v>
      </c>
      <c r="O734" s="163" t="s">
        <v>5422</v>
      </c>
      <c r="P734" s="163" t="s">
        <v>2336</v>
      </c>
      <c r="Q734" s="163">
        <v>11113</v>
      </c>
      <c r="R734" s="165"/>
    </row>
    <row r="735" spans="1:18">
      <c r="A735" s="163" t="s">
        <v>5423</v>
      </c>
      <c r="B735" s="163" t="s">
        <v>5424</v>
      </c>
      <c r="C735" s="163" t="s">
        <v>1906</v>
      </c>
      <c r="D735" s="163" t="s">
        <v>5425</v>
      </c>
      <c r="E735" s="163">
        <v>10</v>
      </c>
      <c r="F735" s="163" t="s">
        <v>2330</v>
      </c>
      <c r="G735" s="163" t="s">
        <v>2331</v>
      </c>
      <c r="H735" s="164">
        <v>49</v>
      </c>
      <c r="I735" s="163" t="s">
        <v>1259</v>
      </c>
      <c r="J735" s="164" t="s">
        <v>2390</v>
      </c>
      <c r="K735" s="163" t="s">
        <v>2322</v>
      </c>
      <c r="L735" s="163" t="s">
        <v>2333</v>
      </c>
      <c r="M735" s="163">
        <v>6</v>
      </c>
      <c r="N735" s="163" t="s">
        <v>2334</v>
      </c>
      <c r="O735" s="163" t="s">
        <v>5426</v>
      </c>
      <c r="P735" s="163" t="s">
        <v>2336</v>
      </c>
      <c r="Q735" s="163">
        <v>11114</v>
      </c>
      <c r="R735" s="165"/>
    </row>
    <row r="736" spans="1:18">
      <c r="A736" s="163" t="s">
        <v>5427</v>
      </c>
      <c r="B736" s="163" t="s">
        <v>5428</v>
      </c>
      <c r="C736" s="163" t="s">
        <v>1907</v>
      </c>
      <c r="D736" s="163" t="s">
        <v>5429</v>
      </c>
      <c r="E736" s="163">
        <v>10</v>
      </c>
      <c r="F736" s="163" t="s">
        <v>2330</v>
      </c>
      <c r="G736" s="163" t="s">
        <v>2331</v>
      </c>
      <c r="H736" s="164">
        <v>49</v>
      </c>
      <c r="I736" s="163" t="s">
        <v>1259</v>
      </c>
      <c r="J736" s="164" t="s">
        <v>2390</v>
      </c>
      <c r="K736" s="163" t="s">
        <v>2322</v>
      </c>
      <c r="L736" s="163" t="s">
        <v>2333</v>
      </c>
      <c r="M736" s="163">
        <v>6</v>
      </c>
      <c r="N736" s="163" t="s">
        <v>2334</v>
      </c>
      <c r="O736" s="163" t="s">
        <v>5430</v>
      </c>
      <c r="P736" s="163" t="s">
        <v>2336</v>
      </c>
      <c r="Q736" s="163">
        <v>11115</v>
      </c>
      <c r="R736" s="165"/>
    </row>
    <row r="737" spans="1:18">
      <c r="A737" s="163" t="s">
        <v>5431</v>
      </c>
      <c r="B737" s="163" t="s">
        <v>5432</v>
      </c>
      <c r="C737" s="163" t="s">
        <v>1908</v>
      </c>
      <c r="D737" s="163" t="s">
        <v>5433</v>
      </c>
      <c r="E737" s="163">
        <v>10</v>
      </c>
      <c r="F737" s="163" t="s">
        <v>2330</v>
      </c>
      <c r="G737" s="163" t="s">
        <v>2331</v>
      </c>
      <c r="H737" s="164">
        <v>49</v>
      </c>
      <c r="I737" s="163" t="s">
        <v>1259</v>
      </c>
      <c r="J737" s="164" t="s">
        <v>2390</v>
      </c>
      <c r="K737" s="163" t="s">
        <v>2322</v>
      </c>
      <c r="L737" s="163" t="s">
        <v>2333</v>
      </c>
      <c r="M737" s="163">
        <v>6</v>
      </c>
      <c r="N737" s="163" t="s">
        <v>2334</v>
      </c>
      <c r="O737" s="163" t="s">
        <v>5434</v>
      </c>
      <c r="P737" s="163" t="s">
        <v>2336</v>
      </c>
      <c r="Q737" s="163">
        <v>11116</v>
      </c>
      <c r="R737" s="165"/>
    </row>
    <row r="738" spans="1:18">
      <c r="A738" s="163" t="s">
        <v>5435</v>
      </c>
      <c r="B738" s="163" t="s">
        <v>5436</v>
      </c>
      <c r="C738" s="163" t="s">
        <v>1909</v>
      </c>
      <c r="D738" s="163" t="s">
        <v>5437</v>
      </c>
      <c r="E738" s="163">
        <v>10</v>
      </c>
      <c r="F738" s="163" t="s">
        <v>2330</v>
      </c>
      <c r="G738" s="163" t="s">
        <v>2331</v>
      </c>
      <c r="H738" s="164">
        <v>49</v>
      </c>
      <c r="I738" s="163" t="s">
        <v>1259</v>
      </c>
      <c r="J738" s="164" t="s">
        <v>2390</v>
      </c>
      <c r="K738" s="163" t="s">
        <v>2322</v>
      </c>
      <c r="L738" s="163" t="s">
        <v>2333</v>
      </c>
      <c r="M738" s="163">
        <v>5</v>
      </c>
      <c r="N738" s="163" t="s">
        <v>2360</v>
      </c>
      <c r="O738" s="163" t="s">
        <v>5438</v>
      </c>
      <c r="P738" s="163" t="s">
        <v>2362</v>
      </c>
      <c r="Q738" s="163">
        <v>11117</v>
      </c>
      <c r="R738" s="165"/>
    </row>
    <row r="739" spans="1:18">
      <c r="A739" s="163" t="s">
        <v>5439</v>
      </c>
      <c r="B739" s="163" t="s">
        <v>5440</v>
      </c>
      <c r="C739" s="163" t="s">
        <v>1910</v>
      </c>
      <c r="D739" s="163" t="s">
        <v>5441</v>
      </c>
      <c r="E739" s="163">
        <v>10</v>
      </c>
      <c r="F739" s="163" t="s">
        <v>2330</v>
      </c>
      <c r="G739" s="163" t="s">
        <v>2331</v>
      </c>
      <c r="H739" s="164">
        <v>49</v>
      </c>
      <c r="I739" s="163" t="s">
        <v>1259</v>
      </c>
      <c r="J739" s="164" t="s">
        <v>2390</v>
      </c>
      <c r="K739" s="163" t="s">
        <v>2322</v>
      </c>
      <c r="L739" s="163" t="s">
        <v>2333</v>
      </c>
      <c r="M739" s="163">
        <v>5</v>
      </c>
      <c r="N739" s="163" t="s">
        <v>2360</v>
      </c>
      <c r="O739" s="163" t="s">
        <v>5442</v>
      </c>
      <c r="P739" s="163" t="s">
        <v>2362</v>
      </c>
      <c r="Q739" s="163">
        <v>11118</v>
      </c>
      <c r="R739" s="165"/>
    </row>
    <row r="740" spans="1:18">
      <c r="A740" s="163" t="s">
        <v>5443</v>
      </c>
      <c r="B740" s="163" t="s">
        <v>5444</v>
      </c>
      <c r="C740" s="163" t="s">
        <v>1988</v>
      </c>
      <c r="D740" s="163" t="s">
        <v>5445</v>
      </c>
      <c r="E740" s="163">
        <v>11</v>
      </c>
      <c r="F740" s="163" t="s">
        <v>2308</v>
      </c>
      <c r="G740" s="163" t="s">
        <v>2309</v>
      </c>
      <c r="H740" s="164">
        <v>80</v>
      </c>
      <c r="I740" s="163" t="s">
        <v>1266</v>
      </c>
      <c r="J740" s="164" t="s">
        <v>5446</v>
      </c>
      <c r="K740" s="163" t="s">
        <v>2322</v>
      </c>
      <c r="L740" s="163" t="s">
        <v>2312</v>
      </c>
      <c r="M740" s="163">
        <v>19</v>
      </c>
      <c r="N740" s="163" t="s">
        <v>2495</v>
      </c>
      <c r="O740" s="163" t="s">
        <v>5447</v>
      </c>
      <c r="P740" s="163" t="s">
        <v>2497</v>
      </c>
      <c r="Q740" s="163">
        <v>10680</v>
      </c>
      <c r="R740" s="165"/>
    </row>
    <row r="741" spans="1:18">
      <c r="A741" s="163" t="s">
        <v>5448</v>
      </c>
      <c r="B741" s="163" t="s">
        <v>5449</v>
      </c>
      <c r="C741" s="163" t="s">
        <v>1989</v>
      </c>
      <c r="D741" s="163" t="s">
        <v>5450</v>
      </c>
      <c r="E741" s="163">
        <v>11</v>
      </c>
      <c r="F741" s="163" t="s">
        <v>2330</v>
      </c>
      <c r="G741" s="163" t="s">
        <v>2331</v>
      </c>
      <c r="H741" s="164">
        <v>80</v>
      </c>
      <c r="I741" s="163" t="s">
        <v>1266</v>
      </c>
      <c r="J741" s="164" t="s">
        <v>2390</v>
      </c>
      <c r="K741" s="163" t="s">
        <v>2322</v>
      </c>
      <c r="L741" s="163" t="s">
        <v>2333</v>
      </c>
      <c r="M741" s="163">
        <v>6</v>
      </c>
      <c r="N741" s="163" t="s">
        <v>2334</v>
      </c>
      <c r="O741" s="163" t="s">
        <v>5451</v>
      </c>
      <c r="P741" s="163" t="s">
        <v>2336</v>
      </c>
      <c r="Q741" s="163">
        <v>11322</v>
      </c>
      <c r="R741" s="165"/>
    </row>
    <row r="742" spans="1:18">
      <c r="A742" s="163" t="s">
        <v>5452</v>
      </c>
      <c r="B742" s="163" t="s">
        <v>5453</v>
      </c>
      <c r="C742" s="163" t="s">
        <v>1990</v>
      </c>
      <c r="D742" s="163" t="s">
        <v>5454</v>
      </c>
      <c r="E742" s="163">
        <v>11</v>
      </c>
      <c r="F742" s="163" t="s">
        <v>2330</v>
      </c>
      <c r="G742" s="163" t="s">
        <v>2331</v>
      </c>
      <c r="H742" s="164">
        <v>80</v>
      </c>
      <c r="I742" s="163" t="s">
        <v>1266</v>
      </c>
      <c r="J742" s="164" t="s">
        <v>2390</v>
      </c>
      <c r="K742" s="163" t="s">
        <v>2322</v>
      </c>
      <c r="L742" s="163" t="s">
        <v>2333</v>
      </c>
      <c r="M742" s="163">
        <v>6</v>
      </c>
      <c r="N742" s="163" t="s">
        <v>2334</v>
      </c>
      <c r="O742" s="163" t="s">
        <v>5455</v>
      </c>
      <c r="P742" s="163" t="s">
        <v>2336</v>
      </c>
      <c r="Q742" s="163">
        <v>11324</v>
      </c>
      <c r="R742" s="165"/>
    </row>
    <row r="743" spans="1:18">
      <c r="A743" s="163" t="s">
        <v>5456</v>
      </c>
      <c r="B743" s="163" t="s">
        <v>5457</v>
      </c>
      <c r="C743" s="163" t="s">
        <v>1991</v>
      </c>
      <c r="D743" s="163" t="s">
        <v>5458</v>
      </c>
      <c r="E743" s="163">
        <v>11</v>
      </c>
      <c r="F743" s="163" t="s">
        <v>2330</v>
      </c>
      <c r="G743" s="163" t="s">
        <v>2331</v>
      </c>
      <c r="H743" s="164">
        <v>80</v>
      </c>
      <c r="I743" s="163" t="s">
        <v>1266</v>
      </c>
      <c r="J743" s="164" t="s">
        <v>5459</v>
      </c>
      <c r="K743" s="163" t="s">
        <v>2322</v>
      </c>
      <c r="L743" s="163" t="s">
        <v>2383</v>
      </c>
      <c r="M743" s="163">
        <v>13</v>
      </c>
      <c r="N743" s="163" t="s">
        <v>2384</v>
      </c>
      <c r="O743" s="163" t="s">
        <v>5460</v>
      </c>
      <c r="P743" s="163" t="s">
        <v>2386</v>
      </c>
      <c r="Q743" s="163">
        <v>11325</v>
      </c>
      <c r="R743" s="165"/>
    </row>
    <row r="744" spans="1:18">
      <c r="A744" s="163" t="s">
        <v>5461</v>
      </c>
      <c r="B744" s="163" t="s">
        <v>5462</v>
      </c>
      <c r="C744" s="163" t="s">
        <v>1992</v>
      </c>
      <c r="D744" s="163" t="s">
        <v>5463</v>
      </c>
      <c r="E744" s="163">
        <v>11</v>
      </c>
      <c r="F744" s="163" t="s">
        <v>2330</v>
      </c>
      <c r="G744" s="163" t="s">
        <v>2331</v>
      </c>
      <c r="H744" s="164">
        <v>80</v>
      </c>
      <c r="I744" s="163" t="s">
        <v>1266</v>
      </c>
      <c r="J744" s="164" t="s">
        <v>2377</v>
      </c>
      <c r="K744" s="163" t="s">
        <v>2322</v>
      </c>
      <c r="L744" s="163" t="s">
        <v>2333</v>
      </c>
      <c r="M744" s="163">
        <v>5</v>
      </c>
      <c r="N744" s="163" t="s">
        <v>2360</v>
      </c>
      <c r="O744" s="163" t="s">
        <v>5464</v>
      </c>
      <c r="P744" s="163" t="s">
        <v>2362</v>
      </c>
      <c r="Q744" s="163">
        <v>11326</v>
      </c>
      <c r="R744" s="165"/>
    </row>
    <row r="745" spans="1:18">
      <c r="A745" s="163" t="s">
        <v>5465</v>
      </c>
      <c r="B745" s="163" t="s">
        <v>5466</v>
      </c>
      <c r="C745" s="163" t="s">
        <v>1993</v>
      </c>
      <c r="D745" s="163" t="s">
        <v>5467</v>
      </c>
      <c r="E745" s="163">
        <v>11</v>
      </c>
      <c r="F745" s="163" t="s">
        <v>2330</v>
      </c>
      <c r="G745" s="163" t="s">
        <v>2331</v>
      </c>
      <c r="H745" s="164">
        <v>80</v>
      </c>
      <c r="I745" s="163" t="s">
        <v>1266</v>
      </c>
      <c r="J745" s="164" t="s">
        <v>2354</v>
      </c>
      <c r="K745" s="163" t="s">
        <v>2322</v>
      </c>
      <c r="L745" s="163" t="s">
        <v>2341</v>
      </c>
      <c r="M745" s="163">
        <v>9</v>
      </c>
      <c r="N745" s="163" t="s">
        <v>2581</v>
      </c>
      <c r="O745" s="163" t="s">
        <v>5468</v>
      </c>
      <c r="P745" s="163" t="s">
        <v>2404</v>
      </c>
      <c r="Q745" s="163">
        <v>11327</v>
      </c>
      <c r="R745" s="165"/>
    </row>
    <row r="746" spans="1:18">
      <c r="A746" s="163" t="s">
        <v>5469</v>
      </c>
      <c r="B746" s="163" t="s">
        <v>5470</v>
      </c>
      <c r="C746" s="163" t="s">
        <v>1994</v>
      </c>
      <c r="D746" s="163" t="s">
        <v>5471</v>
      </c>
      <c r="E746" s="163">
        <v>11</v>
      </c>
      <c r="F746" s="163" t="s">
        <v>2330</v>
      </c>
      <c r="G746" s="163" t="s">
        <v>2331</v>
      </c>
      <c r="H746" s="164">
        <v>80</v>
      </c>
      <c r="I746" s="163" t="s">
        <v>1266</v>
      </c>
      <c r="J746" s="164" t="s">
        <v>2348</v>
      </c>
      <c r="K746" s="163" t="s">
        <v>2322</v>
      </c>
      <c r="L746" s="163" t="s">
        <v>2341</v>
      </c>
      <c r="M746" s="163">
        <v>10</v>
      </c>
      <c r="N746" s="163" t="s">
        <v>2342</v>
      </c>
      <c r="O746" s="163" t="s">
        <v>5472</v>
      </c>
      <c r="P746" s="163" t="s">
        <v>2344</v>
      </c>
      <c r="Q746" s="163">
        <v>11328</v>
      </c>
      <c r="R746" s="165"/>
    </row>
    <row r="747" spans="1:18">
      <c r="A747" s="163" t="s">
        <v>5473</v>
      </c>
      <c r="B747" s="163" t="s">
        <v>5474</v>
      </c>
      <c r="C747" s="163" t="s">
        <v>1995</v>
      </c>
      <c r="D747" s="163" t="s">
        <v>5475</v>
      </c>
      <c r="E747" s="163">
        <v>11</v>
      </c>
      <c r="F747" s="163" t="s">
        <v>2330</v>
      </c>
      <c r="G747" s="163" t="s">
        <v>2331</v>
      </c>
      <c r="H747" s="164">
        <v>80</v>
      </c>
      <c r="I747" s="163" t="s">
        <v>1266</v>
      </c>
      <c r="J747" s="164" t="s">
        <v>5476</v>
      </c>
      <c r="K747" s="163" t="s">
        <v>2322</v>
      </c>
      <c r="L747" s="163" t="s">
        <v>2383</v>
      </c>
      <c r="M747" s="163">
        <v>13</v>
      </c>
      <c r="N747" s="163" t="s">
        <v>2384</v>
      </c>
      <c r="O747" s="163" t="s">
        <v>5477</v>
      </c>
      <c r="P747" s="163" t="s">
        <v>2386</v>
      </c>
      <c r="Q747" s="163">
        <v>11329</v>
      </c>
      <c r="R747" s="165"/>
    </row>
    <row r="748" spans="1:18">
      <c r="A748" s="163" t="s">
        <v>5478</v>
      </c>
      <c r="B748" s="163" t="s">
        <v>5479</v>
      </c>
      <c r="C748" s="163" t="s">
        <v>2193</v>
      </c>
      <c r="D748" s="163" t="s">
        <v>5480</v>
      </c>
      <c r="E748" s="163">
        <v>11</v>
      </c>
      <c r="F748" s="163" t="s">
        <v>2319</v>
      </c>
      <c r="G748" s="163" t="s">
        <v>2320</v>
      </c>
      <c r="H748" s="164">
        <v>80</v>
      </c>
      <c r="I748" s="163" t="s">
        <v>1266</v>
      </c>
      <c r="J748" s="164" t="s">
        <v>5481</v>
      </c>
      <c r="K748" s="163" t="s">
        <v>2322</v>
      </c>
      <c r="L748" s="163" t="s">
        <v>2323</v>
      </c>
      <c r="M748" s="163">
        <v>15</v>
      </c>
      <c r="N748" s="163" t="s">
        <v>2324</v>
      </c>
      <c r="O748" s="163" t="s">
        <v>5482</v>
      </c>
      <c r="P748" s="163" t="s">
        <v>2326</v>
      </c>
      <c r="Q748" s="163">
        <v>11330</v>
      </c>
      <c r="R748" s="165"/>
    </row>
    <row r="749" spans="1:18">
      <c r="A749" s="163" t="s">
        <v>5483</v>
      </c>
      <c r="B749" s="163" t="s">
        <v>5484</v>
      </c>
      <c r="C749" s="163" t="s">
        <v>1996</v>
      </c>
      <c r="D749" s="163" t="s">
        <v>5485</v>
      </c>
      <c r="E749" s="163">
        <v>11</v>
      </c>
      <c r="F749" s="163" t="s">
        <v>2330</v>
      </c>
      <c r="G749" s="163" t="s">
        <v>2331</v>
      </c>
      <c r="H749" s="164">
        <v>80</v>
      </c>
      <c r="I749" s="163" t="s">
        <v>1266</v>
      </c>
      <c r="J749" s="164" t="s">
        <v>2390</v>
      </c>
      <c r="K749" s="163" t="s">
        <v>2322</v>
      </c>
      <c r="L749" s="163" t="s">
        <v>2333</v>
      </c>
      <c r="M749" s="163">
        <v>5</v>
      </c>
      <c r="N749" s="163" t="s">
        <v>2360</v>
      </c>
      <c r="O749" s="163" t="s">
        <v>5486</v>
      </c>
      <c r="P749" s="163" t="s">
        <v>2362</v>
      </c>
      <c r="Q749" s="163">
        <v>11331</v>
      </c>
      <c r="R749" s="165"/>
    </row>
    <row r="750" spans="1:18">
      <c r="A750" s="163" t="s">
        <v>5487</v>
      </c>
      <c r="B750" s="163" t="s">
        <v>5488</v>
      </c>
      <c r="C750" s="163" t="s">
        <v>1997</v>
      </c>
      <c r="D750" s="163" t="s">
        <v>5489</v>
      </c>
      <c r="E750" s="163">
        <v>11</v>
      </c>
      <c r="F750" s="163" t="s">
        <v>2330</v>
      </c>
      <c r="G750" s="163" t="s">
        <v>2331</v>
      </c>
      <c r="H750" s="164">
        <v>80</v>
      </c>
      <c r="I750" s="163" t="s">
        <v>1266</v>
      </c>
      <c r="J750" s="164" t="s">
        <v>3622</v>
      </c>
      <c r="K750" s="163" t="s">
        <v>2322</v>
      </c>
      <c r="L750" s="163" t="s">
        <v>2341</v>
      </c>
      <c r="M750" s="163">
        <v>10</v>
      </c>
      <c r="N750" s="163" t="s">
        <v>2342</v>
      </c>
      <c r="O750" s="163" t="s">
        <v>5490</v>
      </c>
      <c r="P750" s="163" t="s">
        <v>2344</v>
      </c>
      <c r="Q750" s="163">
        <v>11332</v>
      </c>
      <c r="R750" s="165"/>
    </row>
    <row r="751" spans="1:18">
      <c r="A751" s="163" t="s">
        <v>5491</v>
      </c>
      <c r="B751" s="163" t="s">
        <v>5492</v>
      </c>
      <c r="C751" s="163" t="s">
        <v>1998</v>
      </c>
      <c r="D751" s="163" t="s">
        <v>5493</v>
      </c>
      <c r="E751" s="163">
        <v>11</v>
      </c>
      <c r="F751" s="163" t="s">
        <v>2330</v>
      </c>
      <c r="G751" s="163" t="s">
        <v>2331</v>
      </c>
      <c r="H751" s="164">
        <v>80</v>
      </c>
      <c r="I751" s="163" t="s">
        <v>1266</v>
      </c>
      <c r="J751" s="164" t="s">
        <v>2701</v>
      </c>
      <c r="K751" s="163" t="s">
        <v>2322</v>
      </c>
      <c r="L751" s="163" t="s">
        <v>2383</v>
      </c>
      <c r="M751" s="163">
        <v>13</v>
      </c>
      <c r="N751" s="163" t="s">
        <v>2384</v>
      </c>
      <c r="O751" s="163" t="s">
        <v>5494</v>
      </c>
      <c r="P751" s="163" t="s">
        <v>2386</v>
      </c>
      <c r="Q751" s="163">
        <v>11333</v>
      </c>
      <c r="R751" s="165"/>
    </row>
    <row r="752" spans="1:18">
      <c r="A752" s="163" t="s">
        <v>5495</v>
      </c>
      <c r="B752" s="163" t="s">
        <v>5496</v>
      </c>
      <c r="C752" s="163" t="s">
        <v>1999</v>
      </c>
      <c r="D752" s="163" t="s">
        <v>5497</v>
      </c>
      <c r="E752" s="163">
        <v>11</v>
      </c>
      <c r="F752" s="163" t="s">
        <v>2330</v>
      </c>
      <c r="G752" s="163" t="s">
        <v>2331</v>
      </c>
      <c r="H752" s="164">
        <v>80</v>
      </c>
      <c r="I752" s="163" t="s">
        <v>1266</v>
      </c>
      <c r="J752" s="164" t="s">
        <v>2868</v>
      </c>
      <c r="K752" s="163" t="s">
        <v>2322</v>
      </c>
      <c r="L752" s="163" t="s">
        <v>2341</v>
      </c>
      <c r="M752" s="163">
        <v>10</v>
      </c>
      <c r="N752" s="163" t="s">
        <v>2342</v>
      </c>
      <c r="O752" s="163" t="s">
        <v>5498</v>
      </c>
      <c r="P752" s="163" t="s">
        <v>2344</v>
      </c>
      <c r="Q752" s="163">
        <v>11334</v>
      </c>
      <c r="R752" s="165"/>
    </row>
    <row r="753" spans="1:18">
      <c r="A753" s="163" t="s">
        <v>5499</v>
      </c>
      <c r="B753" s="163" t="s">
        <v>5500</v>
      </c>
      <c r="C753" s="163" t="s">
        <v>2194</v>
      </c>
      <c r="D753" s="163" t="s">
        <v>5501</v>
      </c>
      <c r="E753" s="163">
        <v>11</v>
      </c>
      <c r="F753" s="163" t="s">
        <v>2319</v>
      </c>
      <c r="G753" s="163" t="s">
        <v>2320</v>
      </c>
      <c r="H753" s="164">
        <v>80</v>
      </c>
      <c r="I753" s="163" t="s">
        <v>1266</v>
      </c>
      <c r="J753" s="164" t="s">
        <v>5502</v>
      </c>
      <c r="K753" s="163" t="s">
        <v>2322</v>
      </c>
      <c r="L753" s="163" t="s">
        <v>2323</v>
      </c>
      <c r="M753" s="163">
        <v>14</v>
      </c>
      <c r="N753" s="163" t="s">
        <v>2367</v>
      </c>
      <c r="O753" s="163" t="s">
        <v>5503</v>
      </c>
      <c r="P753" s="163" t="s">
        <v>3300</v>
      </c>
      <c r="Q753" s="163">
        <v>11335</v>
      </c>
      <c r="R753" s="165"/>
    </row>
    <row r="754" spans="1:18">
      <c r="A754" s="163" t="s">
        <v>5504</v>
      </c>
      <c r="B754" s="163" t="s">
        <v>5505</v>
      </c>
      <c r="C754" s="163" t="s">
        <v>2000</v>
      </c>
      <c r="D754" s="163" t="s">
        <v>5506</v>
      </c>
      <c r="E754" s="163">
        <v>11</v>
      </c>
      <c r="F754" s="163" t="s">
        <v>2330</v>
      </c>
      <c r="G754" s="163" t="s">
        <v>2331</v>
      </c>
      <c r="H754" s="164">
        <v>80</v>
      </c>
      <c r="I754" s="163" t="s">
        <v>1266</v>
      </c>
      <c r="J754" s="164" t="s">
        <v>2354</v>
      </c>
      <c r="K754" s="163" t="s">
        <v>2322</v>
      </c>
      <c r="L754" s="163" t="s">
        <v>2333</v>
      </c>
      <c r="M754" s="163">
        <v>5</v>
      </c>
      <c r="N754" s="163" t="s">
        <v>2334</v>
      </c>
      <c r="O754" s="163" t="s">
        <v>5507</v>
      </c>
      <c r="P754" s="163" t="s">
        <v>2362</v>
      </c>
      <c r="Q754" s="163">
        <v>11336</v>
      </c>
      <c r="R754" s="165"/>
    </row>
    <row r="755" spans="1:18">
      <c r="A755" s="163" t="s">
        <v>5508</v>
      </c>
      <c r="B755" s="163" t="s">
        <v>5509</v>
      </c>
      <c r="C755" s="163" t="s">
        <v>2001</v>
      </c>
      <c r="D755" s="163" t="s">
        <v>5510</v>
      </c>
      <c r="E755" s="163">
        <v>11</v>
      </c>
      <c r="F755" s="163" t="s">
        <v>2330</v>
      </c>
      <c r="G755" s="163" t="s">
        <v>2331</v>
      </c>
      <c r="H755" s="164">
        <v>80</v>
      </c>
      <c r="I755" s="163" t="s">
        <v>1266</v>
      </c>
      <c r="J755" s="164" t="s">
        <v>2348</v>
      </c>
      <c r="K755" s="163" t="s">
        <v>2322</v>
      </c>
      <c r="L755" s="163" t="s">
        <v>2333</v>
      </c>
      <c r="M755" s="163">
        <v>6</v>
      </c>
      <c r="N755" s="163" t="s">
        <v>2349</v>
      </c>
      <c r="O755" s="163" t="s">
        <v>5511</v>
      </c>
      <c r="P755" s="163" t="s">
        <v>2336</v>
      </c>
      <c r="Q755" s="163">
        <v>11337</v>
      </c>
      <c r="R755" s="165"/>
    </row>
    <row r="756" spans="1:18">
      <c r="A756" s="163" t="s">
        <v>5512</v>
      </c>
      <c r="B756" s="163" t="s">
        <v>5513</v>
      </c>
      <c r="C756" s="163" t="s">
        <v>2002</v>
      </c>
      <c r="D756" s="163" t="s">
        <v>5514</v>
      </c>
      <c r="E756" s="163">
        <v>11</v>
      </c>
      <c r="F756" s="163" t="s">
        <v>2330</v>
      </c>
      <c r="G756" s="163" t="s">
        <v>2331</v>
      </c>
      <c r="H756" s="164">
        <v>80</v>
      </c>
      <c r="I756" s="163" t="s">
        <v>1266</v>
      </c>
      <c r="J756" s="164" t="s">
        <v>2390</v>
      </c>
      <c r="K756" s="163" t="s">
        <v>2322</v>
      </c>
      <c r="L756" s="163" t="s">
        <v>2333</v>
      </c>
      <c r="M756" s="163">
        <v>6</v>
      </c>
      <c r="N756" s="163" t="s">
        <v>2334</v>
      </c>
      <c r="O756" s="163" t="s">
        <v>5515</v>
      </c>
      <c r="P756" s="163" t="s">
        <v>2336</v>
      </c>
      <c r="Q756" s="163">
        <v>11338</v>
      </c>
      <c r="R756" s="165"/>
    </row>
    <row r="757" spans="1:18">
      <c r="A757" s="163" t="s">
        <v>5516</v>
      </c>
      <c r="B757" s="163" t="s">
        <v>5517</v>
      </c>
      <c r="C757" s="163" t="s">
        <v>2003</v>
      </c>
      <c r="D757" s="163" t="s">
        <v>5518</v>
      </c>
      <c r="E757" s="163">
        <v>11</v>
      </c>
      <c r="F757" s="163" t="s">
        <v>2330</v>
      </c>
      <c r="G757" s="163" t="s">
        <v>2331</v>
      </c>
      <c r="H757" s="164">
        <v>80</v>
      </c>
      <c r="I757" s="163" t="s">
        <v>1266</v>
      </c>
      <c r="J757" s="164" t="s">
        <v>3360</v>
      </c>
      <c r="K757" s="163" t="s">
        <v>2322</v>
      </c>
      <c r="L757" s="163" t="s">
        <v>2450</v>
      </c>
      <c r="M757" s="163">
        <v>3</v>
      </c>
      <c r="N757" s="163" t="s">
        <v>2490</v>
      </c>
      <c r="O757" s="163" t="s">
        <v>5519</v>
      </c>
      <c r="P757" s="163" t="s">
        <v>3038</v>
      </c>
      <c r="Q757" s="163">
        <v>11339</v>
      </c>
      <c r="R757" s="165"/>
    </row>
    <row r="758" spans="1:18">
      <c r="A758" s="163" t="s">
        <v>5520</v>
      </c>
      <c r="B758" s="163" t="s">
        <v>5521</v>
      </c>
      <c r="C758" s="163" t="s">
        <v>2004</v>
      </c>
      <c r="D758" s="163" t="s">
        <v>5522</v>
      </c>
      <c r="E758" s="163">
        <v>11</v>
      </c>
      <c r="F758" s="163" t="s">
        <v>2330</v>
      </c>
      <c r="G758" s="163" t="s">
        <v>2331</v>
      </c>
      <c r="H758" s="164">
        <v>80</v>
      </c>
      <c r="I758" s="163" t="s">
        <v>1266</v>
      </c>
      <c r="J758" s="164" t="s">
        <v>2546</v>
      </c>
      <c r="K758" s="163" t="s">
        <v>2322</v>
      </c>
      <c r="L758" s="163" t="s">
        <v>2333</v>
      </c>
      <c r="M758" s="163">
        <v>5</v>
      </c>
      <c r="N758" s="163" t="s">
        <v>2334</v>
      </c>
      <c r="O758" s="163" t="s">
        <v>5523</v>
      </c>
      <c r="P758" s="163" t="s">
        <v>2362</v>
      </c>
      <c r="Q758" s="163">
        <v>11660</v>
      </c>
      <c r="R758" s="165"/>
    </row>
    <row r="759" spans="1:18">
      <c r="A759" s="163" t="s">
        <v>5524</v>
      </c>
      <c r="B759" s="163" t="s">
        <v>2641</v>
      </c>
      <c r="C759" s="163" t="s">
        <v>1863</v>
      </c>
      <c r="D759" s="163" t="s">
        <v>4921</v>
      </c>
      <c r="E759" s="163">
        <v>11</v>
      </c>
      <c r="F759" s="163" t="s">
        <v>2330</v>
      </c>
      <c r="G759" s="163" t="s">
        <v>2331</v>
      </c>
      <c r="H759" s="164">
        <v>80</v>
      </c>
      <c r="I759" s="163" t="s">
        <v>1266</v>
      </c>
      <c r="J759" s="164" t="s">
        <v>2489</v>
      </c>
      <c r="K759" s="163" t="s">
        <v>2311</v>
      </c>
      <c r="L759" s="163" t="s">
        <v>2450</v>
      </c>
      <c r="M759" s="163">
        <v>3</v>
      </c>
      <c r="N759" s="163" t="s">
        <v>2646</v>
      </c>
      <c r="O759" s="163" t="s">
        <v>5525</v>
      </c>
      <c r="P759" s="163" t="s">
        <v>3038</v>
      </c>
      <c r="Q759" s="163">
        <v>40491</v>
      </c>
      <c r="R759" s="165"/>
    </row>
    <row r="760" spans="1:18">
      <c r="A760" s="163" t="s">
        <v>5526</v>
      </c>
      <c r="B760" s="163" t="s">
        <v>5527</v>
      </c>
      <c r="C760" s="163" t="s">
        <v>2195</v>
      </c>
      <c r="D760" s="163" t="s">
        <v>5528</v>
      </c>
      <c r="E760" s="163">
        <v>11</v>
      </c>
      <c r="F760" s="163" t="s">
        <v>2330</v>
      </c>
      <c r="G760" s="163" t="s">
        <v>2331</v>
      </c>
      <c r="H760" s="164">
        <v>80</v>
      </c>
      <c r="I760" s="163" t="s">
        <v>1266</v>
      </c>
      <c r="J760" s="164" t="s">
        <v>2489</v>
      </c>
      <c r="K760" s="163" t="s">
        <v>2322</v>
      </c>
      <c r="L760" s="163" t="s">
        <v>2450</v>
      </c>
      <c r="M760" s="163">
        <v>3</v>
      </c>
      <c r="N760" s="163" t="s">
        <v>2646</v>
      </c>
      <c r="O760" s="163" t="s">
        <v>5529</v>
      </c>
      <c r="P760" s="163" t="s">
        <v>3038</v>
      </c>
      <c r="Q760" s="163">
        <v>40492</v>
      </c>
      <c r="R760" s="165"/>
    </row>
    <row r="761" spans="1:18">
      <c r="A761" s="163" t="s">
        <v>5530</v>
      </c>
      <c r="B761" s="163" t="s">
        <v>5531</v>
      </c>
      <c r="C761" s="163" t="s">
        <v>2196</v>
      </c>
      <c r="D761" s="163" t="s">
        <v>5532</v>
      </c>
      <c r="E761" s="163">
        <v>11</v>
      </c>
      <c r="F761" s="163" t="s">
        <v>2330</v>
      </c>
      <c r="G761" s="163" t="s">
        <v>2331</v>
      </c>
      <c r="H761" s="164">
        <v>80</v>
      </c>
      <c r="I761" s="163" t="s">
        <v>1266</v>
      </c>
      <c r="J761" s="164" t="s">
        <v>2489</v>
      </c>
      <c r="K761" s="163" t="s">
        <v>2311</v>
      </c>
      <c r="L761" s="163" t="s">
        <v>2450</v>
      </c>
      <c r="M761" s="163">
        <v>2</v>
      </c>
      <c r="N761" s="163" t="s">
        <v>2646</v>
      </c>
      <c r="O761" s="163" t="s">
        <v>5533</v>
      </c>
      <c r="P761" s="163" t="s">
        <v>2453</v>
      </c>
      <c r="Q761" s="163">
        <v>40742</v>
      </c>
      <c r="R761" s="165"/>
    </row>
    <row r="762" spans="1:18">
      <c r="A762" s="163" t="s">
        <v>5534</v>
      </c>
      <c r="B762" s="163" t="s">
        <v>5535</v>
      </c>
      <c r="C762" s="163" t="s">
        <v>2197</v>
      </c>
      <c r="D762" s="163" t="s">
        <v>5536</v>
      </c>
      <c r="E762" s="163">
        <v>11</v>
      </c>
      <c r="F762" s="163" t="s">
        <v>2330</v>
      </c>
      <c r="G762" s="163" t="s">
        <v>2331</v>
      </c>
      <c r="H762" s="164">
        <v>80</v>
      </c>
      <c r="I762" s="163" t="s">
        <v>1266</v>
      </c>
      <c r="J762" s="164" t="s">
        <v>2489</v>
      </c>
      <c r="K762" s="163" t="s">
        <v>2311</v>
      </c>
      <c r="L762" s="163" t="s">
        <v>2450</v>
      </c>
      <c r="M762" s="163">
        <v>4</v>
      </c>
      <c r="N762" s="163" t="s">
        <v>2646</v>
      </c>
      <c r="O762" s="163" t="s">
        <v>5537</v>
      </c>
      <c r="P762" s="163" t="s">
        <v>2878</v>
      </c>
      <c r="Q762" s="163">
        <v>40743</v>
      </c>
      <c r="R762" s="165"/>
    </row>
    <row r="763" spans="1:18">
      <c r="A763" s="163" t="s">
        <v>5538</v>
      </c>
      <c r="B763" s="163" t="s">
        <v>5539</v>
      </c>
      <c r="C763" s="163" t="s">
        <v>1969</v>
      </c>
      <c r="D763" s="163" t="s">
        <v>1264</v>
      </c>
      <c r="E763" s="163">
        <v>11</v>
      </c>
      <c r="F763" s="163" t="s">
        <v>2319</v>
      </c>
      <c r="G763" s="163" t="s">
        <v>2320</v>
      </c>
      <c r="H763" s="164">
        <v>81</v>
      </c>
      <c r="I763" s="163" t="s">
        <v>1264</v>
      </c>
      <c r="J763" s="164" t="s">
        <v>5540</v>
      </c>
      <c r="K763" s="163" t="s">
        <v>2322</v>
      </c>
      <c r="L763" s="163" t="s">
        <v>2311</v>
      </c>
      <c r="M763" s="163">
        <v>16</v>
      </c>
      <c r="N763" s="163" t="s">
        <v>2774</v>
      </c>
      <c r="O763" s="163" t="s">
        <v>5541</v>
      </c>
      <c r="P763" s="163" t="s">
        <v>2652</v>
      </c>
      <c r="Q763" s="163">
        <v>10738</v>
      </c>
      <c r="R763" s="165"/>
    </row>
    <row r="764" spans="1:18">
      <c r="A764" s="163" t="s">
        <v>5542</v>
      </c>
      <c r="B764" s="163" t="s">
        <v>5543</v>
      </c>
      <c r="C764" s="163" t="s">
        <v>1970</v>
      </c>
      <c r="D764" s="163" t="s">
        <v>5544</v>
      </c>
      <c r="E764" s="163">
        <v>11</v>
      </c>
      <c r="F764" s="163" t="s">
        <v>2330</v>
      </c>
      <c r="G764" s="163" t="s">
        <v>2331</v>
      </c>
      <c r="H764" s="164">
        <v>81</v>
      </c>
      <c r="I764" s="163" t="s">
        <v>1264</v>
      </c>
      <c r="J764" s="164" t="s">
        <v>2431</v>
      </c>
      <c r="K764" s="163" t="s">
        <v>2322</v>
      </c>
      <c r="L764" s="163" t="s">
        <v>2333</v>
      </c>
      <c r="M764" s="163">
        <v>6</v>
      </c>
      <c r="N764" s="163" t="s">
        <v>2334</v>
      </c>
      <c r="O764" s="163" t="s">
        <v>5545</v>
      </c>
      <c r="P764" s="163" t="s">
        <v>2336</v>
      </c>
      <c r="Q764" s="163">
        <v>11340</v>
      </c>
      <c r="R764" s="165"/>
    </row>
    <row r="765" spans="1:18">
      <c r="A765" s="163" t="s">
        <v>5546</v>
      </c>
      <c r="B765" s="163" t="s">
        <v>5547</v>
      </c>
      <c r="C765" s="163" t="s">
        <v>1971</v>
      </c>
      <c r="D765" s="163" t="s">
        <v>5548</v>
      </c>
      <c r="E765" s="163">
        <v>11</v>
      </c>
      <c r="F765" s="163" t="s">
        <v>2330</v>
      </c>
      <c r="G765" s="163" t="s">
        <v>2331</v>
      </c>
      <c r="H765" s="164">
        <v>81</v>
      </c>
      <c r="I765" s="163" t="s">
        <v>1264</v>
      </c>
      <c r="J765" s="164" t="s">
        <v>3355</v>
      </c>
      <c r="K765" s="163" t="s">
        <v>2322</v>
      </c>
      <c r="L765" s="163" t="s">
        <v>2450</v>
      </c>
      <c r="M765" s="163">
        <v>4</v>
      </c>
      <c r="N765" s="163" t="s">
        <v>3880</v>
      </c>
      <c r="O765" s="163" t="s">
        <v>5549</v>
      </c>
      <c r="P765" s="163" t="s">
        <v>2878</v>
      </c>
      <c r="Q765" s="163">
        <v>11341</v>
      </c>
      <c r="R765" s="165"/>
    </row>
    <row r="766" spans="1:18">
      <c r="A766" s="163" t="s">
        <v>5550</v>
      </c>
      <c r="B766" s="163" t="s">
        <v>5551</v>
      </c>
      <c r="C766" s="163" t="s">
        <v>1972</v>
      </c>
      <c r="D766" s="163" t="s">
        <v>5552</v>
      </c>
      <c r="E766" s="163">
        <v>11</v>
      </c>
      <c r="F766" s="163" t="s">
        <v>2330</v>
      </c>
      <c r="G766" s="163" t="s">
        <v>2331</v>
      </c>
      <c r="H766" s="164">
        <v>81</v>
      </c>
      <c r="I766" s="163" t="s">
        <v>1264</v>
      </c>
      <c r="J766" s="164" t="s">
        <v>2981</v>
      </c>
      <c r="K766" s="163" t="s">
        <v>2322</v>
      </c>
      <c r="L766" s="163" t="s">
        <v>2333</v>
      </c>
      <c r="M766" s="163">
        <v>7</v>
      </c>
      <c r="N766" s="163" t="s">
        <v>2349</v>
      </c>
      <c r="O766" s="163" t="s">
        <v>5553</v>
      </c>
      <c r="P766" s="163" t="s">
        <v>2726</v>
      </c>
      <c r="Q766" s="163">
        <v>11342</v>
      </c>
      <c r="R766" s="165"/>
    </row>
    <row r="767" spans="1:18">
      <c r="A767" s="163" t="s">
        <v>5554</v>
      </c>
      <c r="B767" s="163" t="s">
        <v>5555</v>
      </c>
      <c r="C767" s="163" t="s">
        <v>1973</v>
      </c>
      <c r="D767" s="163" t="s">
        <v>5556</v>
      </c>
      <c r="E767" s="163">
        <v>11</v>
      </c>
      <c r="F767" s="163" t="s">
        <v>2330</v>
      </c>
      <c r="G767" s="163" t="s">
        <v>2331</v>
      </c>
      <c r="H767" s="164">
        <v>81</v>
      </c>
      <c r="I767" s="163" t="s">
        <v>1264</v>
      </c>
      <c r="J767" s="164" t="s">
        <v>2348</v>
      </c>
      <c r="K767" s="163" t="s">
        <v>2322</v>
      </c>
      <c r="L767" s="163" t="s">
        <v>2333</v>
      </c>
      <c r="M767" s="163">
        <v>6</v>
      </c>
      <c r="N767" s="163" t="s">
        <v>2334</v>
      </c>
      <c r="O767" s="163" t="s">
        <v>5557</v>
      </c>
      <c r="P767" s="163" t="s">
        <v>2336</v>
      </c>
      <c r="Q767" s="163">
        <v>11343</v>
      </c>
      <c r="R767" s="165"/>
    </row>
    <row r="768" spans="1:18">
      <c r="A768" s="163" t="s">
        <v>5558</v>
      </c>
      <c r="B768" s="163" t="s">
        <v>5559</v>
      </c>
      <c r="C768" s="163" t="s">
        <v>1974</v>
      </c>
      <c r="D768" s="163" t="s">
        <v>5560</v>
      </c>
      <c r="E768" s="163">
        <v>11</v>
      </c>
      <c r="F768" s="163" t="s">
        <v>2330</v>
      </c>
      <c r="G768" s="163" t="s">
        <v>2331</v>
      </c>
      <c r="H768" s="164">
        <v>81</v>
      </c>
      <c r="I768" s="163" t="s">
        <v>1264</v>
      </c>
      <c r="J768" s="164" t="s">
        <v>2463</v>
      </c>
      <c r="K768" s="163" t="s">
        <v>2322</v>
      </c>
      <c r="L768" s="163" t="s">
        <v>2333</v>
      </c>
      <c r="M768" s="163">
        <v>6</v>
      </c>
      <c r="N768" s="163" t="s">
        <v>2334</v>
      </c>
      <c r="O768" s="163" t="s">
        <v>5561</v>
      </c>
      <c r="P768" s="163" t="s">
        <v>2336</v>
      </c>
      <c r="Q768" s="163">
        <v>11344</v>
      </c>
      <c r="R768" s="165"/>
    </row>
    <row r="769" spans="1:18">
      <c r="A769" s="163" t="s">
        <v>5562</v>
      </c>
      <c r="B769" s="163" t="s">
        <v>5563</v>
      </c>
      <c r="C769" s="163" t="s">
        <v>1975</v>
      </c>
      <c r="D769" s="163" t="s">
        <v>5564</v>
      </c>
      <c r="E769" s="163">
        <v>11</v>
      </c>
      <c r="F769" s="163" t="s">
        <v>2330</v>
      </c>
      <c r="G769" s="163" t="s">
        <v>2331</v>
      </c>
      <c r="H769" s="164">
        <v>81</v>
      </c>
      <c r="I769" s="163" t="s">
        <v>1264</v>
      </c>
      <c r="J769" s="164" t="s">
        <v>2390</v>
      </c>
      <c r="K769" s="163" t="s">
        <v>2322</v>
      </c>
      <c r="L769" s="163" t="s">
        <v>2333</v>
      </c>
      <c r="M769" s="163">
        <v>5</v>
      </c>
      <c r="N769" s="163" t="s">
        <v>2360</v>
      </c>
      <c r="O769" s="163" t="s">
        <v>5565</v>
      </c>
      <c r="P769" s="163" t="s">
        <v>2362</v>
      </c>
      <c r="Q769" s="163">
        <v>11345</v>
      </c>
      <c r="R769" s="165"/>
    </row>
    <row r="770" spans="1:18">
      <c r="A770" s="163" t="s">
        <v>5566</v>
      </c>
      <c r="B770" s="163" t="s">
        <v>5567</v>
      </c>
      <c r="C770" s="163" t="s">
        <v>1976</v>
      </c>
      <c r="D770" s="163" t="s">
        <v>5568</v>
      </c>
      <c r="E770" s="163">
        <v>11</v>
      </c>
      <c r="F770" s="163" t="s">
        <v>2330</v>
      </c>
      <c r="G770" s="163" t="s">
        <v>2331</v>
      </c>
      <c r="H770" s="164">
        <v>81</v>
      </c>
      <c r="I770" s="163" t="s">
        <v>1264</v>
      </c>
      <c r="J770" s="164" t="s">
        <v>2426</v>
      </c>
      <c r="K770" s="163" t="s">
        <v>2322</v>
      </c>
      <c r="L770" s="163" t="s">
        <v>2333</v>
      </c>
      <c r="M770" s="163">
        <v>6</v>
      </c>
      <c r="N770" s="163" t="s">
        <v>2349</v>
      </c>
      <c r="O770" s="163" t="s">
        <v>5569</v>
      </c>
      <c r="P770" s="163" t="s">
        <v>2336</v>
      </c>
      <c r="Q770" s="163">
        <v>11346</v>
      </c>
      <c r="R770" s="165"/>
    </row>
    <row r="771" spans="1:18">
      <c r="A771" s="163" t="s">
        <v>5570</v>
      </c>
      <c r="B771" s="163" t="s">
        <v>5571</v>
      </c>
      <c r="C771" s="163" t="s">
        <v>2192</v>
      </c>
      <c r="D771" s="163" t="s">
        <v>5572</v>
      </c>
      <c r="E771" s="163">
        <v>11</v>
      </c>
      <c r="F771" s="163" t="s">
        <v>2330</v>
      </c>
      <c r="G771" s="163" t="s">
        <v>2331</v>
      </c>
      <c r="H771" s="164">
        <v>81</v>
      </c>
      <c r="I771" s="163" t="s">
        <v>1264</v>
      </c>
      <c r="J771" s="164" t="s">
        <v>4003</v>
      </c>
      <c r="K771" s="163" t="s">
        <v>2311</v>
      </c>
      <c r="L771" s="163" t="s">
        <v>2450</v>
      </c>
      <c r="M771" s="163">
        <v>2</v>
      </c>
      <c r="N771" s="163" t="s">
        <v>3880</v>
      </c>
      <c r="O771" s="163" t="s">
        <v>5573</v>
      </c>
      <c r="P771" s="163" t="s">
        <v>2453</v>
      </c>
      <c r="Q771" s="163">
        <v>77753</v>
      </c>
      <c r="R771" s="165"/>
    </row>
    <row r="772" spans="1:18">
      <c r="A772" s="163" t="s">
        <v>5574</v>
      </c>
      <c r="B772" s="163" t="s">
        <v>5575</v>
      </c>
      <c r="C772" s="163" t="s">
        <v>2005</v>
      </c>
      <c r="D772" s="163" t="s">
        <v>1267</v>
      </c>
      <c r="E772" s="163">
        <v>11</v>
      </c>
      <c r="F772" s="163" t="s">
        <v>2319</v>
      </c>
      <c r="G772" s="163" t="s">
        <v>2320</v>
      </c>
      <c r="H772" s="164">
        <v>82</v>
      </c>
      <c r="I772" s="163" t="s">
        <v>1267</v>
      </c>
      <c r="J772" s="164" t="s">
        <v>5576</v>
      </c>
      <c r="K772" s="163" t="s">
        <v>2322</v>
      </c>
      <c r="L772" s="163" t="s">
        <v>2311</v>
      </c>
      <c r="M772" s="163">
        <v>16</v>
      </c>
      <c r="N772" s="163" t="s">
        <v>2774</v>
      </c>
      <c r="O772" s="163" t="s">
        <v>5577</v>
      </c>
      <c r="P772" s="163" t="s">
        <v>2652</v>
      </c>
      <c r="Q772" s="163">
        <v>10739</v>
      </c>
      <c r="R772" s="165"/>
    </row>
    <row r="773" spans="1:18">
      <c r="A773" s="163" t="s">
        <v>5578</v>
      </c>
      <c r="B773" s="163" t="s">
        <v>5579</v>
      </c>
      <c r="C773" s="163" t="s">
        <v>2006</v>
      </c>
      <c r="D773" s="163" t="s">
        <v>5580</v>
      </c>
      <c r="E773" s="163">
        <v>11</v>
      </c>
      <c r="F773" s="163" t="s">
        <v>2319</v>
      </c>
      <c r="G773" s="163" t="s">
        <v>2320</v>
      </c>
      <c r="H773" s="164">
        <v>82</v>
      </c>
      <c r="I773" s="163" t="s">
        <v>1267</v>
      </c>
      <c r="J773" s="164" t="s">
        <v>5581</v>
      </c>
      <c r="K773" s="163" t="s">
        <v>2322</v>
      </c>
      <c r="L773" s="163" t="s">
        <v>2323</v>
      </c>
      <c r="M773" s="163">
        <v>14</v>
      </c>
      <c r="N773" s="163" t="s">
        <v>2367</v>
      </c>
      <c r="O773" s="163" t="s">
        <v>5582</v>
      </c>
      <c r="P773" s="163" t="s">
        <v>3300</v>
      </c>
      <c r="Q773" s="163">
        <v>10740</v>
      </c>
      <c r="R773" s="165"/>
    </row>
    <row r="774" spans="1:18">
      <c r="A774" s="163" t="s">
        <v>5583</v>
      </c>
      <c r="B774" s="163" t="s">
        <v>5584</v>
      </c>
      <c r="C774" s="163" t="s">
        <v>2007</v>
      </c>
      <c r="D774" s="163" t="s">
        <v>5585</v>
      </c>
      <c r="E774" s="163">
        <v>11</v>
      </c>
      <c r="F774" s="163" t="s">
        <v>2330</v>
      </c>
      <c r="G774" s="163" t="s">
        <v>2331</v>
      </c>
      <c r="H774" s="164">
        <v>82</v>
      </c>
      <c r="I774" s="163" t="s">
        <v>1267</v>
      </c>
      <c r="J774" s="164" t="s">
        <v>2390</v>
      </c>
      <c r="K774" s="163" t="s">
        <v>2322</v>
      </c>
      <c r="L774" s="163" t="s">
        <v>2333</v>
      </c>
      <c r="M774" s="163">
        <v>5</v>
      </c>
      <c r="N774" s="163" t="s">
        <v>3880</v>
      </c>
      <c r="O774" s="163" t="s">
        <v>5586</v>
      </c>
      <c r="P774" s="163" t="s">
        <v>2362</v>
      </c>
      <c r="Q774" s="163">
        <v>11347</v>
      </c>
      <c r="R774" s="165"/>
    </row>
    <row r="775" spans="1:18">
      <c r="A775" s="163" t="s">
        <v>5587</v>
      </c>
      <c r="B775" s="163" t="s">
        <v>5588</v>
      </c>
      <c r="C775" s="163" t="s">
        <v>2008</v>
      </c>
      <c r="D775" s="163" t="s">
        <v>5589</v>
      </c>
      <c r="E775" s="163">
        <v>11</v>
      </c>
      <c r="F775" s="163" t="s">
        <v>2330</v>
      </c>
      <c r="G775" s="163" t="s">
        <v>2331</v>
      </c>
      <c r="H775" s="164">
        <v>82</v>
      </c>
      <c r="I775" s="163" t="s">
        <v>1267</v>
      </c>
      <c r="J775" s="164" t="s">
        <v>2390</v>
      </c>
      <c r="K775" s="163" t="s">
        <v>2322</v>
      </c>
      <c r="L775" s="163" t="s">
        <v>2333</v>
      </c>
      <c r="M775" s="163">
        <v>5</v>
      </c>
      <c r="N775" s="163" t="s">
        <v>2360</v>
      </c>
      <c r="O775" s="163" t="s">
        <v>5590</v>
      </c>
      <c r="P775" s="163" t="s">
        <v>2362</v>
      </c>
      <c r="Q775" s="163">
        <v>11348</v>
      </c>
      <c r="R775" s="165"/>
    </row>
    <row r="776" spans="1:18">
      <c r="A776" s="163" t="s">
        <v>5591</v>
      </c>
      <c r="B776" s="163" t="s">
        <v>5592</v>
      </c>
      <c r="C776" s="163" t="s">
        <v>2009</v>
      </c>
      <c r="D776" s="163" t="s">
        <v>5593</v>
      </c>
      <c r="E776" s="163">
        <v>11</v>
      </c>
      <c r="F776" s="163" t="s">
        <v>2330</v>
      </c>
      <c r="G776" s="163" t="s">
        <v>2331</v>
      </c>
      <c r="H776" s="164">
        <v>82</v>
      </c>
      <c r="I776" s="163" t="s">
        <v>1267</v>
      </c>
      <c r="J776" s="164" t="s">
        <v>2390</v>
      </c>
      <c r="K776" s="163" t="s">
        <v>2322</v>
      </c>
      <c r="L776" s="163" t="s">
        <v>2333</v>
      </c>
      <c r="M776" s="163">
        <v>6</v>
      </c>
      <c r="N776" s="163" t="s">
        <v>2334</v>
      </c>
      <c r="O776" s="163" t="s">
        <v>5594</v>
      </c>
      <c r="P776" s="163" t="s">
        <v>2336</v>
      </c>
      <c r="Q776" s="163">
        <v>11349</v>
      </c>
      <c r="R776" s="165"/>
    </row>
    <row r="777" spans="1:18">
      <c r="A777" s="163" t="s">
        <v>5595</v>
      </c>
      <c r="B777" s="163" t="s">
        <v>3311</v>
      </c>
      <c r="C777" s="163" t="s">
        <v>1499</v>
      </c>
      <c r="D777" s="163" t="s">
        <v>3312</v>
      </c>
      <c r="E777" s="163">
        <v>11</v>
      </c>
      <c r="F777" s="163" t="s">
        <v>2330</v>
      </c>
      <c r="G777" s="163" t="s">
        <v>2331</v>
      </c>
      <c r="H777" s="164">
        <v>82</v>
      </c>
      <c r="I777" s="163" t="s">
        <v>1267</v>
      </c>
      <c r="J777" s="164" t="s">
        <v>2449</v>
      </c>
      <c r="K777" s="163" t="s">
        <v>2322</v>
      </c>
      <c r="L777" s="163" t="s">
        <v>2450</v>
      </c>
      <c r="M777" s="163">
        <v>2</v>
      </c>
      <c r="N777" s="163" t="s">
        <v>2646</v>
      </c>
      <c r="O777" s="163" t="s">
        <v>5596</v>
      </c>
      <c r="P777" s="163" t="s">
        <v>2453</v>
      </c>
      <c r="Q777" s="163">
        <v>11350</v>
      </c>
      <c r="R777" s="165"/>
    </row>
    <row r="778" spans="1:18">
      <c r="A778" s="163" t="s">
        <v>5597</v>
      </c>
      <c r="B778" s="163" t="s">
        <v>5598</v>
      </c>
      <c r="C778" s="163" t="s">
        <v>2010</v>
      </c>
      <c r="D778" s="163" t="s">
        <v>5599</v>
      </c>
      <c r="E778" s="163">
        <v>11</v>
      </c>
      <c r="F778" s="163" t="s">
        <v>2330</v>
      </c>
      <c r="G778" s="163" t="s">
        <v>2331</v>
      </c>
      <c r="H778" s="164">
        <v>82</v>
      </c>
      <c r="I778" s="163" t="s">
        <v>1267</v>
      </c>
      <c r="J778" s="164" t="s">
        <v>2390</v>
      </c>
      <c r="K778" s="163" t="s">
        <v>2322</v>
      </c>
      <c r="L778" s="163" t="s">
        <v>2333</v>
      </c>
      <c r="M778" s="163">
        <v>5</v>
      </c>
      <c r="N778" s="163" t="s">
        <v>2360</v>
      </c>
      <c r="O778" s="163" t="s">
        <v>5600</v>
      </c>
      <c r="P778" s="163" t="s">
        <v>2362</v>
      </c>
      <c r="Q778" s="163">
        <v>11352</v>
      </c>
      <c r="R778" s="165"/>
    </row>
    <row r="779" spans="1:18">
      <c r="A779" s="163" t="s">
        <v>5601</v>
      </c>
      <c r="B779" s="163" t="s">
        <v>5602</v>
      </c>
      <c r="C779" s="163" t="s">
        <v>2011</v>
      </c>
      <c r="D779" s="163" t="s">
        <v>5603</v>
      </c>
      <c r="E779" s="163">
        <v>11</v>
      </c>
      <c r="F779" s="163" t="s">
        <v>2330</v>
      </c>
      <c r="G779" s="163" t="s">
        <v>2331</v>
      </c>
      <c r="H779" s="164">
        <v>82</v>
      </c>
      <c r="I779" s="163" t="s">
        <v>1267</v>
      </c>
      <c r="J779" s="164" t="s">
        <v>2390</v>
      </c>
      <c r="K779" s="163" t="s">
        <v>2322</v>
      </c>
      <c r="L779" s="163" t="s">
        <v>2333</v>
      </c>
      <c r="M779" s="163">
        <v>5</v>
      </c>
      <c r="N779" s="163" t="s">
        <v>2360</v>
      </c>
      <c r="O779" s="163" t="s">
        <v>5604</v>
      </c>
      <c r="P779" s="163" t="s">
        <v>2362</v>
      </c>
      <c r="Q779" s="163">
        <v>11353</v>
      </c>
      <c r="R779" s="165"/>
    </row>
    <row r="780" spans="1:18">
      <c r="A780" s="163" t="s">
        <v>5605</v>
      </c>
      <c r="B780" s="163" t="s">
        <v>5606</v>
      </c>
      <c r="C780" s="163" t="s">
        <v>2012</v>
      </c>
      <c r="D780" s="163" t="s">
        <v>5607</v>
      </c>
      <c r="E780" s="163">
        <v>11</v>
      </c>
      <c r="F780" s="163" t="s">
        <v>2330</v>
      </c>
      <c r="G780" s="163" t="s">
        <v>2331</v>
      </c>
      <c r="H780" s="164">
        <v>82</v>
      </c>
      <c r="I780" s="163" t="s">
        <v>1267</v>
      </c>
      <c r="J780" s="164" t="s">
        <v>2390</v>
      </c>
      <c r="K780" s="163" t="s">
        <v>2311</v>
      </c>
      <c r="L780" s="163" t="s">
        <v>2333</v>
      </c>
      <c r="M780" s="163">
        <v>6</v>
      </c>
      <c r="N780" s="163" t="s">
        <v>2334</v>
      </c>
      <c r="O780" s="163" t="s">
        <v>5608</v>
      </c>
      <c r="P780" s="163" t="s">
        <v>2336</v>
      </c>
      <c r="Q780" s="163">
        <v>11354</v>
      </c>
      <c r="R780" s="165"/>
    </row>
    <row r="781" spans="1:18">
      <c r="A781" s="163" t="s">
        <v>5609</v>
      </c>
      <c r="B781" s="163" t="s">
        <v>5610</v>
      </c>
      <c r="C781" s="163" t="s">
        <v>2013</v>
      </c>
      <c r="D781" s="163" t="s">
        <v>5611</v>
      </c>
      <c r="E781" s="163">
        <v>11</v>
      </c>
      <c r="F781" s="163" t="s">
        <v>2308</v>
      </c>
      <c r="G781" s="163" t="s">
        <v>2309</v>
      </c>
      <c r="H781" s="164">
        <v>83</v>
      </c>
      <c r="I781" s="163" t="s">
        <v>1268</v>
      </c>
      <c r="J781" s="164" t="s">
        <v>5612</v>
      </c>
      <c r="K781" s="163" t="s">
        <v>2322</v>
      </c>
      <c r="L781" s="163" t="s">
        <v>2312</v>
      </c>
      <c r="M781" s="163">
        <v>18</v>
      </c>
      <c r="N781" s="163" t="s">
        <v>2313</v>
      </c>
      <c r="O781" s="163" t="s">
        <v>5613</v>
      </c>
      <c r="P781" s="163" t="s">
        <v>2315</v>
      </c>
      <c r="Q781" s="163">
        <v>10741</v>
      </c>
      <c r="R781" s="165"/>
    </row>
    <row r="782" spans="1:18">
      <c r="A782" s="163" t="s">
        <v>5614</v>
      </c>
      <c r="B782" s="163" t="s">
        <v>5615</v>
      </c>
      <c r="C782" s="163" t="s">
        <v>2014</v>
      </c>
      <c r="D782" s="163" t="s">
        <v>5616</v>
      </c>
      <c r="E782" s="163">
        <v>11</v>
      </c>
      <c r="F782" s="163" t="s">
        <v>2330</v>
      </c>
      <c r="G782" s="163" t="s">
        <v>2331</v>
      </c>
      <c r="H782" s="164">
        <v>83</v>
      </c>
      <c r="I782" s="163" t="s">
        <v>1268</v>
      </c>
      <c r="J782" s="164" t="s">
        <v>2354</v>
      </c>
      <c r="K782" s="163" t="s">
        <v>2322</v>
      </c>
      <c r="L782" s="163" t="s">
        <v>2383</v>
      </c>
      <c r="M782" s="163">
        <v>12</v>
      </c>
      <c r="N782" s="163" t="s">
        <v>2396</v>
      </c>
      <c r="O782" s="163" t="s">
        <v>5617</v>
      </c>
      <c r="P782" s="163" t="s">
        <v>2398</v>
      </c>
      <c r="Q782" s="163">
        <v>11355</v>
      </c>
      <c r="R782" s="165"/>
    </row>
    <row r="783" spans="1:18">
      <c r="A783" s="163" t="s">
        <v>5618</v>
      </c>
      <c r="B783" s="163" t="s">
        <v>5619</v>
      </c>
      <c r="C783" s="163" t="s">
        <v>2015</v>
      </c>
      <c r="D783" s="163" t="s">
        <v>5620</v>
      </c>
      <c r="E783" s="163">
        <v>11</v>
      </c>
      <c r="F783" s="163" t="s">
        <v>2330</v>
      </c>
      <c r="G783" s="163" t="s">
        <v>2331</v>
      </c>
      <c r="H783" s="164">
        <v>83</v>
      </c>
      <c r="I783" s="163" t="s">
        <v>1268</v>
      </c>
      <c r="J783" s="164" t="s">
        <v>2372</v>
      </c>
      <c r="K783" s="163" t="s">
        <v>2322</v>
      </c>
      <c r="L783" s="163" t="s">
        <v>2341</v>
      </c>
      <c r="M783" s="163">
        <v>10</v>
      </c>
      <c r="N783" s="163" t="s">
        <v>2342</v>
      </c>
      <c r="O783" s="163" t="s">
        <v>5621</v>
      </c>
      <c r="P783" s="163" t="s">
        <v>2344</v>
      </c>
      <c r="Q783" s="163">
        <v>11356</v>
      </c>
      <c r="R783" s="165"/>
    </row>
    <row r="784" spans="1:18">
      <c r="A784" s="163" t="s">
        <v>5622</v>
      </c>
      <c r="B784" s="163" t="s">
        <v>5623</v>
      </c>
      <c r="C784" s="163" t="s">
        <v>2021</v>
      </c>
      <c r="D784" s="163" t="s">
        <v>1270</v>
      </c>
      <c r="E784" s="163">
        <v>11</v>
      </c>
      <c r="F784" s="163" t="s">
        <v>2308</v>
      </c>
      <c r="G784" s="163" t="s">
        <v>2309</v>
      </c>
      <c r="H784" s="164">
        <v>84</v>
      </c>
      <c r="I784" s="163" t="s">
        <v>1270</v>
      </c>
      <c r="J784" s="164" t="s">
        <v>5624</v>
      </c>
      <c r="K784" s="163" t="s">
        <v>2311</v>
      </c>
      <c r="L784" s="163" t="s">
        <v>2312</v>
      </c>
      <c r="M784" s="163">
        <v>19</v>
      </c>
      <c r="N784" s="163" t="s">
        <v>2495</v>
      </c>
      <c r="O784" s="163" t="s">
        <v>5625</v>
      </c>
      <c r="P784" s="163" t="s">
        <v>2497</v>
      </c>
      <c r="Q784" s="163">
        <v>10681</v>
      </c>
      <c r="R784" s="165"/>
    </row>
    <row r="785" spans="1:18">
      <c r="A785" s="163" t="s">
        <v>5626</v>
      </c>
      <c r="B785" s="163" t="s">
        <v>5627</v>
      </c>
      <c r="C785" s="163" t="s">
        <v>2022</v>
      </c>
      <c r="D785" s="163" t="s">
        <v>5628</v>
      </c>
      <c r="E785" s="163">
        <v>11</v>
      </c>
      <c r="F785" s="163" t="s">
        <v>2319</v>
      </c>
      <c r="G785" s="163" t="s">
        <v>2320</v>
      </c>
      <c r="H785" s="164">
        <v>84</v>
      </c>
      <c r="I785" s="163" t="s">
        <v>1270</v>
      </c>
      <c r="J785" s="164" t="s">
        <v>5629</v>
      </c>
      <c r="K785" s="163" t="s">
        <v>2311</v>
      </c>
      <c r="L785" s="163" t="s">
        <v>2323</v>
      </c>
      <c r="M785" s="163">
        <v>14</v>
      </c>
      <c r="N785" s="163" t="s">
        <v>2367</v>
      </c>
      <c r="O785" s="163" t="s">
        <v>5630</v>
      </c>
      <c r="P785" s="163" t="s">
        <v>3300</v>
      </c>
      <c r="Q785" s="163">
        <v>10742</v>
      </c>
      <c r="R785" s="165"/>
    </row>
    <row r="786" spans="1:18">
      <c r="A786" s="163" t="s">
        <v>5631</v>
      </c>
      <c r="B786" s="163" t="s">
        <v>5632</v>
      </c>
      <c r="C786" s="163" t="s">
        <v>2023</v>
      </c>
      <c r="D786" s="163" t="s">
        <v>5633</v>
      </c>
      <c r="E786" s="163">
        <v>11</v>
      </c>
      <c r="F786" s="163" t="s">
        <v>2330</v>
      </c>
      <c r="G786" s="163" t="s">
        <v>2331</v>
      </c>
      <c r="H786" s="164">
        <v>84</v>
      </c>
      <c r="I786" s="163" t="s">
        <v>1270</v>
      </c>
      <c r="J786" s="164" t="s">
        <v>3062</v>
      </c>
      <c r="K786" s="163" t="s">
        <v>2311</v>
      </c>
      <c r="L786" s="163" t="s">
        <v>2383</v>
      </c>
      <c r="M786" s="163">
        <v>13</v>
      </c>
      <c r="N786" s="163" t="s">
        <v>2396</v>
      </c>
      <c r="O786" s="163" t="s">
        <v>5634</v>
      </c>
      <c r="P786" s="163" t="s">
        <v>2386</v>
      </c>
      <c r="Q786" s="163">
        <v>11357</v>
      </c>
      <c r="R786" s="165"/>
    </row>
    <row r="787" spans="1:18">
      <c r="A787" s="163" t="s">
        <v>5635</v>
      </c>
      <c r="B787" s="163" t="s">
        <v>5636</v>
      </c>
      <c r="C787" s="163" t="s">
        <v>2024</v>
      </c>
      <c r="D787" s="163" t="s">
        <v>5637</v>
      </c>
      <c r="E787" s="163">
        <v>11</v>
      </c>
      <c r="F787" s="163" t="s">
        <v>2330</v>
      </c>
      <c r="G787" s="163" t="s">
        <v>2331</v>
      </c>
      <c r="H787" s="164">
        <v>84</v>
      </c>
      <c r="I787" s="163" t="s">
        <v>1270</v>
      </c>
      <c r="J787" s="164" t="s">
        <v>2390</v>
      </c>
      <c r="K787" s="163" t="s">
        <v>2311</v>
      </c>
      <c r="L787" s="163" t="s">
        <v>2333</v>
      </c>
      <c r="M787" s="163">
        <v>5</v>
      </c>
      <c r="N787" s="163" t="s">
        <v>2334</v>
      </c>
      <c r="O787" s="163" t="s">
        <v>5638</v>
      </c>
      <c r="P787" s="163" t="s">
        <v>2362</v>
      </c>
      <c r="Q787" s="163">
        <v>11358</v>
      </c>
      <c r="R787" s="165"/>
    </row>
    <row r="788" spans="1:18">
      <c r="A788" s="163" t="s">
        <v>5639</v>
      </c>
      <c r="B788" s="163" t="s">
        <v>5640</v>
      </c>
      <c r="C788" s="163" t="s">
        <v>2040</v>
      </c>
      <c r="D788" s="163" t="s">
        <v>5641</v>
      </c>
      <c r="E788" s="163">
        <v>11</v>
      </c>
      <c r="F788" s="163" t="s">
        <v>2330</v>
      </c>
      <c r="G788" s="163" t="s">
        <v>2331</v>
      </c>
      <c r="H788" s="164">
        <v>84</v>
      </c>
      <c r="I788" s="163" t="s">
        <v>1270</v>
      </c>
      <c r="J788" s="164" t="s">
        <v>2377</v>
      </c>
      <c r="K788" s="163" t="s">
        <v>2311</v>
      </c>
      <c r="L788" s="163" t="s">
        <v>2333</v>
      </c>
      <c r="M788" s="163">
        <v>5</v>
      </c>
      <c r="N788" s="163" t="s">
        <v>3880</v>
      </c>
      <c r="O788" s="163" t="s">
        <v>5642</v>
      </c>
      <c r="P788" s="163" t="s">
        <v>2362</v>
      </c>
      <c r="Q788" s="163">
        <v>11359</v>
      </c>
      <c r="R788" s="165"/>
    </row>
    <row r="789" spans="1:18">
      <c r="A789" s="163" t="s">
        <v>5643</v>
      </c>
      <c r="B789" s="163" t="s">
        <v>5644</v>
      </c>
      <c r="C789" s="163" t="s">
        <v>2025</v>
      </c>
      <c r="D789" s="163" t="s">
        <v>5645</v>
      </c>
      <c r="E789" s="163">
        <v>11</v>
      </c>
      <c r="F789" s="163" t="s">
        <v>2330</v>
      </c>
      <c r="G789" s="163" t="s">
        <v>2331</v>
      </c>
      <c r="H789" s="164">
        <v>84</v>
      </c>
      <c r="I789" s="163" t="s">
        <v>1270</v>
      </c>
      <c r="J789" s="164" t="s">
        <v>2372</v>
      </c>
      <c r="K789" s="163" t="s">
        <v>2311</v>
      </c>
      <c r="L789" s="163" t="s">
        <v>2383</v>
      </c>
      <c r="M789" s="163">
        <v>12</v>
      </c>
      <c r="N789" s="163" t="s">
        <v>2396</v>
      </c>
      <c r="O789" s="163" t="s">
        <v>5646</v>
      </c>
      <c r="P789" s="163" t="s">
        <v>2398</v>
      </c>
      <c r="Q789" s="163">
        <v>11360</v>
      </c>
      <c r="R789" s="165"/>
    </row>
    <row r="790" spans="1:18">
      <c r="A790" s="163" t="s">
        <v>5647</v>
      </c>
      <c r="B790" s="163" t="s">
        <v>5648</v>
      </c>
      <c r="C790" s="163" t="s">
        <v>2026</v>
      </c>
      <c r="D790" s="163" t="s">
        <v>5649</v>
      </c>
      <c r="E790" s="163">
        <v>11</v>
      </c>
      <c r="F790" s="163" t="s">
        <v>2330</v>
      </c>
      <c r="G790" s="163" t="s">
        <v>2331</v>
      </c>
      <c r="H790" s="164">
        <v>84</v>
      </c>
      <c r="I790" s="163" t="s">
        <v>1270</v>
      </c>
      <c r="J790" s="164" t="s">
        <v>2390</v>
      </c>
      <c r="K790" s="163" t="s">
        <v>2311</v>
      </c>
      <c r="L790" s="163" t="s">
        <v>2333</v>
      </c>
      <c r="M790" s="163">
        <v>6</v>
      </c>
      <c r="N790" s="163" t="s">
        <v>2334</v>
      </c>
      <c r="O790" s="163" t="s">
        <v>5650</v>
      </c>
      <c r="P790" s="163" t="s">
        <v>2336</v>
      </c>
      <c r="Q790" s="163">
        <v>11361</v>
      </c>
      <c r="R790" s="165"/>
    </row>
    <row r="791" spans="1:18">
      <c r="A791" s="163" t="s">
        <v>5651</v>
      </c>
      <c r="B791" s="163" t="s">
        <v>5652</v>
      </c>
      <c r="C791" s="163" t="s">
        <v>2027</v>
      </c>
      <c r="D791" s="163" t="s">
        <v>5653</v>
      </c>
      <c r="E791" s="163">
        <v>11</v>
      </c>
      <c r="F791" s="163" t="s">
        <v>2330</v>
      </c>
      <c r="G791" s="163" t="s">
        <v>2331</v>
      </c>
      <c r="H791" s="164">
        <v>84</v>
      </c>
      <c r="I791" s="163" t="s">
        <v>1270</v>
      </c>
      <c r="J791" s="164" t="s">
        <v>2390</v>
      </c>
      <c r="K791" s="163" t="s">
        <v>2311</v>
      </c>
      <c r="L791" s="163" t="s">
        <v>2333</v>
      </c>
      <c r="M791" s="163">
        <v>6</v>
      </c>
      <c r="N791" s="163" t="s">
        <v>2334</v>
      </c>
      <c r="O791" s="163" t="s">
        <v>5654</v>
      </c>
      <c r="P791" s="163" t="s">
        <v>2336</v>
      </c>
      <c r="Q791" s="163">
        <v>11362</v>
      </c>
      <c r="R791" s="165"/>
    </row>
    <row r="792" spans="1:18">
      <c r="A792" s="163" t="s">
        <v>5655</v>
      </c>
      <c r="B792" s="163" t="s">
        <v>5656</v>
      </c>
      <c r="C792" s="163" t="s">
        <v>2028</v>
      </c>
      <c r="D792" s="163" t="s">
        <v>5657</v>
      </c>
      <c r="E792" s="163">
        <v>11</v>
      </c>
      <c r="F792" s="163" t="s">
        <v>2330</v>
      </c>
      <c r="G792" s="163" t="s">
        <v>2331</v>
      </c>
      <c r="H792" s="164">
        <v>84</v>
      </c>
      <c r="I792" s="163" t="s">
        <v>1270</v>
      </c>
      <c r="J792" s="164" t="s">
        <v>3029</v>
      </c>
      <c r="K792" s="163" t="s">
        <v>2311</v>
      </c>
      <c r="L792" s="163" t="s">
        <v>2450</v>
      </c>
      <c r="M792" s="163">
        <v>2</v>
      </c>
      <c r="N792" s="163" t="s">
        <v>2451</v>
      </c>
      <c r="O792" s="163" t="s">
        <v>5658</v>
      </c>
      <c r="P792" s="163" t="s">
        <v>2453</v>
      </c>
      <c r="Q792" s="163">
        <v>11363</v>
      </c>
      <c r="R792" s="165"/>
    </row>
    <row r="793" spans="1:18">
      <c r="A793" s="163" t="s">
        <v>5659</v>
      </c>
      <c r="B793" s="163" t="s">
        <v>5660</v>
      </c>
      <c r="C793" s="163" t="s">
        <v>2029</v>
      </c>
      <c r="D793" s="163" t="s">
        <v>5661</v>
      </c>
      <c r="E793" s="163">
        <v>11</v>
      </c>
      <c r="F793" s="163" t="s">
        <v>2330</v>
      </c>
      <c r="G793" s="163" t="s">
        <v>2331</v>
      </c>
      <c r="H793" s="164">
        <v>84</v>
      </c>
      <c r="I793" s="163" t="s">
        <v>1270</v>
      </c>
      <c r="J793" s="164" t="s">
        <v>3333</v>
      </c>
      <c r="K793" s="163" t="s">
        <v>2311</v>
      </c>
      <c r="L793" s="163" t="s">
        <v>2333</v>
      </c>
      <c r="M793" s="163">
        <v>6</v>
      </c>
      <c r="N793" s="163" t="s">
        <v>2334</v>
      </c>
      <c r="O793" s="163" t="s">
        <v>5662</v>
      </c>
      <c r="P793" s="163" t="s">
        <v>2336</v>
      </c>
      <c r="Q793" s="163">
        <v>11364</v>
      </c>
      <c r="R793" s="165"/>
    </row>
    <row r="794" spans="1:18">
      <c r="A794" s="163" t="s">
        <v>5663</v>
      </c>
      <c r="B794" s="163" t="s">
        <v>5664</v>
      </c>
      <c r="C794" s="163" t="s">
        <v>2030</v>
      </c>
      <c r="D794" s="163" t="s">
        <v>5665</v>
      </c>
      <c r="E794" s="163">
        <v>11</v>
      </c>
      <c r="F794" s="163" t="s">
        <v>2330</v>
      </c>
      <c r="G794" s="163" t="s">
        <v>2331</v>
      </c>
      <c r="H794" s="164">
        <v>84</v>
      </c>
      <c r="I794" s="163" t="s">
        <v>1270</v>
      </c>
      <c r="J794" s="164" t="s">
        <v>4346</v>
      </c>
      <c r="K794" s="163" t="s">
        <v>2311</v>
      </c>
      <c r="L794" s="163" t="s">
        <v>2333</v>
      </c>
      <c r="M794" s="163">
        <v>5</v>
      </c>
      <c r="N794" s="163" t="s">
        <v>2334</v>
      </c>
      <c r="O794" s="163" t="s">
        <v>5666</v>
      </c>
      <c r="P794" s="163" t="s">
        <v>2362</v>
      </c>
      <c r="Q794" s="163">
        <v>11365</v>
      </c>
      <c r="R794" s="165"/>
    </row>
    <row r="795" spans="1:18">
      <c r="A795" s="163" t="s">
        <v>5667</v>
      </c>
      <c r="B795" s="163" t="s">
        <v>5668</v>
      </c>
      <c r="C795" s="163" t="s">
        <v>2031</v>
      </c>
      <c r="D795" s="163" t="s">
        <v>5669</v>
      </c>
      <c r="E795" s="163">
        <v>11</v>
      </c>
      <c r="F795" s="163" t="s">
        <v>2330</v>
      </c>
      <c r="G795" s="163" t="s">
        <v>2331</v>
      </c>
      <c r="H795" s="164">
        <v>84</v>
      </c>
      <c r="I795" s="163" t="s">
        <v>1270</v>
      </c>
      <c r="J795" s="164" t="s">
        <v>2348</v>
      </c>
      <c r="K795" s="163" t="s">
        <v>2311</v>
      </c>
      <c r="L795" s="163" t="s">
        <v>2383</v>
      </c>
      <c r="M795" s="163">
        <v>12</v>
      </c>
      <c r="N795" s="163" t="s">
        <v>2396</v>
      </c>
      <c r="O795" s="163" t="s">
        <v>5670</v>
      </c>
      <c r="P795" s="163" t="s">
        <v>2398</v>
      </c>
      <c r="Q795" s="163">
        <v>11366</v>
      </c>
      <c r="R795" s="165"/>
    </row>
    <row r="796" spans="1:18">
      <c r="A796" s="163" t="s">
        <v>5671</v>
      </c>
      <c r="B796" s="163" t="s">
        <v>5672</v>
      </c>
      <c r="C796" s="163" t="s">
        <v>2032</v>
      </c>
      <c r="D796" s="163" t="s">
        <v>5673</v>
      </c>
      <c r="E796" s="163">
        <v>11</v>
      </c>
      <c r="F796" s="163" t="s">
        <v>2330</v>
      </c>
      <c r="G796" s="163" t="s">
        <v>2331</v>
      </c>
      <c r="H796" s="164">
        <v>84</v>
      </c>
      <c r="I796" s="163" t="s">
        <v>1270</v>
      </c>
      <c r="J796" s="164" t="s">
        <v>2390</v>
      </c>
      <c r="K796" s="163" t="s">
        <v>2322</v>
      </c>
      <c r="L796" s="163" t="s">
        <v>2333</v>
      </c>
      <c r="M796" s="163">
        <v>5</v>
      </c>
      <c r="N796" s="163" t="s">
        <v>2360</v>
      </c>
      <c r="O796" s="163" t="s">
        <v>5674</v>
      </c>
      <c r="P796" s="163" t="s">
        <v>2362</v>
      </c>
      <c r="Q796" s="163">
        <v>11367</v>
      </c>
      <c r="R796" s="165"/>
    </row>
    <row r="797" spans="1:18">
      <c r="A797" s="163" t="s">
        <v>5675</v>
      </c>
      <c r="B797" s="163" t="s">
        <v>5676</v>
      </c>
      <c r="C797" s="163" t="s">
        <v>2033</v>
      </c>
      <c r="D797" s="163" t="s">
        <v>5677</v>
      </c>
      <c r="E797" s="163">
        <v>11</v>
      </c>
      <c r="F797" s="163" t="s">
        <v>2330</v>
      </c>
      <c r="G797" s="163" t="s">
        <v>2331</v>
      </c>
      <c r="H797" s="164">
        <v>84</v>
      </c>
      <c r="I797" s="163" t="s">
        <v>1270</v>
      </c>
      <c r="J797" s="164" t="s">
        <v>2933</v>
      </c>
      <c r="K797" s="163" t="s">
        <v>2311</v>
      </c>
      <c r="L797" s="163" t="s">
        <v>2333</v>
      </c>
      <c r="M797" s="163">
        <v>6</v>
      </c>
      <c r="N797" s="163" t="s">
        <v>2334</v>
      </c>
      <c r="O797" s="163" t="s">
        <v>5678</v>
      </c>
      <c r="P797" s="163" t="s">
        <v>2336</v>
      </c>
      <c r="Q797" s="163">
        <v>11368</v>
      </c>
      <c r="R797" s="165"/>
    </row>
    <row r="798" spans="1:18">
      <c r="A798" s="163" t="s">
        <v>5679</v>
      </c>
      <c r="B798" s="163" t="s">
        <v>5680</v>
      </c>
      <c r="C798" s="163" t="s">
        <v>2034</v>
      </c>
      <c r="D798" s="163" t="s">
        <v>5681</v>
      </c>
      <c r="E798" s="163">
        <v>11</v>
      </c>
      <c r="F798" s="163" t="s">
        <v>2330</v>
      </c>
      <c r="G798" s="163" t="s">
        <v>2331</v>
      </c>
      <c r="H798" s="164">
        <v>84</v>
      </c>
      <c r="I798" s="163" t="s">
        <v>1270</v>
      </c>
      <c r="J798" s="164" t="s">
        <v>2348</v>
      </c>
      <c r="K798" s="163" t="s">
        <v>2311</v>
      </c>
      <c r="L798" s="163" t="s">
        <v>2333</v>
      </c>
      <c r="M798" s="163">
        <v>6</v>
      </c>
      <c r="N798" s="163" t="s">
        <v>2349</v>
      </c>
      <c r="O798" s="163" t="s">
        <v>5682</v>
      </c>
      <c r="P798" s="163" t="s">
        <v>2336</v>
      </c>
      <c r="Q798" s="163">
        <v>11369</v>
      </c>
      <c r="R798" s="165"/>
    </row>
    <row r="799" spans="1:18">
      <c r="A799" s="163" t="s">
        <v>5683</v>
      </c>
      <c r="B799" s="163" t="s">
        <v>5684</v>
      </c>
      <c r="C799" s="163" t="s">
        <v>2035</v>
      </c>
      <c r="D799" s="163" t="s">
        <v>5685</v>
      </c>
      <c r="E799" s="163">
        <v>11</v>
      </c>
      <c r="F799" s="163" t="s">
        <v>2330</v>
      </c>
      <c r="G799" s="163" t="s">
        <v>2331</v>
      </c>
      <c r="H799" s="164">
        <v>84</v>
      </c>
      <c r="I799" s="163" t="s">
        <v>1270</v>
      </c>
      <c r="J799" s="164" t="s">
        <v>4692</v>
      </c>
      <c r="K799" s="163" t="s">
        <v>2311</v>
      </c>
      <c r="L799" s="163" t="s">
        <v>2333</v>
      </c>
      <c r="M799" s="163">
        <v>6</v>
      </c>
      <c r="N799" s="163" t="s">
        <v>2904</v>
      </c>
      <c r="O799" s="163" t="s">
        <v>5686</v>
      </c>
      <c r="P799" s="163" t="s">
        <v>2336</v>
      </c>
      <c r="Q799" s="163">
        <v>11370</v>
      </c>
      <c r="R799" s="165"/>
    </row>
    <row r="800" spans="1:18">
      <c r="A800" s="163" t="s">
        <v>5687</v>
      </c>
      <c r="B800" s="163" t="s">
        <v>5688</v>
      </c>
      <c r="C800" s="163" t="s">
        <v>2036</v>
      </c>
      <c r="D800" s="163" t="s">
        <v>5689</v>
      </c>
      <c r="E800" s="163">
        <v>11</v>
      </c>
      <c r="F800" s="163" t="s">
        <v>2330</v>
      </c>
      <c r="G800" s="163" t="s">
        <v>2331</v>
      </c>
      <c r="H800" s="164">
        <v>84</v>
      </c>
      <c r="I800" s="163" t="s">
        <v>1270</v>
      </c>
      <c r="J800" s="164" t="s">
        <v>2390</v>
      </c>
      <c r="K800" s="163" t="s">
        <v>2311</v>
      </c>
      <c r="L800" s="163" t="s">
        <v>2333</v>
      </c>
      <c r="M800" s="163">
        <v>5</v>
      </c>
      <c r="N800" s="163" t="s">
        <v>2360</v>
      </c>
      <c r="O800" s="163" t="s">
        <v>5690</v>
      </c>
      <c r="P800" s="163" t="s">
        <v>2362</v>
      </c>
      <c r="Q800" s="163">
        <v>11371</v>
      </c>
      <c r="R800" s="165"/>
    </row>
    <row r="801" spans="1:18">
      <c r="A801" s="163" t="s">
        <v>5691</v>
      </c>
      <c r="B801" s="163" t="s">
        <v>5692</v>
      </c>
      <c r="C801" s="163" t="s">
        <v>2037</v>
      </c>
      <c r="D801" s="163" t="s">
        <v>5693</v>
      </c>
      <c r="E801" s="163">
        <v>11</v>
      </c>
      <c r="F801" s="163" t="s">
        <v>2330</v>
      </c>
      <c r="G801" s="163" t="s">
        <v>2331</v>
      </c>
      <c r="H801" s="164">
        <v>84</v>
      </c>
      <c r="I801" s="163" t="s">
        <v>1270</v>
      </c>
      <c r="J801" s="164" t="s">
        <v>5694</v>
      </c>
      <c r="K801" s="163" t="s">
        <v>2311</v>
      </c>
      <c r="L801" s="163" t="s">
        <v>2383</v>
      </c>
      <c r="M801" s="163">
        <v>13</v>
      </c>
      <c r="N801" s="163" t="s">
        <v>2384</v>
      </c>
      <c r="O801" s="163" t="s">
        <v>5695</v>
      </c>
      <c r="P801" s="163" t="s">
        <v>2386</v>
      </c>
      <c r="Q801" s="163">
        <v>11459</v>
      </c>
      <c r="R801" s="165"/>
    </row>
    <row r="802" spans="1:18">
      <c r="A802" s="163" t="s">
        <v>5696</v>
      </c>
      <c r="B802" s="163" t="s">
        <v>5697</v>
      </c>
      <c r="C802" s="163" t="s">
        <v>2038</v>
      </c>
      <c r="D802" s="163" t="s">
        <v>5698</v>
      </c>
      <c r="E802" s="163">
        <v>11</v>
      </c>
      <c r="F802" s="163" t="s">
        <v>2330</v>
      </c>
      <c r="G802" s="163" t="s">
        <v>2331</v>
      </c>
      <c r="H802" s="164">
        <v>84</v>
      </c>
      <c r="I802" s="163" t="s">
        <v>1270</v>
      </c>
      <c r="J802" s="164" t="s">
        <v>2390</v>
      </c>
      <c r="K802" s="163" t="s">
        <v>2311</v>
      </c>
      <c r="L802" s="163" t="s">
        <v>2333</v>
      </c>
      <c r="M802" s="163">
        <v>5</v>
      </c>
      <c r="N802" s="163" t="s">
        <v>2360</v>
      </c>
      <c r="O802" s="163" t="s">
        <v>5699</v>
      </c>
      <c r="P802" s="163" t="s">
        <v>2362</v>
      </c>
      <c r="Q802" s="163">
        <v>11654</v>
      </c>
      <c r="R802" s="165"/>
    </row>
    <row r="803" spans="1:18">
      <c r="A803" s="163" t="s">
        <v>5700</v>
      </c>
      <c r="B803" s="163" t="s">
        <v>5701</v>
      </c>
      <c r="C803" s="163" t="s">
        <v>2039</v>
      </c>
      <c r="D803" s="163" t="s">
        <v>5702</v>
      </c>
      <c r="E803" s="163">
        <v>11</v>
      </c>
      <c r="F803" s="163" t="s">
        <v>2330</v>
      </c>
      <c r="G803" s="163" t="s">
        <v>2331</v>
      </c>
      <c r="H803" s="164">
        <v>84</v>
      </c>
      <c r="I803" s="163" t="s">
        <v>1270</v>
      </c>
      <c r="J803" s="164" t="s">
        <v>2958</v>
      </c>
      <c r="K803" s="163" t="s">
        <v>2311</v>
      </c>
      <c r="L803" s="163" t="s">
        <v>2383</v>
      </c>
      <c r="M803" s="163">
        <v>12</v>
      </c>
      <c r="N803" s="163" t="s">
        <v>2396</v>
      </c>
      <c r="O803" s="163" t="s">
        <v>5703</v>
      </c>
      <c r="P803" s="163" t="s">
        <v>2398</v>
      </c>
      <c r="Q803" s="163">
        <v>14138</v>
      </c>
      <c r="R803" s="165"/>
    </row>
    <row r="804" spans="1:18">
      <c r="A804" s="163" t="s">
        <v>5704</v>
      </c>
      <c r="B804" s="163" t="s">
        <v>5705</v>
      </c>
      <c r="C804" s="163" t="s">
        <v>2016</v>
      </c>
      <c r="D804" s="163" t="s">
        <v>1269</v>
      </c>
      <c r="E804" s="163">
        <v>11</v>
      </c>
      <c r="F804" s="163" t="s">
        <v>2319</v>
      </c>
      <c r="G804" s="163" t="s">
        <v>2320</v>
      </c>
      <c r="H804" s="164">
        <v>85</v>
      </c>
      <c r="I804" s="163" t="s">
        <v>1269</v>
      </c>
      <c r="J804" s="164" t="s">
        <v>5706</v>
      </c>
      <c r="K804" s="163" t="s">
        <v>2311</v>
      </c>
      <c r="L804" s="163" t="s">
        <v>2311</v>
      </c>
      <c r="M804" s="163">
        <v>16</v>
      </c>
      <c r="N804" s="163" t="s">
        <v>2774</v>
      </c>
      <c r="O804" s="163" t="s">
        <v>5707</v>
      </c>
      <c r="P804" s="163" t="s">
        <v>2652</v>
      </c>
      <c r="Q804" s="163">
        <v>10743</v>
      </c>
      <c r="R804" s="165"/>
    </row>
    <row r="805" spans="1:18">
      <c r="A805" s="163" t="s">
        <v>5708</v>
      </c>
      <c r="B805" s="163" t="s">
        <v>5709</v>
      </c>
      <c r="C805" s="163" t="s">
        <v>2017</v>
      </c>
      <c r="D805" s="163" t="s">
        <v>5710</v>
      </c>
      <c r="E805" s="163">
        <v>11</v>
      </c>
      <c r="F805" s="163" t="s">
        <v>2330</v>
      </c>
      <c r="G805" s="163" t="s">
        <v>2331</v>
      </c>
      <c r="H805" s="164">
        <v>85</v>
      </c>
      <c r="I805" s="163" t="s">
        <v>1269</v>
      </c>
      <c r="J805" s="164" t="s">
        <v>3346</v>
      </c>
      <c r="K805" s="163" t="s">
        <v>2311</v>
      </c>
      <c r="L805" s="163" t="s">
        <v>2450</v>
      </c>
      <c r="M805" s="163">
        <v>2</v>
      </c>
      <c r="N805" s="163" t="s">
        <v>2451</v>
      </c>
      <c r="O805" s="163" t="s">
        <v>5711</v>
      </c>
      <c r="P805" s="163" t="s">
        <v>2453</v>
      </c>
      <c r="Q805" s="163">
        <v>11323</v>
      </c>
      <c r="R805" s="165"/>
    </row>
    <row r="806" spans="1:18">
      <c r="A806" s="163" t="s">
        <v>5712</v>
      </c>
      <c r="B806" s="163" t="s">
        <v>5713</v>
      </c>
      <c r="C806" s="163" t="s">
        <v>2018</v>
      </c>
      <c r="D806" s="163" t="s">
        <v>5714</v>
      </c>
      <c r="E806" s="163">
        <v>11</v>
      </c>
      <c r="F806" s="163" t="s">
        <v>2330</v>
      </c>
      <c r="G806" s="163" t="s">
        <v>2331</v>
      </c>
      <c r="H806" s="164">
        <v>85</v>
      </c>
      <c r="I806" s="163" t="s">
        <v>1269</v>
      </c>
      <c r="J806" s="164" t="s">
        <v>2390</v>
      </c>
      <c r="K806" s="163" t="s">
        <v>2311</v>
      </c>
      <c r="L806" s="163" t="s">
        <v>2333</v>
      </c>
      <c r="M806" s="163">
        <v>5</v>
      </c>
      <c r="N806" s="163" t="s">
        <v>2360</v>
      </c>
      <c r="O806" s="163" t="s">
        <v>5715</v>
      </c>
      <c r="P806" s="163" t="s">
        <v>2362</v>
      </c>
      <c r="Q806" s="163">
        <v>11372</v>
      </c>
      <c r="R806" s="165"/>
    </row>
    <row r="807" spans="1:18">
      <c r="A807" s="163" t="s">
        <v>5716</v>
      </c>
      <c r="B807" s="163" t="s">
        <v>5717</v>
      </c>
      <c r="C807" s="163" t="s">
        <v>2019</v>
      </c>
      <c r="D807" s="163" t="s">
        <v>5718</v>
      </c>
      <c r="E807" s="163">
        <v>11</v>
      </c>
      <c r="F807" s="163" t="s">
        <v>2330</v>
      </c>
      <c r="G807" s="163" t="s">
        <v>2331</v>
      </c>
      <c r="H807" s="164">
        <v>85</v>
      </c>
      <c r="I807" s="163" t="s">
        <v>1269</v>
      </c>
      <c r="J807" s="164" t="s">
        <v>2735</v>
      </c>
      <c r="K807" s="163" t="s">
        <v>2311</v>
      </c>
      <c r="L807" s="163" t="s">
        <v>2333</v>
      </c>
      <c r="M807" s="163">
        <v>6</v>
      </c>
      <c r="N807" s="163" t="s">
        <v>2334</v>
      </c>
      <c r="O807" s="163" t="s">
        <v>5719</v>
      </c>
      <c r="P807" s="163" t="s">
        <v>2336</v>
      </c>
      <c r="Q807" s="163">
        <v>11373</v>
      </c>
      <c r="R807" s="165"/>
    </row>
    <row r="808" spans="1:18">
      <c r="A808" s="163" t="s">
        <v>5720</v>
      </c>
      <c r="B808" s="163" t="s">
        <v>5721</v>
      </c>
      <c r="C808" s="163" t="s">
        <v>2020</v>
      </c>
      <c r="D808" s="163" t="s">
        <v>5722</v>
      </c>
      <c r="E808" s="163">
        <v>11</v>
      </c>
      <c r="F808" s="163" t="s">
        <v>2330</v>
      </c>
      <c r="G808" s="163" t="s">
        <v>2331</v>
      </c>
      <c r="H808" s="164">
        <v>85</v>
      </c>
      <c r="I808" s="163" t="s">
        <v>1269</v>
      </c>
      <c r="J808" s="164" t="s">
        <v>3491</v>
      </c>
      <c r="K808" s="163" t="s">
        <v>2311</v>
      </c>
      <c r="L808" s="163" t="s">
        <v>2450</v>
      </c>
      <c r="M808" s="163">
        <v>2</v>
      </c>
      <c r="N808" s="163" t="s">
        <v>2451</v>
      </c>
      <c r="O808" s="163" t="s">
        <v>5723</v>
      </c>
      <c r="P808" s="163" t="s">
        <v>2453</v>
      </c>
      <c r="Q808" s="163">
        <v>11374</v>
      </c>
      <c r="R808" s="165"/>
    </row>
    <row r="809" spans="1:18">
      <c r="A809" s="163" t="s">
        <v>5724</v>
      </c>
      <c r="B809" s="163" t="s">
        <v>5725</v>
      </c>
      <c r="C809" s="163" t="s">
        <v>1977</v>
      </c>
      <c r="D809" s="163" t="s">
        <v>5726</v>
      </c>
      <c r="E809" s="163">
        <v>11</v>
      </c>
      <c r="F809" s="163" t="s">
        <v>2319</v>
      </c>
      <c r="G809" s="163" t="s">
        <v>2320</v>
      </c>
      <c r="H809" s="164">
        <v>86</v>
      </c>
      <c r="I809" s="163" t="s">
        <v>1265</v>
      </c>
      <c r="J809" s="164" t="s">
        <v>2962</v>
      </c>
      <c r="K809" s="163" t="s">
        <v>2322</v>
      </c>
      <c r="L809" s="163" t="s">
        <v>2311</v>
      </c>
      <c r="M809" s="163">
        <v>17</v>
      </c>
      <c r="N809" s="163" t="s">
        <v>2457</v>
      </c>
      <c r="O809" s="163" t="s">
        <v>5727</v>
      </c>
      <c r="P809" s="163" t="s">
        <v>2459</v>
      </c>
      <c r="Q809" s="163">
        <v>10744</v>
      </c>
      <c r="R809" s="165"/>
    </row>
    <row r="810" spans="1:18">
      <c r="A810" s="163" t="s">
        <v>5728</v>
      </c>
      <c r="B810" s="163" t="s">
        <v>5729</v>
      </c>
      <c r="C810" s="163" t="s">
        <v>1978</v>
      </c>
      <c r="D810" s="163" t="s">
        <v>5730</v>
      </c>
      <c r="E810" s="163">
        <v>11</v>
      </c>
      <c r="F810" s="163" t="s">
        <v>2330</v>
      </c>
      <c r="G810" s="163" t="s">
        <v>2331</v>
      </c>
      <c r="H810" s="164">
        <v>86</v>
      </c>
      <c r="I810" s="163" t="s">
        <v>1265</v>
      </c>
      <c r="J810" s="164" t="s">
        <v>2994</v>
      </c>
      <c r="K810" s="163" t="s">
        <v>2322</v>
      </c>
      <c r="L810" s="163" t="s">
        <v>2450</v>
      </c>
      <c r="M810" s="163">
        <v>2</v>
      </c>
      <c r="N810" s="163" t="s">
        <v>2646</v>
      </c>
      <c r="O810" s="163" t="s">
        <v>5731</v>
      </c>
      <c r="P810" s="163" t="s">
        <v>2453</v>
      </c>
      <c r="Q810" s="163">
        <v>11375</v>
      </c>
      <c r="R810" s="165"/>
    </row>
    <row r="811" spans="1:18">
      <c r="A811" s="163" t="s">
        <v>5732</v>
      </c>
      <c r="B811" s="163" t="s">
        <v>5733</v>
      </c>
      <c r="C811" s="163" t="s">
        <v>1979</v>
      </c>
      <c r="D811" s="163" t="s">
        <v>5734</v>
      </c>
      <c r="E811" s="163">
        <v>11</v>
      </c>
      <c r="F811" s="163" t="s">
        <v>2330</v>
      </c>
      <c r="G811" s="163" t="s">
        <v>2331</v>
      </c>
      <c r="H811" s="164">
        <v>86</v>
      </c>
      <c r="I811" s="163" t="s">
        <v>1265</v>
      </c>
      <c r="J811" s="164" t="s">
        <v>2696</v>
      </c>
      <c r="K811" s="163" t="s">
        <v>2322</v>
      </c>
      <c r="L811" s="163" t="s">
        <v>2333</v>
      </c>
      <c r="M811" s="163">
        <v>7</v>
      </c>
      <c r="N811" s="163" t="s">
        <v>2349</v>
      </c>
      <c r="O811" s="163" t="s">
        <v>5735</v>
      </c>
      <c r="P811" s="163" t="s">
        <v>2726</v>
      </c>
      <c r="Q811" s="163">
        <v>11376</v>
      </c>
      <c r="R811" s="165"/>
    </row>
    <row r="812" spans="1:18">
      <c r="A812" s="163" t="s">
        <v>5736</v>
      </c>
      <c r="B812" s="163" t="s">
        <v>5737</v>
      </c>
      <c r="C812" s="163" t="s">
        <v>1980</v>
      </c>
      <c r="D812" s="163" t="s">
        <v>5738</v>
      </c>
      <c r="E812" s="163">
        <v>11</v>
      </c>
      <c r="F812" s="163" t="s">
        <v>2330</v>
      </c>
      <c r="G812" s="163" t="s">
        <v>2331</v>
      </c>
      <c r="H812" s="164">
        <v>86</v>
      </c>
      <c r="I812" s="163" t="s">
        <v>1265</v>
      </c>
      <c r="J812" s="164" t="s">
        <v>2730</v>
      </c>
      <c r="K812" s="163" t="s">
        <v>2322</v>
      </c>
      <c r="L812" s="163" t="s">
        <v>2333</v>
      </c>
      <c r="M812" s="163">
        <v>5</v>
      </c>
      <c r="N812" s="163" t="s">
        <v>2334</v>
      </c>
      <c r="O812" s="163" t="s">
        <v>5739</v>
      </c>
      <c r="P812" s="163" t="s">
        <v>2362</v>
      </c>
      <c r="Q812" s="163">
        <v>11377</v>
      </c>
      <c r="R812" s="165"/>
    </row>
    <row r="813" spans="1:18">
      <c r="A813" s="163" t="s">
        <v>5740</v>
      </c>
      <c r="B813" s="163" t="s">
        <v>5741</v>
      </c>
      <c r="C813" s="163" t="s">
        <v>1981</v>
      </c>
      <c r="D813" s="163" t="s">
        <v>5742</v>
      </c>
      <c r="E813" s="163">
        <v>11</v>
      </c>
      <c r="F813" s="163" t="s">
        <v>2330</v>
      </c>
      <c r="G813" s="163" t="s">
        <v>2331</v>
      </c>
      <c r="H813" s="164">
        <v>86</v>
      </c>
      <c r="I813" s="163" t="s">
        <v>1265</v>
      </c>
      <c r="J813" s="164" t="s">
        <v>2390</v>
      </c>
      <c r="K813" s="163" t="s">
        <v>2322</v>
      </c>
      <c r="L813" s="163" t="s">
        <v>2450</v>
      </c>
      <c r="M813" s="163">
        <v>3</v>
      </c>
      <c r="N813" s="163" t="s">
        <v>2646</v>
      </c>
      <c r="O813" s="163" t="s">
        <v>5743</v>
      </c>
      <c r="P813" s="163" t="s">
        <v>3038</v>
      </c>
      <c r="Q813" s="163">
        <v>11378</v>
      </c>
      <c r="R813" s="165"/>
    </row>
    <row r="814" spans="1:18">
      <c r="A814" s="163" t="s">
        <v>5744</v>
      </c>
      <c r="B814" s="163" t="s">
        <v>5745</v>
      </c>
      <c r="C814" s="163" t="s">
        <v>1982</v>
      </c>
      <c r="D814" s="163" t="s">
        <v>5746</v>
      </c>
      <c r="E814" s="163">
        <v>11</v>
      </c>
      <c r="F814" s="163" t="s">
        <v>2330</v>
      </c>
      <c r="G814" s="163" t="s">
        <v>2331</v>
      </c>
      <c r="H814" s="164">
        <v>86</v>
      </c>
      <c r="I814" s="163" t="s">
        <v>1265</v>
      </c>
      <c r="J814" s="164" t="s">
        <v>5629</v>
      </c>
      <c r="K814" s="163" t="s">
        <v>2322</v>
      </c>
      <c r="L814" s="163" t="s">
        <v>2383</v>
      </c>
      <c r="M814" s="163">
        <v>13</v>
      </c>
      <c r="N814" s="163" t="s">
        <v>2384</v>
      </c>
      <c r="O814" s="163" t="s">
        <v>5747</v>
      </c>
      <c r="P814" s="163" t="s">
        <v>2386</v>
      </c>
      <c r="Q814" s="163">
        <v>11379</v>
      </c>
      <c r="R814" s="165"/>
    </row>
    <row r="815" spans="1:18">
      <c r="A815" s="163" t="s">
        <v>5748</v>
      </c>
      <c r="B815" s="163" t="s">
        <v>5749</v>
      </c>
      <c r="C815" s="163" t="s">
        <v>1983</v>
      </c>
      <c r="D815" s="163" t="s">
        <v>5750</v>
      </c>
      <c r="E815" s="163">
        <v>11</v>
      </c>
      <c r="F815" s="163" t="s">
        <v>2330</v>
      </c>
      <c r="G815" s="163" t="s">
        <v>2331</v>
      </c>
      <c r="H815" s="164">
        <v>86</v>
      </c>
      <c r="I815" s="163" t="s">
        <v>1265</v>
      </c>
      <c r="J815" s="164" t="s">
        <v>3860</v>
      </c>
      <c r="K815" s="163" t="s">
        <v>2322</v>
      </c>
      <c r="L815" s="163" t="s">
        <v>2450</v>
      </c>
      <c r="M815" s="163">
        <v>3</v>
      </c>
      <c r="N815" s="163" t="s">
        <v>2646</v>
      </c>
      <c r="O815" s="163" t="s">
        <v>5751</v>
      </c>
      <c r="P815" s="163" t="s">
        <v>3038</v>
      </c>
      <c r="Q815" s="163">
        <v>11380</v>
      </c>
      <c r="R815" s="165"/>
    </row>
    <row r="816" spans="1:18">
      <c r="A816" s="163" t="s">
        <v>5752</v>
      </c>
      <c r="B816" s="163" t="s">
        <v>5753</v>
      </c>
      <c r="C816" s="163" t="s">
        <v>1984</v>
      </c>
      <c r="D816" s="163" t="s">
        <v>5754</v>
      </c>
      <c r="E816" s="163">
        <v>11</v>
      </c>
      <c r="F816" s="163" t="s">
        <v>2330</v>
      </c>
      <c r="G816" s="163" t="s">
        <v>2331</v>
      </c>
      <c r="H816" s="164">
        <v>86</v>
      </c>
      <c r="I816" s="163" t="s">
        <v>1265</v>
      </c>
      <c r="J816" s="164" t="s">
        <v>3419</v>
      </c>
      <c r="K816" s="163" t="s">
        <v>2322</v>
      </c>
      <c r="L816" s="163" t="s">
        <v>2333</v>
      </c>
      <c r="M816" s="163">
        <v>5</v>
      </c>
      <c r="N816" s="163" t="s">
        <v>2360</v>
      </c>
      <c r="O816" s="163" t="s">
        <v>5755</v>
      </c>
      <c r="P816" s="163" t="s">
        <v>2362</v>
      </c>
      <c r="Q816" s="163">
        <v>11381</v>
      </c>
      <c r="R816" s="165"/>
    </row>
    <row r="817" spans="1:18">
      <c r="A817" s="163" t="s">
        <v>5756</v>
      </c>
      <c r="B817" s="163" t="s">
        <v>5757</v>
      </c>
      <c r="C817" s="163" t="s">
        <v>1985</v>
      </c>
      <c r="D817" s="163" t="s">
        <v>5758</v>
      </c>
      <c r="E817" s="163">
        <v>11</v>
      </c>
      <c r="F817" s="163" t="s">
        <v>2330</v>
      </c>
      <c r="G817" s="163" t="s">
        <v>2331</v>
      </c>
      <c r="H817" s="164">
        <v>86</v>
      </c>
      <c r="I817" s="163" t="s">
        <v>1265</v>
      </c>
      <c r="J817" s="164" t="s">
        <v>3333</v>
      </c>
      <c r="K817" s="163" t="s">
        <v>2322</v>
      </c>
      <c r="L817" s="163" t="s">
        <v>2333</v>
      </c>
      <c r="M817" s="163">
        <v>5</v>
      </c>
      <c r="N817" s="163" t="s">
        <v>2360</v>
      </c>
      <c r="O817" s="163" t="s">
        <v>5759</v>
      </c>
      <c r="P817" s="163" t="s">
        <v>2362</v>
      </c>
      <c r="Q817" s="163">
        <v>11382</v>
      </c>
      <c r="R817" s="165"/>
    </row>
    <row r="818" spans="1:18">
      <c r="A818" s="163" t="s">
        <v>5760</v>
      </c>
      <c r="B818" s="163" t="s">
        <v>5761</v>
      </c>
      <c r="C818" s="163" t="s">
        <v>1986</v>
      </c>
      <c r="D818" s="163" t="s">
        <v>5762</v>
      </c>
      <c r="E818" s="163">
        <v>11</v>
      </c>
      <c r="F818" s="163" t="s">
        <v>2330</v>
      </c>
      <c r="G818" s="163" t="s">
        <v>2331</v>
      </c>
      <c r="H818" s="164">
        <v>86</v>
      </c>
      <c r="I818" s="163" t="s">
        <v>1265</v>
      </c>
      <c r="J818" s="164" t="s">
        <v>2372</v>
      </c>
      <c r="K818" s="163" t="s">
        <v>2322</v>
      </c>
      <c r="L818" s="163" t="s">
        <v>2333</v>
      </c>
      <c r="M818" s="163">
        <v>7</v>
      </c>
      <c r="N818" s="163" t="s">
        <v>2349</v>
      </c>
      <c r="O818" s="163" t="s">
        <v>5763</v>
      </c>
      <c r="P818" s="163" t="s">
        <v>2726</v>
      </c>
      <c r="Q818" s="163">
        <v>11383</v>
      </c>
      <c r="R818" s="165"/>
    </row>
    <row r="819" spans="1:18">
      <c r="A819" s="163" t="s">
        <v>5764</v>
      </c>
      <c r="B819" s="163" t="s">
        <v>5765</v>
      </c>
      <c r="C819" s="163" t="s">
        <v>1987</v>
      </c>
      <c r="D819" s="163" t="s">
        <v>5766</v>
      </c>
      <c r="E819" s="163">
        <v>11</v>
      </c>
      <c r="F819" s="163" t="s">
        <v>2330</v>
      </c>
      <c r="G819" s="163" t="s">
        <v>2331</v>
      </c>
      <c r="H819" s="164">
        <v>86</v>
      </c>
      <c r="I819" s="163" t="s">
        <v>1265</v>
      </c>
      <c r="J819" s="164" t="s">
        <v>2390</v>
      </c>
      <c r="K819" s="163" t="s">
        <v>2322</v>
      </c>
      <c r="L819" s="163" t="s">
        <v>2450</v>
      </c>
      <c r="M819" s="163">
        <v>3</v>
      </c>
      <c r="N819" s="163" t="s">
        <v>2646</v>
      </c>
      <c r="O819" s="163" t="s">
        <v>5767</v>
      </c>
      <c r="P819" s="163" t="s">
        <v>3038</v>
      </c>
      <c r="Q819" s="163">
        <v>11385</v>
      </c>
      <c r="R819" s="165"/>
    </row>
    <row r="820" spans="1:18">
      <c r="A820" s="163" t="s">
        <v>5768</v>
      </c>
      <c r="B820" s="163" t="s">
        <v>5769</v>
      </c>
      <c r="C820" s="163" t="s">
        <v>2095</v>
      </c>
      <c r="D820" s="163" t="s">
        <v>5770</v>
      </c>
      <c r="E820" s="163">
        <v>12</v>
      </c>
      <c r="F820" s="163" t="s">
        <v>2308</v>
      </c>
      <c r="G820" s="163" t="s">
        <v>2309</v>
      </c>
      <c r="H820" s="164">
        <v>90</v>
      </c>
      <c r="I820" s="163" t="s">
        <v>1276</v>
      </c>
      <c r="J820" s="164" t="s">
        <v>5771</v>
      </c>
      <c r="K820" s="163" t="s">
        <v>2311</v>
      </c>
      <c r="L820" s="163" t="s">
        <v>2312</v>
      </c>
      <c r="M820" s="163">
        <v>18</v>
      </c>
      <c r="N820" s="163" t="s">
        <v>2313</v>
      </c>
      <c r="O820" s="163" t="s">
        <v>5772</v>
      </c>
      <c r="P820" s="163" t="s">
        <v>2315</v>
      </c>
      <c r="Q820" s="163">
        <v>10682</v>
      </c>
      <c r="R820" s="165"/>
    </row>
    <row r="821" spans="1:18">
      <c r="A821" s="163" t="s">
        <v>5773</v>
      </c>
      <c r="B821" s="163" t="s">
        <v>5774</v>
      </c>
      <c r="C821" s="163" t="s">
        <v>2096</v>
      </c>
      <c r="D821" s="163" t="s">
        <v>1276</v>
      </c>
      <c r="E821" s="163">
        <v>12</v>
      </c>
      <c r="F821" s="163" t="s">
        <v>2319</v>
      </c>
      <c r="G821" s="163" t="s">
        <v>2320</v>
      </c>
      <c r="H821" s="164">
        <v>90</v>
      </c>
      <c r="I821" s="163" t="s">
        <v>1276</v>
      </c>
      <c r="J821" s="164" t="s">
        <v>5775</v>
      </c>
      <c r="K821" s="163" t="s">
        <v>2311</v>
      </c>
      <c r="L821" s="163" t="s">
        <v>2311</v>
      </c>
      <c r="M821" s="163">
        <v>17</v>
      </c>
      <c r="N821" s="163" t="s">
        <v>2457</v>
      </c>
      <c r="O821" s="163" t="s">
        <v>5776</v>
      </c>
      <c r="P821" s="163" t="s">
        <v>2459</v>
      </c>
      <c r="Q821" s="163">
        <v>10745</v>
      </c>
      <c r="R821" s="165"/>
    </row>
    <row r="822" spans="1:18">
      <c r="A822" s="163" t="s">
        <v>5777</v>
      </c>
      <c r="B822" s="163" t="s">
        <v>5778</v>
      </c>
      <c r="C822" s="163" t="s">
        <v>2097</v>
      </c>
      <c r="D822" s="163" t="s">
        <v>5779</v>
      </c>
      <c r="E822" s="163">
        <v>12</v>
      </c>
      <c r="F822" s="163" t="s">
        <v>2330</v>
      </c>
      <c r="G822" s="163" t="s">
        <v>2331</v>
      </c>
      <c r="H822" s="164">
        <v>90</v>
      </c>
      <c r="I822" s="163" t="s">
        <v>1276</v>
      </c>
      <c r="J822" s="164" t="s">
        <v>2390</v>
      </c>
      <c r="K822" s="163" t="s">
        <v>2322</v>
      </c>
      <c r="L822" s="163" t="s">
        <v>2333</v>
      </c>
      <c r="M822" s="163">
        <v>6</v>
      </c>
      <c r="N822" s="163" t="s">
        <v>2334</v>
      </c>
      <c r="O822" s="163" t="s">
        <v>5780</v>
      </c>
      <c r="P822" s="163" t="s">
        <v>2336</v>
      </c>
      <c r="Q822" s="163">
        <v>11386</v>
      </c>
      <c r="R822" s="165"/>
    </row>
    <row r="823" spans="1:18">
      <c r="A823" s="163" t="s">
        <v>5781</v>
      </c>
      <c r="B823" s="163" t="s">
        <v>5782</v>
      </c>
      <c r="C823" s="163" t="s">
        <v>2098</v>
      </c>
      <c r="D823" s="163" t="s">
        <v>5783</v>
      </c>
      <c r="E823" s="163">
        <v>12</v>
      </c>
      <c r="F823" s="163" t="s">
        <v>2330</v>
      </c>
      <c r="G823" s="163" t="s">
        <v>2331</v>
      </c>
      <c r="H823" s="164">
        <v>90</v>
      </c>
      <c r="I823" s="163" t="s">
        <v>1276</v>
      </c>
      <c r="J823" s="164" t="s">
        <v>2760</v>
      </c>
      <c r="K823" s="163" t="s">
        <v>2311</v>
      </c>
      <c r="L823" s="163" t="s">
        <v>2333</v>
      </c>
      <c r="M823" s="163">
        <v>7</v>
      </c>
      <c r="N823" s="163" t="s">
        <v>2904</v>
      </c>
      <c r="O823" s="163" t="s">
        <v>5784</v>
      </c>
      <c r="P823" s="163" t="s">
        <v>2726</v>
      </c>
      <c r="Q823" s="163">
        <v>11387</v>
      </c>
      <c r="R823" s="165"/>
    </row>
    <row r="824" spans="1:18">
      <c r="A824" s="163" t="s">
        <v>5785</v>
      </c>
      <c r="B824" s="163" t="s">
        <v>5786</v>
      </c>
      <c r="C824" s="163" t="s">
        <v>2099</v>
      </c>
      <c r="D824" s="163" t="s">
        <v>5787</v>
      </c>
      <c r="E824" s="163">
        <v>12</v>
      </c>
      <c r="F824" s="163" t="s">
        <v>2330</v>
      </c>
      <c r="G824" s="163" t="s">
        <v>2331</v>
      </c>
      <c r="H824" s="164">
        <v>90</v>
      </c>
      <c r="I824" s="163" t="s">
        <v>1276</v>
      </c>
      <c r="J824" s="164" t="s">
        <v>5788</v>
      </c>
      <c r="K824" s="163" t="s">
        <v>2311</v>
      </c>
      <c r="L824" s="163" t="s">
        <v>2383</v>
      </c>
      <c r="M824" s="163">
        <v>13</v>
      </c>
      <c r="N824" s="163" t="s">
        <v>2396</v>
      </c>
      <c r="O824" s="163" t="s">
        <v>5789</v>
      </c>
      <c r="P824" s="163" t="s">
        <v>2386</v>
      </c>
      <c r="Q824" s="163">
        <v>11388</v>
      </c>
      <c r="R824" s="165"/>
    </row>
    <row r="825" spans="1:18">
      <c r="A825" s="163" t="s">
        <v>5790</v>
      </c>
      <c r="B825" s="163" t="s">
        <v>5791</v>
      </c>
      <c r="C825" s="163" t="s">
        <v>2100</v>
      </c>
      <c r="D825" s="163" t="s">
        <v>5792</v>
      </c>
      <c r="E825" s="163">
        <v>12</v>
      </c>
      <c r="F825" s="163" t="s">
        <v>2330</v>
      </c>
      <c r="G825" s="163" t="s">
        <v>2331</v>
      </c>
      <c r="H825" s="164">
        <v>90</v>
      </c>
      <c r="I825" s="163" t="s">
        <v>1276</v>
      </c>
      <c r="J825" s="164" t="s">
        <v>2348</v>
      </c>
      <c r="K825" s="163" t="s">
        <v>2311</v>
      </c>
      <c r="L825" s="163" t="s">
        <v>2333</v>
      </c>
      <c r="M825" s="163">
        <v>7</v>
      </c>
      <c r="N825" s="163" t="s">
        <v>2349</v>
      </c>
      <c r="O825" s="163" t="s">
        <v>5793</v>
      </c>
      <c r="P825" s="163" t="s">
        <v>2726</v>
      </c>
      <c r="Q825" s="163">
        <v>11390</v>
      </c>
      <c r="R825" s="165"/>
    </row>
    <row r="826" spans="1:18">
      <c r="A826" s="163" t="s">
        <v>5794</v>
      </c>
      <c r="B826" s="163" t="s">
        <v>5795</v>
      </c>
      <c r="C826" s="163" t="s">
        <v>2101</v>
      </c>
      <c r="D826" s="163" t="s">
        <v>5796</v>
      </c>
      <c r="E826" s="163">
        <v>12</v>
      </c>
      <c r="F826" s="163" t="s">
        <v>2330</v>
      </c>
      <c r="G826" s="163" t="s">
        <v>2331</v>
      </c>
      <c r="H826" s="164">
        <v>90</v>
      </c>
      <c r="I826" s="163" t="s">
        <v>1276</v>
      </c>
      <c r="J826" s="164" t="s">
        <v>2395</v>
      </c>
      <c r="K826" s="163" t="s">
        <v>2311</v>
      </c>
      <c r="L826" s="163" t="s">
        <v>2333</v>
      </c>
      <c r="M826" s="163">
        <v>7</v>
      </c>
      <c r="N826" s="163" t="s">
        <v>2349</v>
      </c>
      <c r="O826" s="163" t="s">
        <v>5797</v>
      </c>
      <c r="P826" s="163" t="s">
        <v>2726</v>
      </c>
      <c r="Q826" s="163">
        <v>11391</v>
      </c>
      <c r="R826" s="165"/>
    </row>
    <row r="827" spans="1:18">
      <c r="A827" s="163" t="s">
        <v>5798</v>
      </c>
      <c r="B827" s="163" t="s">
        <v>5799</v>
      </c>
      <c r="C827" s="163" t="s">
        <v>2102</v>
      </c>
      <c r="D827" s="163" t="s">
        <v>5800</v>
      </c>
      <c r="E827" s="163">
        <v>12</v>
      </c>
      <c r="F827" s="163" t="s">
        <v>2330</v>
      </c>
      <c r="G827" s="163" t="s">
        <v>2331</v>
      </c>
      <c r="H827" s="164">
        <v>90</v>
      </c>
      <c r="I827" s="163" t="s">
        <v>1276</v>
      </c>
      <c r="J827" s="164" t="s">
        <v>2348</v>
      </c>
      <c r="K827" s="163" t="s">
        <v>2311</v>
      </c>
      <c r="L827" s="163" t="s">
        <v>2341</v>
      </c>
      <c r="M827" s="163">
        <v>9</v>
      </c>
      <c r="N827" s="163" t="s">
        <v>2342</v>
      </c>
      <c r="O827" s="163" t="s">
        <v>5801</v>
      </c>
      <c r="P827" s="163" t="s">
        <v>2404</v>
      </c>
      <c r="Q827" s="163">
        <v>11392</v>
      </c>
      <c r="R827" s="165"/>
    </row>
    <row r="828" spans="1:18">
      <c r="A828" s="163" t="s">
        <v>5802</v>
      </c>
      <c r="B828" s="163" t="s">
        <v>5803</v>
      </c>
      <c r="C828" s="163" t="s">
        <v>2103</v>
      </c>
      <c r="D828" s="163" t="s">
        <v>5804</v>
      </c>
      <c r="E828" s="163">
        <v>12</v>
      </c>
      <c r="F828" s="163" t="s">
        <v>2330</v>
      </c>
      <c r="G828" s="163" t="s">
        <v>2331</v>
      </c>
      <c r="H828" s="164">
        <v>90</v>
      </c>
      <c r="I828" s="163" t="s">
        <v>1276</v>
      </c>
      <c r="J828" s="164" t="s">
        <v>2440</v>
      </c>
      <c r="K828" s="163" t="s">
        <v>2311</v>
      </c>
      <c r="L828" s="163" t="s">
        <v>2333</v>
      </c>
      <c r="M828" s="163">
        <v>5</v>
      </c>
      <c r="N828" s="163" t="s">
        <v>2360</v>
      </c>
      <c r="O828" s="163" t="s">
        <v>5805</v>
      </c>
      <c r="P828" s="163" t="s">
        <v>2362</v>
      </c>
      <c r="Q828" s="163">
        <v>11393</v>
      </c>
      <c r="R828" s="165"/>
    </row>
    <row r="829" spans="1:18">
      <c r="A829" s="163" t="s">
        <v>5806</v>
      </c>
      <c r="B829" s="163" t="s">
        <v>5807</v>
      </c>
      <c r="C829" s="163" t="s">
        <v>2104</v>
      </c>
      <c r="D829" s="163" t="s">
        <v>5808</v>
      </c>
      <c r="E829" s="163">
        <v>12</v>
      </c>
      <c r="F829" s="163" t="s">
        <v>2330</v>
      </c>
      <c r="G829" s="163" t="s">
        <v>2331</v>
      </c>
      <c r="H829" s="164">
        <v>90</v>
      </c>
      <c r="I829" s="163" t="s">
        <v>1276</v>
      </c>
      <c r="J829" s="164" t="s">
        <v>2426</v>
      </c>
      <c r="K829" s="163" t="s">
        <v>2311</v>
      </c>
      <c r="L829" s="163" t="s">
        <v>2333</v>
      </c>
      <c r="M829" s="163">
        <v>6</v>
      </c>
      <c r="N829" s="163" t="s">
        <v>2349</v>
      </c>
      <c r="O829" s="163" t="s">
        <v>5809</v>
      </c>
      <c r="P829" s="163" t="s">
        <v>2336</v>
      </c>
      <c r="Q829" s="163">
        <v>11394</v>
      </c>
      <c r="R829" s="165"/>
    </row>
    <row r="830" spans="1:18">
      <c r="A830" s="163" t="s">
        <v>5810</v>
      </c>
      <c r="B830" s="163" t="s">
        <v>5811</v>
      </c>
      <c r="C830" s="163" t="s">
        <v>2105</v>
      </c>
      <c r="D830" s="163" t="s">
        <v>5812</v>
      </c>
      <c r="E830" s="163">
        <v>12</v>
      </c>
      <c r="F830" s="163" t="s">
        <v>2330</v>
      </c>
      <c r="G830" s="163" t="s">
        <v>2331</v>
      </c>
      <c r="H830" s="164">
        <v>90</v>
      </c>
      <c r="I830" s="163" t="s">
        <v>1276</v>
      </c>
      <c r="J830" s="164" t="s">
        <v>2390</v>
      </c>
      <c r="K830" s="163" t="s">
        <v>2311</v>
      </c>
      <c r="L830" s="163" t="s">
        <v>2333</v>
      </c>
      <c r="M830" s="163">
        <v>6</v>
      </c>
      <c r="N830" s="163" t="s">
        <v>2904</v>
      </c>
      <c r="O830" s="163" t="s">
        <v>5813</v>
      </c>
      <c r="P830" s="163" t="s">
        <v>2336</v>
      </c>
      <c r="Q830" s="163">
        <v>11395</v>
      </c>
      <c r="R830" s="165"/>
    </row>
    <row r="831" spans="1:18">
      <c r="A831" s="163" t="s">
        <v>5814</v>
      </c>
      <c r="B831" s="163" t="s">
        <v>5815</v>
      </c>
      <c r="C831" s="163" t="s">
        <v>2106</v>
      </c>
      <c r="D831" s="163" t="s">
        <v>5816</v>
      </c>
      <c r="E831" s="163">
        <v>12</v>
      </c>
      <c r="F831" s="163" t="s">
        <v>2330</v>
      </c>
      <c r="G831" s="163" t="s">
        <v>2331</v>
      </c>
      <c r="H831" s="164">
        <v>90</v>
      </c>
      <c r="I831" s="163" t="s">
        <v>1276</v>
      </c>
      <c r="J831" s="164" t="s">
        <v>4346</v>
      </c>
      <c r="K831" s="163" t="s">
        <v>2311</v>
      </c>
      <c r="L831" s="163" t="s">
        <v>2333</v>
      </c>
      <c r="M831" s="163">
        <v>5</v>
      </c>
      <c r="N831" s="163" t="s">
        <v>2360</v>
      </c>
      <c r="O831" s="163" t="s">
        <v>5817</v>
      </c>
      <c r="P831" s="163" t="s">
        <v>2362</v>
      </c>
      <c r="Q831" s="163">
        <v>11396</v>
      </c>
      <c r="R831" s="165"/>
    </row>
    <row r="832" spans="1:18">
      <c r="A832" s="163" t="s">
        <v>5818</v>
      </c>
      <c r="B832" s="163" t="s">
        <v>5819</v>
      </c>
      <c r="C832" s="163" t="s">
        <v>2107</v>
      </c>
      <c r="D832" s="163" t="s">
        <v>5820</v>
      </c>
      <c r="E832" s="163">
        <v>12</v>
      </c>
      <c r="F832" s="163" t="s">
        <v>2330</v>
      </c>
      <c r="G832" s="163" t="s">
        <v>2331</v>
      </c>
      <c r="H832" s="164">
        <v>90</v>
      </c>
      <c r="I832" s="163" t="s">
        <v>1276</v>
      </c>
      <c r="J832" s="164" t="s">
        <v>2390</v>
      </c>
      <c r="K832" s="163" t="s">
        <v>2311</v>
      </c>
      <c r="L832" s="163" t="s">
        <v>2333</v>
      </c>
      <c r="M832" s="163">
        <v>5</v>
      </c>
      <c r="N832" s="163" t="s">
        <v>2334</v>
      </c>
      <c r="O832" s="163" t="s">
        <v>5821</v>
      </c>
      <c r="P832" s="163" t="s">
        <v>2362</v>
      </c>
      <c r="Q832" s="163">
        <v>11397</v>
      </c>
      <c r="R832" s="165"/>
    </row>
    <row r="833" spans="1:18">
      <c r="A833" s="163" t="s">
        <v>5822</v>
      </c>
      <c r="B833" s="163" t="s">
        <v>5823</v>
      </c>
      <c r="C833" s="163" t="s">
        <v>2108</v>
      </c>
      <c r="D833" s="163" t="s">
        <v>5824</v>
      </c>
      <c r="E833" s="163">
        <v>12</v>
      </c>
      <c r="F833" s="163" t="s">
        <v>2330</v>
      </c>
      <c r="G833" s="163" t="s">
        <v>2331</v>
      </c>
      <c r="H833" s="164">
        <v>90</v>
      </c>
      <c r="I833" s="163" t="s">
        <v>1276</v>
      </c>
      <c r="J833" s="164" t="s">
        <v>2390</v>
      </c>
      <c r="K833" s="163" t="s">
        <v>2311</v>
      </c>
      <c r="L833" s="163" t="s">
        <v>2333</v>
      </c>
      <c r="M833" s="163">
        <v>6</v>
      </c>
      <c r="N833" s="163" t="s">
        <v>2904</v>
      </c>
      <c r="O833" s="163" t="s">
        <v>5825</v>
      </c>
      <c r="P833" s="163" t="s">
        <v>2336</v>
      </c>
      <c r="Q833" s="163">
        <v>11398</v>
      </c>
      <c r="R833" s="165"/>
    </row>
    <row r="834" spans="1:18">
      <c r="A834" s="163" t="s">
        <v>5826</v>
      </c>
      <c r="B834" s="163" t="s">
        <v>5827</v>
      </c>
      <c r="C834" s="163" t="s">
        <v>2109</v>
      </c>
      <c r="D834" s="163" t="s">
        <v>5828</v>
      </c>
      <c r="E834" s="163">
        <v>12</v>
      </c>
      <c r="F834" s="163" t="s">
        <v>2330</v>
      </c>
      <c r="G834" s="163" t="s">
        <v>2331</v>
      </c>
      <c r="H834" s="164">
        <v>90</v>
      </c>
      <c r="I834" s="163" t="s">
        <v>1276</v>
      </c>
      <c r="J834" s="164" t="s">
        <v>3491</v>
      </c>
      <c r="K834" s="163" t="s">
        <v>2311</v>
      </c>
      <c r="L834" s="163" t="s">
        <v>2333</v>
      </c>
      <c r="M834" s="163">
        <v>5</v>
      </c>
      <c r="N834" s="163" t="s">
        <v>2334</v>
      </c>
      <c r="O834" s="163" t="s">
        <v>5829</v>
      </c>
      <c r="P834" s="163" t="s">
        <v>2362</v>
      </c>
      <c r="Q834" s="163">
        <v>11399</v>
      </c>
      <c r="R834" s="165"/>
    </row>
    <row r="835" spans="1:18">
      <c r="A835" s="163" t="s">
        <v>5830</v>
      </c>
      <c r="B835" s="163" t="s">
        <v>5831</v>
      </c>
      <c r="C835" s="163" t="s">
        <v>2110</v>
      </c>
      <c r="D835" s="163" t="s">
        <v>5832</v>
      </c>
      <c r="E835" s="163">
        <v>12</v>
      </c>
      <c r="F835" s="163" t="s">
        <v>2330</v>
      </c>
      <c r="G835" s="163" t="s">
        <v>2331</v>
      </c>
      <c r="H835" s="164">
        <v>90</v>
      </c>
      <c r="I835" s="163" t="s">
        <v>1276</v>
      </c>
      <c r="J835" s="164" t="s">
        <v>2390</v>
      </c>
      <c r="K835" s="163" t="s">
        <v>2311</v>
      </c>
      <c r="L835" s="163" t="s">
        <v>2333</v>
      </c>
      <c r="M835" s="163">
        <v>6</v>
      </c>
      <c r="N835" s="163" t="s">
        <v>2349</v>
      </c>
      <c r="O835" s="163" t="s">
        <v>5833</v>
      </c>
      <c r="P835" s="163" t="s">
        <v>2336</v>
      </c>
      <c r="Q835" s="163">
        <v>11400</v>
      </c>
      <c r="R835" s="165"/>
    </row>
    <row r="836" spans="1:18">
      <c r="A836" s="163" t="s">
        <v>5834</v>
      </c>
      <c r="B836" s="163" t="s">
        <v>5835</v>
      </c>
      <c r="C836" s="163" t="s">
        <v>2111</v>
      </c>
      <c r="D836" s="163" t="s">
        <v>5836</v>
      </c>
      <c r="E836" s="163">
        <v>12</v>
      </c>
      <c r="F836" s="163" t="s">
        <v>2330</v>
      </c>
      <c r="G836" s="163" t="s">
        <v>2331</v>
      </c>
      <c r="H836" s="164">
        <v>90</v>
      </c>
      <c r="I836" s="163" t="s">
        <v>1276</v>
      </c>
      <c r="J836" s="164" t="s">
        <v>3207</v>
      </c>
      <c r="K836" s="163" t="s">
        <v>2311</v>
      </c>
      <c r="L836" s="163" t="s">
        <v>2333</v>
      </c>
      <c r="M836" s="163">
        <v>5</v>
      </c>
      <c r="N836" s="163" t="s">
        <v>2360</v>
      </c>
      <c r="O836" s="163" t="s">
        <v>5837</v>
      </c>
      <c r="P836" s="163" t="s">
        <v>2362</v>
      </c>
      <c r="Q836" s="163">
        <v>11401</v>
      </c>
      <c r="R836" s="165"/>
    </row>
    <row r="837" spans="1:18">
      <c r="A837" s="163" t="s">
        <v>5838</v>
      </c>
      <c r="B837" s="163" t="s">
        <v>5839</v>
      </c>
      <c r="C837" s="163" t="s">
        <v>2112</v>
      </c>
      <c r="D837" s="163" t="s">
        <v>1277</v>
      </c>
      <c r="E837" s="163">
        <v>12</v>
      </c>
      <c r="F837" s="163" t="s">
        <v>2319</v>
      </c>
      <c r="G837" s="163" t="s">
        <v>2320</v>
      </c>
      <c r="H837" s="164">
        <v>91</v>
      </c>
      <c r="I837" s="163" t="s">
        <v>1277</v>
      </c>
      <c r="J837" s="164" t="s">
        <v>5840</v>
      </c>
      <c r="K837" s="163" t="s">
        <v>2322</v>
      </c>
      <c r="L837" s="163" t="s">
        <v>2311</v>
      </c>
      <c r="M837" s="163">
        <v>16</v>
      </c>
      <c r="N837" s="163" t="s">
        <v>2774</v>
      </c>
      <c r="O837" s="163" t="s">
        <v>5841</v>
      </c>
      <c r="P837" s="163" t="s">
        <v>2652</v>
      </c>
      <c r="Q837" s="163">
        <v>10746</v>
      </c>
      <c r="R837" s="165"/>
    </row>
    <row r="838" spans="1:18">
      <c r="A838" s="163" t="s">
        <v>5842</v>
      </c>
      <c r="B838" s="163" t="s">
        <v>5843</v>
      </c>
      <c r="C838" s="163" t="s">
        <v>2113</v>
      </c>
      <c r="D838" s="163" t="s">
        <v>5844</v>
      </c>
      <c r="E838" s="163">
        <v>12</v>
      </c>
      <c r="F838" s="163" t="s">
        <v>2330</v>
      </c>
      <c r="G838" s="163" t="s">
        <v>2331</v>
      </c>
      <c r="H838" s="164">
        <v>91</v>
      </c>
      <c r="I838" s="163" t="s">
        <v>1277</v>
      </c>
      <c r="J838" s="164" t="s">
        <v>2390</v>
      </c>
      <c r="K838" s="163" t="s">
        <v>2322</v>
      </c>
      <c r="L838" s="163" t="s">
        <v>2333</v>
      </c>
      <c r="M838" s="163">
        <v>5</v>
      </c>
      <c r="N838" s="163" t="s">
        <v>2360</v>
      </c>
      <c r="O838" s="163" t="s">
        <v>5845</v>
      </c>
      <c r="P838" s="163" t="s">
        <v>2362</v>
      </c>
      <c r="Q838" s="163">
        <v>11402</v>
      </c>
      <c r="R838" s="165"/>
    </row>
    <row r="839" spans="1:18">
      <c r="A839" s="163" t="s">
        <v>5846</v>
      </c>
      <c r="B839" s="163" t="s">
        <v>5847</v>
      </c>
      <c r="C839" s="163" t="s">
        <v>2114</v>
      </c>
      <c r="D839" s="163" t="s">
        <v>5848</v>
      </c>
      <c r="E839" s="163">
        <v>12</v>
      </c>
      <c r="F839" s="163" t="s">
        <v>2330</v>
      </c>
      <c r="G839" s="163" t="s">
        <v>2331</v>
      </c>
      <c r="H839" s="164">
        <v>91</v>
      </c>
      <c r="I839" s="163" t="s">
        <v>1277</v>
      </c>
      <c r="J839" s="164" t="s">
        <v>2377</v>
      </c>
      <c r="K839" s="163" t="s">
        <v>2322</v>
      </c>
      <c r="L839" s="163" t="s">
        <v>2333</v>
      </c>
      <c r="M839" s="163">
        <v>5</v>
      </c>
      <c r="N839" s="163" t="s">
        <v>2334</v>
      </c>
      <c r="O839" s="163" t="s">
        <v>5849</v>
      </c>
      <c r="P839" s="163" t="s">
        <v>2362</v>
      </c>
      <c r="Q839" s="163">
        <v>11403</v>
      </c>
      <c r="R839" s="165"/>
    </row>
    <row r="840" spans="1:18">
      <c r="A840" s="163" t="s">
        <v>5850</v>
      </c>
      <c r="B840" s="163" t="s">
        <v>5851</v>
      </c>
      <c r="C840" s="163" t="s">
        <v>2115</v>
      </c>
      <c r="D840" s="163" t="s">
        <v>5852</v>
      </c>
      <c r="E840" s="163">
        <v>12</v>
      </c>
      <c r="F840" s="163" t="s">
        <v>2330</v>
      </c>
      <c r="G840" s="163" t="s">
        <v>2331</v>
      </c>
      <c r="H840" s="164">
        <v>91</v>
      </c>
      <c r="I840" s="163" t="s">
        <v>1277</v>
      </c>
      <c r="J840" s="164" t="s">
        <v>2377</v>
      </c>
      <c r="K840" s="163" t="s">
        <v>2322</v>
      </c>
      <c r="L840" s="163" t="s">
        <v>2333</v>
      </c>
      <c r="M840" s="163">
        <v>5</v>
      </c>
      <c r="N840" s="163" t="s">
        <v>2360</v>
      </c>
      <c r="O840" s="163" t="s">
        <v>5853</v>
      </c>
      <c r="P840" s="163" t="s">
        <v>2362</v>
      </c>
      <c r="Q840" s="163">
        <v>11404</v>
      </c>
      <c r="R840" s="165"/>
    </row>
    <row r="841" spans="1:18">
      <c r="A841" s="163" t="s">
        <v>5854</v>
      </c>
      <c r="B841" s="163" t="s">
        <v>5855</v>
      </c>
      <c r="C841" s="163" t="s">
        <v>2116</v>
      </c>
      <c r="D841" s="163" t="s">
        <v>5856</v>
      </c>
      <c r="E841" s="163">
        <v>12</v>
      </c>
      <c r="F841" s="163" t="s">
        <v>2330</v>
      </c>
      <c r="G841" s="163" t="s">
        <v>2331</v>
      </c>
      <c r="H841" s="164">
        <v>91</v>
      </c>
      <c r="I841" s="163" t="s">
        <v>1277</v>
      </c>
      <c r="J841" s="164" t="s">
        <v>3622</v>
      </c>
      <c r="K841" s="163" t="s">
        <v>2322</v>
      </c>
      <c r="L841" s="163" t="s">
        <v>2341</v>
      </c>
      <c r="M841" s="163">
        <v>10</v>
      </c>
      <c r="N841" s="163" t="s">
        <v>2342</v>
      </c>
      <c r="O841" s="163" t="s">
        <v>5857</v>
      </c>
      <c r="P841" s="163" t="s">
        <v>2344</v>
      </c>
      <c r="Q841" s="163">
        <v>11405</v>
      </c>
      <c r="R841" s="165"/>
    </row>
    <row r="842" spans="1:18">
      <c r="A842" s="163" t="s">
        <v>5858</v>
      </c>
      <c r="B842" s="163" t="s">
        <v>5859</v>
      </c>
      <c r="C842" s="163" t="s">
        <v>2117</v>
      </c>
      <c r="D842" s="163" t="s">
        <v>5860</v>
      </c>
      <c r="E842" s="163">
        <v>12</v>
      </c>
      <c r="F842" s="163" t="s">
        <v>2330</v>
      </c>
      <c r="G842" s="163" t="s">
        <v>2331</v>
      </c>
      <c r="H842" s="164">
        <v>91</v>
      </c>
      <c r="I842" s="163" t="s">
        <v>1277</v>
      </c>
      <c r="J842" s="164" t="s">
        <v>2390</v>
      </c>
      <c r="K842" s="163" t="s">
        <v>2322</v>
      </c>
      <c r="L842" s="163" t="s">
        <v>2333</v>
      </c>
      <c r="M842" s="163">
        <v>5</v>
      </c>
      <c r="N842" s="163" t="s">
        <v>2360</v>
      </c>
      <c r="O842" s="163" t="s">
        <v>5861</v>
      </c>
      <c r="P842" s="163" t="s">
        <v>2362</v>
      </c>
      <c r="Q842" s="163">
        <v>11406</v>
      </c>
      <c r="R842" s="165"/>
    </row>
    <row r="843" spans="1:18">
      <c r="A843" s="163" t="s">
        <v>5862</v>
      </c>
      <c r="B843" s="163" t="s">
        <v>5863</v>
      </c>
      <c r="C843" s="163" t="s">
        <v>2118</v>
      </c>
      <c r="D843" s="163" t="s">
        <v>5864</v>
      </c>
      <c r="E843" s="163">
        <v>12</v>
      </c>
      <c r="F843" s="163" t="s">
        <v>2330</v>
      </c>
      <c r="G843" s="163" t="s">
        <v>2331</v>
      </c>
      <c r="H843" s="164">
        <v>91</v>
      </c>
      <c r="I843" s="163" t="s">
        <v>1277</v>
      </c>
      <c r="J843" s="164" t="s">
        <v>2390</v>
      </c>
      <c r="K843" s="163" t="s">
        <v>2311</v>
      </c>
      <c r="L843" s="163" t="s">
        <v>2450</v>
      </c>
      <c r="M843" s="163">
        <v>3</v>
      </c>
      <c r="N843" s="163" t="s">
        <v>2490</v>
      </c>
      <c r="O843" s="163" t="s">
        <v>5865</v>
      </c>
      <c r="P843" s="163" t="s">
        <v>3038</v>
      </c>
      <c r="Q843" s="163">
        <v>28786</v>
      </c>
      <c r="R843" s="165"/>
    </row>
    <row r="844" spans="1:18">
      <c r="A844" s="163" t="s">
        <v>5866</v>
      </c>
      <c r="B844" s="163" t="s">
        <v>5867</v>
      </c>
      <c r="C844" s="163" t="s">
        <v>2041</v>
      </c>
      <c r="D844" s="163" t="s">
        <v>1271</v>
      </c>
      <c r="E844" s="163">
        <v>12</v>
      </c>
      <c r="F844" s="163" t="s">
        <v>2308</v>
      </c>
      <c r="G844" s="163" t="s">
        <v>2309</v>
      </c>
      <c r="H844" s="164">
        <v>92</v>
      </c>
      <c r="I844" s="163" t="s">
        <v>1271</v>
      </c>
      <c r="J844" s="164" t="s">
        <v>5868</v>
      </c>
      <c r="K844" s="163" t="s">
        <v>2311</v>
      </c>
      <c r="L844" s="163" t="s">
        <v>2312</v>
      </c>
      <c r="M844" s="163">
        <v>18</v>
      </c>
      <c r="N844" s="163" t="s">
        <v>2313</v>
      </c>
      <c r="O844" s="163" t="s">
        <v>5869</v>
      </c>
      <c r="P844" s="163" t="s">
        <v>2315</v>
      </c>
      <c r="Q844" s="163">
        <v>10683</v>
      </c>
      <c r="R844" s="165"/>
    </row>
    <row r="845" spans="1:18">
      <c r="A845" s="163" t="s">
        <v>5870</v>
      </c>
      <c r="B845" s="163" t="s">
        <v>5871</v>
      </c>
      <c r="C845" s="163" t="s">
        <v>2042</v>
      </c>
      <c r="D845" s="163" t="s">
        <v>5872</v>
      </c>
      <c r="E845" s="163">
        <v>12</v>
      </c>
      <c r="F845" s="163" t="s">
        <v>2330</v>
      </c>
      <c r="G845" s="163" t="s">
        <v>2331</v>
      </c>
      <c r="H845" s="164">
        <v>92</v>
      </c>
      <c r="I845" s="163" t="s">
        <v>1271</v>
      </c>
      <c r="J845" s="164" t="s">
        <v>2348</v>
      </c>
      <c r="K845" s="163" t="s">
        <v>2311</v>
      </c>
      <c r="L845" s="163" t="s">
        <v>2333</v>
      </c>
      <c r="M845" s="163">
        <v>10</v>
      </c>
      <c r="N845" s="163" t="s">
        <v>2349</v>
      </c>
      <c r="O845" s="163" t="s">
        <v>5873</v>
      </c>
      <c r="P845" s="163" t="s">
        <v>2344</v>
      </c>
      <c r="Q845" s="163">
        <v>11407</v>
      </c>
      <c r="R845" s="165"/>
    </row>
    <row r="846" spans="1:18">
      <c r="A846" s="163" t="s">
        <v>5874</v>
      </c>
      <c r="B846" s="163" t="s">
        <v>5875</v>
      </c>
      <c r="C846" s="163" t="s">
        <v>2043</v>
      </c>
      <c r="D846" s="163" t="s">
        <v>5876</v>
      </c>
      <c r="E846" s="163">
        <v>12</v>
      </c>
      <c r="F846" s="163" t="s">
        <v>2330</v>
      </c>
      <c r="G846" s="163" t="s">
        <v>2331</v>
      </c>
      <c r="H846" s="164">
        <v>92</v>
      </c>
      <c r="I846" s="163" t="s">
        <v>1271</v>
      </c>
      <c r="J846" s="164" t="s">
        <v>2348</v>
      </c>
      <c r="K846" s="163" t="s">
        <v>2311</v>
      </c>
      <c r="L846" s="163" t="s">
        <v>2341</v>
      </c>
      <c r="M846" s="163">
        <v>9</v>
      </c>
      <c r="N846" s="163" t="s">
        <v>2342</v>
      </c>
      <c r="O846" s="163" t="s">
        <v>5877</v>
      </c>
      <c r="P846" s="163" t="s">
        <v>2404</v>
      </c>
      <c r="Q846" s="163">
        <v>11408</v>
      </c>
      <c r="R846" s="165"/>
    </row>
    <row r="847" spans="1:18">
      <c r="A847" s="163" t="s">
        <v>5878</v>
      </c>
      <c r="B847" s="163" t="s">
        <v>5879</v>
      </c>
      <c r="C847" s="163" t="s">
        <v>2044</v>
      </c>
      <c r="D847" s="163" t="s">
        <v>5880</v>
      </c>
      <c r="E847" s="163">
        <v>12</v>
      </c>
      <c r="F847" s="163" t="s">
        <v>2330</v>
      </c>
      <c r="G847" s="163" t="s">
        <v>2331</v>
      </c>
      <c r="H847" s="164">
        <v>92</v>
      </c>
      <c r="I847" s="163" t="s">
        <v>1271</v>
      </c>
      <c r="J847" s="164" t="s">
        <v>2390</v>
      </c>
      <c r="K847" s="163" t="s">
        <v>2311</v>
      </c>
      <c r="L847" s="163" t="s">
        <v>2333</v>
      </c>
      <c r="M847" s="163">
        <v>6</v>
      </c>
      <c r="N847" s="163" t="s">
        <v>2349</v>
      </c>
      <c r="O847" s="163" t="s">
        <v>5881</v>
      </c>
      <c r="P847" s="163" t="s">
        <v>2336</v>
      </c>
      <c r="Q847" s="163">
        <v>11409</v>
      </c>
      <c r="R847" s="165"/>
    </row>
    <row r="848" spans="1:18">
      <c r="A848" s="163" t="s">
        <v>5882</v>
      </c>
      <c r="B848" s="163" t="s">
        <v>5883</v>
      </c>
      <c r="C848" s="163" t="s">
        <v>2045</v>
      </c>
      <c r="D848" s="163" t="s">
        <v>5884</v>
      </c>
      <c r="E848" s="163">
        <v>12</v>
      </c>
      <c r="F848" s="163" t="s">
        <v>2330</v>
      </c>
      <c r="G848" s="163" t="s">
        <v>2331</v>
      </c>
      <c r="H848" s="164">
        <v>92</v>
      </c>
      <c r="I848" s="163" t="s">
        <v>1271</v>
      </c>
      <c r="J848" s="164" t="s">
        <v>2348</v>
      </c>
      <c r="K848" s="163" t="s">
        <v>2311</v>
      </c>
      <c r="L848" s="163" t="s">
        <v>2333</v>
      </c>
      <c r="M848" s="163">
        <v>6</v>
      </c>
      <c r="N848" s="163" t="s">
        <v>2334</v>
      </c>
      <c r="O848" s="163" t="s">
        <v>5885</v>
      </c>
      <c r="P848" s="163" t="s">
        <v>2336</v>
      </c>
      <c r="Q848" s="163">
        <v>11410</v>
      </c>
      <c r="R848" s="165"/>
    </row>
    <row r="849" spans="1:18">
      <c r="A849" s="163" t="s">
        <v>5886</v>
      </c>
      <c r="B849" s="163" t="s">
        <v>5887</v>
      </c>
      <c r="C849" s="163" t="s">
        <v>2046</v>
      </c>
      <c r="D849" s="163" t="s">
        <v>5888</v>
      </c>
      <c r="E849" s="163">
        <v>12</v>
      </c>
      <c r="F849" s="163" t="s">
        <v>2330</v>
      </c>
      <c r="G849" s="163" t="s">
        <v>2331</v>
      </c>
      <c r="H849" s="164">
        <v>92</v>
      </c>
      <c r="I849" s="163" t="s">
        <v>1271</v>
      </c>
      <c r="J849" s="164" t="s">
        <v>2958</v>
      </c>
      <c r="K849" s="163" t="s">
        <v>2311</v>
      </c>
      <c r="L849" s="163" t="s">
        <v>2383</v>
      </c>
      <c r="M849" s="163">
        <v>12</v>
      </c>
      <c r="N849" s="163" t="s">
        <v>2396</v>
      </c>
      <c r="O849" s="163" t="s">
        <v>5889</v>
      </c>
      <c r="P849" s="163" t="s">
        <v>2398</v>
      </c>
      <c r="Q849" s="163">
        <v>11411</v>
      </c>
      <c r="R849" s="165"/>
    </row>
    <row r="850" spans="1:18">
      <c r="A850" s="163" t="s">
        <v>5890</v>
      </c>
      <c r="B850" s="163" t="s">
        <v>5891</v>
      </c>
      <c r="C850" s="163" t="s">
        <v>2047</v>
      </c>
      <c r="D850" s="163" t="s">
        <v>5892</v>
      </c>
      <c r="E850" s="163">
        <v>12</v>
      </c>
      <c r="F850" s="163" t="s">
        <v>2330</v>
      </c>
      <c r="G850" s="163" t="s">
        <v>2331</v>
      </c>
      <c r="H850" s="164">
        <v>92</v>
      </c>
      <c r="I850" s="163" t="s">
        <v>1271</v>
      </c>
      <c r="J850" s="164" t="s">
        <v>2390</v>
      </c>
      <c r="K850" s="163" t="s">
        <v>2311</v>
      </c>
      <c r="L850" s="163" t="s">
        <v>2333</v>
      </c>
      <c r="M850" s="163">
        <v>6</v>
      </c>
      <c r="N850" s="163" t="s">
        <v>2334</v>
      </c>
      <c r="O850" s="163" t="s">
        <v>5893</v>
      </c>
      <c r="P850" s="163" t="s">
        <v>2336</v>
      </c>
      <c r="Q850" s="163">
        <v>11412</v>
      </c>
      <c r="R850" s="165"/>
    </row>
    <row r="851" spans="1:18">
      <c r="A851" s="163" t="s">
        <v>5894</v>
      </c>
      <c r="B851" s="163" t="s">
        <v>5895</v>
      </c>
      <c r="C851" s="163" t="s">
        <v>2048</v>
      </c>
      <c r="D851" s="163" t="s">
        <v>5896</v>
      </c>
      <c r="E851" s="163">
        <v>12</v>
      </c>
      <c r="F851" s="163" t="s">
        <v>2330</v>
      </c>
      <c r="G851" s="163" t="s">
        <v>2331</v>
      </c>
      <c r="H851" s="164">
        <v>92</v>
      </c>
      <c r="I851" s="163" t="s">
        <v>1271</v>
      </c>
      <c r="J851" s="164" t="s">
        <v>2348</v>
      </c>
      <c r="K851" s="163" t="s">
        <v>2311</v>
      </c>
      <c r="L851" s="163" t="s">
        <v>2333</v>
      </c>
      <c r="M851" s="163">
        <v>6</v>
      </c>
      <c r="N851" s="163" t="s">
        <v>2334</v>
      </c>
      <c r="O851" s="163" t="s">
        <v>5897</v>
      </c>
      <c r="P851" s="163" t="s">
        <v>2336</v>
      </c>
      <c r="Q851" s="163">
        <v>11413</v>
      </c>
      <c r="R851" s="165"/>
    </row>
    <row r="852" spans="1:18">
      <c r="A852" s="163" t="s">
        <v>5898</v>
      </c>
      <c r="B852" s="163" t="s">
        <v>5899</v>
      </c>
      <c r="C852" s="163" t="s">
        <v>2049</v>
      </c>
      <c r="D852" s="163" t="s">
        <v>5900</v>
      </c>
      <c r="E852" s="163">
        <v>12</v>
      </c>
      <c r="F852" s="163" t="s">
        <v>2330</v>
      </c>
      <c r="G852" s="163" t="s">
        <v>2331</v>
      </c>
      <c r="H852" s="164">
        <v>92</v>
      </c>
      <c r="I852" s="163" t="s">
        <v>1271</v>
      </c>
      <c r="J852" s="164" t="s">
        <v>2390</v>
      </c>
      <c r="K852" s="163" t="s">
        <v>2311</v>
      </c>
      <c r="L852" s="163" t="s">
        <v>2333</v>
      </c>
      <c r="M852" s="163">
        <v>5</v>
      </c>
      <c r="N852" s="163" t="s">
        <v>2360</v>
      </c>
      <c r="O852" s="163" t="s">
        <v>5901</v>
      </c>
      <c r="P852" s="163" t="s">
        <v>2362</v>
      </c>
      <c r="Q852" s="163">
        <v>14139</v>
      </c>
      <c r="R852" s="165"/>
    </row>
    <row r="853" spans="1:18">
      <c r="A853" s="163" t="s">
        <v>5902</v>
      </c>
      <c r="B853" s="163" t="s">
        <v>5903</v>
      </c>
      <c r="C853" s="163" t="s">
        <v>2050</v>
      </c>
      <c r="D853" s="163" t="s">
        <v>5904</v>
      </c>
      <c r="E853" s="163">
        <v>12</v>
      </c>
      <c r="F853" s="163" t="s">
        <v>2330</v>
      </c>
      <c r="G853" s="163" t="s">
        <v>2331</v>
      </c>
      <c r="H853" s="164">
        <v>92</v>
      </c>
      <c r="I853" s="163" t="s">
        <v>1271</v>
      </c>
      <c r="J853" s="164" t="s">
        <v>2489</v>
      </c>
      <c r="K853" s="163" t="s">
        <v>2311</v>
      </c>
      <c r="L853" s="163" t="s">
        <v>2450</v>
      </c>
      <c r="M853" s="163">
        <v>2</v>
      </c>
      <c r="N853" s="163" t="s">
        <v>2490</v>
      </c>
      <c r="O853" s="163" t="s">
        <v>5905</v>
      </c>
      <c r="P853" s="163" t="s">
        <v>2453</v>
      </c>
      <c r="Q853" s="163">
        <v>28817</v>
      </c>
      <c r="R853" s="165"/>
    </row>
    <row r="854" spans="1:18">
      <c r="A854" s="163" t="s">
        <v>5906</v>
      </c>
      <c r="B854" s="163" t="s">
        <v>5907</v>
      </c>
      <c r="C854" s="163" t="s">
        <v>2076</v>
      </c>
      <c r="D854" s="163" t="s">
        <v>1274</v>
      </c>
      <c r="E854" s="163">
        <v>12</v>
      </c>
      <c r="F854" s="163" t="s">
        <v>2319</v>
      </c>
      <c r="G854" s="163" t="s">
        <v>2320</v>
      </c>
      <c r="H854" s="164">
        <v>93</v>
      </c>
      <c r="I854" s="163" t="s">
        <v>1274</v>
      </c>
      <c r="J854" s="164" t="s">
        <v>5908</v>
      </c>
      <c r="K854" s="163" t="s">
        <v>2322</v>
      </c>
      <c r="L854" s="163" t="s">
        <v>2311</v>
      </c>
      <c r="M854" s="163">
        <v>17</v>
      </c>
      <c r="N854" s="163" t="s">
        <v>2457</v>
      </c>
      <c r="O854" s="163" t="s">
        <v>5909</v>
      </c>
      <c r="P854" s="163" t="s">
        <v>2459</v>
      </c>
      <c r="Q854" s="163">
        <v>10747</v>
      </c>
      <c r="R854" s="165"/>
    </row>
    <row r="855" spans="1:18">
      <c r="A855" s="163" t="s">
        <v>5910</v>
      </c>
      <c r="B855" s="163" t="s">
        <v>5911</v>
      </c>
      <c r="C855" s="163" t="s">
        <v>2077</v>
      </c>
      <c r="D855" s="163" t="s">
        <v>5912</v>
      </c>
      <c r="E855" s="163">
        <v>12</v>
      </c>
      <c r="F855" s="163" t="s">
        <v>2330</v>
      </c>
      <c r="G855" s="163" t="s">
        <v>2331</v>
      </c>
      <c r="H855" s="164">
        <v>93</v>
      </c>
      <c r="I855" s="163" t="s">
        <v>1274</v>
      </c>
      <c r="J855" s="164" t="s">
        <v>2390</v>
      </c>
      <c r="K855" s="163" t="s">
        <v>2311</v>
      </c>
      <c r="L855" s="163" t="s">
        <v>2333</v>
      </c>
      <c r="M855" s="163">
        <v>5</v>
      </c>
      <c r="N855" s="163" t="s">
        <v>2334</v>
      </c>
      <c r="O855" s="163" t="s">
        <v>5913</v>
      </c>
      <c r="P855" s="163" t="s">
        <v>2362</v>
      </c>
      <c r="Q855" s="163">
        <v>11414</v>
      </c>
      <c r="R855" s="165"/>
    </row>
    <row r="856" spans="1:18">
      <c r="A856" s="163" t="s">
        <v>5914</v>
      </c>
      <c r="B856" s="163" t="s">
        <v>5915</v>
      </c>
      <c r="C856" s="163" t="s">
        <v>2078</v>
      </c>
      <c r="D856" s="163" t="s">
        <v>5916</v>
      </c>
      <c r="E856" s="163">
        <v>12</v>
      </c>
      <c r="F856" s="163" t="s">
        <v>2330</v>
      </c>
      <c r="G856" s="163" t="s">
        <v>2331</v>
      </c>
      <c r="H856" s="164">
        <v>93</v>
      </c>
      <c r="I856" s="163" t="s">
        <v>1274</v>
      </c>
      <c r="J856" s="164" t="s">
        <v>2359</v>
      </c>
      <c r="K856" s="163" t="s">
        <v>2311</v>
      </c>
      <c r="L856" s="163" t="s">
        <v>2333</v>
      </c>
      <c r="M856" s="163">
        <v>6</v>
      </c>
      <c r="N856" s="163" t="s">
        <v>2334</v>
      </c>
      <c r="O856" s="163" t="s">
        <v>5917</v>
      </c>
      <c r="P856" s="163" t="s">
        <v>2336</v>
      </c>
      <c r="Q856" s="163">
        <v>11415</v>
      </c>
      <c r="R856" s="165"/>
    </row>
    <row r="857" spans="1:18">
      <c r="A857" s="163" t="s">
        <v>5918</v>
      </c>
      <c r="B857" s="163" t="s">
        <v>5919</v>
      </c>
      <c r="C857" s="163" t="s">
        <v>2079</v>
      </c>
      <c r="D857" s="163" t="s">
        <v>5920</v>
      </c>
      <c r="E857" s="163">
        <v>12</v>
      </c>
      <c r="F857" s="163" t="s">
        <v>2330</v>
      </c>
      <c r="G857" s="163" t="s">
        <v>2331</v>
      </c>
      <c r="H857" s="164">
        <v>93</v>
      </c>
      <c r="I857" s="163" t="s">
        <v>1274</v>
      </c>
      <c r="J857" s="164" t="s">
        <v>2390</v>
      </c>
      <c r="K857" s="163" t="s">
        <v>2311</v>
      </c>
      <c r="L857" s="163" t="s">
        <v>2341</v>
      </c>
      <c r="M857" s="163">
        <v>9</v>
      </c>
      <c r="N857" s="163" t="s">
        <v>2581</v>
      </c>
      <c r="O857" s="163" t="s">
        <v>5921</v>
      </c>
      <c r="P857" s="163" t="s">
        <v>2404</v>
      </c>
      <c r="Q857" s="163">
        <v>11416</v>
      </c>
      <c r="R857" s="165"/>
    </row>
    <row r="858" spans="1:18">
      <c r="A858" s="163" t="s">
        <v>5922</v>
      </c>
      <c r="B858" s="163" t="s">
        <v>5923</v>
      </c>
      <c r="C858" s="163" t="s">
        <v>2080</v>
      </c>
      <c r="D858" s="163" t="s">
        <v>5924</v>
      </c>
      <c r="E858" s="163">
        <v>12</v>
      </c>
      <c r="F858" s="163" t="s">
        <v>2330</v>
      </c>
      <c r="G858" s="163" t="s">
        <v>2331</v>
      </c>
      <c r="H858" s="164">
        <v>93</v>
      </c>
      <c r="I858" s="163" t="s">
        <v>1274</v>
      </c>
      <c r="J858" s="164" t="s">
        <v>2958</v>
      </c>
      <c r="K858" s="163" t="s">
        <v>2311</v>
      </c>
      <c r="L858" s="163" t="s">
        <v>2383</v>
      </c>
      <c r="M858" s="163">
        <v>12</v>
      </c>
      <c r="N858" s="163" t="s">
        <v>2396</v>
      </c>
      <c r="O858" s="163" t="s">
        <v>5925</v>
      </c>
      <c r="P858" s="163" t="s">
        <v>2398</v>
      </c>
      <c r="Q858" s="163">
        <v>11417</v>
      </c>
      <c r="R858" s="165"/>
    </row>
    <row r="859" spans="1:18">
      <c r="A859" s="163" t="s">
        <v>5926</v>
      </c>
      <c r="B859" s="163" t="s">
        <v>5927</v>
      </c>
      <c r="C859" s="163" t="s">
        <v>2081</v>
      </c>
      <c r="D859" s="163" t="s">
        <v>5928</v>
      </c>
      <c r="E859" s="163">
        <v>12</v>
      </c>
      <c r="F859" s="163" t="s">
        <v>2330</v>
      </c>
      <c r="G859" s="163" t="s">
        <v>2331</v>
      </c>
      <c r="H859" s="164">
        <v>93</v>
      </c>
      <c r="I859" s="163" t="s">
        <v>1274</v>
      </c>
      <c r="J859" s="164" t="s">
        <v>2390</v>
      </c>
      <c r="K859" s="163" t="s">
        <v>2311</v>
      </c>
      <c r="L859" s="163" t="s">
        <v>2333</v>
      </c>
      <c r="M859" s="163">
        <v>6</v>
      </c>
      <c r="N859" s="163" t="s">
        <v>2334</v>
      </c>
      <c r="O859" s="163" t="s">
        <v>5929</v>
      </c>
      <c r="P859" s="163" t="s">
        <v>2336</v>
      </c>
      <c r="Q859" s="163">
        <v>11418</v>
      </c>
      <c r="R859" s="165"/>
    </row>
    <row r="860" spans="1:18">
      <c r="A860" s="163" t="s">
        <v>5930</v>
      </c>
      <c r="B860" s="163" t="s">
        <v>5931</v>
      </c>
      <c r="C860" s="163" t="s">
        <v>2082</v>
      </c>
      <c r="D860" s="163" t="s">
        <v>5932</v>
      </c>
      <c r="E860" s="163">
        <v>12</v>
      </c>
      <c r="F860" s="163" t="s">
        <v>2330</v>
      </c>
      <c r="G860" s="163" t="s">
        <v>2331</v>
      </c>
      <c r="H860" s="164">
        <v>93</v>
      </c>
      <c r="I860" s="163" t="s">
        <v>1274</v>
      </c>
      <c r="J860" s="164" t="s">
        <v>2390</v>
      </c>
      <c r="K860" s="163" t="s">
        <v>2311</v>
      </c>
      <c r="L860" s="163" t="s">
        <v>2333</v>
      </c>
      <c r="M860" s="163">
        <v>5</v>
      </c>
      <c r="N860" s="163" t="s">
        <v>2360</v>
      </c>
      <c r="O860" s="163" t="s">
        <v>5933</v>
      </c>
      <c r="P860" s="163" t="s">
        <v>2362</v>
      </c>
      <c r="Q860" s="163">
        <v>11419</v>
      </c>
      <c r="R860" s="165"/>
    </row>
    <row r="861" spans="1:18">
      <c r="A861" s="163" t="s">
        <v>5934</v>
      </c>
      <c r="B861" s="163" t="s">
        <v>5935</v>
      </c>
      <c r="C861" s="163" t="s">
        <v>2083</v>
      </c>
      <c r="D861" s="163" t="s">
        <v>5936</v>
      </c>
      <c r="E861" s="163">
        <v>12</v>
      </c>
      <c r="F861" s="163" t="s">
        <v>2330</v>
      </c>
      <c r="G861" s="163" t="s">
        <v>2331</v>
      </c>
      <c r="H861" s="164">
        <v>93</v>
      </c>
      <c r="I861" s="163" t="s">
        <v>1274</v>
      </c>
      <c r="J861" s="164" t="s">
        <v>2390</v>
      </c>
      <c r="K861" s="163" t="s">
        <v>2311</v>
      </c>
      <c r="L861" s="163" t="s">
        <v>2333</v>
      </c>
      <c r="M861" s="163">
        <v>6</v>
      </c>
      <c r="N861" s="163" t="s">
        <v>2334</v>
      </c>
      <c r="O861" s="163" t="s">
        <v>5937</v>
      </c>
      <c r="P861" s="163" t="s">
        <v>2336</v>
      </c>
      <c r="Q861" s="163">
        <v>11420</v>
      </c>
      <c r="R861" s="165"/>
    </row>
    <row r="862" spans="1:18">
      <c r="A862" s="163" t="s">
        <v>5938</v>
      </c>
      <c r="B862" s="163" t="s">
        <v>5939</v>
      </c>
      <c r="C862" s="163" t="s">
        <v>2084</v>
      </c>
      <c r="D862" s="163" t="s">
        <v>5940</v>
      </c>
      <c r="E862" s="163">
        <v>12</v>
      </c>
      <c r="F862" s="163" t="s">
        <v>2330</v>
      </c>
      <c r="G862" s="163" t="s">
        <v>2331</v>
      </c>
      <c r="H862" s="164">
        <v>93</v>
      </c>
      <c r="I862" s="163" t="s">
        <v>1274</v>
      </c>
      <c r="J862" s="164" t="s">
        <v>2463</v>
      </c>
      <c r="K862" s="163" t="s">
        <v>2311</v>
      </c>
      <c r="L862" s="163" t="s">
        <v>2333</v>
      </c>
      <c r="M862" s="163">
        <v>5</v>
      </c>
      <c r="N862" s="163" t="s">
        <v>2360</v>
      </c>
      <c r="O862" s="163" t="s">
        <v>5941</v>
      </c>
      <c r="P862" s="163" t="s">
        <v>2362</v>
      </c>
      <c r="Q862" s="163">
        <v>11421</v>
      </c>
      <c r="R862" s="165"/>
    </row>
    <row r="863" spans="1:18">
      <c r="A863" s="163" t="s">
        <v>5942</v>
      </c>
      <c r="B863" s="163" t="s">
        <v>5943</v>
      </c>
      <c r="C863" s="163" t="s">
        <v>2085</v>
      </c>
      <c r="D863" s="163" t="s">
        <v>5944</v>
      </c>
      <c r="E863" s="163">
        <v>12</v>
      </c>
      <c r="F863" s="163" t="s">
        <v>2330</v>
      </c>
      <c r="G863" s="163" t="s">
        <v>2331</v>
      </c>
      <c r="H863" s="164">
        <v>93</v>
      </c>
      <c r="I863" s="163" t="s">
        <v>1274</v>
      </c>
      <c r="J863" s="164" t="s">
        <v>2390</v>
      </c>
      <c r="K863" s="163" t="s">
        <v>2311</v>
      </c>
      <c r="L863" s="163" t="s">
        <v>2333</v>
      </c>
      <c r="M863" s="163">
        <v>5</v>
      </c>
      <c r="N863" s="163" t="s">
        <v>2334</v>
      </c>
      <c r="O863" s="163" t="s">
        <v>5945</v>
      </c>
      <c r="P863" s="163" t="s">
        <v>2362</v>
      </c>
      <c r="Q863" s="163">
        <v>11422</v>
      </c>
      <c r="R863" s="165"/>
    </row>
    <row r="864" spans="1:18">
      <c r="A864" s="163" t="s">
        <v>5946</v>
      </c>
      <c r="B864" s="163" t="s">
        <v>5947</v>
      </c>
      <c r="C864" s="163" t="s">
        <v>2086</v>
      </c>
      <c r="D864" s="163" t="s">
        <v>5948</v>
      </c>
      <c r="E864" s="163">
        <v>12</v>
      </c>
      <c r="F864" s="163" t="s">
        <v>2330</v>
      </c>
      <c r="G864" s="163" t="s">
        <v>2331</v>
      </c>
      <c r="H864" s="164">
        <v>93</v>
      </c>
      <c r="I864" s="163" t="s">
        <v>1274</v>
      </c>
      <c r="J864" s="164" t="s">
        <v>2390</v>
      </c>
      <c r="K864" s="163" t="s">
        <v>2311</v>
      </c>
      <c r="L864" s="163" t="s">
        <v>2450</v>
      </c>
      <c r="M864" s="163">
        <v>3</v>
      </c>
      <c r="N864" s="163" t="s">
        <v>2646</v>
      </c>
      <c r="O864" s="163" t="s">
        <v>5949</v>
      </c>
      <c r="P864" s="163" t="s">
        <v>3038</v>
      </c>
      <c r="Q864" s="163">
        <v>24673</v>
      </c>
      <c r="R864" s="165"/>
    </row>
    <row r="865" spans="1:18">
      <c r="A865" s="163" t="s">
        <v>5950</v>
      </c>
      <c r="B865" s="163" t="s">
        <v>5951</v>
      </c>
      <c r="C865" s="163" t="s">
        <v>2064</v>
      </c>
      <c r="D865" s="163" t="s">
        <v>1273</v>
      </c>
      <c r="E865" s="163">
        <v>12</v>
      </c>
      <c r="F865" s="163" t="s">
        <v>2319</v>
      </c>
      <c r="G865" s="163" t="s">
        <v>2320</v>
      </c>
      <c r="H865" s="164">
        <v>94</v>
      </c>
      <c r="I865" s="163" t="s">
        <v>1273</v>
      </c>
      <c r="J865" s="164" t="s">
        <v>5952</v>
      </c>
      <c r="K865" s="163" t="s">
        <v>2311</v>
      </c>
      <c r="L865" s="163" t="s">
        <v>2311</v>
      </c>
      <c r="M865" s="163">
        <v>17</v>
      </c>
      <c r="N865" s="163" t="s">
        <v>2457</v>
      </c>
      <c r="O865" s="163" t="s">
        <v>5953</v>
      </c>
      <c r="P865" s="163" t="s">
        <v>2459</v>
      </c>
      <c r="Q865" s="163">
        <v>10748</v>
      </c>
      <c r="R865" s="165"/>
    </row>
    <row r="866" spans="1:18">
      <c r="A866" s="163" t="s">
        <v>5954</v>
      </c>
      <c r="B866" s="163" t="s">
        <v>5955</v>
      </c>
      <c r="C866" s="163" t="s">
        <v>2065</v>
      </c>
      <c r="D866" s="163" t="s">
        <v>5956</v>
      </c>
      <c r="E866" s="163">
        <v>12</v>
      </c>
      <c r="F866" s="163" t="s">
        <v>2330</v>
      </c>
      <c r="G866" s="163" t="s">
        <v>2331</v>
      </c>
      <c r="H866" s="164">
        <v>94</v>
      </c>
      <c r="I866" s="163" t="s">
        <v>1273</v>
      </c>
      <c r="J866" s="164" t="s">
        <v>5459</v>
      </c>
      <c r="K866" s="163" t="s">
        <v>2311</v>
      </c>
      <c r="L866" s="163" t="s">
        <v>2341</v>
      </c>
      <c r="M866" s="163">
        <v>10</v>
      </c>
      <c r="N866" s="163" t="s">
        <v>2342</v>
      </c>
      <c r="O866" s="163" t="s">
        <v>5957</v>
      </c>
      <c r="P866" s="163" t="s">
        <v>2344</v>
      </c>
      <c r="Q866" s="163">
        <v>11423</v>
      </c>
      <c r="R866" s="165"/>
    </row>
    <row r="867" spans="1:18">
      <c r="A867" s="163" t="s">
        <v>5958</v>
      </c>
      <c r="B867" s="163" t="s">
        <v>5959</v>
      </c>
      <c r="C867" s="163" t="s">
        <v>2066</v>
      </c>
      <c r="D867" s="163" t="s">
        <v>5960</v>
      </c>
      <c r="E867" s="163">
        <v>12</v>
      </c>
      <c r="F867" s="163" t="s">
        <v>2330</v>
      </c>
      <c r="G867" s="163" t="s">
        <v>2331</v>
      </c>
      <c r="H867" s="164">
        <v>94</v>
      </c>
      <c r="I867" s="163" t="s">
        <v>1273</v>
      </c>
      <c r="J867" s="164" t="s">
        <v>2395</v>
      </c>
      <c r="K867" s="163" t="s">
        <v>2311</v>
      </c>
      <c r="L867" s="163" t="s">
        <v>2333</v>
      </c>
      <c r="M867" s="163">
        <v>7</v>
      </c>
      <c r="N867" s="163" t="s">
        <v>2349</v>
      </c>
      <c r="O867" s="163" t="s">
        <v>5961</v>
      </c>
      <c r="P867" s="163" t="s">
        <v>2726</v>
      </c>
      <c r="Q867" s="163">
        <v>11424</v>
      </c>
      <c r="R867" s="165"/>
    </row>
    <row r="868" spans="1:18">
      <c r="A868" s="163" t="s">
        <v>5962</v>
      </c>
      <c r="B868" s="163" t="s">
        <v>5963</v>
      </c>
      <c r="C868" s="163" t="s">
        <v>2067</v>
      </c>
      <c r="D868" s="163" t="s">
        <v>5964</v>
      </c>
      <c r="E868" s="163">
        <v>12</v>
      </c>
      <c r="F868" s="163" t="s">
        <v>2330</v>
      </c>
      <c r="G868" s="163" t="s">
        <v>2331</v>
      </c>
      <c r="H868" s="164">
        <v>94</v>
      </c>
      <c r="I868" s="163" t="s">
        <v>1273</v>
      </c>
      <c r="J868" s="164" t="s">
        <v>3020</v>
      </c>
      <c r="K868" s="163" t="s">
        <v>2322</v>
      </c>
      <c r="L868" s="163" t="s">
        <v>2333</v>
      </c>
      <c r="M868" s="163">
        <v>6</v>
      </c>
      <c r="N868" s="163" t="s">
        <v>2334</v>
      </c>
      <c r="O868" s="163" t="s">
        <v>5965</v>
      </c>
      <c r="P868" s="163" t="s">
        <v>2336</v>
      </c>
      <c r="Q868" s="163">
        <v>11425</v>
      </c>
      <c r="R868" s="165"/>
    </row>
    <row r="869" spans="1:18">
      <c r="A869" s="163" t="s">
        <v>5966</v>
      </c>
      <c r="B869" s="163" t="s">
        <v>5967</v>
      </c>
      <c r="C869" s="163" t="s">
        <v>2068</v>
      </c>
      <c r="D869" s="163" t="s">
        <v>5968</v>
      </c>
      <c r="E869" s="163">
        <v>12</v>
      </c>
      <c r="F869" s="163" t="s">
        <v>2330</v>
      </c>
      <c r="G869" s="163" t="s">
        <v>2331</v>
      </c>
      <c r="H869" s="164">
        <v>94</v>
      </c>
      <c r="I869" s="163" t="s">
        <v>1273</v>
      </c>
      <c r="J869" s="164" t="s">
        <v>2616</v>
      </c>
      <c r="K869" s="163" t="s">
        <v>2311</v>
      </c>
      <c r="L869" s="163" t="s">
        <v>2333</v>
      </c>
      <c r="M869" s="163">
        <v>6</v>
      </c>
      <c r="N869" s="163" t="s">
        <v>2334</v>
      </c>
      <c r="O869" s="163" t="s">
        <v>5969</v>
      </c>
      <c r="P869" s="163" t="s">
        <v>2336</v>
      </c>
      <c r="Q869" s="163">
        <v>11426</v>
      </c>
      <c r="R869" s="165"/>
    </row>
    <row r="870" spans="1:18">
      <c r="A870" s="163" t="s">
        <v>5970</v>
      </c>
      <c r="B870" s="163" t="s">
        <v>5971</v>
      </c>
      <c r="C870" s="163" t="s">
        <v>2069</v>
      </c>
      <c r="D870" s="163" t="s">
        <v>5972</v>
      </c>
      <c r="E870" s="163">
        <v>12</v>
      </c>
      <c r="F870" s="163" t="s">
        <v>2330</v>
      </c>
      <c r="G870" s="163" t="s">
        <v>2331</v>
      </c>
      <c r="H870" s="164">
        <v>94</v>
      </c>
      <c r="I870" s="163" t="s">
        <v>1273</v>
      </c>
      <c r="J870" s="164" t="s">
        <v>2390</v>
      </c>
      <c r="K870" s="163" t="s">
        <v>2311</v>
      </c>
      <c r="L870" s="163" t="s">
        <v>2333</v>
      </c>
      <c r="M870" s="163">
        <v>5</v>
      </c>
      <c r="N870" s="163" t="s">
        <v>2360</v>
      </c>
      <c r="O870" s="163" t="s">
        <v>5973</v>
      </c>
      <c r="P870" s="163" t="s">
        <v>2362</v>
      </c>
      <c r="Q870" s="163">
        <v>11427</v>
      </c>
      <c r="R870" s="165"/>
    </row>
    <row r="871" spans="1:18">
      <c r="A871" s="163" t="s">
        <v>5974</v>
      </c>
      <c r="B871" s="163" t="s">
        <v>5975</v>
      </c>
      <c r="C871" s="163" t="s">
        <v>2070</v>
      </c>
      <c r="D871" s="163" t="s">
        <v>5976</v>
      </c>
      <c r="E871" s="163">
        <v>12</v>
      </c>
      <c r="F871" s="163" t="s">
        <v>2330</v>
      </c>
      <c r="G871" s="163" t="s">
        <v>2331</v>
      </c>
      <c r="H871" s="164">
        <v>94</v>
      </c>
      <c r="I871" s="163" t="s">
        <v>1273</v>
      </c>
      <c r="J871" s="164" t="s">
        <v>2390</v>
      </c>
      <c r="K871" s="163" t="s">
        <v>2311</v>
      </c>
      <c r="L871" s="163" t="s">
        <v>2333</v>
      </c>
      <c r="M871" s="163">
        <v>5</v>
      </c>
      <c r="N871" s="163" t="s">
        <v>2360</v>
      </c>
      <c r="O871" s="163" t="s">
        <v>5977</v>
      </c>
      <c r="P871" s="163" t="s">
        <v>2362</v>
      </c>
      <c r="Q871" s="163">
        <v>11428</v>
      </c>
      <c r="R871" s="165"/>
    </row>
    <row r="872" spans="1:18">
      <c r="A872" s="163" t="s">
        <v>5978</v>
      </c>
      <c r="B872" s="163" t="s">
        <v>5979</v>
      </c>
      <c r="C872" s="163" t="s">
        <v>2071</v>
      </c>
      <c r="D872" s="163" t="s">
        <v>5980</v>
      </c>
      <c r="E872" s="163">
        <v>12</v>
      </c>
      <c r="F872" s="163" t="s">
        <v>2330</v>
      </c>
      <c r="G872" s="163" t="s">
        <v>2331</v>
      </c>
      <c r="H872" s="164">
        <v>94</v>
      </c>
      <c r="I872" s="163" t="s">
        <v>1273</v>
      </c>
      <c r="J872" s="164" t="s">
        <v>2354</v>
      </c>
      <c r="K872" s="163" t="s">
        <v>2311</v>
      </c>
      <c r="L872" s="163" t="s">
        <v>2333</v>
      </c>
      <c r="M872" s="163">
        <v>7</v>
      </c>
      <c r="N872" s="163" t="s">
        <v>2349</v>
      </c>
      <c r="O872" s="163" t="s">
        <v>5981</v>
      </c>
      <c r="P872" s="163" t="s">
        <v>2726</v>
      </c>
      <c r="Q872" s="163">
        <v>11429</v>
      </c>
      <c r="R872" s="165"/>
    </row>
    <row r="873" spans="1:18">
      <c r="A873" s="163" t="s">
        <v>5982</v>
      </c>
      <c r="B873" s="163" t="s">
        <v>5983</v>
      </c>
      <c r="C873" s="163" t="s">
        <v>2072</v>
      </c>
      <c r="D873" s="163" t="s">
        <v>5984</v>
      </c>
      <c r="E873" s="163">
        <v>12</v>
      </c>
      <c r="F873" s="163" t="s">
        <v>2330</v>
      </c>
      <c r="G873" s="163" t="s">
        <v>2331</v>
      </c>
      <c r="H873" s="164">
        <v>94</v>
      </c>
      <c r="I873" s="163" t="s">
        <v>1273</v>
      </c>
      <c r="J873" s="164" t="s">
        <v>2602</v>
      </c>
      <c r="K873" s="163" t="s">
        <v>2322</v>
      </c>
      <c r="L873" s="163" t="s">
        <v>2333</v>
      </c>
      <c r="M873" s="163">
        <v>7</v>
      </c>
      <c r="N873" s="163" t="s">
        <v>2904</v>
      </c>
      <c r="O873" s="163" t="s">
        <v>5985</v>
      </c>
      <c r="P873" s="163" t="s">
        <v>2726</v>
      </c>
      <c r="Q873" s="163">
        <v>11430</v>
      </c>
      <c r="R873" s="165"/>
    </row>
    <row r="874" spans="1:18">
      <c r="A874" s="163" t="s">
        <v>5986</v>
      </c>
      <c r="B874" s="163" t="s">
        <v>5987</v>
      </c>
      <c r="C874" s="163" t="s">
        <v>2073</v>
      </c>
      <c r="D874" s="163" t="s">
        <v>5988</v>
      </c>
      <c r="E874" s="163">
        <v>12</v>
      </c>
      <c r="F874" s="163" t="s">
        <v>2330</v>
      </c>
      <c r="G874" s="163" t="s">
        <v>2331</v>
      </c>
      <c r="H874" s="164">
        <v>94</v>
      </c>
      <c r="I874" s="163" t="s">
        <v>1273</v>
      </c>
      <c r="J874" s="164" t="s">
        <v>5989</v>
      </c>
      <c r="K874" s="163" t="s">
        <v>2311</v>
      </c>
      <c r="L874" s="163" t="s">
        <v>2333</v>
      </c>
      <c r="M874" s="163">
        <v>5</v>
      </c>
      <c r="N874" s="163" t="s">
        <v>2360</v>
      </c>
      <c r="O874" s="163" t="s">
        <v>5990</v>
      </c>
      <c r="P874" s="163" t="s">
        <v>2362</v>
      </c>
      <c r="Q874" s="163">
        <v>11431</v>
      </c>
      <c r="R874" s="165"/>
    </row>
    <row r="875" spans="1:18">
      <c r="A875" s="163" t="s">
        <v>5991</v>
      </c>
      <c r="B875" s="163" t="s">
        <v>5992</v>
      </c>
      <c r="C875" s="163" t="s">
        <v>2074</v>
      </c>
      <c r="D875" s="163" t="s">
        <v>5993</v>
      </c>
      <c r="E875" s="163">
        <v>12</v>
      </c>
      <c r="F875" s="163" t="s">
        <v>2330</v>
      </c>
      <c r="G875" s="163" t="s">
        <v>2331</v>
      </c>
      <c r="H875" s="164">
        <v>94</v>
      </c>
      <c r="I875" s="163" t="s">
        <v>1273</v>
      </c>
      <c r="J875" s="164" t="s">
        <v>2607</v>
      </c>
      <c r="K875" s="163" t="s">
        <v>2322</v>
      </c>
      <c r="L875" s="163" t="s">
        <v>2383</v>
      </c>
      <c r="M875" s="163">
        <v>12</v>
      </c>
      <c r="N875" s="163" t="s">
        <v>2396</v>
      </c>
      <c r="O875" s="163" t="s">
        <v>5994</v>
      </c>
      <c r="P875" s="163" t="s">
        <v>2398</v>
      </c>
      <c r="Q875" s="163">
        <v>11460</v>
      </c>
      <c r="R875" s="165"/>
    </row>
    <row r="876" spans="1:18">
      <c r="A876" s="163" t="s">
        <v>5995</v>
      </c>
      <c r="B876" s="163" t="s">
        <v>5996</v>
      </c>
      <c r="C876" s="163" t="s">
        <v>2075</v>
      </c>
      <c r="D876" s="163" t="s">
        <v>5997</v>
      </c>
      <c r="E876" s="163">
        <v>12</v>
      </c>
      <c r="F876" s="163" t="s">
        <v>2330</v>
      </c>
      <c r="G876" s="163" t="s">
        <v>2331</v>
      </c>
      <c r="H876" s="164">
        <v>94</v>
      </c>
      <c r="I876" s="163" t="s">
        <v>1273</v>
      </c>
      <c r="J876" s="164" t="s">
        <v>2359</v>
      </c>
      <c r="K876" s="163" t="s">
        <v>2311</v>
      </c>
      <c r="L876" s="163" t="s">
        <v>2333</v>
      </c>
      <c r="M876" s="163">
        <v>5</v>
      </c>
      <c r="N876" s="163" t="s">
        <v>2360</v>
      </c>
      <c r="O876" s="163" t="s">
        <v>5998</v>
      </c>
      <c r="P876" s="163" t="s">
        <v>2362</v>
      </c>
      <c r="Q876" s="163">
        <v>11464</v>
      </c>
      <c r="R876" s="165"/>
    </row>
    <row r="877" spans="1:18">
      <c r="A877" s="163" t="s">
        <v>5999</v>
      </c>
      <c r="B877" s="163" t="s">
        <v>6000</v>
      </c>
      <c r="C877" s="163" t="s">
        <v>2087</v>
      </c>
      <c r="D877" s="163" t="s">
        <v>1275</v>
      </c>
      <c r="E877" s="163">
        <v>12</v>
      </c>
      <c r="F877" s="163" t="s">
        <v>2308</v>
      </c>
      <c r="G877" s="163" t="s">
        <v>2309</v>
      </c>
      <c r="H877" s="164">
        <v>95</v>
      </c>
      <c r="I877" s="163" t="s">
        <v>1275</v>
      </c>
      <c r="J877" s="164" t="s">
        <v>6001</v>
      </c>
      <c r="K877" s="163" t="s">
        <v>2322</v>
      </c>
      <c r="L877" s="163" t="s">
        <v>2312</v>
      </c>
      <c r="M877" s="163">
        <v>18</v>
      </c>
      <c r="N877" s="163" t="s">
        <v>2313</v>
      </c>
      <c r="O877" s="163" t="s">
        <v>6002</v>
      </c>
      <c r="P877" s="163" t="s">
        <v>2315</v>
      </c>
      <c r="Q877" s="163">
        <v>10684</v>
      </c>
      <c r="R877" s="165"/>
    </row>
    <row r="878" spans="1:18">
      <c r="A878" s="163" t="s">
        <v>6003</v>
      </c>
      <c r="B878" s="163" t="s">
        <v>6004</v>
      </c>
      <c r="C878" s="163" t="s">
        <v>2088</v>
      </c>
      <c r="D878" s="163" t="s">
        <v>6005</v>
      </c>
      <c r="E878" s="163">
        <v>12</v>
      </c>
      <c r="F878" s="163" t="s">
        <v>2319</v>
      </c>
      <c r="G878" s="163" t="s">
        <v>2320</v>
      </c>
      <c r="H878" s="164">
        <v>95</v>
      </c>
      <c r="I878" s="163" t="s">
        <v>1275</v>
      </c>
      <c r="J878" s="164" t="s">
        <v>6006</v>
      </c>
      <c r="K878" s="163" t="s">
        <v>2311</v>
      </c>
      <c r="L878" s="163" t="s">
        <v>2323</v>
      </c>
      <c r="M878" s="163">
        <v>14</v>
      </c>
      <c r="N878" s="163" t="s">
        <v>2367</v>
      </c>
      <c r="O878" s="163" t="s">
        <v>6007</v>
      </c>
      <c r="P878" s="163" t="s">
        <v>3300</v>
      </c>
      <c r="Q878" s="163">
        <v>10749</v>
      </c>
      <c r="R878" s="165"/>
    </row>
    <row r="879" spans="1:18">
      <c r="A879" s="163" t="s">
        <v>6008</v>
      </c>
      <c r="B879" s="163" t="s">
        <v>6009</v>
      </c>
      <c r="C879" s="163" t="s">
        <v>2089</v>
      </c>
      <c r="D879" s="163" t="s">
        <v>6010</v>
      </c>
      <c r="E879" s="163">
        <v>12</v>
      </c>
      <c r="F879" s="163" t="s">
        <v>2330</v>
      </c>
      <c r="G879" s="163" t="s">
        <v>2331</v>
      </c>
      <c r="H879" s="164">
        <v>95</v>
      </c>
      <c r="I879" s="163" t="s">
        <v>1275</v>
      </c>
      <c r="J879" s="164" t="s">
        <v>2348</v>
      </c>
      <c r="K879" s="163" t="s">
        <v>2311</v>
      </c>
      <c r="L879" s="163" t="s">
        <v>2333</v>
      </c>
      <c r="M879" s="163">
        <v>6</v>
      </c>
      <c r="N879" s="163" t="s">
        <v>2334</v>
      </c>
      <c r="O879" s="163" t="s">
        <v>6011</v>
      </c>
      <c r="P879" s="163" t="s">
        <v>2336</v>
      </c>
      <c r="Q879" s="163">
        <v>11432</v>
      </c>
      <c r="R879" s="165"/>
    </row>
    <row r="880" spans="1:18">
      <c r="A880" s="163" t="s">
        <v>6012</v>
      </c>
      <c r="B880" s="163" t="s">
        <v>6013</v>
      </c>
      <c r="C880" s="163" t="s">
        <v>2090</v>
      </c>
      <c r="D880" s="163" t="s">
        <v>6014</v>
      </c>
      <c r="E880" s="163">
        <v>12</v>
      </c>
      <c r="F880" s="163" t="s">
        <v>2330</v>
      </c>
      <c r="G880" s="163" t="s">
        <v>2331</v>
      </c>
      <c r="H880" s="164">
        <v>95</v>
      </c>
      <c r="I880" s="163" t="s">
        <v>1275</v>
      </c>
      <c r="J880" s="164" t="s">
        <v>2440</v>
      </c>
      <c r="K880" s="163" t="s">
        <v>2311</v>
      </c>
      <c r="L880" s="163" t="s">
        <v>2333</v>
      </c>
      <c r="M880" s="163">
        <v>5</v>
      </c>
      <c r="N880" s="163" t="s">
        <v>2360</v>
      </c>
      <c r="O880" s="163" t="s">
        <v>6015</v>
      </c>
      <c r="P880" s="163" t="s">
        <v>2362</v>
      </c>
      <c r="Q880" s="163">
        <v>11433</v>
      </c>
      <c r="R880" s="165"/>
    </row>
    <row r="881" spans="1:18">
      <c r="A881" s="163" t="s">
        <v>6016</v>
      </c>
      <c r="B881" s="163" t="s">
        <v>6017</v>
      </c>
      <c r="C881" s="163" t="s">
        <v>2091</v>
      </c>
      <c r="D881" s="163" t="s">
        <v>6018</v>
      </c>
      <c r="E881" s="163">
        <v>12</v>
      </c>
      <c r="F881" s="163" t="s">
        <v>2330</v>
      </c>
      <c r="G881" s="163" t="s">
        <v>2331</v>
      </c>
      <c r="H881" s="164">
        <v>95</v>
      </c>
      <c r="I881" s="163" t="s">
        <v>1275</v>
      </c>
      <c r="J881" s="164" t="s">
        <v>2340</v>
      </c>
      <c r="K881" s="163" t="s">
        <v>2311</v>
      </c>
      <c r="L881" s="163" t="s">
        <v>2341</v>
      </c>
      <c r="M881" s="163">
        <v>10</v>
      </c>
      <c r="N881" s="163" t="s">
        <v>2342</v>
      </c>
      <c r="O881" s="163" t="s">
        <v>6019</v>
      </c>
      <c r="P881" s="163" t="s">
        <v>2344</v>
      </c>
      <c r="Q881" s="163">
        <v>11434</v>
      </c>
      <c r="R881" s="165"/>
    </row>
    <row r="882" spans="1:18">
      <c r="A882" s="163" t="s">
        <v>6020</v>
      </c>
      <c r="B882" s="163" t="s">
        <v>6021</v>
      </c>
      <c r="C882" s="163" t="s">
        <v>2092</v>
      </c>
      <c r="D882" s="163" t="s">
        <v>6022</v>
      </c>
      <c r="E882" s="163">
        <v>12</v>
      </c>
      <c r="F882" s="163" t="s">
        <v>2330</v>
      </c>
      <c r="G882" s="163" t="s">
        <v>2331</v>
      </c>
      <c r="H882" s="164">
        <v>95</v>
      </c>
      <c r="I882" s="163" t="s">
        <v>1275</v>
      </c>
      <c r="J882" s="164" t="s">
        <v>2730</v>
      </c>
      <c r="K882" s="163" t="s">
        <v>2311</v>
      </c>
      <c r="L882" s="163" t="s">
        <v>2341</v>
      </c>
      <c r="M882" s="163">
        <v>10</v>
      </c>
      <c r="N882" s="163" t="s">
        <v>2342</v>
      </c>
      <c r="O882" s="163" t="s">
        <v>6023</v>
      </c>
      <c r="P882" s="163" t="s">
        <v>2344</v>
      </c>
      <c r="Q882" s="163">
        <v>11461</v>
      </c>
      <c r="R882" s="165"/>
    </row>
    <row r="883" spans="1:18">
      <c r="A883" s="163" t="s">
        <v>6024</v>
      </c>
      <c r="B883" s="163" t="s">
        <v>6025</v>
      </c>
      <c r="C883" s="163" t="s">
        <v>2093</v>
      </c>
      <c r="D883" s="163" t="s">
        <v>6026</v>
      </c>
      <c r="E883" s="163">
        <v>12</v>
      </c>
      <c r="F883" s="163" t="s">
        <v>2330</v>
      </c>
      <c r="G883" s="163" t="s">
        <v>2331</v>
      </c>
      <c r="H883" s="164">
        <v>95</v>
      </c>
      <c r="I883" s="163" t="s">
        <v>1275</v>
      </c>
      <c r="J883" s="164" t="s">
        <v>5323</v>
      </c>
      <c r="K883" s="163" t="s">
        <v>2322</v>
      </c>
      <c r="L883" s="163" t="s">
        <v>2333</v>
      </c>
      <c r="M883" s="163">
        <v>5</v>
      </c>
      <c r="N883" s="163" t="s">
        <v>2360</v>
      </c>
      <c r="O883" s="163" t="s">
        <v>6027</v>
      </c>
      <c r="P883" s="163" t="s">
        <v>2362</v>
      </c>
      <c r="Q883" s="163">
        <v>13806</v>
      </c>
      <c r="R883" s="165"/>
    </row>
    <row r="884" spans="1:18">
      <c r="A884" s="163" t="s">
        <v>6028</v>
      </c>
      <c r="B884" s="163" t="s">
        <v>6029</v>
      </c>
      <c r="C884" s="163" t="s">
        <v>2094</v>
      </c>
      <c r="D884" s="163" t="s">
        <v>6030</v>
      </c>
      <c r="E884" s="163">
        <v>12</v>
      </c>
      <c r="F884" s="163" t="s">
        <v>2330</v>
      </c>
      <c r="G884" s="163" t="s">
        <v>2331</v>
      </c>
      <c r="H884" s="164">
        <v>95</v>
      </c>
      <c r="I884" s="163" t="s">
        <v>1275</v>
      </c>
      <c r="J884" s="164" t="s">
        <v>2390</v>
      </c>
      <c r="K884" s="163" t="s">
        <v>2311</v>
      </c>
      <c r="L884" s="163" t="s">
        <v>2333</v>
      </c>
      <c r="M884" s="163">
        <v>5</v>
      </c>
      <c r="N884" s="163" t="s">
        <v>2360</v>
      </c>
      <c r="O884" s="163" t="s">
        <v>6031</v>
      </c>
      <c r="P884" s="163" t="s">
        <v>2362</v>
      </c>
      <c r="Q884" s="163">
        <v>24689</v>
      </c>
      <c r="R884" s="165"/>
    </row>
    <row r="885" spans="1:18">
      <c r="A885" s="163" t="s">
        <v>6032</v>
      </c>
      <c r="B885" s="163" t="s">
        <v>6033</v>
      </c>
      <c r="C885" s="163" t="s">
        <v>2051</v>
      </c>
      <c r="D885" s="163" t="s">
        <v>6034</v>
      </c>
      <c r="E885" s="163">
        <v>12</v>
      </c>
      <c r="F885" s="163" t="s">
        <v>2319</v>
      </c>
      <c r="G885" s="163" t="s">
        <v>2320</v>
      </c>
      <c r="H885" s="164">
        <v>96</v>
      </c>
      <c r="I885" s="163" t="s">
        <v>1272</v>
      </c>
      <c r="J885" s="164" t="s">
        <v>6035</v>
      </c>
      <c r="K885" s="163" t="s">
        <v>2322</v>
      </c>
      <c r="L885" s="163" t="s">
        <v>2311</v>
      </c>
      <c r="M885" s="163">
        <v>17</v>
      </c>
      <c r="N885" s="163" t="s">
        <v>2457</v>
      </c>
      <c r="O885" s="163" t="s">
        <v>6036</v>
      </c>
      <c r="P885" s="163" t="s">
        <v>2459</v>
      </c>
      <c r="Q885" s="163">
        <v>10750</v>
      </c>
      <c r="R885" s="165"/>
    </row>
    <row r="886" spans="1:18">
      <c r="A886" s="163" t="s">
        <v>6037</v>
      </c>
      <c r="B886" s="163" t="s">
        <v>6038</v>
      </c>
      <c r="C886" s="163" t="s">
        <v>2052</v>
      </c>
      <c r="D886" s="163" t="s">
        <v>6039</v>
      </c>
      <c r="E886" s="163">
        <v>12</v>
      </c>
      <c r="F886" s="163" t="s">
        <v>2319</v>
      </c>
      <c r="G886" s="163" t="s">
        <v>2320</v>
      </c>
      <c r="H886" s="164">
        <v>96</v>
      </c>
      <c r="I886" s="163" t="s">
        <v>1272</v>
      </c>
      <c r="J886" s="164" t="s">
        <v>6040</v>
      </c>
      <c r="K886" s="163" t="s">
        <v>2322</v>
      </c>
      <c r="L886" s="163" t="s">
        <v>2323</v>
      </c>
      <c r="M886" s="163">
        <v>15</v>
      </c>
      <c r="N886" s="163" t="s">
        <v>2324</v>
      </c>
      <c r="O886" s="163" t="s">
        <v>6041</v>
      </c>
      <c r="P886" s="163" t="s">
        <v>2326</v>
      </c>
      <c r="Q886" s="163">
        <v>10751</v>
      </c>
      <c r="R886" s="165"/>
    </row>
    <row r="887" spans="1:18">
      <c r="A887" s="163" t="s">
        <v>6042</v>
      </c>
      <c r="B887" s="163" t="s">
        <v>6043</v>
      </c>
      <c r="C887" s="163" t="s">
        <v>2053</v>
      </c>
      <c r="D887" s="163" t="s">
        <v>6044</v>
      </c>
      <c r="E887" s="163">
        <v>12</v>
      </c>
      <c r="F887" s="163" t="s">
        <v>2330</v>
      </c>
      <c r="G887" s="163" t="s">
        <v>2331</v>
      </c>
      <c r="H887" s="164">
        <v>96</v>
      </c>
      <c r="I887" s="163" t="s">
        <v>1272</v>
      </c>
      <c r="J887" s="164" t="s">
        <v>2348</v>
      </c>
      <c r="K887" s="163" t="s">
        <v>2322</v>
      </c>
      <c r="L887" s="163" t="s">
        <v>2341</v>
      </c>
      <c r="M887" s="163">
        <v>10</v>
      </c>
      <c r="N887" s="163" t="s">
        <v>2342</v>
      </c>
      <c r="O887" s="163" t="s">
        <v>6045</v>
      </c>
      <c r="P887" s="163" t="s">
        <v>2344</v>
      </c>
      <c r="Q887" s="163">
        <v>11435</v>
      </c>
      <c r="R887" s="165"/>
    </row>
    <row r="888" spans="1:18">
      <c r="A888" s="163" t="s">
        <v>6046</v>
      </c>
      <c r="B888" s="163" t="s">
        <v>6047</v>
      </c>
      <c r="C888" s="163" t="s">
        <v>2054</v>
      </c>
      <c r="D888" s="163" t="s">
        <v>6048</v>
      </c>
      <c r="E888" s="163">
        <v>12</v>
      </c>
      <c r="F888" s="163" t="s">
        <v>2330</v>
      </c>
      <c r="G888" s="163" t="s">
        <v>2331</v>
      </c>
      <c r="H888" s="164">
        <v>96</v>
      </c>
      <c r="I888" s="163" t="s">
        <v>1272</v>
      </c>
      <c r="J888" s="164" t="s">
        <v>2390</v>
      </c>
      <c r="K888" s="163" t="s">
        <v>2322</v>
      </c>
      <c r="L888" s="163" t="s">
        <v>2333</v>
      </c>
      <c r="M888" s="163">
        <v>6</v>
      </c>
      <c r="N888" s="163" t="s">
        <v>2334</v>
      </c>
      <c r="O888" s="163" t="s">
        <v>6049</v>
      </c>
      <c r="P888" s="163" t="s">
        <v>2336</v>
      </c>
      <c r="Q888" s="163">
        <v>11436</v>
      </c>
      <c r="R888" s="165"/>
    </row>
    <row r="889" spans="1:18">
      <c r="A889" s="163" t="s">
        <v>6050</v>
      </c>
      <c r="B889" s="163" t="s">
        <v>6051</v>
      </c>
      <c r="C889" s="163" t="s">
        <v>2055</v>
      </c>
      <c r="D889" s="163" t="s">
        <v>6052</v>
      </c>
      <c r="E889" s="163">
        <v>12</v>
      </c>
      <c r="F889" s="163" t="s">
        <v>2330</v>
      </c>
      <c r="G889" s="163" t="s">
        <v>2331</v>
      </c>
      <c r="H889" s="164">
        <v>96</v>
      </c>
      <c r="I889" s="163" t="s">
        <v>1272</v>
      </c>
      <c r="J889" s="164" t="s">
        <v>4100</v>
      </c>
      <c r="K889" s="163" t="s">
        <v>2322</v>
      </c>
      <c r="L889" s="163" t="s">
        <v>2341</v>
      </c>
      <c r="M889" s="163">
        <v>10</v>
      </c>
      <c r="N889" s="163" t="s">
        <v>2342</v>
      </c>
      <c r="O889" s="163" t="s">
        <v>6053</v>
      </c>
      <c r="P889" s="163" t="s">
        <v>2344</v>
      </c>
      <c r="Q889" s="163">
        <v>11437</v>
      </c>
      <c r="R889" s="165"/>
    </row>
    <row r="890" spans="1:18">
      <c r="A890" s="163" t="s">
        <v>6054</v>
      </c>
      <c r="B890" s="163" t="s">
        <v>6055</v>
      </c>
      <c r="C890" s="163" t="s">
        <v>2056</v>
      </c>
      <c r="D890" s="163" t="s">
        <v>6056</v>
      </c>
      <c r="E890" s="163">
        <v>12</v>
      </c>
      <c r="F890" s="163" t="s">
        <v>2330</v>
      </c>
      <c r="G890" s="163" t="s">
        <v>2331</v>
      </c>
      <c r="H890" s="164">
        <v>96</v>
      </c>
      <c r="I890" s="163" t="s">
        <v>1272</v>
      </c>
      <c r="J890" s="164" t="s">
        <v>2354</v>
      </c>
      <c r="K890" s="163" t="s">
        <v>2322</v>
      </c>
      <c r="L890" s="163" t="s">
        <v>2333</v>
      </c>
      <c r="M890" s="163">
        <v>7</v>
      </c>
      <c r="N890" s="163" t="s">
        <v>2349</v>
      </c>
      <c r="O890" s="163" t="s">
        <v>6057</v>
      </c>
      <c r="P890" s="163" t="s">
        <v>2726</v>
      </c>
      <c r="Q890" s="163">
        <v>11438</v>
      </c>
      <c r="R890" s="165"/>
    </row>
    <row r="891" spans="1:18">
      <c r="A891" s="163" t="s">
        <v>6058</v>
      </c>
      <c r="B891" s="163" t="s">
        <v>6059</v>
      </c>
      <c r="C891" s="163" t="s">
        <v>2057</v>
      </c>
      <c r="D891" s="163" t="s">
        <v>6060</v>
      </c>
      <c r="E891" s="163">
        <v>12</v>
      </c>
      <c r="F891" s="163" t="s">
        <v>2330</v>
      </c>
      <c r="G891" s="163" t="s">
        <v>2331</v>
      </c>
      <c r="H891" s="164">
        <v>96</v>
      </c>
      <c r="I891" s="163" t="s">
        <v>1272</v>
      </c>
      <c r="J891" s="164" t="s">
        <v>2616</v>
      </c>
      <c r="K891" s="163" t="s">
        <v>2322</v>
      </c>
      <c r="L891" s="163" t="s">
        <v>2333</v>
      </c>
      <c r="M891" s="163">
        <v>6</v>
      </c>
      <c r="N891" s="163" t="s">
        <v>2334</v>
      </c>
      <c r="O891" s="163" t="s">
        <v>6061</v>
      </c>
      <c r="P891" s="163" t="s">
        <v>2336</v>
      </c>
      <c r="Q891" s="163">
        <v>11439</v>
      </c>
      <c r="R891" s="165"/>
    </row>
    <row r="892" spans="1:18">
      <c r="A892" s="163" t="s">
        <v>6062</v>
      </c>
      <c r="B892" s="163" t="s">
        <v>6063</v>
      </c>
      <c r="C892" s="163" t="s">
        <v>2058</v>
      </c>
      <c r="D892" s="163" t="s">
        <v>6064</v>
      </c>
      <c r="E892" s="163">
        <v>12</v>
      </c>
      <c r="F892" s="163" t="s">
        <v>2330</v>
      </c>
      <c r="G892" s="163" t="s">
        <v>2331</v>
      </c>
      <c r="H892" s="164">
        <v>96</v>
      </c>
      <c r="I892" s="163" t="s">
        <v>1272</v>
      </c>
      <c r="J892" s="164" t="s">
        <v>2426</v>
      </c>
      <c r="K892" s="163" t="s">
        <v>2322</v>
      </c>
      <c r="L892" s="163" t="s">
        <v>2333</v>
      </c>
      <c r="M892" s="163">
        <v>6</v>
      </c>
      <c r="N892" s="163" t="s">
        <v>2334</v>
      </c>
      <c r="O892" s="163" t="s">
        <v>6065</v>
      </c>
      <c r="P892" s="163" t="s">
        <v>2336</v>
      </c>
      <c r="Q892" s="163">
        <v>11440</v>
      </c>
      <c r="R892" s="165"/>
    </row>
    <row r="893" spans="1:18">
      <c r="A893" s="163" t="s">
        <v>6066</v>
      </c>
      <c r="B893" s="163" t="s">
        <v>6067</v>
      </c>
      <c r="C893" s="163" t="s">
        <v>2059</v>
      </c>
      <c r="D893" s="163" t="s">
        <v>6068</v>
      </c>
      <c r="E893" s="163">
        <v>12</v>
      </c>
      <c r="F893" s="163" t="s">
        <v>2330</v>
      </c>
      <c r="G893" s="163" t="s">
        <v>2331</v>
      </c>
      <c r="H893" s="164">
        <v>96</v>
      </c>
      <c r="I893" s="163" t="s">
        <v>1272</v>
      </c>
      <c r="J893" s="164" t="s">
        <v>3020</v>
      </c>
      <c r="K893" s="163" t="s">
        <v>2322</v>
      </c>
      <c r="L893" s="163" t="s">
        <v>2333</v>
      </c>
      <c r="M893" s="163">
        <v>5</v>
      </c>
      <c r="N893" s="163" t="s">
        <v>2360</v>
      </c>
      <c r="O893" s="163" t="s">
        <v>6069</v>
      </c>
      <c r="P893" s="163" t="s">
        <v>2362</v>
      </c>
      <c r="Q893" s="163">
        <v>11441</v>
      </c>
      <c r="R893" s="165"/>
    </row>
    <row r="894" spans="1:18">
      <c r="A894" s="163" t="s">
        <v>6070</v>
      </c>
      <c r="B894" s="163" t="s">
        <v>6071</v>
      </c>
      <c r="C894" s="163" t="s">
        <v>2060</v>
      </c>
      <c r="D894" s="163" t="s">
        <v>6072</v>
      </c>
      <c r="E894" s="163">
        <v>12</v>
      </c>
      <c r="F894" s="163" t="s">
        <v>2330</v>
      </c>
      <c r="G894" s="163" t="s">
        <v>2331</v>
      </c>
      <c r="H894" s="164">
        <v>96</v>
      </c>
      <c r="I894" s="163" t="s">
        <v>1272</v>
      </c>
      <c r="J894" s="164" t="s">
        <v>2568</v>
      </c>
      <c r="K894" s="163" t="s">
        <v>2322</v>
      </c>
      <c r="L894" s="163" t="s">
        <v>2333</v>
      </c>
      <c r="M894" s="163">
        <v>6</v>
      </c>
      <c r="N894" s="163" t="s">
        <v>2334</v>
      </c>
      <c r="O894" s="163" t="s">
        <v>6073</v>
      </c>
      <c r="P894" s="163" t="s">
        <v>2336</v>
      </c>
      <c r="Q894" s="163">
        <v>11442</v>
      </c>
      <c r="R894" s="165"/>
    </row>
    <row r="895" spans="1:18">
      <c r="A895" s="163" t="s">
        <v>6074</v>
      </c>
      <c r="B895" s="163" t="s">
        <v>6075</v>
      </c>
      <c r="C895" s="163" t="s">
        <v>2061</v>
      </c>
      <c r="D895" s="163" t="s">
        <v>6076</v>
      </c>
      <c r="E895" s="163">
        <v>12</v>
      </c>
      <c r="F895" s="163" t="s">
        <v>2330</v>
      </c>
      <c r="G895" s="163" t="s">
        <v>2331</v>
      </c>
      <c r="H895" s="164">
        <v>96</v>
      </c>
      <c r="I895" s="163" t="s">
        <v>1272</v>
      </c>
      <c r="J895" s="164" t="s">
        <v>3308</v>
      </c>
      <c r="K895" s="163" t="s">
        <v>2322</v>
      </c>
      <c r="L895" s="163" t="s">
        <v>2333</v>
      </c>
      <c r="M895" s="163">
        <v>6</v>
      </c>
      <c r="N895" s="163" t="s">
        <v>2334</v>
      </c>
      <c r="O895" s="163" t="s">
        <v>6077</v>
      </c>
      <c r="P895" s="163" t="s">
        <v>2336</v>
      </c>
      <c r="Q895" s="163">
        <v>13818</v>
      </c>
      <c r="R895" s="165"/>
    </row>
    <row r="896" spans="1:18">
      <c r="A896" s="163" t="s">
        <v>6078</v>
      </c>
      <c r="B896" s="163" t="s">
        <v>6079</v>
      </c>
      <c r="C896" s="163" t="s">
        <v>2062</v>
      </c>
      <c r="D896" s="163" t="s">
        <v>6080</v>
      </c>
      <c r="E896" s="163">
        <v>12</v>
      </c>
      <c r="F896" s="163" t="s">
        <v>2330</v>
      </c>
      <c r="G896" s="163" t="s">
        <v>2331</v>
      </c>
      <c r="H896" s="164">
        <v>96</v>
      </c>
      <c r="I896" s="163" t="s">
        <v>1272</v>
      </c>
      <c r="J896" s="164" t="s">
        <v>2390</v>
      </c>
      <c r="K896" s="163" t="s">
        <v>2322</v>
      </c>
      <c r="L896" s="163" t="s">
        <v>2333</v>
      </c>
      <c r="M896" s="163">
        <v>6</v>
      </c>
      <c r="N896" s="163" t="s">
        <v>2334</v>
      </c>
      <c r="O896" s="163" t="s">
        <v>6081</v>
      </c>
      <c r="P896" s="163" t="s">
        <v>2336</v>
      </c>
      <c r="Q896" s="163">
        <v>15010</v>
      </c>
      <c r="R896" s="165"/>
    </row>
    <row r="897" spans="1:18">
      <c r="A897" s="163" t="s">
        <v>6082</v>
      </c>
      <c r="B897" s="163" t="s">
        <v>6083</v>
      </c>
      <c r="C897" s="163" t="s">
        <v>2063</v>
      </c>
      <c r="D897" s="163" t="s">
        <v>6084</v>
      </c>
      <c r="E897" s="163">
        <v>12</v>
      </c>
      <c r="F897" s="163" t="s">
        <v>2330</v>
      </c>
      <c r="G897" s="163" t="s">
        <v>2331</v>
      </c>
      <c r="H897" s="164">
        <v>96</v>
      </c>
      <c r="I897" s="163" t="s">
        <v>1272</v>
      </c>
      <c r="J897" s="164" t="s">
        <v>2426</v>
      </c>
      <c r="K897" s="163" t="s">
        <v>2322</v>
      </c>
      <c r="L897" s="163" t="s">
        <v>2333</v>
      </c>
      <c r="M897" s="163">
        <v>6</v>
      </c>
      <c r="N897" s="163" t="s">
        <v>2334</v>
      </c>
      <c r="O897" s="163" t="s">
        <v>6085</v>
      </c>
      <c r="P897" s="163" t="s">
        <v>2336</v>
      </c>
      <c r="Q897" s="163">
        <v>23771</v>
      </c>
      <c r="R897" s="165"/>
    </row>
    <row r="898" spans="1:18" ht="27">
      <c r="A898" s="247" t="s">
        <v>6213</v>
      </c>
      <c r="B898" s="247" t="s">
        <v>6214</v>
      </c>
      <c r="C898" s="247" t="s">
        <v>6215</v>
      </c>
      <c r="D898" s="247" t="s">
        <v>6216</v>
      </c>
      <c r="E898" s="248">
        <v>11</v>
      </c>
      <c r="F898" s="247" t="s">
        <v>2330</v>
      </c>
      <c r="G898" s="247" t="s">
        <v>2331</v>
      </c>
      <c r="H898" s="248">
        <v>83</v>
      </c>
      <c r="I898" s="247" t="s">
        <v>1268</v>
      </c>
      <c r="J898" s="249">
        <v>0</v>
      </c>
      <c r="K898" s="247" t="s">
        <v>2322</v>
      </c>
      <c r="L898" s="247" t="s">
        <v>2450</v>
      </c>
      <c r="M898" s="248">
        <v>4</v>
      </c>
      <c r="N898" s="250"/>
      <c r="O898" s="247" t="s">
        <v>6217</v>
      </c>
      <c r="P898" s="247" t="s">
        <v>6277</v>
      </c>
      <c r="Q898" s="163">
        <v>41436</v>
      </c>
    </row>
    <row r="899" spans="1:18" ht="27">
      <c r="A899" s="251" t="s">
        <v>6218</v>
      </c>
      <c r="B899" s="251" t="s">
        <v>6219</v>
      </c>
      <c r="C899" s="251" t="s">
        <v>6220</v>
      </c>
      <c r="D899" s="251" t="s">
        <v>6221</v>
      </c>
      <c r="E899" s="252">
        <v>5</v>
      </c>
      <c r="F899" s="251" t="s">
        <v>2330</v>
      </c>
      <c r="G899" s="251" t="s">
        <v>2331</v>
      </c>
      <c r="H899" s="252">
        <v>71</v>
      </c>
      <c r="I899" s="251" t="s">
        <v>1228</v>
      </c>
      <c r="J899" s="253">
        <v>31</v>
      </c>
      <c r="K899" s="251" t="s">
        <v>2322</v>
      </c>
      <c r="L899" s="251" t="s">
        <v>2450</v>
      </c>
      <c r="M899" s="252">
        <v>3</v>
      </c>
      <c r="N899" s="254"/>
      <c r="O899" s="251" t="s">
        <v>6222</v>
      </c>
      <c r="P899" s="251" t="s">
        <v>6278</v>
      </c>
      <c r="Q899" s="163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33"/>
  <cols>
    <col min="1" max="1" width="8.75" style="183"/>
    <col min="2" max="2" width="16" style="183" bestFit="1" customWidth="1"/>
    <col min="3" max="3" width="48.58203125" style="184" customWidth="1"/>
    <col min="4" max="4" width="17.5" style="184" bestFit="1" customWidth="1"/>
    <col min="5" max="5" width="16" style="184" bestFit="1" customWidth="1"/>
    <col min="6" max="6" width="18.5" style="184" bestFit="1" customWidth="1"/>
    <col min="7" max="7" width="16" style="184" bestFit="1" customWidth="1"/>
    <col min="8" max="9" width="14.83203125" style="184" bestFit="1" customWidth="1"/>
    <col min="10" max="10" width="15.75" style="184" bestFit="1" customWidth="1"/>
    <col min="11" max="12" width="16" style="184" bestFit="1" customWidth="1"/>
    <col min="13" max="13" width="14.83203125" style="184" bestFit="1" customWidth="1"/>
    <col min="14" max="14" width="16" style="184" bestFit="1" customWidth="1"/>
    <col min="15" max="15" width="14.83203125" style="184" bestFit="1" customWidth="1"/>
    <col min="16" max="17" width="16" style="184" bestFit="1" customWidth="1"/>
    <col min="18" max="21" width="14.83203125" style="184" bestFit="1" customWidth="1"/>
    <col min="22" max="22" width="16.75" style="184" customWidth="1"/>
    <col min="23" max="24" width="14.83203125" style="184" bestFit="1" customWidth="1"/>
    <col min="25" max="25" width="15.33203125" style="184" bestFit="1" customWidth="1"/>
    <col min="26" max="27" width="14.83203125" style="184" bestFit="1" customWidth="1"/>
    <col min="28" max="28" width="18.5" style="184" bestFit="1" customWidth="1"/>
    <col min="29" max="30" width="16" style="184" bestFit="1" customWidth="1"/>
    <col min="31" max="31" width="14.83203125" style="184" bestFit="1" customWidth="1"/>
    <col min="32" max="36" width="16" style="184" bestFit="1" customWidth="1"/>
    <col min="37" max="42" width="14.83203125" style="184" bestFit="1" customWidth="1"/>
    <col min="43" max="43" width="16.5" style="184" bestFit="1" customWidth="1"/>
    <col min="44" max="44" width="16" style="184" bestFit="1" customWidth="1"/>
    <col min="45" max="45" width="14.83203125" style="184" bestFit="1" customWidth="1"/>
    <col min="46" max="46" width="17.5" style="184" bestFit="1" customWidth="1"/>
    <col min="47" max="52" width="14.83203125" style="184" bestFit="1" customWidth="1"/>
    <col min="53" max="53" width="16.25" style="184" bestFit="1" customWidth="1"/>
    <col min="54" max="54" width="16" style="184" bestFit="1" customWidth="1"/>
    <col min="55" max="56" width="14.83203125" style="184" bestFit="1" customWidth="1"/>
    <col min="57" max="57" width="16" style="184" bestFit="1" customWidth="1"/>
    <col min="58" max="60" width="14.83203125" style="184" bestFit="1" customWidth="1"/>
    <col min="61" max="61" width="17.5" style="184" bestFit="1" customWidth="1"/>
    <col min="62" max="69" width="14.83203125" style="184" bestFit="1" customWidth="1"/>
    <col min="70" max="70" width="16" style="184" bestFit="1" customWidth="1"/>
    <col min="71" max="72" width="14.83203125" style="184" bestFit="1" customWidth="1"/>
    <col min="73" max="73" width="16" style="184" bestFit="1" customWidth="1"/>
    <col min="74" max="75" width="14.83203125" style="184" bestFit="1" customWidth="1"/>
    <col min="76" max="77" width="16" style="184" bestFit="1" customWidth="1"/>
    <col min="78" max="79" width="14.83203125" style="184" bestFit="1" customWidth="1"/>
    <col min="80" max="80" width="16" style="184" bestFit="1" customWidth="1"/>
    <col min="81" max="84" width="14.83203125" style="184" bestFit="1" customWidth="1"/>
    <col min="85" max="85" width="17.5" style="184" bestFit="1" customWidth="1"/>
    <col min="86" max="86" width="14.83203125" style="184" bestFit="1" customWidth="1"/>
    <col min="87" max="87" width="16" style="184" bestFit="1" customWidth="1"/>
    <col min="88" max="91" width="14.83203125" style="184" bestFit="1" customWidth="1"/>
    <col min="92" max="92" width="16" style="184" bestFit="1" customWidth="1"/>
    <col min="93" max="97" width="14.83203125" style="184" bestFit="1" customWidth="1"/>
    <col min="98" max="98" width="17.5" style="184" bestFit="1" customWidth="1"/>
    <col min="99" max="100" width="14.83203125" style="184" bestFit="1" customWidth="1"/>
    <col min="101" max="101" width="16" style="184" bestFit="1" customWidth="1"/>
    <col min="102" max="102" width="14.83203125" style="184" bestFit="1" customWidth="1"/>
    <col min="103" max="103" width="16" style="184" bestFit="1" customWidth="1"/>
    <col min="104" max="105" width="14.83203125" style="184" bestFit="1" customWidth="1"/>
    <col min="106" max="106" width="17.5" style="184" bestFit="1" customWidth="1"/>
    <col min="107" max="109" width="16" style="184" bestFit="1" customWidth="1"/>
    <col min="110" max="110" width="14.83203125" style="184" bestFit="1" customWidth="1"/>
    <col min="111" max="112" width="16" style="184" bestFit="1" customWidth="1"/>
    <col min="113" max="114" width="14.83203125" style="184" bestFit="1" customWidth="1"/>
    <col min="115" max="115" width="16.83203125" style="184" bestFit="1" customWidth="1"/>
    <col min="116" max="116" width="16.5" style="184" bestFit="1" customWidth="1"/>
    <col min="117" max="118" width="16" style="184" bestFit="1" customWidth="1"/>
    <col min="119" max="120" width="14.83203125" style="184" bestFit="1" customWidth="1"/>
    <col min="121" max="122" width="16" style="184" bestFit="1" customWidth="1"/>
    <col min="123" max="123" width="14.83203125" style="184" bestFit="1" customWidth="1"/>
    <col min="124" max="124" width="16" style="184" bestFit="1" customWidth="1"/>
    <col min="125" max="125" width="14.83203125" style="184" bestFit="1" customWidth="1"/>
    <col min="126" max="126" width="17.5" style="184" bestFit="1" customWidth="1"/>
    <col min="127" max="130" width="16" style="184" bestFit="1" customWidth="1"/>
    <col min="131" max="131" width="14.83203125" style="184" bestFit="1" customWidth="1"/>
    <col min="132" max="132" width="16" style="184" bestFit="1" customWidth="1"/>
    <col min="133" max="133" width="14.83203125" style="184" bestFit="1" customWidth="1"/>
    <col min="134" max="134" width="16.5" style="184" bestFit="1" customWidth="1"/>
    <col min="135" max="136" width="16" style="184" bestFit="1" customWidth="1"/>
    <col min="137" max="137" width="17.5" style="184" bestFit="1" customWidth="1"/>
    <col min="138" max="139" width="14.83203125" style="184" bestFit="1" customWidth="1"/>
    <col min="140" max="141" width="16" style="184" bestFit="1" customWidth="1"/>
    <col min="142" max="143" width="14.83203125" style="184" bestFit="1" customWidth="1"/>
    <col min="144" max="144" width="17.5" style="184" bestFit="1" customWidth="1"/>
    <col min="145" max="152" width="14.83203125" style="184" bestFit="1" customWidth="1"/>
    <col min="153" max="153" width="17.5" style="184" bestFit="1" customWidth="1"/>
    <col min="154" max="156" width="14.83203125" style="184" bestFit="1" customWidth="1"/>
    <col min="157" max="158" width="16" style="184" bestFit="1" customWidth="1"/>
    <col min="159" max="160" width="14.83203125" style="184" bestFit="1" customWidth="1"/>
    <col min="161" max="161" width="16" style="184" bestFit="1" customWidth="1"/>
    <col min="162" max="164" width="14.83203125" style="184" bestFit="1" customWidth="1"/>
    <col min="165" max="165" width="16" style="184" bestFit="1" customWidth="1"/>
    <col min="166" max="172" width="14.83203125" style="184" bestFit="1" customWidth="1"/>
    <col min="173" max="173" width="17.5" style="184" bestFit="1" customWidth="1"/>
    <col min="174" max="174" width="14.83203125" style="184" bestFit="1" customWidth="1"/>
    <col min="175" max="175" width="16" style="184" bestFit="1" customWidth="1"/>
    <col min="176" max="176" width="14.83203125" style="184" bestFit="1" customWidth="1"/>
    <col min="177" max="177" width="16" style="184" bestFit="1" customWidth="1"/>
    <col min="178" max="178" width="14.83203125" style="184" bestFit="1" customWidth="1"/>
    <col min="179" max="179" width="16" style="184" bestFit="1" customWidth="1"/>
    <col min="180" max="182" width="14.83203125" style="184" bestFit="1" customWidth="1"/>
    <col min="183" max="183" width="16" style="184" bestFit="1" customWidth="1"/>
    <col min="184" max="186" width="14.83203125" style="184" bestFit="1" customWidth="1"/>
    <col min="187" max="187" width="16" style="184" bestFit="1" customWidth="1"/>
    <col min="188" max="188" width="14.83203125" style="184" bestFit="1" customWidth="1"/>
    <col min="189" max="189" width="15.5" style="184" bestFit="1" customWidth="1"/>
    <col min="190" max="190" width="16" style="184" bestFit="1" customWidth="1"/>
    <col min="191" max="193" width="14.83203125" style="184" bestFit="1" customWidth="1"/>
    <col min="194" max="194" width="16" style="184" bestFit="1" customWidth="1"/>
    <col min="195" max="198" width="14.83203125" style="184" bestFit="1" customWidth="1"/>
    <col min="199" max="199" width="16" style="184" bestFit="1" customWidth="1"/>
    <col min="200" max="201" width="14.83203125" style="184" bestFit="1" customWidth="1"/>
    <col min="202" max="202" width="16" style="184" bestFit="1" customWidth="1"/>
    <col min="203" max="206" width="14.83203125" style="184" bestFit="1" customWidth="1"/>
    <col min="207" max="207" width="16" style="184" bestFit="1" customWidth="1"/>
    <col min="208" max="210" width="14.83203125" style="184" bestFit="1" customWidth="1"/>
    <col min="211" max="211" width="17.5" style="184" bestFit="1" customWidth="1"/>
    <col min="212" max="216" width="16" style="184" bestFit="1" customWidth="1"/>
    <col min="217" max="217" width="14.83203125" style="184" bestFit="1" customWidth="1"/>
    <col min="218" max="218" width="17.5" style="184" bestFit="1" customWidth="1"/>
    <col min="219" max="220" width="16" style="184" bestFit="1" customWidth="1"/>
    <col min="221" max="225" width="14.83203125" style="184" bestFit="1" customWidth="1"/>
    <col min="226" max="226" width="17.5" style="184" bestFit="1" customWidth="1"/>
    <col min="227" max="227" width="16" style="184" bestFit="1" customWidth="1"/>
    <col min="228" max="231" width="14.83203125" style="184" bestFit="1" customWidth="1"/>
    <col min="232" max="232" width="16" style="184" bestFit="1" customWidth="1"/>
    <col min="233" max="241" width="14.83203125" style="184" bestFit="1" customWidth="1"/>
    <col min="242" max="242" width="17.5" style="184" bestFit="1" customWidth="1"/>
    <col min="243" max="243" width="16" style="184" bestFit="1" customWidth="1"/>
    <col min="244" max="244" width="14.83203125" style="184" bestFit="1" customWidth="1"/>
    <col min="245" max="246" width="16" style="184" bestFit="1" customWidth="1"/>
    <col min="247" max="252" width="14.83203125" style="184" bestFit="1" customWidth="1"/>
    <col min="253" max="253" width="17.5" style="184" bestFit="1" customWidth="1"/>
    <col min="254" max="255" width="16" style="184" bestFit="1" customWidth="1"/>
    <col min="256" max="264" width="14.83203125" style="184" bestFit="1" customWidth="1"/>
    <col min="265" max="266" width="16" style="184" bestFit="1" customWidth="1"/>
    <col min="267" max="270" width="14.83203125" style="184" bestFit="1" customWidth="1"/>
    <col min="271" max="271" width="16" style="184" bestFit="1" customWidth="1"/>
    <col min="272" max="273" width="14.83203125" style="184" bestFit="1" customWidth="1"/>
    <col min="274" max="274" width="16" style="184" bestFit="1" customWidth="1"/>
    <col min="275" max="275" width="14.83203125" style="184" bestFit="1" customWidth="1"/>
    <col min="276" max="276" width="16" style="184" bestFit="1" customWidth="1"/>
    <col min="277" max="277" width="14.83203125" style="184" bestFit="1" customWidth="1"/>
    <col min="278" max="279" width="16" style="184" bestFit="1" customWidth="1"/>
    <col min="280" max="280" width="16.33203125" style="184" bestFit="1" customWidth="1"/>
    <col min="281" max="282" width="16" style="184" bestFit="1" customWidth="1"/>
    <col min="283" max="285" width="14.83203125" style="184" bestFit="1" customWidth="1"/>
    <col min="286" max="286" width="17.5" style="184" bestFit="1" customWidth="1"/>
    <col min="287" max="287" width="16" style="184" bestFit="1" customWidth="1"/>
    <col min="288" max="289" width="14.83203125" style="184" bestFit="1" customWidth="1"/>
    <col min="290" max="290" width="16" style="184" bestFit="1" customWidth="1"/>
    <col min="291" max="291" width="14.83203125" style="184" bestFit="1" customWidth="1"/>
    <col min="292" max="292" width="16" style="184" bestFit="1" customWidth="1"/>
    <col min="293" max="293" width="14.83203125" style="184" bestFit="1" customWidth="1"/>
    <col min="294" max="294" width="16" style="184" bestFit="1" customWidth="1"/>
    <col min="295" max="295" width="17.5" style="184" bestFit="1" customWidth="1"/>
    <col min="296" max="296" width="14.83203125" style="184" bestFit="1" customWidth="1"/>
    <col min="297" max="297" width="15.33203125" style="184" bestFit="1" customWidth="1"/>
    <col min="298" max="299" width="15.5" style="184" bestFit="1" customWidth="1"/>
    <col min="300" max="300" width="16.5" style="184" bestFit="1" customWidth="1"/>
    <col min="301" max="301" width="17.5" style="184" bestFit="1" customWidth="1"/>
    <col min="302" max="303" width="16" style="184" bestFit="1" customWidth="1"/>
    <col min="304" max="305" width="14.83203125" style="184" bestFit="1" customWidth="1"/>
    <col min="306" max="307" width="16" style="184" bestFit="1" customWidth="1"/>
    <col min="308" max="308" width="14.83203125" style="184" bestFit="1" customWidth="1"/>
    <col min="309" max="313" width="16" style="184" bestFit="1" customWidth="1"/>
    <col min="314" max="314" width="15.83203125" style="184" bestFit="1" customWidth="1"/>
    <col min="315" max="317" width="16" style="184" bestFit="1" customWidth="1"/>
    <col min="318" max="318" width="17.5" style="184" bestFit="1" customWidth="1"/>
    <col min="319" max="322" width="16" style="184" bestFit="1" customWidth="1"/>
    <col min="323" max="326" width="14.83203125" style="184" bestFit="1" customWidth="1"/>
    <col min="327" max="327" width="16.5" style="184" bestFit="1" customWidth="1"/>
    <col min="328" max="328" width="14.83203125" style="184" bestFit="1" customWidth="1"/>
    <col min="329" max="329" width="17.5" style="184" bestFit="1" customWidth="1"/>
    <col min="330" max="330" width="16" style="184" bestFit="1" customWidth="1"/>
    <col min="331" max="331" width="14.83203125" style="184" bestFit="1" customWidth="1"/>
    <col min="332" max="332" width="17.5" style="184" bestFit="1" customWidth="1"/>
    <col min="333" max="333" width="16" style="184" bestFit="1" customWidth="1"/>
    <col min="334" max="334" width="17.5" style="184" bestFit="1" customWidth="1"/>
    <col min="335" max="342" width="16" style="184" bestFit="1" customWidth="1"/>
    <col min="343" max="343" width="14.83203125" style="184" bestFit="1" customWidth="1"/>
    <col min="344" max="344" width="17.5" style="184" bestFit="1" customWidth="1"/>
    <col min="345" max="345" width="16" style="184" bestFit="1" customWidth="1"/>
    <col min="346" max="355" width="14.83203125" style="184" bestFit="1" customWidth="1"/>
    <col min="356" max="356" width="17.5" style="184" bestFit="1" customWidth="1"/>
    <col min="357" max="357" width="16" style="184" bestFit="1" customWidth="1"/>
    <col min="358" max="358" width="14.83203125" style="184" bestFit="1" customWidth="1"/>
    <col min="359" max="360" width="16" style="184" bestFit="1" customWidth="1"/>
    <col min="361" max="361" width="14.83203125" style="184" bestFit="1" customWidth="1"/>
    <col min="362" max="363" width="16" style="184" bestFit="1" customWidth="1"/>
    <col min="364" max="365" width="14.83203125" style="184" bestFit="1" customWidth="1"/>
    <col min="366" max="366" width="15.5" style="184" bestFit="1" customWidth="1"/>
    <col min="367" max="367" width="17.5" style="184" bestFit="1" customWidth="1"/>
    <col min="368" max="368" width="16.83203125" style="184" bestFit="1" customWidth="1"/>
    <col min="369" max="369" width="15.33203125" style="184" bestFit="1" customWidth="1"/>
    <col min="370" max="375" width="16" style="184" bestFit="1" customWidth="1"/>
    <col min="376" max="376" width="14.83203125" style="184" bestFit="1" customWidth="1"/>
    <col min="377" max="378" width="15.33203125" style="184" bestFit="1" customWidth="1"/>
    <col min="379" max="379" width="16" style="184" bestFit="1" customWidth="1"/>
    <col min="380" max="380" width="15.33203125" style="184" bestFit="1" customWidth="1"/>
    <col min="381" max="383" width="14.83203125" style="184" bestFit="1" customWidth="1"/>
    <col min="384" max="384" width="14.25" style="184" bestFit="1" customWidth="1"/>
    <col min="385" max="385" width="14.83203125" style="184" bestFit="1" customWidth="1"/>
    <col min="386" max="386" width="20" style="184" bestFit="1" customWidth="1"/>
    <col min="387" max="388" width="16" style="184" bestFit="1" customWidth="1"/>
    <col min="389" max="391" width="14.83203125" style="184" bestFit="1" customWidth="1"/>
    <col min="392" max="392" width="15.5" style="184" bestFit="1" customWidth="1"/>
    <col min="393" max="394" width="17.5" style="184" bestFit="1" customWidth="1"/>
    <col min="395" max="397" width="16" style="184" bestFit="1" customWidth="1"/>
    <col min="398" max="398" width="14.83203125" style="184" bestFit="1" customWidth="1"/>
    <col min="399" max="399" width="16" style="184" bestFit="1" customWidth="1"/>
    <col min="400" max="401" width="14.83203125" style="184" bestFit="1" customWidth="1"/>
    <col min="402" max="402" width="17.5" style="184" bestFit="1" customWidth="1"/>
    <col min="403" max="405" width="16" style="184" bestFit="1" customWidth="1"/>
    <col min="406" max="406" width="15.5" style="184" bestFit="1" customWidth="1"/>
    <col min="407" max="407" width="14.83203125" style="184" bestFit="1" customWidth="1"/>
    <col min="408" max="408" width="17.5" style="184" bestFit="1" customWidth="1"/>
    <col min="409" max="409" width="16" style="184" bestFit="1" customWidth="1"/>
    <col min="410" max="411" width="14.83203125" style="184" bestFit="1" customWidth="1"/>
    <col min="412" max="413" width="16" style="184" bestFit="1" customWidth="1"/>
    <col min="414" max="414" width="15.33203125" style="184" bestFit="1" customWidth="1"/>
    <col min="415" max="416" width="14.83203125" style="184" bestFit="1" customWidth="1"/>
    <col min="417" max="417" width="17.5" style="184" bestFit="1" customWidth="1"/>
    <col min="418" max="419" width="16" style="184" bestFit="1" customWidth="1"/>
    <col min="420" max="420" width="14.83203125" style="184" bestFit="1" customWidth="1"/>
    <col min="421" max="422" width="16" style="184" bestFit="1" customWidth="1"/>
    <col min="423" max="426" width="14.83203125" style="184" bestFit="1" customWidth="1"/>
    <col min="427" max="428" width="16" style="184" bestFit="1" customWidth="1"/>
    <col min="429" max="429" width="14.83203125" style="184" bestFit="1" customWidth="1"/>
    <col min="430" max="430" width="16" style="184" bestFit="1" customWidth="1"/>
    <col min="431" max="433" width="14.83203125" style="184" bestFit="1" customWidth="1"/>
    <col min="434" max="434" width="15.5" style="184" bestFit="1" customWidth="1"/>
    <col min="435" max="435" width="17.5" style="184" bestFit="1" customWidth="1"/>
    <col min="436" max="436" width="16" style="184" bestFit="1" customWidth="1"/>
    <col min="437" max="437" width="14.83203125" style="184" bestFit="1" customWidth="1"/>
    <col min="438" max="441" width="16" style="184" bestFit="1" customWidth="1"/>
    <col min="442" max="442" width="14.83203125" style="184" bestFit="1" customWidth="1"/>
    <col min="443" max="443" width="16" style="184" bestFit="1" customWidth="1"/>
    <col min="444" max="444" width="14.83203125" style="184" bestFit="1" customWidth="1"/>
    <col min="445" max="445" width="16" style="184" bestFit="1" customWidth="1"/>
    <col min="446" max="447" width="14.83203125" style="184" bestFit="1" customWidth="1"/>
    <col min="448" max="448" width="16" style="184" bestFit="1" customWidth="1"/>
    <col min="449" max="449" width="14.83203125" style="184" bestFit="1" customWidth="1"/>
    <col min="450" max="450" width="16" style="184" bestFit="1" customWidth="1"/>
    <col min="451" max="453" width="14.83203125" style="184" bestFit="1" customWidth="1"/>
    <col min="454" max="455" width="16" style="184" bestFit="1" customWidth="1"/>
    <col min="456" max="460" width="14.83203125" style="184" bestFit="1" customWidth="1"/>
    <col min="461" max="461" width="17.5" style="184" bestFit="1" customWidth="1"/>
    <col min="462" max="463" width="16" style="184" bestFit="1" customWidth="1"/>
    <col min="464" max="465" width="14.83203125" style="184" bestFit="1" customWidth="1"/>
    <col min="466" max="466" width="16" style="184" bestFit="1" customWidth="1"/>
    <col min="467" max="467" width="15.33203125" style="184" bestFit="1" customWidth="1"/>
    <col min="468" max="469" width="16" style="184" bestFit="1" customWidth="1"/>
    <col min="470" max="470" width="15.33203125" style="184" bestFit="1" customWidth="1"/>
    <col min="471" max="473" width="14.83203125" style="184" bestFit="1" customWidth="1"/>
    <col min="474" max="474" width="17.5" style="184" bestFit="1" customWidth="1"/>
    <col min="475" max="475" width="16" style="184" bestFit="1" customWidth="1"/>
    <col min="476" max="476" width="14.83203125" style="184" bestFit="1" customWidth="1"/>
    <col min="477" max="477" width="16" style="184" bestFit="1" customWidth="1"/>
    <col min="478" max="479" width="14.83203125" style="184" bestFit="1" customWidth="1"/>
    <col min="480" max="480" width="16" style="184" bestFit="1" customWidth="1"/>
    <col min="481" max="482" width="14.83203125" style="184" bestFit="1" customWidth="1"/>
    <col min="483" max="484" width="16" style="184" bestFit="1" customWidth="1"/>
    <col min="485" max="493" width="14.83203125" style="184" bestFit="1" customWidth="1"/>
    <col min="494" max="494" width="17.5" style="184" bestFit="1" customWidth="1"/>
    <col min="495" max="495" width="16" style="184" bestFit="1" customWidth="1"/>
    <col min="496" max="500" width="14.83203125" style="184" bestFit="1" customWidth="1"/>
    <col min="501" max="501" width="16" style="184" bestFit="1" customWidth="1"/>
    <col min="502" max="504" width="14.83203125" style="184" bestFit="1" customWidth="1"/>
    <col min="505" max="505" width="16.5" style="184" bestFit="1" customWidth="1"/>
    <col min="506" max="507" width="14.83203125" style="184" bestFit="1" customWidth="1"/>
    <col min="508" max="508" width="16" style="184" bestFit="1" customWidth="1"/>
    <col min="509" max="514" width="14.83203125" style="184" bestFit="1" customWidth="1"/>
    <col min="515" max="515" width="16" style="184" bestFit="1" customWidth="1"/>
    <col min="516" max="517" width="14.83203125" style="184" bestFit="1" customWidth="1"/>
    <col min="518" max="518" width="16.33203125" style="184" bestFit="1" customWidth="1"/>
    <col min="519" max="519" width="14.83203125" style="184" bestFit="1" customWidth="1"/>
    <col min="520" max="520" width="16" style="184" bestFit="1" customWidth="1"/>
    <col min="521" max="522" width="14.83203125" style="184" bestFit="1" customWidth="1"/>
    <col min="523" max="523" width="16" style="184" bestFit="1" customWidth="1"/>
    <col min="524" max="527" width="14.83203125" style="184" bestFit="1" customWidth="1"/>
    <col min="528" max="528" width="17.5" style="184" bestFit="1" customWidth="1"/>
    <col min="529" max="529" width="16" style="184" bestFit="1" customWidth="1"/>
    <col min="530" max="530" width="14.83203125" style="184" bestFit="1" customWidth="1"/>
    <col min="531" max="531" width="17.25" style="184" bestFit="1" customWidth="1"/>
    <col min="532" max="532" width="16" style="184" bestFit="1" customWidth="1"/>
    <col min="533" max="534" width="14.83203125" style="184" bestFit="1" customWidth="1"/>
    <col min="535" max="535" width="16" style="184" bestFit="1" customWidth="1"/>
    <col min="536" max="536" width="14.83203125" style="184" bestFit="1" customWidth="1"/>
    <col min="537" max="537" width="16" style="184" bestFit="1" customWidth="1"/>
    <col min="538" max="543" width="14.83203125" style="184" bestFit="1" customWidth="1"/>
    <col min="544" max="544" width="17" style="184" bestFit="1" customWidth="1"/>
    <col min="545" max="545" width="14.83203125" style="184" bestFit="1" customWidth="1"/>
    <col min="546" max="547" width="16" style="184" bestFit="1" customWidth="1"/>
    <col min="548" max="549" width="14.83203125" style="184" bestFit="1" customWidth="1"/>
    <col min="550" max="550" width="17.5" style="184" bestFit="1" customWidth="1"/>
    <col min="551" max="551" width="16" style="184" bestFit="1" customWidth="1"/>
    <col min="552" max="554" width="14.83203125" style="184" bestFit="1" customWidth="1"/>
    <col min="555" max="556" width="16" style="184" bestFit="1" customWidth="1"/>
    <col min="557" max="557" width="14.83203125" style="184" bestFit="1" customWidth="1"/>
    <col min="558" max="558" width="16" style="184" bestFit="1" customWidth="1"/>
    <col min="559" max="559" width="14.83203125" style="184" bestFit="1" customWidth="1"/>
    <col min="560" max="560" width="15.5" style="184" bestFit="1" customWidth="1"/>
    <col min="561" max="561" width="17.5" style="184" bestFit="1" customWidth="1"/>
    <col min="562" max="562" width="16" style="184" bestFit="1" customWidth="1"/>
    <col min="563" max="563" width="14.83203125" style="184" bestFit="1" customWidth="1"/>
    <col min="564" max="565" width="16" style="184" bestFit="1" customWidth="1"/>
    <col min="566" max="566" width="14.83203125" style="184" bestFit="1" customWidth="1"/>
    <col min="567" max="567" width="16" style="184" bestFit="1" customWidth="1"/>
    <col min="568" max="571" width="14.83203125" style="184" bestFit="1" customWidth="1"/>
    <col min="572" max="572" width="16" style="184" bestFit="1" customWidth="1"/>
    <col min="573" max="573" width="14.83203125" style="184" bestFit="1" customWidth="1"/>
    <col min="574" max="574" width="16" style="184" bestFit="1" customWidth="1"/>
    <col min="575" max="578" width="14.83203125" style="184" bestFit="1" customWidth="1"/>
    <col min="579" max="579" width="16.5" style="184" bestFit="1" customWidth="1"/>
    <col min="580" max="581" width="14.83203125" style="184" bestFit="1" customWidth="1"/>
    <col min="582" max="582" width="14.5" style="184" customWidth="1"/>
    <col min="583" max="583" width="17.5" style="184" bestFit="1" customWidth="1"/>
    <col min="584" max="584" width="16" style="184" bestFit="1" customWidth="1"/>
    <col min="585" max="585" width="14.83203125" style="184" bestFit="1" customWidth="1"/>
    <col min="586" max="589" width="16" style="184" bestFit="1" customWidth="1"/>
    <col min="590" max="590" width="15.33203125" style="184" bestFit="1" customWidth="1"/>
    <col min="591" max="591" width="14.83203125" style="184" bestFit="1" customWidth="1"/>
    <col min="592" max="592" width="16.5" style="184" bestFit="1" customWidth="1"/>
    <col min="593" max="594" width="16" style="184" bestFit="1" customWidth="1"/>
    <col min="595" max="595" width="15.33203125" style="184" bestFit="1" customWidth="1"/>
    <col min="596" max="596" width="14.83203125" style="184" bestFit="1" customWidth="1"/>
    <col min="597" max="597" width="15.5" style="184" bestFit="1" customWidth="1"/>
    <col min="598" max="598" width="19.5" style="184" bestFit="1" customWidth="1"/>
    <col min="599" max="599" width="16.83203125" style="184" bestFit="1" customWidth="1"/>
    <col min="600" max="603" width="14.83203125" style="184" bestFit="1" customWidth="1"/>
    <col min="604" max="607" width="16" style="184" bestFit="1" customWidth="1"/>
    <col min="608" max="608" width="14.83203125" style="184" bestFit="1" customWidth="1"/>
    <col min="609" max="609" width="16" style="184" bestFit="1" customWidth="1"/>
    <col min="610" max="610" width="14.83203125" style="184" bestFit="1" customWidth="1"/>
    <col min="611" max="615" width="16" style="184" bestFit="1" customWidth="1"/>
    <col min="616" max="616" width="14.83203125" style="184" bestFit="1" customWidth="1"/>
    <col min="617" max="619" width="16" style="184" bestFit="1" customWidth="1"/>
    <col min="620" max="622" width="14.83203125" style="184" bestFit="1" customWidth="1"/>
    <col min="623" max="623" width="16.5" style="184" bestFit="1" customWidth="1"/>
    <col min="624" max="624" width="14.83203125" style="184" bestFit="1" customWidth="1"/>
    <col min="625" max="625" width="15.83203125" style="184" bestFit="1" customWidth="1"/>
    <col min="626" max="627" width="16" style="184" bestFit="1" customWidth="1"/>
    <col min="628" max="629" width="14.83203125" style="184" bestFit="1" customWidth="1"/>
    <col min="630" max="630" width="15.5" style="184" bestFit="1" customWidth="1"/>
    <col min="631" max="631" width="17.5" style="184" bestFit="1" customWidth="1"/>
    <col min="632" max="637" width="16" style="184" bestFit="1" customWidth="1"/>
    <col min="638" max="639" width="14.83203125" style="184" bestFit="1" customWidth="1"/>
    <col min="640" max="641" width="16" style="184" bestFit="1" customWidth="1"/>
    <col min="642" max="648" width="14.83203125" style="184" bestFit="1" customWidth="1"/>
    <col min="649" max="649" width="16.5" style="184" bestFit="1" customWidth="1"/>
    <col min="650" max="652" width="14.83203125" style="184" bestFit="1" customWidth="1"/>
    <col min="653" max="653" width="15.5" style="184" bestFit="1" customWidth="1"/>
    <col min="654" max="654" width="17.5" style="184" bestFit="1" customWidth="1"/>
    <col min="655" max="656" width="16" style="184" bestFit="1" customWidth="1"/>
    <col min="657" max="657" width="14.83203125" style="184" bestFit="1" customWidth="1"/>
    <col min="658" max="658" width="16" style="184" bestFit="1" customWidth="1"/>
    <col min="659" max="659" width="15.33203125" style="184" bestFit="1" customWidth="1"/>
    <col min="660" max="660" width="16" style="184" bestFit="1" customWidth="1"/>
    <col min="661" max="661" width="15.33203125" style="184" bestFit="1" customWidth="1"/>
    <col min="662" max="664" width="16" style="184" bestFit="1" customWidth="1"/>
    <col min="665" max="666" width="14.83203125" style="184" bestFit="1" customWidth="1"/>
    <col min="667" max="667" width="15.25" style="184" bestFit="1" customWidth="1"/>
    <col min="668" max="669" width="14.83203125" style="184" bestFit="1" customWidth="1"/>
    <col min="670" max="670" width="15.33203125" style="184" bestFit="1" customWidth="1"/>
    <col min="671" max="672" width="16" style="184" bestFit="1" customWidth="1"/>
    <col min="673" max="677" width="14.83203125" style="184" bestFit="1" customWidth="1"/>
    <col min="678" max="679" width="16" style="184" bestFit="1" customWidth="1"/>
    <col min="680" max="685" width="14.83203125" style="184" bestFit="1" customWidth="1"/>
    <col min="686" max="686" width="16" style="184" bestFit="1" customWidth="1"/>
    <col min="687" max="687" width="17.5" style="184" bestFit="1" customWidth="1"/>
    <col min="688" max="691" width="16" style="184" bestFit="1" customWidth="1"/>
    <col min="692" max="692" width="15.33203125" style="184" bestFit="1" customWidth="1"/>
    <col min="693" max="693" width="14.83203125" style="184" bestFit="1" customWidth="1"/>
    <col min="694" max="696" width="16" style="184" bestFit="1" customWidth="1"/>
    <col min="697" max="708" width="14.83203125" style="184" bestFit="1" customWidth="1"/>
    <col min="709" max="710" width="16" style="184" bestFit="1" customWidth="1"/>
    <col min="711" max="714" width="14.83203125" style="184" bestFit="1" customWidth="1"/>
    <col min="715" max="715" width="15.5" style="184" bestFit="1" customWidth="1"/>
    <col min="716" max="716" width="17.5" style="184" bestFit="1" customWidth="1"/>
    <col min="717" max="717" width="16.83203125" style="184" bestFit="1" customWidth="1"/>
    <col min="718" max="718" width="14.83203125" style="184" bestFit="1" customWidth="1"/>
    <col min="719" max="720" width="16" style="184" bestFit="1" customWidth="1"/>
    <col min="721" max="723" width="14.83203125" style="184" bestFit="1" customWidth="1"/>
    <col min="724" max="724" width="16" style="184" bestFit="1" customWidth="1"/>
    <col min="725" max="725" width="14.83203125" style="184" bestFit="1" customWidth="1"/>
    <col min="726" max="728" width="16" style="184" bestFit="1" customWidth="1"/>
    <col min="729" max="734" width="14.83203125" style="184" bestFit="1" customWidth="1"/>
    <col min="735" max="735" width="16" style="184" bestFit="1" customWidth="1"/>
    <col min="736" max="736" width="16.33203125" style="184" bestFit="1" customWidth="1"/>
    <col min="737" max="737" width="16" style="184" bestFit="1" customWidth="1"/>
    <col min="738" max="741" width="14.83203125" style="184" bestFit="1" customWidth="1"/>
    <col min="742" max="742" width="17.5" style="184" bestFit="1" customWidth="1"/>
    <col min="743" max="743" width="16" style="184" bestFit="1" customWidth="1"/>
    <col min="744" max="750" width="14.83203125" style="184" bestFit="1" customWidth="1"/>
    <col min="751" max="751" width="17.5" style="184" bestFit="1" customWidth="1"/>
    <col min="752" max="753" width="16" style="184" bestFit="1" customWidth="1"/>
    <col min="754" max="755" width="14.83203125" style="184" bestFit="1" customWidth="1"/>
    <col min="756" max="756" width="16" style="184" bestFit="1" customWidth="1"/>
    <col min="757" max="757" width="15.83203125" style="184" bestFit="1" customWidth="1"/>
    <col min="758" max="759" width="14.83203125" style="184" bestFit="1" customWidth="1"/>
    <col min="760" max="760" width="16" style="184" bestFit="1" customWidth="1"/>
    <col min="761" max="761" width="14.83203125" style="184" bestFit="1" customWidth="1"/>
    <col min="762" max="762" width="18.5" style="184" bestFit="1" customWidth="1"/>
    <col min="763" max="763" width="16" style="184" bestFit="1" customWidth="1"/>
    <col min="764" max="764" width="14.83203125" style="184" bestFit="1" customWidth="1"/>
    <col min="765" max="765" width="17" style="184" bestFit="1" customWidth="1"/>
    <col min="766" max="768" width="14.83203125" style="184" bestFit="1" customWidth="1"/>
    <col min="769" max="771" width="16" style="184" bestFit="1" customWidth="1"/>
    <col min="772" max="772" width="14.83203125" style="184" bestFit="1" customWidth="1"/>
    <col min="773" max="773" width="16" style="184" bestFit="1" customWidth="1"/>
    <col min="774" max="774" width="14.83203125" style="184" bestFit="1" customWidth="1"/>
    <col min="775" max="775" width="16" style="184" bestFit="1" customWidth="1"/>
    <col min="776" max="776" width="15.33203125" style="184" bestFit="1" customWidth="1"/>
    <col min="777" max="780" width="14.83203125" style="184" bestFit="1" customWidth="1"/>
    <col min="781" max="781" width="15.5" style="184" bestFit="1" customWidth="1"/>
    <col min="782" max="784" width="14.83203125" style="184" bestFit="1" customWidth="1"/>
    <col min="785" max="786" width="16" style="184" bestFit="1" customWidth="1"/>
    <col min="787" max="787" width="16.5" style="184" bestFit="1" customWidth="1"/>
    <col min="788" max="790" width="14.83203125" style="184" bestFit="1" customWidth="1"/>
    <col min="791" max="791" width="15.5" style="184" bestFit="1" customWidth="1"/>
    <col min="792" max="792" width="14.83203125" style="184" bestFit="1" customWidth="1"/>
    <col min="793" max="793" width="18.25" style="184" bestFit="1" customWidth="1"/>
    <col min="794" max="794" width="17.5" style="184" bestFit="1" customWidth="1"/>
    <col min="795" max="797" width="16" style="184" bestFit="1" customWidth="1"/>
    <col min="798" max="798" width="14.83203125" style="184" bestFit="1" customWidth="1"/>
    <col min="799" max="799" width="16" style="184" bestFit="1" customWidth="1"/>
    <col min="800" max="800" width="14.83203125" style="184" bestFit="1" customWidth="1"/>
    <col min="801" max="801" width="15.5" style="184" bestFit="1" customWidth="1"/>
    <col min="802" max="802" width="17.5" style="184" bestFit="1" customWidth="1"/>
    <col min="803" max="807" width="16" style="184" bestFit="1" customWidth="1"/>
    <col min="808" max="812" width="14.83203125" style="184" bestFit="1" customWidth="1"/>
    <col min="813" max="813" width="16" style="184" bestFit="1" customWidth="1"/>
    <col min="814" max="818" width="14.83203125" style="184" bestFit="1" customWidth="1"/>
    <col min="819" max="819" width="16.5" style="184" bestFit="1" customWidth="1"/>
    <col min="820" max="821" width="14.83203125" style="184" bestFit="1" customWidth="1"/>
    <col min="822" max="822" width="17.5" style="184" bestFit="1" customWidth="1"/>
    <col min="823" max="825" width="16" style="184" bestFit="1" customWidth="1"/>
    <col min="826" max="826" width="14.83203125" style="184" bestFit="1" customWidth="1"/>
    <col min="827" max="827" width="16" style="184" bestFit="1" customWidth="1"/>
    <col min="828" max="830" width="14.83203125" style="184" bestFit="1" customWidth="1"/>
    <col min="831" max="831" width="15.5" style="184" bestFit="1" customWidth="1"/>
    <col min="832" max="832" width="16.5" style="184" bestFit="1" customWidth="1"/>
    <col min="833" max="833" width="16" style="184" bestFit="1" customWidth="1"/>
    <col min="834" max="834" width="14.83203125" style="184" bestFit="1" customWidth="1"/>
    <col min="835" max="836" width="16" style="184" bestFit="1" customWidth="1"/>
    <col min="837" max="843" width="14.83203125" style="184" bestFit="1" customWidth="1"/>
    <col min="844" max="844" width="17.5" style="184" bestFit="1" customWidth="1"/>
    <col min="845" max="845" width="16" style="184" bestFit="1" customWidth="1"/>
    <col min="846" max="847" width="14.83203125" style="184" bestFit="1" customWidth="1"/>
    <col min="848" max="848" width="16" style="184" bestFit="1" customWidth="1"/>
    <col min="849" max="854" width="14.83203125" style="184" bestFit="1" customWidth="1"/>
    <col min="855" max="855" width="16.5" style="184" bestFit="1" customWidth="1"/>
    <col min="856" max="856" width="14.83203125" style="184" bestFit="1" customWidth="1"/>
    <col min="857" max="857" width="17.5" style="184" bestFit="1" customWidth="1"/>
    <col min="858" max="859" width="14.83203125" style="184" bestFit="1" customWidth="1"/>
    <col min="860" max="861" width="16" style="184" bestFit="1" customWidth="1"/>
    <col min="862" max="867" width="14.83203125" style="184" bestFit="1" customWidth="1"/>
    <col min="868" max="868" width="17.5" style="184" bestFit="1" customWidth="1"/>
    <col min="869" max="869" width="16" style="184" bestFit="1" customWidth="1"/>
    <col min="870" max="870" width="14.83203125" style="184" bestFit="1" customWidth="1"/>
    <col min="871" max="872" width="16" style="184" bestFit="1" customWidth="1"/>
    <col min="873" max="873" width="17.5" style="184" bestFit="1" customWidth="1"/>
    <col min="874" max="875" width="14.83203125" style="184" bestFit="1" customWidth="1"/>
    <col min="876" max="877" width="17.5" style="184" bestFit="1" customWidth="1"/>
    <col min="878" max="878" width="14.83203125" style="184" bestFit="1" customWidth="1"/>
    <col min="879" max="879" width="16" style="184" bestFit="1" customWidth="1"/>
    <col min="880" max="880" width="16.5" style="184" bestFit="1" customWidth="1"/>
    <col min="881" max="881" width="14.83203125" style="184" bestFit="1" customWidth="1"/>
    <col min="882" max="882" width="15.33203125" style="184" bestFit="1" customWidth="1"/>
    <col min="883" max="892" width="14.83203125" style="184" bestFit="1" customWidth="1"/>
    <col min="893" max="893" width="16" style="184" bestFit="1" customWidth="1"/>
    <col min="894" max="895" width="14.83203125" style="184" bestFit="1" customWidth="1"/>
    <col min="896" max="897" width="16" style="184" bestFit="1" customWidth="1"/>
    <col min="898" max="898" width="14.83203125" style="184" bestFit="1" customWidth="1"/>
    <col min="899" max="899" width="19.5" style="184" customWidth="1"/>
    <col min="900" max="900" width="18" style="184" bestFit="1" customWidth="1"/>
    <col min="901" max="901" width="14.75" style="184" bestFit="1" customWidth="1"/>
    <col min="902" max="902" width="20.58203125" style="209" bestFit="1" customWidth="1"/>
    <col min="903" max="903" width="19.33203125" style="184" bestFit="1" customWidth="1"/>
    <col min="904" max="16384" width="8.75" style="184"/>
  </cols>
  <sheetData>
    <row r="1" spans="2:905">
      <c r="D1" s="184">
        <v>1</v>
      </c>
      <c r="DB1" s="184">
        <v>2</v>
      </c>
      <c r="EW1" s="184">
        <v>3</v>
      </c>
      <c r="GY1" s="184">
        <v>4</v>
      </c>
      <c r="JR1" s="184">
        <v>5</v>
      </c>
      <c r="MG1" s="184">
        <v>6</v>
      </c>
      <c r="PB1" s="184">
        <v>7</v>
      </c>
      <c r="SA1" s="184">
        <v>8</v>
      </c>
      <c r="VK1" s="184">
        <v>9</v>
      </c>
      <c r="YV1" s="184">
        <v>10</v>
      </c>
      <c r="ABO1" s="184">
        <v>11</v>
      </c>
      <c r="AES1" s="184">
        <v>12</v>
      </c>
      <c r="AHS1" s="184" t="s">
        <v>2119</v>
      </c>
    </row>
    <row r="2" spans="2:905">
      <c r="D2" s="184" t="s">
        <v>1202</v>
      </c>
      <c r="V2" s="184" t="s">
        <v>1203</v>
      </c>
      <c r="AT2" s="184" t="s">
        <v>1204</v>
      </c>
      <c r="BI2" s="184" t="s">
        <v>1205</v>
      </c>
      <c r="BR2" s="184" t="s">
        <v>1206</v>
      </c>
      <c r="BZ2" s="184" t="s">
        <v>1207</v>
      </c>
      <c r="CG2" s="184" t="s">
        <v>1208</v>
      </c>
      <c r="CT2" s="184" t="s">
        <v>1209</v>
      </c>
      <c r="DB2" s="184" t="s">
        <v>1210</v>
      </c>
      <c r="DK2" s="184" t="s">
        <v>1211</v>
      </c>
      <c r="DT2" s="184" t="s">
        <v>1212</v>
      </c>
      <c r="EE2" s="184" t="s">
        <v>1213</v>
      </c>
      <c r="EN2" s="184" t="s">
        <v>1214</v>
      </c>
      <c r="EW2" s="184" t="s">
        <v>1215</v>
      </c>
      <c r="FI2" s="184" t="s">
        <v>1216</v>
      </c>
      <c r="FQ2" s="184" t="s">
        <v>1217</v>
      </c>
      <c r="GE2" s="184" t="s">
        <v>1218</v>
      </c>
      <c r="GQ2" s="184" t="s">
        <v>1219</v>
      </c>
      <c r="GY2" s="184" t="s">
        <v>1220</v>
      </c>
      <c r="HC2" s="184" t="s">
        <v>1221</v>
      </c>
      <c r="HJ2" s="184" t="s">
        <v>1222</v>
      </c>
      <c r="HR2" s="184" t="s">
        <v>1223</v>
      </c>
      <c r="IH2" s="184" t="s">
        <v>1224</v>
      </c>
      <c r="IS2" s="184" t="s">
        <v>1225</v>
      </c>
      <c r="JE2" s="184" t="s">
        <v>1226</v>
      </c>
      <c r="JK2" s="184" t="s">
        <v>1227</v>
      </c>
      <c r="JR2" s="184" t="s">
        <v>1228</v>
      </c>
      <c r="KH2" s="184" t="s">
        <v>1229</v>
      </c>
      <c r="KQ2" s="184" t="s">
        <v>1230</v>
      </c>
      <c r="KY2" s="184" t="s">
        <v>1231</v>
      </c>
      <c r="LG2" s="184" t="s">
        <v>1232</v>
      </c>
      <c r="LR2" s="184" t="s">
        <v>1233</v>
      </c>
      <c r="LU2" s="184" t="s">
        <v>1234</v>
      </c>
      <c r="LW2" s="184" t="s">
        <v>1235</v>
      </c>
      <c r="MG2" s="184" t="s">
        <v>1236</v>
      </c>
      <c r="MS2" s="184" t="s">
        <v>1237</v>
      </c>
      <c r="ND2" s="184" t="s">
        <v>1238</v>
      </c>
      <c r="NP2" s="184" t="s">
        <v>1239</v>
      </c>
      <c r="NW2" s="184" t="s">
        <v>1240</v>
      </c>
      <c r="OD2" s="184" t="s">
        <v>1241</v>
      </c>
      <c r="OM2" s="184" t="s">
        <v>1242</v>
      </c>
      <c r="OS2" s="184" t="s">
        <v>1243</v>
      </c>
      <c r="PB2" s="184" t="s">
        <v>1244</v>
      </c>
      <c r="PT2" s="184" t="s">
        <v>1245</v>
      </c>
      <c r="QT2" s="184" t="s">
        <v>1246</v>
      </c>
      <c r="RG2" s="184" t="s">
        <v>1247</v>
      </c>
      <c r="SA2" s="184" t="s">
        <v>1248</v>
      </c>
      <c r="SM2" s="184" t="s">
        <v>1249</v>
      </c>
      <c r="SU2" s="184" t="s">
        <v>1250</v>
      </c>
      <c r="TI2" s="184" t="s">
        <v>1251</v>
      </c>
      <c r="UA2" s="184" t="s">
        <v>1252</v>
      </c>
      <c r="UJ2" s="184" t="s">
        <v>1253</v>
      </c>
      <c r="UP2" s="184" t="s">
        <v>1254</v>
      </c>
      <c r="VK2" s="184" t="s">
        <v>1255</v>
      </c>
      <c r="WA2" s="184" t="s">
        <v>1256</v>
      </c>
      <c r="XH2" s="184" t="s">
        <v>1257</v>
      </c>
      <c r="YE2" s="184" t="s">
        <v>1258</v>
      </c>
      <c r="YV2" s="184" t="s">
        <v>1259</v>
      </c>
      <c r="ZC2" s="184" t="s">
        <v>1260</v>
      </c>
      <c r="ZL2" s="184" t="s">
        <v>1261</v>
      </c>
      <c r="AAH2" s="184" t="s">
        <v>1262</v>
      </c>
      <c r="AAO2" s="184" t="s">
        <v>1263</v>
      </c>
      <c r="ABO2" s="184" t="s">
        <v>1264</v>
      </c>
      <c r="ABX2" s="184" t="s">
        <v>1265</v>
      </c>
      <c r="ACI2" s="184" t="s">
        <v>1266</v>
      </c>
      <c r="ADF2" s="184" t="s">
        <v>1267</v>
      </c>
      <c r="ADO2" s="184" t="s">
        <v>1268</v>
      </c>
      <c r="ADS2" s="184" t="s">
        <v>1269</v>
      </c>
      <c r="ADX2" s="184" t="s">
        <v>1270</v>
      </c>
      <c r="AES2" s="184" t="s">
        <v>1271</v>
      </c>
      <c r="AFC2" s="184" t="s">
        <v>1272</v>
      </c>
      <c r="AFP2" s="184" t="s">
        <v>1273</v>
      </c>
      <c r="AGB2" s="184" t="s">
        <v>1274</v>
      </c>
      <c r="AGM2" s="184" t="s">
        <v>1275</v>
      </c>
      <c r="AGU2" s="184" t="s">
        <v>1276</v>
      </c>
      <c r="AHL2" s="184" t="s">
        <v>1277</v>
      </c>
    </row>
    <row r="3" spans="2:905" s="185" customFormat="1">
      <c r="D3" s="225" t="s">
        <v>2688</v>
      </c>
      <c r="E3" s="225" t="s">
        <v>2693</v>
      </c>
      <c r="F3" s="225" t="s">
        <v>2698</v>
      </c>
      <c r="G3" s="225" t="s">
        <v>2704</v>
      </c>
      <c r="H3" s="225" t="s">
        <v>2708</v>
      </c>
      <c r="I3" s="225" t="s">
        <v>2713</v>
      </c>
      <c r="J3" s="225" t="s">
        <v>2717</v>
      </c>
      <c r="K3" s="225" t="s">
        <v>2722</v>
      </c>
      <c r="L3" s="225" t="s">
        <v>2727</v>
      </c>
      <c r="M3" s="225" t="s">
        <v>2732</v>
      </c>
      <c r="N3" s="225" t="s">
        <v>2737</v>
      </c>
      <c r="O3" s="225" t="s">
        <v>2741</v>
      </c>
      <c r="P3" s="225" t="s">
        <v>2745</v>
      </c>
      <c r="Q3" s="225" t="s">
        <v>2749</v>
      </c>
      <c r="R3" s="225" t="s">
        <v>2753</v>
      </c>
      <c r="S3" s="225" t="s">
        <v>2757</v>
      </c>
      <c r="T3" s="225" t="s">
        <v>2762</v>
      </c>
      <c r="U3" s="225" t="s">
        <v>2766</v>
      </c>
      <c r="V3" s="225" t="s">
        <v>2305</v>
      </c>
      <c r="W3" s="225" t="s">
        <v>2316</v>
      </c>
      <c r="X3" s="225" t="s">
        <v>2327</v>
      </c>
      <c r="Y3" s="225" t="s">
        <v>2337</v>
      </c>
      <c r="Z3" s="225" t="s">
        <v>2345</v>
      </c>
      <c r="AA3" s="225" t="s">
        <v>2351</v>
      </c>
      <c r="AB3" s="225" t="s">
        <v>2356</v>
      </c>
      <c r="AC3" s="225" t="s">
        <v>2363</v>
      </c>
      <c r="AD3" s="225" t="s">
        <v>2369</v>
      </c>
      <c r="AE3" s="225" t="s">
        <v>2374</v>
      </c>
      <c r="AF3" s="225" t="s">
        <v>2379</v>
      </c>
      <c r="AG3" s="225" t="s">
        <v>2387</v>
      </c>
      <c r="AH3" s="225" t="s">
        <v>2392</v>
      </c>
      <c r="AI3" s="225" t="s">
        <v>2399</v>
      </c>
      <c r="AJ3" s="225" t="s">
        <v>2405</v>
      </c>
      <c r="AK3" s="225" t="s">
        <v>2410</v>
      </c>
      <c r="AL3" s="225" t="s">
        <v>2414</v>
      </c>
      <c r="AM3" s="225" t="s">
        <v>2418</v>
      </c>
      <c r="AN3" s="225" t="s">
        <v>2423</v>
      </c>
      <c r="AO3" s="225" t="s">
        <v>2428</v>
      </c>
      <c r="AP3" s="225" t="s">
        <v>2433</v>
      </c>
      <c r="AQ3" s="225" t="s">
        <v>2437</v>
      </c>
      <c r="AR3" s="225" t="s">
        <v>2442</v>
      </c>
      <c r="AS3" s="225" t="s">
        <v>2446</v>
      </c>
      <c r="AT3" s="225" t="s">
        <v>2583</v>
      </c>
      <c r="AU3" s="225" t="s">
        <v>2587</v>
      </c>
      <c r="AV3" s="225" t="s">
        <v>2591</v>
      </c>
      <c r="AW3" s="225" t="s">
        <v>2595</v>
      </c>
      <c r="AX3" s="225" t="s">
        <v>2599</v>
      </c>
      <c r="AY3" s="225" t="s">
        <v>2604</v>
      </c>
      <c r="AZ3" s="225" t="s">
        <v>2609</v>
      </c>
      <c r="BA3" s="225" t="s">
        <v>2613</v>
      </c>
      <c r="BB3" s="225" t="s">
        <v>2618</v>
      </c>
      <c r="BC3" s="225" t="s">
        <v>2622</v>
      </c>
      <c r="BD3" s="225" t="s">
        <v>2626</v>
      </c>
      <c r="BE3" s="225" t="s">
        <v>2631</v>
      </c>
      <c r="BF3" s="225" t="s">
        <v>2635</v>
      </c>
      <c r="BG3" s="225" t="s">
        <v>2640</v>
      </c>
      <c r="BH3" s="225" t="s">
        <v>2644</v>
      </c>
      <c r="BI3" s="225" t="s">
        <v>2648</v>
      </c>
      <c r="BJ3" s="225" t="s">
        <v>2653</v>
      </c>
      <c r="BK3" s="225" t="s">
        <v>2658</v>
      </c>
      <c r="BL3" s="225" t="s">
        <v>2662</v>
      </c>
      <c r="BM3" s="225" t="s">
        <v>2666</v>
      </c>
      <c r="BN3" s="225" t="s">
        <v>2671</v>
      </c>
      <c r="BO3" s="225" t="s">
        <v>2675</v>
      </c>
      <c r="BP3" s="225" t="s">
        <v>2679</v>
      </c>
      <c r="BQ3" s="225" t="s">
        <v>2684</v>
      </c>
      <c r="BR3" s="225" t="s">
        <v>2548</v>
      </c>
      <c r="BS3" s="225" t="s">
        <v>2552</v>
      </c>
      <c r="BT3" s="225" t="s">
        <v>2556</v>
      </c>
      <c r="BU3" s="225" t="s">
        <v>2560</v>
      </c>
      <c r="BV3" s="225" t="s">
        <v>2565</v>
      </c>
      <c r="BW3" s="225" t="s">
        <v>2570</v>
      </c>
      <c r="BX3" s="225" t="s">
        <v>2574</v>
      </c>
      <c r="BY3" s="225" t="s">
        <v>2578</v>
      </c>
      <c r="BZ3" s="225" t="s">
        <v>2770</v>
      </c>
      <c r="CA3" s="225" t="s">
        <v>2776</v>
      </c>
      <c r="CB3" s="225" t="s">
        <v>2780</v>
      </c>
      <c r="CC3" s="225" t="s">
        <v>2784</v>
      </c>
      <c r="CD3" s="225" t="s">
        <v>2789</v>
      </c>
      <c r="CE3" s="225" t="s">
        <v>2793</v>
      </c>
      <c r="CF3" s="225" t="s">
        <v>2797</v>
      </c>
      <c r="CG3" s="225" t="s">
        <v>2492</v>
      </c>
      <c r="CH3" s="225" t="s">
        <v>2498</v>
      </c>
      <c r="CI3" s="225" t="s">
        <v>2502</v>
      </c>
      <c r="CJ3" s="225" t="s">
        <v>2506</v>
      </c>
      <c r="CK3" s="225" t="s">
        <v>2510</v>
      </c>
      <c r="CL3" s="225" t="s">
        <v>2514</v>
      </c>
      <c r="CM3" s="225" t="s">
        <v>2518</v>
      </c>
      <c r="CN3" s="225" t="s">
        <v>2522</v>
      </c>
      <c r="CO3" s="225" t="s">
        <v>2527</v>
      </c>
      <c r="CP3" s="225" t="s">
        <v>2531</v>
      </c>
      <c r="CQ3" s="225" t="s">
        <v>2535</v>
      </c>
      <c r="CR3" s="225" t="s">
        <v>2539</v>
      </c>
      <c r="CS3" s="225" t="s">
        <v>2543</v>
      </c>
      <c r="CT3" s="225" t="s">
        <v>2454</v>
      </c>
      <c r="CU3" s="225" t="s">
        <v>2460</v>
      </c>
      <c r="CV3" s="225" t="s">
        <v>2465</v>
      </c>
      <c r="CW3" s="225" t="s">
        <v>2469</v>
      </c>
      <c r="CX3" s="225" t="s">
        <v>2473</v>
      </c>
      <c r="CY3" s="225" t="s">
        <v>2477</v>
      </c>
      <c r="CZ3" s="225" t="s">
        <v>2482</v>
      </c>
      <c r="DA3" s="225" t="s">
        <v>2486</v>
      </c>
      <c r="DB3" s="225" t="s">
        <v>2837</v>
      </c>
      <c r="DC3" s="225" t="s">
        <v>2842</v>
      </c>
      <c r="DD3" s="225" t="s">
        <v>2847</v>
      </c>
      <c r="DE3" s="225" t="s">
        <v>2851</v>
      </c>
      <c r="DF3" s="225" t="s">
        <v>2855</v>
      </c>
      <c r="DG3" s="225" t="s">
        <v>2860</v>
      </c>
      <c r="DH3" s="225" t="s">
        <v>2865</v>
      </c>
      <c r="DI3" s="225" t="s">
        <v>2870</v>
      </c>
      <c r="DJ3" s="225" t="s">
        <v>2874</v>
      </c>
      <c r="DK3" s="225" t="s">
        <v>2919</v>
      </c>
      <c r="DL3" s="225" t="s">
        <v>2926</v>
      </c>
      <c r="DM3" s="225" t="s">
        <v>2930</v>
      </c>
      <c r="DN3" s="225" t="s">
        <v>2935</v>
      </c>
      <c r="DO3" s="225" t="s">
        <v>2939</v>
      </c>
      <c r="DP3" s="225" t="s">
        <v>2943</v>
      </c>
      <c r="DQ3" s="225" t="s">
        <v>2947</v>
      </c>
      <c r="DR3" s="225" t="s">
        <v>2951</v>
      </c>
      <c r="DS3" s="225" t="s">
        <v>2955</v>
      </c>
      <c r="DT3" s="225" t="s">
        <v>2960</v>
      </c>
      <c r="DU3" s="225" t="s">
        <v>2964</v>
      </c>
      <c r="DV3" s="225" t="s">
        <v>2968</v>
      </c>
      <c r="DW3" s="225" t="s">
        <v>2973</v>
      </c>
      <c r="DX3" s="225" t="s">
        <v>2978</v>
      </c>
      <c r="DY3" s="225" t="s">
        <v>2983</v>
      </c>
      <c r="DZ3" s="225" t="s">
        <v>2987</v>
      </c>
      <c r="EA3" s="225" t="s">
        <v>2991</v>
      </c>
      <c r="EB3" s="225" t="s">
        <v>2996</v>
      </c>
      <c r="EC3" s="225" t="s">
        <v>3000</v>
      </c>
      <c r="ED3" s="225" t="s">
        <v>3004</v>
      </c>
      <c r="EE3" s="225" t="s">
        <v>2879</v>
      </c>
      <c r="EF3" s="225" t="s">
        <v>2883</v>
      </c>
      <c r="EG3" s="225" t="s">
        <v>2888</v>
      </c>
      <c r="EH3" s="225" t="s">
        <v>2892</v>
      </c>
      <c r="EI3" s="225" t="s">
        <v>2897</v>
      </c>
      <c r="EJ3" s="225" t="s">
        <v>2901</v>
      </c>
      <c r="EK3" s="225" t="s">
        <v>2906</v>
      </c>
      <c r="EL3" s="225" t="s">
        <v>2911</v>
      </c>
      <c r="EM3" s="225" t="s">
        <v>2915</v>
      </c>
      <c r="EN3" s="225" t="s">
        <v>2801</v>
      </c>
      <c r="EO3" s="225" t="s">
        <v>2805</v>
      </c>
      <c r="EP3" s="225" t="s">
        <v>2809</v>
      </c>
      <c r="EQ3" s="225" t="s">
        <v>2813</v>
      </c>
      <c r="ER3" s="225" t="s">
        <v>2817</v>
      </c>
      <c r="ES3" s="225" t="s">
        <v>2821</v>
      </c>
      <c r="ET3" s="225" t="s">
        <v>2825</v>
      </c>
      <c r="EU3" s="225" t="s">
        <v>2829</v>
      </c>
      <c r="EV3" s="225" t="s">
        <v>2833</v>
      </c>
      <c r="EW3" s="225" t="s">
        <v>3131</v>
      </c>
      <c r="EX3" s="225" t="s">
        <v>3135</v>
      </c>
      <c r="EY3" s="225" t="s">
        <v>3139</v>
      </c>
      <c r="EZ3" s="225" t="s">
        <v>3144</v>
      </c>
      <c r="FA3" s="225" t="s">
        <v>3148</v>
      </c>
      <c r="FB3" s="225" t="s">
        <v>3152</v>
      </c>
      <c r="FC3" s="225" t="s">
        <v>3157</v>
      </c>
      <c r="FD3" s="225" t="s">
        <v>3161</v>
      </c>
      <c r="FE3" s="225" t="s">
        <v>3165</v>
      </c>
      <c r="FF3" s="225" t="s">
        <v>3169</v>
      </c>
      <c r="FG3" s="225" t="s">
        <v>3173</v>
      </c>
      <c r="FH3" s="225" t="s">
        <v>3177</v>
      </c>
      <c r="FI3" s="225" t="s">
        <v>3008</v>
      </c>
      <c r="FJ3" s="225" t="s">
        <v>3013</v>
      </c>
      <c r="FK3" s="225" t="s">
        <v>3017</v>
      </c>
      <c r="FL3" s="225" t="s">
        <v>3022</v>
      </c>
      <c r="FM3" s="225" t="s">
        <v>3026</v>
      </c>
      <c r="FN3" s="225" t="s">
        <v>3031</v>
      </c>
      <c r="FO3" s="225" t="s">
        <v>3035</v>
      </c>
      <c r="FP3" s="225" t="s">
        <v>3039</v>
      </c>
      <c r="FQ3" s="225" t="s">
        <v>3042</v>
      </c>
      <c r="FR3" s="225" t="s">
        <v>3047</v>
      </c>
      <c r="FS3" s="225" t="s">
        <v>3051</v>
      </c>
      <c r="FT3" s="225" t="s">
        <v>3055</v>
      </c>
      <c r="FU3" s="225" t="s">
        <v>3059</v>
      </c>
      <c r="FV3" s="225" t="s">
        <v>3064</v>
      </c>
      <c r="FW3" s="225" t="s">
        <v>3068</v>
      </c>
      <c r="FX3" s="225" t="s">
        <v>3072</v>
      </c>
      <c r="FY3" s="225" t="s">
        <v>3076</v>
      </c>
      <c r="FZ3" s="225" t="s">
        <v>3080</v>
      </c>
      <c r="GA3" s="225" t="s">
        <v>3084</v>
      </c>
      <c r="GB3" s="225" t="s">
        <v>3088</v>
      </c>
      <c r="GC3" s="225" t="s">
        <v>3092</v>
      </c>
      <c r="GD3" s="225" t="s">
        <v>3096</v>
      </c>
      <c r="GE3" s="225" t="s">
        <v>3180</v>
      </c>
      <c r="GF3" s="225" t="s">
        <v>3184</v>
      </c>
      <c r="GG3" s="225" t="s">
        <v>3188</v>
      </c>
      <c r="GH3" s="225" t="s">
        <v>3192</v>
      </c>
      <c r="GI3" s="225" t="s">
        <v>3196</v>
      </c>
      <c r="GJ3" s="225" t="s">
        <v>3200</v>
      </c>
      <c r="GK3" s="225" t="s">
        <v>3204</v>
      </c>
      <c r="GL3" s="225" t="s">
        <v>3209</v>
      </c>
      <c r="GM3" s="225" t="s">
        <v>3214</v>
      </c>
      <c r="GN3" s="225" t="s">
        <v>3218</v>
      </c>
      <c r="GO3" s="225" t="s">
        <v>3222</v>
      </c>
      <c r="GP3" s="225" t="s">
        <v>3226</v>
      </c>
      <c r="GQ3" s="225" t="s">
        <v>3100</v>
      </c>
      <c r="GR3" s="225" t="s">
        <v>3103</v>
      </c>
      <c r="GS3" s="225" t="s">
        <v>3107</v>
      </c>
      <c r="GT3" s="225" t="s">
        <v>3111</v>
      </c>
      <c r="GU3" s="225" t="s">
        <v>3115</v>
      </c>
      <c r="GV3" s="225" t="s">
        <v>3119</v>
      </c>
      <c r="GW3" s="225" t="s">
        <v>3123</v>
      </c>
      <c r="GX3" s="225" t="s">
        <v>3127</v>
      </c>
      <c r="GY3" s="225" t="s">
        <v>3518</v>
      </c>
      <c r="GZ3" s="225" t="s">
        <v>3522</v>
      </c>
      <c r="HA3" s="225" t="s">
        <v>3526</v>
      </c>
      <c r="HB3" s="225" t="s">
        <v>3530</v>
      </c>
      <c r="HC3" s="225" t="s">
        <v>3230</v>
      </c>
      <c r="HD3" s="225" t="s">
        <v>3235</v>
      </c>
      <c r="HE3" s="225" t="s">
        <v>3239</v>
      </c>
      <c r="HF3" s="225" t="s">
        <v>3243</v>
      </c>
      <c r="HG3" s="225" t="s">
        <v>3247</v>
      </c>
      <c r="HH3" s="225" t="s">
        <v>3251</v>
      </c>
      <c r="HI3" s="225" t="s">
        <v>3255</v>
      </c>
      <c r="HJ3" s="225" t="s">
        <v>3259</v>
      </c>
      <c r="HK3" s="225" t="s">
        <v>3263</v>
      </c>
      <c r="HL3" s="225" t="s">
        <v>3267</v>
      </c>
      <c r="HM3" s="225" t="s">
        <v>3271</v>
      </c>
      <c r="HN3" s="225" t="s">
        <v>3275</v>
      </c>
      <c r="HO3" s="225" t="s">
        <v>3279</v>
      </c>
      <c r="HP3" s="225" t="s">
        <v>3283</v>
      </c>
      <c r="HQ3" s="225" t="s">
        <v>3287</v>
      </c>
      <c r="HR3" s="225" t="s">
        <v>3291</v>
      </c>
      <c r="HS3" s="225" t="s">
        <v>3295</v>
      </c>
      <c r="HT3" s="225" t="s">
        <v>3301</v>
      </c>
      <c r="HU3" s="225" t="s">
        <v>3305</v>
      </c>
      <c r="HV3" s="225" t="s">
        <v>3310</v>
      </c>
      <c r="HW3" s="225" t="s">
        <v>3314</v>
      </c>
      <c r="HX3" s="225" t="s">
        <v>3318</v>
      </c>
      <c r="HY3" s="225" t="s">
        <v>3322</v>
      </c>
      <c r="HZ3" s="225" t="s">
        <v>3326</v>
      </c>
      <c r="IA3" s="225" t="s">
        <v>3330</v>
      </c>
      <c r="IB3" s="225" t="s">
        <v>3335</v>
      </c>
      <c r="IC3" s="225" t="s">
        <v>3339</v>
      </c>
      <c r="ID3" s="225" t="s">
        <v>3343</v>
      </c>
      <c r="IE3" s="225" t="s">
        <v>3348</v>
      </c>
      <c r="IF3" s="225" t="s">
        <v>3352</v>
      </c>
      <c r="IG3" s="225" t="s">
        <v>3357</v>
      </c>
      <c r="IH3" s="225" t="s">
        <v>3392</v>
      </c>
      <c r="II3" s="225" t="s">
        <v>3397</v>
      </c>
      <c r="IJ3" s="225" t="s">
        <v>3402</v>
      </c>
      <c r="IK3" s="225" t="s">
        <v>3406</v>
      </c>
      <c r="IL3" s="225" t="s">
        <v>3411</v>
      </c>
      <c r="IM3" s="225" t="s">
        <v>3416</v>
      </c>
      <c r="IN3" s="225" t="s">
        <v>3421</v>
      </c>
      <c r="IO3" s="225" t="s">
        <v>3425</v>
      </c>
      <c r="IP3" s="225" t="s">
        <v>3429</v>
      </c>
      <c r="IQ3" s="225" t="s">
        <v>3433</v>
      </c>
      <c r="IR3" s="225" t="s">
        <v>3437</v>
      </c>
      <c r="IS3" s="225" t="s">
        <v>3466</v>
      </c>
      <c r="IT3" s="225" t="s">
        <v>3470</v>
      </c>
      <c r="IU3" s="225" t="s">
        <v>3475</v>
      </c>
      <c r="IV3" s="225" t="s">
        <v>3480</v>
      </c>
      <c r="IW3" s="225" t="s">
        <v>3484</v>
      </c>
      <c r="IX3" s="225" t="s">
        <v>3488</v>
      </c>
      <c r="IY3" s="225" t="s">
        <v>3493</v>
      </c>
      <c r="IZ3" s="225" t="s">
        <v>3497</v>
      </c>
      <c r="JA3" s="225" t="s">
        <v>3501</v>
      </c>
      <c r="JB3" s="225" t="s">
        <v>3506</v>
      </c>
      <c r="JC3" s="225" t="s">
        <v>3510</v>
      </c>
      <c r="JD3" s="225" t="s">
        <v>3514</v>
      </c>
      <c r="JE3" s="225" t="s">
        <v>3441</v>
      </c>
      <c r="JF3" s="225" t="s">
        <v>3445</v>
      </c>
      <c r="JG3" s="225" t="s">
        <v>3450</v>
      </c>
      <c r="JH3" s="225" t="s">
        <v>3454</v>
      </c>
      <c r="JI3" s="225" t="s">
        <v>3458</v>
      </c>
      <c r="JJ3" s="225" t="s">
        <v>3462</v>
      </c>
      <c r="JK3" s="225" t="s">
        <v>3362</v>
      </c>
      <c r="JL3" s="225" t="s">
        <v>3366</v>
      </c>
      <c r="JM3" s="225" t="s">
        <v>3370</v>
      </c>
      <c r="JN3" s="225" t="s">
        <v>3375</v>
      </c>
      <c r="JO3" s="225" t="s">
        <v>3379</v>
      </c>
      <c r="JP3" s="225" t="s">
        <v>3384</v>
      </c>
      <c r="JQ3" s="225" t="s">
        <v>3388</v>
      </c>
      <c r="JR3" s="225" t="s">
        <v>3581</v>
      </c>
      <c r="JS3" s="225" t="s">
        <v>3586</v>
      </c>
      <c r="JT3" s="225" t="s">
        <v>3591</v>
      </c>
      <c r="JU3" s="225" t="s">
        <v>3595</v>
      </c>
      <c r="JV3" s="225" t="s">
        <v>3599</v>
      </c>
      <c r="JW3" s="225" t="s">
        <v>3603</v>
      </c>
      <c r="JX3" s="225" t="s">
        <v>3607</v>
      </c>
      <c r="JY3" s="225" t="s">
        <v>3611</v>
      </c>
      <c r="JZ3" s="225" t="s">
        <v>3615</v>
      </c>
      <c r="KA3" s="225" t="s">
        <v>3619</v>
      </c>
      <c r="KB3" s="225" t="s">
        <v>3624</v>
      </c>
      <c r="KC3" s="225" t="s">
        <v>3628</v>
      </c>
      <c r="KD3" s="225" t="s">
        <v>3632</v>
      </c>
      <c r="KE3" s="225" t="s">
        <v>3636</v>
      </c>
      <c r="KF3" s="225" t="s">
        <v>3641</v>
      </c>
      <c r="KG3" s="225" t="s">
        <v>6218</v>
      </c>
      <c r="KH3" s="225" t="s">
        <v>3689</v>
      </c>
      <c r="KI3" s="225" t="s">
        <v>3693</v>
      </c>
      <c r="KJ3" s="225" t="s">
        <v>3698</v>
      </c>
      <c r="KK3" s="225" t="s">
        <v>3702</v>
      </c>
      <c r="KL3" s="225" t="s">
        <v>3706</v>
      </c>
      <c r="KM3" s="225" t="s">
        <v>3710</v>
      </c>
      <c r="KN3" s="225" t="s">
        <v>3714</v>
      </c>
      <c r="KO3" s="225" t="s">
        <v>3718</v>
      </c>
      <c r="KP3" s="225" t="s">
        <v>3722</v>
      </c>
      <c r="KQ3" s="225" t="s">
        <v>3782</v>
      </c>
      <c r="KR3" s="225" t="s">
        <v>3786</v>
      </c>
      <c r="KS3" s="225" t="s">
        <v>3790</v>
      </c>
      <c r="KT3" s="225" t="s">
        <v>3794</v>
      </c>
      <c r="KU3" s="225" t="s">
        <v>3799</v>
      </c>
      <c r="KV3" s="225" t="s">
        <v>3803</v>
      </c>
      <c r="KW3" s="225" t="s">
        <v>3807</v>
      </c>
      <c r="KX3" s="225" t="s">
        <v>3812</v>
      </c>
      <c r="KY3" s="225" t="s">
        <v>3748</v>
      </c>
      <c r="KZ3" s="225" t="s">
        <v>3753</v>
      </c>
      <c r="LA3" s="225" t="s">
        <v>3757</v>
      </c>
      <c r="LB3" s="225" t="s">
        <v>3761</v>
      </c>
      <c r="LC3" s="225" t="s">
        <v>3766</v>
      </c>
      <c r="LD3" s="225" t="s">
        <v>3770</v>
      </c>
      <c r="LE3" s="225" t="s">
        <v>3774</v>
      </c>
      <c r="LF3" s="225" t="s">
        <v>3778</v>
      </c>
      <c r="LG3" s="225" t="s">
        <v>3534</v>
      </c>
      <c r="LH3" s="225" t="s">
        <v>3538</v>
      </c>
      <c r="LI3" s="225" t="s">
        <v>3543</v>
      </c>
      <c r="LJ3" s="225" t="s">
        <v>3548</v>
      </c>
      <c r="LK3" s="225" t="s">
        <v>3553</v>
      </c>
      <c r="LL3" s="225" t="s">
        <v>3557</v>
      </c>
      <c r="LM3" s="225" t="s">
        <v>3561</v>
      </c>
      <c r="LN3" s="225" t="s">
        <v>3565</v>
      </c>
      <c r="LO3" s="225" t="s">
        <v>3569</v>
      </c>
      <c r="LP3" s="225" t="s">
        <v>3573</v>
      </c>
      <c r="LQ3" s="225" t="s">
        <v>3577</v>
      </c>
      <c r="LR3" s="225" t="s">
        <v>3735</v>
      </c>
      <c r="LS3" s="225" t="s">
        <v>3740</v>
      </c>
      <c r="LT3" s="225" t="s">
        <v>3744</v>
      </c>
      <c r="LU3" s="225" t="s">
        <v>3726</v>
      </c>
      <c r="LV3" s="225" t="s">
        <v>3730</v>
      </c>
      <c r="LW3" s="225" t="s">
        <v>3645</v>
      </c>
      <c r="LX3" s="225" t="s">
        <v>3650</v>
      </c>
      <c r="LY3" s="225" t="s">
        <v>3655</v>
      </c>
      <c r="LZ3" s="225" t="s">
        <v>3659</v>
      </c>
      <c r="MA3" s="225" t="s">
        <v>3663</v>
      </c>
      <c r="MB3" s="225" t="s">
        <v>3667</v>
      </c>
      <c r="MC3" s="225" t="s">
        <v>3671</v>
      </c>
      <c r="MD3" s="225" t="s">
        <v>3675</v>
      </c>
      <c r="ME3" s="225" t="s">
        <v>3680</v>
      </c>
      <c r="MF3" s="225" t="s">
        <v>3685</v>
      </c>
      <c r="MG3" s="225" t="s">
        <v>3930</v>
      </c>
      <c r="MH3" s="225" t="s">
        <v>3935</v>
      </c>
      <c r="MI3" s="225" t="s">
        <v>3939</v>
      </c>
      <c r="MJ3" s="225" t="s">
        <v>3943</v>
      </c>
      <c r="MK3" s="225" t="s">
        <v>3947</v>
      </c>
      <c r="ML3" s="225" t="s">
        <v>3951</v>
      </c>
      <c r="MM3" s="225" t="s">
        <v>3956</v>
      </c>
      <c r="MN3" s="225" t="s">
        <v>3960</v>
      </c>
      <c r="MO3" s="225" t="s">
        <v>3964</v>
      </c>
      <c r="MP3" s="225" t="s">
        <v>3968</v>
      </c>
      <c r="MQ3" s="225" t="s">
        <v>3972</v>
      </c>
      <c r="MR3" s="225" t="s">
        <v>3976</v>
      </c>
      <c r="MS3" s="225" t="s">
        <v>4009</v>
      </c>
      <c r="MT3" s="225" t="s">
        <v>4013</v>
      </c>
      <c r="MU3" s="225" t="s">
        <v>4017</v>
      </c>
      <c r="MV3" s="225" t="s">
        <v>4021</v>
      </c>
      <c r="MW3" s="225" t="s">
        <v>4025</v>
      </c>
      <c r="MX3" s="225" t="s">
        <v>4029</v>
      </c>
      <c r="MY3" s="225" t="s">
        <v>4033</v>
      </c>
      <c r="MZ3" s="225" t="s">
        <v>4038</v>
      </c>
      <c r="NA3" s="225" t="s">
        <v>4043</v>
      </c>
      <c r="NB3" s="225" t="s">
        <v>4047</v>
      </c>
      <c r="NC3" s="225" t="s">
        <v>4051</v>
      </c>
      <c r="ND3" s="225" t="s">
        <v>3840</v>
      </c>
      <c r="NE3" s="225" t="s">
        <v>3844</v>
      </c>
      <c r="NF3" s="225" t="s">
        <v>3848</v>
      </c>
      <c r="NG3" s="225" t="s">
        <v>3852</v>
      </c>
      <c r="NH3" s="225" t="s">
        <v>3857</v>
      </c>
      <c r="NI3" s="225" t="s">
        <v>3862</v>
      </c>
      <c r="NJ3" s="225" t="s">
        <v>3867</v>
      </c>
      <c r="NK3" s="225" t="s">
        <v>3872</v>
      </c>
      <c r="NL3" s="225" t="s">
        <v>3877</v>
      </c>
      <c r="NM3" s="225" t="s">
        <v>3882</v>
      </c>
      <c r="NN3" s="225" t="s">
        <v>3886</v>
      </c>
      <c r="NO3" s="225" t="s">
        <v>3890</v>
      </c>
      <c r="NP3" s="225" t="s">
        <v>3980</v>
      </c>
      <c r="NQ3" s="225" t="s">
        <v>3984</v>
      </c>
      <c r="NR3" s="225" t="s">
        <v>3988</v>
      </c>
      <c r="NS3" s="225" t="s">
        <v>3992</v>
      </c>
      <c r="NT3" s="225" t="s">
        <v>3996</v>
      </c>
      <c r="NU3" s="225" t="s">
        <v>4000</v>
      </c>
      <c r="NV3" s="225" t="s">
        <v>4005</v>
      </c>
      <c r="NW3" s="225" t="s">
        <v>4055</v>
      </c>
      <c r="NX3" s="225" t="s">
        <v>4060</v>
      </c>
      <c r="NY3" s="225" t="s">
        <v>4064</v>
      </c>
      <c r="NZ3" s="225" t="s">
        <v>4068</v>
      </c>
      <c r="OA3" s="225" t="s">
        <v>4072</v>
      </c>
      <c r="OB3" s="225" t="s">
        <v>4076</v>
      </c>
      <c r="OC3" s="225" t="s">
        <v>4080</v>
      </c>
      <c r="OD3" s="225" t="s">
        <v>3893</v>
      </c>
      <c r="OE3" s="225" t="s">
        <v>3897</v>
      </c>
      <c r="OF3" s="225" t="s">
        <v>3902</v>
      </c>
      <c r="OG3" s="225" t="s">
        <v>3906</v>
      </c>
      <c r="OH3" s="225" t="s">
        <v>3910</v>
      </c>
      <c r="OI3" s="225" t="s">
        <v>3914</v>
      </c>
      <c r="OJ3" s="225" t="s">
        <v>3918</v>
      </c>
      <c r="OK3" s="225" t="s">
        <v>3922</v>
      </c>
      <c r="OL3" s="225" t="s">
        <v>3926</v>
      </c>
      <c r="OM3" s="225" t="s">
        <v>3816</v>
      </c>
      <c r="ON3" s="225" t="s">
        <v>3820</v>
      </c>
      <c r="OO3" s="225" t="s">
        <v>3824</v>
      </c>
      <c r="OP3" s="225" t="s">
        <v>3828</v>
      </c>
      <c r="OQ3" s="225" t="s">
        <v>3833</v>
      </c>
      <c r="OR3" s="225" t="s">
        <v>3837</v>
      </c>
      <c r="OS3" s="225" t="s">
        <v>4084</v>
      </c>
      <c r="OT3" s="225" t="s">
        <v>4089</v>
      </c>
      <c r="OU3" s="225" t="s">
        <v>4093</v>
      </c>
      <c r="OV3" s="225" t="s">
        <v>4097</v>
      </c>
      <c r="OW3" s="225" t="s">
        <v>4102</v>
      </c>
      <c r="OX3" s="225" t="s">
        <v>4106</v>
      </c>
      <c r="OY3" s="225" t="s">
        <v>4111</v>
      </c>
      <c r="OZ3" s="225" t="s">
        <v>4115</v>
      </c>
      <c r="PA3" s="225" t="s">
        <v>4119</v>
      </c>
      <c r="PB3" s="225" t="s">
        <v>4366</v>
      </c>
      <c r="PC3" s="225" t="s">
        <v>4370</v>
      </c>
      <c r="PD3" s="225" t="s">
        <v>4374</v>
      </c>
      <c r="PE3" s="225" t="s">
        <v>4377</v>
      </c>
      <c r="PF3" s="225" t="s">
        <v>4381</v>
      </c>
      <c r="PG3" s="225" t="s">
        <v>4385</v>
      </c>
      <c r="PH3" s="225" t="s">
        <v>4389</v>
      </c>
      <c r="PI3" s="225" t="s">
        <v>4393</v>
      </c>
      <c r="PJ3" s="225" t="s">
        <v>4397</v>
      </c>
      <c r="PK3" s="225" t="s">
        <v>4401</v>
      </c>
      <c r="PL3" s="225" t="s">
        <v>4405</v>
      </c>
      <c r="PM3" s="225" t="s">
        <v>4409</v>
      </c>
      <c r="PN3" s="225" t="s">
        <v>4413</v>
      </c>
      <c r="PO3" s="225" t="s">
        <v>4417</v>
      </c>
      <c r="PP3" s="225" t="s">
        <v>4421</v>
      </c>
      <c r="PQ3" s="225" t="s">
        <v>4425</v>
      </c>
      <c r="PR3" s="225" t="s">
        <v>4429</v>
      </c>
      <c r="PS3" s="225" t="s">
        <v>4433</v>
      </c>
      <c r="PT3" s="225" t="s">
        <v>4123</v>
      </c>
      <c r="PU3" s="225" t="s">
        <v>4127</v>
      </c>
      <c r="PV3" s="225" t="s">
        <v>4131</v>
      </c>
      <c r="PW3" s="225" t="s">
        <v>4135</v>
      </c>
      <c r="PX3" s="225" t="s">
        <v>4139</v>
      </c>
      <c r="PY3" s="225" t="s">
        <v>4144</v>
      </c>
      <c r="PZ3" s="225" t="s">
        <v>4148</v>
      </c>
      <c r="QA3" s="225" t="s">
        <v>4152</v>
      </c>
      <c r="QB3" s="225" t="s">
        <v>4156</v>
      </c>
      <c r="QC3" s="225" t="s">
        <v>4160</v>
      </c>
      <c r="QD3" s="225" t="s">
        <v>4164</v>
      </c>
      <c r="QE3" s="225" t="s">
        <v>4169</v>
      </c>
      <c r="QF3" s="225" t="s">
        <v>4173</v>
      </c>
      <c r="QG3" s="225" t="s">
        <v>4177</v>
      </c>
      <c r="QH3" s="225" t="s">
        <v>4181</v>
      </c>
      <c r="QI3" s="225" t="s">
        <v>4185</v>
      </c>
      <c r="QJ3" s="225" t="s">
        <v>4189</v>
      </c>
      <c r="QK3" s="225" t="s">
        <v>4193</v>
      </c>
      <c r="QL3" s="225" t="s">
        <v>4197</v>
      </c>
      <c r="QM3" s="225" t="s">
        <v>4201</v>
      </c>
      <c r="QN3" s="225" t="s">
        <v>4205</v>
      </c>
      <c r="QO3" s="225" t="s">
        <v>4209</v>
      </c>
      <c r="QP3" s="225" t="s">
        <v>4213</v>
      </c>
      <c r="QQ3" s="225" t="s">
        <v>4217</v>
      </c>
      <c r="QR3" s="225" t="s">
        <v>4221</v>
      </c>
      <c r="QS3" s="225" t="s">
        <v>4225</v>
      </c>
      <c r="QT3" s="225" t="s">
        <v>4229</v>
      </c>
      <c r="QU3" s="225" t="s">
        <v>4233</v>
      </c>
      <c r="QV3" s="225" t="s">
        <v>4237</v>
      </c>
      <c r="QW3" s="225" t="s">
        <v>4242</v>
      </c>
      <c r="QX3" s="225" t="s">
        <v>4246</v>
      </c>
      <c r="QY3" s="225" t="s">
        <v>4251</v>
      </c>
      <c r="QZ3" s="225" t="s">
        <v>4255</v>
      </c>
      <c r="RA3" s="225" t="s">
        <v>4259</v>
      </c>
      <c r="RB3" s="225" t="s">
        <v>4264</v>
      </c>
      <c r="RC3" s="225" t="s">
        <v>4269</v>
      </c>
      <c r="RD3" s="225" t="s">
        <v>4273</v>
      </c>
      <c r="RE3" s="225" t="s">
        <v>4277</v>
      </c>
      <c r="RF3" s="225" t="s">
        <v>4281</v>
      </c>
      <c r="RG3" s="225" t="s">
        <v>4285</v>
      </c>
      <c r="RH3" s="225" t="s">
        <v>4289</v>
      </c>
      <c r="RI3" s="225" t="s">
        <v>4293</v>
      </c>
      <c r="RJ3" s="225" t="s">
        <v>4297</v>
      </c>
      <c r="RK3" s="225" t="s">
        <v>4301</v>
      </c>
      <c r="RL3" s="225" t="s">
        <v>4305</v>
      </c>
      <c r="RM3" s="225" t="s">
        <v>4309</v>
      </c>
      <c r="RN3" s="225" t="s">
        <v>4313</v>
      </c>
      <c r="RO3" s="225" t="s">
        <v>4317</v>
      </c>
      <c r="RP3" s="225" t="s">
        <v>4321</v>
      </c>
      <c r="RQ3" s="225" t="s">
        <v>4326</v>
      </c>
      <c r="RR3" s="225" t="s">
        <v>4331</v>
      </c>
      <c r="RS3" s="225" t="s">
        <v>4335</v>
      </c>
      <c r="RT3" s="225" t="s">
        <v>4339</v>
      </c>
      <c r="RU3" s="225" t="s">
        <v>4343</v>
      </c>
      <c r="RV3" s="225" t="s">
        <v>4348</v>
      </c>
      <c r="RW3" s="225" t="s">
        <v>4352</v>
      </c>
      <c r="RX3" s="225" t="s">
        <v>4356</v>
      </c>
      <c r="RY3" s="225" t="s">
        <v>4359</v>
      </c>
      <c r="RZ3" s="225" t="s">
        <v>4363</v>
      </c>
      <c r="SA3" s="225" t="s">
        <v>4748</v>
      </c>
      <c r="SB3" s="225" t="s">
        <v>4752</v>
      </c>
      <c r="SC3" s="225" t="s">
        <v>4756</v>
      </c>
      <c r="SD3" s="225" t="s">
        <v>4760</v>
      </c>
      <c r="SE3" s="225" t="s">
        <v>4764</v>
      </c>
      <c r="SF3" s="225" t="s">
        <v>4768</v>
      </c>
      <c r="SG3" s="225" t="s">
        <v>4772</v>
      </c>
      <c r="SH3" s="225" t="s">
        <v>4776</v>
      </c>
      <c r="SI3" s="225" t="s">
        <v>4780</v>
      </c>
      <c r="SJ3" s="225" t="s">
        <v>4784</v>
      </c>
      <c r="SK3" s="225" t="s">
        <v>4788</v>
      </c>
      <c r="SL3" s="225" t="s">
        <v>4793</v>
      </c>
      <c r="SM3" s="225" t="s">
        <v>4437</v>
      </c>
      <c r="SN3" s="225" t="s">
        <v>4441</v>
      </c>
      <c r="SO3" s="225" t="s">
        <v>4445</v>
      </c>
      <c r="SP3" s="225" t="s">
        <v>4449</v>
      </c>
      <c r="SQ3" s="225" t="s">
        <v>4453</v>
      </c>
      <c r="SR3" s="225" t="s">
        <v>4457</v>
      </c>
      <c r="SS3" s="225" t="s">
        <v>4461</v>
      </c>
      <c r="ST3" s="225" t="s">
        <v>4465</v>
      </c>
      <c r="SU3" s="225" t="s">
        <v>4579</v>
      </c>
      <c r="SV3" s="225" t="s">
        <v>4583</v>
      </c>
      <c r="SW3" s="225" t="s">
        <v>4587</v>
      </c>
      <c r="SX3" s="225" t="s">
        <v>4591</v>
      </c>
      <c r="SY3" s="225" t="s">
        <v>4595</v>
      </c>
      <c r="SZ3" s="225" t="s">
        <v>4599</v>
      </c>
      <c r="TA3" s="225" t="s">
        <v>4603</v>
      </c>
      <c r="TB3" s="225" t="s">
        <v>4608</v>
      </c>
      <c r="TC3" s="225" t="s">
        <v>4612</v>
      </c>
      <c r="TD3" s="225" t="s">
        <v>4616</v>
      </c>
      <c r="TE3" s="225" t="s">
        <v>4620</v>
      </c>
      <c r="TF3" s="225" t="s">
        <v>4624</v>
      </c>
      <c r="TG3" s="225" t="s">
        <v>4628</v>
      </c>
      <c r="TH3" s="225" t="s">
        <v>4632</v>
      </c>
      <c r="TI3" s="225" t="s">
        <v>4673</v>
      </c>
      <c r="TJ3" s="225" t="s">
        <v>4677</v>
      </c>
      <c r="TK3" s="225" t="s">
        <v>4681</v>
      </c>
      <c r="TL3" s="225" t="s">
        <v>4685</v>
      </c>
      <c r="TM3" s="225" t="s">
        <v>4689</v>
      </c>
      <c r="TN3" s="225" t="s">
        <v>4694</v>
      </c>
      <c r="TO3" s="225" t="s">
        <v>4698</v>
      </c>
      <c r="TP3" s="225" t="s">
        <v>4703</v>
      </c>
      <c r="TQ3" s="225" t="s">
        <v>4707</v>
      </c>
      <c r="TR3" s="225" t="s">
        <v>4711</v>
      </c>
      <c r="TS3" s="225" t="s">
        <v>4715</v>
      </c>
      <c r="TT3" s="225" t="s">
        <v>4719</v>
      </c>
      <c r="TU3" s="225" t="s">
        <v>4723</v>
      </c>
      <c r="TV3" s="225" t="s">
        <v>4727</v>
      </c>
      <c r="TW3" s="225" t="s">
        <v>4731</v>
      </c>
      <c r="TX3" s="225" t="s">
        <v>4735</v>
      </c>
      <c r="TY3" s="225" t="s">
        <v>4739</v>
      </c>
      <c r="TZ3" s="225" t="s">
        <v>4744</v>
      </c>
      <c r="UA3" s="225" t="s">
        <v>4636</v>
      </c>
      <c r="UB3" s="225" t="s">
        <v>4640</v>
      </c>
      <c r="UC3" s="225" t="s">
        <v>4645</v>
      </c>
      <c r="UD3" s="225" t="s">
        <v>4649</v>
      </c>
      <c r="UE3" s="225" t="s">
        <v>4653</v>
      </c>
      <c r="UF3" s="225" t="s">
        <v>4657</v>
      </c>
      <c r="UG3" s="225" t="s">
        <v>4661</v>
      </c>
      <c r="UH3" s="225" t="s">
        <v>4665</v>
      </c>
      <c r="UI3" s="225" t="s">
        <v>4669</v>
      </c>
      <c r="UJ3" s="225" t="s">
        <v>4469</v>
      </c>
      <c r="UK3" s="225" t="s">
        <v>4473</v>
      </c>
      <c r="UL3" s="225" t="s">
        <v>4477</v>
      </c>
      <c r="UM3" s="225" t="s">
        <v>4481</v>
      </c>
      <c r="UN3" s="225" t="s">
        <v>4485</v>
      </c>
      <c r="UO3" s="225" t="s">
        <v>4489</v>
      </c>
      <c r="UP3" s="225" t="s">
        <v>4493</v>
      </c>
      <c r="UQ3" s="225" t="s">
        <v>4497</v>
      </c>
      <c r="UR3" s="225" t="s">
        <v>4501</v>
      </c>
      <c r="US3" s="225" t="s">
        <v>4505</v>
      </c>
      <c r="UT3" s="225" t="s">
        <v>4509</v>
      </c>
      <c r="UU3" s="225" t="s">
        <v>4513</v>
      </c>
      <c r="UV3" s="225" t="s">
        <v>4517</v>
      </c>
      <c r="UW3" s="225" t="s">
        <v>4521</v>
      </c>
      <c r="UX3" s="225" t="s">
        <v>4525</v>
      </c>
      <c r="UY3" s="225" t="s">
        <v>4529</v>
      </c>
      <c r="UZ3" s="225" t="s">
        <v>4533</v>
      </c>
      <c r="VA3" s="225" t="s">
        <v>4538</v>
      </c>
      <c r="VB3" s="225" t="s">
        <v>4543</v>
      </c>
      <c r="VC3" s="225" t="s">
        <v>4547</v>
      </c>
      <c r="VD3" s="225" t="s">
        <v>4552</v>
      </c>
      <c r="VE3" s="225" t="s">
        <v>4556</v>
      </c>
      <c r="VF3" s="225" t="s">
        <v>4560</v>
      </c>
      <c r="VG3" s="225" t="s">
        <v>4564</v>
      </c>
      <c r="VH3" s="225" t="s">
        <v>4568</v>
      </c>
      <c r="VI3" s="225" t="s">
        <v>4573</v>
      </c>
      <c r="VJ3" s="225" t="s">
        <v>4576</v>
      </c>
      <c r="VK3" s="225" t="s">
        <v>5091</v>
      </c>
      <c r="VL3" s="225" t="s">
        <v>5094</v>
      </c>
      <c r="VM3" s="225" t="s">
        <v>5098</v>
      </c>
      <c r="VN3" s="225" t="s">
        <v>5102</v>
      </c>
      <c r="VO3" s="225" t="s">
        <v>5106</v>
      </c>
      <c r="VP3" s="225" t="s">
        <v>5110</v>
      </c>
      <c r="VQ3" s="225" t="s">
        <v>5114</v>
      </c>
      <c r="VR3" s="225" t="s">
        <v>5118</v>
      </c>
      <c r="VS3" s="225" t="s">
        <v>5122</v>
      </c>
      <c r="VT3" s="225" t="s">
        <v>5126</v>
      </c>
      <c r="VU3" s="225" t="s">
        <v>5130</v>
      </c>
      <c r="VV3" s="225" t="s">
        <v>5135</v>
      </c>
      <c r="VW3" s="225" t="s">
        <v>5139</v>
      </c>
      <c r="VX3" s="225" t="s">
        <v>5144</v>
      </c>
      <c r="VY3" s="225" t="s">
        <v>5148</v>
      </c>
      <c r="VZ3" s="225" t="s">
        <v>5152</v>
      </c>
      <c r="WA3" s="225" t="s">
        <v>4797</v>
      </c>
      <c r="WB3" s="225" t="s">
        <v>4802</v>
      </c>
      <c r="WC3" s="225" t="s">
        <v>4806</v>
      </c>
      <c r="WD3" s="225" t="s">
        <v>4810</v>
      </c>
      <c r="WE3" s="225" t="s">
        <v>4814</v>
      </c>
      <c r="WF3" s="225" t="s">
        <v>4818</v>
      </c>
      <c r="WG3" s="225" t="s">
        <v>4822</v>
      </c>
      <c r="WH3" s="225" t="s">
        <v>4827</v>
      </c>
      <c r="WI3" s="225" t="s">
        <v>4832</v>
      </c>
      <c r="WJ3" s="225" t="s">
        <v>4836</v>
      </c>
      <c r="WK3" s="225" t="s">
        <v>4840</v>
      </c>
      <c r="WL3" s="225" t="s">
        <v>4844</v>
      </c>
      <c r="WM3" s="225" t="s">
        <v>4848</v>
      </c>
      <c r="WN3" s="225" t="s">
        <v>4853</v>
      </c>
      <c r="WO3" s="225" t="s">
        <v>4857</v>
      </c>
      <c r="WP3" s="225" t="s">
        <v>4861</v>
      </c>
      <c r="WQ3" s="225" t="s">
        <v>4865</v>
      </c>
      <c r="WR3" s="225" t="s">
        <v>4869</v>
      </c>
      <c r="WS3" s="225" t="s">
        <v>4874</v>
      </c>
      <c r="WT3" s="225" t="s">
        <v>4878</v>
      </c>
      <c r="WU3" s="225" t="s">
        <v>4883</v>
      </c>
      <c r="WV3" s="225" t="s">
        <v>4888</v>
      </c>
      <c r="WW3" s="225" t="s">
        <v>4892</v>
      </c>
      <c r="WX3" s="225" t="s">
        <v>4896</v>
      </c>
      <c r="WY3" s="225" t="s">
        <v>4900</v>
      </c>
      <c r="WZ3" s="225" t="s">
        <v>4904</v>
      </c>
      <c r="XA3" s="225" t="s">
        <v>4908</v>
      </c>
      <c r="XB3" s="225" t="s">
        <v>4912</v>
      </c>
      <c r="XC3" s="225" t="s">
        <v>4916</v>
      </c>
      <c r="XD3" s="225" t="s">
        <v>4920</v>
      </c>
      <c r="XE3" s="225" t="s">
        <v>4923</v>
      </c>
      <c r="XF3" s="225" t="s">
        <v>4926</v>
      </c>
      <c r="XG3" s="225" t="s">
        <v>4929</v>
      </c>
      <c r="XH3" s="225" t="s">
        <v>4932</v>
      </c>
      <c r="XI3" s="225" t="s">
        <v>4936</v>
      </c>
      <c r="XJ3" s="225" t="s">
        <v>4940</v>
      </c>
      <c r="XK3" s="225" t="s">
        <v>4944</v>
      </c>
      <c r="XL3" s="225" t="s">
        <v>4949</v>
      </c>
      <c r="XM3" s="225" t="s">
        <v>4953</v>
      </c>
      <c r="XN3" s="225" t="s">
        <v>4957</v>
      </c>
      <c r="XO3" s="225" t="s">
        <v>4961</v>
      </c>
      <c r="XP3" s="225" t="s">
        <v>4965</v>
      </c>
      <c r="XQ3" s="225" t="s">
        <v>4969</v>
      </c>
      <c r="XR3" s="225" t="s">
        <v>4974</v>
      </c>
      <c r="XS3" s="225" t="s">
        <v>4978</v>
      </c>
      <c r="XT3" s="225" t="s">
        <v>4982</v>
      </c>
      <c r="XU3" s="225" t="s">
        <v>4986</v>
      </c>
      <c r="XV3" s="225" t="s">
        <v>4990</v>
      </c>
      <c r="XW3" s="225" t="s">
        <v>4994</v>
      </c>
      <c r="XX3" s="225" t="s">
        <v>4998</v>
      </c>
      <c r="XY3" s="225" t="s">
        <v>5002</v>
      </c>
      <c r="XZ3" s="225" t="s">
        <v>5006</v>
      </c>
      <c r="YA3" s="225" t="s">
        <v>5010</v>
      </c>
      <c r="YB3" s="225" t="s">
        <v>5014</v>
      </c>
      <c r="YC3" s="225" t="s">
        <v>5017</v>
      </c>
      <c r="YD3" s="225" t="s">
        <v>5021</v>
      </c>
      <c r="YE3" s="225" t="s">
        <v>5024</v>
      </c>
      <c r="YF3" s="225" t="s">
        <v>5028</v>
      </c>
      <c r="YG3" s="225" t="s">
        <v>5032</v>
      </c>
      <c r="YH3" s="225" t="s">
        <v>5036</v>
      </c>
      <c r="YI3" s="225" t="s">
        <v>5040</v>
      </c>
      <c r="YJ3" s="225" t="s">
        <v>5045</v>
      </c>
      <c r="YK3" s="225" t="s">
        <v>5049</v>
      </c>
      <c r="YL3" s="225" t="s">
        <v>5053</v>
      </c>
      <c r="YM3" s="225" t="s">
        <v>5057</v>
      </c>
      <c r="YN3" s="225" t="s">
        <v>5061</v>
      </c>
      <c r="YO3" s="225" t="s">
        <v>5066</v>
      </c>
      <c r="YP3" s="225" t="s">
        <v>5070</v>
      </c>
      <c r="YQ3" s="225" t="s">
        <v>5074</v>
      </c>
      <c r="YR3" s="225" t="s">
        <v>5078</v>
      </c>
      <c r="YS3" s="225" t="s">
        <v>5082</v>
      </c>
      <c r="YT3" s="225" t="s">
        <v>5085</v>
      </c>
      <c r="YU3" s="225" t="s">
        <v>5088</v>
      </c>
      <c r="YV3" s="225" t="s">
        <v>5415</v>
      </c>
      <c r="YW3" s="225" t="s">
        <v>5419</v>
      </c>
      <c r="YX3" s="225" t="s">
        <v>5423</v>
      </c>
      <c r="YY3" s="225" t="s">
        <v>5427</v>
      </c>
      <c r="YZ3" s="225" t="s">
        <v>5431</v>
      </c>
      <c r="ZA3" s="225" t="s">
        <v>5435</v>
      </c>
      <c r="ZB3" s="225" t="s">
        <v>5439</v>
      </c>
      <c r="ZC3" s="225" t="s">
        <v>5351</v>
      </c>
      <c r="ZD3" s="225" t="s">
        <v>5355</v>
      </c>
      <c r="ZE3" s="225" t="s">
        <v>5359</v>
      </c>
      <c r="ZF3" s="225" t="s">
        <v>5363</v>
      </c>
      <c r="ZG3" s="225" t="s">
        <v>5367</v>
      </c>
      <c r="ZH3" s="225" t="s">
        <v>5371</v>
      </c>
      <c r="ZI3" s="225" t="s">
        <v>5375</v>
      </c>
      <c r="ZJ3" s="225" t="s">
        <v>5379</v>
      </c>
      <c r="ZK3" s="225" t="s">
        <v>5383</v>
      </c>
      <c r="ZL3" s="225" t="s">
        <v>5156</v>
      </c>
      <c r="ZM3" s="225" t="s">
        <v>5160</v>
      </c>
      <c r="ZN3" s="225" t="s">
        <v>5164</v>
      </c>
      <c r="ZO3" s="225" t="s">
        <v>5168</v>
      </c>
      <c r="ZP3" s="225" t="s">
        <v>5173</v>
      </c>
      <c r="ZQ3" s="225" t="s">
        <v>5178</v>
      </c>
      <c r="ZR3" s="225" t="s">
        <v>5182</v>
      </c>
      <c r="ZS3" s="225" t="s">
        <v>5186</v>
      </c>
      <c r="ZT3" s="225" t="s">
        <v>5190</v>
      </c>
      <c r="ZU3" s="225" t="s">
        <v>5194</v>
      </c>
      <c r="ZV3" s="225" t="s">
        <v>5198</v>
      </c>
      <c r="ZW3" s="225" t="s">
        <v>5202</v>
      </c>
      <c r="ZX3" s="225" t="s">
        <v>5206</v>
      </c>
      <c r="ZY3" s="225" t="s">
        <v>5210</v>
      </c>
      <c r="ZZ3" s="225" t="s">
        <v>5214</v>
      </c>
      <c r="AAA3" s="225" t="s">
        <v>5218</v>
      </c>
      <c r="AAB3" s="225" t="s">
        <v>5222</v>
      </c>
      <c r="AAC3" s="225" t="s">
        <v>5226</v>
      </c>
      <c r="AAD3" s="225" t="s">
        <v>5230</v>
      </c>
      <c r="AAE3" s="225" t="s">
        <v>5234</v>
      </c>
      <c r="AAF3" s="225" t="s">
        <v>5238</v>
      </c>
      <c r="AAG3" s="225" t="s">
        <v>5241</v>
      </c>
      <c r="AAH3" s="225" t="s">
        <v>5387</v>
      </c>
      <c r="AAI3" s="225" t="s">
        <v>5391</v>
      </c>
      <c r="AAJ3" s="225" t="s">
        <v>5395</v>
      </c>
      <c r="AAK3" s="225" t="s">
        <v>5399</v>
      </c>
      <c r="AAL3" s="225" t="s">
        <v>5403</v>
      </c>
      <c r="AAM3" s="225" t="s">
        <v>5407</v>
      </c>
      <c r="AAN3" s="225" t="s">
        <v>5411</v>
      </c>
      <c r="AAO3" s="225" t="s">
        <v>5245</v>
      </c>
      <c r="AAP3" s="225" t="s">
        <v>5250</v>
      </c>
      <c r="AAQ3" s="225" t="s">
        <v>5254</v>
      </c>
      <c r="AAR3" s="225" t="s">
        <v>5258</v>
      </c>
      <c r="AAS3" s="225" t="s">
        <v>5262</v>
      </c>
      <c r="AAT3" s="225" t="s">
        <v>5266</v>
      </c>
      <c r="AAU3" s="225" t="s">
        <v>5270</v>
      </c>
      <c r="AAV3" s="225" t="s">
        <v>5274</v>
      </c>
      <c r="AAW3" s="225" t="s">
        <v>5278</v>
      </c>
      <c r="AAX3" s="225" t="s">
        <v>5283</v>
      </c>
      <c r="AAY3" s="225" t="s">
        <v>5287</v>
      </c>
      <c r="AAZ3" s="225" t="s">
        <v>5291</v>
      </c>
      <c r="ABA3" s="225" t="s">
        <v>5296</v>
      </c>
      <c r="ABB3" s="225" t="s">
        <v>5300</v>
      </c>
      <c r="ABC3" s="225" t="s">
        <v>5304</v>
      </c>
      <c r="ABD3" s="225" t="s">
        <v>5308</v>
      </c>
      <c r="ABE3" s="225" t="s">
        <v>5312</v>
      </c>
      <c r="ABF3" s="225" t="s">
        <v>5316</v>
      </c>
      <c r="ABG3" s="225" t="s">
        <v>5320</v>
      </c>
      <c r="ABH3" s="225" t="s">
        <v>5325</v>
      </c>
      <c r="ABI3" s="225" t="s">
        <v>5330</v>
      </c>
      <c r="ABJ3" s="225" t="s">
        <v>5334</v>
      </c>
      <c r="ABK3" s="225" t="s">
        <v>5338</v>
      </c>
      <c r="ABL3" s="225" t="s">
        <v>5342</v>
      </c>
      <c r="ABM3" s="225" t="s">
        <v>5345</v>
      </c>
      <c r="ABN3" s="225" t="s">
        <v>5348</v>
      </c>
      <c r="ABO3" s="225" t="s">
        <v>5538</v>
      </c>
      <c r="ABP3" s="225" t="s">
        <v>5542</v>
      </c>
      <c r="ABQ3" s="225" t="s">
        <v>5546</v>
      </c>
      <c r="ABR3" s="225" t="s">
        <v>5550</v>
      </c>
      <c r="ABS3" s="225" t="s">
        <v>5554</v>
      </c>
      <c r="ABT3" s="225" t="s">
        <v>5558</v>
      </c>
      <c r="ABU3" s="225" t="s">
        <v>5562</v>
      </c>
      <c r="ABV3" s="225" t="s">
        <v>5566</v>
      </c>
      <c r="ABW3" s="225" t="s">
        <v>5570</v>
      </c>
      <c r="ABX3" s="225" t="s">
        <v>5724</v>
      </c>
      <c r="ABY3" s="225" t="s">
        <v>5728</v>
      </c>
      <c r="ABZ3" s="225" t="s">
        <v>5732</v>
      </c>
      <c r="ACA3" s="225" t="s">
        <v>5736</v>
      </c>
      <c r="ACB3" s="225" t="s">
        <v>5740</v>
      </c>
      <c r="ACC3" s="225" t="s">
        <v>5744</v>
      </c>
      <c r="ACD3" s="225" t="s">
        <v>5748</v>
      </c>
      <c r="ACE3" s="225" t="s">
        <v>5752</v>
      </c>
      <c r="ACF3" s="225" t="s">
        <v>5756</v>
      </c>
      <c r="ACG3" s="225" t="s">
        <v>5760</v>
      </c>
      <c r="ACH3" s="225" t="s">
        <v>5764</v>
      </c>
      <c r="ACI3" s="225" t="s">
        <v>5443</v>
      </c>
      <c r="ACJ3" s="225" t="s">
        <v>5448</v>
      </c>
      <c r="ACK3" s="225" t="s">
        <v>5452</v>
      </c>
      <c r="ACL3" s="225" t="s">
        <v>5456</v>
      </c>
      <c r="ACM3" s="225" t="s">
        <v>5461</v>
      </c>
      <c r="ACN3" s="225" t="s">
        <v>5465</v>
      </c>
      <c r="ACO3" s="225" t="s">
        <v>5469</v>
      </c>
      <c r="ACP3" s="225" t="s">
        <v>5473</v>
      </c>
      <c r="ACQ3" s="225" t="s">
        <v>5478</v>
      </c>
      <c r="ACR3" s="225" t="s">
        <v>5483</v>
      </c>
      <c r="ACS3" s="225" t="s">
        <v>5487</v>
      </c>
      <c r="ACT3" s="225" t="s">
        <v>5491</v>
      </c>
      <c r="ACU3" s="225" t="s">
        <v>5495</v>
      </c>
      <c r="ACV3" s="225" t="s">
        <v>5499</v>
      </c>
      <c r="ACW3" s="225" t="s">
        <v>5504</v>
      </c>
      <c r="ACX3" s="225" t="s">
        <v>5508</v>
      </c>
      <c r="ACY3" s="225" t="s">
        <v>5512</v>
      </c>
      <c r="ACZ3" s="225" t="s">
        <v>5516</v>
      </c>
      <c r="ADA3" s="225" t="s">
        <v>5520</v>
      </c>
      <c r="ADB3" s="225" t="s">
        <v>5524</v>
      </c>
      <c r="ADC3" s="225" t="s">
        <v>5526</v>
      </c>
      <c r="ADD3" s="225" t="s">
        <v>5530</v>
      </c>
      <c r="ADE3" s="225" t="s">
        <v>5534</v>
      </c>
      <c r="ADF3" s="225" t="s">
        <v>5574</v>
      </c>
      <c r="ADG3" s="225" t="s">
        <v>5578</v>
      </c>
      <c r="ADH3" s="225" t="s">
        <v>5583</v>
      </c>
      <c r="ADI3" s="225" t="s">
        <v>5587</v>
      </c>
      <c r="ADJ3" s="225" t="s">
        <v>5591</v>
      </c>
      <c r="ADK3" s="225" t="s">
        <v>5595</v>
      </c>
      <c r="ADL3" s="225" t="s">
        <v>5597</v>
      </c>
      <c r="ADM3" s="225" t="s">
        <v>5601</v>
      </c>
      <c r="ADN3" s="225" t="s">
        <v>5605</v>
      </c>
      <c r="ADO3" s="225" t="s">
        <v>5609</v>
      </c>
      <c r="ADP3" s="225" t="s">
        <v>5614</v>
      </c>
      <c r="ADQ3" s="225" t="s">
        <v>5618</v>
      </c>
      <c r="ADR3" s="225" t="s">
        <v>6213</v>
      </c>
      <c r="ADS3" s="225" t="s">
        <v>5704</v>
      </c>
      <c r="ADT3" s="225" t="s">
        <v>5708</v>
      </c>
      <c r="ADU3" s="225" t="s">
        <v>5712</v>
      </c>
      <c r="ADV3" s="225" t="s">
        <v>5716</v>
      </c>
      <c r="ADW3" s="225" t="s">
        <v>5720</v>
      </c>
      <c r="ADX3" s="225" t="s">
        <v>6236</v>
      </c>
      <c r="ADY3" s="225" t="s">
        <v>5622</v>
      </c>
      <c r="ADZ3" s="225" t="s">
        <v>5626</v>
      </c>
      <c r="AEA3" s="225" t="s">
        <v>5631</v>
      </c>
      <c r="AEB3" s="225" t="s">
        <v>5635</v>
      </c>
      <c r="AEC3" s="225" t="s">
        <v>5639</v>
      </c>
      <c r="AED3" s="225" t="s">
        <v>5643</v>
      </c>
      <c r="AEE3" s="225" t="s">
        <v>5647</v>
      </c>
      <c r="AEF3" s="225" t="s">
        <v>5651</v>
      </c>
      <c r="AEG3" s="225" t="s">
        <v>5655</v>
      </c>
      <c r="AEH3" s="225" t="s">
        <v>5659</v>
      </c>
      <c r="AEI3" s="225" t="s">
        <v>5663</v>
      </c>
      <c r="AEJ3" s="225" t="s">
        <v>5667</v>
      </c>
      <c r="AEK3" s="225" t="s">
        <v>5671</v>
      </c>
      <c r="AEL3" s="225" t="s">
        <v>5675</v>
      </c>
      <c r="AEM3" s="225" t="s">
        <v>5679</v>
      </c>
      <c r="AEN3" s="225" t="s">
        <v>5683</v>
      </c>
      <c r="AEO3" s="225" t="s">
        <v>5687</v>
      </c>
      <c r="AEP3" s="225" t="s">
        <v>5691</v>
      </c>
      <c r="AEQ3" s="225" t="s">
        <v>5696</v>
      </c>
      <c r="AER3" s="225" t="s">
        <v>5700</v>
      </c>
      <c r="AES3" s="225" t="s">
        <v>5866</v>
      </c>
      <c r="AET3" s="225" t="s">
        <v>5870</v>
      </c>
      <c r="AEU3" s="225" t="s">
        <v>5874</v>
      </c>
      <c r="AEV3" s="225" t="s">
        <v>5878</v>
      </c>
      <c r="AEW3" s="225" t="s">
        <v>5882</v>
      </c>
      <c r="AEX3" s="225" t="s">
        <v>5886</v>
      </c>
      <c r="AEY3" s="225" t="s">
        <v>5890</v>
      </c>
      <c r="AEZ3" s="225" t="s">
        <v>5894</v>
      </c>
      <c r="AFA3" s="225" t="s">
        <v>5898</v>
      </c>
      <c r="AFB3" s="225" t="s">
        <v>5902</v>
      </c>
      <c r="AFC3" s="225" t="s">
        <v>6032</v>
      </c>
      <c r="AFD3" s="225" t="s">
        <v>6037</v>
      </c>
      <c r="AFE3" s="225" t="s">
        <v>6042</v>
      </c>
      <c r="AFF3" s="225" t="s">
        <v>6046</v>
      </c>
      <c r="AFG3" s="225" t="s">
        <v>6050</v>
      </c>
      <c r="AFH3" s="225" t="s">
        <v>6054</v>
      </c>
      <c r="AFI3" s="225" t="s">
        <v>6058</v>
      </c>
      <c r="AFJ3" s="225" t="s">
        <v>6062</v>
      </c>
      <c r="AFK3" s="225" t="s">
        <v>6066</v>
      </c>
      <c r="AFL3" s="225" t="s">
        <v>6070</v>
      </c>
      <c r="AFM3" s="225" t="s">
        <v>6074</v>
      </c>
      <c r="AFN3" s="225" t="s">
        <v>6078</v>
      </c>
      <c r="AFO3" s="225" t="s">
        <v>6082</v>
      </c>
      <c r="AFP3" s="225" t="s">
        <v>5950</v>
      </c>
      <c r="AFQ3" s="225" t="s">
        <v>5954</v>
      </c>
      <c r="AFR3" s="225" t="s">
        <v>5958</v>
      </c>
      <c r="AFS3" s="225" t="s">
        <v>5962</v>
      </c>
      <c r="AFT3" s="225" t="s">
        <v>5966</v>
      </c>
      <c r="AFU3" s="225" t="s">
        <v>5970</v>
      </c>
      <c r="AFV3" s="225" t="s">
        <v>5974</v>
      </c>
      <c r="AFW3" s="225" t="s">
        <v>5978</v>
      </c>
      <c r="AFX3" s="225" t="s">
        <v>5982</v>
      </c>
      <c r="AFY3" s="225" t="s">
        <v>5986</v>
      </c>
      <c r="AFZ3" s="225" t="s">
        <v>5991</v>
      </c>
      <c r="AGA3" s="225" t="s">
        <v>5995</v>
      </c>
      <c r="AGB3" s="225" t="s">
        <v>5906</v>
      </c>
      <c r="AGC3" s="225" t="s">
        <v>5910</v>
      </c>
      <c r="AGD3" s="225" t="s">
        <v>5914</v>
      </c>
      <c r="AGE3" s="225" t="s">
        <v>5918</v>
      </c>
      <c r="AGF3" s="225" t="s">
        <v>5922</v>
      </c>
      <c r="AGG3" s="225" t="s">
        <v>5926</v>
      </c>
      <c r="AGH3" s="225" t="s">
        <v>5930</v>
      </c>
      <c r="AGI3" s="225" t="s">
        <v>5934</v>
      </c>
      <c r="AGJ3" s="225" t="s">
        <v>5938</v>
      </c>
      <c r="AGK3" s="225" t="s">
        <v>5942</v>
      </c>
      <c r="AGL3" s="225" t="s">
        <v>5946</v>
      </c>
      <c r="AGM3" s="225" t="s">
        <v>5999</v>
      </c>
      <c r="AGN3" s="225" t="s">
        <v>6003</v>
      </c>
      <c r="AGO3" s="225" t="s">
        <v>6008</v>
      </c>
      <c r="AGP3" s="225" t="s">
        <v>6012</v>
      </c>
      <c r="AGQ3" s="225" t="s">
        <v>6016</v>
      </c>
      <c r="AGR3" s="225" t="s">
        <v>6020</v>
      </c>
      <c r="AGS3" s="225" t="s">
        <v>6024</v>
      </c>
      <c r="AGT3" s="225" t="s">
        <v>6028</v>
      </c>
      <c r="AGU3" s="225" t="s">
        <v>5768</v>
      </c>
      <c r="AGV3" s="225" t="s">
        <v>5773</v>
      </c>
      <c r="AGW3" s="225" t="s">
        <v>5777</v>
      </c>
      <c r="AGX3" s="225" t="s">
        <v>5781</v>
      </c>
      <c r="AGY3" s="225" t="s">
        <v>5785</v>
      </c>
      <c r="AGZ3" s="225" t="s">
        <v>5790</v>
      </c>
      <c r="AHA3" s="225" t="s">
        <v>5794</v>
      </c>
      <c r="AHB3" s="225" t="s">
        <v>5798</v>
      </c>
      <c r="AHC3" s="225" t="s">
        <v>5802</v>
      </c>
      <c r="AHD3" s="225" t="s">
        <v>5806</v>
      </c>
      <c r="AHE3" s="225" t="s">
        <v>5810</v>
      </c>
      <c r="AHF3" s="225" t="s">
        <v>5814</v>
      </c>
      <c r="AHG3" s="225" t="s">
        <v>5818</v>
      </c>
      <c r="AHH3" s="225" t="s">
        <v>5822</v>
      </c>
      <c r="AHI3" s="225" t="s">
        <v>5826</v>
      </c>
      <c r="AHJ3" s="225" t="s">
        <v>5830</v>
      </c>
      <c r="AHK3" s="225" t="s">
        <v>5834</v>
      </c>
      <c r="AHL3" s="225" t="s">
        <v>5838</v>
      </c>
      <c r="AHM3" s="225" t="s">
        <v>5842</v>
      </c>
      <c r="AHN3" s="225" t="s">
        <v>5846</v>
      </c>
      <c r="AHO3" s="225" t="s">
        <v>5850</v>
      </c>
      <c r="AHP3" s="267" t="s">
        <v>5854</v>
      </c>
      <c r="AHQ3" s="267" t="s">
        <v>5858</v>
      </c>
      <c r="AHR3" s="268" t="s">
        <v>5862</v>
      </c>
    </row>
    <row r="4" spans="2:905" s="186" customFormat="1" ht="83.5" customHeight="1">
      <c r="B4" s="186" t="s">
        <v>1278</v>
      </c>
      <c r="C4" s="186" t="s">
        <v>1279</v>
      </c>
      <c r="D4" s="186" t="s">
        <v>1280</v>
      </c>
      <c r="E4" s="186" t="s">
        <v>1281</v>
      </c>
      <c r="F4" s="186" t="s">
        <v>1282</v>
      </c>
      <c r="G4" s="186" t="s">
        <v>1283</v>
      </c>
      <c r="H4" s="186" t="s">
        <v>1284</v>
      </c>
      <c r="I4" s="186" t="s">
        <v>1285</v>
      </c>
      <c r="J4" s="186" t="s">
        <v>1286</v>
      </c>
      <c r="K4" s="186" t="s">
        <v>1287</v>
      </c>
      <c r="L4" s="186" t="s">
        <v>1288</v>
      </c>
      <c r="M4" s="186" t="s">
        <v>1289</v>
      </c>
      <c r="N4" s="186" t="s">
        <v>1290</v>
      </c>
      <c r="O4" s="186" t="s">
        <v>1291</v>
      </c>
      <c r="P4" s="186" t="s">
        <v>1292</v>
      </c>
      <c r="Q4" s="186" t="s">
        <v>1293</v>
      </c>
      <c r="R4" s="186" t="s">
        <v>1294</v>
      </c>
      <c r="S4" s="186" t="s">
        <v>1295</v>
      </c>
      <c r="T4" s="186" t="s">
        <v>1296</v>
      </c>
      <c r="U4" s="186" t="s">
        <v>1297</v>
      </c>
      <c r="V4" s="186" t="s">
        <v>1298</v>
      </c>
      <c r="W4" s="186" t="s">
        <v>2120</v>
      </c>
      <c r="X4" s="186" t="s">
        <v>2121</v>
      </c>
      <c r="Y4" s="186" t="s">
        <v>1299</v>
      </c>
      <c r="Z4" s="186" t="s">
        <v>1300</v>
      </c>
      <c r="AA4" s="186" t="s">
        <v>1301</v>
      </c>
      <c r="AB4" s="186" t="s">
        <v>1302</v>
      </c>
      <c r="AC4" s="186" t="s">
        <v>2122</v>
      </c>
      <c r="AD4" s="186" t="s">
        <v>1303</v>
      </c>
      <c r="AE4" s="186" t="s">
        <v>1304</v>
      </c>
      <c r="AF4" s="186" t="s">
        <v>1305</v>
      </c>
      <c r="AG4" s="186" t="s">
        <v>1306</v>
      </c>
      <c r="AH4" s="186" t="s">
        <v>1307</v>
      </c>
      <c r="AI4" s="186" t="s">
        <v>1308</v>
      </c>
      <c r="AJ4" s="186" t="s">
        <v>1309</v>
      </c>
      <c r="AK4" s="186" t="s">
        <v>1310</v>
      </c>
      <c r="AL4" s="186" t="s">
        <v>1311</v>
      </c>
      <c r="AM4" s="186" t="s">
        <v>1312</v>
      </c>
      <c r="AN4" s="186" t="s">
        <v>1313</v>
      </c>
      <c r="AO4" s="186" t="s">
        <v>1314</v>
      </c>
      <c r="AP4" s="186" t="s">
        <v>1315</v>
      </c>
      <c r="AQ4" s="186" t="s">
        <v>1316</v>
      </c>
      <c r="AR4" s="186" t="s">
        <v>1317</v>
      </c>
      <c r="AS4" s="186" t="s">
        <v>1318</v>
      </c>
      <c r="AT4" s="186" t="s">
        <v>1319</v>
      </c>
      <c r="AU4" s="186" t="s">
        <v>1320</v>
      </c>
      <c r="AV4" s="186" t="s">
        <v>1321</v>
      </c>
      <c r="AW4" s="186" t="s">
        <v>1322</v>
      </c>
      <c r="AX4" s="186" t="s">
        <v>1323</v>
      </c>
      <c r="AY4" s="186" t="s">
        <v>1324</v>
      </c>
      <c r="AZ4" s="186" t="s">
        <v>1325</v>
      </c>
      <c r="BA4" s="186" t="s">
        <v>1326</v>
      </c>
      <c r="BB4" s="186" t="s">
        <v>1327</v>
      </c>
      <c r="BC4" s="186" t="s">
        <v>1328</v>
      </c>
      <c r="BD4" s="186" t="s">
        <v>1329</v>
      </c>
      <c r="BE4" s="186" t="s">
        <v>1330</v>
      </c>
      <c r="BF4" s="186" t="s">
        <v>1331</v>
      </c>
      <c r="BG4" s="186" t="s">
        <v>1332</v>
      </c>
      <c r="BH4" s="186" t="s">
        <v>2123</v>
      </c>
      <c r="BI4" s="186" t="s">
        <v>1334</v>
      </c>
      <c r="BJ4" s="186" t="s">
        <v>1335</v>
      </c>
      <c r="BK4" s="186" t="s">
        <v>1336</v>
      </c>
      <c r="BL4" s="186" t="s">
        <v>1337</v>
      </c>
      <c r="BM4" s="186" t="s">
        <v>1338</v>
      </c>
      <c r="BN4" s="186" t="s">
        <v>1339</v>
      </c>
      <c r="BO4" s="186" t="s">
        <v>1340</v>
      </c>
      <c r="BP4" s="186" t="s">
        <v>2124</v>
      </c>
      <c r="BQ4" s="186" t="s">
        <v>2125</v>
      </c>
      <c r="BR4" s="186" t="s">
        <v>1341</v>
      </c>
      <c r="BS4" s="186" t="s">
        <v>1342</v>
      </c>
      <c r="BT4" s="186" t="s">
        <v>1343</v>
      </c>
      <c r="BU4" s="186" t="s">
        <v>1344</v>
      </c>
      <c r="BV4" s="186" t="s">
        <v>1345</v>
      </c>
      <c r="BW4" s="186" t="s">
        <v>1346</v>
      </c>
      <c r="BX4" s="186" t="s">
        <v>1347</v>
      </c>
      <c r="BY4" s="186" t="s">
        <v>1348</v>
      </c>
      <c r="BZ4" s="186" t="s">
        <v>1349</v>
      </c>
      <c r="CA4" s="186" t="s">
        <v>1350</v>
      </c>
      <c r="CB4" s="186" t="s">
        <v>1351</v>
      </c>
      <c r="CC4" s="186" t="s">
        <v>1352</v>
      </c>
      <c r="CD4" s="186" t="s">
        <v>1353</v>
      </c>
      <c r="CE4" s="186" t="s">
        <v>1354</v>
      </c>
      <c r="CF4" s="186" t="s">
        <v>1355</v>
      </c>
      <c r="CG4" s="186" t="s">
        <v>1356</v>
      </c>
      <c r="CH4" s="186" t="s">
        <v>1357</v>
      </c>
      <c r="CI4" s="186" t="s">
        <v>1358</v>
      </c>
      <c r="CJ4" s="186" t="s">
        <v>1359</v>
      </c>
      <c r="CK4" s="186" t="s">
        <v>1360</v>
      </c>
      <c r="CL4" s="186" t="s">
        <v>1361</v>
      </c>
      <c r="CM4" s="186" t="s">
        <v>1362</v>
      </c>
      <c r="CN4" s="186" t="s">
        <v>1363</v>
      </c>
      <c r="CO4" s="186" t="s">
        <v>1364</v>
      </c>
      <c r="CP4" s="186" t="s">
        <v>1365</v>
      </c>
      <c r="CQ4" s="186" t="s">
        <v>1366</v>
      </c>
      <c r="CR4" s="186" t="s">
        <v>1367</v>
      </c>
      <c r="CS4" s="186" t="s">
        <v>1368</v>
      </c>
      <c r="CT4" s="186" t="s">
        <v>1369</v>
      </c>
      <c r="CU4" s="186" t="s">
        <v>1370</v>
      </c>
      <c r="CV4" s="186" t="s">
        <v>1371</v>
      </c>
      <c r="CW4" s="186" t="s">
        <v>1372</v>
      </c>
      <c r="CX4" s="186" t="s">
        <v>1373</v>
      </c>
      <c r="CY4" s="186" t="s">
        <v>1374</v>
      </c>
      <c r="CZ4" s="186" t="s">
        <v>1375</v>
      </c>
      <c r="DA4" s="186" t="s">
        <v>1376</v>
      </c>
      <c r="DB4" s="186" t="s">
        <v>1377</v>
      </c>
      <c r="DC4" s="186" t="s">
        <v>1378</v>
      </c>
      <c r="DD4" s="186" t="s">
        <v>1379</v>
      </c>
      <c r="DE4" s="186" t="s">
        <v>1380</v>
      </c>
      <c r="DF4" s="186" t="s">
        <v>1381</v>
      </c>
      <c r="DG4" s="186" t="s">
        <v>1382</v>
      </c>
      <c r="DH4" s="186" t="s">
        <v>1383</v>
      </c>
      <c r="DI4" s="186" t="s">
        <v>1384</v>
      </c>
      <c r="DJ4" s="186" t="s">
        <v>1385</v>
      </c>
      <c r="DK4" s="186" t="s">
        <v>1386</v>
      </c>
      <c r="DL4" s="186" t="s">
        <v>1387</v>
      </c>
      <c r="DM4" s="186" t="s">
        <v>1388</v>
      </c>
      <c r="DN4" s="186" t="s">
        <v>1389</v>
      </c>
      <c r="DO4" s="186" t="s">
        <v>1390</v>
      </c>
      <c r="DP4" s="186" t="s">
        <v>1391</v>
      </c>
      <c r="DQ4" s="186" t="s">
        <v>1392</v>
      </c>
      <c r="DR4" s="186" t="s">
        <v>1393</v>
      </c>
      <c r="DS4" s="186" t="s">
        <v>1394</v>
      </c>
      <c r="DT4" s="186" t="s">
        <v>1395</v>
      </c>
      <c r="DU4" s="186" t="s">
        <v>1396</v>
      </c>
      <c r="DV4" s="186" t="s">
        <v>1397</v>
      </c>
      <c r="DW4" s="186" t="s">
        <v>1398</v>
      </c>
      <c r="DX4" s="186" t="s">
        <v>1399</v>
      </c>
      <c r="DY4" s="186" t="s">
        <v>1400</v>
      </c>
      <c r="DZ4" s="186" t="s">
        <v>1401</v>
      </c>
      <c r="EA4" s="186" t="s">
        <v>1402</v>
      </c>
      <c r="EB4" s="186" t="s">
        <v>1403</v>
      </c>
      <c r="EC4" s="186" t="s">
        <v>1404</v>
      </c>
      <c r="ED4" s="186" t="s">
        <v>1405</v>
      </c>
      <c r="EE4" s="186" t="s">
        <v>1406</v>
      </c>
      <c r="EF4" s="186" t="s">
        <v>1407</v>
      </c>
      <c r="EG4" s="186" t="s">
        <v>1408</v>
      </c>
      <c r="EH4" s="186" t="s">
        <v>1409</v>
      </c>
      <c r="EI4" s="186" t="s">
        <v>1410</v>
      </c>
      <c r="EJ4" s="186" t="s">
        <v>1411</v>
      </c>
      <c r="EK4" s="186" t="s">
        <v>1412</v>
      </c>
      <c r="EL4" s="186" t="s">
        <v>1413</v>
      </c>
      <c r="EM4" s="186" t="s">
        <v>1414</v>
      </c>
      <c r="EN4" s="186" t="s">
        <v>1415</v>
      </c>
      <c r="EO4" s="186" t="s">
        <v>1416</v>
      </c>
      <c r="EP4" s="186" t="s">
        <v>1417</v>
      </c>
      <c r="EQ4" s="186" t="s">
        <v>1418</v>
      </c>
      <c r="ER4" s="186" t="s">
        <v>1419</v>
      </c>
      <c r="ES4" s="186" t="s">
        <v>1420</v>
      </c>
      <c r="ET4" s="186" t="s">
        <v>1421</v>
      </c>
      <c r="EU4" s="186" t="s">
        <v>1422</v>
      </c>
      <c r="EV4" s="186" t="s">
        <v>1423</v>
      </c>
      <c r="EW4" s="186" t="s">
        <v>1424</v>
      </c>
      <c r="EX4" s="186" t="s">
        <v>1425</v>
      </c>
      <c r="EY4" s="186" t="s">
        <v>1426</v>
      </c>
      <c r="EZ4" s="186" t="s">
        <v>1427</v>
      </c>
      <c r="FA4" s="186" t="s">
        <v>1428</v>
      </c>
      <c r="FB4" s="186" t="s">
        <v>1429</v>
      </c>
      <c r="FC4" s="186" t="s">
        <v>1430</v>
      </c>
      <c r="FD4" s="186" t="s">
        <v>1431</v>
      </c>
      <c r="FE4" s="186" t="s">
        <v>1432</v>
      </c>
      <c r="FF4" s="186" t="s">
        <v>1433</v>
      </c>
      <c r="FG4" s="186" t="s">
        <v>1434</v>
      </c>
      <c r="FH4" s="186" t="s">
        <v>2126</v>
      </c>
      <c r="FI4" s="186" t="s">
        <v>1436</v>
      </c>
      <c r="FJ4" s="186" t="s">
        <v>1437</v>
      </c>
      <c r="FK4" s="186" t="s">
        <v>1438</v>
      </c>
      <c r="FL4" s="186" t="s">
        <v>1439</v>
      </c>
      <c r="FM4" s="186" t="s">
        <v>1440</v>
      </c>
      <c r="FN4" s="186" t="s">
        <v>1441</v>
      </c>
      <c r="FO4" s="186" t="s">
        <v>2127</v>
      </c>
      <c r="FP4" s="186" t="s">
        <v>2128</v>
      </c>
      <c r="FQ4" s="186" t="s">
        <v>1444</v>
      </c>
      <c r="FR4" s="186" t="s">
        <v>1445</v>
      </c>
      <c r="FS4" s="186" t="s">
        <v>1446</v>
      </c>
      <c r="FT4" s="186" t="s">
        <v>1447</v>
      </c>
      <c r="FU4" s="186" t="s">
        <v>1448</v>
      </c>
      <c r="FV4" s="186" t="s">
        <v>1449</v>
      </c>
      <c r="FW4" s="186" t="s">
        <v>1450</v>
      </c>
      <c r="FX4" s="186" t="s">
        <v>1451</v>
      </c>
      <c r="FY4" s="186" t="s">
        <v>1452</v>
      </c>
      <c r="FZ4" s="186" t="s">
        <v>1453</v>
      </c>
      <c r="GA4" s="186" t="s">
        <v>1454</v>
      </c>
      <c r="GB4" s="186" t="s">
        <v>1455</v>
      </c>
      <c r="GC4" s="186" t="s">
        <v>1456</v>
      </c>
      <c r="GD4" s="186" t="s">
        <v>2129</v>
      </c>
      <c r="GE4" s="186" t="s">
        <v>1457</v>
      </c>
      <c r="GF4" s="186" t="s">
        <v>1458</v>
      </c>
      <c r="GG4" s="186" t="s">
        <v>1459</v>
      </c>
      <c r="GH4" s="186" t="s">
        <v>1460</v>
      </c>
      <c r="GI4" s="186" t="s">
        <v>1461</v>
      </c>
      <c r="GJ4" s="186" t="s">
        <v>1462</v>
      </c>
      <c r="GK4" s="186" t="s">
        <v>1463</v>
      </c>
      <c r="GL4" s="186" t="s">
        <v>1464</v>
      </c>
      <c r="GM4" s="186" t="s">
        <v>1465</v>
      </c>
      <c r="GN4" s="186" t="s">
        <v>1466</v>
      </c>
      <c r="GO4" s="186" t="s">
        <v>1467</v>
      </c>
      <c r="GP4" s="186" t="s">
        <v>1468</v>
      </c>
      <c r="GQ4" s="186" t="s">
        <v>1469</v>
      </c>
      <c r="GR4" s="186" t="s">
        <v>1470</v>
      </c>
      <c r="GS4" s="186" t="s">
        <v>1471</v>
      </c>
      <c r="GT4" s="186" t="s">
        <v>1472</v>
      </c>
      <c r="GU4" s="186" t="s">
        <v>1473</v>
      </c>
      <c r="GV4" s="186" t="s">
        <v>1474</v>
      </c>
      <c r="GW4" s="186" t="s">
        <v>1475</v>
      </c>
      <c r="GX4" s="186" t="s">
        <v>1476</v>
      </c>
      <c r="GY4" s="186" t="s">
        <v>1477</v>
      </c>
      <c r="GZ4" s="186" t="s">
        <v>1478</v>
      </c>
      <c r="HA4" s="186" t="s">
        <v>1479</v>
      </c>
      <c r="HB4" s="186" t="s">
        <v>1480</v>
      </c>
      <c r="HC4" s="186" t="s">
        <v>1481</v>
      </c>
      <c r="HD4" s="186" t="s">
        <v>1482</v>
      </c>
      <c r="HE4" s="186" t="s">
        <v>1483</v>
      </c>
      <c r="HF4" s="186" t="s">
        <v>1484</v>
      </c>
      <c r="HG4" s="186" t="s">
        <v>1485</v>
      </c>
      <c r="HH4" s="186" t="s">
        <v>1486</v>
      </c>
      <c r="HI4" s="186" t="s">
        <v>2130</v>
      </c>
      <c r="HJ4" s="186" t="s">
        <v>1487</v>
      </c>
      <c r="HK4" s="186" t="s">
        <v>1488</v>
      </c>
      <c r="HL4" s="186" t="s">
        <v>1489</v>
      </c>
      <c r="HM4" s="186" t="s">
        <v>1490</v>
      </c>
      <c r="HN4" s="186" t="s">
        <v>1491</v>
      </c>
      <c r="HO4" s="186" t="s">
        <v>1492</v>
      </c>
      <c r="HP4" s="186" t="s">
        <v>1493</v>
      </c>
      <c r="HQ4" s="186" t="s">
        <v>1494</v>
      </c>
      <c r="HR4" s="186" t="s">
        <v>1495</v>
      </c>
      <c r="HS4" s="186" t="s">
        <v>1496</v>
      </c>
      <c r="HT4" s="186" t="s">
        <v>1497</v>
      </c>
      <c r="HU4" s="186" t="s">
        <v>1498</v>
      </c>
      <c r="HV4" s="186" t="s">
        <v>1499</v>
      </c>
      <c r="HW4" s="186" t="s">
        <v>1500</v>
      </c>
      <c r="HX4" s="186" t="s">
        <v>1501</v>
      </c>
      <c r="HY4" s="186" t="s">
        <v>1502</v>
      </c>
      <c r="HZ4" s="186" t="s">
        <v>1503</v>
      </c>
      <c r="IA4" s="186" t="s">
        <v>1504</v>
      </c>
      <c r="IB4" s="186" t="s">
        <v>1505</v>
      </c>
      <c r="IC4" s="186" t="s">
        <v>1506</v>
      </c>
      <c r="ID4" s="186" t="s">
        <v>1507</v>
      </c>
      <c r="IE4" s="186" t="s">
        <v>1508</v>
      </c>
      <c r="IF4" s="186" t="s">
        <v>1509</v>
      </c>
      <c r="IG4" s="186" t="s">
        <v>1510</v>
      </c>
      <c r="IH4" s="186" t="s">
        <v>1511</v>
      </c>
      <c r="II4" s="186" t="s">
        <v>1512</v>
      </c>
      <c r="IJ4" s="186" t="s">
        <v>1513</v>
      </c>
      <c r="IK4" s="186" t="s">
        <v>1514</v>
      </c>
      <c r="IL4" s="186" t="s">
        <v>1515</v>
      </c>
      <c r="IM4" s="186" t="s">
        <v>1516</v>
      </c>
      <c r="IN4" s="186" t="s">
        <v>1517</v>
      </c>
      <c r="IO4" s="186" t="s">
        <v>1518</v>
      </c>
      <c r="IP4" s="186" t="s">
        <v>1519</v>
      </c>
      <c r="IQ4" s="186" t="s">
        <v>1520</v>
      </c>
      <c r="IR4" s="186" t="s">
        <v>1521</v>
      </c>
      <c r="IS4" s="186" t="s">
        <v>1522</v>
      </c>
      <c r="IT4" s="186" t="s">
        <v>1523</v>
      </c>
      <c r="IU4" s="186" t="s">
        <v>1524</v>
      </c>
      <c r="IV4" s="186" t="s">
        <v>1525</v>
      </c>
      <c r="IW4" s="186" t="s">
        <v>1526</v>
      </c>
      <c r="IX4" s="186" t="s">
        <v>1527</v>
      </c>
      <c r="IY4" s="186" t="s">
        <v>1528</v>
      </c>
      <c r="IZ4" s="186" t="s">
        <v>1529</v>
      </c>
      <c r="JA4" s="186" t="s">
        <v>1530</v>
      </c>
      <c r="JB4" s="186" t="s">
        <v>1531</v>
      </c>
      <c r="JC4" s="186" t="s">
        <v>1532</v>
      </c>
      <c r="JD4" s="186" t="s">
        <v>1533</v>
      </c>
      <c r="JE4" s="186" t="s">
        <v>1534</v>
      </c>
      <c r="JF4" s="186" t="s">
        <v>1535</v>
      </c>
      <c r="JG4" s="186" t="s">
        <v>1536</v>
      </c>
      <c r="JH4" s="186" t="s">
        <v>1537</v>
      </c>
      <c r="JI4" s="186" t="s">
        <v>1538</v>
      </c>
      <c r="JJ4" s="186" t="s">
        <v>1539</v>
      </c>
      <c r="JK4" s="186" t="s">
        <v>1540</v>
      </c>
      <c r="JL4" s="186" t="s">
        <v>1541</v>
      </c>
      <c r="JM4" s="186" t="s">
        <v>1542</v>
      </c>
      <c r="JN4" s="186" t="s">
        <v>1543</v>
      </c>
      <c r="JO4" s="186" t="s">
        <v>1544</v>
      </c>
      <c r="JP4" s="186" t="s">
        <v>1545</v>
      </c>
      <c r="JQ4" s="186" t="s">
        <v>1546</v>
      </c>
      <c r="JR4" s="186" t="s">
        <v>1547</v>
      </c>
      <c r="JS4" s="186" t="s">
        <v>1548</v>
      </c>
      <c r="JT4" s="186" t="s">
        <v>1549</v>
      </c>
      <c r="JU4" s="186" t="s">
        <v>1550</v>
      </c>
      <c r="JV4" s="186" t="s">
        <v>1551</v>
      </c>
      <c r="JW4" s="186" t="s">
        <v>1552</v>
      </c>
      <c r="JX4" s="186" t="s">
        <v>1553</v>
      </c>
      <c r="JY4" s="186" t="s">
        <v>1554</v>
      </c>
      <c r="JZ4" s="186" t="s">
        <v>1555</v>
      </c>
      <c r="KA4" s="186" t="s">
        <v>1556</v>
      </c>
      <c r="KB4" s="186" t="s">
        <v>1557</v>
      </c>
      <c r="KC4" s="186" t="s">
        <v>1558</v>
      </c>
      <c r="KD4" s="186" t="s">
        <v>1559</v>
      </c>
      <c r="KE4" s="186" t="s">
        <v>1560</v>
      </c>
      <c r="KF4" s="186" t="s">
        <v>1561</v>
      </c>
      <c r="KG4" s="186" t="s">
        <v>6220</v>
      </c>
      <c r="KH4" s="186" t="s">
        <v>1562</v>
      </c>
      <c r="KI4" s="186" t="s">
        <v>1563</v>
      </c>
      <c r="KJ4" s="186" t="s">
        <v>1564</v>
      </c>
      <c r="KK4" s="186" t="s">
        <v>1565</v>
      </c>
      <c r="KL4" s="186" t="s">
        <v>1566</v>
      </c>
      <c r="KM4" s="186" t="s">
        <v>1567</v>
      </c>
      <c r="KN4" s="186" t="s">
        <v>1568</v>
      </c>
      <c r="KO4" s="186" t="s">
        <v>1569</v>
      </c>
      <c r="KP4" s="186" t="s">
        <v>1570</v>
      </c>
      <c r="KQ4" s="186" t="s">
        <v>1571</v>
      </c>
      <c r="KR4" s="186" t="s">
        <v>1572</v>
      </c>
      <c r="KS4" s="186" t="s">
        <v>1573</v>
      </c>
      <c r="KT4" s="186" t="s">
        <v>1574</v>
      </c>
      <c r="KU4" s="186" t="s">
        <v>1575</v>
      </c>
      <c r="KV4" s="186" t="s">
        <v>1576</v>
      </c>
      <c r="KW4" s="186" t="s">
        <v>1577</v>
      </c>
      <c r="KX4" s="186" t="s">
        <v>1578</v>
      </c>
      <c r="KY4" s="186" t="s">
        <v>1579</v>
      </c>
      <c r="KZ4" s="186" t="s">
        <v>1580</v>
      </c>
      <c r="LA4" s="186" t="s">
        <v>1581</v>
      </c>
      <c r="LB4" s="186" t="s">
        <v>1582</v>
      </c>
      <c r="LC4" s="186" t="s">
        <v>1583</v>
      </c>
      <c r="LD4" s="186" t="s">
        <v>1584</v>
      </c>
      <c r="LE4" s="186" t="s">
        <v>1585</v>
      </c>
      <c r="LF4" s="186" t="s">
        <v>1586</v>
      </c>
      <c r="LG4" s="186" t="s">
        <v>1587</v>
      </c>
      <c r="LH4" s="186" t="s">
        <v>1588</v>
      </c>
      <c r="LI4" s="186" t="s">
        <v>1589</v>
      </c>
      <c r="LJ4" s="186" t="s">
        <v>1590</v>
      </c>
      <c r="LK4" s="186" t="s">
        <v>1591</v>
      </c>
      <c r="LL4" s="186" t="s">
        <v>1592</v>
      </c>
      <c r="LM4" s="186" t="s">
        <v>1593</v>
      </c>
      <c r="LN4" s="186" t="s">
        <v>1594</v>
      </c>
      <c r="LO4" s="186" t="s">
        <v>1595</v>
      </c>
      <c r="LP4" s="186" t="s">
        <v>1596</v>
      </c>
      <c r="LQ4" s="186" t="s">
        <v>2131</v>
      </c>
      <c r="LR4" s="186" t="s">
        <v>1597</v>
      </c>
      <c r="LS4" s="186" t="s">
        <v>1598</v>
      </c>
      <c r="LT4" s="186" t="s">
        <v>1599</v>
      </c>
      <c r="LU4" s="186" t="s">
        <v>1600</v>
      </c>
      <c r="LV4" s="186" t="s">
        <v>1601</v>
      </c>
      <c r="LW4" s="186" t="s">
        <v>1602</v>
      </c>
      <c r="LX4" s="186" t="s">
        <v>1603</v>
      </c>
      <c r="LY4" s="186" t="s">
        <v>1604</v>
      </c>
      <c r="LZ4" s="186" t="s">
        <v>1605</v>
      </c>
      <c r="MA4" s="186" t="s">
        <v>1606</v>
      </c>
      <c r="MB4" s="186" t="s">
        <v>1607</v>
      </c>
      <c r="MC4" s="186" t="s">
        <v>1608</v>
      </c>
      <c r="MD4" s="186" t="s">
        <v>1609</v>
      </c>
      <c r="ME4" s="186" t="s">
        <v>1610</v>
      </c>
      <c r="MF4" s="186" t="s">
        <v>1611</v>
      </c>
      <c r="MG4" s="186" t="s">
        <v>1612</v>
      </c>
      <c r="MH4" s="186" t="s">
        <v>1613</v>
      </c>
      <c r="MI4" s="186" t="s">
        <v>1614</v>
      </c>
      <c r="MJ4" s="186" t="s">
        <v>1615</v>
      </c>
      <c r="MK4" s="186" t="s">
        <v>1616</v>
      </c>
      <c r="ML4" s="186" t="s">
        <v>1617</v>
      </c>
      <c r="MM4" s="186" t="s">
        <v>1618</v>
      </c>
      <c r="MN4" s="186" t="s">
        <v>1619</v>
      </c>
      <c r="MO4" s="186" t="s">
        <v>1620</v>
      </c>
      <c r="MP4" s="186" t="s">
        <v>1621</v>
      </c>
      <c r="MQ4" s="186" t="s">
        <v>1622</v>
      </c>
      <c r="MR4" s="186" t="s">
        <v>1623</v>
      </c>
      <c r="MS4" s="186" t="s">
        <v>1624</v>
      </c>
      <c r="MT4" s="186" t="s">
        <v>1625</v>
      </c>
      <c r="MU4" s="186" t="s">
        <v>1626</v>
      </c>
      <c r="MV4" s="186" t="s">
        <v>1627</v>
      </c>
      <c r="MW4" s="186" t="s">
        <v>1628</v>
      </c>
      <c r="MX4" s="186" t="s">
        <v>1629</v>
      </c>
      <c r="MY4" s="186" t="s">
        <v>1630</v>
      </c>
      <c r="MZ4" s="186" t="s">
        <v>1631</v>
      </c>
      <c r="NA4" s="186" t="s">
        <v>1632</v>
      </c>
      <c r="NB4" s="186" t="s">
        <v>1633</v>
      </c>
      <c r="NC4" s="186" t="s">
        <v>2132</v>
      </c>
      <c r="ND4" s="186" t="s">
        <v>1634</v>
      </c>
      <c r="NE4" s="186" t="s">
        <v>1635</v>
      </c>
      <c r="NF4" s="186" t="s">
        <v>1636</v>
      </c>
      <c r="NG4" s="186" t="s">
        <v>2133</v>
      </c>
      <c r="NH4" s="186" t="s">
        <v>1637</v>
      </c>
      <c r="NI4" s="186" t="s">
        <v>1638</v>
      </c>
      <c r="NJ4" s="186" t="s">
        <v>1639</v>
      </c>
      <c r="NK4" s="186" t="s">
        <v>1640</v>
      </c>
      <c r="NL4" s="186" t="s">
        <v>1641</v>
      </c>
      <c r="NM4" s="186" t="s">
        <v>1642</v>
      </c>
      <c r="NN4" s="186" t="s">
        <v>1643</v>
      </c>
      <c r="NO4" s="186" t="s">
        <v>2134</v>
      </c>
      <c r="NP4" s="186" t="s">
        <v>1645</v>
      </c>
      <c r="NQ4" s="186" t="s">
        <v>1646</v>
      </c>
      <c r="NR4" s="186" t="s">
        <v>1647</v>
      </c>
      <c r="NS4" s="186" t="s">
        <v>1648</v>
      </c>
      <c r="NT4" s="186" t="s">
        <v>1649</v>
      </c>
      <c r="NU4" s="186" t="s">
        <v>1650</v>
      </c>
      <c r="NV4" s="186" t="s">
        <v>1651</v>
      </c>
      <c r="NW4" s="186" t="s">
        <v>1652</v>
      </c>
      <c r="NX4" s="186" t="s">
        <v>2135</v>
      </c>
      <c r="NY4" s="186" t="s">
        <v>1653</v>
      </c>
      <c r="NZ4" s="186" t="s">
        <v>1654</v>
      </c>
      <c r="OA4" s="186" t="s">
        <v>1655</v>
      </c>
      <c r="OB4" s="186" t="s">
        <v>1656</v>
      </c>
      <c r="OC4" s="186" t="s">
        <v>1657</v>
      </c>
      <c r="OD4" s="186" t="s">
        <v>1658</v>
      </c>
      <c r="OE4" s="186" t="s">
        <v>2136</v>
      </c>
      <c r="OF4" s="186" t="s">
        <v>1659</v>
      </c>
      <c r="OG4" s="186" t="s">
        <v>2137</v>
      </c>
      <c r="OH4" s="186" t="s">
        <v>1660</v>
      </c>
      <c r="OI4" s="186" t="s">
        <v>1661</v>
      </c>
      <c r="OJ4" s="186" t="s">
        <v>1664</v>
      </c>
      <c r="OK4" s="186" t="s">
        <v>1662</v>
      </c>
      <c r="OL4" s="186" t="s">
        <v>1663</v>
      </c>
      <c r="OM4" s="186" t="s">
        <v>1665</v>
      </c>
      <c r="ON4" s="186" t="s">
        <v>1666</v>
      </c>
      <c r="OO4" s="186" t="s">
        <v>2138</v>
      </c>
      <c r="OP4" s="186" t="s">
        <v>1667</v>
      </c>
      <c r="OQ4" s="186" t="s">
        <v>1668</v>
      </c>
      <c r="OR4" s="186" t="s">
        <v>2139</v>
      </c>
      <c r="OS4" s="186" t="s">
        <v>1670</v>
      </c>
      <c r="OT4" s="186" t="s">
        <v>1671</v>
      </c>
      <c r="OU4" s="186" t="s">
        <v>1672</v>
      </c>
      <c r="OV4" s="186" t="s">
        <v>1673</v>
      </c>
      <c r="OW4" s="186" t="s">
        <v>1674</v>
      </c>
      <c r="OX4" s="186" t="s">
        <v>2140</v>
      </c>
      <c r="OY4" s="186" t="s">
        <v>1675</v>
      </c>
      <c r="OZ4" s="186" t="s">
        <v>2141</v>
      </c>
      <c r="PA4" s="186" t="s">
        <v>2142</v>
      </c>
      <c r="PB4" s="186" t="s">
        <v>1676</v>
      </c>
      <c r="PC4" s="186" t="s">
        <v>1677</v>
      </c>
      <c r="PD4" s="186" t="s">
        <v>2143</v>
      </c>
      <c r="PE4" s="186" t="s">
        <v>1679</v>
      </c>
      <c r="PF4" s="186" t="s">
        <v>1680</v>
      </c>
      <c r="PG4" s="186" t="s">
        <v>1681</v>
      </c>
      <c r="PH4" s="186" t="s">
        <v>1682</v>
      </c>
      <c r="PI4" s="186" t="s">
        <v>1683</v>
      </c>
      <c r="PJ4" s="186" t="s">
        <v>1684</v>
      </c>
      <c r="PK4" s="186" t="s">
        <v>1685</v>
      </c>
      <c r="PL4" s="186" t="s">
        <v>1686</v>
      </c>
      <c r="PM4" s="186" t="s">
        <v>1687</v>
      </c>
      <c r="PN4" s="186" t="s">
        <v>1688</v>
      </c>
      <c r="PO4" s="186" t="s">
        <v>1689</v>
      </c>
      <c r="PP4" s="186" t="s">
        <v>2144</v>
      </c>
      <c r="PQ4" s="186" t="s">
        <v>2145</v>
      </c>
      <c r="PR4" s="186" t="s">
        <v>2146</v>
      </c>
      <c r="PS4" s="186" t="s">
        <v>2147</v>
      </c>
      <c r="PT4" s="186" t="s">
        <v>1690</v>
      </c>
      <c r="PU4" s="186" t="s">
        <v>1691</v>
      </c>
      <c r="PV4" s="186" t="s">
        <v>1692</v>
      </c>
      <c r="PW4" s="186" t="s">
        <v>1693</v>
      </c>
      <c r="PX4" s="186" t="s">
        <v>2148</v>
      </c>
      <c r="PY4" s="186" t="s">
        <v>1694</v>
      </c>
      <c r="PZ4" s="186" t="s">
        <v>1695</v>
      </c>
      <c r="QA4" s="186" t="s">
        <v>1696</v>
      </c>
      <c r="QB4" s="186" t="s">
        <v>1697</v>
      </c>
      <c r="QC4" s="186" t="s">
        <v>1698</v>
      </c>
      <c r="QD4" s="186" t="s">
        <v>1699</v>
      </c>
      <c r="QE4" s="186" t="s">
        <v>1700</v>
      </c>
      <c r="QF4" s="186" t="s">
        <v>1701</v>
      </c>
      <c r="QG4" s="186" t="s">
        <v>1702</v>
      </c>
      <c r="QH4" s="186" t="s">
        <v>1703</v>
      </c>
      <c r="QI4" s="186" t="s">
        <v>1704</v>
      </c>
      <c r="QJ4" s="186" t="s">
        <v>1705</v>
      </c>
      <c r="QK4" s="186" t="s">
        <v>1706</v>
      </c>
      <c r="QL4" s="186" t="s">
        <v>1707</v>
      </c>
      <c r="QM4" s="186" t="s">
        <v>1708</v>
      </c>
      <c r="QN4" s="186" t="s">
        <v>1709</v>
      </c>
      <c r="QO4" s="186" t="s">
        <v>1710</v>
      </c>
      <c r="QP4" s="186" t="s">
        <v>2149</v>
      </c>
      <c r="QQ4" s="186" t="s">
        <v>2150</v>
      </c>
      <c r="QR4" s="186" t="s">
        <v>2151</v>
      </c>
      <c r="QS4" s="186" t="s">
        <v>2152</v>
      </c>
      <c r="QT4" s="186" t="s">
        <v>1711</v>
      </c>
      <c r="QU4" s="186" t="s">
        <v>1712</v>
      </c>
      <c r="QV4" s="186" t="s">
        <v>1713</v>
      </c>
      <c r="QW4" s="186" t="s">
        <v>1714</v>
      </c>
      <c r="QX4" s="186" t="s">
        <v>1715</v>
      </c>
      <c r="QY4" s="186" t="s">
        <v>1716</v>
      </c>
      <c r="QZ4" s="186" t="s">
        <v>1717</v>
      </c>
      <c r="RA4" s="186" t="s">
        <v>1718</v>
      </c>
      <c r="RB4" s="186" t="s">
        <v>1719</v>
      </c>
      <c r="RC4" s="186" t="s">
        <v>1720</v>
      </c>
      <c r="RD4" s="186" t="s">
        <v>1721</v>
      </c>
      <c r="RE4" s="186" t="s">
        <v>2153</v>
      </c>
      <c r="RF4" s="186" t="s">
        <v>2154</v>
      </c>
      <c r="RG4" s="186" t="s">
        <v>1722</v>
      </c>
      <c r="RH4" s="186" t="s">
        <v>1723</v>
      </c>
      <c r="RI4" s="186" t="s">
        <v>1724</v>
      </c>
      <c r="RJ4" s="186" t="s">
        <v>1725</v>
      </c>
      <c r="RK4" s="186" t="s">
        <v>1726</v>
      </c>
      <c r="RL4" s="186" t="s">
        <v>1727</v>
      </c>
      <c r="RM4" s="186" t="s">
        <v>1728</v>
      </c>
      <c r="RN4" s="186" t="s">
        <v>1729</v>
      </c>
      <c r="RO4" s="186" t="s">
        <v>1730</v>
      </c>
      <c r="RP4" s="186" t="s">
        <v>1731</v>
      </c>
      <c r="RQ4" s="186" t="s">
        <v>1732</v>
      </c>
      <c r="RR4" s="186" t="s">
        <v>1733</v>
      </c>
      <c r="RS4" s="186" t="s">
        <v>1734</v>
      </c>
      <c r="RT4" s="186" t="s">
        <v>1735</v>
      </c>
      <c r="RU4" s="186" t="s">
        <v>1736</v>
      </c>
      <c r="RV4" s="186" t="s">
        <v>1737</v>
      </c>
      <c r="RW4" s="186" t="s">
        <v>1738</v>
      </c>
      <c r="RX4" s="186" t="s">
        <v>2155</v>
      </c>
      <c r="RY4" s="186" t="s">
        <v>2156</v>
      </c>
      <c r="RZ4" s="186" t="s">
        <v>2157</v>
      </c>
      <c r="SA4" s="186" t="s">
        <v>1741</v>
      </c>
      <c r="SB4" s="186" t="s">
        <v>1742</v>
      </c>
      <c r="SC4" s="186" t="s">
        <v>1743</v>
      </c>
      <c r="SD4" s="186" t="s">
        <v>1744</v>
      </c>
      <c r="SE4" s="186" t="s">
        <v>1745</v>
      </c>
      <c r="SF4" s="186" t="s">
        <v>1746</v>
      </c>
      <c r="SG4" s="186" t="s">
        <v>1747</v>
      </c>
      <c r="SH4" s="186" t="s">
        <v>1748</v>
      </c>
      <c r="SI4" s="186" t="s">
        <v>1749</v>
      </c>
      <c r="SJ4" s="186" t="s">
        <v>1750</v>
      </c>
      <c r="SK4" s="186" t="s">
        <v>1751</v>
      </c>
      <c r="SL4" s="186" t="s">
        <v>2158</v>
      </c>
      <c r="SM4" s="186" t="s">
        <v>1752</v>
      </c>
      <c r="SN4" s="186" t="s">
        <v>1753</v>
      </c>
      <c r="SO4" s="186" t="s">
        <v>1754</v>
      </c>
      <c r="SP4" s="186" t="s">
        <v>1755</v>
      </c>
      <c r="SQ4" s="186" t="s">
        <v>1756</v>
      </c>
      <c r="SR4" s="186" t="s">
        <v>1757</v>
      </c>
      <c r="SS4" s="186" t="s">
        <v>1758</v>
      </c>
      <c r="ST4" s="186" t="s">
        <v>1759</v>
      </c>
      <c r="SU4" s="186" t="s">
        <v>1760</v>
      </c>
      <c r="SV4" s="186" t="s">
        <v>1761</v>
      </c>
      <c r="SW4" s="186" t="s">
        <v>1762</v>
      </c>
      <c r="SX4" s="186" t="s">
        <v>1763</v>
      </c>
      <c r="SY4" s="186" t="s">
        <v>1764</v>
      </c>
      <c r="SZ4" s="186" t="s">
        <v>1765</v>
      </c>
      <c r="TA4" s="186" t="s">
        <v>1766</v>
      </c>
      <c r="TB4" s="186" t="s">
        <v>1767</v>
      </c>
      <c r="TC4" s="186" t="s">
        <v>1768</v>
      </c>
      <c r="TD4" s="186" t="s">
        <v>1769</v>
      </c>
      <c r="TE4" s="186" t="s">
        <v>1770</v>
      </c>
      <c r="TF4" s="186" t="s">
        <v>1771</v>
      </c>
      <c r="TG4" s="186" t="s">
        <v>1772</v>
      </c>
      <c r="TH4" s="186" t="s">
        <v>2159</v>
      </c>
      <c r="TI4" s="186" t="s">
        <v>1773</v>
      </c>
      <c r="TJ4" s="186" t="s">
        <v>1774</v>
      </c>
      <c r="TK4" s="186" t="s">
        <v>1775</v>
      </c>
      <c r="TL4" s="186" t="s">
        <v>1776</v>
      </c>
      <c r="TM4" s="186" t="s">
        <v>1777</v>
      </c>
      <c r="TN4" s="186" t="s">
        <v>1778</v>
      </c>
      <c r="TO4" s="186" t="s">
        <v>1779</v>
      </c>
      <c r="TP4" s="186" t="s">
        <v>1780</v>
      </c>
      <c r="TQ4" s="186" t="s">
        <v>1781</v>
      </c>
      <c r="TR4" s="186" t="s">
        <v>1782</v>
      </c>
      <c r="TS4" s="186" t="s">
        <v>1783</v>
      </c>
      <c r="TT4" s="186" t="s">
        <v>1784</v>
      </c>
      <c r="TU4" s="186" t="s">
        <v>1785</v>
      </c>
      <c r="TV4" s="186" t="s">
        <v>1786</v>
      </c>
      <c r="TW4" s="186" t="s">
        <v>1787</v>
      </c>
      <c r="TX4" s="186" t="s">
        <v>1788</v>
      </c>
      <c r="TY4" s="186" t="s">
        <v>2160</v>
      </c>
      <c r="TZ4" s="186" t="s">
        <v>1789</v>
      </c>
      <c r="UA4" s="186" t="s">
        <v>1790</v>
      </c>
      <c r="UB4" s="186" t="s">
        <v>1791</v>
      </c>
      <c r="UC4" s="186" t="s">
        <v>1792</v>
      </c>
      <c r="UD4" s="186" t="s">
        <v>1793</v>
      </c>
      <c r="UE4" s="186" t="s">
        <v>1794</v>
      </c>
      <c r="UF4" s="186" t="s">
        <v>1795</v>
      </c>
      <c r="UG4" s="186" t="s">
        <v>2161</v>
      </c>
      <c r="UH4" s="186" t="s">
        <v>2162</v>
      </c>
      <c r="UI4" s="186" t="s">
        <v>2163</v>
      </c>
      <c r="UJ4" s="186" t="s">
        <v>1796</v>
      </c>
      <c r="UK4" s="186" t="s">
        <v>1797</v>
      </c>
      <c r="UL4" s="186" t="s">
        <v>1798</v>
      </c>
      <c r="UM4" s="186" t="s">
        <v>1799</v>
      </c>
      <c r="UN4" s="186" t="s">
        <v>1800</v>
      </c>
      <c r="UO4" s="186" t="s">
        <v>1801</v>
      </c>
      <c r="UP4" s="186" t="s">
        <v>1802</v>
      </c>
      <c r="UQ4" s="186" t="s">
        <v>1803</v>
      </c>
      <c r="UR4" s="186" t="s">
        <v>1804</v>
      </c>
      <c r="US4" s="186" t="s">
        <v>2164</v>
      </c>
      <c r="UT4" s="186" t="s">
        <v>1805</v>
      </c>
      <c r="UU4" s="186" t="s">
        <v>1806</v>
      </c>
      <c r="UV4" s="186" t="s">
        <v>1807</v>
      </c>
      <c r="UW4" s="186" t="s">
        <v>1808</v>
      </c>
      <c r="UX4" s="186" t="s">
        <v>1809</v>
      </c>
      <c r="UY4" s="186" t="s">
        <v>1810</v>
      </c>
      <c r="UZ4" s="186" t="s">
        <v>1811</v>
      </c>
      <c r="VA4" s="186" t="s">
        <v>1812</v>
      </c>
      <c r="VB4" s="186" t="s">
        <v>1813</v>
      </c>
      <c r="VC4" s="186" t="s">
        <v>1814</v>
      </c>
      <c r="VD4" s="186" t="s">
        <v>1815</v>
      </c>
      <c r="VE4" s="186" t="s">
        <v>1816</v>
      </c>
      <c r="VF4" s="186" t="s">
        <v>1817</v>
      </c>
      <c r="VG4" s="186" t="s">
        <v>1818</v>
      </c>
      <c r="VH4" s="186" t="s">
        <v>1819</v>
      </c>
      <c r="VI4" s="186" t="s">
        <v>2165</v>
      </c>
      <c r="VJ4" s="186" t="s">
        <v>2166</v>
      </c>
      <c r="VK4" s="186" t="s">
        <v>2167</v>
      </c>
      <c r="VL4" s="186" t="s">
        <v>1823</v>
      </c>
      <c r="VM4" s="186" t="s">
        <v>1824</v>
      </c>
      <c r="VN4" s="186" t="s">
        <v>1825</v>
      </c>
      <c r="VO4" s="186" t="s">
        <v>1826</v>
      </c>
      <c r="VP4" s="186" t="s">
        <v>1827</v>
      </c>
      <c r="VQ4" s="186" t="s">
        <v>1828</v>
      </c>
      <c r="VR4" s="186" t="s">
        <v>1829</v>
      </c>
      <c r="VS4" s="186" t="s">
        <v>1830</v>
      </c>
      <c r="VT4" s="186" t="s">
        <v>1831</v>
      </c>
      <c r="VU4" s="186" t="s">
        <v>2168</v>
      </c>
      <c r="VV4" s="186" t="s">
        <v>1832</v>
      </c>
      <c r="VW4" s="186" t="s">
        <v>1833</v>
      </c>
      <c r="VX4" s="186" t="s">
        <v>1834</v>
      </c>
      <c r="VY4" s="186" t="s">
        <v>1835</v>
      </c>
      <c r="VZ4" s="186" t="s">
        <v>1836</v>
      </c>
      <c r="WA4" s="186" t="s">
        <v>1837</v>
      </c>
      <c r="WB4" s="186" t="s">
        <v>1838</v>
      </c>
      <c r="WC4" s="186" t="s">
        <v>1839</v>
      </c>
      <c r="WD4" s="186" t="s">
        <v>1840</v>
      </c>
      <c r="WE4" s="186" t="s">
        <v>1841</v>
      </c>
      <c r="WF4" s="186" t="s">
        <v>1842</v>
      </c>
      <c r="WG4" s="186" t="s">
        <v>1843</v>
      </c>
      <c r="WH4" s="186" t="s">
        <v>1844</v>
      </c>
      <c r="WI4" s="186" t="s">
        <v>1845</v>
      </c>
      <c r="WJ4" s="186" t="s">
        <v>1846</v>
      </c>
      <c r="WK4" s="186" t="s">
        <v>1847</v>
      </c>
      <c r="WL4" s="186" t="s">
        <v>1848</v>
      </c>
      <c r="WM4" s="186" t="s">
        <v>1849</v>
      </c>
      <c r="WN4" s="186" t="s">
        <v>1850</v>
      </c>
      <c r="WO4" s="186" t="s">
        <v>1851</v>
      </c>
      <c r="WP4" s="186" t="s">
        <v>1852</v>
      </c>
      <c r="WQ4" s="186" t="s">
        <v>1853</v>
      </c>
      <c r="WR4" s="186" t="s">
        <v>1854</v>
      </c>
      <c r="WS4" s="186" t="s">
        <v>1855</v>
      </c>
      <c r="WT4" s="186" t="s">
        <v>1856</v>
      </c>
      <c r="WU4" s="186" t="s">
        <v>2169</v>
      </c>
      <c r="WV4" s="186" t="s">
        <v>2170</v>
      </c>
      <c r="WW4" s="186" t="s">
        <v>1857</v>
      </c>
      <c r="WX4" s="186" t="s">
        <v>1858</v>
      </c>
      <c r="WY4" s="186" t="s">
        <v>1859</v>
      </c>
      <c r="WZ4" s="186" t="s">
        <v>2171</v>
      </c>
      <c r="XA4" s="186" t="s">
        <v>1860</v>
      </c>
      <c r="XB4" s="186" t="s">
        <v>1861</v>
      </c>
      <c r="XC4" s="186" t="s">
        <v>1862</v>
      </c>
      <c r="XD4" s="186" t="s">
        <v>1863</v>
      </c>
      <c r="XE4" s="186" t="s">
        <v>2172</v>
      </c>
      <c r="XF4" s="186" t="s">
        <v>2173</v>
      </c>
      <c r="XG4" s="186" t="s">
        <v>2174</v>
      </c>
      <c r="XH4" s="186" t="s">
        <v>1867</v>
      </c>
      <c r="XI4" s="186" t="s">
        <v>1868</v>
      </c>
      <c r="XJ4" s="186" t="s">
        <v>1869</v>
      </c>
      <c r="XK4" s="186" t="s">
        <v>2175</v>
      </c>
      <c r="XL4" s="186" t="s">
        <v>1870</v>
      </c>
      <c r="XM4" s="186" t="s">
        <v>1871</v>
      </c>
      <c r="XN4" s="186" t="s">
        <v>1872</v>
      </c>
      <c r="XO4" s="186" t="s">
        <v>1873</v>
      </c>
      <c r="XP4" s="186" t="s">
        <v>1874</v>
      </c>
      <c r="XQ4" s="186" t="s">
        <v>1875</v>
      </c>
      <c r="XR4" s="186" t="s">
        <v>1876</v>
      </c>
      <c r="XS4" s="186" t="s">
        <v>1877</v>
      </c>
      <c r="XT4" s="186" t="s">
        <v>1878</v>
      </c>
      <c r="XU4" s="186" t="s">
        <v>1879</v>
      </c>
      <c r="XV4" s="186" t="s">
        <v>1880</v>
      </c>
      <c r="XW4" s="186" t="s">
        <v>1881</v>
      </c>
      <c r="XX4" s="186" t="s">
        <v>1882</v>
      </c>
      <c r="XY4" s="186" t="s">
        <v>1883</v>
      </c>
      <c r="XZ4" s="186" t="s">
        <v>1884</v>
      </c>
      <c r="YA4" s="186" t="s">
        <v>1885</v>
      </c>
      <c r="YB4" s="186" t="s">
        <v>1886</v>
      </c>
      <c r="YC4" s="186" t="s">
        <v>2176</v>
      </c>
      <c r="YD4" s="186" t="s">
        <v>2177</v>
      </c>
      <c r="YE4" s="186" t="s">
        <v>1888</v>
      </c>
      <c r="YF4" s="186" t="s">
        <v>1889</v>
      </c>
      <c r="YG4" s="186" t="s">
        <v>1890</v>
      </c>
      <c r="YH4" s="186" t="s">
        <v>1891</v>
      </c>
      <c r="YI4" s="186" t="s">
        <v>2178</v>
      </c>
      <c r="YJ4" s="186" t="s">
        <v>1892</v>
      </c>
      <c r="YK4" s="186" t="s">
        <v>1893</v>
      </c>
      <c r="YL4" s="186" t="s">
        <v>1894</v>
      </c>
      <c r="YM4" s="186" t="s">
        <v>1895</v>
      </c>
      <c r="YN4" s="186" t="s">
        <v>1896</v>
      </c>
      <c r="YO4" s="186" t="s">
        <v>1897</v>
      </c>
      <c r="YP4" s="186" t="s">
        <v>1898</v>
      </c>
      <c r="YQ4" s="186" t="s">
        <v>1899</v>
      </c>
      <c r="YR4" s="186" t="s">
        <v>1900</v>
      </c>
      <c r="YS4" s="186" t="s">
        <v>2179</v>
      </c>
      <c r="YT4" s="186" t="s">
        <v>2180</v>
      </c>
      <c r="YU4" s="186" t="s">
        <v>2181</v>
      </c>
      <c r="YV4" s="186" t="s">
        <v>1904</v>
      </c>
      <c r="YW4" s="186" t="s">
        <v>1905</v>
      </c>
      <c r="YX4" s="186" t="s">
        <v>1906</v>
      </c>
      <c r="YY4" s="186" t="s">
        <v>1907</v>
      </c>
      <c r="YZ4" s="186" t="s">
        <v>1908</v>
      </c>
      <c r="ZA4" s="186" t="s">
        <v>1909</v>
      </c>
      <c r="ZB4" s="186" t="s">
        <v>1910</v>
      </c>
      <c r="ZC4" s="186" t="s">
        <v>1911</v>
      </c>
      <c r="ZD4" s="186" t="s">
        <v>1912</v>
      </c>
      <c r="ZE4" s="186" t="s">
        <v>1913</v>
      </c>
      <c r="ZF4" s="186" t="s">
        <v>1914</v>
      </c>
      <c r="ZG4" s="186" t="s">
        <v>1915</v>
      </c>
      <c r="ZH4" s="186" t="s">
        <v>1916</v>
      </c>
      <c r="ZI4" s="186" t="s">
        <v>1917</v>
      </c>
      <c r="ZJ4" s="186" t="s">
        <v>1918</v>
      </c>
      <c r="ZK4" s="186" t="s">
        <v>1919</v>
      </c>
      <c r="ZL4" s="186" t="s">
        <v>1920</v>
      </c>
      <c r="ZM4" s="186" t="s">
        <v>1921</v>
      </c>
      <c r="ZN4" s="186" t="s">
        <v>1922</v>
      </c>
      <c r="ZO4" s="186" t="s">
        <v>1923</v>
      </c>
      <c r="ZP4" s="186" t="s">
        <v>1924</v>
      </c>
      <c r="ZQ4" s="186" t="s">
        <v>1925</v>
      </c>
      <c r="ZR4" s="186" t="s">
        <v>1926</v>
      </c>
      <c r="ZS4" s="186" t="s">
        <v>1927</v>
      </c>
      <c r="ZT4" s="186" t="s">
        <v>1928</v>
      </c>
      <c r="ZU4" s="186" t="s">
        <v>1929</v>
      </c>
      <c r="ZV4" s="186" t="s">
        <v>1930</v>
      </c>
      <c r="ZW4" s="186" t="s">
        <v>1931</v>
      </c>
      <c r="ZX4" s="186" t="s">
        <v>1932</v>
      </c>
      <c r="ZY4" s="186" t="s">
        <v>1933</v>
      </c>
      <c r="ZZ4" s="186" t="s">
        <v>1934</v>
      </c>
      <c r="AAA4" s="186" t="s">
        <v>1935</v>
      </c>
      <c r="AAB4" s="186" t="s">
        <v>1936</v>
      </c>
      <c r="AAC4" s="186" t="s">
        <v>1937</v>
      </c>
      <c r="AAD4" s="186" t="s">
        <v>1938</v>
      </c>
      <c r="AAE4" s="186" t="s">
        <v>2182</v>
      </c>
      <c r="AAF4" s="186" t="s">
        <v>2183</v>
      </c>
      <c r="AAG4" s="186" t="s">
        <v>2184</v>
      </c>
      <c r="AAH4" s="186" t="s">
        <v>1940</v>
      </c>
      <c r="AAI4" s="186" t="s">
        <v>1941</v>
      </c>
      <c r="AAJ4" s="186" t="s">
        <v>1942</v>
      </c>
      <c r="AAK4" s="186" t="s">
        <v>1943</v>
      </c>
      <c r="AAL4" s="186" t="s">
        <v>1944</v>
      </c>
      <c r="AAM4" s="186" t="s">
        <v>1945</v>
      </c>
      <c r="AAN4" s="186" t="s">
        <v>1946</v>
      </c>
      <c r="AAO4" s="186" t="s">
        <v>1947</v>
      </c>
      <c r="AAP4" s="186" t="s">
        <v>1948</v>
      </c>
      <c r="AAQ4" s="186" t="s">
        <v>1949</v>
      </c>
      <c r="AAR4" s="186" t="s">
        <v>1950</v>
      </c>
      <c r="AAS4" s="186" t="s">
        <v>1951</v>
      </c>
      <c r="AAT4" s="186" t="s">
        <v>1952</v>
      </c>
      <c r="AAU4" s="186" t="s">
        <v>1953</v>
      </c>
      <c r="AAV4" s="186" t="s">
        <v>1954</v>
      </c>
      <c r="AAW4" s="186" t="s">
        <v>1955</v>
      </c>
      <c r="AAX4" s="186" t="s">
        <v>1956</v>
      </c>
      <c r="AAY4" s="186" t="s">
        <v>1957</v>
      </c>
      <c r="AAZ4" s="186" t="s">
        <v>2185</v>
      </c>
      <c r="ABA4" s="186" t="s">
        <v>1958</v>
      </c>
      <c r="ABB4" s="186" t="s">
        <v>1959</v>
      </c>
      <c r="ABC4" s="186" t="s">
        <v>1960</v>
      </c>
      <c r="ABD4" s="186" t="s">
        <v>1961</v>
      </c>
      <c r="ABE4" s="186" t="s">
        <v>1962</v>
      </c>
      <c r="ABF4" s="186" t="s">
        <v>1963</v>
      </c>
      <c r="ABG4" s="186" t="s">
        <v>1964</v>
      </c>
      <c r="ABH4" s="186" t="s">
        <v>2186</v>
      </c>
      <c r="ABI4" s="186" t="s">
        <v>2187</v>
      </c>
      <c r="ABJ4" s="186" t="s">
        <v>1965</v>
      </c>
      <c r="ABK4" s="186" t="s">
        <v>2188</v>
      </c>
      <c r="ABL4" s="186" t="s">
        <v>2189</v>
      </c>
      <c r="ABM4" s="186" t="s">
        <v>2190</v>
      </c>
      <c r="ABN4" s="186" t="s">
        <v>2191</v>
      </c>
      <c r="ABO4" s="186" t="s">
        <v>1969</v>
      </c>
      <c r="ABP4" s="186" t="s">
        <v>1970</v>
      </c>
      <c r="ABQ4" s="186" t="s">
        <v>1971</v>
      </c>
      <c r="ABR4" s="186" t="s">
        <v>6237</v>
      </c>
      <c r="ABS4" s="186" t="s">
        <v>1973</v>
      </c>
      <c r="ABT4" s="186" t="s">
        <v>1974</v>
      </c>
      <c r="ABU4" s="186" t="s">
        <v>1975</v>
      </c>
      <c r="ABV4" s="186" t="s">
        <v>1976</v>
      </c>
      <c r="ABW4" s="186" t="s">
        <v>2192</v>
      </c>
      <c r="ABX4" s="186" t="s">
        <v>1977</v>
      </c>
      <c r="ABY4" s="186" t="s">
        <v>1978</v>
      </c>
      <c r="ABZ4" s="186" t="s">
        <v>1979</v>
      </c>
      <c r="ACA4" s="186" t="s">
        <v>1980</v>
      </c>
      <c r="ACB4" s="186" t="s">
        <v>1981</v>
      </c>
      <c r="ACC4" s="186" t="s">
        <v>1982</v>
      </c>
      <c r="ACD4" s="186" t="s">
        <v>1983</v>
      </c>
      <c r="ACE4" s="186" t="s">
        <v>1984</v>
      </c>
      <c r="ACF4" s="186" t="s">
        <v>1985</v>
      </c>
      <c r="ACG4" s="186" t="s">
        <v>1986</v>
      </c>
      <c r="ACH4" s="186" t="s">
        <v>1987</v>
      </c>
      <c r="ACI4" s="186" t="s">
        <v>1988</v>
      </c>
      <c r="ACJ4" s="186" t="s">
        <v>1989</v>
      </c>
      <c r="ACK4" s="186" t="s">
        <v>1990</v>
      </c>
      <c r="ACL4" s="186" t="s">
        <v>1991</v>
      </c>
      <c r="ACM4" s="186" t="s">
        <v>1992</v>
      </c>
      <c r="ACN4" s="186" t="s">
        <v>1993</v>
      </c>
      <c r="ACO4" s="186" t="s">
        <v>1994</v>
      </c>
      <c r="ACP4" s="186" t="s">
        <v>1995</v>
      </c>
      <c r="ACQ4" s="186" t="s">
        <v>2193</v>
      </c>
      <c r="ACR4" s="186" t="s">
        <v>1996</v>
      </c>
      <c r="ACS4" s="186" t="s">
        <v>1997</v>
      </c>
      <c r="ACT4" s="186" t="s">
        <v>1998</v>
      </c>
      <c r="ACU4" s="186" t="s">
        <v>1999</v>
      </c>
      <c r="ACV4" s="186" t="s">
        <v>2194</v>
      </c>
      <c r="ACW4" s="186" t="s">
        <v>2000</v>
      </c>
      <c r="ACX4" s="186" t="s">
        <v>2001</v>
      </c>
      <c r="ACY4" s="186" t="s">
        <v>2002</v>
      </c>
      <c r="ACZ4" s="186" t="s">
        <v>2003</v>
      </c>
      <c r="ADA4" s="186" t="s">
        <v>2004</v>
      </c>
      <c r="ADB4" s="186" t="s">
        <v>1863</v>
      </c>
      <c r="ADC4" s="186" t="s">
        <v>2195</v>
      </c>
      <c r="ADD4" s="186" t="s">
        <v>2196</v>
      </c>
      <c r="ADE4" s="186" t="s">
        <v>2197</v>
      </c>
      <c r="ADF4" s="186" t="s">
        <v>2005</v>
      </c>
      <c r="ADG4" s="186" t="s">
        <v>2006</v>
      </c>
      <c r="ADH4" s="186" t="s">
        <v>2007</v>
      </c>
      <c r="ADI4" s="186" t="s">
        <v>2008</v>
      </c>
      <c r="ADJ4" s="186" t="s">
        <v>2009</v>
      </c>
      <c r="ADK4" s="186" t="s">
        <v>1499</v>
      </c>
      <c r="ADL4" s="186" t="s">
        <v>2010</v>
      </c>
      <c r="ADM4" s="186" t="s">
        <v>2011</v>
      </c>
      <c r="ADN4" s="186" t="s">
        <v>2012</v>
      </c>
      <c r="ADO4" s="186" t="s">
        <v>2013</v>
      </c>
      <c r="ADP4" s="186" t="s">
        <v>2014</v>
      </c>
      <c r="ADQ4" s="186" t="s">
        <v>2015</v>
      </c>
      <c r="ADR4" s="186" t="s">
        <v>6238</v>
      </c>
      <c r="ADS4" s="186" t="s">
        <v>2016</v>
      </c>
      <c r="ADT4" s="186" t="s">
        <v>2017</v>
      </c>
      <c r="ADU4" s="186" t="s">
        <v>2018</v>
      </c>
      <c r="ADV4" s="186" t="s">
        <v>2019</v>
      </c>
      <c r="ADW4" s="186" t="s">
        <v>2020</v>
      </c>
      <c r="ADX4" s="186" t="s">
        <v>6239</v>
      </c>
      <c r="ADY4" s="186" t="s">
        <v>2021</v>
      </c>
      <c r="ADZ4" s="186" t="s">
        <v>2022</v>
      </c>
      <c r="AEA4" s="186" t="s">
        <v>2023</v>
      </c>
      <c r="AEB4" s="186" t="s">
        <v>2024</v>
      </c>
      <c r="AEC4" s="186" t="s">
        <v>2040</v>
      </c>
      <c r="AED4" s="186" t="s">
        <v>2025</v>
      </c>
      <c r="AEE4" s="186" t="s">
        <v>2026</v>
      </c>
      <c r="AEF4" s="186" t="s">
        <v>2027</v>
      </c>
      <c r="AEG4" s="186" t="s">
        <v>2028</v>
      </c>
      <c r="AEH4" s="186" t="s">
        <v>2029</v>
      </c>
      <c r="AEI4" s="186" t="s">
        <v>2030</v>
      </c>
      <c r="AEJ4" s="186" t="s">
        <v>2031</v>
      </c>
      <c r="AEK4" s="186" t="s">
        <v>2032</v>
      </c>
      <c r="AEL4" s="186" t="s">
        <v>2033</v>
      </c>
      <c r="AEM4" s="186" t="s">
        <v>2034</v>
      </c>
      <c r="AEN4" s="186" t="s">
        <v>2035</v>
      </c>
      <c r="AEO4" s="186" t="s">
        <v>2036</v>
      </c>
      <c r="AEP4" s="186" t="s">
        <v>2037</v>
      </c>
      <c r="AEQ4" s="186" t="s">
        <v>2038</v>
      </c>
      <c r="AER4" s="186" t="s">
        <v>2039</v>
      </c>
      <c r="AES4" s="186" t="s">
        <v>2041</v>
      </c>
      <c r="AET4" s="186" t="s">
        <v>2042</v>
      </c>
      <c r="AEU4" s="186" t="s">
        <v>2043</v>
      </c>
      <c r="AEV4" s="186" t="s">
        <v>2044</v>
      </c>
      <c r="AEW4" s="186" t="s">
        <v>2045</v>
      </c>
      <c r="AEX4" s="186" t="s">
        <v>2046</v>
      </c>
      <c r="AEY4" s="186" t="s">
        <v>2047</v>
      </c>
      <c r="AEZ4" s="186" t="s">
        <v>2048</v>
      </c>
      <c r="AFA4" s="186" t="s">
        <v>2049</v>
      </c>
      <c r="AFB4" s="186" t="s">
        <v>2050</v>
      </c>
      <c r="AFC4" s="186" t="s">
        <v>2051</v>
      </c>
      <c r="AFD4" s="186" t="s">
        <v>2052</v>
      </c>
      <c r="AFE4" s="186" t="s">
        <v>2053</v>
      </c>
      <c r="AFF4" s="186" t="s">
        <v>2054</v>
      </c>
      <c r="AFG4" s="186" t="s">
        <v>2055</v>
      </c>
      <c r="AFH4" s="186" t="s">
        <v>2056</v>
      </c>
      <c r="AFI4" s="186" t="s">
        <v>2057</v>
      </c>
      <c r="AFJ4" s="186" t="s">
        <v>2058</v>
      </c>
      <c r="AFK4" s="186" t="s">
        <v>2059</v>
      </c>
      <c r="AFL4" s="186" t="s">
        <v>2060</v>
      </c>
      <c r="AFM4" s="186" t="s">
        <v>2061</v>
      </c>
      <c r="AFN4" s="186" t="s">
        <v>2062</v>
      </c>
      <c r="AFO4" s="186" t="s">
        <v>2063</v>
      </c>
      <c r="AFP4" s="186" t="s">
        <v>2064</v>
      </c>
      <c r="AFQ4" s="186" t="s">
        <v>2065</v>
      </c>
      <c r="AFR4" s="186" t="s">
        <v>2066</v>
      </c>
      <c r="AFS4" s="186" t="s">
        <v>2067</v>
      </c>
      <c r="AFT4" s="186" t="s">
        <v>2068</v>
      </c>
      <c r="AFU4" s="186" t="s">
        <v>2069</v>
      </c>
      <c r="AFV4" s="186" t="s">
        <v>2070</v>
      </c>
      <c r="AFW4" s="186" t="s">
        <v>2071</v>
      </c>
      <c r="AFX4" s="186" t="s">
        <v>2072</v>
      </c>
      <c r="AFY4" s="186" t="s">
        <v>2073</v>
      </c>
      <c r="AFZ4" s="186" t="s">
        <v>2074</v>
      </c>
      <c r="AGA4" s="186" t="s">
        <v>2075</v>
      </c>
      <c r="AGB4" s="186" t="s">
        <v>2076</v>
      </c>
      <c r="AGC4" s="186" t="s">
        <v>2077</v>
      </c>
      <c r="AGD4" s="186" t="s">
        <v>2078</v>
      </c>
      <c r="AGE4" s="186" t="s">
        <v>2079</v>
      </c>
      <c r="AGF4" s="186" t="s">
        <v>2080</v>
      </c>
      <c r="AGG4" s="186" t="s">
        <v>2081</v>
      </c>
      <c r="AGH4" s="186" t="s">
        <v>2082</v>
      </c>
      <c r="AGI4" s="186" t="s">
        <v>2083</v>
      </c>
      <c r="AGJ4" s="186" t="s">
        <v>2084</v>
      </c>
      <c r="AGK4" s="186" t="s">
        <v>2085</v>
      </c>
      <c r="AGL4" s="186" t="s">
        <v>2086</v>
      </c>
      <c r="AGM4" s="186" t="s">
        <v>2087</v>
      </c>
      <c r="AGN4" s="186" t="s">
        <v>2088</v>
      </c>
      <c r="AGO4" s="186" t="s">
        <v>2089</v>
      </c>
      <c r="AGP4" s="186" t="s">
        <v>2090</v>
      </c>
      <c r="AGQ4" s="186" t="s">
        <v>2091</v>
      </c>
      <c r="AGR4" s="186" t="s">
        <v>2092</v>
      </c>
      <c r="AGS4" s="186" t="s">
        <v>2093</v>
      </c>
      <c r="AGT4" s="186" t="s">
        <v>2094</v>
      </c>
      <c r="AGU4" s="186" t="s">
        <v>2095</v>
      </c>
      <c r="AGV4" s="186" t="s">
        <v>2096</v>
      </c>
      <c r="AGW4" s="186" t="s">
        <v>2097</v>
      </c>
      <c r="AGX4" s="186" t="s">
        <v>2098</v>
      </c>
      <c r="AGY4" s="186" t="s">
        <v>2099</v>
      </c>
      <c r="AGZ4" s="186" t="s">
        <v>2100</v>
      </c>
      <c r="AHA4" s="186" t="s">
        <v>2101</v>
      </c>
      <c r="AHB4" s="186" t="s">
        <v>2102</v>
      </c>
      <c r="AHC4" s="186" t="s">
        <v>2103</v>
      </c>
      <c r="AHD4" s="186" t="s">
        <v>2104</v>
      </c>
      <c r="AHE4" s="186" t="s">
        <v>2105</v>
      </c>
      <c r="AHF4" s="186" t="s">
        <v>2106</v>
      </c>
      <c r="AHG4" s="186" t="s">
        <v>2107</v>
      </c>
      <c r="AHH4" s="186" t="s">
        <v>2108</v>
      </c>
      <c r="AHI4" s="186" t="s">
        <v>2109</v>
      </c>
      <c r="AHJ4" s="186" t="s">
        <v>2110</v>
      </c>
      <c r="AHK4" s="186" t="s">
        <v>2111</v>
      </c>
      <c r="AHL4" s="186" t="s">
        <v>2112</v>
      </c>
      <c r="AHM4" s="186" t="s">
        <v>2113</v>
      </c>
      <c r="AHN4" s="186" t="s">
        <v>2114</v>
      </c>
      <c r="AHO4" s="186" t="s">
        <v>2115</v>
      </c>
      <c r="AHP4" s="186" t="s">
        <v>2116</v>
      </c>
      <c r="AHQ4" s="262" t="s">
        <v>2117</v>
      </c>
      <c r="AHR4" s="262" t="s">
        <v>2118</v>
      </c>
      <c r="AHS4" s="262"/>
    </row>
    <row r="5" spans="2:905" ht="23.5" customHeight="1">
      <c r="B5" s="183" t="s">
        <v>0</v>
      </c>
      <c r="C5" s="184" t="s">
        <v>1</v>
      </c>
      <c r="D5" s="187">
        <v>705653845.88999999</v>
      </c>
      <c r="E5" s="187">
        <v>92619169.450000003</v>
      </c>
      <c r="F5" s="187">
        <v>120139998.47999999</v>
      </c>
      <c r="G5" s="187">
        <v>34243965.540000007</v>
      </c>
      <c r="H5" s="187">
        <v>127562934.09000003</v>
      </c>
      <c r="I5" s="187">
        <v>45870078.419999979</v>
      </c>
      <c r="J5" s="187">
        <v>80862615.640000001</v>
      </c>
      <c r="K5" s="187">
        <v>74673953.709999993</v>
      </c>
      <c r="L5" s="187">
        <v>73360478.590000004</v>
      </c>
      <c r="M5" s="187">
        <v>55402419.800000019</v>
      </c>
      <c r="N5" s="187">
        <v>41368104.830000006</v>
      </c>
      <c r="O5" s="187">
        <v>45251637.480000004</v>
      </c>
      <c r="P5" s="187">
        <v>61722735.460000001</v>
      </c>
      <c r="Q5" s="187">
        <v>38167409.080000006</v>
      </c>
      <c r="R5" s="187">
        <v>36001589.279999994</v>
      </c>
      <c r="S5" s="187">
        <v>91196709.369999975</v>
      </c>
      <c r="T5" s="187">
        <v>93362338.019999996</v>
      </c>
      <c r="U5" s="187">
        <v>25065785.020000003</v>
      </c>
      <c r="V5" s="187">
        <v>647122818.83999991</v>
      </c>
      <c r="W5" s="187">
        <v>188226535.74000007</v>
      </c>
      <c r="X5" s="187">
        <v>55281449.690000005</v>
      </c>
      <c r="Y5" s="187">
        <v>78653464.219999984</v>
      </c>
      <c r="Z5" s="187">
        <v>51059266.580000006</v>
      </c>
      <c r="AA5" s="187">
        <v>85304000.469999999</v>
      </c>
      <c r="AB5" s="187">
        <v>25275972.339999996</v>
      </c>
      <c r="AC5" s="187">
        <v>161918821.54999998</v>
      </c>
      <c r="AD5" s="187">
        <v>77171826.790000036</v>
      </c>
      <c r="AE5" s="187">
        <v>42885328.120000005</v>
      </c>
      <c r="AF5" s="187">
        <v>105012141.23999995</v>
      </c>
      <c r="AG5" s="187">
        <v>47931575.530000009</v>
      </c>
      <c r="AH5" s="187">
        <v>167256933.94</v>
      </c>
      <c r="AI5" s="187">
        <v>54373539.580000013</v>
      </c>
      <c r="AJ5" s="187">
        <v>58201404.930000015</v>
      </c>
      <c r="AK5" s="187">
        <v>35693249.189999983</v>
      </c>
      <c r="AL5" s="187">
        <v>77838593.090000033</v>
      </c>
      <c r="AM5" s="187">
        <v>44619864.359999992</v>
      </c>
      <c r="AN5" s="187">
        <v>30023101.020000007</v>
      </c>
      <c r="AO5" s="187">
        <v>35525754.349999994</v>
      </c>
      <c r="AP5" s="187">
        <v>38097922.179999992</v>
      </c>
      <c r="AQ5" s="187">
        <v>27874241.249999993</v>
      </c>
      <c r="AR5" s="187">
        <v>28565461.310000002</v>
      </c>
      <c r="AS5" s="187">
        <v>21436997.810000002</v>
      </c>
      <c r="AT5" s="187">
        <v>252616185.56</v>
      </c>
      <c r="AU5" s="187">
        <v>22009986.790000003</v>
      </c>
      <c r="AV5" s="187">
        <v>17709016.550000001</v>
      </c>
      <c r="AW5" s="187">
        <v>27926693.969999999</v>
      </c>
      <c r="AX5" s="187">
        <v>39786910.169999987</v>
      </c>
      <c r="AY5" s="187">
        <v>71189908.239999995</v>
      </c>
      <c r="AZ5" s="187">
        <v>24502073.139999993</v>
      </c>
      <c r="BA5" s="187">
        <v>25815322.099999994</v>
      </c>
      <c r="BB5" s="187">
        <v>22061891.219999991</v>
      </c>
      <c r="BC5" s="187">
        <v>17100124.510000002</v>
      </c>
      <c r="BD5" s="187">
        <v>21128267.170000002</v>
      </c>
      <c r="BE5" s="187">
        <v>14929105.85</v>
      </c>
      <c r="BF5" s="187">
        <v>69038198.839999959</v>
      </c>
      <c r="BG5" s="187">
        <v>14019351.159999998</v>
      </c>
      <c r="BH5" s="187">
        <v>18264664.57</v>
      </c>
      <c r="BI5" s="187">
        <v>208618230.59000003</v>
      </c>
      <c r="BJ5" s="187">
        <v>105773546.57000002</v>
      </c>
      <c r="BK5" s="187">
        <v>50380455.570000008</v>
      </c>
      <c r="BL5" s="187">
        <v>24604745.760000002</v>
      </c>
      <c r="BM5" s="187">
        <v>59153551.899999976</v>
      </c>
      <c r="BN5" s="187">
        <v>52530970.75999999</v>
      </c>
      <c r="BO5" s="187">
        <v>24100034.719999999</v>
      </c>
      <c r="BP5" s="187">
        <v>23800925.880000003</v>
      </c>
      <c r="BQ5" s="187">
        <v>17311312.039999999</v>
      </c>
      <c r="BR5" s="187">
        <v>290276801.25000012</v>
      </c>
      <c r="BS5" s="187">
        <v>38902636.18999999</v>
      </c>
      <c r="BT5" s="187">
        <v>55108592.620000005</v>
      </c>
      <c r="BU5" s="187">
        <v>57702897.119999975</v>
      </c>
      <c r="BV5" s="187">
        <v>47059584.610000014</v>
      </c>
      <c r="BW5" s="187">
        <v>47945562.909999996</v>
      </c>
      <c r="BX5" s="187">
        <v>13662986.490000002</v>
      </c>
      <c r="BY5" s="187">
        <v>33677246.260000005</v>
      </c>
      <c r="BZ5" s="187">
        <v>64569045.770000041</v>
      </c>
      <c r="CA5" s="187">
        <v>28434145.130000018</v>
      </c>
      <c r="CB5" s="187">
        <v>33345858.159999974</v>
      </c>
      <c r="CC5" s="187">
        <v>80514982.299999997</v>
      </c>
      <c r="CD5" s="187">
        <v>42075634.909999996</v>
      </c>
      <c r="CE5" s="187">
        <v>38076882.789999999</v>
      </c>
      <c r="CF5" s="187">
        <v>20684564.740000002</v>
      </c>
      <c r="CG5" s="187">
        <v>716451025.33000016</v>
      </c>
      <c r="CH5" s="187">
        <v>35015056.869999997</v>
      </c>
      <c r="CI5" s="187">
        <v>121899290.30000003</v>
      </c>
      <c r="CJ5" s="187">
        <v>38338317.350000001</v>
      </c>
      <c r="CK5" s="187">
        <v>51978170.470000006</v>
      </c>
      <c r="CL5" s="187">
        <v>34656132.340000004</v>
      </c>
      <c r="CM5" s="187">
        <v>46177048.00999999</v>
      </c>
      <c r="CN5" s="187">
        <v>72256867.74000001</v>
      </c>
      <c r="CO5" s="187">
        <v>20758168.920000013</v>
      </c>
      <c r="CP5" s="187">
        <v>51650216.45000001</v>
      </c>
      <c r="CQ5" s="187">
        <v>36404466.859999992</v>
      </c>
      <c r="CR5" s="187">
        <v>38896061.240000002</v>
      </c>
      <c r="CS5" s="187">
        <v>33664484.919999994</v>
      </c>
      <c r="CT5" s="187">
        <v>267754580.28999999</v>
      </c>
      <c r="CU5" s="187">
        <v>38913819.11999999</v>
      </c>
      <c r="CV5" s="187">
        <v>39089026.580000021</v>
      </c>
      <c r="CW5" s="187">
        <v>76111869.800000042</v>
      </c>
      <c r="CX5" s="187">
        <v>31089896.809999995</v>
      </c>
      <c r="CY5" s="187">
        <v>61011974.650000021</v>
      </c>
      <c r="CZ5" s="187">
        <v>17352986.5</v>
      </c>
      <c r="DA5" s="187">
        <v>23147312.419999998</v>
      </c>
      <c r="DB5" s="187">
        <v>154755111.20999998</v>
      </c>
      <c r="DC5" s="187">
        <v>167234909.88000003</v>
      </c>
      <c r="DD5" s="187">
        <v>27586137.090000011</v>
      </c>
      <c r="DE5" s="187">
        <v>27481623.360000011</v>
      </c>
      <c r="DF5" s="187">
        <v>67145302.209999993</v>
      </c>
      <c r="DG5" s="187">
        <v>64095310.929999992</v>
      </c>
      <c r="DH5" s="187">
        <v>60139994.140000038</v>
      </c>
      <c r="DI5" s="187">
        <v>70255297.400000006</v>
      </c>
      <c r="DJ5" s="187">
        <v>36648603.379999995</v>
      </c>
      <c r="DK5" s="187">
        <v>749369185.07999992</v>
      </c>
      <c r="DL5" s="187">
        <v>51478741.219999984</v>
      </c>
      <c r="DM5" s="187">
        <v>87420600.210000008</v>
      </c>
      <c r="DN5" s="187">
        <v>45473981.360000007</v>
      </c>
      <c r="DO5" s="187">
        <v>74813374.189999983</v>
      </c>
      <c r="DP5" s="187">
        <v>45194721.540000021</v>
      </c>
      <c r="DQ5" s="187">
        <v>127381983.28999999</v>
      </c>
      <c r="DR5" s="187">
        <v>64271373.909999996</v>
      </c>
      <c r="DS5" s="187">
        <v>111969421.97999999</v>
      </c>
      <c r="DT5" s="187">
        <v>347806634.79000014</v>
      </c>
      <c r="DU5" s="187">
        <v>66700777.240000017</v>
      </c>
      <c r="DV5" s="187">
        <v>133395442.85000001</v>
      </c>
      <c r="DW5" s="187">
        <v>194975120.44999993</v>
      </c>
      <c r="DX5" s="187">
        <v>72144247.800000012</v>
      </c>
      <c r="DY5" s="187">
        <v>96435605.219999999</v>
      </c>
      <c r="DZ5" s="187">
        <v>64970014.179999992</v>
      </c>
      <c r="EA5" s="187">
        <v>28199916.190000005</v>
      </c>
      <c r="EB5" s="187">
        <v>47651876.370000005</v>
      </c>
      <c r="EC5" s="187">
        <v>42634318.529999979</v>
      </c>
      <c r="ED5" s="187">
        <v>56427304.369999997</v>
      </c>
      <c r="EE5" s="187">
        <v>136712888.70999998</v>
      </c>
      <c r="EF5" s="187">
        <v>132132436.84999995</v>
      </c>
      <c r="EG5" s="187">
        <v>48821954.11999999</v>
      </c>
      <c r="EH5" s="187">
        <v>53142335.609999992</v>
      </c>
      <c r="EI5" s="187">
        <v>53421939.829999998</v>
      </c>
      <c r="EJ5" s="187">
        <v>71778662.400000021</v>
      </c>
      <c r="EK5" s="187">
        <v>74849537.710000023</v>
      </c>
      <c r="EL5" s="187">
        <v>28438269.109999992</v>
      </c>
      <c r="EM5" s="187">
        <v>49530464.039999969</v>
      </c>
      <c r="EN5" s="187">
        <v>327314805.30000019</v>
      </c>
      <c r="EO5" s="187">
        <v>36564445.810000002</v>
      </c>
      <c r="EP5" s="187">
        <v>46057556.959999993</v>
      </c>
      <c r="EQ5" s="187">
        <v>46734609.120000012</v>
      </c>
      <c r="ER5" s="187">
        <v>28136882.619999997</v>
      </c>
      <c r="ES5" s="187">
        <v>24065372.699999999</v>
      </c>
      <c r="ET5" s="187">
        <v>79037370.320000023</v>
      </c>
      <c r="EU5" s="187">
        <v>56501999.779999956</v>
      </c>
      <c r="EV5" s="187">
        <v>43074237.339999989</v>
      </c>
      <c r="EW5" s="187">
        <v>378626095.74999976</v>
      </c>
      <c r="EX5" s="187">
        <v>23154074.370000005</v>
      </c>
      <c r="EY5" s="187">
        <v>44134965.930000015</v>
      </c>
      <c r="EZ5" s="187">
        <v>69486237.120000005</v>
      </c>
      <c r="FA5" s="187">
        <v>92271686.319999963</v>
      </c>
      <c r="FB5" s="187">
        <v>77825043.019999996</v>
      </c>
      <c r="FC5" s="187">
        <v>59088403.460000001</v>
      </c>
      <c r="FD5" s="187">
        <v>42002672.710000016</v>
      </c>
      <c r="FE5" s="187">
        <v>39086826.799999997</v>
      </c>
      <c r="FF5" s="187">
        <v>43487830.730000012</v>
      </c>
      <c r="FG5" s="187">
        <v>35671911.129999988</v>
      </c>
      <c r="FH5" s="187">
        <v>32709460.579999994</v>
      </c>
      <c r="FI5" s="187">
        <v>162530542.87000009</v>
      </c>
      <c r="FJ5" s="187">
        <v>28792702.149999995</v>
      </c>
      <c r="FK5" s="187">
        <v>29671445.039999995</v>
      </c>
      <c r="FL5" s="187">
        <v>27536327.800000019</v>
      </c>
      <c r="FM5" s="187">
        <v>55012322.179999977</v>
      </c>
      <c r="FN5" s="187">
        <v>57216842.350000009</v>
      </c>
      <c r="FO5" s="187">
        <v>24151908.959999997</v>
      </c>
      <c r="FP5" s="187">
        <v>13517298.000000004</v>
      </c>
      <c r="FQ5" s="187">
        <v>843077432.25000024</v>
      </c>
      <c r="FR5" s="187">
        <v>33818607.720000014</v>
      </c>
      <c r="FS5" s="187">
        <v>58250788.350000024</v>
      </c>
      <c r="FT5" s="187">
        <v>60822428.470000014</v>
      </c>
      <c r="FU5" s="187">
        <v>82641842.269999996</v>
      </c>
      <c r="FV5" s="187">
        <v>32622403.690000009</v>
      </c>
      <c r="FW5" s="187">
        <v>104339212.39999996</v>
      </c>
      <c r="FX5" s="187">
        <v>65805508.440000005</v>
      </c>
      <c r="FY5" s="187">
        <v>74824799.689999998</v>
      </c>
      <c r="FZ5" s="187">
        <v>57816293.06000001</v>
      </c>
      <c r="GA5" s="187">
        <v>107922497.36</v>
      </c>
      <c r="GB5" s="187">
        <v>41543058.480000004</v>
      </c>
      <c r="GC5" s="187">
        <v>57089166.799999997</v>
      </c>
      <c r="GD5" s="187">
        <v>44746278.169999987</v>
      </c>
      <c r="GE5" s="187">
        <v>235116496.87</v>
      </c>
      <c r="GF5" s="187">
        <v>31128027.159999996</v>
      </c>
      <c r="GG5" s="187">
        <v>41755103.430000007</v>
      </c>
      <c r="GH5" s="187">
        <v>96650548.360000014</v>
      </c>
      <c r="GI5" s="187">
        <v>44942105.100000024</v>
      </c>
      <c r="GJ5" s="187">
        <v>36058387.140000001</v>
      </c>
      <c r="GK5" s="187">
        <v>36127402.57</v>
      </c>
      <c r="GL5" s="187">
        <v>84033024.549999967</v>
      </c>
      <c r="GM5" s="187">
        <v>30066832.990000017</v>
      </c>
      <c r="GN5" s="187">
        <v>23079685.590000007</v>
      </c>
      <c r="GO5" s="187">
        <v>15633368.830000004</v>
      </c>
      <c r="GP5" s="187">
        <v>17840604.889999997</v>
      </c>
      <c r="GQ5" s="187">
        <v>144204591.79000002</v>
      </c>
      <c r="GR5" s="187">
        <v>31153311.82</v>
      </c>
      <c r="GS5" s="187">
        <v>29277771.679999996</v>
      </c>
      <c r="GT5" s="187">
        <v>45421641.870000005</v>
      </c>
      <c r="GU5" s="187">
        <v>10714384.219999999</v>
      </c>
      <c r="GV5" s="187">
        <v>53134911.980000004</v>
      </c>
      <c r="GW5" s="187">
        <v>52106825.599999987</v>
      </c>
      <c r="GX5" s="187">
        <v>24576442.979999993</v>
      </c>
      <c r="GY5" s="187">
        <v>103095844.00000004</v>
      </c>
      <c r="GZ5" s="187">
        <v>13708050.58</v>
      </c>
      <c r="HA5" s="187">
        <v>39812150.059999973</v>
      </c>
      <c r="HB5" s="187">
        <v>32563984.669999983</v>
      </c>
      <c r="HC5" s="187">
        <v>470999742.83999997</v>
      </c>
      <c r="HD5" s="187">
        <v>57732275.500000007</v>
      </c>
      <c r="HE5" s="187">
        <v>92921186.900000021</v>
      </c>
      <c r="HF5" s="187">
        <v>92399539.61999996</v>
      </c>
      <c r="HG5" s="187">
        <v>57266693.220000014</v>
      </c>
      <c r="HH5" s="187">
        <v>84357539.079999968</v>
      </c>
      <c r="HI5" s="187">
        <v>25394862.600000005</v>
      </c>
      <c r="HJ5" s="187">
        <v>314069159.34000003</v>
      </c>
      <c r="HK5" s="187">
        <v>97096096.36999996</v>
      </c>
      <c r="HL5" s="187">
        <v>104142626.88000001</v>
      </c>
      <c r="HM5" s="187">
        <v>50676694.229999982</v>
      </c>
      <c r="HN5" s="187">
        <v>33366060.95000001</v>
      </c>
      <c r="HO5" s="187">
        <v>44865755.800000012</v>
      </c>
      <c r="HP5" s="187">
        <v>55673332.830000013</v>
      </c>
      <c r="HQ5" s="187">
        <v>27796521.030000001</v>
      </c>
      <c r="HR5" s="187">
        <v>433275383.62999976</v>
      </c>
      <c r="HS5" s="187">
        <v>105798378.4400001</v>
      </c>
      <c r="HT5" s="187">
        <v>30748532.730000008</v>
      </c>
      <c r="HU5" s="187">
        <v>27550893.029999994</v>
      </c>
      <c r="HV5" s="187">
        <v>26571820.5</v>
      </c>
      <c r="HW5" s="187">
        <v>18166614.469999999</v>
      </c>
      <c r="HX5" s="187">
        <v>88920646.999999985</v>
      </c>
      <c r="HY5" s="187">
        <v>30590171.379999988</v>
      </c>
      <c r="HZ5" s="187">
        <v>31492819.800000012</v>
      </c>
      <c r="IA5" s="187">
        <v>32404254.920000002</v>
      </c>
      <c r="IB5" s="187">
        <v>35669242.819999993</v>
      </c>
      <c r="IC5" s="187">
        <v>61845181.339999996</v>
      </c>
      <c r="ID5" s="187">
        <v>15383008.449999997</v>
      </c>
      <c r="IE5" s="187">
        <v>39506199.770000003</v>
      </c>
      <c r="IF5" s="187">
        <v>14550036.570000002</v>
      </c>
      <c r="IG5" s="187">
        <v>13685833.589999998</v>
      </c>
      <c r="IH5" s="187">
        <v>203993759.58000001</v>
      </c>
      <c r="II5" s="187">
        <v>56876655.850000009</v>
      </c>
      <c r="IJ5" s="187">
        <v>54142047.020000026</v>
      </c>
      <c r="IK5" s="187">
        <v>89858435.140000015</v>
      </c>
      <c r="IL5" s="187">
        <v>106499120.16000004</v>
      </c>
      <c r="IM5" s="187">
        <v>29392234.15000001</v>
      </c>
      <c r="IN5" s="187">
        <v>36026925.890000008</v>
      </c>
      <c r="IO5" s="187">
        <v>23159126.770000003</v>
      </c>
      <c r="IP5" s="187">
        <v>32220500.630000006</v>
      </c>
      <c r="IQ5" s="187">
        <v>32224320.910000004</v>
      </c>
      <c r="IR5" s="187">
        <v>35199747.680000015</v>
      </c>
      <c r="IS5" s="187">
        <v>489843117.94999993</v>
      </c>
      <c r="IT5" s="187">
        <v>80623415.720000029</v>
      </c>
      <c r="IU5" s="187">
        <v>49013359.830000006</v>
      </c>
      <c r="IV5" s="187">
        <v>26208593.979999993</v>
      </c>
      <c r="IW5" s="187">
        <v>33291941.930000011</v>
      </c>
      <c r="IX5" s="187">
        <v>20028266.32</v>
      </c>
      <c r="IY5" s="187">
        <v>28015962.469999995</v>
      </c>
      <c r="IZ5" s="187">
        <v>15693755.019999992</v>
      </c>
      <c r="JA5" s="187">
        <v>12051275.720000003</v>
      </c>
      <c r="JB5" s="187">
        <v>31283736.770000003</v>
      </c>
      <c r="JC5" s="187">
        <v>35633323.75</v>
      </c>
      <c r="JD5" s="187">
        <v>19035149.610000011</v>
      </c>
      <c r="JE5" s="187">
        <v>59173863.480000027</v>
      </c>
      <c r="JF5" s="187">
        <v>51856552.719999969</v>
      </c>
      <c r="JG5" s="187">
        <v>29737025.79000001</v>
      </c>
      <c r="JH5" s="187">
        <v>31176386.199999988</v>
      </c>
      <c r="JI5" s="187">
        <v>22724847.829999998</v>
      </c>
      <c r="JJ5" s="187">
        <v>15637787.77</v>
      </c>
      <c r="JK5" s="187">
        <v>101451683.59999996</v>
      </c>
      <c r="JL5" s="187">
        <v>15581340.169999996</v>
      </c>
      <c r="JM5" s="187">
        <v>19494003.470000006</v>
      </c>
      <c r="JN5" s="187">
        <v>43891628.069999978</v>
      </c>
      <c r="JO5" s="187">
        <v>24907340.079999998</v>
      </c>
      <c r="JP5" s="187">
        <v>41472646.640000015</v>
      </c>
      <c r="JQ5" s="187">
        <v>15476677.030000007</v>
      </c>
      <c r="JR5" s="187">
        <v>303978940.13</v>
      </c>
      <c r="JS5" s="187">
        <v>120157815.22000003</v>
      </c>
      <c r="JT5" s="187">
        <v>29964587.189999994</v>
      </c>
      <c r="JU5" s="187">
        <v>14718147.940000003</v>
      </c>
      <c r="JV5" s="187">
        <v>49642231.81000001</v>
      </c>
      <c r="JW5" s="187">
        <v>12065991.979999993</v>
      </c>
      <c r="JX5" s="187">
        <v>82588825.040000007</v>
      </c>
      <c r="JY5" s="187">
        <v>55177268.180000007</v>
      </c>
      <c r="JZ5" s="187">
        <v>18906116.699999992</v>
      </c>
      <c r="KA5" s="187">
        <v>32236078.469999988</v>
      </c>
      <c r="KB5" s="187">
        <v>40628289.859999999</v>
      </c>
      <c r="KC5" s="187">
        <v>37021867.670000009</v>
      </c>
      <c r="KD5" s="187">
        <v>31915223.359999981</v>
      </c>
      <c r="KE5" s="187">
        <v>13079688.270000001</v>
      </c>
      <c r="KF5" s="187">
        <v>30653240.310000006</v>
      </c>
      <c r="KG5" s="187">
        <v>22838756.419999998</v>
      </c>
      <c r="KH5" s="187">
        <v>521431151.08999997</v>
      </c>
      <c r="KI5" s="187">
        <v>100392520.85999994</v>
      </c>
      <c r="KJ5" s="187">
        <v>23956213.229999997</v>
      </c>
      <c r="KK5" s="187">
        <v>33991277.920000002</v>
      </c>
      <c r="KL5" s="187">
        <v>42595250.879999973</v>
      </c>
      <c r="KM5" s="187">
        <v>40621925.389999993</v>
      </c>
      <c r="KN5" s="187">
        <v>154846644.98999998</v>
      </c>
      <c r="KO5" s="187">
        <v>29275147.93999999</v>
      </c>
      <c r="KP5" s="187">
        <v>16910767.29999999</v>
      </c>
      <c r="KQ5" s="187">
        <v>128523282.82999997</v>
      </c>
      <c r="KR5" s="187">
        <v>43215501.63000001</v>
      </c>
      <c r="KS5" s="187">
        <v>58273145.039999977</v>
      </c>
      <c r="KT5" s="187">
        <v>134966653.64000002</v>
      </c>
      <c r="KU5" s="187">
        <v>33771153.759999998</v>
      </c>
      <c r="KV5" s="187">
        <v>59305223.099999987</v>
      </c>
      <c r="KW5" s="187">
        <v>252700852.35999992</v>
      </c>
      <c r="KX5" s="187">
        <v>55630602.480000027</v>
      </c>
      <c r="KY5" s="187">
        <v>157693229.9600001</v>
      </c>
      <c r="KZ5" s="187">
        <v>23168378.469999999</v>
      </c>
      <c r="LA5" s="187">
        <v>16735342.510000002</v>
      </c>
      <c r="LB5" s="187">
        <v>84617090.949999988</v>
      </c>
      <c r="LC5" s="187">
        <v>83037364.510000005</v>
      </c>
      <c r="LD5" s="187">
        <v>39069694.379999988</v>
      </c>
      <c r="LE5" s="187">
        <v>57989872.780000001</v>
      </c>
      <c r="LF5" s="187">
        <v>37139907.320000015</v>
      </c>
      <c r="LG5" s="187">
        <v>501564683.56999987</v>
      </c>
      <c r="LH5" s="187">
        <v>81029012.960000068</v>
      </c>
      <c r="LI5" s="187">
        <v>95714264.860000044</v>
      </c>
      <c r="LJ5" s="187">
        <v>84522926.74999994</v>
      </c>
      <c r="LK5" s="187">
        <v>32335953.969999999</v>
      </c>
      <c r="LL5" s="187">
        <v>29269407.519999992</v>
      </c>
      <c r="LM5" s="187">
        <v>18550530.870000001</v>
      </c>
      <c r="LN5" s="187">
        <v>46501020.449999981</v>
      </c>
      <c r="LO5" s="187">
        <v>17602626.580000009</v>
      </c>
      <c r="LP5" s="187">
        <v>60296528.420000002</v>
      </c>
      <c r="LQ5" s="187">
        <v>38822439.230000004</v>
      </c>
      <c r="LR5" s="187">
        <v>130674899.55999999</v>
      </c>
      <c r="LS5" s="187">
        <v>22340934.190000005</v>
      </c>
      <c r="LT5" s="187">
        <v>21415313.090000007</v>
      </c>
      <c r="LU5" s="187">
        <v>265123765.71999994</v>
      </c>
      <c r="LV5" s="187">
        <v>195548229.42000008</v>
      </c>
      <c r="LW5" s="187">
        <v>452007950.41000009</v>
      </c>
      <c r="LX5" s="187">
        <v>122725449.64000003</v>
      </c>
      <c r="LY5" s="187">
        <v>70675702.632499993</v>
      </c>
      <c r="LZ5" s="187">
        <v>84876161.870000005</v>
      </c>
      <c r="MA5" s="187">
        <v>42995490.650000006</v>
      </c>
      <c r="MB5" s="187">
        <v>32704852.229999997</v>
      </c>
      <c r="MC5" s="187">
        <v>42885151.390000015</v>
      </c>
      <c r="MD5" s="187">
        <v>47368969.530000001</v>
      </c>
      <c r="ME5" s="187">
        <v>107049009.45000002</v>
      </c>
      <c r="MF5" s="187">
        <v>41516784.449999996</v>
      </c>
      <c r="MG5" s="187">
        <v>651464960.67000008</v>
      </c>
      <c r="MH5" s="187">
        <v>55582832.80999998</v>
      </c>
      <c r="MI5" s="187">
        <v>37937652.859999999</v>
      </c>
      <c r="MJ5" s="187">
        <v>28459684.060000002</v>
      </c>
      <c r="MK5" s="187">
        <v>31217666.200000007</v>
      </c>
      <c r="ML5" s="187">
        <v>41262666.900000013</v>
      </c>
      <c r="MM5" s="187">
        <v>28715279.120000001</v>
      </c>
      <c r="MN5" s="187">
        <v>36703124.750000007</v>
      </c>
      <c r="MO5" s="187">
        <v>69652748.439999983</v>
      </c>
      <c r="MP5" s="187">
        <v>54702513.440000027</v>
      </c>
      <c r="MQ5" s="187">
        <v>34769863.780000001</v>
      </c>
      <c r="MR5" s="187">
        <v>37293545.840000004</v>
      </c>
      <c r="MS5" s="187">
        <v>378753436.85000014</v>
      </c>
      <c r="MT5" s="187">
        <v>53940343.899999999</v>
      </c>
      <c r="MU5" s="187">
        <v>42450717.599999994</v>
      </c>
      <c r="MV5" s="187">
        <v>77519930.390000015</v>
      </c>
      <c r="MW5" s="187">
        <v>64841688.840000018</v>
      </c>
      <c r="MX5" s="187">
        <v>46661208.530000009</v>
      </c>
      <c r="MY5" s="187">
        <v>87397576.190099999</v>
      </c>
      <c r="MZ5" s="187">
        <v>81765586.25</v>
      </c>
      <c r="NA5" s="187">
        <v>38927434.019999996</v>
      </c>
      <c r="NB5" s="187">
        <v>18544389.080000002</v>
      </c>
      <c r="NC5" s="187">
        <v>20747480.730000004</v>
      </c>
      <c r="ND5" s="187">
        <v>682539661.1400001</v>
      </c>
      <c r="NE5" s="187">
        <v>109125462.41</v>
      </c>
      <c r="NF5" s="187">
        <v>23578184.730000015</v>
      </c>
      <c r="NG5" s="187">
        <v>403210308.01999998</v>
      </c>
      <c r="NH5" s="187">
        <v>25509505.979999993</v>
      </c>
      <c r="NI5" s="187">
        <v>73139334.040000021</v>
      </c>
      <c r="NJ5" s="187">
        <v>136013837.92000002</v>
      </c>
      <c r="NK5" s="187">
        <v>148710609.6800001</v>
      </c>
      <c r="NL5" s="187">
        <v>16626947.07</v>
      </c>
      <c r="NM5" s="187">
        <v>79610528.200000018</v>
      </c>
      <c r="NN5" s="187">
        <v>59672976.239999995</v>
      </c>
      <c r="NO5" s="187">
        <v>44674914.149999999</v>
      </c>
      <c r="NP5" s="187">
        <v>120543790.34999999</v>
      </c>
      <c r="NQ5" s="187">
        <v>22039198.089999996</v>
      </c>
      <c r="NR5" s="187">
        <v>35630292.18</v>
      </c>
      <c r="NS5" s="187">
        <v>36828409.19000002</v>
      </c>
      <c r="NT5" s="187">
        <v>19095175.390000004</v>
      </c>
      <c r="NU5" s="187">
        <v>11494717.02</v>
      </c>
      <c r="NV5" s="187">
        <v>17732950.679999996</v>
      </c>
      <c r="NW5" s="187">
        <v>271979309.21000016</v>
      </c>
      <c r="NX5" s="187">
        <v>197665081.29000002</v>
      </c>
      <c r="NY5" s="187">
        <v>38893453.809999995</v>
      </c>
      <c r="NZ5" s="187">
        <v>25864975.839999996</v>
      </c>
      <c r="OA5" s="187">
        <v>39441877.800000004</v>
      </c>
      <c r="OB5" s="187">
        <v>42985702.200000003</v>
      </c>
      <c r="OC5" s="187">
        <v>20250718.609999996</v>
      </c>
      <c r="OD5" s="187">
        <v>290010946.49000001</v>
      </c>
      <c r="OE5" s="187">
        <v>91104413.020000011</v>
      </c>
      <c r="OF5" s="187">
        <v>45930169.409999974</v>
      </c>
      <c r="OG5" s="187">
        <v>145781540.31999999</v>
      </c>
      <c r="OH5" s="187">
        <v>35658713.820000008</v>
      </c>
      <c r="OI5" s="187">
        <v>57422783.460000023</v>
      </c>
      <c r="OJ5" s="187">
        <v>72733955.320000008</v>
      </c>
      <c r="OK5" s="187">
        <v>24304965.829999998</v>
      </c>
      <c r="OL5" s="187">
        <v>38429341.189999998</v>
      </c>
      <c r="OM5" s="187">
        <v>597537752.29999995</v>
      </c>
      <c r="ON5" s="187">
        <v>78563774.960000008</v>
      </c>
      <c r="OO5" s="187">
        <v>212696955.16</v>
      </c>
      <c r="OP5" s="187">
        <v>94739048.569999993</v>
      </c>
      <c r="OQ5" s="187">
        <v>81282380.370000005</v>
      </c>
      <c r="OR5" s="187">
        <v>45855016.860000007</v>
      </c>
      <c r="OS5" s="187">
        <v>283352969.08000004</v>
      </c>
      <c r="OT5" s="187">
        <v>32607475.809999999</v>
      </c>
      <c r="OU5" s="187">
        <v>44798447.350000001</v>
      </c>
      <c r="OV5" s="187">
        <v>80661045.98999998</v>
      </c>
      <c r="OW5" s="187">
        <v>69421410.850000039</v>
      </c>
      <c r="OX5" s="187">
        <v>147558649.04999998</v>
      </c>
      <c r="OY5" s="187">
        <v>47236779.650000021</v>
      </c>
      <c r="OZ5" s="187">
        <v>35663293.770000003</v>
      </c>
      <c r="PA5" s="187">
        <v>25976830.239999991</v>
      </c>
      <c r="PB5" s="187">
        <v>418767003.38999981</v>
      </c>
      <c r="PC5" s="187">
        <v>32209469.999999993</v>
      </c>
      <c r="PD5" s="187">
        <v>50862434.569999993</v>
      </c>
      <c r="PE5" s="187">
        <v>18043799.310000002</v>
      </c>
      <c r="PF5" s="187">
        <v>53703937.099999987</v>
      </c>
      <c r="PG5" s="187">
        <v>95917622.199999988</v>
      </c>
      <c r="PH5" s="187">
        <v>35902710.279999994</v>
      </c>
      <c r="PI5" s="187">
        <v>33518453.890000012</v>
      </c>
      <c r="PJ5" s="187">
        <v>53496992.559999995</v>
      </c>
      <c r="PK5" s="187">
        <v>43352889.400000006</v>
      </c>
      <c r="PL5" s="187">
        <v>60803856.470000006</v>
      </c>
      <c r="PM5" s="187">
        <v>68423703.859999999</v>
      </c>
      <c r="PN5" s="187">
        <v>26794862.529999997</v>
      </c>
      <c r="PO5" s="187">
        <v>105387111.21999995</v>
      </c>
      <c r="PP5" s="187">
        <v>31764949.40000001</v>
      </c>
      <c r="PQ5" s="187">
        <v>21871698.679999996</v>
      </c>
      <c r="PR5" s="187">
        <v>16377600.690000001</v>
      </c>
      <c r="PS5" s="187">
        <v>25748168.489999998</v>
      </c>
      <c r="PT5" s="187">
        <v>761932496.28999972</v>
      </c>
      <c r="PU5" s="187">
        <v>34281812.340000004</v>
      </c>
      <c r="PV5" s="187">
        <v>26000138.540000007</v>
      </c>
      <c r="PW5" s="187">
        <v>70698294.889999986</v>
      </c>
      <c r="PX5" s="187">
        <v>230169201.36999997</v>
      </c>
      <c r="PY5" s="187">
        <v>61084799.279999994</v>
      </c>
      <c r="PZ5" s="187">
        <v>84339440.929999992</v>
      </c>
      <c r="QA5" s="187">
        <v>37805949.490000002</v>
      </c>
      <c r="QB5" s="187">
        <v>96470742.049999967</v>
      </c>
      <c r="QC5" s="187">
        <v>21506230.799999997</v>
      </c>
      <c r="QD5" s="187">
        <v>69850085.229999989</v>
      </c>
      <c r="QE5" s="187">
        <v>31818149.319999997</v>
      </c>
      <c r="QF5" s="187">
        <v>41435396.690000013</v>
      </c>
      <c r="QG5" s="187">
        <v>65860018.659999996</v>
      </c>
      <c r="QH5" s="187">
        <v>57827830.710000016</v>
      </c>
      <c r="QI5" s="187">
        <v>45982334.549999997</v>
      </c>
      <c r="QJ5" s="187">
        <v>28466625.659999989</v>
      </c>
      <c r="QK5" s="187">
        <v>45188594.039999992</v>
      </c>
      <c r="QL5" s="187">
        <v>26549141.66</v>
      </c>
      <c r="QM5" s="187">
        <v>86960738.150000006</v>
      </c>
      <c r="QN5" s="187">
        <v>95492457.029999986</v>
      </c>
      <c r="QO5" s="187">
        <v>26468916.219999999</v>
      </c>
      <c r="QP5" s="187">
        <v>17892727.57</v>
      </c>
      <c r="QQ5" s="187">
        <v>15979963.060000001</v>
      </c>
      <c r="QR5" s="187">
        <v>24902546.82</v>
      </c>
      <c r="QS5" s="187">
        <v>19917856.960000005</v>
      </c>
      <c r="QT5" s="187">
        <v>435187687.69000006</v>
      </c>
      <c r="QU5" s="187">
        <v>29148307.319999993</v>
      </c>
      <c r="QV5" s="187">
        <v>81563779.340000018</v>
      </c>
      <c r="QW5" s="187">
        <v>38874274.799999997</v>
      </c>
      <c r="QX5" s="187">
        <v>48008863.590000004</v>
      </c>
      <c r="QY5" s="187">
        <v>105323489.75</v>
      </c>
      <c r="QZ5" s="187">
        <v>40247048.090000026</v>
      </c>
      <c r="RA5" s="187">
        <v>75628897.479999989</v>
      </c>
      <c r="RB5" s="187">
        <v>57105238.659999982</v>
      </c>
      <c r="RC5" s="187">
        <v>27502805.130000018</v>
      </c>
      <c r="RD5" s="187">
        <v>35626409.459999993</v>
      </c>
      <c r="RE5" s="187">
        <v>40703888.649999991</v>
      </c>
      <c r="RF5" s="187">
        <v>20038915.069999997</v>
      </c>
      <c r="RG5" s="187">
        <v>694816531.52999985</v>
      </c>
      <c r="RH5" s="187">
        <v>90125381.589999989</v>
      </c>
      <c r="RI5" s="187">
        <v>43957656.399999999</v>
      </c>
      <c r="RJ5" s="187">
        <v>54483043.75999999</v>
      </c>
      <c r="RK5" s="187">
        <v>64284231.829999983</v>
      </c>
      <c r="RL5" s="187">
        <v>50926270.929999985</v>
      </c>
      <c r="RM5" s="187">
        <v>130191668.06000002</v>
      </c>
      <c r="RN5" s="187">
        <v>49726993.659999982</v>
      </c>
      <c r="RO5" s="187">
        <v>57911289.799999997</v>
      </c>
      <c r="RP5" s="187">
        <v>108433673.72000003</v>
      </c>
      <c r="RQ5" s="187">
        <v>129697248.53999995</v>
      </c>
      <c r="RR5" s="187">
        <v>17102327.560000006</v>
      </c>
      <c r="RS5" s="187">
        <v>25223879.410000011</v>
      </c>
      <c r="RT5" s="187">
        <v>51205989.80999998</v>
      </c>
      <c r="RU5" s="187">
        <v>29878801.340000011</v>
      </c>
      <c r="RV5" s="187">
        <v>27146883.70999999</v>
      </c>
      <c r="RW5" s="187">
        <v>34240641.519999988</v>
      </c>
      <c r="RX5" s="187">
        <v>22789989.340000011</v>
      </c>
      <c r="RY5" s="187">
        <v>22956881.52</v>
      </c>
      <c r="RZ5" s="187">
        <v>26509869.329999998</v>
      </c>
      <c r="SA5" s="187">
        <v>123995110.29000011</v>
      </c>
      <c r="SB5" s="187">
        <v>39448501.700000003</v>
      </c>
      <c r="SC5" s="187">
        <v>39242986.37999998</v>
      </c>
      <c r="SD5" s="187">
        <v>29658905.169999998</v>
      </c>
      <c r="SE5" s="187">
        <v>31804065.150000002</v>
      </c>
      <c r="SF5" s="187">
        <v>32847959.660000008</v>
      </c>
      <c r="SG5" s="187">
        <v>53143511.189999998</v>
      </c>
      <c r="SH5" s="187">
        <v>78385776.110000029</v>
      </c>
      <c r="SI5" s="187">
        <v>44722526.810000002</v>
      </c>
      <c r="SJ5" s="187">
        <v>50844253.499999978</v>
      </c>
      <c r="SK5" s="187">
        <v>75080738.969999969</v>
      </c>
      <c r="SL5" s="187">
        <v>19770656.900000006</v>
      </c>
      <c r="SM5" s="187">
        <v>231391872.47000006</v>
      </c>
      <c r="SN5" s="187">
        <v>51771870.710000023</v>
      </c>
      <c r="SO5" s="187">
        <v>70326843.140000001</v>
      </c>
      <c r="SP5" s="187">
        <v>81097721.609999985</v>
      </c>
      <c r="SQ5" s="187">
        <v>42447919.100000009</v>
      </c>
      <c r="SR5" s="187">
        <v>51791334.290000029</v>
      </c>
      <c r="SS5" s="187">
        <v>36127890.290000007</v>
      </c>
      <c r="ST5" s="187">
        <v>22469811.650000002</v>
      </c>
      <c r="SU5" s="187">
        <v>383020742.98999989</v>
      </c>
      <c r="SV5" s="187">
        <v>34560286.029999986</v>
      </c>
      <c r="SW5" s="187">
        <v>60755028.729999997</v>
      </c>
      <c r="SX5" s="187">
        <v>47466437.440000013</v>
      </c>
      <c r="SY5" s="187">
        <v>22033343.149999995</v>
      </c>
      <c r="SZ5" s="187">
        <v>27995361.059999995</v>
      </c>
      <c r="TA5" s="187">
        <v>24088397.240000002</v>
      </c>
      <c r="TB5" s="187">
        <v>93384305.200000003</v>
      </c>
      <c r="TC5" s="187">
        <v>32373905.599999998</v>
      </c>
      <c r="TD5" s="187">
        <v>27884392.719999988</v>
      </c>
      <c r="TE5" s="187">
        <v>51330693.800000004</v>
      </c>
      <c r="TF5" s="187">
        <v>59172955.370000005</v>
      </c>
      <c r="TG5" s="187">
        <v>38608313.930000007</v>
      </c>
      <c r="TH5" s="187">
        <v>26057002.780000009</v>
      </c>
      <c r="TI5" s="187">
        <v>672754430.98000002</v>
      </c>
      <c r="TJ5" s="187">
        <v>44530417.770000011</v>
      </c>
      <c r="TK5" s="187">
        <v>27166104.320000004</v>
      </c>
      <c r="TL5" s="187">
        <v>59557360.320000008</v>
      </c>
      <c r="TM5" s="187">
        <v>46778266.030000009</v>
      </c>
      <c r="TN5" s="187">
        <v>37931867.689999998</v>
      </c>
      <c r="TO5" s="187">
        <v>15907729.960000001</v>
      </c>
      <c r="TP5" s="187">
        <v>158907663.34</v>
      </c>
      <c r="TQ5" s="187">
        <v>33218561.32</v>
      </c>
      <c r="TR5" s="187">
        <v>62096083.829999998</v>
      </c>
      <c r="TS5" s="187">
        <v>71928397.809999987</v>
      </c>
      <c r="TT5" s="187">
        <v>31223605.48</v>
      </c>
      <c r="TU5" s="187">
        <v>24704860.260000002</v>
      </c>
      <c r="TV5" s="187">
        <v>29674847.920000009</v>
      </c>
      <c r="TW5" s="187">
        <v>33778079.290000014</v>
      </c>
      <c r="TX5" s="187">
        <v>32680571.349999987</v>
      </c>
      <c r="TY5" s="187">
        <v>193274458.77000007</v>
      </c>
      <c r="TZ5" s="187">
        <v>37352095.699999996</v>
      </c>
      <c r="UA5" s="187">
        <v>277206410.72000003</v>
      </c>
      <c r="UB5" s="187">
        <v>81180743.49000001</v>
      </c>
      <c r="UC5" s="187">
        <v>27924243.639999993</v>
      </c>
      <c r="UD5" s="187">
        <v>33961718.439999998</v>
      </c>
      <c r="UE5" s="187">
        <v>199233992.78999993</v>
      </c>
      <c r="UF5" s="187">
        <v>26445593.240000006</v>
      </c>
      <c r="UG5" s="187">
        <v>16058165.940000003</v>
      </c>
      <c r="UH5" s="187">
        <v>26882358.140000012</v>
      </c>
      <c r="UI5" s="187">
        <v>41528843.899999999</v>
      </c>
      <c r="UJ5" s="187">
        <v>210815002.75999984</v>
      </c>
      <c r="UK5" s="187">
        <v>75748976.939999983</v>
      </c>
      <c r="UL5" s="187">
        <v>51153729.339999974</v>
      </c>
      <c r="UM5" s="187">
        <v>82866009.709999993</v>
      </c>
      <c r="UN5" s="187">
        <v>68379607.799999982</v>
      </c>
      <c r="UO5" s="187">
        <v>44874515.989999987</v>
      </c>
      <c r="UP5" s="187">
        <v>1030169949.9899999</v>
      </c>
      <c r="UQ5" s="187">
        <v>70312670</v>
      </c>
      <c r="UR5" s="187">
        <v>67016971.219999999</v>
      </c>
      <c r="US5" s="187">
        <v>190990650.54000005</v>
      </c>
      <c r="UT5" s="187">
        <v>8820880.5800000001</v>
      </c>
      <c r="UU5" s="187">
        <v>50878042.830000013</v>
      </c>
      <c r="UV5" s="187">
        <v>116552377.89999999</v>
      </c>
      <c r="UW5" s="187">
        <v>34576115.890000001</v>
      </c>
      <c r="UX5" s="187">
        <v>46142135.509999998</v>
      </c>
      <c r="UY5" s="187">
        <v>53245251.61999999</v>
      </c>
      <c r="UZ5" s="187">
        <v>66462102.010000005</v>
      </c>
      <c r="VA5" s="187">
        <v>124057057.00000003</v>
      </c>
      <c r="VB5" s="187">
        <v>75655995.87999998</v>
      </c>
      <c r="VC5" s="187">
        <v>114501968.25</v>
      </c>
      <c r="VD5" s="187">
        <v>33079457.039999995</v>
      </c>
      <c r="VE5" s="187">
        <v>28808472.540000003</v>
      </c>
      <c r="VF5" s="187">
        <v>33043144.520000003</v>
      </c>
      <c r="VG5" s="187">
        <v>31433005.300000012</v>
      </c>
      <c r="VH5" s="187">
        <v>138368900.9900001</v>
      </c>
      <c r="VI5" s="187">
        <v>31198214.90000001</v>
      </c>
      <c r="VJ5" s="187">
        <v>32003275.819999989</v>
      </c>
      <c r="VK5" s="187">
        <v>14932806.209999999</v>
      </c>
      <c r="VL5" s="187">
        <v>523128725.31000042</v>
      </c>
      <c r="VM5" s="187">
        <v>40020149.160000011</v>
      </c>
      <c r="VN5" s="187">
        <v>37125074.42999997</v>
      </c>
      <c r="VO5" s="187">
        <v>99035910.970000014</v>
      </c>
      <c r="VP5" s="187">
        <v>109410977.50999998</v>
      </c>
      <c r="VQ5" s="187">
        <v>63289057.059999987</v>
      </c>
      <c r="VR5" s="187">
        <v>52604248.860000029</v>
      </c>
      <c r="VS5" s="187">
        <v>46760270.370000005</v>
      </c>
      <c r="VT5" s="187">
        <v>56916838.739999995</v>
      </c>
      <c r="VU5" s="187">
        <v>168224989.40000004</v>
      </c>
      <c r="VV5" s="187">
        <v>47251444.039999999</v>
      </c>
      <c r="VW5" s="187">
        <v>97360072.179999992</v>
      </c>
      <c r="VX5" s="187">
        <v>63422905.389999986</v>
      </c>
      <c r="VY5" s="187">
        <v>41427341.899999999</v>
      </c>
      <c r="VZ5" s="187">
        <v>24605964.499999989</v>
      </c>
      <c r="WA5" s="187">
        <v>1455306862.2599998</v>
      </c>
      <c r="WB5" s="187">
        <v>83022154.669999987</v>
      </c>
      <c r="WC5" s="187">
        <v>65096723.819999985</v>
      </c>
      <c r="WD5" s="187">
        <v>57884771.249999978</v>
      </c>
      <c r="WE5" s="187">
        <v>35085025.190000005</v>
      </c>
      <c r="WF5" s="187">
        <v>60729663.610000029</v>
      </c>
      <c r="WG5" s="187">
        <v>70633261.99000001</v>
      </c>
      <c r="WH5" s="187">
        <v>101564048.03</v>
      </c>
      <c r="WI5" s="187">
        <v>56208388.920000054</v>
      </c>
      <c r="WJ5" s="187">
        <v>86246459.719999999</v>
      </c>
      <c r="WK5" s="187">
        <v>40887899.339999989</v>
      </c>
      <c r="WL5" s="187">
        <v>130337535.00000003</v>
      </c>
      <c r="WM5" s="187">
        <v>66681131.749999978</v>
      </c>
      <c r="WN5" s="187">
        <v>66182445.670000002</v>
      </c>
      <c r="WO5" s="187">
        <v>163064874.73999995</v>
      </c>
      <c r="WP5" s="187">
        <v>66419798.749999993</v>
      </c>
      <c r="WQ5" s="187">
        <v>70993798.48999998</v>
      </c>
      <c r="WR5" s="187">
        <v>60599432.129999995</v>
      </c>
      <c r="WS5" s="187">
        <v>33543642.419999998</v>
      </c>
      <c r="WT5" s="187">
        <v>113434432.36000004</v>
      </c>
      <c r="WU5" s="187">
        <v>210369236.68000013</v>
      </c>
      <c r="WV5" s="187">
        <v>56991770.479999982</v>
      </c>
      <c r="WW5" s="187">
        <v>37536930.100000009</v>
      </c>
      <c r="WX5" s="187">
        <v>33275748.16</v>
      </c>
      <c r="WY5" s="187">
        <v>43765830.49000001</v>
      </c>
      <c r="WZ5" s="187">
        <v>51532527.530000001</v>
      </c>
      <c r="XA5" s="187">
        <v>37640306.079999998</v>
      </c>
      <c r="XB5" s="187">
        <v>46943899.810000002</v>
      </c>
      <c r="XC5" s="187">
        <v>181641653.47999999</v>
      </c>
      <c r="XD5" s="187">
        <v>27236973.84</v>
      </c>
      <c r="XE5" s="187">
        <v>26356089.309999995</v>
      </c>
      <c r="XF5" s="187">
        <v>24939767.699999999</v>
      </c>
      <c r="XG5" s="187">
        <v>27224658.230000004</v>
      </c>
      <c r="XH5" s="187">
        <v>1046074120.5400003</v>
      </c>
      <c r="XI5" s="187">
        <v>76256443.25</v>
      </c>
      <c r="XJ5" s="187">
        <v>105924424.27999996</v>
      </c>
      <c r="XK5" s="187">
        <v>225054342.83000001</v>
      </c>
      <c r="XL5" s="187">
        <v>71074747.899999991</v>
      </c>
      <c r="XM5" s="187">
        <v>80408410.949999988</v>
      </c>
      <c r="XN5" s="187">
        <v>137357290.92000005</v>
      </c>
      <c r="XO5" s="187">
        <v>88992238.259999976</v>
      </c>
      <c r="XP5" s="187">
        <v>52881974.079999983</v>
      </c>
      <c r="XQ5" s="187">
        <v>120409730.70000002</v>
      </c>
      <c r="XR5" s="187">
        <v>138664532.02999997</v>
      </c>
      <c r="XS5" s="187">
        <v>44741815.249999985</v>
      </c>
      <c r="XT5" s="187">
        <v>28814075.369999994</v>
      </c>
      <c r="XU5" s="187">
        <v>59105497.370000005</v>
      </c>
      <c r="XV5" s="187">
        <v>53153762.660000011</v>
      </c>
      <c r="XW5" s="187">
        <v>40867835.590000004</v>
      </c>
      <c r="XX5" s="187">
        <v>31139797.609999999</v>
      </c>
      <c r="XY5" s="187">
        <v>45018744.929999992</v>
      </c>
      <c r="XZ5" s="187">
        <v>34440868.249999993</v>
      </c>
      <c r="YA5" s="187">
        <v>39320675.450000003</v>
      </c>
      <c r="YB5" s="187">
        <v>40998224.600000009</v>
      </c>
      <c r="YC5" s="187">
        <v>45020180.149999999</v>
      </c>
      <c r="YD5" s="187">
        <v>43998782.969999991</v>
      </c>
      <c r="YE5" s="187">
        <v>569154557.08999991</v>
      </c>
      <c r="YF5" s="187">
        <v>54454848.139999971</v>
      </c>
      <c r="YG5" s="187">
        <v>104610810.51000001</v>
      </c>
      <c r="YH5" s="187">
        <v>46778659.229999997</v>
      </c>
      <c r="YI5" s="187">
        <v>247324277.23999995</v>
      </c>
      <c r="YJ5" s="187">
        <v>63302872.469999999</v>
      </c>
      <c r="YK5" s="187">
        <v>99632032.330000013</v>
      </c>
      <c r="YL5" s="187">
        <v>37234119.380000003</v>
      </c>
      <c r="YM5" s="187">
        <v>183312504.23000005</v>
      </c>
      <c r="YN5" s="187">
        <v>141393712.34</v>
      </c>
      <c r="YO5" s="187">
        <v>79201203.379999995</v>
      </c>
      <c r="YP5" s="187">
        <v>51911038.350000009</v>
      </c>
      <c r="YQ5" s="187">
        <v>44897680.790000007</v>
      </c>
      <c r="YR5" s="187">
        <v>47596417.260000005</v>
      </c>
      <c r="YS5" s="187">
        <v>40267273.199999996</v>
      </c>
      <c r="YT5" s="187">
        <v>54076133</v>
      </c>
      <c r="YU5" s="187">
        <v>42721854.279999994</v>
      </c>
      <c r="YV5" s="187">
        <v>186354566.89000005</v>
      </c>
      <c r="YW5" s="187">
        <v>35573706.840000011</v>
      </c>
      <c r="YX5" s="187">
        <v>38446027.099999972</v>
      </c>
      <c r="YY5" s="187">
        <v>43518646.100000016</v>
      </c>
      <c r="YZ5" s="187">
        <v>38013936.670000002</v>
      </c>
      <c r="ZA5" s="187">
        <v>21785268.890000001</v>
      </c>
      <c r="ZB5" s="187">
        <v>23574731.580000006</v>
      </c>
      <c r="ZC5" s="187">
        <v>211326419.81000012</v>
      </c>
      <c r="ZD5" s="187">
        <v>22225921.969999999</v>
      </c>
      <c r="ZE5" s="187">
        <v>50756188.070000008</v>
      </c>
      <c r="ZF5" s="187">
        <v>40364207.830000006</v>
      </c>
      <c r="ZG5" s="187">
        <v>30958994.960000001</v>
      </c>
      <c r="ZH5" s="187">
        <v>34719099.989999995</v>
      </c>
      <c r="ZI5" s="187">
        <v>22022112.59</v>
      </c>
      <c r="ZJ5" s="187">
        <v>24366380.349999983</v>
      </c>
      <c r="ZK5" s="187">
        <v>75296767.469999999</v>
      </c>
      <c r="ZL5" s="187">
        <v>603845655.83000016</v>
      </c>
      <c r="ZM5" s="187">
        <v>29099620.860000011</v>
      </c>
      <c r="ZN5" s="187">
        <v>83986592.439999938</v>
      </c>
      <c r="ZO5" s="187">
        <v>201847191.62</v>
      </c>
      <c r="ZP5" s="187">
        <v>106446042.32999995</v>
      </c>
      <c r="ZQ5" s="187">
        <v>36928494.580000006</v>
      </c>
      <c r="ZR5" s="187">
        <v>50245979.529999994</v>
      </c>
      <c r="ZS5" s="187">
        <v>84518725.76000005</v>
      </c>
      <c r="ZT5" s="187">
        <v>75969068.849999994</v>
      </c>
      <c r="ZU5" s="187">
        <v>101940226.56000005</v>
      </c>
      <c r="ZV5" s="187">
        <v>23059516.899999995</v>
      </c>
      <c r="ZW5" s="187">
        <v>27191057.63000001</v>
      </c>
      <c r="ZX5" s="187">
        <v>40567240.840000004</v>
      </c>
      <c r="ZY5" s="187">
        <v>54649084.529999994</v>
      </c>
      <c r="ZZ5" s="187">
        <v>43619629.710000008</v>
      </c>
      <c r="AAA5" s="187">
        <v>49781815.510000013</v>
      </c>
      <c r="AAB5" s="187">
        <v>46234409.70000001</v>
      </c>
      <c r="AAC5" s="187">
        <v>28873990.210000001</v>
      </c>
      <c r="AAD5" s="187">
        <v>37093451.140000015</v>
      </c>
      <c r="AAE5" s="187">
        <v>36760987.970000021</v>
      </c>
      <c r="AAF5" s="187">
        <v>25378959.099999998</v>
      </c>
      <c r="AAG5" s="187">
        <v>24126405.170000002</v>
      </c>
      <c r="AAH5" s="187">
        <v>187327529.26999992</v>
      </c>
      <c r="AAI5" s="187">
        <v>36343956.939999983</v>
      </c>
      <c r="AAJ5" s="187">
        <v>44341823.739999995</v>
      </c>
      <c r="AAK5" s="187">
        <v>22794148.719999999</v>
      </c>
      <c r="AAL5" s="187">
        <v>28528094.780000001</v>
      </c>
      <c r="AAM5" s="187">
        <v>50329848.019999996</v>
      </c>
      <c r="AAN5" s="187">
        <v>35147616.919999994</v>
      </c>
      <c r="AAO5" s="187">
        <v>865338992.00999963</v>
      </c>
      <c r="AAP5" s="187">
        <v>52228150.890000015</v>
      </c>
      <c r="AAQ5" s="187">
        <v>34986978.250000007</v>
      </c>
      <c r="AAR5" s="187">
        <v>73518041.639999986</v>
      </c>
      <c r="AAS5" s="187">
        <v>65857828.31000001</v>
      </c>
      <c r="AAT5" s="187">
        <v>46272899.699999996</v>
      </c>
      <c r="AAU5" s="187">
        <v>59745521.610000022</v>
      </c>
      <c r="AAV5" s="187">
        <v>77889288.26000005</v>
      </c>
      <c r="AAW5" s="187">
        <v>131215599.11000001</v>
      </c>
      <c r="AAX5" s="187">
        <v>45626820.920000002</v>
      </c>
      <c r="AAY5" s="187">
        <v>67908293.189999998</v>
      </c>
      <c r="AAZ5" s="187">
        <v>193281944.58000001</v>
      </c>
      <c r="ABA5" s="187">
        <v>107974416.59</v>
      </c>
      <c r="ABB5" s="187">
        <v>24775538.590000004</v>
      </c>
      <c r="ABC5" s="187">
        <v>50626606.55999998</v>
      </c>
      <c r="ABD5" s="187">
        <v>37291090.740000017</v>
      </c>
      <c r="ABE5" s="187">
        <v>29920579.560000002</v>
      </c>
      <c r="ABF5" s="187">
        <v>53896608.350000009</v>
      </c>
      <c r="ABG5" s="187">
        <v>26773680.139999997</v>
      </c>
      <c r="ABH5" s="187">
        <v>270780994.42000008</v>
      </c>
      <c r="ABI5" s="187">
        <v>203974017.81</v>
      </c>
      <c r="ABJ5" s="187">
        <v>38227255.619999997</v>
      </c>
      <c r="ABK5" s="187">
        <v>27826715.890000008</v>
      </c>
      <c r="ABL5" s="187">
        <v>30141780.079999983</v>
      </c>
      <c r="ABM5" s="187">
        <v>35110364.140000001</v>
      </c>
      <c r="ABN5" s="187">
        <v>26019722.689999998</v>
      </c>
      <c r="ABO5" s="187">
        <v>238341471.82000002</v>
      </c>
      <c r="ABP5" s="187">
        <v>52535640.510000005</v>
      </c>
      <c r="ABQ5" s="187">
        <v>29352207.539999995</v>
      </c>
      <c r="ABR5" s="187">
        <v>71202076.349999994</v>
      </c>
      <c r="ABS5" s="187">
        <v>63448891.690000013</v>
      </c>
      <c r="ABT5" s="187">
        <v>38475245.299999997</v>
      </c>
      <c r="ABU5" s="187">
        <v>38943740.860000007</v>
      </c>
      <c r="ABV5" s="187">
        <v>49919947.719999991</v>
      </c>
      <c r="ABW5" s="187">
        <v>16086461.9</v>
      </c>
      <c r="ABX5" s="187">
        <v>367896212.8299998</v>
      </c>
      <c r="ABY5" s="187">
        <v>16809036.399999999</v>
      </c>
      <c r="ABZ5" s="187">
        <v>64433818.939999968</v>
      </c>
      <c r="ACA5" s="187">
        <v>25166697.850000013</v>
      </c>
      <c r="ACB5" s="187">
        <v>20076949.220000003</v>
      </c>
      <c r="ACC5" s="187">
        <v>67038892.529999979</v>
      </c>
      <c r="ACD5" s="187">
        <v>20127334.329999998</v>
      </c>
      <c r="ACE5" s="187">
        <v>24480177.609999996</v>
      </c>
      <c r="ACF5" s="187">
        <v>31144392.370000012</v>
      </c>
      <c r="ACG5" s="187">
        <v>59420803.560000017</v>
      </c>
      <c r="ACH5" s="187">
        <v>24457573.04999999</v>
      </c>
      <c r="ACI5" s="187">
        <v>666102335.77999985</v>
      </c>
      <c r="ACJ5" s="187">
        <v>25801213.75</v>
      </c>
      <c r="ACK5" s="187">
        <v>28609688.210000005</v>
      </c>
      <c r="ACL5" s="187">
        <v>53691987.660000011</v>
      </c>
      <c r="ACM5" s="187">
        <v>32591367.850000005</v>
      </c>
      <c r="ACN5" s="187">
        <v>34394313.430000007</v>
      </c>
      <c r="ACO5" s="187">
        <v>56249896.75</v>
      </c>
      <c r="ACP5" s="187">
        <v>186107731.24000001</v>
      </c>
      <c r="ACQ5" s="187">
        <v>208928072.90000001</v>
      </c>
      <c r="ACR5" s="187">
        <v>28249594.440000013</v>
      </c>
      <c r="ACS5" s="187">
        <v>64575864.909999996</v>
      </c>
      <c r="ACT5" s="187">
        <v>56258638.109999985</v>
      </c>
      <c r="ACU5" s="187">
        <v>50773688.489999972</v>
      </c>
      <c r="ACV5" s="187">
        <v>189419053.45000002</v>
      </c>
      <c r="ACW5" s="187">
        <v>30174866.860000007</v>
      </c>
      <c r="ACX5" s="187">
        <v>42200530.280000001</v>
      </c>
      <c r="ACY5" s="187">
        <v>45692295.260000005</v>
      </c>
      <c r="ACZ5" s="187">
        <v>24376389.260000002</v>
      </c>
      <c r="ADA5" s="187">
        <v>23542803.339999996</v>
      </c>
      <c r="ADB5" s="187">
        <v>26442974.700000003</v>
      </c>
      <c r="ADC5" s="187">
        <v>26911917.179999992</v>
      </c>
      <c r="ADD5" s="187">
        <v>31721763.5</v>
      </c>
      <c r="ADE5" s="187">
        <v>32819154.170000002</v>
      </c>
      <c r="ADF5" s="187">
        <v>71536120.670000061</v>
      </c>
      <c r="ADG5" s="187">
        <v>58788037.000000052</v>
      </c>
      <c r="ADH5" s="187">
        <v>19304383.979999997</v>
      </c>
      <c r="ADI5" s="187">
        <v>9404852.9499999974</v>
      </c>
      <c r="ADJ5" s="187">
        <v>14737202.410000002</v>
      </c>
      <c r="ADK5" s="187">
        <v>9294114.4600000009</v>
      </c>
      <c r="ADL5" s="187">
        <v>18281469.550000008</v>
      </c>
      <c r="ADM5" s="187">
        <v>17711527.579999991</v>
      </c>
      <c r="ADN5" s="187">
        <v>32477147.680000003</v>
      </c>
      <c r="ADO5" s="187">
        <v>390733554.68000007</v>
      </c>
      <c r="ADP5" s="187">
        <v>44485230.739999995</v>
      </c>
      <c r="ADQ5" s="187">
        <v>65909201.929999992</v>
      </c>
      <c r="ADR5" s="187">
        <v>58797229.650000006</v>
      </c>
      <c r="ADS5" s="187">
        <v>121985364.75999996</v>
      </c>
      <c r="ADT5" s="187">
        <v>11890499.389999999</v>
      </c>
      <c r="ADU5" s="187">
        <v>18732665.93</v>
      </c>
      <c r="ADV5" s="187">
        <v>24274790.860000003</v>
      </c>
      <c r="ADW5" s="187">
        <v>15794298.630000003</v>
      </c>
      <c r="ADX5" s="187">
        <v>16775773.77</v>
      </c>
      <c r="ADY5" s="187">
        <v>532115430.41000015</v>
      </c>
      <c r="ADZ5" s="187">
        <v>78003001.39000003</v>
      </c>
      <c r="AEA5" s="187">
        <v>101294654.37</v>
      </c>
      <c r="AEB5" s="187">
        <v>29569886.190000009</v>
      </c>
      <c r="AEC5" s="187">
        <v>37261670.07</v>
      </c>
      <c r="AED5" s="187">
        <v>44600516.639999993</v>
      </c>
      <c r="AEE5" s="187">
        <v>41645805.640000015</v>
      </c>
      <c r="AEF5" s="187">
        <v>38843028.289999992</v>
      </c>
      <c r="AEG5" s="187">
        <v>25780562.98</v>
      </c>
      <c r="AEH5" s="187">
        <v>42383581.349999994</v>
      </c>
      <c r="AEI5" s="187">
        <v>25654577.779999994</v>
      </c>
      <c r="AEJ5" s="187">
        <v>58600371.480000019</v>
      </c>
      <c r="AEK5" s="187">
        <v>22394840.930000007</v>
      </c>
      <c r="AEL5" s="187">
        <v>45596603.380000003</v>
      </c>
      <c r="AEM5" s="187">
        <v>49387140.089999989</v>
      </c>
      <c r="AEN5" s="187">
        <v>34679605.11999999</v>
      </c>
      <c r="AEO5" s="187">
        <v>33847461.749999993</v>
      </c>
      <c r="AEP5" s="187">
        <v>71595654.959999993</v>
      </c>
      <c r="AEQ5" s="187">
        <v>23064729.399999999</v>
      </c>
      <c r="AER5" s="187">
        <v>38920813.939999983</v>
      </c>
      <c r="AES5" s="187">
        <v>344662249.40000015</v>
      </c>
      <c r="AET5" s="187">
        <v>73473511.36999999</v>
      </c>
      <c r="AEU5" s="187">
        <v>63891463.690000027</v>
      </c>
      <c r="AEV5" s="187">
        <v>58714816.209999986</v>
      </c>
      <c r="AEW5" s="187">
        <v>34992440.729999997</v>
      </c>
      <c r="AEX5" s="187">
        <v>94464217.219999999</v>
      </c>
      <c r="AEY5" s="187">
        <v>40842563.989999987</v>
      </c>
      <c r="AEZ5" s="187">
        <v>47244324.949999981</v>
      </c>
      <c r="AFA5" s="187">
        <v>37240968.670000017</v>
      </c>
      <c r="AFB5" s="187">
        <v>24861508.989999995</v>
      </c>
      <c r="AFC5" s="187">
        <v>281981791.15000004</v>
      </c>
      <c r="AFD5" s="187">
        <v>148625317.21000004</v>
      </c>
      <c r="AFE5" s="187">
        <v>79410546.030000016</v>
      </c>
      <c r="AFF5" s="187">
        <v>60496012.449999996</v>
      </c>
      <c r="AFG5" s="187">
        <v>87797570.209999993</v>
      </c>
      <c r="AFH5" s="187">
        <v>78286183.050000012</v>
      </c>
      <c r="AFI5" s="187">
        <v>50404824.349999964</v>
      </c>
      <c r="AFJ5" s="187">
        <v>58711482.189999975</v>
      </c>
      <c r="AFK5" s="187">
        <v>36051760.429999992</v>
      </c>
      <c r="AFL5" s="187">
        <v>56442208.819999993</v>
      </c>
      <c r="AFM5" s="187">
        <v>48642148.219999999</v>
      </c>
      <c r="AFN5" s="187">
        <v>49769363.739999995</v>
      </c>
      <c r="AFO5" s="187">
        <v>46166168.239999995</v>
      </c>
      <c r="AFP5" s="187">
        <v>250417705.13000003</v>
      </c>
      <c r="AFQ5" s="187">
        <v>65438481.970000044</v>
      </c>
      <c r="AFR5" s="187">
        <v>64567642.720000014</v>
      </c>
      <c r="AFS5" s="187">
        <v>47435631.210000008</v>
      </c>
      <c r="AFT5" s="187">
        <v>58742144.310000025</v>
      </c>
      <c r="AFU5" s="187">
        <v>45304366.330000013</v>
      </c>
      <c r="AFV5" s="187">
        <v>33275241.189999983</v>
      </c>
      <c r="AFW5" s="187">
        <v>78289741.249999985</v>
      </c>
      <c r="AFX5" s="187">
        <v>82026652.809999987</v>
      </c>
      <c r="AFY5" s="187">
        <v>35822792.080000006</v>
      </c>
      <c r="AFZ5" s="187">
        <v>83402131.350000024</v>
      </c>
      <c r="AGA5" s="187">
        <v>41129779.300000004</v>
      </c>
      <c r="AGB5" s="187">
        <v>232294658.42999986</v>
      </c>
      <c r="AGC5" s="187">
        <v>39654370.229999989</v>
      </c>
      <c r="AGD5" s="187">
        <v>41130940.520000011</v>
      </c>
      <c r="AGE5" s="187">
        <v>39224710.939999983</v>
      </c>
      <c r="AGF5" s="187">
        <v>74369556.99000001</v>
      </c>
      <c r="AGG5" s="187">
        <v>42401169.719999984</v>
      </c>
      <c r="AGH5" s="187">
        <v>15386943.66</v>
      </c>
      <c r="AGI5" s="187">
        <v>41692575.24000001</v>
      </c>
      <c r="AGJ5" s="187">
        <v>27326715.140000008</v>
      </c>
      <c r="AGK5" s="187">
        <v>37959190.759999983</v>
      </c>
      <c r="AGL5" s="187">
        <v>29945152.309999999</v>
      </c>
      <c r="AGM5" s="187">
        <v>433287262.60999995</v>
      </c>
      <c r="AGN5" s="187">
        <v>90316885.739999995</v>
      </c>
      <c r="AGO5" s="187">
        <v>59332145.329999998</v>
      </c>
      <c r="AGP5" s="187">
        <v>37928446.350000009</v>
      </c>
      <c r="AGQ5" s="187">
        <v>89213359.310000002</v>
      </c>
      <c r="AGR5" s="187">
        <v>60785238.800000012</v>
      </c>
      <c r="AGS5" s="187">
        <v>32977666.960000012</v>
      </c>
      <c r="AGT5" s="187">
        <v>46566220.630000003</v>
      </c>
      <c r="AGU5" s="187">
        <v>618579985.91000044</v>
      </c>
      <c r="AGV5" s="187">
        <v>347644959.86999995</v>
      </c>
      <c r="AGW5" s="187">
        <v>33690899.519999996</v>
      </c>
      <c r="AGX5" s="187">
        <v>84398954.439999968</v>
      </c>
      <c r="AGY5" s="187">
        <v>117046426.04000001</v>
      </c>
      <c r="AGZ5" s="187">
        <v>73706039.139999986</v>
      </c>
      <c r="AHA5" s="187">
        <v>73263069.199999988</v>
      </c>
      <c r="AHB5" s="187">
        <v>66088519.819999993</v>
      </c>
      <c r="AHC5" s="187">
        <v>24302076.989999998</v>
      </c>
      <c r="AHD5" s="187">
        <v>41562956.960000001</v>
      </c>
      <c r="AHE5" s="187">
        <v>54550143.800000012</v>
      </c>
      <c r="AHF5" s="187">
        <v>23939178.409999996</v>
      </c>
      <c r="AHG5" s="187">
        <v>27978556.589999996</v>
      </c>
      <c r="AHH5" s="187">
        <v>34728755.109999999</v>
      </c>
      <c r="AHI5" s="187">
        <v>29506584.54999999</v>
      </c>
      <c r="AHJ5" s="187">
        <v>35937012.830000006</v>
      </c>
      <c r="AHK5" s="187">
        <v>33849030.18</v>
      </c>
      <c r="AHL5" s="187">
        <v>147858636.98999995</v>
      </c>
      <c r="AHM5" s="187">
        <v>28521161.299999982</v>
      </c>
      <c r="AHN5" s="187">
        <v>32100351.570000008</v>
      </c>
      <c r="AHO5" s="187">
        <v>33273528.289999995</v>
      </c>
      <c r="AHP5" s="188">
        <v>63925633.910000004</v>
      </c>
      <c r="AHQ5" s="222">
        <v>27575055.779999986</v>
      </c>
      <c r="AHR5" s="264">
        <v>25453417.759999998</v>
      </c>
      <c r="AHS5" s="222">
        <v>75653594606.502701</v>
      </c>
      <c r="AHT5" s="184" t="b">
        <f>AHU5=B5</f>
        <v>1</v>
      </c>
      <c r="AHU5" s="184" t="s">
        <v>0</v>
      </c>
    </row>
    <row r="6" spans="2:905" ht="23.5" customHeight="1">
      <c r="B6" s="183" t="s">
        <v>2</v>
      </c>
      <c r="C6" s="184" t="s">
        <v>3</v>
      </c>
      <c r="D6" s="188">
        <v>2403150</v>
      </c>
      <c r="E6" s="188">
        <v>773950</v>
      </c>
      <c r="F6" s="188">
        <v>673400</v>
      </c>
      <c r="G6" s="188">
        <v>153400</v>
      </c>
      <c r="H6" s="188">
        <v>581850</v>
      </c>
      <c r="I6" s="188">
        <v>244750</v>
      </c>
      <c r="J6" s="188">
        <v>355400</v>
      </c>
      <c r="K6" s="188">
        <v>365700</v>
      </c>
      <c r="L6" s="188">
        <v>424350</v>
      </c>
      <c r="M6" s="188">
        <v>313200</v>
      </c>
      <c r="N6" s="188">
        <v>81450</v>
      </c>
      <c r="O6" s="188">
        <v>124081.42</v>
      </c>
      <c r="P6" s="188">
        <v>193450</v>
      </c>
      <c r="Q6" s="188">
        <v>223950</v>
      </c>
      <c r="R6" s="188">
        <v>158100</v>
      </c>
      <c r="S6" s="188">
        <v>187550</v>
      </c>
      <c r="T6" s="188">
        <v>175300</v>
      </c>
      <c r="U6" s="188">
        <v>90650</v>
      </c>
      <c r="V6" s="188">
        <v>1000953</v>
      </c>
      <c r="W6" s="188">
        <v>339600</v>
      </c>
      <c r="X6" s="188">
        <v>120550</v>
      </c>
      <c r="Y6" s="188">
        <v>59800</v>
      </c>
      <c r="Z6" s="188">
        <v>521500</v>
      </c>
      <c r="AA6" s="188">
        <v>47150</v>
      </c>
      <c r="AB6" s="188">
        <v>95400</v>
      </c>
      <c r="AC6" s="188">
        <v>311250</v>
      </c>
      <c r="AD6" s="188">
        <v>96900</v>
      </c>
      <c r="AE6" s="188">
        <v>55650</v>
      </c>
      <c r="AF6" s="188">
        <v>306100</v>
      </c>
      <c r="AG6" s="188">
        <v>199950</v>
      </c>
      <c r="AH6" s="188">
        <v>236400</v>
      </c>
      <c r="AI6" s="188">
        <v>98820</v>
      </c>
      <c r="AJ6" s="188">
        <v>146500</v>
      </c>
      <c r="AK6" s="188">
        <v>96400</v>
      </c>
      <c r="AL6" s="188">
        <v>84850</v>
      </c>
      <c r="AM6" s="188">
        <v>148950</v>
      </c>
      <c r="AN6" s="188">
        <v>79500</v>
      </c>
      <c r="AO6" s="188">
        <v>25900</v>
      </c>
      <c r="AP6" s="188">
        <v>39450</v>
      </c>
      <c r="AQ6" s="188">
        <v>40450</v>
      </c>
      <c r="AR6" s="188">
        <v>81850</v>
      </c>
      <c r="AS6" s="188">
        <v>67350</v>
      </c>
      <c r="AT6" s="188">
        <v>1145300</v>
      </c>
      <c r="AU6" s="188">
        <v>48450</v>
      </c>
      <c r="AV6" s="188">
        <v>22050</v>
      </c>
      <c r="AW6" s="188">
        <v>50250</v>
      </c>
      <c r="AX6" s="188">
        <v>210900</v>
      </c>
      <c r="AY6" s="188">
        <v>190550</v>
      </c>
      <c r="AZ6" s="188">
        <v>146900</v>
      </c>
      <c r="BA6" s="188">
        <v>95450</v>
      </c>
      <c r="BB6" s="188">
        <v>26600</v>
      </c>
      <c r="BC6" s="188">
        <v>66400</v>
      </c>
      <c r="BD6" s="188">
        <v>82900</v>
      </c>
      <c r="BE6" s="188">
        <v>79850</v>
      </c>
      <c r="BF6" s="188">
        <v>174230</v>
      </c>
      <c r="BG6" s="188">
        <v>34250</v>
      </c>
      <c r="BH6" s="188">
        <v>74100</v>
      </c>
      <c r="BI6" s="188">
        <v>498950</v>
      </c>
      <c r="BJ6" s="188">
        <v>380250</v>
      </c>
      <c r="BK6" s="188">
        <v>201500</v>
      </c>
      <c r="BL6" s="188">
        <v>218200</v>
      </c>
      <c r="BM6" s="188">
        <v>77450</v>
      </c>
      <c r="BN6" s="188">
        <v>132250</v>
      </c>
      <c r="BO6" s="188">
        <v>119750</v>
      </c>
      <c r="BP6" s="188">
        <v>97450</v>
      </c>
      <c r="BQ6" s="188">
        <v>0</v>
      </c>
      <c r="BR6" s="188">
        <v>404650</v>
      </c>
      <c r="BS6" s="188">
        <v>163200</v>
      </c>
      <c r="BT6" s="188">
        <v>188500</v>
      </c>
      <c r="BU6" s="188">
        <v>305850</v>
      </c>
      <c r="BV6" s="188">
        <v>167850</v>
      </c>
      <c r="BW6" s="188">
        <v>103700</v>
      </c>
      <c r="BX6" s="188">
        <v>196700</v>
      </c>
      <c r="BY6" s="188">
        <v>199400</v>
      </c>
      <c r="BZ6" s="188">
        <v>49486</v>
      </c>
      <c r="CA6" s="188">
        <v>137650</v>
      </c>
      <c r="CB6" s="188">
        <v>129050</v>
      </c>
      <c r="CC6" s="188">
        <v>533844</v>
      </c>
      <c r="CD6" s="188">
        <v>95700</v>
      </c>
      <c r="CE6" s="188">
        <v>125100</v>
      </c>
      <c r="CF6" s="188">
        <v>121000</v>
      </c>
      <c r="CG6" s="188">
        <v>710000</v>
      </c>
      <c r="CH6" s="188">
        <v>170250</v>
      </c>
      <c r="CI6" s="188">
        <v>109250</v>
      </c>
      <c r="CJ6" s="188">
        <v>181600</v>
      </c>
      <c r="CK6" s="188">
        <v>36750</v>
      </c>
      <c r="CL6" s="188">
        <v>164550</v>
      </c>
      <c r="CM6" s="188">
        <v>41300</v>
      </c>
      <c r="CN6" s="188">
        <v>180600</v>
      </c>
      <c r="CO6" s="188">
        <v>81400</v>
      </c>
      <c r="CP6" s="188">
        <v>77600</v>
      </c>
      <c r="CQ6" s="188">
        <v>128150</v>
      </c>
      <c r="CR6" s="188">
        <v>122400</v>
      </c>
      <c r="CS6" s="188">
        <v>89150</v>
      </c>
      <c r="CT6" s="188">
        <v>226100</v>
      </c>
      <c r="CU6" s="188">
        <v>122100</v>
      </c>
      <c r="CV6" s="188">
        <v>23150</v>
      </c>
      <c r="CW6" s="188">
        <v>226000</v>
      </c>
      <c r="CX6" s="188">
        <v>16200</v>
      </c>
      <c r="CY6" s="188">
        <v>159850</v>
      </c>
      <c r="CZ6" s="188">
        <v>95150</v>
      </c>
      <c r="DA6" s="188">
        <v>36450</v>
      </c>
      <c r="DB6" s="188">
        <v>462750</v>
      </c>
      <c r="DC6" s="188">
        <v>549800</v>
      </c>
      <c r="DD6" s="188">
        <v>176750</v>
      </c>
      <c r="DE6" s="188">
        <v>181150</v>
      </c>
      <c r="DF6" s="188">
        <v>270550</v>
      </c>
      <c r="DG6" s="188">
        <v>700</v>
      </c>
      <c r="DH6" s="188">
        <v>171950</v>
      </c>
      <c r="DI6" s="188">
        <v>170350</v>
      </c>
      <c r="DJ6" s="188">
        <v>69850</v>
      </c>
      <c r="DK6" s="188">
        <v>729100</v>
      </c>
      <c r="DL6" s="188">
        <v>177350</v>
      </c>
      <c r="DM6" s="188">
        <v>155350</v>
      </c>
      <c r="DN6" s="188">
        <v>66750</v>
      </c>
      <c r="DO6" s="188">
        <v>262050</v>
      </c>
      <c r="DP6" s="188">
        <v>100350</v>
      </c>
      <c r="DQ6" s="188">
        <v>0</v>
      </c>
      <c r="DR6" s="188">
        <v>144250</v>
      </c>
      <c r="DS6" s="188">
        <v>218800</v>
      </c>
      <c r="DT6" s="188">
        <v>253000</v>
      </c>
      <c r="DU6" s="188">
        <v>355250</v>
      </c>
      <c r="DV6" s="188">
        <v>560000</v>
      </c>
      <c r="DW6" s="188">
        <v>579500</v>
      </c>
      <c r="DX6" s="188">
        <v>201350</v>
      </c>
      <c r="DY6" s="188">
        <v>326900</v>
      </c>
      <c r="DZ6" s="188">
        <v>121350</v>
      </c>
      <c r="EA6" s="188">
        <v>75400</v>
      </c>
      <c r="EB6" s="188">
        <v>107650</v>
      </c>
      <c r="EC6" s="188">
        <v>237400</v>
      </c>
      <c r="ED6" s="188">
        <v>415600</v>
      </c>
      <c r="EE6" s="188">
        <v>278450</v>
      </c>
      <c r="EF6" s="188">
        <v>117900</v>
      </c>
      <c r="EG6" s="188">
        <v>47150</v>
      </c>
      <c r="EH6" s="188">
        <v>169750</v>
      </c>
      <c r="EI6" s="188">
        <v>77950</v>
      </c>
      <c r="EJ6" s="188">
        <v>53150</v>
      </c>
      <c r="EK6" s="188">
        <v>116200</v>
      </c>
      <c r="EL6" s="188">
        <v>31000</v>
      </c>
      <c r="EM6" s="188">
        <v>0</v>
      </c>
      <c r="EN6" s="188">
        <v>2979000</v>
      </c>
      <c r="EO6" s="188">
        <v>511000</v>
      </c>
      <c r="EP6" s="188">
        <v>274900</v>
      </c>
      <c r="EQ6" s="188">
        <v>260800</v>
      </c>
      <c r="ER6" s="188">
        <v>186100</v>
      </c>
      <c r="ES6" s="188">
        <v>40450</v>
      </c>
      <c r="ET6" s="188">
        <v>262200</v>
      </c>
      <c r="EU6" s="188">
        <v>224750</v>
      </c>
      <c r="EV6" s="188">
        <v>346700</v>
      </c>
      <c r="EW6" s="188">
        <v>173350</v>
      </c>
      <c r="EX6" s="188">
        <v>6850</v>
      </c>
      <c r="EY6" s="188">
        <v>87650</v>
      </c>
      <c r="EZ6" s="188">
        <v>12500</v>
      </c>
      <c r="FA6" s="188">
        <v>64150</v>
      </c>
      <c r="FB6" s="188">
        <v>136500</v>
      </c>
      <c r="FC6" s="188">
        <v>77650</v>
      </c>
      <c r="FD6" s="188">
        <v>46400</v>
      </c>
      <c r="FE6" s="188">
        <v>36850</v>
      </c>
      <c r="FF6" s="188">
        <v>12200</v>
      </c>
      <c r="FG6" s="188">
        <v>25600</v>
      </c>
      <c r="FH6" s="188">
        <v>28750</v>
      </c>
      <c r="FI6" s="188">
        <v>564600</v>
      </c>
      <c r="FJ6" s="188">
        <v>239700</v>
      </c>
      <c r="FK6" s="188">
        <v>228350</v>
      </c>
      <c r="FL6" s="188">
        <v>268400</v>
      </c>
      <c r="FM6" s="188">
        <v>177200</v>
      </c>
      <c r="FN6" s="188">
        <v>332800</v>
      </c>
      <c r="FO6" s="188">
        <v>185400</v>
      </c>
      <c r="FP6" s="188">
        <v>64500</v>
      </c>
      <c r="FQ6" s="188">
        <v>1168050</v>
      </c>
      <c r="FR6" s="188">
        <v>142000</v>
      </c>
      <c r="FS6" s="188">
        <v>358150</v>
      </c>
      <c r="FT6" s="188">
        <v>245250</v>
      </c>
      <c r="FU6" s="188">
        <v>322700</v>
      </c>
      <c r="FV6" s="188">
        <v>375500</v>
      </c>
      <c r="FW6" s="188">
        <v>397050</v>
      </c>
      <c r="FX6" s="188">
        <v>158550</v>
      </c>
      <c r="FY6" s="188">
        <v>236600</v>
      </c>
      <c r="FZ6" s="188">
        <v>86000</v>
      </c>
      <c r="GA6" s="188">
        <v>346050</v>
      </c>
      <c r="GB6" s="188">
        <v>142950</v>
      </c>
      <c r="GC6" s="188">
        <v>78800</v>
      </c>
      <c r="GD6" s="188">
        <v>113250</v>
      </c>
      <c r="GE6" s="188">
        <v>774000</v>
      </c>
      <c r="GF6" s="188">
        <v>140500</v>
      </c>
      <c r="GG6" s="188">
        <v>162650</v>
      </c>
      <c r="GH6" s="188">
        <v>218200</v>
      </c>
      <c r="GI6" s="188">
        <v>165400</v>
      </c>
      <c r="GJ6" s="188">
        <v>151050</v>
      </c>
      <c r="GK6" s="188">
        <v>120686</v>
      </c>
      <c r="GL6" s="188">
        <v>139000</v>
      </c>
      <c r="GM6" s="188">
        <v>68650</v>
      </c>
      <c r="GN6" s="188">
        <v>161950</v>
      </c>
      <c r="GO6" s="188">
        <v>164600</v>
      </c>
      <c r="GP6" s="188">
        <v>177600</v>
      </c>
      <c r="GQ6" s="188">
        <v>997103.5</v>
      </c>
      <c r="GR6" s="188">
        <v>212950</v>
      </c>
      <c r="GS6" s="188">
        <v>324300</v>
      </c>
      <c r="GT6" s="188">
        <v>204000</v>
      </c>
      <c r="GU6" s="188">
        <v>108500</v>
      </c>
      <c r="GV6" s="188">
        <v>122900</v>
      </c>
      <c r="GW6" s="188">
        <v>169400</v>
      </c>
      <c r="GX6" s="188">
        <v>90200</v>
      </c>
      <c r="GY6" s="188">
        <v>400800</v>
      </c>
      <c r="GZ6" s="188">
        <v>45828</v>
      </c>
      <c r="HA6" s="188">
        <v>146250</v>
      </c>
      <c r="HB6" s="188">
        <v>85800</v>
      </c>
      <c r="HC6" s="188">
        <v>2117846.9</v>
      </c>
      <c r="HD6" s="188">
        <v>147800</v>
      </c>
      <c r="HE6" s="188">
        <v>130200</v>
      </c>
      <c r="HF6" s="188">
        <v>279600</v>
      </c>
      <c r="HG6" s="188">
        <v>105550</v>
      </c>
      <c r="HH6" s="188">
        <v>82500</v>
      </c>
      <c r="HI6" s="188">
        <v>123150</v>
      </c>
      <c r="HJ6" s="188">
        <v>603500</v>
      </c>
      <c r="HK6" s="188">
        <v>66800</v>
      </c>
      <c r="HL6" s="188">
        <v>386050</v>
      </c>
      <c r="HM6" s="188">
        <v>130550</v>
      </c>
      <c r="HN6" s="188">
        <v>102150</v>
      </c>
      <c r="HO6" s="188">
        <v>203400</v>
      </c>
      <c r="HP6" s="188">
        <v>218450</v>
      </c>
      <c r="HQ6" s="188">
        <v>97700</v>
      </c>
      <c r="HR6" s="188">
        <v>667700</v>
      </c>
      <c r="HS6" s="188">
        <v>261200</v>
      </c>
      <c r="HT6" s="188">
        <v>301100</v>
      </c>
      <c r="HU6" s="188">
        <v>136100</v>
      </c>
      <c r="HV6" s="188">
        <v>52950</v>
      </c>
      <c r="HW6" s="188">
        <v>93400</v>
      </c>
      <c r="HX6" s="188">
        <v>194900</v>
      </c>
      <c r="HY6" s="188">
        <v>115400</v>
      </c>
      <c r="HZ6" s="188">
        <v>95800</v>
      </c>
      <c r="IA6" s="188">
        <v>94750</v>
      </c>
      <c r="IB6" s="188">
        <v>35700</v>
      </c>
      <c r="IC6" s="188">
        <v>312600</v>
      </c>
      <c r="ID6" s="188">
        <v>24150</v>
      </c>
      <c r="IE6" s="188">
        <v>258900</v>
      </c>
      <c r="IF6" s="188">
        <v>44650</v>
      </c>
      <c r="IG6" s="188">
        <v>29500</v>
      </c>
      <c r="IH6" s="188">
        <v>420064</v>
      </c>
      <c r="II6" s="188">
        <v>80150</v>
      </c>
      <c r="IJ6" s="188">
        <v>57100</v>
      </c>
      <c r="IK6" s="188">
        <v>16950</v>
      </c>
      <c r="IL6" s="188">
        <v>104150</v>
      </c>
      <c r="IM6" s="188">
        <v>68700</v>
      </c>
      <c r="IN6" s="188">
        <v>39700</v>
      </c>
      <c r="IO6" s="188">
        <v>0</v>
      </c>
      <c r="IP6" s="188">
        <v>15080</v>
      </c>
      <c r="IQ6" s="188">
        <v>27600</v>
      </c>
      <c r="IR6" s="188">
        <v>18100</v>
      </c>
      <c r="IS6" s="188">
        <v>1522239</v>
      </c>
      <c r="IT6" s="188">
        <v>453700</v>
      </c>
      <c r="IU6" s="188">
        <v>273900</v>
      </c>
      <c r="IV6" s="188">
        <v>170350</v>
      </c>
      <c r="IW6" s="188">
        <v>0</v>
      </c>
      <c r="IX6" s="188">
        <v>59250</v>
      </c>
      <c r="IY6" s="188">
        <v>99200</v>
      </c>
      <c r="IZ6" s="188">
        <v>62000</v>
      </c>
      <c r="JA6" s="188">
        <v>135800</v>
      </c>
      <c r="JB6" s="188">
        <v>95950</v>
      </c>
      <c r="JC6" s="188">
        <v>149650</v>
      </c>
      <c r="JD6" s="188">
        <v>101950</v>
      </c>
      <c r="JE6" s="188">
        <v>340000</v>
      </c>
      <c r="JF6" s="188">
        <v>259150</v>
      </c>
      <c r="JG6" s="188">
        <v>55550</v>
      </c>
      <c r="JH6" s="188">
        <v>59650</v>
      </c>
      <c r="JI6" s="188">
        <v>11000</v>
      </c>
      <c r="JJ6" s="188">
        <v>73500</v>
      </c>
      <c r="JK6" s="188">
        <v>306550</v>
      </c>
      <c r="JL6" s="188">
        <v>168800</v>
      </c>
      <c r="JM6" s="188">
        <v>292422</v>
      </c>
      <c r="JN6" s="188">
        <v>371600</v>
      </c>
      <c r="JO6" s="188">
        <v>204800</v>
      </c>
      <c r="JP6" s="188">
        <v>517600</v>
      </c>
      <c r="JQ6" s="188">
        <v>143300</v>
      </c>
      <c r="JR6" s="188">
        <v>492400</v>
      </c>
      <c r="JS6" s="188">
        <v>545750</v>
      </c>
      <c r="JT6" s="188">
        <v>95350</v>
      </c>
      <c r="JU6" s="188">
        <v>80900</v>
      </c>
      <c r="JV6" s="188">
        <v>17600</v>
      </c>
      <c r="JW6" s="188">
        <v>132600</v>
      </c>
      <c r="JX6" s="188">
        <v>192800</v>
      </c>
      <c r="JY6" s="188">
        <v>41958</v>
      </c>
      <c r="JZ6" s="188">
        <v>16429</v>
      </c>
      <c r="KA6" s="188">
        <v>93450</v>
      </c>
      <c r="KB6" s="188">
        <v>76700</v>
      </c>
      <c r="KC6" s="188">
        <v>34550</v>
      </c>
      <c r="KD6" s="188">
        <v>22550</v>
      </c>
      <c r="KE6" s="188">
        <v>67150</v>
      </c>
      <c r="KF6" s="188">
        <v>118850</v>
      </c>
      <c r="KG6" s="188">
        <v>0</v>
      </c>
      <c r="KH6" s="188">
        <v>1622603.2</v>
      </c>
      <c r="KI6" s="188">
        <v>201900</v>
      </c>
      <c r="KJ6" s="188">
        <v>286400</v>
      </c>
      <c r="KK6" s="188">
        <v>133600</v>
      </c>
      <c r="KL6" s="188">
        <v>161305</v>
      </c>
      <c r="KM6" s="188">
        <v>188300</v>
      </c>
      <c r="KN6" s="188">
        <v>594650</v>
      </c>
      <c r="KO6" s="188">
        <v>197550</v>
      </c>
      <c r="KP6" s="188">
        <v>48600</v>
      </c>
      <c r="KQ6" s="188">
        <v>503600</v>
      </c>
      <c r="KR6" s="188">
        <v>104800</v>
      </c>
      <c r="KS6" s="188">
        <v>142000</v>
      </c>
      <c r="KT6" s="188">
        <v>288700</v>
      </c>
      <c r="KU6" s="188">
        <v>42050</v>
      </c>
      <c r="KV6" s="188">
        <v>524300</v>
      </c>
      <c r="KW6" s="188">
        <v>612468.72</v>
      </c>
      <c r="KX6" s="188">
        <v>112900</v>
      </c>
      <c r="KY6" s="188">
        <v>713400</v>
      </c>
      <c r="KZ6" s="188">
        <v>296685.46999999997</v>
      </c>
      <c r="LA6" s="188">
        <v>313850</v>
      </c>
      <c r="LB6" s="188">
        <v>466350</v>
      </c>
      <c r="LC6" s="188">
        <v>588763.66</v>
      </c>
      <c r="LD6" s="188">
        <v>263800</v>
      </c>
      <c r="LE6" s="188">
        <v>365300</v>
      </c>
      <c r="LF6" s="188">
        <v>182800</v>
      </c>
      <c r="LG6" s="188">
        <v>1508769.06</v>
      </c>
      <c r="LH6" s="188">
        <v>270300</v>
      </c>
      <c r="LI6" s="188">
        <v>784150</v>
      </c>
      <c r="LJ6" s="188">
        <v>530550</v>
      </c>
      <c r="LK6" s="188">
        <v>335350</v>
      </c>
      <c r="LL6" s="188">
        <v>73650</v>
      </c>
      <c r="LM6" s="188">
        <v>466650</v>
      </c>
      <c r="LN6" s="188">
        <v>134550</v>
      </c>
      <c r="LO6" s="188">
        <v>111450</v>
      </c>
      <c r="LP6" s="188">
        <v>257000</v>
      </c>
      <c r="LQ6" s="188">
        <v>79050</v>
      </c>
      <c r="LR6" s="188">
        <v>254150</v>
      </c>
      <c r="LS6" s="188">
        <v>129300</v>
      </c>
      <c r="LT6" s="188">
        <v>85650</v>
      </c>
      <c r="LU6" s="188">
        <v>1181900</v>
      </c>
      <c r="LV6" s="188">
        <v>495950</v>
      </c>
      <c r="LW6" s="188">
        <v>812100</v>
      </c>
      <c r="LX6" s="188">
        <v>268700</v>
      </c>
      <c r="LY6" s="188">
        <v>182250</v>
      </c>
      <c r="LZ6" s="188">
        <v>134050</v>
      </c>
      <c r="MA6" s="188">
        <v>132350</v>
      </c>
      <c r="MB6" s="188">
        <v>109100</v>
      </c>
      <c r="MC6" s="188">
        <v>217550</v>
      </c>
      <c r="MD6" s="188">
        <v>123050</v>
      </c>
      <c r="ME6" s="188">
        <v>218600</v>
      </c>
      <c r="MF6" s="188">
        <v>62850</v>
      </c>
      <c r="MG6" s="188">
        <v>1304754</v>
      </c>
      <c r="MH6" s="188">
        <v>219150</v>
      </c>
      <c r="MI6" s="188">
        <v>152300</v>
      </c>
      <c r="MJ6" s="188">
        <v>89700</v>
      </c>
      <c r="MK6" s="188">
        <v>163000</v>
      </c>
      <c r="ML6" s="188">
        <v>138090</v>
      </c>
      <c r="MM6" s="188">
        <v>198050</v>
      </c>
      <c r="MN6" s="188">
        <v>135950</v>
      </c>
      <c r="MO6" s="188">
        <v>402000</v>
      </c>
      <c r="MP6" s="188">
        <v>124050</v>
      </c>
      <c r="MQ6" s="188">
        <v>152100</v>
      </c>
      <c r="MR6" s="188">
        <v>97950</v>
      </c>
      <c r="MS6" s="188">
        <v>1103500</v>
      </c>
      <c r="MT6" s="188">
        <v>199850</v>
      </c>
      <c r="MU6" s="188">
        <v>313650</v>
      </c>
      <c r="MV6" s="188">
        <v>306050</v>
      </c>
      <c r="MW6" s="188">
        <v>523450</v>
      </c>
      <c r="MX6" s="188">
        <v>541800</v>
      </c>
      <c r="MY6" s="188">
        <v>335000</v>
      </c>
      <c r="MZ6" s="188">
        <v>303250</v>
      </c>
      <c r="NA6" s="188">
        <v>204000</v>
      </c>
      <c r="NB6" s="188">
        <v>77950</v>
      </c>
      <c r="NC6" s="188">
        <v>90000</v>
      </c>
      <c r="ND6" s="188">
        <v>691650</v>
      </c>
      <c r="NE6" s="188">
        <v>307800</v>
      </c>
      <c r="NF6" s="188">
        <v>44550</v>
      </c>
      <c r="NG6" s="188">
        <v>638750</v>
      </c>
      <c r="NH6" s="188">
        <v>130800</v>
      </c>
      <c r="NI6" s="188">
        <v>231050</v>
      </c>
      <c r="NJ6" s="188">
        <v>259050</v>
      </c>
      <c r="NK6" s="188">
        <v>354450</v>
      </c>
      <c r="NL6" s="188">
        <v>39750</v>
      </c>
      <c r="NM6" s="188">
        <v>121250</v>
      </c>
      <c r="NN6" s="188">
        <v>74950</v>
      </c>
      <c r="NO6" s="188">
        <v>66400</v>
      </c>
      <c r="NP6" s="188">
        <v>823907.76</v>
      </c>
      <c r="NQ6" s="188">
        <v>49750</v>
      </c>
      <c r="NR6" s="188">
        <v>112050</v>
      </c>
      <c r="NS6" s="188">
        <v>94700</v>
      </c>
      <c r="NT6" s="188">
        <v>98850</v>
      </c>
      <c r="NU6" s="188">
        <v>438900</v>
      </c>
      <c r="NV6" s="188">
        <v>333450</v>
      </c>
      <c r="NW6" s="188">
        <v>1589069.53</v>
      </c>
      <c r="NX6" s="188">
        <v>1028900</v>
      </c>
      <c r="NY6" s="188">
        <v>291800</v>
      </c>
      <c r="NZ6" s="188">
        <v>91050</v>
      </c>
      <c r="OA6" s="188">
        <v>214150</v>
      </c>
      <c r="OB6" s="188">
        <v>474250</v>
      </c>
      <c r="OC6" s="188">
        <v>53400</v>
      </c>
      <c r="OD6" s="188">
        <v>665800</v>
      </c>
      <c r="OE6" s="188">
        <v>326350</v>
      </c>
      <c r="OF6" s="188">
        <v>178450</v>
      </c>
      <c r="OG6" s="188">
        <v>156100</v>
      </c>
      <c r="OH6" s="188">
        <v>52150</v>
      </c>
      <c r="OI6" s="188">
        <v>0</v>
      </c>
      <c r="OJ6" s="188">
        <v>193250</v>
      </c>
      <c r="OK6" s="188">
        <v>1710.17</v>
      </c>
      <c r="OL6" s="188">
        <v>0</v>
      </c>
      <c r="OM6" s="188">
        <v>1792150</v>
      </c>
      <c r="ON6" s="188">
        <v>556078</v>
      </c>
      <c r="OO6" s="188">
        <v>515850</v>
      </c>
      <c r="OP6" s="188">
        <v>868589</v>
      </c>
      <c r="OQ6" s="188">
        <v>638000</v>
      </c>
      <c r="OR6" s="188">
        <v>342900</v>
      </c>
      <c r="OS6" s="188">
        <v>653000</v>
      </c>
      <c r="OT6" s="188">
        <v>101650</v>
      </c>
      <c r="OU6" s="188">
        <v>341500</v>
      </c>
      <c r="OV6" s="188">
        <v>396900</v>
      </c>
      <c r="OW6" s="188">
        <v>454250</v>
      </c>
      <c r="OX6" s="188">
        <v>444400</v>
      </c>
      <c r="OY6" s="188">
        <v>254100</v>
      </c>
      <c r="OZ6" s="188">
        <v>167350</v>
      </c>
      <c r="PA6" s="188">
        <v>93450</v>
      </c>
      <c r="PB6" s="188">
        <v>413650</v>
      </c>
      <c r="PC6" s="188">
        <v>69950</v>
      </c>
      <c r="PD6" s="188">
        <v>165000</v>
      </c>
      <c r="PE6" s="188">
        <v>99950</v>
      </c>
      <c r="PF6" s="188">
        <v>266400</v>
      </c>
      <c r="PG6" s="188">
        <v>217550</v>
      </c>
      <c r="PH6" s="188">
        <v>0</v>
      </c>
      <c r="PI6" s="188">
        <v>168450</v>
      </c>
      <c r="PJ6" s="188">
        <v>72950</v>
      </c>
      <c r="PK6" s="188">
        <v>166400</v>
      </c>
      <c r="PL6" s="188">
        <v>109750</v>
      </c>
      <c r="PM6" s="188">
        <v>164150</v>
      </c>
      <c r="PN6" s="188">
        <v>28900</v>
      </c>
      <c r="PO6" s="188">
        <v>245550</v>
      </c>
      <c r="PP6" s="188">
        <v>146200</v>
      </c>
      <c r="PQ6" s="188">
        <v>22150</v>
      </c>
      <c r="PR6" s="188">
        <v>25650</v>
      </c>
      <c r="PS6" s="188">
        <v>17250</v>
      </c>
      <c r="PT6" s="188">
        <v>2134300</v>
      </c>
      <c r="PU6" s="188">
        <v>88900</v>
      </c>
      <c r="PV6" s="188">
        <v>168550</v>
      </c>
      <c r="PW6" s="188">
        <v>243600</v>
      </c>
      <c r="PX6" s="188">
        <v>803300</v>
      </c>
      <c r="PY6" s="188">
        <v>80050</v>
      </c>
      <c r="PZ6" s="188">
        <v>134930</v>
      </c>
      <c r="QA6" s="188">
        <v>178100</v>
      </c>
      <c r="QB6" s="188">
        <v>357050</v>
      </c>
      <c r="QC6" s="188">
        <v>78200</v>
      </c>
      <c r="QD6" s="188">
        <v>541850</v>
      </c>
      <c r="QE6" s="188">
        <v>6000</v>
      </c>
      <c r="QF6" s="188">
        <v>28900</v>
      </c>
      <c r="QG6" s="188">
        <v>236150</v>
      </c>
      <c r="QH6" s="188">
        <v>169245</v>
      </c>
      <c r="QI6" s="188">
        <v>123850</v>
      </c>
      <c r="QJ6" s="188">
        <v>63450</v>
      </c>
      <c r="QK6" s="188">
        <v>71400</v>
      </c>
      <c r="QL6" s="188">
        <v>34450</v>
      </c>
      <c r="QM6" s="188">
        <v>222150</v>
      </c>
      <c r="QN6" s="188">
        <v>241350</v>
      </c>
      <c r="QO6" s="188">
        <v>134950</v>
      </c>
      <c r="QP6" s="188">
        <v>0</v>
      </c>
      <c r="QQ6" s="188">
        <v>12150</v>
      </c>
      <c r="QR6" s="188">
        <v>3750</v>
      </c>
      <c r="QS6" s="188">
        <v>118650</v>
      </c>
      <c r="QT6" s="188">
        <v>1381689.5</v>
      </c>
      <c r="QU6" s="188">
        <v>252950</v>
      </c>
      <c r="QV6" s="188">
        <v>452700</v>
      </c>
      <c r="QW6" s="188">
        <v>199850</v>
      </c>
      <c r="QX6" s="188">
        <v>414900</v>
      </c>
      <c r="QY6" s="188">
        <v>782250</v>
      </c>
      <c r="QZ6" s="188">
        <v>459350</v>
      </c>
      <c r="RA6" s="188">
        <v>494500</v>
      </c>
      <c r="RB6" s="188">
        <v>848700</v>
      </c>
      <c r="RC6" s="188">
        <v>198550</v>
      </c>
      <c r="RD6" s="188">
        <v>237200</v>
      </c>
      <c r="RE6" s="188">
        <v>154650</v>
      </c>
      <c r="RF6" s="188">
        <v>134350</v>
      </c>
      <c r="RG6" s="188">
        <v>2403550</v>
      </c>
      <c r="RH6" s="188">
        <v>642050</v>
      </c>
      <c r="RI6" s="188">
        <v>327100</v>
      </c>
      <c r="RJ6" s="188">
        <v>124300</v>
      </c>
      <c r="RK6" s="188">
        <v>454500</v>
      </c>
      <c r="RL6" s="188">
        <v>81500</v>
      </c>
      <c r="RM6" s="188">
        <v>395850</v>
      </c>
      <c r="RN6" s="188">
        <v>3700</v>
      </c>
      <c r="RO6" s="188">
        <v>248950</v>
      </c>
      <c r="RP6" s="188">
        <v>364200</v>
      </c>
      <c r="RQ6" s="188">
        <v>248500</v>
      </c>
      <c r="RR6" s="188">
        <v>209400</v>
      </c>
      <c r="RS6" s="188">
        <v>95550</v>
      </c>
      <c r="RT6" s="188">
        <v>94650</v>
      </c>
      <c r="RU6" s="188">
        <v>29450</v>
      </c>
      <c r="RV6" s="188">
        <v>79000</v>
      </c>
      <c r="RW6" s="188">
        <v>318300</v>
      </c>
      <c r="RX6" s="188">
        <v>96450</v>
      </c>
      <c r="RY6" s="188">
        <v>457200</v>
      </c>
      <c r="RZ6" s="188">
        <v>159200</v>
      </c>
      <c r="SA6" s="188">
        <v>1665000</v>
      </c>
      <c r="SB6" s="188">
        <v>65400</v>
      </c>
      <c r="SC6" s="188">
        <v>167400</v>
      </c>
      <c r="SD6" s="188">
        <v>120200</v>
      </c>
      <c r="SE6" s="188">
        <v>47000</v>
      </c>
      <c r="SF6" s="188">
        <v>189850</v>
      </c>
      <c r="SG6" s="188">
        <v>108800</v>
      </c>
      <c r="SH6" s="188">
        <v>156500</v>
      </c>
      <c r="SI6" s="188">
        <v>165850</v>
      </c>
      <c r="SJ6" s="188">
        <v>195550</v>
      </c>
      <c r="SK6" s="188">
        <v>402800</v>
      </c>
      <c r="SL6" s="188">
        <v>30450</v>
      </c>
      <c r="SM6" s="188">
        <v>323000</v>
      </c>
      <c r="SN6" s="188">
        <v>184900</v>
      </c>
      <c r="SO6" s="188">
        <v>132850</v>
      </c>
      <c r="SP6" s="188">
        <v>25250</v>
      </c>
      <c r="SQ6" s="188">
        <v>67050</v>
      </c>
      <c r="SR6" s="188">
        <v>90450</v>
      </c>
      <c r="SS6" s="188">
        <v>124350</v>
      </c>
      <c r="ST6" s="188">
        <v>58600</v>
      </c>
      <c r="SU6" s="188">
        <v>685700</v>
      </c>
      <c r="SV6" s="188">
        <v>143700</v>
      </c>
      <c r="SW6" s="188">
        <v>223750</v>
      </c>
      <c r="SX6" s="188">
        <v>173400</v>
      </c>
      <c r="SY6" s="188">
        <v>95300</v>
      </c>
      <c r="SZ6" s="188">
        <v>76950</v>
      </c>
      <c r="TA6" s="188">
        <v>316200</v>
      </c>
      <c r="TB6" s="188">
        <v>528550</v>
      </c>
      <c r="TC6" s="188">
        <v>176400</v>
      </c>
      <c r="TD6" s="188">
        <v>70450</v>
      </c>
      <c r="TE6" s="188">
        <v>246950</v>
      </c>
      <c r="TF6" s="188">
        <v>160450</v>
      </c>
      <c r="TG6" s="188">
        <v>72550</v>
      </c>
      <c r="TH6" s="188">
        <v>229700</v>
      </c>
      <c r="TI6" s="188">
        <v>932800</v>
      </c>
      <c r="TJ6" s="188">
        <v>85000</v>
      </c>
      <c r="TK6" s="188">
        <v>74250</v>
      </c>
      <c r="TL6" s="188">
        <v>130800</v>
      </c>
      <c r="TM6" s="188">
        <v>251650</v>
      </c>
      <c r="TN6" s="188">
        <v>293150</v>
      </c>
      <c r="TO6" s="188">
        <v>97400</v>
      </c>
      <c r="TP6" s="188">
        <v>412650</v>
      </c>
      <c r="TQ6" s="188">
        <v>184750</v>
      </c>
      <c r="TR6" s="188">
        <v>365750</v>
      </c>
      <c r="TS6" s="188">
        <v>177350</v>
      </c>
      <c r="TT6" s="188">
        <v>281700</v>
      </c>
      <c r="TU6" s="188">
        <v>49350</v>
      </c>
      <c r="TV6" s="188">
        <v>63350</v>
      </c>
      <c r="TW6" s="188">
        <v>57250</v>
      </c>
      <c r="TX6" s="188">
        <v>35850</v>
      </c>
      <c r="TY6" s="188">
        <v>412500</v>
      </c>
      <c r="TZ6" s="188">
        <v>147000</v>
      </c>
      <c r="UA6" s="188">
        <v>546600</v>
      </c>
      <c r="UB6" s="188">
        <v>598350</v>
      </c>
      <c r="UC6" s="188">
        <v>56250</v>
      </c>
      <c r="UD6" s="188">
        <v>15000</v>
      </c>
      <c r="UE6" s="188">
        <v>129150</v>
      </c>
      <c r="UF6" s="188">
        <v>93100</v>
      </c>
      <c r="UG6" s="188">
        <v>14950</v>
      </c>
      <c r="UH6" s="188">
        <v>114300</v>
      </c>
      <c r="UI6" s="188">
        <v>72800</v>
      </c>
      <c r="UJ6" s="188">
        <v>722450</v>
      </c>
      <c r="UK6" s="188">
        <v>207350</v>
      </c>
      <c r="UL6" s="188">
        <v>98250</v>
      </c>
      <c r="UM6" s="188">
        <v>140500</v>
      </c>
      <c r="UN6" s="188">
        <v>125650</v>
      </c>
      <c r="UO6" s="188">
        <v>96600</v>
      </c>
      <c r="UP6" s="188">
        <v>1285700</v>
      </c>
      <c r="UQ6" s="188">
        <v>58400</v>
      </c>
      <c r="UR6" s="188">
        <v>57800</v>
      </c>
      <c r="US6" s="188">
        <v>464450</v>
      </c>
      <c r="UT6" s="188">
        <v>0</v>
      </c>
      <c r="UU6" s="188">
        <v>162200</v>
      </c>
      <c r="UV6" s="188">
        <v>216650</v>
      </c>
      <c r="UW6" s="188">
        <v>108550</v>
      </c>
      <c r="UX6" s="188">
        <v>117200</v>
      </c>
      <c r="UY6" s="188">
        <v>155800</v>
      </c>
      <c r="UZ6" s="188">
        <v>44000</v>
      </c>
      <c r="VA6" s="188">
        <v>144600</v>
      </c>
      <c r="VB6" s="188">
        <v>98400</v>
      </c>
      <c r="VC6" s="188">
        <v>149200</v>
      </c>
      <c r="VD6" s="188">
        <v>69250</v>
      </c>
      <c r="VE6" s="188">
        <v>20050</v>
      </c>
      <c r="VF6" s="188">
        <v>89200</v>
      </c>
      <c r="VG6" s="188">
        <v>24850</v>
      </c>
      <c r="VH6" s="188">
        <v>235800</v>
      </c>
      <c r="VI6" s="188">
        <v>56550</v>
      </c>
      <c r="VJ6" s="188">
        <v>25300</v>
      </c>
      <c r="VK6" s="188">
        <v>44250</v>
      </c>
      <c r="VL6" s="188">
        <v>1826810</v>
      </c>
      <c r="VM6" s="188">
        <v>148400</v>
      </c>
      <c r="VN6" s="188">
        <v>284650</v>
      </c>
      <c r="VO6" s="188">
        <v>195550</v>
      </c>
      <c r="VP6" s="188">
        <v>193465</v>
      </c>
      <c r="VQ6" s="188">
        <v>247300</v>
      </c>
      <c r="VR6" s="188">
        <v>105750</v>
      </c>
      <c r="VS6" s="188">
        <v>39300</v>
      </c>
      <c r="VT6" s="188">
        <v>269300</v>
      </c>
      <c r="VU6" s="188">
        <v>255190</v>
      </c>
      <c r="VV6" s="188">
        <v>233350</v>
      </c>
      <c r="VW6" s="188">
        <v>109050</v>
      </c>
      <c r="VX6" s="188">
        <v>103950</v>
      </c>
      <c r="VY6" s="188">
        <v>118950</v>
      </c>
      <c r="VZ6" s="188">
        <v>141500</v>
      </c>
      <c r="WA6" s="188">
        <v>2250000</v>
      </c>
      <c r="WB6" s="188">
        <v>285700</v>
      </c>
      <c r="WC6" s="188">
        <v>462800</v>
      </c>
      <c r="WD6" s="188">
        <v>164830</v>
      </c>
      <c r="WE6" s="188">
        <v>341650.5</v>
      </c>
      <c r="WF6" s="188">
        <v>377450</v>
      </c>
      <c r="WG6" s="188">
        <v>291400</v>
      </c>
      <c r="WH6" s="188">
        <v>146500</v>
      </c>
      <c r="WI6" s="188">
        <v>157250</v>
      </c>
      <c r="WJ6" s="188">
        <v>213500</v>
      </c>
      <c r="WK6" s="188">
        <v>280450</v>
      </c>
      <c r="WL6" s="188">
        <v>266550</v>
      </c>
      <c r="WM6" s="188">
        <v>66800</v>
      </c>
      <c r="WN6" s="188">
        <v>303350</v>
      </c>
      <c r="WO6" s="188">
        <v>153850</v>
      </c>
      <c r="WP6" s="188">
        <v>305400</v>
      </c>
      <c r="WQ6" s="188">
        <v>107200</v>
      </c>
      <c r="WR6" s="188">
        <v>335550</v>
      </c>
      <c r="WS6" s="188">
        <v>456350</v>
      </c>
      <c r="WT6" s="188">
        <v>473800</v>
      </c>
      <c r="WU6" s="188">
        <v>470700</v>
      </c>
      <c r="WV6" s="188">
        <v>87000</v>
      </c>
      <c r="WW6" s="188">
        <v>209600</v>
      </c>
      <c r="WX6" s="188">
        <v>269650</v>
      </c>
      <c r="WY6" s="188">
        <v>108920</v>
      </c>
      <c r="WZ6" s="188">
        <v>0</v>
      </c>
      <c r="XA6" s="188">
        <v>95200</v>
      </c>
      <c r="XB6" s="188">
        <v>104000</v>
      </c>
      <c r="XC6" s="188">
        <v>336350</v>
      </c>
      <c r="XD6" s="188">
        <v>188400</v>
      </c>
      <c r="XE6" s="188">
        <v>122550</v>
      </c>
      <c r="XF6" s="188">
        <v>83850</v>
      </c>
      <c r="XG6" s="188">
        <v>63650</v>
      </c>
      <c r="XH6" s="188">
        <v>1141800</v>
      </c>
      <c r="XI6" s="188">
        <v>147250</v>
      </c>
      <c r="XJ6" s="188">
        <v>141550</v>
      </c>
      <c r="XK6" s="188">
        <v>603550</v>
      </c>
      <c r="XL6" s="188">
        <v>124400</v>
      </c>
      <c r="XM6" s="188">
        <v>72100</v>
      </c>
      <c r="XN6" s="188">
        <v>141700</v>
      </c>
      <c r="XO6" s="188">
        <v>153850</v>
      </c>
      <c r="XP6" s="188">
        <v>54800</v>
      </c>
      <c r="XQ6" s="188">
        <v>302700</v>
      </c>
      <c r="XR6" s="188">
        <v>81950</v>
      </c>
      <c r="XS6" s="188">
        <v>78550</v>
      </c>
      <c r="XT6" s="188">
        <v>54650</v>
      </c>
      <c r="XU6" s="188">
        <v>234600</v>
      </c>
      <c r="XV6" s="188">
        <v>87300</v>
      </c>
      <c r="XW6" s="188">
        <v>113200</v>
      </c>
      <c r="XX6" s="188">
        <v>94000</v>
      </c>
      <c r="XY6" s="188">
        <v>126150</v>
      </c>
      <c r="XZ6" s="188">
        <v>94800</v>
      </c>
      <c r="YA6" s="188">
        <v>59400</v>
      </c>
      <c r="YB6" s="188">
        <v>45050</v>
      </c>
      <c r="YC6" s="188">
        <v>108500</v>
      </c>
      <c r="YD6" s="188">
        <v>43850</v>
      </c>
      <c r="YE6" s="188">
        <v>2274850</v>
      </c>
      <c r="YF6" s="188">
        <v>294900</v>
      </c>
      <c r="YG6" s="188">
        <v>355150</v>
      </c>
      <c r="YH6" s="188">
        <v>222450</v>
      </c>
      <c r="YI6" s="188">
        <v>423650</v>
      </c>
      <c r="YJ6" s="188">
        <v>137200</v>
      </c>
      <c r="YK6" s="188">
        <v>119500</v>
      </c>
      <c r="YL6" s="188">
        <v>108260</v>
      </c>
      <c r="YM6" s="188">
        <v>384700</v>
      </c>
      <c r="YN6" s="188">
        <v>203700</v>
      </c>
      <c r="YO6" s="188">
        <v>86500</v>
      </c>
      <c r="YP6" s="188">
        <v>212150</v>
      </c>
      <c r="YQ6" s="188">
        <v>42700</v>
      </c>
      <c r="YR6" s="188">
        <v>62400</v>
      </c>
      <c r="YS6" s="188">
        <v>10800</v>
      </c>
      <c r="YT6" s="188">
        <v>41100</v>
      </c>
      <c r="YU6" s="188">
        <v>41150</v>
      </c>
      <c r="YV6" s="188">
        <v>846450</v>
      </c>
      <c r="YW6" s="188">
        <v>100950</v>
      </c>
      <c r="YX6" s="188">
        <v>181500</v>
      </c>
      <c r="YY6" s="188">
        <v>25100</v>
      </c>
      <c r="YZ6" s="188">
        <v>114350</v>
      </c>
      <c r="ZA6" s="188">
        <v>65500</v>
      </c>
      <c r="ZB6" s="188">
        <v>78700</v>
      </c>
      <c r="ZC6" s="188">
        <v>945900</v>
      </c>
      <c r="ZD6" s="188">
        <v>181565.69</v>
      </c>
      <c r="ZE6" s="188">
        <v>82050</v>
      </c>
      <c r="ZF6" s="188">
        <v>346400</v>
      </c>
      <c r="ZG6" s="188">
        <v>76900</v>
      </c>
      <c r="ZH6" s="188">
        <v>59700</v>
      </c>
      <c r="ZI6" s="188">
        <v>12150</v>
      </c>
      <c r="ZJ6" s="188">
        <v>174400</v>
      </c>
      <c r="ZK6" s="188">
        <v>125839</v>
      </c>
      <c r="ZL6" s="188">
        <v>986200</v>
      </c>
      <c r="ZM6" s="188">
        <v>268250</v>
      </c>
      <c r="ZN6" s="188">
        <v>669580</v>
      </c>
      <c r="ZO6" s="188">
        <v>540450</v>
      </c>
      <c r="ZP6" s="188">
        <v>320500</v>
      </c>
      <c r="ZQ6" s="188">
        <v>339650</v>
      </c>
      <c r="ZR6" s="188">
        <v>311650</v>
      </c>
      <c r="ZS6" s="188">
        <v>187690</v>
      </c>
      <c r="ZT6" s="188">
        <v>252350</v>
      </c>
      <c r="ZU6" s="188">
        <v>452250</v>
      </c>
      <c r="ZV6" s="188">
        <v>107750</v>
      </c>
      <c r="ZW6" s="188">
        <v>127450</v>
      </c>
      <c r="ZX6" s="188">
        <v>170050</v>
      </c>
      <c r="ZY6" s="188">
        <v>447200</v>
      </c>
      <c r="ZZ6" s="188">
        <v>243437.93</v>
      </c>
      <c r="AAA6" s="188">
        <v>373800</v>
      </c>
      <c r="AAB6" s="188">
        <v>169900</v>
      </c>
      <c r="AAC6" s="188">
        <v>60400</v>
      </c>
      <c r="AAD6" s="188">
        <v>199600</v>
      </c>
      <c r="AAE6" s="188">
        <v>239750</v>
      </c>
      <c r="AAF6" s="188">
        <v>237800</v>
      </c>
      <c r="AAG6" s="188">
        <v>26000</v>
      </c>
      <c r="AAH6" s="188">
        <v>206500</v>
      </c>
      <c r="AAI6" s="188">
        <v>101000</v>
      </c>
      <c r="AAJ6" s="188">
        <v>126132</v>
      </c>
      <c r="AAK6" s="188">
        <v>107450</v>
      </c>
      <c r="AAL6" s="188">
        <v>55150</v>
      </c>
      <c r="AAM6" s="188">
        <v>106254</v>
      </c>
      <c r="AAN6" s="188">
        <v>90600</v>
      </c>
      <c r="AAO6" s="188">
        <v>289250</v>
      </c>
      <c r="AAP6" s="188">
        <v>214650</v>
      </c>
      <c r="AAQ6" s="188">
        <v>233500</v>
      </c>
      <c r="AAR6" s="188">
        <v>100600</v>
      </c>
      <c r="AAS6" s="188">
        <v>390450</v>
      </c>
      <c r="AAT6" s="188">
        <v>185850</v>
      </c>
      <c r="AAU6" s="188">
        <v>53700</v>
      </c>
      <c r="AAV6" s="188">
        <v>161500</v>
      </c>
      <c r="AAW6" s="188">
        <v>581250</v>
      </c>
      <c r="AAX6" s="188">
        <v>293700</v>
      </c>
      <c r="AAY6" s="188">
        <v>574800</v>
      </c>
      <c r="AAZ6" s="188">
        <v>68800</v>
      </c>
      <c r="ABA6" s="188">
        <v>188300</v>
      </c>
      <c r="ABB6" s="188">
        <v>134000</v>
      </c>
      <c r="ABC6" s="188">
        <v>59750</v>
      </c>
      <c r="ABD6" s="188">
        <v>86150</v>
      </c>
      <c r="ABE6" s="188">
        <v>57950</v>
      </c>
      <c r="ABF6" s="188">
        <v>129530</v>
      </c>
      <c r="ABG6" s="188">
        <v>343850</v>
      </c>
      <c r="ABH6" s="188">
        <v>467500</v>
      </c>
      <c r="ABI6" s="188">
        <v>482600</v>
      </c>
      <c r="ABJ6" s="188">
        <v>120050</v>
      </c>
      <c r="ABK6" s="188">
        <v>232250</v>
      </c>
      <c r="ABL6" s="188">
        <v>34400</v>
      </c>
      <c r="ABM6" s="188">
        <v>58250</v>
      </c>
      <c r="ABN6" s="188">
        <v>26400</v>
      </c>
      <c r="ABO6" s="188">
        <v>980388</v>
      </c>
      <c r="ABP6" s="188">
        <v>13250</v>
      </c>
      <c r="ABQ6" s="188">
        <v>44750</v>
      </c>
      <c r="ABR6" s="188">
        <v>89050</v>
      </c>
      <c r="ABS6" s="188">
        <v>156050</v>
      </c>
      <c r="ABT6" s="188">
        <v>43750</v>
      </c>
      <c r="ABU6" s="188">
        <v>31700</v>
      </c>
      <c r="ABV6" s="188">
        <v>30150</v>
      </c>
      <c r="ABW6" s="188">
        <v>529928</v>
      </c>
      <c r="ABX6" s="188">
        <v>409560</v>
      </c>
      <c r="ABY6" s="188">
        <v>68300</v>
      </c>
      <c r="ABZ6" s="188">
        <v>181189</v>
      </c>
      <c r="ACA6" s="188">
        <v>44813</v>
      </c>
      <c r="ACB6" s="188">
        <v>41600</v>
      </c>
      <c r="ACC6" s="188">
        <v>0</v>
      </c>
      <c r="ACD6" s="188">
        <v>0</v>
      </c>
      <c r="ACE6" s="188">
        <v>68950</v>
      </c>
      <c r="ACF6" s="188">
        <v>124650</v>
      </c>
      <c r="ACG6" s="188">
        <v>210550</v>
      </c>
      <c r="ACH6" s="188">
        <v>0</v>
      </c>
      <c r="ACI6" s="188">
        <v>394150</v>
      </c>
      <c r="ACJ6" s="188">
        <v>169900</v>
      </c>
      <c r="ACK6" s="188">
        <v>63350</v>
      </c>
      <c r="ACL6" s="188">
        <v>266450</v>
      </c>
      <c r="ACM6" s="188">
        <v>0</v>
      </c>
      <c r="ACN6" s="188">
        <v>49050</v>
      </c>
      <c r="ACO6" s="188">
        <v>100100</v>
      </c>
      <c r="ACP6" s="188">
        <v>57650</v>
      </c>
      <c r="ACQ6" s="188">
        <v>179100</v>
      </c>
      <c r="ACR6" s="188">
        <v>12550</v>
      </c>
      <c r="ACS6" s="188">
        <v>84250</v>
      </c>
      <c r="ACT6" s="188">
        <v>282000</v>
      </c>
      <c r="ACU6" s="188">
        <v>170055.3</v>
      </c>
      <c r="ACV6" s="188">
        <v>74950</v>
      </c>
      <c r="ACW6" s="188">
        <v>138150</v>
      </c>
      <c r="ACX6" s="188">
        <v>46350</v>
      </c>
      <c r="ACY6" s="188">
        <v>78200</v>
      </c>
      <c r="ACZ6" s="188">
        <v>32150</v>
      </c>
      <c r="ADA6" s="188">
        <v>65350</v>
      </c>
      <c r="ADB6" s="188">
        <v>0</v>
      </c>
      <c r="ADC6" s="188">
        <v>13800</v>
      </c>
      <c r="ADD6" s="188">
        <v>48300</v>
      </c>
      <c r="ADE6" s="188">
        <v>27100</v>
      </c>
      <c r="ADF6" s="188">
        <v>323800</v>
      </c>
      <c r="ADG6" s="188">
        <v>233950</v>
      </c>
      <c r="ADH6" s="188">
        <v>4077185</v>
      </c>
      <c r="ADI6" s="188">
        <v>43650</v>
      </c>
      <c r="ADJ6" s="188">
        <v>0</v>
      </c>
      <c r="ADK6" s="188">
        <v>50600</v>
      </c>
      <c r="ADL6" s="188">
        <v>424517</v>
      </c>
      <c r="ADM6" s="188">
        <v>19450</v>
      </c>
      <c r="ADN6" s="188">
        <v>50100</v>
      </c>
      <c r="ADO6" s="188">
        <v>543337</v>
      </c>
      <c r="ADP6" s="188">
        <v>110150</v>
      </c>
      <c r="ADQ6" s="188">
        <v>248350</v>
      </c>
      <c r="ADR6" s="188">
        <v>318150</v>
      </c>
      <c r="ADS6" s="188">
        <v>1515166.6</v>
      </c>
      <c r="ADT6" s="188">
        <v>75050</v>
      </c>
      <c r="ADU6" s="188">
        <v>108100</v>
      </c>
      <c r="ADV6" s="188">
        <v>139100</v>
      </c>
      <c r="ADW6" s="188">
        <v>51450</v>
      </c>
      <c r="ADX6" s="188">
        <v>1228351</v>
      </c>
      <c r="ADY6" s="188">
        <v>1091750</v>
      </c>
      <c r="ADZ6" s="188">
        <v>0</v>
      </c>
      <c r="AEA6" s="188">
        <v>308700</v>
      </c>
      <c r="AEB6" s="188">
        <v>216400</v>
      </c>
      <c r="AEC6" s="188">
        <v>687793</v>
      </c>
      <c r="AED6" s="188">
        <v>159057.20000000001</v>
      </c>
      <c r="AEE6" s="188">
        <v>214850</v>
      </c>
      <c r="AEF6" s="188">
        <v>115650</v>
      </c>
      <c r="AEG6" s="188">
        <v>92550</v>
      </c>
      <c r="AEH6" s="188">
        <v>112850</v>
      </c>
      <c r="AEI6" s="188">
        <v>124850</v>
      </c>
      <c r="AEJ6" s="188">
        <v>425600</v>
      </c>
      <c r="AEK6" s="188">
        <v>128400</v>
      </c>
      <c r="AEL6" s="188">
        <v>135700</v>
      </c>
      <c r="AEM6" s="188">
        <v>129050</v>
      </c>
      <c r="AEN6" s="188">
        <v>229400</v>
      </c>
      <c r="AEO6" s="188">
        <v>63350</v>
      </c>
      <c r="AEP6" s="188">
        <v>174200</v>
      </c>
      <c r="AEQ6" s="188">
        <v>25650</v>
      </c>
      <c r="AER6" s="188">
        <v>137100</v>
      </c>
      <c r="AES6" s="188">
        <v>1631812.34</v>
      </c>
      <c r="AET6" s="188">
        <v>849050</v>
      </c>
      <c r="AEU6" s="188">
        <v>611050</v>
      </c>
      <c r="AEV6" s="188">
        <v>417700</v>
      </c>
      <c r="AEW6" s="188">
        <v>325700</v>
      </c>
      <c r="AEX6" s="188">
        <v>645300</v>
      </c>
      <c r="AEY6" s="188">
        <v>413700</v>
      </c>
      <c r="AEZ6" s="188">
        <v>584300</v>
      </c>
      <c r="AFA6" s="188">
        <v>207800</v>
      </c>
      <c r="AFB6" s="188">
        <v>270050</v>
      </c>
      <c r="AFC6" s="188">
        <v>1351664.88</v>
      </c>
      <c r="AFD6" s="188">
        <v>110928</v>
      </c>
      <c r="AFE6" s="188">
        <v>43850</v>
      </c>
      <c r="AFF6" s="188">
        <v>188800</v>
      </c>
      <c r="AFG6" s="188">
        <v>321078</v>
      </c>
      <c r="AFH6" s="188">
        <v>110900</v>
      </c>
      <c r="AFI6" s="188">
        <v>31900</v>
      </c>
      <c r="AFJ6" s="188">
        <v>82700</v>
      </c>
      <c r="AFK6" s="188">
        <v>22500</v>
      </c>
      <c r="AFL6" s="188">
        <v>22750</v>
      </c>
      <c r="AFM6" s="188">
        <v>55000</v>
      </c>
      <c r="AFN6" s="188">
        <v>152700</v>
      </c>
      <c r="AFO6" s="188">
        <v>104150</v>
      </c>
      <c r="AFP6" s="188">
        <v>263100</v>
      </c>
      <c r="AFQ6" s="188">
        <v>64350</v>
      </c>
      <c r="AFR6" s="188">
        <v>39500</v>
      </c>
      <c r="AFS6" s="188">
        <v>55200</v>
      </c>
      <c r="AFT6" s="188">
        <v>20450</v>
      </c>
      <c r="AFU6" s="188">
        <v>1500</v>
      </c>
      <c r="AFV6" s="188">
        <v>13200</v>
      </c>
      <c r="AFW6" s="188">
        <v>16400</v>
      </c>
      <c r="AFX6" s="188">
        <v>48750</v>
      </c>
      <c r="AFY6" s="188">
        <v>22550</v>
      </c>
      <c r="AFZ6" s="188">
        <v>8300</v>
      </c>
      <c r="AGA6" s="188">
        <v>9800</v>
      </c>
      <c r="AGB6" s="188">
        <v>361350</v>
      </c>
      <c r="AGC6" s="188">
        <v>39850</v>
      </c>
      <c r="AGD6" s="188">
        <v>78550</v>
      </c>
      <c r="AGE6" s="188">
        <v>98150</v>
      </c>
      <c r="AGF6" s="188">
        <v>278450</v>
      </c>
      <c r="AGG6" s="188">
        <v>269500</v>
      </c>
      <c r="AGH6" s="188">
        <v>80300</v>
      </c>
      <c r="AGI6" s="188">
        <v>220450</v>
      </c>
      <c r="AGJ6" s="188">
        <v>39250</v>
      </c>
      <c r="AGK6" s="188">
        <v>235850</v>
      </c>
      <c r="AGL6" s="188">
        <v>56300</v>
      </c>
      <c r="AGM6" s="188">
        <v>630500</v>
      </c>
      <c r="AGN6" s="188">
        <v>136350</v>
      </c>
      <c r="AGO6" s="188">
        <v>98000</v>
      </c>
      <c r="AGP6" s="188">
        <v>30550</v>
      </c>
      <c r="AGQ6" s="188">
        <v>271600</v>
      </c>
      <c r="AGR6" s="188">
        <v>96150</v>
      </c>
      <c r="AGS6" s="188">
        <v>47550</v>
      </c>
      <c r="AGT6" s="188">
        <v>91200</v>
      </c>
      <c r="AGU6" s="188">
        <v>179700</v>
      </c>
      <c r="AGV6" s="188">
        <v>291930</v>
      </c>
      <c r="AGW6" s="188">
        <v>68048</v>
      </c>
      <c r="AGX6" s="188">
        <v>67500</v>
      </c>
      <c r="AGY6" s="188">
        <v>36900</v>
      </c>
      <c r="AGZ6" s="188">
        <v>0</v>
      </c>
      <c r="AHA6" s="188">
        <v>160800</v>
      </c>
      <c r="AHB6" s="188">
        <v>68200</v>
      </c>
      <c r="AHC6" s="188">
        <v>90750</v>
      </c>
      <c r="AHD6" s="188">
        <v>4169</v>
      </c>
      <c r="AHE6" s="188">
        <v>38950</v>
      </c>
      <c r="AHF6" s="188">
        <v>60680</v>
      </c>
      <c r="AHG6" s="188">
        <v>0</v>
      </c>
      <c r="AHH6" s="188">
        <v>22400</v>
      </c>
      <c r="AHI6" s="188">
        <v>44000</v>
      </c>
      <c r="AHJ6" s="188">
        <v>14650</v>
      </c>
      <c r="AHK6" s="188">
        <v>13110</v>
      </c>
      <c r="AHL6" s="188">
        <v>1312540.3799999999</v>
      </c>
      <c r="AHM6" s="188">
        <v>39400</v>
      </c>
      <c r="AHN6" s="188">
        <v>19750</v>
      </c>
      <c r="AHO6" s="188">
        <v>45100</v>
      </c>
      <c r="AHP6" s="188">
        <v>69850</v>
      </c>
      <c r="AHQ6" s="222">
        <v>22850</v>
      </c>
      <c r="AHR6" s="262">
        <v>0</v>
      </c>
      <c r="AHS6" s="222">
        <v>220337483.71000001</v>
      </c>
      <c r="AHT6" s="184" t="b">
        <f t="shared" ref="AHT6:AHT37" si="0">AHU6=B6</f>
        <v>1</v>
      </c>
      <c r="AHU6" s="184" t="s">
        <v>2</v>
      </c>
    </row>
    <row r="7" spans="2:905" ht="23.5" customHeight="1">
      <c r="B7" s="183" t="s">
        <v>4</v>
      </c>
      <c r="C7" s="184" t="s">
        <v>5</v>
      </c>
      <c r="D7" s="188">
        <v>6210584.3600000003</v>
      </c>
      <c r="E7" s="188">
        <v>201836</v>
      </c>
      <c r="F7" s="188">
        <v>177942</v>
      </c>
      <c r="G7" s="188">
        <v>4271</v>
      </c>
      <c r="H7" s="188">
        <v>763292.25</v>
      </c>
      <c r="I7" s="188">
        <v>16902.5</v>
      </c>
      <c r="J7" s="188">
        <v>185117</v>
      </c>
      <c r="K7" s="188">
        <v>21930.82</v>
      </c>
      <c r="L7" s="188">
        <v>59928.25</v>
      </c>
      <c r="M7" s="188">
        <v>0</v>
      </c>
      <c r="N7" s="188">
        <v>0</v>
      </c>
      <c r="O7" s="188">
        <v>33983</v>
      </c>
      <c r="P7" s="188">
        <v>1357</v>
      </c>
      <c r="Q7" s="188">
        <v>14586</v>
      </c>
      <c r="R7" s="188">
        <v>0</v>
      </c>
      <c r="S7" s="188">
        <v>186298</v>
      </c>
      <c r="T7" s="188">
        <v>31497</v>
      </c>
      <c r="U7" s="188">
        <v>5774</v>
      </c>
      <c r="V7" s="188">
        <v>38086040</v>
      </c>
      <c r="W7" s="188">
        <v>413379</v>
      </c>
      <c r="X7" s="188">
        <v>10634</v>
      </c>
      <c r="Y7" s="188">
        <v>21534</v>
      </c>
      <c r="Z7" s="188">
        <v>70344.429999999993</v>
      </c>
      <c r="AA7" s="188">
        <v>23169</v>
      </c>
      <c r="AB7" s="188">
        <v>0</v>
      </c>
      <c r="AC7" s="188">
        <v>780633</v>
      </c>
      <c r="AD7" s="188">
        <v>48483.25</v>
      </c>
      <c r="AE7" s="188">
        <v>13317</v>
      </c>
      <c r="AF7" s="188">
        <v>397377</v>
      </c>
      <c r="AG7" s="188">
        <v>164286</v>
      </c>
      <c r="AH7" s="188">
        <v>679932</v>
      </c>
      <c r="AI7" s="188">
        <v>162574</v>
      </c>
      <c r="AJ7" s="188">
        <v>140929</v>
      </c>
      <c r="AK7" s="188">
        <v>126465</v>
      </c>
      <c r="AL7" s="188">
        <v>15770</v>
      </c>
      <c r="AM7" s="188">
        <v>41720</v>
      </c>
      <c r="AN7" s="188">
        <v>64814.400000000001</v>
      </c>
      <c r="AO7" s="188">
        <v>61544</v>
      </c>
      <c r="AP7" s="188">
        <v>4988.5</v>
      </c>
      <c r="AQ7" s="188">
        <v>24742</v>
      </c>
      <c r="AR7" s="188">
        <v>0</v>
      </c>
      <c r="AS7" s="188">
        <v>1716</v>
      </c>
      <c r="AT7" s="188">
        <v>7268342.75</v>
      </c>
      <c r="AU7" s="188">
        <v>24409</v>
      </c>
      <c r="AV7" s="188">
        <v>17256</v>
      </c>
      <c r="AW7" s="188">
        <v>24251.5</v>
      </c>
      <c r="AX7" s="188">
        <v>75443</v>
      </c>
      <c r="AY7" s="188">
        <v>96931</v>
      </c>
      <c r="AZ7" s="188">
        <v>798</v>
      </c>
      <c r="BA7" s="188">
        <v>3463.5</v>
      </c>
      <c r="BB7" s="188">
        <v>57948.5</v>
      </c>
      <c r="BC7" s="188">
        <v>27151.5</v>
      </c>
      <c r="BD7" s="188">
        <v>0</v>
      </c>
      <c r="BE7" s="188">
        <v>7973</v>
      </c>
      <c r="BF7" s="188">
        <v>194665.61</v>
      </c>
      <c r="BG7" s="188">
        <v>250</v>
      </c>
      <c r="BH7" s="188">
        <v>56249</v>
      </c>
      <c r="BI7" s="188">
        <v>3529411.77</v>
      </c>
      <c r="BJ7" s="188">
        <v>436044.56</v>
      </c>
      <c r="BK7" s="188">
        <v>24185</v>
      </c>
      <c r="BL7" s="188">
        <v>3344</v>
      </c>
      <c r="BM7" s="188">
        <v>4809</v>
      </c>
      <c r="BN7" s="188">
        <v>97130</v>
      </c>
      <c r="BO7" s="188">
        <v>5120</v>
      </c>
      <c r="BP7" s="188">
        <v>0</v>
      </c>
      <c r="BQ7" s="188">
        <v>0</v>
      </c>
      <c r="BR7" s="188">
        <v>4782092</v>
      </c>
      <c r="BS7" s="188">
        <v>10800</v>
      </c>
      <c r="BT7" s="188">
        <v>125538</v>
      </c>
      <c r="BU7" s="188">
        <v>47108.42</v>
      </c>
      <c r="BV7" s="188">
        <v>28249</v>
      </c>
      <c r="BW7" s="188">
        <v>2323</v>
      </c>
      <c r="BX7" s="188">
        <v>8340</v>
      </c>
      <c r="BY7" s="188">
        <v>133751</v>
      </c>
      <c r="BZ7" s="188">
        <v>1185160.99</v>
      </c>
      <c r="CA7" s="188">
        <v>85901.2</v>
      </c>
      <c r="CB7" s="188">
        <v>8685</v>
      </c>
      <c r="CC7" s="188">
        <v>3147360.98</v>
      </c>
      <c r="CD7" s="188">
        <v>8209</v>
      </c>
      <c r="CE7" s="188">
        <v>0</v>
      </c>
      <c r="CF7" s="188">
        <v>55601</v>
      </c>
      <c r="CG7" s="188">
        <v>28425451.879999999</v>
      </c>
      <c r="CH7" s="188">
        <v>519126</v>
      </c>
      <c r="CI7" s="188">
        <v>409631.83999999997</v>
      </c>
      <c r="CJ7" s="188">
        <v>6191</v>
      </c>
      <c r="CK7" s="188">
        <v>30662.25</v>
      </c>
      <c r="CL7" s="188">
        <v>73263</v>
      </c>
      <c r="CM7" s="188">
        <v>11336</v>
      </c>
      <c r="CN7" s="188">
        <v>311316</v>
      </c>
      <c r="CO7" s="188">
        <v>-1247</v>
      </c>
      <c r="CP7" s="188">
        <v>58743</v>
      </c>
      <c r="CQ7" s="188">
        <v>13770.75</v>
      </c>
      <c r="CR7" s="188">
        <v>142829</v>
      </c>
      <c r="CS7" s="188">
        <v>2046.5</v>
      </c>
      <c r="CT7" s="188">
        <v>3469963.44</v>
      </c>
      <c r="CU7" s="188">
        <v>9725.75</v>
      </c>
      <c r="CV7" s="188">
        <v>5634.5</v>
      </c>
      <c r="CW7" s="188">
        <v>32410.34</v>
      </c>
      <c r="CX7" s="188">
        <v>8836</v>
      </c>
      <c r="CY7" s="188">
        <v>24919.25</v>
      </c>
      <c r="CZ7" s="188">
        <v>0</v>
      </c>
      <c r="DA7" s="188">
        <v>6845</v>
      </c>
      <c r="DB7" s="188">
        <v>3583180.5900000003</v>
      </c>
      <c r="DC7" s="188">
        <v>674248</v>
      </c>
      <c r="DD7" s="188">
        <v>100902</v>
      </c>
      <c r="DE7" s="188">
        <v>57368</v>
      </c>
      <c r="DF7" s="188">
        <v>3721657</v>
      </c>
      <c r="DG7" s="188">
        <v>0</v>
      </c>
      <c r="DH7" s="188">
        <v>0</v>
      </c>
      <c r="DI7" s="188">
        <v>16350</v>
      </c>
      <c r="DJ7" s="188">
        <v>22195.15</v>
      </c>
      <c r="DK7" s="188">
        <v>7112879</v>
      </c>
      <c r="DL7" s="188">
        <v>47034</v>
      </c>
      <c r="DM7" s="188">
        <v>35328.6</v>
      </c>
      <c r="DN7" s="188">
        <v>111737.33</v>
      </c>
      <c r="DO7" s="188">
        <v>87545</v>
      </c>
      <c r="DP7" s="188">
        <v>16176</v>
      </c>
      <c r="DQ7" s="188">
        <v>89756.5</v>
      </c>
      <c r="DR7" s="188">
        <v>107467.5</v>
      </c>
      <c r="DS7" s="188">
        <v>60939.75</v>
      </c>
      <c r="DT7" s="188">
        <v>5503218.7999999998</v>
      </c>
      <c r="DU7" s="188">
        <v>7307</v>
      </c>
      <c r="DV7" s="188">
        <v>477433.47</v>
      </c>
      <c r="DW7" s="188">
        <v>428362.18</v>
      </c>
      <c r="DX7" s="188">
        <v>41515.11</v>
      </c>
      <c r="DY7" s="188">
        <v>142657</v>
      </c>
      <c r="DZ7" s="188">
        <v>89817</v>
      </c>
      <c r="EA7" s="188">
        <v>0</v>
      </c>
      <c r="EB7" s="188">
        <v>0</v>
      </c>
      <c r="EC7" s="188">
        <v>0</v>
      </c>
      <c r="ED7" s="188">
        <v>193561</v>
      </c>
      <c r="EE7" s="188">
        <v>1314244.48</v>
      </c>
      <c r="EF7" s="188">
        <v>1584490.95</v>
      </c>
      <c r="EG7" s="188">
        <v>34208</v>
      </c>
      <c r="EH7" s="188">
        <v>16783</v>
      </c>
      <c r="EI7" s="188">
        <v>47114.75</v>
      </c>
      <c r="EJ7" s="188">
        <v>39124.79</v>
      </c>
      <c r="EK7" s="188">
        <v>457424.5</v>
      </c>
      <c r="EL7" s="188">
        <v>69849.5</v>
      </c>
      <c r="EM7" s="188">
        <v>39568</v>
      </c>
      <c r="EN7" s="188">
        <v>8698423.1199999992</v>
      </c>
      <c r="EO7" s="188">
        <v>-16448</v>
      </c>
      <c r="EP7" s="188">
        <v>296305.5</v>
      </c>
      <c r="EQ7" s="188">
        <v>41858</v>
      </c>
      <c r="ER7" s="188">
        <v>19897.5</v>
      </c>
      <c r="ES7" s="188">
        <v>0</v>
      </c>
      <c r="ET7" s="188">
        <v>97442</v>
      </c>
      <c r="EU7" s="188">
        <v>111996.36</v>
      </c>
      <c r="EV7" s="188">
        <v>4547.83</v>
      </c>
      <c r="EW7" s="188">
        <v>1873921.93</v>
      </c>
      <c r="EX7" s="188">
        <v>0</v>
      </c>
      <c r="EY7" s="188">
        <v>15519</v>
      </c>
      <c r="EZ7" s="188">
        <v>36014</v>
      </c>
      <c r="FA7" s="188">
        <v>16084</v>
      </c>
      <c r="FB7" s="188">
        <v>106857</v>
      </c>
      <c r="FC7" s="188">
        <v>83192</v>
      </c>
      <c r="FD7" s="188">
        <v>0</v>
      </c>
      <c r="FE7" s="188">
        <v>7901</v>
      </c>
      <c r="FF7" s="188">
        <v>0</v>
      </c>
      <c r="FG7" s="188">
        <v>13017.3</v>
      </c>
      <c r="FH7" s="188">
        <v>26768</v>
      </c>
      <c r="FI7" s="188">
        <v>1878485.22</v>
      </c>
      <c r="FJ7" s="188">
        <v>42861</v>
      </c>
      <c r="FK7" s="188">
        <v>293170</v>
      </c>
      <c r="FL7" s="188">
        <v>195043.5</v>
      </c>
      <c r="FM7" s="188">
        <v>9907.66</v>
      </c>
      <c r="FN7" s="188">
        <v>0</v>
      </c>
      <c r="FO7" s="188">
        <v>21155.75</v>
      </c>
      <c r="FP7" s="188">
        <v>0</v>
      </c>
      <c r="FQ7" s="188">
        <v>5484320</v>
      </c>
      <c r="FR7" s="188">
        <v>67825.5</v>
      </c>
      <c r="FS7" s="188">
        <v>155272</v>
      </c>
      <c r="FT7" s="188">
        <v>97668</v>
      </c>
      <c r="FU7" s="188">
        <v>50642.5</v>
      </c>
      <c r="FV7" s="188">
        <v>107687.64</v>
      </c>
      <c r="FW7" s="188">
        <v>657975</v>
      </c>
      <c r="FX7" s="188">
        <v>26351</v>
      </c>
      <c r="FY7" s="188">
        <v>100604.5</v>
      </c>
      <c r="FZ7" s="188">
        <v>40949.75</v>
      </c>
      <c r="GA7" s="188">
        <v>139168.29999999999</v>
      </c>
      <c r="GB7" s="188">
        <v>8110</v>
      </c>
      <c r="GC7" s="188">
        <v>0</v>
      </c>
      <c r="GD7" s="188">
        <v>0</v>
      </c>
      <c r="GE7" s="188">
        <v>1604969.89</v>
      </c>
      <c r="GF7" s="188">
        <v>11847</v>
      </c>
      <c r="GG7" s="188">
        <v>19073.25</v>
      </c>
      <c r="GH7" s="188">
        <v>416257</v>
      </c>
      <c r="GI7" s="188">
        <v>82765</v>
      </c>
      <c r="GJ7" s="188">
        <v>59179.5</v>
      </c>
      <c r="GK7" s="188">
        <v>95395.75</v>
      </c>
      <c r="GL7" s="188">
        <v>374336.5</v>
      </c>
      <c r="GM7" s="188">
        <v>47106.5</v>
      </c>
      <c r="GN7" s="188">
        <v>0</v>
      </c>
      <c r="GO7" s="188">
        <v>0</v>
      </c>
      <c r="GP7" s="188">
        <v>0</v>
      </c>
      <c r="GQ7" s="188">
        <v>1265915.75</v>
      </c>
      <c r="GR7" s="188">
        <v>613933.67000000004</v>
      </c>
      <c r="GS7" s="188">
        <v>4002</v>
      </c>
      <c r="GT7" s="188">
        <v>518086.46</v>
      </c>
      <c r="GU7" s="188">
        <v>7514</v>
      </c>
      <c r="GV7" s="188">
        <v>100324.88</v>
      </c>
      <c r="GW7" s="188">
        <v>27825</v>
      </c>
      <c r="GX7" s="188">
        <v>27312.5</v>
      </c>
      <c r="GY7" s="188">
        <v>4593130</v>
      </c>
      <c r="GZ7" s="188">
        <v>654101.25</v>
      </c>
      <c r="HA7" s="188">
        <v>30968</v>
      </c>
      <c r="HB7" s="188">
        <v>68761</v>
      </c>
      <c r="HC7" s="188">
        <v>13902226.199999999</v>
      </c>
      <c r="HD7" s="188">
        <v>2836265</v>
      </c>
      <c r="HE7" s="188">
        <v>450136</v>
      </c>
      <c r="HF7" s="188">
        <v>1019582.53</v>
      </c>
      <c r="HG7" s="188">
        <v>408525</v>
      </c>
      <c r="HH7" s="188">
        <v>1968263</v>
      </c>
      <c r="HI7" s="188">
        <v>292965.5</v>
      </c>
      <c r="HJ7" s="188">
        <v>4157284.23</v>
      </c>
      <c r="HK7" s="188">
        <v>23157</v>
      </c>
      <c r="HL7" s="188">
        <v>207752</v>
      </c>
      <c r="HM7" s="188">
        <v>96809</v>
      </c>
      <c r="HN7" s="188">
        <v>234464</v>
      </c>
      <c r="HO7" s="188">
        <v>465034</v>
      </c>
      <c r="HP7" s="188">
        <v>61396</v>
      </c>
      <c r="HQ7" s="188">
        <v>54087</v>
      </c>
      <c r="HR7" s="188">
        <v>7223543.9499999993</v>
      </c>
      <c r="HS7" s="188">
        <v>592212.05000000005</v>
      </c>
      <c r="HT7" s="188">
        <v>149796</v>
      </c>
      <c r="HU7" s="188">
        <v>185364</v>
      </c>
      <c r="HV7" s="188">
        <v>76901.740000000005</v>
      </c>
      <c r="HW7" s="188">
        <v>32695</v>
      </c>
      <c r="HX7" s="188">
        <v>574613.5</v>
      </c>
      <c r="HY7" s="188">
        <v>85015.75</v>
      </c>
      <c r="HZ7" s="188">
        <v>35429.25</v>
      </c>
      <c r="IA7" s="188">
        <v>482777</v>
      </c>
      <c r="IB7" s="188">
        <v>0</v>
      </c>
      <c r="IC7" s="188">
        <v>67829</v>
      </c>
      <c r="ID7" s="188">
        <v>0</v>
      </c>
      <c r="IE7" s="188">
        <v>984444</v>
      </c>
      <c r="IF7" s="188">
        <v>118504</v>
      </c>
      <c r="IG7" s="188">
        <v>0</v>
      </c>
      <c r="IH7" s="188">
        <v>6266571.8499999996</v>
      </c>
      <c r="II7" s="188">
        <v>444474.25</v>
      </c>
      <c r="IJ7" s="188">
        <v>26063</v>
      </c>
      <c r="IK7" s="188">
        <v>22635</v>
      </c>
      <c r="IL7" s="188">
        <v>1364475.09</v>
      </c>
      <c r="IM7" s="188">
        <v>7433.25</v>
      </c>
      <c r="IN7" s="188">
        <v>28637</v>
      </c>
      <c r="IO7" s="188">
        <v>98411</v>
      </c>
      <c r="IP7" s="188">
        <v>23036</v>
      </c>
      <c r="IQ7" s="188">
        <v>162759</v>
      </c>
      <c r="IR7" s="188">
        <v>23812.5</v>
      </c>
      <c r="IS7" s="188">
        <v>20408567.840000004</v>
      </c>
      <c r="IT7" s="188">
        <v>2123643</v>
      </c>
      <c r="IU7" s="188">
        <v>171394</v>
      </c>
      <c r="IV7" s="188">
        <v>111315</v>
      </c>
      <c r="IW7" s="188">
        <v>17596</v>
      </c>
      <c r="IX7" s="188">
        <v>9125</v>
      </c>
      <c r="IY7" s="188">
        <v>65131</v>
      </c>
      <c r="IZ7" s="188">
        <v>11432.39</v>
      </c>
      <c r="JA7" s="188">
        <v>-50117.5</v>
      </c>
      <c r="JB7" s="188">
        <v>71955</v>
      </c>
      <c r="JC7" s="188">
        <v>659197</v>
      </c>
      <c r="JD7" s="188">
        <v>48902.25</v>
      </c>
      <c r="JE7" s="188">
        <v>2276189</v>
      </c>
      <c r="JF7" s="188">
        <v>764642</v>
      </c>
      <c r="JG7" s="188">
        <v>5200</v>
      </c>
      <c r="JH7" s="188">
        <v>71345</v>
      </c>
      <c r="JI7" s="188">
        <v>35310</v>
      </c>
      <c r="JJ7" s="188">
        <v>122784</v>
      </c>
      <c r="JK7" s="188">
        <v>2237119.42</v>
      </c>
      <c r="JL7" s="188">
        <v>12249</v>
      </c>
      <c r="JM7" s="188">
        <v>117372</v>
      </c>
      <c r="JN7" s="188">
        <v>146049.85999999999</v>
      </c>
      <c r="JO7" s="188">
        <v>34346</v>
      </c>
      <c r="JP7" s="188">
        <v>327780</v>
      </c>
      <c r="JQ7" s="188">
        <v>5503.25</v>
      </c>
      <c r="JR7" s="188">
        <v>4214427.1399999997</v>
      </c>
      <c r="JS7" s="188">
        <v>1278646.55</v>
      </c>
      <c r="JT7" s="188">
        <v>258871.75</v>
      </c>
      <c r="JU7" s="188">
        <v>16663</v>
      </c>
      <c r="JV7" s="188">
        <v>27664</v>
      </c>
      <c r="JW7" s="188">
        <v>48751</v>
      </c>
      <c r="JX7" s="188">
        <v>995772</v>
      </c>
      <c r="JY7" s="188">
        <v>154242.5</v>
      </c>
      <c r="JZ7" s="188">
        <v>17481</v>
      </c>
      <c r="KA7" s="188">
        <v>55034</v>
      </c>
      <c r="KB7" s="188">
        <v>35576.949999999997</v>
      </c>
      <c r="KC7" s="188">
        <v>69669</v>
      </c>
      <c r="KD7" s="188">
        <v>0</v>
      </c>
      <c r="KE7" s="188">
        <v>15558</v>
      </c>
      <c r="KF7" s="188">
        <v>11924.5</v>
      </c>
      <c r="KG7" s="188">
        <v>24717</v>
      </c>
      <c r="KH7" s="188">
        <v>6761332.75</v>
      </c>
      <c r="KI7" s="188">
        <v>585977.21</v>
      </c>
      <c r="KJ7" s="188">
        <v>335936</v>
      </c>
      <c r="KK7" s="188">
        <v>19977.5</v>
      </c>
      <c r="KL7" s="188">
        <v>139691</v>
      </c>
      <c r="KM7" s="188">
        <v>61369</v>
      </c>
      <c r="KN7" s="188">
        <v>831086.17</v>
      </c>
      <c r="KO7" s="188">
        <v>1040501.65</v>
      </c>
      <c r="KP7" s="188">
        <v>298599.42</v>
      </c>
      <c r="KQ7" s="188">
        <v>3515113.4</v>
      </c>
      <c r="KR7" s="188">
        <v>153017</v>
      </c>
      <c r="KS7" s="188">
        <v>295268</v>
      </c>
      <c r="KT7" s="188">
        <v>1351573.69</v>
      </c>
      <c r="KU7" s="188">
        <v>172052.25</v>
      </c>
      <c r="KV7" s="188">
        <v>282074</v>
      </c>
      <c r="KW7" s="188">
        <v>6110081.3600000003</v>
      </c>
      <c r="KX7" s="188">
        <v>785500</v>
      </c>
      <c r="KY7" s="188">
        <v>4827263.3600000003</v>
      </c>
      <c r="KZ7" s="188">
        <v>176873.75</v>
      </c>
      <c r="LA7" s="188">
        <v>12682</v>
      </c>
      <c r="LB7" s="188">
        <v>244218</v>
      </c>
      <c r="LC7" s="188">
        <v>151349.5</v>
      </c>
      <c r="LD7" s="188">
        <v>760472</v>
      </c>
      <c r="LE7" s="188">
        <v>33607</v>
      </c>
      <c r="LF7" s="188">
        <v>0</v>
      </c>
      <c r="LG7" s="188">
        <v>10827585.5</v>
      </c>
      <c r="LH7" s="188">
        <v>613571.75</v>
      </c>
      <c r="LI7" s="188">
        <v>4636474</v>
      </c>
      <c r="LJ7" s="188">
        <v>4123601.56</v>
      </c>
      <c r="LK7" s="188">
        <v>595226.80000000005</v>
      </c>
      <c r="LL7" s="188">
        <v>1429991.98</v>
      </c>
      <c r="LM7" s="188">
        <v>35623</v>
      </c>
      <c r="LN7" s="188">
        <v>54426.5</v>
      </c>
      <c r="LO7" s="188">
        <v>42738.15</v>
      </c>
      <c r="LP7" s="188">
        <v>21773</v>
      </c>
      <c r="LQ7" s="188">
        <v>1500</v>
      </c>
      <c r="LR7" s="188">
        <v>1855783.78</v>
      </c>
      <c r="LS7" s="188">
        <v>287278.5</v>
      </c>
      <c r="LT7" s="188">
        <v>36008</v>
      </c>
      <c r="LU7" s="188">
        <v>12311555.82</v>
      </c>
      <c r="LV7" s="188">
        <v>3151977.9200000004</v>
      </c>
      <c r="LW7" s="188">
        <v>7990752.5300000003</v>
      </c>
      <c r="LX7" s="188">
        <v>214842</v>
      </c>
      <c r="LY7" s="188">
        <v>147401.65999999997</v>
      </c>
      <c r="LZ7" s="188">
        <v>27689</v>
      </c>
      <c r="MA7" s="188">
        <v>85653</v>
      </c>
      <c r="MB7" s="188">
        <v>105732.25</v>
      </c>
      <c r="MC7" s="188">
        <v>355146</v>
      </c>
      <c r="MD7" s="188">
        <v>153686.79999999999</v>
      </c>
      <c r="ME7" s="188">
        <v>270909</v>
      </c>
      <c r="MF7" s="188">
        <v>0</v>
      </c>
      <c r="MG7" s="188">
        <v>28327804.609999999</v>
      </c>
      <c r="MH7" s="188">
        <v>43081</v>
      </c>
      <c r="MI7" s="188">
        <v>166077</v>
      </c>
      <c r="MJ7" s="188">
        <v>32208</v>
      </c>
      <c r="MK7" s="188">
        <v>21275</v>
      </c>
      <c r="ML7" s="188">
        <v>167740</v>
      </c>
      <c r="MM7" s="188">
        <v>33044</v>
      </c>
      <c r="MN7" s="188">
        <v>12167</v>
      </c>
      <c r="MO7" s="188">
        <v>25359</v>
      </c>
      <c r="MP7" s="188">
        <v>0</v>
      </c>
      <c r="MQ7" s="188">
        <v>97166.68</v>
      </c>
      <c r="MR7" s="188">
        <v>170303.5</v>
      </c>
      <c r="MS7" s="188">
        <v>5404369.3300000001</v>
      </c>
      <c r="MT7" s="188">
        <v>17340</v>
      </c>
      <c r="MU7" s="188">
        <v>441115.16</v>
      </c>
      <c r="MV7" s="188">
        <v>165592</v>
      </c>
      <c r="MW7" s="188">
        <v>175675</v>
      </c>
      <c r="MX7" s="188">
        <v>82405</v>
      </c>
      <c r="MY7" s="188">
        <v>1039975.75</v>
      </c>
      <c r="MZ7" s="188">
        <v>150914.85</v>
      </c>
      <c r="NA7" s="188">
        <v>578386</v>
      </c>
      <c r="NB7" s="188">
        <v>99269</v>
      </c>
      <c r="NC7" s="188">
        <v>0</v>
      </c>
      <c r="ND7" s="188">
        <v>25356796.399999999</v>
      </c>
      <c r="NE7" s="188">
        <v>264564.5</v>
      </c>
      <c r="NF7" s="188">
        <v>52644</v>
      </c>
      <c r="NG7" s="188">
        <v>3050907.91</v>
      </c>
      <c r="NH7" s="188">
        <v>50648</v>
      </c>
      <c r="NI7" s="188">
        <v>133621</v>
      </c>
      <c r="NJ7" s="188">
        <v>1218627.6200000001</v>
      </c>
      <c r="NK7" s="188">
        <v>995114.5</v>
      </c>
      <c r="NL7" s="188">
        <v>29510</v>
      </c>
      <c r="NM7" s="188">
        <v>57661.5</v>
      </c>
      <c r="NN7" s="188">
        <v>99395.140000000014</v>
      </c>
      <c r="NO7" s="188">
        <v>20936</v>
      </c>
      <c r="NP7" s="188">
        <v>4026826.5</v>
      </c>
      <c r="NQ7" s="188">
        <v>7931</v>
      </c>
      <c r="NR7" s="188">
        <v>17014</v>
      </c>
      <c r="NS7" s="188">
        <v>105989</v>
      </c>
      <c r="NT7" s="188">
        <v>85250</v>
      </c>
      <c r="NU7" s="188">
        <v>0</v>
      </c>
      <c r="NV7" s="188">
        <v>39680</v>
      </c>
      <c r="NW7" s="188">
        <v>5369776.1299999999</v>
      </c>
      <c r="NX7" s="188">
        <v>500094.5</v>
      </c>
      <c r="NY7" s="188">
        <v>59175</v>
      </c>
      <c r="NZ7" s="188">
        <v>42101</v>
      </c>
      <c r="OA7" s="188">
        <v>9097</v>
      </c>
      <c r="OB7" s="188">
        <v>222742</v>
      </c>
      <c r="OC7" s="188">
        <v>93095.5</v>
      </c>
      <c r="OD7" s="188">
        <v>5372420.1400000006</v>
      </c>
      <c r="OE7" s="188">
        <v>2366064.4299999997</v>
      </c>
      <c r="OF7" s="188">
        <v>746029.75</v>
      </c>
      <c r="OG7" s="188">
        <v>1581208.75</v>
      </c>
      <c r="OH7" s="188">
        <v>777581</v>
      </c>
      <c r="OI7" s="188">
        <v>667576</v>
      </c>
      <c r="OJ7" s="188">
        <v>555143</v>
      </c>
      <c r="OK7" s="188">
        <v>0</v>
      </c>
      <c r="OL7" s="188">
        <v>261843</v>
      </c>
      <c r="OM7" s="188">
        <v>17370681.84</v>
      </c>
      <c r="ON7" s="188">
        <v>1146953</v>
      </c>
      <c r="OO7" s="188">
        <v>2128710.4</v>
      </c>
      <c r="OP7" s="188">
        <v>974094</v>
      </c>
      <c r="OQ7" s="188">
        <v>60145.5</v>
      </c>
      <c r="OR7" s="188">
        <v>0</v>
      </c>
      <c r="OS7" s="188">
        <v>2575232.7200000002</v>
      </c>
      <c r="OT7" s="188">
        <v>80070.5</v>
      </c>
      <c r="OU7" s="188">
        <v>-2163.96</v>
      </c>
      <c r="OV7" s="188">
        <v>45022.5</v>
      </c>
      <c r="OW7" s="188">
        <v>22586</v>
      </c>
      <c r="OX7" s="188">
        <v>2735160.69</v>
      </c>
      <c r="OY7" s="188">
        <v>36977</v>
      </c>
      <c r="OZ7" s="188">
        <v>28752</v>
      </c>
      <c r="PA7" s="188">
        <v>0</v>
      </c>
      <c r="PB7" s="188">
        <v>2595398.15</v>
      </c>
      <c r="PC7" s="188">
        <v>65036</v>
      </c>
      <c r="PD7" s="188">
        <v>0</v>
      </c>
      <c r="PE7" s="188">
        <v>26539</v>
      </c>
      <c r="PF7" s="188">
        <v>129762</v>
      </c>
      <c r="PG7" s="188">
        <v>231372.05</v>
      </c>
      <c r="PH7" s="188">
        <v>44838</v>
      </c>
      <c r="PI7" s="188">
        <v>46402</v>
      </c>
      <c r="PJ7" s="188">
        <v>114133.45</v>
      </c>
      <c r="PK7" s="188">
        <v>0</v>
      </c>
      <c r="PL7" s="188">
        <v>25455</v>
      </c>
      <c r="PM7" s="188">
        <v>172980</v>
      </c>
      <c r="PN7" s="188">
        <v>0</v>
      </c>
      <c r="PO7" s="188">
        <v>302642</v>
      </c>
      <c r="PP7" s="188">
        <v>0</v>
      </c>
      <c r="PQ7" s="188">
        <v>24560.5</v>
      </c>
      <c r="PR7" s="188">
        <v>0</v>
      </c>
      <c r="PS7" s="188">
        <v>5175</v>
      </c>
      <c r="PT7" s="188">
        <v>10104680</v>
      </c>
      <c r="PU7" s="188">
        <v>378065</v>
      </c>
      <c r="PV7" s="188">
        <v>47150</v>
      </c>
      <c r="PW7" s="188">
        <v>31882.5</v>
      </c>
      <c r="PX7" s="188">
        <v>1134972.94</v>
      </c>
      <c r="PY7" s="188">
        <v>22672.880000000001</v>
      </c>
      <c r="PZ7" s="188">
        <v>139994.5</v>
      </c>
      <c r="QA7" s="188">
        <v>124689</v>
      </c>
      <c r="QB7" s="188">
        <v>400767.5</v>
      </c>
      <c r="QC7" s="188">
        <v>3130</v>
      </c>
      <c r="QD7" s="188">
        <v>315498</v>
      </c>
      <c r="QE7" s="188">
        <v>0</v>
      </c>
      <c r="QF7" s="188">
        <v>45005</v>
      </c>
      <c r="QG7" s="188">
        <v>81332</v>
      </c>
      <c r="QH7" s="188">
        <v>0</v>
      </c>
      <c r="QI7" s="188">
        <v>139353</v>
      </c>
      <c r="QJ7" s="188">
        <v>80529</v>
      </c>
      <c r="QK7" s="188">
        <v>27778</v>
      </c>
      <c r="QL7" s="188">
        <v>0</v>
      </c>
      <c r="QM7" s="188">
        <v>30723</v>
      </c>
      <c r="QN7" s="188">
        <v>564610.93000000005</v>
      </c>
      <c r="QO7" s="188">
        <v>19891</v>
      </c>
      <c r="QP7" s="188">
        <v>5127.5</v>
      </c>
      <c r="QQ7" s="188">
        <v>0</v>
      </c>
      <c r="QR7" s="188">
        <v>0</v>
      </c>
      <c r="QS7" s="188">
        <v>0</v>
      </c>
      <c r="QT7" s="188">
        <v>3785732.02</v>
      </c>
      <c r="QU7" s="188">
        <v>43082</v>
      </c>
      <c r="QV7" s="188">
        <v>29746.25</v>
      </c>
      <c r="QW7" s="188">
        <v>18349</v>
      </c>
      <c r="QX7" s="188">
        <v>18290</v>
      </c>
      <c r="QY7" s="188">
        <v>380702</v>
      </c>
      <c r="QZ7" s="188">
        <v>7853</v>
      </c>
      <c r="RA7" s="188">
        <v>194429.88</v>
      </c>
      <c r="RB7" s="188">
        <v>69566</v>
      </c>
      <c r="RC7" s="188">
        <v>47779</v>
      </c>
      <c r="RD7" s="188">
        <v>0</v>
      </c>
      <c r="RE7" s="188">
        <v>0</v>
      </c>
      <c r="RF7" s="188">
        <v>0</v>
      </c>
      <c r="RG7" s="188">
        <v>2565349.1399999997</v>
      </c>
      <c r="RH7" s="188">
        <v>104581.25</v>
      </c>
      <c r="RI7" s="188">
        <v>15054</v>
      </c>
      <c r="RJ7" s="188">
        <v>23471.19</v>
      </c>
      <c r="RK7" s="188">
        <v>202132.25</v>
      </c>
      <c r="RL7" s="188">
        <v>135902</v>
      </c>
      <c r="RM7" s="188">
        <v>145485.25</v>
      </c>
      <c r="RN7" s="188">
        <v>0</v>
      </c>
      <c r="RO7" s="188">
        <v>17444</v>
      </c>
      <c r="RP7" s="188">
        <v>92287.34</v>
      </c>
      <c r="RQ7" s="188">
        <v>457873.06</v>
      </c>
      <c r="RR7" s="188">
        <v>16463</v>
      </c>
      <c r="RS7" s="188">
        <v>0</v>
      </c>
      <c r="RT7" s="188">
        <v>11289</v>
      </c>
      <c r="RU7" s="188">
        <v>1361</v>
      </c>
      <c r="RV7" s="188">
        <v>66799</v>
      </c>
      <c r="RW7" s="188">
        <v>17186.75</v>
      </c>
      <c r="RX7" s="188">
        <v>8956</v>
      </c>
      <c r="RY7" s="188">
        <v>0</v>
      </c>
      <c r="RZ7" s="188">
        <v>3609.5</v>
      </c>
      <c r="SA7" s="188">
        <v>2187434.44</v>
      </c>
      <c r="SB7" s="188">
        <v>0</v>
      </c>
      <c r="SC7" s="188">
        <v>0</v>
      </c>
      <c r="SD7" s="188">
        <v>47247</v>
      </c>
      <c r="SE7" s="188">
        <v>0</v>
      </c>
      <c r="SF7" s="188">
        <v>447833</v>
      </c>
      <c r="SG7" s="188">
        <v>19225.25</v>
      </c>
      <c r="SH7" s="188">
        <v>6651940.75</v>
      </c>
      <c r="SI7" s="188">
        <v>1241</v>
      </c>
      <c r="SJ7" s="188">
        <v>3583</v>
      </c>
      <c r="SK7" s="188">
        <v>121434.5</v>
      </c>
      <c r="SL7" s="188">
        <v>-50</v>
      </c>
      <c r="SM7" s="188">
        <v>1258389.75</v>
      </c>
      <c r="SN7" s="188">
        <v>25762.1</v>
      </c>
      <c r="SO7" s="188">
        <v>24419</v>
      </c>
      <c r="SP7" s="188">
        <v>119541.05</v>
      </c>
      <c r="SQ7" s="188">
        <v>0</v>
      </c>
      <c r="SR7" s="188">
        <v>75516.5</v>
      </c>
      <c r="SS7" s="188">
        <v>20</v>
      </c>
      <c r="ST7" s="188">
        <v>18682.5</v>
      </c>
      <c r="SU7" s="188">
        <v>2613734.42</v>
      </c>
      <c r="SV7" s="188">
        <v>4361</v>
      </c>
      <c r="SW7" s="188">
        <v>22042</v>
      </c>
      <c r="SX7" s="188">
        <v>0</v>
      </c>
      <c r="SY7" s="188">
        <v>27779</v>
      </c>
      <c r="SZ7" s="188">
        <v>42913.5</v>
      </c>
      <c r="TA7" s="188">
        <v>26757</v>
      </c>
      <c r="TB7" s="188">
        <v>139216</v>
      </c>
      <c r="TC7" s="188">
        <v>15683</v>
      </c>
      <c r="TD7" s="188">
        <v>0</v>
      </c>
      <c r="TE7" s="188">
        <v>0</v>
      </c>
      <c r="TF7" s="188">
        <v>52174</v>
      </c>
      <c r="TG7" s="188">
        <v>40807</v>
      </c>
      <c r="TH7" s="188">
        <v>19918</v>
      </c>
      <c r="TI7" s="188">
        <v>10218351.440000001</v>
      </c>
      <c r="TJ7" s="188">
        <v>0</v>
      </c>
      <c r="TK7" s="188">
        <v>0</v>
      </c>
      <c r="TL7" s="188">
        <v>64686</v>
      </c>
      <c r="TM7" s="188">
        <v>171396</v>
      </c>
      <c r="TN7" s="188">
        <v>38647</v>
      </c>
      <c r="TO7" s="188">
        <v>19792</v>
      </c>
      <c r="TP7" s="188">
        <v>345446</v>
      </c>
      <c r="TQ7" s="188">
        <v>10614.75</v>
      </c>
      <c r="TR7" s="188">
        <v>9515</v>
      </c>
      <c r="TS7" s="188">
        <v>8666</v>
      </c>
      <c r="TT7" s="188">
        <v>47804</v>
      </c>
      <c r="TU7" s="188">
        <v>7004</v>
      </c>
      <c r="TV7" s="188">
        <v>34657.25</v>
      </c>
      <c r="TW7" s="188">
        <v>5987</v>
      </c>
      <c r="TX7" s="188">
        <v>0</v>
      </c>
      <c r="TY7" s="188">
        <v>480571.5</v>
      </c>
      <c r="TZ7" s="188">
        <v>47476</v>
      </c>
      <c r="UA7" s="188">
        <v>3287241.65</v>
      </c>
      <c r="UB7" s="188">
        <v>159070.5</v>
      </c>
      <c r="UC7" s="188">
        <v>6268.25</v>
      </c>
      <c r="UD7" s="188">
        <v>12601</v>
      </c>
      <c r="UE7" s="188">
        <v>3911175.34</v>
      </c>
      <c r="UF7" s="188">
        <v>12086</v>
      </c>
      <c r="UG7" s="188">
        <v>0</v>
      </c>
      <c r="UH7" s="188">
        <v>0</v>
      </c>
      <c r="UI7" s="188">
        <v>21588</v>
      </c>
      <c r="UJ7" s="188">
        <v>1916377.5</v>
      </c>
      <c r="UK7" s="188">
        <v>12064</v>
      </c>
      <c r="UL7" s="188">
        <v>0</v>
      </c>
      <c r="UM7" s="188">
        <v>35984</v>
      </c>
      <c r="UN7" s="188">
        <v>35580.04</v>
      </c>
      <c r="UO7" s="188">
        <v>3495</v>
      </c>
      <c r="UP7" s="188">
        <v>8433137.9399999995</v>
      </c>
      <c r="UQ7" s="188">
        <v>93689</v>
      </c>
      <c r="UR7" s="188">
        <v>8527.02</v>
      </c>
      <c r="US7" s="188">
        <v>803694.68</v>
      </c>
      <c r="UT7" s="188">
        <v>0</v>
      </c>
      <c r="UU7" s="188">
        <v>138606.5</v>
      </c>
      <c r="UV7" s="188">
        <v>96031.5</v>
      </c>
      <c r="UW7" s="188">
        <v>28204</v>
      </c>
      <c r="UX7" s="188">
        <v>7328</v>
      </c>
      <c r="UY7" s="188">
        <v>7004</v>
      </c>
      <c r="UZ7" s="188">
        <v>144093</v>
      </c>
      <c r="VA7" s="188">
        <v>235879</v>
      </c>
      <c r="VB7" s="188">
        <v>9763</v>
      </c>
      <c r="VC7" s="188">
        <v>181401</v>
      </c>
      <c r="VD7" s="188">
        <v>32128</v>
      </c>
      <c r="VE7" s="188">
        <v>0</v>
      </c>
      <c r="VF7" s="188">
        <v>0</v>
      </c>
      <c r="VG7" s="188">
        <v>11449</v>
      </c>
      <c r="VH7" s="188">
        <v>264902</v>
      </c>
      <c r="VI7" s="188">
        <v>0</v>
      </c>
      <c r="VJ7" s="188">
        <v>0</v>
      </c>
      <c r="VK7" s="188">
        <v>37274</v>
      </c>
      <c r="VL7" s="188">
        <v>4244316.45</v>
      </c>
      <c r="VM7" s="188">
        <v>41195</v>
      </c>
      <c r="VN7" s="188">
        <v>13959.5</v>
      </c>
      <c r="VO7" s="188">
        <v>3647</v>
      </c>
      <c r="VP7" s="188">
        <v>17674.5</v>
      </c>
      <c r="VQ7" s="188">
        <v>697122.25</v>
      </c>
      <c r="VR7" s="188">
        <v>107146</v>
      </c>
      <c r="VS7" s="188">
        <v>3430</v>
      </c>
      <c r="VT7" s="188">
        <v>245112</v>
      </c>
      <c r="VU7" s="188">
        <v>534047</v>
      </c>
      <c r="VV7" s="188">
        <v>14270</v>
      </c>
      <c r="VW7" s="188">
        <v>130206</v>
      </c>
      <c r="VX7" s="188">
        <v>22847</v>
      </c>
      <c r="VY7" s="188">
        <v>0</v>
      </c>
      <c r="VZ7" s="188">
        <v>4225.5</v>
      </c>
      <c r="WA7" s="188">
        <v>18794440.25</v>
      </c>
      <c r="WB7" s="188">
        <v>245067</v>
      </c>
      <c r="WC7" s="188">
        <v>3499</v>
      </c>
      <c r="WD7" s="188">
        <v>111448.97</v>
      </c>
      <c r="WE7" s="188">
        <v>87863</v>
      </c>
      <c r="WF7" s="188">
        <v>10086</v>
      </c>
      <c r="WG7" s="188">
        <v>161791</v>
      </c>
      <c r="WH7" s="188">
        <v>78172</v>
      </c>
      <c r="WI7" s="188">
        <v>16233.5</v>
      </c>
      <c r="WJ7" s="188">
        <v>292195</v>
      </c>
      <c r="WK7" s="188">
        <v>44533</v>
      </c>
      <c r="WL7" s="188">
        <v>564257</v>
      </c>
      <c r="WM7" s="188">
        <v>87022</v>
      </c>
      <c r="WN7" s="188">
        <v>151743</v>
      </c>
      <c r="WO7" s="188">
        <v>517763</v>
      </c>
      <c r="WP7" s="188">
        <v>250508</v>
      </c>
      <c r="WQ7" s="188">
        <v>35951.5</v>
      </c>
      <c r="WR7" s="188">
        <v>81031</v>
      </c>
      <c r="WS7" s="188">
        <v>20881</v>
      </c>
      <c r="WT7" s="188">
        <v>212417</v>
      </c>
      <c r="WU7" s="188">
        <v>515925.56</v>
      </c>
      <c r="WV7" s="188">
        <v>4603</v>
      </c>
      <c r="WW7" s="188">
        <v>40840</v>
      </c>
      <c r="WX7" s="188">
        <v>0</v>
      </c>
      <c r="WY7" s="188">
        <v>97589.36</v>
      </c>
      <c r="WZ7" s="188">
        <v>0</v>
      </c>
      <c r="XA7" s="188">
        <v>0</v>
      </c>
      <c r="XB7" s="188">
        <v>4020</v>
      </c>
      <c r="XC7" s="188">
        <v>1151572</v>
      </c>
      <c r="XD7" s="188">
        <v>80014.39</v>
      </c>
      <c r="XE7" s="188">
        <v>11665</v>
      </c>
      <c r="XF7" s="188">
        <v>24854</v>
      </c>
      <c r="XG7" s="188">
        <v>0</v>
      </c>
      <c r="XH7" s="188">
        <v>5076123.04</v>
      </c>
      <c r="XI7" s="188">
        <v>423803.5</v>
      </c>
      <c r="XJ7" s="188">
        <v>29724</v>
      </c>
      <c r="XK7" s="188">
        <v>674725.75</v>
      </c>
      <c r="XL7" s="188">
        <v>4361</v>
      </c>
      <c r="XM7" s="188">
        <v>0</v>
      </c>
      <c r="XN7" s="188">
        <v>203345.25</v>
      </c>
      <c r="XO7" s="188">
        <v>3265.75</v>
      </c>
      <c r="XP7" s="188">
        <v>33094</v>
      </c>
      <c r="XQ7" s="188">
        <v>491698.62</v>
      </c>
      <c r="XR7" s="188">
        <v>32468</v>
      </c>
      <c r="XS7" s="188">
        <v>42427</v>
      </c>
      <c r="XT7" s="188">
        <v>16600</v>
      </c>
      <c r="XU7" s="188">
        <v>0</v>
      </c>
      <c r="XV7" s="188">
        <v>0</v>
      </c>
      <c r="XW7" s="188">
        <v>48106</v>
      </c>
      <c r="XX7" s="188">
        <v>0</v>
      </c>
      <c r="XY7" s="188">
        <v>0</v>
      </c>
      <c r="XZ7" s="188">
        <v>0</v>
      </c>
      <c r="YA7" s="188">
        <v>2776</v>
      </c>
      <c r="YB7" s="188">
        <v>0</v>
      </c>
      <c r="YC7" s="188">
        <v>0</v>
      </c>
      <c r="YD7" s="188">
        <v>0</v>
      </c>
      <c r="YE7" s="188">
        <v>2758979.0799999996</v>
      </c>
      <c r="YF7" s="188">
        <v>13665</v>
      </c>
      <c r="YG7" s="188">
        <v>102743.3</v>
      </c>
      <c r="YH7" s="188">
        <v>24781</v>
      </c>
      <c r="YI7" s="188">
        <v>487547.5</v>
      </c>
      <c r="YJ7" s="188">
        <v>71986.25</v>
      </c>
      <c r="YK7" s="188">
        <v>247096</v>
      </c>
      <c r="YL7" s="188">
        <v>7230</v>
      </c>
      <c r="YM7" s="188">
        <v>242383.5</v>
      </c>
      <c r="YN7" s="188">
        <v>78554</v>
      </c>
      <c r="YO7" s="188">
        <v>47400</v>
      </c>
      <c r="YP7" s="188">
        <v>0</v>
      </c>
      <c r="YQ7" s="188">
        <v>18378.75</v>
      </c>
      <c r="YR7" s="188">
        <v>0</v>
      </c>
      <c r="YS7" s="188">
        <v>0</v>
      </c>
      <c r="YT7" s="188">
        <v>0</v>
      </c>
      <c r="YU7" s="188">
        <v>4552.8999999999996</v>
      </c>
      <c r="YV7" s="188">
        <v>1775761.75</v>
      </c>
      <c r="YW7" s="188">
        <v>40977</v>
      </c>
      <c r="YX7" s="188">
        <v>0</v>
      </c>
      <c r="YY7" s="188">
        <v>0</v>
      </c>
      <c r="YZ7" s="188">
        <v>0</v>
      </c>
      <c r="ZA7" s="188">
        <v>19376</v>
      </c>
      <c r="ZB7" s="188">
        <v>20204.810000000001</v>
      </c>
      <c r="ZC7" s="188">
        <v>1671132.2999999998</v>
      </c>
      <c r="ZD7" s="188">
        <v>0</v>
      </c>
      <c r="ZE7" s="188">
        <v>0</v>
      </c>
      <c r="ZF7" s="188">
        <v>14680.25</v>
      </c>
      <c r="ZG7" s="188">
        <v>19182.439999999999</v>
      </c>
      <c r="ZH7" s="188">
        <v>19270.25</v>
      </c>
      <c r="ZI7" s="188">
        <v>2740</v>
      </c>
      <c r="ZJ7" s="188">
        <v>0</v>
      </c>
      <c r="ZK7" s="188">
        <v>467793.25</v>
      </c>
      <c r="ZL7" s="188">
        <v>3889429.07</v>
      </c>
      <c r="ZM7" s="188">
        <v>243709</v>
      </c>
      <c r="ZN7" s="188">
        <v>161382.75</v>
      </c>
      <c r="ZO7" s="188">
        <v>237417.66</v>
      </c>
      <c r="ZP7" s="188">
        <v>709</v>
      </c>
      <c r="ZQ7" s="188">
        <v>25020.3</v>
      </c>
      <c r="ZR7" s="188">
        <v>27583</v>
      </c>
      <c r="ZS7" s="188">
        <v>89246</v>
      </c>
      <c r="ZT7" s="188">
        <v>56430</v>
      </c>
      <c r="ZU7" s="188">
        <v>261037.07</v>
      </c>
      <c r="ZV7" s="188">
        <v>1622</v>
      </c>
      <c r="ZW7" s="188">
        <v>4586</v>
      </c>
      <c r="ZX7" s="188">
        <v>34972</v>
      </c>
      <c r="ZY7" s="188">
        <v>57064</v>
      </c>
      <c r="ZZ7" s="188">
        <v>178781.38</v>
      </c>
      <c r="AAA7" s="188">
        <v>16686.05</v>
      </c>
      <c r="AAB7" s="188">
        <v>0</v>
      </c>
      <c r="AAC7" s="188">
        <v>13980</v>
      </c>
      <c r="AAD7" s="188">
        <v>0</v>
      </c>
      <c r="AAE7" s="188">
        <v>24481.360000000001</v>
      </c>
      <c r="AAF7" s="188">
        <v>0</v>
      </c>
      <c r="AAG7" s="188">
        <v>-73729.75</v>
      </c>
      <c r="AAH7" s="188">
        <v>778336.51</v>
      </c>
      <c r="AAI7" s="188">
        <v>20548</v>
      </c>
      <c r="AAJ7" s="188">
        <v>53342.25</v>
      </c>
      <c r="AAK7" s="188">
        <v>15344.85</v>
      </c>
      <c r="AAL7" s="188">
        <v>14438</v>
      </c>
      <c r="AAM7" s="188">
        <v>8714</v>
      </c>
      <c r="AAN7" s="188">
        <v>54020.7</v>
      </c>
      <c r="AAO7" s="188">
        <v>14641094.23</v>
      </c>
      <c r="AAP7" s="188">
        <v>42106.75</v>
      </c>
      <c r="AAQ7" s="188">
        <v>7785.75</v>
      </c>
      <c r="AAR7" s="188">
        <v>52989</v>
      </c>
      <c r="AAS7" s="188">
        <v>56457</v>
      </c>
      <c r="AAT7" s="188">
        <v>7627</v>
      </c>
      <c r="AAU7" s="188">
        <v>45738.25</v>
      </c>
      <c r="AAV7" s="188">
        <v>124739.25</v>
      </c>
      <c r="AAW7" s="188">
        <v>201462</v>
      </c>
      <c r="AAX7" s="188">
        <v>18583</v>
      </c>
      <c r="AAY7" s="188">
        <v>109299</v>
      </c>
      <c r="AAZ7" s="188">
        <v>906266.23</v>
      </c>
      <c r="ABA7" s="188">
        <v>149899</v>
      </c>
      <c r="ABB7" s="188">
        <v>56554</v>
      </c>
      <c r="ABC7" s="188">
        <v>0</v>
      </c>
      <c r="ABD7" s="188">
        <v>19412.5</v>
      </c>
      <c r="ABE7" s="188">
        <v>9358.25</v>
      </c>
      <c r="ABF7" s="188">
        <v>143660.5</v>
      </c>
      <c r="ABG7" s="188">
        <v>0</v>
      </c>
      <c r="ABH7" s="188">
        <v>695651</v>
      </c>
      <c r="ABI7" s="188">
        <v>925245.85</v>
      </c>
      <c r="ABJ7" s="188">
        <v>20037</v>
      </c>
      <c r="ABK7" s="188">
        <v>0</v>
      </c>
      <c r="ABL7" s="188">
        <v>0</v>
      </c>
      <c r="ABM7" s="188">
        <v>6643</v>
      </c>
      <c r="ABN7" s="188">
        <v>0</v>
      </c>
      <c r="ABO7" s="188">
        <v>8671549.4199999999</v>
      </c>
      <c r="ABP7" s="188">
        <v>19631</v>
      </c>
      <c r="ABQ7" s="188">
        <v>1052</v>
      </c>
      <c r="ABR7" s="188">
        <v>6525</v>
      </c>
      <c r="ABS7" s="188">
        <v>107762</v>
      </c>
      <c r="ABT7" s="188">
        <v>83113</v>
      </c>
      <c r="ABU7" s="188">
        <v>15036.7</v>
      </c>
      <c r="ABV7" s="188">
        <v>59121</v>
      </c>
      <c r="ABW7" s="188">
        <v>0</v>
      </c>
      <c r="ABX7" s="188">
        <v>4480447.51</v>
      </c>
      <c r="ABY7" s="188">
        <v>0</v>
      </c>
      <c r="ABZ7" s="188">
        <v>72083.070000000007</v>
      </c>
      <c r="ACA7" s="188">
        <v>132141</v>
      </c>
      <c r="ACB7" s="188">
        <v>3618</v>
      </c>
      <c r="ACC7" s="188">
        <v>453309</v>
      </c>
      <c r="ACD7" s="188">
        <v>8383</v>
      </c>
      <c r="ACE7" s="188">
        <v>55794</v>
      </c>
      <c r="ACF7" s="188">
        <v>28663</v>
      </c>
      <c r="ACG7" s="188">
        <v>0</v>
      </c>
      <c r="ACH7" s="188">
        <v>7575.5</v>
      </c>
      <c r="ACI7" s="188">
        <v>13986488.41</v>
      </c>
      <c r="ACJ7" s="188">
        <v>0</v>
      </c>
      <c r="ACK7" s="188">
        <v>105380</v>
      </c>
      <c r="ACL7" s="188">
        <v>217574</v>
      </c>
      <c r="ACM7" s="188">
        <v>6200</v>
      </c>
      <c r="ACN7" s="188">
        <v>41063</v>
      </c>
      <c r="ACO7" s="188">
        <v>66976</v>
      </c>
      <c r="ACP7" s="188">
        <v>969707.59</v>
      </c>
      <c r="ACQ7" s="188">
        <v>3825751.24</v>
      </c>
      <c r="ACR7" s="188">
        <v>42186</v>
      </c>
      <c r="ACS7" s="188">
        <v>645803</v>
      </c>
      <c r="ACT7" s="188">
        <v>266166</v>
      </c>
      <c r="ACU7" s="188">
        <v>80530</v>
      </c>
      <c r="ACV7" s="188">
        <v>1019770</v>
      </c>
      <c r="ACW7" s="188">
        <v>233777</v>
      </c>
      <c r="ACX7" s="188">
        <v>5140</v>
      </c>
      <c r="ACY7" s="188">
        <v>6181</v>
      </c>
      <c r="ACZ7" s="188">
        <v>12350</v>
      </c>
      <c r="ADA7" s="188">
        <v>12970</v>
      </c>
      <c r="ADB7" s="188">
        <v>1504</v>
      </c>
      <c r="ADC7" s="188">
        <v>0</v>
      </c>
      <c r="ADD7" s="188">
        <v>0</v>
      </c>
      <c r="ADE7" s="188">
        <v>22862</v>
      </c>
      <c r="ADF7" s="188">
        <v>1098230</v>
      </c>
      <c r="ADG7" s="188">
        <v>199519.55</v>
      </c>
      <c r="ADH7" s="188">
        <v>0</v>
      </c>
      <c r="ADI7" s="188">
        <v>17473</v>
      </c>
      <c r="ADJ7" s="188">
        <v>72621</v>
      </c>
      <c r="ADK7" s="188">
        <v>176</v>
      </c>
      <c r="ADL7" s="188">
        <v>122563.27</v>
      </c>
      <c r="ADM7" s="188">
        <v>10149.25</v>
      </c>
      <c r="ADN7" s="188">
        <v>116833</v>
      </c>
      <c r="ADO7" s="188">
        <v>62717002.410000004</v>
      </c>
      <c r="ADP7" s="188">
        <v>82905</v>
      </c>
      <c r="ADQ7" s="188">
        <v>152105</v>
      </c>
      <c r="ADR7" s="188">
        <v>44807.66</v>
      </c>
      <c r="ADS7" s="188">
        <v>994783</v>
      </c>
      <c r="ADT7" s="188">
        <v>4728</v>
      </c>
      <c r="ADU7" s="188">
        <v>4774</v>
      </c>
      <c r="ADV7" s="188">
        <v>386679.12</v>
      </c>
      <c r="ADW7" s="188">
        <v>0</v>
      </c>
      <c r="ADX7" s="188">
        <v>3135</v>
      </c>
      <c r="ADY7" s="188">
        <v>7951853.0499999998</v>
      </c>
      <c r="ADZ7" s="188">
        <v>7516561.9699999997</v>
      </c>
      <c r="AEA7" s="188">
        <v>752554</v>
      </c>
      <c r="AEB7" s="188">
        <v>196611</v>
      </c>
      <c r="AEC7" s="188">
        <v>583006.57999999996</v>
      </c>
      <c r="AED7" s="188">
        <v>405162.26</v>
      </c>
      <c r="AEE7" s="188">
        <v>239548.05</v>
      </c>
      <c r="AEF7" s="188">
        <v>253004</v>
      </c>
      <c r="AEG7" s="188">
        <v>120386.72</v>
      </c>
      <c r="AEH7" s="188">
        <v>173141</v>
      </c>
      <c r="AEI7" s="188">
        <v>147083</v>
      </c>
      <c r="AEJ7" s="188">
        <v>461725</v>
      </c>
      <c r="AEK7" s="188">
        <v>142205</v>
      </c>
      <c r="AEL7" s="188">
        <v>71302.25</v>
      </c>
      <c r="AEM7" s="188">
        <v>25824.5</v>
      </c>
      <c r="AEN7" s="188">
        <v>286277</v>
      </c>
      <c r="AEO7" s="188">
        <v>95890.5</v>
      </c>
      <c r="AEP7" s="188">
        <v>337784</v>
      </c>
      <c r="AEQ7" s="188">
        <v>116575</v>
      </c>
      <c r="AER7" s="188">
        <v>123548</v>
      </c>
      <c r="AES7" s="188">
        <v>10836001.140000001</v>
      </c>
      <c r="AET7" s="188">
        <v>30137</v>
      </c>
      <c r="AEU7" s="188">
        <v>33021</v>
      </c>
      <c r="AEV7" s="188">
        <v>12144.5</v>
      </c>
      <c r="AEW7" s="188">
        <v>19956.5</v>
      </c>
      <c r="AEX7" s="188">
        <v>66811</v>
      </c>
      <c r="AEY7" s="188">
        <v>0</v>
      </c>
      <c r="AEZ7" s="188">
        <v>27554</v>
      </c>
      <c r="AFA7" s="188">
        <v>11497</v>
      </c>
      <c r="AFB7" s="188">
        <v>9273.5</v>
      </c>
      <c r="AFC7" s="188">
        <v>3167768.21</v>
      </c>
      <c r="AFD7" s="188">
        <v>3096365.42</v>
      </c>
      <c r="AFE7" s="188">
        <v>178295</v>
      </c>
      <c r="AFF7" s="188">
        <v>153354</v>
      </c>
      <c r="AFG7" s="188">
        <v>314121.46999999997</v>
      </c>
      <c r="AFH7" s="188">
        <v>181026</v>
      </c>
      <c r="AFI7" s="188">
        <v>89832</v>
      </c>
      <c r="AFJ7" s="188">
        <v>28180.54</v>
      </c>
      <c r="AFK7" s="188">
        <v>400261.5</v>
      </c>
      <c r="AFL7" s="188">
        <v>37052.5</v>
      </c>
      <c r="AFM7" s="188">
        <v>0</v>
      </c>
      <c r="AFN7" s="188">
        <v>31801</v>
      </c>
      <c r="AFO7" s="188">
        <v>300733.34000000003</v>
      </c>
      <c r="AFP7" s="188">
        <v>5795563.8200000003</v>
      </c>
      <c r="AFQ7" s="188">
        <v>395279.25</v>
      </c>
      <c r="AFR7" s="188">
        <v>114238</v>
      </c>
      <c r="AFS7" s="188">
        <v>43845.01</v>
      </c>
      <c r="AFT7" s="188">
        <v>53953</v>
      </c>
      <c r="AFU7" s="188">
        <v>70098</v>
      </c>
      <c r="AFV7" s="188">
        <v>103926</v>
      </c>
      <c r="AFW7" s="188">
        <v>132325</v>
      </c>
      <c r="AFX7" s="188">
        <v>164587.25</v>
      </c>
      <c r="AFY7" s="188">
        <v>102193.65</v>
      </c>
      <c r="AFZ7" s="188">
        <v>616910</v>
      </c>
      <c r="AGA7" s="188">
        <v>5865</v>
      </c>
      <c r="AGB7" s="188">
        <v>13785723.85</v>
      </c>
      <c r="AGC7" s="188">
        <v>13394</v>
      </c>
      <c r="AGD7" s="188">
        <v>66288</v>
      </c>
      <c r="AGE7" s="188">
        <v>0</v>
      </c>
      <c r="AGF7" s="188">
        <v>99974</v>
      </c>
      <c r="AGG7" s="188">
        <v>9574</v>
      </c>
      <c r="AGH7" s="188">
        <v>5973.5</v>
      </c>
      <c r="AGI7" s="188">
        <v>0</v>
      </c>
      <c r="AGJ7" s="188">
        <v>41993.5</v>
      </c>
      <c r="AGK7" s="188">
        <v>32679</v>
      </c>
      <c r="AGL7" s="188">
        <v>19085.5</v>
      </c>
      <c r="AGM7" s="188">
        <v>8449664.7200000007</v>
      </c>
      <c r="AGN7" s="188">
        <v>568876.25</v>
      </c>
      <c r="AGO7" s="188">
        <v>70169.84</v>
      </c>
      <c r="AGP7" s="188">
        <v>20095</v>
      </c>
      <c r="AGQ7" s="188">
        <v>217161</v>
      </c>
      <c r="AGR7" s="188">
        <v>84571</v>
      </c>
      <c r="AGS7" s="188">
        <v>17772</v>
      </c>
      <c r="AGT7" s="188">
        <v>50426</v>
      </c>
      <c r="AGU7" s="188">
        <v>24510743.550000001</v>
      </c>
      <c r="AGV7" s="188">
        <v>3518344.6</v>
      </c>
      <c r="AGW7" s="188">
        <v>13969.25</v>
      </c>
      <c r="AGX7" s="188">
        <v>83177</v>
      </c>
      <c r="AGY7" s="188">
        <v>348740</v>
      </c>
      <c r="AGZ7" s="188">
        <v>133345.92000000001</v>
      </c>
      <c r="AHA7" s="188">
        <v>21092</v>
      </c>
      <c r="AHB7" s="188">
        <v>0</v>
      </c>
      <c r="AHC7" s="188">
        <v>3426</v>
      </c>
      <c r="AHD7" s="188">
        <v>26654.75</v>
      </c>
      <c r="AHE7" s="188">
        <v>15545</v>
      </c>
      <c r="AHF7" s="188">
        <v>36665</v>
      </c>
      <c r="AHG7" s="188">
        <v>69038</v>
      </c>
      <c r="AHH7" s="188">
        <v>15002</v>
      </c>
      <c r="AHI7" s="188">
        <v>29548</v>
      </c>
      <c r="AHJ7" s="188">
        <v>14447.5</v>
      </c>
      <c r="AHK7" s="188">
        <v>10810</v>
      </c>
      <c r="AHL7" s="188">
        <v>1378883.61</v>
      </c>
      <c r="AHM7" s="188">
        <v>19597</v>
      </c>
      <c r="AHN7" s="188">
        <v>5927</v>
      </c>
      <c r="AHO7" s="188">
        <v>18805</v>
      </c>
      <c r="AHP7" s="188">
        <v>20988</v>
      </c>
      <c r="AHQ7" s="222">
        <v>0</v>
      </c>
      <c r="AHR7" s="264">
        <v>0</v>
      </c>
      <c r="AHS7" s="222">
        <v>784632199.28999996</v>
      </c>
      <c r="AHT7" s="184" t="b">
        <f t="shared" si="0"/>
        <v>1</v>
      </c>
      <c r="AHU7" s="184" t="s">
        <v>4</v>
      </c>
    </row>
    <row r="8" spans="2:905" ht="23.5" customHeight="1">
      <c r="B8" s="183" t="s">
        <v>856</v>
      </c>
      <c r="C8" s="184" t="s">
        <v>667</v>
      </c>
      <c r="D8" s="188">
        <v>51431346.920000002</v>
      </c>
      <c r="E8" s="188">
        <v>1225490.06</v>
      </c>
      <c r="F8" s="188">
        <v>3975878.18</v>
      </c>
      <c r="G8" s="188">
        <v>710847.22</v>
      </c>
      <c r="H8" s="188">
        <v>2880629.7700000005</v>
      </c>
      <c r="I8" s="188">
        <v>616992.29</v>
      </c>
      <c r="J8" s="188">
        <v>1930494.62</v>
      </c>
      <c r="K8" s="188">
        <v>841824.01000000013</v>
      </c>
      <c r="L8" s="188">
        <v>1297131.69</v>
      </c>
      <c r="M8" s="188">
        <v>924181.17</v>
      </c>
      <c r="N8" s="188">
        <v>547796.65</v>
      </c>
      <c r="O8" s="188">
        <v>726840.87</v>
      </c>
      <c r="P8" s="188">
        <v>113539.85</v>
      </c>
      <c r="Q8" s="188">
        <v>860154.68</v>
      </c>
      <c r="R8" s="188">
        <v>365207.62</v>
      </c>
      <c r="S8" s="188">
        <v>2683420.2599999998</v>
      </c>
      <c r="T8" s="188">
        <v>3617712.4099999997</v>
      </c>
      <c r="U8" s="188">
        <v>281661.8</v>
      </c>
      <c r="V8" s="188">
        <v>31462512</v>
      </c>
      <c r="W8" s="188">
        <v>6594376.0199999996</v>
      </c>
      <c r="X8" s="188">
        <v>855304.03</v>
      </c>
      <c r="Y8" s="188">
        <v>614420.22</v>
      </c>
      <c r="Z8" s="188">
        <v>837747</v>
      </c>
      <c r="AA8" s="188">
        <v>813888.62</v>
      </c>
      <c r="AB8" s="188">
        <v>228721.32</v>
      </c>
      <c r="AC8" s="188">
        <v>6590013.2700000005</v>
      </c>
      <c r="AD8" s="188">
        <v>410437.88</v>
      </c>
      <c r="AE8" s="188">
        <v>740571.53</v>
      </c>
      <c r="AF8" s="188">
        <v>6882119.71</v>
      </c>
      <c r="AG8" s="188">
        <v>398526.75</v>
      </c>
      <c r="AH8" s="188">
        <v>2262066.77</v>
      </c>
      <c r="AI8" s="188">
        <v>1091274.06</v>
      </c>
      <c r="AJ8" s="188">
        <v>379046.63</v>
      </c>
      <c r="AK8" s="188">
        <v>368798.84</v>
      </c>
      <c r="AL8" s="188">
        <v>142754.04</v>
      </c>
      <c r="AM8" s="188">
        <v>654439.08000000007</v>
      </c>
      <c r="AN8" s="188">
        <v>224130.91999999998</v>
      </c>
      <c r="AO8" s="188">
        <v>336716.85</v>
      </c>
      <c r="AP8" s="188">
        <v>362011.18</v>
      </c>
      <c r="AQ8" s="188">
        <v>446050.9</v>
      </c>
      <c r="AR8" s="188">
        <v>120400.76</v>
      </c>
      <c r="AS8" s="188">
        <v>116268.54999999999</v>
      </c>
      <c r="AT8" s="188">
        <v>30232906.379999999</v>
      </c>
      <c r="AU8" s="188">
        <v>584537.5</v>
      </c>
      <c r="AV8" s="188">
        <v>492729.87</v>
      </c>
      <c r="AW8" s="188">
        <v>1262679</v>
      </c>
      <c r="AX8" s="188">
        <v>1448831.4300000002</v>
      </c>
      <c r="AY8" s="188">
        <v>1788415.15</v>
      </c>
      <c r="AZ8" s="188">
        <v>370926.2</v>
      </c>
      <c r="BA8" s="188">
        <v>470825.71</v>
      </c>
      <c r="BB8" s="188">
        <v>316565.39</v>
      </c>
      <c r="BC8" s="188">
        <v>591634.09000000008</v>
      </c>
      <c r="BD8" s="188">
        <v>184000</v>
      </c>
      <c r="BE8" s="188">
        <v>284159.91000000003</v>
      </c>
      <c r="BF8" s="188">
        <v>7177277.5399999991</v>
      </c>
      <c r="BG8" s="188">
        <v>21155</v>
      </c>
      <c r="BH8" s="188">
        <v>363631.08</v>
      </c>
      <c r="BI8" s="188">
        <v>22031525.75</v>
      </c>
      <c r="BJ8" s="188">
        <v>8313316.9900000002</v>
      </c>
      <c r="BK8" s="188">
        <v>623409.4800000001</v>
      </c>
      <c r="BL8" s="188">
        <v>936028.6</v>
      </c>
      <c r="BM8" s="188">
        <v>723902.59000000008</v>
      </c>
      <c r="BN8" s="188">
        <v>876380.1</v>
      </c>
      <c r="BO8" s="188">
        <v>916666.04</v>
      </c>
      <c r="BP8" s="188">
        <v>88317.88</v>
      </c>
      <c r="BQ8" s="188">
        <v>129991</v>
      </c>
      <c r="BR8" s="188">
        <v>26122939.239999998</v>
      </c>
      <c r="BS8" s="188">
        <v>1737739.79</v>
      </c>
      <c r="BT8" s="188">
        <v>677340.21</v>
      </c>
      <c r="BU8" s="188">
        <v>1338383.4899999998</v>
      </c>
      <c r="BV8" s="188">
        <v>661691.41999999993</v>
      </c>
      <c r="BW8" s="188">
        <v>499750.81</v>
      </c>
      <c r="BX8" s="188">
        <v>674541.33</v>
      </c>
      <c r="BY8" s="188">
        <v>665393.04999999993</v>
      </c>
      <c r="BZ8" s="188">
        <v>6487645.9500000011</v>
      </c>
      <c r="CA8" s="188">
        <v>673481.88</v>
      </c>
      <c r="CB8" s="188">
        <v>773909.27</v>
      </c>
      <c r="CC8" s="188">
        <v>1764949.19</v>
      </c>
      <c r="CD8" s="188">
        <v>919196.42</v>
      </c>
      <c r="CE8" s="188">
        <v>151153.56</v>
      </c>
      <c r="CF8" s="188">
        <v>142507.75999999998</v>
      </c>
      <c r="CG8" s="188">
        <v>48049407.870000005</v>
      </c>
      <c r="CH8" s="188">
        <v>411437.91000000003</v>
      </c>
      <c r="CI8" s="188">
        <v>3095157.21</v>
      </c>
      <c r="CJ8" s="188">
        <v>446614.97</v>
      </c>
      <c r="CK8" s="188">
        <v>608592.89</v>
      </c>
      <c r="CL8" s="188">
        <v>618465</v>
      </c>
      <c r="CM8" s="188">
        <v>447680.3</v>
      </c>
      <c r="CN8" s="188">
        <v>1859977.8199999998</v>
      </c>
      <c r="CO8" s="188">
        <v>288890.46000000002</v>
      </c>
      <c r="CP8" s="188">
        <v>629631.55000000005</v>
      </c>
      <c r="CQ8" s="188">
        <v>427215.69</v>
      </c>
      <c r="CR8" s="188">
        <v>671495.6</v>
      </c>
      <c r="CS8" s="188">
        <v>635493.16</v>
      </c>
      <c r="CT8" s="188">
        <v>18088871.969999999</v>
      </c>
      <c r="CU8" s="188">
        <v>330449.68</v>
      </c>
      <c r="CV8" s="188">
        <v>817049.1399999999</v>
      </c>
      <c r="CW8" s="188">
        <v>1803917.8499999999</v>
      </c>
      <c r="CX8" s="188">
        <v>354345.23</v>
      </c>
      <c r="CY8" s="188">
        <v>1312885.3599999999</v>
      </c>
      <c r="CZ8" s="188">
        <v>369568.20999999996</v>
      </c>
      <c r="DA8" s="188">
        <v>382546</v>
      </c>
      <c r="DB8" s="188">
        <v>14193089.640000002</v>
      </c>
      <c r="DC8" s="188">
        <v>13401784.470000001</v>
      </c>
      <c r="DD8" s="188">
        <v>1099946.1000000001</v>
      </c>
      <c r="DE8" s="188">
        <v>570705.64</v>
      </c>
      <c r="DF8" s="188">
        <v>1686205.95</v>
      </c>
      <c r="DG8" s="188">
        <v>616912.96000000008</v>
      </c>
      <c r="DH8" s="188">
        <v>610246.56999999995</v>
      </c>
      <c r="DI8" s="188">
        <v>760618.58</v>
      </c>
      <c r="DJ8" s="188">
        <v>357187.13</v>
      </c>
      <c r="DK8" s="188">
        <v>37593230.850000001</v>
      </c>
      <c r="DL8" s="188">
        <v>645103.43999999994</v>
      </c>
      <c r="DM8" s="188">
        <v>650291.92000000004</v>
      </c>
      <c r="DN8" s="188">
        <v>2311799.87</v>
      </c>
      <c r="DO8" s="188">
        <v>1573058.8200000003</v>
      </c>
      <c r="DP8" s="188">
        <v>892637.27</v>
      </c>
      <c r="DQ8" s="188">
        <v>1067798.54</v>
      </c>
      <c r="DR8" s="188">
        <v>550590.72999999986</v>
      </c>
      <c r="DS8" s="188">
        <v>1528166.99</v>
      </c>
      <c r="DT8" s="188">
        <v>16399426.48</v>
      </c>
      <c r="DU8" s="188">
        <v>548598.42000000004</v>
      </c>
      <c r="DV8" s="188">
        <v>3614173.5200000005</v>
      </c>
      <c r="DW8" s="188">
        <v>3007614</v>
      </c>
      <c r="DX8" s="188">
        <v>725937.15000000014</v>
      </c>
      <c r="DY8" s="188">
        <v>2485949.2599999998</v>
      </c>
      <c r="DZ8" s="188">
        <v>628627.9800000001</v>
      </c>
      <c r="EA8" s="188">
        <v>206103.96999999997</v>
      </c>
      <c r="EB8" s="188">
        <v>533816.67000000004</v>
      </c>
      <c r="EC8" s="188">
        <v>244475.93999999997</v>
      </c>
      <c r="ED8" s="188">
        <v>2520734.56</v>
      </c>
      <c r="EE8" s="188">
        <v>10090442.980000002</v>
      </c>
      <c r="EF8" s="188">
        <v>7234614.9100000001</v>
      </c>
      <c r="EG8" s="188">
        <v>385508.23</v>
      </c>
      <c r="EH8" s="188">
        <v>1281317.9300000002</v>
      </c>
      <c r="EI8" s="188">
        <v>863785.97</v>
      </c>
      <c r="EJ8" s="188">
        <v>1059372.3099999998</v>
      </c>
      <c r="EK8" s="188">
        <v>3174065.1000000006</v>
      </c>
      <c r="EL8" s="188">
        <v>491844.45</v>
      </c>
      <c r="EM8" s="188">
        <v>949397.17</v>
      </c>
      <c r="EN8" s="188">
        <v>32129053.659999996</v>
      </c>
      <c r="EO8" s="188">
        <v>915562.37</v>
      </c>
      <c r="EP8" s="188">
        <v>966439.36</v>
      </c>
      <c r="EQ8" s="188">
        <v>763678.60000000009</v>
      </c>
      <c r="ER8" s="188">
        <v>501761.43999999994</v>
      </c>
      <c r="ES8" s="188">
        <v>232812.39</v>
      </c>
      <c r="ET8" s="188">
        <v>1031077.46</v>
      </c>
      <c r="EU8" s="188">
        <v>2731173.71</v>
      </c>
      <c r="EV8" s="188">
        <v>465008.32</v>
      </c>
      <c r="EW8" s="188">
        <v>13291516.210000001</v>
      </c>
      <c r="EX8" s="188">
        <v>218751.59000000003</v>
      </c>
      <c r="EY8" s="188">
        <v>562525.42000000004</v>
      </c>
      <c r="EZ8" s="188">
        <v>741250.33000000007</v>
      </c>
      <c r="FA8" s="188">
        <v>1504958.72</v>
      </c>
      <c r="FB8" s="188">
        <v>2273276.8600000003</v>
      </c>
      <c r="FC8" s="188">
        <v>1198373.51</v>
      </c>
      <c r="FD8" s="188">
        <v>1474081.6</v>
      </c>
      <c r="FE8" s="188">
        <v>469002.44999999995</v>
      </c>
      <c r="FF8" s="188">
        <v>526315.30000000005</v>
      </c>
      <c r="FG8" s="188">
        <v>539576.97</v>
      </c>
      <c r="FH8" s="188">
        <v>247333.61000000002</v>
      </c>
      <c r="FI8" s="188">
        <v>10356786.98</v>
      </c>
      <c r="FJ8" s="188">
        <v>302621.83000000007</v>
      </c>
      <c r="FK8" s="188">
        <v>871499.22999999986</v>
      </c>
      <c r="FL8" s="188">
        <v>829439.62000000011</v>
      </c>
      <c r="FM8" s="188">
        <v>1141112.33</v>
      </c>
      <c r="FN8" s="188">
        <v>567923.34000000008</v>
      </c>
      <c r="FO8" s="188">
        <v>144842.63</v>
      </c>
      <c r="FP8" s="188">
        <v>73564.25</v>
      </c>
      <c r="FQ8" s="188">
        <v>50015059.82</v>
      </c>
      <c r="FR8" s="188">
        <v>1273438.9000000001</v>
      </c>
      <c r="FS8" s="188">
        <v>2311937.62</v>
      </c>
      <c r="FT8" s="188">
        <v>713431.39</v>
      </c>
      <c r="FU8" s="188">
        <v>1177041.5</v>
      </c>
      <c r="FV8" s="188">
        <v>499419.26000000007</v>
      </c>
      <c r="FW8" s="188">
        <v>1537184.39</v>
      </c>
      <c r="FX8" s="188">
        <v>964084.31</v>
      </c>
      <c r="FY8" s="188">
        <v>514870.69</v>
      </c>
      <c r="FZ8" s="188">
        <v>856875.25</v>
      </c>
      <c r="GA8" s="188">
        <v>2230505.6899999995</v>
      </c>
      <c r="GB8" s="188">
        <v>609141.37</v>
      </c>
      <c r="GC8" s="188">
        <v>180904.21</v>
      </c>
      <c r="GD8" s="188">
        <v>106912.6</v>
      </c>
      <c r="GE8" s="188">
        <v>16114219.029999999</v>
      </c>
      <c r="GF8" s="188">
        <v>458018.33999999997</v>
      </c>
      <c r="GG8" s="188">
        <v>390857.81</v>
      </c>
      <c r="GH8" s="188">
        <v>2097339.52</v>
      </c>
      <c r="GI8" s="188">
        <v>582926.60000000009</v>
      </c>
      <c r="GJ8" s="188">
        <v>544305.99</v>
      </c>
      <c r="GK8" s="188">
        <v>666257.59000000008</v>
      </c>
      <c r="GL8" s="188">
        <v>4134334.5300000003</v>
      </c>
      <c r="GM8" s="188">
        <v>165047.74</v>
      </c>
      <c r="GN8" s="188">
        <v>338834.36</v>
      </c>
      <c r="GO8" s="188">
        <v>136903</v>
      </c>
      <c r="GP8" s="188">
        <v>172508.5</v>
      </c>
      <c r="GQ8" s="188">
        <v>13011581.98</v>
      </c>
      <c r="GR8" s="188">
        <v>2684995.4</v>
      </c>
      <c r="GS8" s="188">
        <v>554930.18000000005</v>
      </c>
      <c r="GT8" s="188">
        <v>2346915.81</v>
      </c>
      <c r="GU8" s="188">
        <v>295721.64</v>
      </c>
      <c r="GV8" s="188">
        <v>858353.52</v>
      </c>
      <c r="GW8" s="188">
        <v>804185.26</v>
      </c>
      <c r="GX8" s="188">
        <v>114394.37</v>
      </c>
      <c r="GY8" s="188">
        <v>9750462.5299999993</v>
      </c>
      <c r="GZ8" s="188">
        <v>761532.92</v>
      </c>
      <c r="HA8" s="188">
        <v>853173.52</v>
      </c>
      <c r="HB8" s="188">
        <v>760034.00000000012</v>
      </c>
      <c r="HC8" s="188">
        <v>27271010.380000003</v>
      </c>
      <c r="HD8" s="188">
        <v>1225947.83</v>
      </c>
      <c r="HE8" s="188">
        <v>1989201.27</v>
      </c>
      <c r="HF8" s="188">
        <v>1772769.82</v>
      </c>
      <c r="HG8" s="188">
        <v>1228045.6800000002</v>
      </c>
      <c r="HH8" s="188">
        <v>1853113.54</v>
      </c>
      <c r="HI8" s="188">
        <v>324588.33</v>
      </c>
      <c r="HJ8" s="188">
        <v>4316414.5199999996</v>
      </c>
      <c r="HK8" s="188">
        <v>279528.11</v>
      </c>
      <c r="HL8" s="188">
        <v>263603.88</v>
      </c>
      <c r="HM8" s="188">
        <v>135671</v>
      </c>
      <c r="HN8" s="188">
        <v>340424.24</v>
      </c>
      <c r="HO8" s="188">
        <v>505725.2</v>
      </c>
      <c r="HP8" s="188">
        <v>331389.8</v>
      </c>
      <c r="HQ8" s="188">
        <v>197986.64</v>
      </c>
      <c r="HR8" s="188">
        <v>16657127.619999999</v>
      </c>
      <c r="HS8" s="188">
        <v>5039364.6499999994</v>
      </c>
      <c r="HT8" s="188">
        <v>650488.39000000013</v>
      </c>
      <c r="HU8" s="188">
        <v>308998.84000000003</v>
      </c>
      <c r="HV8" s="188">
        <v>885100.64</v>
      </c>
      <c r="HW8" s="188">
        <v>337519.21</v>
      </c>
      <c r="HX8" s="188">
        <v>863867.75</v>
      </c>
      <c r="HY8" s="188">
        <v>459643.68000000005</v>
      </c>
      <c r="HZ8" s="188">
        <v>507035.86999999994</v>
      </c>
      <c r="IA8" s="188">
        <v>571762.69999999995</v>
      </c>
      <c r="IB8" s="188">
        <v>476775.15</v>
      </c>
      <c r="IC8" s="188">
        <v>470976.79000000004</v>
      </c>
      <c r="ID8" s="188">
        <v>115857.48</v>
      </c>
      <c r="IE8" s="188">
        <v>1045160.1100000001</v>
      </c>
      <c r="IF8" s="188">
        <v>541874.49</v>
      </c>
      <c r="IG8" s="188">
        <v>312967.91000000003</v>
      </c>
      <c r="IH8" s="188">
        <v>14208610.270000001</v>
      </c>
      <c r="II8" s="188">
        <v>5245256.6500000004</v>
      </c>
      <c r="IJ8" s="188">
        <v>521274.19</v>
      </c>
      <c r="IK8" s="188">
        <v>1022992.1900000001</v>
      </c>
      <c r="IL8" s="188">
        <v>2162262.9299999997</v>
      </c>
      <c r="IM8" s="188">
        <v>525233.56999999995</v>
      </c>
      <c r="IN8" s="188">
        <v>287669.19</v>
      </c>
      <c r="IO8" s="188">
        <v>372257.95000000007</v>
      </c>
      <c r="IP8" s="188">
        <v>248620.82000000007</v>
      </c>
      <c r="IQ8" s="188">
        <v>321377.03000000003</v>
      </c>
      <c r="IR8" s="188">
        <v>246734.67</v>
      </c>
      <c r="IS8" s="188">
        <v>31235893.370000001</v>
      </c>
      <c r="IT8" s="188">
        <v>6433455.6100000003</v>
      </c>
      <c r="IU8" s="188">
        <v>1228422.9600000002</v>
      </c>
      <c r="IV8" s="188">
        <v>878496</v>
      </c>
      <c r="IW8" s="188">
        <v>417629.49</v>
      </c>
      <c r="IX8" s="188">
        <v>382538.75</v>
      </c>
      <c r="IY8" s="188">
        <v>452249.97000000003</v>
      </c>
      <c r="IZ8" s="188">
        <v>221938.03</v>
      </c>
      <c r="JA8" s="188">
        <v>875981.54</v>
      </c>
      <c r="JB8" s="188">
        <v>1251356.51</v>
      </c>
      <c r="JC8" s="188">
        <v>440139</v>
      </c>
      <c r="JD8" s="188">
        <v>312020.75</v>
      </c>
      <c r="JE8" s="188">
        <v>11448153.92</v>
      </c>
      <c r="JF8" s="188">
        <v>1122924.0900000003</v>
      </c>
      <c r="JG8" s="188">
        <v>366878.89</v>
      </c>
      <c r="JH8" s="188">
        <v>294391.25</v>
      </c>
      <c r="JI8" s="188">
        <v>418831.76</v>
      </c>
      <c r="JJ8" s="188">
        <v>258423.73</v>
      </c>
      <c r="JK8" s="188">
        <v>15284854.999999998</v>
      </c>
      <c r="JL8" s="188">
        <v>401122.31</v>
      </c>
      <c r="JM8" s="188">
        <v>1536701.85</v>
      </c>
      <c r="JN8" s="188">
        <v>2451800.8000000003</v>
      </c>
      <c r="JO8" s="188">
        <v>1494239.9300000002</v>
      </c>
      <c r="JP8" s="188">
        <v>2209825.8000000003</v>
      </c>
      <c r="JQ8" s="188">
        <v>490654.20999999996</v>
      </c>
      <c r="JR8" s="188">
        <v>21236467.09</v>
      </c>
      <c r="JS8" s="188">
        <v>7382712.2300000004</v>
      </c>
      <c r="JT8" s="188">
        <v>963991.65999999992</v>
      </c>
      <c r="JU8" s="188">
        <v>109603.77</v>
      </c>
      <c r="JV8" s="188">
        <v>1111954.3599999999</v>
      </c>
      <c r="JW8" s="188">
        <v>129109.63</v>
      </c>
      <c r="JX8" s="188">
        <v>5164111.21</v>
      </c>
      <c r="JY8" s="188">
        <v>786323.48</v>
      </c>
      <c r="JZ8" s="188">
        <v>497826.31</v>
      </c>
      <c r="KA8" s="188">
        <v>1138796.8600000001</v>
      </c>
      <c r="KB8" s="188">
        <v>2431389.08</v>
      </c>
      <c r="KC8" s="188">
        <v>1340439.2700000003</v>
      </c>
      <c r="KD8" s="188">
        <v>382471.59</v>
      </c>
      <c r="KE8" s="188">
        <v>182247.4</v>
      </c>
      <c r="KF8" s="188">
        <v>483429.6</v>
      </c>
      <c r="KG8" s="188">
        <v>119286.9</v>
      </c>
      <c r="KH8" s="188">
        <v>20423907.780000001</v>
      </c>
      <c r="KI8" s="188">
        <v>951717.17999999993</v>
      </c>
      <c r="KJ8" s="188">
        <v>666919.78</v>
      </c>
      <c r="KK8" s="188">
        <v>1614342.3099999998</v>
      </c>
      <c r="KL8" s="188">
        <v>1247261.0399999998</v>
      </c>
      <c r="KM8" s="188">
        <v>653583.03999999992</v>
      </c>
      <c r="KN8" s="188">
        <v>1889051.22</v>
      </c>
      <c r="KO8" s="188">
        <v>192939.01</v>
      </c>
      <c r="KP8" s="188">
        <v>686520.37</v>
      </c>
      <c r="KQ8" s="188">
        <v>8018353.0100000007</v>
      </c>
      <c r="KR8" s="188">
        <v>1028542</v>
      </c>
      <c r="KS8" s="188">
        <v>1035854.79</v>
      </c>
      <c r="KT8" s="188">
        <v>3608374.9299999997</v>
      </c>
      <c r="KU8" s="188">
        <v>407369.45</v>
      </c>
      <c r="KV8" s="188">
        <v>1351048.9300000002</v>
      </c>
      <c r="KW8" s="188">
        <v>14732669.17</v>
      </c>
      <c r="KX8" s="188">
        <v>1771659.7000000004</v>
      </c>
      <c r="KY8" s="188">
        <v>17713003.020000003</v>
      </c>
      <c r="KZ8" s="188">
        <v>1151941.6600000001</v>
      </c>
      <c r="LA8" s="188">
        <v>194166.44</v>
      </c>
      <c r="LB8" s="188">
        <v>2177641.4699999997</v>
      </c>
      <c r="LC8" s="188">
        <v>3667399.54</v>
      </c>
      <c r="LD8" s="188">
        <v>2090261.9400000002</v>
      </c>
      <c r="LE8" s="188">
        <v>282753.59000000003</v>
      </c>
      <c r="LF8" s="188">
        <v>741502</v>
      </c>
      <c r="LG8" s="188">
        <v>50115389.559999995</v>
      </c>
      <c r="LH8" s="188">
        <v>3195100.21</v>
      </c>
      <c r="LI8" s="188">
        <v>5643882.9699999997</v>
      </c>
      <c r="LJ8" s="188">
        <v>6725628.9900000002</v>
      </c>
      <c r="LK8" s="188">
        <v>1265272</v>
      </c>
      <c r="LL8" s="188">
        <v>482714.98</v>
      </c>
      <c r="LM8" s="188">
        <v>542590.71999999997</v>
      </c>
      <c r="LN8" s="188">
        <v>347050.26</v>
      </c>
      <c r="LO8" s="188">
        <v>764217.73</v>
      </c>
      <c r="LP8" s="188">
        <v>864578.67999999993</v>
      </c>
      <c r="LQ8" s="188">
        <v>101439.14</v>
      </c>
      <c r="LR8" s="188">
        <v>7847740.2000000011</v>
      </c>
      <c r="LS8" s="188">
        <v>1149676.23</v>
      </c>
      <c r="LT8" s="188">
        <v>350544.47000000003</v>
      </c>
      <c r="LU8" s="188">
        <v>26336111.099999998</v>
      </c>
      <c r="LV8" s="188">
        <v>5290160.2</v>
      </c>
      <c r="LW8" s="188">
        <v>50110166.489999995</v>
      </c>
      <c r="LX8" s="188">
        <v>5292826.4400000013</v>
      </c>
      <c r="LY8" s="188">
        <v>4279313</v>
      </c>
      <c r="LZ8" s="188">
        <v>2191251.5699999998</v>
      </c>
      <c r="MA8" s="188">
        <v>3545452.7399999998</v>
      </c>
      <c r="MB8" s="188">
        <v>3350070.51</v>
      </c>
      <c r="MC8" s="188">
        <v>3373967.72</v>
      </c>
      <c r="MD8" s="188">
        <v>7970334.879999999</v>
      </c>
      <c r="ME8" s="188">
        <v>2301775.19</v>
      </c>
      <c r="MF8" s="188">
        <v>780940.58</v>
      </c>
      <c r="MG8" s="188">
        <v>34100605.82</v>
      </c>
      <c r="MH8" s="188">
        <v>1121347.52</v>
      </c>
      <c r="MI8" s="188">
        <v>947027.42</v>
      </c>
      <c r="MJ8" s="188">
        <v>216466.61</v>
      </c>
      <c r="MK8" s="188">
        <v>512824.75</v>
      </c>
      <c r="ML8" s="188">
        <v>468108.42</v>
      </c>
      <c r="MM8" s="188">
        <v>356752.33</v>
      </c>
      <c r="MN8" s="188">
        <v>756502.57000000007</v>
      </c>
      <c r="MO8" s="188">
        <v>371381.69</v>
      </c>
      <c r="MP8" s="188">
        <v>272296.34999999998</v>
      </c>
      <c r="MQ8" s="188">
        <v>471747.01</v>
      </c>
      <c r="MR8" s="188">
        <v>324209.14</v>
      </c>
      <c r="MS8" s="188">
        <v>16364378.039999999</v>
      </c>
      <c r="MT8" s="188">
        <v>102008.94</v>
      </c>
      <c r="MU8" s="188">
        <v>1403630.7599999998</v>
      </c>
      <c r="MV8" s="188">
        <v>922642.42</v>
      </c>
      <c r="MW8" s="188">
        <v>628526.36</v>
      </c>
      <c r="MX8" s="188">
        <v>1377880.18</v>
      </c>
      <c r="MY8" s="188">
        <v>1214165.78</v>
      </c>
      <c r="MZ8" s="188">
        <v>1121573.6000000001</v>
      </c>
      <c r="NA8" s="188">
        <v>670666.16</v>
      </c>
      <c r="NB8" s="188">
        <v>97584.5</v>
      </c>
      <c r="NC8" s="188">
        <v>202772.86000000002</v>
      </c>
      <c r="ND8" s="188">
        <v>29308427.180000007</v>
      </c>
      <c r="NE8" s="188">
        <v>1514057.9100000001</v>
      </c>
      <c r="NF8" s="188">
        <v>211986.43</v>
      </c>
      <c r="NG8" s="188">
        <v>3697620.83</v>
      </c>
      <c r="NH8" s="188">
        <v>173572.55</v>
      </c>
      <c r="NI8" s="188">
        <v>612429</v>
      </c>
      <c r="NJ8" s="188">
        <v>4112122.23</v>
      </c>
      <c r="NK8" s="188">
        <v>569540.97</v>
      </c>
      <c r="NL8" s="188">
        <v>197126</v>
      </c>
      <c r="NM8" s="188">
        <v>167033</v>
      </c>
      <c r="NN8" s="188">
        <v>390967.02999999997</v>
      </c>
      <c r="NO8" s="188">
        <v>214245.4</v>
      </c>
      <c r="NP8" s="188">
        <v>6608011.79</v>
      </c>
      <c r="NQ8" s="188">
        <v>239914.01</v>
      </c>
      <c r="NR8" s="188">
        <v>246277</v>
      </c>
      <c r="NS8" s="188">
        <v>339737.12</v>
      </c>
      <c r="NT8" s="188">
        <v>691537.02999999991</v>
      </c>
      <c r="NU8" s="188">
        <v>23018</v>
      </c>
      <c r="NV8" s="188">
        <v>34957.5</v>
      </c>
      <c r="NW8" s="188">
        <v>16708925.65</v>
      </c>
      <c r="NX8" s="188">
        <v>2585104.42</v>
      </c>
      <c r="NY8" s="188">
        <v>434490.38</v>
      </c>
      <c r="NZ8" s="188">
        <v>629010.73</v>
      </c>
      <c r="OA8" s="188">
        <v>336596.51</v>
      </c>
      <c r="OB8" s="188">
        <v>151658.89000000001</v>
      </c>
      <c r="OC8" s="188">
        <v>239593.16</v>
      </c>
      <c r="OD8" s="188">
        <v>18700021.23</v>
      </c>
      <c r="OE8" s="188">
        <v>854005.05999999994</v>
      </c>
      <c r="OF8" s="188">
        <v>401096.72</v>
      </c>
      <c r="OG8" s="188">
        <v>3151613.5700000003</v>
      </c>
      <c r="OH8" s="188">
        <v>1380107.75</v>
      </c>
      <c r="OI8" s="188">
        <v>490279.94999999995</v>
      </c>
      <c r="OJ8" s="188">
        <v>361538.75</v>
      </c>
      <c r="OK8" s="188">
        <v>164773</v>
      </c>
      <c r="OL8" s="188">
        <v>123307</v>
      </c>
      <c r="OM8" s="188">
        <v>13394408.639999997</v>
      </c>
      <c r="ON8" s="188">
        <v>1556572.25</v>
      </c>
      <c r="OO8" s="188">
        <v>3135608.98</v>
      </c>
      <c r="OP8" s="188">
        <v>767156.18000000017</v>
      </c>
      <c r="OQ8" s="188">
        <v>385706.97</v>
      </c>
      <c r="OR8" s="188">
        <v>121774.51</v>
      </c>
      <c r="OS8" s="188">
        <v>10980367.619999999</v>
      </c>
      <c r="OT8" s="188">
        <v>176034.98</v>
      </c>
      <c r="OU8" s="188">
        <v>233470.35</v>
      </c>
      <c r="OV8" s="188">
        <v>571263.69000000006</v>
      </c>
      <c r="OW8" s="188">
        <v>834442.45000000007</v>
      </c>
      <c r="OX8" s="188">
        <v>3870444.5000000005</v>
      </c>
      <c r="OY8" s="188">
        <v>359304.41</v>
      </c>
      <c r="OZ8" s="188">
        <v>169630.15</v>
      </c>
      <c r="PA8" s="188">
        <v>195619.13</v>
      </c>
      <c r="PB8" s="188">
        <v>21350514.290000003</v>
      </c>
      <c r="PC8" s="188">
        <v>786522.2</v>
      </c>
      <c r="PD8" s="188">
        <v>6652709.2000000002</v>
      </c>
      <c r="PE8" s="188">
        <v>401484.25</v>
      </c>
      <c r="PF8" s="188">
        <v>2521175.5</v>
      </c>
      <c r="PG8" s="188">
        <v>3670511.01</v>
      </c>
      <c r="PH8" s="188">
        <v>1008023.88</v>
      </c>
      <c r="PI8" s="188">
        <v>543205.66999999993</v>
      </c>
      <c r="PJ8" s="188">
        <v>2397917.48</v>
      </c>
      <c r="PK8" s="188">
        <v>1572443.26</v>
      </c>
      <c r="PL8" s="188">
        <v>2628174.7199999997</v>
      </c>
      <c r="PM8" s="188">
        <v>4616697.8</v>
      </c>
      <c r="PN8" s="188">
        <v>708154.06</v>
      </c>
      <c r="PO8" s="188">
        <v>8035559.6400000006</v>
      </c>
      <c r="PP8" s="188">
        <v>575521.13</v>
      </c>
      <c r="PQ8" s="188">
        <v>420204.5</v>
      </c>
      <c r="PR8" s="188">
        <v>123203.95</v>
      </c>
      <c r="PS8" s="188">
        <v>341265.14</v>
      </c>
      <c r="PT8" s="188">
        <v>53977915.420000002</v>
      </c>
      <c r="PU8" s="188">
        <v>659697.5</v>
      </c>
      <c r="PV8" s="188">
        <v>757079.6</v>
      </c>
      <c r="PW8" s="188">
        <v>1040899.5500000002</v>
      </c>
      <c r="PX8" s="188">
        <v>12541511.059999999</v>
      </c>
      <c r="PY8" s="188">
        <v>566249.84</v>
      </c>
      <c r="PZ8" s="188">
        <v>1524047.23</v>
      </c>
      <c r="QA8" s="188">
        <v>511128.5</v>
      </c>
      <c r="QB8" s="188">
        <v>2877657.2199999993</v>
      </c>
      <c r="QC8" s="188">
        <v>412057.58</v>
      </c>
      <c r="QD8" s="188">
        <v>6856927.3899999997</v>
      </c>
      <c r="QE8" s="188">
        <v>931376.93</v>
      </c>
      <c r="QF8" s="188">
        <v>1809125.9999999998</v>
      </c>
      <c r="QG8" s="188">
        <v>1222998.1300000001</v>
      </c>
      <c r="QH8" s="188">
        <v>787625.25</v>
      </c>
      <c r="QI8" s="188">
        <v>2131847.4199999995</v>
      </c>
      <c r="QJ8" s="188">
        <v>1017651.2399999999</v>
      </c>
      <c r="QK8" s="188">
        <v>319176.05999999994</v>
      </c>
      <c r="QL8" s="188">
        <v>344852.55999999994</v>
      </c>
      <c r="QM8" s="188">
        <v>3207138.6799999997</v>
      </c>
      <c r="QN8" s="188">
        <v>4598424.1399999997</v>
      </c>
      <c r="QO8" s="188">
        <v>284549.09999999998</v>
      </c>
      <c r="QP8" s="188">
        <v>100967</v>
      </c>
      <c r="QQ8" s="188">
        <v>153727</v>
      </c>
      <c r="QR8" s="188">
        <v>242848.17</v>
      </c>
      <c r="QS8" s="188">
        <v>110549</v>
      </c>
      <c r="QT8" s="188">
        <v>27924236.32</v>
      </c>
      <c r="QU8" s="188">
        <v>559066.83000000007</v>
      </c>
      <c r="QV8" s="188">
        <v>2760921.3</v>
      </c>
      <c r="QW8" s="188">
        <v>782986.91999999993</v>
      </c>
      <c r="QX8" s="188">
        <v>755176.16999999993</v>
      </c>
      <c r="QY8" s="188">
        <v>6048184.2500000009</v>
      </c>
      <c r="QZ8" s="188">
        <v>976942.48</v>
      </c>
      <c r="RA8" s="188">
        <v>2757127.99</v>
      </c>
      <c r="RB8" s="188">
        <v>4448397.93</v>
      </c>
      <c r="RC8" s="188">
        <v>563845.1399999999</v>
      </c>
      <c r="RD8" s="188">
        <v>475863.39</v>
      </c>
      <c r="RE8" s="188">
        <v>1013987.43</v>
      </c>
      <c r="RF8" s="188">
        <v>187873</v>
      </c>
      <c r="RG8" s="188">
        <v>53631152.230000004</v>
      </c>
      <c r="RH8" s="188">
        <v>5069297.0200000014</v>
      </c>
      <c r="RI8" s="188">
        <v>4221648</v>
      </c>
      <c r="RJ8" s="188">
        <v>1463314.8099999998</v>
      </c>
      <c r="RK8" s="188">
        <v>643884</v>
      </c>
      <c r="RL8" s="188">
        <v>1740532.3099999998</v>
      </c>
      <c r="RM8" s="188">
        <v>3247753.7199999997</v>
      </c>
      <c r="RN8" s="188">
        <v>930097.56</v>
      </c>
      <c r="RO8" s="188">
        <v>1586858.71</v>
      </c>
      <c r="RP8" s="188">
        <v>3706631.57</v>
      </c>
      <c r="RQ8" s="188">
        <v>3788498.3699999996</v>
      </c>
      <c r="RR8" s="188">
        <v>551802.4</v>
      </c>
      <c r="RS8" s="188">
        <v>431930.4</v>
      </c>
      <c r="RT8" s="188">
        <v>762982.88</v>
      </c>
      <c r="RU8" s="188">
        <v>412152.08999999997</v>
      </c>
      <c r="RV8" s="188">
        <v>567814.93000000005</v>
      </c>
      <c r="RW8" s="188">
        <v>854061.25</v>
      </c>
      <c r="RX8" s="188">
        <v>388005.01</v>
      </c>
      <c r="RY8" s="188">
        <v>227994</v>
      </c>
      <c r="RZ8" s="188">
        <v>383410.52</v>
      </c>
      <c r="SA8" s="188">
        <v>12860126.74</v>
      </c>
      <c r="SB8" s="188">
        <v>1482637.25</v>
      </c>
      <c r="SC8" s="188">
        <v>592389.46000000008</v>
      </c>
      <c r="SD8" s="188">
        <v>601864.33000000007</v>
      </c>
      <c r="SE8" s="188">
        <v>263760.38</v>
      </c>
      <c r="SF8" s="188">
        <v>1629394.5</v>
      </c>
      <c r="SG8" s="188">
        <v>562831.9800000001</v>
      </c>
      <c r="SH8" s="188">
        <v>3465152.3400000003</v>
      </c>
      <c r="SI8" s="188">
        <v>473664.88999999996</v>
      </c>
      <c r="SJ8" s="188">
        <v>765099.81</v>
      </c>
      <c r="SK8" s="188">
        <v>2473018.85</v>
      </c>
      <c r="SL8" s="188">
        <v>169793.91999999998</v>
      </c>
      <c r="SM8" s="188">
        <v>8905209.4100000001</v>
      </c>
      <c r="SN8" s="188">
        <v>648189.80000000005</v>
      </c>
      <c r="SO8" s="188">
        <v>616674.25</v>
      </c>
      <c r="SP8" s="188">
        <v>2152223.73</v>
      </c>
      <c r="SQ8" s="188">
        <v>536602.3899999999</v>
      </c>
      <c r="SR8" s="188">
        <v>920399.71</v>
      </c>
      <c r="SS8" s="188">
        <v>635521.64999999991</v>
      </c>
      <c r="ST8" s="188">
        <v>347763.02</v>
      </c>
      <c r="SU8" s="188">
        <v>17476274.109999999</v>
      </c>
      <c r="SV8" s="188">
        <v>360573.12</v>
      </c>
      <c r="SW8" s="188">
        <v>844884.4</v>
      </c>
      <c r="SX8" s="188">
        <v>397086.19</v>
      </c>
      <c r="SY8" s="188">
        <v>434981.65</v>
      </c>
      <c r="SZ8" s="188">
        <v>575293.13000000012</v>
      </c>
      <c r="TA8" s="188">
        <v>682093.17</v>
      </c>
      <c r="TB8" s="188">
        <v>3346320.32</v>
      </c>
      <c r="TC8" s="188">
        <v>506793.68</v>
      </c>
      <c r="TD8" s="188">
        <v>737684.05</v>
      </c>
      <c r="TE8" s="188">
        <v>408606.06</v>
      </c>
      <c r="TF8" s="188">
        <v>1312735.0799999998</v>
      </c>
      <c r="TG8" s="188">
        <v>613076.6</v>
      </c>
      <c r="TH8" s="188">
        <v>436161.84</v>
      </c>
      <c r="TI8" s="188">
        <v>43533899.990000002</v>
      </c>
      <c r="TJ8" s="188">
        <v>540653.4</v>
      </c>
      <c r="TK8" s="188">
        <v>626169.51</v>
      </c>
      <c r="TL8" s="188">
        <v>1432955.5999999999</v>
      </c>
      <c r="TM8" s="188">
        <v>1783759.83</v>
      </c>
      <c r="TN8" s="188">
        <v>1669066.42</v>
      </c>
      <c r="TO8" s="188">
        <v>331157.14</v>
      </c>
      <c r="TP8" s="188">
        <v>6143059.2300000004</v>
      </c>
      <c r="TQ8" s="188">
        <v>965227.75</v>
      </c>
      <c r="TR8" s="188">
        <v>1806957.74</v>
      </c>
      <c r="TS8" s="188">
        <v>1824301.2700000003</v>
      </c>
      <c r="TT8" s="188">
        <v>580555.60000000009</v>
      </c>
      <c r="TU8" s="188">
        <v>269996.01</v>
      </c>
      <c r="TV8" s="188">
        <v>823045.81</v>
      </c>
      <c r="TW8" s="188">
        <v>439654.81</v>
      </c>
      <c r="TX8" s="188">
        <v>572714.42000000004</v>
      </c>
      <c r="TY8" s="188">
        <v>9615407.0999999996</v>
      </c>
      <c r="TZ8" s="188">
        <v>432629.99</v>
      </c>
      <c r="UA8" s="188">
        <v>17008815.169999998</v>
      </c>
      <c r="UB8" s="188">
        <v>1855504.7400000002</v>
      </c>
      <c r="UC8" s="188">
        <v>610545.55999999994</v>
      </c>
      <c r="UD8" s="188">
        <v>640282.94000000006</v>
      </c>
      <c r="UE8" s="188">
        <v>12044595.330000002</v>
      </c>
      <c r="UF8" s="188">
        <v>259384.41999999998</v>
      </c>
      <c r="UG8" s="188">
        <v>399404.75</v>
      </c>
      <c r="UH8" s="188">
        <v>288552.61</v>
      </c>
      <c r="UI8" s="188">
        <v>525672.5</v>
      </c>
      <c r="UJ8" s="188">
        <v>11108381.01</v>
      </c>
      <c r="UK8" s="188">
        <v>831452.88000000012</v>
      </c>
      <c r="UL8" s="188">
        <v>745808.24</v>
      </c>
      <c r="UM8" s="188">
        <v>1111738.58</v>
      </c>
      <c r="UN8" s="188">
        <v>936387.16</v>
      </c>
      <c r="UO8" s="188">
        <v>658684.97000000009</v>
      </c>
      <c r="UP8" s="188">
        <v>53099166.780000001</v>
      </c>
      <c r="UQ8" s="188">
        <v>1080455.8500000001</v>
      </c>
      <c r="UR8" s="188">
        <v>922999.46</v>
      </c>
      <c r="US8" s="188">
        <v>9130889.4299999978</v>
      </c>
      <c r="UT8" s="188">
        <v>571200</v>
      </c>
      <c r="UU8" s="188">
        <v>454435.70000000007</v>
      </c>
      <c r="UV8" s="188">
        <v>1959196.6800000002</v>
      </c>
      <c r="UW8" s="188">
        <v>574569.26</v>
      </c>
      <c r="UX8" s="188">
        <v>493826.48000000004</v>
      </c>
      <c r="UY8" s="188">
        <v>878706.14</v>
      </c>
      <c r="UZ8" s="188">
        <v>975845.45000000007</v>
      </c>
      <c r="VA8" s="188">
        <v>3777337.12</v>
      </c>
      <c r="VB8" s="188">
        <v>728210.00999999989</v>
      </c>
      <c r="VC8" s="188">
        <v>1719248.92</v>
      </c>
      <c r="VD8" s="188">
        <v>755523.54</v>
      </c>
      <c r="VE8" s="188">
        <v>264233.77</v>
      </c>
      <c r="VF8" s="188">
        <v>316060.97000000003</v>
      </c>
      <c r="VG8" s="188">
        <v>520893.70999999996</v>
      </c>
      <c r="VH8" s="188">
        <v>3241138.94</v>
      </c>
      <c r="VI8" s="188">
        <v>382980.18000000005</v>
      </c>
      <c r="VJ8" s="188">
        <v>162893.04999999999</v>
      </c>
      <c r="VK8" s="188">
        <v>217653.23</v>
      </c>
      <c r="VL8" s="188">
        <v>23267283.57</v>
      </c>
      <c r="VM8" s="188">
        <v>1198823.75</v>
      </c>
      <c r="VN8" s="188">
        <v>621565.75</v>
      </c>
      <c r="VO8" s="188">
        <v>1631331.6999999997</v>
      </c>
      <c r="VP8" s="188">
        <v>4311129.1300000008</v>
      </c>
      <c r="VQ8" s="188">
        <v>3595550.4899999998</v>
      </c>
      <c r="VR8" s="188">
        <v>983378.12</v>
      </c>
      <c r="VS8" s="188">
        <v>871610.52</v>
      </c>
      <c r="VT8" s="188">
        <v>271775</v>
      </c>
      <c r="VU8" s="188">
        <v>6961824.1899999995</v>
      </c>
      <c r="VV8" s="188">
        <v>618586.64</v>
      </c>
      <c r="VW8" s="188">
        <v>1615859.3</v>
      </c>
      <c r="VX8" s="188">
        <v>772832.63</v>
      </c>
      <c r="VY8" s="188">
        <v>266234.25</v>
      </c>
      <c r="VZ8" s="188">
        <v>570259.11</v>
      </c>
      <c r="WA8" s="188">
        <v>116718025.86999999</v>
      </c>
      <c r="WB8" s="188">
        <v>1610194.22</v>
      </c>
      <c r="WC8" s="188">
        <v>614366.97000000009</v>
      </c>
      <c r="WD8" s="188">
        <v>449317.07</v>
      </c>
      <c r="WE8" s="188">
        <v>415471.88</v>
      </c>
      <c r="WF8" s="188">
        <v>590077.72</v>
      </c>
      <c r="WG8" s="188">
        <v>1093466.93</v>
      </c>
      <c r="WH8" s="188">
        <v>1660416.94</v>
      </c>
      <c r="WI8" s="188">
        <v>1055639.6100000001</v>
      </c>
      <c r="WJ8" s="188">
        <v>1437239.14</v>
      </c>
      <c r="WK8" s="188">
        <v>1052738.4099999999</v>
      </c>
      <c r="WL8" s="188">
        <v>8011422.9000000004</v>
      </c>
      <c r="WM8" s="188">
        <v>1630337.07</v>
      </c>
      <c r="WN8" s="188">
        <v>1660355.44</v>
      </c>
      <c r="WO8" s="188">
        <v>3064303.77</v>
      </c>
      <c r="WP8" s="188">
        <v>905280.03</v>
      </c>
      <c r="WQ8" s="188">
        <v>2613050.94</v>
      </c>
      <c r="WR8" s="188">
        <v>919047.19000000006</v>
      </c>
      <c r="WS8" s="188">
        <v>562457.52</v>
      </c>
      <c r="WT8" s="188">
        <v>1375279.23</v>
      </c>
      <c r="WU8" s="188">
        <v>3876489.7899999996</v>
      </c>
      <c r="WV8" s="188">
        <v>564303.02</v>
      </c>
      <c r="WW8" s="188">
        <v>334116.65000000002</v>
      </c>
      <c r="WX8" s="188">
        <v>233321</v>
      </c>
      <c r="WY8" s="188">
        <v>147278.60999999999</v>
      </c>
      <c r="WZ8" s="188">
        <v>664547.52</v>
      </c>
      <c r="XA8" s="188">
        <v>589467</v>
      </c>
      <c r="XB8" s="188">
        <v>475846.88</v>
      </c>
      <c r="XC8" s="188">
        <v>4038218.52</v>
      </c>
      <c r="XD8" s="188">
        <v>535401.61</v>
      </c>
      <c r="XE8" s="188">
        <v>417575.08999999997</v>
      </c>
      <c r="XF8" s="188">
        <v>224139.66</v>
      </c>
      <c r="XG8" s="188">
        <v>230546</v>
      </c>
      <c r="XH8" s="188">
        <v>50971316.370000005</v>
      </c>
      <c r="XI8" s="188">
        <v>1292766.8599999999</v>
      </c>
      <c r="XJ8" s="188">
        <v>1074620.3800000001</v>
      </c>
      <c r="XK8" s="188">
        <v>13910390.949999997</v>
      </c>
      <c r="XL8" s="188">
        <v>889555.18</v>
      </c>
      <c r="XM8" s="188">
        <v>1258523.55</v>
      </c>
      <c r="XN8" s="188">
        <v>2126996.7000000002</v>
      </c>
      <c r="XO8" s="188">
        <v>962946.3600000001</v>
      </c>
      <c r="XP8" s="188">
        <v>2083924.18</v>
      </c>
      <c r="XQ8" s="188">
        <v>5352660.07</v>
      </c>
      <c r="XR8" s="188">
        <v>2248948.6500000004</v>
      </c>
      <c r="XS8" s="188">
        <v>492049.30000000005</v>
      </c>
      <c r="XT8" s="188">
        <v>818700.6</v>
      </c>
      <c r="XU8" s="188">
        <v>785058.11</v>
      </c>
      <c r="XV8" s="188">
        <v>475146.17000000004</v>
      </c>
      <c r="XW8" s="188">
        <v>470060.93</v>
      </c>
      <c r="XX8" s="188">
        <v>358471.73</v>
      </c>
      <c r="XY8" s="188">
        <v>539247.56000000006</v>
      </c>
      <c r="XZ8" s="188">
        <v>1078356.3500000001</v>
      </c>
      <c r="YA8" s="188">
        <v>424442.09</v>
      </c>
      <c r="YB8" s="188">
        <v>566222.83000000007</v>
      </c>
      <c r="YC8" s="188">
        <v>761694.99</v>
      </c>
      <c r="YD8" s="188">
        <v>615150.44999999995</v>
      </c>
      <c r="YE8" s="188">
        <v>38961579.750000007</v>
      </c>
      <c r="YF8" s="188">
        <v>1020529.82</v>
      </c>
      <c r="YG8" s="188">
        <v>2777793.89</v>
      </c>
      <c r="YH8" s="188">
        <v>434628.76</v>
      </c>
      <c r="YI8" s="188">
        <v>3942889.2</v>
      </c>
      <c r="YJ8" s="188">
        <v>480189.66</v>
      </c>
      <c r="YK8" s="188">
        <v>1651826.8</v>
      </c>
      <c r="YL8" s="188">
        <v>544575.42999999993</v>
      </c>
      <c r="YM8" s="188">
        <v>3003768.9399999995</v>
      </c>
      <c r="YN8" s="188">
        <v>1823471.4300000002</v>
      </c>
      <c r="YO8" s="188">
        <v>1514827.8600000003</v>
      </c>
      <c r="YP8" s="188">
        <v>646093.78</v>
      </c>
      <c r="YQ8" s="188">
        <v>485803.25</v>
      </c>
      <c r="YR8" s="188">
        <v>306370.53000000003</v>
      </c>
      <c r="YS8" s="188">
        <v>247510.24</v>
      </c>
      <c r="YT8" s="188">
        <v>129659.64</v>
      </c>
      <c r="YU8" s="188">
        <v>469149.19</v>
      </c>
      <c r="YV8" s="188">
        <v>11263540.380000001</v>
      </c>
      <c r="YW8" s="188">
        <v>551335.99</v>
      </c>
      <c r="YX8" s="188">
        <v>1312622.01</v>
      </c>
      <c r="YY8" s="188">
        <v>1153349.24</v>
      </c>
      <c r="YZ8" s="188">
        <v>1563007.22</v>
      </c>
      <c r="ZA8" s="188">
        <v>325033.62999999995</v>
      </c>
      <c r="ZB8" s="188">
        <v>685986.21</v>
      </c>
      <c r="ZC8" s="188">
        <v>9480222.4900000002</v>
      </c>
      <c r="ZD8" s="188">
        <v>309982.25</v>
      </c>
      <c r="ZE8" s="188">
        <v>2669487.94</v>
      </c>
      <c r="ZF8" s="188">
        <v>1526676.2900000003</v>
      </c>
      <c r="ZG8" s="188">
        <v>457004.42</v>
      </c>
      <c r="ZH8" s="188">
        <v>692540.37</v>
      </c>
      <c r="ZI8" s="188">
        <v>577625.87000000011</v>
      </c>
      <c r="ZJ8" s="188">
        <v>403412.07000000007</v>
      </c>
      <c r="ZK8" s="188">
        <v>4731434.38</v>
      </c>
      <c r="ZL8" s="188">
        <v>41747041.719999991</v>
      </c>
      <c r="ZM8" s="188">
        <v>896320.57000000007</v>
      </c>
      <c r="ZN8" s="188">
        <v>3791138.3299999996</v>
      </c>
      <c r="ZO8" s="188">
        <v>6048468.6999999993</v>
      </c>
      <c r="ZP8" s="188">
        <v>2981277.1399999992</v>
      </c>
      <c r="ZQ8" s="188">
        <v>466338.60000000003</v>
      </c>
      <c r="ZR8" s="188">
        <v>739262.79</v>
      </c>
      <c r="ZS8" s="188">
        <v>3085327.4000000004</v>
      </c>
      <c r="ZT8" s="188">
        <v>5483935.5000000009</v>
      </c>
      <c r="ZU8" s="188">
        <v>4067403.0500000003</v>
      </c>
      <c r="ZV8" s="188">
        <v>514534.85000000003</v>
      </c>
      <c r="ZW8" s="188">
        <v>589811.21</v>
      </c>
      <c r="ZX8" s="188">
        <v>526772.88</v>
      </c>
      <c r="ZY8" s="188">
        <v>2357276.1900000004</v>
      </c>
      <c r="ZZ8" s="188">
        <v>636976.93000000005</v>
      </c>
      <c r="AAA8" s="188">
        <v>373743.54000000004</v>
      </c>
      <c r="AAB8" s="188">
        <v>381672.82</v>
      </c>
      <c r="AAC8" s="188">
        <v>382352.87000000005</v>
      </c>
      <c r="AAD8" s="188">
        <v>620107.68000000017</v>
      </c>
      <c r="AAE8" s="188">
        <v>659865.99</v>
      </c>
      <c r="AAF8" s="188">
        <v>585344.78999999992</v>
      </c>
      <c r="AAG8" s="188">
        <v>182477.25</v>
      </c>
      <c r="AAH8" s="188">
        <v>13817868.74</v>
      </c>
      <c r="AAI8" s="188">
        <v>374935.58999999997</v>
      </c>
      <c r="AAJ8" s="188">
        <v>1502308.1400000001</v>
      </c>
      <c r="AAK8" s="188">
        <v>1327393.1500000001</v>
      </c>
      <c r="AAL8" s="188">
        <v>596578.27</v>
      </c>
      <c r="AAM8" s="188">
        <v>3015942.9299999997</v>
      </c>
      <c r="AAN8" s="188">
        <v>604504.22</v>
      </c>
      <c r="AAO8" s="188">
        <v>79396510.260000005</v>
      </c>
      <c r="AAP8" s="188">
        <v>874277.01</v>
      </c>
      <c r="AAQ8" s="188">
        <v>321234.55</v>
      </c>
      <c r="AAR8" s="188">
        <v>3462237.9999999995</v>
      </c>
      <c r="AAS8" s="188">
        <v>2391891.6300000004</v>
      </c>
      <c r="AAT8" s="188">
        <v>750961.75</v>
      </c>
      <c r="AAU8" s="188">
        <v>983147</v>
      </c>
      <c r="AAV8" s="188">
        <v>692063.39</v>
      </c>
      <c r="AAW8" s="188">
        <v>4536806.66</v>
      </c>
      <c r="AAX8" s="188">
        <v>806687.77</v>
      </c>
      <c r="AAY8" s="188">
        <v>1664848.3499999999</v>
      </c>
      <c r="AAZ8" s="188">
        <v>6386434.7399999993</v>
      </c>
      <c r="ABA8" s="188">
        <v>3970221.54</v>
      </c>
      <c r="ABB8" s="188">
        <v>324260.96000000002</v>
      </c>
      <c r="ABC8" s="188">
        <v>842418.23</v>
      </c>
      <c r="ABD8" s="188">
        <v>544677.39</v>
      </c>
      <c r="ABE8" s="188">
        <v>317051.49000000005</v>
      </c>
      <c r="ABF8" s="188">
        <v>475458.2</v>
      </c>
      <c r="ABG8" s="188">
        <v>956320.82000000007</v>
      </c>
      <c r="ABH8" s="188">
        <v>11155711.600000001</v>
      </c>
      <c r="ABI8" s="188">
        <v>9328869.1700000018</v>
      </c>
      <c r="ABJ8" s="188">
        <v>363202.2</v>
      </c>
      <c r="ABK8" s="188">
        <v>462855.2</v>
      </c>
      <c r="ABL8" s="188">
        <v>112189.01999999999</v>
      </c>
      <c r="ABM8" s="188">
        <v>529067.59</v>
      </c>
      <c r="ABN8" s="188">
        <v>161613</v>
      </c>
      <c r="ABO8" s="188">
        <v>10704323.520000001</v>
      </c>
      <c r="ABP8" s="188">
        <v>573794.40999999992</v>
      </c>
      <c r="ABQ8" s="188">
        <v>426595.45</v>
      </c>
      <c r="ABR8" s="188">
        <v>717568.58</v>
      </c>
      <c r="ABS8" s="188">
        <v>944751.02999999991</v>
      </c>
      <c r="ABT8" s="188">
        <v>788936.09</v>
      </c>
      <c r="ABU8" s="188">
        <v>403389.38</v>
      </c>
      <c r="ABV8" s="188">
        <v>475118.24000000005</v>
      </c>
      <c r="ABW8" s="188">
        <v>235</v>
      </c>
      <c r="ABX8" s="188">
        <v>13759956.92</v>
      </c>
      <c r="ABY8" s="188">
        <v>253562.97</v>
      </c>
      <c r="ABZ8" s="188">
        <v>693345.97000000009</v>
      </c>
      <c r="ACA8" s="188">
        <v>364207.25</v>
      </c>
      <c r="ACB8" s="188">
        <v>182211.92</v>
      </c>
      <c r="ACC8" s="188">
        <v>3193937.65</v>
      </c>
      <c r="ACD8" s="188">
        <v>417750.84</v>
      </c>
      <c r="ACE8" s="188">
        <v>507215.88999999996</v>
      </c>
      <c r="ACF8" s="188">
        <v>413505.94</v>
      </c>
      <c r="ACG8" s="188">
        <v>1331813.43</v>
      </c>
      <c r="ACH8" s="188">
        <v>271971.84999999998</v>
      </c>
      <c r="ACI8" s="188">
        <v>36670984.560000002</v>
      </c>
      <c r="ACJ8" s="188">
        <v>368130.53</v>
      </c>
      <c r="ACK8" s="188">
        <v>1223025.5899999999</v>
      </c>
      <c r="ACL8" s="188">
        <v>1043472.8300000001</v>
      </c>
      <c r="ACM8" s="188">
        <v>328940.84999999998</v>
      </c>
      <c r="ACN8" s="188">
        <v>1442119.9999999998</v>
      </c>
      <c r="ACO8" s="188">
        <v>1263025.18</v>
      </c>
      <c r="ACP8" s="188">
        <v>6898701.4000000004</v>
      </c>
      <c r="ACQ8" s="188">
        <v>10479580.270000001</v>
      </c>
      <c r="ACR8" s="188">
        <v>523940.17</v>
      </c>
      <c r="ACS8" s="188">
        <v>752002.77</v>
      </c>
      <c r="ACT8" s="188">
        <v>2168777</v>
      </c>
      <c r="ACU8" s="188">
        <v>891956</v>
      </c>
      <c r="ACV8" s="188">
        <v>6337575.1299999999</v>
      </c>
      <c r="ACW8" s="188">
        <v>592991.39</v>
      </c>
      <c r="ACX8" s="188">
        <v>1198600.5299999998</v>
      </c>
      <c r="ACY8" s="188">
        <v>452491.77</v>
      </c>
      <c r="ACZ8" s="188">
        <v>411338.77</v>
      </c>
      <c r="ADA8" s="188">
        <v>501457.04</v>
      </c>
      <c r="ADB8" s="188">
        <v>183395.87</v>
      </c>
      <c r="ADC8" s="188">
        <v>258626.76</v>
      </c>
      <c r="ADD8" s="188">
        <v>148926.25</v>
      </c>
      <c r="ADE8" s="188">
        <v>326727.75</v>
      </c>
      <c r="ADF8" s="188">
        <v>8420651.1199999992</v>
      </c>
      <c r="ADG8" s="188">
        <v>4866738.8600000013</v>
      </c>
      <c r="ADH8" s="188">
        <v>187267.12</v>
      </c>
      <c r="ADI8" s="188">
        <v>199198</v>
      </c>
      <c r="ADJ8" s="188">
        <v>646924.44000000006</v>
      </c>
      <c r="ADK8" s="188">
        <v>332813</v>
      </c>
      <c r="ADL8" s="188">
        <v>559080.72</v>
      </c>
      <c r="ADM8" s="188">
        <v>710805</v>
      </c>
      <c r="ADN8" s="188">
        <v>286887.3</v>
      </c>
      <c r="ADO8" s="188">
        <v>29974620.579999998</v>
      </c>
      <c r="ADP8" s="188">
        <v>1124900.56</v>
      </c>
      <c r="ADQ8" s="188">
        <v>744272.70000000007</v>
      </c>
      <c r="ADR8" s="188">
        <v>290282.36</v>
      </c>
      <c r="ADS8" s="188">
        <v>5562382.459999999</v>
      </c>
      <c r="ADT8" s="188">
        <v>116936.04000000001</v>
      </c>
      <c r="ADU8" s="188">
        <v>199699</v>
      </c>
      <c r="ADV8" s="188">
        <v>382332.15</v>
      </c>
      <c r="ADW8" s="188">
        <v>126091.37</v>
      </c>
      <c r="ADX8" s="188">
        <v>0</v>
      </c>
      <c r="ADY8" s="188">
        <v>41077156.060000002</v>
      </c>
      <c r="ADZ8" s="188">
        <v>2177923.69</v>
      </c>
      <c r="AEA8" s="188">
        <v>2527798.98</v>
      </c>
      <c r="AEB8" s="188">
        <v>480332.52</v>
      </c>
      <c r="AEC8" s="188">
        <v>288925.91000000003</v>
      </c>
      <c r="AED8" s="188">
        <v>1145755.1000000001</v>
      </c>
      <c r="AEE8" s="188">
        <v>517978.43</v>
      </c>
      <c r="AEF8" s="188">
        <v>594966.94999999995</v>
      </c>
      <c r="AEG8" s="188">
        <v>532465.54</v>
      </c>
      <c r="AEH8" s="188">
        <v>392752.46</v>
      </c>
      <c r="AEI8" s="188">
        <v>867153</v>
      </c>
      <c r="AEJ8" s="188">
        <v>2087916.2300000002</v>
      </c>
      <c r="AEK8" s="188">
        <v>438782.35</v>
      </c>
      <c r="AEL8" s="188">
        <v>2736493.2</v>
      </c>
      <c r="AEM8" s="188">
        <v>534742.02</v>
      </c>
      <c r="AEN8" s="188">
        <v>950195.04</v>
      </c>
      <c r="AEO8" s="188">
        <v>337385.9</v>
      </c>
      <c r="AEP8" s="188">
        <v>3205381.7199999997</v>
      </c>
      <c r="AEQ8" s="188">
        <v>154938.28999999998</v>
      </c>
      <c r="AER8" s="188">
        <v>1177374.29</v>
      </c>
      <c r="AES8" s="188">
        <v>29255130.350000001</v>
      </c>
      <c r="AET8" s="188">
        <v>1427024.53</v>
      </c>
      <c r="AEU8" s="188">
        <v>1460553.47</v>
      </c>
      <c r="AEV8" s="188">
        <v>999729</v>
      </c>
      <c r="AEW8" s="188">
        <v>539741.42999999993</v>
      </c>
      <c r="AEX8" s="188">
        <v>3162617.03</v>
      </c>
      <c r="AEY8" s="188">
        <v>544562.71</v>
      </c>
      <c r="AEZ8" s="188">
        <v>913488.57000000007</v>
      </c>
      <c r="AFA8" s="188">
        <v>552127.95999999985</v>
      </c>
      <c r="AFB8" s="188">
        <v>252465.84999999998</v>
      </c>
      <c r="AFC8" s="188">
        <v>18170698.25</v>
      </c>
      <c r="AFD8" s="188">
        <v>7465875.2399999993</v>
      </c>
      <c r="AFE8" s="188">
        <v>849858.7</v>
      </c>
      <c r="AFF8" s="188">
        <v>517857.10000000003</v>
      </c>
      <c r="AFG8" s="188">
        <v>767459.72999999986</v>
      </c>
      <c r="AFH8" s="188">
        <v>456902.93</v>
      </c>
      <c r="AFI8" s="188">
        <v>428302.84</v>
      </c>
      <c r="AFJ8" s="188">
        <v>348102.37999999995</v>
      </c>
      <c r="AFK8" s="188">
        <v>363326.46</v>
      </c>
      <c r="AFL8" s="188">
        <v>551568.63</v>
      </c>
      <c r="AFM8" s="188">
        <v>215505.61000000002</v>
      </c>
      <c r="AFN8" s="188">
        <v>213124.32</v>
      </c>
      <c r="AFO8" s="188">
        <v>727694.35</v>
      </c>
      <c r="AFP8" s="188">
        <v>13773762.869999999</v>
      </c>
      <c r="AFQ8" s="188">
        <v>1386113.49</v>
      </c>
      <c r="AFR8" s="188">
        <v>348426.82</v>
      </c>
      <c r="AFS8" s="188">
        <v>612988.12</v>
      </c>
      <c r="AFT8" s="188">
        <v>520680.76</v>
      </c>
      <c r="AFU8" s="188">
        <v>306522.81</v>
      </c>
      <c r="AFV8" s="188">
        <v>235956.84000000003</v>
      </c>
      <c r="AFW8" s="188">
        <v>465828.56</v>
      </c>
      <c r="AFX8" s="188">
        <v>547460.61</v>
      </c>
      <c r="AFY8" s="188">
        <v>367033.59999999998</v>
      </c>
      <c r="AFZ8" s="188">
        <v>1216935.96</v>
      </c>
      <c r="AGA8" s="188">
        <v>428541.72000000003</v>
      </c>
      <c r="AGB8" s="188">
        <v>32150238.25</v>
      </c>
      <c r="AGC8" s="188">
        <v>566500.89</v>
      </c>
      <c r="AGD8" s="188">
        <v>1201694.25</v>
      </c>
      <c r="AGE8" s="188">
        <v>945932.12000000011</v>
      </c>
      <c r="AGF8" s="188">
        <v>4588100.0500000007</v>
      </c>
      <c r="AGG8" s="188">
        <v>1086152.98</v>
      </c>
      <c r="AGH8" s="188">
        <v>539723.62</v>
      </c>
      <c r="AGI8" s="188">
        <v>527417.98</v>
      </c>
      <c r="AGJ8" s="188">
        <v>552961.53</v>
      </c>
      <c r="AGK8" s="188">
        <v>765377.89000000013</v>
      </c>
      <c r="AGL8" s="188">
        <v>526867.98</v>
      </c>
      <c r="AGM8" s="188">
        <v>25006917.34</v>
      </c>
      <c r="AGN8" s="188">
        <v>1945156.19</v>
      </c>
      <c r="AGO8" s="188">
        <v>1192002.8799999999</v>
      </c>
      <c r="AGP8" s="188">
        <v>566166.27</v>
      </c>
      <c r="AGQ8" s="188">
        <v>1119465.93</v>
      </c>
      <c r="AGR8" s="188">
        <v>1324985.5899999999</v>
      </c>
      <c r="AGS8" s="188">
        <v>51831.34</v>
      </c>
      <c r="AGT8" s="188">
        <v>219867.64</v>
      </c>
      <c r="AGU8" s="188">
        <v>33750223.760000005</v>
      </c>
      <c r="AGV8" s="188">
        <v>23940475.640000001</v>
      </c>
      <c r="AGW8" s="188">
        <v>674373.7</v>
      </c>
      <c r="AGX8" s="188">
        <v>1091381.45</v>
      </c>
      <c r="AGY8" s="188">
        <v>2429119.9899999998</v>
      </c>
      <c r="AGZ8" s="188">
        <v>788606.75</v>
      </c>
      <c r="AHA8" s="188">
        <v>474331.64999999997</v>
      </c>
      <c r="AHB8" s="188">
        <v>2055583.96</v>
      </c>
      <c r="AHC8" s="188">
        <v>327200.2</v>
      </c>
      <c r="AHD8" s="188">
        <v>633349.74</v>
      </c>
      <c r="AHE8" s="188">
        <v>982238.33</v>
      </c>
      <c r="AHF8" s="188">
        <v>416419.88</v>
      </c>
      <c r="AHG8" s="188">
        <v>806125.05999999994</v>
      </c>
      <c r="AHH8" s="188">
        <v>284909.37999999995</v>
      </c>
      <c r="AHI8" s="188">
        <v>573908.76</v>
      </c>
      <c r="AHJ8" s="188">
        <v>680819.62</v>
      </c>
      <c r="AHK8" s="188">
        <v>232342.39</v>
      </c>
      <c r="AHL8" s="188">
        <v>13369698.6</v>
      </c>
      <c r="AHM8" s="188">
        <v>746364.65</v>
      </c>
      <c r="AHN8" s="188">
        <v>601213.86999999988</v>
      </c>
      <c r="AHO8" s="188">
        <v>1094855.93</v>
      </c>
      <c r="AHP8" s="188">
        <v>1517540.61</v>
      </c>
      <c r="AHQ8" s="222">
        <v>693959.7</v>
      </c>
      <c r="AHR8" s="262">
        <v>441820.99</v>
      </c>
      <c r="AHS8" s="222">
        <v>3048527879.5499983</v>
      </c>
      <c r="AHT8" s="184" t="b">
        <f t="shared" si="0"/>
        <v>1</v>
      </c>
      <c r="AHU8" s="184" t="s">
        <v>856</v>
      </c>
    </row>
    <row r="9" spans="2:905" ht="23.5" customHeight="1">
      <c r="B9" s="183" t="s">
        <v>6</v>
      </c>
      <c r="C9" s="184" t="s">
        <v>7</v>
      </c>
      <c r="D9" s="188">
        <v>356666790.22999996</v>
      </c>
      <c r="E9" s="188">
        <v>8223391.8000000007</v>
      </c>
      <c r="F9" s="188">
        <v>19653526.849999998</v>
      </c>
      <c r="G9" s="188">
        <v>3276573.2199999997</v>
      </c>
      <c r="H9" s="188">
        <v>21488312.849999998</v>
      </c>
      <c r="I9" s="188">
        <v>5688284.7200000007</v>
      </c>
      <c r="J9" s="188">
        <v>11249111.82</v>
      </c>
      <c r="K9" s="188">
        <v>3459719.17</v>
      </c>
      <c r="L9" s="188">
        <v>6921122.8600000003</v>
      </c>
      <c r="M9" s="188">
        <v>5163186.49</v>
      </c>
      <c r="N9" s="188">
        <v>2289925.7800000003</v>
      </c>
      <c r="O9" s="188">
        <v>5550619.6399999997</v>
      </c>
      <c r="P9" s="188">
        <v>1061935.58</v>
      </c>
      <c r="Q9" s="188">
        <v>4252623.62</v>
      </c>
      <c r="R9" s="188">
        <v>3136774.36</v>
      </c>
      <c r="S9" s="188">
        <v>16416728.699999999</v>
      </c>
      <c r="T9" s="188">
        <v>16792339.48</v>
      </c>
      <c r="U9" s="188">
        <v>780037.65</v>
      </c>
      <c r="V9" s="188">
        <v>317924842.56999999</v>
      </c>
      <c r="W9" s="188">
        <v>41383270.75</v>
      </c>
      <c r="X9" s="188">
        <v>3727264.0700000003</v>
      </c>
      <c r="Y9" s="188">
        <v>3743730.5900000003</v>
      </c>
      <c r="Z9" s="188">
        <v>5817543.75</v>
      </c>
      <c r="AA9" s="188">
        <v>3428859.44</v>
      </c>
      <c r="AB9" s="188">
        <v>1481425.46</v>
      </c>
      <c r="AC9" s="188">
        <v>35258307.349999994</v>
      </c>
      <c r="AD9" s="188">
        <v>3650515.2</v>
      </c>
      <c r="AE9" s="188">
        <v>4784055.4400000004</v>
      </c>
      <c r="AF9" s="188">
        <v>44613932.780000009</v>
      </c>
      <c r="AG9" s="188">
        <v>3780220.24</v>
      </c>
      <c r="AH9" s="188">
        <v>27577984.289999999</v>
      </c>
      <c r="AI9" s="188">
        <v>6849536.6499999994</v>
      </c>
      <c r="AJ9" s="188">
        <v>2508848.6</v>
      </c>
      <c r="AK9" s="188">
        <v>1787194.2999999998</v>
      </c>
      <c r="AL9" s="188">
        <v>1998526.83</v>
      </c>
      <c r="AM9" s="188">
        <v>5876255.4700000007</v>
      </c>
      <c r="AN9" s="188">
        <v>1078651.93</v>
      </c>
      <c r="AO9" s="188">
        <v>2312327.4600000004</v>
      </c>
      <c r="AP9" s="188">
        <v>1715137.84</v>
      </c>
      <c r="AQ9" s="188">
        <v>2089056.21</v>
      </c>
      <c r="AR9" s="188">
        <v>1119082.6299999999</v>
      </c>
      <c r="AS9" s="188">
        <v>788615.32</v>
      </c>
      <c r="AT9" s="188">
        <v>220268204.67999998</v>
      </c>
      <c r="AU9" s="188">
        <v>1801537.94</v>
      </c>
      <c r="AV9" s="188">
        <v>1827175.47</v>
      </c>
      <c r="AW9" s="188">
        <v>5963475.0500000007</v>
      </c>
      <c r="AX9" s="188">
        <v>10144658.160000002</v>
      </c>
      <c r="AY9" s="188">
        <v>9768319.7400000002</v>
      </c>
      <c r="AZ9" s="188">
        <v>3002031.06</v>
      </c>
      <c r="BA9" s="188">
        <v>5445432.7400000002</v>
      </c>
      <c r="BB9" s="188">
        <v>1985888.91</v>
      </c>
      <c r="BC9" s="188">
        <v>1465395.03</v>
      </c>
      <c r="BD9" s="188">
        <v>1144856</v>
      </c>
      <c r="BE9" s="188">
        <v>749118.12</v>
      </c>
      <c r="BF9" s="188">
        <v>45773141.890000001</v>
      </c>
      <c r="BG9" s="188">
        <v>469151.55</v>
      </c>
      <c r="BH9" s="188">
        <v>2865383.3</v>
      </c>
      <c r="BI9" s="188">
        <v>135475570.48999998</v>
      </c>
      <c r="BJ9" s="188">
        <v>68812404.230000004</v>
      </c>
      <c r="BK9" s="188">
        <v>5317103.0999999996</v>
      </c>
      <c r="BL9" s="188">
        <v>6366806.1900000004</v>
      </c>
      <c r="BM9" s="188">
        <v>5868866.4100000001</v>
      </c>
      <c r="BN9" s="188">
        <v>4984823.2</v>
      </c>
      <c r="BO9" s="188">
        <v>5427085.6699999999</v>
      </c>
      <c r="BP9" s="188">
        <v>454828.78</v>
      </c>
      <c r="BQ9" s="188">
        <v>691614</v>
      </c>
      <c r="BR9" s="188">
        <v>191837003.40000001</v>
      </c>
      <c r="BS9" s="188">
        <v>13727218.029999999</v>
      </c>
      <c r="BT9" s="188">
        <v>4917087.5600000005</v>
      </c>
      <c r="BU9" s="188">
        <v>10635907.76</v>
      </c>
      <c r="BV9" s="188">
        <v>5452362.3500000006</v>
      </c>
      <c r="BW9" s="188">
        <v>3115346.6799999997</v>
      </c>
      <c r="BX9" s="188">
        <v>4384126.42</v>
      </c>
      <c r="BY9" s="188">
        <v>5683955.96</v>
      </c>
      <c r="BZ9" s="188">
        <v>47381181.349999994</v>
      </c>
      <c r="CA9" s="188">
        <v>4526682.4899999993</v>
      </c>
      <c r="CB9" s="188">
        <v>7530564.8500000006</v>
      </c>
      <c r="CC9" s="188">
        <v>18317239.640000001</v>
      </c>
      <c r="CD9" s="188">
        <v>3178453.92</v>
      </c>
      <c r="CE9" s="188">
        <v>1903609.0299999998</v>
      </c>
      <c r="CF9" s="188">
        <v>1413865.84</v>
      </c>
      <c r="CG9" s="188">
        <v>410896211.41000009</v>
      </c>
      <c r="CH9" s="188">
        <v>2541559.09</v>
      </c>
      <c r="CI9" s="188">
        <v>23336384.139999997</v>
      </c>
      <c r="CJ9" s="188">
        <v>3000361.81</v>
      </c>
      <c r="CK9" s="188">
        <v>4593003.97</v>
      </c>
      <c r="CL9" s="188">
        <v>6509575</v>
      </c>
      <c r="CM9" s="188">
        <v>3506884.33</v>
      </c>
      <c r="CN9" s="188">
        <v>12516737.120000001</v>
      </c>
      <c r="CO9" s="188">
        <v>2128299.4900000002</v>
      </c>
      <c r="CP9" s="188">
        <v>2892421.85</v>
      </c>
      <c r="CQ9" s="188">
        <v>1904275.61</v>
      </c>
      <c r="CR9" s="188">
        <v>6081650.1799999997</v>
      </c>
      <c r="CS9" s="188">
        <v>2645377.9600000004</v>
      </c>
      <c r="CT9" s="188">
        <v>131824588.58999999</v>
      </c>
      <c r="CU9" s="188">
        <v>1513306.22</v>
      </c>
      <c r="CV9" s="188">
        <v>4819151.58</v>
      </c>
      <c r="CW9" s="188">
        <v>8766107.1899999995</v>
      </c>
      <c r="CX9" s="188">
        <v>1519714.83</v>
      </c>
      <c r="CY9" s="188">
        <v>9130930.9400000013</v>
      </c>
      <c r="CZ9" s="188">
        <v>1978658.0899999999</v>
      </c>
      <c r="DA9" s="188">
        <v>2051528.0499999998</v>
      </c>
      <c r="DB9" s="188">
        <v>113176636.02000001</v>
      </c>
      <c r="DC9" s="188">
        <v>92840488.88000001</v>
      </c>
      <c r="DD9" s="188">
        <v>8117225.2999999998</v>
      </c>
      <c r="DE9" s="188">
        <v>4157583.3</v>
      </c>
      <c r="DF9" s="188">
        <v>15119979.639999999</v>
      </c>
      <c r="DG9" s="188">
        <v>5249990.8100000005</v>
      </c>
      <c r="DH9" s="188">
        <v>3637603.6900000004</v>
      </c>
      <c r="DI9" s="188">
        <v>6727391.1799999997</v>
      </c>
      <c r="DJ9" s="188">
        <v>1979263.1500000001</v>
      </c>
      <c r="DK9" s="188">
        <v>453309828.58000004</v>
      </c>
      <c r="DL9" s="188">
        <v>5315354.87</v>
      </c>
      <c r="DM9" s="188">
        <v>5097165.1899999995</v>
      </c>
      <c r="DN9" s="188">
        <v>20258551.600000001</v>
      </c>
      <c r="DO9" s="188">
        <v>10362417.950000001</v>
      </c>
      <c r="DP9" s="188">
        <v>10172682.880000001</v>
      </c>
      <c r="DQ9" s="188">
        <v>12475204.709999999</v>
      </c>
      <c r="DR9" s="188">
        <v>3701243.31</v>
      </c>
      <c r="DS9" s="188">
        <v>12415487.25</v>
      </c>
      <c r="DT9" s="188">
        <v>129997345.10000001</v>
      </c>
      <c r="DU9" s="188">
        <v>5316868.6800000006</v>
      </c>
      <c r="DV9" s="188">
        <v>35052245.909999996</v>
      </c>
      <c r="DW9" s="188">
        <v>22886120.950000003</v>
      </c>
      <c r="DX9" s="188">
        <v>3595344.2800000003</v>
      </c>
      <c r="DY9" s="188">
        <v>14514062.92</v>
      </c>
      <c r="DZ9" s="188">
        <v>5328677.76</v>
      </c>
      <c r="EA9" s="188">
        <v>1212441.26</v>
      </c>
      <c r="EB9" s="188">
        <v>3238728.98</v>
      </c>
      <c r="EC9" s="188">
        <v>2602828.0900000003</v>
      </c>
      <c r="ED9" s="188">
        <v>25441136.68</v>
      </c>
      <c r="EE9" s="188">
        <v>73277545.170000017</v>
      </c>
      <c r="EF9" s="188">
        <v>61925250.980000004</v>
      </c>
      <c r="EG9" s="188">
        <v>4732025.7699999996</v>
      </c>
      <c r="EH9" s="188">
        <v>5293552.0599999996</v>
      </c>
      <c r="EI9" s="188">
        <v>6144076.8599999994</v>
      </c>
      <c r="EJ9" s="188">
        <v>7614497.0299999993</v>
      </c>
      <c r="EK9" s="188">
        <v>18023884.420000002</v>
      </c>
      <c r="EL9" s="188">
        <v>4547171.7</v>
      </c>
      <c r="EM9" s="188">
        <v>6126904.2199999997</v>
      </c>
      <c r="EN9" s="188">
        <v>273262703.61000001</v>
      </c>
      <c r="EO9" s="188">
        <v>5902918.25</v>
      </c>
      <c r="EP9" s="188">
        <v>3410749.3300000005</v>
      </c>
      <c r="EQ9" s="188">
        <v>7406422.54</v>
      </c>
      <c r="ER9" s="188">
        <v>2584919.87</v>
      </c>
      <c r="ES9" s="188">
        <v>2265372.39</v>
      </c>
      <c r="ET9" s="188">
        <v>6901951.5699999994</v>
      </c>
      <c r="EU9" s="188">
        <v>19024428.780000001</v>
      </c>
      <c r="EV9" s="188">
        <v>2991602.15</v>
      </c>
      <c r="EW9" s="188">
        <v>95348441.75</v>
      </c>
      <c r="EX9" s="188">
        <v>1715216.9699999997</v>
      </c>
      <c r="EY9" s="188">
        <v>3120670.91</v>
      </c>
      <c r="EZ9" s="188">
        <v>4411741.62</v>
      </c>
      <c r="FA9" s="188">
        <v>7785485.29</v>
      </c>
      <c r="FB9" s="188">
        <v>12999976.01</v>
      </c>
      <c r="FC9" s="188">
        <v>6712817.0800000001</v>
      </c>
      <c r="FD9" s="188">
        <v>6340588.7000000002</v>
      </c>
      <c r="FE9" s="188">
        <v>2867862.4200000004</v>
      </c>
      <c r="FF9" s="188">
        <v>2067562.63</v>
      </c>
      <c r="FG9" s="188">
        <v>3969174.9000000004</v>
      </c>
      <c r="FH9" s="188">
        <v>1321076.7299999997</v>
      </c>
      <c r="FI9" s="188">
        <v>86424798.929999992</v>
      </c>
      <c r="FJ9" s="188">
        <v>3338849.72</v>
      </c>
      <c r="FK9" s="188">
        <v>4405853.51</v>
      </c>
      <c r="FL9" s="188">
        <v>6163137.4900000002</v>
      </c>
      <c r="FM9" s="188">
        <v>10317402.119999999</v>
      </c>
      <c r="FN9" s="188">
        <v>4383221.38</v>
      </c>
      <c r="FO9" s="188">
        <v>1510310.1</v>
      </c>
      <c r="FP9" s="188">
        <v>615282.23</v>
      </c>
      <c r="FQ9" s="188">
        <v>301273180.45999998</v>
      </c>
      <c r="FR9" s="188">
        <v>11108252.32</v>
      </c>
      <c r="FS9" s="188">
        <v>8630643.6300000008</v>
      </c>
      <c r="FT9" s="188">
        <v>7927532.3499999996</v>
      </c>
      <c r="FU9" s="188">
        <v>8432524.8200000003</v>
      </c>
      <c r="FV9" s="188">
        <v>5364550.74</v>
      </c>
      <c r="FW9" s="188">
        <v>13113366.48</v>
      </c>
      <c r="FX9" s="188">
        <v>7149924.5600000005</v>
      </c>
      <c r="FY9" s="188">
        <v>4659947.5299999993</v>
      </c>
      <c r="FZ9" s="188">
        <v>7178464.2599999998</v>
      </c>
      <c r="GA9" s="188">
        <v>12353937.440000001</v>
      </c>
      <c r="GB9" s="188">
        <v>4265862.22</v>
      </c>
      <c r="GC9" s="188">
        <v>1750916.39</v>
      </c>
      <c r="GD9" s="188">
        <v>848780</v>
      </c>
      <c r="GE9" s="188">
        <v>108533100.93000001</v>
      </c>
      <c r="GF9" s="188">
        <v>3922360.43</v>
      </c>
      <c r="GG9" s="188">
        <v>2920906.84</v>
      </c>
      <c r="GH9" s="188">
        <v>24596978.98</v>
      </c>
      <c r="GI9" s="188">
        <v>5728300.1299999999</v>
      </c>
      <c r="GJ9" s="188">
        <v>6020111.8300000001</v>
      </c>
      <c r="GK9" s="188">
        <v>6292666.040000001</v>
      </c>
      <c r="GL9" s="188">
        <v>24942888.699999999</v>
      </c>
      <c r="GM9" s="188">
        <v>2009332.1700000002</v>
      </c>
      <c r="GN9" s="188">
        <v>1858576.59</v>
      </c>
      <c r="GO9" s="188">
        <v>1043488.5</v>
      </c>
      <c r="GP9" s="188">
        <v>1013136.42</v>
      </c>
      <c r="GQ9" s="188">
        <v>98944387.840000004</v>
      </c>
      <c r="GR9" s="188">
        <v>23605793.09</v>
      </c>
      <c r="GS9" s="188">
        <v>4013272.4200000004</v>
      </c>
      <c r="GT9" s="188">
        <v>21297053.010000002</v>
      </c>
      <c r="GU9" s="188">
        <v>3474604.1799999997</v>
      </c>
      <c r="GV9" s="188">
        <v>4930421.1500000004</v>
      </c>
      <c r="GW9" s="188">
        <v>6155167.3399999999</v>
      </c>
      <c r="GX9" s="188">
        <v>2565107.52</v>
      </c>
      <c r="GY9" s="188">
        <v>93273423.700000003</v>
      </c>
      <c r="GZ9" s="188">
        <v>8706202.9600000009</v>
      </c>
      <c r="HA9" s="188">
        <v>6596180.9199999999</v>
      </c>
      <c r="HB9" s="188">
        <v>5645428.6600000001</v>
      </c>
      <c r="HC9" s="188">
        <v>245431654.89000002</v>
      </c>
      <c r="HD9" s="188">
        <v>20668702.100000001</v>
      </c>
      <c r="HE9" s="188">
        <v>11101649.790000001</v>
      </c>
      <c r="HF9" s="188">
        <v>10507942.380000001</v>
      </c>
      <c r="HG9" s="188">
        <v>6900072.8400000008</v>
      </c>
      <c r="HH9" s="188">
        <v>32782834.990000002</v>
      </c>
      <c r="HI9" s="188">
        <v>3291729.73</v>
      </c>
      <c r="HJ9" s="188">
        <v>44561119.109999999</v>
      </c>
      <c r="HK9" s="188">
        <v>3335138.34</v>
      </c>
      <c r="HL9" s="188">
        <v>5171058</v>
      </c>
      <c r="HM9" s="188">
        <v>1962812.81</v>
      </c>
      <c r="HN9" s="188">
        <v>1885904.4000000001</v>
      </c>
      <c r="HO9" s="188">
        <v>3353023.6</v>
      </c>
      <c r="HP9" s="188">
        <v>3145326.96</v>
      </c>
      <c r="HQ9" s="188">
        <v>996281.98</v>
      </c>
      <c r="HR9" s="188">
        <v>135956463.57999998</v>
      </c>
      <c r="HS9" s="188">
        <v>25625335.830000002</v>
      </c>
      <c r="HT9" s="188">
        <v>4250415.45</v>
      </c>
      <c r="HU9" s="188">
        <v>3921549.38</v>
      </c>
      <c r="HV9" s="188">
        <v>3320370.41</v>
      </c>
      <c r="HW9" s="188">
        <v>2448592.7800000003</v>
      </c>
      <c r="HX9" s="188">
        <v>6044325.5</v>
      </c>
      <c r="HY9" s="188">
        <v>4753368.95</v>
      </c>
      <c r="HZ9" s="188">
        <v>4016623.67</v>
      </c>
      <c r="IA9" s="188">
        <v>8958909.5600000005</v>
      </c>
      <c r="IB9" s="188">
        <v>3225928.79</v>
      </c>
      <c r="IC9" s="188">
        <v>4264563.6100000003</v>
      </c>
      <c r="ID9" s="188">
        <v>978447.74</v>
      </c>
      <c r="IE9" s="188">
        <v>7007183.3599999994</v>
      </c>
      <c r="IF9" s="188">
        <v>2886742.2300000004</v>
      </c>
      <c r="IG9" s="188">
        <v>2880548.47</v>
      </c>
      <c r="IH9" s="188">
        <v>166694609.51000002</v>
      </c>
      <c r="II9" s="188">
        <v>39280467.309999995</v>
      </c>
      <c r="IJ9" s="188">
        <v>4649786.54</v>
      </c>
      <c r="IK9" s="188">
        <v>10331595.529999999</v>
      </c>
      <c r="IL9" s="188">
        <v>18928407.25</v>
      </c>
      <c r="IM9" s="188">
        <v>6121289.8299999991</v>
      </c>
      <c r="IN9" s="188">
        <v>3060542.7</v>
      </c>
      <c r="IO9" s="188">
        <v>1957076.8699999996</v>
      </c>
      <c r="IP9" s="188">
        <v>1809387.92</v>
      </c>
      <c r="IQ9" s="188">
        <v>2590193</v>
      </c>
      <c r="IR9" s="188">
        <v>3217900.23</v>
      </c>
      <c r="IS9" s="188">
        <v>234668783.22</v>
      </c>
      <c r="IT9" s="188">
        <v>50886502.470000006</v>
      </c>
      <c r="IU9" s="188">
        <v>7145340.2599999998</v>
      </c>
      <c r="IV9" s="188">
        <v>3263064.17</v>
      </c>
      <c r="IW9" s="188">
        <v>3068441.05</v>
      </c>
      <c r="IX9" s="188">
        <v>2783186.6</v>
      </c>
      <c r="IY9" s="188">
        <v>3329116.2199999997</v>
      </c>
      <c r="IZ9" s="188">
        <v>1805845.86</v>
      </c>
      <c r="JA9" s="188">
        <v>5663908.0499999998</v>
      </c>
      <c r="JB9" s="188">
        <v>7859250</v>
      </c>
      <c r="JC9" s="188">
        <v>3828419</v>
      </c>
      <c r="JD9" s="188">
        <v>2479685.25</v>
      </c>
      <c r="JE9" s="188">
        <v>97817805.069999993</v>
      </c>
      <c r="JF9" s="188">
        <v>31753031.469999999</v>
      </c>
      <c r="JG9" s="188">
        <v>3393489.31</v>
      </c>
      <c r="JH9" s="188">
        <v>2199347.33</v>
      </c>
      <c r="JI9" s="188">
        <v>2988171.58</v>
      </c>
      <c r="JJ9" s="188">
        <v>2436890.21</v>
      </c>
      <c r="JK9" s="188">
        <v>88109367.200000003</v>
      </c>
      <c r="JL9" s="188">
        <v>4998227.9100000011</v>
      </c>
      <c r="JM9" s="188">
        <v>8287781.5000000009</v>
      </c>
      <c r="JN9" s="188">
        <v>16699116.880000001</v>
      </c>
      <c r="JO9" s="188">
        <v>4888549.49</v>
      </c>
      <c r="JP9" s="188">
        <v>13501370.710000001</v>
      </c>
      <c r="JQ9" s="188">
        <v>3295208.44</v>
      </c>
      <c r="JR9" s="188">
        <v>200155920.95999998</v>
      </c>
      <c r="JS9" s="188">
        <v>46738739.059999995</v>
      </c>
      <c r="JT9" s="188">
        <v>7336556.4900000002</v>
      </c>
      <c r="JU9" s="188">
        <v>2243801.96</v>
      </c>
      <c r="JV9" s="188">
        <v>10094135.85</v>
      </c>
      <c r="JW9" s="188">
        <v>1921752.8800000001</v>
      </c>
      <c r="JX9" s="188">
        <v>32513235.91</v>
      </c>
      <c r="JY9" s="188">
        <v>10640393.189999999</v>
      </c>
      <c r="JZ9" s="188">
        <v>4133622.5999999996</v>
      </c>
      <c r="KA9" s="188">
        <v>11529764.42</v>
      </c>
      <c r="KB9" s="188">
        <v>6800237.2400000002</v>
      </c>
      <c r="KC9" s="188">
        <v>9935842.6100000013</v>
      </c>
      <c r="KD9" s="188">
        <v>2965632.0599999996</v>
      </c>
      <c r="KE9" s="188">
        <v>716599.35</v>
      </c>
      <c r="KF9" s="188">
        <v>4957288.0600000005</v>
      </c>
      <c r="KG9" s="188">
        <v>0</v>
      </c>
      <c r="KH9" s="188">
        <v>174086324.80000001</v>
      </c>
      <c r="KI9" s="188">
        <v>10093995.220000001</v>
      </c>
      <c r="KJ9" s="188">
        <v>5988290.6000000006</v>
      </c>
      <c r="KK9" s="188">
        <v>8615350.8000000007</v>
      </c>
      <c r="KL9" s="188">
        <v>15953377.379999999</v>
      </c>
      <c r="KM9" s="188">
        <v>4157050.4499999997</v>
      </c>
      <c r="KN9" s="188">
        <v>19467068.630000003</v>
      </c>
      <c r="KO9" s="188">
        <v>4546298.1100000013</v>
      </c>
      <c r="KP9" s="188">
        <v>5531712</v>
      </c>
      <c r="KQ9" s="188">
        <v>79666716.299999997</v>
      </c>
      <c r="KR9" s="188">
        <v>10958693.869999999</v>
      </c>
      <c r="KS9" s="188">
        <v>10808397.57</v>
      </c>
      <c r="KT9" s="188">
        <v>17876513.809999995</v>
      </c>
      <c r="KU9" s="188">
        <v>3488849.88</v>
      </c>
      <c r="KV9" s="188">
        <v>11179436.359999999</v>
      </c>
      <c r="KW9" s="188">
        <v>108505098.8</v>
      </c>
      <c r="KX9" s="188">
        <v>11521227.949999999</v>
      </c>
      <c r="KY9" s="188">
        <v>146336223.42000002</v>
      </c>
      <c r="KZ9" s="188">
        <v>4443089.62</v>
      </c>
      <c r="LA9" s="188">
        <v>2872878.2399999998</v>
      </c>
      <c r="LB9" s="188">
        <v>13866289</v>
      </c>
      <c r="LC9" s="188">
        <v>14920865.969999999</v>
      </c>
      <c r="LD9" s="188">
        <v>15330514.119999999</v>
      </c>
      <c r="LE9" s="188">
        <v>4572996.33</v>
      </c>
      <c r="LF9" s="188">
        <v>6846599.5600000005</v>
      </c>
      <c r="LG9" s="188">
        <v>448271648.16999996</v>
      </c>
      <c r="LH9" s="188">
        <v>30390155.870000001</v>
      </c>
      <c r="LI9" s="188">
        <v>59156410.489999995</v>
      </c>
      <c r="LJ9" s="188">
        <v>55678219.189999998</v>
      </c>
      <c r="LK9" s="188">
        <v>9046426.6100000013</v>
      </c>
      <c r="LL9" s="188">
        <v>4017713.44</v>
      </c>
      <c r="LM9" s="188">
        <v>3710230.7800000003</v>
      </c>
      <c r="LN9" s="188">
        <v>5341166.3600000003</v>
      </c>
      <c r="LO9" s="188">
        <v>9785762.7400000002</v>
      </c>
      <c r="LP9" s="188">
        <v>7315108.4199999999</v>
      </c>
      <c r="LQ9" s="188">
        <v>1219059.8400000001</v>
      </c>
      <c r="LR9" s="188">
        <v>70318797.329999998</v>
      </c>
      <c r="LS9" s="188">
        <v>10905500.519999998</v>
      </c>
      <c r="LT9" s="188">
        <v>4531583.54</v>
      </c>
      <c r="LU9" s="188">
        <v>128447198.31999999</v>
      </c>
      <c r="LV9" s="188">
        <v>45437446.920000002</v>
      </c>
      <c r="LW9" s="188">
        <v>288287909.17999995</v>
      </c>
      <c r="LX9" s="188">
        <v>37434617.280000001</v>
      </c>
      <c r="LY9" s="188">
        <v>31821105.970000003</v>
      </c>
      <c r="LZ9" s="188">
        <v>18743884.41</v>
      </c>
      <c r="MA9" s="188">
        <v>20688968.859999999</v>
      </c>
      <c r="MB9" s="188">
        <v>21032419.399999999</v>
      </c>
      <c r="MC9" s="188">
        <v>25172562.719999999</v>
      </c>
      <c r="MD9" s="188">
        <v>40015982.740000002</v>
      </c>
      <c r="ME9" s="188">
        <v>19392434.949999999</v>
      </c>
      <c r="MF9" s="188">
        <v>3763989.2800000003</v>
      </c>
      <c r="MG9" s="188">
        <v>263072886.19000003</v>
      </c>
      <c r="MH9" s="188">
        <v>6799931.4400000004</v>
      </c>
      <c r="MI9" s="188">
        <v>3780731.43</v>
      </c>
      <c r="MJ9" s="188">
        <v>2236643.13</v>
      </c>
      <c r="MK9" s="188">
        <v>2321301.25</v>
      </c>
      <c r="ML9" s="188">
        <v>4112644.2</v>
      </c>
      <c r="MM9" s="188">
        <v>3137484.8699999996</v>
      </c>
      <c r="MN9" s="188">
        <v>5224988.67</v>
      </c>
      <c r="MO9" s="188">
        <v>5238639.95</v>
      </c>
      <c r="MP9" s="188">
        <v>1904505.94</v>
      </c>
      <c r="MQ9" s="188">
        <v>3327256.01</v>
      </c>
      <c r="MR9" s="188">
        <v>3662908.54</v>
      </c>
      <c r="MS9" s="188">
        <v>109138337.83000001</v>
      </c>
      <c r="MT9" s="188">
        <v>2032789.7100000002</v>
      </c>
      <c r="MU9" s="188">
        <v>9578265.6500000004</v>
      </c>
      <c r="MV9" s="188">
        <v>5282201.6499999994</v>
      </c>
      <c r="MW9" s="188">
        <v>4355419.08</v>
      </c>
      <c r="MX9" s="188">
        <v>10830213.83</v>
      </c>
      <c r="MY9" s="188">
        <v>21155160.589700002</v>
      </c>
      <c r="MZ9" s="188">
        <v>9466838.8900000006</v>
      </c>
      <c r="NA9" s="188">
        <v>4337751.55</v>
      </c>
      <c r="NB9" s="188">
        <v>971673.8</v>
      </c>
      <c r="NC9" s="188">
        <v>2040382.3800000001</v>
      </c>
      <c r="ND9" s="188">
        <v>265773154.00999999</v>
      </c>
      <c r="NE9" s="188">
        <v>13139313.25</v>
      </c>
      <c r="NF9" s="188">
        <v>1284092.29</v>
      </c>
      <c r="NG9" s="188">
        <v>27826298.910000004</v>
      </c>
      <c r="NH9" s="188">
        <v>1882445.26</v>
      </c>
      <c r="NI9" s="188">
        <v>5262753.5</v>
      </c>
      <c r="NJ9" s="188">
        <v>32723909.980000004</v>
      </c>
      <c r="NK9" s="188">
        <v>5781070.5099999998</v>
      </c>
      <c r="NL9" s="188">
        <v>593274.30000000005</v>
      </c>
      <c r="NM9" s="188">
        <v>3352536.34</v>
      </c>
      <c r="NN9" s="188">
        <v>2317827.5799999996</v>
      </c>
      <c r="NO9" s="188">
        <v>3303483.35</v>
      </c>
      <c r="NP9" s="188">
        <v>71072683.409999982</v>
      </c>
      <c r="NQ9" s="188">
        <v>2976639.41</v>
      </c>
      <c r="NR9" s="188">
        <v>3252301.5500000003</v>
      </c>
      <c r="NS9" s="188">
        <v>2998240.5799999996</v>
      </c>
      <c r="NT9" s="188">
        <v>6406372.4099999992</v>
      </c>
      <c r="NU9" s="188">
        <v>359305</v>
      </c>
      <c r="NV9" s="188">
        <v>721099.03</v>
      </c>
      <c r="NW9" s="188">
        <v>176579903.97</v>
      </c>
      <c r="NX9" s="188">
        <v>23693760.140000001</v>
      </c>
      <c r="NY9" s="188">
        <v>3610443.87</v>
      </c>
      <c r="NZ9" s="188">
        <v>2699439.38</v>
      </c>
      <c r="OA9" s="188">
        <v>2785716.4200000004</v>
      </c>
      <c r="OB9" s="188">
        <v>2017637.43</v>
      </c>
      <c r="OC9" s="188">
        <v>2806901.7899999996</v>
      </c>
      <c r="OD9" s="188">
        <v>122642726.82000001</v>
      </c>
      <c r="OE9" s="188">
        <v>6034982.9399999995</v>
      </c>
      <c r="OF9" s="188">
        <v>2581467.14</v>
      </c>
      <c r="OG9" s="188">
        <v>23530123.27</v>
      </c>
      <c r="OH9" s="188">
        <v>7284984.3600000003</v>
      </c>
      <c r="OI9" s="188">
        <v>4108480.37</v>
      </c>
      <c r="OJ9" s="188">
        <v>2400277.42</v>
      </c>
      <c r="OK9" s="188">
        <v>1575440.69</v>
      </c>
      <c r="OL9" s="188">
        <v>644597</v>
      </c>
      <c r="OM9" s="188">
        <v>93825623.969999999</v>
      </c>
      <c r="ON9" s="188">
        <v>16078619.76</v>
      </c>
      <c r="OO9" s="188">
        <v>21485759.859999999</v>
      </c>
      <c r="OP9" s="188">
        <v>5366375.9399999995</v>
      </c>
      <c r="OQ9" s="188">
        <v>2944981.0000000005</v>
      </c>
      <c r="OR9" s="188">
        <v>1017825.09</v>
      </c>
      <c r="OS9" s="188">
        <v>79769636.079999998</v>
      </c>
      <c r="OT9" s="188">
        <v>2097484.85</v>
      </c>
      <c r="OU9" s="188">
        <v>2936438.57</v>
      </c>
      <c r="OV9" s="188">
        <v>3654581.34</v>
      </c>
      <c r="OW9" s="188">
        <v>8112607.7400000002</v>
      </c>
      <c r="OX9" s="188">
        <v>31839135.989999995</v>
      </c>
      <c r="OY9" s="188">
        <v>2368364.38</v>
      </c>
      <c r="OZ9" s="188">
        <v>1316445.25</v>
      </c>
      <c r="PA9" s="188">
        <v>1936385.27</v>
      </c>
      <c r="PB9" s="188">
        <v>117505697.63</v>
      </c>
      <c r="PC9" s="188">
        <v>3274493.42</v>
      </c>
      <c r="PD9" s="188">
        <v>30851786.130000003</v>
      </c>
      <c r="PE9" s="188">
        <v>3065404.26</v>
      </c>
      <c r="PF9" s="188">
        <v>14635720.799999999</v>
      </c>
      <c r="PG9" s="188">
        <v>16238703.440000001</v>
      </c>
      <c r="PH9" s="188">
        <v>3592228.2800000003</v>
      </c>
      <c r="PI9" s="188">
        <v>2399747.0299999998</v>
      </c>
      <c r="PJ9" s="188">
        <v>11124047.41</v>
      </c>
      <c r="PK9" s="188">
        <v>6646566.6100000003</v>
      </c>
      <c r="PL9" s="188">
        <v>14526015.68</v>
      </c>
      <c r="PM9" s="188">
        <v>21226032.310000002</v>
      </c>
      <c r="PN9" s="188">
        <v>4018371.53</v>
      </c>
      <c r="PO9" s="188">
        <v>39485271.280000009</v>
      </c>
      <c r="PP9" s="188">
        <v>4268681.28</v>
      </c>
      <c r="PQ9" s="188">
        <v>1825159</v>
      </c>
      <c r="PR9" s="188">
        <v>1137184.5</v>
      </c>
      <c r="PS9" s="188">
        <v>1677058.24</v>
      </c>
      <c r="PT9" s="188">
        <v>308820564.94000006</v>
      </c>
      <c r="PU9" s="188">
        <v>4463899.24</v>
      </c>
      <c r="PV9" s="188">
        <v>4931713.17</v>
      </c>
      <c r="PW9" s="188">
        <v>8219728.1599999992</v>
      </c>
      <c r="PX9" s="188">
        <v>62628010.75999999</v>
      </c>
      <c r="PY9" s="188">
        <v>3615724.14</v>
      </c>
      <c r="PZ9" s="188">
        <v>12913724.159999998</v>
      </c>
      <c r="QA9" s="188">
        <v>4425050.29</v>
      </c>
      <c r="QB9" s="188">
        <v>27765052.799999997</v>
      </c>
      <c r="QC9" s="188">
        <v>2361770.21</v>
      </c>
      <c r="QD9" s="188">
        <v>30470825.370000001</v>
      </c>
      <c r="QE9" s="188">
        <v>7026937.5499999998</v>
      </c>
      <c r="QF9" s="188">
        <v>12093698.889999999</v>
      </c>
      <c r="QG9" s="188">
        <v>7340785.8100000005</v>
      </c>
      <c r="QH9" s="188">
        <v>5385821</v>
      </c>
      <c r="QI9" s="188">
        <v>14464883.74</v>
      </c>
      <c r="QJ9" s="188">
        <v>6133879.1600000001</v>
      </c>
      <c r="QK9" s="188">
        <v>2673745.6500000004</v>
      </c>
      <c r="QL9" s="188">
        <v>1277984.07</v>
      </c>
      <c r="QM9" s="188">
        <v>19202544.300000001</v>
      </c>
      <c r="QN9" s="188">
        <v>25250094.609999999</v>
      </c>
      <c r="QO9" s="188">
        <v>2154470.75</v>
      </c>
      <c r="QP9" s="188">
        <v>856340.25</v>
      </c>
      <c r="QQ9" s="188">
        <v>1228380.5</v>
      </c>
      <c r="QR9" s="188">
        <v>1056024.92</v>
      </c>
      <c r="QS9" s="188">
        <v>0</v>
      </c>
      <c r="QT9" s="188">
        <v>167612009.54999998</v>
      </c>
      <c r="QU9" s="188">
        <v>2652703.7300000004</v>
      </c>
      <c r="QV9" s="188">
        <v>22012606.629999999</v>
      </c>
      <c r="QW9" s="188">
        <v>5847212.0799999991</v>
      </c>
      <c r="QX9" s="188">
        <v>5568876.8099999996</v>
      </c>
      <c r="QY9" s="188">
        <v>21695258.09</v>
      </c>
      <c r="QZ9" s="188">
        <v>4311415.5799999991</v>
      </c>
      <c r="RA9" s="188">
        <v>9905772.9299999997</v>
      </c>
      <c r="RB9" s="188">
        <v>22687859.980000004</v>
      </c>
      <c r="RC9" s="188">
        <v>3208259.52</v>
      </c>
      <c r="RD9" s="188">
        <v>2918886.45</v>
      </c>
      <c r="RE9" s="188">
        <v>2520275.59</v>
      </c>
      <c r="RF9" s="188">
        <v>1038955.1</v>
      </c>
      <c r="RG9" s="188">
        <v>408367540.69999999</v>
      </c>
      <c r="RH9" s="188">
        <v>21471172.57</v>
      </c>
      <c r="RI9" s="188">
        <v>15697696</v>
      </c>
      <c r="RJ9" s="188">
        <v>9440914</v>
      </c>
      <c r="RK9" s="188">
        <v>4352969.82</v>
      </c>
      <c r="RL9" s="188">
        <v>13584673.84</v>
      </c>
      <c r="RM9" s="188">
        <v>21480437.710000001</v>
      </c>
      <c r="RN9" s="188">
        <v>3084119.1700000004</v>
      </c>
      <c r="RO9" s="188">
        <v>12733252.24</v>
      </c>
      <c r="RP9" s="188">
        <v>19085729.789999999</v>
      </c>
      <c r="RQ9" s="188">
        <v>33014685.68</v>
      </c>
      <c r="RR9" s="188">
        <v>3870652.07</v>
      </c>
      <c r="RS9" s="188">
        <v>2091099.28</v>
      </c>
      <c r="RT9" s="188">
        <v>5407283.7599999998</v>
      </c>
      <c r="RU9" s="188">
        <v>3580928.33</v>
      </c>
      <c r="RV9" s="188">
        <v>4166847.95</v>
      </c>
      <c r="RW9" s="188">
        <v>3912352.27</v>
      </c>
      <c r="RX9" s="188">
        <v>2117222.7799999998</v>
      </c>
      <c r="RY9" s="188">
        <v>1283747.1100000001</v>
      </c>
      <c r="RZ9" s="188">
        <v>1932710.1199999999</v>
      </c>
      <c r="SA9" s="188">
        <v>87828793.550000012</v>
      </c>
      <c r="SB9" s="188">
        <v>8604435.5999999996</v>
      </c>
      <c r="SC9" s="188">
        <v>3968162.8200000003</v>
      </c>
      <c r="SD9" s="188">
        <v>3392009.83</v>
      </c>
      <c r="SE9" s="188">
        <v>1855395.6400000001</v>
      </c>
      <c r="SF9" s="188">
        <v>11896292.699999999</v>
      </c>
      <c r="SG9" s="188">
        <v>4189959.2600000002</v>
      </c>
      <c r="SH9" s="188">
        <v>13195896.4</v>
      </c>
      <c r="SI9" s="188">
        <v>3854723.26</v>
      </c>
      <c r="SJ9" s="188">
        <v>3805185.86</v>
      </c>
      <c r="SK9" s="188">
        <v>20890318.129999999</v>
      </c>
      <c r="SL9" s="188">
        <v>1012017.74</v>
      </c>
      <c r="SM9" s="188">
        <v>49613330.329999998</v>
      </c>
      <c r="SN9" s="188">
        <v>3780615.2399999998</v>
      </c>
      <c r="SO9" s="188">
        <v>3728945.4600000004</v>
      </c>
      <c r="SP9" s="188">
        <v>16234073.970000001</v>
      </c>
      <c r="SQ9" s="188">
        <v>3806715.81</v>
      </c>
      <c r="SR9" s="188">
        <v>5778600.79</v>
      </c>
      <c r="SS9" s="188">
        <v>4191520.24</v>
      </c>
      <c r="ST9" s="188">
        <v>1931068.76</v>
      </c>
      <c r="SU9" s="188">
        <v>114163233.78999999</v>
      </c>
      <c r="SV9" s="188">
        <v>2269737.0200000005</v>
      </c>
      <c r="SW9" s="188">
        <v>5330485.28</v>
      </c>
      <c r="SX9" s="188">
        <v>2660857.86</v>
      </c>
      <c r="SY9" s="188">
        <v>2019278.74</v>
      </c>
      <c r="SZ9" s="188">
        <v>2196325.23</v>
      </c>
      <c r="TA9" s="188">
        <v>4716739.3899999997</v>
      </c>
      <c r="TB9" s="188">
        <v>14614593.150000002</v>
      </c>
      <c r="TC9" s="188">
        <v>2738677.39</v>
      </c>
      <c r="TD9" s="188">
        <v>2527131.5099999998</v>
      </c>
      <c r="TE9" s="188">
        <v>2852980.04</v>
      </c>
      <c r="TF9" s="188">
        <v>12929259.270000001</v>
      </c>
      <c r="TG9" s="188">
        <v>2752502.84</v>
      </c>
      <c r="TH9" s="188">
        <v>2137096.25</v>
      </c>
      <c r="TI9" s="188">
        <v>316639229.82999998</v>
      </c>
      <c r="TJ9" s="188">
        <v>3220682.28</v>
      </c>
      <c r="TK9" s="188">
        <v>3096899.75</v>
      </c>
      <c r="TL9" s="188">
        <v>10453144.550000001</v>
      </c>
      <c r="TM9" s="188">
        <v>11086194.93</v>
      </c>
      <c r="TN9" s="188">
        <v>5906910.9100000001</v>
      </c>
      <c r="TO9" s="188">
        <v>1235220.06</v>
      </c>
      <c r="TP9" s="188">
        <v>34535721.100000001</v>
      </c>
      <c r="TQ9" s="188">
        <v>3854353.42</v>
      </c>
      <c r="TR9" s="188">
        <v>11056443.439999999</v>
      </c>
      <c r="TS9" s="188">
        <v>9819070.5099999998</v>
      </c>
      <c r="TT9" s="188">
        <v>2658841.4400000004</v>
      </c>
      <c r="TU9" s="188">
        <v>1839803.7</v>
      </c>
      <c r="TV9" s="188">
        <v>5554339.6599999992</v>
      </c>
      <c r="TW9" s="188">
        <v>2491164.39</v>
      </c>
      <c r="TX9" s="188">
        <v>3461466.5</v>
      </c>
      <c r="TY9" s="188">
        <v>50230151.560000002</v>
      </c>
      <c r="TZ9" s="188">
        <v>2992232.2199999997</v>
      </c>
      <c r="UA9" s="188">
        <v>118497831.93000001</v>
      </c>
      <c r="UB9" s="188">
        <v>12572481.559999999</v>
      </c>
      <c r="UC9" s="188">
        <v>3298841.14</v>
      </c>
      <c r="UD9" s="188">
        <v>4983432.2300000004</v>
      </c>
      <c r="UE9" s="188">
        <v>59848496.230000004</v>
      </c>
      <c r="UF9" s="188">
        <v>1756984.8300000003</v>
      </c>
      <c r="UG9" s="188">
        <v>1542148.2799999998</v>
      </c>
      <c r="UH9" s="188">
        <v>1732868.34</v>
      </c>
      <c r="UI9" s="188">
        <v>2193029.25</v>
      </c>
      <c r="UJ9" s="188">
        <v>63000211.810000002</v>
      </c>
      <c r="UK9" s="188">
        <v>6876377.4099999992</v>
      </c>
      <c r="UL9" s="188">
        <v>5049758.24</v>
      </c>
      <c r="UM9" s="188">
        <v>7115822.2300000004</v>
      </c>
      <c r="UN9" s="188">
        <v>3721948.1799999997</v>
      </c>
      <c r="UO9" s="188">
        <v>3921859.6100000003</v>
      </c>
      <c r="UP9" s="188">
        <v>431291917.64000005</v>
      </c>
      <c r="UQ9" s="188">
        <v>5288568.75</v>
      </c>
      <c r="UR9" s="188">
        <v>6239003.1299999999</v>
      </c>
      <c r="US9" s="188">
        <v>57376858.370000005</v>
      </c>
      <c r="UT9" s="188">
        <v>2675665</v>
      </c>
      <c r="UU9" s="188">
        <v>3370638.11</v>
      </c>
      <c r="UV9" s="188">
        <v>22173743.68</v>
      </c>
      <c r="UW9" s="188">
        <v>2373310.0699999998</v>
      </c>
      <c r="UX9" s="188">
        <v>2825252.87</v>
      </c>
      <c r="UY9" s="188">
        <v>5614683.4400000004</v>
      </c>
      <c r="UZ9" s="188">
        <v>5270404.87</v>
      </c>
      <c r="VA9" s="188">
        <v>16302118.859999999</v>
      </c>
      <c r="VB9" s="188">
        <v>3646624.35</v>
      </c>
      <c r="VC9" s="188">
        <v>13425044.029999999</v>
      </c>
      <c r="VD9" s="188">
        <v>3544169.43</v>
      </c>
      <c r="VE9" s="188">
        <v>1971628.25</v>
      </c>
      <c r="VF9" s="188">
        <v>1336256.1199999999</v>
      </c>
      <c r="VG9" s="188">
        <v>2793000.1</v>
      </c>
      <c r="VH9" s="188">
        <v>21997915.530000001</v>
      </c>
      <c r="VI9" s="188">
        <v>1477487.22</v>
      </c>
      <c r="VJ9" s="188">
        <v>1858131.9699999997</v>
      </c>
      <c r="VK9" s="188">
        <v>1278510.27</v>
      </c>
      <c r="VL9" s="188">
        <v>142703830.42000002</v>
      </c>
      <c r="VM9" s="188">
        <v>6095781.7199999997</v>
      </c>
      <c r="VN9" s="188">
        <v>5417196.1700000009</v>
      </c>
      <c r="VO9" s="188">
        <v>10789604.289999999</v>
      </c>
      <c r="VP9" s="188">
        <v>14757915.800000001</v>
      </c>
      <c r="VQ9" s="188">
        <v>18297404.939999998</v>
      </c>
      <c r="VR9" s="188">
        <v>6032353.2300000004</v>
      </c>
      <c r="VS9" s="188">
        <v>4552802.4399999995</v>
      </c>
      <c r="VT9" s="188">
        <v>2194338.75</v>
      </c>
      <c r="VU9" s="188">
        <v>38135875.43</v>
      </c>
      <c r="VV9" s="188">
        <v>4250721.24</v>
      </c>
      <c r="VW9" s="188">
        <v>11948084.6</v>
      </c>
      <c r="VX9" s="188">
        <v>3358923.35</v>
      </c>
      <c r="VY9" s="188">
        <v>2428335.9600000004</v>
      </c>
      <c r="VZ9" s="188">
        <v>2466560.34</v>
      </c>
      <c r="WA9" s="188">
        <v>702892960.81000006</v>
      </c>
      <c r="WB9" s="188">
        <v>9196282.8300000001</v>
      </c>
      <c r="WC9" s="188">
        <v>3836745.84</v>
      </c>
      <c r="WD9" s="188">
        <v>3802533.3600000003</v>
      </c>
      <c r="WE9" s="188">
        <v>3379037.09</v>
      </c>
      <c r="WF9" s="188">
        <v>4747303.43</v>
      </c>
      <c r="WG9" s="188">
        <v>9351015.7999999989</v>
      </c>
      <c r="WH9" s="188">
        <v>9190691.4199999981</v>
      </c>
      <c r="WI9" s="188">
        <v>6144611.7400000002</v>
      </c>
      <c r="WJ9" s="188">
        <v>6732522.5300000003</v>
      </c>
      <c r="WK9" s="188">
        <v>6225532.9899999993</v>
      </c>
      <c r="WL9" s="188">
        <v>24550670.421000004</v>
      </c>
      <c r="WM9" s="188">
        <v>7173276</v>
      </c>
      <c r="WN9" s="188">
        <v>10470430.08</v>
      </c>
      <c r="WO9" s="188">
        <v>21810062.339999996</v>
      </c>
      <c r="WP9" s="188">
        <v>5389915.3499999996</v>
      </c>
      <c r="WQ9" s="188">
        <v>8223417.6699999999</v>
      </c>
      <c r="WR9" s="188">
        <v>6125312.9100000001</v>
      </c>
      <c r="WS9" s="188">
        <v>4055699.37</v>
      </c>
      <c r="WT9" s="188">
        <v>9977453.3100000005</v>
      </c>
      <c r="WU9" s="188">
        <v>37575842.890000008</v>
      </c>
      <c r="WV9" s="188">
        <v>3105840.1500000004</v>
      </c>
      <c r="WW9" s="188">
        <v>2261730.2000000002</v>
      </c>
      <c r="WX9" s="188">
        <v>2366066.2999999998</v>
      </c>
      <c r="WY9" s="188">
        <v>2313706.8699999996</v>
      </c>
      <c r="WZ9" s="188">
        <v>2435430</v>
      </c>
      <c r="XA9" s="188">
        <v>3194734.71</v>
      </c>
      <c r="XB9" s="188">
        <v>2955271.6300000004</v>
      </c>
      <c r="XC9" s="188">
        <v>34742348.759999998</v>
      </c>
      <c r="XD9" s="188">
        <v>3155281.5499999993</v>
      </c>
      <c r="XE9" s="188">
        <v>1921689.01</v>
      </c>
      <c r="XF9" s="188">
        <v>1458678.4200000002</v>
      </c>
      <c r="XG9" s="188">
        <v>1212292.1000000001</v>
      </c>
      <c r="XH9" s="188">
        <v>325205767.63000005</v>
      </c>
      <c r="XI9" s="188">
        <v>5902717.6900000004</v>
      </c>
      <c r="XJ9" s="188">
        <v>6220308.3100000005</v>
      </c>
      <c r="XK9" s="188">
        <v>72179819.950000003</v>
      </c>
      <c r="XL9" s="188">
        <v>5850701.04</v>
      </c>
      <c r="XM9" s="188">
        <v>7902347.6200000001</v>
      </c>
      <c r="XN9" s="188">
        <v>22474323.710000005</v>
      </c>
      <c r="XO9" s="188">
        <v>7270699.6299999999</v>
      </c>
      <c r="XP9" s="188">
        <v>8066240.6399999997</v>
      </c>
      <c r="XQ9" s="188">
        <v>23279843.989999998</v>
      </c>
      <c r="XR9" s="188">
        <v>17482275.960000001</v>
      </c>
      <c r="XS9" s="188">
        <v>3130990.25</v>
      </c>
      <c r="XT9" s="188">
        <v>5413821.46</v>
      </c>
      <c r="XU9" s="188">
        <v>5132066.2699999996</v>
      </c>
      <c r="XV9" s="188">
        <v>2618415.81</v>
      </c>
      <c r="XW9" s="188">
        <v>2302023.4099999997</v>
      </c>
      <c r="XX9" s="188">
        <v>2110353.44</v>
      </c>
      <c r="XY9" s="188">
        <v>2488633.0100000002</v>
      </c>
      <c r="XZ9" s="188">
        <v>4007556.91</v>
      </c>
      <c r="YA9" s="188">
        <v>2732161.1999999997</v>
      </c>
      <c r="YB9" s="188">
        <v>3937464.75</v>
      </c>
      <c r="YC9" s="188">
        <v>2403099.98</v>
      </c>
      <c r="YD9" s="188">
        <v>3044065.42</v>
      </c>
      <c r="YE9" s="188">
        <v>345189957.60000002</v>
      </c>
      <c r="YF9" s="188">
        <v>6818600.7999999998</v>
      </c>
      <c r="YG9" s="188">
        <v>26224500.200000003</v>
      </c>
      <c r="YH9" s="188">
        <v>4814554.5900000008</v>
      </c>
      <c r="YI9" s="188">
        <v>32802257.98</v>
      </c>
      <c r="YJ9" s="188">
        <v>4282033.1900000004</v>
      </c>
      <c r="YK9" s="188">
        <v>14881896.23</v>
      </c>
      <c r="YL9" s="188">
        <v>3985031.8699999996</v>
      </c>
      <c r="YM9" s="188">
        <v>24299294.530000001</v>
      </c>
      <c r="YN9" s="188">
        <v>18443888.949999999</v>
      </c>
      <c r="YO9" s="188">
        <v>8624416.3200000003</v>
      </c>
      <c r="YP9" s="188">
        <v>4209608</v>
      </c>
      <c r="YQ9" s="188">
        <v>3880100.7</v>
      </c>
      <c r="YR9" s="188">
        <v>3074682.3899999997</v>
      </c>
      <c r="YS9" s="188">
        <v>1696422.9400000002</v>
      </c>
      <c r="YT9" s="188">
        <v>1557721.25</v>
      </c>
      <c r="YU9" s="188">
        <v>1899927.16</v>
      </c>
      <c r="YV9" s="188">
        <v>86575593.290000007</v>
      </c>
      <c r="YW9" s="188">
        <v>5539464.7999999998</v>
      </c>
      <c r="YX9" s="188">
        <v>8294625.4099999992</v>
      </c>
      <c r="YY9" s="188">
        <v>3540695.44</v>
      </c>
      <c r="YZ9" s="188">
        <v>15282231.440000001</v>
      </c>
      <c r="ZA9" s="188">
        <v>2680309.9499999997</v>
      </c>
      <c r="ZB9" s="188">
        <v>8652744.3899999987</v>
      </c>
      <c r="ZC9" s="188">
        <v>77340572.430000007</v>
      </c>
      <c r="ZD9" s="188">
        <v>3567297.38</v>
      </c>
      <c r="ZE9" s="188">
        <v>7042050.7799999993</v>
      </c>
      <c r="ZF9" s="188">
        <v>10854664.26</v>
      </c>
      <c r="ZG9" s="188">
        <v>3244776.9600000004</v>
      </c>
      <c r="ZH9" s="188">
        <v>4574233.63</v>
      </c>
      <c r="ZI9" s="188">
        <v>2910625.83</v>
      </c>
      <c r="ZJ9" s="188">
        <v>2404401.4400000004</v>
      </c>
      <c r="ZK9" s="188">
        <v>19594078.620000001</v>
      </c>
      <c r="ZL9" s="188">
        <v>233272196.16999999</v>
      </c>
      <c r="ZM9" s="188">
        <v>4839205.2799999993</v>
      </c>
      <c r="ZN9" s="188">
        <v>14856026</v>
      </c>
      <c r="ZO9" s="188">
        <v>38886558.68</v>
      </c>
      <c r="ZP9" s="188">
        <v>19977524.719999999</v>
      </c>
      <c r="ZQ9" s="188">
        <v>2611587.6399999997</v>
      </c>
      <c r="ZR9" s="188">
        <v>4814809.84</v>
      </c>
      <c r="ZS9" s="188">
        <v>12331695.9</v>
      </c>
      <c r="ZT9" s="188">
        <v>18379338.440000001</v>
      </c>
      <c r="ZU9" s="188">
        <v>16490829.739999998</v>
      </c>
      <c r="ZV9" s="188">
        <v>2197938.27</v>
      </c>
      <c r="ZW9" s="188">
        <v>2596258.6799999997</v>
      </c>
      <c r="ZX9" s="188">
        <v>3247261.34</v>
      </c>
      <c r="ZY9" s="188">
        <v>7612272.0799999991</v>
      </c>
      <c r="ZZ9" s="188">
        <v>3037231.5700000003</v>
      </c>
      <c r="AAA9" s="188">
        <v>3170299.0900000003</v>
      </c>
      <c r="AAB9" s="188">
        <v>3314870.2600000002</v>
      </c>
      <c r="AAC9" s="188">
        <v>2609926.6800000002</v>
      </c>
      <c r="AAD9" s="188">
        <v>3499142.6</v>
      </c>
      <c r="AAE9" s="188">
        <v>2240447.83</v>
      </c>
      <c r="AAF9" s="188">
        <v>2072409.2900000003</v>
      </c>
      <c r="AAG9" s="188">
        <v>604177.47</v>
      </c>
      <c r="AAH9" s="188">
        <v>93101299</v>
      </c>
      <c r="AAI9" s="188">
        <v>3352456.75</v>
      </c>
      <c r="AAJ9" s="188">
        <v>7949498.4199999999</v>
      </c>
      <c r="AAK9" s="188">
        <v>6356500.2699999996</v>
      </c>
      <c r="AAL9" s="188">
        <v>3361166.49</v>
      </c>
      <c r="AAM9" s="188">
        <v>13439982.1</v>
      </c>
      <c r="AAN9" s="188">
        <v>3565333.09</v>
      </c>
      <c r="AAO9" s="188">
        <v>655586425.36000001</v>
      </c>
      <c r="AAP9" s="188">
        <v>5889438.0700000003</v>
      </c>
      <c r="AAQ9" s="188">
        <v>2412654.4900000002</v>
      </c>
      <c r="AAR9" s="188">
        <v>19532986.510000002</v>
      </c>
      <c r="AAS9" s="188">
        <v>16229212.66</v>
      </c>
      <c r="AAT9" s="188">
        <v>4513914.1599999992</v>
      </c>
      <c r="AAU9" s="188">
        <v>3903373.1199999996</v>
      </c>
      <c r="AAV9" s="188">
        <v>7800704.2199999997</v>
      </c>
      <c r="AAW9" s="188">
        <v>25859521.439999998</v>
      </c>
      <c r="AAX9" s="188">
        <v>5262955.82</v>
      </c>
      <c r="AAY9" s="188">
        <v>8990408.8200000003</v>
      </c>
      <c r="AAZ9" s="188">
        <v>47886028.689999998</v>
      </c>
      <c r="ABA9" s="188">
        <v>15216044.169999998</v>
      </c>
      <c r="ABB9" s="188">
        <v>1627271.6</v>
      </c>
      <c r="ABC9" s="188">
        <v>3172590.78</v>
      </c>
      <c r="ABD9" s="188">
        <v>2558740.4900000002</v>
      </c>
      <c r="ABE9" s="188">
        <v>2093880.8800000001</v>
      </c>
      <c r="ABF9" s="188">
        <v>3076514.17</v>
      </c>
      <c r="ABG9" s="188">
        <v>5046483.33</v>
      </c>
      <c r="ABH9" s="188">
        <v>53137898.360000007</v>
      </c>
      <c r="ABI9" s="188">
        <v>69604910.450000003</v>
      </c>
      <c r="ABJ9" s="188">
        <v>3371185.5900000003</v>
      </c>
      <c r="ABK9" s="188">
        <v>1991781.1799999997</v>
      </c>
      <c r="ABL9" s="188">
        <v>1164910.5</v>
      </c>
      <c r="ABM9" s="188">
        <v>2641156.44</v>
      </c>
      <c r="ABN9" s="188">
        <v>1643497.13</v>
      </c>
      <c r="ABO9" s="188">
        <v>86193893.709999993</v>
      </c>
      <c r="ABP9" s="188">
        <v>5613853.3900000006</v>
      </c>
      <c r="ABQ9" s="188">
        <v>2367238.9000000004</v>
      </c>
      <c r="ABR9" s="188">
        <v>4300024.92</v>
      </c>
      <c r="ABS9" s="188">
        <v>6200585.2199999997</v>
      </c>
      <c r="ABT9" s="188">
        <v>3239385.4299999997</v>
      </c>
      <c r="ABU9" s="188">
        <v>2823382.1400000006</v>
      </c>
      <c r="ABV9" s="188">
        <v>4115914.7399999998</v>
      </c>
      <c r="ABW9" s="188">
        <v>109840</v>
      </c>
      <c r="ABX9" s="188">
        <v>131498975.83999999</v>
      </c>
      <c r="ABY9" s="188">
        <v>1641988.4000000001</v>
      </c>
      <c r="ABZ9" s="188">
        <v>7702369.7999999998</v>
      </c>
      <c r="ACA9" s="188">
        <v>3742992.1599999997</v>
      </c>
      <c r="ACB9" s="188">
        <v>2236067.39</v>
      </c>
      <c r="ACC9" s="188">
        <v>22330439.419999994</v>
      </c>
      <c r="ACD9" s="188">
        <v>4360865.5299999993</v>
      </c>
      <c r="ACE9" s="188">
        <v>4284942.04</v>
      </c>
      <c r="ACF9" s="188">
        <v>3273022.11</v>
      </c>
      <c r="ACG9" s="188">
        <v>10672441.83</v>
      </c>
      <c r="ACH9" s="188">
        <v>2201260.4900000002</v>
      </c>
      <c r="ACI9" s="188">
        <v>321501273.06</v>
      </c>
      <c r="ACJ9" s="188">
        <v>3806743.27</v>
      </c>
      <c r="ACK9" s="188">
        <v>10016176.560000001</v>
      </c>
      <c r="ACL9" s="188">
        <v>7914523.9299999997</v>
      </c>
      <c r="ACM9" s="188">
        <v>2258880.36</v>
      </c>
      <c r="ACN9" s="188">
        <v>9753407.8599999994</v>
      </c>
      <c r="ACO9" s="188">
        <v>9776071.75</v>
      </c>
      <c r="ACP9" s="188">
        <v>45559490.970000006</v>
      </c>
      <c r="ACQ9" s="188">
        <v>71256347.629999995</v>
      </c>
      <c r="ACR9" s="188">
        <v>4788752.82</v>
      </c>
      <c r="ACS9" s="188">
        <v>5369411.54</v>
      </c>
      <c r="ACT9" s="188">
        <v>14416354.529999999</v>
      </c>
      <c r="ACU9" s="188">
        <v>7542998</v>
      </c>
      <c r="ACV9" s="188">
        <v>46309224.099999994</v>
      </c>
      <c r="ACW9" s="188">
        <v>4470493.7399999993</v>
      </c>
      <c r="ACX9" s="188">
        <v>9495359.290000001</v>
      </c>
      <c r="ACY9" s="188">
        <v>3191331.72</v>
      </c>
      <c r="ACZ9" s="188">
        <v>2799737.85</v>
      </c>
      <c r="ADA9" s="188">
        <v>3986842.7800000003</v>
      </c>
      <c r="ADB9" s="188">
        <v>4052653.24</v>
      </c>
      <c r="ADC9" s="188">
        <v>2135262.0699999998</v>
      </c>
      <c r="ADD9" s="188">
        <v>1273941</v>
      </c>
      <c r="ADE9" s="188">
        <v>2870629.5</v>
      </c>
      <c r="ADF9" s="188">
        <v>57694949.619999997</v>
      </c>
      <c r="ADG9" s="188">
        <v>40659547.649999999</v>
      </c>
      <c r="ADH9" s="188">
        <v>889432.53999999992</v>
      </c>
      <c r="ADI9" s="188">
        <v>1860690.8399999999</v>
      </c>
      <c r="ADJ9" s="188">
        <v>4482795.25</v>
      </c>
      <c r="ADK9" s="188">
        <v>2156983</v>
      </c>
      <c r="ADL9" s="188">
        <v>3209810.07</v>
      </c>
      <c r="ADM9" s="188">
        <v>4179593.0700000003</v>
      </c>
      <c r="ADN9" s="188">
        <v>3329297.7800000003</v>
      </c>
      <c r="ADO9" s="188">
        <v>222233115.88</v>
      </c>
      <c r="ADP9" s="188">
        <v>4578610.7299999995</v>
      </c>
      <c r="ADQ9" s="188">
        <v>6500983.5800000001</v>
      </c>
      <c r="ADR9" s="188">
        <v>809490.63</v>
      </c>
      <c r="ADS9" s="188">
        <v>50928340.740000002</v>
      </c>
      <c r="ADT9" s="188">
        <v>1160325.19</v>
      </c>
      <c r="ADU9" s="188">
        <v>2244308.81</v>
      </c>
      <c r="ADV9" s="188">
        <v>4067023.54</v>
      </c>
      <c r="ADW9" s="188">
        <v>1174906.51</v>
      </c>
      <c r="ADX9" s="188">
        <v>61965.06</v>
      </c>
      <c r="ADY9" s="188">
        <v>384911059.88</v>
      </c>
      <c r="ADZ9" s="188">
        <v>28838528.280000001</v>
      </c>
      <c r="AEA9" s="188">
        <v>20046258.759999998</v>
      </c>
      <c r="AEB9" s="188">
        <v>3256310.47</v>
      </c>
      <c r="AEC9" s="188">
        <v>3383800.1399999997</v>
      </c>
      <c r="AED9" s="188">
        <v>14086077.880000001</v>
      </c>
      <c r="AEE9" s="188">
        <v>4041110.48</v>
      </c>
      <c r="AEF9" s="188">
        <v>4432053.6500000013</v>
      </c>
      <c r="AEG9" s="188">
        <v>4532678.88</v>
      </c>
      <c r="AEH9" s="188">
        <v>3201791.9699999997</v>
      </c>
      <c r="AEI9" s="188">
        <v>6429674.0599999996</v>
      </c>
      <c r="AEJ9" s="188">
        <v>9375181.2400000002</v>
      </c>
      <c r="AEK9" s="188">
        <v>4021068.13</v>
      </c>
      <c r="AEL9" s="188">
        <v>8302043.5099999998</v>
      </c>
      <c r="AEM9" s="188">
        <v>5214257.0599999987</v>
      </c>
      <c r="AEN9" s="188">
        <v>7608865.0899999999</v>
      </c>
      <c r="AEO9" s="188">
        <v>2276370.1100000003</v>
      </c>
      <c r="AEP9" s="188">
        <v>20543839.77</v>
      </c>
      <c r="AEQ9" s="188">
        <v>1908797.75</v>
      </c>
      <c r="AER9" s="188">
        <v>8872591.9000000004</v>
      </c>
      <c r="AES9" s="188">
        <v>230111284.56999999</v>
      </c>
      <c r="AET9" s="188">
        <v>9629338.9299999997</v>
      </c>
      <c r="AEU9" s="188">
        <v>11861587.790000001</v>
      </c>
      <c r="AEV9" s="188">
        <v>5633849.2299999995</v>
      </c>
      <c r="AEW9" s="188">
        <v>3076227.94</v>
      </c>
      <c r="AEX9" s="188">
        <v>24085137.029999997</v>
      </c>
      <c r="AEY9" s="188">
        <v>3787646.4</v>
      </c>
      <c r="AEZ9" s="188">
        <v>8264232.1600000001</v>
      </c>
      <c r="AFA9" s="188">
        <v>6071462.3300000001</v>
      </c>
      <c r="AFB9" s="188">
        <v>1722860.93</v>
      </c>
      <c r="AFC9" s="188">
        <v>112117968.87</v>
      </c>
      <c r="AFD9" s="188">
        <v>49525661.270000003</v>
      </c>
      <c r="AFE9" s="188">
        <v>8852668.0199999996</v>
      </c>
      <c r="AFF9" s="188">
        <v>5184870.1599999992</v>
      </c>
      <c r="AFG9" s="188">
        <v>7815253.2199999997</v>
      </c>
      <c r="AFH9" s="188">
        <v>4124512.5700000003</v>
      </c>
      <c r="AFI9" s="188">
        <v>2457943.9700000007</v>
      </c>
      <c r="AFJ9" s="188">
        <v>4819111.379999999</v>
      </c>
      <c r="AFK9" s="188">
        <v>2706890.95</v>
      </c>
      <c r="AFL9" s="188">
        <v>5704025.7899999991</v>
      </c>
      <c r="AFM9" s="188">
        <v>1647586.84</v>
      </c>
      <c r="AFN9" s="188">
        <v>2757034.0500000003</v>
      </c>
      <c r="AFO9" s="188">
        <v>3760436.07</v>
      </c>
      <c r="AFP9" s="188">
        <v>107073927.89</v>
      </c>
      <c r="AFQ9" s="188">
        <v>13530435.049999999</v>
      </c>
      <c r="AFR9" s="188">
        <v>2646596.0000000005</v>
      </c>
      <c r="AFS9" s="188">
        <v>5594206.2000000002</v>
      </c>
      <c r="AFT9" s="188">
        <v>3150498.3</v>
      </c>
      <c r="AFU9" s="188">
        <v>3151092.2800000003</v>
      </c>
      <c r="AFV9" s="188">
        <v>2187501.54</v>
      </c>
      <c r="AFW9" s="188">
        <v>3640764.84</v>
      </c>
      <c r="AFX9" s="188">
        <v>3267557.45</v>
      </c>
      <c r="AFY9" s="188">
        <v>2710463.3400000003</v>
      </c>
      <c r="AFZ9" s="188">
        <v>5597795.6900000004</v>
      </c>
      <c r="AGA9" s="188">
        <v>2011691.83</v>
      </c>
      <c r="AGB9" s="188">
        <v>223068560.25</v>
      </c>
      <c r="AGC9" s="188">
        <v>3295768.01</v>
      </c>
      <c r="AGD9" s="188">
        <v>7359670.9500000002</v>
      </c>
      <c r="AGE9" s="188">
        <v>6646113.5099999998</v>
      </c>
      <c r="AGF9" s="188">
        <v>37798971.690000005</v>
      </c>
      <c r="AGG9" s="188">
        <v>9186566.5</v>
      </c>
      <c r="AGH9" s="188">
        <v>5438306.4500000002</v>
      </c>
      <c r="AGI9" s="188">
        <v>3744091.14</v>
      </c>
      <c r="AGJ9" s="188">
        <v>4011010.1999999997</v>
      </c>
      <c r="AGK9" s="188">
        <v>5146786.9000000004</v>
      </c>
      <c r="AGL9" s="188">
        <v>3965899.02</v>
      </c>
      <c r="AGM9" s="188">
        <v>247007337.69999999</v>
      </c>
      <c r="AGN9" s="188">
        <v>22225099.909999996</v>
      </c>
      <c r="AGO9" s="188">
        <v>7503179.4100000001</v>
      </c>
      <c r="AGP9" s="188">
        <v>3829237.73</v>
      </c>
      <c r="AGQ9" s="188">
        <v>9781399.629999999</v>
      </c>
      <c r="AGR9" s="188">
        <v>18607468.510000002</v>
      </c>
      <c r="AGS9" s="188">
        <v>1410306.2200000002</v>
      </c>
      <c r="AGT9" s="188">
        <v>2525080.8199999998</v>
      </c>
      <c r="AGU9" s="188">
        <v>259068095.39000002</v>
      </c>
      <c r="AGV9" s="188">
        <v>221312196.55000001</v>
      </c>
      <c r="AGW9" s="188">
        <v>5760791.9399999995</v>
      </c>
      <c r="AGX9" s="188">
        <v>9069034.6800000016</v>
      </c>
      <c r="AGY9" s="188">
        <v>26878572.609999999</v>
      </c>
      <c r="AGZ9" s="188">
        <v>8725597.6099999994</v>
      </c>
      <c r="AHA9" s="188">
        <v>5060090.3</v>
      </c>
      <c r="AHB9" s="188">
        <v>15457270.349999998</v>
      </c>
      <c r="AHC9" s="188">
        <v>3309731.21</v>
      </c>
      <c r="AHD9" s="188">
        <v>5815756.7000000002</v>
      </c>
      <c r="AHE9" s="188">
        <v>5080102.67</v>
      </c>
      <c r="AHF9" s="188">
        <v>6316962.9500000002</v>
      </c>
      <c r="AHG9" s="188">
        <v>6080692.71</v>
      </c>
      <c r="AHH9" s="188">
        <v>1154436.51</v>
      </c>
      <c r="AHI9" s="188">
        <v>2819111.2299999995</v>
      </c>
      <c r="AHJ9" s="188">
        <v>4112389.1999999997</v>
      </c>
      <c r="AHK9" s="188">
        <v>2498172.67</v>
      </c>
      <c r="AHL9" s="188">
        <v>70567917.99000001</v>
      </c>
      <c r="AHM9" s="188">
        <v>5533097.1199999992</v>
      </c>
      <c r="AHN9" s="188">
        <v>4270386.91</v>
      </c>
      <c r="AHO9" s="188">
        <v>5117065.3599999994</v>
      </c>
      <c r="AHP9" s="188">
        <v>13643470.689999999</v>
      </c>
      <c r="AHQ9" s="222">
        <v>3692668.72</v>
      </c>
      <c r="AHR9" s="264">
        <v>2678408.3400000003</v>
      </c>
      <c r="AHS9" s="222">
        <v>22196671408.480732</v>
      </c>
      <c r="AHT9" s="184" t="b">
        <f t="shared" si="0"/>
        <v>1</v>
      </c>
      <c r="AHU9" s="184" t="s">
        <v>6</v>
      </c>
    </row>
    <row r="10" spans="2:905" ht="23.5" customHeight="1">
      <c r="B10" s="183" t="s">
        <v>8</v>
      </c>
      <c r="C10" s="184" t="s">
        <v>9</v>
      </c>
      <c r="D10" s="188">
        <v>130154905.08999996</v>
      </c>
      <c r="E10" s="188">
        <v>1402216.76</v>
      </c>
      <c r="F10" s="188">
        <v>7773095.0300000003</v>
      </c>
      <c r="G10" s="188">
        <v>932770.78</v>
      </c>
      <c r="H10" s="188">
        <v>4040724.1999999997</v>
      </c>
      <c r="I10" s="188">
        <v>1326313.68</v>
      </c>
      <c r="J10" s="188">
        <v>4631874.53</v>
      </c>
      <c r="K10" s="188">
        <v>1708538.59</v>
      </c>
      <c r="L10" s="188">
        <v>1774509.92</v>
      </c>
      <c r="M10" s="188">
        <v>1210208.0399999998</v>
      </c>
      <c r="N10" s="188">
        <v>391131.57999999996</v>
      </c>
      <c r="O10" s="188">
        <v>1140897.5499999998</v>
      </c>
      <c r="P10" s="188">
        <v>465878.70000000007</v>
      </c>
      <c r="Q10" s="188">
        <v>1407946.8499999999</v>
      </c>
      <c r="R10" s="188">
        <v>929675.95</v>
      </c>
      <c r="S10" s="188">
        <v>4596921.43</v>
      </c>
      <c r="T10" s="188">
        <v>17749833.830000002</v>
      </c>
      <c r="U10" s="188">
        <v>180056.60999999993</v>
      </c>
      <c r="V10" s="188">
        <v>153621155.22</v>
      </c>
      <c r="W10" s="188">
        <v>9216432.9699999969</v>
      </c>
      <c r="X10" s="188">
        <v>372351.56000000011</v>
      </c>
      <c r="Y10" s="188">
        <v>1083677.1200000001</v>
      </c>
      <c r="Z10" s="188">
        <v>809673.79</v>
      </c>
      <c r="AA10" s="188">
        <v>1531690.03</v>
      </c>
      <c r="AB10" s="188">
        <v>179381.82000000007</v>
      </c>
      <c r="AC10" s="188">
        <v>7438263.2899999991</v>
      </c>
      <c r="AD10" s="188">
        <v>895646.5199999999</v>
      </c>
      <c r="AE10" s="188">
        <v>933491.63000000012</v>
      </c>
      <c r="AF10" s="188">
        <v>16423716.429999998</v>
      </c>
      <c r="AG10" s="188">
        <v>2138178.9199999995</v>
      </c>
      <c r="AH10" s="188">
        <v>3940392.1499999994</v>
      </c>
      <c r="AI10" s="188">
        <v>1153393.51</v>
      </c>
      <c r="AJ10" s="188">
        <v>1470451.11</v>
      </c>
      <c r="AK10" s="188">
        <v>377797.4</v>
      </c>
      <c r="AL10" s="188">
        <v>504080.82</v>
      </c>
      <c r="AM10" s="188">
        <v>1098590.8899999999</v>
      </c>
      <c r="AN10" s="188">
        <v>331317.76999999996</v>
      </c>
      <c r="AO10" s="188">
        <v>840044.08999999973</v>
      </c>
      <c r="AP10" s="188">
        <v>686242.55999999994</v>
      </c>
      <c r="AQ10" s="188">
        <v>942540.42999999993</v>
      </c>
      <c r="AR10" s="188">
        <v>299902.57</v>
      </c>
      <c r="AS10" s="188">
        <v>338271.20999999996</v>
      </c>
      <c r="AT10" s="188">
        <v>42869339.410000004</v>
      </c>
      <c r="AU10" s="188">
        <v>307790.30999999994</v>
      </c>
      <c r="AV10" s="188">
        <v>260979.84999999998</v>
      </c>
      <c r="AW10" s="188">
        <v>423657.7</v>
      </c>
      <c r="AX10" s="188">
        <v>838269.25</v>
      </c>
      <c r="AY10" s="188">
        <v>1273339.1600000001</v>
      </c>
      <c r="AZ10" s="188">
        <v>500372.24000000005</v>
      </c>
      <c r="BA10" s="188">
        <v>755867.03</v>
      </c>
      <c r="BB10" s="188">
        <v>250426.53999999998</v>
      </c>
      <c r="BC10" s="188">
        <v>384659.83</v>
      </c>
      <c r="BD10" s="188">
        <v>406981.6</v>
      </c>
      <c r="BE10" s="188">
        <v>198168.12000000002</v>
      </c>
      <c r="BF10" s="188">
        <v>5921181.9900000012</v>
      </c>
      <c r="BG10" s="188">
        <v>205536.02</v>
      </c>
      <c r="BH10" s="188">
        <v>526931.22</v>
      </c>
      <c r="BI10" s="188">
        <v>37161444.029999994</v>
      </c>
      <c r="BJ10" s="188">
        <v>19768167.219999999</v>
      </c>
      <c r="BK10" s="188">
        <v>742608.84</v>
      </c>
      <c r="BL10" s="188">
        <v>455589.86000000004</v>
      </c>
      <c r="BM10" s="188">
        <v>1248388.6400000001</v>
      </c>
      <c r="BN10" s="188">
        <v>687781.03</v>
      </c>
      <c r="BO10" s="188">
        <v>763028.94000000006</v>
      </c>
      <c r="BP10" s="188">
        <v>128862.15000000001</v>
      </c>
      <c r="BQ10" s="188">
        <v>142738</v>
      </c>
      <c r="BR10" s="188">
        <v>56886806.640000008</v>
      </c>
      <c r="BS10" s="188">
        <v>1303540.3899999999</v>
      </c>
      <c r="BT10" s="188">
        <v>891494.07</v>
      </c>
      <c r="BU10" s="188">
        <v>1321395.9699999997</v>
      </c>
      <c r="BV10" s="188">
        <v>1115384.48</v>
      </c>
      <c r="BW10" s="188">
        <v>684966.1</v>
      </c>
      <c r="BX10" s="188">
        <v>484018.49000000011</v>
      </c>
      <c r="BY10" s="188">
        <v>1120743.0900000003</v>
      </c>
      <c r="BZ10" s="188">
        <v>6756771.120000001</v>
      </c>
      <c r="CA10" s="188">
        <v>1260791.3999999999</v>
      </c>
      <c r="CB10" s="188">
        <v>2211439.06</v>
      </c>
      <c r="CC10" s="188">
        <v>5426383.8899999997</v>
      </c>
      <c r="CD10" s="188">
        <v>801471</v>
      </c>
      <c r="CE10" s="188">
        <v>252450.53999999995</v>
      </c>
      <c r="CF10" s="188">
        <v>376806.60000000003</v>
      </c>
      <c r="CG10" s="188">
        <v>166919753.47999999</v>
      </c>
      <c r="CH10" s="188">
        <v>2884237.2399999998</v>
      </c>
      <c r="CI10" s="188">
        <v>7877996.4799999986</v>
      </c>
      <c r="CJ10" s="188">
        <v>602640.61999999988</v>
      </c>
      <c r="CK10" s="188">
        <v>927948.51</v>
      </c>
      <c r="CL10" s="188">
        <v>1135514.57</v>
      </c>
      <c r="CM10" s="188">
        <v>585983.68000000005</v>
      </c>
      <c r="CN10" s="188">
        <v>2908213.97</v>
      </c>
      <c r="CO10" s="188">
        <v>291118.93</v>
      </c>
      <c r="CP10" s="188">
        <v>959335.65000000014</v>
      </c>
      <c r="CQ10" s="188">
        <v>687362.76</v>
      </c>
      <c r="CR10" s="188">
        <v>2162890.8899999997</v>
      </c>
      <c r="CS10" s="188">
        <v>518548.87</v>
      </c>
      <c r="CT10" s="188">
        <v>70751481.659999982</v>
      </c>
      <c r="CU10" s="188">
        <v>2282063.0499999998</v>
      </c>
      <c r="CV10" s="188">
        <v>2325618.5699999998</v>
      </c>
      <c r="CW10" s="188">
        <v>3111654.05</v>
      </c>
      <c r="CX10" s="188">
        <v>487489.96999999991</v>
      </c>
      <c r="CY10" s="188">
        <v>2727650.6500000004</v>
      </c>
      <c r="CZ10" s="188">
        <v>1104696.8</v>
      </c>
      <c r="DA10" s="188">
        <v>577583.22000000009</v>
      </c>
      <c r="DB10" s="188">
        <v>32091095.589999996</v>
      </c>
      <c r="DC10" s="188">
        <v>49916429.99000001</v>
      </c>
      <c r="DD10" s="188">
        <v>1524880.51</v>
      </c>
      <c r="DE10" s="188">
        <v>1420271.1700000004</v>
      </c>
      <c r="DF10" s="188">
        <v>2341455.9199999995</v>
      </c>
      <c r="DG10" s="188">
        <v>1264451.0300000003</v>
      </c>
      <c r="DH10" s="188">
        <v>1591939.7400000002</v>
      </c>
      <c r="DI10" s="188">
        <v>3708276.42</v>
      </c>
      <c r="DJ10" s="188">
        <v>1002740.4800000001</v>
      </c>
      <c r="DK10" s="188">
        <v>226527987.96000007</v>
      </c>
      <c r="DL10" s="188">
        <v>1711995.56</v>
      </c>
      <c r="DM10" s="188">
        <v>2988121.58</v>
      </c>
      <c r="DN10" s="188">
        <v>2406226.0699999998</v>
      </c>
      <c r="DO10" s="188">
        <v>2194654.75</v>
      </c>
      <c r="DP10" s="188">
        <v>1818106.35</v>
      </c>
      <c r="DQ10" s="188">
        <v>4659878.6800000006</v>
      </c>
      <c r="DR10" s="188">
        <v>1597366.77</v>
      </c>
      <c r="DS10" s="188">
        <v>2335939.5600000005</v>
      </c>
      <c r="DT10" s="188">
        <v>109041748.8</v>
      </c>
      <c r="DU10" s="188">
        <v>1390736.2800000003</v>
      </c>
      <c r="DV10" s="188">
        <v>7885284.2399999984</v>
      </c>
      <c r="DW10" s="188">
        <v>10360453.120000001</v>
      </c>
      <c r="DX10" s="188">
        <v>3161931.5700000008</v>
      </c>
      <c r="DY10" s="188">
        <v>9855723.2599999998</v>
      </c>
      <c r="DZ10" s="188">
        <v>5120297.6600000011</v>
      </c>
      <c r="EA10" s="188">
        <v>677754.28999999992</v>
      </c>
      <c r="EB10" s="188">
        <v>1806545.23</v>
      </c>
      <c r="EC10" s="188">
        <v>2917842.33</v>
      </c>
      <c r="ED10" s="188">
        <v>3846104.6999999993</v>
      </c>
      <c r="EE10" s="188">
        <v>26585122.100000001</v>
      </c>
      <c r="EF10" s="188">
        <v>21762321.510000002</v>
      </c>
      <c r="EG10" s="188">
        <v>555729.61999999988</v>
      </c>
      <c r="EH10" s="188">
        <v>1304485.95</v>
      </c>
      <c r="EI10" s="188">
        <v>742180.7</v>
      </c>
      <c r="EJ10" s="188">
        <v>2117106.1599999997</v>
      </c>
      <c r="EK10" s="188">
        <v>4141539.9599999986</v>
      </c>
      <c r="EL10" s="188">
        <v>447600.40000000008</v>
      </c>
      <c r="EM10" s="188">
        <v>910840.45</v>
      </c>
      <c r="EN10" s="188">
        <v>50843933.469999999</v>
      </c>
      <c r="EO10" s="188">
        <v>1676952.3599999999</v>
      </c>
      <c r="EP10" s="188">
        <v>1701242.04</v>
      </c>
      <c r="EQ10" s="188">
        <v>654078.76</v>
      </c>
      <c r="ER10" s="188">
        <v>501221.60000000003</v>
      </c>
      <c r="ES10" s="188">
        <v>311214.19</v>
      </c>
      <c r="ET10" s="188">
        <v>1268967.49</v>
      </c>
      <c r="EU10" s="188">
        <v>2153973.3400000003</v>
      </c>
      <c r="EV10" s="188">
        <v>1682750</v>
      </c>
      <c r="EW10" s="188">
        <v>49839791.479999997</v>
      </c>
      <c r="EX10" s="188">
        <v>517339.93000000005</v>
      </c>
      <c r="EY10" s="188">
        <v>2141517.4900000002</v>
      </c>
      <c r="EZ10" s="188">
        <v>4029301.9800000004</v>
      </c>
      <c r="FA10" s="188">
        <v>2606718.1700000004</v>
      </c>
      <c r="FB10" s="188">
        <v>3955068.95</v>
      </c>
      <c r="FC10" s="188">
        <v>1870923.2199999997</v>
      </c>
      <c r="FD10" s="188">
        <v>2520968.0499999998</v>
      </c>
      <c r="FE10" s="188">
        <v>1171210.48</v>
      </c>
      <c r="FF10" s="188">
        <v>782920.45000000007</v>
      </c>
      <c r="FG10" s="188">
        <v>849601.59000000008</v>
      </c>
      <c r="FH10" s="188">
        <v>607768.91</v>
      </c>
      <c r="FI10" s="188">
        <v>43102622.690000005</v>
      </c>
      <c r="FJ10" s="188">
        <v>821709.88000000012</v>
      </c>
      <c r="FK10" s="188">
        <v>587189.28</v>
      </c>
      <c r="FL10" s="188">
        <v>756816.46</v>
      </c>
      <c r="FM10" s="188">
        <v>856327.34999999986</v>
      </c>
      <c r="FN10" s="188">
        <v>867845.10999999987</v>
      </c>
      <c r="FO10" s="188">
        <v>254687.33999999997</v>
      </c>
      <c r="FP10" s="188">
        <v>109822.03000000001</v>
      </c>
      <c r="FQ10" s="188">
        <v>131701853.11000001</v>
      </c>
      <c r="FR10" s="188">
        <v>857725.05</v>
      </c>
      <c r="FS10" s="188">
        <v>1934641.5200000003</v>
      </c>
      <c r="FT10" s="188">
        <v>962627.23</v>
      </c>
      <c r="FU10" s="188">
        <v>1254316.8299999998</v>
      </c>
      <c r="FV10" s="188">
        <v>1476788.6300000001</v>
      </c>
      <c r="FW10" s="188">
        <v>5739657.9900000002</v>
      </c>
      <c r="FX10" s="188">
        <v>1362983.49</v>
      </c>
      <c r="FY10" s="188">
        <v>1083620.51</v>
      </c>
      <c r="FZ10" s="188">
        <v>797194.00000000023</v>
      </c>
      <c r="GA10" s="188">
        <v>4784727.6899999995</v>
      </c>
      <c r="GB10" s="188">
        <v>1537653.89</v>
      </c>
      <c r="GC10" s="188">
        <v>810157</v>
      </c>
      <c r="GD10" s="188">
        <v>241949.82000000004</v>
      </c>
      <c r="GE10" s="188">
        <v>60278891.579999991</v>
      </c>
      <c r="GF10" s="188">
        <v>793741.95</v>
      </c>
      <c r="GG10" s="188">
        <v>583504.26000000013</v>
      </c>
      <c r="GH10" s="188">
        <v>3412629.49</v>
      </c>
      <c r="GI10" s="188">
        <v>1017537.0299999999</v>
      </c>
      <c r="GJ10" s="188">
        <v>683830.94000000006</v>
      </c>
      <c r="GK10" s="188">
        <v>947568.44</v>
      </c>
      <c r="GL10" s="188">
        <v>3553720.68</v>
      </c>
      <c r="GM10" s="188">
        <v>833700.59</v>
      </c>
      <c r="GN10" s="188">
        <v>384451.98999999993</v>
      </c>
      <c r="GO10" s="188">
        <v>267448.98</v>
      </c>
      <c r="GP10" s="188">
        <v>327010.91000000003</v>
      </c>
      <c r="GQ10" s="188">
        <v>29709693.440000001</v>
      </c>
      <c r="GR10" s="188">
        <v>2137523.5499999998</v>
      </c>
      <c r="GS10" s="188">
        <v>605800.49000000011</v>
      </c>
      <c r="GT10" s="188">
        <v>1777754.02</v>
      </c>
      <c r="GU10" s="188">
        <v>526629.91</v>
      </c>
      <c r="GV10" s="188">
        <v>1458832.1199999999</v>
      </c>
      <c r="GW10" s="188">
        <v>720082.59999999986</v>
      </c>
      <c r="GX10" s="188">
        <v>563823.00999999989</v>
      </c>
      <c r="GY10" s="188">
        <v>55535848.669999994</v>
      </c>
      <c r="GZ10" s="188">
        <v>785623.78</v>
      </c>
      <c r="HA10" s="188">
        <v>2480408.29</v>
      </c>
      <c r="HB10" s="188">
        <v>2124141.5600000005</v>
      </c>
      <c r="HC10" s="188">
        <v>160984441.06000003</v>
      </c>
      <c r="HD10" s="188">
        <v>2325112</v>
      </c>
      <c r="HE10" s="188">
        <v>3087365.29</v>
      </c>
      <c r="HF10" s="188">
        <v>2208189.58</v>
      </c>
      <c r="HG10" s="188">
        <v>6278110.1500000004</v>
      </c>
      <c r="HH10" s="188">
        <v>2471552.9699999997</v>
      </c>
      <c r="HI10" s="188">
        <v>11891806.369999999</v>
      </c>
      <c r="HJ10" s="188">
        <v>132894140.41000003</v>
      </c>
      <c r="HK10" s="188">
        <v>1015009.4299999999</v>
      </c>
      <c r="HL10" s="188">
        <v>3756678.4199999995</v>
      </c>
      <c r="HM10" s="188">
        <v>797346.11</v>
      </c>
      <c r="HN10" s="188">
        <v>673796.72</v>
      </c>
      <c r="HO10" s="188">
        <v>10605093.23</v>
      </c>
      <c r="HP10" s="188">
        <v>2119613.88</v>
      </c>
      <c r="HQ10" s="188">
        <v>433441.77</v>
      </c>
      <c r="HR10" s="188">
        <v>133266135.01999998</v>
      </c>
      <c r="HS10" s="188">
        <v>52028823.619999997</v>
      </c>
      <c r="HT10" s="188">
        <v>2895475.29</v>
      </c>
      <c r="HU10" s="188">
        <v>1521426.5399999998</v>
      </c>
      <c r="HV10" s="188">
        <v>2512201.17</v>
      </c>
      <c r="HW10" s="188">
        <v>608685.1100000001</v>
      </c>
      <c r="HX10" s="188">
        <v>7368284.9100000001</v>
      </c>
      <c r="HY10" s="188">
        <v>1610181.51</v>
      </c>
      <c r="HZ10" s="188">
        <v>1521834.7699999998</v>
      </c>
      <c r="IA10" s="188">
        <v>2707967.8800000004</v>
      </c>
      <c r="IB10" s="188">
        <v>2807904.02</v>
      </c>
      <c r="IC10" s="188">
        <v>3408923.92</v>
      </c>
      <c r="ID10" s="188">
        <v>375254.3</v>
      </c>
      <c r="IE10" s="188">
        <v>17434533.440000001</v>
      </c>
      <c r="IF10" s="188">
        <v>1415311.75</v>
      </c>
      <c r="IG10" s="188">
        <v>816660.68000000017</v>
      </c>
      <c r="IH10" s="188">
        <v>118935567.65000001</v>
      </c>
      <c r="II10" s="188">
        <v>32048450.380000003</v>
      </c>
      <c r="IJ10" s="188">
        <v>6414172.0500000007</v>
      </c>
      <c r="IK10" s="188">
        <v>4094692.58</v>
      </c>
      <c r="IL10" s="188">
        <v>25566312.719999999</v>
      </c>
      <c r="IM10" s="188">
        <v>1605754.63</v>
      </c>
      <c r="IN10" s="188">
        <v>2722055.09</v>
      </c>
      <c r="IO10" s="188">
        <v>3319830.3400000003</v>
      </c>
      <c r="IP10" s="188">
        <v>955122.39999999991</v>
      </c>
      <c r="IQ10" s="188">
        <v>2004528.1400000001</v>
      </c>
      <c r="IR10" s="188">
        <v>2574849.62</v>
      </c>
      <c r="IS10" s="188">
        <v>287661293.93000001</v>
      </c>
      <c r="IT10" s="188">
        <v>62987224.170000002</v>
      </c>
      <c r="IU10" s="188">
        <v>4543482.9800000014</v>
      </c>
      <c r="IV10" s="188">
        <v>3389212.5500000007</v>
      </c>
      <c r="IW10" s="188">
        <v>6744684.7599999998</v>
      </c>
      <c r="IX10" s="188">
        <v>1906539.98</v>
      </c>
      <c r="IY10" s="188">
        <v>1049029.7799999998</v>
      </c>
      <c r="IZ10" s="188">
        <v>981622.44000000006</v>
      </c>
      <c r="JA10" s="188">
        <v>1479897.42</v>
      </c>
      <c r="JB10" s="188">
        <v>7122580.7199999997</v>
      </c>
      <c r="JC10" s="188">
        <v>3878418.04</v>
      </c>
      <c r="JD10" s="188">
        <v>3448879.67</v>
      </c>
      <c r="JE10" s="188">
        <v>35355296.199999988</v>
      </c>
      <c r="JF10" s="188">
        <v>9524840.1299999971</v>
      </c>
      <c r="JG10" s="188">
        <v>932017.25</v>
      </c>
      <c r="JH10" s="188">
        <v>1311699.82</v>
      </c>
      <c r="JI10" s="188">
        <v>1476615.83</v>
      </c>
      <c r="JJ10" s="188">
        <v>1327156.7900000003</v>
      </c>
      <c r="JK10" s="188">
        <v>45846389.299999997</v>
      </c>
      <c r="JL10" s="188">
        <v>1124239.3799999997</v>
      </c>
      <c r="JM10" s="188">
        <v>4107276.2800000003</v>
      </c>
      <c r="JN10" s="188">
        <v>3748369.8299999996</v>
      </c>
      <c r="JO10" s="188">
        <v>2557258.0499999998</v>
      </c>
      <c r="JP10" s="188">
        <v>5286849.83</v>
      </c>
      <c r="JQ10" s="188">
        <v>859006.46000000008</v>
      </c>
      <c r="JR10" s="188">
        <v>131511364.45000002</v>
      </c>
      <c r="JS10" s="188">
        <v>42124382.710000001</v>
      </c>
      <c r="JT10" s="188">
        <v>1736692.35</v>
      </c>
      <c r="JU10" s="188">
        <v>568048.41</v>
      </c>
      <c r="JV10" s="188">
        <v>3849789.61</v>
      </c>
      <c r="JW10" s="188">
        <v>447583.57999999996</v>
      </c>
      <c r="JX10" s="188">
        <v>6196395.5</v>
      </c>
      <c r="JY10" s="188">
        <v>2839393.5</v>
      </c>
      <c r="JZ10" s="188">
        <v>1084777.1299999999</v>
      </c>
      <c r="KA10" s="188">
        <v>2761754.94</v>
      </c>
      <c r="KB10" s="188">
        <v>785729.95</v>
      </c>
      <c r="KC10" s="188">
        <v>1442278.87</v>
      </c>
      <c r="KD10" s="188">
        <v>309832.90000000002</v>
      </c>
      <c r="KE10" s="188">
        <v>116848.82999999999</v>
      </c>
      <c r="KF10" s="188">
        <v>563254.87</v>
      </c>
      <c r="KG10" s="188">
        <v>505194.23000000004</v>
      </c>
      <c r="KH10" s="188">
        <v>199138059.06999999</v>
      </c>
      <c r="KI10" s="188">
        <v>12150584.779999999</v>
      </c>
      <c r="KJ10" s="188">
        <v>11591763.83</v>
      </c>
      <c r="KK10" s="188">
        <v>2430922.4399999995</v>
      </c>
      <c r="KL10" s="188">
        <v>10004213.18</v>
      </c>
      <c r="KM10" s="188">
        <v>8000017.0699999994</v>
      </c>
      <c r="KN10" s="188">
        <v>11882689.340000002</v>
      </c>
      <c r="KO10" s="188">
        <v>7666798.7300000004</v>
      </c>
      <c r="KP10" s="188">
        <v>2617486.8200000008</v>
      </c>
      <c r="KQ10" s="188">
        <v>35614885.359999999</v>
      </c>
      <c r="KR10" s="188">
        <v>5032087.54</v>
      </c>
      <c r="KS10" s="188">
        <v>3127329.7100000004</v>
      </c>
      <c r="KT10" s="188">
        <v>19926863.940000005</v>
      </c>
      <c r="KU10" s="188">
        <v>567850.93000000005</v>
      </c>
      <c r="KV10" s="188">
        <v>3121985.8699999992</v>
      </c>
      <c r="KW10" s="188">
        <v>135925136.50000003</v>
      </c>
      <c r="KX10" s="188">
        <v>3485187.21</v>
      </c>
      <c r="KY10" s="188">
        <v>88760441.060000002</v>
      </c>
      <c r="KZ10" s="188">
        <v>5920457.7300000004</v>
      </c>
      <c r="LA10" s="188">
        <v>2319670.4699999997</v>
      </c>
      <c r="LB10" s="188">
        <v>18824393.120000001</v>
      </c>
      <c r="LC10" s="188">
        <v>11527495.630000001</v>
      </c>
      <c r="LD10" s="188">
        <v>9749836.959999999</v>
      </c>
      <c r="LE10" s="188">
        <v>17066151.009999998</v>
      </c>
      <c r="LF10" s="188">
        <v>15718787.4</v>
      </c>
      <c r="LG10" s="188">
        <v>205108395.12000003</v>
      </c>
      <c r="LH10" s="188">
        <v>10133167.979999999</v>
      </c>
      <c r="LI10" s="188">
        <v>80389339.409999982</v>
      </c>
      <c r="LJ10" s="188">
        <v>47426368.880000003</v>
      </c>
      <c r="LK10" s="188">
        <v>2771719</v>
      </c>
      <c r="LL10" s="188">
        <v>1018743.4400000001</v>
      </c>
      <c r="LM10" s="188">
        <v>475320.92999999993</v>
      </c>
      <c r="LN10" s="188">
        <v>4372982.6000000006</v>
      </c>
      <c r="LO10" s="188">
        <v>1534071.7400000002</v>
      </c>
      <c r="LP10" s="188">
        <v>1943652.6699999997</v>
      </c>
      <c r="LQ10" s="188">
        <v>379074.18000000005</v>
      </c>
      <c r="LR10" s="188">
        <v>37054922.939999998</v>
      </c>
      <c r="LS10" s="188">
        <v>950340.41999999993</v>
      </c>
      <c r="LT10" s="188">
        <v>702246.96000000008</v>
      </c>
      <c r="LU10" s="188">
        <v>286770327.59000003</v>
      </c>
      <c r="LV10" s="188">
        <v>86918145.339999989</v>
      </c>
      <c r="LW10" s="188">
        <v>115957093.60000001</v>
      </c>
      <c r="LX10" s="188">
        <v>27259368.730000004</v>
      </c>
      <c r="LY10" s="188">
        <v>4405432.8599999994</v>
      </c>
      <c r="LZ10" s="188">
        <v>6637205.6899999995</v>
      </c>
      <c r="MA10" s="188">
        <v>2728924.93</v>
      </c>
      <c r="MB10" s="188">
        <v>3967669.1000000006</v>
      </c>
      <c r="MC10" s="188">
        <v>3724474.3800000008</v>
      </c>
      <c r="MD10" s="188">
        <v>6676150.6900000004</v>
      </c>
      <c r="ME10" s="188">
        <v>18246358.429999996</v>
      </c>
      <c r="MF10" s="188">
        <v>1486927.58</v>
      </c>
      <c r="MG10" s="188">
        <v>118664584.57999998</v>
      </c>
      <c r="MH10" s="188">
        <v>1103170.97</v>
      </c>
      <c r="MI10" s="188">
        <v>1219113.3199999998</v>
      </c>
      <c r="MJ10" s="188">
        <v>1213357.6199999999</v>
      </c>
      <c r="MK10" s="188">
        <v>1754536.1199999999</v>
      </c>
      <c r="ML10" s="188">
        <v>1140093.7600000002</v>
      </c>
      <c r="MM10" s="188">
        <v>604764.42000000016</v>
      </c>
      <c r="MN10" s="188">
        <v>1196068</v>
      </c>
      <c r="MO10" s="188">
        <v>2697302.8299999996</v>
      </c>
      <c r="MP10" s="188">
        <v>817650.07</v>
      </c>
      <c r="MQ10" s="188">
        <v>1327823.4800000002</v>
      </c>
      <c r="MR10" s="188">
        <v>754872.84000000008</v>
      </c>
      <c r="MS10" s="188">
        <v>186547690.88000003</v>
      </c>
      <c r="MT10" s="188">
        <v>1335727.1399999999</v>
      </c>
      <c r="MU10" s="188">
        <v>5243468.21</v>
      </c>
      <c r="MV10" s="188">
        <v>6027349.5999999996</v>
      </c>
      <c r="MW10" s="188">
        <v>3030411.08</v>
      </c>
      <c r="MX10" s="188">
        <v>7867938.0700000003</v>
      </c>
      <c r="MY10" s="188">
        <v>13587386.530000005</v>
      </c>
      <c r="MZ10" s="188">
        <v>7366219.8300000019</v>
      </c>
      <c r="NA10" s="188">
        <v>7598490.629999999</v>
      </c>
      <c r="NB10" s="188">
        <v>1088536.0200000003</v>
      </c>
      <c r="NC10" s="188">
        <v>588283.80999999994</v>
      </c>
      <c r="ND10" s="188">
        <v>265372249.28000009</v>
      </c>
      <c r="NE10" s="188">
        <v>32338549.869999997</v>
      </c>
      <c r="NF10" s="188">
        <v>8976986.6399999987</v>
      </c>
      <c r="NG10" s="188">
        <v>31121080.310000002</v>
      </c>
      <c r="NH10" s="188">
        <v>2533919.6600000006</v>
      </c>
      <c r="NI10" s="188">
        <v>17592879.640000001</v>
      </c>
      <c r="NJ10" s="188">
        <v>49019604.129999995</v>
      </c>
      <c r="NK10" s="188">
        <v>16111475.889999999</v>
      </c>
      <c r="NL10" s="188">
        <v>588856.11</v>
      </c>
      <c r="NM10" s="188">
        <v>1426862.89</v>
      </c>
      <c r="NN10" s="188">
        <v>5774505.3900000006</v>
      </c>
      <c r="NO10" s="188">
        <v>3393498.95</v>
      </c>
      <c r="NP10" s="188">
        <v>31368895.210000001</v>
      </c>
      <c r="NQ10" s="188">
        <v>1194331.1300000001</v>
      </c>
      <c r="NR10" s="188">
        <v>1063206.81</v>
      </c>
      <c r="NS10" s="188">
        <v>876121.29000000015</v>
      </c>
      <c r="NT10" s="188">
        <v>966670.87999999989</v>
      </c>
      <c r="NU10" s="188">
        <v>901901.16</v>
      </c>
      <c r="NV10" s="188">
        <v>1984666.5199999996</v>
      </c>
      <c r="NW10" s="188">
        <v>167574141.41</v>
      </c>
      <c r="NX10" s="188">
        <v>67873936.440000013</v>
      </c>
      <c r="NY10" s="188">
        <v>4543848.5199999996</v>
      </c>
      <c r="NZ10" s="188">
        <v>3688840.7</v>
      </c>
      <c r="OA10" s="188">
        <v>3110351.7999999993</v>
      </c>
      <c r="OB10" s="188">
        <v>12645922.540000001</v>
      </c>
      <c r="OC10" s="188">
        <v>3326499.2199999997</v>
      </c>
      <c r="OD10" s="188">
        <v>279800193.94</v>
      </c>
      <c r="OE10" s="188">
        <v>35628945.650000006</v>
      </c>
      <c r="OF10" s="188">
        <v>4872310.04</v>
      </c>
      <c r="OG10" s="188">
        <v>22090812.050000001</v>
      </c>
      <c r="OH10" s="188">
        <v>5274548.33</v>
      </c>
      <c r="OI10" s="188">
        <v>5129803.37</v>
      </c>
      <c r="OJ10" s="188">
        <v>21946929.379999999</v>
      </c>
      <c r="OK10" s="188">
        <v>1537559.8400000003</v>
      </c>
      <c r="OL10" s="188">
        <v>4636101.4700000007</v>
      </c>
      <c r="OM10" s="188">
        <v>88479911.099999979</v>
      </c>
      <c r="ON10" s="188">
        <v>19387760.740000002</v>
      </c>
      <c r="OO10" s="188">
        <v>23791262.93</v>
      </c>
      <c r="OP10" s="188">
        <v>2476657.64</v>
      </c>
      <c r="OQ10" s="188">
        <v>496204.97</v>
      </c>
      <c r="OR10" s="188">
        <v>503789.76999999996</v>
      </c>
      <c r="OS10" s="188">
        <v>87353602.840000004</v>
      </c>
      <c r="OT10" s="188">
        <v>1127869.7499999998</v>
      </c>
      <c r="OU10" s="188">
        <v>1366429.33</v>
      </c>
      <c r="OV10" s="188">
        <v>1696709.64</v>
      </c>
      <c r="OW10" s="188">
        <v>5536654.9299999997</v>
      </c>
      <c r="OX10" s="188">
        <v>12577412.400000002</v>
      </c>
      <c r="OY10" s="188">
        <v>1080579.2600000002</v>
      </c>
      <c r="OZ10" s="188">
        <v>1682176.67</v>
      </c>
      <c r="PA10" s="188">
        <v>1740685.84</v>
      </c>
      <c r="PB10" s="188">
        <v>68186103.569999993</v>
      </c>
      <c r="PC10" s="188">
        <v>840078.43</v>
      </c>
      <c r="PD10" s="188">
        <v>3211752.19</v>
      </c>
      <c r="PE10" s="188">
        <v>378402.57</v>
      </c>
      <c r="PF10" s="188">
        <v>4439061.3400000008</v>
      </c>
      <c r="PG10" s="188">
        <v>5535706.5800000001</v>
      </c>
      <c r="PH10" s="188">
        <v>882094.01</v>
      </c>
      <c r="PI10" s="188">
        <v>662804.76</v>
      </c>
      <c r="PJ10" s="188">
        <v>1721511.3600000003</v>
      </c>
      <c r="PK10" s="188">
        <v>2579712.6999999997</v>
      </c>
      <c r="PL10" s="188">
        <v>3912630.2700000005</v>
      </c>
      <c r="PM10" s="188">
        <v>3368767.4099999997</v>
      </c>
      <c r="PN10" s="188">
        <v>963309.08</v>
      </c>
      <c r="PO10" s="188">
        <v>4865579.3699999992</v>
      </c>
      <c r="PP10" s="188">
        <v>637699.91999999993</v>
      </c>
      <c r="PQ10" s="188">
        <v>696505.71000000008</v>
      </c>
      <c r="PR10" s="188">
        <v>499445.05</v>
      </c>
      <c r="PS10" s="188">
        <v>373119.12</v>
      </c>
      <c r="PT10" s="188">
        <v>237763533.4300001</v>
      </c>
      <c r="PU10" s="188">
        <v>4380413.24</v>
      </c>
      <c r="PV10" s="188">
        <v>3122122.9699999997</v>
      </c>
      <c r="PW10" s="188">
        <v>1564988.2699999996</v>
      </c>
      <c r="PX10" s="188">
        <v>43238603.649999991</v>
      </c>
      <c r="PY10" s="188">
        <v>1089202.9300000002</v>
      </c>
      <c r="PZ10" s="188">
        <v>11964308.819999998</v>
      </c>
      <c r="QA10" s="188">
        <v>1832492.3800000001</v>
      </c>
      <c r="QB10" s="188">
        <v>15357020.290000001</v>
      </c>
      <c r="QC10" s="188">
        <v>523808.81</v>
      </c>
      <c r="QD10" s="188">
        <v>7276779.4900000012</v>
      </c>
      <c r="QE10" s="188">
        <v>896321.83999999985</v>
      </c>
      <c r="QF10" s="188">
        <v>2120350.4300000002</v>
      </c>
      <c r="QG10" s="188">
        <v>1410060.11</v>
      </c>
      <c r="QH10" s="188">
        <v>1707746.25</v>
      </c>
      <c r="QI10" s="188">
        <v>3306612.49</v>
      </c>
      <c r="QJ10" s="188">
        <v>1596918.8199999998</v>
      </c>
      <c r="QK10" s="188">
        <v>2276652.2200000002</v>
      </c>
      <c r="QL10" s="188">
        <v>272433.48</v>
      </c>
      <c r="QM10" s="188">
        <v>5164143.78</v>
      </c>
      <c r="QN10" s="188">
        <v>13536837.380000001</v>
      </c>
      <c r="QO10" s="188">
        <v>1311917.9000000001</v>
      </c>
      <c r="QP10" s="188">
        <v>217598</v>
      </c>
      <c r="QQ10" s="188">
        <v>552522.5</v>
      </c>
      <c r="QR10" s="188">
        <v>327323.24</v>
      </c>
      <c r="QS10" s="188">
        <v>359180.84</v>
      </c>
      <c r="QT10" s="188">
        <v>109882865.86</v>
      </c>
      <c r="QU10" s="188">
        <v>1300905.27</v>
      </c>
      <c r="QV10" s="188">
        <v>9728809.3899999987</v>
      </c>
      <c r="QW10" s="188">
        <v>1020467.33</v>
      </c>
      <c r="QX10" s="188">
        <v>2542029.69</v>
      </c>
      <c r="QY10" s="188">
        <v>2512184.71</v>
      </c>
      <c r="QZ10" s="188">
        <v>1082673.25</v>
      </c>
      <c r="RA10" s="188">
        <v>3195021.0900000003</v>
      </c>
      <c r="RB10" s="188">
        <v>2240652.31</v>
      </c>
      <c r="RC10" s="188">
        <v>617757.46</v>
      </c>
      <c r="RD10" s="188">
        <v>852990.25</v>
      </c>
      <c r="RE10" s="188">
        <v>2351778.2000000002</v>
      </c>
      <c r="RF10" s="188">
        <v>708464.24</v>
      </c>
      <c r="RG10" s="188">
        <v>99700806.430000007</v>
      </c>
      <c r="RH10" s="188">
        <v>4204284.42</v>
      </c>
      <c r="RI10" s="188">
        <v>2074305.56</v>
      </c>
      <c r="RJ10" s="188">
        <v>1110937.4900000005</v>
      </c>
      <c r="RK10" s="188">
        <v>2040565.01</v>
      </c>
      <c r="RL10" s="188">
        <v>3623408.16</v>
      </c>
      <c r="RM10" s="188">
        <v>5689682.0299999993</v>
      </c>
      <c r="RN10" s="188">
        <v>697076.01</v>
      </c>
      <c r="RO10" s="188">
        <v>2338410.39</v>
      </c>
      <c r="RP10" s="188">
        <v>4648920.95</v>
      </c>
      <c r="RQ10" s="188">
        <v>6045327.5800000001</v>
      </c>
      <c r="RR10" s="188">
        <v>878559.61</v>
      </c>
      <c r="RS10" s="188">
        <v>520151.79000000004</v>
      </c>
      <c r="RT10" s="188">
        <v>1160216.8400000001</v>
      </c>
      <c r="RU10" s="188">
        <v>428463.04999999993</v>
      </c>
      <c r="RV10" s="188">
        <v>661853.44000000006</v>
      </c>
      <c r="RW10" s="188">
        <v>1683140.2400000002</v>
      </c>
      <c r="RX10" s="188">
        <v>589559.26</v>
      </c>
      <c r="RY10" s="188">
        <v>777149.85</v>
      </c>
      <c r="RZ10" s="188">
        <v>432174.16000000003</v>
      </c>
      <c r="SA10" s="188">
        <v>53407980.389999986</v>
      </c>
      <c r="SB10" s="188">
        <v>1394632.74</v>
      </c>
      <c r="SC10" s="188">
        <v>828118.13</v>
      </c>
      <c r="SD10" s="188">
        <v>643944.61</v>
      </c>
      <c r="SE10" s="188">
        <v>414671.75000000006</v>
      </c>
      <c r="SF10" s="188">
        <v>2054763.93</v>
      </c>
      <c r="SG10" s="188">
        <v>718241.52</v>
      </c>
      <c r="SH10" s="188">
        <v>3576738.94</v>
      </c>
      <c r="SI10" s="188">
        <v>896158.11999999988</v>
      </c>
      <c r="SJ10" s="188">
        <v>472548.37000000005</v>
      </c>
      <c r="SK10" s="188">
        <v>4286499.9799999995</v>
      </c>
      <c r="SL10" s="188">
        <v>449938.73</v>
      </c>
      <c r="SM10" s="188">
        <v>28607394.530000001</v>
      </c>
      <c r="SN10" s="188">
        <v>1022143.2999999999</v>
      </c>
      <c r="SO10" s="188">
        <v>1807897.43</v>
      </c>
      <c r="SP10" s="188">
        <v>4070182.5599999996</v>
      </c>
      <c r="SQ10" s="188">
        <v>1638846.6199999999</v>
      </c>
      <c r="SR10" s="188">
        <v>1513442.13</v>
      </c>
      <c r="SS10" s="188">
        <v>1021051.16</v>
      </c>
      <c r="ST10" s="188">
        <v>370950.5</v>
      </c>
      <c r="SU10" s="188">
        <v>33895996.659999989</v>
      </c>
      <c r="SV10" s="188">
        <v>663035.0199999999</v>
      </c>
      <c r="SW10" s="188">
        <v>1413959.23</v>
      </c>
      <c r="SX10" s="188">
        <v>649791.95999999985</v>
      </c>
      <c r="SY10" s="188">
        <v>238004.87000000005</v>
      </c>
      <c r="SZ10" s="188">
        <v>689056.41999999993</v>
      </c>
      <c r="TA10" s="188">
        <v>590296.75</v>
      </c>
      <c r="TB10" s="188">
        <v>2196064.79</v>
      </c>
      <c r="TC10" s="188">
        <v>842010.84</v>
      </c>
      <c r="TD10" s="188">
        <v>660991.90999999992</v>
      </c>
      <c r="TE10" s="188">
        <v>564332.04999999993</v>
      </c>
      <c r="TF10" s="188">
        <v>2060412.7000000002</v>
      </c>
      <c r="TG10" s="188">
        <v>682215.02999999991</v>
      </c>
      <c r="TH10" s="188">
        <v>427063.17</v>
      </c>
      <c r="TI10" s="188">
        <v>123558278.34</v>
      </c>
      <c r="TJ10" s="188">
        <v>682429.86999999988</v>
      </c>
      <c r="TK10" s="188">
        <v>718304.36</v>
      </c>
      <c r="TL10" s="188">
        <v>2369118.0599999996</v>
      </c>
      <c r="TM10" s="188">
        <v>2352907.37</v>
      </c>
      <c r="TN10" s="188">
        <v>993282.67999999993</v>
      </c>
      <c r="TO10" s="188">
        <v>219248.15000000002</v>
      </c>
      <c r="TP10" s="188">
        <v>10338455.739999998</v>
      </c>
      <c r="TQ10" s="188">
        <v>691441.99</v>
      </c>
      <c r="TR10" s="188">
        <v>2587673.5500000003</v>
      </c>
      <c r="TS10" s="188">
        <v>1884384.6699999995</v>
      </c>
      <c r="TT10" s="188">
        <v>383487.1</v>
      </c>
      <c r="TU10" s="188">
        <v>744383.43</v>
      </c>
      <c r="TV10" s="188">
        <v>1344827.39</v>
      </c>
      <c r="TW10" s="188">
        <v>480507.95</v>
      </c>
      <c r="TX10" s="188">
        <v>977690.5199999999</v>
      </c>
      <c r="TY10" s="188">
        <v>18268124.98</v>
      </c>
      <c r="TZ10" s="188">
        <v>1061232.0900000001</v>
      </c>
      <c r="UA10" s="188">
        <v>43026608.839999996</v>
      </c>
      <c r="UB10" s="188">
        <v>2181623.0499999998</v>
      </c>
      <c r="UC10" s="188">
        <v>919384.94000000006</v>
      </c>
      <c r="UD10" s="188">
        <v>1355488.6300000001</v>
      </c>
      <c r="UE10" s="188">
        <v>18202502.18</v>
      </c>
      <c r="UF10" s="188">
        <v>949470.17999999993</v>
      </c>
      <c r="UG10" s="188">
        <v>342496.73</v>
      </c>
      <c r="UH10" s="188">
        <v>352536.58999999997</v>
      </c>
      <c r="UI10" s="188">
        <v>610645.87999999989</v>
      </c>
      <c r="UJ10" s="188">
        <v>29455691.41</v>
      </c>
      <c r="UK10" s="188">
        <v>2158788.52</v>
      </c>
      <c r="UL10" s="188">
        <v>2458891</v>
      </c>
      <c r="UM10" s="188">
        <v>3224139.0200000005</v>
      </c>
      <c r="UN10" s="188">
        <v>1683415.5299999998</v>
      </c>
      <c r="UO10" s="188">
        <v>1174725.8</v>
      </c>
      <c r="UP10" s="188">
        <v>176445428.58999997</v>
      </c>
      <c r="UQ10" s="188">
        <v>1960612.6300000008</v>
      </c>
      <c r="UR10" s="188">
        <v>1176527.8799999999</v>
      </c>
      <c r="US10" s="188">
        <v>16747899.470000001</v>
      </c>
      <c r="UT10" s="188">
        <v>302110</v>
      </c>
      <c r="UU10" s="188">
        <v>1296600.5</v>
      </c>
      <c r="UV10" s="188">
        <v>3915501.7300000004</v>
      </c>
      <c r="UW10" s="188">
        <v>684175.95</v>
      </c>
      <c r="UX10" s="188">
        <v>793599.60000000009</v>
      </c>
      <c r="UY10" s="188">
        <v>799596</v>
      </c>
      <c r="UZ10" s="188">
        <v>899932.52000000014</v>
      </c>
      <c r="VA10" s="188">
        <v>4838148.6100000003</v>
      </c>
      <c r="VB10" s="188">
        <v>1533200.1600000001</v>
      </c>
      <c r="VC10" s="188">
        <v>6191992.3500000006</v>
      </c>
      <c r="VD10" s="188">
        <v>658578.19999999995</v>
      </c>
      <c r="VE10" s="188">
        <v>873845.04999999993</v>
      </c>
      <c r="VF10" s="188">
        <v>555424.35</v>
      </c>
      <c r="VG10" s="188">
        <v>779217.99999999988</v>
      </c>
      <c r="VH10" s="188">
        <v>6694557.2299999986</v>
      </c>
      <c r="VI10" s="188">
        <v>558284.54999999993</v>
      </c>
      <c r="VJ10" s="188">
        <v>829923.41999999993</v>
      </c>
      <c r="VK10" s="188">
        <v>868755.69</v>
      </c>
      <c r="VL10" s="188">
        <v>61555636.009999998</v>
      </c>
      <c r="VM10" s="188">
        <v>2114921.2600000002</v>
      </c>
      <c r="VN10" s="188">
        <v>2650137.65</v>
      </c>
      <c r="VO10" s="188">
        <v>4874335.34</v>
      </c>
      <c r="VP10" s="188">
        <v>5118529.16</v>
      </c>
      <c r="VQ10" s="188">
        <v>5585692.9499999993</v>
      </c>
      <c r="VR10" s="188">
        <v>4483706.5600000005</v>
      </c>
      <c r="VS10" s="188">
        <v>1907115.7399999998</v>
      </c>
      <c r="VT10" s="188">
        <v>1310062.06</v>
      </c>
      <c r="VU10" s="188">
        <v>18730007.019999996</v>
      </c>
      <c r="VV10" s="188">
        <v>1717521.77</v>
      </c>
      <c r="VW10" s="188">
        <v>5191104.6899999995</v>
      </c>
      <c r="VX10" s="188">
        <v>1849676.48</v>
      </c>
      <c r="VY10" s="188">
        <v>1692114.5399999998</v>
      </c>
      <c r="VZ10" s="188">
        <v>1471119.7999999998</v>
      </c>
      <c r="WA10" s="188">
        <v>250501063.77999997</v>
      </c>
      <c r="WB10" s="188">
        <v>6498471.9199999999</v>
      </c>
      <c r="WC10" s="188">
        <v>2099249.29</v>
      </c>
      <c r="WD10" s="188">
        <v>1376940.1</v>
      </c>
      <c r="WE10" s="188">
        <v>652995.73</v>
      </c>
      <c r="WF10" s="188">
        <v>1647956.41</v>
      </c>
      <c r="WG10" s="188">
        <v>10781701.030000001</v>
      </c>
      <c r="WH10" s="188">
        <v>5762723.8499999996</v>
      </c>
      <c r="WI10" s="188">
        <v>3458639.57</v>
      </c>
      <c r="WJ10" s="188">
        <v>3468297.4800000004</v>
      </c>
      <c r="WK10" s="188">
        <v>2341531.77</v>
      </c>
      <c r="WL10" s="188">
        <v>7832819.9900000002</v>
      </c>
      <c r="WM10" s="188">
        <v>1800634.5799999998</v>
      </c>
      <c r="WN10" s="188">
        <v>7777537.1200000001</v>
      </c>
      <c r="WO10" s="188">
        <v>14887463.560000001</v>
      </c>
      <c r="WP10" s="188">
        <v>2141588.75</v>
      </c>
      <c r="WQ10" s="188">
        <v>3447321.85</v>
      </c>
      <c r="WR10" s="188">
        <v>12589175</v>
      </c>
      <c r="WS10" s="188">
        <v>3307695.5399999996</v>
      </c>
      <c r="WT10" s="188">
        <v>6911740.7699999996</v>
      </c>
      <c r="WU10" s="188">
        <v>80650105.24000001</v>
      </c>
      <c r="WV10" s="188">
        <v>3861172.65</v>
      </c>
      <c r="WW10" s="188">
        <v>750049.92</v>
      </c>
      <c r="WX10" s="188">
        <v>1024489.1100000001</v>
      </c>
      <c r="WY10" s="188">
        <v>1428139.6199999999</v>
      </c>
      <c r="WZ10" s="188">
        <v>1228600</v>
      </c>
      <c r="XA10" s="188">
        <v>711408.75</v>
      </c>
      <c r="XB10" s="188">
        <v>1477040.71</v>
      </c>
      <c r="XC10" s="188">
        <v>51573743.279999994</v>
      </c>
      <c r="XD10" s="188">
        <v>2041124.86</v>
      </c>
      <c r="XE10" s="188">
        <v>400418.69</v>
      </c>
      <c r="XF10" s="188">
        <v>624478.5</v>
      </c>
      <c r="XG10" s="188">
        <v>701476.91999999993</v>
      </c>
      <c r="XH10" s="188">
        <v>110766726.57000002</v>
      </c>
      <c r="XI10" s="188">
        <v>1383941.17</v>
      </c>
      <c r="XJ10" s="188">
        <v>1402316.45</v>
      </c>
      <c r="XK10" s="188">
        <v>24790839.930000007</v>
      </c>
      <c r="XL10" s="188">
        <v>1184354.96</v>
      </c>
      <c r="XM10" s="188">
        <v>1185780.6900000002</v>
      </c>
      <c r="XN10" s="188">
        <v>2866132.5800000005</v>
      </c>
      <c r="XO10" s="188">
        <v>1366549.35</v>
      </c>
      <c r="XP10" s="188">
        <v>1330853.2999999998</v>
      </c>
      <c r="XQ10" s="188">
        <v>4136145.12</v>
      </c>
      <c r="XR10" s="188">
        <v>6271560.6899999995</v>
      </c>
      <c r="XS10" s="188">
        <v>843984.53999999992</v>
      </c>
      <c r="XT10" s="188">
        <v>564130.36</v>
      </c>
      <c r="XU10" s="188">
        <v>1725765.1500000001</v>
      </c>
      <c r="XV10" s="188">
        <v>604007.08000000007</v>
      </c>
      <c r="XW10" s="188">
        <v>616377.26</v>
      </c>
      <c r="XX10" s="188">
        <v>587936.03</v>
      </c>
      <c r="XY10" s="188">
        <v>684520.58</v>
      </c>
      <c r="XZ10" s="188">
        <v>435450.03000000009</v>
      </c>
      <c r="YA10" s="188">
        <v>812292.78</v>
      </c>
      <c r="YB10" s="188">
        <v>659990.55999999994</v>
      </c>
      <c r="YC10" s="188">
        <v>442406.21</v>
      </c>
      <c r="YD10" s="188">
        <v>1006434.8500000001</v>
      </c>
      <c r="YE10" s="188">
        <v>68452060.860000014</v>
      </c>
      <c r="YF10" s="188">
        <v>1940102.1799999995</v>
      </c>
      <c r="YG10" s="188">
        <v>7051306.3900000006</v>
      </c>
      <c r="YH10" s="188">
        <v>1922907.7199999997</v>
      </c>
      <c r="YI10" s="188">
        <v>27737917.960000001</v>
      </c>
      <c r="YJ10" s="188">
        <v>1837801.0999999999</v>
      </c>
      <c r="YK10" s="188">
        <v>6314348.8500000006</v>
      </c>
      <c r="YL10" s="188">
        <v>1502699.27</v>
      </c>
      <c r="YM10" s="188">
        <v>7870854.8499999996</v>
      </c>
      <c r="YN10" s="188">
        <v>7343315.21</v>
      </c>
      <c r="YO10" s="188">
        <v>3588044.0100000002</v>
      </c>
      <c r="YP10" s="188">
        <v>1682632.13</v>
      </c>
      <c r="YQ10" s="188">
        <v>1031269.8099999998</v>
      </c>
      <c r="YR10" s="188">
        <v>1380599.12</v>
      </c>
      <c r="YS10" s="188">
        <v>951379.98</v>
      </c>
      <c r="YT10" s="188">
        <v>904713.77</v>
      </c>
      <c r="YU10" s="188">
        <v>1137921.8799999999</v>
      </c>
      <c r="YV10" s="188">
        <v>33382809.680000003</v>
      </c>
      <c r="YW10" s="188">
        <v>1351760.09</v>
      </c>
      <c r="YX10" s="188">
        <v>1167206.78</v>
      </c>
      <c r="YY10" s="188">
        <v>1694387.8900000001</v>
      </c>
      <c r="YZ10" s="188">
        <v>2667579.89</v>
      </c>
      <c r="ZA10" s="188">
        <v>1234940.69</v>
      </c>
      <c r="ZB10" s="188">
        <v>1383014.9100000001</v>
      </c>
      <c r="ZC10" s="188">
        <v>53565183.480000004</v>
      </c>
      <c r="ZD10" s="188">
        <v>2280395.7100000004</v>
      </c>
      <c r="ZE10" s="188">
        <v>1458096.6599999997</v>
      </c>
      <c r="ZF10" s="188">
        <v>2672882.9700000002</v>
      </c>
      <c r="ZG10" s="188">
        <v>847335.11</v>
      </c>
      <c r="ZH10" s="188">
        <v>689454.07000000007</v>
      </c>
      <c r="ZI10" s="188">
        <v>452377.16</v>
      </c>
      <c r="ZJ10" s="188">
        <v>452623.24</v>
      </c>
      <c r="ZK10" s="188">
        <v>7623401.6500000004</v>
      </c>
      <c r="ZL10" s="188">
        <v>95840661.379999995</v>
      </c>
      <c r="ZM10" s="188">
        <v>1294671.7000000002</v>
      </c>
      <c r="ZN10" s="188">
        <v>4107826.8999999994</v>
      </c>
      <c r="ZO10" s="188">
        <v>10368926.1</v>
      </c>
      <c r="ZP10" s="188">
        <v>4896001.5100000007</v>
      </c>
      <c r="ZQ10" s="188">
        <v>1076011.3</v>
      </c>
      <c r="ZR10" s="188">
        <v>1850315.25</v>
      </c>
      <c r="ZS10" s="188">
        <v>3884677.5100000002</v>
      </c>
      <c r="ZT10" s="188">
        <v>6513063.2700000005</v>
      </c>
      <c r="ZU10" s="188">
        <v>6259338.6900000004</v>
      </c>
      <c r="ZV10" s="188">
        <v>543903.53999999992</v>
      </c>
      <c r="ZW10" s="188">
        <v>1336224.5699999998</v>
      </c>
      <c r="ZX10" s="188">
        <v>908849.94000000018</v>
      </c>
      <c r="ZY10" s="188">
        <v>3007290.31</v>
      </c>
      <c r="ZZ10" s="188">
        <v>928396.49000000022</v>
      </c>
      <c r="AAA10" s="188">
        <v>1249224.55</v>
      </c>
      <c r="AAB10" s="188">
        <v>1067091.7899999998</v>
      </c>
      <c r="AAC10" s="188">
        <v>498321.74000000005</v>
      </c>
      <c r="AAD10" s="188">
        <v>1001123.1200000001</v>
      </c>
      <c r="AAE10" s="188">
        <v>1495793.57</v>
      </c>
      <c r="AAF10" s="188">
        <v>873125.9</v>
      </c>
      <c r="AAG10" s="188">
        <v>80222.12000000001</v>
      </c>
      <c r="AAH10" s="188">
        <v>21349112.810000002</v>
      </c>
      <c r="AAI10" s="188">
        <v>740688.34</v>
      </c>
      <c r="AAJ10" s="188">
        <v>1278562.77</v>
      </c>
      <c r="AAK10" s="188">
        <v>765341.15000000014</v>
      </c>
      <c r="AAL10" s="188">
        <v>679343.67</v>
      </c>
      <c r="AAM10" s="188">
        <v>1566959.1700000002</v>
      </c>
      <c r="AAN10" s="188">
        <v>1033537.8099999999</v>
      </c>
      <c r="AAO10" s="188">
        <v>145887685.77999997</v>
      </c>
      <c r="AAP10" s="188">
        <v>1321503.74</v>
      </c>
      <c r="AAQ10" s="188">
        <v>1175187.56</v>
      </c>
      <c r="AAR10" s="188">
        <v>4381800.6199999992</v>
      </c>
      <c r="AAS10" s="188">
        <v>2450860.9799999995</v>
      </c>
      <c r="AAT10" s="188">
        <v>1232658.51</v>
      </c>
      <c r="AAU10" s="188">
        <v>2192137.9700000002</v>
      </c>
      <c r="AAV10" s="188">
        <v>1656586.9400000002</v>
      </c>
      <c r="AAW10" s="188">
        <v>7148201.1700000009</v>
      </c>
      <c r="AAX10" s="188">
        <v>1007533.8999999999</v>
      </c>
      <c r="AAY10" s="188">
        <v>4229720.92</v>
      </c>
      <c r="AAZ10" s="188">
        <v>10984821.190000001</v>
      </c>
      <c r="ABA10" s="188">
        <v>5254467.1500000004</v>
      </c>
      <c r="ABB10" s="188">
        <v>1083810.52</v>
      </c>
      <c r="ABC10" s="188">
        <v>1101255.07</v>
      </c>
      <c r="ABD10" s="188">
        <v>2188780.7599999998</v>
      </c>
      <c r="ABE10" s="188">
        <v>1003702.6</v>
      </c>
      <c r="ABF10" s="188">
        <v>2036202.9099999997</v>
      </c>
      <c r="ABG10" s="188">
        <v>821212.72</v>
      </c>
      <c r="ABH10" s="188">
        <v>17065394.920000002</v>
      </c>
      <c r="ABI10" s="188">
        <v>11961980.500000006</v>
      </c>
      <c r="ABJ10" s="188">
        <v>951297.64000000013</v>
      </c>
      <c r="ABK10" s="188">
        <v>923047.61999999988</v>
      </c>
      <c r="ABL10" s="188">
        <v>1709855</v>
      </c>
      <c r="ABM10" s="188">
        <v>482221.16000000003</v>
      </c>
      <c r="ABN10" s="188">
        <v>1032437.16</v>
      </c>
      <c r="ABO10" s="188">
        <v>75666705.710000008</v>
      </c>
      <c r="ABP10" s="188">
        <v>2141331.15</v>
      </c>
      <c r="ABQ10" s="188">
        <v>1317804.3500000001</v>
      </c>
      <c r="ABR10" s="188">
        <v>1995321.9</v>
      </c>
      <c r="ABS10" s="188">
        <v>2812439.9399999995</v>
      </c>
      <c r="ABT10" s="188">
        <v>3348991.76</v>
      </c>
      <c r="ABU10" s="188">
        <v>1482948.8599999996</v>
      </c>
      <c r="ABV10" s="188">
        <v>2704543.9499999997</v>
      </c>
      <c r="ABW10" s="188">
        <v>583879.04</v>
      </c>
      <c r="ABX10" s="188">
        <v>34595258.389999993</v>
      </c>
      <c r="ABY10" s="188">
        <v>2352994.6800000002</v>
      </c>
      <c r="ABZ10" s="188">
        <v>2141885.2000000002</v>
      </c>
      <c r="ACA10" s="188">
        <v>1261444.5</v>
      </c>
      <c r="ACB10" s="188">
        <v>998539.99000000011</v>
      </c>
      <c r="ACC10" s="188">
        <v>4283260.34</v>
      </c>
      <c r="ACD10" s="188">
        <v>1231880.6099999999</v>
      </c>
      <c r="ACE10" s="188">
        <v>1356206.13</v>
      </c>
      <c r="ACF10" s="188">
        <v>476404.41</v>
      </c>
      <c r="ACG10" s="188">
        <v>3148605.58</v>
      </c>
      <c r="ACH10" s="188">
        <v>536903.12000000011</v>
      </c>
      <c r="ACI10" s="188">
        <v>194473705</v>
      </c>
      <c r="ACJ10" s="188">
        <v>743363.26</v>
      </c>
      <c r="ACK10" s="188">
        <v>1694593.4900000002</v>
      </c>
      <c r="ACL10" s="188">
        <v>1583916.24</v>
      </c>
      <c r="ACM10" s="188">
        <v>492629.33</v>
      </c>
      <c r="ACN10" s="188">
        <v>1218892.72</v>
      </c>
      <c r="ACO10" s="188">
        <v>2484865.4100000006</v>
      </c>
      <c r="ACP10" s="188">
        <v>17863112.110000003</v>
      </c>
      <c r="ACQ10" s="188">
        <v>62024323.319999978</v>
      </c>
      <c r="ACR10" s="188">
        <v>1052425.3700000001</v>
      </c>
      <c r="ACS10" s="188">
        <v>4181622.52</v>
      </c>
      <c r="ACT10" s="188">
        <v>4733439.05</v>
      </c>
      <c r="ACU10" s="188">
        <v>2515785</v>
      </c>
      <c r="ACV10" s="188">
        <v>12511237.140000001</v>
      </c>
      <c r="ACW10" s="188">
        <v>1927792.14</v>
      </c>
      <c r="ACX10" s="188">
        <v>1511045.48</v>
      </c>
      <c r="ACY10" s="188">
        <v>7351.6199999998789</v>
      </c>
      <c r="ACZ10" s="188">
        <v>728545.68</v>
      </c>
      <c r="ADA10" s="188">
        <v>390972.66000000003</v>
      </c>
      <c r="ADB10" s="188">
        <v>790106.26</v>
      </c>
      <c r="ADC10" s="188">
        <v>-36212.79999999993</v>
      </c>
      <c r="ADD10" s="188">
        <v>81863.31</v>
      </c>
      <c r="ADE10" s="188">
        <v>737409.17999999993</v>
      </c>
      <c r="ADF10" s="188">
        <v>17707652.990000002</v>
      </c>
      <c r="ADG10" s="188">
        <v>20181296.819999997</v>
      </c>
      <c r="ADH10" s="188">
        <v>540188.27000000014</v>
      </c>
      <c r="ADI10" s="188">
        <v>465901</v>
      </c>
      <c r="ADJ10" s="188">
        <v>1212008.6499999999</v>
      </c>
      <c r="ADK10" s="188">
        <v>1025497.5</v>
      </c>
      <c r="ADL10" s="188">
        <v>1093592.4800000002</v>
      </c>
      <c r="ADM10" s="188">
        <v>1304323.0999999999</v>
      </c>
      <c r="ADN10" s="188">
        <v>1714529.7100000002</v>
      </c>
      <c r="ADO10" s="188">
        <v>256914950.41999996</v>
      </c>
      <c r="ADP10" s="188">
        <v>26141962.41</v>
      </c>
      <c r="ADQ10" s="188">
        <v>10845982.809999999</v>
      </c>
      <c r="ADR10" s="188">
        <v>4847311.42</v>
      </c>
      <c r="ADS10" s="188">
        <v>40259759.019999996</v>
      </c>
      <c r="ADT10" s="188">
        <v>703918.62</v>
      </c>
      <c r="ADU10" s="188">
        <v>1127915.1599999999</v>
      </c>
      <c r="ADV10" s="188">
        <v>734305.61</v>
      </c>
      <c r="ADW10" s="188">
        <v>568410.02999999991</v>
      </c>
      <c r="ADX10" s="188">
        <v>754578.81</v>
      </c>
      <c r="ADY10" s="188">
        <v>214755819.20999998</v>
      </c>
      <c r="ADZ10" s="188">
        <v>47756062.239999995</v>
      </c>
      <c r="AEA10" s="188">
        <v>8732707.7700000033</v>
      </c>
      <c r="AEB10" s="188">
        <v>1677730.5899999999</v>
      </c>
      <c r="AEC10" s="188">
        <v>4466414.51</v>
      </c>
      <c r="AED10" s="188">
        <v>3097155.94</v>
      </c>
      <c r="AEE10" s="188">
        <v>1147423.6199999999</v>
      </c>
      <c r="AEF10" s="188">
        <v>1761907.7500000002</v>
      </c>
      <c r="AEG10" s="188">
        <v>1644444.98</v>
      </c>
      <c r="AEH10" s="188">
        <v>1441812.35</v>
      </c>
      <c r="AEI10" s="188">
        <v>2701689.95</v>
      </c>
      <c r="AEJ10" s="188">
        <v>3526004.48</v>
      </c>
      <c r="AEK10" s="188">
        <v>1683616.2000000002</v>
      </c>
      <c r="AEL10" s="188">
        <v>1092089.3400000001</v>
      </c>
      <c r="AEM10" s="188">
        <v>2300246.2899999996</v>
      </c>
      <c r="AEN10" s="188">
        <v>4976489.839999998</v>
      </c>
      <c r="AEO10" s="188">
        <v>804420.3</v>
      </c>
      <c r="AEP10" s="188">
        <v>5807037.5300000012</v>
      </c>
      <c r="AEQ10" s="188">
        <v>813071.30999999994</v>
      </c>
      <c r="AER10" s="188">
        <v>7917559.0300000003</v>
      </c>
      <c r="AES10" s="188">
        <v>110061997.28999999</v>
      </c>
      <c r="AET10" s="188">
        <v>7892430.629999998</v>
      </c>
      <c r="AEU10" s="188">
        <v>3993697.5999999996</v>
      </c>
      <c r="AEV10" s="188">
        <v>1821246.2399999998</v>
      </c>
      <c r="AEW10" s="188">
        <v>2164773.13</v>
      </c>
      <c r="AEX10" s="188">
        <v>9352623.9299999997</v>
      </c>
      <c r="AEY10" s="188">
        <v>982199.83</v>
      </c>
      <c r="AEZ10" s="188">
        <v>2439189.4000000004</v>
      </c>
      <c r="AFA10" s="188">
        <v>1649402.31</v>
      </c>
      <c r="AFB10" s="188">
        <v>493071.48</v>
      </c>
      <c r="AFC10" s="188">
        <v>33529444.209999997</v>
      </c>
      <c r="AFD10" s="188">
        <v>15261401.400000002</v>
      </c>
      <c r="AFE10" s="188">
        <v>1177202.8499999999</v>
      </c>
      <c r="AFF10" s="188">
        <v>895269.87</v>
      </c>
      <c r="AFG10" s="188">
        <v>1298358.8900000001</v>
      </c>
      <c r="AFH10" s="188">
        <v>1417232.66</v>
      </c>
      <c r="AFI10" s="188">
        <v>523284.06</v>
      </c>
      <c r="AFJ10" s="188">
        <v>716177.41999999981</v>
      </c>
      <c r="AFK10" s="188">
        <v>401815.53</v>
      </c>
      <c r="AFL10" s="188">
        <v>716091.33000000007</v>
      </c>
      <c r="AFM10" s="188">
        <v>446839.20999999996</v>
      </c>
      <c r="AFN10" s="188">
        <v>353455.24</v>
      </c>
      <c r="AFO10" s="188">
        <v>1053646.45</v>
      </c>
      <c r="AFP10" s="188">
        <v>69728125.01000002</v>
      </c>
      <c r="AFQ10" s="188">
        <v>3220226.9300000006</v>
      </c>
      <c r="AFR10" s="188">
        <v>1757673.9399999997</v>
      </c>
      <c r="AFS10" s="188">
        <v>833396.20999999985</v>
      </c>
      <c r="AFT10" s="188">
        <v>449757.37</v>
      </c>
      <c r="AFU10" s="188">
        <v>346652.37999999995</v>
      </c>
      <c r="AFV10" s="188">
        <v>298559.76</v>
      </c>
      <c r="AFW10" s="188">
        <v>2545272.6800000002</v>
      </c>
      <c r="AFX10" s="188">
        <v>1181301.23</v>
      </c>
      <c r="AFY10" s="188">
        <v>548255.41</v>
      </c>
      <c r="AFZ10" s="188">
        <v>1385526.73</v>
      </c>
      <c r="AGA10" s="188">
        <v>338357.17</v>
      </c>
      <c r="AGB10" s="188">
        <v>43795211.409999996</v>
      </c>
      <c r="AGC10" s="188">
        <v>1914741.9300000002</v>
      </c>
      <c r="AGD10" s="188">
        <v>629251.53</v>
      </c>
      <c r="AGE10" s="188">
        <v>990589.12</v>
      </c>
      <c r="AGF10" s="188">
        <v>6090783.7699999986</v>
      </c>
      <c r="AGG10" s="188">
        <v>975440.96000000008</v>
      </c>
      <c r="AGH10" s="188">
        <v>336158.97</v>
      </c>
      <c r="AGI10" s="188">
        <v>1692888.63</v>
      </c>
      <c r="AGJ10" s="188">
        <v>878554.98999999987</v>
      </c>
      <c r="AGK10" s="188">
        <v>1085651.9700000002</v>
      </c>
      <c r="AGL10" s="188">
        <v>810084.06</v>
      </c>
      <c r="AGM10" s="188">
        <v>63828989.079999998</v>
      </c>
      <c r="AGN10" s="188">
        <v>6820184.2699999996</v>
      </c>
      <c r="AGO10" s="188">
        <v>762627.98</v>
      </c>
      <c r="AGP10" s="188">
        <v>185508.72</v>
      </c>
      <c r="AGQ10" s="188">
        <v>1429251.1900000002</v>
      </c>
      <c r="AGR10" s="188">
        <v>1899382.5699999998</v>
      </c>
      <c r="AGS10" s="188">
        <v>250726.82</v>
      </c>
      <c r="AGT10" s="188">
        <v>373833.13999999996</v>
      </c>
      <c r="AGU10" s="188">
        <v>225069865.01999998</v>
      </c>
      <c r="AGV10" s="188">
        <v>105936538.39000002</v>
      </c>
      <c r="AGW10" s="188">
        <v>5222665.46</v>
      </c>
      <c r="AGX10" s="188">
        <v>9674735.4199999999</v>
      </c>
      <c r="AGY10" s="188">
        <v>8768976.7100000009</v>
      </c>
      <c r="AGZ10" s="188">
        <v>1618855.4900000005</v>
      </c>
      <c r="AHA10" s="188">
        <v>787496.83000000007</v>
      </c>
      <c r="AHB10" s="188">
        <v>3623859.28</v>
      </c>
      <c r="AHC10" s="188">
        <v>569051.60999999987</v>
      </c>
      <c r="AHD10" s="188">
        <v>3438706.73</v>
      </c>
      <c r="AHE10" s="188">
        <v>4039656.2900000005</v>
      </c>
      <c r="AHF10" s="188">
        <v>9666034.6699999999</v>
      </c>
      <c r="AHG10" s="188">
        <v>1750356.8499999999</v>
      </c>
      <c r="AHH10" s="188">
        <v>3231668.3000000003</v>
      </c>
      <c r="AHI10" s="188">
        <v>2841317.27</v>
      </c>
      <c r="AHJ10" s="188">
        <v>2087726.1899999997</v>
      </c>
      <c r="AHK10" s="188">
        <v>1354404.81</v>
      </c>
      <c r="AHL10" s="188">
        <v>19991265.98</v>
      </c>
      <c r="AHM10" s="188">
        <v>937242.62</v>
      </c>
      <c r="AHN10" s="188">
        <v>700944.49</v>
      </c>
      <c r="AHO10" s="188">
        <v>709971.46</v>
      </c>
      <c r="AHP10" s="188">
        <v>2222202.37</v>
      </c>
      <c r="AHQ10" s="222">
        <v>454936.51</v>
      </c>
      <c r="AHR10" s="262">
        <v>556563.01</v>
      </c>
      <c r="AHS10" s="222">
        <v>11574267493.920012</v>
      </c>
      <c r="AHT10" s="184" t="b">
        <f t="shared" si="0"/>
        <v>1</v>
      </c>
      <c r="AHU10" s="184" t="s">
        <v>8</v>
      </c>
    </row>
    <row r="11" spans="2:905" ht="23.5" customHeight="1">
      <c r="B11" s="183" t="s">
        <v>10</v>
      </c>
      <c r="C11" s="184" t="s">
        <v>11</v>
      </c>
      <c r="D11" s="188">
        <v>15644271.730000002</v>
      </c>
      <c r="E11" s="188">
        <v>278587.71999999997</v>
      </c>
      <c r="F11" s="188">
        <v>608434.65</v>
      </c>
      <c r="G11" s="188">
        <v>82186.259999999995</v>
      </c>
      <c r="H11" s="188">
        <v>1176780.3700000001</v>
      </c>
      <c r="I11" s="188">
        <v>1401932.3399999999</v>
      </c>
      <c r="J11" s="188">
        <v>2810913.79</v>
      </c>
      <c r="K11" s="188">
        <v>2574064.88</v>
      </c>
      <c r="L11" s="188">
        <v>545407.30000000005</v>
      </c>
      <c r="M11" s="188">
        <v>331948.11</v>
      </c>
      <c r="N11" s="188">
        <v>363610.7</v>
      </c>
      <c r="O11" s="188">
        <v>110946.19</v>
      </c>
      <c r="P11" s="188">
        <v>519956.60000000003</v>
      </c>
      <c r="Q11" s="188">
        <v>225923.09000000003</v>
      </c>
      <c r="R11" s="188">
        <v>108683.06999999999</v>
      </c>
      <c r="S11" s="188">
        <v>62363.619999999995</v>
      </c>
      <c r="T11" s="188">
        <v>694226.17999999993</v>
      </c>
      <c r="U11" s="188">
        <v>37870</v>
      </c>
      <c r="V11" s="188">
        <v>38320004.230000004</v>
      </c>
      <c r="W11" s="188">
        <v>3171978.84</v>
      </c>
      <c r="X11" s="188">
        <v>1247129.4100000001</v>
      </c>
      <c r="Y11" s="188">
        <v>2802342.5</v>
      </c>
      <c r="Z11" s="188">
        <v>5977074.46</v>
      </c>
      <c r="AA11" s="188">
        <v>2516157.08</v>
      </c>
      <c r="AB11" s="188">
        <v>639692</v>
      </c>
      <c r="AC11" s="188">
        <v>14050410.059999999</v>
      </c>
      <c r="AD11" s="188">
        <v>1831302.8</v>
      </c>
      <c r="AE11" s="188">
        <v>453143</v>
      </c>
      <c r="AF11" s="188">
        <v>5050475.6100000003</v>
      </c>
      <c r="AG11" s="188">
        <v>4044929.1099999994</v>
      </c>
      <c r="AH11" s="188">
        <v>13798996.209999999</v>
      </c>
      <c r="AI11" s="188">
        <v>11475693.359999999</v>
      </c>
      <c r="AJ11" s="188">
        <v>257543</v>
      </c>
      <c r="AK11" s="188">
        <v>149091</v>
      </c>
      <c r="AL11" s="188">
        <v>16982.75</v>
      </c>
      <c r="AM11" s="188">
        <v>5339197.5199999996</v>
      </c>
      <c r="AN11" s="188">
        <v>38449.440000000002</v>
      </c>
      <c r="AO11" s="188">
        <v>2146288.83</v>
      </c>
      <c r="AP11" s="188">
        <v>1566834.3099999998</v>
      </c>
      <c r="AQ11" s="188">
        <v>2613543.9700000002</v>
      </c>
      <c r="AR11" s="188">
        <v>386882.26</v>
      </c>
      <c r="AS11" s="188">
        <v>18589.8</v>
      </c>
      <c r="AT11" s="188">
        <v>228205.52</v>
      </c>
      <c r="AU11" s="188">
        <v>0</v>
      </c>
      <c r="AV11" s="188">
        <v>3500</v>
      </c>
      <c r="AW11" s="188">
        <v>60150</v>
      </c>
      <c r="AX11" s="188">
        <v>35802</v>
      </c>
      <c r="AY11" s="188">
        <v>48494</v>
      </c>
      <c r="AZ11" s="188">
        <v>1000</v>
      </c>
      <c r="BA11" s="188">
        <v>28564</v>
      </c>
      <c r="BB11" s="188">
        <v>20472</v>
      </c>
      <c r="BC11" s="188">
        <v>0</v>
      </c>
      <c r="BD11" s="188">
        <v>0</v>
      </c>
      <c r="BE11" s="188">
        <v>4860</v>
      </c>
      <c r="BF11" s="188">
        <v>37014</v>
      </c>
      <c r="BG11" s="188">
        <v>0</v>
      </c>
      <c r="BH11" s="188">
        <v>28474</v>
      </c>
      <c r="BI11" s="188">
        <v>408179.98</v>
      </c>
      <c r="BJ11" s="188">
        <v>263203.08</v>
      </c>
      <c r="BK11" s="188">
        <v>59755.14</v>
      </c>
      <c r="BL11" s="188">
        <v>0</v>
      </c>
      <c r="BM11" s="188">
        <v>133576.66999999998</v>
      </c>
      <c r="BN11" s="188">
        <v>67211.570000000007</v>
      </c>
      <c r="BO11" s="188">
        <v>4500.0000000000036</v>
      </c>
      <c r="BP11" s="188">
        <v>0</v>
      </c>
      <c r="BQ11" s="188">
        <v>0</v>
      </c>
      <c r="BR11" s="188">
        <v>199661.75</v>
      </c>
      <c r="BS11" s="188">
        <v>21598.16</v>
      </c>
      <c r="BT11" s="188">
        <v>18000</v>
      </c>
      <c r="BU11" s="188">
        <v>39960.5</v>
      </c>
      <c r="BV11" s="188">
        <v>17500</v>
      </c>
      <c r="BW11" s="188">
        <v>8500</v>
      </c>
      <c r="BX11" s="188">
        <v>1000</v>
      </c>
      <c r="BY11" s="188">
        <v>24093</v>
      </c>
      <c r="BZ11" s="188">
        <v>1435300.06</v>
      </c>
      <c r="CA11" s="188">
        <v>209900</v>
      </c>
      <c r="CB11" s="188">
        <v>1260126.48</v>
      </c>
      <c r="CC11" s="188">
        <v>1777286.17</v>
      </c>
      <c r="CD11" s="188">
        <v>576</v>
      </c>
      <c r="CE11" s="188">
        <v>13151</v>
      </c>
      <c r="CF11" s="188">
        <v>156605.52999999997</v>
      </c>
      <c r="CG11" s="188">
        <v>3278627.76</v>
      </c>
      <c r="CH11" s="188">
        <v>251330</v>
      </c>
      <c r="CI11" s="188">
        <v>475543.33</v>
      </c>
      <c r="CJ11" s="188">
        <v>134558.39999999999</v>
      </c>
      <c r="CK11" s="188">
        <v>157104.25</v>
      </c>
      <c r="CL11" s="188">
        <v>185370</v>
      </c>
      <c r="CM11" s="188">
        <v>124187</v>
      </c>
      <c r="CN11" s="188">
        <v>371344</v>
      </c>
      <c r="CO11" s="188">
        <v>110568</v>
      </c>
      <c r="CP11" s="188">
        <v>136254</v>
      </c>
      <c r="CQ11" s="188">
        <v>108995</v>
      </c>
      <c r="CR11" s="188">
        <v>1106529.56</v>
      </c>
      <c r="CS11" s="188">
        <v>125981.25</v>
      </c>
      <c r="CT11" s="188">
        <v>3102121.2699999996</v>
      </c>
      <c r="CU11" s="188">
        <v>411691.19</v>
      </c>
      <c r="CV11" s="188">
        <v>308664.54000000004</v>
      </c>
      <c r="CW11" s="188">
        <v>141721.89000000001</v>
      </c>
      <c r="CX11" s="188">
        <v>6543.5</v>
      </c>
      <c r="CY11" s="188">
        <v>3401384.18</v>
      </c>
      <c r="CZ11" s="188">
        <v>633465.74</v>
      </c>
      <c r="DA11" s="188">
        <v>190686.97</v>
      </c>
      <c r="DB11" s="188">
        <v>2228599.83</v>
      </c>
      <c r="DC11" s="188">
        <v>29021013.149999999</v>
      </c>
      <c r="DD11" s="188">
        <v>44978.000000000007</v>
      </c>
      <c r="DE11" s="188">
        <v>60844.43</v>
      </c>
      <c r="DF11" s="188">
        <v>1638787.0199999996</v>
      </c>
      <c r="DG11" s="188">
        <v>1428281.7899999996</v>
      </c>
      <c r="DH11" s="188">
        <v>1437573.5599999996</v>
      </c>
      <c r="DI11" s="188">
        <v>160692.06999999983</v>
      </c>
      <c r="DJ11" s="188">
        <v>70874.75</v>
      </c>
      <c r="DK11" s="188">
        <v>2661898.8000000003</v>
      </c>
      <c r="DL11" s="188">
        <v>154031.67999999999</v>
      </c>
      <c r="DM11" s="188">
        <v>230531.39</v>
      </c>
      <c r="DN11" s="188">
        <v>34179.75</v>
      </c>
      <c r="DO11" s="188">
        <v>94279.25</v>
      </c>
      <c r="DP11" s="188">
        <v>116699.75</v>
      </c>
      <c r="DQ11" s="188">
        <v>850618.4</v>
      </c>
      <c r="DR11" s="188">
        <v>74936</v>
      </c>
      <c r="DS11" s="188">
        <v>647232.85</v>
      </c>
      <c r="DT11" s="188">
        <v>612167.69999999995</v>
      </c>
      <c r="DU11" s="188">
        <v>36200</v>
      </c>
      <c r="DV11" s="188">
        <v>208923</v>
      </c>
      <c r="DW11" s="188">
        <v>907365.86</v>
      </c>
      <c r="DX11" s="188">
        <v>153024</v>
      </c>
      <c r="DY11" s="188">
        <v>326820.75</v>
      </c>
      <c r="DZ11" s="188">
        <v>2341888.5</v>
      </c>
      <c r="EA11" s="188">
        <v>10746</v>
      </c>
      <c r="EB11" s="188">
        <v>16500</v>
      </c>
      <c r="EC11" s="188">
        <v>185814</v>
      </c>
      <c r="ED11" s="188">
        <v>167082.75</v>
      </c>
      <c r="EE11" s="188">
        <v>161532.63</v>
      </c>
      <c r="EF11" s="188">
        <v>69882.5</v>
      </c>
      <c r="EG11" s="188">
        <v>4000</v>
      </c>
      <c r="EH11" s="188">
        <v>57924.25</v>
      </c>
      <c r="EI11" s="188">
        <v>47867</v>
      </c>
      <c r="EJ11" s="188">
        <v>36992</v>
      </c>
      <c r="EK11" s="188">
        <v>58038</v>
      </c>
      <c r="EL11" s="188">
        <v>22922.25</v>
      </c>
      <c r="EM11" s="188">
        <v>69265</v>
      </c>
      <c r="EN11" s="188">
        <v>426471.22</v>
      </c>
      <c r="EO11" s="188">
        <v>0</v>
      </c>
      <c r="EP11" s="188">
        <v>19912.5</v>
      </c>
      <c r="EQ11" s="188">
        <v>16801</v>
      </c>
      <c r="ER11" s="188">
        <v>9547</v>
      </c>
      <c r="ES11" s="188">
        <v>25476</v>
      </c>
      <c r="ET11" s="188">
        <v>-29102</v>
      </c>
      <c r="EU11" s="188">
        <v>0</v>
      </c>
      <c r="EV11" s="188">
        <v>0</v>
      </c>
      <c r="EW11" s="188">
        <v>1868540.75</v>
      </c>
      <c r="EX11" s="188">
        <v>167834</v>
      </c>
      <c r="EY11" s="188">
        <v>198888</v>
      </c>
      <c r="EZ11" s="188">
        <v>60607.15</v>
      </c>
      <c r="FA11" s="188">
        <v>791199.6</v>
      </c>
      <c r="FB11" s="188">
        <v>933721</v>
      </c>
      <c r="FC11" s="188">
        <v>320983.5</v>
      </c>
      <c r="FD11" s="188">
        <v>94287</v>
      </c>
      <c r="FE11" s="188">
        <v>408190</v>
      </c>
      <c r="FF11" s="188">
        <v>66146</v>
      </c>
      <c r="FG11" s="188">
        <v>322622.27</v>
      </c>
      <c r="FH11" s="188">
        <v>166368</v>
      </c>
      <c r="FI11" s="188">
        <v>478140.27</v>
      </c>
      <c r="FJ11" s="188">
        <v>63072</v>
      </c>
      <c r="FK11" s="188">
        <v>33804.660000000003</v>
      </c>
      <c r="FL11" s="188">
        <v>31828</v>
      </c>
      <c r="FM11" s="188">
        <v>176212.51</v>
      </c>
      <c r="FN11" s="188">
        <v>309981.32</v>
      </c>
      <c r="FO11" s="188">
        <v>0</v>
      </c>
      <c r="FP11" s="188">
        <v>0</v>
      </c>
      <c r="FQ11" s="188">
        <v>5227031.8599999994</v>
      </c>
      <c r="FR11" s="188">
        <v>59199</v>
      </c>
      <c r="FS11" s="188">
        <v>36788.46</v>
      </c>
      <c r="FT11" s="188">
        <v>85153</v>
      </c>
      <c r="FU11" s="188">
        <v>155953</v>
      </c>
      <c r="FV11" s="188">
        <v>198995.25</v>
      </c>
      <c r="FW11" s="188">
        <v>231144.31</v>
      </c>
      <c r="FX11" s="188">
        <v>88000</v>
      </c>
      <c r="FY11" s="188">
        <v>32033</v>
      </c>
      <c r="FZ11" s="188">
        <v>199580.5</v>
      </c>
      <c r="GA11" s="188">
        <v>168720.57</v>
      </c>
      <c r="GB11" s="188">
        <v>75504.800000000003</v>
      </c>
      <c r="GC11" s="188">
        <v>30532</v>
      </c>
      <c r="GD11" s="188">
        <v>0</v>
      </c>
      <c r="GE11" s="188">
        <v>1389931.08</v>
      </c>
      <c r="GF11" s="188">
        <v>69109</v>
      </c>
      <c r="GG11" s="188">
        <v>66972</v>
      </c>
      <c r="GH11" s="188">
        <v>24985</v>
      </c>
      <c r="GI11" s="188">
        <v>123615</v>
      </c>
      <c r="GJ11" s="188">
        <v>20108</v>
      </c>
      <c r="GK11" s="188">
        <v>8484</v>
      </c>
      <c r="GL11" s="188">
        <v>84922</v>
      </c>
      <c r="GM11" s="188">
        <v>58624.29</v>
      </c>
      <c r="GN11" s="188">
        <v>0</v>
      </c>
      <c r="GO11" s="188">
        <v>0</v>
      </c>
      <c r="GP11" s="188">
        <v>0</v>
      </c>
      <c r="GQ11" s="188">
        <v>242422.46000000002</v>
      </c>
      <c r="GR11" s="188">
        <v>35577.900000000023</v>
      </c>
      <c r="GS11" s="188">
        <v>0</v>
      </c>
      <c r="GT11" s="188">
        <v>2000</v>
      </c>
      <c r="GU11" s="188">
        <v>0</v>
      </c>
      <c r="GV11" s="188">
        <v>46798</v>
      </c>
      <c r="GW11" s="188">
        <v>73525.39</v>
      </c>
      <c r="GX11" s="188">
        <v>51900</v>
      </c>
      <c r="GY11" s="188">
        <v>1724944.5</v>
      </c>
      <c r="GZ11" s="188">
        <v>903</v>
      </c>
      <c r="HA11" s="188">
        <v>2213063</v>
      </c>
      <c r="HB11" s="188">
        <v>3030836</v>
      </c>
      <c r="HC11" s="188">
        <v>21418246.539999999</v>
      </c>
      <c r="HD11" s="188">
        <v>701739.98</v>
      </c>
      <c r="HE11" s="188">
        <v>9634500.4000000004</v>
      </c>
      <c r="HF11" s="188">
        <v>4736224.75</v>
      </c>
      <c r="HG11" s="188">
        <v>3826687.01</v>
      </c>
      <c r="HH11" s="188">
        <v>7504515.7999999998</v>
      </c>
      <c r="HI11" s="188">
        <v>1922853.25</v>
      </c>
      <c r="HJ11" s="188">
        <v>9309914.1799999997</v>
      </c>
      <c r="HK11" s="188">
        <v>11254857.209999999</v>
      </c>
      <c r="HL11" s="188">
        <v>7286373</v>
      </c>
      <c r="HM11" s="188">
        <v>3763242.37</v>
      </c>
      <c r="HN11" s="188">
        <v>2231295</v>
      </c>
      <c r="HO11" s="188">
        <v>1460225</v>
      </c>
      <c r="HP11" s="188">
        <v>7610037.9000000004</v>
      </c>
      <c r="HQ11" s="188">
        <v>1885611.24</v>
      </c>
      <c r="HR11" s="188">
        <v>3109959.7300000004</v>
      </c>
      <c r="HS11" s="188">
        <v>1588209.42</v>
      </c>
      <c r="HT11" s="188">
        <v>18664</v>
      </c>
      <c r="HU11" s="188">
        <v>972876.59000000008</v>
      </c>
      <c r="HV11" s="188">
        <v>847401.9</v>
      </c>
      <c r="HW11" s="188">
        <v>328237.15999999997</v>
      </c>
      <c r="HX11" s="188">
        <v>4590650.33</v>
      </c>
      <c r="HY11" s="188">
        <v>796284.54</v>
      </c>
      <c r="HZ11" s="188">
        <v>544285.97</v>
      </c>
      <c r="IA11" s="188">
        <v>536308.67000000004</v>
      </c>
      <c r="IB11" s="188">
        <v>816692.98</v>
      </c>
      <c r="IC11" s="188">
        <v>1865901.96</v>
      </c>
      <c r="ID11" s="188">
        <v>0</v>
      </c>
      <c r="IE11" s="188">
        <v>3624195.8600000003</v>
      </c>
      <c r="IF11" s="188">
        <v>4520.18</v>
      </c>
      <c r="IG11" s="188">
        <v>0</v>
      </c>
      <c r="IH11" s="188">
        <v>1494086.4</v>
      </c>
      <c r="II11" s="188">
        <v>391014.31</v>
      </c>
      <c r="IJ11" s="188">
        <v>926134.52</v>
      </c>
      <c r="IK11" s="188">
        <v>138518</v>
      </c>
      <c r="IL11" s="188">
        <v>768567.95</v>
      </c>
      <c r="IM11" s="188">
        <v>11237.75</v>
      </c>
      <c r="IN11" s="188">
        <v>156417.5</v>
      </c>
      <c r="IO11" s="188">
        <v>195349.72</v>
      </c>
      <c r="IP11" s="188">
        <v>32392</v>
      </c>
      <c r="IQ11" s="188">
        <v>241546.68</v>
      </c>
      <c r="IR11" s="188">
        <v>1004673.5</v>
      </c>
      <c r="IS11" s="188">
        <v>3068546.33</v>
      </c>
      <c r="IT11" s="188">
        <v>2279310.2999999998</v>
      </c>
      <c r="IU11" s="188">
        <v>1093162.7</v>
      </c>
      <c r="IV11" s="188">
        <v>2739294.2</v>
      </c>
      <c r="IW11" s="188">
        <v>203223</v>
      </c>
      <c r="IX11" s="188">
        <v>210640</v>
      </c>
      <c r="IY11" s="188">
        <v>219233</v>
      </c>
      <c r="IZ11" s="188">
        <v>7045</v>
      </c>
      <c r="JA11" s="188">
        <v>268081</v>
      </c>
      <c r="JB11" s="188">
        <v>634242</v>
      </c>
      <c r="JC11" s="188">
        <v>4033321</v>
      </c>
      <c r="JD11" s="188">
        <v>1549421</v>
      </c>
      <c r="JE11" s="188">
        <v>296656.99</v>
      </c>
      <c r="JF11" s="188">
        <v>69046</v>
      </c>
      <c r="JG11" s="188">
        <v>54606</v>
      </c>
      <c r="JH11" s="188">
        <v>52644.5</v>
      </c>
      <c r="JI11" s="188">
        <v>100491</v>
      </c>
      <c r="JJ11" s="188">
        <v>11477.5</v>
      </c>
      <c r="JK11" s="188">
        <v>1398799.9899999998</v>
      </c>
      <c r="JL11" s="188">
        <v>17500</v>
      </c>
      <c r="JM11" s="188">
        <v>43372</v>
      </c>
      <c r="JN11" s="188">
        <v>38830.92</v>
      </c>
      <c r="JO11" s="188">
        <v>0</v>
      </c>
      <c r="JP11" s="188">
        <v>53115.939999999995</v>
      </c>
      <c r="JQ11" s="188">
        <v>0</v>
      </c>
      <c r="JR11" s="188">
        <v>15930356.559999999</v>
      </c>
      <c r="JS11" s="188">
        <v>11702736.4</v>
      </c>
      <c r="JT11" s="188">
        <v>2380469.5700000003</v>
      </c>
      <c r="JU11" s="188">
        <v>119084.78000000003</v>
      </c>
      <c r="JV11" s="188">
        <v>540590.11</v>
      </c>
      <c r="JW11" s="188">
        <v>167816.75</v>
      </c>
      <c r="JX11" s="188">
        <v>214388.69000000006</v>
      </c>
      <c r="JY11" s="188">
        <v>4854117.3600000003</v>
      </c>
      <c r="JZ11" s="188">
        <v>1898149.2799999998</v>
      </c>
      <c r="KA11" s="188">
        <v>286522.44</v>
      </c>
      <c r="KB11" s="188">
        <v>178309.9</v>
      </c>
      <c r="KC11" s="188">
        <v>1419074.62</v>
      </c>
      <c r="KD11" s="188">
        <v>3000</v>
      </c>
      <c r="KE11" s="188">
        <v>53206.7</v>
      </c>
      <c r="KF11" s="188">
        <v>0</v>
      </c>
      <c r="KG11" s="188">
        <v>199136</v>
      </c>
      <c r="KH11" s="188">
        <v>19849034.969999999</v>
      </c>
      <c r="KI11" s="188">
        <v>3007359.2199999997</v>
      </c>
      <c r="KJ11" s="188">
        <v>3525966</v>
      </c>
      <c r="KK11" s="188">
        <v>1951400.9999999998</v>
      </c>
      <c r="KL11" s="188">
        <v>1327537.75</v>
      </c>
      <c r="KM11" s="188">
        <v>11762525.5</v>
      </c>
      <c r="KN11" s="188">
        <v>6338753.8099999996</v>
      </c>
      <c r="KO11" s="188">
        <v>1026758.62</v>
      </c>
      <c r="KP11" s="188">
        <v>1097410</v>
      </c>
      <c r="KQ11" s="188">
        <v>2794026.54</v>
      </c>
      <c r="KR11" s="188">
        <v>729418.2</v>
      </c>
      <c r="KS11" s="188">
        <v>872699.03</v>
      </c>
      <c r="KT11" s="188">
        <v>5317104.41</v>
      </c>
      <c r="KU11" s="188">
        <v>1689312.75</v>
      </c>
      <c r="KV11" s="188">
        <v>1541404.7999999998</v>
      </c>
      <c r="KW11" s="188">
        <v>10579874.52</v>
      </c>
      <c r="KX11" s="188">
        <v>2915604.92</v>
      </c>
      <c r="KY11" s="188">
        <v>3738397.47</v>
      </c>
      <c r="KZ11" s="188">
        <v>2465434.4699999997</v>
      </c>
      <c r="LA11" s="188">
        <v>89204.75</v>
      </c>
      <c r="LB11" s="188">
        <v>752794.14999999991</v>
      </c>
      <c r="LC11" s="188">
        <v>406994.23</v>
      </c>
      <c r="LD11" s="188">
        <v>98949.59</v>
      </c>
      <c r="LE11" s="188">
        <v>1062979.03</v>
      </c>
      <c r="LF11" s="188">
        <v>377648.33999999997</v>
      </c>
      <c r="LG11" s="188">
        <v>8004839.3999999994</v>
      </c>
      <c r="LH11" s="188">
        <v>2929813.46</v>
      </c>
      <c r="LI11" s="188">
        <v>4702788.58</v>
      </c>
      <c r="LJ11" s="188">
        <v>9114486.9299999997</v>
      </c>
      <c r="LK11" s="188">
        <v>503301.07</v>
      </c>
      <c r="LL11" s="188">
        <v>3538330.75</v>
      </c>
      <c r="LM11" s="188">
        <v>1869257.75</v>
      </c>
      <c r="LN11" s="188">
        <v>1750983.65</v>
      </c>
      <c r="LO11" s="188">
        <v>79841</v>
      </c>
      <c r="LP11" s="188">
        <v>4533448.54</v>
      </c>
      <c r="LQ11" s="188">
        <v>1158748.3999999999</v>
      </c>
      <c r="LR11" s="188">
        <v>5511355.7299999995</v>
      </c>
      <c r="LS11" s="188">
        <v>4074</v>
      </c>
      <c r="LT11" s="188">
        <v>0</v>
      </c>
      <c r="LU11" s="188">
        <v>146165168.34</v>
      </c>
      <c r="LV11" s="188">
        <v>12991518.93</v>
      </c>
      <c r="LW11" s="188">
        <v>4534759.9800000004</v>
      </c>
      <c r="LX11" s="188">
        <v>3583612</v>
      </c>
      <c r="LY11" s="188">
        <v>212279.5</v>
      </c>
      <c r="LZ11" s="188">
        <v>112573</v>
      </c>
      <c r="MA11" s="188">
        <v>351754</v>
      </c>
      <c r="MB11" s="188">
        <v>14251.8</v>
      </c>
      <c r="MC11" s="188">
        <v>299199.07</v>
      </c>
      <c r="MD11" s="188">
        <v>132855</v>
      </c>
      <c r="ME11" s="188">
        <v>518192.41</v>
      </c>
      <c r="MF11" s="188">
        <v>64192</v>
      </c>
      <c r="MG11" s="188">
        <v>11319951.58</v>
      </c>
      <c r="MH11" s="188">
        <v>3663064.49</v>
      </c>
      <c r="MI11" s="188">
        <v>1057643.01</v>
      </c>
      <c r="MJ11" s="188">
        <v>3305719.71</v>
      </c>
      <c r="MK11" s="188">
        <v>1976947.88</v>
      </c>
      <c r="ML11" s="188">
        <v>5619565.25</v>
      </c>
      <c r="MM11" s="188">
        <v>3776060.8800000004</v>
      </c>
      <c r="MN11" s="188">
        <v>1809729.9199999997</v>
      </c>
      <c r="MO11" s="188">
        <v>4229982.1000000006</v>
      </c>
      <c r="MP11" s="188">
        <v>2524590.6599999997</v>
      </c>
      <c r="MQ11" s="188">
        <v>1023953.75</v>
      </c>
      <c r="MR11" s="188">
        <v>3487107.18</v>
      </c>
      <c r="MS11" s="188">
        <v>7841760.2999999998</v>
      </c>
      <c r="MT11" s="188">
        <v>1138473</v>
      </c>
      <c r="MU11" s="188">
        <v>5025975.93</v>
      </c>
      <c r="MV11" s="188">
        <v>404333.69</v>
      </c>
      <c r="MW11" s="188">
        <v>1765646.74</v>
      </c>
      <c r="MX11" s="188">
        <v>2426252</v>
      </c>
      <c r="MY11" s="188">
        <v>2421949.64</v>
      </c>
      <c r="MZ11" s="188">
        <v>1770592</v>
      </c>
      <c r="NA11" s="188">
        <v>946027.5</v>
      </c>
      <c r="NB11" s="188">
        <v>13571</v>
      </c>
      <c r="NC11" s="188">
        <v>29663</v>
      </c>
      <c r="ND11" s="188">
        <v>40142676.020000003</v>
      </c>
      <c r="NE11" s="188">
        <v>18206905.91</v>
      </c>
      <c r="NF11" s="188">
        <v>5269753</v>
      </c>
      <c r="NG11" s="188">
        <v>6850987</v>
      </c>
      <c r="NH11" s="188">
        <v>790928.62</v>
      </c>
      <c r="NI11" s="188">
        <v>8284139.1600000001</v>
      </c>
      <c r="NJ11" s="188">
        <v>5674691.2800000003</v>
      </c>
      <c r="NK11" s="188">
        <v>7267688.5999999996</v>
      </c>
      <c r="NL11" s="188">
        <v>23517</v>
      </c>
      <c r="NM11" s="188">
        <v>4127203.8</v>
      </c>
      <c r="NN11" s="188">
        <v>4096179.5</v>
      </c>
      <c r="NO11" s="188">
        <v>1968587.97</v>
      </c>
      <c r="NP11" s="188">
        <v>9943273.9299999997</v>
      </c>
      <c r="NQ11" s="188">
        <v>1999989.72</v>
      </c>
      <c r="NR11" s="188">
        <v>2540284.4299999997</v>
      </c>
      <c r="NS11" s="188">
        <v>1951717.59</v>
      </c>
      <c r="NT11" s="188">
        <v>2511227.5799999996</v>
      </c>
      <c r="NU11" s="188">
        <v>678002.72</v>
      </c>
      <c r="NV11" s="188">
        <v>1016178.03</v>
      </c>
      <c r="NW11" s="188">
        <v>1923274.2400000002</v>
      </c>
      <c r="NX11" s="188">
        <v>741374.54</v>
      </c>
      <c r="NY11" s="188">
        <v>424826.83</v>
      </c>
      <c r="NZ11" s="188">
        <v>361855.63</v>
      </c>
      <c r="OA11" s="188">
        <v>384916.93</v>
      </c>
      <c r="OB11" s="188">
        <v>106140.42</v>
      </c>
      <c r="OC11" s="188">
        <v>69217</v>
      </c>
      <c r="OD11" s="188">
        <v>16027912.209999999</v>
      </c>
      <c r="OE11" s="188">
        <v>4044702.6100000003</v>
      </c>
      <c r="OF11" s="188">
        <v>2280885.25</v>
      </c>
      <c r="OG11" s="188">
        <v>12728484.51</v>
      </c>
      <c r="OH11" s="188">
        <v>3848132.4</v>
      </c>
      <c r="OI11" s="188">
        <v>4753329.1099999994</v>
      </c>
      <c r="OJ11" s="188">
        <v>6298139.6699999999</v>
      </c>
      <c r="OK11" s="188">
        <v>493410.47</v>
      </c>
      <c r="OL11" s="188">
        <v>1139885.96</v>
      </c>
      <c r="OM11" s="188">
        <v>20415099.059999999</v>
      </c>
      <c r="ON11" s="188">
        <v>7315484.4800000004</v>
      </c>
      <c r="OO11" s="188">
        <v>36905283.619999997</v>
      </c>
      <c r="OP11" s="188">
        <v>2546918</v>
      </c>
      <c r="OQ11" s="188">
        <v>1707095</v>
      </c>
      <c r="OR11" s="188">
        <v>0</v>
      </c>
      <c r="OS11" s="188">
        <v>4763703.629999999</v>
      </c>
      <c r="OT11" s="188">
        <v>624595.5</v>
      </c>
      <c r="OU11" s="188">
        <v>311049</v>
      </c>
      <c r="OV11" s="188">
        <v>2268846.65</v>
      </c>
      <c r="OW11" s="188">
        <v>2751633.16</v>
      </c>
      <c r="OX11" s="188">
        <v>4861970.5999999996</v>
      </c>
      <c r="OY11" s="188">
        <v>897690</v>
      </c>
      <c r="OZ11" s="188">
        <v>330212</v>
      </c>
      <c r="PA11" s="188">
        <v>1025349.74</v>
      </c>
      <c r="PB11" s="188">
        <v>175535</v>
      </c>
      <c r="PC11" s="188">
        <v>34954</v>
      </c>
      <c r="PD11" s="188">
        <v>87036</v>
      </c>
      <c r="PE11" s="188">
        <v>2328</v>
      </c>
      <c r="PF11" s="188">
        <v>183490</v>
      </c>
      <c r="PG11" s="188">
        <v>95877.8</v>
      </c>
      <c r="PH11" s="188">
        <v>1000</v>
      </c>
      <c r="PI11" s="188">
        <v>3879</v>
      </c>
      <c r="PJ11" s="188">
        <v>0</v>
      </c>
      <c r="PK11" s="188">
        <v>2652.3599999999997</v>
      </c>
      <c r="PL11" s="188">
        <v>53289</v>
      </c>
      <c r="PM11" s="188">
        <v>8000</v>
      </c>
      <c r="PN11" s="188">
        <v>15000</v>
      </c>
      <c r="PO11" s="188">
        <v>255997.72</v>
      </c>
      <c r="PP11" s="188">
        <v>0</v>
      </c>
      <c r="PQ11" s="188">
        <v>0</v>
      </c>
      <c r="PR11" s="188">
        <v>0</v>
      </c>
      <c r="PS11" s="188">
        <v>0</v>
      </c>
      <c r="PT11" s="188">
        <v>3706799.8699999996</v>
      </c>
      <c r="PU11" s="188">
        <v>7107</v>
      </c>
      <c r="PV11" s="188">
        <v>9404</v>
      </c>
      <c r="PW11" s="188">
        <v>67494</v>
      </c>
      <c r="PX11" s="188">
        <v>68230</v>
      </c>
      <c r="PY11" s="188">
        <v>0</v>
      </c>
      <c r="PZ11" s="188">
        <v>94068.25</v>
      </c>
      <c r="QA11" s="188">
        <v>17818</v>
      </c>
      <c r="QB11" s="188">
        <v>270952.25</v>
      </c>
      <c r="QC11" s="188">
        <v>0</v>
      </c>
      <c r="QD11" s="188">
        <v>116321.5</v>
      </c>
      <c r="QE11" s="188">
        <v>10487</v>
      </c>
      <c r="QF11" s="188">
        <v>7497</v>
      </c>
      <c r="QG11" s="188">
        <v>18226</v>
      </c>
      <c r="QH11" s="188">
        <v>6500</v>
      </c>
      <c r="QI11" s="188">
        <v>34469.979999999996</v>
      </c>
      <c r="QJ11" s="188">
        <v>2545</v>
      </c>
      <c r="QK11" s="188">
        <v>20000</v>
      </c>
      <c r="QL11" s="188">
        <v>7500</v>
      </c>
      <c r="QM11" s="188">
        <v>47255</v>
      </c>
      <c r="QN11" s="188">
        <v>19667</v>
      </c>
      <c r="QO11" s="188">
        <v>129835</v>
      </c>
      <c r="QP11" s="188">
        <v>6800</v>
      </c>
      <c r="QQ11" s="188">
        <v>7526</v>
      </c>
      <c r="QR11" s="188">
        <v>1000</v>
      </c>
      <c r="QS11" s="188">
        <v>3328</v>
      </c>
      <c r="QT11" s="188">
        <v>607506.38</v>
      </c>
      <c r="QU11" s="188">
        <v>3500</v>
      </c>
      <c r="QV11" s="188">
        <v>0</v>
      </c>
      <c r="QW11" s="188">
        <v>61806</v>
      </c>
      <c r="QX11" s="188">
        <v>0</v>
      </c>
      <c r="QY11" s="188">
        <v>3000</v>
      </c>
      <c r="QZ11" s="188">
        <v>37063</v>
      </c>
      <c r="RA11" s="188">
        <v>136827</v>
      </c>
      <c r="RB11" s="188">
        <v>34707</v>
      </c>
      <c r="RC11" s="188">
        <v>7454</v>
      </c>
      <c r="RD11" s="188">
        <v>963</v>
      </c>
      <c r="RE11" s="188">
        <v>0</v>
      </c>
      <c r="RF11" s="188">
        <v>0</v>
      </c>
      <c r="RG11" s="188">
        <v>169152.25</v>
      </c>
      <c r="RH11" s="188">
        <v>6000</v>
      </c>
      <c r="RI11" s="188">
        <v>13723</v>
      </c>
      <c r="RJ11" s="188">
        <v>12501</v>
      </c>
      <c r="RK11" s="188">
        <v>18759</v>
      </c>
      <c r="RL11" s="188">
        <v>0</v>
      </c>
      <c r="RM11" s="188">
        <v>0</v>
      </c>
      <c r="RN11" s="188">
        <v>1000</v>
      </c>
      <c r="RO11" s="188">
        <v>16124</v>
      </c>
      <c r="RP11" s="188">
        <v>22745.09</v>
      </c>
      <c r="RQ11" s="188">
        <v>15160</v>
      </c>
      <c r="RR11" s="188">
        <v>2128</v>
      </c>
      <c r="RS11" s="188">
        <v>895</v>
      </c>
      <c r="RT11" s="188">
        <v>-584</v>
      </c>
      <c r="RU11" s="188">
        <v>3076</v>
      </c>
      <c r="RV11" s="188">
        <v>2328</v>
      </c>
      <c r="RW11" s="188">
        <v>3396</v>
      </c>
      <c r="RX11" s="188">
        <v>8437</v>
      </c>
      <c r="RY11" s="188">
        <v>0</v>
      </c>
      <c r="RZ11" s="188">
        <v>0</v>
      </c>
      <c r="SA11" s="188">
        <v>394008.12000000005</v>
      </c>
      <c r="SB11" s="188">
        <v>216610</v>
      </c>
      <c r="SC11" s="188">
        <v>537317</v>
      </c>
      <c r="SD11" s="188">
        <v>545738.86</v>
      </c>
      <c r="SE11" s="188">
        <v>43613</v>
      </c>
      <c r="SF11" s="188">
        <v>247371</v>
      </c>
      <c r="SG11" s="188">
        <v>129411.65</v>
      </c>
      <c r="SH11" s="188">
        <v>209224</v>
      </c>
      <c r="SI11" s="188">
        <v>67203.760000000009</v>
      </c>
      <c r="SJ11" s="188">
        <v>44182</v>
      </c>
      <c r="SK11" s="188">
        <v>206621.69</v>
      </c>
      <c r="SL11" s="188">
        <v>2000</v>
      </c>
      <c r="SM11" s="188">
        <v>2001883.24</v>
      </c>
      <c r="SN11" s="188">
        <v>52772.69</v>
      </c>
      <c r="SO11" s="188">
        <v>55744.5</v>
      </c>
      <c r="SP11" s="188">
        <v>91629.55</v>
      </c>
      <c r="SQ11" s="188">
        <v>53191.280000000006</v>
      </c>
      <c r="SR11" s="188">
        <v>25746.75</v>
      </c>
      <c r="SS11" s="188">
        <v>89790.19</v>
      </c>
      <c r="ST11" s="188">
        <v>54225.15</v>
      </c>
      <c r="SU11" s="188">
        <v>1007535.64</v>
      </c>
      <c r="SV11" s="188">
        <v>33580.81</v>
      </c>
      <c r="SW11" s="188">
        <v>201973</v>
      </c>
      <c r="SX11" s="188">
        <v>175670.1</v>
      </c>
      <c r="SY11" s="188">
        <v>7665.66</v>
      </c>
      <c r="SZ11" s="188">
        <v>201379.33000000002</v>
      </c>
      <c r="TA11" s="188">
        <v>7147</v>
      </c>
      <c r="TB11" s="188">
        <v>392382.48</v>
      </c>
      <c r="TC11" s="188">
        <v>17206.169999999998</v>
      </c>
      <c r="TD11" s="188">
        <v>9350</v>
      </c>
      <c r="TE11" s="188">
        <v>46045.66</v>
      </c>
      <c r="TF11" s="188">
        <v>188696.6</v>
      </c>
      <c r="TG11" s="188">
        <v>269670</v>
      </c>
      <c r="TH11" s="188">
        <v>26206.909999999996</v>
      </c>
      <c r="TI11" s="188">
        <v>137310.9</v>
      </c>
      <c r="TJ11" s="188">
        <v>8770.16</v>
      </c>
      <c r="TK11" s="188">
        <v>3933</v>
      </c>
      <c r="TL11" s="188">
        <v>66550</v>
      </c>
      <c r="TM11" s="188">
        <v>108602.2</v>
      </c>
      <c r="TN11" s="188">
        <v>51690.16</v>
      </c>
      <c r="TO11" s="188">
        <v>33066</v>
      </c>
      <c r="TP11" s="188">
        <v>89953.86</v>
      </c>
      <c r="TQ11" s="188">
        <v>45283.560000000005</v>
      </c>
      <c r="TR11" s="188">
        <v>66830</v>
      </c>
      <c r="TS11" s="188">
        <v>490517</v>
      </c>
      <c r="TT11" s="188">
        <v>12112</v>
      </c>
      <c r="TU11" s="188">
        <v>24316.859999999997</v>
      </c>
      <c r="TV11" s="188">
        <v>69801.070000000007</v>
      </c>
      <c r="TW11" s="188">
        <v>21203.839999999997</v>
      </c>
      <c r="TX11" s="188">
        <v>17262.18</v>
      </c>
      <c r="TY11" s="188">
        <v>181235.91000000003</v>
      </c>
      <c r="TZ11" s="188">
        <v>16373.28</v>
      </c>
      <c r="UA11" s="188">
        <v>887910.79999999993</v>
      </c>
      <c r="UB11" s="188">
        <v>52183.31</v>
      </c>
      <c r="UC11" s="188">
        <v>200280.56</v>
      </c>
      <c r="UD11" s="188">
        <v>79750.720000000001</v>
      </c>
      <c r="UE11" s="188">
        <v>566634.71</v>
      </c>
      <c r="UF11" s="188">
        <v>0</v>
      </c>
      <c r="UG11" s="188">
        <v>0</v>
      </c>
      <c r="UH11" s="188">
        <v>0</v>
      </c>
      <c r="UI11" s="188">
        <v>10487.5</v>
      </c>
      <c r="UJ11" s="188">
        <v>143141.97999999998</v>
      </c>
      <c r="UK11" s="188">
        <v>57047.68</v>
      </c>
      <c r="UL11" s="188">
        <v>3297.9300000000003</v>
      </c>
      <c r="UM11" s="188">
        <v>29769.309999999998</v>
      </c>
      <c r="UN11" s="188">
        <v>40340.62000000001</v>
      </c>
      <c r="UO11" s="188">
        <v>45453</v>
      </c>
      <c r="UP11" s="188">
        <v>968335.38</v>
      </c>
      <c r="UQ11" s="188">
        <v>8300</v>
      </c>
      <c r="UR11" s="188">
        <v>0</v>
      </c>
      <c r="US11" s="188">
        <v>89483.68</v>
      </c>
      <c r="UT11" s="188">
        <v>0</v>
      </c>
      <c r="UU11" s="188">
        <v>5856</v>
      </c>
      <c r="UV11" s="188">
        <v>45812.5</v>
      </c>
      <c r="UW11" s="188">
        <v>15107</v>
      </c>
      <c r="UX11" s="188">
        <v>7450</v>
      </c>
      <c r="UY11" s="188">
        <v>9174.3099999999977</v>
      </c>
      <c r="UZ11" s="188">
        <v>500</v>
      </c>
      <c r="VA11" s="188">
        <v>74082.929999999993</v>
      </c>
      <c r="VB11" s="188">
        <v>60903</v>
      </c>
      <c r="VC11" s="188">
        <v>72999.23</v>
      </c>
      <c r="VD11" s="188">
        <v>4960</v>
      </c>
      <c r="VE11" s="188">
        <v>38810.19</v>
      </c>
      <c r="VF11" s="188">
        <v>25805.64</v>
      </c>
      <c r="VG11" s="188">
        <v>2640</v>
      </c>
      <c r="VH11" s="188">
        <v>40085.389999999985</v>
      </c>
      <c r="VI11" s="188">
        <v>6247</v>
      </c>
      <c r="VJ11" s="188">
        <v>77728.95</v>
      </c>
      <c r="VK11" s="188">
        <v>4960</v>
      </c>
      <c r="VL11" s="188">
        <v>804133.38</v>
      </c>
      <c r="VM11" s="188">
        <v>4504</v>
      </c>
      <c r="VN11" s="188">
        <v>39218.520000000004</v>
      </c>
      <c r="VO11" s="188">
        <v>4666</v>
      </c>
      <c r="VP11" s="188">
        <v>90356.280000000028</v>
      </c>
      <c r="VQ11" s="188">
        <v>162096</v>
      </c>
      <c r="VR11" s="188">
        <v>28034</v>
      </c>
      <c r="VS11" s="188">
        <v>14002.5</v>
      </c>
      <c r="VT11" s="188">
        <v>33733</v>
      </c>
      <c r="VU11" s="188">
        <v>79387.25</v>
      </c>
      <c r="VV11" s="188">
        <v>2415.5</v>
      </c>
      <c r="VW11" s="188">
        <v>141015</v>
      </c>
      <c r="VX11" s="188">
        <v>10500</v>
      </c>
      <c r="VY11" s="188">
        <v>12484</v>
      </c>
      <c r="VZ11" s="188">
        <v>5608</v>
      </c>
      <c r="WA11" s="188">
        <v>5689722.5200000005</v>
      </c>
      <c r="WB11" s="188">
        <v>1467965.65</v>
      </c>
      <c r="WC11" s="188">
        <v>621238</v>
      </c>
      <c r="WD11" s="188">
        <v>107165.84</v>
      </c>
      <c r="WE11" s="188">
        <v>11145</v>
      </c>
      <c r="WF11" s="188">
        <v>95344.25</v>
      </c>
      <c r="WG11" s="188">
        <v>987220.5</v>
      </c>
      <c r="WH11" s="188">
        <v>190750.63</v>
      </c>
      <c r="WI11" s="188">
        <v>124897.28</v>
      </c>
      <c r="WJ11" s="188">
        <v>80324</v>
      </c>
      <c r="WK11" s="188">
        <v>26624</v>
      </c>
      <c r="WL11" s="188">
        <v>105275.11</v>
      </c>
      <c r="WM11" s="188">
        <v>27928</v>
      </c>
      <c r="WN11" s="188">
        <v>223969</v>
      </c>
      <c r="WO11" s="188">
        <v>8747</v>
      </c>
      <c r="WP11" s="188">
        <v>54571.61</v>
      </c>
      <c r="WQ11" s="188">
        <v>9286</v>
      </c>
      <c r="WR11" s="188">
        <v>200506.75</v>
      </c>
      <c r="WS11" s="188">
        <v>105225</v>
      </c>
      <c r="WT11" s="188">
        <v>427820</v>
      </c>
      <c r="WU11" s="188">
        <v>10139151.41</v>
      </c>
      <c r="WV11" s="188">
        <v>261561.90999999997</v>
      </c>
      <c r="WW11" s="188">
        <v>17463.59</v>
      </c>
      <c r="WX11" s="188">
        <v>10671.23</v>
      </c>
      <c r="WY11" s="188">
        <v>355679</v>
      </c>
      <c r="WZ11" s="188">
        <v>373.01</v>
      </c>
      <c r="XA11" s="188">
        <v>8290.24</v>
      </c>
      <c r="XB11" s="188">
        <v>13140</v>
      </c>
      <c r="XC11" s="188">
        <v>785146.48</v>
      </c>
      <c r="XD11" s="188">
        <v>25680.12</v>
      </c>
      <c r="XE11" s="188">
        <v>2711.09</v>
      </c>
      <c r="XF11" s="188">
        <v>10662.130000000001</v>
      </c>
      <c r="XG11" s="188">
        <v>36222.75</v>
      </c>
      <c r="XH11" s="188">
        <v>2116483.7700000005</v>
      </c>
      <c r="XI11" s="188">
        <v>26164</v>
      </c>
      <c r="XJ11" s="188">
        <v>192641</v>
      </c>
      <c r="XK11" s="188">
        <v>98314.4</v>
      </c>
      <c r="XL11" s="188">
        <v>43063.8</v>
      </c>
      <c r="XM11" s="188">
        <v>53286.8</v>
      </c>
      <c r="XN11" s="188">
        <v>42973.04</v>
      </c>
      <c r="XO11" s="188">
        <v>25033.57</v>
      </c>
      <c r="XP11" s="188">
        <v>16189.39</v>
      </c>
      <c r="XQ11" s="188">
        <v>45600.65</v>
      </c>
      <c r="XR11" s="188">
        <v>132835</v>
      </c>
      <c r="XS11" s="188">
        <v>15552.46</v>
      </c>
      <c r="XT11" s="188">
        <v>2472</v>
      </c>
      <c r="XU11" s="188">
        <v>1539</v>
      </c>
      <c r="XV11" s="188">
        <v>13254.23</v>
      </c>
      <c r="XW11" s="188">
        <v>0</v>
      </c>
      <c r="XX11" s="188">
        <v>9766.9</v>
      </c>
      <c r="XY11" s="188">
        <v>7099</v>
      </c>
      <c r="XZ11" s="188">
        <v>130</v>
      </c>
      <c r="YA11" s="188">
        <v>33837</v>
      </c>
      <c r="YB11" s="188">
        <v>25854</v>
      </c>
      <c r="YC11" s="188">
        <v>13277</v>
      </c>
      <c r="YD11" s="188">
        <v>16710.29</v>
      </c>
      <c r="YE11" s="188">
        <v>1699281.23</v>
      </c>
      <c r="YF11" s="188">
        <v>12069</v>
      </c>
      <c r="YG11" s="188">
        <v>93989.7</v>
      </c>
      <c r="YH11" s="188">
        <v>18537.82</v>
      </c>
      <c r="YI11" s="188">
        <v>590507</v>
      </c>
      <c r="YJ11" s="188">
        <v>19572</v>
      </c>
      <c r="YK11" s="188">
        <v>5150</v>
      </c>
      <c r="YL11" s="188">
        <v>0</v>
      </c>
      <c r="YM11" s="188">
        <v>75957</v>
      </c>
      <c r="YN11" s="188">
        <v>44475</v>
      </c>
      <c r="YO11" s="188">
        <v>37464.230000000003</v>
      </c>
      <c r="YP11" s="188">
        <v>23191.25</v>
      </c>
      <c r="YQ11" s="188">
        <v>3163.5</v>
      </c>
      <c r="YR11" s="188">
        <v>5849</v>
      </c>
      <c r="YS11" s="188">
        <v>19004</v>
      </c>
      <c r="YT11" s="188">
        <v>0</v>
      </c>
      <c r="YU11" s="188">
        <v>223</v>
      </c>
      <c r="YV11" s="188">
        <v>2801557.5</v>
      </c>
      <c r="YW11" s="188">
        <v>25584</v>
      </c>
      <c r="YX11" s="188">
        <v>50172</v>
      </c>
      <c r="YY11" s="188">
        <v>0</v>
      </c>
      <c r="YZ11" s="188">
        <v>61934</v>
      </c>
      <c r="ZA11" s="188">
        <v>7000</v>
      </c>
      <c r="ZB11" s="188">
        <v>54684</v>
      </c>
      <c r="ZC11" s="188">
        <v>430565.99999999994</v>
      </c>
      <c r="ZD11" s="188">
        <v>10379</v>
      </c>
      <c r="ZE11" s="188">
        <v>5466.75</v>
      </c>
      <c r="ZF11" s="188">
        <v>14464.18</v>
      </c>
      <c r="ZG11" s="188">
        <v>2354</v>
      </c>
      <c r="ZH11" s="188">
        <v>0</v>
      </c>
      <c r="ZI11" s="188">
        <v>21091</v>
      </c>
      <c r="ZJ11" s="188">
        <v>-310</v>
      </c>
      <c r="ZK11" s="188">
        <v>-17847.629999999997</v>
      </c>
      <c r="ZL11" s="188">
        <v>186584</v>
      </c>
      <c r="ZM11" s="188">
        <v>9073.880000000001</v>
      </c>
      <c r="ZN11" s="188">
        <v>120907.87</v>
      </c>
      <c r="ZO11" s="188">
        <v>122909.03</v>
      </c>
      <c r="ZP11" s="188">
        <v>70849.709999999992</v>
      </c>
      <c r="ZQ11" s="188">
        <v>1580</v>
      </c>
      <c r="ZR11" s="188">
        <v>34350</v>
      </c>
      <c r="ZS11" s="188">
        <v>50602.84</v>
      </c>
      <c r="ZT11" s="188">
        <v>16500</v>
      </c>
      <c r="ZU11" s="188">
        <v>10578.75</v>
      </c>
      <c r="ZV11" s="188">
        <v>12368</v>
      </c>
      <c r="ZW11" s="188">
        <v>50194.28</v>
      </c>
      <c r="ZX11" s="188">
        <v>440</v>
      </c>
      <c r="ZY11" s="188">
        <v>5688</v>
      </c>
      <c r="ZZ11" s="188">
        <v>17440.95</v>
      </c>
      <c r="AAA11" s="188">
        <v>-1276</v>
      </c>
      <c r="AAB11" s="188">
        <v>498968.89</v>
      </c>
      <c r="AAC11" s="188">
        <v>0</v>
      </c>
      <c r="AAD11" s="188">
        <v>5123.1000000000004</v>
      </c>
      <c r="AAE11" s="188">
        <v>8569</v>
      </c>
      <c r="AAF11" s="188">
        <v>22041</v>
      </c>
      <c r="AAG11" s="188">
        <v>1000</v>
      </c>
      <c r="AAH11" s="188">
        <v>88422.019999999975</v>
      </c>
      <c r="AAI11" s="188">
        <v>26749.25</v>
      </c>
      <c r="AAJ11" s="188">
        <v>139471.98000000001</v>
      </c>
      <c r="AAK11" s="188">
        <v>0</v>
      </c>
      <c r="AAL11" s="188">
        <v>24584.5</v>
      </c>
      <c r="AAM11" s="188">
        <v>5484</v>
      </c>
      <c r="AAN11" s="188">
        <v>10912</v>
      </c>
      <c r="AAO11" s="188">
        <v>227209.2300000001</v>
      </c>
      <c r="AAP11" s="188">
        <v>12532.5</v>
      </c>
      <c r="AAQ11" s="188">
        <v>53392</v>
      </c>
      <c r="AAR11" s="188">
        <v>3200</v>
      </c>
      <c r="AAS11" s="188">
        <v>8246.5</v>
      </c>
      <c r="AAT11" s="188">
        <v>0</v>
      </c>
      <c r="AAU11" s="188">
        <v>9240</v>
      </c>
      <c r="AAV11" s="188">
        <v>0</v>
      </c>
      <c r="AAW11" s="188">
        <v>37748</v>
      </c>
      <c r="AAX11" s="188">
        <v>114820</v>
      </c>
      <c r="AAY11" s="188">
        <v>0</v>
      </c>
      <c r="AAZ11" s="188">
        <v>0</v>
      </c>
      <c r="ABA11" s="188">
        <v>27200</v>
      </c>
      <c r="ABB11" s="188">
        <v>4190</v>
      </c>
      <c r="ABC11" s="188">
        <v>7060.4000000000015</v>
      </c>
      <c r="ABD11" s="188">
        <v>0</v>
      </c>
      <c r="ABE11" s="188">
        <v>8736.4500000000007</v>
      </c>
      <c r="ABF11" s="188">
        <v>0</v>
      </c>
      <c r="ABG11" s="188">
        <v>0</v>
      </c>
      <c r="ABH11" s="188">
        <v>68023</v>
      </c>
      <c r="ABI11" s="188">
        <v>90000</v>
      </c>
      <c r="ABJ11" s="188">
        <v>22000</v>
      </c>
      <c r="ABK11" s="188">
        <v>0</v>
      </c>
      <c r="ABL11" s="188">
        <v>4000</v>
      </c>
      <c r="ABM11" s="188">
        <v>4500</v>
      </c>
      <c r="ABN11" s="188">
        <v>0</v>
      </c>
      <c r="ABO11" s="188">
        <v>3948418.9000000004</v>
      </c>
      <c r="ABP11" s="188">
        <v>707778</v>
      </c>
      <c r="ABQ11" s="188">
        <v>165729.5</v>
      </c>
      <c r="ABR11" s="188">
        <v>369083.43</v>
      </c>
      <c r="ABS11" s="188">
        <v>808911</v>
      </c>
      <c r="ABT11" s="188">
        <v>94363</v>
      </c>
      <c r="ABU11" s="188">
        <v>1834508.6800000002</v>
      </c>
      <c r="ABV11" s="188">
        <v>703187.14</v>
      </c>
      <c r="ABW11" s="188">
        <v>41583</v>
      </c>
      <c r="ABX11" s="188">
        <v>22007154.380000003</v>
      </c>
      <c r="ABY11" s="188">
        <v>5814949.7000000002</v>
      </c>
      <c r="ABZ11" s="188">
        <v>5190385.5100000007</v>
      </c>
      <c r="ACA11" s="188">
        <v>673888.7</v>
      </c>
      <c r="ACB11" s="188">
        <v>2160095.65</v>
      </c>
      <c r="ACC11" s="188">
        <v>3880174.7199999997</v>
      </c>
      <c r="ACD11" s="188">
        <v>695166.99</v>
      </c>
      <c r="ACE11" s="188">
        <v>1356675.7</v>
      </c>
      <c r="ACF11" s="188">
        <v>547035.9</v>
      </c>
      <c r="ACG11" s="188">
        <v>1625834.81</v>
      </c>
      <c r="ACH11" s="188">
        <v>1004123.75</v>
      </c>
      <c r="ACI11" s="188">
        <v>3490134.3499999996</v>
      </c>
      <c r="ACJ11" s="188">
        <v>66121.7</v>
      </c>
      <c r="ACK11" s="188">
        <v>24523.7</v>
      </c>
      <c r="ACL11" s="188">
        <v>713486.3</v>
      </c>
      <c r="ACM11" s="188">
        <v>19500</v>
      </c>
      <c r="ACN11" s="188">
        <v>19049.25</v>
      </c>
      <c r="ACO11" s="188">
        <v>142816.24</v>
      </c>
      <c r="ACP11" s="188">
        <v>1243761.1400000001</v>
      </c>
      <c r="ACQ11" s="188">
        <v>1098022.6000000001</v>
      </c>
      <c r="ACR11" s="188">
        <v>197939</v>
      </c>
      <c r="ACS11" s="188">
        <v>1376808.95</v>
      </c>
      <c r="ACT11" s="188">
        <v>71330</v>
      </c>
      <c r="ACU11" s="188">
        <v>23700</v>
      </c>
      <c r="ACV11" s="188">
        <v>4097866.97</v>
      </c>
      <c r="ACW11" s="188">
        <v>4019924.6999999997</v>
      </c>
      <c r="ACX11" s="188">
        <v>343016.72000000003</v>
      </c>
      <c r="ACY11" s="188">
        <v>55896</v>
      </c>
      <c r="ACZ11" s="188">
        <v>88387</v>
      </c>
      <c r="ADA11" s="188">
        <v>19269</v>
      </c>
      <c r="ADB11" s="188">
        <v>0</v>
      </c>
      <c r="ADC11" s="188">
        <v>0</v>
      </c>
      <c r="ADD11" s="188">
        <v>0</v>
      </c>
      <c r="ADE11" s="188">
        <v>0</v>
      </c>
      <c r="ADF11" s="188">
        <v>5950499.9199999999</v>
      </c>
      <c r="ADG11" s="188">
        <v>15378261.59</v>
      </c>
      <c r="ADH11" s="188">
        <v>923827</v>
      </c>
      <c r="ADI11" s="188">
        <v>421136.44999999995</v>
      </c>
      <c r="ADJ11" s="188">
        <v>3842567.95</v>
      </c>
      <c r="ADK11" s="188">
        <v>1040057</v>
      </c>
      <c r="ADL11" s="188">
        <v>2548329.59</v>
      </c>
      <c r="ADM11" s="188">
        <v>596641.65</v>
      </c>
      <c r="ADN11" s="188">
        <v>900652</v>
      </c>
      <c r="ADO11" s="188">
        <v>36776866.109999999</v>
      </c>
      <c r="ADP11" s="188">
        <v>5565081.2400000002</v>
      </c>
      <c r="ADQ11" s="188">
        <v>4158461.36</v>
      </c>
      <c r="ADR11" s="188">
        <v>79188.81</v>
      </c>
      <c r="ADS11" s="188">
        <v>38906354.899999999</v>
      </c>
      <c r="ADT11" s="188">
        <v>1293392.32</v>
      </c>
      <c r="ADU11" s="188">
        <v>468428.84</v>
      </c>
      <c r="ADV11" s="188">
        <v>2970887.7</v>
      </c>
      <c r="ADW11" s="188">
        <v>425572</v>
      </c>
      <c r="ADX11" s="188">
        <v>421466.22</v>
      </c>
      <c r="ADY11" s="188">
        <v>33676921.32</v>
      </c>
      <c r="ADZ11" s="188">
        <v>11907941.480000002</v>
      </c>
      <c r="AEA11" s="188">
        <v>2264216.2000000002</v>
      </c>
      <c r="AEB11" s="188">
        <v>2840810.98</v>
      </c>
      <c r="AEC11" s="188">
        <v>3963335.22</v>
      </c>
      <c r="AED11" s="188">
        <v>3781047.5100000002</v>
      </c>
      <c r="AEE11" s="188">
        <v>1577744.19</v>
      </c>
      <c r="AEF11" s="188">
        <v>714837</v>
      </c>
      <c r="AEG11" s="188">
        <v>641341.62</v>
      </c>
      <c r="AEH11" s="188">
        <v>892778.52</v>
      </c>
      <c r="AEI11" s="188">
        <v>3629705.3499999996</v>
      </c>
      <c r="AEJ11" s="188">
        <v>560198.75</v>
      </c>
      <c r="AEK11" s="188">
        <v>802949.2</v>
      </c>
      <c r="AEL11" s="188">
        <v>1602960.39</v>
      </c>
      <c r="AEM11" s="188">
        <v>459495.89</v>
      </c>
      <c r="AEN11" s="188">
        <v>1576311.7</v>
      </c>
      <c r="AEO11" s="188">
        <v>512201.35</v>
      </c>
      <c r="AEP11" s="188">
        <v>618231.72</v>
      </c>
      <c r="AEQ11" s="188">
        <v>1777247.1500000001</v>
      </c>
      <c r="AER11" s="188">
        <v>21730021.350000001</v>
      </c>
      <c r="AES11" s="188">
        <v>1071305.25</v>
      </c>
      <c r="AET11" s="188">
        <v>1017982.4900000001</v>
      </c>
      <c r="AEU11" s="188">
        <v>173227.04</v>
      </c>
      <c r="AEV11" s="188">
        <v>263562.34999999998</v>
      </c>
      <c r="AEW11" s="188">
        <v>330341</v>
      </c>
      <c r="AEX11" s="188">
        <v>557917</v>
      </c>
      <c r="AEY11" s="188">
        <v>144008</v>
      </c>
      <c r="AEZ11" s="188">
        <v>187472.9</v>
      </c>
      <c r="AFA11" s="188">
        <v>96263.5</v>
      </c>
      <c r="AFB11" s="188">
        <v>21982</v>
      </c>
      <c r="AFC11" s="188">
        <v>822207.53</v>
      </c>
      <c r="AFD11" s="188">
        <v>592913.07999999996</v>
      </c>
      <c r="AFE11" s="188">
        <v>206353.51</v>
      </c>
      <c r="AFF11" s="188">
        <v>13000</v>
      </c>
      <c r="AFG11" s="188">
        <v>4508.3100000000004</v>
      </c>
      <c r="AFH11" s="188">
        <v>224284.57</v>
      </c>
      <c r="AFI11" s="188">
        <v>412</v>
      </c>
      <c r="AFJ11" s="188">
        <v>2737.39</v>
      </c>
      <c r="AFK11" s="188">
        <v>206</v>
      </c>
      <c r="AFL11" s="188">
        <v>39360</v>
      </c>
      <c r="AFM11" s="188">
        <v>5600</v>
      </c>
      <c r="AFN11" s="188">
        <v>0</v>
      </c>
      <c r="AFO11" s="188">
        <v>4267</v>
      </c>
      <c r="AFP11" s="188">
        <v>7119806.5</v>
      </c>
      <c r="AFQ11" s="188">
        <v>138630</v>
      </c>
      <c r="AFR11" s="188">
        <v>155022</v>
      </c>
      <c r="AFS11" s="188">
        <v>83195.5</v>
      </c>
      <c r="AFT11" s="188">
        <v>0</v>
      </c>
      <c r="AFU11" s="188">
        <v>155</v>
      </c>
      <c r="AFV11" s="188">
        <v>0</v>
      </c>
      <c r="AFW11" s="188">
        <v>621615</v>
      </c>
      <c r="AFX11" s="188">
        <v>15938.5</v>
      </c>
      <c r="AFY11" s="188">
        <v>0</v>
      </c>
      <c r="AFZ11" s="188">
        <v>77197.679999999993</v>
      </c>
      <c r="AGA11" s="188">
        <v>0</v>
      </c>
      <c r="AGB11" s="188">
        <v>300962.7</v>
      </c>
      <c r="AGC11" s="188">
        <v>2500</v>
      </c>
      <c r="AGD11" s="188">
        <v>0</v>
      </c>
      <c r="AGE11" s="188">
        <v>4500</v>
      </c>
      <c r="AGF11" s="188">
        <v>0</v>
      </c>
      <c r="AGG11" s="188">
        <v>7276</v>
      </c>
      <c r="AGH11" s="188">
        <v>3779</v>
      </c>
      <c r="AGI11" s="188">
        <v>12407</v>
      </c>
      <c r="AGJ11" s="188">
        <v>0</v>
      </c>
      <c r="AGK11" s="188">
        <v>18794.25</v>
      </c>
      <c r="AGL11" s="188">
        <v>43750</v>
      </c>
      <c r="AGM11" s="188">
        <v>728317.67</v>
      </c>
      <c r="AGN11" s="188">
        <v>134218.07</v>
      </c>
      <c r="AGO11" s="188">
        <v>15056.09</v>
      </c>
      <c r="AGP11" s="188">
        <v>25684</v>
      </c>
      <c r="AGQ11" s="188">
        <v>36425</v>
      </c>
      <c r="AGR11" s="188">
        <v>4354</v>
      </c>
      <c r="AGS11" s="188">
        <v>71643</v>
      </c>
      <c r="AGT11" s="188">
        <v>0</v>
      </c>
      <c r="AGU11" s="188">
        <v>12391868.619999999</v>
      </c>
      <c r="AGV11" s="188">
        <v>4336146.96</v>
      </c>
      <c r="AGW11" s="188">
        <v>6891</v>
      </c>
      <c r="AGX11" s="188">
        <v>857055.4</v>
      </c>
      <c r="AGY11" s="188">
        <v>1786111.78</v>
      </c>
      <c r="AGZ11" s="188">
        <v>655716.65</v>
      </c>
      <c r="AHA11" s="188">
        <v>140352.43</v>
      </c>
      <c r="AHB11" s="188">
        <v>56524</v>
      </c>
      <c r="AHC11" s="188">
        <v>0</v>
      </c>
      <c r="AHD11" s="188">
        <v>547793.39</v>
      </c>
      <c r="AHE11" s="188">
        <v>1567154.12</v>
      </c>
      <c r="AHF11" s="188">
        <v>99780.4</v>
      </c>
      <c r="AHG11" s="188">
        <v>43739</v>
      </c>
      <c r="AHH11" s="188">
        <v>524730.06999999995</v>
      </c>
      <c r="AHI11" s="188">
        <v>661459.32000000007</v>
      </c>
      <c r="AHJ11" s="188">
        <v>-284688.33999999997</v>
      </c>
      <c r="AHK11" s="188">
        <v>448531.3</v>
      </c>
      <c r="AHL11" s="188">
        <v>853533.97999999986</v>
      </c>
      <c r="AHM11" s="188">
        <v>18720</v>
      </c>
      <c r="AHN11" s="188">
        <v>53765.2</v>
      </c>
      <c r="AHO11" s="188">
        <v>117400</v>
      </c>
      <c r="AHP11" s="188">
        <v>771187</v>
      </c>
      <c r="AHQ11" s="222">
        <v>44656</v>
      </c>
      <c r="AHR11" s="264">
        <v>67449</v>
      </c>
      <c r="AHS11" s="222">
        <v>1429973950.6100001</v>
      </c>
      <c r="AHT11" s="184" t="b">
        <f t="shared" si="0"/>
        <v>1</v>
      </c>
      <c r="AHU11" s="184" t="s">
        <v>10</v>
      </c>
    </row>
    <row r="12" spans="2:905" ht="23.5" customHeight="1">
      <c r="B12" s="183" t="s">
        <v>12</v>
      </c>
      <c r="C12" s="184" t="s">
        <v>13</v>
      </c>
      <c r="D12" s="188">
        <v>429077531.19999993</v>
      </c>
      <c r="E12" s="188">
        <v>7428335.6500000004</v>
      </c>
      <c r="F12" s="188">
        <v>13427727.35</v>
      </c>
      <c r="G12" s="188">
        <v>1564603.22</v>
      </c>
      <c r="H12" s="188">
        <v>39185309.630000003</v>
      </c>
      <c r="I12" s="188">
        <v>20960922.499999996</v>
      </c>
      <c r="J12" s="188">
        <v>106620428.58</v>
      </c>
      <c r="K12" s="188">
        <v>9775401.8800000008</v>
      </c>
      <c r="L12" s="188">
        <v>8634413.5099999979</v>
      </c>
      <c r="M12" s="188">
        <v>7223659.1800000006</v>
      </c>
      <c r="N12" s="188">
        <v>3692085.5</v>
      </c>
      <c r="O12" s="188">
        <v>5004816.1100000003</v>
      </c>
      <c r="P12" s="188">
        <v>24706620.43</v>
      </c>
      <c r="Q12" s="188">
        <v>2523612.02</v>
      </c>
      <c r="R12" s="188">
        <v>2151747.77</v>
      </c>
      <c r="S12" s="188">
        <v>13580926.879999999</v>
      </c>
      <c r="T12" s="188">
        <v>22129365.579999998</v>
      </c>
      <c r="U12" s="188">
        <v>1658638.5</v>
      </c>
      <c r="V12" s="188">
        <v>283681780.74000007</v>
      </c>
      <c r="W12" s="188">
        <v>39106468.329999998</v>
      </c>
      <c r="X12" s="188">
        <v>3146609.5799999996</v>
      </c>
      <c r="Y12" s="188">
        <v>37568934.379999995</v>
      </c>
      <c r="Z12" s="188">
        <v>9927596.1899999995</v>
      </c>
      <c r="AA12" s="188">
        <v>20027419.800000001</v>
      </c>
      <c r="AB12" s="188">
        <v>4921068.91</v>
      </c>
      <c r="AC12" s="188">
        <v>99567034.110000014</v>
      </c>
      <c r="AD12" s="188">
        <v>31411461.390000001</v>
      </c>
      <c r="AE12" s="188">
        <v>4714227.45</v>
      </c>
      <c r="AF12" s="188">
        <v>43874188.090000004</v>
      </c>
      <c r="AG12" s="188">
        <v>7744555.9500000002</v>
      </c>
      <c r="AH12" s="188">
        <v>101387156.95</v>
      </c>
      <c r="AI12" s="188">
        <v>24808562.279999997</v>
      </c>
      <c r="AJ12" s="188">
        <v>8769214.5199999996</v>
      </c>
      <c r="AK12" s="188">
        <v>2674442.0700000003</v>
      </c>
      <c r="AL12" s="188">
        <v>3506483.3</v>
      </c>
      <c r="AM12" s="188">
        <v>13089400.890000001</v>
      </c>
      <c r="AN12" s="188">
        <v>19570958.259999998</v>
      </c>
      <c r="AO12" s="188">
        <v>19654994.380000003</v>
      </c>
      <c r="AP12" s="188">
        <v>4653238.37</v>
      </c>
      <c r="AQ12" s="188">
        <v>4142367.5100000002</v>
      </c>
      <c r="AR12" s="188">
        <v>2287731.9900000002</v>
      </c>
      <c r="AS12" s="188">
        <v>1446418.11</v>
      </c>
      <c r="AT12" s="188">
        <v>125248333.26000002</v>
      </c>
      <c r="AU12" s="188">
        <v>915348.53</v>
      </c>
      <c r="AV12" s="188">
        <v>1090442.06</v>
      </c>
      <c r="AW12" s="188">
        <v>1987566.27</v>
      </c>
      <c r="AX12" s="188">
        <v>4731689.8599999994</v>
      </c>
      <c r="AY12" s="188">
        <v>6902078.080000001</v>
      </c>
      <c r="AZ12" s="188">
        <v>1471009.77</v>
      </c>
      <c r="BA12" s="188">
        <v>2391545.7399999998</v>
      </c>
      <c r="BB12" s="188">
        <v>1104301</v>
      </c>
      <c r="BC12" s="188">
        <v>1402968.4400000002</v>
      </c>
      <c r="BD12" s="188">
        <v>1026860.75</v>
      </c>
      <c r="BE12" s="188">
        <v>1731371.9599999997</v>
      </c>
      <c r="BF12" s="188">
        <v>22151502.490000002</v>
      </c>
      <c r="BG12" s="188">
        <v>710815.14</v>
      </c>
      <c r="BH12" s="188">
        <v>631313.59000000008</v>
      </c>
      <c r="BI12" s="188">
        <v>99448513.50999999</v>
      </c>
      <c r="BJ12" s="188">
        <v>52957956.449999996</v>
      </c>
      <c r="BK12" s="188">
        <v>7591080.1600000001</v>
      </c>
      <c r="BL12" s="188">
        <v>3022742.5700000003</v>
      </c>
      <c r="BM12" s="188">
        <v>3766027.0999999996</v>
      </c>
      <c r="BN12" s="188">
        <v>2506574.0299999998</v>
      </c>
      <c r="BO12" s="188">
        <v>5493974.25</v>
      </c>
      <c r="BP12" s="188">
        <v>572045</v>
      </c>
      <c r="BQ12" s="188">
        <v>275684.59999999998</v>
      </c>
      <c r="BR12" s="188">
        <v>92714288.680000007</v>
      </c>
      <c r="BS12" s="188">
        <v>2323299.33</v>
      </c>
      <c r="BT12" s="188">
        <v>2369775.14</v>
      </c>
      <c r="BU12" s="188">
        <v>5220670.3900000015</v>
      </c>
      <c r="BV12" s="188">
        <v>2421235.2999999998</v>
      </c>
      <c r="BW12" s="188">
        <v>2081198.7600000005</v>
      </c>
      <c r="BX12" s="188">
        <v>951193.25</v>
      </c>
      <c r="BY12" s="188">
        <v>2902984.21</v>
      </c>
      <c r="BZ12" s="188">
        <v>86715429.489999995</v>
      </c>
      <c r="CA12" s="188">
        <v>5074740.76</v>
      </c>
      <c r="CB12" s="188">
        <v>18348619.350000001</v>
      </c>
      <c r="CC12" s="188">
        <v>16690669.059999999</v>
      </c>
      <c r="CD12" s="188">
        <v>1457598.56</v>
      </c>
      <c r="CE12" s="188">
        <v>2684752.84</v>
      </c>
      <c r="CF12" s="188">
        <v>9592781.4100000001</v>
      </c>
      <c r="CG12" s="188">
        <v>243518070.14000002</v>
      </c>
      <c r="CH12" s="188">
        <v>4235511.76</v>
      </c>
      <c r="CI12" s="188">
        <v>26051770.93</v>
      </c>
      <c r="CJ12" s="188">
        <v>1492285.5</v>
      </c>
      <c r="CK12" s="188">
        <v>2884306.5100000002</v>
      </c>
      <c r="CL12" s="188">
        <v>1190982</v>
      </c>
      <c r="CM12" s="188">
        <v>2007246.2799999998</v>
      </c>
      <c r="CN12" s="188">
        <v>7553016.4100000001</v>
      </c>
      <c r="CO12" s="188">
        <v>600011.34</v>
      </c>
      <c r="CP12" s="188">
        <v>1505936.75</v>
      </c>
      <c r="CQ12" s="188">
        <v>1287685.8</v>
      </c>
      <c r="CR12" s="188">
        <v>4027143.6</v>
      </c>
      <c r="CS12" s="188">
        <v>1117712.55</v>
      </c>
      <c r="CT12" s="188">
        <v>124022532.13</v>
      </c>
      <c r="CU12" s="188">
        <v>3735267.13</v>
      </c>
      <c r="CV12" s="188">
        <v>3103904.06</v>
      </c>
      <c r="CW12" s="188">
        <v>5511373.0900000008</v>
      </c>
      <c r="CX12" s="188">
        <v>894095.77</v>
      </c>
      <c r="CY12" s="188">
        <v>12833421.029999999</v>
      </c>
      <c r="CZ12" s="188">
        <v>3911381.83</v>
      </c>
      <c r="DA12" s="188">
        <v>1649434.51</v>
      </c>
      <c r="DB12" s="188">
        <v>74426161.639999986</v>
      </c>
      <c r="DC12" s="188">
        <v>212327142.60000005</v>
      </c>
      <c r="DD12" s="188">
        <v>15294075.619999999</v>
      </c>
      <c r="DE12" s="188">
        <v>7153076.5800000001</v>
      </c>
      <c r="DF12" s="188">
        <v>29918164.920000002</v>
      </c>
      <c r="DG12" s="188">
        <v>36311281.019999988</v>
      </c>
      <c r="DH12" s="188">
        <v>31461820.800000001</v>
      </c>
      <c r="DI12" s="188">
        <v>46094891.690000005</v>
      </c>
      <c r="DJ12" s="188">
        <v>3910064.61</v>
      </c>
      <c r="DK12" s="188">
        <v>307084326.88000005</v>
      </c>
      <c r="DL12" s="188">
        <v>4928812.0399999991</v>
      </c>
      <c r="DM12" s="188">
        <v>4034506.63</v>
      </c>
      <c r="DN12" s="188">
        <v>3923184.77</v>
      </c>
      <c r="DO12" s="188">
        <v>9950947.0899999999</v>
      </c>
      <c r="DP12" s="188">
        <v>3693898.59</v>
      </c>
      <c r="DQ12" s="188">
        <v>12613611.020000001</v>
      </c>
      <c r="DR12" s="188">
        <v>3830163.9099999997</v>
      </c>
      <c r="DS12" s="188">
        <v>9237819.2400000021</v>
      </c>
      <c r="DT12" s="188">
        <v>65213288.57</v>
      </c>
      <c r="DU12" s="188">
        <v>5781017.4199999999</v>
      </c>
      <c r="DV12" s="188">
        <v>27463192.429999996</v>
      </c>
      <c r="DW12" s="188">
        <v>27726235.290000003</v>
      </c>
      <c r="DX12" s="188">
        <v>4283185.88</v>
      </c>
      <c r="DY12" s="188">
        <v>5910799.6699999999</v>
      </c>
      <c r="DZ12" s="188">
        <v>10095384.73</v>
      </c>
      <c r="EA12" s="188">
        <v>2022375.42</v>
      </c>
      <c r="EB12" s="188">
        <v>2129107.1000000006</v>
      </c>
      <c r="EC12" s="188">
        <v>5370814.0699999994</v>
      </c>
      <c r="ED12" s="188">
        <v>11537339.460000001</v>
      </c>
      <c r="EE12" s="188">
        <v>50583546.759999998</v>
      </c>
      <c r="EF12" s="188">
        <v>47986267.939999998</v>
      </c>
      <c r="EG12" s="188">
        <v>2208390.62</v>
      </c>
      <c r="EH12" s="188">
        <v>4085613.6</v>
      </c>
      <c r="EI12" s="188">
        <v>2174222.92</v>
      </c>
      <c r="EJ12" s="188">
        <v>8311153.2799999993</v>
      </c>
      <c r="EK12" s="188">
        <v>16201462.319999998</v>
      </c>
      <c r="EL12" s="188">
        <v>1817353.58</v>
      </c>
      <c r="EM12" s="188">
        <v>1847806.8900000001</v>
      </c>
      <c r="EN12" s="188">
        <v>116943256.19</v>
      </c>
      <c r="EO12" s="188">
        <v>4121835.63</v>
      </c>
      <c r="EP12" s="188">
        <v>3841538.98</v>
      </c>
      <c r="EQ12" s="188">
        <v>3734429.56</v>
      </c>
      <c r="ER12" s="188">
        <v>1249303.72</v>
      </c>
      <c r="ES12" s="188">
        <v>1694454.55</v>
      </c>
      <c r="ET12" s="188">
        <v>5434492.6400000006</v>
      </c>
      <c r="EU12" s="188">
        <v>7164900.6699999999</v>
      </c>
      <c r="EV12" s="188">
        <v>1817302.39</v>
      </c>
      <c r="EW12" s="188">
        <v>109616537.7</v>
      </c>
      <c r="EX12" s="188">
        <v>967020.38</v>
      </c>
      <c r="EY12" s="188">
        <v>2490580.9200000004</v>
      </c>
      <c r="EZ12" s="188">
        <v>3812819.29</v>
      </c>
      <c r="FA12" s="188">
        <v>7764524.3399999999</v>
      </c>
      <c r="FB12" s="188">
        <v>6095720.0700000003</v>
      </c>
      <c r="FC12" s="188">
        <v>4390581.09</v>
      </c>
      <c r="FD12" s="188">
        <v>2556629</v>
      </c>
      <c r="FE12" s="188">
        <v>2101724.9900000002</v>
      </c>
      <c r="FF12" s="188">
        <v>1581934</v>
      </c>
      <c r="FG12" s="188">
        <v>2323271.54</v>
      </c>
      <c r="FH12" s="188">
        <v>1098342.31</v>
      </c>
      <c r="FI12" s="188">
        <v>34741251.829999998</v>
      </c>
      <c r="FJ12" s="188">
        <v>2094637.45</v>
      </c>
      <c r="FK12" s="188">
        <v>1592439.4300000002</v>
      </c>
      <c r="FL12" s="188">
        <v>2197560.1000000006</v>
      </c>
      <c r="FM12" s="188">
        <v>12607508.26</v>
      </c>
      <c r="FN12" s="188">
        <v>2942655.0700000003</v>
      </c>
      <c r="FO12" s="188">
        <v>1043941.75</v>
      </c>
      <c r="FP12" s="188">
        <v>158572</v>
      </c>
      <c r="FQ12" s="188">
        <v>175771348.12</v>
      </c>
      <c r="FR12" s="188">
        <v>2164072.5</v>
      </c>
      <c r="FS12" s="188">
        <v>5586540.0999999996</v>
      </c>
      <c r="FT12" s="188">
        <v>4722967.88</v>
      </c>
      <c r="FU12" s="188">
        <v>5044059.99</v>
      </c>
      <c r="FV12" s="188">
        <v>2607119.9500000002</v>
      </c>
      <c r="FW12" s="188">
        <v>7993516.7699999996</v>
      </c>
      <c r="FX12" s="188">
        <v>3305193.63</v>
      </c>
      <c r="FY12" s="188">
        <v>3092597.14</v>
      </c>
      <c r="FZ12" s="188">
        <v>2639644.02</v>
      </c>
      <c r="GA12" s="188">
        <v>5928338.0099999988</v>
      </c>
      <c r="GB12" s="188">
        <v>2663612.21</v>
      </c>
      <c r="GC12" s="188">
        <v>1501081.41</v>
      </c>
      <c r="GD12" s="188">
        <v>1074842</v>
      </c>
      <c r="GE12" s="188">
        <v>69832583.659999996</v>
      </c>
      <c r="GF12" s="188">
        <v>2656333.7600000002</v>
      </c>
      <c r="GG12" s="188">
        <v>1774608.5699999998</v>
      </c>
      <c r="GH12" s="188">
        <v>8738261.0899999999</v>
      </c>
      <c r="GI12" s="188">
        <v>3542465.7199999997</v>
      </c>
      <c r="GJ12" s="188">
        <v>3045603.12</v>
      </c>
      <c r="GK12" s="188">
        <v>3456518.5900000003</v>
      </c>
      <c r="GL12" s="188">
        <v>15645662.540000001</v>
      </c>
      <c r="GM12" s="188">
        <v>2533869.58</v>
      </c>
      <c r="GN12" s="188">
        <v>1382614.1400000001</v>
      </c>
      <c r="GO12" s="188">
        <v>842397</v>
      </c>
      <c r="GP12" s="188">
        <v>864101.75</v>
      </c>
      <c r="GQ12" s="188">
        <v>50357474.470000006</v>
      </c>
      <c r="GR12" s="188">
        <v>8081283.9100000001</v>
      </c>
      <c r="GS12" s="188">
        <v>2138629.1200000001</v>
      </c>
      <c r="GT12" s="188">
        <v>12614578.199999999</v>
      </c>
      <c r="GU12" s="188">
        <v>383762.5</v>
      </c>
      <c r="GV12" s="188">
        <v>2533221.8200000003</v>
      </c>
      <c r="GW12" s="188">
        <v>3724925.36</v>
      </c>
      <c r="GX12" s="188">
        <v>1431812.8</v>
      </c>
      <c r="GY12" s="188">
        <v>89466947.920000017</v>
      </c>
      <c r="GZ12" s="188">
        <v>1041577.89</v>
      </c>
      <c r="HA12" s="188">
        <v>12156592.760000002</v>
      </c>
      <c r="HB12" s="188">
        <v>4555552.8299999991</v>
      </c>
      <c r="HC12" s="188">
        <v>313332735.06999999</v>
      </c>
      <c r="HD12" s="188">
        <v>71641554.50999999</v>
      </c>
      <c r="HE12" s="188">
        <v>32747553.189999998</v>
      </c>
      <c r="HF12" s="188">
        <v>58746661.619999997</v>
      </c>
      <c r="HG12" s="188">
        <v>23954136.780000001</v>
      </c>
      <c r="HH12" s="188">
        <v>42289125.130000003</v>
      </c>
      <c r="HI12" s="188">
        <v>12557228.25</v>
      </c>
      <c r="HJ12" s="188">
        <v>200820367.41999999</v>
      </c>
      <c r="HK12" s="188">
        <v>9846083.9700000007</v>
      </c>
      <c r="HL12" s="188">
        <v>27623500.489999998</v>
      </c>
      <c r="HM12" s="188">
        <v>6466627.8499999996</v>
      </c>
      <c r="HN12" s="188">
        <v>13903877.08</v>
      </c>
      <c r="HO12" s="188">
        <v>75408080</v>
      </c>
      <c r="HP12" s="188">
        <v>11928733.059999999</v>
      </c>
      <c r="HQ12" s="188">
        <v>26501525.859999999</v>
      </c>
      <c r="HR12" s="188">
        <v>200253213.74000001</v>
      </c>
      <c r="HS12" s="188">
        <v>28477489.979999997</v>
      </c>
      <c r="HT12" s="188">
        <v>3637941.8</v>
      </c>
      <c r="HU12" s="188">
        <v>6427915.6700000009</v>
      </c>
      <c r="HV12" s="188">
        <v>4548583.5600000005</v>
      </c>
      <c r="HW12" s="188">
        <v>1330236.6300000001</v>
      </c>
      <c r="HX12" s="188">
        <v>22373579.809999999</v>
      </c>
      <c r="HY12" s="188">
        <v>4536674.3499999996</v>
      </c>
      <c r="HZ12" s="188">
        <v>3647205.29</v>
      </c>
      <c r="IA12" s="188">
        <v>3361047.99</v>
      </c>
      <c r="IB12" s="188">
        <v>4950021.54</v>
      </c>
      <c r="IC12" s="188">
        <v>12194292.050000001</v>
      </c>
      <c r="ID12" s="188">
        <v>963255.5</v>
      </c>
      <c r="IE12" s="188">
        <v>14171379.840000002</v>
      </c>
      <c r="IF12" s="188">
        <v>1752783.23</v>
      </c>
      <c r="IG12" s="188">
        <v>1464263.45</v>
      </c>
      <c r="IH12" s="188">
        <v>66406616.689999998</v>
      </c>
      <c r="II12" s="188">
        <v>16398311.32</v>
      </c>
      <c r="IJ12" s="188">
        <v>9693426.4199999999</v>
      </c>
      <c r="IK12" s="188">
        <v>6809978.3399999999</v>
      </c>
      <c r="IL12" s="188">
        <v>20881533.220000003</v>
      </c>
      <c r="IM12" s="188">
        <v>5647543.9299999997</v>
      </c>
      <c r="IN12" s="188">
        <v>2952794.77</v>
      </c>
      <c r="IO12" s="188">
        <v>1641691.62</v>
      </c>
      <c r="IP12" s="188">
        <v>2605378.85</v>
      </c>
      <c r="IQ12" s="188">
        <v>1321052.98</v>
      </c>
      <c r="IR12" s="188">
        <v>3402955.47</v>
      </c>
      <c r="IS12" s="188">
        <v>216063328.52000001</v>
      </c>
      <c r="IT12" s="188">
        <v>54780541.960000001</v>
      </c>
      <c r="IU12" s="188">
        <v>19890580.259999998</v>
      </c>
      <c r="IV12" s="188">
        <v>13665807.73</v>
      </c>
      <c r="IW12" s="188">
        <v>6374532.7699999996</v>
      </c>
      <c r="IX12" s="188">
        <v>2356348.2400000002</v>
      </c>
      <c r="IY12" s="188">
        <v>2128989</v>
      </c>
      <c r="IZ12" s="188">
        <v>791442.13</v>
      </c>
      <c r="JA12" s="188">
        <v>2346275.89</v>
      </c>
      <c r="JB12" s="188">
        <v>4716157.2</v>
      </c>
      <c r="JC12" s="188">
        <v>3880619</v>
      </c>
      <c r="JD12" s="188">
        <v>3188048.5</v>
      </c>
      <c r="JE12" s="188">
        <v>84049797.889999986</v>
      </c>
      <c r="JF12" s="188">
        <v>12767135.26</v>
      </c>
      <c r="JG12" s="188">
        <v>3531518.26</v>
      </c>
      <c r="JH12" s="188">
        <v>876337.25</v>
      </c>
      <c r="JI12" s="188">
        <v>1413476.35</v>
      </c>
      <c r="JJ12" s="188">
        <v>1281069.95</v>
      </c>
      <c r="JK12" s="188">
        <v>82576850.640000001</v>
      </c>
      <c r="JL12" s="188">
        <v>2385599.08</v>
      </c>
      <c r="JM12" s="188">
        <v>8304684.7599999998</v>
      </c>
      <c r="JN12" s="188">
        <v>16386323.300000001</v>
      </c>
      <c r="JO12" s="188">
        <v>2422995</v>
      </c>
      <c r="JP12" s="188">
        <v>10353095.18</v>
      </c>
      <c r="JQ12" s="188">
        <v>1386253.52</v>
      </c>
      <c r="JR12" s="188">
        <v>171315458.66000003</v>
      </c>
      <c r="JS12" s="188">
        <v>70334235.769999996</v>
      </c>
      <c r="JT12" s="188">
        <v>13224043.399999999</v>
      </c>
      <c r="JU12" s="188">
        <v>6838923.0099999998</v>
      </c>
      <c r="JV12" s="188">
        <v>8003025.3099999996</v>
      </c>
      <c r="JW12" s="188">
        <v>2028994.5299999998</v>
      </c>
      <c r="JX12" s="188">
        <v>28779698.100000005</v>
      </c>
      <c r="JY12" s="188">
        <v>40478835.450000003</v>
      </c>
      <c r="JZ12" s="188">
        <v>25153831.59</v>
      </c>
      <c r="KA12" s="188">
        <v>9159595.0499999989</v>
      </c>
      <c r="KB12" s="188">
        <v>6159890.7700000014</v>
      </c>
      <c r="KC12" s="188">
        <v>5354919.0599999996</v>
      </c>
      <c r="KD12" s="188">
        <v>1693213.1</v>
      </c>
      <c r="KE12" s="188">
        <v>1263252.67</v>
      </c>
      <c r="KF12" s="188">
        <v>1890697.4400000002</v>
      </c>
      <c r="KG12" s="188">
        <v>3547763.5999999996</v>
      </c>
      <c r="KH12" s="188">
        <v>432537359.77999997</v>
      </c>
      <c r="KI12" s="188">
        <v>14445166.17</v>
      </c>
      <c r="KJ12" s="188">
        <v>9523047.5999999978</v>
      </c>
      <c r="KK12" s="188">
        <v>12412959.34</v>
      </c>
      <c r="KL12" s="188">
        <v>8864599.0099999998</v>
      </c>
      <c r="KM12" s="188">
        <v>6995670.9499999993</v>
      </c>
      <c r="KN12" s="188">
        <v>64797294.559999995</v>
      </c>
      <c r="KO12" s="188">
        <v>14116800.27</v>
      </c>
      <c r="KP12" s="188">
        <v>8586459.0999999996</v>
      </c>
      <c r="KQ12" s="188">
        <v>122317605.70999999</v>
      </c>
      <c r="KR12" s="188">
        <v>6636724.9199999999</v>
      </c>
      <c r="KS12" s="188">
        <v>12423400.32</v>
      </c>
      <c r="KT12" s="188">
        <v>49649003.809999995</v>
      </c>
      <c r="KU12" s="188">
        <v>5770242.330000001</v>
      </c>
      <c r="KV12" s="188">
        <v>17448145.379999999</v>
      </c>
      <c r="KW12" s="188">
        <v>258776913.47</v>
      </c>
      <c r="KX12" s="188">
        <v>17076044.570000004</v>
      </c>
      <c r="KY12" s="188">
        <v>219830464.97999999</v>
      </c>
      <c r="KZ12" s="188">
        <v>6913719.7300000004</v>
      </c>
      <c r="LA12" s="188">
        <v>1579027.35</v>
      </c>
      <c r="LB12" s="188">
        <v>15354873.560000001</v>
      </c>
      <c r="LC12" s="188">
        <v>9433462.5</v>
      </c>
      <c r="LD12" s="188">
        <v>12290980.200000001</v>
      </c>
      <c r="LE12" s="188">
        <v>3536287.24</v>
      </c>
      <c r="LF12" s="188">
        <v>10481303.989999998</v>
      </c>
      <c r="LG12" s="188">
        <v>196394678.09</v>
      </c>
      <c r="LH12" s="188">
        <v>53151502.429999992</v>
      </c>
      <c r="LI12" s="188">
        <v>82666013.679999992</v>
      </c>
      <c r="LJ12" s="188">
        <v>38639634.300000004</v>
      </c>
      <c r="LK12" s="188">
        <v>32263167.68</v>
      </c>
      <c r="LL12" s="188">
        <v>6493505.1000000006</v>
      </c>
      <c r="LM12" s="188">
        <v>5064375.38</v>
      </c>
      <c r="LN12" s="188">
        <v>13345631.4</v>
      </c>
      <c r="LO12" s="188">
        <v>3075907.29</v>
      </c>
      <c r="LP12" s="188">
        <v>6544014.4699999988</v>
      </c>
      <c r="LQ12" s="188">
        <v>3826330.66</v>
      </c>
      <c r="LR12" s="188">
        <v>94332400.23999998</v>
      </c>
      <c r="LS12" s="188">
        <v>6319288.3099999996</v>
      </c>
      <c r="LT12" s="188">
        <v>3898245.61</v>
      </c>
      <c r="LU12" s="188">
        <v>466656095.97999996</v>
      </c>
      <c r="LV12" s="188">
        <v>177262238.33000001</v>
      </c>
      <c r="LW12" s="188">
        <v>271479723.01999998</v>
      </c>
      <c r="LX12" s="188">
        <v>32222474.989999998</v>
      </c>
      <c r="LY12" s="188">
        <v>11727566.060000001</v>
      </c>
      <c r="LZ12" s="188">
        <v>14839660.459999999</v>
      </c>
      <c r="MA12" s="188">
        <v>8923858.7499999981</v>
      </c>
      <c r="MB12" s="188">
        <v>7915432.9799999995</v>
      </c>
      <c r="MC12" s="188">
        <v>7517996.5999999996</v>
      </c>
      <c r="MD12" s="188">
        <v>15513450.149999999</v>
      </c>
      <c r="ME12" s="188">
        <v>37095764.930000007</v>
      </c>
      <c r="MF12" s="188">
        <v>4845323.6900000004</v>
      </c>
      <c r="MG12" s="188">
        <v>289334352.60000002</v>
      </c>
      <c r="MH12" s="188">
        <v>8292768.1200000001</v>
      </c>
      <c r="MI12" s="188">
        <v>3215578.4800000004</v>
      </c>
      <c r="MJ12" s="188">
        <v>4036123.85</v>
      </c>
      <c r="MK12" s="188">
        <v>2608682.0100000002</v>
      </c>
      <c r="ML12" s="188">
        <v>11837629.34</v>
      </c>
      <c r="MM12" s="188">
        <v>6359782.9000000004</v>
      </c>
      <c r="MN12" s="188">
        <v>4105194.92</v>
      </c>
      <c r="MO12" s="188">
        <v>17713323.670000002</v>
      </c>
      <c r="MP12" s="188">
        <v>3155700.9000000004</v>
      </c>
      <c r="MQ12" s="188">
        <v>3035910.12</v>
      </c>
      <c r="MR12" s="188">
        <v>5642373.9999999991</v>
      </c>
      <c r="MS12" s="188">
        <v>225285247.57000002</v>
      </c>
      <c r="MT12" s="188">
        <v>3380892</v>
      </c>
      <c r="MU12" s="188">
        <v>25775777.649999999</v>
      </c>
      <c r="MV12" s="188">
        <v>14417553.409999998</v>
      </c>
      <c r="MW12" s="188">
        <v>21552277.739999998</v>
      </c>
      <c r="MX12" s="188">
        <v>10110269.5</v>
      </c>
      <c r="MY12" s="188">
        <v>54735370.07</v>
      </c>
      <c r="MZ12" s="188">
        <v>20723291.840000004</v>
      </c>
      <c r="NA12" s="188">
        <v>14378895.539999999</v>
      </c>
      <c r="NB12" s="188">
        <v>1274043.42</v>
      </c>
      <c r="NC12" s="188">
        <v>828478</v>
      </c>
      <c r="ND12" s="188">
        <v>378887734.69999999</v>
      </c>
      <c r="NE12" s="188">
        <v>69225246.030000001</v>
      </c>
      <c r="NF12" s="188">
        <v>7715283.1699999999</v>
      </c>
      <c r="NG12" s="188">
        <v>158948202.53999996</v>
      </c>
      <c r="NH12" s="188">
        <v>7794521.9000000004</v>
      </c>
      <c r="NI12" s="188">
        <v>18260266.720000003</v>
      </c>
      <c r="NJ12" s="188">
        <v>67468657.659999996</v>
      </c>
      <c r="NK12" s="188">
        <v>64556750.640000001</v>
      </c>
      <c r="NL12" s="188">
        <v>628297</v>
      </c>
      <c r="NM12" s="188">
        <v>21007920.379999999</v>
      </c>
      <c r="NN12" s="188">
        <v>15675495.869999999</v>
      </c>
      <c r="NO12" s="188">
        <v>6044787.2999999998</v>
      </c>
      <c r="NP12" s="188">
        <v>107331390.35000001</v>
      </c>
      <c r="NQ12" s="188">
        <v>11495379.879999999</v>
      </c>
      <c r="NR12" s="188">
        <v>7381858.46</v>
      </c>
      <c r="NS12" s="188">
        <v>6585821.25</v>
      </c>
      <c r="NT12" s="188">
        <v>5072565.4000000004</v>
      </c>
      <c r="NU12" s="188">
        <v>768640.9</v>
      </c>
      <c r="NV12" s="188">
        <v>4689475.75</v>
      </c>
      <c r="NW12" s="188">
        <v>289913201.14999992</v>
      </c>
      <c r="NX12" s="188">
        <v>34165870.259999998</v>
      </c>
      <c r="NY12" s="188">
        <v>5448460.6200000001</v>
      </c>
      <c r="NZ12" s="188">
        <v>2018082.9200000002</v>
      </c>
      <c r="OA12" s="188">
        <v>3837638.38</v>
      </c>
      <c r="OB12" s="188">
        <v>11244055.109999999</v>
      </c>
      <c r="OC12" s="188">
        <v>2080120.5</v>
      </c>
      <c r="OD12" s="188">
        <v>413542204.72999996</v>
      </c>
      <c r="OE12" s="188">
        <v>36067490.509999998</v>
      </c>
      <c r="OF12" s="188">
        <v>8089930.9000000013</v>
      </c>
      <c r="OG12" s="188">
        <v>56812495.759999998</v>
      </c>
      <c r="OH12" s="188">
        <v>8012788.4799999995</v>
      </c>
      <c r="OI12" s="188">
        <v>9075598.1300000008</v>
      </c>
      <c r="OJ12" s="188">
        <v>14211255.489999998</v>
      </c>
      <c r="OK12" s="188">
        <v>3931670</v>
      </c>
      <c r="OL12" s="188">
        <v>8640214.5099999998</v>
      </c>
      <c r="OM12" s="188">
        <v>514442709.41999996</v>
      </c>
      <c r="ON12" s="188">
        <v>50642362.169999994</v>
      </c>
      <c r="OO12" s="188">
        <v>74186667.950000003</v>
      </c>
      <c r="OP12" s="188">
        <v>26270933.18</v>
      </c>
      <c r="OQ12" s="188">
        <v>13446133.130000001</v>
      </c>
      <c r="OR12" s="188">
        <v>13511839.580000002</v>
      </c>
      <c r="OS12" s="188">
        <v>140667415.03</v>
      </c>
      <c r="OT12" s="188">
        <v>9036719.5199999996</v>
      </c>
      <c r="OU12" s="188">
        <v>8540366.4299999997</v>
      </c>
      <c r="OV12" s="188">
        <v>10030058.949999999</v>
      </c>
      <c r="OW12" s="188">
        <v>11643656.080000002</v>
      </c>
      <c r="OX12" s="188">
        <v>43671885.589999996</v>
      </c>
      <c r="OY12" s="188">
        <v>5276902.4600000009</v>
      </c>
      <c r="OZ12" s="188">
        <v>6810599.4100000001</v>
      </c>
      <c r="PA12" s="188">
        <v>3348969.79</v>
      </c>
      <c r="PB12" s="188">
        <v>102450561.47999999</v>
      </c>
      <c r="PC12" s="188">
        <v>2520504.56</v>
      </c>
      <c r="PD12" s="188">
        <v>7945815.9099999992</v>
      </c>
      <c r="PE12" s="188">
        <v>1416468.2500000002</v>
      </c>
      <c r="PF12" s="188">
        <v>3804223.59</v>
      </c>
      <c r="PG12" s="188">
        <v>56421581.550000004</v>
      </c>
      <c r="PH12" s="188">
        <v>1778068.17</v>
      </c>
      <c r="PI12" s="188">
        <v>3026617.9999999995</v>
      </c>
      <c r="PJ12" s="188">
        <v>5777139.6100000003</v>
      </c>
      <c r="PK12" s="188">
        <v>5017937.04</v>
      </c>
      <c r="PL12" s="188">
        <v>4036702.3100000005</v>
      </c>
      <c r="PM12" s="188">
        <v>11068791.719999999</v>
      </c>
      <c r="PN12" s="188">
        <v>1208129.8600000001</v>
      </c>
      <c r="PO12" s="188">
        <v>21063900.899999999</v>
      </c>
      <c r="PP12" s="188">
        <v>1430754</v>
      </c>
      <c r="PQ12" s="188">
        <v>1931437.69</v>
      </c>
      <c r="PR12" s="188">
        <v>1586238.59</v>
      </c>
      <c r="PS12" s="188">
        <v>4068726.02</v>
      </c>
      <c r="PT12" s="188">
        <v>317922451.44999999</v>
      </c>
      <c r="PU12" s="188">
        <v>3798011.3600000003</v>
      </c>
      <c r="PV12" s="188">
        <v>4134935.91</v>
      </c>
      <c r="PW12" s="188">
        <v>3125575.5</v>
      </c>
      <c r="PX12" s="188">
        <v>87475985.319999993</v>
      </c>
      <c r="PY12" s="188">
        <v>2744808.5</v>
      </c>
      <c r="PZ12" s="188">
        <v>7165988.3099999996</v>
      </c>
      <c r="QA12" s="188">
        <v>4919763.4700000007</v>
      </c>
      <c r="QB12" s="188">
        <v>12060168.52</v>
      </c>
      <c r="QC12" s="188">
        <v>2086912.92</v>
      </c>
      <c r="QD12" s="188">
        <v>12387154.940000001</v>
      </c>
      <c r="QE12" s="188">
        <v>1784832.33</v>
      </c>
      <c r="QF12" s="188">
        <v>4517255.37</v>
      </c>
      <c r="QG12" s="188">
        <v>3952537.37</v>
      </c>
      <c r="QH12" s="188">
        <v>3701928.05</v>
      </c>
      <c r="QI12" s="188">
        <v>8228078.8699999992</v>
      </c>
      <c r="QJ12" s="188">
        <v>2440074.2400000002</v>
      </c>
      <c r="QK12" s="188">
        <v>1922780.8499999999</v>
      </c>
      <c r="QL12" s="188">
        <v>494657.6</v>
      </c>
      <c r="QM12" s="188">
        <v>12375760.659999998</v>
      </c>
      <c r="QN12" s="188">
        <v>25627524.620000001</v>
      </c>
      <c r="QO12" s="188">
        <v>1955061.75</v>
      </c>
      <c r="QP12" s="188">
        <v>497976.5</v>
      </c>
      <c r="QQ12" s="188">
        <v>1018959.55</v>
      </c>
      <c r="QR12" s="188">
        <v>907635.27999999991</v>
      </c>
      <c r="QS12" s="188">
        <v>1406649.96</v>
      </c>
      <c r="QT12" s="188">
        <v>151036314.27999997</v>
      </c>
      <c r="QU12" s="188">
        <v>1227768.9999999998</v>
      </c>
      <c r="QV12" s="188">
        <v>9983403.6099999994</v>
      </c>
      <c r="QW12" s="188">
        <v>1737707.1600000001</v>
      </c>
      <c r="QX12" s="188">
        <v>2868137.8</v>
      </c>
      <c r="QY12" s="188">
        <v>11806134.85</v>
      </c>
      <c r="QZ12" s="188">
        <v>2107646.64</v>
      </c>
      <c r="RA12" s="188">
        <v>8219636.9000000004</v>
      </c>
      <c r="RB12" s="188">
        <v>8254823.5499999998</v>
      </c>
      <c r="RC12" s="188">
        <v>2634818.3000000003</v>
      </c>
      <c r="RD12" s="188">
        <v>988446.87</v>
      </c>
      <c r="RE12" s="188">
        <v>2836120.48</v>
      </c>
      <c r="RF12" s="188">
        <v>639126.9</v>
      </c>
      <c r="RG12" s="188">
        <v>300862929.12</v>
      </c>
      <c r="RH12" s="188">
        <v>9718486.4299999997</v>
      </c>
      <c r="RI12" s="188">
        <v>4979394.82</v>
      </c>
      <c r="RJ12" s="188">
        <v>6358897.8700000001</v>
      </c>
      <c r="RK12" s="188">
        <v>7795248.6799999997</v>
      </c>
      <c r="RL12" s="188">
        <v>9905566.0700000003</v>
      </c>
      <c r="RM12" s="188">
        <v>27694464.869999997</v>
      </c>
      <c r="RN12" s="188">
        <v>3125293.09</v>
      </c>
      <c r="RO12" s="188">
        <v>3328588.8000000003</v>
      </c>
      <c r="RP12" s="188">
        <v>8893439.2899999991</v>
      </c>
      <c r="RQ12" s="188">
        <v>17454989.109999996</v>
      </c>
      <c r="RR12" s="188">
        <v>1843543.97</v>
      </c>
      <c r="RS12" s="188">
        <v>2783815.72</v>
      </c>
      <c r="RT12" s="188">
        <v>7554694.4099999992</v>
      </c>
      <c r="RU12" s="188">
        <v>809721.27</v>
      </c>
      <c r="RV12" s="188">
        <v>1801481.57</v>
      </c>
      <c r="RW12" s="188">
        <v>5446487.6800000006</v>
      </c>
      <c r="RX12" s="188">
        <v>1852610.84</v>
      </c>
      <c r="RY12" s="188">
        <v>821972.29</v>
      </c>
      <c r="RZ12" s="188">
        <v>1507503.61</v>
      </c>
      <c r="SA12" s="188">
        <v>84779508.340000018</v>
      </c>
      <c r="SB12" s="188">
        <v>5119105.68</v>
      </c>
      <c r="SC12" s="188">
        <v>3905641.15</v>
      </c>
      <c r="SD12" s="188">
        <v>6035102.1399999997</v>
      </c>
      <c r="SE12" s="188">
        <v>1877834.6199999999</v>
      </c>
      <c r="SF12" s="188">
        <v>10309218.08</v>
      </c>
      <c r="SG12" s="188">
        <v>5203978.8</v>
      </c>
      <c r="SH12" s="188">
        <v>16777872.789999999</v>
      </c>
      <c r="SI12" s="188">
        <v>8268486.629999999</v>
      </c>
      <c r="SJ12" s="188">
        <v>5797417.6299999999</v>
      </c>
      <c r="SK12" s="188">
        <v>22392000.640000001</v>
      </c>
      <c r="SL12" s="188">
        <v>1481278.89</v>
      </c>
      <c r="SM12" s="188">
        <v>61173885.909999996</v>
      </c>
      <c r="SN12" s="188">
        <v>3876289.4500000007</v>
      </c>
      <c r="SO12" s="188">
        <v>4864383.4000000004</v>
      </c>
      <c r="SP12" s="188">
        <v>7775003.1400000006</v>
      </c>
      <c r="SQ12" s="188">
        <v>2955708.38</v>
      </c>
      <c r="SR12" s="188">
        <v>4588528.1000000006</v>
      </c>
      <c r="SS12" s="188">
        <v>4252207.59</v>
      </c>
      <c r="ST12" s="188">
        <v>1717013.64</v>
      </c>
      <c r="SU12" s="188">
        <v>73845285.690000013</v>
      </c>
      <c r="SV12" s="188">
        <v>2157092.2799999998</v>
      </c>
      <c r="SW12" s="188">
        <v>7811685.6600000001</v>
      </c>
      <c r="SX12" s="188">
        <v>3117525.99</v>
      </c>
      <c r="SY12" s="188">
        <v>1976277.94</v>
      </c>
      <c r="SZ12" s="188">
        <v>2801483.56</v>
      </c>
      <c r="TA12" s="188">
        <v>8908099.7999999989</v>
      </c>
      <c r="TB12" s="188">
        <v>17774282.880000003</v>
      </c>
      <c r="TC12" s="188">
        <v>1960602.66</v>
      </c>
      <c r="TD12" s="188">
        <v>2429118.09</v>
      </c>
      <c r="TE12" s="188">
        <v>2488861.4200000004</v>
      </c>
      <c r="TF12" s="188">
        <v>7806340.7400000002</v>
      </c>
      <c r="TG12" s="188">
        <v>2285030.9500000002</v>
      </c>
      <c r="TH12" s="188">
        <v>3070034.4200000004</v>
      </c>
      <c r="TI12" s="188">
        <v>202737319.71000001</v>
      </c>
      <c r="TJ12" s="188">
        <v>2801737.11</v>
      </c>
      <c r="TK12" s="188">
        <v>2304393.02</v>
      </c>
      <c r="TL12" s="188">
        <v>18469031.359999999</v>
      </c>
      <c r="TM12" s="188">
        <v>12446789.629999999</v>
      </c>
      <c r="TN12" s="188">
        <v>7687832.4199999999</v>
      </c>
      <c r="TO12" s="188">
        <v>1454915.2699999998</v>
      </c>
      <c r="TP12" s="188">
        <v>34270456.190000005</v>
      </c>
      <c r="TQ12" s="188">
        <v>2874445.4</v>
      </c>
      <c r="TR12" s="188">
        <v>12213080.549999999</v>
      </c>
      <c r="TS12" s="188">
        <v>8087816.2699999996</v>
      </c>
      <c r="TT12" s="188">
        <v>4736411.45</v>
      </c>
      <c r="TU12" s="188">
        <v>1575138.54</v>
      </c>
      <c r="TV12" s="188">
        <v>5439190.2299999995</v>
      </c>
      <c r="TW12" s="188">
        <v>5320068.62</v>
      </c>
      <c r="TX12" s="188">
        <v>3527562.36</v>
      </c>
      <c r="TY12" s="188">
        <v>53431544.969999991</v>
      </c>
      <c r="TZ12" s="188">
        <v>2365193.1799999997</v>
      </c>
      <c r="UA12" s="188">
        <v>100128781.44999999</v>
      </c>
      <c r="UB12" s="188">
        <v>11110929.520000001</v>
      </c>
      <c r="UC12" s="188">
        <v>2306796.9299999997</v>
      </c>
      <c r="UD12" s="188">
        <v>3389377.2999999993</v>
      </c>
      <c r="UE12" s="188">
        <v>59787306.099999994</v>
      </c>
      <c r="UF12" s="188">
        <v>2733615.38</v>
      </c>
      <c r="UG12" s="188">
        <v>992505</v>
      </c>
      <c r="UH12" s="188">
        <v>1547222.11</v>
      </c>
      <c r="UI12" s="188">
        <v>2353556.6199999996</v>
      </c>
      <c r="UJ12" s="188">
        <v>78307068.659999996</v>
      </c>
      <c r="UK12" s="188">
        <v>4362482.88</v>
      </c>
      <c r="UL12" s="188">
        <v>2528733.7200000002</v>
      </c>
      <c r="UM12" s="188">
        <v>4956212.41</v>
      </c>
      <c r="UN12" s="188">
        <v>2377240.64</v>
      </c>
      <c r="UO12" s="188">
        <v>2426114</v>
      </c>
      <c r="UP12" s="188">
        <v>348004695.09000003</v>
      </c>
      <c r="UQ12" s="188">
        <v>8561616.1400000006</v>
      </c>
      <c r="UR12" s="188">
        <v>5210679.67</v>
      </c>
      <c r="US12" s="188">
        <v>44335853.450000003</v>
      </c>
      <c r="UT12" s="188">
        <v>2558974</v>
      </c>
      <c r="UU12" s="188">
        <v>5348767.6399999997</v>
      </c>
      <c r="UV12" s="188">
        <v>13757686.640000001</v>
      </c>
      <c r="UW12" s="188">
        <v>3147675.72</v>
      </c>
      <c r="UX12" s="188">
        <v>3852314.5999999996</v>
      </c>
      <c r="UY12" s="188">
        <v>5206686.5299999993</v>
      </c>
      <c r="UZ12" s="188">
        <v>3282417.3400000003</v>
      </c>
      <c r="VA12" s="188">
        <v>19200400.779999997</v>
      </c>
      <c r="VB12" s="188">
        <v>5028667.5199999996</v>
      </c>
      <c r="VC12" s="188">
        <v>12404619.639999999</v>
      </c>
      <c r="VD12" s="188">
        <v>2357249.52</v>
      </c>
      <c r="VE12" s="188">
        <v>4736879.8</v>
      </c>
      <c r="VF12" s="188">
        <v>2092438.7200000002</v>
      </c>
      <c r="VG12" s="188">
        <v>3496533.92</v>
      </c>
      <c r="VH12" s="188">
        <v>22382430.420000002</v>
      </c>
      <c r="VI12" s="188">
        <v>1785668.6400000001</v>
      </c>
      <c r="VJ12" s="188">
        <v>3386719.0300000003</v>
      </c>
      <c r="VK12" s="188">
        <v>1550262.4100000001</v>
      </c>
      <c r="VL12" s="188">
        <v>116630094.22</v>
      </c>
      <c r="VM12" s="188">
        <v>2723523.54</v>
      </c>
      <c r="VN12" s="188">
        <v>2371099.0300000003</v>
      </c>
      <c r="VO12" s="188">
        <v>7747896.0599999996</v>
      </c>
      <c r="VP12" s="188">
        <v>17049011.120000001</v>
      </c>
      <c r="VQ12" s="188">
        <v>6004081.2699999996</v>
      </c>
      <c r="VR12" s="188">
        <v>6285016.1899999995</v>
      </c>
      <c r="VS12" s="188">
        <v>6717175.7899999991</v>
      </c>
      <c r="VT12" s="188">
        <v>4888467.5199999996</v>
      </c>
      <c r="VU12" s="188">
        <v>56326644.82</v>
      </c>
      <c r="VV12" s="188">
        <v>4710468.1499999994</v>
      </c>
      <c r="VW12" s="188">
        <v>18401405.740000002</v>
      </c>
      <c r="VX12" s="188">
        <v>2962979.3699999996</v>
      </c>
      <c r="VY12" s="188">
        <v>2463362.0000000005</v>
      </c>
      <c r="VZ12" s="188">
        <v>3644064.59</v>
      </c>
      <c r="WA12" s="188">
        <v>622688309.03999996</v>
      </c>
      <c r="WB12" s="188">
        <v>7751771.0099999998</v>
      </c>
      <c r="WC12" s="188">
        <v>5075395.7299999995</v>
      </c>
      <c r="WD12" s="188">
        <v>4988250.1500000004</v>
      </c>
      <c r="WE12" s="188">
        <v>2946112.5600000005</v>
      </c>
      <c r="WF12" s="188">
        <v>5285650.0600000005</v>
      </c>
      <c r="WG12" s="188">
        <v>15358673.48</v>
      </c>
      <c r="WH12" s="188">
        <v>8842431.0299999993</v>
      </c>
      <c r="WI12" s="188">
        <v>5672681.3099999996</v>
      </c>
      <c r="WJ12" s="188">
        <v>8590699.5299999993</v>
      </c>
      <c r="WK12" s="188">
        <v>7253808.1799999997</v>
      </c>
      <c r="WL12" s="188">
        <v>20095077.140000001</v>
      </c>
      <c r="WM12" s="188">
        <v>7069726.75</v>
      </c>
      <c r="WN12" s="188">
        <v>6992310.2400000002</v>
      </c>
      <c r="WO12" s="188">
        <v>24550540.939999998</v>
      </c>
      <c r="WP12" s="188">
        <v>3848578.42</v>
      </c>
      <c r="WQ12" s="188">
        <v>3122960.21</v>
      </c>
      <c r="WR12" s="188">
        <v>10760025.190000001</v>
      </c>
      <c r="WS12" s="188">
        <v>4105410.7800000003</v>
      </c>
      <c r="WT12" s="188">
        <v>15413281.640000001</v>
      </c>
      <c r="WU12" s="188">
        <v>75266314.830000013</v>
      </c>
      <c r="WV12" s="188">
        <v>3763454.25</v>
      </c>
      <c r="WW12" s="188">
        <v>4003433.1199999996</v>
      </c>
      <c r="WX12" s="188">
        <v>1343425.41</v>
      </c>
      <c r="WY12" s="188">
        <v>2720012.84</v>
      </c>
      <c r="WZ12" s="188">
        <v>3312693.69</v>
      </c>
      <c r="XA12" s="188">
        <v>3486677.02</v>
      </c>
      <c r="XB12" s="188">
        <v>1844997.95</v>
      </c>
      <c r="XC12" s="188">
        <v>57229133.339999996</v>
      </c>
      <c r="XD12" s="188">
        <v>1882338.8499999999</v>
      </c>
      <c r="XE12" s="188">
        <v>2296240.2400000002</v>
      </c>
      <c r="XF12" s="188">
        <v>1226128.56</v>
      </c>
      <c r="XG12" s="188">
        <v>747725.5</v>
      </c>
      <c r="XH12" s="188">
        <v>289898033.80000001</v>
      </c>
      <c r="XI12" s="188">
        <v>11869242.09</v>
      </c>
      <c r="XJ12" s="188">
        <v>12247403.810000001</v>
      </c>
      <c r="XK12" s="188">
        <v>39731866.18</v>
      </c>
      <c r="XL12" s="188">
        <v>6626563.2499999991</v>
      </c>
      <c r="XM12" s="188">
        <v>8643121.5999999996</v>
      </c>
      <c r="XN12" s="188">
        <v>11748432.949999999</v>
      </c>
      <c r="XO12" s="188">
        <v>6835818.4900000002</v>
      </c>
      <c r="XP12" s="188">
        <v>5489537.0499999998</v>
      </c>
      <c r="XQ12" s="188">
        <v>14730102.510000002</v>
      </c>
      <c r="XR12" s="188">
        <v>14052672.630000003</v>
      </c>
      <c r="XS12" s="188">
        <v>4147711.91</v>
      </c>
      <c r="XT12" s="188">
        <v>3773503.4299999997</v>
      </c>
      <c r="XU12" s="188">
        <v>4015892.0799999996</v>
      </c>
      <c r="XV12" s="188">
        <v>4553602.7799999993</v>
      </c>
      <c r="XW12" s="188">
        <v>1949274.5999999999</v>
      </c>
      <c r="XX12" s="188">
        <v>1838091.78</v>
      </c>
      <c r="XY12" s="188">
        <v>1595169.27</v>
      </c>
      <c r="XZ12" s="188">
        <v>3392948.5400000005</v>
      </c>
      <c r="YA12" s="188">
        <v>2734360.2399999998</v>
      </c>
      <c r="YB12" s="188">
        <v>3010176.86</v>
      </c>
      <c r="YC12" s="188">
        <v>2682646.9500000002</v>
      </c>
      <c r="YD12" s="188">
        <v>2258306.9599999995</v>
      </c>
      <c r="YE12" s="188">
        <v>387102882.79000002</v>
      </c>
      <c r="YF12" s="188">
        <v>3270839.5600000005</v>
      </c>
      <c r="YG12" s="188">
        <v>10123309.99</v>
      </c>
      <c r="YH12" s="188">
        <v>6864650.1600000001</v>
      </c>
      <c r="YI12" s="188">
        <v>38699870.869999997</v>
      </c>
      <c r="YJ12" s="188">
        <v>7544034.8099999996</v>
      </c>
      <c r="YK12" s="188">
        <v>17370939.670000002</v>
      </c>
      <c r="YL12" s="188">
        <v>4076198.28</v>
      </c>
      <c r="YM12" s="188">
        <v>11832431.48</v>
      </c>
      <c r="YN12" s="188">
        <v>17022235.099999998</v>
      </c>
      <c r="YO12" s="188">
        <v>5747865.9199999999</v>
      </c>
      <c r="YP12" s="188">
        <v>3126034.38</v>
      </c>
      <c r="YQ12" s="188">
        <v>3099595.4299999997</v>
      </c>
      <c r="YR12" s="188">
        <v>2289810.16</v>
      </c>
      <c r="YS12" s="188">
        <v>980337.59000000008</v>
      </c>
      <c r="YT12" s="188">
        <v>1339756.21</v>
      </c>
      <c r="YU12" s="188">
        <v>1571307.1800000002</v>
      </c>
      <c r="YV12" s="188">
        <v>75292766.640000001</v>
      </c>
      <c r="YW12" s="188">
        <v>6362251.9000000004</v>
      </c>
      <c r="YX12" s="188">
        <v>2612750.58</v>
      </c>
      <c r="YY12" s="188">
        <v>4385912.18</v>
      </c>
      <c r="YZ12" s="188">
        <v>5323118.2699999996</v>
      </c>
      <c r="ZA12" s="188">
        <v>2707170.6399999997</v>
      </c>
      <c r="ZB12" s="188">
        <v>1659426.13</v>
      </c>
      <c r="ZC12" s="188">
        <v>91522788.329999983</v>
      </c>
      <c r="ZD12" s="188">
        <v>3272763.83</v>
      </c>
      <c r="ZE12" s="188">
        <v>6772259.3599999994</v>
      </c>
      <c r="ZF12" s="188">
        <v>7590436.6599999992</v>
      </c>
      <c r="ZG12" s="188">
        <v>1806339.6300000001</v>
      </c>
      <c r="ZH12" s="188">
        <v>3900142.9299999997</v>
      </c>
      <c r="ZI12" s="188">
        <v>1793377.8</v>
      </c>
      <c r="ZJ12" s="188">
        <v>2228276.34</v>
      </c>
      <c r="ZK12" s="188">
        <v>15796313.779999999</v>
      </c>
      <c r="ZL12" s="188">
        <v>123946220.87</v>
      </c>
      <c r="ZM12" s="188">
        <v>2976775.6999999997</v>
      </c>
      <c r="ZN12" s="188">
        <v>6916017.0700000003</v>
      </c>
      <c r="ZO12" s="188">
        <v>40219785.819999993</v>
      </c>
      <c r="ZP12" s="188">
        <v>18262172.509999998</v>
      </c>
      <c r="ZQ12" s="188">
        <v>3413691.17</v>
      </c>
      <c r="ZR12" s="188">
        <v>4605205.47</v>
      </c>
      <c r="ZS12" s="188">
        <v>8540946.7100000009</v>
      </c>
      <c r="ZT12" s="188">
        <v>6681304.4199999999</v>
      </c>
      <c r="ZU12" s="188">
        <v>15138090.580000002</v>
      </c>
      <c r="ZV12" s="188">
        <v>482067.04</v>
      </c>
      <c r="ZW12" s="188">
        <v>10687793.5</v>
      </c>
      <c r="ZX12" s="188">
        <v>1481705.0500000003</v>
      </c>
      <c r="ZY12" s="188">
        <v>3318921.35</v>
      </c>
      <c r="ZZ12" s="188">
        <v>1634354.34</v>
      </c>
      <c r="AAA12" s="188">
        <v>287592.53999999998</v>
      </c>
      <c r="AAB12" s="188">
        <v>4564186.07</v>
      </c>
      <c r="AAC12" s="188">
        <v>1705167.1600000001</v>
      </c>
      <c r="AAD12" s="188">
        <v>6015623.0899999999</v>
      </c>
      <c r="AAE12" s="188">
        <v>1684136.86</v>
      </c>
      <c r="AAF12" s="188">
        <v>581367.44999999995</v>
      </c>
      <c r="AAG12" s="188">
        <v>188112.56</v>
      </c>
      <c r="AAH12" s="188">
        <v>75961503.129999995</v>
      </c>
      <c r="AAI12" s="188">
        <v>2942517.0700000008</v>
      </c>
      <c r="AAJ12" s="188">
        <v>3719288.7</v>
      </c>
      <c r="AAK12" s="188">
        <v>5446422.7599999998</v>
      </c>
      <c r="AAL12" s="188">
        <v>3053736.02</v>
      </c>
      <c r="AAM12" s="188">
        <v>6272221.3800000008</v>
      </c>
      <c r="AAN12" s="188">
        <v>1627600.49</v>
      </c>
      <c r="AAO12" s="188">
        <v>411858890.68999994</v>
      </c>
      <c r="AAP12" s="188">
        <v>5712045.8100000005</v>
      </c>
      <c r="AAQ12" s="188">
        <v>6699120.4300000006</v>
      </c>
      <c r="AAR12" s="188">
        <v>14322236.279999999</v>
      </c>
      <c r="AAS12" s="188">
        <v>10366969.01</v>
      </c>
      <c r="AAT12" s="188">
        <v>4575889.59</v>
      </c>
      <c r="AAU12" s="188">
        <v>6443516.9000000004</v>
      </c>
      <c r="AAV12" s="188">
        <v>8310771.9900000012</v>
      </c>
      <c r="AAW12" s="188">
        <v>34462548.149999999</v>
      </c>
      <c r="AAX12" s="188">
        <v>2727017.71</v>
      </c>
      <c r="AAY12" s="188">
        <v>10870667.209999999</v>
      </c>
      <c r="AAZ12" s="188">
        <v>57698400.350000001</v>
      </c>
      <c r="ABA12" s="188">
        <v>19585977.399999999</v>
      </c>
      <c r="ABB12" s="188">
        <v>6839187.1800000006</v>
      </c>
      <c r="ABC12" s="188">
        <v>3455388.0299999993</v>
      </c>
      <c r="ABD12" s="188">
        <v>3028751.28</v>
      </c>
      <c r="ABE12" s="188">
        <v>1268807.3499999999</v>
      </c>
      <c r="ABF12" s="188">
        <v>3680453.07</v>
      </c>
      <c r="ABG12" s="188">
        <v>1563481.08</v>
      </c>
      <c r="ABH12" s="188">
        <v>62039971.129999995</v>
      </c>
      <c r="ABI12" s="188">
        <v>37370548.299999997</v>
      </c>
      <c r="ABJ12" s="188">
        <v>3033077.4</v>
      </c>
      <c r="ABK12" s="188">
        <v>1831728.61</v>
      </c>
      <c r="ABL12" s="188">
        <v>2036759.91</v>
      </c>
      <c r="ABM12" s="188">
        <v>1311834.5</v>
      </c>
      <c r="ABN12" s="188">
        <v>1736009.5</v>
      </c>
      <c r="ABO12" s="188">
        <v>137405604.70000002</v>
      </c>
      <c r="ABP12" s="188">
        <v>5784748.2999999998</v>
      </c>
      <c r="ABQ12" s="188">
        <v>2383660.6199999996</v>
      </c>
      <c r="ABR12" s="188">
        <v>5583004.3799999999</v>
      </c>
      <c r="ABS12" s="188">
        <v>5864859.9800000004</v>
      </c>
      <c r="ABT12" s="188">
        <v>3040971.9</v>
      </c>
      <c r="ABU12" s="188">
        <v>2309711.16</v>
      </c>
      <c r="ABV12" s="188">
        <v>5041640.3500000006</v>
      </c>
      <c r="ABW12" s="188">
        <v>827699.9</v>
      </c>
      <c r="ABX12" s="188">
        <v>84795796.450000003</v>
      </c>
      <c r="ABY12" s="188">
        <v>5554251.8799999999</v>
      </c>
      <c r="ABZ12" s="188">
        <v>14262396.189999998</v>
      </c>
      <c r="ACA12" s="188">
        <v>3188777.17</v>
      </c>
      <c r="ACB12" s="188">
        <v>5058311.7399999993</v>
      </c>
      <c r="ACC12" s="188">
        <v>37663135.309999995</v>
      </c>
      <c r="ACD12" s="188">
        <v>2521764.9700000002</v>
      </c>
      <c r="ACE12" s="188">
        <v>6023869.2599999998</v>
      </c>
      <c r="ACF12" s="188">
        <v>2469988.17</v>
      </c>
      <c r="ACG12" s="188">
        <v>9113234</v>
      </c>
      <c r="ACH12" s="188">
        <v>4449244.6900000004</v>
      </c>
      <c r="ACI12" s="188">
        <v>163448362.36000001</v>
      </c>
      <c r="ACJ12" s="188">
        <v>3575200.96</v>
      </c>
      <c r="ACK12" s="188">
        <v>5123133.17</v>
      </c>
      <c r="ACL12" s="188">
        <v>7919196.2599999998</v>
      </c>
      <c r="ACM12" s="188">
        <v>2268196.81</v>
      </c>
      <c r="ACN12" s="188">
        <v>4085375.71</v>
      </c>
      <c r="ACO12" s="188">
        <v>5329793.4499999993</v>
      </c>
      <c r="ACP12" s="188">
        <v>47536722.380000003</v>
      </c>
      <c r="ACQ12" s="188">
        <v>54056915.449999996</v>
      </c>
      <c r="ACR12" s="188">
        <v>4358208.59</v>
      </c>
      <c r="ACS12" s="188">
        <v>6045276.1699999999</v>
      </c>
      <c r="ACT12" s="188">
        <v>8533120.370000001</v>
      </c>
      <c r="ACU12" s="188">
        <v>3254084</v>
      </c>
      <c r="ACV12" s="188">
        <v>84909249.530000016</v>
      </c>
      <c r="ACW12" s="188">
        <v>8504495.5500000007</v>
      </c>
      <c r="ACX12" s="188">
        <v>4742586.8499999996</v>
      </c>
      <c r="ACY12" s="188">
        <v>1768425.49</v>
      </c>
      <c r="ACZ12" s="188">
        <v>1812631.97</v>
      </c>
      <c r="ADA12" s="188">
        <v>3708357.7</v>
      </c>
      <c r="ADB12" s="188">
        <v>1273001.5</v>
      </c>
      <c r="ADC12" s="188">
        <v>1711599.15</v>
      </c>
      <c r="ADD12" s="188">
        <v>2274551.5</v>
      </c>
      <c r="ADE12" s="188">
        <v>2315729.8199999998</v>
      </c>
      <c r="ADF12" s="188">
        <v>67656173.840000004</v>
      </c>
      <c r="ADG12" s="188">
        <v>40323124.100000001</v>
      </c>
      <c r="ADH12" s="188">
        <v>821725.42999999993</v>
      </c>
      <c r="ADI12" s="188">
        <v>4081528.48</v>
      </c>
      <c r="ADJ12" s="188">
        <v>8028194.4199999999</v>
      </c>
      <c r="ADK12" s="188">
        <v>1108859.1099999999</v>
      </c>
      <c r="ADL12" s="188">
        <v>2111659.41</v>
      </c>
      <c r="ADM12" s="188">
        <v>2783182.1999999997</v>
      </c>
      <c r="ADN12" s="188">
        <v>4099515.6100000003</v>
      </c>
      <c r="ADO12" s="188">
        <v>368073689.60000002</v>
      </c>
      <c r="ADP12" s="188">
        <v>25152782.859999999</v>
      </c>
      <c r="ADQ12" s="188">
        <v>17694758.739999998</v>
      </c>
      <c r="ADR12" s="188">
        <v>8029898.0800000001</v>
      </c>
      <c r="ADS12" s="188">
        <v>68615833.120000005</v>
      </c>
      <c r="ADT12" s="188">
        <v>1547893.8599999999</v>
      </c>
      <c r="ADU12" s="188">
        <v>6640350.25</v>
      </c>
      <c r="ADV12" s="188">
        <v>5259799.3</v>
      </c>
      <c r="ADW12" s="188">
        <v>1994065.6300000001</v>
      </c>
      <c r="ADX12" s="188">
        <v>2867086.84</v>
      </c>
      <c r="ADY12" s="188">
        <v>358155450.89999998</v>
      </c>
      <c r="ADZ12" s="188">
        <v>63764828.979999997</v>
      </c>
      <c r="AEA12" s="188">
        <v>36173358.209999993</v>
      </c>
      <c r="AEB12" s="188">
        <v>8455086.1600000001</v>
      </c>
      <c r="AEC12" s="188">
        <v>13839688.189999999</v>
      </c>
      <c r="AED12" s="188">
        <v>12459635.130000001</v>
      </c>
      <c r="AEE12" s="188">
        <v>4659135.1300000008</v>
      </c>
      <c r="AEF12" s="188">
        <v>7770700.0700000003</v>
      </c>
      <c r="AEG12" s="188">
        <v>5058607.5499999989</v>
      </c>
      <c r="AEH12" s="188">
        <v>6264459.3900000006</v>
      </c>
      <c r="AEI12" s="188">
        <v>12156481.52</v>
      </c>
      <c r="AEJ12" s="188">
        <v>8156790.4100000001</v>
      </c>
      <c r="AEK12" s="188">
        <v>4203594.59</v>
      </c>
      <c r="AEL12" s="188">
        <v>7997367.4299999997</v>
      </c>
      <c r="AEM12" s="188">
        <v>10177301.149999999</v>
      </c>
      <c r="AEN12" s="188">
        <v>13988497.84</v>
      </c>
      <c r="AEO12" s="188">
        <v>2566763.7999999998</v>
      </c>
      <c r="AEP12" s="188">
        <v>22521099.449999996</v>
      </c>
      <c r="AEQ12" s="188">
        <v>3389840.5300000003</v>
      </c>
      <c r="AER12" s="188">
        <v>12272337.299999999</v>
      </c>
      <c r="AES12" s="188">
        <v>136628057.37</v>
      </c>
      <c r="AET12" s="188">
        <v>6267295.9100000001</v>
      </c>
      <c r="AEU12" s="188">
        <v>25621616.25</v>
      </c>
      <c r="AEV12" s="188">
        <v>4884666</v>
      </c>
      <c r="AEW12" s="188">
        <v>7160146.9299999997</v>
      </c>
      <c r="AEX12" s="188">
        <v>24225635.600000001</v>
      </c>
      <c r="AEY12" s="188">
        <v>1801707.78</v>
      </c>
      <c r="AEZ12" s="188">
        <v>4011391.9000000004</v>
      </c>
      <c r="AFA12" s="188">
        <v>2981991.9</v>
      </c>
      <c r="AFB12" s="188">
        <v>948637.85000000009</v>
      </c>
      <c r="AFC12" s="188">
        <v>60250119.560000002</v>
      </c>
      <c r="AFD12" s="188">
        <v>38387886.829999998</v>
      </c>
      <c r="AFE12" s="188">
        <v>2461841.9599999995</v>
      </c>
      <c r="AFF12" s="188">
        <v>3991211</v>
      </c>
      <c r="AFG12" s="188">
        <v>8229089.3200000003</v>
      </c>
      <c r="AFH12" s="188">
        <v>4375881.370000001</v>
      </c>
      <c r="AFI12" s="188">
        <v>2334844.02</v>
      </c>
      <c r="AFJ12" s="188">
        <v>2961204.37</v>
      </c>
      <c r="AFK12" s="188">
        <v>633673.32999999996</v>
      </c>
      <c r="AFL12" s="188">
        <v>1884120.08</v>
      </c>
      <c r="AFM12" s="188">
        <v>3315683.0500000003</v>
      </c>
      <c r="AFN12" s="188">
        <v>713414.18</v>
      </c>
      <c r="AFO12" s="188">
        <v>3771437.44</v>
      </c>
      <c r="AFP12" s="188">
        <v>99225986.629999995</v>
      </c>
      <c r="AFQ12" s="188">
        <v>5629599.4400000004</v>
      </c>
      <c r="AFR12" s="188">
        <v>2602676.2500000005</v>
      </c>
      <c r="AFS12" s="188">
        <v>2145352.9799999995</v>
      </c>
      <c r="AFT12" s="188">
        <v>2312110.67</v>
      </c>
      <c r="AFU12" s="188">
        <v>1169129.28</v>
      </c>
      <c r="AFV12" s="188">
        <v>669903.42000000004</v>
      </c>
      <c r="AFW12" s="188">
        <v>2589938.39</v>
      </c>
      <c r="AFX12" s="188">
        <v>3554122.1000000006</v>
      </c>
      <c r="AFY12" s="188">
        <v>646654.2300000001</v>
      </c>
      <c r="AFZ12" s="188">
        <v>11837201.27</v>
      </c>
      <c r="AGA12" s="188">
        <v>538942.43000000005</v>
      </c>
      <c r="AGB12" s="188">
        <v>147819856.97999996</v>
      </c>
      <c r="AGC12" s="188">
        <v>2419315.19</v>
      </c>
      <c r="AGD12" s="188">
        <v>4962457.9899999993</v>
      </c>
      <c r="AGE12" s="188">
        <v>2141788.73</v>
      </c>
      <c r="AGF12" s="188">
        <v>50388817.490000002</v>
      </c>
      <c r="AGG12" s="188">
        <v>3359678.79</v>
      </c>
      <c r="AGH12" s="188">
        <v>2808227.4099999997</v>
      </c>
      <c r="AGI12" s="188">
        <v>6224819.7400000002</v>
      </c>
      <c r="AGJ12" s="188">
        <v>1454754.0799999998</v>
      </c>
      <c r="AGK12" s="188">
        <v>4446704.59</v>
      </c>
      <c r="AGL12" s="188">
        <v>2168612.39</v>
      </c>
      <c r="AGM12" s="188">
        <v>123171845.40000001</v>
      </c>
      <c r="AGN12" s="188">
        <v>21230657.930000003</v>
      </c>
      <c r="AGO12" s="188">
        <v>1717067.65</v>
      </c>
      <c r="AGP12" s="188">
        <v>1802103.84</v>
      </c>
      <c r="AGQ12" s="188">
        <v>4119452.14</v>
      </c>
      <c r="AGR12" s="188">
        <v>3296287.8200000003</v>
      </c>
      <c r="AGS12" s="188">
        <v>377910.33</v>
      </c>
      <c r="AGT12" s="188">
        <v>2302185.7000000002</v>
      </c>
      <c r="AGU12" s="188">
        <v>176768446.34</v>
      </c>
      <c r="AGV12" s="188">
        <v>167936124.39999998</v>
      </c>
      <c r="AGW12" s="188">
        <v>5638762.96</v>
      </c>
      <c r="AGX12" s="188">
        <v>5375212.7999999998</v>
      </c>
      <c r="AGY12" s="188">
        <v>53038385.689999998</v>
      </c>
      <c r="AGZ12" s="188">
        <v>5965520.3800000008</v>
      </c>
      <c r="AHA12" s="188">
        <v>5149574.05</v>
      </c>
      <c r="AHB12" s="188">
        <v>9247091.3699999992</v>
      </c>
      <c r="AHC12" s="188">
        <v>2371685.1199999996</v>
      </c>
      <c r="AHD12" s="188">
        <v>7702021.5299999993</v>
      </c>
      <c r="AHE12" s="188">
        <v>10097970.949999999</v>
      </c>
      <c r="AHF12" s="188">
        <v>36891036.730000004</v>
      </c>
      <c r="AHG12" s="188">
        <v>2753582.7600000002</v>
      </c>
      <c r="AHH12" s="188">
        <v>5118416.9399999995</v>
      </c>
      <c r="AHI12" s="188">
        <v>13439271.199999999</v>
      </c>
      <c r="AHJ12" s="188">
        <v>5245390.82</v>
      </c>
      <c r="AHK12" s="188">
        <v>3879145.83</v>
      </c>
      <c r="AHL12" s="188">
        <v>53900894.770000011</v>
      </c>
      <c r="AHM12" s="188">
        <v>3017864.55</v>
      </c>
      <c r="AHN12" s="188">
        <v>3446793.6399999997</v>
      </c>
      <c r="AHO12" s="188">
        <v>3041824.5500000003</v>
      </c>
      <c r="AHP12" s="188">
        <v>9045586.6500000004</v>
      </c>
      <c r="AHQ12" s="222">
        <v>3397846.8000000003</v>
      </c>
      <c r="AHR12" s="262">
        <v>1977485.07</v>
      </c>
      <c r="AHS12" s="222">
        <v>23354597273.890011</v>
      </c>
      <c r="AHT12" s="184" t="b">
        <f t="shared" si="0"/>
        <v>1</v>
      </c>
      <c r="AHU12" s="184" t="s">
        <v>12</v>
      </c>
    </row>
    <row r="13" spans="2:905" ht="23.5" customHeight="1">
      <c r="B13" s="183" t="s">
        <v>14</v>
      </c>
      <c r="C13" s="184" t="s">
        <v>15</v>
      </c>
      <c r="D13" s="188">
        <v>489283198.51999998</v>
      </c>
      <c r="E13" s="188">
        <v>40995577.079999998</v>
      </c>
      <c r="F13" s="188">
        <v>64487021.07</v>
      </c>
      <c r="G13" s="188">
        <v>26117052</v>
      </c>
      <c r="H13" s="188">
        <v>75716856.489999995</v>
      </c>
      <c r="I13" s="188">
        <v>37671659.210000001</v>
      </c>
      <c r="J13" s="188">
        <v>62029798.979999997</v>
      </c>
      <c r="K13" s="188">
        <v>40563319.960000001</v>
      </c>
      <c r="L13" s="188">
        <v>39621376.950000003</v>
      </c>
      <c r="M13" s="188">
        <v>33852984.350000001</v>
      </c>
      <c r="N13" s="188">
        <v>22307858.059999999</v>
      </c>
      <c r="O13" s="188">
        <v>25299751.73</v>
      </c>
      <c r="P13" s="188">
        <v>19722803.379999999</v>
      </c>
      <c r="Q13" s="188">
        <v>28293332.690000001</v>
      </c>
      <c r="R13" s="188">
        <v>27805304.140000001</v>
      </c>
      <c r="S13" s="188">
        <v>41465213.130000003</v>
      </c>
      <c r="T13" s="188">
        <v>37885678.780000001</v>
      </c>
      <c r="U13" s="188">
        <v>6979584.8399999999</v>
      </c>
      <c r="V13" s="188">
        <v>409485182.72000003</v>
      </c>
      <c r="W13" s="188">
        <v>105172861.92</v>
      </c>
      <c r="X13" s="188">
        <v>26833219.350000001</v>
      </c>
      <c r="Y13" s="188">
        <v>38649873.899999999</v>
      </c>
      <c r="Z13" s="188">
        <v>44988598.390000001</v>
      </c>
      <c r="AA13" s="188">
        <v>38565444.020000003</v>
      </c>
      <c r="AB13" s="188">
        <v>22177546.52</v>
      </c>
      <c r="AC13" s="188">
        <v>95589344.010000005</v>
      </c>
      <c r="AD13" s="188">
        <v>42772289.229999997</v>
      </c>
      <c r="AE13" s="188">
        <v>31079760</v>
      </c>
      <c r="AF13" s="188">
        <v>88455036.969999999</v>
      </c>
      <c r="AG13" s="188">
        <v>38457312.329999998</v>
      </c>
      <c r="AH13" s="188">
        <v>79166898.909999996</v>
      </c>
      <c r="AI13" s="188">
        <v>55732178.579999998</v>
      </c>
      <c r="AJ13" s="188">
        <v>25556252.530000001</v>
      </c>
      <c r="AK13" s="188">
        <v>19684279.829999998</v>
      </c>
      <c r="AL13" s="188">
        <v>27061523.449999999</v>
      </c>
      <c r="AM13" s="188">
        <v>41621316.729999997</v>
      </c>
      <c r="AN13" s="188">
        <v>15884936.130000001</v>
      </c>
      <c r="AO13" s="188">
        <v>27777008.059999999</v>
      </c>
      <c r="AP13" s="188">
        <v>32116506.030000001</v>
      </c>
      <c r="AQ13" s="188">
        <v>25773426.940000001</v>
      </c>
      <c r="AR13" s="188">
        <v>22060205.48</v>
      </c>
      <c r="AS13" s="188">
        <v>13201604.189999999</v>
      </c>
      <c r="AT13" s="188">
        <v>282984375.62</v>
      </c>
      <c r="AU13" s="188">
        <v>16289590</v>
      </c>
      <c r="AV13" s="188">
        <v>14008494.199999999</v>
      </c>
      <c r="AW13" s="188">
        <v>25219776.559999999</v>
      </c>
      <c r="AX13" s="188">
        <v>33064950</v>
      </c>
      <c r="AY13" s="188">
        <v>49513742.899999999</v>
      </c>
      <c r="AZ13" s="188">
        <v>20112057.850000001</v>
      </c>
      <c r="BA13" s="188">
        <v>23995422.260000002</v>
      </c>
      <c r="BB13" s="188">
        <v>18568010.600000001</v>
      </c>
      <c r="BC13" s="188">
        <v>20482589.670000002</v>
      </c>
      <c r="BD13" s="188">
        <v>11070438.130000001</v>
      </c>
      <c r="BE13" s="188">
        <v>13878770</v>
      </c>
      <c r="BF13" s="188">
        <v>72770513.019999996</v>
      </c>
      <c r="BG13" s="188">
        <v>12766457.439999999</v>
      </c>
      <c r="BH13" s="188">
        <v>13530780</v>
      </c>
      <c r="BI13" s="188">
        <v>234648437.94</v>
      </c>
      <c r="BJ13" s="188">
        <v>146261676.02000001</v>
      </c>
      <c r="BK13" s="188">
        <v>37852479.090000004</v>
      </c>
      <c r="BL13" s="188">
        <v>26237881.609999999</v>
      </c>
      <c r="BM13" s="188">
        <v>51736813.840000004</v>
      </c>
      <c r="BN13" s="188">
        <v>38683010.159999996</v>
      </c>
      <c r="BO13" s="188">
        <v>35543362.729999997</v>
      </c>
      <c r="BP13" s="188">
        <v>6579180</v>
      </c>
      <c r="BQ13" s="188">
        <v>7295242.7000000002</v>
      </c>
      <c r="BR13" s="188">
        <v>296974489.13</v>
      </c>
      <c r="BS13" s="188">
        <v>43810346.659999996</v>
      </c>
      <c r="BT13" s="188">
        <v>29152642.359999999</v>
      </c>
      <c r="BU13" s="188">
        <v>45572193.869999997</v>
      </c>
      <c r="BV13" s="188">
        <v>36275360.859999999</v>
      </c>
      <c r="BW13" s="188">
        <v>26993417.350000001</v>
      </c>
      <c r="BX13" s="188">
        <v>28663968.280000001</v>
      </c>
      <c r="BY13" s="188">
        <v>46209172.359999999</v>
      </c>
      <c r="BZ13" s="188">
        <v>105458575.98</v>
      </c>
      <c r="CA13" s="188">
        <v>22457983.91</v>
      </c>
      <c r="CB13" s="188">
        <v>35695437.43</v>
      </c>
      <c r="CC13" s="188">
        <v>54783031.5</v>
      </c>
      <c r="CD13" s="188">
        <v>19618609.190000001</v>
      </c>
      <c r="CE13" s="188">
        <v>20302386.609999999</v>
      </c>
      <c r="CF13" s="188">
        <v>18255821.550000001</v>
      </c>
      <c r="CG13" s="188">
        <v>498688481.19</v>
      </c>
      <c r="CH13" s="188">
        <v>36316536.939999998</v>
      </c>
      <c r="CI13" s="188">
        <v>64084744.380000003</v>
      </c>
      <c r="CJ13" s="188">
        <v>29013860.27</v>
      </c>
      <c r="CK13" s="188">
        <v>29882374.43</v>
      </c>
      <c r="CL13" s="188">
        <v>38774232</v>
      </c>
      <c r="CM13" s="188">
        <v>30698013.129999999</v>
      </c>
      <c r="CN13" s="188">
        <v>49924335.479999997</v>
      </c>
      <c r="CO13" s="188">
        <v>18137220.120000001</v>
      </c>
      <c r="CP13" s="188">
        <v>36261732.329999998</v>
      </c>
      <c r="CQ13" s="188">
        <v>23938757.809999999</v>
      </c>
      <c r="CR13" s="188">
        <v>45444230.409999996</v>
      </c>
      <c r="CS13" s="188">
        <v>27128186.969999999</v>
      </c>
      <c r="CT13" s="188">
        <v>247722006.28</v>
      </c>
      <c r="CU13" s="188">
        <v>28309633.899999999</v>
      </c>
      <c r="CV13" s="188">
        <v>34742127.640000001</v>
      </c>
      <c r="CW13" s="188">
        <v>45849979.18</v>
      </c>
      <c r="CX13" s="188">
        <v>24553813.34</v>
      </c>
      <c r="CY13" s="188">
        <v>44273322.359999999</v>
      </c>
      <c r="CZ13" s="188">
        <v>26623930.899999999</v>
      </c>
      <c r="DA13" s="188">
        <v>13494720</v>
      </c>
      <c r="DB13" s="188">
        <v>180599381.19999999</v>
      </c>
      <c r="DC13" s="188">
        <v>192620261.03</v>
      </c>
      <c r="DD13" s="188">
        <v>35209171.18</v>
      </c>
      <c r="DE13" s="188">
        <v>27281853.07</v>
      </c>
      <c r="DF13" s="188">
        <v>52438687.899999999</v>
      </c>
      <c r="DG13" s="188">
        <v>33485033.879999999</v>
      </c>
      <c r="DH13" s="188">
        <v>32430027.739999998</v>
      </c>
      <c r="DI13" s="188">
        <v>32140219.629999999</v>
      </c>
      <c r="DJ13" s="188">
        <v>14191472.74</v>
      </c>
      <c r="DK13" s="188">
        <v>511991139.64999998</v>
      </c>
      <c r="DL13" s="188">
        <v>30093341.719999999</v>
      </c>
      <c r="DM13" s="188">
        <v>46356391.380000003</v>
      </c>
      <c r="DN13" s="188">
        <v>40150893.479999997</v>
      </c>
      <c r="DO13" s="188">
        <v>44636971.560000002</v>
      </c>
      <c r="DP13" s="188">
        <v>37373225.109999999</v>
      </c>
      <c r="DQ13" s="188">
        <v>60929250</v>
      </c>
      <c r="DR13" s="188">
        <v>34682298.619999997</v>
      </c>
      <c r="DS13" s="188">
        <v>52377741.450000003</v>
      </c>
      <c r="DT13" s="188">
        <v>269171325.32999998</v>
      </c>
      <c r="DU13" s="188">
        <v>42889843.329999998</v>
      </c>
      <c r="DV13" s="188">
        <v>74541148.799999997</v>
      </c>
      <c r="DW13" s="188">
        <v>83487889.319999993</v>
      </c>
      <c r="DX13" s="188">
        <v>34071604.939999998</v>
      </c>
      <c r="DY13" s="188">
        <v>49519774.439999998</v>
      </c>
      <c r="DZ13" s="188">
        <v>43856692.950000003</v>
      </c>
      <c r="EA13" s="188">
        <v>12768411.289999999</v>
      </c>
      <c r="EB13" s="188">
        <v>26903977.260000002</v>
      </c>
      <c r="EC13" s="188">
        <v>28950586.010000002</v>
      </c>
      <c r="ED13" s="188">
        <v>59721415.960000001</v>
      </c>
      <c r="EE13" s="188">
        <v>178592213.31999999</v>
      </c>
      <c r="EF13" s="188">
        <v>155264699.02000001</v>
      </c>
      <c r="EG13" s="188">
        <v>35996863.799999997</v>
      </c>
      <c r="EH13" s="188">
        <v>35143390.969999999</v>
      </c>
      <c r="EI13" s="188">
        <v>38996876.109999999</v>
      </c>
      <c r="EJ13" s="188">
        <v>44973651.850000001</v>
      </c>
      <c r="EK13" s="188">
        <v>66776791.920000002</v>
      </c>
      <c r="EL13" s="188">
        <v>24460546.449999999</v>
      </c>
      <c r="EM13" s="188">
        <v>29110071.210000001</v>
      </c>
      <c r="EN13" s="188">
        <v>373972796.31</v>
      </c>
      <c r="EO13" s="188">
        <v>33425381.199999999</v>
      </c>
      <c r="EP13" s="188">
        <v>29125109.140000001</v>
      </c>
      <c r="EQ13" s="188">
        <v>28477247.25</v>
      </c>
      <c r="ER13" s="188">
        <v>17841984.890000001</v>
      </c>
      <c r="ES13" s="188">
        <v>17625456.050000001</v>
      </c>
      <c r="ET13" s="188">
        <v>37949225.090000004</v>
      </c>
      <c r="EU13" s="188">
        <v>35452942.020000003</v>
      </c>
      <c r="EV13" s="188">
        <v>25303941.739999998</v>
      </c>
      <c r="EW13" s="188">
        <v>251186967.81</v>
      </c>
      <c r="EX13" s="188">
        <v>17060075.16</v>
      </c>
      <c r="EY13" s="188">
        <v>25782090</v>
      </c>
      <c r="EZ13" s="188">
        <v>35237203.170000002</v>
      </c>
      <c r="FA13" s="188">
        <v>52638386.549999997</v>
      </c>
      <c r="FB13" s="188">
        <v>40288089.460000001</v>
      </c>
      <c r="FC13" s="188">
        <v>39470459.390000001</v>
      </c>
      <c r="FD13" s="188">
        <v>25114131.940000001</v>
      </c>
      <c r="FE13" s="188">
        <v>21949508.710000001</v>
      </c>
      <c r="FF13" s="188">
        <v>16931113.699999999</v>
      </c>
      <c r="FG13" s="188">
        <v>17008660</v>
      </c>
      <c r="FH13" s="188">
        <v>10231973</v>
      </c>
      <c r="FI13" s="188">
        <v>195928688.03</v>
      </c>
      <c r="FJ13" s="188">
        <v>28588213.699999999</v>
      </c>
      <c r="FK13" s="188">
        <v>31408887.59</v>
      </c>
      <c r="FL13" s="188">
        <v>31331527.59</v>
      </c>
      <c r="FM13" s="188">
        <v>44923356.490000002</v>
      </c>
      <c r="FN13" s="188">
        <v>38311822.469999999</v>
      </c>
      <c r="FO13" s="188">
        <v>10765750</v>
      </c>
      <c r="FP13" s="188">
        <v>4480102.58</v>
      </c>
      <c r="FQ13" s="188">
        <v>440105749.44999999</v>
      </c>
      <c r="FR13" s="188">
        <v>25616421.059999999</v>
      </c>
      <c r="FS13" s="188">
        <v>40978507.219999999</v>
      </c>
      <c r="FT13" s="188">
        <v>36377968.130000003</v>
      </c>
      <c r="FU13" s="188">
        <v>53608936.119999997</v>
      </c>
      <c r="FV13" s="188">
        <v>25544622.140000001</v>
      </c>
      <c r="FW13" s="188">
        <v>59474291.149999999</v>
      </c>
      <c r="FX13" s="188">
        <v>35536971.5</v>
      </c>
      <c r="FY13" s="188">
        <v>37269970.579999998</v>
      </c>
      <c r="FZ13" s="188">
        <v>28471497.640000001</v>
      </c>
      <c r="GA13" s="188">
        <v>57221391.420000002</v>
      </c>
      <c r="GB13" s="188">
        <v>29583897.82</v>
      </c>
      <c r="GC13" s="188">
        <v>19106159.670000002</v>
      </c>
      <c r="GD13" s="188">
        <v>7912675</v>
      </c>
      <c r="GE13" s="188">
        <v>257006383.83000001</v>
      </c>
      <c r="GF13" s="188">
        <v>23516833.75</v>
      </c>
      <c r="GG13" s="188">
        <v>30082289.850000001</v>
      </c>
      <c r="GH13" s="188">
        <v>52781457.920000002</v>
      </c>
      <c r="GI13" s="188">
        <v>31749568.43</v>
      </c>
      <c r="GJ13" s="188">
        <v>28245174.879999999</v>
      </c>
      <c r="GK13" s="188">
        <v>30036788.489999998</v>
      </c>
      <c r="GL13" s="188">
        <v>64076444.590000004</v>
      </c>
      <c r="GM13" s="188">
        <v>23552835</v>
      </c>
      <c r="GN13" s="188">
        <v>8997509.3599999994</v>
      </c>
      <c r="GO13" s="188">
        <v>7632472.5800000001</v>
      </c>
      <c r="GP13" s="188">
        <v>7902248.6399999997</v>
      </c>
      <c r="GQ13" s="188">
        <v>180135400.44999999</v>
      </c>
      <c r="GR13" s="188">
        <v>43975817.640000001</v>
      </c>
      <c r="GS13" s="188">
        <v>29002340.34</v>
      </c>
      <c r="GT13" s="188">
        <v>42871900.82</v>
      </c>
      <c r="GU13" s="188">
        <v>15259180</v>
      </c>
      <c r="GV13" s="188">
        <v>33106427.800000001</v>
      </c>
      <c r="GW13" s="188">
        <v>32559773.280000001</v>
      </c>
      <c r="GX13" s="188">
        <v>21083147.100000001</v>
      </c>
      <c r="GY13" s="188">
        <v>201933751.75999999</v>
      </c>
      <c r="GZ13" s="188">
        <v>23552702.719999999</v>
      </c>
      <c r="HA13" s="188">
        <v>50993384.5</v>
      </c>
      <c r="HB13" s="188">
        <v>35701164.520000003</v>
      </c>
      <c r="HC13" s="188">
        <v>351609048.87</v>
      </c>
      <c r="HD13" s="188">
        <v>51652950.740000002</v>
      </c>
      <c r="HE13" s="188">
        <v>58564420.810000002</v>
      </c>
      <c r="HF13" s="188">
        <v>59502005.310000002</v>
      </c>
      <c r="HG13" s="188">
        <v>45125396.060000002</v>
      </c>
      <c r="HH13" s="188">
        <v>60503077.469999999</v>
      </c>
      <c r="HI13" s="188">
        <v>10760267.23</v>
      </c>
      <c r="HJ13" s="188">
        <v>244052088.86000001</v>
      </c>
      <c r="HK13" s="188">
        <v>51766594.869999997</v>
      </c>
      <c r="HL13" s="188">
        <v>54244487.950000003</v>
      </c>
      <c r="HM13" s="188">
        <v>42655394.229999997</v>
      </c>
      <c r="HN13" s="188">
        <v>25947733.870000001</v>
      </c>
      <c r="HO13" s="188">
        <v>29714735.420000002</v>
      </c>
      <c r="HP13" s="188">
        <v>38497306</v>
      </c>
      <c r="HQ13" s="188">
        <v>19671136.449999999</v>
      </c>
      <c r="HR13" s="188">
        <v>306143194.38999999</v>
      </c>
      <c r="HS13" s="188">
        <v>125419563.23</v>
      </c>
      <c r="HT13" s="188">
        <v>37175379</v>
      </c>
      <c r="HU13" s="188">
        <v>26727367.75</v>
      </c>
      <c r="HV13" s="188">
        <v>24974616.27</v>
      </c>
      <c r="HW13" s="188">
        <v>26647988.23</v>
      </c>
      <c r="HX13" s="188">
        <v>54919480.210000001</v>
      </c>
      <c r="HY13" s="188">
        <v>24308134.579999998</v>
      </c>
      <c r="HZ13" s="188">
        <v>25876107</v>
      </c>
      <c r="IA13" s="188">
        <v>24850494.190000001</v>
      </c>
      <c r="IB13" s="188">
        <v>29405903</v>
      </c>
      <c r="IC13" s="188">
        <v>36966440.460000001</v>
      </c>
      <c r="ID13" s="188">
        <v>16528565.66</v>
      </c>
      <c r="IE13" s="188">
        <v>29080138.27</v>
      </c>
      <c r="IF13" s="188">
        <v>16690941.67</v>
      </c>
      <c r="IG13" s="188">
        <v>21142135.73</v>
      </c>
      <c r="IH13" s="188">
        <v>262593250.75</v>
      </c>
      <c r="II13" s="188">
        <v>122360664.53</v>
      </c>
      <c r="IJ13" s="188">
        <v>39676632.740000002</v>
      </c>
      <c r="IK13" s="188">
        <v>61088386.670000002</v>
      </c>
      <c r="IL13" s="188">
        <v>71073085.760000005</v>
      </c>
      <c r="IM13" s="188">
        <v>34602710</v>
      </c>
      <c r="IN13" s="188">
        <v>28674836.23</v>
      </c>
      <c r="IO13" s="188">
        <v>17425975</v>
      </c>
      <c r="IP13" s="188">
        <v>21489684.57</v>
      </c>
      <c r="IQ13" s="188">
        <v>21328321.399999999</v>
      </c>
      <c r="IR13" s="188">
        <v>25117264.039999999</v>
      </c>
      <c r="IS13" s="188">
        <v>385798425.63999999</v>
      </c>
      <c r="IT13" s="188">
        <v>189981809.02000001</v>
      </c>
      <c r="IU13" s="188">
        <v>56179650.789999999</v>
      </c>
      <c r="IV13" s="188">
        <v>37410214.859999999</v>
      </c>
      <c r="IW13" s="188">
        <v>27897168.140000001</v>
      </c>
      <c r="IX13" s="188">
        <v>14800220</v>
      </c>
      <c r="IY13" s="188">
        <v>27603273.84</v>
      </c>
      <c r="IZ13" s="188">
        <v>16870642.23</v>
      </c>
      <c r="JA13" s="188">
        <v>24169569.510000002</v>
      </c>
      <c r="JB13" s="188">
        <v>32766768.649999999</v>
      </c>
      <c r="JC13" s="188">
        <v>28933383.18</v>
      </c>
      <c r="JD13" s="188">
        <v>23234323.870000001</v>
      </c>
      <c r="JE13" s="188">
        <v>178499125.88999999</v>
      </c>
      <c r="JF13" s="188">
        <v>129507498.52</v>
      </c>
      <c r="JG13" s="188">
        <v>31649160.789999999</v>
      </c>
      <c r="JH13" s="188">
        <v>30355041.02</v>
      </c>
      <c r="JI13" s="188">
        <v>22246434.34</v>
      </c>
      <c r="JJ13" s="188">
        <v>28350314.32</v>
      </c>
      <c r="JK13" s="188">
        <v>187921005.40000001</v>
      </c>
      <c r="JL13" s="188">
        <v>21860983.27</v>
      </c>
      <c r="JM13" s="188">
        <v>32141647.940000001</v>
      </c>
      <c r="JN13" s="188">
        <v>40915033.939999998</v>
      </c>
      <c r="JO13" s="188">
        <v>30108630</v>
      </c>
      <c r="JP13" s="188">
        <v>54415736.920000002</v>
      </c>
      <c r="JQ13" s="188">
        <v>23380679.399999999</v>
      </c>
      <c r="JR13" s="188">
        <v>249410106.58000001</v>
      </c>
      <c r="JS13" s="188">
        <v>146787629.19999999</v>
      </c>
      <c r="JT13" s="188">
        <v>27317413.07</v>
      </c>
      <c r="JU13" s="188">
        <v>17373760.32</v>
      </c>
      <c r="JV13" s="188">
        <v>39949507.520000003</v>
      </c>
      <c r="JW13" s="188">
        <v>16791855.800000001</v>
      </c>
      <c r="JX13" s="188">
        <v>72923350.900000006</v>
      </c>
      <c r="JY13" s="188">
        <v>38212601.049999997</v>
      </c>
      <c r="JZ13" s="188">
        <v>23602921.27</v>
      </c>
      <c r="KA13" s="188">
        <v>41244243.32</v>
      </c>
      <c r="KB13" s="188">
        <v>27280492.09</v>
      </c>
      <c r="KC13" s="188">
        <v>28117692.670000002</v>
      </c>
      <c r="KD13" s="188">
        <v>19619531.23</v>
      </c>
      <c r="KE13" s="188">
        <v>10822650</v>
      </c>
      <c r="KF13" s="188">
        <v>20590813.699999999</v>
      </c>
      <c r="KG13" s="188">
        <v>0</v>
      </c>
      <c r="KH13" s="188">
        <v>410042845.64999998</v>
      </c>
      <c r="KI13" s="188">
        <v>52678837.450000003</v>
      </c>
      <c r="KJ13" s="188">
        <v>34205661.719999999</v>
      </c>
      <c r="KK13" s="188">
        <v>42517114.509999998</v>
      </c>
      <c r="KL13" s="188">
        <v>33366419.59</v>
      </c>
      <c r="KM13" s="188">
        <v>30614434.77</v>
      </c>
      <c r="KN13" s="188">
        <v>63455148</v>
      </c>
      <c r="KO13" s="188">
        <v>30033649.719999999</v>
      </c>
      <c r="KP13" s="188">
        <v>26771212.25</v>
      </c>
      <c r="KQ13" s="188">
        <v>140636704.31</v>
      </c>
      <c r="KR13" s="188">
        <v>29532807.739999998</v>
      </c>
      <c r="KS13" s="188">
        <v>37612838.5</v>
      </c>
      <c r="KT13" s="188">
        <v>63214648.420000002</v>
      </c>
      <c r="KU13" s="188">
        <v>26679652.260000002</v>
      </c>
      <c r="KV13" s="188">
        <v>33817772.390000001</v>
      </c>
      <c r="KW13" s="188">
        <v>152328079.05000001</v>
      </c>
      <c r="KX13" s="188">
        <v>42018544.119999997</v>
      </c>
      <c r="KY13" s="188">
        <v>270186642.13</v>
      </c>
      <c r="KZ13" s="188">
        <v>29149613.859999999</v>
      </c>
      <c r="LA13" s="188">
        <v>26744645.23</v>
      </c>
      <c r="LB13" s="188">
        <v>50085696.920000002</v>
      </c>
      <c r="LC13" s="188">
        <v>48297114.530000001</v>
      </c>
      <c r="LD13" s="188">
        <v>34240401.859999999</v>
      </c>
      <c r="LE13" s="188">
        <v>30578660.370000001</v>
      </c>
      <c r="LF13" s="188">
        <v>18572528.550000001</v>
      </c>
      <c r="LG13" s="188">
        <v>441682514.51999998</v>
      </c>
      <c r="LH13" s="188">
        <v>130363329.68000001</v>
      </c>
      <c r="LI13" s="188">
        <v>176242237.31</v>
      </c>
      <c r="LJ13" s="188">
        <v>146790193.93000001</v>
      </c>
      <c r="LK13" s="188">
        <v>32365124.93</v>
      </c>
      <c r="LL13" s="188">
        <v>38038845.590000004</v>
      </c>
      <c r="LM13" s="188">
        <v>26722831.25</v>
      </c>
      <c r="LN13" s="188">
        <v>46723852.469999999</v>
      </c>
      <c r="LO13" s="188">
        <v>22973119.57</v>
      </c>
      <c r="LP13" s="188">
        <v>42126548.329999998</v>
      </c>
      <c r="LQ13" s="188">
        <v>7554985.1900000004</v>
      </c>
      <c r="LR13" s="188">
        <v>195584046.46000001</v>
      </c>
      <c r="LS13" s="188">
        <v>54227971</v>
      </c>
      <c r="LT13" s="188">
        <v>34655402.18</v>
      </c>
      <c r="LU13" s="188">
        <v>339703103.89999998</v>
      </c>
      <c r="LV13" s="188">
        <v>133004029.18000001</v>
      </c>
      <c r="LW13" s="188">
        <v>360132432.62</v>
      </c>
      <c r="LX13" s="188">
        <v>142496366.05000001</v>
      </c>
      <c r="LY13" s="188">
        <v>55382218.5</v>
      </c>
      <c r="LZ13" s="188">
        <v>50854007.420000002</v>
      </c>
      <c r="MA13" s="188">
        <v>48204868.060000002</v>
      </c>
      <c r="MB13" s="188">
        <v>42345575.649999999</v>
      </c>
      <c r="MC13" s="188">
        <v>42912978.920000002</v>
      </c>
      <c r="MD13" s="188">
        <v>41624120.219999999</v>
      </c>
      <c r="ME13" s="188">
        <v>73586654.319999993</v>
      </c>
      <c r="MF13" s="188">
        <v>27123396.32</v>
      </c>
      <c r="MG13" s="188">
        <v>429540108.80000001</v>
      </c>
      <c r="MH13" s="188">
        <v>29115639.34</v>
      </c>
      <c r="MI13" s="188">
        <v>21046308.210000001</v>
      </c>
      <c r="MJ13" s="188">
        <v>21785668.039999999</v>
      </c>
      <c r="MK13" s="188">
        <v>20455162.260000002</v>
      </c>
      <c r="ML13" s="188">
        <v>32525507.039999999</v>
      </c>
      <c r="MM13" s="188">
        <v>23835427.100000001</v>
      </c>
      <c r="MN13" s="188">
        <v>24039587.32</v>
      </c>
      <c r="MO13" s="188">
        <v>36621553.329999998</v>
      </c>
      <c r="MP13" s="188">
        <v>19367112.16</v>
      </c>
      <c r="MQ13" s="188">
        <v>22735031.84</v>
      </c>
      <c r="MR13" s="188">
        <v>22869323.280000001</v>
      </c>
      <c r="MS13" s="188">
        <v>319473384.36000001</v>
      </c>
      <c r="MT13" s="188">
        <v>24849633.059999999</v>
      </c>
      <c r="MU13" s="188">
        <v>34682607.740000002</v>
      </c>
      <c r="MV13" s="188">
        <v>50106963</v>
      </c>
      <c r="MW13" s="188">
        <v>54193250.579999998</v>
      </c>
      <c r="MX13" s="188">
        <v>35044673.75</v>
      </c>
      <c r="MY13" s="188">
        <v>57785857.119900003</v>
      </c>
      <c r="MZ13" s="188">
        <v>56317347.979999997</v>
      </c>
      <c r="NA13" s="188">
        <v>33850770.689999998</v>
      </c>
      <c r="NB13" s="188">
        <v>15476156.9</v>
      </c>
      <c r="NC13" s="188">
        <v>9377751.5800000001</v>
      </c>
      <c r="ND13" s="188">
        <v>493723094.37</v>
      </c>
      <c r="NE13" s="188">
        <v>65948424</v>
      </c>
      <c r="NF13" s="188">
        <v>25654713.73</v>
      </c>
      <c r="NG13" s="188">
        <v>146637141.99000001</v>
      </c>
      <c r="NH13" s="188">
        <v>25385462.510000002</v>
      </c>
      <c r="NI13" s="188">
        <v>51058346.729999997</v>
      </c>
      <c r="NJ13" s="188">
        <v>94281034.430000007</v>
      </c>
      <c r="NK13" s="188">
        <v>89363724.469999999</v>
      </c>
      <c r="NL13" s="188">
        <v>10519224.800000001</v>
      </c>
      <c r="NM13" s="188">
        <v>45139095.979999997</v>
      </c>
      <c r="NN13" s="188">
        <v>34568235.969999999</v>
      </c>
      <c r="NO13" s="188">
        <v>12735270</v>
      </c>
      <c r="NP13" s="188">
        <v>189020942.93000001</v>
      </c>
      <c r="NQ13" s="188">
        <v>27610575.16</v>
      </c>
      <c r="NR13" s="188">
        <v>26883428.870000001</v>
      </c>
      <c r="NS13" s="188">
        <v>25668562.239999998</v>
      </c>
      <c r="NT13" s="188">
        <v>25071396</v>
      </c>
      <c r="NU13" s="188">
        <v>7057727.7800000003</v>
      </c>
      <c r="NV13" s="188">
        <v>12380351.609999999</v>
      </c>
      <c r="NW13" s="188">
        <v>283998853.51999998</v>
      </c>
      <c r="NX13" s="188">
        <v>63548151.719999999</v>
      </c>
      <c r="NY13" s="188">
        <v>29794809.559999999</v>
      </c>
      <c r="NZ13" s="188">
        <v>23849088.25</v>
      </c>
      <c r="OA13" s="188">
        <v>32939144.32</v>
      </c>
      <c r="OB13" s="188">
        <v>41621939.799999997</v>
      </c>
      <c r="OC13" s="188">
        <v>20830477.09</v>
      </c>
      <c r="OD13" s="188">
        <v>321809860.66000003</v>
      </c>
      <c r="OE13" s="188">
        <v>74822578.959999993</v>
      </c>
      <c r="OF13" s="188">
        <v>44749276.119999997</v>
      </c>
      <c r="OG13" s="188">
        <v>96951500.579999998</v>
      </c>
      <c r="OH13" s="188">
        <v>30366971.079999998</v>
      </c>
      <c r="OI13" s="188">
        <v>47020353.490000002</v>
      </c>
      <c r="OJ13" s="188">
        <v>32547761</v>
      </c>
      <c r="OK13" s="188">
        <v>16586951.539999999</v>
      </c>
      <c r="OL13" s="188">
        <v>12787079.5</v>
      </c>
      <c r="OM13" s="188">
        <v>282164807.19999999</v>
      </c>
      <c r="ON13" s="188">
        <v>76782678.560000002</v>
      </c>
      <c r="OO13" s="188">
        <v>87775863.900000006</v>
      </c>
      <c r="OP13" s="188">
        <v>48904560.960000001</v>
      </c>
      <c r="OQ13" s="188">
        <v>35206728.710000001</v>
      </c>
      <c r="OR13" s="188">
        <v>14157040.279999999</v>
      </c>
      <c r="OS13" s="188">
        <v>167716458.69</v>
      </c>
      <c r="OT13" s="188">
        <v>23035366.030000001</v>
      </c>
      <c r="OU13" s="188">
        <v>23222094.350000001</v>
      </c>
      <c r="OV13" s="188">
        <v>37801091.789999999</v>
      </c>
      <c r="OW13" s="188">
        <v>41469975.979999997</v>
      </c>
      <c r="OX13" s="188">
        <v>73446084.5</v>
      </c>
      <c r="OY13" s="188">
        <v>25769753.879999999</v>
      </c>
      <c r="OZ13" s="188">
        <v>9959571.9399999995</v>
      </c>
      <c r="PA13" s="188">
        <v>10848172.26</v>
      </c>
      <c r="PB13" s="188">
        <v>271366634.48000002</v>
      </c>
      <c r="PC13" s="188">
        <v>21713403.93</v>
      </c>
      <c r="PD13" s="188">
        <v>63835996.979999997</v>
      </c>
      <c r="PE13" s="188">
        <v>21596733.32</v>
      </c>
      <c r="PF13" s="188">
        <v>38147818.899999999</v>
      </c>
      <c r="PG13" s="188">
        <v>72276532.879999995</v>
      </c>
      <c r="PH13" s="188">
        <v>25602273.559999999</v>
      </c>
      <c r="PI13" s="188">
        <v>24248659.449999999</v>
      </c>
      <c r="PJ13" s="188">
        <v>30705931.620000001</v>
      </c>
      <c r="PK13" s="188">
        <v>25586972.899999999</v>
      </c>
      <c r="PL13" s="188">
        <v>29327742.800000001</v>
      </c>
      <c r="PM13" s="188">
        <v>39875080.700000003</v>
      </c>
      <c r="PN13" s="188">
        <v>24428976.629999999</v>
      </c>
      <c r="PO13" s="188">
        <v>77060267.659999996</v>
      </c>
      <c r="PP13" s="188">
        <v>7954982.7400000002</v>
      </c>
      <c r="PQ13" s="188">
        <v>10232418.42</v>
      </c>
      <c r="PR13" s="188">
        <v>7843645.9699999997</v>
      </c>
      <c r="PS13" s="188">
        <v>8892769.7100000009</v>
      </c>
      <c r="PT13" s="188">
        <v>590386846.57000005</v>
      </c>
      <c r="PU13" s="188">
        <v>37547208.899999999</v>
      </c>
      <c r="PV13" s="188">
        <v>36058973.759999998</v>
      </c>
      <c r="PW13" s="188">
        <v>52221295.789999999</v>
      </c>
      <c r="PX13" s="188">
        <v>108539016.06</v>
      </c>
      <c r="PY13" s="188">
        <v>35897228.990000002</v>
      </c>
      <c r="PZ13" s="188">
        <v>76612843.469999999</v>
      </c>
      <c r="QA13" s="188">
        <v>34290710.310000002</v>
      </c>
      <c r="QB13" s="188">
        <v>70356718.680000007</v>
      </c>
      <c r="QC13" s="188">
        <v>23268365.390000001</v>
      </c>
      <c r="QD13" s="188">
        <v>64399324.740000002</v>
      </c>
      <c r="QE13" s="188">
        <v>24007185.48</v>
      </c>
      <c r="QF13" s="188">
        <v>28279948</v>
      </c>
      <c r="QG13" s="188">
        <v>39874645.369999997</v>
      </c>
      <c r="QH13" s="188">
        <v>53454098.399999999</v>
      </c>
      <c r="QI13" s="188">
        <v>55705912.869999997</v>
      </c>
      <c r="QJ13" s="188">
        <v>33029925.48</v>
      </c>
      <c r="QK13" s="188">
        <v>29761041.129999999</v>
      </c>
      <c r="QL13" s="188">
        <v>24346573.350000001</v>
      </c>
      <c r="QM13" s="188">
        <v>57383135.450000003</v>
      </c>
      <c r="QN13" s="188">
        <v>61829193.109999999</v>
      </c>
      <c r="QO13" s="188">
        <v>24845029.039999999</v>
      </c>
      <c r="QP13" s="188">
        <v>6620392.1500000004</v>
      </c>
      <c r="QQ13" s="188">
        <v>4735547.74</v>
      </c>
      <c r="QR13" s="188">
        <v>5997920</v>
      </c>
      <c r="QS13" s="188">
        <v>5325645.84</v>
      </c>
      <c r="QT13" s="188">
        <v>291788503.92000002</v>
      </c>
      <c r="QU13" s="188">
        <v>24169305.640000001</v>
      </c>
      <c r="QV13" s="188">
        <v>64214389.32</v>
      </c>
      <c r="QW13" s="188">
        <v>40685060</v>
      </c>
      <c r="QX13" s="188">
        <v>39919690</v>
      </c>
      <c r="QY13" s="188">
        <v>57864779.030000001</v>
      </c>
      <c r="QZ13" s="188">
        <v>26316961.43</v>
      </c>
      <c r="RA13" s="188">
        <v>56003891.619999997</v>
      </c>
      <c r="RB13" s="188">
        <v>61778563.229999997</v>
      </c>
      <c r="RC13" s="188">
        <v>25679670</v>
      </c>
      <c r="RD13" s="188">
        <v>19888795</v>
      </c>
      <c r="RE13" s="188">
        <v>8920367</v>
      </c>
      <c r="RF13" s="188">
        <v>8459789.6799999997</v>
      </c>
      <c r="RG13" s="188">
        <v>410542329.69</v>
      </c>
      <c r="RH13" s="188">
        <v>48572389.200000003</v>
      </c>
      <c r="RI13" s="188">
        <v>26909320.890000001</v>
      </c>
      <c r="RJ13" s="188">
        <v>36215148.939999998</v>
      </c>
      <c r="RK13" s="188">
        <v>34361863.049999997</v>
      </c>
      <c r="RL13" s="188">
        <v>37414463.030000001</v>
      </c>
      <c r="RM13" s="188">
        <v>62337645.549999997</v>
      </c>
      <c r="RN13" s="188">
        <v>26125540.760000002</v>
      </c>
      <c r="RO13" s="188">
        <v>31170635.829999998</v>
      </c>
      <c r="RP13" s="188">
        <v>57312975.460000001</v>
      </c>
      <c r="RQ13" s="188">
        <v>63692646.299999997</v>
      </c>
      <c r="RR13" s="188">
        <v>26202614.030000001</v>
      </c>
      <c r="RS13" s="188">
        <v>17819672.41</v>
      </c>
      <c r="RT13" s="188">
        <v>30773763.41</v>
      </c>
      <c r="RU13" s="188">
        <v>18233809.710000001</v>
      </c>
      <c r="RV13" s="188">
        <v>24740749.359999999</v>
      </c>
      <c r="RW13" s="188">
        <v>34284264.049999997</v>
      </c>
      <c r="RX13" s="188">
        <v>566200</v>
      </c>
      <c r="RY13" s="188">
        <v>358359.65</v>
      </c>
      <c r="RZ13" s="188">
        <v>425880</v>
      </c>
      <c r="SA13" s="188">
        <v>205539101.69</v>
      </c>
      <c r="SB13" s="188">
        <v>26158807.48</v>
      </c>
      <c r="SC13" s="188">
        <v>30298025.68</v>
      </c>
      <c r="SD13" s="188">
        <v>30036530</v>
      </c>
      <c r="SE13" s="188">
        <v>17363016.449999999</v>
      </c>
      <c r="SF13" s="188">
        <v>31954626.77</v>
      </c>
      <c r="SG13" s="188">
        <v>41859868.060000002</v>
      </c>
      <c r="SH13" s="188">
        <v>43495268.490000002</v>
      </c>
      <c r="SI13" s="188">
        <v>26944825.219999999</v>
      </c>
      <c r="SJ13" s="188">
        <v>23333094</v>
      </c>
      <c r="SK13" s="188">
        <v>58653108.460000001</v>
      </c>
      <c r="SL13" s="188">
        <v>5238335</v>
      </c>
      <c r="SM13" s="188">
        <v>93331507.280000001</v>
      </c>
      <c r="SN13" s="188">
        <v>23053038.309999999</v>
      </c>
      <c r="SO13" s="188">
        <v>27083990.390000001</v>
      </c>
      <c r="SP13" s="188">
        <v>41488967.140000001</v>
      </c>
      <c r="SQ13" s="188">
        <v>28007745.280000001</v>
      </c>
      <c r="SR13" s="188">
        <v>22213171.390000001</v>
      </c>
      <c r="SS13" s="188">
        <v>25476898.329999998</v>
      </c>
      <c r="ST13" s="188">
        <v>13600162.359999999</v>
      </c>
      <c r="SU13" s="188">
        <v>235568682.97</v>
      </c>
      <c r="SV13" s="188">
        <v>17483490</v>
      </c>
      <c r="SW13" s="188">
        <v>32517978.25</v>
      </c>
      <c r="SX13" s="188">
        <v>21378348.109999999</v>
      </c>
      <c r="SY13" s="188">
        <v>14006990</v>
      </c>
      <c r="SZ13" s="188">
        <v>21335598.66</v>
      </c>
      <c r="TA13" s="188">
        <v>23628854.670000002</v>
      </c>
      <c r="TB13" s="188">
        <v>67681682.549999997</v>
      </c>
      <c r="TC13" s="188">
        <v>24243586.66</v>
      </c>
      <c r="TD13" s="188">
        <v>20971934.329999998</v>
      </c>
      <c r="TE13" s="188">
        <v>22738286.239999998</v>
      </c>
      <c r="TF13" s="188">
        <v>39794945.990000002</v>
      </c>
      <c r="TG13" s="188">
        <v>20074940.699999999</v>
      </c>
      <c r="TH13" s="188">
        <v>13028732.26</v>
      </c>
      <c r="TI13" s="188">
        <v>361059672.33999997</v>
      </c>
      <c r="TJ13" s="188">
        <v>24937707.850000001</v>
      </c>
      <c r="TK13" s="188">
        <v>20089292.640000001</v>
      </c>
      <c r="TL13" s="188">
        <v>47487641.560000002</v>
      </c>
      <c r="TM13" s="188">
        <v>45666854.859999999</v>
      </c>
      <c r="TN13" s="188">
        <v>26841306.09</v>
      </c>
      <c r="TO13" s="188">
        <v>14479574.73</v>
      </c>
      <c r="TP13" s="188">
        <v>62857407.100000001</v>
      </c>
      <c r="TQ13" s="188">
        <v>24165291.739999998</v>
      </c>
      <c r="TR13" s="188">
        <v>37249155.189999998</v>
      </c>
      <c r="TS13" s="188">
        <v>46278196.640000001</v>
      </c>
      <c r="TT13" s="188">
        <v>23449861.309999999</v>
      </c>
      <c r="TU13" s="188">
        <v>19025171.120000001</v>
      </c>
      <c r="TV13" s="188">
        <v>30556695.809999999</v>
      </c>
      <c r="TW13" s="188">
        <v>21979295.539999999</v>
      </c>
      <c r="TX13" s="188">
        <v>18892570.440000001</v>
      </c>
      <c r="TY13" s="188">
        <v>103585221.3</v>
      </c>
      <c r="TZ13" s="188">
        <v>20323114.609999999</v>
      </c>
      <c r="UA13" s="188">
        <v>218934343.49000001</v>
      </c>
      <c r="UB13" s="188">
        <v>57569512.909999996</v>
      </c>
      <c r="UC13" s="188">
        <v>26291852.530000001</v>
      </c>
      <c r="UD13" s="188">
        <v>19761997.239999998</v>
      </c>
      <c r="UE13" s="188">
        <v>105057188.8</v>
      </c>
      <c r="UF13" s="188">
        <v>16675195</v>
      </c>
      <c r="UG13" s="188">
        <v>8015101.29</v>
      </c>
      <c r="UH13" s="188">
        <v>12348335</v>
      </c>
      <c r="UI13" s="188">
        <v>10632758.33</v>
      </c>
      <c r="UJ13" s="188">
        <v>147680041.88</v>
      </c>
      <c r="UK13" s="188">
        <v>39494045.490000002</v>
      </c>
      <c r="UL13" s="188">
        <v>29392235.66</v>
      </c>
      <c r="UM13" s="188">
        <v>43315513.920000002</v>
      </c>
      <c r="UN13" s="188">
        <v>28047578.07</v>
      </c>
      <c r="UO13" s="188">
        <v>16361629.359999999</v>
      </c>
      <c r="UP13" s="188">
        <v>542660778.04999995</v>
      </c>
      <c r="UQ13" s="188">
        <v>31045697.170000002</v>
      </c>
      <c r="UR13" s="188">
        <v>33661805</v>
      </c>
      <c r="US13" s="188">
        <v>91973931.189999998</v>
      </c>
      <c r="UT13" s="188">
        <v>10154962.26</v>
      </c>
      <c r="UU13" s="188">
        <v>25746837.120000001</v>
      </c>
      <c r="UV13" s="188">
        <v>61607649.25</v>
      </c>
      <c r="UW13" s="188">
        <v>24647305.469999999</v>
      </c>
      <c r="UX13" s="188">
        <v>17593131.280000001</v>
      </c>
      <c r="UY13" s="188">
        <v>24094440.32</v>
      </c>
      <c r="UZ13" s="188">
        <v>32429099.600000001</v>
      </c>
      <c r="VA13" s="188">
        <v>52631292.649999999</v>
      </c>
      <c r="VB13" s="188">
        <v>35037954.039999999</v>
      </c>
      <c r="VC13" s="188">
        <v>45532280.310000002</v>
      </c>
      <c r="VD13" s="188">
        <v>17789327.09</v>
      </c>
      <c r="VE13" s="188">
        <v>20478369.579999998</v>
      </c>
      <c r="VF13" s="188">
        <v>11902532.07</v>
      </c>
      <c r="VG13" s="188">
        <v>20024232.579999998</v>
      </c>
      <c r="VH13" s="188">
        <v>55587200.509999998</v>
      </c>
      <c r="VI13" s="188">
        <v>7702099.6699999999</v>
      </c>
      <c r="VJ13" s="188">
        <v>9240770.8900000006</v>
      </c>
      <c r="VK13" s="188">
        <v>9780737.0399999991</v>
      </c>
      <c r="VL13" s="188">
        <v>293791070.19999999</v>
      </c>
      <c r="VM13" s="188">
        <v>35278514.049999997</v>
      </c>
      <c r="VN13" s="188">
        <v>34934301.409999996</v>
      </c>
      <c r="VO13" s="188">
        <v>40107812.369999997</v>
      </c>
      <c r="VP13" s="188">
        <v>50932353.710000001</v>
      </c>
      <c r="VQ13" s="188">
        <v>46826621.670000002</v>
      </c>
      <c r="VR13" s="188">
        <v>37622436.530000001</v>
      </c>
      <c r="VS13" s="188">
        <v>30918545.640000001</v>
      </c>
      <c r="VT13" s="188">
        <v>27390346.109999999</v>
      </c>
      <c r="VU13" s="188">
        <v>87972448.290000007</v>
      </c>
      <c r="VV13" s="188">
        <v>29863930.370000001</v>
      </c>
      <c r="VW13" s="188">
        <v>53775707</v>
      </c>
      <c r="VX13" s="188">
        <v>26540631.059999999</v>
      </c>
      <c r="VY13" s="188">
        <v>20244748.280000001</v>
      </c>
      <c r="VZ13" s="188">
        <v>23110426.210000001</v>
      </c>
      <c r="WA13" s="188">
        <v>767748270.13999999</v>
      </c>
      <c r="WB13" s="188">
        <v>57087330.509999998</v>
      </c>
      <c r="WC13" s="188">
        <v>38067712.969999999</v>
      </c>
      <c r="WD13" s="188">
        <v>36847833.119999997</v>
      </c>
      <c r="WE13" s="188">
        <v>23492825.969999999</v>
      </c>
      <c r="WF13" s="188">
        <v>46547681.469999999</v>
      </c>
      <c r="WG13" s="188">
        <v>64124505.890000001</v>
      </c>
      <c r="WH13" s="188">
        <v>58781825.32</v>
      </c>
      <c r="WI13" s="188">
        <v>42342175.649999999</v>
      </c>
      <c r="WJ13" s="188">
        <v>54661394.32</v>
      </c>
      <c r="WK13" s="188">
        <v>38428097.439999998</v>
      </c>
      <c r="WL13" s="188">
        <v>65721953.450000003</v>
      </c>
      <c r="WM13" s="188">
        <v>41940075.950000003</v>
      </c>
      <c r="WN13" s="188">
        <v>60290786.130000003</v>
      </c>
      <c r="WO13" s="188">
        <v>70839735.159999996</v>
      </c>
      <c r="WP13" s="188">
        <v>38002679.799999997</v>
      </c>
      <c r="WQ13" s="188">
        <v>48095121.530000001</v>
      </c>
      <c r="WR13" s="188">
        <v>54032026.350000001</v>
      </c>
      <c r="WS13" s="188">
        <v>34487314.079999998</v>
      </c>
      <c r="WT13" s="188">
        <v>68909692.329999998</v>
      </c>
      <c r="WU13" s="188">
        <v>122087392.56999999</v>
      </c>
      <c r="WV13" s="188">
        <v>37948152.799999997</v>
      </c>
      <c r="WW13" s="188">
        <v>26014509</v>
      </c>
      <c r="WX13" s="188">
        <v>24055344.52</v>
      </c>
      <c r="WY13" s="188">
        <v>28580571.25</v>
      </c>
      <c r="WZ13" s="188">
        <v>18135234.809999999</v>
      </c>
      <c r="XA13" s="188">
        <v>22369006.539999999</v>
      </c>
      <c r="XB13" s="188">
        <v>21518300.960000001</v>
      </c>
      <c r="XC13" s="188">
        <v>87332984.950000003</v>
      </c>
      <c r="XD13" s="188">
        <v>10874007.08</v>
      </c>
      <c r="XE13" s="188">
        <v>7442849.3499999996</v>
      </c>
      <c r="XF13" s="188">
        <v>7892260</v>
      </c>
      <c r="XG13" s="188">
        <v>7365850</v>
      </c>
      <c r="XH13" s="188">
        <v>356767631.48000002</v>
      </c>
      <c r="XI13" s="188">
        <v>37908992.240000002</v>
      </c>
      <c r="XJ13" s="188">
        <v>39699901.670000002</v>
      </c>
      <c r="XK13" s="188">
        <v>155357163.88</v>
      </c>
      <c r="XL13" s="188">
        <v>40960195.899999999</v>
      </c>
      <c r="XM13" s="188">
        <v>43740813.789999999</v>
      </c>
      <c r="XN13" s="188">
        <v>70660600.290000007</v>
      </c>
      <c r="XO13" s="188">
        <v>30253263</v>
      </c>
      <c r="XP13" s="188">
        <v>36032447.659999996</v>
      </c>
      <c r="XQ13" s="188">
        <v>63751202.149999999</v>
      </c>
      <c r="XR13" s="188">
        <v>45670078.810000002</v>
      </c>
      <c r="XS13" s="188">
        <v>24684249.739999998</v>
      </c>
      <c r="XT13" s="188">
        <v>22687844.52</v>
      </c>
      <c r="XU13" s="188">
        <v>24567341.07</v>
      </c>
      <c r="XV13" s="188">
        <v>22800470</v>
      </c>
      <c r="XW13" s="188">
        <v>23711717.219999999</v>
      </c>
      <c r="XX13" s="188">
        <v>15209311.539999999</v>
      </c>
      <c r="XY13" s="188">
        <v>18966224.079999998</v>
      </c>
      <c r="XZ13" s="188">
        <v>19188712.260000002</v>
      </c>
      <c r="YA13" s="188">
        <v>18450287.850000001</v>
      </c>
      <c r="YB13" s="188">
        <v>18699700.449999999</v>
      </c>
      <c r="YC13" s="188">
        <v>12404213.550000001</v>
      </c>
      <c r="YD13" s="188">
        <v>12259843.869999999</v>
      </c>
      <c r="YE13" s="188">
        <v>452697945.16000003</v>
      </c>
      <c r="YF13" s="188">
        <v>31073910.350000001</v>
      </c>
      <c r="YG13" s="188">
        <v>53677409.270000003</v>
      </c>
      <c r="YH13" s="188">
        <v>34058860.039999999</v>
      </c>
      <c r="YI13" s="188">
        <v>92286070.959999993</v>
      </c>
      <c r="YJ13" s="188">
        <v>35081680.670000002</v>
      </c>
      <c r="YK13" s="188">
        <v>54122305.259999998</v>
      </c>
      <c r="YL13" s="188">
        <v>22319159.920000002</v>
      </c>
      <c r="YM13" s="188">
        <v>62647055.219999999</v>
      </c>
      <c r="YN13" s="188">
        <v>58818978.380000003</v>
      </c>
      <c r="YO13" s="188">
        <v>42736519.829999998</v>
      </c>
      <c r="YP13" s="188">
        <v>25428237.219999999</v>
      </c>
      <c r="YQ13" s="188">
        <v>21248187.329999998</v>
      </c>
      <c r="YR13" s="188">
        <v>18381812.260000002</v>
      </c>
      <c r="YS13" s="188">
        <v>12387017.58</v>
      </c>
      <c r="YT13" s="188">
        <v>10155442.58</v>
      </c>
      <c r="YU13" s="188">
        <v>7016847.7400000002</v>
      </c>
      <c r="YV13" s="188">
        <v>192497239.59</v>
      </c>
      <c r="YW13" s="188">
        <v>33703277</v>
      </c>
      <c r="YX13" s="188">
        <v>30899569.18</v>
      </c>
      <c r="YY13" s="188">
        <v>25139782.960000001</v>
      </c>
      <c r="YZ13" s="188">
        <v>32830500</v>
      </c>
      <c r="ZA13" s="188">
        <v>24530650</v>
      </c>
      <c r="ZB13" s="188">
        <v>23837630</v>
      </c>
      <c r="ZC13" s="188">
        <v>213744818.84999999</v>
      </c>
      <c r="ZD13" s="188">
        <v>26390241.73</v>
      </c>
      <c r="ZE13" s="188">
        <v>30511475.030000001</v>
      </c>
      <c r="ZF13" s="188">
        <v>41893501.380000003</v>
      </c>
      <c r="ZG13" s="188">
        <v>23886258.170000002</v>
      </c>
      <c r="ZH13" s="188">
        <v>31974078.760000002</v>
      </c>
      <c r="ZI13" s="188">
        <v>22864419.809999999</v>
      </c>
      <c r="ZJ13" s="188">
        <v>21145582.010000002</v>
      </c>
      <c r="ZK13" s="188">
        <v>66739059.359999999</v>
      </c>
      <c r="ZL13" s="188">
        <v>318854671.25</v>
      </c>
      <c r="ZM13" s="188">
        <v>22268110.649999999</v>
      </c>
      <c r="ZN13" s="188">
        <v>59670936.689999998</v>
      </c>
      <c r="ZO13" s="188">
        <v>92586136.019999996</v>
      </c>
      <c r="ZP13" s="188">
        <v>62869042.32</v>
      </c>
      <c r="ZQ13" s="188">
        <v>28321680.940000001</v>
      </c>
      <c r="ZR13" s="188">
        <v>29698332.199999999</v>
      </c>
      <c r="ZS13" s="188">
        <v>55480072.149999999</v>
      </c>
      <c r="ZT13" s="188">
        <v>56103960.649999999</v>
      </c>
      <c r="ZU13" s="188">
        <v>66841354.299999997</v>
      </c>
      <c r="ZV13" s="188">
        <v>23761897.300000001</v>
      </c>
      <c r="ZW13" s="188">
        <v>23404381.530000001</v>
      </c>
      <c r="ZX13" s="188">
        <v>20700096</v>
      </c>
      <c r="ZY13" s="188">
        <v>31598635.670000002</v>
      </c>
      <c r="ZZ13" s="188">
        <v>25256549.329999998</v>
      </c>
      <c r="AAA13" s="188">
        <v>26751291.850000001</v>
      </c>
      <c r="AAB13" s="188">
        <v>23787158.02</v>
      </c>
      <c r="AAC13" s="188">
        <v>13873032.25</v>
      </c>
      <c r="AAD13" s="188">
        <v>15895409.57</v>
      </c>
      <c r="AAE13" s="188">
        <v>10884279.68</v>
      </c>
      <c r="AAF13" s="188">
        <v>10998660</v>
      </c>
      <c r="AAG13" s="188">
        <v>9628965</v>
      </c>
      <c r="AAH13" s="188">
        <v>163876744.41999999</v>
      </c>
      <c r="AAI13" s="188">
        <v>23013987.350000001</v>
      </c>
      <c r="AAJ13" s="188">
        <v>22882299.98</v>
      </c>
      <c r="AAK13" s="188">
        <v>28483729.670000002</v>
      </c>
      <c r="AAL13" s="188">
        <v>26493358.710000001</v>
      </c>
      <c r="AAM13" s="188">
        <v>27132310</v>
      </c>
      <c r="AAN13" s="188">
        <v>22051750</v>
      </c>
      <c r="AAO13" s="188">
        <v>712514367.70000005</v>
      </c>
      <c r="AAP13" s="188">
        <v>28389411.609999999</v>
      </c>
      <c r="AAQ13" s="188">
        <v>16208544.9</v>
      </c>
      <c r="AAR13" s="188">
        <v>47770270.399999999</v>
      </c>
      <c r="AAS13" s="188">
        <v>34853690.329999998</v>
      </c>
      <c r="AAT13" s="188">
        <v>26218428.829999998</v>
      </c>
      <c r="AAU13" s="188">
        <v>26138309</v>
      </c>
      <c r="AAV13" s="188">
        <v>32668204.390000001</v>
      </c>
      <c r="AAW13" s="188">
        <v>46565193.119999997</v>
      </c>
      <c r="AAX13" s="188">
        <v>16692885</v>
      </c>
      <c r="AAY13" s="188">
        <v>35274593.340000004</v>
      </c>
      <c r="AAZ13" s="188">
        <v>99600860.540000007</v>
      </c>
      <c r="ABA13" s="188">
        <v>50227774.689999998</v>
      </c>
      <c r="ABB13" s="188">
        <v>20168414</v>
      </c>
      <c r="ABC13" s="188">
        <v>21481888.550000001</v>
      </c>
      <c r="ABD13" s="188">
        <v>26677898.829999998</v>
      </c>
      <c r="ABE13" s="188">
        <v>16351671.33</v>
      </c>
      <c r="ABF13" s="188">
        <v>20360530.609999999</v>
      </c>
      <c r="ABG13" s="188">
        <v>13867810.970000001</v>
      </c>
      <c r="ABH13" s="188">
        <v>122043788.11</v>
      </c>
      <c r="ABI13" s="188">
        <v>85863713.200000003</v>
      </c>
      <c r="ABJ13" s="188">
        <v>12719439.359999999</v>
      </c>
      <c r="ABK13" s="188">
        <v>9114188.0600000005</v>
      </c>
      <c r="ABL13" s="188">
        <v>12016320</v>
      </c>
      <c r="ABM13" s="188">
        <v>8389397.0800000001</v>
      </c>
      <c r="ABN13" s="188">
        <v>12566759.359999999</v>
      </c>
      <c r="ABO13" s="188">
        <v>187613633.96000001</v>
      </c>
      <c r="ABP13" s="188">
        <v>32472039.579999998</v>
      </c>
      <c r="ABQ13" s="188">
        <v>17566526.690000001</v>
      </c>
      <c r="ABR13" s="188">
        <v>34156504.310000002</v>
      </c>
      <c r="ABS13" s="188">
        <v>42065603.539999999</v>
      </c>
      <c r="ABT13" s="188">
        <v>27555753.859999999</v>
      </c>
      <c r="ABU13" s="188">
        <v>26132578.390000001</v>
      </c>
      <c r="ABV13" s="188">
        <v>36488377.509999998</v>
      </c>
      <c r="ABW13" s="188">
        <v>7370961.96</v>
      </c>
      <c r="ABX13" s="188">
        <v>249624369.63999999</v>
      </c>
      <c r="ABY13" s="188">
        <v>23200305.800000001</v>
      </c>
      <c r="ABZ13" s="188">
        <v>41411172.25</v>
      </c>
      <c r="ACA13" s="188">
        <v>31402240.030000001</v>
      </c>
      <c r="ACB13" s="188">
        <v>18611930.079999998</v>
      </c>
      <c r="ACC13" s="188">
        <v>59419578.390000001</v>
      </c>
      <c r="ACD13" s="188">
        <v>14505220.16</v>
      </c>
      <c r="ACE13" s="188">
        <v>32589462.969999999</v>
      </c>
      <c r="ACF13" s="188">
        <v>21089171.609999999</v>
      </c>
      <c r="ACG13" s="188">
        <v>42147169.060000002</v>
      </c>
      <c r="ACH13" s="188">
        <v>21279762.670000002</v>
      </c>
      <c r="ACI13" s="188">
        <v>479603351.75</v>
      </c>
      <c r="ACJ13" s="188">
        <v>31593852.98</v>
      </c>
      <c r="ACK13" s="188">
        <v>37081733.189999998</v>
      </c>
      <c r="ACL13" s="188">
        <v>56482728.630000003</v>
      </c>
      <c r="ACM13" s="188">
        <v>24845316.780000001</v>
      </c>
      <c r="ACN13" s="188">
        <v>33347335.350000001</v>
      </c>
      <c r="ACO13" s="188">
        <v>44218831.030000001</v>
      </c>
      <c r="ACP13" s="188">
        <v>89837540.079999998</v>
      </c>
      <c r="ACQ13" s="188">
        <v>124511507.84</v>
      </c>
      <c r="ACR13" s="188">
        <v>32569433.129999999</v>
      </c>
      <c r="ACS13" s="188">
        <v>32071603.640000001</v>
      </c>
      <c r="ACT13" s="188">
        <v>46604765.710000001</v>
      </c>
      <c r="ACU13" s="188">
        <v>35521035.82</v>
      </c>
      <c r="ACV13" s="188">
        <v>83481706.989999995</v>
      </c>
      <c r="ACW13" s="188">
        <v>27826791.280000001</v>
      </c>
      <c r="ACX13" s="188">
        <v>39105568</v>
      </c>
      <c r="ACY13" s="188">
        <v>25008265.539999999</v>
      </c>
      <c r="ACZ13" s="188">
        <v>15331604.49</v>
      </c>
      <c r="ADA13" s="188">
        <v>21854135.809999999</v>
      </c>
      <c r="ADB13" s="188">
        <v>11635716.35</v>
      </c>
      <c r="ADC13" s="188">
        <v>6984257.1299999999</v>
      </c>
      <c r="ADD13" s="188">
        <v>9017218.9399999995</v>
      </c>
      <c r="ADE13" s="188">
        <v>13084157.93</v>
      </c>
      <c r="ADF13" s="188">
        <v>132554347.14</v>
      </c>
      <c r="ADG13" s="188">
        <v>116847431.72</v>
      </c>
      <c r="ADH13" s="188">
        <v>21400128.190000001</v>
      </c>
      <c r="ADI13" s="188">
        <v>22902803.719999999</v>
      </c>
      <c r="ADJ13" s="188">
        <v>30115385.02</v>
      </c>
      <c r="ADK13" s="188">
        <v>15853462.75</v>
      </c>
      <c r="ADL13" s="188">
        <v>30772507.66</v>
      </c>
      <c r="ADM13" s="188">
        <v>25366238.100000001</v>
      </c>
      <c r="ADN13" s="188">
        <v>28306395.420000002</v>
      </c>
      <c r="ADO13" s="188">
        <v>349377005.94999999</v>
      </c>
      <c r="ADP13" s="188">
        <v>52705974.68</v>
      </c>
      <c r="ADQ13" s="188">
        <v>56940152.869999997</v>
      </c>
      <c r="ADR13" s="188">
        <v>4299273</v>
      </c>
      <c r="ADS13" s="188">
        <v>161760787.75999999</v>
      </c>
      <c r="ADT13" s="188">
        <v>18614465.32</v>
      </c>
      <c r="ADU13" s="188">
        <v>21572834.449999999</v>
      </c>
      <c r="ADV13" s="188">
        <v>35407374.969999999</v>
      </c>
      <c r="ADW13" s="188">
        <v>15158940.32</v>
      </c>
      <c r="ADX13" s="188">
        <v>3587280.32</v>
      </c>
      <c r="ADY13" s="188">
        <v>514430955.20999998</v>
      </c>
      <c r="ADZ13" s="188">
        <v>86381729.349999994</v>
      </c>
      <c r="AEA13" s="188">
        <v>67452063.609999999</v>
      </c>
      <c r="AEB13" s="188">
        <v>26365663.300000001</v>
      </c>
      <c r="AEC13" s="188">
        <v>16134800.65</v>
      </c>
      <c r="AED13" s="188">
        <v>38585776.899999999</v>
      </c>
      <c r="AEE13" s="188">
        <v>29443455.800000001</v>
      </c>
      <c r="AEF13" s="188">
        <v>28430562.109999999</v>
      </c>
      <c r="AEG13" s="188">
        <v>20995072.370000001</v>
      </c>
      <c r="AEH13" s="188">
        <v>21974476.309999999</v>
      </c>
      <c r="AEI13" s="188">
        <v>26199891.300000001</v>
      </c>
      <c r="AEJ13" s="188">
        <v>43998759.770000003</v>
      </c>
      <c r="AEK13" s="188">
        <v>26063004.809999999</v>
      </c>
      <c r="AEL13" s="188">
        <v>25446213.870000001</v>
      </c>
      <c r="AEM13" s="188">
        <v>35239140.82</v>
      </c>
      <c r="AEN13" s="188">
        <v>39281028.170000002</v>
      </c>
      <c r="AEO13" s="188">
        <v>21099934.530000001</v>
      </c>
      <c r="AEP13" s="188">
        <v>47204010.520000003</v>
      </c>
      <c r="AEQ13" s="188">
        <v>14840311.970000001</v>
      </c>
      <c r="AER13" s="188">
        <v>42752100.810000002</v>
      </c>
      <c r="AES13" s="188">
        <v>342385307.24000001</v>
      </c>
      <c r="AET13" s="188">
        <v>50276355.840000004</v>
      </c>
      <c r="AEU13" s="188">
        <v>51837302.649999999</v>
      </c>
      <c r="AEV13" s="188">
        <v>34963797.789999999</v>
      </c>
      <c r="AEW13" s="188">
        <v>30118924.68</v>
      </c>
      <c r="AEX13" s="188">
        <v>70738776.25</v>
      </c>
      <c r="AEY13" s="188">
        <v>35612819.920000002</v>
      </c>
      <c r="AEZ13" s="188">
        <v>45161949.840000004</v>
      </c>
      <c r="AFA13" s="188">
        <v>28527121.940000001</v>
      </c>
      <c r="AFB13" s="188">
        <v>12079757.73</v>
      </c>
      <c r="AFC13" s="188">
        <v>258394576.06</v>
      </c>
      <c r="AFD13" s="188">
        <v>170000857.09</v>
      </c>
      <c r="AFE13" s="188">
        <v>53869669.100000001</v>
      </c>
      <c r="AFF13" s="188">
        <v>57320947.299999997</v>
      </c>
      <c r="AFG13" s="188">
        <v>79839696.280000001</v>
      </c>
      <c r="AFH13" s="188">
        <v>63846147.520000003</v>
      </c>
      <c r="AFI13" s="188">
        <v>42309694.009999998</v>
      </c>
      <c r="AFJ13" s="188">
        <v>55639302.240000002</v>
      </c>
      <c r="AFK13" s="188">
        <v>34000593.399999999</v>
      </c>
      <c r="AFL13" s="188">
        <v>52437361.200000003</v>
      </c>
      <c r="AFM13" s="188">
        <v>43468048.700000003</v>
      </c>
      <c r="AFN13" s="188">
        <v>41741300.380000003</v>
      </c>
      <c r="AFO13" s="188">
        <v>58361319.82</v>
      </c>
      <c r="AFP13" s="188">
        <v>295419719.24000001</v>
      </c>
      <c r="AFQ13" s="188">
        <v>76298077.840000004</v>
      </c>
      <c r="AFR13" s="188">
        <v>50578661.200000003</v>
      </c>
      <c r="AFS13" s="188">
        <v>47281489.350000001</v>
      </c>
      <c r="AFT13" s="188">
        <v>47325565.969999999</v>
      </c>
      <c r="AFU13" s="188">
        <v>35539269.780000001</v>
      </c>
      <c r="AFV13" s="188">
        <v>30667667.329999998</v>
      </c>
      <c r="AFW13" s="188">
        <v>62173561.200000003</v>
      </c>
      <c r="AFX13" s="188">
        <v>53797978.07</v>
      </c>
      <c r="AFY13" s="188">
        <v>29475657.23</v>
      </c>
      <c r="AFZ13" s="188">
        <v>62876789.469999999</v>
      </c>
      <c r="AGA13" s="188">
        <v>29821439.670000002</v>
      </c>
      <c r="AGB13" s="188">
        <v>271979999.38</v>
      </c>
      <c r="AGC13" s="188">
        <v>24669810</v>
      </c>
      <c r="AGD13" s="188">
        <v>32229958.170000002</v>
      </c>
      <c r="AGE13" s="188">
        <v>32838461.989999998</v>
      </c>
      <c r="AGF13" s="188">
        <v>64846930.600000001</v>
      </c>
      <c r="AGG13" s="188">
        <v>30133677.07</v>
      </c>
      <c r="AGH13" s="188">
        <v>28171983.719999999</v>
      </c>
      <c r="AGI13" s="188">
        <v>30437824.949999999</v>
      </c>
      <c r="AGJ13" s="188">
        <v>25296790.32</v>
      </c>
      <c r="AGK13" s="188">
        <v>34918220</v>
      </c>
      <c r="AGL13" s="188">
        <v>15018008.619999999</v>
      </c>
      <c r="AGM13" s="188">
        <v>408958140.94</v>
      </c>
      <c r="AGN13" s="188">
        <v>110998247.08</v>
      </c>
      <c r="AGO13" s="188">
        <v>48658429.549999997</v>
      </c>
      <c r="AGP13" s="188">
        <v>29424240.940000001</v>
      </c>
      <c r="AGQ13" s="188">
        <v>60071737.68</v>
      </c>
      <c r="AGR13" s="188">
        <v>53408717.43</v>
      </c>
      <c r="AGS13" s="188">
        <v>26997214.16</v>
      </c>
      <c r="AGT13" s="188">
        <v>22021089.289999999</v>
      </c>
      <c r="AGU13" s="188">
        <v>529049534.95999998</v>
      </c>
      <c r="AGV13" s="188">
        <v>325686817.61000001</v>
      </c>
      <c r="AGW13" s="188">
        <v>37924410.75</v>
      </c>
      <c r="AGX13" s="188">
        <v>77253013.530000001</v>
      </c>
      <c r="AGY13" s="188">
        <v>87128192.989999995</v>
      </c>
      <c r="AGZ13" s="188">
        <v>61978371.490000002</v>
      </c>
      <c r="AHA13" s="188">
        <v>56245474.270000003</v>
      </c>
      <c r="AHB13" s="188">
        <v>45217215.350000001</v>
      </c>
      <c r="AHC13" s="188">
        <v>17174649.030000001</v>
      </c>
      <c r="AHD13" s="188">
        <v>41259749.240000002</v>
      </c>
      <c r="AHE13" s="188">
        <v>39471468.619999997</v>
      </c>
      <c r="AHF13" s="188">
        <v>27142071.329999998</v>
      </c>
      <c r="AHG13" s="188">
        <v>25690408.789999999</v>
      </c>
      <c r="AHH13" s="188">
        <v>22894277.280000001</v>
      </c>
      <c r="AHI13" s="188">
        <v>27768809.510000002</v>
      </c>
      <c r="AHJ13" s="188">
        <v>37242221.670000002</v>
      </c>
      <c r="AHK13" s="188">
        <v>24461072.48</v>
      </c>
      <c r="AHL13" s="188">
        <v>200396902.88</v>
      </c>
      <c r="AHM13" s="188">
        <v>40364579.189999998</v>
      </c>
      <c r="AHN13" s="188">
        <v>43207225.380000003</v>
      </c>
      <c r="AHO13" s="188">
        <v>35408820.880000003</v>
      </c>
      <c r="AHP13" s="188">
        <v>57240043.630000003</v>
      </c>
      <c r="AHQ13" s="222">
        <v>35732673.700000003</v>
      </c>
      <c r="AHR13" s="264">
        <v>10682933.869999999</v>
      </c>
      <c r="AHS13" s="222">
        <v>54705531594.069893</v>
      </c>
      <c r="AHT13" s="184" t="b">
        <f t="shared" si="0"/>
        <v>1</v>
      </c>
      <c r="AHU13" s="184" t="s">
        <v>14</v>
      </c>
    </row>
    <row r="14" spans="2:905" ht="23.5" customHeight="1">
      <c r="B14" s="183" t="s">
        <v>16</v>
      </c>
      <c r="C14" s="184" t="s">
        <v>17</v>
      </c>
      <c r="D14" s="188">
        <v>174095269.47</v>
      </c>
      <c r="E14" s="188">
        <v>6277144.96</v>
      </c>
      <c r="F14" s="188">
        <v>10565626.32</v>
      </c>
      <c r="G14" s="188">
        <v>2960239.1199999996</v>
      </c>
      <c r="H14" s="188">
        <v>16425596.58</v>
      </c>
      <c r="I14" s="188">
        <v>8288774.3199999994</v>
      </c>
      <c r="J14" s="188">
        <v>10580964.620000001</v>
      </c>
      <c r="K14" s="188">
        <v>6837021.25</v>
      </c>
      <c r="L14" s="188">
        <v>8434178.3499999996</v>
      </c>
      <c r="M14" s="188">
        <v>8001298.4399999995</v>
      </c>
      <c r="N14" s="188">
        <v>3423017.2800000003</v>
      </c>
      <c r="O14" s="188">
        <v>3846460.3600000003</v>
      </c>
      <c r="P14" s="188">
        <v>4366310.95</v>
      </c>
      <c r="Q14" s="188">
        <v>4439595.88</v>
      </c>
      <c r="R14" s="188">
        <v>5165306.91</v>
      </c>
      <c r="S14" s="188">
        <v>6924624.0300000003</v>
      </c>
      <c r="T14" s="188">
        <v>4791952.3599999994</v>
      </c>
      <c r="U14" s="188">
        <v>1692977.97</v>
      </c>
      <c r="V14" s="188">
        <v>196652639.16000003</v>
      </c>
      <c r="W14" s="188">
        <v>33647460.760000005</v>
      </c>
      <c r="X14" s="188">
        <v>10529203.41</v>
      </c>
      <c r="Y14" s="188">
        <v>11081036.310000002</v>
      </c>
      <c r="Z14" s="188">
        <v>9986605.8399999999</v>
      </c>
      <c r="AA14" s="188">
        <v>10148850.369999999</v>
      </c>
      <c r="AB14" s="188">
        <v>4443745.99</v>
      </c>
      <c r="AC14" s="188">
        <v>22968816.529999997</v>
      </c>
      <c r="AD14" s="188">
        <v>11671372.350000001</v>
      </c>
      <c r="AE14" s="188">
        <v>11180921.790000001</v>
      </c>
      <c r="AF14" s="188">
        <v>32033570.760000002</v>
      </c>
      <c r="AG14" s="188">
        <v>10612284.01</v>
      </c>
      <c r="AH14" s="188">
        <v>44446128.979999997</v>
      </c>
      <c r="AI14" s="188">
        <v>20146361.739999998</v>
      </c>
      <c r="AJ14" s="188">
        <v>7777236.5600000005</v>
      </c>
      <c r="AK14" s="188">
        <v>12394707.759999998</v>
      </c>
      <c r="AL14" s="188">
        <v>7247468.4199999999</v>
      </c>
      <c r="AM14" s="188">
        <v>10305807.32</v>
      </c>
      <c r="AN14" s="188">
        <v>4875336.47</v>
      </c>
      <c r="AO14" s="188">
        <v>5467357.0999999996</v>
      </c>
      <c r="AP14" s="188">
        <v>9187241.129999999</v>
      </c>
      <c r="AQ14" s="188">
        <v>6347843.5700000003</v>
      </c>
      <c r="AR14" s="188">
        <v>6146119.5</v>
      </c>
      <c r="AS14" s="188">
        <v>7399878.0199999996</v>
      </c>
      <c r="AT14" s="188">
        <v>71306510.340000004</v>
      </c>
      <c r="AU14" s="188">
        <v>3729496.2199999997</v>
      </c>
      <c r="AV14" s="188">
        <v>2891312.8200000003</v>
      </c>
      <c r="AW14" s="188">
        <v>5291463.1099999994</v>
      </c>
      <c r="AX14" s="188">
        <v>12444592.300000001</v>
      </c>
      <c r="AY14" s="188">
        <v>11960748.57</v>
      </c>
      <c r="AZ14" s="188">
        <v>4896068.16</v>
      </c>
      <c r="BA14" s="188">
        <v>5922745.2699999996</v>
      </c>
      <c r="BB14" s="188">
        <v>4592604.4000000004</v>
      </c>
      <c r="BC14" s="188">
        <v>5641870.4100000001</v>
      </c>
      <c r="BD14" s="188">
        <v>3494221.52</v>
      </c>
      <c r="BE14" s="188">
        <v>4346894.3900000006</v>
      </c>
      <c r="BF14" s="188">
        <v>69715956.629999995</v>
      </c>
      <c r="BG14" s="188">
        <v>3597739.21</v>
      </c>
      <c r="BH14" s="188">
        <v>2578837.7400000002</v>
      </c>
      <c r="BI14" s="188">
        <v>60262795.019999996</v>
      </c>
      <c r="BJ14" s="188">
        <v>32730942.43</v>
      </c>
      <c r="BK14" s="188">
        <v>7823496.7300000004</v>
      </c>
      <c r="BL14" s="188">
        <v>5016589.4000000004</v>
      </c>
      <c r="BM14" s="188">
        <v>8355991.4399999995</v>
      </c>
      <c r="BN14" s="188">
        <v>6768840.6500000004</v>
      </c>
      <c r="BO14" s="188">
        <v>9466617.0600000005</v>
      </c>
      <c r="BP14" s="188">
        <v>5158472.4399999995</v>
      </c>
      <c r="BQ14" s="188">
        <v>5080287.59</v>
      </c>
      <c r="BR14" s="188">
        <v>74125350.649999991</v>
      </c>
      <c r="BS14" s="188">
        <v>9901599.0099999998</v>
      </c>
      <c r="BT14" s="188">
        <v>7210983.9400000004</v>
      </c>
      <c r="BU14" s="188">
        <v>11667542.389999999</v>
      </c>
      <c r="BV14" s="188">
        <v>11307962.809999999</v>
      </c>
      <c r="BW14" s="188">
        <v>6039555.1499999994</v>
      </c>
      <c r="BX14" s="188">
        <v>4895142.6500000004</v>
      </c>
      <c r="BY14" s="188">
        <v>27463527.689999998</v>
      </c>
      <c r="BZ14" s="188">
        <v>44910644.799999997</v>
      </c>
      <c r="CA14" s="188">
        <v>8397119.0499999989</v>
      </c>
      <c r="CB14" s="188">
        <v>14433963.030000001</v>
      </c>
      <c r="CC14" s="188">
        <v>29685468.209999997</v>
      </c>
      <c r="CD14" s="188">
        <v>6832093.9700000007</v>
      </c>
      <c r="CE14" s="188">
        <v>5173083.4800000004</v>
      </c>
      <c r="CF14" s="188">
        <v>8600158.7300000004</v>
      </c>
      <c r="CG14" s="188">
        <v>142381703.86000001</v>
      </c>
      <c r="CH14" s="188">
        <v>6937015.7300000004</v>
      </c>
      <c r="CI14" s="188">
        <v>15178602.059999999</v>
      </c>
      <c r="CJ14" s="188">
        <v>4563446.71</v>
      </c>
      <c r="CK14" s="188">
        <v>8668421.6099999994</v>
      </c>
      <c r="CL14" s="188">
        <v>5791218.3799999999</v>
      </c>
      <c r="CM14" s="188">
        <v>6070149.6099999994</v>
      </c>
      <c r="CN14" s="188">
        <v>18702856.459999997</v>
      </c>
      <c r="CO14" s="188">
        <v>3323524.94</v>
      </c>
      <c r="CP14" s="188">
        <v>5331408.43</v>
      </c>
      <c r="CQ14" s="188">
        <v>4087805.3499999996</v>
      </c>
      <c r="CR14" s="188">
        <v>7091407.5000000009</v>
      </c>
      <c r="CS14" s="188">
        <v>4396038.95</v>
      </c>
      <c r="CT14" s="188">
        <v>73848788.549999997</v>
      </c>
      <c r="CU14" s="188">
        <v>5486251.8099999996</v>
      </c>
      <c r="CV14" s="188">
        <v>6192720.3499999996</v>
      </c>
      <c r="CW14" s="188">
        <v>10435722.200000001</v>
      </c>
      <c r="CX14" s="188">
        <v>5455490.9900000002</v>
      </c>
      <c r="CY14" s="188">
        <v>30688908.789999995</v>
      </c>
      <c r="CZ14" s="188">
        <v>7296589.7999999998</v>
      </c>
      <c r="DA14" s="188">
        <v>2945434.2800000003</v>
      </c>
      <c r="DB14" s="188">
        <v>87837420.530000001</v>
      </c>
      <c r="DC14" s="188">
        <v>105837655.47999999</v>
      </c>
      <c r="DD14" s="188">
        <v>11848105.23</v>
      </c>
      <c r="DE14" s="188">
        <v>5737990.3200000003</v>
      </c>
      <c r="DF14" s="188">
        <v>12174121.91</v>
      </c>
      <c r="DG14" s="188">
        <v>24298354.559999999</v>
      </c>
      <c r="DH14" s="188">
        <v>8783544.9700000007</v>
      </c>
      <c r="DI14" s="188">
        <v>45154950.660000004</v>
      </c>
      <c r="DJ14" s="188">
        <v>6497647.04</v>
      </c>
      <c r="DK14" s="188">
        <v>128270153.73999999</v>
      </c>
      <c r="DL14" s="188">
        <v>7448947.8300000001</v>
      </c>
      <c r="DM14" s="188">
        <v>11807059.690000001</v>
      </c>
      <c r="DN14" s="188">
        <v>6598557.2300000004</v>
      </c>
      <c r="DO14" s="188">
        <v>12006071.039999999</v>
      </c>
      <c r="DP14" s="188">
        <v>6222169</v>
      </c>
      <c r="DQ14" s="188">
        <v>10987520.370000001</v>
      </c>
      <c r="DR14" s="188">
        <v>9503526.3399999999</v>
      </c>
      <c r="DS14" s="188">
        <v>19967490.149999999</v>
      </c>
      <c r="DT14" s="188">
        <v>62569836.519999996</v>
      </c>
      <c r="DU14" s="188">
        <v>6385965.1799999997</v>
      </c>
      <c r="DV14" s="188">
        <v>75214387.260000005</v>
      </c>
      <c r="DW14" s="188">
        <v>17372865.440000001</v>
      </c>
      <c r="DX14" s="188">
        <v>5665093.4800000004</v>
      </c>
      <c r="DY14" s="188">
        <v>6100302.3899999997</v>
      </c>
      <c r="DZ14" s="188">
        <v>22298401.93</v>
      </c>
      <c r="EA14" s="188">
        <v>5550001.8300000001</v>
      </c>
      <c r="EB14" s="188">
        <v>5498821.3300000001</v>
      </c>
      <c r="EC14" s="188">
        <v>12738978.090000002</v>
      </c>
      <c r="ED14" s="188">
        <v>14527169.49</v>
      </c>
      <c r="EE14" s="188">
        <v>53943617.75</v>
      </c>
      <c r="EF14" s="188">
        <v>40525524.009999998</v>
      </c>
      <c r="EG14" s="188">
        <v>5625685.5600000005</v>
      </c>
      <c r="EH14" s="188">
        <v>8253431.3699999992</v>
      </c>
      <c r="EI14" s="188">
        <v>6227364.9100000001</v>
      </c>
      <c r="EJ14" s="188">
        <v>11007573.780000001</v>
      </c>
      <c r="EK14" s="188">
        <v>10643573.5</v>
      </c>
      <c r="EL14" s="188">
        <v>3711213.39</v>
      </c>
      <c r="EM14" s="188">
        <v>5975425.7000000002</v>
      </c>
      <c r="EN14" s="188">
        <v>95456710.209999993</v>
      </c>
      <c r="EO14" s="188">
        <v>8855950.0999999996</v>
      </c>
      <c r="EP14" s="188">
        <v>6104309.3500000006</v>
      </c>
      <c r="EQ14" s="188">
        <v>5948598.9000000004</v>
      </c>
      <c r="ER14" s="188">
        <v>4790789.26</v>
      </c>
      <c r="ES14" s="188">
        <v>4267102.01</v>
      </c>
      <c r="ET14" s="188">
        <v>9272199.160000002</v>
      </c>
      <c r="EU14" s="188">
        <v>7984721.6599999992</v>
      </c>
      <c r="EV14" s="188">
        <v>8153896.3499999996</v>
      </c>
      <c r="EW14" s="188">
        <v>100163458.73999999</v>
      </c>
      <c r="EX14" s="188">
        <v>2109027.41</v>
      </c>
      <c r="EY14" s="188">
        <v>5530788.29</v>
      </c>
      <c r="EZ14" s="188">
        <v>11079071.24</v>
      </c>
      <c r="FA14" s="188">
        <v>15277012.529999999</v>
      </c>
      <c r="FB14" s="188">
        <v>9494265.7899999991</v>
      </c>
      <c r="FC14" s="188">
        <v>7525715.5899999999</v>
      </c>
      <c r="FD14" s="188">
        <v>7073283.7999999998</v>
      </c>
      <c r="FE14" s="188">
        <v>3813286.44</v>
      </c>
      <c r="FF14" s="188">
        <v>3597821.93</v>
      </c>
      <c r="FG14" s="188">
        <v>4259966.9000000004</v>
      </c>
      <c r="FH14" s="188">
        <v>4913543.84</v>
      </c>
      <c r="FI14" s="188">
        <v>37660323.800000004</v>
      </c>
      <c r="FJ14" s="188">
        <v>7416025.2800000003</v>
      </c>
      <c r="FK14" s="188">
        <v>8545928.2899999991</v>
      </c>
      <c r="FL14" s="188">
        <v>5880196.4299999997</v>
      </c>
      <c r="FM14" s="188">
        <v>7978650.9399999995</v>
      </c>
      <c r="FN14" s="188">
        <v>7190194.580000001</v>
      </c>
      <c r="FO14" s="188">
        <v>5574488.5000000009</v>
      </c>
      <c r="FP14" s="188">
        <v>1930377.5</v>
      </c>
      <c r="FQ14" s="188">
        <v>165387258.71999997</v>
      </c>
      <c r="FR14" s="188">
        <v>7401014.1699999999</v>
      </c>
      <c r="FS14" s="188">
        <v>10353825.780000001</v>
      </c>
      <c r="FT14" s="188">
        <v>56881140.229999997</v>
      </c>
      <c r="FU14" s="188">
        <v>16428998.109999999</v>
      </c>
      <c r="FV14" s="188">
        <v>4832984.75</v>
      </c>
      <c r="FW14" s="188">
        <v>12724061.629999999</v>
      </c>
      <c r="FX14" s="188">
        <v>8559550.1099999994</v>
      </c>
      <c r="FY14" s="188">
        <v>9045641.0899999999</v>
      </c>
      <c r="FZ14" s="188">
        <v>6065160.9299999997</v>
      </c>
      <c r="GA14" s="188">
        <v>17170758.890000001</v>
      </c>
      <c r="GB14" s="188">
        <v>10750320.569999998</v>
      </c>
      <c r="GC14" s="188">
        <v>4265573.96</v>
      </c>
      <c r="GD14" s="188">
        <v>2833535.09</v>
      </c>
      <c r="GE14" s="188">
        <v>79118741.909999996</v>
      </c>
      <c r="GF14" s="188">
        <v>4487233.82</v>
      </c>
      <c r="GG14" s="188">
        <v>4473595.75</v>
      </c>
      <c r="GH14" s="188">
        <v>9964240.3000000007</v>
      </c>
      <c r="GI14" s="188">
        <v>5074038.3899999997</v>
      </c>
      <c r="GJ14" s="188">
        <v>9651854.0999999996</v>
      </c>
      <c r="GK14" s="188">
        <v>3919493.7300000004</v>
      </c>
      <c r="GL14" s="188">
        <v>14039879.91</v>
      </c>
      <c r="GM14" s="188">
        <v>3371708.3699999996</v>
      </c>
      <c r="GN14" s="188">
        <v>5159533.6600000011</v>
      </c>
      <c r="GO14" s="188">
        <v>2309179.7599999998</v>
      </c>
      <c r="GP14" s="188">
        <v>4073329.6500000004</v>
      </c>
      <c r="GQ14" s="188">
        <v>82161797.570000008</v>
      </c>
      <c r="GR14" s="188">
        <v>6586487.9800000004</v>
      </c>
      <c r="GS14" s="188">
        <v>3912436.3600000003</v>
      </c>
      <c r="GT14" s="188">
        <v>8478449.6600000001</v>
      </c>
      <c r="GU14" s="188">
        <v>1965412.02</v>
      </c>
      <c r="GV14" s="188">
        <v>9962507.7899999991</v>
      </c>
      <c r="GW14" s="188">
        <v>6271522.3500000006</v>
      </c>
      <c r="GX14" s="188">
        <v>3888560.1399999997</v>
      </c>
      <c r="GY14" s="188">
        <v>39947362.199999996</v>
      </c>
      <c r="GZ14" s="188">
        <v>2604577.2400000002</v>
      </c>
      <c r="HA14" s="188">
        <v>6716384.4399999995</v>
      </c>
      <c r="HB14" s="188">
        <v>7605639.6000000006</v>
      </c>
      <c r="HC14" s="188">
        <v>198490924.84</v>
      </c>
      <c r="HD14" s="188">
        <v>14302241.760000002</v>
      </c>
      <c r="HE14" s="188">
        <v>27790547.679999996</v>
      </c>
      <c r="HF14" s="188">
        <v>14863185.510000002</v>
      </c>
      <c r="HG14" s="188">
        <v>13566018.050000001</v>
      </c>
      <c r="HH14" s="188">
        <v>14958070.530000001</v>
      </c>
      <c r="HI14" s="188">
        <v>12654568</v>
      </c>
      <c r="HJ14" s="188">
        <v>66760695.469999991</v>
      </c>
      <c r="HK14" s="188">
        <v>13439534.67</v>
      </c>
      <c r="HL14" s="188">
        <v>26571460.240000002</v>
      </c>
      <c r="HM14" s="188">
        <v>8517960.9800000004</v>
      </c>
      <c r="HN14" s="188">
        <v>13062700.860000001</v>
      </c>
      <c r="HO14" s="188">
        <v>12573191.850000001</v>
      </c>
      <c r="HP14" s="188">
        <v>8063580.5800000001</v>
      </c>
      <c r="HQ14" s="188">
        <v>6267127.8300000001</v>
      </c>
      <c r="HR14" s="188">
        <v>97085591.11999999</v>
      </c>
      <c r="HS14" s="188">
        <v>28402643.750000004</v>
      </c>
      <c r="HT14" s="188">
        <v>7725842.2800000003</v>
      </c>
      <c r="HU14" s="188">
        <v>4291441.3600000003</v>
      </c>
      <c r="HV14" s="188">
        <v>4646653.2600000007</v>
      </c>
      <c r="HW14" s="188">
        <v>2592960.9699999997</v>
      </c>
      <c r="HX14" s="188">
        <v>13988114.939999998</v>
      </c>
      <c r="HY14" s="188">
        <v>4148880.8200000003</v>
      </c>
      <c r="HZ14" s="188">
        <v>3923712.33</v>
      </c>
      <c r="IA14" s="188">
        <v>5873784.3600000003</v>
      </c>
      <c r="IB14" s="188">
        <v>5166332.2</v>
      </c>
      <c r="IC14" s="188">
        <v>17958663.359999999</v>
      </c>
      <c r="ID14" s="188">
        <v>2263352.7599999998</v>
      </c>
      <c r="IE14" s="188">
        <v>8118547.1600000001</v>
      </c>
      <c r="IF14" s="188">
        <v>4059636.6500000004</v>
      </c>
      <c r="IG14" s="188">
        <v>3957463.8599999994</v>
      </c>
      <c r="IH14" s="188">
        <v>75352981.069999993</v>
      </c>
      <c r="II14" s="188">
        <v>18342679.609999999</v>
      </c>
      <c r="IJ14" s="188">
        <v>8997502.8300000001</v>
      </c>
      <c r="IK14" s="188">
        <v>11459111.09</v>
      </c>
      <c r="IL14" s="188">
        <v>15677897.640000001</v>
      </c>
      <c r="IM14" s="188">
        <v>38312881.869999997</v>
      </c>
      <c r="IN14" s="188">
        <v>6436745.79</v>
      </c>
      <c r="IO14" s="188">
        <v>2742929.7199999997</v>
      </c>
      <c r="IP14" s="188">
        <v>3691294.59</v>
      </c>
      <c r="IQ14" s="188">
        <v>2301290.31</v>
      </c>
      <c r="IR14" s="188">
        <v>2975019.76</v>
      </c>
      <c r="IS14" s="188">
        <v>115524977.40000002</v>
      </c>
      <c r="IT14" s="188">
        <v>26724198.340000004</v>
      </c>
      <c r="IU14" s="188">
        <v>28275070.84</v>
      </c>
      <c r="IV14" s="188">
        <v>14922291.459999999</v>
      </c>
      <c r="IW14" s="188">
        <v>4991432.1099999994</v>
      </c>
      <c r="IX14" s="188">
        <v>1759074.08</v>
      </c>
      <c r="IY14" s="188">
        <v>5245517.0999999996</v>
      </c>
      <c r="IZ14" s="188">
        <v>2096883.9500000002</v>
      </c>
      <c r="JA14" s="188">
        <v>4267918.42</v>
      </c>
      <c r="JB14" s="188">
        <v>6463572.3700000001</v>
      </c>
      <c r="JC14" s="188">
        <v>9217132.2799999993</v>
      </c>
      <c r="JD14" s="188">
        <v>3997003.65</v>
      </c>
      <c r="JE14" s="188">
        <v>39406437.140000001</v>
      </c>
      <c r="JF14" s="188">
        <v>18727415.590000004</v>
      </c>
      <c r="JG14" s="188">
        <v>5204455.8900000006</v>
      </c>
      <c r="JH14" s="188">
        <v>8978806.3800000008</v>
      </c>
      <c r="JI14" s="188">
        <v>2737354.92</v>
      </c>
      <c r="JJ14" s="188">
        <v>4681818.83</v>
      </c>
      <c r="JK14" s="188">
        <v>52671802.25</v>
      </c>
      <c r="JL14" s="188">
        <v>5268440.97</v>
      </c>
      <c r="JM14" s="188">
        <v>7550537.0999999996</v>
      </c>
      <c r="JN14" s="188">
        <v>13927402.800000001</v>
      </c>
      <c r="JO14" s="188">
        <v>4388543.33</v>
      </c>
      <c r="JP14" s="188">
        <v>11685561.939999999</v>
      </c>
      <c r="JQ14" s="188">
        <v>3110421.57</v>
      </c>
      <c r="JR14" s="188">
        <v>109687153.58</v>
      </c>
      <c r="JS14" s="188">
        <v>38110601.619999997</v>
      </c>
      <c r="JT14" s="188">
        <v>4416454.28</v>
      </c>
      <c r="JU14" s="188">
        <v>1829673.08</v>
      </c>
      <c r="JV14" s="188">
        <v>7958392.7400000002</v>
      </c>
      <c r="JW14" s="188">
        <v>5615570.1699999999</v>
      </c>
      <c r="JX14" s="188">
        <v>32243689.049999997</v>
      </c>
      <c r="JY14" s="188">
        <v>12711618.689999999</v>
      </c>
      <c r="JZ14" s="188">
        <v>8896941.3599999994</v>
      </c>
      <c r="KA14" s="188">
        <v>10764179.379999999</v>
      </c>
      <c r="KB14" s="188">
        <v>7203454.9399999995</v>
      </c>
      <c r="KC14" s="188">
        <v>6570589.6799999997</v>
      </c>
      <c r="KD14" s="188">
        <v>3433716.06</v>
      </c>
      <c r="KE14" s="188">
        <v>6142545.5099999998</v>
      </c>
      <c r="KF14" s="188">
        <v>4697837.24</v>
      </c>
      <c r="KG14" s="188">
        <v>2434414.9699999997</v>
      </c>
      <c r="KH14" s="188">
        <v>134675113.92000002</v>
      </c>
      <c r="KI14" s="188">
        <v>29406320.949999999</v>
      </c>
      <c r="KJ14" s="188">
        <v>12071711.310000001</v>
      </c>
      <c r="KK14" s="188">
        <v>5816187.71</v>
      </c>
      <c r="KL14" s="188">
        <v>10034029.67</v>
      </c>
      <c r="KM14" s="188">
        <v>6605503.3399999999</v>
      </c>
      <c r="KN14" s="188">
        <v>37425181.329999998</v>
      </c>
      <c r="KO14" s="188">
        <v>6333542</v>
      </c>
      <c r="KP14" s="188">
        <v>10975193.5</v>
      </c>
      <c r="KQ14" s="188">
        <v>41671186.259999998</v>
      </c>
      <c r="KR14" s="188">
        <v>5023029.22</v>
      </c>
      <c r="KS14" s="188">
        <v>7388203.29</v>
      </c>
      <c r="KT14" s="188">
        <v>13695643.51</v>
      </c>
      <c r="KU14" s="188">
        <v>5828844.2200000007</v>
      </c>
      <c r="KV14" s="188">
        <v>9524777.8399999999</v>
      </c>
      <c r="KW14" s="188">
        <v>37914801.120000005</v>
      </c>
      <c r="KX14" s="188">
        <v>10085237.5</v>
      </c>
      <c r="KY14" s="188">
        <v>84651145.909999996</v>
      </c>
      <c r="KZ14" s="188">
        <v>6058502.5</v>
      </c>
      <c r="LA14" s="188">
        <v>3783995.34</v>
      </c>
      <c r="LB14" s="188">
        <v>6936881.3399999999</v>
      </c>
      <c r="LC14" s="188">
        <v>9581986.7400000002</v>
      </c>
      <c r="LD14" s="188">
        <v>7944486.6200000001</v>
      </c>
      <c r="LE14" s="188">
        <v>7289677.1799999997</v>
      </c>
      <c r="LF14" s="188">
        <v>5169529.59</v>
      </c>
      <c r="LG14" s="188">
        <v>148198265.51000002</v>
      </c>
      <c r="LH14" s="188">
        <v>35535468.909999996</v>
      </c>
      <c r="LI14" s="188">
        <v>49217578.670000002</v>
      </c>
      <c r="LJ14" s="188">
        <v>48823249.410000004</v>
      </c>
      <c r="LK14" s="188">
        <v>6298355.2000000002</v>
      </c>
      <c r="LL14" s="188">
        <v>6992436.3200000003</v>
      </c>
      <c r="LM14" s="188">
        <v>1706875.37</v>
      </c>
      <c r="LN14" s="188">
        <v>9012629.0199999996</v>
      </c>
      <c r="LO14" s="188">
        <v>2511503.44</v>
      </c>
      <c r="LP14" s="188">
        <v>13724065.16</v>
      </c>
      <c r="LQ14" s="188">
        <v>3669044.26</v>
      </c>
      <c r="LR14" s="188">
        <v>76378092.020000011</v>
      </c>
      <c r="LS14" s="188">
        <v>7545692.3900000006</v>
      </c>
      <c r="LT14" s="188">
        <v>9957648.6000000015</v>
      </c>
      <c r="LU14" s="188">
        <v>144936797.87</v>
      </c>
      <c r="LV14" s="188">
        <v>118565015.25</v>
      </c>
      <c r="LW14" s="188">
        <v>109985942.99000001</v>
      </c>
      <c r="LX14" s="188">
        <v>24597039.380000003</v>
      </c>
      <c r="LY14" s="188">
        <v>11183956.74</v>
      </c>
      <c r="LZ14" s="188">
        <v>27438631.649999999</v>
      </c>
      <c r="MA14" s="188">
        <v>29265373.790000003</v>
      </c>
      <c r="MB14" s="188">
        <v>6896153.5900000008</v>
      </c>
      <c r="MC14" s="188">
        <v>10408808.959999999</v>
      </c>
      <c r="MD14" s="188">
        <v>6356862.5</v>
      </c>
      <c r="ME14" s="188">
        <v>18012230.630000003</v>
      </c>
      <c r="MF14" s="188">
        <v>5360985.8000000007</v>
      </c>
      <c r="MG14" s="188">
        <v>364366553.38999993</v>
      </c>
      <c r="MH14" s="188">
        <v>9283875.9199999999</v>
      </c>
      <c r="MI14" s="188">
        <v>3305791.73</v>
      </c>
      <c r="MJ14" s="188">
        <v>3615912.43</v>
      </c>
      <c r="MK14" s="188">
        <v>3848885.97</v>
      </c>
      <c r="ML14" s="188">
        <v>6042767.1699999999</v>
      </c>
      <c r="MM14" s="188">
        <v>7437978.5300000003</v>
      </c>
      <c r="MN14" s="188">
        <v>6789872.4900000002</v>
      </c>
      <c r="MO14" s="188">
        <v>17747104.109999999</v>
      </c>
      <c r="MP14" s="188">
        <v>4383484.88</v>
      </c>
      <c r="MQ14" s="188">
        <v>6763267.9800000004</v>
      </c>
      <c r="MR14" s="188">
        <v>3387335.15</v>
      </c>
      <c r="MS14" s="188">
        <v>87954508.289999992</v>
      </c>
      <c r="MT14" s="188">
        <v>4857251.5999999996</v>
      </c>
      <c r="MU14" s="188">
        <v>7611111.9899999993</v>
      </c>
      <c r="MV14" s="188">
        <v>10226262.060000001</v>
      </c>
      <c r="MW14" s="188">
        <v>7755507.7599999998</v>
      </c>
      <c r="MX14" s="188">
        <v>9856848.5600000005</v>
      </c>
      <c r="MY14" s="188">
        <v>19642242.0999</v>
      </c>
      <c r="MZ14" s="188">
        <v>13076027.399999999</v>
      </c>
      <c r="NA14" s="188">
        <v>12853724.670000002</v>
      </c>
      <c r="NB14" s="188">
        <v>2081062.5</v>
      </c>
      <c r="NC14" s="188">
        <v>6938103.75</v>
      </c>
      <c r="ND14" s="188">
        <v>302399980.93000007</v>
      </c>
      <c r="NE14" s="188">
        <v>48737539.109999999</v>
      </c>
      <c r="NF14" s="188">
        <v>6531018.3399999999</v>
      </c>
      <c r="NG14" s="188">
        <v>143848526.08999997</v>
      </c>
      <c r="NH14" s="188">
        <v>6501847.1099999994</v>
      </c>
      <c r="NI14" s="188">
        <v>24421575.279999997</v>
      </c>
      <c r="NJ14" s="188">
        <v>54617106.119999997</v>
      </c>
      <c r="NK14" s="188">
        <v>43096811.890000001</v>
      </c>
      <c r="NL14" s="188">
        <v>3460084.39</v>
      </c>
      <c r="NM14" s="188">
        <v>9541872.3399999999</v>
      </c>
      <c r="NN14" s="188">
        <v>7816779.9299999997</v>
      </c>
      <c r="NO14" s="188">
        <v>4566051.75</v>
      </c>
      <c r="NP14" s="188">
        <v>49832823.099999994</v>
      </c>
      <c r="NQ14" s="188">
        <v>4247759.97</v>
      </c>
      <c r="NR14" s="188">
        <v>4034710.41</v>
      </c>
      <c r="NS14" s="188">
        <v>4173638.85</v>
      </c>
      <c r="NT14" s="188">
        <v>2900901.92</v>
      </c>
      <c r="NU14" s="188">
        <v>1777041.08</v>
      </c>
      <c r="NV14" s="188">
        <v>2448403.13</v>
      </c>
      <c r="NW14" s="188">
        <v>199203794.73999998</v>
      </c>
      <c r="NX14" s="188">
        <v>21314976.909999996</v>
      </c>
      <c r="NY14" s="188">
        <v>6730284.5800000001</v>
      </c>
      <c r="NZ14" s="188">
        <v>4310597.53</v>
      </c>
      <c r="OA14" s="188">
        <v>4016996.73</v>
      </c>
      <c r="OB14" s="188">
        <v>6556269.3100000005</v>
      </c>
      <c r="OC14" s="188">
        <v>4070686.7800000003</v>
      </c>
      <c r="OD14" s="188">
        <v>135070579.11000001</v>
      </c>
      <c r="OE14" s="188">
        <v>37141801.149999991</v>
      </c>
      <c r="OF14" s="188">
        <v>13716774.719999999</v>
      </c>
      <c r="OG14" s="188">
        <v>36457553.759999998</v>
      </c>
      <c r="OH14" s="188">
        <v>13713975.719999999</v>
      </c>
      <c r="OI14" s="188">
        <v>2782127.9200000004</v>
      </c>
      <c r="OJ14" s="188">
        <v>6505164.9399999995</v>
      </c>
      <c r="OK14" s="188">
        <v>2109819.77</v>
      </c>
      <c r="OL14" s="188">
        <v>873682.76</v>
      </c>
      <c r="OM14" s="188">
        <v>91881305.399999991</v>
      </c>
      <c r="ON14" s="188">
        <v>26301982.379999999</v>
      </c>
      <c r="OO14" s="188">
        <v>61308806.700000003</v>
      </c>
      <c r="OP14" s="188">
        <v>15998755.550000001</v>
      </c>
      <c r="OQ14" s="188">
        <v>9686500.9199999999</v>
      </c>
      <c r="OR14" s="188">
        <v>9290612.6600000001</v>
      </c>
      <c r="OS14" s="188">
        <v>42998179.059999995</v>
      </c>
      <c r="OT14" s="188">
        <v>4076999.4299999997</v>
      </c>
      <c r="OU14" s="188">
        <v>4435412.74</v>
      </c>
      <c r="OV14" s="188">
        <v>7679323.7800000003</v>
      </c>
      <c r="OW14" s="188">
        <v>7967724.6699999999</v>
      </c>
      <c r="OX14" s="188">
        <v>93500098.25</v>
      </c>
      <c r="OY14" s="188">
        <v>5062219.49</v>
      </c>
      <c r="OZ14" s="188">
        <v>10632175.99</v>
      </c>
      <c r="PA14" s="188">
        <v>20100284.789999999</v>
      </c>
      <c r="PB14" s="188">
        <v>114917846.78000002</v>
      </c>
      <c r="PC14" s="188">
        <v>3219404.14</v>
      </c>
      <c r="PD14" s="188">
        <v>16460452.84</v>
      </c>
      <c r="PE14" s="188">
        <v>5096858.7699999996</v>
      </c>
      <c r="PF14" s="188">
        <v>6576530.6600000001</v>
      </c>
      <c r="PG14" s="188">
        <v>14383683.119999999</v>
      </c>
      <c r="PH14" s="188">
        <v>9400227.8000000007</v>
      </c>
      <c r="PI14" s="188">
        <v>3866304.8600000003</v>
      </c>
      <c r="PJ14" s="188">
        <v>9423192.0800000001</v>
      </c>
      <c r="PK14" s="188">
        <v>4846004.91</v>
      </c>
      <c r="PL14" s="188">
        <v>7025364.6699999999</v>
      </c>
      <c r="PM14" s="188">
        <v>13101108.960000001</v>
      </c>
      <c r="PN14" s="188">
        <v>5899892.04</v>
      </c>
      <c r="PO14" s="188">
        <v>34333680.460000001</v>
      </c>
      <c r="PP14" s="188">
        <v>2380040.71</v>
      </c>
      <c r="PQ14" s="188">
        <v>2916724.9299999997</v>
      </c>
      <c r="PR14" s="188">
        <v>1633673.47</v>
      </c>
      <c r="PS14" s="188">
        <v>4232921.0299999993</v>
      </c>
      <c r="PT14" s="188">
        <v>243430923.07999998</v>
      </c>
      <c r="PU14" s="188">
        <v>1895208.0099999998</v>
      </c>
      <c r="PV14" s="188">
        <v>13099150.41</v>
      </c>
      <c r="PW14" s="188">
        <v>5238080.5999999996</v>
      </c>
      <c r="PX14" s="188">
        <v>32529798.969999999</v>
      </c>
      <c r="PY14" s="188">
        <v>5170325.62</v>
      </c>
      <c r="PZ14" s="188">
        <v>14725789.01</v>
      </c>
      <c r="QA14" s="188">
        <v>5296520.3900000006</v>
      </c>
      <c r="QB14" s="188">
        <v>19665305.079999998</v>
      </c>
      <c r="QC14" s="188">
        <v>1369807.0499999998</v>
      </c>
      <c r="QD14" s="188">
        <v>9028719.040000001</v>
      </c>
      <c r="QE14" s="188">
        <v>3624875.1799999997</v>
      </c>
      <c r="QF14" s="188">
        <v>2832886.15</v>
      </c>
      <c r="QG14" s="188">
        <v>13811754.07</v>
      </c>
      <c r="QH14" s="188">
        <v>4859562.2</v>
      </c>
      <c r="QI14" s="188">
        <v>9458438.4900000002</v>
      </c>
      <c r="QJ14" s="188">
        <v>1185556.45</v>
      </c>
      <c r="QK14" s="188">
        <v>5537791.5800000001</v>
      </c>
      <c r="QL14" s="188">
        <v>4905884.58</v>
      </c>
      <c r="QM14" s="188">
        <v>11286800.699999999</v>
      </c>
      <c r="QN14" s="188">
        <v>23374211.390000001</v>
      </c>
      <c r="QO14" s="188">
        <v>3318476.01</v>
      </c>
      <c r="QP14" s="188">
        <v>9189691.4000000004</v>
      </c>
      <c r="QQ14" s="188">
        <v>1864453.23</v>
      </c>
      <c r="QR14" s="188">
        <v>6119527.7999999998</v>
      </c>
      <c r="QS14" s="188">
        <v>1047734.54</v>
      </c>
      <c r="QT14" s="188">
        <v>86771691.160000011</v>
      </c>
      <c r="QU14" s="188">
        <v>5103905.3600000003</v>
      </c>
      <c r="QV14" s="188">
        <v>12619212.01</v>
      </c>
      <c r="QW14" s="188">
        <v>5436275.21</v>
      </c>
      <c r="QX14" s="188">
        <v>5204294.6099999994</v>
      </c>
      <c r="QY14" s="188">
        <v>10988086.59</v>
      </c>
      <c r="QZ14" s="188">
        <v>8229266.5800000001</v>
      </c>
      <c r="RA14" s="188">
        <v>8982845.0800000001</v>
      </c>
      <c r="RB14" s="188">
        <v>6196181.96</v>
      </c>
      <c r="RC14" s="188">
        <v>3904440.21</v>
      </c>
      <c r="RD14" s="188">
        <v>3715070.35</v>
      </c>
      <c r="RE14" s="188">
        <v>3833473.4899999998</v>
      </c>
      <c r="RF14" s="188">
        <v>2624363.62</v>
      </c>
      <c r="RG14" s="188">
        <v>116603181.5</v>
      </c>
      <c r="RH14" s="188">
        <v>14060221.379999999</v>
      </c>
      <c r="RI14" s="188">
        <v>3310968.36</v>
      </c>
      <c r="RJ14" s="188">
        <v>8151718.0300000003</v>
      </c>
      <c r="RK14" s="188">
        <v>4662153.9300000006</v>
      </c>
      <c r="RL14" s="188">
        <v>7410056.5700000003</v>
      </c>
      <c r="RM14" s="188">
        <v>10505600.550000001</v>
      </c>
      <c r="RN14" s="188">
        <v>3855436.49</v>
      </c>
      <c r="RO14" s="188">
        <v>11419431.880000001</v>
      </c>
      <c r="RP14" s="188">
        <v>13184301.260000002</v>
      </c>
      <c r="RQ14" s="188">
        <v>12577151.33</v>
      </c>
      <c r="RR14" s="188">
        <v>3577097.9699999997</v>
      </c>
      <c r="RS14" s="188">
        <v>2665875.9900000002</v>
      </c>
      <c r="RT14" s="188">
        <v>5138532.96</v>
      </c>
      <c r="RU14" s="188">
        <v>2960088.24</v>
      </c>
      <c r="RV14" s="188">
        <v>5353072.84</v>
      </c>
      <c r="RW14" s="188">
        <v>5646979.2199999997</v>
      </c>
      <c r="RX14" s="188">
        <v>1626621.72</v>
      </c>
      <c r="RY14" s="188">
        <v>6393013.3600000003</v>
      </c>
      <c r="RZ14" s="188">
        <v>2168954.14</v>
      </c>
      <c r="SA14" s="188">
        <v>58251405.330000006</v>
      </c>
      <c r="SB14" s="188">
        <v>1596979.25</v>
      </c>
      <c r="SC14" s="188">
        <v>5256084.7699999996</v>
      </c>
      <c r="SD14" s="188">
        <v>4408859.9800000004</v>
      </c>
      <c r="SE14" s="188">
        <v>10996090.26</v>
      </c>
      <c r="SF14" s="188">
        <v>4252937.8</v>
      </c>
      <c r="SG14" s="188">
        <v>8288650.8100000005</v>
      </c>
      <c r="SH14" s="188">
        <v>10268097.039999999</v>
      </c>
      <c r="SI14" s="188">
        <v>3174995.95</v>
      </c>
      <c r="SJ14" s="188">
        <v>7179584.4600000009</v>
      </c>
      <c r="SK14" s="188">
        <v>18928635.050000001</v>
      </c>
      <c r="SL14" s="188">
        <v>1143957.07</v>
      </c>
      <c r="SM14" s="188">
        <v>63445586.650000006</v>
      </c>
      <c r="SN14" s="188">
        <v>7193961.1399999997</v>
      </c>
      <c r="SO14" s="188">
        <v>4146895.59</v>
      </c>
      <c r="SP14" s="188">
        <v>7578873.7300000004</v>
      </c>
      <c r="SQ14" s="188">
        <v>5754896.5199999996</v>
      </c>
      <c r="SR14" s="188">
        <v>4350483.7699999996</v>
      </c>
      <c r="SS14" s="188">
        <v>3926630.71</v>
      </c>
      <c r="ST14" s="188">
        <v>2272721.98</v>
      </c>
      <c r="SU14" s="188">
        <v>63787817.399999999</v>
      </c>
      <c r="SV14" s="188">
        <v>6764101.2599999988</v>
      </c>
      <c r="SW14" s="188">
        <v>7301795.96</v>
      </c>
      <c r="SX14" s="188">
        <v>2641599.02</v>
      </c>
      <c r="SY14" s="188">
        <v>3630374.4</v>
      </c>
      <c r="SZ14" s="188">
        <v>3430752.68</v>
      </c>
      <c r="TA14" s="188">
        <v>1631521.2999999998</v>
      </c>
      <c r="TB14" s="188">
        <v>15662211.850000001</v>
      </c>
      <c r="TC14" s="188">
        <v>3484495.33</v>
      </c>
      <c r="TD14" s="188">
        <v>8023387.9500000002</v>
      </c>
      <c r="TE14" s="188">
        <v>12307931.619999999</v>
      </c>
      <c r="TF14" s="188">
        <v>13491826.120000001</v>
      </c>
      <c r="TG14" s="188">
        <v>3155775.21</v>
      </c>
      <c r="TH14" s="188">
        <v>4180520.6799999997</v>
      </c>
      <c r="TI14" s="188">
        <v>118612887.05</v>
      </c>
      <c r="TJ14" s="188">
        <v>5793688.8899999997</v>
      </c>
      <c r="TK14" s="188">
        <v>4862545.2200000007</v>
      </c>
      <c r="TL14" s="188">
        <v>6852421.8900000006</v>
      </c>
      <c r="TM14" s="188">
        <v>8070005.9399999995</v>
      </c>
      <c r="TN14" s="188">
        <v>6278465.1600000001</v>
      </c>
      <c r="TO14" s="188">
        <v>2495377.69</v>
      </c>
      <c r="TP14" s="188">
        <v>38545018.129999995</v>
      </c>
      <c r="TQ14" s="188">
        <v>5520058.5899999999</v>
      </c>
      <c r="TR14" s="188">
        <v>8933228.7599999998</v>
      </c>
      <c r="TS14" s="188">
        <v>9971216.1999999993</v>
      </c>
      <c r="TT14" s="188">
        <v>8494869.9600000009</v>
      </c>
      <c r="TU14" s="188">
        <v>5273276.6099999994</v>
      </c>
      <c r="TV14" s="188">
        <v>12939826.34</v>
      </c>
      <c r="TW14" s="188">
        <v>6794639.8499999996</v>
      </c>
      <c r="TX14" s="188">
        <v>4810264.51</v>
      </c>
      <c r="TY14" s="188">
        <v>21469783.100000001</v>
      </c>
      <c r="TZ14" s="188">
        <v>9566602.7400000021</v>
      </c>
      <c r="UA14" s="188">
        <v>41854120.300000004</v>
      </c>
      <c r="UB14" s="188">
        <v>13640193.190000001</v>
      </c>
      <c r="UC14" s="188">
        <v>3555424.05</v>
      </c>
      <c r="UD14" s="188">
        <v>11484792.35</v>
      </c>
      <c r="UE14" s="188">
        <v>58301882.369999997</v>
      </c>
      <c r="UF14" s="188">
        <v>2533073.7400000002</v>
      </c>
      <c r="UG14" s="188">
        <v>5691833.1899999995</v>
      </c>
      <c r="UH14" s="188">
        <v>3678236.99</v>
      </c>
      <c r="UI14" s="188">
        <v>4259630.87</v>
      </c>
      <c r="UJ14" s="188">
        <v>42081971.499999993</v>
      </c>
      <c r="UK14" s="188">
        <v>12156483.58</v>
      </c>
      <c r="UL14" s="188">
        <v>10202620.07</v>
      </c>
      <c r="UM14" s="188">
        <v>8565768.129999999</v>
      </c>
      <c r="UN14" s="188">
        <v>6477023.6500000004</v>
      </c>
      <c r="UO14" s="188">
        <v>6701383.1399999997</v>
      </c>
      <c r="UP14" s="188">
        <v>177507854.46000001</v>
      </c>
      <c r="UQ14" s="188">
        <v>7176998.0900000008</v>
      </c>
      <c r="UR14" s="188">
        <v>6167375.9299999997</v>
      </c>
      <c r="US14" s="188">
        <v>36606005.340000004</v>
      </c>
      <c r="UT14" s="188">
        <v>3386383.8699999996</v>
      </c>
      <c r="UU14" s="188">
        <v>5363395.88</v>
      </c>
      <c r="UV14" s="188">
        <v>14693093.01</v>
      </c>
      <c r="UW14" s="188">
        <v>4613241.66</v>
      </c>
      <c r="UX14" s="188">
        <v>10503228.039999999</v>
      </c>
      <c r="UY14" s="188">
        <v>5225589.2300000004</v>
      </c>
      <c r="UZ14" s="188">
        <v>9275279.0199999996</v>
      </c>
      <c r="VA14" s="188">
        <v>12298337.939999999</v>
      </c>
      <c r="VB14" s="188">
        <v>8113235.4299999997</v>
      </c>
      <c r="VC14" s="188">
        <v>17362894.920000002</v>
      </c>
      <c r="VD14" s="188">
        <v>3495195.93</v>
      </c>
      <c r="VE14" s="188">
        <v>4015068.33</v>
      </c>
      <c r="VF14" s="188">
        <v>3169340.37</v>
      </c>
      <c r="VG14" s="188">
        <v>3608884.62</v>
      </c>
      <c r="VH14" s="188">
        <v>14872022.129999999</v>
      </c>
      <c r="VI14" s="188">
        <v>9557331.1400000006</v>
      </c>
      <c r="VJ14" s="188">
        <v>3396233.23</v>
      </c>
      <c r="VK14" s="188">
        <v>2550849.56</v>
      </c>
      <c r="VL14" s="188">
        <v>74865792.849999994</v>
      </c>
      <c r="VM14" s="188">
        <v>6084465.0199999996</v>
      </c>
      <c r="VN14" s="188">
        <v>5609176.9699999997</v>
      </c>
      <c r="VO14" s="188">
        <v>8096818.7300000004</v>
      </c>
      <c r="VP14" s="188">
        <v>11860745.219999999</v>
      </c>
      <c r="VQ14" s="188">
        <v>9470752.5899999999</v>
      </c>
      <c r="VR14" s="188">
        <v>10082127.59</v>
      </c>
      <c r="VS14" s="188">
        <v>5255640.7600000007</v>
      </c>
      <c r="VT14" s="188">
        <v>9956488.6799999997</v>
      </c>
      <c r="VU14" s="188">
        <v>28053577.120000001</v>
      </c>
      <c r="VV14" s="188">
        <v>5333652.9000000004</v>
      </c>
      <c r="VW14" s="188">
        <v>7180327.4000000004</v>
      </c>
      <c r="VX14" s="188">
        <v>10203619.26</v>
      </c>
      <c r="VY14" s="188">
        <v>5799629.29</v>
      </c>
      <c r="VZ14" s="188">
        <v>4016210.5</v>
      </c>
      <c r="WA14" s="188">
        <v>941832502.96000004</v>
      </c>
      <c r="WB14" s="188">
        <v>11427813.879999999</v>
      </c>
      <c r="WC14" s="188">
        <v>6624492.0099999998</v>
      </c>
      <c r="WD14" s="188">
        <v>5077900.8599999994</v>
      </c>
      <c r="WE14" s="188">
        <v>3797772.49</v>
      </c>
      <c r="WF14" s="188">
        <v>9448977.5500000007</v>
      </c>
      <c r="WG14" s="188">
        <v>21809782.829999998</v>
      </c>
      <c r="WH14" s="188">
        <v>16772620.9</v>
      </c>
      <c r="WI14" s="188">
        <v>7898382.46</v>
      </c>
      <c r="WJ14" s="188">
        <v>14260225.75</v>
      </c>
      <c r="WK14" s="188">
        <v>6370606.3200000003</v>
      </c>
      <c r="WL14" s="188">
        <v>22445914.140000001</v>
      </c>
      <c r="WM14" s="188">
        <v>13095378.949999999</v>
      </c>
      <c r="WN14" s="188">
        <v>38386560.350000001</v>
      </c>
      <c r="WO14" s="188">
        <v>19464051.199999999</v>
      </c>
      <c r="WP14" s="188">
        <v>5790981.1500000004</v>
      </c>
      <c r="WQ14" s="188">
        <v>10738445.609999999</v>
      </c>
      <c r="WR14" s="188">
        <v>17108943.259999998</v>
      </c>
      <c r="WS14" s="188">
        <v>10692393.390000001</v>
      </c>
      <c r="WT14" s="188">
        <v>16778082.039999999</v>
      </c>
      <c r="WU14" s="188">
        <v>61833812.589999996</v>
      </c>
      <c r="WV14" s="188">
        <v>5868298.2300000004</v>
      </c>
      <c r="WW14" s="188">
        <v>5238206.5</v>
      </c>
      <c r="WX14" s="188">
        <v>4133119.52</v>
      </c>
      <c r="WY14" s="188">
        <v>13613803.119999999</v>
      </c>
      <c r="WZ14" s="188">
        <v>4098830.2</v>
      </c>
      <c r="XA14" s="188">
        <v>3273472.02</v>
      </c>
      <c r="XB14" s="188">
        <v>7788516.2800000003</v>
      </c>
      <c r="XC14" s="188">
        <v>13385597.010000002</v>
      </c>
      <c r="XD14" s="188">
        <v>4790567.2699999996</v>
      </c>
      <c r="XE14" s="188">
        <v>2337783.4699999997</v>
      </c>
      <c r="XF14" s="188">
        <v>1900888.23</v>
      </c>
      <c r="XG14" s="188">
        <v>5493089.6899999995</v>
      </c>
      <c r="XH14" s="188">
        <v>119086789.84</v>
      </c>
      <c r="XI14" s="188">
        <v>13106944.719999999</v>
      </c>
      <c r="XJ14" s="188">
        <v>9996829.379999999</v>
      </c>
      <c r="XK14" s="188">
        <v>38009369.710000001</v>
      </c>
      <c r="XL14" s="188">
        <v>16582544.85</v>
      </c>
      <c r="XM14" s="188">
        <v>11087582.370000001</v>
      </c>
      <c r="XN14" s="188">
        <v>16277711.73</v>
      </c>
      <c r="XO14" s="188">
        <v>8414331.870000001</v>
      </c>
      <c r="XP14" s="188">
        <v>7606203.4299999997</v>
      </c>
      <c r="XQ14" s="188">
        <v>25318073.07</v>
      </c>
      <c r="XR14" s="188">
        <v>81530307.400000006</v>
      </c>
      <c r="XS14" s="188">
        <v>6450938.7699999996</v>
      </c>
      <c r="XT14" s="188">
        <v>35152235.879999995</v>
      </c>
      <c r="XU14" s="188">
        <v>9764886.4199999999</v>
      </c>
      <c r="XV14" s="188">
        <v>8753981.3499999996</v>
      </c>
      <c r="XW14" s="188">
        <v>5712321.0600000005</v>
      </c>
      <c r="XX14" s="188">
        <v>5361645.03</v>
      </c>
      <c r="XY14" s="188">
        <v>8173849.8100000005</v>
      </c>
      <c r="XZ14" s="188">
        <v>5700757.1999999993</v>
      </c>
      <c r="YA14" s="188">
        <v>6142175.4399999995</v>
      </c>
      <c r="YB14" s="188">
        <v>5765183.8900000006</v>
      </c>
      <c r="YC14" s="188">
        <v>4998757.21</v>
      </c>
      <c r="YD14" s="188">
        <v>6925989.25</v>
      </c>
      <c r="YE14" s="188">
        <v>167188174.66000003</v>
      </c>
      <c r="YF14" s="188">
        <v>6020137.8599999994</v>
      </c>
      <c r="YG14" s="188">
        <v>8711743.7100000009</v>
      </c>
      <c r="YH14" s="188">
        <v>7614050.8499999996</v>
      </c>
      <c r="YI14" s="188">
        <v>12256287.220000001</v>
      </c>
      <c r="YJ14" s="188">
        <v>25164956.759999998</v>
      </c>
      <c r="YK14" s="188">
        <v>15719816.640000001</v>
      </c>
      <c r="YL14" s="188">
        <v>5412838.9900000002</v>
      </c>
      <c r="YM14" s="188">
        <v>194547772.44999999</v>
      </c>
      <c r="YN14" s="188">
        <v>9749086.7699999996</v>
      </c>
      <c r="YO14" s="188">
        <v>4466834.32</v>
      </c>
      <c r="YP14" s="188">
        <v>22929769.559999999</v>
      </c>
      <c r="YQ14" s="188">
        <v>3366404.34</v>
      </c>
      <c r="YR14" s="188">
        <v>3643444.27</v>
      </c>
      <c r="YS14" s="188">
        <v>2535000.4</v>
      </c>
      <c r="YT14" s="188">
        <v>2116184.94</v>
      </c>
      <c r="YU14" s="188">
        <v>19640234.219999999</v>
      </c>
      <c r="YV14" s="188">
        <v>57336446.149999999</v>
      </c>
      <c r="YW14" s="188">
        <v>21096382.360000003</v>
      </c>
      <c r="YX14" s="188">
        <v>6775324.4100000001</v>
      </c>
      <c r="YY14" s="188">
        <v>4975854.3100000005</v>
      </c>
      <c r="YZ14" s="188">
        <v>10460312.77</v>
      </c>
      <c r="ZA14" s="188">
        <v>4431864.51</v>
      </c>
      <c r="ZB14" s="188">
        <v>5766721.46</v>
      </c>
      <c r="ZC14" s="188">
        <v>34473434.060000002</v>
      </c>
      <c r="ZD14" s="188">
        <v>5123352.84</v>
      </c>
      <c r="ZE14" s="188">
        <v>9985596.25</v>
      </c>
      <c r="ZF14" s="188">
        <v>9210945.8100000005</v>
      </c>
      <c r="ZG14" s="188">
        <v>4620513.8100000005</v>
      </c>
      <c r="ZH14" s="188">
        <v>8553926.6099999994</v>
      </c>
      <c r="ZI14" s="188">
        <v>7816461.3700000001</v>
      </c>
      <c r="ZJ14" s="188">
        <v>5852666.7400000002</v>
      </c>
      <c r="ZK14" s="188">
        <v>13867932.23</v>
      </c>
      <c r="ZL14" s="188">
        <v>162447391.20999998</v>
      </c>
      <c r="ZM14" s="188">
        <v>4499265.18</v>
      </c>
      <c r="ZN14" s="188">
        <v>12655789.98</v>
      </c>
      <c r="ZO14" s="188">
        <v>40231170</v>
      </c>
      <c r="ZP14" s="188">
        <v>14206961.24</v>
      </c>
      <c r="ZQ14" s="188">
        <v>4335894.5199999996</v>
      </c>
      <c r="ZR14" s="188">
        <v>7093651.1400000006</v>
      </c>
      <c r="ZS14" s="188">
        <v>22223353.420000002</v>
      </c>
      <c r="ZT14" s="188">
        <v>13227302.149999999</v>
      </c>
      <c r="ZU14" s="188">
        <v>25816076.210000001</v>
      </c>
      <c r="ZV14" s="188">
        <v>4623821.8100000005</v>
      </c>
      <c r="ZW14" s="188">
        <v>5600798.8799999999</v>
      </c>
      <c r="ZX14" s="188">
        <v>5284040.9000000004</v>
      </c>
      <c r="ZY14" s="188">
        <v>7484788.6699999999</v>
      </c>
      <c r="ZZ14" s="188">
        <v>7193305.9500000002</v>
      </c>
      <c r="AAA14" s="188">
        <v>4682548.42</v>
      </c>
      <c r="AAB14" s="188">
        <v>7202576.0899999999</v>
      </c>
      <c r="AAC14" s="188">
        <v>3200749.3</v>
      </c>
      <c r="AAD14" s="188">
        <v>7978887.9900000002</v>
      </c>
      <c r="AAE14" s="188">
        <v>7451574.6500000004</v>
      </c>
      <c r="AAF14" s="188">
        <v>6662683.3499999996</v>
      </c>
      <c r="AAG14" s="188">
        <v>2524272.58</v>
      </c>
      <c r="AAH14" s="188">
        <v>33146824.16</v>
      </c>
      <c r="AAI14" s="188">
        <v>5059506.63</v>
      </c>
      <c r="AAJ14" s="188">
        <v>5254434.38</v>
      </c>
      <c r="AAK14" s="188">
        <v>6174285.2199999997</v>
      </c>
      <c r="AAL14" s="188">
        <v>5542740.5700000003</v>
      </c>
      <c r="AAM14" s="188">
        <v>10171719.859999999</v>
      </c>
      <c r="AAN14" s="188">
        <v>5559661.6399999997</v>
      </c>
      <c r="AAO14" s="188">
        <v>240787978.61999997</v>
      </c>
      <c r="AAP14" s="188">
        <v>6005311.5499999998</v>
      </c>
      <c r="AAQ14" s="188">
        <v>3512425.38</v>
      </c>
      <c r="AAR14" s="188">
        <v>12456685.939999999</v>
      </c>
      <c r="AAS14" s="188">
        <v>6751376.4699999997</v>
      </c>
      <c r="AAT14" s="188">
        <v>6052056.4500000002</v>
      </c>
      <c r="AAU14" s="188">
        <v>7502485.4800000004</v>
      </c>
      <c r="AAV14" s="188">
        <v>7649624.5300000003</v>
      </c>
      <c r="AAW14" s="188">
        <v>16236229.420000002</v>
      </c>
      <c r="AAX14" s="188">
        <v>7736096.4800000004</v>
      </c>
      <c r="AAY14" s="188">
        <v>8562538.8599999994</v>
      </c>
      <c r="AAZ14" s="188">
        <v>32355563.289999999</v>
      </c>
      <c r="ABA14" s="188">
        <v>37438196.030000001</v>
      </c>
      <c r="ABB14" s="188">
        <v>6817763.9500000002</v>
      </c>
      <c r="ABC14" s="188">
        <v>3753832.7199999997</v>
      </c>
      <c r="ABD14" s="188">
        <v>7661763.6699999999</v>
      </c>
      <c r="ABE14" s="188">
        <v>2824009.4499999997</v>
      </c>
      <c r="ABF14" s="188">
        <v>3440998.54</v>
      </c>
      <c r="ABG14" s="188">
        <v>4050065.27</v>
      </c>
      <c r="ABH14" s="188">
        <v>78870343.469999999</v>
      </c>
      <c r="ABI14" s="188">
        <v>48260323.759999998</v>
      </c>
      <c r="ABJ14" s="188">
        <v>3585951.74</v>
      </c>
      <c r="ABK14" s="188">
        <v>4480886.8600000003</v>
      </c>
      <c r="ABL14" s="188">
        <v>2707615.17</v>
      </c>
      <c r="ABM14" s="188">
        <v>9003707.5800000001</v>
      </c>
      <c r="ABN14" s="188">
        <v>6476144.96</v>
      </c>
      <c r="ABO14" s="188">
        <v>70828116.75999999</v>
      </c>
      <c r="ABP14" s="188">
        <v>4688427.8599999994</v>
      </c>
      <c r="ABQ14" s="188">
        <v>9141491.6500000004</v>
      </c>
      <c r="ABR14" s="188">
        <v>14157255.08</v>
      </c>
      <c r="ABS14" s="188">
        <v>6245243.9299999997</v>
      </c>
      <c r="ABT14" s="188">
        <v>5994567.7699999996</v>
      </c>
      <c r="ABU14" s="188">
        <v>11499400.27</v>
      </c>
      <c r="ABV14" s="188">
        <v>7402147.2000000002</v>
      </c>
      <c r="ABW14" s="188">
        <v>1293519.82</v>
      </c>
      <c r="ABX14" s="188">
        <v>68302935.390000015</v>
      </c>
      <c r="ABY14" s="188">
        <v>8992908.3300000001</v>
      </c>
      <c r="ABZ14" s="188">
        <v>9062616.1600000001</v>
      </c>
      <c r="ACA14" s="188">
        <v>8938560.0099999998</v>
      </c>
      <c r="ACB14" s="188">
        <v>6152345.3700000001</v>
      </c>
      <c r="ACC14" s="188">
        <v>64392513.920000002</v>
      </c>
      <c r="ACD14" s="188">
        <v>3868646.62</v>
      </c>
      <c r="ACE14" s="188">
        <v>6582501.7300000004</v>
      </c>
      <c r="ACF14" s="188">
        <v>4564212.33</v>
      </c>
      <c r="ACG14" s="188">
        <v>4746766.9000000004</v>
      </c>
      <c r="ACH14" s="188">
        <v>4212946.22</v>
      </c>
      <c r="ACI14" s="188">
        <v>191058015.76000002</v>
      </c>
      <c r="ACJ14" s="188">
        <v>2235702.4</v>
      </c>
      <c r="ACK14" s="188">
        <v>7538671.1000000006</v>
      </c>
      <c r="ACL14" s="188">
        <v>11414921.719999999</v>
      </c>
      <c r="ACM14" s="188">
        <v>3369478.5200000005</v>
      </c>
      <c r="ACN14" s="188">
        <v>5690998.4299999997</v>
      </c>
      <c r="ACO14" s="188">
        <v>4670865.78</v>
      </c>
      <c r="ACP14" s="188">
        <v>17758442.450000003</v>
      </c>
      <c r="ACQ14" s="188">
        <v>31227903.699999999</v>
      </c>
      <c r="ACR14" s="188">
        <v>5255403.5</v>
      </c>
      <c r="ACS14" s="188">
        <v>5593835.8399999999</v>
      </c>
      <c r="ACT14" s="188">
        <v>10041687.300000001</v>
      </c>
      <c r="ACU14" s="188">
        <v>1783551.95</v>
      </c>
      <c r="ACV14" s="188">
        <v>35122958.479999997</v>
      </c>
      <c r="ACW14" s="188">
        <v>5844645.1699999999</v>
      </c>
      <c r="ACX14" s="188">
        <v>8234738.54</v>
      </c>
      <c r="ACY14" s="188">
        <v>2724205.7800000003</v>
      </c>
      <c r="ACZ14" s="188">
        <v>2358505.83</v>
      </c>
      <c r="ADA14" s="188">
        <v>3398546.75</v>
      </c>
      <c r="ADB14" s="188">
        <v>3430619.7699999996</v>
      </c>
      <c r="ADC14" s="188">
        <v>6749830.8000000007</v>
      </c>
      <c r="ADD14" s="188">
        <v>1941791.3399999999</v>
      </c>
      <c r="ADE14" s="188">
        <v>4841600.1399999997</v>
      </c>
      <c r="ADF14" s="188">
        <v>34972702.990000002</v>
      </c>
      <c r="ADG14" s="188">
        <v>27357119.609999999</v>
      </c>
      <c r="ADH14" s="188">
        <v>6009086.3900000006</v>
      </c>
      <c r="ADI14" s="188">
        <v>4631163.5</v>
      </c>
      <c r="ADJ14" s="188">
        <v>6470748.1899999995</v>
      </c>
      <c r="ADK14" s="188">
        <v>3210720.2</v>
      </c>
      <c r="ADL14" s="188">
        <v>7359097.2200000007</v>
      </c>
      <c r="ADM14" s="188">
        <v>4368591.3599999994</v>
      </c>
      <c r="ADN14" s="188">
        <v>13461682.869999999</v>
      </c>
      <c r="ADO14" s="188">
        <v>160281610.13999999</v>
      </c>
      <c r="ADP14" s="188">
        <v>13438741.08</v>
      </c>
      <c r="ADQ14" s="188">
        <v>13473801.879999999</v>
      </c>
      <c r="ADR14" s="188">
        <v>30035641.399999999</v>
      </c>
      <c r="ADS14" s="188">
        <v>39542536.159999996</v>
      </c>
      <c r="ADT14" s="188">
        <v>3623904.5700000003</v>
      </c>
      <c r="ADU14" s="188">
        <v>7008558.2000000002</v>
      </c>
      <c r="ADV14" s="188">
        <v>4247739.38</v>
      </c>
      <c r="ADW14" s="188">
        <v>4707889.33</v>
      </c>
      <c r="ADX14" s="188">
        <v>1769912.07</v>
      </c>
      <c r="ADY14" s="188">
        <v>205675566.17000002</v>
      </c>
      <c r="ADZ14" s="188">
        <v>21712438.280000001</v>
      </c>
      <c r="AEA14" s="188">
        <v>30543883.219999995</v>
      </c>
      <c r="AEB14" s="188">
        <v>5545706.8499999996</v>
      </c>
      <c r="AEC14" s="188">
        <v>5524905.21</v>
      </c>
      <c r="AED14" s="188">
        <v>8741374.6600000001</v>
      </c>
      <c r="AEE14" s="188">
        <v>5346411.08</v>
      </c>
      <c r="AEF14" s="188">
        <v>7401971.1799999997</v>
      </c>
      <c r="AEG14" s="188">
        <v>3726987.09</v>
      </c>
      <c r="AEH14" s="188">
        <v>4979343.1899999995</v>
      </c>
      <c r="AEI14" s="188">
        <v>10851644.020000001</v>
      </c>
      <c r="AEJ14" s="188">
        <v>8094747.2699999996</v>
      </c>
      <c r="AEK14" s="188">
        <v>4926659.2799999993</v>
      </c>
      <c r="AEL14" s="188">
        <v>5768419.0600000005</v>
      </c>
      <c r="AEM14" s="188">
        <v>6995939.0700000003</v>
      </c>
      <c r="AEN14" s="188">
        <v>5323784.32</v>
      </c>
      <c r="AEO14" s="188">
        <v>5590322.7199999997</v>
      </c>
      <c r="AEP14" s="188">
        <v>8124658.3799999999</v>
      </c>
      <c r="AEQ14" s="188">
        <v>4297323</v>
      </c>
      <c r="AER14" s="188">
        <v>6405691.5199999996</v>
      </c>
      <c r="AES14" s="188">
        <v>142699882.94</v>
      </c>
      <c r="AET14" s="188">
        <v>7194288.8999999994</v>
      </c>
      <c r="AEU14" s="188">
        <v>7282257.4000000004</v>
      </c>
      <c r="AEV14" s="188">
        <v>4333278.4399999995</v>
      </c>
      <c r="AEW14" s="188">
        <v>3715668.19</v>
      </c>
      <c r="AEX14" s="188">
        <v>6760782.7599999998</v>
      </c>
      <c r="AEY14" s="188">
        <v>2582890.85</v>
      </c>
      <c r="AEZ14" s="188">
        <v>4995204.51</v>
      </c>
      <c r="AFA14" s="188">
        <v>3471929.64</v>
      </c>
      <c r="AFB14" s="188">
        <v>2011227.25</v>
      </c>
      <c r="AFC14" s="188">
        <v>68577738.5</v>
      </c>
      <c r="AFD14" s="188">
        <v>38174025.25</v>
      </c>
      <c r="AFE14" s="188">
        <v>11142550.149999999</v>
      </c>
      <c r="AFF14" s="188">
        <v>8004967.9300000006</v>
      </c>
      <c r="AFG14" s="188">
        <v>13642747.620000001</v>
      </c>
      <c r="AFH14" s="188">
        <v>9440098.7400000002</v>
      </c>
      <c r="AFI14" s="188">
        <v>6520931.7800000003</v>
      </c>
      <c r="AFJ14" s="188">
        <v>8573399.3000000007</v>
      </c>
      <c r="AFK14" s="188">
        <v>4167355.97</v>
      </c>
      <c r="AFL14" s="188">
        <v>6846085.5</v>
      </c>
      <c r="AFM14" s="188">
        <v>7128485.8499999996</v>
      </c>
      <c r="AFN14" s="188">
        <v>6695464.7199999997</v>
      </c>
      <c r="AFO14" s="188">
        <v>13170138.789999999</v>
      </c>
      <c r="AFP14" s="188">
        <v>54423767.740000002</v>
      </c>
      <c r="AFQ14" s="188">
        <v>11213932.300000001</v>
      </c>
      <c r="AFR14" s="188">
        <v>8976628.2300000004</v>
      </c>
      <c r="AFS14" s="188">
        <v>7978048.1600000001</v>
      </c>
      <c r="AFT14" s="188">
        <v>8113711.3100000005</v>
      </c>
      <c r="AFU14" s="188">
        <v>5835132.6300000008</v>
      </c>
      <c r="AFV14" s="188">
        <v>4442155.93</v>
      </c>
      <c r="AFW14" s="188">
        <v>10413024.949999999</v>
      </c>
      <c r="AFX14" s="188">
        <v>9777037.870000001</v>
      </c>
      <c r="AFY14" s="188">
        <v>4233846.37</v>
      </c>
      <c r="AFZ14" s="188">
        <v>11145262.859999999</v>
      </c>
      <c r="AGA14" s="188">
        <v>6776596.0800000001</v>
      </c>
      <c r="AGB14" s="188">
        <v>83820820.49000001</v>
      </c>
      <c r="AGC14" s="188">
        <v>3389971.38</v>
      </c>
      <c r="AGD14" s="188">
        <v>12093595.24</v>
      </c>
      <c r="AGE14" s="188">
        <v>3537074.2800000003</v>
      </c>
      <c r="AGF14" s="188">
        <v>13402352.870000001</v>
      </c>
      <c r="AGG14" s="188">
        <v>5149219.63</v>
      </c>
      <c r="AGH14" s="188">
        <v>3191721.0999999996</v>
      </c>
      <c r="AGI14" s="188">
        <v>4644367.49</v>
      </c>
      <c r="AGJ14" s="188">
        <v>3216205.89</v>
      </c>
      <c r="AGK14" s="188">
        <v>4325367.6199999992</v>
      </c>
      <c r="AGL14" s="188">
        <v>2904546.38</v>
      </c>
      <c r="AGM14" s="188">
        <v>117404869.89</v>
      </c>
      <c r="AGN14" s="188">
        <v>25658756.270000003</v>
      </c>
      <c r="AGO14" s="188">
        <v>10711182.399999999</v>
      </c>
      <c r="AGP14" s="188">
        <v>5212001.7</v>
      </c>
      <c r="AGQ14" s="188">
        <v>18186062.240000002</v>
      </c>
      <c r="AGR14" s="188">
        <v>8390854.3000000007</v>
      </c>
      <c r="AGS14" s="188">
        <v>6707913.0600000005</v>
      </c>
      <c r="AGT14" s="188">
        <v>4940405.57</v>
      </c>
      <c r="AGU14" s="188">
        <v>164868306.15000001</v>
      </c>
      <c r="AGV14" s="188">
        <v>92487815.230000004</v>
      </c>
      <c r="AGW14" s="188">
        <v>4929260.3900000006</v>
      </c>
      <c r="AGX14" s="188">
        <v>18731856.850000001</v>
      </c>
      <c r="AGY14" s="188">
        <v>23433169.800000001</v>
      </c>
      <c r="AGZ14" s="188">
        <v>20023870.030000001</v>
      </c>
      <c r="AHA14" s="188">
        <v>9139972.6799999997</v>
      </c>
      <c r="AHB14" s="188">
        <v>11168481.35</v>
      </c>
      <c r="AHC14" s="188">
        <v>3047572.4</v>
      </c>
      <c r="AHD14" s="188">
        <v>6791940.6500000004</v>
      </c>
      <c r="AHE14" s="188">
        <v>24230296.640000001</v>
      </c>
      <c r="AHF14" s="188">
        <v>6918873.2000000002</v>
      </c>
      <c r="AHG14" s="188">
        <v>3838177.2600000002</v>
      </c>
      <c r="AHH14" s="188">
        <v>7858118.6099999994</v>
      </c>
      <c r="AHI14" s="188">
        <v>10662354.379999999</v>
      </c>
      <c r="AHJ14" s="188">
        <v>4736193.16</v>
      </c>
      <c r="AHK14" s="188">
        <v>5325544.76</v>
      </c>
      <c r="AHL14" s="188">
        <v>36461596.859999992</v>
      </c>
      <c r="AHM14" s="188">
        <v>4950436.1400000006</v>
      </c>
      <c r="AHN14" s="188">
        <v>4634712.07</v>
      </c>
      <c r="AHO14" s="188">
        <v>4965962.12</v>
      </c>
      <c r="AHP14" s="188">
        <v>13780137.42</v>
      </c>
      <c r="AHQ14" s="222">
        <v>5386578.1299999999</v>
      </c>
      <c r="AHR14" s="262">
        <v>2284880.85</v>
      </c>
      <c r="AHS14" s="222">
        <v>17893194083.189892</v>
      </c>
      <c r="AHT14" s="184" t="b">
        <f t="shared" si="0"/>
        <v>1</v>
      </c>
      <c r="AHU14" s="184" t="s">
        <v>16</v>
      </c>
    </row>
    <row r="15" spans="2:905" ht="23.5" customHeight="1">
      <c r="B15" s="183" t="s">
        <v>1156</v>
      </c>
      <c r="C15" s="184" t="s">
        <v>1159</v>
      </c>
      <c r="D15" s="188">
        <v>2498291557.2200003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1765343823.2800002</v>
      </c>
      <c r="W15" s="188">
        <v>360073</v>
      </c>
      <c r="X15" s="188">
        <v>0</v>
      </c>
      <c r="Y15" s="188">
        <v>0</v>
      </c>
      <c r="Z15" s="188">
        <v>0</v>
      </c>
      <c r="AA15" s="188">
        <v>0</v>
      </c>
      <c r="AB15" s="188">
        <v>0</v>
      </c>
      <c r="AC15" s="188">
        <v>550903</v>
      </c>
      <c r="AD15" s="188">
        <v>0</v>
      </c>
      <c r="AE15" s="188">
        <v>0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0</v>
      </c>
      <c r="AM15" s="188">
        <v>0</v>
      </c>
      <c r="AN15" s="188">
        <v>0</v>
      </c>
      <c r="AO15" s="188">
        <v>0</v>
      </c>
      <c r="AP15" s="188">
        <v>0</v>
      </c>
      <c r="AQ15" s="188">
        <v>0</v>
      </c>
      <c r="AR15" s="188">
        <v>0</v>
      </c>
      <c r="AS15" s="188">
        <v>0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0</v>
      </c>
      <c r="BA15" s="188">
        <v>0</v>
      </c>
      <c r="BB15" s="188">
        <v>0</v>
      </c>
      <c r="BC15" s="188">
        <v>0</v>
      </c>
      <c r="BD15" s="188">
        <v>0</v>
      </c>
      <c r="BE15" s="188">
        <v>0</v>
      </c>
      <c r="BF15" s="188">
        <v>0</v>
      </c>
      <c r="BG15" s="188">
        <v>0</v>
      </c>
      <c r="BH15" s="188">
        <v>0</v>
      </c>
      <c r="BI15" s="188">
        <v>161699012.08999997</v>
      </c>
      <c r="BJ15" s="188">
        <v>262507994.78</v>
      </c>
      <c r="BK15" s="188">
        <v>0</v>
      </c>
      <c r="BL15" s="188">
        <v>0</v>
      </c>
      <c r="BM15" s="188">
        <v>0</v>
      </c>
      <c r="BN15" s="188">
        <v>0</v>
      </c>
      <c r="BO15" s="188">
        <v>0</v>
      </c>
      <c r="BP15" s="188">
        <v>0</v>
      </c>
      <c r="BQ15" s="188">
        <v>0</v>
      </c>
      <c r="BR15" s="188">
        <v>893614422.64999998</v>
      </c>
      <c r="BS15" s="188">
        <v>0</v>
      </c>
      <c r="BT15" s="188">
        <v>0</v>
      </c>
      <c r="BU15" s="188">
        <v>0</v>
      </c>
      <c r="BV15" s="188">
        <v>0</v>
      </c>
      <c r="BW15" s="188">
        <v>0</v>
      </c>
      <c r="BX15" s="188">
        <v>0</v>
      </c>
      <c r="BY15" s="188">
        <v>0</v>
      </c>
      <c r="BZ15" s="188">
        <v>500000</v>
      </c>
      <c r="CA15" s="188">
        <v>0</v>
      </c>
      <c r="CB15" s="188">
        <v>0</v>
      </c>
      <c r="CC15" s="188">
        <v>0</v>
      </c>
      <c r="CD15" s="188">
        <v>0</v>
      </c>
      <c r="CE15" s="188">
        <v>0</v>
      </c>
      <c r="CF15" s="188">
        <v>0</v>
      </c>
      <c r="CG15" s="188">
        <v>1068787593.8</v>
      </c>
      <c r="CH15" s="188">
        <v>0</v>
      </c>
      <c r="CI15" s="188">
        <v>0</v>
      </c>
      <c r="CJ15" s="188">
        <v>0</v>
      </c>
      <c r="CK15" s="188">
        <v>0</v>
      </c>
      <c r="CL15" s="188">
        <v>0</v>
      </c>
      <c r="CM15" s="188">
        <v>0</v>
      </c>
      <c r="CN15" s="188">
        <v>0</v>
      </c>
      <c r="CO15" s="188">
        <v>0</v>
      </c>
      <c r="CP15" s="188">
        <v>0</v>
      </c>
      <c r="CQ15" s="188">
        <v>0</v>
      </c>
      <c r="CR15" s="188">
        <v>0</v>
      </c>
      <c r="CS15" s="188">
        <v>0</v>
      </c>
      <c r="CT15" s="188">
        <v>0</v>
      </c>
      <c r="CU15" s="188">
        <v>0</v>
      </c>
      <c r="CV15" s="188">
        <v>0</v>
      </c>
      <c r="CW15" s="188">
        <v>0</v>
      </c>
      <c r="CX15" s="188">
        <v>0</v>
      </c>
      <c r="CY15" s="188">
        <v>0</v>
      </c>
      <c r="CZ15" s="188">
        <v>0</v>
      </c>
      <c r="DA15" s="188">
        <v>0</v>
      </c>
      <c r="DB15" s="188">
        <v>24663584.5</v>
      </c>
      <c r="DC15" s="188">
        <v>17122671.420000002</v>
      </c>
      <c r="DD15" s="188">
        <v>0</v>
      </c>
      <c r="DE15" s="188">
        <v>0</v>
      </c>
      <c r="DF15" s="188">
        <v>0</v>
      </c>
      <c r="DG15" s="188">
        <v>0</v>
      </c>
      <c r="DH15" s="188">
        <v>0</v>
      </c>
      <c r="DI15" s="188">
        <v>0</v>
      </c>
      <c r="DJ15" s="188">
        <v>0</v>
      </c>
      <c r="DK15" s="188">
        <v>522318482.63</v>
      </c>
      <c r="DL15" s="188">
        <v>0</v>
      </c>
      <c r="DM15" s="188">
        <v>0</v>
      </c>
      <c r="DN15" s="188">
        <v>0</v>
      </c>
      <c r="DO15" s="188">
        <v>0</v>
      </c>
      <c r="DP15" s="188">
        <v>0</v>
      </c>
      <c r="DQ15" s="188">
        <v>0</v>
      </c>
      <c r="DR15" s="188">
        <v>0</v>
      </c>
      <c r="DS15" s="188">
        <v>0</v>
      </c>
      <c r="DT15" s="188">
        <v>197800</v>
      </c>
      <c r="DU15" s="188">
        <v>0</v>
      </c>
      <c r="DV15" s="188">
        <v>0</v>
      </c>
      <c r="DW15" s="188">
        <v>0</v>
      </c>
      <c r="DX15" s="188">
        <v>0</v>
      </c>
      <c r="DY15" s="188">
        <v>0</v>
      </c>
      <c r="DZ15" s="188">
        <v>0</v>
      </c>
      <c r="EA15" s="188">
        <v>0</v>
      </c>
      <c r="EB15" s="188">
        <v>0</v>
      </c>
      <c r="EC15" s="188">
        <v>0</v>
      </c>
      <c r="ED15" s="188">
        <v>0</v>
      </c>
      <c r="EE15" s="188">
        <v>72108001.530000001</v>
      </c>
      <c r="EF15" s="188">
        <v>169761751.09999999</v>
      </c>
      <c r="EG15" s="188">
        <v>0</v>
      </c>
      <c r="EH15" s="188">
        <v>0</v>
      </c>
      <c r="EI15" s="188">
        <v>0</v>
      </c>
      <c r="EJ15" s="188">
        <v>0</v>
      </c>
      <c r="EK15" s="188">
        <v>0</v>
      </c>
      <c r="EL15" s="188">
        <v>0</v>
      </c>
      <c r="EM15" s="188">
        <v>0</v>
      </c>
      <c r="EN15" s="188">
        <v>559794904.59000003</v>
      </c>
      <c r="EO15" s="188">
        <v>0</v>
      </c>
      <c r="EP15" s="188">
        <v>0</v>
      </c>
      <c r="EQ15" s="188">
        <v>0</v>
      </c>
      <c r="ER15" s="188">
        <v>0</v>
      </c>
      <c r="ES15" s="188">
        <v>0</v>
      </c>
      <c r="ET15" s="188">
        <v>0</v>
      </c>
      <c r="EU15" s="188">
        <v>0</v>
      </c>
      <c r="EV15" s="188">
        <v>0</v>
      </c>
      <c r="EW15" s="188">
        <v>0</v>
      </c>
      <c r="EX15" s="188">
        <v>0</v>
      </c>
      <c r="EY15" s="188">
        <v>0</v>
      </c>
      <c r="EZ15" s="188">
        <v>0</v>
      </c>
      <c r="FA15" s="188">
        <v>0</v>
      </c>
      <c r="FB15" s="188">
        <v>0</v>
      </c>
      <c r="FC15" s="188">
        <v>0</v>
      </c>
      <c r="FD15" s="188">
        <v>0</v>
      </c>
      <c r="FE15" s="188">
        <v>0</v>
      </c>
      <c r="FF15" s="188">
        <v>0</v>
      </c>
      <c r="FG15" s="188">
        <v>0</v>
      </c>
      <c r="FH15" s="188">
        <v>0</v>
      </c>
      <c r="FI15" s="188">
        <v>185003600</v>
      </c>
      <c r="FJ15" s="188">
        <v>0</v>
      </c>
      <c r="FK15" s="188">
        <v>0</v>
      </c>
      <c r="FL15" s="188">
        <v>0</v>
      </c>
      <c r="FM15" s="188">
        <v>0</v>
      </c>
      <c r="FN15" s="188">
        <v>0</v>
      </c>
      <c r="FO15" s="188">
        <v>0</v>
      </c>
      <c r="FP15" s="188">
        <v>0</v>
      </c>
      <c r="FQ15" s="188">
        <v>0</v>
      </c>
      <c r="FR15" s="188">
        <v>0</v>
      </c>
      <c r="FS15" s="188">
        <v>0</v>
      </c>
      <c r="FT15" s="188">
        <v>0</v>
      </c>
      <c r="FU15" s="188">
        <v>0</v>
      </c>
      <c r="FV15" s="188">
        <v>0</v>
      </c>
      <c r="FW15" s="188">
        <v>0</v>
      </c>
      <c r="FX15" s="188">
        <v>0</v>
      </c>
      <c r="FY15" s="188">
        <v>0</v>
      </c>
      <c r="FZ15" s="188">
        <v>0</v>
      </c>
      <c r="GA15" s="188">
        <v>0</v>
      </c>
      <c r="GB15" s="188">
        <v>0</v>
      </c>
      <c r="GC15" s="188">
        <v>279575</v>
      </c>
      <c r="GD15" s="188">
        <v>0</v>
      </c>
      <c r="GE15" s="188">
        <v>7350000</v>
      </c>
      <c r="GF15" s="188">
        <v>0</v>
      </c>
      <c r="GG15" s="188">
        <v>0</v>
      </c>
      <c r="GH15" s="188">
        <v>0</v>
      </c>
      <c r="GI15" s="188">
        <v>0</v>
      </c>
      <c r="GJ15" s="188">
        <v>0</v>
      </c>
      <c r="GK15" s="188">
        <v>0</v>
      </c>
      <c r="GL15" s="188">
        <v>0</v>
      </c>
      <c r="GM15" s="188">
        <v>0</v>
      </c>
      <c r="GN15" s="188">
        <v>0</v>
      </c>
      <c r="GO15" s="188">
        <v>0</v>
      </c>
      <c r="GP15" s="188">
        <v>0</v>
      </c>
      <c r="GQ15" s="188">
        <v>0</v>
      </c>
      <c r="GR15" s="188">
        <v>0</v>
      </c>
      <c r="GS15" s="188">
        <v>0</v>
      </c>
      <c r="GT15" s="188">
        <v>0</v>
      </c>
      <c r="GU15" s="188">
        <v>25608</v>
      </c>
      <c r="GV15" s="188">
        <v>0</v>
      </c>
      <c r="GW15" s="188">
        <v>0</v>
      </c>
      <c r="GX15" s="188">
        <v>0</v>
      </c>
      <c r="GY15" s="188">
        <v>0</v>
      </c>
      <c r="GZ15" s="188">
        <v>0</v>
      </c>
      <c r="HA15" s="188">
        <v>0</v>
      </c>
      <c r="HB15" s="188">
        <v>0</v>
      </c>
      <c r="HC15" s="188">
        <v>0</v>
      </c>
      <c r="HD15" s="188">
        <v>0</v>
      </c>
      <c r="HE15" s="188">
        <v>0</v>
      </c>
      <c r="HF15" s="188">
        <v>0</v>
      </c>
      <c r="HG15" s="188">
        <v>0</v>
      </c>
      <c r="HH15" s="188">
        <v>0</v>
      </c>
      <c r="HI15" s="188">
        <v>0</v>
      </c>
      <c r="HJ15" s="188">
        <v>3839501.64</v>
      </c>
      <c r="HK15" s="188">
        <v>0</v>
      </c>
      <c r="HL15" s="188">
        <v>0</v>
      </c>
      <c r="HM15" s="188">
        <v>0</v>
      </c>
      <c r="HN15" s="188">
        <v>0</v>
      </c>
      <c r="HO15" s="188">
        <v>0</v>
      </c>
      <c r="HP15" s="188">
        <v>0</v>
      </c>
      <c r="HQ15" s="188">
        <v>0</v>
      </c>
      <c r="HR15" s="188">
        <v>0</v>
      </c>
      <c r="HS15" s="188">
        <v>0</v>
      </c>
      <c r="HT15" s="188">
        <v>0</v>
      </c>
      <c r="HU15" s="188">
        <v>0</v>
      </c>
      <c r="HV15" s="188">
        <v>0</v>
      </c>
      <c r="HW15" s="188">
        <v>0</v>
      </c>
      <c r="HX15" s="188">
        <v>0</v>
      </c>
      <c r="HY15" s="188">
        <v>0</v>
      </c>
      <c r="HZ15" s="188">
        <v>0</v>
      </c>
      <c r="IA15" s="188">
        <v>0</v>
      </c>
      <c r="IB15" s="188">
        <v>0</v>
      </c>
      <c r="IC15" s="188">
        <v>0</v>
      </c>
      <c r="ID15" s="188">
        <v>0</v>
      </c>
      <c r="IE15" s="188">
        <v>0</v>
      </c>
      <c r="IF15" s="188">
        <v>0</v>
      </c>
      <c r="IG15" s="188">
        <v>0</v>
      </c>
      <c r="IH15" s="188">
        <v>0</v>
      </c>
      <c r="II15" s="188">
        <v>99524985.640000001</v>
      </c>
      <c r="IJ15" s="188">
        <v>0</v>
      </c>
      <c r="IK15" s="188">
        <v>0</v>
      </c>
      <c r="IL15" s="188">
        <v>0</v>
      </c>
      <c r="IM15" s="188">
        <v>0</v>
      </c>
      <c r="IN15" s="188">
        <v>0</v>
      </c>
      <c r="IO15" s="188">
        <v>0</v>
      </c>
      <c r="IP15" s="188">
        <v>0</v>
      </c>
      <c r="IQ15" s="188">
        <v>0</v>
      </c>
      <c r="IR15" s="188">
        <v>0</v>
      </c>
      <c r="IS15" s="188">
        <v>115100</v>
      </c>
      <c r="IT15" s="188">
        <v>113100</v>
      </c>
      <c r="IU15" s="188">
        <v>0</v>
      </c>
      <c r="IV15" s="188">
        <v>0</v>
      </c>
      <c r="IW15" s="188">
        <v>0</v>
      </c>
      <c r="IX15" s="188">
        <v>0</v>
      </c>
      <c r="IY15" s="188">
        <v>0</v>
      </c>
      <c r="IZ15" s="188">
        <v>0</v>
      </c>
      <c r="JA15" s="188">
        <v>0</v>
      </c>
      <c r="JB15" s="188">
        <v>0</v>
      </c>
      <c r="JC15" s="188">
        <v>0</v>
      </c>
      <c r="JD15" s="188">
        <v>0</v>
      </c>
      <c r="JE15" s="188">
        <v>304207668.23000002</v>
      </c>
      <c r="JF15" s="188">
        <v>0</v>
      </c>
      <c r="JG15" s="188">
        <v>0</v>
      </c>
      <c r="JH15" s="188">
        <v>0</v>
      </c>
      <c r="JI15" s="188">
        <v>0</v>
      </c>
      <c r="JJ15" s="188">
        <v>0</v>
      </c>
      <c r="JK15" s="188">
        <v>62960774.260000005</v>
      </c>
      <c r="JL15" s="188">
        <v>1950000</v>
      </c>
      <c r="JM15" s="188">
        <v>0</v>
      </c>
      <c r="JN15" s="188">
        <v>0</v>
      </c>
      <c r="JO15" s="188">
        <v>0</v>
      </c>
      <c r="JP15" s="188">
        <v>0</v>
      </c>
      <c r="JQ15" s="188">
        <v>0</v>
      </c>
      <c r="JR15" s="188">
        <v>248808938.14999998</v>
      </c>
      <c r="JS15" s="188">
        <v>0</v>
      </c>
      <c r="JT15" s="188">
        <v>0</v>
      </c>
      <c r="JU15" s="188">
        <v>0</v>
      </c>
      <c r="JV15" s="188">
        <v>0</v>
      </c>
      <c r="JW15" s="188">
        <v>0</v>
      </c>
      <c r="JX15" s="188">
        <v>0</v>
      </c>
      <c r="JY15" s="188">
        <v>0</v>
      </c>
      <c r="JZ15" s="188">
        <v>0</v>
      </c>
      <c r="KA15" s="188">
        <v>0</v>
      </c>
      <c r="KB15" s="188">
        <v>0</v>
      </c>
      <c r="KC15" s="188">
        <v>0</v>
      </c>
      <c r="KD15" s="188">
        <v>323400</v>
      </c>
      <c r="KE15" s="188">
        <v>0</v>
      </c>
      <c r="KF15" s="188">
        <v>0</v>
      </c>
      <c r="KG15" s="188">
        <v>0</v>
      </c>
      <c r="KH15" s="188">
        <v>0</v>
      </c>
      <c r="KI15" s="188">
        <v>0</v>
      </c>
      <c r="KJ15" s="188">
        <v>0</v>
      </c>
      <c r="KK15" s="188">
        <v>0</v>
      </c>
      <c r="KL15" s="188">
        <v>0</v>
      </c>
      <c r="KM15" s="188">
        <v>0</v>
      </c>
      <c r="KN15" s="188">
        <v>0</v>
      </c>
      <c r="KO15" s="188">
        <v>0</v>
      </c>
      <c r="KP15" s="188">
        <v>0</v>
      </c>
      <c r="KQ15" s="188">
        <v>72797503.459999993</v>
      </c>
      <c r="KR15" s="188">
        <v>0</v>
      </c>
      <c r="KS15" s="188">
        <v>0</v>
      </c>
      <c r="KT15" s="188">
        <v>0</v>
      </c>
      <c r="KU15" s="188">
        <v>0</v>
      </c>
      <c r="KV15" s="188">
        <v>0</v>
      </c>
      <c r="KW15" s="188">
        <v>0</v>
      </c>
      <c r="KX15" s="188">
        <v>0</v>
      </c>
      <c r="KY15" s="188">
        <v>11251580.52</v>
      </c>
      <c r="KZ15" s="188">
        <v>0</v>
      </c>
      <c r="LA15" s="188">
        <v>0</v>
      </c>
      <c r="LB15" s="188">
        <v>0</v>
      </c>
      <c r="LC15" s="188">
        <v>0</v>
      </c>
      <c r="LD15" s="188">
        <v>0</v>
      </c>
      <c r="LE15" s="188">
        <v>0</v>
      </c>
      <c r="LF15" s="188">
        <v>0</v>
      </c>
      <c r="LG15" s="188">
        <v>0</v>
      </c>
      <c r="LH15" s="188">
        <v>0</v>
      </c>
      <c r="LI15" s="188">
        <v>0</v>
      </c>
      <c r="LJ15" s="188">
        <v>0</v>
      </c>
      <c r="LK15" s="188">
        <v>0</v>
      </c>
      <c r="LL15" s="188">
        <v>0</v>
      </c>
      <c r="LM15" s="188">
        <v>0</v>
      </c>
      <c r="LN15" s="188">
        <v>0</v>
      </c>
      <c r="LO15" s="188">
        <v>0</v>
      </c>
      <c r="LP15" s="188">
        <v>0</v>
      </c>
      <c r="LQ15" s="188">
        <v>0</v>
      </c>
      <c r="LR15" s="188">
        <v>0</v>
      </c>
      <c r="LS15" s="188">
        <v>0</v>
      </c>
      <c r="LT15" s="188">
        <v>0</v>
      </c>
      <c r="LU15" s="188">
        <v>0</v>
      </c>
      <c r="LV15" s="188">
        <v>101927865.47999999</v>
      </c>
      <c r="LW15" s="188">
        <v>9759.24</v>
      </c>
      <c r="LX15" s="188">
        <v>0</v>
      </c>
      <c r="LY15" s="188">
        <v>0</v>
      </c>
      <c r="LZ15" s="188">
        <v>0</v>
      </c>
      <c r="MA15" s="188">
        <v>0</v>
      </c>
      <c r="MB15" s="188">
        <v>0</v>
      </c>
      <c r="MC15" s="188">
        <v>0</v>
      </c>
      <c r="MD15" s="188">
        <v>0</v>
      </c>
      <c r="ME15" s="188">
        <v>0</v>
      </c>
      <c r="MF15" s="188">
        <v>0</v>
      </c>
      <c r="MG15" s="188">
        <v>142119796.87</v>
      </c>
      <c r="MH15" s="188">
        <v>0</v>
      </c>
      <c r="MI15" s="188">
        <v>0</v>
      </c>
      <c r="MJ15" s="188">
        <v>0</v>
      </c>
      <c r="MK15" s="188">
        <v>0</v>
      </c>
      <c r="ML15" s="188">
        <v>0</v>
      </c>
      <c r="MM15" s="188">
        <v>0</v>
      </c>
      <c r="MN15" s="188">
        <v>0</v>
      </c>
      <c r="MO15" s="188">
        <v>0</v>
      </c>
      <c r="MP15" s="188">
        <v>0</v>
      </c>
      <c r="MQ15" s="188">
        <v>0</v>
      </c>
      <c r="MR15" s="188">
        <v>0</v>
      </c>
      <c r="MS15" s="188">
        <v>807098390.02999997</v>
      </c>
      <c r="MT15" s="188">
        <v>0</v>
      </c>
      <c r="MU15" s="188">
        <v>0</v>
      </c>
      <c r="MV15" s="188">
        <v>0</v>
      </c>
      <c r="MW15" s="188">
        <v>0</v>
      </c>
      <c r="MX15" s="188">
        <v>0</v>
      </c>
      <c r="MY15" s="188">
        <v>0</v>
      </c>
      <c r="MZ15" s="188">
        <v>0</v>
      </c>
      <c r="NA15" s="188">
        <v>0</v>
      </c>
      <c r="NB15" s="188">
        <v>0</v>
      </c>
      <c r="NC15" s="188">
        <v>0</v>
      </c>
      <c r="ND15" s="188">
        <v>867834157.13999999</v>
      </c>
      <c r="NE15" s="188">
        <v>0</v>
      </c>
      <c r="NF15" s="188">
        <v>0</v>
      </c>
      <c r="NG15" s="188">
        <v>0</v>
      </c>
      <c r="NH15" s="188">
        <v>0</v>
      </c>
      <c r="NI15" s="188">
        <v>0</v>
      </c>
      <c r="NJ15" s="188">
        <v>0</v>
      </c>
      <c r="NK15" s="188">
        <v>0</v>
      </c>
      <c r="NL15" s="188">
        <v>0</v>
      </c>
      <c r="NM15" s="188">
        <v>0</v>
      </c>
      <c r="NN15" s="188">
        <v>0</v>
      </c>
      <c r="NO15" s="188">
        <v>0</v>
      </c>
      <c r="NP15" s="188">
        <v>55068330.490000002</v>
      </c>
      <c r="NQ15" s="188">
        <v>0</v>
      </c>
      <c r="NR15" s="188">
        <v>0</v>
      </c>
      <c r="NS15" s="188">
        <v>0</v>
      </c>
      <c r="NT15" s="188">
        <v>0</v>
      </c>
      <c r="NU15" s="188">
        <v>0</v>
      </c>
      <c r="NV15" s="188">
        <v>0</v>
      </c>
      <c r="NW15" s="188">
        <v>793995249.91999996</v>
      </c>
      <c r="NX15" s="188">
        <v>41440</v>
      </c>
      <c r="NY15" s="188">
        <v>0</v>
      </c>
      <c r="NZ15" s="188">
        <v>0</v>
      </c>
      <c r="OA15" s="188">
        <v>0</v>
      </c>
      <c r="OB15" s="188">
        <v>0</v>
      </c>
      <c r="OC15" s="188">
        <v>0</v>
      </c>
      <c r="OD15" s="188">
        <v>89843.87</v>
      </c>
      <c r="OE15" s="188">
        <v>545153.69999999995</v>
      </c>
      <c r="OF15" s="188">
        <v>0</v>
      </c>
      <c r="OG15" s="188">
        <v>997241.75</v>
      </c>
      <c r="OH15" s="188">
        <v>0</v>
      </c>
      <c r="OI15" s="188">
        <v>0</v>
      </c>
      <c r="OJ15" s="188">
        <v>0</v>
      </c>
      <c r="OK15" s="188">
        <v>0</v>
      </c>
      <c r="OL15" s="188">
        <v>0</v>
      </c>
      <c r="OM15" s="188">
        <v>0</v>
      </c>
      <c r="ON15" s="188">
        <v>0</v>
      </c>
      <c r="OO15" s="188">
        <v>0</v>
      </c>
      <c r="OP15" s="188">
        <v>0</v>
      </c>
      <c r="OQ15" s="188">
        <v>0</v>
      </c>
      <c r="OR15" s="188">
        <v>0</v>
      </c>
      <c r="OS15" s="188">
        <v>226725</v>
      </c>
      <c r="OT15" s="188">
        <v>0</v>
      </c>
      <c r="OU15" s="188">
        <v>0</v>
      </c>
      <c r="OV15" s="188">
        <v>0</v>
      </c>
      <c r="OW15" s="188">
        <v>0</v>
      </c>
      <c r="OX15" s="188">
        <v>0</v>
      </c>
      <c r="OY15" s="188">
        <v>0</v>
      </c>
      <c r="OZ15" s="188">
        <v>0</v>
      </c>
      <c r="PA15" s="188">
        <v>0</v>
      </c>
      <c r="PB15" s="188">
        <v>0</v>
      </c>
      <c r="PC15" s="188">
        <v>0</v>
      </c>
      <c r="PD15" s="188">
        <v>0</v>
      </c>
      <c r="PE15" s="188">
        <v>0</v>
      </c>
      <c r="PF15" s="188">
        <v>0</v>
      </c>
      <c r="PG15" s="188">
        <v>0</v>
      </c>
      <c r="PH15" s="188">
        <v>0</v>
      </c>
      <c r="PI15" s="188">
        <v>0</v>
      </c>
      <c r="PJ15" s="188">
        <v>0</v>
      </c>
      <c r="PK15" s="188">
        <v>0</v>
      </c>
      <c r="PL15" s="188">
        <v>0</v>
      </c>
      <c r="PM15" s="188">
        <v>0</v>
      </c>
      <c r="PN15" s="188">
        <v>0</v>
      </c>
      <c r="PO15" s="188">
        <v>0</v>
      </c>
      <c r="PP15" s="188">
        <v>0</v>
      </c>
      <c r="PQ15" s="188">
        <v>0</v>
      </c>
      <c r="PR15" s="188">
        <v>0</v>
      </c>
      <c r="PS15" s="188">
        <v>0</v>
      </c>
      <c r="PT15" s="188">
        <v>0</v>
      </c>
      <c r="PU15" s="188">
        <v>0</v>
      </c>
      <c r="PV15" s="188">
        <v>0</v>
      </c>
      <c r="PW15" s="188">
        <v>0</v>
      </c>
      <c r="PX15" s="188">
        <v>0</v>
      </c>
      <c r="PY15" s="188">
        <v>0</v>
      </c>
      <c r="PZ15" s="188">
        <v>0</v>
      </c>
      <c r="QA15" s="188">
        <v>0</v>
      </c>
      <c r="QB15" s="188">
        <v>0</v>
      </c>
      <c r="QC15" s="188">
        <v>0</v>
      </c>
      <c r="QD15" s="188">
        <v>0</v>
      </c>
      <c r="QE15" s="188">
        <v>0</v>
      </c>
      <c r="QF15" s="188">
        <v>0</v>
      </c>
      <c r="QG15" s="188">
        <v>0</v>
      </c>
      <c r="QH15" s="188">
        <v>0</v>
      </c>
      <c r="QI15" s="188">
        <v>0</v>
      </c>
      <c r="QJ15" s="188">
        <v>0</v>
      </c>
      <c r="QK15" s="188">
        <v>0</v>
      </c>
      <c r="QL15" s="188">
        <v>0</v>
      </c>
      <c r="QM15" s="188">
        <v>0</v>
      </c>
      <c r="QN15" s="188">
        <v>6493392.9900000002</v>
      </c>
      <c r="QO15" s="188">
        <v>0</v>
      </c>
      <c r="QP15" s="188">
        <v>0</v>
      </c>
      <c r="QQ15" s="188">
        <v>0</v>
      </c>
      <c r="QR15" s="188">
        <v>0</v>
      </c>
      <c r="QS15" s="188">
        <v>52350</v>
      </c>
      <c r="QT15" s="188">
        <v>314500</v>
      </c>
      <c r="QU15" s="188">
        <v>0</v>
      </c>
      <c r="QV15" s="188">
        <v>0</v>
      </c>
      <c r="QW15" s="188">
        <v>0</v>
      </c>
      <c r="QX15" s="188">
        <v>0</v>
      </c>
      <c r="QY15" s="188">
        <v>0</v>
      </c>
      <c r="QZ15" s="188">
        <v>0</v>
      </c>
      <c r="RA15" s="188">
        <v>0</v>
      </c>
      <c r="RB15" s="188">
        <v>0</v>
      </c>
      <c r="RC15" s="188">
        <v>0</v>
      </c>
      <c r="RD15" s="188">
        <v>0</v>
      </c>
      <c r="RE15" s="188">
        <v>0</v>
      </c>
      <c r="RF15" s="188">
        <v>0</v>
      </c>
      <c r="RG15" s="188">
        <v>0</v>
      </c>
      <c r="RH15" s="188">
        <v>0</v>
      </c>
      <c r="RI15" s="188">
        <v>0</v>
      </c>
      <c r="RJ15" s="188">
        <v>0</v>
      </c>
      <c r="RK15" s="188">
        <v>0</v>
      </c>
      <c r="RL15" s="188">
        <v>0</v>
      </c>
      <c r="RM15" s="188">
        <v>0</v>
      </c>
      <c r="RN15" s="188">
        <v>0</v>
      </c>
      <c r="RO15" s="188">
        <v>0</v>
      </c>
      <c r="RP15" s="188">
        <v>0</v>
      </c>
      <c r="RQ15" s="188">
        <v>0</v>
      </c>
      <c r="RR15" s="188">
        <v>0</v>
      </c>
      <c r="RS15" s="188">
        <v>0</v>
      </c>
      <c r="RT15" s="188">
        <v>0</v>
      </c>
      <c r="RU15" s="188">
        <v>0</v>
      </c>
      <c r="RV15" s="188">
        <v>0</v>
      </c>
      <c r="RW15" s="188">
        <v>0</v>
      </c>
      <c r="RX15" s="188">
        <v>0</v>
      </c>
      <c r="RY15" s="188">
        <v>0</v>
      </c>
      <c r="RZ15" s="188">
        <v>0</v>
      </c>
      <c r="SA15" s="188">
        <v>42062595.939999998</v>
      </c>
      <c r="SB15" s="188">
        <v>0</v>
      </c>
      <c r="SC15" s="188">
        <v>0</v>
      </c>
      <c r="SD15" s="188">
        <v>0</v>
      </c>
      <c r="SE15" s="188">
        <v>0</v>
      </c>
      <c r="SF15" s="188">
        <v>0</v>
      </c>
      <c r="SG15" s="188">
        <v>0</v>
      </c>
      <c r="SH15" s="188">
        <v>0</v>
      </c>
      <c r="SI15" s="188">
        <v>0</v>
      </c>
      <c r="SJ15" s="188">
        <v>0</v>
      </c>
      <c r="SK15" s="188">
        <v>0</v>
      </c>
      <c r="SL15" s="188">
        <v>0</v>
      </c>
      <c r="SM15" s="188">
        <v>0</v>
      </c>
      <c r="SN15" s="188">
        <v>0</v>
      </c>
      <c r="SO15" s="188">
        <v>0</v>
      </c>
      <c r="SP15" s="188">
        <v>0</v>
      </c>
      <c r="SQ15" s="188">
        <v>0</v>
      </c>
      <c r="SR15" s="188">
        <v>0</v>
      </c>
      <c r="SS15" s="188">
        <v>0</v>
      </c>
      <c r="ST15" s="188">
        <v>0</v>
      </c>
      <c r="SU15" s="188">
        <v>0</v>
      </c>
      <c r="SV15" s="188">
        <v>0</v>
      </c>
      <c r="SW15" s="188">
        <v>0</v>
      </c>
      <c r="SX15" s="188">
        <v>0</v>
      </c>
      <c r="SY15" s="188">
        <v>0</v>
      </c>
      <c r="SZ15" s="188">
        <v>0</v>
      </c>
      <c r="TA15" s="188">
        <v>0</v>
      </c>
      <c r="TB15" s="188">
        <v>0</v>
      </c>
      <c r="TC15" s="188">
        <v>0</v>
      </c>
      <c r="TD15" s="188">
        <v>0</v>
      </c>
      <c r="TE15" s="188">
        <v>0</v>
      </c>
      <c r="TF15" s="188">
        <v>0</v>
      </c>
      <c r="TG15" s="188">
        <v>0</v>
      </c>
      <c r="TH15" s="188">
        <v>0</v>
      </c>
      <c r="TI15" s="188">
        <v>0</v>
      </c>
      <c r="TJ15" s="188">
        <v>0</v>
      </c>
      <c r="TK15" s="188">
        <v>0</v>
      </c>
      <c r="TL15" s="188">
        <v>0</v>
      </c>
      <c r="TM15" s="188">
        <v>0</v>
      </c>
      <c r="TN15" s="188">
        <v>0</v>
      </c>
      <c r="TO15" s="188">
        <v>0</v>
      </c>
      <c r="TP15" s="188">
        <v>0</v>
      </c>
      <c r="TQ15" s="188">
        <v>0</v>
      </c>
      <c r="TR15" s="188">
        <v>0</v>
      </c>
      <c r="TS15" s="188">
        <v>0</v>
      </c>
      <c r="TT15" s="188">
        <v>0</v>
      </c>
      <c r="TU15" s="188">
        <v>0</v>
      </c>
      <c r="TV15" s="188">
        <v>0</v>
      </c>
      <c r="TW15" s="188">
        <v>0</v>
      </c>
      <c r="TX15" s="188">
        <v>0</v>
      </c>
      <c r="TY15" s="188">
        <v>0</v>
      </c>
      <c r="TZ15" s="188">
        <v>0</v>
      </c>
      <c r="UA15" s="188">
        <v>0</v>
      </c>
      <c r="UB15" s="188">
        <v>0</v>
      </c>
      <c r="UC15" s="188">
        <v>0</v>
      </c>
      <c r="UD15" s="188">
        <v>0</v>
      </c>
      <c r="UE15" s="188">
        <v>0</v>
      </c>
      <c r="UF15" s="188">
        <v>0</v>
      </c>
      <c r="UG15" s="188">
        <v>0</v>
      </c>
      <c r="UH15" s="188">
        <v>0</v>
      </c>
      <c r="UI15" s="188">
        <v>0</v>
      </c>
      <c r="UJ15" s="188">
        <v>1294890.48</v>
      </c>
      <c r="UK15" s="188">
        <v>0</v>
      </c>
      <c r="UL15" s="188">
        <v>0</v>
      </c>
      <c r="UM15" s="188">
        <v>0</v>
      </c>
      <c r="UN15" s="188">
        <v>0</v>
      </c>
      <c r="UO15" s="188">
        <v>0</v>
      </c>
      <c r="UP15" s="188">
        <v>4359274.4000000004</v>
      </c>
      <c r="UQ15" s="188">
        <v>0</v>
      </c>
      <c r="UR15" s="188">
        <v>0</v>
      </c>
      <c r="US15" s="188">
        <v>0</v>
      </c>
      <c r="UT15" s="188">
        <v>0</v>
      </c>
      <c r="UU15" s="188">
        <v>0</v>
      </c>
      <c r="UV15" s="188">
        <v>0</v>
      </c>
      <c r="UW15" s="188">
        <v>0</v>
      </c>
      <c r="UX15" s="188">
        <v>0</v>
      </c>
      <c r="UY15" s="188">
        <v>0</v>
      </c>
      <c r="UZ15" s="188">
        <v>0</v>
      </c>
      <c r="VA15" s="188">
        <v>0</v>
      </c>
      <c r="VB15" s="188">
        <v>0</v>
      </c>
      <c r="VC15" s="188">
        <v>0</v>
      </c>
      <c r="VD15" s="188">
        <v>0</v>
      </c>
      <c r="VE15" s="188">
        <v>0</v>
      </c>
      <c r="VF15" s="188">
        <v>0</v>
      </c>
      <c r="VG15" s="188">
        <v>0</v>
      </c>
      <c r="VH15" s="188">
        <v>0</v>
      </c>
      <c r="VI15" s="188">
        <v>0</v>
      </c>
      <c r="VJ15" s="188">
        <v>0</v>
      </c>
      <c r="VK15" s="188">
        <v>0</v>
      </c>
      <c r="VL15" s="188">
        <v>8379000</v>
      </c>
      <c r="VM15" s="188">
        <v>0</v>
      </c>
      <c r="VN15" s="188">
        <v>0</v>
      </c>
      <c r="VO15" s="188">
        <v>96900</v>
      </c>
      <c r="VP15" s="188">
        <v>0</v>
      </c>
      <c r="VQ15" s="188">
        <v>0</v>
      </c>
      <c r="VR15" s="188">
        <v>0</v>
      </c>
      <c r="VS15" s="188">
        <v>0</v>
      </c>
      <c r="VT15" s="188">
        <v>0</v>
      </c>
      <c r="VU15" s="188">
        <v>0</v>
      </c>
      <c r="VV15" s="188">
        <v>0</v>
      </c>
      <c r="VW15" s="188">
        <v>0</v>
      </c>
      <c r="VX15" s="188">
        <v>0</v>
      </c>
      <c r="VY15" s="188">
        <v>0</v>
      </c>
      <c r="VZ15" s="188">
        <v>0</v>
      </c>
      <c r="WA15" s="188">
        <v>17437500</v>
      </c>
      <c r="WB15" s="188">
        <v>0</v>
      </c>
      <c r="WC15" s="188">
        <v>0</v>
      </c>
      <c r="WD15" s="188">
        <v>0</v>
      </c>
      <c r="WE15" s="188">
        <v>0</v>
      </c>
      <c r="WF15" s="188">
        <v>0</v>
      </c>
      <c r="WG15" s="188">
        <v>0</v>
      </c>
      <c r="WH15" s="188">
        <v>0</v>
      </c>
      <c r="WI15" s="188">
        <v>0</v>
      </c>
      <c r="WJ15" s="188">
        <v>0</v>
      </c>
      <c r="WK15" s="188">
        <v>0</v>
      </c>
      <c r="WL15" s="188">
        <v>0</v>
      </c>
      <c r="WM15" s="188">
        <v>0</v>
      </c>
      <c r="WN15" s="188">
        <v>0</v>
      </c>
      <c r="WO15" s="188">
        <v>0</v>
      </c>
      <c r="WP15" s="188">
        <v>0</v>
      </c>
      <c r="WQ15" s="188">
        <v>0</v>
      </c>
      <c r="WR15" s="188">
        <v>0</v>
      </c>
      <c r="WS15" s="188">
        <v>0</v>
      </c>
      <c r="WT15" s="188">
        <v>0</v>
      </c>
      <c r="WU15" s="188">
        <v>0</v>
      </c>
      <c r="WV15" s="188">
        <v>0</v>
      </c>
      <c r="WW15" s="188">
        <v>0</v>
      </c>
      <c r="WX15" s="188">
        <v>0</v>
      </c>
      <c r="WY15" s="188">
        <v>0</v>
      </c>
      <c r="WZ15" s="188">
        <v>0</v>
      </c>
      <c r="XA15" s="188">
        <v>0</v>
      </c>
      <c r="XB15" s="188">
        <v>0</v>
      </c>
      <c r="XC15" s="188">
        <v>9743100</v>
      </c>
      <c r="XD15" s="188">
        <v>0</v>
      </c>
      <c r="XE15" s="188">
        <v>0</v>
      </c>
      <c r="XF15" s="188">
        <v>0</v>
      </c>
      <c r="XG15" s="188">
        <v>0</v>
      </c>
      <c r="XH15" s="188">
        <v>14202755.4</v>
      </c>
      <c r="XI15" s="188">
        <v>0</v>
      </c>
      <c r="XJ15" s="188">
        <v>0</v>
      </c>
      <c r="XK15" s="188">
        <v>0</v>
      </c>
      <c r="XL15" s="188">
        <v>0</v>
      </c>
      <c r="XM15" s="188">
        <v>0</v>
      </c>
      <c r="XN15" s="188">
        <v>0</v>
      </c>
      <c r="XO15" s="188">
        <v>0</v>
      </c>
      <c r="XP15" s="188">
        <v>0</v>
      </c>
      <c r="XQ15" s="188">
        <v>0</v>
      </c>
      <c r="XR15" s="188">
        <v>0</v>
      </c>
      <c r="XS15" s="188">
        <v>0</v>
      </c>
      <c r="XT15" s="188">
        <v>0</v>
      </c>
      <c r="XU15" s="188">
        <v>0</v>
      </c>
      <c r="XV15" s="188">
        <v>0</v>
      </c>
      <c r="XW15" s="188">
        <v>0</v>
      </c>
      <c r="XX15" s="188">
        <v>0</v>
      </c>
      <c r="XY15" s="188">
        <v>0</v>
      </c>
      <c r="XZ15" s="188">
        <v>0</v>
      </c>
      <c r="YA15" s="188">
        <v>0</v>
      </c>
      <c r="YB15" s="188">
        <v>0</v>
      </c>
      <c r="YC15" s="188">
        <v>0</v>
      </c>
      <c r="YD15" s="188">
        <v>0</v>
      </c>
      <c r="YE15" s="188">
        <v>0</v>
      </c>
      <c r="YF15" s="188">
        <v>0</v>
      </c>
      <c r="YG15" s="188">
        <v>0</v>
      </c>
      <c r="YH15" s="188">
        <v>0</v>
      </c>
      <c r="YI15" s="188">
        <v>6073445.5999999996</v>
      </c>
      <c r="YJ15" s="188">
        <v>0</v>
      </c>
      <c r="YK15" s="188">
        <v>0</v>
      </c>
      <c r="YL15" s="188">
        <v>0</v>
      </c>
      <c r="YM15" s="188">
        <v>0</v>
      </c>
      <c r="YN15" s="188">
        <v>0</v>
      </c>
      <c r="YO15" s="188">
        <v>0</v>
      </c>
      <c r="YP15" s="188">
        <v>0</v>
      </c>
      <c r="YQ15" s="188">
        <v>0</v>
      </c>
      <c r="YR15" s="188">
        <v>0</v>
      </c>
      <c r="YS15" s="188">
        <v>0</v>
      </c>
      <c r="YT15" s="188">
        <v>0</v>
      </c>
      <c r="YU15" s="188">
        <v>0</v>
      </c>
      <c r="YV15" s="188">
        <v>126511160.47</v>
      </c>
      <c r="YW15" s="188">
        <v>0</v>
      </c>
      <c r="YX15" s="188">
        <v>0</v>
      </c>
      <c r="YY15" s="188">
        <v>0</v>
      </c>
      <c r="YZ15" s="188">
        <v>0</v>
      </c>
      <c r="ZA15" s="188">
        <v>0</v>
      </c>
      <c r="ZB15" s="188">
        <v>1234862.0800000001</v>
      </c>
      <c r="ZC15" s="188">
        <v>132734.23000000001</v>
      </c>
      <c r="ZD15" s="188">
        <v>0</v>
      </c>
      <c r="ZE15" s="188">
        <v>0</v>
      </c>
      <c r="ZF15" s="188">
        <v>0</v>
      </c>
      <c r="ZG15" s="188">
        <v>0</v>
      </c>
      <c r="ZH15" s="188">
        <v>0</v>
      </c>
      <c r="ZI15" s="188">
        <v>0</v>
      </c>
      <c r="ZJ15" s="188">
        <v>0</v>
      </c>
      <c r="ZK15" s="188">
        <v>0</v>
      </c>
      <c r="ZL15" s="188">
        <v>9730300</v>
      </c>
      <c r="ZM15" s="188">
        <v>0</v>
      </c>
      <c r="ZN15" s="188">
        <v>0</v>
      </c>
      <c r="ZO15" s="188">
        <v>0</v>
      </c>
      <c r="ZP15" s="188">
        <v>0</v>
      </c>
      <c r="ZQ15" s="188">
        <v>0</v>
      </c>
      <c r="ZR15" s="188">
        <v>0</v>
      </c>
      <c r="ZS15" s="188">
        <v>0</v>
      </c>
      <c r="ZT15" s="188">
        <v>0</v>
      </c>
      <c r="ZU15" s="188">
        <v>0</v>
      </c>
      <c r="ZV15" s="188">
        <v>0</v>
      </c>
      <c r="ZW15" s="188">
        <v>0</v>
      </c>
      <c r="ZX15" s="188">
        <v>0</v>
      </c>
      <c r="ZY15" s="188">
        <v>0</v>
      </c>
      <c r="ZZ15" s="188">
        <v>0</v>
      </c>
      <c r="AAA15" s="188">
        <v>0</v>
      </c>
      <c r="AAB15" s="188">
        <v>0</v>
      </c>
      <c r="AAC15" s="188">
        <v>0</v>
      </c>
      <c r="AAD15" s="188">
        <v>0</v>
      </c>
      <c r="AAE15" s="188">
        <v>0</v>
      </c>
      <c r="AAF15" s="188">
        <v>0</v>
      </c>
      <c r="AAG15" s="188">
        <v>0</v>
      </c>
      <c r="AAH15" s="188">
        <v>0</v>
      </c>
      <c r="AAI15" s="188">
        <v>0</v>
      </c>
      <c r="AAJ15" s="188">
        <v>0</v>
      </c>
      <c r="AAK15" s="188">
        <v>0</v>
      </c>
      <c r="AAL15" s="188">
        <v>0</v>
      </c>
      <c r="AAM15" s="188">
        <v>0</v>
      </c>
      <c r="AAN15" s="188">
        <v>0</v>
      </c>
      <c r="AAO15" s="188">
        <v>20951701.850000001</v>
      </c>
      <c r="AAP15" s="188">
        <v>0</v>
      </c>
      <c r="AAQ15" s="188">
        <v>0</v>
      </c>
      <c r="AAR15" s="188">
        <v>0</v>
      </c>
      <c r="AAS15" s="188">
        <v>0</v>
      </c>
      <c r="AAT15" s="188">
        <v>0</v>
      </c>
      <c r="AAU15" s="188">
        <v>0</v>
      </c>
      <c r="AAV15" s="188">
        <v>0</v>
      </c>
      <c r="AAW15" s="188">
        <v>0</v>
      </c>
      <c r="AAX15" s="188">
        <v>0</v>
      </c>
      <c r="AAY15" s="188">
        <v>0</v>
      </c>
      <c r="AAZ15" s="188">
        <v>0</v>
      </c>
      <c r="ABA15" s="188">
        <v>0</v>
      </c>
      <c r="ABB15" s="188">
        <v>0</v>
      </c>
      <c r="ABC15" s="188">
        <v>0</v>
      </c>
      <c r="ABD15" s="188">
        <v>0</v>
      </c>
      <c r="ABE15" s="188">
        <v>0</v>
      </c>
      <c r="ABF15" s="188">
        <v>0</v>
      </c>
      <c r="ABG15" s="188">
        <v>0</v>
      </c>
      <c r="ABH15" s="188">
        <v>0</v>
      </c>
      <c r="ABI15" s="188">
        <v>0</v>
      </c>
      <c r="ABJ15" s="188">
        <v>0</v>
      </c>
      <c r="ABK15" s="188">
        <v>0</v>
      </c>
      <c r="ABL15" s="188">
        <v>0</v>
      </c>
      <c r="ABM15" s="188">
        <v>0</v>
      </c>
      <c r="ABN15" s="188">
        <v>0</v>
      </c>
      <c r="ABO15" s="188">
        <v>0</v>
      </c>
      <c r="ABP15" s="188">
        <v>0</v>
      </c>
      <c r="ABQ15" s="188">
        <v>0</v>
      </c>
      <c r="ABR15" s="188">
        <v>0</v>
      </c>
      <c r="ABS15" s="188">
        <v>0</v>
      </c>
      <c r="ABT15" s="188">
        <v>0</v>
      </c>
      <c r="ABU15" s="188">
        <v>0</v>
      </c>
      <c r="ABV15" s="188">
        <v>0</v>
      </c>
      <c r="ABW15" s="188">
        <v>0</v>
      </c>
      <c r="ABX15" s="188">
        <v>0</v>
      </c>
      <c r="ABY15" s="188">
        <v>0</v>
      </c>
      <c r="ABZ15" s="188">
        <v>0</v>
      </c>
      <c r="ACA15" s="188">
        <v>0</v>
      </c>
      <c r="ACB15" s="188">
        <v>0</v>
      </c>
      <c r="ACC15" s="188">
        <v>0</v>
      </c>
      <c r="ACD15" s="188">
        <v>0</v>
      </c>
      <c r="ACE15" s="188">
        <v>0</v>
      </c>
      <c r="ACF15" s="188">
        <v>0</v>
      </c>
      <c r="ACG15" s="188">
        <v>0</v>
      </c>
      <c r="ACH15" s="188">
        <v>0</v>
      </c>
      <c r="ACI15" s="188">
        <v>12834000</v>
      </c>
      <c r="ACJ15" s="188">
        <v>0</v>
      </c>
      <c r="ACK15" s="188">
        <v>0</v>
      </c>
      <c r="ACL15" s="188">
        <v>0</v>
      </c>
      <c r="ACM15" s="188">
        <v>0</v>
      </c>
      <c r="ACN15" s="188">
        <v>0</v>
      </c>
      <c r="ACO15" s="188">
        <v>0</v>
      </c>
      <c r="ACP15" s="188">
        <v>0</v>
      </c>
      <c r="ACQ15" s="188">
        <v>0</v>
      </c>
      <c r="ACR15" s="188">
        <v>0</v>
      </c>
      <c r="ACS15" s="188">
        <v>0</v>
      </c>
      <c r="ACT15" s="188">
        <v>0</v>
      </c>
      <c r="ACU15" s="188">
        <v>0</v>
      </c>
      <c r="ACV15" s="188">
        <v>0</v>
      </c>
      <c r="ACW15" s="188">
        <v>0</v>
      </c>
      <c r="ACX15" s="188">
        <v>0</v>
      </c>
      <c r="ACY15" s="188">
        <v>0</v>
      </c>
      <c r="ACZ15" s="188">
        <v>0</v>
      </c>
      <c r="ADA15" s="188">
        <v>0</v>
      </c>
      <c r="ADB15" s="188">
        <v>0</v>
      </c>
      <c r="ADC15" s="188">
        <v>0</v>
      </c>
      <c r="ADD15" s="188">
        <v>0</v>
      </c>
      <c r="ADE15" s="188">
        <v>0</v>
      </c>
      <c r="ADF15" s="188">
        <v>4685633.3499999996</v>
      </c>
      <c r="ADG15" s="188">
        <v>55945005.859999999</v>
      </c>
      <c r="ADH15" s="188">
        <v>0</v>
      </c>
      <c r="ADI15" s="188">
        <v>0</v>
      </c>
      <c r="ADJ15" s="188">
        <v>0</v>
      </c>
      <c r="ADK15" s="188">
        <v>0</v>
      </c>
      <c r="ADL15" s="188">
        <v>0</v>
      </c>
      <c r="ADM15" s="188">
        <v>0</v>
      </c>
      <c r="ADN15" s="188">
        <v>0</v>
      </c>
      <c r="ADO15" s="188">
        <v>48684858.119999997</v>
      </c>
      <c r="ADP15" s="188">
        <v>0</v>
      </c>
      <c r="ADQ15" s="188">
        <v>0</v>
      </c>
      <c r="ADR15" s="188">
        <v>0</v>
      </c>
      <c r="ADS15" s="188">
        <v>38143583.260000005</v>
      </c>
      <c r="ADT15" s="188">
        <v>0</v>
      </c>
      <c r="ADU15" s="188">
        <v>0</v>
      </c>
      <c r="ADV15" s="188">
        <v>0</v>
      </c>
      <c r="ADW15" s="188">
        <v>0</v>
      </c>
      <c r="ADX15" s="188">
        <v>0</v>
      </c>
      <c r="ADY15" s="188">
        <v>0</v>
      </c>
      <c r="ADZ15" s="188">
        <v>0</v>
      </c>
      <c r="AEA15" s="188">
        <v>0</v>
      </c>
      <c r="AEB15" s="188">
        <v>0</v>
      </c>
      <c r="AEC15" s="188">
        <v>0</v>
      </c>
      <c r="AED15" s="188">
        <v>0</v>
      </c>
      <c r="AEE15" s="188">
        <v>0</v>
      </c>
      <c r="AEF15" s="188">
        <v>0</v>
      </c>
      <c r="AEG15" s="188">
        <v>598179</v>
      </c>
      <c r="AEH15" s="188">
        <v>0</v>
      </c>
      <c r="AEI15" s="188">
        <v>0</v>
      </c>
      <c r="AEJ15" s="188">
        <v>0</v>
      </c>
      <c r="AEK15" s="188">
        <v>0</v>
      </c>
      <c r="AEL15" s="188">
        <v>0</v>
      </c>
      <c r="AEM15" s="188">
        <v>0</v>
      </c>
      <c r="AEN15" s="188">
        <v>0</v>
      </c>
      <c r="AEO15" s="188">
        <v>0</v>
      </c>
      <c r="AEP15" s="188">
        <v>0</v>
      </c>
      <c r="AEQ15" s="188">
        <v>0</v>
      </c>
      <c r="AER15" s="188">
        <v>0</v>
      </c>
      <c r="AES15" s="188">
        <v>286392905.25999999</v>
      </c>
      <c r="AET15" s="188">
        <v>0</v>
      </c>
      <c r="AEU15" s="188">
        <v>0</v>
      </c>
      <c r="AEV15" s="188">
        <v>0</v>
      </c>
      <c r="AEW15" s="188">
        <v>0</v>
      </c>
      <c r="AEX15" s="188">
        <v>0</v>
      </c>
      <c r="AEY15" s="188">
        <v>0</v>
      </c>
      <c r="AEZ15" s="188">
        <v>0</v>
      </c>
      <c r="AFA15" s="188">
        <v>0</v>
      </c>
      <c r="AFB15" s="188">
        <v>0</v>
      </c>
      <c r="AFC15" s="188">
        <v>554876</v>
      </c>
      <c r="AFD15" s="188">
        <v>19854.849999999999</v>
      </c>
      <c r="AFE15" s="188">
        <v>0</v>
      </c>
      <c r="AFF15" s="188">
        <v>0</v>
      </c>
      <c r="AFG15" s="188">
        <v>0</v>
      </c>
      <c r="AFH15" s="188">
        <v>0</v>
      </c>
      <c r="AFI15" s="188">
        <v>0</v>
      </c>
      <c r="AFJ15" s="188">
        <v>0</v>
      </c>
      <c r="AFK15" s="188">
        <v>0</v>
      </c>
      <c r="AFL15" s="188">
        <v>0</v>
      </c>
      <c r="AFM15" s="188">
        <v>0</v>
      </c>
      <c r="AFN15" s="188">
        <v>0</v>
      </c>
      <c r="AFO15" s="188">
        <v>0</v>
      </c>
      <c r="AFP15" s="188">
        <v>0</v>
      </c>
      <c r="AFQ15" s="188">
        <v>0</v>
      </c>
      <c r="AFR15" s="188">
        <v>0</v>
      </c>
      <c r="AFS15" s="188">
        <v>0</v>
      </c>
      <c r="AFT15" s="188">
        <v>0</v>
      </c>
      <c r="AFU15" s="188">
        <v>0</v>
      </c>
      <c r="AFV15" s="188">
        <v>0</v>
      </c>
      <c r="AFW15" s="188">
        <v>0</v>
      </c>
      <c r="AFX15" s="188">
        <v>0</v>
      </c>
      <c r="AFY15" s="188">
        <v>0</v>
      </c>
      <c r="AFZ15" s="188">
        <v>0</v>
      </c>
      <c r="AGA15" s="188">
        <v>0</v>
      </c>
      <c r="AGB15" s="188">
        <v>73569987.249999985</v>
      </c>
      <c r="AGC15" s="188">
        <v>0</v>
      </c>
      <c r="AGD15" s="188">
        <v>0</v>
      </c>
      <c r="AGE15" s="188">
        <v>0</v>
      </c>
      <c r="AGF15" s="188">
        <v>0</v>
      </c>
      <c r="AGG15" s="188">
        <v>0</v>
      </c>
      <c r="AGH15" s="188">
        <v>0</v>
      </c>
      <c r="AGI15" s="188">
        <v>0</v>
      </c>
      <c r="AGJ15" s="188">
        <v>0</v>
      </c>
      <c r="AGK15" s="188">
        <v>0</v>
      </c>
      <c r="AGL15" s="188">
        <v>0</v>
      </c>
      <c r="AGM15" s="188">
        <v>8773000</v>
      </c>
      <c r="AGN15" s="188">
        <v>0</v>
      </c>
      <c r="AGO15" s="188">
        <v>0</v>
      </c>
      <c r="AGP15" s="188">
        <v>0</v>
      </c>
      <c r="AGQ15" s="188">
        <v>0</v>
      </c>
      <c r="AGR15" s="188">
        <v>0</v>
      </c>
      <c r="AGS15" s="188">
        <v>0</v>
      </c>
      <c r="AGT15" s="188">
        <v>0</v>
      </c>
      <c r="AGU15" s="188">
        <v>17199000</v>
      </c>
      <c r="AGV15" s="188">
        <v>10731000</v>
      </c>
      <c r="AGW15" s="188">
        <v>0</v>
      </c>
      <c r="AGX15" s="188">
        <v>0</v>
      </c>
      <c r="AGY15" s="188">
        <v>0</v>
      </c>
      <c r="AGZ15" s="188">
        <v>0</v>
      </c>
      <c r="AHA15" s="188">
        <v>0</v>
      </c>
      <c r="AHB15" s="188">
        <v>0</v>
      </c>
      <c r="AHC15" s="188">
        <v>0</v>
      </c>
      <c r="AHD15" s="188">
        <v>0</v>
      </c>
      <c r="AHE15" s="188">
        <v>0</v>
      </c>
      <c r="AHF15" s="188">
        <v>0</v>
      </c>
      <c r="AHG15" s="188">
        <v>0</v>
      </c>
      <c r="AHH15" s="188">
        <v>0</v>
      </c>
      <c r="AHI15" s="188">
        <v>0</v>
      </c>
      <c r="AHJ15" s="188">
        <v>0</v>
      </c>
      <c r="AHK15" s="188">
        <v>0</v>
      </c>
      <c r="AHL15" s="188">
        <v>1071380.58</v>
      </c>
      <c r="AHM15" s="188">
        <v>0</v>
      </c>
      <c r="AHN15" s="188">
        <v>0</v>
      </c>
      <c r="AHO15" s="188">
        <v>0</v>
      </c>
      <c r="AHP15" s="188">
        <v>0</v>
      </c>
      <c r="AHQ15" s="222">
        <v>0</v>
      </c>
      <c r="AHR15" s="264">
        <v>0</v>
      </c>
      <c r="AHS15" s="222">
        <v>12614401590.950003</v>
      </c>
      <c r="AHT15" s="184" t="b">
        <f t="shared" si="0"/>
        <v>1</v>
      </c>
      <c r="AHU15" s="184" t="s">
        <v>1156</v>
      </c>
    </row>
    <row r="16" spans="2:905" ht="23.5" customHeight="1">
      <c r="B16" s="183" t="s">
        <v>18</v>
      </c>
      <c r="C16" s="184" t="s">
        <v>645</v>
      </c>
      <c r="D16" s="188">
        <v>170942785.67000002</v>
      </c>
      <c r="E16" s="188">
        <v>3217730.77</v>
      </c>
      <c r="F16" s="188">
        <v>12646514.41</v>
      </c>
      <c r="G16" s="188">
        <v>3578504.28</v>
      </c>
      <c r="H16" s="188">
        <v>10069507.050000001</v>
      </c>
      <c r="I16" s="188">
        <v>6386492.2699999996</v>
      </c>
      <c r="J16" s="188">
        <v>21376513.84</v>
      </c>
      <c r="K16" s="188">
        <v>5266857.24</v>
      </c>
      <c r="L16" s="188">
        <v>3859441.96</v>
      </c>
      <c r="M16" s="188">
        <v>7340947.4000000004</v>
      </c>
      <c r="N16" s="188">
        <v>1340920.8999999999</v>
      </c>
      <c r="O16" s="188">
        <v>2026500</v>
      </c>
      <c r="P16" s="188">
        <v>3944985.53</v>
      </c>
      <c r="Q16" s="188">
        <v>9067228.629999999</v>
      </c>
      <c r="R16" s="188">
        <v>2272362.98</v>
      </c>
      <c r="S16" s="188">
        <v>7074958.9400000004</v>
      </c>
      <c r="T16" s="188">
        <v>3768388.96</v>
      </c>
      <c r="U16" s="188">
        <v>2257780.02</v>
      </c>
      <c r="V16" s="188">
        <v>142561580</v>
      </c>
      <c r="W16" s="188">
        <v>14122467.58</v>
      </c>
      <c r="X16" s="188">
        <v>1619308</v>
      </c>
      <c r="Y16" s="188">
        <v>4842803.5999999996</v>
      </c>
      <c r="Z16" s="188">
        <v>10154000.189999999</v>
      </c>
      <c r="AA16" s="188">
        <v>3133185.96</v>
      </c>
      <c r="AB16" s="188">
        <v>1841603.55</v>
      </c>
      <c r="AC16" s="188">
        <v>13096430.109999999</v>
      </c>
      <c r="AD16" s="188">
        <v>20323723.740000002</v>
      </c>
      <c r="AE16" s="188">
        <v>5067195.33</v>
      </c>
      <c r="AF16" s="188">
        <v>22629389.780000001</v>
      </c>
      <c r="AG16" s="188">
        <v>1584050</v>
      </c>
      <c r="AH16" s="188">
        <v>13376400</v>
      </c>
      <c r="AI16" s="188">
        <v>4501128.59</v>
      </c>
      <c r="AJ16" s="188">
        <v>3525864.84</v>
      </c>
      <c r="AK16" s="188">
        <v>2922186.87</v>
      </c>
      <c r="AL16" s="188">
        <v>2155569.85</v>
      </c>
      <c r="AM16" s="188">
        <v>2188387.35</v>
      </c>
      <c r="AN16" s="188">
        <v>18351.66</v>
      </c>
      <c r="AO16" s="188">
        <v>3243505.4</v>
      </c>
      <c r="AP16" s="188">
        <v>1992600</v>
      </c>
      <c r="AQ16" s="188">
        <v>2506579.4700000002</v>
      </c>
      <c r="AR16" s="188">
        <v>2972344.91</v>
      </c>
      <c r="AS16" s="188">
        <v>684957.44</v>
      </c>
      <c r="AT16" s="188">
        <v>15619761.949999999</v>
      </c>
      <c r="AU16" s="188">
        <v>3295164.27</v>
      </c>
      <c r="AV16" s="188">
        <v>1024634.31</v>
      </c>
      <c r="AW16" s="188">
        <v>3302167.52</v>
      </c>
      <c r="AX16" s="188">
        <v>2025218.88</v>
      </c>
      <c r="AY16" s="188">
        <v>3316627.87</v>
      </c>
      <c r="AZ16" s="188">
        <v>1253040.25</v>
      </c>
      <c r="BA16" s="188">
        <v>836597.77</v>
      </c>
      <c r="BB16" s="188">
        <v>443239.81</v>
      </c>
      <c r="BC16" s="188">
        <v>2501000</v>
      </c>
      <c r="BD16" s="188">
        <v>875084.01</v>
      </c>
      <c r="BE16" s="188">
        <v>880003.8</v>
      </c>
      <c r="BF16" s="188">
        <v>7351320.9500000002</v>
      </c>
      <c r="BG16" s="188">
        <v>1770794.09</v>
      </c>
      <c r="BH16" s="188">
        <v>222000</v>
      </c>
      <c r="BI16" s="188">
        <v>74724335.189999998</v>
      </c>
      <c r="BJ16" s="188">
        <v>31425142.359999999</v>
      </c>
      <c r="BK16" s="188">
        <v>2569344.44</v>
      </c>
      <c r="BL16" s="188">
        <v>3584104.71</v>
      </c>
      <c r="BM16" s="188">
        <v>2522400</v>
      </c>
      <c r="BN16" s="188">
        <v>2716069.59</v>
      </c>
      <c r="BO16" s="188">
        <v>3351206.35</v>
      </c>
      <c r="BP16" s="188">
        <v>2447618.6</v>
      </c>
      <c r="BQ16" s="188">
        <v>1337025.56</v>
      </c>
      <c r="BR16" s="188">
        <v>48154817.079999998</v>
      </c>
      <c r="BS16" s="188">
        <v>2095860.74</v>
      </c>
      <c r="BT16" s="188">
        <v>1983528.22</v>
      </c>
      <c r="BU16" s="188">
        <v>2237009.36</v>
      </c>
      <c r="BV16" s="188">
        <v>2403006.81</v>
      </c>
      <c r="BW16" s="188">
        <v>2521772.46</v>
      </c>
      <c r="BX16" s="188">
        <v>957392.44</v>
      </c>
      <c r="BY16" s="188">
        <v>1514535.33</v>
      </c>
      <c r="BZ16" s="188">
        <v>8431320.3100000005</v>
      </c>
      <c r="CA16" s="188">
        <v>1108788.92</v>
      </c>
      <c r="CB16" s="188">
        <v>2183897.61</v>
      </c>
      <c r="CC16" s="188">
        <v>3555921.91</v>
      </c>
      <c r="CD16" s="188">
        <v>1270091.49</v>
      </c>
      <c r="CE16" s="188">
        <v>2901687.74</v>
      </c>
      <c r="CF16" s="188">
        <v>1532801.21</v>
      </c>
      <c r="CG16" s="188">
        <v>11412717.51</v>
      </c>
      <c r="CH16" s="188">
        <v>4190642.33</v>
      </c>
      <c r="CI16" s="188">
        <v>10932775.640000001</v>
      </c>
      <c r="CJ16" s="188">
        <v>967045.9</v>
      </c>
      <c r="CK16" s="188">
        <v>405331</v>
      </c>
      <c r="CL16" s="188">
        <v>2176400</v>
      </c>
      <c r="CM16" s="188">
        <v>7779568.8099999996</v>
      </c>
      <c r="CN16" s="188">
        <v>11712359.029999999</v>
      </c>
      <c r="CO16" s="188">
        <v>544400.04</v>
      </c>
      <c r="CP16" s="188">
        <v>4850115.75</v>
      </c>
      <c r="CQ16" s="188">
        <v>2322118.4500000002</v>
      </c>
      <c r="CR16" s="188">
        <v>1890946.3</v>
      </c>
      <c r="CS16" s="188">
        <v>7053142.1699999999</v>
      </c>
      <c r="CT16" s="188">
        <v>19730541.640000001</v>
      </c>
      <c r="CU16" s="188">
        <v>3223195.45</v>
      </c>
      <c r="CV16" s="188">
        <v>7107632.3300000001</v>
      </c>
      <c r="CW16" s="188">
        <v>3163155.64</v>
      </c>
      <c r="CX16" s="188">
        <v>1832935.44</v>
      </c>
      <c r="CY16" s="188">
        <v>4521395.0999999996</v>
      </c>
      <c r="CZ16" s="188">
        <v>2219321.9299999997</v>
      </c>
      <c r="DA16" s="188">
        <v>2566799.4500000002</v>
      </c>
      <c r="DB16" s="188">
        <v>28659578.759999998</v>
      </c>
      <c r="DC16" s="188">
        <v>29280557.800000001</v>
      </c>
      <c r="DD16" s="188">
        <v>5181000</v>
      </c>
      <c r="DE16" s="188">
        <v>1315478.19</v>
      </c>
      <c r="DF16" s="188">
        <v>10797544.970000001</v>
      </c>
      <c r="DG16" s="188">
        <v>4005412.1</v>
      </c>
      <c r="DH16" s="188">
        <v>3118363.05</v>
      </c>
      <c r="DI16" s="188">
        <v>2697015.72</v>
      </c>
      <c r="DJ16" s="188">
        <v>577960.4</v>
      </c>
      <c r="DK16" s="188">
        <v>171548797.96000001</v>
      </c>
      <c r="DL16" s="188">
        <v>2419529.34</v>
      </c>
      <c r="DM16" s="188">
        <v>4429467.74</v>
      </c>
      <c r="DN16" s="188">
        <v>2880262.71</v>
      </c>
      <c r="DO16" s="188">
        <v>3352339.39</v>
      </c>
      <c r="DP16" s="188">
        <v>4138598.71</v>
      </c>
      <c r="DQ16" s="188">
        <v>0</v>
      </c>
      <c r="DR16" s="188">
        <v>827996.38</v>
      </c>
      <c r="DS16" s="188">
        <v>29640437.23</v>
      </c>
      <c r="DT16" s="188">
        <v>182942892.31999999</v>
      </c>
      <c r="DU16" s="188">
        <v>4993584.96</v>
      </c>
      <c r="DV16" s="188">
        <v>16788023.73</v>
      </c>
      <c r="DW16" s="188">
        <v>14570697.98</v>
      </c>
      <c r="DX16" s="188">
        <v>2698400</v>
      </c>
      <c r="DY16" s="188">
        <v>11039321.07</v>
      </c>
      <c r="DZ16" s="188">
        <v>5971000</v>
      </c>
      <c r="EA16" s="188">
        <v>5456179.5099999998</v>
      </c>
      <c r="EB16" s="188">
        <v>3371843.49</v>
      </c>
      <c r="EC16" s="188">
        <v>1405697.78</v>
      </c>
      <c r="ED16" s="188">
        <v>46053215.149999999</v>
      </c>
      <c r="EE16" s="188">
        <v>23839087.990000002</v>
      </c>
      <c r="EF16" s="188">
        <v>71560628.230000004</v>
      </c>
      <c r="EG16" s="188">
        <v>3593152.8</v>
      </c>
      <c r="EH16" s="188">
        <v>5602777.79</v>
      </c>
      <c r="EI16" s="188">
        <v>1564461.49</v>
      </c>
      <c r="EJ16" s="188">
        <v>4210833.4000000004</v>
      </c>
      <c r="EK16" s="188">
        <v>5243759.9800000004</v>
      </c>
      <c r="EL16" s="188">
        <v>3205153.8</v>
      </c>
      <c r="EM16" s="188">
        <v>2703901.94</v>
      </c>
      <c r="EN16" s="188">
        <v>53876187.079999998</v>
      </c>
      <c r="EO16" s="188">
        <v>1516392.96</v>
      </c>
      <c r="EP16" s="188">
        <v>5839752.7599999998</v>
      </c>
      <c r="EQ16" s="188">
        <v>4349747.3499999996</v>
      </c>
      <c r="ER16" s="188">
        <v>2961820.5700000003</v>
      </c>
      <c r="ES16" s="188">
        <v>2430639.35</v>
      </c>
      <c r="ET16" s="188">
        <v>3881141.51</v>
      </c>
      <c r="EU16" s="188">
        <v>1841973.19</v>
      </c>
      <c r="EV16" s="188">
        <v>2618989.12</v>
      </c>
      <c r="EW16" s="188">
        <v>58630202.049999997</v>
      </c>
      <c r="EX16" s="188">
        <v>2961695.17</v>
      </c>
      <c r="EY16" s="188">
        <v>8981099.379999999</v>
      </c>
      <c r="EZ16" s="188">
        <v>4114701.07</v>
      </c>
      <c r="FA16" s="188">
        <v>9627731.5899999999</v>
      </c>
      <c r="FB16" s="188">
        <v>13632429.449999999</v>
      </c>
      <c r="FC16" s="188">
        <v>4209890.03</v>
      </c>
      <c r="FD16" s="188">
        <v>3323584.53</v>
      </c>
      <c r="FE16" s="188">
        <v>4079894.45</v>
      </c>
      <c r="FF16" s="188">
        <v>2477934.29</v>
      </c>
      <c r="FG16" s="188">
        <v>2983619.02</v>
      </c>
      <c r="FH16" s="188">
        <v>3628096.83</v>
      </c>
      <c r="FI16" s="188">
        <v>53620903.68</v>
      </c>
      <c r="FJ16" s="188">
        <v>2791668</v>
      </c>
      <c r="FK16" s="188">
        <v>2828088.08</v>
      </c>
      <c r="FL16" s="188">
        <v>1866125.44</v>
      </c>
      <c r="FM16" s="188">
        <v>4658429.04</v>
      </c>
      <c r="FN16" s="188">
        <v>2355507.48</v>
      </c>
      <c r="FO16" s="188">
        <v>2095000</v>
      </c>
      <c r="FP16" s="188">
        <v>589499.22</v>
      </c>
      <c r="FQ16" s="188">
        <v>364567684.95000005</v>
      </c>
      <c r="FR16" s="188">
        <v>2449998.23</v>
      </c>
      <c r="FS16" s="188">
        <v>9837491.129999999</v>
      </c>
      <c r="FT16" s="188">
        <v>5236011.16</v>
      </c>
      <c r="FU16" s="188">
        <v>6624447.25</v>
      </c>
      <c r="FV16" s="188">
        <v>4177245.52</v>
      </c>
      <c r="FW16" s="188">
        <v>12808637.9</v>
      </c>
      <c r="FX16" s="188">
        <v>5309528.4399999995</v>
      </c>
      <c r="FY16" s="188">
        <v>7660384.5300000003</v>
      </c>
      <c r="FZ16" s="188">
        <v>3223601.59</v>
      </c>
      <c r="GA16" s="188">
        <v>12071602.390000001</v>
      </c>
      <c r="GB16" s="188">
        <v>7282141.8899999997</v>
      </c>
      <c r="GC16" s="188">
        <v>2122089.25</v>
      </c>
      <c r="GD16" s="188">
        <v>2551321.7400000002</v>
      </c>
      <c r="GE16" s="188">
        <v>44628791.030000001</v>
      </c>
      <c r="GF16" s="188">
        <v>7103548.7000000002</v>
      </c>
      <c r="GG16" s="188">
        <v>3164282.26</v>
      </c>
      <c r="GH16" s="188">
        <v>5571241.9500000002</v>
      </c>
      <c r="GI16" s="188">
        <v>5245827.1500000004</v>
      </c>
      <c r="GJ16" s="188">
        <v>2227180.0499999998</v>
      </c>
      <c r="GK16" s="188">
        <v>4316986.08</v>
      </c>
      <c r="GL16" s="188">
        <v>12602702.75</v>
      </c>
      <c r="GM16" s="188">
        <v>1693429.68</v>
      </c>
      <c r="GN16" s="188">
        <v>1523670.55</v>
      </c>
      <c r="GO16" s="188">
        <v>2837279.7800000003</v>
      </c>
      <c r="GP16" s="188">
        <v>2883490.48</v>
      </c>
      <c r="GQ16" s="188">
        <v>117128778.06</v>
      </c>
      <c r="GR16" s="188">
        <v>10679689.77</v>
      </c>
      <c r="GS16" s="188">
        <v>5338086.4400000004</v>
      </c>
      <c r="GT16" s="188">
        <v>1894520.05</v>
      </c>
      <c r="GU16" s="188">
        <v>2852853.55</v>
      </c>
      <c r="GV16" s="188">
        <v>2788221.25</v>
      </c>
      <c r="GW16" s="188">
        <v>3857760.01</v>
      </c>
      <c r="GX16" s="188">
        <v>1514500</v>
      </c>
      <c r="GY16" s="188">
        <v>19140592.440000001</v>
      </c>
      <c r="GZ16" s="188">
        <v>828006.89</v>
      </c>
      <c r="HA16" s="188">
        <v>5717909.0899999999</v>
      </c>
      <c r="HB16" s="188">
        <v>4643199.5</v>
      </c>
      <c r="HC16" s="188">
        <v>50648534.82</v>
      </c>
      <c r="HD16" s="188">
        <v>7630024.04</v>
      </c>
      <c r="HE16" s="188">
        <v>5091515</v>
      </c>
      <c r="HF16" s="188">
        <v>4413301.5</v>
      </c>
      <c r="HG16" s="188">
        <v>7520272.6799999997</v>
      </c>
      <c r="HH16" s="188">
        <v>4841906.04</v>
      </c>
      <c r="HI16" s="188">
        <v>720214.24</v>
      </c>
      <c r="HJ16" s="188">
        <v>264397848.57999998</v>
      </c>
      <c r="HK16" s="188">
        <v>40103383.710000001</v>
      </c>
      <c r="HL16" s="188">
        <v>9479588.5500000007</v>
      </c>
      <c r="HM16" s="188">
        <v>841158.28</v>
      </c>
      <c r="HN16" s="188">
        <v>1975618.47</v>
      </c>
      <c r="HO16" s="188">
        <v>1443018.94</v>
      </c>
      <c r="HP16" s="188">
        <v>2356057.08</v>
      </c>
      <c r="HQ16" s="188">
        <v>1193424.72</v>
      </c>
      <c r="HR16" s="188">
        <v>21176684.949999999</v>
      </c>
      <c r="HS16" s="188">
        <v>12210008.530000001</v>
      </c>
      <c r="HT16" s="188">
        <v>1835771.01</v>
      </c>
      <c r="HU16" s="188">
        <v>1576202.88</v>
      </c>
      <c r="HV16" s="188">
        <v>2964000</v>
      </c>
      <c r="HW16" s="188">
        <v>2691100</v>
      </c>
      <c r="HX16" s="188">
        <v>3370000</v>
      </c>
      <c r="HY16" s="188">
        <v>2189259.73</v>
      </c>
      <c r="HZ16" s="188">
        <v>1401544.91</v>
      </c>
      <c r="IA16" s="188">
        <v>1625004.36</v>
      </c>
      <c r="IB16" s="188">
        <v>5262493.84</v>
      </c>
      <c r="IC16" s="188">
        <v>24152640</v>
      </c>
      <c r="ID16" s="188">
        <v>848788.8</v>
      </c>
      <c r="IE16" s="188">
        <v>1900331.35</v>
      </c>
      <c r="IF16" s="188">
        <v>968167.58</v>
      </c>
      <c r="IG16" s="188">
        <v>396721.98</v>
      </c>
      <c r="IH16" s="188">
        <v>2295865.4500000002</v>
      </c>
      <c r="II16" s="188">
        <v>15801804.640000001</v>
      </c>
      <c r="IJ16" s="188">
        <v>5770360.7199999997</v>
      </c>
      <c r="IK16" s="188">
        <v>7497406.8399999999</v>
      </c>
      <c r="IL16" s="188">
        <v>6725244.5300000003</v>
      </c>
      <c r="IM16" s="188">
        <v>1518827.44</v>
      </c>
      <c r="IN16" s="188">
        <v>1899752.92</v>
      </c>
      <c r="IO16" s="188">
        <v>1229836.1000000001</v>
      </c>
      <c r="IP16" s="188">
        <v>1510657.16</v>
      </c>
      <c r="IQ16" s="188">
        <v>1663446.88</v>
      </c>
      <c r="IR16" s="188">
        <v>1696994.26</v>
      </c>
      <c r="IS16" s="188">
        <v>62717731.18</v>
      </c>
      <c r="IT16" s="188">
        <v>11479475.109999999</v>
      </c>
      <c r="IU16" s="188">
        <v>2289620.84</v>
      </c>
      <c r="IV16" s="188">
        <v>2163416.31</v>
      </c>
      <c r="IW16" s="188">
        <v>0</v>
      </c>
      <c r="IX16" s="188">
        <v>16959300</v>
      </c>
      <c r="IY16" s="188">
        <v>1206738.27</v>
      </c>
      <c r="IZ16" s="188">
        <v>2100000</v>
      </c>
      <c r="JA16" s="188">
        <v>357952.98</v>
      </c>
      <c r="JB16" s="188">
        <v>1025856.18</v>
      </c>
      <c r="JC16" s="188">
        <v>930000</v>
      </c>
      <c r="JD16" s="188">
        <v>1320598</v>
      </c>
      <c r="JE16" s="188">
        <v>22952743.43</v>
      </c>
      <c r="JF16" s="188">
        <v>8389595.1500000004</v>
      </c>
      <c r="JG16" s="188">
        <v>1192384.6599999999</v>
      </c>
      <c r="JH16" s="188">
        <v>877500</v>
      </c>
      <c r="JI16" s="188">
        <v>1550799.45</v>
      </c>
      <c r="JJ16" s="188">
        <v>519404.33</v>
      </c>
      <c r="JK16" s="188">
        <v>9054924.1900000013</v>
      </c>
      <c r="JL16" s="188">
        <v>994009.21</v>
      </c>
      <c r="JM16" s="188">
        <v>1287597.77</v>
      </c>
      <c r="JN16" s="188">
        <v>6291712.8200000003</v>
      </c>
      <c r="JO16" s="188">
        <v>2386367.7000000002</v>
      </c>
      <c r="JP16" s="188">
        <v>3171271.47</v>
      </c>
      <c r="JQ16" s="188">
        <v>1975069.84</v>
      </c>
      <c r="JR16" s="188">
        <v>48783823.859999999</v>
      </c>
      <c r="JS16" s="188">
        <v>24434428.59</v>
      </c>
      <c r="JT16" s="188">
        <v>1504232.45</v>
      </c>
      <c r="JU16" s="188">
        <v>607745.17000000004</v>
      </c>
      <c r="JV16" s="188">
        <v>2056563.73</v>
      </c>
      <c r="JW16" s="188">
        <v>1284533.48</v>
      </c>
      <c r="JX16" s="188">
        <v>4461291.74</v>
      </c>
      <c r="JY16" s="188">
        <v>4082986.38</v>
      </c>
      <c r="JZ16" s="188">
        <v>1125212.53</v>
      </c>
      <c r="KA16" s="188">
        <v>2792029.14</v>
      </c>
      <c r="KB16" s="188">
        <v>1332598.18</v>
      </c>
      <c r="KC16" s="188">
        <v>1763885.47</v>
      </c>
      <c r="KD16" s="188">
        <v>1243238.48</v>
      </c>
      <c r="KE16" s="188">
        <v>314737.7</v>
      </c>
      <c r="KF16" s="188">
        <v>1130077.8600000001</v>
      </c>
      <c r="KG16" s="188">
        <v>1201703.06</v>
      </c>
      <c r="KH16" s="188">
        <v>59984117.600000001</v>
      </c>
      <c r="KI16" s="188">
        <v>7579043.8899999997</v>
      </c>
      <c r="KJ16" s="188">
        <v>7020388.0999999996</v>
      </c>
      <c r="KK16" s="188">
        <v>5113498.3099999996</v>
      </c>
      <c r="KL16" s="188">
        <v>2112212.91</v>
      </c>
      <c r="KM16" s="188">
        <v>2022832.61</v>
      </c>
      <c r="KN16" s="188">
        <v>6427077.5899999999</v>
      </c>
      <c r="KO16" s="188">
        <v>14300000</v>
      </c>
      <c r="KP16" s="188">
        <v>1777616.02</v>
      </c>
      <c r="KQ16" s="188">
        <v>24206863.07</v>
      </c>
      <c r="KR16" s="188">
        <v>1682037.51</v>
      </c>
      <c r="KS16" s="188">
        <v>4405296.08</v>
      </c>
      <c r="KT16" s="188">
        <v>143015139.91999999</v>
      </c>
      <c r="KU16" s="188">
        <v>2331527.21</v>
      </c>
      <c r="KV16" s="188">
        <v>3127609.34</v>
      </c>
      <c r="KW16" s="188">
        <v>24091852.310000002</v>
      </c>
      <c r="KX16" s="188">
        <v>3382507.79</v>
      </c>
      <c r="KY16" s="188">
        <v>17888617.350000001</v>
      </c>
      <c r="KZ16" s="188">
        <v>2361691.7999999998</v>
      </c>
      <c r="LA16" s="188">
        <v>3574001.35</v>
      </c>
      <c r="LB16" s="188">
        <v>6668899.6699999999</v>
      </c>
      <c r="LC16" s="188">
        <v>4284341.83</v>
      </c>
      <c r="LD16" s="188">
        <v>2055381.58</v>
      </c>
      <c r="LE16" s="188">
        <v>1399730.91</v>
      </c>
      <c r="LF16" s="188">
        <v>3314143.7</v>
      </c>
      <c r="LG16" s="188">
        <v>256346208.33000001</v>
      </c>
      <c r="LH16" s="188">
        <v>20866747.690000001</v>
      </c>
      <c r="LI16" s="188">
        <v>39790390.619999997</v>
      </c>
      <c r="LJ16" s="188">
        <v>38279058.68</v>
      </c>
      <c r="LK16" s="188">
        <v>1981386.41</v>
      </c>
      <c r="LL16" s="188">
        <v>3367676.21</v>
      </c>
      <c r="LM16" s="188">
        <v>819111.5</v>
      </c>
      <c r="LN16" s="188">
        <v>7201927.0999999996</v>
      </c>
      <c r="LO16" s="188">
        <v>3263427.09</v>
      </c>
      <c r="LP16" s="188">
        <v>22722340.620000001</v>
      </c>
      <c r="LQ16" s="188">
        <v>3170949.51</v>
      </c>
      <c r="LR16" s="188">
        <v>61335142.230000004</v>
      </c>
      <c r="LS16" s="188">
        <v>1510940.21</v>
      </c>
      <c r="LT16" s="188">
        <v>1497013.98</v>
      </c>
      <c r="LU16" s="188">
        <v>22531051.870000001</v>
      </c>
      <c r="LV16" s="188">
        <v>30809804.210000001</v>
      </c>
      <c r="LW16" s="188">
        <v>39658063.409999996</v>
      </c>
      <c r="LX16" s="188">
        <v>23739663.199999999</v>
      </c>
      <c r="LY16" s="188">
        <v>7831332.1600000001</v>
      </c>
      <c r="LZ16" s="188">
        <v>78783098.469999999</v>
      </c>
      <c r="MA16" s="188">
        <v>10723007.83</v>
      </c>
      <c r="MB16" s="188">
        <v>2986103.63</v>
      </c>
      <c r="MC16" s="188">
        <v>13148883.060000001</v>
      </c>
      <c r="MD16" s="188">
        <v>2618607.63</v>
      </c>
      <c r="ME16" s="188">
        <v>10373280.99</v>
      </c>
      <c r="MF16" s="188">
        <v>3602578.59</v>
      </c>
      <c r="MG16" s="188">
        <v>154772365.31</v>
      </c>
      <c r="MH16" s="188">
        <v>1399390.37</v>
      </c>
      <c r="MI16" s="188">
        <v>1748864.03</v>
      </c>
      <c r="MJ16" s="188">
        <v>2185350.88</v>
      </c>
      <c r="MK16" s="188">
        <v>2567022.5300000003</v>
      </c>
      <c r="ML16" s="188">
        <v>2432413.7000000002</v>
      </c>
      <c r="MM16" s="188">
        <v>4679614.04</v>
      </c>
      <c r="MN16" s="188">
        <v>3994939.3</v>
      </c>
      <c r="MO16" s="188">
        <v>4873464.3900000006</v>
      </c>
      <c r="MP16" s="188">
        <v>1987015.2200000002</v>
      </c>
      <c r="MQ16" s="188">
        <v>2825322.17</v>
      </c>
      <c r="MR16" s="188">
        <v>6300055</v>
      </c>
      <c r="MS16" s="188">
        <v>37622119.590000004</v>
      </c>
      <c r="MT16" s="188">
        <v>1780958.02</v>
      </c>
      <c r="MU16" s="188">
        <v>3507536.25</v>
      </c>
      <c r="MV16" s="188">
        <v>6242811.6799999997</v>
      </c>
      <c r="MW16" s="188">
        <v>4741418.5</v>
      </c>
      <c r="MX16" s="188">
        <v>2664892.5499999998</v>
      </c>
      <c r="MY16" s="188">
        <v>7890575.8600000003</v>
      </c>
      <c r="MZ16" s="188">
        <v>20923056.990000002</v>
      </c>
      <c r="NA16" s="188">
        <v>2257950</v>
      </c>
      <c r="NB16" s="188">
        <v>935435.06</v>
      </c>
      <c r="NC16" s="188">
        <v>1022945.33</v>
      </c>
      <c r="ND16" s="188">
        <v>139083835.03999999</v>
      </c>
      <c r="NE16" s="188">
        <v>10773000.91</v>
      </c>
      <c r="NF16" s="188">
        <v>7834249.8600000003</v>
      </c>
      <c r="NG16" s="188">
        <v>20955840.530000001</v>
      </c>
      <c r="NH16" s="188">
        <v>1170298.6499999999</v>
      </c>
      <c r="NI16" s="188">
        <v>9403963.2800000012</v>
      </c>
      <c r="NJ16" s="188">
        <v>17409805.079999998</v>
      </c>
      <c r="NK16" s="188">
        <v>10672513.58</v>
      </c>
      <c r="NL16" s="188">
        <v>1074416.71</v>
      </c>
      <c r="NM16" s="188">
        <v>3843800</v>
      </c>
      <c r="NN16" s="188">
        <v>9458123.9299999997</v>
      </c>
      <c r="NO16" s="188">
        <v>5013805.1500000004</v>
      </c>
      <c r="NP16" s="188">
        <v>67365079.849999994</v>
      </c>
      <c r="NQ16" s="188">
        <v>1356332.26</v>
      </c>
      <c r="NR16" s="188">
        <v>4439061.83</v>
      </c>
      <c r="NS16" s="188">
        <v>3345497.38</v>
      </c>
      <c r="NT16" s="188">
        <v>2196430.4299999997</v>
      </c>
      <c r="NU16" s="188">
        <v>460000</v>
      </c>
      <c r="NV16" s="188">
        <v>3327317.57</v>
      </c>
      <c r="NW16" s="188">
        <v>73916578</v>
      </c>
      <c r="NX16" s="188">
        <v>0</v>
      </c>
      <c r="NY16" s="188">
        <v>1620432.67</v>
      </c>
      <c r="NZ16" s="188">
        <v>939879.24</v>
      </c>
      <c r="OA16" s="188">
        <v>1750557.3</v>
      </c>
      <c r="OB16" s="188">
        <v>3339795.9</v>
      </c>
      <c r="OC16" s="188">
        <v>334891.57</v>
      </c>
      <c r="OD16" s="188">
        <v>69611543.969999999</v>
      </c>
      <c r="OE16" s="188">
        <v>22148325.050000001</v>
      </c>
      <c r="OF16" s="188">
        <v>3301224.41</v>
      </c>
      <c r="OG16" s="188">
        <v>12824418.35</v>
      </c>
      <c r="OH16" s="188">
        <v>6001052.1100000003</v>
      </c>
      <c r="OI16" s="188">
        <v>4073660.74</v>
      </c>
      <c r="OJ16" s="188">
        <v>3607402.51</v>
      </c>
      <c r="OK16" s="188">
        <v>1317193.75</v>
      </c>
      <c r="OL16" s="188">
        <v>2632501.64</v>
      </c>
      <c r="OM16" s="188">
        <v>57105185.460000001</v>
      </c>
      <c r="ON16" s="188">
        <v>13114610.93</v>
      </c>
      <c r="OO16" s="188">
        <v>17017149.850000001</v>
      </c>
      <c r="OP16" s="188">
        <v>3187321.32</v>
      </c>
      <c r="OQ16" s="188">
        <v>3182303.81</v>
      </c>
      <c r="OR16" s="188">
        <v>2086949.54</v>
      </c>
      <c r="OS16" s="188">
        <v>119640585.04000001</v>
      </c>
      <c r="OT16" s="188">
        <v>1731199.35</v>
      </c>
      <c r="OU16" s="188">
        <v>2419625.1800000002</v>
      </c>
      <c r="OV16" s="188">
        <v>4069062.34</v>
      </c>
      <c r="OW16" s="188">
        <v>4109199.44</v>
      </c>
      <c r="OX16" s="188">
        <v>43282850.380000003</v>
      </c>
      <c r="OY16" s="188">
        <v>2022723.45</v>
      </c>
      <c r="OZ16" s="188">
        <v>1454158.04</v>
      </c>
      <c r="PA16" s="188">
        <v>1802724.12</v>
      </c>
      <c r="PB16" s="188">
        <v>35278800</v>
      </c>
      <c r="PC16" s="188">
        <v>1324273.76</v>
      </c>
      <c r="PD16" s="188">
        <v>5466902.2800000003</v>
      </c>
      <c r="PE16" s="188">
        <v>677357.86</v>
      </c>
      <c r="PF16" s="188">
        <v>2537129.9900000002</v>
      </c>
      <c r="PG16" s="188">
        <v>5973200</v>
      </c>
      <c r="PH16" s="188">
        <v>2688039.66</v>
      </c>
      <c r="PI16" s="188">
        <v>2041340.61</v>
      </c>
      <c r="PJ16" s="188">
        <v>2637534.19</v>
      </c>
      <c r="PK16" s="188">
        <v>2493565.7999999998</v>
      </c>
      <c r="PL16" s="188">
        <v>2467598.86</v>
      </c>
      <c r="PM16" s="188">
        <v>4369081</v>
      </c>
      <c r="PN16" s="188">
        <v>2057444.14</v>
      </c>
      <c r="PO16" s="188">
        <v>15560886.489999998</v>
      </c>
      <c r="PP16" s="188">
        <v>4553852.4800000004</v>
      </c>
      <c r="PQ16" s="188">
        <v>4005842.45</v>
      </c>
      <c r="PR16" s="188">
        <v>1691428.49</v>
      </c>
      <c r="PS16" s="188">
        <v>828135.9</v>
      </c>
      <c r="PT16" s="188">
        <v>218626879.25999999</v>
      </c>
      <c r="PU16" s="188">
        <v>0</v>
      </c>
      <c r="PV16" s="188">
        <v>3223266.63</v>
      </c>
      <c r="PW16" s="188">
        <v>4224537</v>
      </c>
      <c r="PX16" s="188">
        <v>15917764.66</v>
      </c>
      <c r="PY16" s="188">
        <v>2425270.59</v>
      </c>
      <c r="PZ16" s="188">
        <v>5623833.9900000002</v>
      </c>
      <c r="QA16" s="188">
        <v>0</v>
      </c>
      <c r="QB16" s="188">
        <v>5949968.8200000003</v>
      </c>
      <c r="QC16" s="188">
        <v>2615212.84</v>
      </c>
      <c r="QD16" s="188">
        <v>4939178.2300000004</v>
      </c>
      <c r="QE16" s="188">
        <v>2298134.59</v>
      </c>
      <c r="QF16" s="188">
        <v>4027336.92</v>
      </c>
      <c r="QG16" s="188">
        <v>3708527.87</v>
      </c>
      <c r="QH16" s="188">
        <v>3881229.27</v>
      </c>
      <c r="QI16" s="188">
        <v>4260259.18</v>
      </c>
      <c r="QJ16" s="188">
        <v>2827934.34</v>
      </c>
      <c r="QK16" s="188">
        <v>7570430.6799999997</v>
      </c>
      <c r="QL16" s="188">
        <v>2356102.5300000003</v>
      </c>
      <c r="QM16" s="188">
        <v>4124047.23</v>
      </c>
      <c r="QN16" s="188">
        <v>13199174.17</v>
      </c>
      <c r="QO16" s="188">
        <v>3164636.29</v>
      </c>
      <c r="QP16" s="188">
        <v>1720644.61</v>
      </c>
      <c r="QQ16" s="188">
        <v>2392108.85</v>
      </c>
      <c r="QR16" s="188">
        <v>1894525.73</v>
      </c>
      <c r="QS16" s="188">
        <v>1782709.48</v>
      </c>
      <c r="QT16" s="188">
        <v>37074310.340000004</v>
      </c>
      <c r="QU16" s="188">
        <v>2735285.56</v>
      </c>
      <c r="QV16" s="188">
        <v>6886000</v>
      </c>
      <c r="QW16" s="188">
        <v>9022268.4000000004</v>
      </c>
      <c r="QX16" s="188">
        <v>3336205.59</v>
      </c>
      <c r="QY16" s="188">
        <v>25132174.18</v>
      </c>
      <c r="QZ16" s="188">
        <v>9322692.5099999998</v>
      </c>
      <c r="RA16" s="188">
        <v>22964969.719999999</v>
      </c>
      <c r="RB16" s="188">
        <v>8405325.6699999999</v>
      </c>
      <c r="RC16" s="188">
        <v>1528536.56</v>
      </c>
      <c r="RD16" s="188">
        <v>1635316</v>
      </c>
      <c r="RE16" s="188">
        <v>1792691.15</v>
      </c>
      <c r="RF16" s="188">
        <v>13723124.529999999</v>
      </c>
      <c r="RG16" s="188">
        <v>66748735.109999999</v>
      </c>
      <c r="RH16" s="188">
        <v>8113818.7599999998</v>
      </c>
      <c r="RI16" s="188">
        <v>1844393.37</v>
      </c>
      <c r="RJ16" s="188">
        <v>4839326.09</v>
      </c>
      <c r="RK16" s="188">
        <v>2997743.05</v>
      </c>
      <c r="RL16" s="188">
        <v>3573901.7</v>
      </c>
      <c r="RM16" s="188">
        <v>9606636.629999999</v>
      </c>
      <c r="RN16" s="188">
        <v>3084881.9199999999</v>
      </c>
      <c r="RO16" s="188">
        <v>4011570.22</v>
      </c>
      <c r="RP16" s="188">
        <v>15731115.84</v>
      </c>
      <c r="RQ16" s="188">
        <v>16971725.800000001</v>
      </c>
      <c r="RR16" s="188">
        <v>1942925.08</v>
      </c>
      <c r="RS16" s="188">
        <v>5125899.9399999995</v>
      </c>
      <c r="RT16" s="188">
        <v>2704382.65</v>
      </c>
      <c r="RU16" s="188">
        <v>2294318.14</v>
      </c>
      <c r="RV16" s="188">
        <v>1497148.25</v>
      </c>
      <c r="RW16" s="188">
        <v>1525635.22</v>
      </c>
      <c r="RX16" s="188">
        <v>3843736.67</v>
      </c>
      <c r="RY16" s="188">
        <v>2076299.09</v>
      </c>
      <c r="RZ16" s="188">
        <v>2123756.9</v>
      </c>
      <c r="SA16" s="188">
        <v>44227782.689999998</v>
      </c>
      <c r="SB16" s="188">
        <v>6068991.5</v>
      </c>
      <c r="SC16" s="188">
        <v>1402937.65</v>
      </c>
      <c r="SD16" s="188">
        <v>3243200.54</v>
      </c>
      <c r="SE16" s="188">
        <v>3635227.44</v>
      </c>
      <c r="SF16" s="188">
        <v>1634546</v>
      </c>
      <c r="SG16" s="188">
        <v>4677255</v>
      </c>
      <c r="SH16" s="188">
        <v>8567035.5899999999</v>
      </c>
      <c r="SI16" s="188">
        <v>2516512.27</v>
      </c>
      <c r="SJ16" s="188">
        <v>2051366.9</v>
      </c>
      <c r="SK16" s="188">
        <v>19093512.23</v>
      </c>
      <c r="SL16" s="188">
        <v>571748.31000000006</v>
      </c>
      <c r="SM16" s="188">
        <v>16859654.899999999</v>
      </c>
      <c r="SN16" s="188">
        <v>1978696.95</v>
      </c>
      <c r="SO16" s="188">
        <v>1598779.92</v>
      </c>
      <c r="SP16" s="188">
        <v>2443040.84</v>
      </c>
      <c r="SQ16" s="188">
        <v>5702524.1899999995</v>
      </c>
      <c r="SR16" s="188">
        <v>2181049.85</v>
      </c>
      <c r="SS16" s="188">
        <v>1010719.65</v>
      </c>
      <c r="ST16" s="188">
        <v>3077194.51</v>
      </c>
      <c r="SU16" s="188">
        <v>73260905.260000005</v>
      </c>
      <c r="SV16" s="188">
        <v>2315064.9</v>
      </c>
      <c r="SW16" s="188">
        <v>3469160.08</v>
      </c>
      <c r="SX16" s="188">
        <v>1952569.11</v>
      </c>
      <c r="SY16" s="188">
        <v>723388.68</v>
      </c>
      <c r="SZ16" s="188">
        <v>1301575.46</v>
      </c>
      <c r="TA16" s="188">
        <v>2144292.2999999998</v>
      </c>
      <c r="TB16" s="188">
        <v>9505065</v>
      </c>
      <c r="TC16" s="188">
        <v>1863501.8</v>
      </c>
      <c r="TD16" s="188">
        <v>2099610.37</v>
      </c>
      <c r="TE16" s="188">
        <v>2871301.77</v>
      </c>
      <c r="TF16" s="188">
        <v>2914056.75</v>
      </c>
      <c r="TG16" s="188">
        <v>1748261.34</v>
      </c>
      <c r="TH16" s="188">
        <v>1627730.39</v>
      </c>
      <c r="TI16" s="188">
        <v>81032190.650000006</v>
      </c>
      <c r="TJ16" s="188">
        <v>2874440.55</v>
      </c>
      <c r="TK16" s="188">
        <v>2070834.23</v>
      </c>
      <c r="TL16" s="188">
        <v>3402034.42</v>
      </c>
      <c r="TM16" s="188">
        <v>3857160.4</v>
      </c>
      <c r="TN16" s="188">
        <v>5072424.1400000006</v>
      </c>
      <c r="TO16" s="188">
        <v>3285705.41</v>
      </c>
      <c r="TP16" s="188">
        <v>7824681.5599999996</v>
      </c>
      <c r="TQ16" s="188">
        <v>2855687.65</v>
      </c>
      <c r="TR16" s="188">
        <v>4316855.4800000004</v>
      </c>
      <c r="TS16" s="188">
        <v>11399853.27</v>
      </c>
      <c r="TT16" s="188">
        <v>3433733.68</v>
      </c>
      <c r="TU16" s="188">
        <v>1875822.21</v>
      </c>
      <c r="TV16" s="188">
        <v>2108681.1800000002</v>
      </c>
      <c r="TW16" s="188">
        <v>3098256.05</v>
      </c>
      <c r="TX16" s="188">
        <v>3730714.74</v>
      </c>
      <c r="TY16" s="188">
        <v>18685413.77</v>
      </c>
      <c r="TZ16" s="188">
        <v>4172307.67</v>
      </c>
      <c r="UA16" s="188">
        <v>3670000</v>
      </c>
      <c r="UB16" s="188">
        <v>18181321.259999998</v>
      </c>
      <c r="UC16" s="188">
        <v>2398743.7999999998</v>
      </c>
      <c r="UD16" s="188">
        <v>2261162.25</v>
      </c>
      <c r="UE16" s="188">
        <v>17837081.759999998</v>
      </c>
      <c r="UF16" s="188">
        <v>894489.02</v>
      </c>
      <c r="UG16" s="188">
        <v>2405487.5700000003</v>
      </c>
      <c r="UH16" s="188">
        <v>2252795.44</v>
      </c>
      <c r="UI16" s="188">
        <v>4900229.99</v>
      </c>
      <c r="UJ16" s="188">
        <v>24601064.559999999</v>
      </c>
      <c r="UK16" s="188">
        <v>6394660</v>
      </c>
      <c r="UL16" s="188">
        <v>2557554</v>
      </c>
      <c r="UM16" s="188">
        <v>3982841.19</v>
      </c>
      <c r="UN16" s="188">
        <v>2862152.13</v>
      </c>
      <c r="UO16" s="188">
        <v>5148645.58</v>
      </c>
      <c r="UP16" s="188">
        <v>100099680.96000001</v>
      </c>
      <c r="UQ16" s="188">
        <v>3396461.7</v>
      </c>
      <c r="UR16" s="188">
        <v>2071597.68</v>
      </c>
      <c r="US16" s="188">
        <v>24246551.629999999</v>
      </c>
      <c r="UT16" s="188">
        <v>650990.15</v>
      </c>
      <c r="UU16" s="188">
        <v>3811673.6399999997</v>
      </c>
      <c r="UV16" s="188">
        <v>52535150.5</v>
      </c>
      <c r="UW16" s="188">
        <v>2722857.5</v>
      </c>
      <c r="UX16" s="188">
        <v>1562998</v>
      </c>
      <c r="UY16" s="188">
        <v>1547800</v>
      </c>
      <c r="UZ16" s="188">
        <v>154250</v>
      </c>
      <c r="VA16" s="188">
        <v>21340000</v>
      </c>
      <c r="VB16" s="188">
        <v>3440946.48</v>
      </c>
      <c r="VC16" s="188">
        <v>10486484.880000001</v>
      </c>
      <c r="VD16" s="188">
        <v>942300</v>
      </c>
      <c r="VE16" s="188">
        <v>911142.03</v>
      </c>
      <c r="VF16" s="188">
        <v>958031.55</v>
      </c>
      <c r="VG16" s="188">
        <v>949278.26</v>
      </c>
      <c r="VH16" s="188">
        <v>18926383.59</v>
      </c>
      <c r="VI16" s="188">
        <v>1610720.39</v>
      </c>
      <c r="VJ16" s="188">
        <v>864664.61</v>
      </c>
      <c r="VK16" s="188">
        <v>2314588.86</v>
      </c>
      <c r="VL16" s="188">
        <v>46254382.090000004</v>
      </c>
      <c r="VM16" s="188">
        <v>3291428.68</v>
      </c>
      <c r="VN16" s="188">
        <v>5810848.5</v>
      </c>
      <c r="VO16" s="188">
        <v>6985739.4100000001</v>
      </c>
      <c r="VP16" s="188">
        <v>13373666.98</v>
      </c>
      <c r="VQ16" s="188">
        <v>3907000</v>
      </c>
      <c r="VR16" s="188">
        <v>4245248.57</v>
      </c>
      <c r="VS16" s="188">
        <v>4819504.43</v>
      </c>
      <c r="VT16" s="188">
        <v>2587945.61</v>
      </c>
      <c r="VU16" s="188">
        <v>19069165.870000001</v>
      </c>
      <c r="VV16" s="188">
        <v>2161079.1</v>
      </c>
      <c r="VW16" s="188">
        <v>191916.5</v>
      </c>
      <c r="VX16" s="188">
        <v>4098009.71</v>
      </c>
      <c r="VY16" s="188">
        <v>2000000</v>
      </c>
      <c r="VZ16" s="188">
        <v>2832578.77</v>
      </c>
      <c r="WA16" s="188">
        <v>214421203.05000001</v>
      </c>
      <c r="WB16" s="188">
        <v>11640066.719999999</v>
      </c>
      <c r="WC16" s="188">
        <v>3984910.19</v>
      </c>
      <c r="WD16" s="188">
        <v>3838500.55</v>
      </c>
      <c r="WE16" s="188">
        <v>3977835.62</v>
      </c>
      <c r="WF16" s="188">
        <v>3526200</v>
      </c>
      <c r="WG16" s="188">
        <v>9283263.5300000012</v>
      </c>
      <c r="WH16" s="188">
        <v>7992013.0999999996</v>
      </c>
      <c r="WI16" s="188">
        <v>4205885.7799999993</v>
      </c>
      <c r="WJ16" s="188">
        <v>5015701.68</v>
      </c>
      <c r="WK16" s="188">
        <v>1797800.62</v>
      </c>
      <c r="WL16" s="188">
        <v>21637161.75</v>
      </c>
      <c r="WM16" s="188">
        <v>5361999.4400000004</v>
      </c>
      <c r="WN16" s="188">
        <v>8184332.5999999996</v>
      </c>
      <c r="WO16" s="188">
        <v>10232300</v>
      </c>
      <c r="WP16" s="188">
        <v>4026047.27</v>
      </c>
      <c r="WQ16" s="188">
        <v>3768121.18</v>
      </c>
      <c r="WR16" s="188">
        <v>4322945.68</v>
      </c>
      <c r="WS16" s="188">
        <v>3456643</v>
      </c>
      <c r="WT16" s="188">
        <v>11012635.34</v>
      </c>
      <c r="WU16" s="188">
        <v>18449440.170000002</v>
      </c>
      <c r="WV16" s="188">
        <v>2949910.47</v>
      </c>
      <c r="WW16" s="188">
        <v>1990248.91</v>
      </c>
      <c r="WX16" s="188">
        <v>2985080.54</v>
      </c>
      <c r="WY16" s="188">
        <v>2258698.88</v>
      </c>
      <c r="WZ16" s="188">
        <v>4246601.3499999996</v>
      </c>
      <c r="XA16" s="188">
        <v>3276832.98</v>
      </c>
      <c r="XB16" s="188">
        <v>4029571.97</v>
      </c>
      <c r="XC16" s="188">
        <v>99525122.719999999</v>
      </c>
      <c r="XD16" s="188">
        <v>1996941.19</v>
      </c>
      <c r="XE16" s="188">
        <v>701319.51</v>
      </c>
      <c r="XF16" s="188">
        <v>1696072.1</v>
      </c>
      <c r="XG16" s="188">
        <v>1602356.12</v>
      </c>
      <c r="XH16" s="188">
        <v>83212823.400000006</v>
      </c>
      <c r="XI16" s="188">
        <v>4524828.2699999996</v>
      </c>
      <c r="XJ16" s="188">
        <v>4469451.08</v>
      </c>
      <c r="XK16" s="188">
        <v>24746788</v>
      </c>
      <c r="XL16" s="188">
        <v>3985159.09</v>
      </c>
      <c r="XM16" s="188">
        <v>4883190.75</v>
      </c>
      <c r="XN16" s="188">
        <v>8470829.4900000002</v>
      </c>
      <c r="XO16" s="188">
        <v>3119054.24</v>
      </c>
      <c r="XP16" s="188">
        <v>3388824.39</v>
      </c>
      <c r="XQ16" s="188">
        <v>7256786.4400000004</v>
      </c>
      <c r="XR16" s="188">
        <v>5628345.46</v>
      </c>
      <c r="XS16" s="188">
        <v>1981000</v>
      </c>
      <c r="XT16" s="188">
        <v>1743817.93</v>
      </c>
      <c r="XU16" s="188">
        <v>2450659.06</v>
      </c>
      <c r="XV16" s="188">
        <v>2425699.2400000002</v>
      </c>
      <c r="XW16" s="188">
        <v>2039475.31</v>
      </c>
      <c r="XX16" s="188">
        <v>1612129.2</v>
      </c>
      <c r="XY16" s="188">
        <v>3655391.25</v>
      </c>
      <c r="XZ16" s="188">
        <v>1219650.23</v>
      </c>
      <c r="YA16" s="188">
        <v>2720341.6</v>
      </c>
      <c r="YB16" s="188">
        <v>2246608.7400000002</v>
      </c>
      <c r="YC16" s="188">
        <v>1511765.05</v>
      </c>
      <c r="YD16" s="188">
        <v>1545125.95</v>
      </c>
      <c r="YE16" s="188">
        <v>63228330.489999995</v>
      </c>
      <c r="YF16" s="188">
        <v>3821530.58</v>
      </c>
      <c r="YG16" s="188">
        <v>3911905.72</v>
      </c>
      <c r="YH16" s="188">
        <v>3092953.21</v>
      </c>
      <c r="YI16" s="188">
        <v>15455836.300000001</v>
      </c>
      <c r="YJ16" s="188">
        <v>3215710</v>
      </c>
      <c r="YK16" s="188">
        <v>8893942.1600000001</v>
      </c>
      <c r="YL16" s="188">
        <v>2267087.88</v>
      </c>
      <c r="YM16" s="188">
        <v>9440616.6899999995</v>
      </c>
      <c r="YN16" s="188">
        <v>7460265.2000000002</v>
      </c>
      <c r="YO16" s="188">
        <v>4725953.25</v>
      </c>
      <c r="YP16" s="188">
        <v>2689701.7</v>
      </c>
      <c r="YQ16" s="188">
        <v>2019303.93</v>
      </c>
      <c r="YR16" s="188">
        <v>2555105.11</v>
      </c>
      <c r="YS16" s="188">
        <v>4024267.08</v>
      </c>
      <c r="YT16" s="188">
        <v>2459687.36</v>
      </c>
      <c r="YU16" s="188">
        <v>1852913.22</v>
      </c>
      <c r="YV16" s="188">
        <v>27347137.399999999</v>
      </c>
      <c r="YW16" s="188">
        <v>2122256.0499999998</v>
      </c>
      <c r="YX16" s="188">
        <v>1477178.99</v>
      </c>
      <c r="YY16" s="188">
        <v>2209522.65</v>
      </c>
      <c r="YZ16" s="188">
        <v>1581750.45</v>
      </c>
      <c r="ZA16" s="188">
        <v>1289444.43</v>
      </c>
      <c r="ZB16" s="188">
        <v>866470.54</v>
      </c>
      <c r="ZC16" s="188">
        <v>36777379.719999999</v>
      </c>
      <c r="ZD16" s="188">
        <v>1724510.2</v>
      </c>
      <c r="ZE16" s="188">
        <v>2784187.8</v>
      </c>
      <c r="ZF16" s="188">
        <v>3144600</v>
      </c>
      <c r="ZG16" s="188">
        <v>2702700</v>
      </c>
      <c r="ZH16" s="188">
        <v>4684108.55</v>
      </c>
      <c r="ZI16" s="188">
        <v>2495000</v>
      </c>
      <c r="ZJ16" s="188">
        <v>2082235.88</v>
      </c>
      <c r="ZK16" s="188">
        <v>9832291.0299999993</v>
      </c>
      <c r="ZL16" s="188">
        <v>97880249.75999999</v>
      </c>
      <c r="ZM16" s="188">
        <v>3040056.81</v>
      </c>
      <c r="ZN16" s="188">
        <v>3233768.5</v>
      </c>
      <c r="ZO16" s="188">
        <v>24441574.050000001</v>
      </c>
      <c r="ZP16" s="188">
        <v>4353332.87</v>
      </c>
      <c r="ZQ16" s="188">
        <v>2868279.9</v>
      </c>
      <c r="ZR16" s="188">
        <v>3349856.6</v>
      </c>
      <c r="ZS16" s="188">
        <v>3406191.72</v>
      </c>
      <c r="ZT16" s="188">
        <v>2726926.86</v>
      </c>
      <c r="ZU16" s="188">
        <v>4655267.1500000004</v>
      </c>
      <c r="ZV16" s="188">
        <v>1968075.09</v>
      </c>
      <c r="ZW16" s="188">
        <v>3266047.86</v>
      </c>
      <c r="ZX16" s="188">
        <v>5338825.57</v>
      </c>
      <c r="ZY16" s="188">
        <v>3018154.49</v>
      </c>
      <c r="ZZ16" s="188">
        <v>2713327.88</v>
      </c>
      <c r="AAA16" s="188">
        <v>2325006.73</v>
      </c>
      <c r="AAB16" s="188">
        <v>3117398.31</v>
      </c>
      <c r="AAC16" s="188">
        <v>2740259.94</v>
      </c>
      <c r="AAD16" s="188">
        <v>4414310</v>
      </c>
      <c r="AAE16" s="188">
        <v>2890484.03</v>
      </c>
      <c r="AAF16" s="188">
        <v>2518855.7999999998</v>
      </c>
      <c r="AAG16" s="188">
        <v>1185509.97</v>
      </c>
      <c r="AAH16" s="188">
        <v>134423542.50999999</v>
      </c>
      <c r="AAI16" s="188">
        <v>2582835.84</v>
      </c>
      <c r="AAJ16" s="188">
        <v>2534501.58</v>
      </c>
      <c r="AAK16" s="188">
        <v>1737522.42</v>
      </c>
      <c r="AAL16" s="188">
        <v>1496831.69</v>
      </c>
      <c r="AAM16" s="188">
        <v>2013000</v>
      </c>
      <c r="AAN16" s="188">
        <v>4273770.0999999996</v>
      </c>
      <c r="AAO16" s="188">
        <v>110200208.7</v>
      </c>
      <c r="AAP16" s="188">
        <v>4796371.84</v>
      </c>
      <c r="AAQ16" s="188">
        <v>2995609.46</v>
      </c>
      <c r="AAR16" s="188">
        <v>5902145.8200000003</v>
      </c>
      <c r="AAS16" s="188">
        <v>4891264.96</v>
      </c>
      <c r="AAT16" s="188">
        <v>3811044.88</v>
      </c>
      <c r="AAU16" s="188">
        <v>4400212.5199999996</v>
      </c>
      <c r="AAV16" s="188">
        <v>8928315.7400000002</v>
      </c>
      <c r="AAW16" s="188">
        <v>8081001.2699999996</v>
      </c>
      <c r="AAX16" s="188">
        <v>1893622.56</v>
      </c>
      <c r="AAY16" s="188">
        <v>7019719.3100000005</v>
      </c>
      <c r="AAZ16" s="188">
        <v>19338567.32</v>
      </c>
      <c r="ABA16" s="188">
        <v>10699443.09</v>
      </c>
      <c r="ABB16" s="188">
        <v>1098454</v>
      </c>
      <c r="ABC16" s="188">
        <v>5484866.2400000002</v>
      </c>
      <c r="ABD16" s="188">
        <v>4001304</v>
      </c>
      <c r="ABE16" s="188">
        <v>1026200.11</v>
      </c>
      <c r="ABF16" s="188">
        <v>3938236.34</v>
      </c>
      <c r="ABG16" s="188">
        <v>1894822.45</v>
      </c>
      <c r="ABH16" s="188">
        <v>14336292.57</v>
      </c>
      <c r="ABI16" s="188">
        <v>27500820.140000001</v>
      </c>
      <c r="ABJ16" s="188">
        <v>1877663.3</v>
      </c>
      <c r="ABK16" s="188">
        <v>1875000</v>
      </c>
      <c r="ABL16" s="188">
        <v>2602325.17</v>
      </c>
      <c r="ABM16" s="188">
        <v>1408617.17</v>
      </c>
      <c r="ABN16" s="188">
        <v>1737717.7</v>
      </c>
      <c r="ABO16" s="188">
        <v>37307451.619999997</v>
      </c>
      <c r="ABP16" s="188">
        <v>2779061.9</v>
      </c>
      <c r="ABQ16" s="188">
        <v>3000000</v>
      </c>
      <c r="ABR16" s="188">
        <v>2592162.04</v>
      </c>
      <c r="ABS16" s="188">
        <v>3629800</v>
      </c>
      <c r="ABT16" s="188">
        <v>3133356.99</v>
      </c>
      <c r="ABU16" s="188">
        <v>500000</v>
      </c>
      <c r="ABV16" s="188">
        <v>2217241.54</v>
      </c>
      <c r="ABW16" s="188">
        <v>490609.79</v>
      </c>
      <c r="ABX16" s="188">
        <v>32498054.439999998</v>
      </c>
      <c r="ABY16" s="188">
        <v>2924158.7199999997</v>
      </c>
      <c r="ABZ16" s="188">
        <v>10670711.560000001</v>
      </c>
      <c r="ACA16" s="188">
        <v>2394657.15</v>
      </c>
      <c r="ACB16" s="188">
        <v>1269058.68</v>
      </c>
      <c r="ACC16" s="188">
        <v>3858120.02</v>
      </c>
      <c r="ACD16" s="188">
        <v>1458116.41</v>
      </c>
      <c r="ACE16" s="188">
        <v>5790892.5600000005</v>
      </c>
      <c r="ACF16" s="188">
        <v>2857541.74</v>
      </c>
      <c r="ACG16" s="188">
        <v>3717459.4</v>
      </c>
      <c r="ACH16" s="188">
        <v>2132164.54</v>
      </c>
      <c r="ACI16" s="188">
        <v>216642655.44999999</v>
      </c>
      <c r="ACJ16" s="188">
        <v>2594614.8199999998</v>
      </c>
      <c r="ACK16" s="188">
        <v>3935857.0700000003</v>
      </c>
      <c r="ACL16" s="188">
        <v>6892723.0899999999</v>
      </c>
      <c r="ACM16" s="188">
        <v>1305015.1100000001</v>
      </c>
      <c r="ACN16" s="188">
        <v>2418052.2000000002</v>
      </c>
      <c r="ACO16" s="188">
        <v>7775843.5999999996</v>
      </c>
      <c r="ACP16" s="188">
        <v>25052248.559999999</v>
      </c>
      <c r="ACQ16" s="188">
        <v>2258970</v>
      </c>
      <c r="ACR16" s="188">
        <v>1568071.36</v>
      </c>
      <c r="ACS16" s="188">
        <v>3842080.94</v>
      </c>
      <c r="ACT16" s="188">
        <v>7975095.9000000004</v>
      </c>
      <c r="ACU16" s="188">
        <v>4099303</v>
      </c>
      <c r="ACV16" s="188">
        <v>28895264.509999998</v>
      </c>
      <c r="ACW16" s="188">
        <v>3280503.81</v>
      </c>
      <c r="ACX16" s="188">
        <v>1851090.92</v>
      </c>
      <c r="ACY16" s="188">
        <v>3304494.1</v>
      </c>
      <c r="ACZ16" s="188">
        <v>3589842.99</v>
      </c>
      <c r="ADA16" s="188">
        <v>2030864.34</v>
      </c>
      <c r="ADB16" s="188">
        <v>1609085.74</v>
      </c>
      <c r="ADC16" s="188">
        <v>4399358.07</v>
      </c>
      <c r="ADD16" s="188">
        <v>2798549.57</v>
      </c>
      <c r="ADE16" s="188">
        <v>1723323.96</v>
      </c>
      <c r="ADF16" s="188">
        <v>12740993.66</v>
      </c>
      <c r="ADG16" s="188">
        <v>13238155.689999999</v>
      </c>
      <c r="ADH16" s="188">
        <v>3087941.5</v>
      </c>
      <c r="ADI16" s="188">
        <v>684438.65</v>
      </c>
      <c r="ADJ16" s="188">
        <v>2573524.8199999998</v>
      </c>
      <c r="ADK16" s="188">
        <v>1093599.3500000001</v>
      </c>
      <c r="ADL16" s="188">
        <v>758136.37</v>
      </c>
      <c r="ADM16" s="188">
        <v>3810601.44</v>
      </c>
      <c r="ADN16" s="188">
        <v>0</v>
      </c>
      <c r="ADO16" s="188">
        <v>56118478.109999999</v>
      </c>
      <c r="ADP16" s="188">
        <v>9792559.3499999996</v>
      </c>
      <c r="ADQ16" s="188">
        <v>9165089.7400000002</v>
      </c>
      <c r="ADR16" s="188">
        <v>4675649.28</v>
      </c>
      <c r="ADS16" s="188">
        <v>26761162.539999999</v>
      </c>
      <c r="ADT16" s="188">
        <v>535067.43999999994</v>
      </c>
      <c r="ADU16" s="188">
        <v>1998768.39</v>
      </c>
      <c r="ADV16" s="188">
        <v>1068730.06</v>
      </c>
      <c r="ADW16" s="188">
        <v>2709541.73</v>
      </c>
      <c r="ADX16" s="188">
        <v>81230.83</v>
      </c>
      <c r="ADY16" s="188">
        <v>26262544.620000001</v>
      </c>
      <c r="ADZ16" s="188">
        <v>4654453.38</v>
      </c>
      <c r="AEA16" s="188">
        <v>10003110.49</v>
      </c>
      <c r="AEB16" s="188">
        <v>3695026.67</v>
      </c>
      <c r="AEC16" s="188">
        <v>1471321.19</v>
      </c>
      <c r="AED16" s="188">
        <v>2040000</v>
      </c>
      <c r="AEE16" s="188">
        <v>2444277.5299999998</v>
      </c>
      <c r="AEF16" s="188">
        <v>3191750.81</v>
      </c>
      <c r="AEG16" s="188">
        <v>1070095.6100000001</v>
      </c>
      <c r="AEH16" s="188">
        <v>4995634.9400000004</v>
      </c>
      <c r="AEI16" s="188">
        <v>2306563.65</v>
      </c>
      <c r="AEJ16" s="188">
        <v>12141161.470000001</v>
      </c>
      <c r="AEK16" s="188">
        <v>1791801.34</v>
      </c>
      <c r="AEL16" s="188">
        <v>2898406.36</v>
      </c>
      <c r="AEM16" s="188">
        <v>3580000</v>
      </c>
      <c r="AEN16" s="188">
        <v>3116417.38</v>
      </c>
      <c r="AEO16" s="188">
        <v>2298557.37</v>
      </c>
      <c r="AEP16" s="188">
        <v>2409344.86</v>
      </c>
      <c r="AEQ16" s="188">
        <v>2131429.62</v>
      </c>
      <c r="AER16" s="188">
        <v>22838871.030000001</v>
      </c>
      <c r="AES16" s="188">
        <v>89623530.150000006</v>
      </c>
      <c r="AET16" s="188">
        <v>10471669</v>
      </c>
      <c r="AEU16" s="188">
        <v>2605563.83</v>
      </c>
      <c r="AEV16" s="188">
        <v>5344441.12</v>
      </c>
      <c r="AEW16" s="188">
        <v>1653613</v>
      </c>
      <c r="AEX16" s="188">
        <v>4878764</v>
      </c>
      <c r="AEY16" s="188">
        <v>4052637.52</v>
      </c>
      <c r="AEZ16" s="188">
        <v>1899107.23</v>
      </c>
      <c r="AFA16" s="188">
        <v>1897056.22</v>
      </c>
      <c r="AFB16" s="188">
        <v>1971023.43</v>
      </c>
      <c r="AFC16" s="188">
        <v>28059754.859999999</v>
      </c>
      <c r="AFD16" s="188">
        <v>11376370.129999999</v>
      </c>
      <c r="AFE16" s="188">
        <v>6058527.2400000002</v>
      </c>
      <c r="AFF16" s="188">
        <v>4469304.21</v>
      </c>
      <c r="AFG16" s="188">
        <v>5511182.4199999999</v>
      </c>
      <c r="AFH16" s="188">
        <v>3299075.55</v>
      </c>
      <c r="AFI16" s="188">
        <v>1844284.06</v>
      </c>
      <c r="AFJ16" s="188">
        <v>2388259.3199999998</v>
      </c>
      <c r="AFK16" s="188">
        <v>1690000</v>
      </c>
      <c r="AFL16" s="188">
        <v>0</v>
      </c>
      <c r="AFM16" s="188">
        <v>2771369.06</v>
      </c>
      <c r="AFN16" s="188">
        <v>4583183.6500000004</v>
      </c>
      <c r="AFO16" s="188">
        <v>2171813.92</v>
      </c>
      <c r="AFP16" s="188">
        <v>23534721.380000003</v>
      </c>
      <c r="AFQ16" s="188">
        <v>2612238.5699999998</v>
      </c>
      <c r="AFR16" s="188">
        <v>0</v>
      </c>
      <c r="AFS16" s="188">
        <v>1433635.32</v>
      </c>
      <c r="AFT16" s="188">
        <v>1387437.25</v>
      </c>
      <c r="AFU16" s="188">
        <v>1105125.74</v>
      </c>
      <c r="AFV16" s="188">
        <v>2028112.51</v>
      </c>
      <c r="AFW16" s="188">
        <v>3244232.14</v>
      </c>
      <c r="AFX16" s="188">
        <v>4612081.59</v>
      </c>
      <c r="AFY16" s="188">
        <v>1465963.24</v>
      </c>
      <c r="AFZ16" s="188">
        <v>4104521.39</v>
      </c>
      <c r="AGA16" s="188">
        <v>900288.66</v>
      </c>
      <c r="AGB16" s="188">
        <v>32773340.23</v>
      </c>
      <c r="AGC16" s="188">
        <v>3140000</v>
      </c>
      <c r="AGD16" s="188">
        <v>2356800.04</v>
      </c>
      <c r="AGE16" s="188">
        <v>4312116</v>
      </c>
      <c r="AGF16" s="188">
        <v>12243549.449999999</v>
      </c>
      <c r="AGG16" s="188">
        <v>5124047.4399999995</v>
      </c>
      <c r="AGH16" s="188">
        <v>831240</v>
      </c>
      <c r="AGI16" s="188">
        <v>2531540.46</v>
      </c>
      <c r="AGJ16" s="188">
        <v>1385949.42</v>
      </c>
      <c r="AGK16" s="188">
        <v>1975590.68</v>
      </c>
      <c r="AGL16" s="188">
        <v>5479653.3200000003</v>
      </c>
      <c r="AGM16" s="188">
        <v>74652081.120000005</v>
      </c>
      <c r="AGN16" s="188">
        <v>12282205.109999999</v>
      </c>
      <c r="AGO16" s="188">
        <v>3847401</v>
      </c>
      <c r="AGP16" s="188">
        <v>1666857.28</v>
      </c>
      <c r="AGQ16" s="188">
        <v>4756858.46</v>
      </c>
      <c r="AGR16" s="188">
        <v>5056759.87</v>
      </c>
      <c r="AGS16" s="188">
        <v>974363.93</v>
      </c>
      <c r="AGT16" s="188">
        <v>2014081.8</v>
      </c>
      <c r="AGU16" s="188">
        <v>240440709.90000001</v>
      </c>
      <c r="AGV16" s="188">
        <v>38217701.689999998</v>
      </c>
      <c r="AGW16" s="188">
        <v>2874893.89</v>
      </c>
      <c r="AGX16" s="188">
        <v>5094213.45</v>
      </c>
      <c r="AGY16" s="188">
        <v>6682413.1200000001</v>
      </c>
      <c r="AGZ16" s="188">
        <v>3612339.6</v>
      </c>
      <c r="AHA16" s="188">
        <v>3705411.74</v>
      </c>
      <c r="AHB16" s="188">
        <v>8653980.3599999994</v>
      </c>
      <c r="AHC16" s="188">
        <v>2975138.54</v>
      </c>
      <c r="AHD16" s="188">
        <v>4776042.54</v>
      </c>
      <c r="AHE16" s="188">
        <v>5101640.8099999996</v>
      </c>
      <c r="AHF16" s="188">
        <v>145000</v>
      </c>
      <c r="AHG16" s="188">
        <v>2995903.14</v>
      </c>
      <c r="AHH16" s="188">
        <v>6319531.8200000003</v>
      </c>
      <c r="AHI16" s="188">
        <v>25148040.559999999</v>
      </c>
      <c r="AHJ16" s="188">
        <v>2833247.01</v>
      </c>
      <c r="AHK16" s="188">
        <v>4344101.76</v>
      </c>
      <c r="AHL16" s="188">
        <v>21059736.050000001</v>
      </c>
      <c r="AHM16" s="188">
        <v>2354869.4900000002</v>
      </c>
      <c r="AHN16" s="188">
        <v>1335400</v>
      </c>
      <c r="AHO16" s="188">
        <v>2380415.56</v>
      </c>
      <c r="AHP16" s="188">
        <v>2659222.02</v>
      </c>
      <c r="AHQ16" s="222">
        <v>3454905.01</v>
      </c>
      <c r="AHR16" s="262">
        <v>844681.08</v>
      </c>
      <c r="AHS16" s="222">
        <v>10233390658.210009</v>
      </c>
      <c r="AHT16" s="184" t="b">
        <f t="shared" si="0"/>
        <v>1</v>
      </c>
      <c r="AHU16" s="184" t="s">
        <v>18</v>
      </c>
    </row>
    <row r="17" spans="1:905" s="190" customFormat="1" ht="23.5" customHeight="1">
      <c r="A17" s="189"/>
      <c r="B17" s="189"/>
      <c r="C17" s="190" t="s">
        <v>633</v>
      </c>
      <c r="D17" s="191">
        <f t="shared" ref="D17:BO17" si="1">SUM(D5:D16)</f>
        <v>5029855236.2999992</v>
      </c>
      <c r="E17" s="191">
        <f t="shared" si="1"/>
        <v>162643430.25000003</v>
      </c>
      <c r="F17" s="191">
        <f t="shared" si="1"/>
        <v>254129164.33999997</v>
      </c>
      <c r="G17" s="191">
        <f t="shared" si="1"/>
        <v>73624412.640000001</v>
      </c>
      <c r="H17" s="191">
        <f t="shared" si="1"/>
        <v>299891793.28000003</v>
      </c>
      <c r="I17" s="191">
        <f t="shared" si="1"/>
        <v>128473102.24999996</v>
      </c>
      <c r="J17" s="191">
        <f t="shared" si="1"/>
        <v>302633233.42000002</v>
      </c>
      <c r="K17" s="191">
        <f t="shared" si="1"/>
        <v>146088331.50999999</v>
      </c>
      <c r="L17" s="191">
        <f t="shared" si="1"/>
        <v>144932339.38000003</v>
      </c>
      <c r="M17" s="191">
        <f t="shared" si="1"/>
        <v>119764032.98000002</v>
      </c>
      <c r="N17" s="191">
        <f t="shared" si="1"/>
        <v>75805901.280000016</v>
      </c>
      <c r="O17" s="191">
        <f t="shared" si="1"/>
        <v>89116534.349999994</v>
      </c>
      <c r="P17" s="191">
        <f t="shared" si="1"/>
        <v>116819573.48</v>
      </c>
      <c r="Q17" s="191">
        <f t="shared" si="1"/>
        <v>89476362.540000007</v>
      </c>
      <c r="R17" s="191">
        <f t="shared" si="1"/>
        <v>78094752.079999998</v>
      </c>
      <c r="S17" s="191">
        <f t="shared" si="1"/>
        <v>184375714.35999998</v>
      </c>
      <c r="T17" s="191">
        <f t="shared" si="1"/>
        <v>200998632.59999999</v>
      </c>
      <c r="U17" s="191">
        <f t="shared" si="1"/>
        <v>39030816.410000004</v>
      </c>
      <c r="V17" s="191">
        <f t="shared" si="1"/>
        <v>4025263331.7600002</v>
      </c>
      <c r="W17" s="191">
        <f t="shared" si="1"/>
        <v>441754904.91000009</v>
      </c>
      <c r="X17" s="191">
        <f t="shared" si="1"/>
        <v>103743023.09999999</v>
      </c>
      <c r="Y17" s="191">
        <f t="shared" si="1"/>
        <v>179121616.83999997</v>
      </c>
      <c r="Z17" s="191">
        <f t="shared" si="1"/>
        <v>140149950.62</v>
      </c>
      <c r="AA17" s="191">
        <f t="shared" si="1"/>
        <v>165539814.79000002</v>
      </c>
      <c r="AB17" s="191">
        <f t="shared" si="1"/>
        <v>61284557.909999996</v>
      </c>
      <c r="AC17" s="191">
        <f t="shared" si="1"/>
        <v>458120226.27999997</v>
      </c>
      <c r="AD17" s="191">
        <f t="shared" si="1"/>
        <v>190283959.15000004</v>
      </c>
      <c r="AE17" s="191">
        <f t="shared" si="1"/>
        <v>101907661.29000002</v>
      </c>
      <c r="AF17" s="191">
        <f t="shared" si="1"/>
        <v>365678048.37</v>
      </c>
      <c r="AG17" s="191">
        <f t="shared" si="1"/>
        <v>117055868.84000002</v>
      </c>
      <c r="AH17" s="191">
        <f t="shared" si="1"/>
        <v>454129290.20000005</v>
      </c>
      <c r="AI17" s="191">
        <f t="shared" si="1"/>
        <v>180393062.35000002</v>
      </c>
      <c r="AJ17" s="191">
        <f t="shared" si="1"/>
        <v>108733291.72000003</v>
      </c>
      <c r="AK17" s="191">
        <f t="shared" si="1"/>
        <v>76274612.25999999</v>
      </c>
      <c r="AL17" s="191">
        <f t="shared" si="1"/>
        <v>120572602.55000003</v>
      </c>
      <c r="AM17" s="191">
        <f t="shared" si="1"/>
        <v>124983929.60999998</v>
      </c>
      <c r="AN17" s="191">
        <f t="shared" si="1"/>
        <v>72189548</v>
      </c>
      <c r="AO17" s="191">
        <f t="shared" si="1"/>
        <v>97391440.519999996</v>
      </c>
      <c r="AP17" s="191">
        <f t="shared" si="1"/>
        <v>90422172.099999994</v>
      </c>
      <c r="AQ17" s="191">
        <f t="shared" si="1"/>
        <v>72800842.25</v>
      </c>
      <c r="AR17" s="191">
        <f t="shared" si="1"/>
        <v>64039981.409999996</v>
      </c>
      <c r="AS17" s="191">
        <f t="shared" si="1"/>
        <v>45500666.450000003</v>
      </c>
      <c r="AT17" s="191">
        <f t="shared" si="1"/>
        <v>1049787465.47</v>
      </c>
      <c r="AU17" s="191">
        <f t="shared" si="1"/>
        <v>49006310.56000001</v>
      </c>
      <c r="AV17" s="191">
        <f t="shared" si="1"/>
        <v>39347591.130000003</v>
      </c>
      <c r="AW17" s="191">
        <f t="shared" si="1"/>
        <v>71512130.679999992</v>
      </c>
      <c r="AX17" s="191">
        <f t="shared" si="1"/>
        <v>104807265.04999998</v>
      </c>
      <c r="AY17" s="191">
        <f t="shared" si="1"/>
        <v>156049154.70999998</v>
      </c>
      <c r="AZ17" s="191">
        <f t="shared" si="1"/>
        <v>56256276.669999987</v>
      </c>
      <c r="BA17" s="191">
        <f t="shared" si="1"/>
        <v>65761236.119999997</v>
      </c>
      <c r="BB17" s="191">
        <f t="shared" si="1"/>
        <v>49427948.369999997</v>
      </c>
      <c r="BC17" s="191">
        <f t="shared" si="1"/>
        <v>49663793.480000004</v>
      </c>
      <c r="BD17" s="191">
        <f t="shared" si="1"/>
        <v>39413609.180000007</v>
      </c>
      <c r="BE17" s="191">
        <f t="shared" si="1"/>
        <v>37090275.149999991</v>
      </c>
      <c r="BF17" s="191">
        <f t="shared" si="1"/>
        <v>300305002.95999992</v>
      </c>
      <c r="BG17" s="191">
        <f t="shared" si="1"/>
        <v>33595499.609999999</v>
      </c>
      <c r="BH17" s="191">
        <f t="shared" si="1"/>
        <v>39142364.5</v>
      </c>
      <c r="BI17" s="191">
        <f t="shared" si="1"/>
        <v>1038506406.3599999</v>
      </c>
      <c r="BJ17" s="191">
        <f t="shared" si="1"/>
        <v>729630644.69000006</v>
      </c>
      <c r="BK17" s="191">
        <f t="shared" si="1"/>
        <v>113185417.55000001</v>
      </c>
      <c r="BL17" s="191">
        <f t="shared" si="1"/>
        <v>70446032.700000003</v>
      </c>
      <c r="BM17" s="191">
        <f t="shared" si="1"/>
        <v>133591777.58999997</v>
      </c>
      <c r="BN17" s="191">
        <f t="shared" si="1"/>
        <v>110051041.09</v>
      </c>
      <c r="BO17" s="191">
        <f t="shared" si="1"/>
        <v>85191345.75999999</v>
      </c>
      <c r="BP17" s="191">
        <f t="shared" ref="BP17:EA17" si="2">SUM(BP5:BP16)</f>
        <v>39327700.730000004</v>
      </c>
      <c r="BQ17" s="191">
        <f t="shared" si="2"/>
        <v>32263895.489999998</v>
      </c>
      <c r="BR17" s="191">
        <f t="shared" si="2"/>
        <v>1976093322.4699998</v>
      </c>
      <c r="BS17" s="191">
        <f t="shared" si="2"/>
        <v>113997838.29999998</v>
      </c>
      <c r="BT17" s="191">
        <f t="shared" si="2"/>
        <v>102643482.12</v>
      </c>
      <c r="BU17" s="191">
        <f t="shared" si="2"/>
        <v>136088919.26999998</v>
      </c>
      <c r="BV17" s="191">
        <f t="shared" si="2"/>
        <v>106910187.64000002</v>
      </c>
      <c r="BW17" s="191">
        <f t="shared" si="2"/>
        <v>89996093.219999999</v>
      </c>
      <c r="BX17" s="191">
        <f t="shared" si="2"/>
        <v>54879409.350000001</v>
      </c>
      <c r="BY17" s="191">
        <f t="shared" si="2"/>
        <v>119594801.95</v>
      </c>
      <c r="BZ17" s="191">
        <f t="shared" si="2"/>
        <v>373880561.82000005</v>
      </c>
      <c r="CA17" s="191">
        <f t="shared" si="2"/>
        <v>72367184.74000001</v>
      </c>
      <c r="CB17" s="191">
        <f t="shared" si="2"/>
        <v>115921550.23999998</v>
      </c>
      <c r="CC17" s="191">
        <f t="shared" si="2"/>
        <v>216197136.85000002</v>
      </c>
      <c r="CD17" s="191">
        <f t="shared" si="2"/>
        <v>76257634.459999993</v>
      </c>
      <c r="CE17" s="191">
        <f t="shared" si="2"/>
        <v>71584257.590000004</v>
      </c>
      <c r="CF17" s="191">
        <f t="shared" si="2"/>
        <v>60932514.370000012</v>
      </c>
      <c r="CG17" s="191">
        <f t="shared" si="2"/>
        <v>3339519044.2300005</v>
      </c>
      <c r="CH17" s="191">
        <f t="shared" si="2"/>
        <v>93472703.86999999</v>
      </c>
      <c r="CI17" s="191">
        <f t="shared" si="2"/>
        <v>273451146.31</v>
      </c>
      <c r="CJ17" s="191">
        <f t="shared" si="2"/>
        <v>78746922.530000001</v>
      </c>
      <c r="CK17" s="191">
        <f t="shared" si="2"/>
        <v>100172665.89</v>
      </c>
      <c r="CL17" s="191">
        <f t="shared" si="2"/>
        <v>91275702.289999992</v>
      </c>
      <c r="CM17" s="191">
        <f t="shared" si="2"/>
        <v>97449397.149999991</v>
      </c>
      <c r="CN17" s="191">
        <f t="shared" si="2"/>
        <v>178297624.03</v>
      </c>
      <c r="CO17" s="191">
        <f t="shared" si="2"/>
        <v>46262355.24000001</v>
      </c>
      <c r="CP17" s="191">
        <f t="shared" si="2"/>
        <v>104353395.76000002</v>
      </c>
      <c r="CQ17" s="191">
        <f t="shared" si="2"/>
        <v>71310604.079999983</v>
      </c>
      <c r="CR17" s="191">
        <f t="shared" si="2"/>
        <v>107637584.28</v>
      </c>
      <c r="CS17" s="191">
        <f t="shared" si="2"/>
        <v>77376163.299999982</v>
      </c>
      <c r="CT17" s="191">
        <f t="shared" si="2"/>
        <v>960541575.81999981</v>
      </c>
      <c r="CU17" s="191">
        <f t="shared" si="2"/>
        <v>84337503.299999997</v>
      </c>
      <c r="CV17" s="191">
        <f t="shared" si="2"/>
        <v>98534679.290000007</v>
      </c>
      <c r="CW17" s="191">
        <f t="shared" si="2"/>
        <v>155153911.23000002</v>
      </c>
      <c r="CX17" s="191">
        <f t="shared" si="2"/>
        <v>66219361.880000003</v>
      </c>
      <c r="CY17" s="191">
        <f t="shared" si="2"/>
        <v>170086642.31</v>
      </c>
      <c r="CZ17" s="191">
        <f t="shared" si="2"/>
        <v>61585749.799999997</v>
      </c>
      <c r="DA17" s="191">
        <f t="shared" si="2"/>
        <v>47049339.900000006</v>
      </c>
      <c r="DB17" s="191">
        <f t="shared" si="2"/>
        <v>716676589.50999999</v>
      </c>
      <c r="DC17" s="191">
        <f t="shared" si="2"/>
        <v>910826962.69999993</v>
      </c>
      <c r="DD17" s="191">
        <f t="shared" si="2"/>
        <v>106183171.03000002</v>
      </c>
      <c r="DE17" s="191">
        <f t="shared" si="2"/>
        <v>75417944.060000002</v>
      </c>
      <c r="DF17" s="191">
        <f t="shared" si="2"/>
        <v>197252457.44</v>
      </c>
      <c r="DG17" s="191">
        <f t="shared" si="2"/>
        <v>170755729.07999998</v>
      </c>
      <c r="DH17" s="191">
        <f t="shared" si="2"/>
        <v>143383064.26000005</v>
      </c>
      <c r="DI17" s="191">
        <f t="shared" si="2"/>
        <v>207886053.34999999</v>
      </c>
      <c r="DJ17" s="191">
        <f t="shared" si="2"/>
        <v>65327858.829999991</v>
      </c>
      <c r="DK17" s="191">
        <f t="shared" si="2"/>
        <v>3118517011.1300001</v>
      </c>
      <c r="DL17" s="191">
        <f t="shared" si="2"/>
        <v>104420241.69999997</v>
      </c>
      <c r="DM17" s="191">
        <f t="shared" si="2"/>
        <v>163204814.33000001</v>
      </c>
      <c r="DN17" s="191">
        <f t="shared" si="2"/>
        <v>124216124.16999999</v>
      </c>
      <c r="DO17" s="191">
        <f t="shared" si="2"/>
        <v>159333709.03999999</v>
      </c>
      <c r="DP17" s="191">
        <f t="shared" si="2"/>
        <v>109739265.20000002</v>
      </c>
      <c r="DQ17" s="191">
        <f t="shared" si="2"/>
        <v>231055621.51000002</v>
      </c>
      <c r="DR17" s="191">
        <f t="shared" si="2"/>
        <v>119291213.46999997</v>
      </c>
      <c r="DS17" s="191">
        <f t="shared" si="2"/>
        <v>240399476.44999999</v>
      </c>
      <c r="DT17" s="191">
        <f t="shared" si="2"/>
        <v>1189708684.4100001</v>
      </c>
      <c r="DU17" s="191">
        <f t="shared" si="2"/>
        <v>134406148.51000002</v>
      </c>
      <c r="DV17" s="191">
        <f t="shared" si="2"/>
        <v>375200255.21000004</v>
      </c>
      <c r="DW17" s="191">
        <f t="shared" si="2"/>
        <v>376302224.58999997</v>
      </c>
      <c r="DX17" s="191">
        <f t="shared" si="2"/>
        <v>126741634.21000002</v>
      </c>
      <c r="DY17" s="191">
        <f t="shared" si="2"/>
        <v>196657915.97999999</v>
      </c>
      <c r="DZ17" s="191">
        <f t="shared" si="2"/>
        <v>160822152.69</v>
      </c>
      <c r="EA17" s="191">
        <f t="shared" si="2"/>
        <v>56179329.759999998</v>
      </c>
      <c r="EB17" s="191">
        <f t="shared" ref="EB17:GM17" si="3">SUM(EB5:EB16)</f>
        <v>91258866.429999992</v>
      </c>
      <c r="EC17" s="191">
        <f t="shared" si="3"/>
        <v>97288754.839999989</v>
      </c>
      <c r="ED17" s="191">
        <f t="shared" si="3"/>
        <v>220850664.12000003</v>
      </c>
      <c r="EE17" s="191">
        <f t="shared" si="3"/>
        <v>627486693.41999996</v>
      </c>
      <c r="EF17" s="191">
        <f t="shared" si="3"/>
        <v>709925768</v>
      </c>
      <c r="EG17" s="191">
        <f t="shared" si="3"/>
        <v>102004668.51999998</v>
      </c>
      <c r="EH17" s="191">
        <f t="shared" si="3"/>
        <v>114351362.53000002</v>
      </c>
      <c r="EI17" s="191">
        <f t="shared" si="3"/>
        <v>110307840.53999999</v>
      </c>
      <c r="EJ17" s="191">
        <f t="shared" si="3"/>
        <v>151202117.00000003</v>
      </c>
      <c r="EK17" s="191">
        <f t="shared" si="3"/>
        <v>199686277.41</v>
      </c>
      <c r="EL17" s="191">
        <f t="shared" si="3"/>
        <v>67242924.62999998</v>
      </c>
      <c r="EM17" s="191">
        <f t="shared" si="3"/>
        <v>97263644.619999975</v>
      </c>
      <c r="EN17" s="191">
        <f t="shared" si="3"/>
        <v>1895698244.7600002</v>
      </c>
      <c r="EO17" s="191">
        <f t="shared" si="3"/>
        <v>93473990.679999992</v>
      </c>
      <c r="EP17" s="191">
        <f t="shared" si="3"/>
        <v>97637815.919999987</v>
      </c>
      <c r="EQ17" s="191">
        <f t="shared" si="3"/>
        <v>98388271.080000013</v>
      </c>
      <c r="ER17" s="191">
        <f t="shared" si="3"/>
        <v>58784228.469999999</v>
      </c>
      <c r="ES17" s="191">
        <f t="shared" si="3"/>
        <v>52958349.630000003</v>
      </c>
      <c r="ET17" s="191">
        <f t="shared" si="3"/>
        <v>145106965.24000001</v>
      </c>
      <c r="EU17" s="191">
        <f t="shared" si="3"/>
        <v>133192859.50999996</v>
      </c>
      <c r="EV17" s="191">
        <f t="shared" si="3"/>
        <v>86458975.23999998</v>
      </c>
      <c r="EW17" s="191">
        <f t="shared" si="3"/>
        <v>1060618824.1699998</v>
      </c>
      <c r="EX17" s="191">
        <f t="shared" si="3"/>
        <v>48877884.980000004</v>
      </c>
      <c r="EY17" s="191">
        <f t="shared" si="3"/>
        <v>93046295.340000018</v>
      </c>
      <c r="EZ17" s="191">
        <f t="shared" si="3"/>
        <v>133021446.97000001</v>
      </c>
      <c r="FA17" s="191">
        <f t="shared" si="3"/>
        <v>190347937.10999995</v>
      </c>
      <c r="FB17" s="191">
        <f t="shared" si="3"/>
        <v>167740947.60999998</v>
      </c>
      <c r="FC17" s="191">
        <f t="shared" si="3"/>
        <v>124948988.87</v>
      </c>
      <c r="FD17" s="191">
        <f t="shared" si="3"/>
        <v>90546627.330000013</v>
      </c>
      <c r="FE17" s="191">
        <f t="shared" si="3"/>
        <v>75992257.739999995</v>
      </c>
      <c r="FF17" s="191">
        <f t="shared" si="3"/>
        <v>71531779.030000031</v>
      </c>
      <c r="FG17" s="191">
        <f t="shared" si="3"/>
        <v>67967021.61999999</v>
      </c>
      <c r="FH17" s="191">
        <f t="shared" si="3"/>
        <v>54979481.809999987</v>
      </c>
      <c r="FI17" s="191">
        <f t="shared" si="3"/>
        <v>812290744.29999995</v>
      </c>
      <c r="FJ17" s="191">
        <f t="shared" si="3"/>
        <v>74492061.010000005</v>
      </c>
      <c r="FK17" s="191">
        <f t="shared" si="3"/>
        <v>80466655.109999999</v>
      </c>
      <c r="FL17" s="191">
        <f t="shared" si="3"/>
        <v>77056402.430000007</v>
      </c>
      <c r="FM17" s="191">
        <f t="shared" si="3"/>
        <v>137858428.87999997</v>
      </c>
      <c r="FN17" s="191">
        <f t="shared" si="3"/>
        <v>114478793.10000002</v>
      </c>
      <c r="FO17" s="191">
        <f t="shared" si="3"/>
        <v>45747485.030000001</v>
      </c>
      <c r="FP17" s="191">
        <f t="shared" si="3"/>
        <v>21539017.810000002</v>
      </c>
      <c r="FQ17" s="191">
        <f t="shared" si="3"/>
        <v>2483778968.7400007</v>
      </c>
      <c r="FR17" s="191">
        <f t="shared" si="3"/>
        <v>84958554.450000018</v>
      </c>
      <c r="FS17" s="191">
        <f t="shared" si="3"/>
        <v>138434585.81</v>
      </c>
      <c r="FT17" s="191">
        <f t="shared" si="3"/>
        <v>174072177.84</v>
      </c>
      <c r="FU17" s="191">
        <f t="shared" si="3"/>
        <v>175741462.38999999</v>
      </c>
      <c r="FV17" s="191">
        <f t="shared" si="3"/>
        <v>77807317.570000008</v>
      </c>
      <c r="FW17" s="191">
        <f t="shared" si="3"/>
        <v>219016098.01999995</v>
      </c>
      <c r="FX17" s="191">
        <f t="shared" si="3"/>
        <v>128266645.47999999</v>
      </c>
      <c r="FY17" s="191">
        <f t="shared" si="3"/>
        <v>138521069.25999999</v>
      </c>
      <c r="FZ17" s="191">
        <f t="shared" si="3"/>
        <v>107375261</v>
      </c>
      <c r="GA17" s="191">
        <f t="shared" si="3"/>
        <v>220337697.75999999</v>
      </c>
      <c r="GB17" s="191">
        <f t="shared" si="3"/>
        <v>98462253.249999985</v>
      </c>
      <c r="GC17" s="191">
        <f t="shared" si="3"/>
        <v>87214955.689999983</v>
      </c>
      <c r="GD17" s="191">
        <f t="shared" si="3"/>
        <v>60429544.419999994</v>
      </c>
      <c r="GE17" s="191">
        <f t="shared" si="3"/>
        <v>881748109.80999994</v>
      </c>
      <c r="GF17" s="191">
        <f t="shared" si="3"/>
        <v>74287553.910000011</v>
      </c>
      <c r="GG17" s="191">
        <f t="shared" si="3"/>
        <v>85393844.020000026</v>
      </c>
      <c r="GH17" s="191">
        <f t="shared" si="3"/>
        <v>204472139.61000001</v>
      </c>
      <c r="GI17" s="191">
        <f t="shared" si="3"/>
        <v>98254548.550000027</v>
      </c>
      <c r="GJ17" s="191">
        <f t="shared" si="3"/>
        <v>86706785.549999982</v>
      </c>
      <c r="GK17" s="191">
        <f t="shared" si="3"/>
        <v>85988247.280000001</v>
      </c>
      <c r="GL17" s="191">
        <f t="shared" si="3"/>
        <v>223626916.74999997</v>
      </c>
      <c r="GM17" s="191">
        <f t="shared" si="3"/>
        <v>64401136.910000011</v>
      </c>
      <c r="GN17" s="191">
        <f t="shared" ref="GN17:IY17" si="4">SUM(GN5:GN16)</f>
        <v>42886826.240000002</v>
      </c>
      <c r="GO17" s="191">
        <f t="shared" si="4"/>
        <v>30867138.430000007</v>
      </c>
      <c r="GP17" s="191">
        <f t="shared" si="4"/>
        <v>35254031.239999995</v>
      </c>
      <c r="GQ17" s="191">
        <f t="shared" si="4"/>
        <v>718159147.30999994</v>
      </c>
      <c r="GR17" s="191">
        <f t="shared" si="4"/>
        <v>129767364.73</v>
      </c>
      <c r="GS17" s="191">
        <f t="shared" si="4"/>
        <v>75171569.029999986</v>
      </c>
      <c r="GT17" s="191">
        <f t="shared" si="4"/>
        <v>137426899.90000001</v>
      </c>
      <c r="GU17" s="191">
        <f t="shared" si="4"/>
        <v>35614170.019999996</v>
      </c>
      <c r="GV17" s="191">
        <f t="shared" si="4"/>
        <v>109042920.31</v>
      </c>
      <c r="GW17" s="191">
        <f t="shared" si="4"/>
        <v>106470992.18999998</v>
      </c>
      <c r="GX17" s="191">
        <f t="shared" si="4"/>
        <v>55907200.420000002</v>
      </c>
      <c r="GY17" s="191">
        <f t="shared" si="4"/>
        <v>618863107.72000015</v>
      </c>
      <c r="GZ17" s="191">
        <f t="shared" si="4"/>
        <v>52689107.230000004</v>
      </c>
      <c r="HA17" s="191">
        <f t="shared" si="4"/>
        <v>127716464.57999998</v>
      </c>
      <c r="HB17" s="191">
        <f t="shared" si="4"/>
        <v>96784542.339999974</v>
      </c>
      <c r="HC17" s="191">
        <f t="shared" si="4"/>
        <v>1856206412.4099998</v>
      </c>
      <c r="HD17" s="191">
        <f t="shared" si="4"/>
        <v>230864613.46000001</v>
      </c>
      <c r="HE17" s="191">
        <f t="shared" si="4"/>
        <v>243508276.33000004</v>
      </c>
      <c r="HF17" s="191">
        <f t="shared" si="4"/>
        <v>250449002.61999995</v>
      </c>
      <c r="HG17" s="191">
        <f t="shared" si="4"/>
        <v>166179507.47000003</v>
      </c>
      <c r="HH17" s="191">
        <f t="shared" si="4"/>
        <v>253612498.54999998</v>
      </c>
      <c r="HI17" s="191">
        <f t="shared" si="4"/>
        <v>79934233.5</v>
      </c>
      <c r="HJ17" s="191">
        <f t="shared" si="4"/>
        <v>1289782033.76</v>
      </c>
      <c r="HK17" s="191">
        <f t="shared" si="4"/>
        <v>228226183.67999995</v>
      </c>
      <c r="HL17" s="191">
        <f t="shared" si="4"/>
        <v>239133179.41000003</v>
      </c>
      <c r="HM17" s="191">
        <f t="shared" si="4"/>
        <v>116044266.85999998</v>
      </c>
      <c r="HN17" s="191">
        <f t="shared" si="4"/>
        <v>93724025.590000004</v>
      </c>
      <c r="HO17" s="191">
        <f t="shared" si="4"/>
        <v>180597283.03999999</v>
      </c>
      <c r="HP17" s="191">
        <f t="shared" si="4"/>
        <v>130005224.09000002</v>
      </c>
      <c r="HQ17" s="191">
        <f t="shared" si="4"/>
        <v>85094844.519999996</v>
      </c>
      <c r="HR17" s="191">
        <f t="shared" si="4"/>
        <v>1354814997.7299998</v>
      </c>
      <c r="HS17" s="191">
        <f t="shared" si="4"/>
        <v>385443229.50000012</v>
      </c>
      <c r="HT17" s="191">
        <f t="shared" si="4"/>
        <v>89389405.950000003</v>
      </c>
      <c r="HU17" s="191">
        <f t="shared" si="4"/>
        <v>73620136.039999992</v>
      </c>
      <c r="HV17" s="191">
        <f t="shared" si="4"/>
        <v>71400599.450000003</v>
      </c>
      <c r="HW17" s="191">
        <f t="shared" si="4"/>
        <v>55278029.560000002</v>
      </c>
      <c r="HX17" s="191">
        <f t="shared" si="4"/>
        <v>203208463.94999999</v>
      </c>
      <c r="HY17" s="191">
        <f t="shared" si="4"/>
        <v>73593015.289999977</v>
      </c>
      <c r="HZ17" s="191">
        <f t="shared" si="4"/>
        <v>73062398.859999999</v>
      </c>
      <c r="IA17" s="191">
        <f t="shared" si="4"/>
        <v>81467061.63000001</v>
      </c>
      <c r="IB17" s="191">
        <f t="shared" si="4"/>
        <v>87816994.339999989</v>
      </c>
      <c r="IC17" s="191">
        <f t="shared" si="4"/>
        <v>163508012.49000001</v>
      </c>
      <c r="ID17" s="191">
        <f t="shared" si="4"/>
        <v>37480680.68999999</v>
      </c>
      <c r="IE17" s="191">
        <f t="shared" si="4"/>
        <v>123131013.16</v>
      </c>
      <c r="IF17" s="191">
        <f t="shared" si="4"/>
        <v>43033168.350000001</v>
      </c>
      <c r="IG17" s="191">
        <f t="shared" si="4"/>
        <v>44686095.669999994</v>
      </c>
      <c r="IH17" s="191">
        <f t="shared" si="4"/>
        <v>918661983.22000003</v>
      </c>
      <c r="II17" s="191">
        <f t="shared" si="4"/>
        <v>406794914.49000001</v>
      </c>
      <c r="IJ17" s="191">
        <f t="shared" si="4"/>
        <v>130874500.03000002</v>
      </c>
      <c r="IK17" s="191">
        <f t="shared" si="4"/>
        <v>192340701.38000003</v>
      </c>
      <c r="IL17" s="191">
        <f t="shared" si="4"/>
        <v>269751057.25</v>
      </c>
      <c r="IM17" s="191">
        <f t="shared" si="4"/>
        <v>117813846.42000002</v>
      </c>
      <c r="IN17" s="191">
        <f t="shared" si="4"/>
        <v>82286077.080000013</v>
      </c>
      <c r="IO17" s="191">
        <f t="shared" si="4"/>
        <v>52142485.090000004</v>
      </c>
      <c r="IP17" s="191">
        <f t="shared" si="4"/>
        <v>64601154.939999998</v>
      </c>
      <c r="IQ17" s="191">
        <f t="shared" si="4"/>
        <v>64186436.330000006</v>
      </c>
      <c r="IR17" s="191">
        <f t="shared" si="4"/>
        <v>75478051.730000019</v>
      </c>
      <c r="IS17" s="191">
        <f t="shared" si="4"/>
        <v>1848628004.3800004</v>
      </c>
      <c r="IT17" s="191">
        <f t="shared" si="4"/>
        <v>488866375.70000005</v>
      </c>
      <c r="IU17" s="191">
        <f t="shared" si="4"/>
        <v>170103985.46000001</v>
      </c>
      <c r="IV17" s="191">
        <f t="shared" si="4"/>
        <v>104922056.25999999</v>
      </c>
      <c r="IW17" s="191">
        <f t="shared" si="4"/>
        <v>83006649.25</v>
      </c>
      <c r="IX17" s="191">
        <f t="shared" si="4"/>
        <v>61254488.969999999</v>
      </c>
      <c r="IY17" s="191">
        <f t="shared" si="4"/>
        <v>69414440.649999991</v>
      </c>
      <c r="IZ17" s="191">
        <f t="shared" ref="IZ17:LK17" si="5">SUM(IZ5:IZ16)</f>
        <v>40642607.049999997</v>
      </c>
      <c r="JA17" s="191">
        <f t="shared" si="5"/>
        <v>51566543.030000009</v>
      </c>
      <c r="JB17" s="191">
        <f t="shared" si="5"/>
        <v>93291425.400000006</v>
      </c>
      <c r="JC17" s="191">
        <f t="shared" si="5"/>
        <v>91583602.25</v>
      </c>
      <c r="JD17" s="191">
        <f t="shared" si="5"/>
        <v>58715982.550000004</v>
      </c>
      <c r="JE17" s="191">
        <f t="shared" si="5"/>
        <v>835823737.23999989</v>
      </c>
      <c r="JF17" s="191">
        <f t="shared" si="5"/>
        <v>264741830.92999998</v>
      </c>
      <c r="JG17" s="191">
        <f t="shared" si="5"/>
        <v>76122286.840000004</v>
      </c>
      <c r="JH17" s="191">
        <f t="shared" si="5"/>
        <v>76253148.749999985</v>
      </c>
      <c r="JI17" s="191">
        <f t="shared" si="5"/>
        <v>55703333.060000002</v>
      </c>
      <c r="JJ17" s="191">
        <f t="shared" si="5"/>
        <v>54700627.429999992</v>
      </c>
      <c r="JK17" s="191">
        <f t="shared" si="5"/>
        <v>649820121.25</v>
      </c>
      <c r="JL17" s="191">
        <f t="shared" si="5"/>
        <v>54762511.29999999</v>
      </c>
      <c r="JM17" s="191">
        <f t="shared" si="5"/>
        <v>83163396.670000002</v>
      </c>
      <c r="JN17" s="191">
        <f t="shared" si="5"/>
        <v>144867869.21999997</v>
      </c>
      <c r="JO17" s="191">
        <f t="shared" si="5"/>
        <v>73393069.579999998</v>
      </c>
      <c r="JP17" s="191">
        <f t="shared" si="5"/>
        <v>142994854.43000001</v>
      </c>
      <c r="JQ17" s="191">
        <f t="shared" si="5"/>
        <v>50122773.720000006</v>
      </c>
      <c r="JR17" s="191">
        <f t="shared" si="5"/>
        <v>1505525357.1599996</v>
      </c>
      <c r="JS17" s="191">
        <f t="shared" si="5"/>
        <v>509597677.35000002</v>
      </c>
      <c r="JT17" s="191">
        <f t="shared" si="5"/>
        <v>89198662.209999993</v>
      </c>
      <c r="JU17" s="191">
        <f t="shared" si="5"/>
        <v>44506351.440000005</v>
      </c>
      <c r="JV17" s="191">
        <f t="shared" si="5"/>
        <v>123251455.04000002</v>
      </c>
      <c r="JW17" s="191">
        <f t="shared" si="5"/>
        <v>40634559.79999999</v>
      </c>
      <c r="JX17" s="191">
        <f t="shared" si="5"/>
        <v>266273558.13999999</v>
      </c>
      <c r="JY17" s="191">
        <f t="shared" si="5"/>
        <v>169979737.77999997</v>
      </c>
      <c r="JZ17" s="191">
        <f t="shared" si="5"/>
        <v>85333308.769999996</v>
      </c>
      <c r="KA17" s="191">
        <f t="shared" si="5"/>
        <v>112061448.01999997</v>
      </c>
      <c r="KB17" s="191">
        <f t="shared" si="5"/>
        <v>92912668.960000008</v>
      </c>
      <c r="KC17" s="191">
        <f t="shared" si="5"/>
        <v>93070808.920000017</v>
      </c>
      <c r="KD17" s="191">
        <f t="shared" si="5"/>
        <v>61911808.779999979</v>
      </c>
      <c r="KE17" s="191">
        <f t="shared" si="5"/>
        <v>32774484.429999996</v>
      </c>
      <c r="KF17" s="191">
        <f t="shared" si="5"/>
        <v>65097413.580000006</v>
      </c>
      <c r="KG17" s="191">
        <f t="shared" si="5"/>
        <v>30870972.179999996</v>
      </c>
      <c r="KH17" s="191">
        <f t="shared" si="5"/>
        <v>1980551850.6099997</v>
      </c>
      <c r="KI17" s="191">
        <f t="shared" si="5"/>
        <v>231493422.92999989</v>
      </c>
      <c r="KJ17" s="191">
        <f t="shared" si="5"/>
        <v>109172298.16999999</v>
      </c>
      <c r="KK17" s="191">
        <f t="shared" si="5"/>
        <v>114616631.83999999</v>
      </c>
      <c r="KL17" s="191">
        <f t="shared" si="5"/>
        <v>125805897.40999997</v>
      </c>
      <c r="KM17" s="191">
        <f t="shared" si="5"/>
        <v>111683212.11999999</v>
      </c>
      <c r="KN17" s="191">
        <f t="shared" si="5"/>
        <v>367954645.63999993</v>
      </c>
      <c r="KO17" s="191">
        <f t="shared" si="5"/>
        <v>108729986.05</v>
      </c>
      <c r="KP17" s="191">
        <f t="shared" si="5"/>
        <v>75301576.779999986</v>
      </c>
      <c r="KQ17" s="191">
        <f t="shared" si="5"/>
        <v>660265840.25000012</v>
      </c>
      <c r="KR17" s="191">
        <f t="shared" si="5"/>
        <v>104096659.63000001</v>
      </c>
      <c r="KS17" s="191">
        <f t="shared" si="5"/>
        <v>136384432.32999998</v>
      </c>
      <c r="KT17" s="191">
        <f t="shared" si="5"/>
        <v>452910220.08000004</v>
      </c>
      <c r="KU17" s="191">
        <f t="shared" si="5"/>
        <v>80748905.039999992</v>
      </c>
      <c r="KV17" s="191">
        <f t="shared" si="5"/>
        <v>141223778.00999999</v>
      </c>
      <c r="KW17" s="191">
        <f t="shared" si="5"/>
        <v>1002277827.3800001</v>
      </c>
      <c r="KX17" s="191">
        <f t="shared" si="5"/>
        <v>148785016.24000001</v>
      </c>
      <c r="KY17" s="191">
        <f t="shared" si="5"/>
        <v>1023590409.1800001</v>
      </c>
      <c r="KZ17" s="191">
        <f t="shared" si="5"/>
        <v>82106389.060000002</v>
      </c>
      <c r="LA17" s="191">
        <f t="shared" si="5"/>
        <v>58219463.68</v>
      </c>
      <c r="LB17" s="191">
        <f t="shared" si="5"/>
        <v>199995128.18000001</v>
      </c>
      <c r="LC17" s="191">
        <f t="shared" si="5"/>
        <v>185897138.64000002</v>
      </c>
      <c r="LD17" s="191">
        <f t="shared" si="5"/>
        <v>123894779.24999999</v>
      </c>
      <c r="LE17" s="191">
        <f t="shared" si="5"/>
        <v>124178015.44</v>
      </c>
      <c r="LF17" s="191">
        <f t="shared" si="5"/>
        <v>98544750.450000018</v>
      </c>
      <c r="LG17" s="191">
        <f t="shared" si="5"/>
        <v>2268022976.8299999</v>
      </c>
      <c r="LH17" s="191">
        <f t="shared" si="5"/>
        <v>368478170.94</v>
      </c>
      <c r="LI17" s="191">
        <f t="shared" si="5"/>
        <v>598943530.59000003</v>
      </c>
      <c r="LJ17" s="191">
        <f t="shared" si="5"/>
        <v>480653918.62</v>
      </c>
      <c r="LK17" s="191">
        <f t="shared" si="5"/>
        <v>119761283.67</v>
      </c>
      <c r="LL17" s="191">
        <f t="shared" ref="LL17:NW17" si="6">SUM(LL5:LL16)</f>
        <v>94723015.329999998</v>
      </c>
      <c r="LM17" s="191">
        <f t="shared" si="6"/>
        <v>59963397.549999997</v>
      </c>
      <c r="LN17" s="191">
        <f t="shared" si="6"/>
        <v>134786219.80999997</v>
      </c>
      <c r="LO17" s="191">
        <f t="shared" si="6"/>
        <v>61744665.330000013</v>
      </c>
      <c r="LP17" s="191">
        <f t="shared" si="6"/>
        <v>160349058.31</v>
      </c>
      <c r="LQ17" s="191">
        <f t="shared" si="6"/>
        <v>59982620.409999996</v>
      </c>
      <c r="LR17" s="191">
        <f t="shared" si="6"/>
        <v>681147330.49000001</v>
      </c>
      <c r="LS17" s="191">
        <f t="shared" si="6"/>
        <v>105370995.77000001</v>
      </c>
      <c r="LT17" s="191">
        <f t="shared" si="6"/>
        <v>77129656.430000022</v>
      </c>
      <c r="LU17" s="191">
        <f t="shared" si="6"/>
        <v>1840163076.5099998</v>
      </c>
      <c r="LV17" s="191">
        <f t="shared" si="6"/>
        <v>911402381.18000007</v>
      </c>
      <c r="LW17" s="191">
        <f t="shared" si="6"/>
        <v>1700966653.47</v>
      </c>
      <c r="LX17" s="191">
        <f t="shared" si="6"/>
        <v>419834959.71000004</v>
      </c>
      <c r="LY17" s="191">
        <f t="shared" si="6"/>
        <v>197848559.08250001</v>
      </c>
      <c r="LZ17" s="191">
        <f t="shared" si="6"/>
        <v>284638213.53999996</v>
      </c>
      <c r="MA17" s="191">
        <f t="shared" si="6"/>
        <v>167645702.61000001</v>
      </c>
      <c r="MB17" s="191">
        <f t="shared" si="6"/>
        <v>121427361.13999999</v>
      </c>
      <c r="MC17" s="191">
        <f t="shared" si="6"/>
        <v>150016718.81999999</v>
      </c>
      <c r="MD17" s="191">
        <f t="shared" si="6"/>
        <v>168554070.13999999</v>
      </c>
      <c r="ME17" s="191">
        <f t="shared" si="6"/>
        <v>287065210.30000001</v>
      </c>
      <c r="MF17" s="191">
        <f t="shared" si="6"/>
        <v>88607968.289999992</v>
      </c>
      <c r="MG17" s="191">
        <f t="shared" si="6"/>
        <v>2488388724.4200001</v>
      </c>
      <c r="MH17" s="191">
        <f t="shared" si="6"/>
        <v>116624251.97999999</v>
      </c>
      <c r="MI17" s="191">
        <f t="shared" si="6"/>
        <v>74577087.489999995</v>
      </c>
      <c r="MJ17" s="191">
        <f t="shared" si="6"/>
        <v>67176834.329999998</v>
      </c>
      <c r="MK17" s="191">
        <f t="shared" si="6"/>
        <v>67447303.969999999</v>
      </c>
      <c r="ML17" s="191">
        <f t="shared" si="6"/>
        <v>105747225.78000003</v>
      </c>
      <c r="MM17" s="191">
        <f t="shared" si="6"/>
        <v>79134238.190000013</v>
      </c>
      <c r="MN17" s="191">
        <f t="shared" si="6"/>
        <v>84768124.939999998</v>
      </c>
      <c r="MO17" s="191">
        <f t="shared" si="6"/>
        <v>159572859.50999999</v>
      </c>
      <c r="MP17" s="191">
        <f t="shared" si="6"/>
        <v>89238919.62000002</v>
      </c>
      <c r="MQ17" s="191">
        <f t="shared" si="6"/>
        <v>76529442.819999993</v>
      </c>
      <c r="MR17" s="191">
        <f t="shared" si="6"/>
        <v>83989984.470000014</v>
      </c>
      <c r="MS17" s="191">
        <f t="shared" si="6"/>
        <v>2182587123.0700002</v>
      </c>
      <c r="MT17" s="191">
        <f t="shared" si="6"/>
        <v>93635267.36999999</v>
      </c>
      <c r="MU17" s="191">
        <f t="shared" si="6"/>
        <v>136033856.94</v>
      </c>
      <c r="MV17" s="191">
        <f t="shared" si="6"/>
        <v>171621689.90000004</v>
      </c>
      <c r="MW17" s="191">
        <f t="shared" si="6"/>
        <v>163563271.68000001</v>
      </c>
      <c r="MX17" s="191">
        <f t="shared" si="6"/>
        <v>127464381.97000001</v>
      </c>
      <c r="MY17" s="191">
        <f t="shared" si="6"/>
        <v>267205259.62960005</v>
      </c>
      <c r="MZ17" s="191">
        <f t="shared" si="6"/>
        <v>212984699.63</v>
      </c>
      <c r="NA17" s="191">
        <f t="shared" si="6"/>
        <v>116604096.75999998</v>
      </c>
      <c r="NB17" s="191">
        <f t="shared" si="6"/>
        <v>40659671.280000001</v>
      </c>
      <c r="NC17" s="191">
        <f t="shared" si="6"/>
        <v>41865861.439999998</v>
      </c>
      <c r="ND17" s="191">
        <f t="shared" si="6"/>
        <v>3491113416.2100005</v>
      </c>
      <c r="NE17" s="191">
        <f t="shared" si="6"/>
        <v>369580863.90000004</v>
      </c>
      <c r="NF17" s="191">
        <f t="shared" si="6"/>
        <v>87153462.190000013</v>
      </c>
      <c r="NG17" s="191">
        <f t="shared" si="6"/>
        <v>946785664.12999988</v>
      </c>
      <c r="NH17" s="191">
        <f t="shared" si="6"/>
        <v>71923950.24000001</v>
      </c>
      <c r="NI17" s="191">
        <f t="shared" si="6"/>
        <v>208400358.35000002</v>
      </c>
      <c r="NJ17" s="191">
        <f t="shared" si="6"/>
        <v>462798446.44999999</v>
      </c>
      <c r="NK17" s="191">
        <f t="shared" si="6"/>
        <v>387479750.73000008</v>
      </c>
      <c r="NL17" s="191">
        <f t="shared" si="6"/>
        <v>33781003.380000003</v>
      </c>
      <c r="NM17" s="191">
        <f t="shared" si="6"/>
        <v>168395764.43000001</v>
      </c>
      <c r="NN17" s="191">
        <f t="shared" si="6"/>
        <v>139945436.58000001</v>
      </c>
      <c r="NO17" s="191">
        <f t="shared" si="6"/>
        <v>82001980.020000011</v>
      </c>
      <c r="NP17" s="191">
        <f t="shared" si="6"/>
        <v>713005955.67000008</v>
      </c>
      <c r="NQ17" s="191">
        <f t="shared" si="6"/>
        <v>73217800.629999995</v>
      </c>
      <c r="NR17" s="191">
        <f t="shared" si="6"/>
        <v>85600485.539999992</v>
      </c>
      <c r="NS17" s="191">
        <f t="shared" si="6"/>
        <v>82968434.49000001</v>
      </c>
      <c r="NT17" s="191">
        <f t="shared" si="6"/>
        <v>65096377.040000007</v>
      </c>
      <c r="NU17" s="191">
        <f t="shared" si="6"/>
        <v>23959253.660000004</v>
      </c>
      <c r="NV17" s="191">
        <f t="shared" si="6"/>
        <v>44708529.82</v>
      </c>
      <c r="NW17" s="191">
        <f t="shared" si="6"/>
        <v>2282752077.4699998</v>
      </c>
      <c r="NX17" s="191">
        <f t="shared" ref="NX17:QI17" si="7">SUM(NX5:NX16)</f>
        <v>413158690.22000003</v>
      </c>
      <c r="NY17" s="191">
        <f t="shared" si="7"/>
        <v>91852025.839999989</v>
      </c>
      <c r="NZ17" s="191">
        <f t="shared" si="7"/>
        <v>64494921.219999999</v>
      </c>
      <c r="OA17" s="191">
        <f t="shared" si="7"/>
        <v>88827043.189999998</v>
      </c>
      <c r="OB17" s="191">
        <f t="shared" si="7"/>
        <v>121366113.60000001</v>
      </c>
      <c r="OC17" s="191">
        <f t="shared" si="7"/>
        <v>54155601.219999991</v>
      </c>
      <c r="OD17" s="191">
        <f t="shared" si="7"/>
        <v>1673344053.1699998</v>
      </c>
      <c r="OE17" s="191">
        <f t="shared" si="7"/>
        <v>311084813.07999998</v>
      </c>
      <c r="OF17" s="191">
        <f t="shared" si="7"/>
        <v>126847614.45999996</v>
      </c>
      <c r="OG17" s="191">
        <f t="shared" si="7"/>
        <v>413063092.67000002</v>
      </c>
      <c r="OH17" s="191">
        <f t="shared" si="7"/>
        <v>112371005.05</v>
      </c>
      <c r="OI17" s="191">
        <f t="shared" si="7"/>
        <v>135523992.54000002</v>
      </c>
      <c r="OJ17" s="191">
        <f t="shared" si="7"/>
        <v>161360817.47999999</v>
      </c>
      <c r="OK17" s="191">
        <f t="shared" si="7"/>
        <v>52023495.060000002</v>
      </c>
      <c r="OL17" s="191">
        <f t="shared" si="7"/>
        <v>70168554.030000001</v>
      </c>
      <c r="OM17" s="191">
        <f t="shared" si="7"/>
        <v>1778409634.3900001</v>
      </c>
      <c r="ON17" s="191">
        <f t="shared" si="7"/>
        <v>291446877.23000002</v>
      </c>
      <c r="OO17" s="191">
        <f t="shared" si="7"/>
        <v>540947919.3499999</v>
      </c>
      <c r="OP17" s="191">
        <f t="shared" si="7"/>
        <v>202100410.34</v>
      </c>
      <c r="OQ17" s="191">
        <f t="shared" si="7"/>
        <v>149036180.38</v>
      </c>
      <c r="OR17" s="191">
        <f t="shared" si="7"/>
        <v>86887748.290000021</v>
      </c>
      <c r="OS17" s="191">
        <f t="shared" si="7"/>
        <v>940697874.78999996</v>
      </c>
      <c r="OT17" s="191">
        <f t="shared" si="7"/>
        <v>74695465.719999999</v>
      </c>
      <c r="OU17" s="191">
        <f t="shared" si="7"/>
        <v>88602669.340000004</v>
      </c>
      <c r="OV17" s="191">
        <f t="shared" si="7"/>
        <v>148873906.66999999</v>
      </c>
      <c r="OW17" s="191">
        <f t="shared" si="7"/>
        <v>152324141.30000001</v>
      </c>
      <c r="OX17" s="191">
        <f t="shared" si="7"/>
        <v>457788091.94999993</v>
      </c>
      <c r="OY17" s="191">
        <f t="shared" si="7"/>
        <v>90365393.980000019</v>
      </c>
      <c r="OZ17" s="191">
        <f t="shared" si="7"/>
        <v>68214365.219999999</v>
      </c>
      <c r="PA17" s="191">
        <f t="shared" si="7"/>
        <v>67068471.179999985</v>
      </c>
      <c r="PB17" s="191">
        <f t="shared" si="7"/>
        <v>1153007744.7699997</v>
      </c>
      <c r="PC17" s="191">
        <f t="shared" si="7"/>
        <v>66058090.43999999</v>
      </c>
      <c r="PD17" s="191">
        <f t="shared" si="7"/>
        <v>185539886.09999999</v>
      </c>
      <c r="PE17" s="191">
        <f t="shared" si="7"/>
        <v>50805325.590000004</v>
      </c>
      <c r="PF17" s="191">
        <f t="shared" si="7"/>
        <v>126945249.87999998</v>
      </c>
      <c r="PG17" s="191">
        <f t="shared" si="7"/>
        <v>270962340.63</v>
      </c>
      <c r="PH17" s="191">
        <f t="shared" si="7"/>
        <v>80899503.639999986</v>
      </c>
      <c r="PI17" s="191">
        <f t="shared" si="7"/>
        <v>70525865.270000011</v>
      </c>
      <c r="PJ17" s="191">
        <f t="shared" si="7"/>
        <v>117471349.75999999</v>
      </c>
      <c r="PK17" s="191">
        <f t="shared" si="7"/>
        <v>92265144.980000004</v>
      </c>
      <c r="PL17" s="191">
        <f t="shared" si="7"/>
        <v>124916579.78</v>
      </c>
      <c r="PM17" s="191">
        <f t="shared" si="7"/>
        <v>166394393.76000002</v>
      </c>
      <c r="PN17" s="191">
        <f t="shared" si="7"/>
        <v>66123039.869999997</v>
      </c>
      <c r="PO17" s="191">
        <f t="shared" si="7"/>
        <v>306596446.73999995</v>
      </c>
      <c r="PP17" s="191">
        <f t="shared" si="7"/>
        <v>53712681.660000011</v>
      </c>
      <c r="PQ17" s="191">
        <f t="shared" si="7"/>
        <v>43946701.880000003</v>
      </c>
      <c r="PR17" s="191">
        <f t="shared" si="7"/>
        <v>30918070.709999997</v>
      </c>
      <c r="PS17" s="191">
        <f t="shared" si="7"/>
        <v>46184588.649999999</v>
      </c>
      <c r="PT17" s="191">
        <f t="shared" si="7"/>
        <v>2748807390.3099995</v>
      </c>
      <c r="PU17" s="191">
        <f t="shared" si="7"/>
        <v>87500322.590000018</v>
      </c>
      <c r="PV17" s="191">
        <f t="shared" si="7"/>
        <v>91552484.99000001</v>
      </c>
      <c r="PW17" s="191">
        <f t="shared" si="7"/>
        <v>146676376.25999996</v>
      </c>
      <c r="PX17" s="191">
        <f t="shared" si="7"/>
        <v>595046394.78999996</v>
      </c>
      <c r="PY17" s="191">
        <f t="shared" si="7"/>
        <v>112696332.77000001</v>
      </c>
      <c r="PZ17" s="191">
        <f t="shared" si="7"/>
        <v>215238968.66999999</v>
      </c>
      <c r="QA17" s="191">
        <f t="shared" si="7"/>
        <v>89402221.829999998</v>
      </c>
      <c r="QB17" s="191">
        <f t="shared" si="7"/>
        <v>251531403.20999998</v>
      </c>
      <c r="QC17" s="191">
        <f t="shared" si="7"/>
        <v>54225495.599999994</v>
      </c>
      <c r="QD17" s="191">
        <f t="shared" si="7"/>
        <v>206182663.92999998</v>
      </c>
      <c r="QE17" s="191">
        <f t="shared" si="7"/>
        <v>72404300.219999999</v>
      </c>
      <c r="QF17" s="191">
        <f t="shared" si="7"/>
        <v>97197400.450000018</v>
      </c>
      <c r="QG17" s="191">
        <f t="shared" si="7"/>
        <v>137517035.38999999</v>
      </c>
      <c r="QH17" s="191">
        <f t="shared" si="7"/>
        <v>131781586.13000003</v>
      </c>
      <c r="QI17" s="191">
        <f t="shared" si="7"/>
        <v>143836040.59</v>
      </c>
      <c r="QJ17" s="191">
        <f t="shared" ref="QJ17:SU17" si="8">SUM(QJ5:QJ16)</f>
        <v>76845089.390000001</v>
      </c>
      <c r="QK17" s="191">
        <f t="shared" si="8"/>
        <v>95369390.209999979</v>
      </c>
      <c r="QL17" s="191">
        <f t="shared" si="8"/>
        <v>60589579.829999998</v>
      </c>
      <c r="QM17" s="191">
        <f t="shared" si="8"/>
        <v>200004436.94999999</v>
      </c>
      <c r="QN17" s="191">
        <f t="shared" si="8"/>
        <v>270226937.37</v>
      </c>
      <c r="QO17" s="191">
        <f t="shared" si="8"/>
        <v>63787733.059999995</v>
      </c>
      <c r="QP17" s="191">
        <f t="shared" si="8"/>
        <v>37108264.979999997</v>
      </c>
      <c r="QQ17" s="191">
        <f t="shared" si="8"/>
        <v>27945338.430000003</v>
      </c>
      <c r="QR17" s="191">
        <f t="shared" si="8"/>
        <v>41453101.960000001</v>
      </c>
      <c r="QS17" s="191">
        <f t="shared" si="8"/>
        <v>30124654.620000005</v>
      </c>
      <c r="QT17" s="191">
        <f t="shared" si="8"/>
        <v>1313367047.02</v>
      </c>
      <c r="QU17" s="191">
        <f t="shared" si="8"/>
        <v>67196780.709999993</v>
      </c>
      <c r="QV17" s="191">
        <f t="shared" si="8"/>
        <v>210251567.84999999</v>
      </c>
      <c r="QW17" s="191">
        <f t="shared" si="8"/>
        <v>103686256.89999999</v>
      </c>
      <c r="QX17" s="191">
        <f t="shared" si="8"/>
        <v>108636464.26000001</v>
      </c>
      <c r="QY17" s="191">
        <f t="shared" si="8"/>
        <v>242536243.45000002</v>
      </c>
      <c r="QZ17" s="191">
        <f t="shared" si="8"/>
        <v>93098912.560000032</v>
      </c>
      <c r="RA17" s="191">
        <f t="shared" si="8"/>
        <v>188483919.69</v>
      </c>
      <c r="RB17" s="191">
        <f t="shared" si="8"/>
        <v>172070016.28999999</v>
      </c>
      <c r="RC17" s="191">
        <f t="shared" si="8"/>
        <v>65893915.320000023</v>
      </c>
      <c r="RD17" s="191">
        <f t="shared" si="8"/>
        <v>66339940.769999996</v>
      </c>
      <c r="RE17" s="191">
        <f t="shared" si="8"/>
        <v>64127231.989999987</v>
      </c>
      <c r="RF17" s="191">
        <f t="shared" si="8"/>
        <v>47554962.139999993</v>
      </c>
      <c r="RG17" s="191">
        <f t="shared" si="8"/>
        <v>2156411257.7000003</v>
      </c>
      <c r="RH17" s="191">
        <f t="shared" si="8"/>
        <v>202087682.61999995</v>
      </c>
      <c r="RI17" s="191">
        <f t="shared" si="8"/>
        <v>103351260.40000001</v>
      </c>
      <c r="RJ17" s="191">
        <f t="shared" si="8"/>
        <v>122223573.17999999</v>
      </c>
      <c r="RK17" s="191">
        <f t="shared" si="8"/>
        <v>121814050.61999997</v>
      </c>
      <c r="RL17" s="191">
        <f t="shared" si="8"/>
        <v>128396274.60999997</v>
      </c>
      <c r="RM17" s="191">
        <f t="shared" si="8"/>
        <v>271295224.37</v>
      </c>
      <c r="RN17" s="191">
        <f t="shared" si="8"/>
        <v>90634138.659999982</v>
      </c>
      <c r="RO17" s="191">
        <f t="shared" si="8"/>
        <v>124782555.86999999</v>
      </c>
      <c r="RP17" s="191">
        <f t="shared" si="8"/>
        <v>231476020.31</v>
      </c>
      <c r="RQ17" s="191">
        <f t="shared" si="8"/>
        <v>283963805.76999992</v>
      </c>
      <c r="RR17" s="191">
        <f t="shared" si="8"/>
        <v>56197513.689999998</v>
      </c>
      <c r="RS17" s="191">
        <f t="shared" si="8"/>
        <v>56758769.940000005</v>
      </c>
      <c r="RT17" s="191">
        <f t="shared" si="8"/>
        <v>104813201.71999998</v>
      </c>
      <c r="RU17" s="191">
        <f t="shared" si="8"/>
        <v>58632169.170000017</v>
      </c>
      <c r="RV17" s="191">
        <f t="shared" si="8"/>
        <v>66083979.049999982</v>
      </c>
      <c r="RW17" s="191">
        <f t="shared" si="8"/>
        <v>87932444.199999988</v>
      </c>
      <c r="RX17" s="191">
        <f t="shared" si="8"/>
        <v>33887788.620000012</v>
      </c>
      <c r="RY17" s="191">
        <f t="shared" si="8"/>
        <v>35352616.869999997</v>
      </c>
      <c r="RZ17" s="191">
        <f t="shared" si="8"/>
        <v>35647068.280000001</v>
      </c>
      <c r="SA17" s="191">
        <f t="shared" si="8"/>
        <v>717198847.52000022</v>
      </c>
      <c r="SB17" s="191">
        <f t="shared" si="8"/>
        <v>90156101.200000003</v>
      </c>
      <c r="SC17" s="191">
        <f t="shared" si="8"/>
        <v>86199063.039999977</v>
      </c>
      <c r="SD17" s="191">
        <f t="shared" si="8"/>
        <v>78733602.460000008</v>
      </c>
      <c r="SE17" s="191">
        <f t="shared" si="8"/>
        <v>68300674.689999998</v>
      </c>
      <c r="SF17" s="191">
        <f t="shared" si="8"/>
        <v>97464793.440000013</v>
      </c>
      <c r="SG17" s="191">
        <f t="shared" si="8"/>
        <v>118901733.52</v>
      </c>
      <c r="SH17" s="191">
        <f t="shared" si="8"/>
        <v>184749502.45000005</v>
      </c>
      <c r="SI17" s="191">
        <f t="shared" si="8"/>
        <v>91086187.909999996</v>
      </c>
      <c r="SJ17" s="191">
        <f t="shared" si="8"/>
        <v>94491865.530000001</v>
      </c>
      <c r="SK17" s="191">
        <f t="shared" si="8"/>
        <v>222528688.49999997</v>
      </c>
      <c r="SL17" s="191">
        <f t="shared" si="8"/>
        <v>29870126.560000006</v>
      </c>
      <c r="SM17" s="191">
        <f t="shared" si="8"/>
        <v>556911714.46999991</v>
      </c>
      <c r="SN17" s="191">
        <f t="shared" si="8"/>
        <v>93588239.690000027</v>
      </c>
      <c r="SO17" s="191">
        <f t="shared" si="8"/>
        <v>114387423.08000001</v>
      </c>
      <c r="SP17" s="191">
        <f t="shared" si="8"/>
        <v>163076507.31999999</v>
      </c>
      <c r="SQ17" s="191">
        <f t="shared" si="8"/>
        <v>90971199.570000008</v>
      </c>
      <c r="SR17" s="191">
        <f t="shared" si="8"/>
        <v>93528723.280000016</v>
      </c>
      <c r="SS17" s="191">
        <f t="shared" si="8"/>
        <v>76856599.810000002</v>
      </c>
      <c r="ST17" s="191">
        <f t="shared" si="8"/>
        <v>45918194.069999993</v>
      </c>
      <c r="SU17" s="191">
        <f t="shared" si="8"/>
        <v>999325908.92999995</v>
      </c>
      <c r="SV17" s="191">
        <f t="shared" ref="SV17:VG17" si="9">SUM(SV5:SV16)</f>
        <v>66755021.43999999</v>
      </c>
      <c r="SW17" s="191">
        <f t="shared" si="9"/>
        <v>119892742.58999999</v>
      </c>
      <c r="SX17" s="191">
        <f t="shared" si="9"/>
        <v>80613285.780000001</v>
      </c>
      <c r="SY17" s="191">
        <f t="shared" si="9"/>
        <v>45193384.089999989</v>
      </c>
      <c r="SZ17" s="191">
        <f t="shared" si="9"/>
        <v>60646689.030000001</v>
      </c>
      <c r="TA17" s="191">
        <f t="shared" si="9"/>
        <v>66740398.619999997</v>
      </c>
      <c r="TB17" s="191">
        <f t="shared" si="9"/>
        <v>225224674.22</v>
      </c>
      <c r="TC17" s="191">
        <f t="shared" si="9"/>
        <v>68222863.129999995</v>
      </c>
      <c r="TD17" s="191">
        <f t="shared" si="9"/>
        <v>65414050.929999985</v>
      </c>
      <c r="TE17" s="191">
        <f t="shared" si="9"/>
        <v>95855988.659999996</v>
      </c>
      <c r="TF17" s="191">
        <f t="shared" si="9"/>
        <v>139883852.62</v>
      </c>
      <c r="TG17" s="191">
        <f t="shared" si="9"/>
        <v>70303143.600000009</v>
      </c>
      <c r="TH17" s="191">
        <f t="shared" si="9"/>
        <v>51240166.70000001</v>
      </c>
      <c r="TI17" s="191">
        <f t="shared" si="9"/>
        <v>1931216371.23</v>
      </c>
      <c r="TJ17" s="191">
        <f t="shared" si="9"/>
        <v>85475527.879999995</v>
      </c>
      <c r="TK17" s="191">
        <f t="shared" si="9"/>
        <v>61012726.050000004</v>
      </c>
      <c r="TL17" s="191">
        <f t="shared" si="9"/>
        <v>150285743.76000002</v>
      </c>
      <c r="TM17" s="191">
        <f t="shared" si="9"/>
        <v>132573587.19000001</v>
      </c>
      <c r="TN17" s="191">
        <f t="shared" si="9"/>
        <v>92764642.669999987</v>
      </c>
      <c r="TO17" s="191">
        <f t="shared" si="9"/>
        <v>39559186.409999996</v>
      </c>
      <c r="TP17" s="191">
        <f t="shared" si="9"/>
        <v>354270512.25</v>
      </c>
      <c r="TQ17" s="191">
        <f t="shared" si="9"/>
        <v>74385716.170000017</v>
      </c>
      <c r="TR17" s="191">
        <f t="shared" si="9"/>
        <v>140701573.53999999</v>
      </c>
      <c r="TS17" s="191">
        <f t="shared" si="9"/>
        <v>161869769.63999999</v>
      </c>
      <c r="TT17" s="191">
        <f t="shared" si="9"/>
        <v>75302982.020000011</v>
      </c>
      <c r="TU17" s="191">
        <f t="shared" si="9"/>
        <v>55389122.740000002</v>
      </c>
      <c r="TV17" s="191">
        <f t="shared" si="9"/>
        <v>88609262.660000011</v>
      </c>
      <c r="TW17" s="191">
        <f t="shared" si="9"/>
        <v>74466107.340000018</v>
      </c>
      <c r="TX17" s="191">
        <f t="shared" si="9"/>
        <v>68706667.019999996</v>
      </c>
      <c r="TY17" s="191">
        <f t="shared" si="9"/>
        <v>469634412.9600001</v>
      </c>
      <c r="TZ17" s="191">
        <f t="shared" si="9"/>
        <v>78476257.480000004</v>
      </c>
      <c r="UA17" s="191">
        <f t="shared" si="9"/>
        <v>825048664.3499999</v>
      </c>
      <c r="UB17" s="191">
        <f t="shared" si="9"/>
        <v>199101913.52999997</v>
      </c>
      <c r="UC17" s="191">
        <f t="shared" si="9"/>
        <v>67568631.399999991</v>
      </c>
      <c r="UD17" s="191">
        <f t="shared" si="9"/>
        <v>77945603.099999994</v>
      </c>
      <c r="UE17" s="191">
        <f t="shared" si="9"/>
        <v>534920005.60999995</v>
      </c>
      <c r="UF17" s="191">
        <f t="shared" si="9"/>
        <v>52352991.810000017</v>
      </c>
      <c r="UG17" s="191">
        <f t="shared" si="9"/>
        <v>35462092.75</v>
      </c>
      <c r="UH17" s="191">
        <f t="shared" si="9"/>
        <v>49197205.220000006</v>
      </c>
      <c r="UI17" s="191">
        <f t="shared" si="9"/>
        <v>67109242.839999989</v>
      </c>
      <c r="UJ17" s="191">
        <f t="shared" si="9"/>
        <v>611126293.54999983</v>
      </c>
      <c r="UK17" s="191">
        <f t="shared" si="9"/>
        <v>148299729.38</v>
      </c>
      <c r="UL17" s="191">
        <f t="shared" si="9"/>
        <v>104190878.19999999</v>
      </c>
      <c r="UM17" s="191">
        <f t="shared" si="9"/>
        <v>155344298.5</v>
      </c>
      <c r="UN17" s="191">
        <f t="shared" si="9"/>
        <v>114686923.81999999</v>
      </c>
      <c r="UO17" s="191">
        <f t="shared" si="9"/>
        <v>81413106.449999988</v>
      </c>
      <c r="UP17" s="191">
        <f t="shared" si="9"/>
        <v>2874325919.2800002</v>
      </c>
      <c r="UQ17" s="191">
        <f t="shared" si="9"/>
        <v>128983469.33</v>
      </c>
      <c r="UR17" s="191">
        <f t="shared" si="9"/>
        <v>122533286.99000001</v>
      </c>
      <c r="US17" s="191">
        <f t="shared" si="9"/>
        <v>472766267.78000009</v>
      </c>
      <c r="UT17" s="191">
        <f t="shared" si="9"/>
        <v>29121165.859999999</v>
      </c>
      <c r="UU17" s="191">
        <f t="shared" si="9"/>
        <v>96577053.920000017</v>
      </c>
      <c r="UV17" s="191">
        <f t="shared" si="9"/>
        <v>287552893.38999999</v>
      </c>
      <c r="UW17" s="191">
        <f t="shared" si="9"/>
        <v>73491112.519999996</v>
      </c>
      <c r="UX17" s="191">
        <f t="shared" si="9"/>
        <v>83898464.379999995</v>
      </c>
      <c r="UY17" s="191">
        <f t="shared" si="9"/>
        <v>96784731.589999989</v>
      </c>
      <c r="UZ17" s="191">
        <f t="shared" si="9"/>
        <v>118937923.81000002</v>
      </c>
      <c r="VA17" s="191">
        <f t="shared" si="9"/>
        <v>254899254.89000005</v>
      </c>
      <c r="VB17" s="191">
        <f t="shared" si="9"/>
        <v>133353899.86999999</v>
      </c>
      <c r="VC17" s="191">
        <f t="shared" si="9"/>
        <v>222028133.52999997</v>
      </c>
      <c r="VD17" s="191">
        <f t="shared" si="9"/>
        <v>62728138.750000007</v>
      </c>
      <c r="VE17" s="191">
        <f t="shared" si="9"/>
        <v>62118499.539999999</v>
      </c>
      <c r="VF17" s="191">
        <f t="shared" si="9"/>
        <v>53488234.309999995</v>
      </c>
      <c r="VG17" s="191">
        <f t="shared" si="9"/>
        <v>63643985.49000001</v>
      </c>
      <c r="VH17" s="191">
        <f t="shared" ref="VH17:XS17" si="10">SUM(VH5:VH16)</f>
        <v>282611336.73000002</v>
      </c>
      <c r="VI17" s="191">
        <f t="shared" si="10"/>
        <v>54335583.690000013</v>
      </c>
      <c r="VJ17" s="191">
        <f t="shared" si="10"/>
        <v>51845640.969999991</v>
      </c>
      <c r="VK17" s="191">
        <f t="shared" si="10"/>
        <v>33580647.269999996</v>
      </c>
      <c r="VL17" s="191">
        <f t="shared" si="10"/>
        <v>1297451074.5000002</v>
      </c>
      <c r="VM17" s="191">
        <f t="shared" si="10"/>
        <v>97001706.180000007</v>
      </c>
      <c r="VN17" s="191">
        <f t="shared" si="10"/>
        <v>94877227.929999977</v>
      </c>
      <c r="VO17" s="191">
        <f t="shared" si="10"/>
        <v>179570211.87</v>
      </c>
      <c r="VP17" s="191">
        <f t="shared" si="10"/>
        <v>227115824.40999997</v>
      </c>
      <c r="VQ17" s="191">
        <f t="shared" si="10"/>
        <v>158082679.22</v>
      </c>
      <c r="VR17" s="191">
        <f t="shared" si="10"/>
        <v>122579445.65000004</v>
      </c>
      <c r="VS17" s="191">
        <f t="shared" si="10"/>
        <v>101859398.19</v>
      </c>
      <c r="VT17" s="191">
        <f t="shared" si="10"/>
        <v>106064407.46999998</v>
      </c>
      <c r="VU17" s="191">
        <f t="shared" si="10"/>
        <v>424343156.39000005</v>
      </c>
      <c r="VV17" s="191">
        <f t="shared" si="10"/>
        <v>96157439.710000008</v>
      </c>
      <c r="VW17" s="191">
        <f t="shared" si="10"/>
        <v>196044748.41</v>
      </c>
      <c r="VX17" s="191">
        <f t="shared" si="10"/>
        <v>113346874.25</v>
      </c>
      <c r="VY17" s="191">
        <f t="shared" si="10"/>
        <v>76453200.220000014</v>
      </c>
      <c r="VZ17" s="191">
        <f t="shared" si="10"/>
        <v>62868517.319999993</v>
      </c>
      <c r="WA17" s="191">
        <f t="shared" si="10"/>
        <v>5116280860.6799994</v>
      </c>
      <c r="WB17" s="191">
        <f t="shared" si="10"/>
        <v>190232818.41</v>
      </c>
      <c r="WC17" s="191">
        <f t="shared" si="10"/>
        <v>126487133.81999999</v>
      </c>
      <c r="WD17" s="191">
        <f t="shared" si="10"/>
        <v>114649491.26999998</v>
      </c>
      <c r="WE17" s="191">
        <f t="shared" si="10"/>
        <v>74187735.030000016</v>
      </c>
      <c r="WF17" s="191">
        <f t="shared" si="10"/>
        <v>133006390.50000003</v>
      </c>
      <c r="WG17" s="191">
        <f t="shared" si="10"/>
        <v>203876082.97999999</v>
      </c>
      <c r="WH17" s="191">
        <f t="shared" si="10"/>
        <v>210982193.22</v>
      </c>
      <c r="WI17" s="191">
        <f t="shared" si="10"/>
        <v>127284785.82000004</v>
      </c>
      <c r="WJ17" s="191">
        <f t="shared" si="10"/>
        <v>180998559.15000001</v>
      </c>
      <c r="WK17" s="191">
        <f t="shared" si="10"/>
        <v>104709622.06999999</v>
      </c>
      <c r="WL17" s="191">
        <f t="shared" si="10"/>
        <v>301568636.90100002</v>
      </c>
      <c r="WM17" s="191">
        <f t="shared" si="10"/>
        <v>144934310.48999998</v>
      </c>
      <c r="WN17" s="191">
        <f t="shared" si="10"/>
        <v>200623819.63</v>
      </c>
      <c r="WO17" s="191">
        <f t="shared" si="10"/>
        <v>328593691.70999998</v>
      </c>
      <c r="WP17" s="191">
        <f t="shared" si="10"/>
        <v>127135349.12999998</v>
      </c>
      <c r="WQ17" s="191">
        <f t="shared" si="10"/>
        <v>151154674.97999996</v>
      </c>
      <c r="WR17" s="191">
        <f t="shared" si="10"/>
        <v>167073995.45999998</v>
      </c>
      <c r="WS17" s="191">
        <f t="shared" si="10"/>
        <v>94793712.100000009</v>
      </c>
      <c r="WT17" s="191">
        <f t="shared" si="10"/>
        <v>244926634.02000004</v>
      </c>
      <c r="WU17" s="191">
        <f t="shared" si="10"/>
        <v>621234411.73000026</v>
      </c>
      <c r="WV17" s="191">
        <f t="shared" si="10"/>
        <v>115406066.95999998</v>
      </c>
      <c r="WW17" s="191">
        <f t="shared" si="10"/>
        <v>78397127.99000001</v>
      </c>
      <c r="WX17" s="191">
        <f t="shared" si="10"/>
        <v>69696915.789999992</v>
      </c>
      <c r="WY17" s="191">
        <f t="shared" si="10"/>
        <v>95390230.040000007</v>
      </c>
      <c r="WZ17" s="191">
        <f t="shared" si="10"/>
        <v>85654838.109999999</v>
      </c>
      <c r="XA17" s="191">
        <f t="shared" si="10"/>
        <v>74645395.340000004</v>
      </c>
      <c r="XB17" s="191">
        <f t="shared" si="10"/>
        <v>87154606.190000013</v>
      </c>
      <c r="XC17" s="191">
        <f t="shared" si="10"/>
        <v>541484970.53999996</v>
      </c>
      <c r="XD17" s="191">
        <f t="shared" si="10"/>
        <v>52806730.75999999</v>
      </c>
      <c r="XE17" s="191">
        <f t="shared" si="10"/>
        <v>42010890.759999998</v>
      </c>
      <c r="XF17" s="191">
        <f t="shared" si="10"/>
        <v>40081779.299999997</v>
      </c>
      <c r="XG17" s="191">
        <f t="shared" si="10"/>
        <v>44677867.310000002</v>
      </c>
      <c r="XH17" s="191">
        <f t="shared" si="10"/>
        <v>2404520371.8400006</v>
      </c>
      <c r="XI17" s="191">
        <f t="shared" si="10"/>
        <v>152843093.79000002</v>
      </c>
      <c r="XJ17" s="191">
        <f t="shared" si="10"/>
        <v>181399170.35999998</v>
      </c>
      <c r="XK17" s="191">
        <f t="shared" si="10"/>
        <v>595157171.58000004</v>
      </c>
      <c r="XL17" s="191">
        <f t="shared" si="10"/>
        <v>147325646.97</v>
      </c>
      <c r="XM17" s="191">
        <f t="shared" si="10"/>
        <v>159235158.11999997</v>
      </c>
      <c r="XN17" s="191">
        <f t="shared" si="10"/>
        <v>272370336.66000003</v>
      </c>
      <c r="XO17" s="191">
        <f t="shared" si="10"/>
        <v>147397050.51999998</v>
      </c>
      <c r="XP17" s="191">
        <f t="shared" si="10"/>
        <v>116984088.11999999</v>
      </c>
      <c r="XQ17" s="191">
        <f t="shared" si="10"/>
        <v>265074543.32000002</v>
      </c>
      <c r="XR17" s="191">
        <f t="shared" si="10"/>
        <v>311795974.62999994</v>
      </c>
      <c r="XS17" s="191">
        <f t="shared" si="10"/>
        <v>86609269.219999969</v>
      </c>
      <c r="XT17" s="191">
        <f t="shared" ref="XT17:AAE17" si="11">SUM(XT5:XT16)</f>
        <v>99041851.549999997</v>
      </c>
      <c r="XU17" s="191">
        <f t="shared" si="11"/>
        <v>107783304.53000002</v>
      </c>
      <c r="XV17" s="191">
        <f t="shared" si="11"/>
        <v>95485639.320000008</v>
      </c>
      <c r="XW17" s="191">
        <f t="shared" si="11"/>
        <v>77830391.379999995</v>
      </c>
      <c r="XX17" s="191">
        <f t="shared" si="11"/>
        <v>58321503.260000005</v>
      </c>
      <c r="XY17" s="191">
        <f t="shared" si="11"/>
        <v>81255029.489999995</v>
      </c>
      <c r="XZ17" s="191">
        <f t="shared" si="11"/>
        <v>69559229.769999996</v>
      </c>
      <c r="YA17" s="191">
        <f t="shared" si="11"/>
        <v>73432749.650000006</v>
      </c>
      <c r="YB17" s="191">
        <f t="shared" si="11"/>
        <v>75954476.680000007</v>
      </c>
      <c r="YC17" s="191">
        <f t="shared" si="11"/>
        <v>70346541.089999989</v>
      </c>
      <c r="YD17" s="191">
        <f t="shared" si="11"/>
        <v>71714260.010000005</v>
      </c>
      <c r="YE17" s="191">
        <f t="shared" si="11"/>
        <v>2098708598.7100003</v>
      </c>
      <c r="YF17" s="191">
        <f t="shared" si="11"/>
        <v>108741133.28999996</v>
      </c>
      <c r="YG17" s="191">
        <f t="shared" si="11"/>
        <v>217640662.68000004</v>
      </c>
      <c r="YH17" s="191">
        <f t="shared" si="11"/>
        <v>105847033.37999998</v>
      </c>
      <c r="YI17" s="191">
        <f t="shared" si="11"/>
        <v>478080557.82999998</v>
      </c>
      <c r="YJ17" s="191">
        <f t="shared" si="11"/>
        <v>141138036.91</v>
      </c>
      <c r="YK17" s="191">
        <f t="shared" si="11"/>
        <v>218958853.93999997</v>
      </c>
      <c r="YL17" s="191">
        <f t="shared" si="11"/>
        <v>77457201.019999996</v>
      </c>
      <c r="YM17" s="191">
        <f t="shared" si="11"/>
        <v>497657338.88999999</v>
      </c>
      <c r="YN17" s="191">
        <f t="shared" si="11"/>
        <v>262381682.38</v>
      </c>
      <c r="YO17" s="191">
        <f t="shared" si="11"/>
        <v>150777029.12</v>
      </c>
      <c r="YP17" s="191">
        <f t="shared" si="11"/>
        <v>112858456.37000002</v>
      </c>
      <c r="YQ17" s="191">
        <f t="shared" si="11"/>
        <v>80092587.830000013</v>
      </c>
      <c r="YR17" s="191">
        <f t="shared" si="11"/>
        <v>79296490.100000009</v>
      </c>
      <c r="YS17" s="191">
        <f t="shared" si="11"/>
        <v>63119013.00999999</v>
      </c>
      <c r="YT17" s="191">
        <f t="shared" si="11"/>
        <v>72780398.75</v>
      </c>
      <c r="YU17" s="191">
        <f t="shared" si="11"/>
        <v>76356080.769999981</v>
      </c>
      <c r="YV17" s="191">
        <f t="shared" si="11"/>
        <v>801985029.74000001</v>
      </c>
      <c r="YW17" s="191">
        <f t="shared" si="11"/>
        <v>106467946.03</v>
      </c>
      <c r="YX17" s="191">
        <f t="shared" si="11"/>
        <v>91216976.459999964</v>
      </c>
      <c r="YY17" s="191">
        <f t="shared" si="11"/>
        <v>86643250.770000026</v>
      </c>
      <c r="YZ17" s="191">
        <f t="shared" si="11"/>
        <v>107898720.70999999</v>
      </c>
      <c r="ZA17" s="191">
        <f t="shared" si="11"/>
        <v>59076558.739999995</v>
      </c>
      <c r="ZB17" s="191">
        <f t="shared" si="11"/>
        <v>67815176.110000014</v>
      </c>
      <c r="ZC17" s="191">
        <f t="shared" si="11"/>
        <v>731411151.70000029</v>
      </c>
      <c r="ZD17" s="191">
        <f t="shared" si="11"/>
        <v>65086410.600000009</v>
      </c>
      <c r="ZE17" s="191">
        <f t="shared" si="11"/>
        <v>112066858.64</v>
      </c>
      <c r="ZF17" s="191">
        <f t="shared" si="11"/>
        <v>117633459.63</v>
      </c>
      <c r="ZG17" s="191">
        <f t="shared" si="11"/>
        <v>68622359.5</v>
      </c>
      <c r="ZH17" s="191">
        <f t="shared" si="11"/>
        <v>89866555.159999996</v>
      </c>
      <c r="ZI17" s="191">
        <f t="shared" si="11"/>
        <v>60967981.43</v>
      </c>
      <c r="ZJ17" s="191">
        <f t="shared" si="11"/>
        <v>59109668.069999993</v>
      </c>
      <c r="ZK17" s="191">
        <f t="shared" si="11"/>
        <v>214057063.13999999</v>
      </c>
      <c r="ZL17" s="191">
        <f t="shared" si="11"/>
        <v>1692626601.2600002</v>
      </c>
      <c r="ZM17" s="191">
        <f t="shared" si="11"/>
        <v>69435059.63000001</v>
      </c>
      <c r="ZN17" s="191">
        <f t="shared" si="11"/>
        <v>190169966.52999994</v>
      </c>
      <c r="ZO17" s="191">
        <f t="shared" si="11"/>
        <v>455530587.68000001</v>
      </c>
      <c r="ZP17" s="191">
        <f t="shared" si="11"/>
        <v>234384413.34999996</v>
      </c>
      <c r="ZQ17" s="191">
        <f t="shared" si="11"/>
        <v>80388228.950000003</v>
      </c>
      <c r="ZR17" s="191">
        <f t="shared" si="11"/>
        <v>102770995.81999999</v>
      </c>
      <c r="ZS17" s="191">
        <f t="shared" si="11"/>
        <v>193798529.41000006</v>
      </c>
      <c r="ZT17" s="191">
        <f t="shared" si="11"/>
        <v>185410180.14000002</v>
      </c>
      <c r="ZU17" s="191">
        <f t="shared" si="11"/>
        <v>241932452.10000002</v>
      </c>
      <c r="ZV17" s="191">
        <f t="shared" si="11"/>
        <v>57273494.799999997</v>
      </c>
      <c r="ZW17" s="191">
        <f t="shared" si="11"/>
        <v>74854604.140000015</v>
      </c>
      <c r="ZX17" s="191">
        <f t="shared" si="11"/>
        <v>78260254.520000011</v>
      </c>
      <c r="ZY17" s="191">
        <f t="shared" si="11"/>
        <v>113556375.28999998</v>
      </c>
      <c r="ZZ17" s="191">
        <f t="shared" si="11"/>
        <v>85459432.460000023</v>
      </c>
      <c r="AAA17" s="191">
        <f t="shared" si="11"/>
        <v>89010732.280000016</v>
      </c>
      <c r="AAB17" s="191">
        <f t="shared" si="11"/>
        <v>90338231.950000018</v>
      </c>
      <c r="AAC17" s="191">
        <f t="shared" si="11"/>
        <v>53958180.149999991</v>
      </c>
      <c r="AAD17" s="191">
        <f t="shared" si="11"/>
        <v>76722778.290000021</v>
      </c>
      <c r="AAE17" s="191">
        <f t="shared" si="11"/>
        <v>64340370.94000002</v>
      </c>
      <c r="AAF17" s="191">
        <f t="shared" ref="AAF17:ACQ17" si="12">SUM(AAF5:AAF16)</f>
        <v>49931246.679999992</v>
      </c>
      <c r="AAG17" s="191">
        <f t="shared" si="12"/>
        <v>38473412.369999997</v>
      </c>
      <c r="AAH17" s="191">
        <f t="shared" si="12"/>
        <v>724077682.56999981</v>
      </c>
      <c r="AAI17" s="191">
        <f t="shared" si="12"/>
        <v>74559181.75999999</v>
      </c>
      <c r="AAJ17" s="191">
        <f t="shared" si="12"/>
        <v>89781663.939999998</v>
      </c>
      <c r="AAK17" s="191">
        <f t="shared" si="12"/>
        <v>73208138.210000008</v>
      </c>
      <c r="AAL17" s="191">
        <f t="shared" si="12"/>
        <v>69846022.700000003</v>
      </c>
      <c r="AAM17" s="191">
        <f t="shared" si="12"/>
        <v>114062435.45999999</v>
      </c>
      <c r="AAN17" s="191">
        <f t="shared" si="12"/>
        <v>74019306.969999984</v>
      </c>
      <c r="AAO17" s="191">
        <f t="shared" si="12"/>
        <v>3257680314.4299989</v>
      </c>
      <c r="AAP17" s="191">
        <f t="shared" si="12"/>
        <v>105485799.77000003</v>
      </c>
      <c r="AAQ17" s="191">
        <f t="shared" si="12"/>
        <v>68606432.770000011</v>
      </c>
      <c r="AAR17" s="191">
        <f t="shared" si="12"/>
        <v>181503194.20999998</v>
      </c>
      <c r="AAS17" s="191">
        <f t="shared" si="12"/>
        <v>144248247.85000002</v>
      </c>
      <c r="AAT17" s="191">
        <f t="shared" si="12"/>
        <v>93621330.86999999</v>
      </c>
      <c r="AAU17" s="191">
        <f t="shared" si="12"/>
        <v>111417381.85000002</v>
      </c>
      <c r="AAV17" s="191">
        <f t="shared" si="12"/>
        <v>145881798.71000004</v>
      </c>
      <c r="AAW17" s="191">
        <f t="shared" si="12"/>
        <v>274925560.33999997</v>
      </c>
      <c r="AAX17" s="191">
        <f t="shared" si="12"/>
        <v>82180723.160000011</v>
      </c>
      <c r="AAY17" s="191">
        <f t="shared" si="12"/>
        <v>145204889</v>
      </c>
      <c r="AAZ17" s="191">
        <f t="shared" si="12"/>
        <v>468507686.93000007</v>
      </c>
      <c r="ABA17" s="191">
        <f t="shared" si="12"/>
        <v>250731939.66000003</v>
      </c>
      <c r="ABB17" s="191">
        <f t="shared" si="12"/>
        <v>62929444.800000012</v>
      </c>
      <c r="ABC17" s="191">
        <f t="shared" si="12"/>
        <v>89985656.579999968</v>
      </c>
      <c r="ABD17" s="191">
        <f t="shared" si="12"/>
        <v>84058569.660000011</v>
      </c>
      <c r="ABE17" s="191">
        <f t="shared" si="12"/>
        <v>54881947.469999999</v>
      </c>
      <c r="ABF17" s="191">
        <f t="shared" si="12"/>
        <v>91178192.690000013</v>
      </c>
      <c r="ABG17" s="191">
        <f t="shared" si="12"/>
        <v>55317726.780000001</v>
      </c>
      <c r="ABH17" s="191">
        <f t="shared" si="12"/>
        <v>630661568.58000016</v>
      </c>
      <c r="ABI17" s="191">
        <f t="shared" si="12"/>
        <v>495363029.17999995</v>
      </c>
      <c r="ABJ17" s="191">
        <f t="shared" si="12"/>
        <v>64291159.850000001</v>
      </c>
      <c r="ABK17" s="191">
        <f t="shared" si="12"/>
        <v>48738453.420000009</v>
      </c>
      <c r="ABL17" s="191">
        <f t="shared" si="12"/>
        <v>52530154.849999987</v>
      </c>
      <c r="ABM17" s="191">
        <f t="shared" si="12"/>
        <v>58945758.659999996</v>
      </c>
      <c r="ABN17" s="191">
        <f t="shared" si="12"/>
        <v>51400301.5</v>
      </c>
      <c r="ABO17" s="191">
        <f t="shared" si="12"/>
        <v>857661558.12000012</v>
      </c>
      <c r="ABP17" s="191">
        <f t="shared" si="12"/>
        <v>107329556.10000001</v>
      </c>
      <c r="ABQ17" s="191">
        <f t="shared" si="12"/>
        <v>65767056.699999996</v>
      </c>
      <c r="ABR17" s="191">
        <f t="shared" si="12"/>
        <v>135168575.99000001</v>
      </c>
      <c r="ABS17" s="191">
        <f t="shared" si="12"/>
        <v>132284898.33000001</v>
      </c>
      <c r="ABT17" s="191">
        <f t="shared" si="12"/>
        <v>85798435.099999994</v>
      </c>
      <c r="ABU17" s="191">
        <f t="shared" si="12"/>
        <v>85976396.440000013</v>
      </c>
      <c r="ABV17" s="191">
        <f t="shared" si="12"/>
        <v>109157389.39000002</v>
      </c>
      <c r="ABW17" s="191">
        <f t="shared" si="12"/>
        <v>27334718.41</v>
      </c>
      <c r="ABX17" s="191">
        <f t="shared" si="12"/>
        <v>1009868721.7899997</v>
      </c>
      <c r="ABY17" s="191">
        <f t="shared" si="12"/>
        <v>67612456.879999995</v>
      </c>
      <c r="ABZ17" s="191">
        <f t="shared" si="12"/>
        <v>155821973.64999998</v>
      </c>
      <c r="ACA17" s="191">
        <f t="shared" si="12"/>
        <v>77310418.820000023</v>
      </c>
      <c r="ACB17" s="191">
        <f t="shared" si="12"/>
        <v>56790728.039999992</v>
      </c>
      <c r="ACC17" s="191">
        <f t="shared" si="12"/>
        <v>266513361.29999998</v>
      </c>
      <c r="ACD17" s="191">
        <f t="shared" si="12"/>
        <v>49195129.459999986</v>
      </c>
      <c r="ACE17" s="191">
        <f t="shared" si="12"/>
        <v>83096687.890000001</v>
      </c>
      <c r="ACF17" s="191">
        <f t="shared" si="12"/>
        <v>66988587.580000013</v>
      </c>
      <c r="ACG17" s="191">
        <f t="shared" si="12"/>
        <v>136134678.57000002</v>
      </c>
      <c r="ACH17" s="191">
        <f t="shared" si="12"/>
        <v>60553525.879999995</v>
      </c>
      <c r="ACI17" s="191">
        <f t="shared" si="12"/>
        <v>2300205456.4799995</v>
      </c>
      <c r="ACJ17" s="191">
        <f t="shared" si="12"/>
        <v>70954843.670000002</v>
      </c>
      <c r="ACK17" s="191">
        <f t="shared" si="12"/>
        <v>95416132.080000013</v>
      </c>
      <c r="ACL17" s="191">
        <f t="shared" si="12"/>
        <v>148140980.66000003</v>
      </c>
      <c r="ACM17" s="191">
        <f t="shared" si="12"/>
        <v>67485525.610000014</v>
      </c>
      <c r="ACN17" s="191">
        <f t="shared" si="12"/>
        <v>92459657.950000003</v>
      </c>
      <c r="ACO17" s="191">
        <f t="shared" si="12"/>
        <v>132079085.19</v>
      </c>
      <c r="ACP17" s="191">
        <f t="shared" si="12"/>
        <v>438885107.92000002</v>
      </c>
      <c r="ACQ17" s="191">
        <f t="shared" si="12"/>
        <v>569846494.95000005</v>
      </c>
      <c r="ACR17" s="191">
        <f t="shared" ref="ACR17:AFC17" si="13">SUM(ACR5:ACR16)</f>
        <v>78618504.38000001</v>
      </c>
      <c r="ACS17" s="191">
        <f t="shared" si="13"/>
        <v>124538560.28</v>
      </c>
      <c r="ACT17" s="191">
        <f t="shared" si="13"/>
        <v>151351373.97</v>
      </c>
      <c r="ACU17" s="191">
        <f t="shared" si="13"/>
        <v>106656687.55999997</v>
      </c>
      <c r="ACV17" s="191">
        <f t="shared" si="13"/>
        <v>492178856.30000001</v>
      </c>
      <c r="ACW17" s="191">
        <f t="shared" si="13"/>
        <v>87014431.640000015</v>
      </c>
      <c r="ACX17" s="191">
        <f t="shared" si="13"/>
        <v>108734026.61000001</v>
      </c>
      <c r="ACY17" s="191">
        <f t="shared" si="13"/>
        <v>82289138.280000001</v>
      </c>
      <c r="ACZ17" s="191">
        <f t="shared" si="13"/>
        <v>51541483.840000004</v>
      </c>
      <c r="ADA17" s="191">
        <f t="shared" si="13"/>
        <v>59511569.420000002</v>
      </c>
      <c r="ADB17" s="191">
        <f t="shared" si="13"/>
        <v>49419057.43</v>
      </c>
      <c r="ADC17" s="191">
        <f t="shared" si="13"/>
        <v>49128438.359999992</v>
      </c>
      <c r="ADD17" s="191">
        <f t="shared" si="13"/>
        <v>49306905.410000004</v>
      </c>
      <c r="ADE17" s="191">
        <f t="shared" si="13"/>
        <v>58768694.450000003</v>
      </c>
      <c r="ADF17" s="191">
        <f t="shared" si="13"/>
        <v>415341755.30000013</v>
      </c>
      <c r="ADG17" s="191">
        <f t="shared" si="13"/>
        <v>394018188.45000005</v>
      </c>
      <c r="ADH17" s="191">
        <f t="shared" si="13"/>
        <v>57241165.420000002</v>
      </c>
      <c r="ADI17" s="191">
        <f t="shared" si="13"/>
        <v>44712836.589999996</v>
      </c>
      <c r="ADJ17" s="191">
        <f t="shared" si="13"/>
        <v>72181972.149999991</v>
      </c>
      <c r="ADK17" s="191">
        <f t="shared" si="13"/>
        <v>35166882.370000005</v>
      </c>
      <c r="ADL17" s="191">
        <f t="shared" si="13"/>
        <v>67240763.340000004</v>
      </c>
      <c r="ADM17" s="191">
        <f t="shared" si="13"/>
        <v>60861102.749999985</v>
      </c>
      <c r="ADN17" s="191">
        <f t="shared" si="13"/>
        <v>84743041.370000005</v>
      </c>
      <c r="ADO17" s="191">
        <f t="shared" si="13"/>
        <v>1982429088.9999998</v>
      </c>
      <c r="ADP17" s="191">
        <f t="shared" si="13"/>
        <v>183178898.65000001</v>
      </c>
      <c r="ADQ17" s="191">
        <f t="shared" si="13"/>
        <v>185833160.60999998</v>
      </c>
      <c r="ADR17" s="191">
        <f t="shared" si="13"/>
        <v>112226922.29000002</v>
      </c>
      <c r="ADS17" s="191">
        <f t="shared" si="13"/>
        <v>594976054.31999981</v>
      </c>
      <c r="ADT17" s="191">
        <f t="shared" si="13"/>
        <v>39566180.749999993</v>
      </c>
      <c r="ADU17" s="191">
        <f t="shared" si="13"/>
        <v>60106403.030000001</v>
      </c>
      <c r="ADV17" s="191">
        <f t="shared" si="13"/>
        <v>78938762.689999998</v>
      </c>
      <c r="ADW17" s="191">
        <f t="shared" si="13"/>
        <v>42711165.549999997</v>
      </c>
      <c r="ADX17" s="191">
        <f t="shared" si="13"/>
        <v>27550779.919999994</v>
      </c>
      <c r="ADY17" s="191">
        <f t="shared" si="13"/>
        <v>2320104506.8299999</v>
      </c>
      <c r="ADZ17" s="191">
        <f t="shared" si="13"/>
        <v>352713469.03999996</v>
      </c>
      <c r="AEA17" s="191">
        <f t="shared" si="13"/>
        <v>280099305.61000001</v>
      </c>
      <c r="AEB17" s="191">
        <f t="shared" si="13"/>
        <v>82299564.730000004</v>
      </c>
      <c r="AEC17" s="191">
        <f t="shared" si="13"/>
        <v>87605660.669999987</v>
      </c>
      <c r="AED17" s="191">
        <f t="shared" si="13"/>
        <v>129101559.22</v>
      </c>
      <c r="AEE17" s="191">
        <f t="shared" si="13"/>
        <v>91277739.950000003</v>
      </c>
      <c r="AEF17" s="191">
        <f t="shared" si="13"/>
        <v>93510431.810000002</v>
      </c>
      <c r="AEG17" s="191">
        <f t="shared" si="13"/>
        <v>64793372.340000004</v>
      </c>
      <c r="AEH17" s="191">
        <f t="shared" si="13"/>
        <v>86812621.479999989</v>
      </c>
      <c r="AEI17" s="191">
        <f t="shared" si="13"/>
        <v>91069313.629999995</v>
      </c>
      <c r="AEJ17" s="191">
        <f t="shared" si="13"/>
        <v>147428456.10000002</v>
      </c>
      <c r="AEK17" s="191">
        <f t="shared" si="13"/>
        <v>66596921.830000013</v>
      </c>
      <c r="AEL17" s="191">
        <f t="shared" si="13"/>
        <v>101647598.79000001</v>
      </c>
      <c r="AEM17" s="191">
        <f t="shared" si="13"/>
        <v>114043136.88999999</v>
      </c>
      <c r="AEN17" s="191">
        <f t="shared" si="13"/>
        <v>112016871.49999997</v>
      </c>
      <c r="AEO17" s="191">
        <f t="shared" si="13"/>
        <v>69492658.329999998</v>
      </c>
      <c r="AEP17" s="191">
        <f t="shared" si="13"/>
        <v>182541242.91</v>
      </c>
      <c r="AEQ17" s="191">
        <f t="shared" si="13"/>
        <v>52519914.019999996</v>
      </c>
      <c r="AER17" s="191">
        <f t="shared" si="13"/>
        <v>163148009.16999999</v>
      </c>
      <c r="AES17" s="191">
        <f t="shared" si="13"/>
        <v>1725359463.3000004</v>
      </c>
      <c r="AET17" s="191">
        <f t="shared" si="13"/>
        <v>168529084.59999999</v>
      </c>
      <c r="AEU17" s="191">
        <f t="shared" si="13"/>
        <v>169371340.72000006</v>
      </c>
      <c r="AEV17" s="191">
        <f t="shared" si="13"/>
        <v>117389230.87999997</v>
      </c>
      <c r="AEW17" s="191">
        <f t="shared" si="13"/>
        <v>84097533.530000001</v>
      </c>
      <c r="AEX17" s="191">
        <f t="shared" si="13"/>
        <v>238938581.81999999</v>
      </c>
      <c r="AEY17" s="191">
        <f t="shared" si="13"/>
        <v>90764736.999999985</v>
      </c>
      <c r="AEZ17" s="191">
        <f t="shared" si="13"/>
        <v>115728215.45999998</v>
      </c>
      <c r="AFA17" s="191">
        <f t="shared" si="13"/>
        <v>82707621.470000014</v>
      </c>
      <c r="AFB17" s="191">
        <f t="shared" si="13"/>
        <v>44641859.009999998</v>
      </c>
      <c r="AFC17" s="191">
        <f t="shared" si="13"/>
        <v>866978608.08000004</v>
      </c>
      <c r="AFD17" s="191">
        <f t="shared" ref="AFD17:AHO17" si="14">SUM(AFD5:AFD16)</f>
        <v>482637455.7700001</v>
      </c>
      <c r="AFE17" s="191">
        <f t="shared" si="14"/>
        <v>164251362.56000003</v>
      </c>
      <c r="AFF17" s="191">
        <f t="shared" si="14"/>
        <v>141235594.02000001</v>
      </c>
      <c r="AFG17" s="191">
        <f t="shared" si="14"/>
        <v>205541065.47</v>
      </c>
      <c r="AFH17" s="191">
        <f t="shared" si="14"/>
        <v>165762244.96000004</v>
      </c>
      <c r="AFI17" s="191">
        <f t="shared" si="14"/>
        <v>106946253.08999997</v>
      </c>
      <c r="AFJ17" s="191">
        <f t="shared" si="14"/>
        <v>134270656.53</v>
      </c>
      <c r="AFK17" s="191">
        <f t="shared" si="14"/>
        <v>80438383.569999993</v>
      </c>
      <c r="AFL17" s="191">
        <f t="shared" si="14"/>
        <v>124680623.84999999</v>
      </c>
      <c r="AFM17" s="191">
        <f t="shared" si="14"/>
        <v>107696266.53999999</v>
      </c>
      <c r="AFN17" s="191">
        <f t="shared" si="14"/>
        <v>107010841.28</v>
      </c>
      <c r="AFO17" s="191">
        <f t="shared" si="14"/>
        <v>129591805.42</v>
      </c>
      <c r="AFP17" s="191">
        <f t="shared" si="14"/>
        <v>926776186.21000004</v>
      </c>
      <c r="AFQ17" s="191">
        <f t="shared" si="14"/>
        <v>179927364.84000003</v>
      </c>
      <c r="AFR17" s="191">
        <f t="shared" si="14"/>
        <v>131787065.16000003</v>
      </c>
      <c r="AFS17" s="191">
        <f t="shared" si="14"/>
        <v>113496988.06</v>
      </c>
      <c r="AFT17" s="191">
        <f t="shared" si="14"/>
        <v>122076308.94000003</v>
      </c>
      <c r="AFU17" s="191">
        <f t="shared" si="14"/>
        <v>92829044.230000004</v>
      </c>
      <c r="AFV17" s="191">
        <f t="shared" si="14"/>
        <v>73922224.519999996</v>
      </c>
      <c r="AFW17" s="191">
        <f t="shared" si="14"/>
        <v>164132704.00999999</v>
      </c>
      <c r="AFX17" s="191">
        <f t="shared" si="14"/>
        <v>158993467.47999999</v>
      </c>
      <c r="AFY17" s="191">
        <f t="shared" si="14"/>
        <v>75395409.150000006</v>
      </c>
      <c r="AFZ17" s="191">
        <f t="shared" si="14"/>
        <v>182268572.40000004</v>
      </c>
      <c r="AGA17" s="191">
        <f t="shared" si="14"/>
        <v>81961301.859999999</v>
      </c>
      <c r="AGB17" s="191">
        <f t="shared" si="14"/>
        <v>1155720709.2199998</v>
      </c>
      <c r="AGC17" s="191">
        <f t="shared" si="14"/>
        <v>79106221.62999998</v>
      </c>
      <c r="AGD17" s="191">
        <f t="shared" si="14"/>
        <v>102109206.69000003</v>
      </c>
      <c r="AGE17" s="191">
        <f t="shared" si="14"/>
        <v>90739436.689999968</v>
      </c>
      <c r="AGF17" s="191">
        <f t="shared" si="14"/>
        <v>264107486.91</v>
      </c>
      <c r="AGG17" s="191">
        <f t="shared" si="14"/>
        <v>97702303.089999974</v>
      </c>
      <c r="AGH17" s="191">
        <f t="shared" si="14"/>
        <v>56794357.43</v>
      </c>
      <c r="AGI17" s="191">
        <f t="shared" si="14"/>
        <v>91728382.629999995</v>
      </c>
      <c r="AGJ17" s="191">
        <f t="shared" si="14"/>
        <v>64204185.070000008</v>
      </c>
      <c r="AGK17" s="191">
        <f t="shared" si="14"/>
        <v>90910213.659999996</v>
      </c>
      <c r="AGL17" s="191">
        <f t="shared" si="14"/>
        <v>60937959.580000006</v>
      </c>
      <c r="AGM17" s="191">
        <f t="shared" si="14"/>
        <v>1511898926.4699998</v>
      </c>
      <c r="AGN17" s="191">
        <f t="shared" si="14"/>
        <v>292316636.81999999</v>
      </c>
      <c r="AGO17" s="191">
        <f t="shared" si="14"/>
        <v>133907262.13000003</v>
      </c>
      <c r="AGP17" s="191">
        <f t="shared" si="14"/>
        <v>80690891.830000013</v>
      </c>
      <c r="AGQ17" s="191">
        <f t="shared" si="14"/>
        <v>189202772.58000001</v>
      </c>
      <c r="AGR17" s="191">
        <f t="shared" si="14"/>
        <v>152954769.89000005</v>
      </c>
      <c r="AGS17" s="191">
        <f t="shared" si="14"/>
        <v>69884897.820000023</v>
      </c>
      <c r="AGT17" s="191">
        <f t="shared" si="14"/>
        <v>81104390.589999989</v>
      </c>
      <c r="AGU17" s="191">
        <f t="shared" si="14"/>
        <v>2301876479.6000004</v>
      </c>
      <c r="AGV17" s="191">
        <f t="shared" si="14"/>
        <v>1342040050.9400001</v>
      </c>
      <c r="AGW17" s="191">
        <f t="shared" si="14"/>
        <v>96804966.859999999</v>
      </c>
      <c r="AGX17" s="191">
        <f t="shared" si="14"/>
        <v>211696135.01999995</v>
      </c>
      <c r="AGY17" s="191">
        <f t="shared" si="14"/>
        <v>327577008.73000002</v>
      </c>
      <c r="AGZ17" s="191">
        <f t="shared" si="14"/>
        <v>177208263.05999997</v>
      </c>
      <c r="AHA17" s="191">
        <f t="shared" si="14"/>
        <v>154147665.15000001</v>
      </c>
      <c r="AHB17" s="191">
        <f t="shared" si="14"/>
        <v>161636725.83999997</v>
      </c>
      <c r="AHC17" s="191">
        <f t="shared" si="14"/>
        <v>54171281.099999994</v>
      </c>
      <c r="AHD17" s="191">
        <f t="shared" si="14"/>
        <v>112559141.23000002</v>
      </c>
      <c r="AHE17" s="191">
        <f t="shared" si="14"/>
        <v>145175167.23000002</v>
      </c>
      <c r="AHF17" s="191">
        <f t="shared" si="14"/>
        <v>111632702.56999999</v>
      </c>
      <c r="AHG17" s="191">
        <f t="shared" si="14"/>
        <v>72006580.159999996</v>
      </c>
      <c r="AHH17" s="191">
        <f t="shared" si="14"/>
        <v>82152246.020000011</v>
      </c>
      <c r="AHI17" s="191">
        <f t="shared" si="14"/>
        <v>113494404.78</v>
      </c>
      <c r="AHJ17" s="191">
        <f t="shared" si="14"/>
        <v>92619409.660000011</v>
      </c>
      <c r="AHK17" s="191">
        <f t="shared" si="14"/>
        <v>76416266.180000007</v>
      </c>
      <c r="AHL17" s="191">
        <f t="shared" si="14"/>
        <v>568222988.66999996</v>
      </c>
      <c r="AHM17" s="191">
        <f t="shared" si="14"/>
        <v>86503332.059999973</v>
      </c>
      <c r="AHN17" s="191">
        <f t="shared" si="14"/>
        <v>90376470.130000025</v>
      </c>
      <c r="AHO17" s="191">
        <f t="shared" si="14"/>
        <v>86173749.150000006</v>
      </c>
      <c r="AHP17" s="191">
        <f t="shared" ref="AHP17" si="15">SUM(AHP5:AHP16)</f>
        <v>164895862.30000001</v>
      </c>
      <c r="AHQ17" s="191">
        <f t="shared" ref="AHQ17:AHS17" si="16">SUM(AHQ5:AHQ16)</f>
        <v>80456130.349999979</v>
      </c>
      <c r="AHR17" s="191">
        <f t="shared" si="16"/>
        <v>44987639.969999999</v>
      </c>
      <c r="AHS17" s="191">
        <f t="shared" si="16"/>
        <v>233709120222.37326</v>
      </c>
      <c r="AHT17" s="184" t="b">
        <f t="shared" si="0"/>
        <v>0</v>
      </c>
      <c r="AHU17" s="190" t="s">
        <v>651</v>
      </c>
    </row>
    <row r="18" spans="1:905" ht="23.5" customHeight="1">
      <c r="B18" s="183" t="s">
        <v>19</v>
      </c>
      <c r="C18" s="184" t="s">
        <v>20</v>
      </c>
      <c r="D18" s="188">
        <v>495706428.54000002</v>
      </c>
      <c r="E18" s="188">
        <v>16251026.23</v>
      </c>
      <c r="F18" s="188">
        <v>27868494.73</v>
      </c>
      <c r="G18" s="188">
        <v>4297057.26</v>
      </c>
      <c r="H18" s="188">
        <v>39000373.640000001</v>
      </c>
      <c r="I18" s="188">
        <v>12571058.060000001</v>
      </c>
      <c r="J18" s="188">
        <v>36847884.799999997</v>
      </c>
      <c r="K18" s="188">
        <v>8404743.3900000006</v>
      </c>
      <c r="L18" s="188">
        <v>17795245.030000001</v>
      </c>
      <c r="M18" s="188">
        <v>10107906.51</v>
      </c>
      <c r="N18" s="188">
        <v>5008074.8099999996</v>
      </c>
      <c r="O18" s="188">
        <v>6898389.5599999996</v>
      </c>
      <c r="P18" s="188">
        <v>5530685.2699999996</v>
      </c>
      <c r="Q18" s="188">
        <v>4234179.05</v>
      </c>
      <c r="R18" s="188">
        <v>3993735.51</v>
      </c>
      <c r="S18" s="188">
        <v>13207724.789999999</v>
      </c>
      <c r="T18" s="188">
        <v>18294489.879999999</v>
      </c>
      <c r="U18" s="188">
        <v>2778421.99</v>
      </c>
      <c r="V18" s="188">
        <v>368695983.24000001</v>
      </c>
      <c r="W18" s="188">
        <v>49165298.799999997</v>
      </c>
      <c r="X18" s="188">
        <v>5418257.9699999997</v>
      </c>
      <c r="Y18" s="188">
        <v>16915412.620000001</v>
      </c>
      <c r="Z18" s="188">
        <v>10423766.299999999</v>
      </c>
      <c r="AA18" s="188">
        <v>17894466.829999998</v>
      </c>
      <c r="AB18" s="188">
        <v>3186747.3200000003</v>
      </c>
      <c r="AC18" s="188">
        <v>63363511.899999999</v>
      </c>
      <c r="AD18" s="188">
        <v>12856793.17</v>
      </c>
      <c r="AE18" s="188">
        <v>11365518.49</v>
      </c>
      <c r="AF18" s="188">
        <v>53105504.939999998</v>
      </c>
      <c r="AG18" s="188">
        <v>8757276.7300000004</v>
      </c>
      <c r="AH18" s="188">
        <v>39083020.710000001</v>
      </c>
      <c r="AI18" s="188">
        <v>22681270.68</v>
      </c>
      <c r="AJ18" s="188">
        <v>11758076.74</v>
      </c>
      <c r="AK18" s="188">
        <v>3983203.93</v>
      </c>
      <c r="AL18" s="188">
        <v>7424238.5999999996</v>
      </c>
      <c r="AM18" s="188">
        <v>10126792.560000001</v>
      </c>
      <c r="AN18" s="188">
        <v>4949621.1500000004</v>
      </c>
      <c r="AO18" s="188">
        <v>8509639.3100000005</v>
      </c>
      <c r="AP18" s="188">
        <v>6870980.5700000003</v>
      </c>
      <c r="AQ18" s="188">
        <v>4683048.28</v>
      </c>
      <c r="AR18" s="188">
        <v>4559922.96</v>
      </c>
      <c r="AS18" s="188">
        <v>2042200.91</v>
      </c>
      <c r="AT18" s="188">
        <v>161159293.28</v>
      </c>
      <c r="AU18" s="188">
        <v>2563356.96</v>
      </c>
      <c r="AV18" s="188">
        <v>2270267.13</v>
      </c>
      <c r="AW18" s="188">
        <v>4875858.25</v>
      </c>
      <c r="AX18" s="188">
        <v>9426404.5</v>
      </c>
      <c r="AY18" s="188">
        <v>9861168.9499999993</v>
      </c>
      <c r="AZ18" s="188">
        <v>4029893.29</v>
      </c>
      <c r="BA18" s="188">
        <v>4950690.5999999996</v>
      </c>
      <c r="BB18" s="188">
        <v>2971968.89</v>
      </c>
      <c r="BC18" s="188">
        <v>2422600.0699999998</v>
      </c>
      <c r="BD18" s="188">
        <v>1949206.87</v>
      </c>
      <c r="BE18" s="188">
        <v>1635725.9</v>
      </c>
      <c r="BF18" s="188">
        <v>33023005.25</v>
      </c>
      <c r="BG18" s="188">
        <v>876912.95</v>
      </c>
      <c r="BH18" s="188">
        <v>2507804.6800000002</v>
      </c>
      <c r="BI18" s="188">
        <v>129542503.22</v>
      </c>
      <c r="BJ18" s="188">
        <v>67619961.840000004</v>
      </c>
      <c r="BK18" s="188">
        <v>10102315.07</v>
      </c>
      <c r="BL18" s="188">
        <v>4910757.5599999996</v>
      </c>
      <c r="BM18" s="188">
        <v>14499458.889999999</v>
      </c>
      <c r="BN18" s="188">
        <v>10668809.52</v>
      </c>
      <c r="BO18" s="188">
        <v>7331944.8300000001</v>
      </c>
      <c r="BP18" s="188">
        <v>1663834.35</v>
      </c>
      <c r="BQ18" s="188">
        <v>1280004.53</v>
      </c>
      <c r="BR18" s="188">
        <v>185907094.87</v>
      </c>
      <c r="BS18" s="188">
        <v>9553505.0600000005</v>
      </c>
      <c r="BT18" s="188">
        <v>9214394.0800000001</v>
      </c>
      <c r="BU18" s="188">
        <v>11380330.26</v>
      </c>
      <c r="BV18" s="188">
        <v>8586214.2599999998</v>
      </c>
      <c r="BW18" s="188">
        <v>7699149.3200000003</v>
      </c>
      <c r="BX18" s="188">
        <v>2519514.2400000002</v>
      </c>
      <c r="BY18" s="188">
        <v>9643361.379999999</v>
      </c>
      <c r="BZ18" s="188">
        <v>43461464.109999999</v>
      </c>
      <c r="CA18" s="188">
        <v>5651624.3700000001</v>
      </c>
      <c r="CB18" s="188">
        <v>9700668.1500000004</v>
      </c>
      <c r="CC18" s="188">
        <v>17809147.280000001</v>
      </c>
      <c r="CD18" s="188">
        <v>5445655.8899999997</v>
      </c>
      <c r="CE18" s="188">
        <v>2957637.76</v>
      </c>
      <c r="CF18" s="188">
        <v>4724520.07</v>
      </c>
      <c r="CG18" s="188">
        <v>407875063.25</v>
      </c>
      <c r="CH18" s="188">
        <v>8615254.1899999995</v>
      </c>
      <c r="CI18" s="188">
        <v>25195805.879999999</v>
      </c>
      <c r="CJ18" s="188">
        <v>6163737.9400000004</v>
      </c>
      <c r="CK18" s="188">
        <v>7902953.9000000004</v>
      </c>
      <c r="CL18" s="188">
        <v>6412476.6100000003</v>
      </c>
      <c r="CM18" s="188">
        <v>8009577.4500000002</v>
      </c>
      <c r="CN18" s="188">
        <v>14825085.369999999</v>
      </c>
      <c r="CO18" s="188">
        <v>3393608.54</v>
      </c>
      <c r="CP18" s="188">
        <v>7212962.0999999996</v>
      </c>
      <c r="CQ18" s="188">
        <v>6393202.4500000002</v>
      </c>
      <c r="CR18" s="188">
        <v>6712934.79</v>
      </c>
      <c r="CS18" s="188">
        <v>5975415.5700000003</v>
      </c>
      <c r="CT18" s="188">
        <v>145878297.77000001</v>
      </c>
      <c r="CU18" s="188">
        <v>5747819.75</v>
      </c>
      <c r="CV18" s="188">
        <v>7088712.2599999998</v>
      </c>
      <c r="CW18" s="188">
        <v>12869720.92</v>
      </c>
      <c r="CX18" s="188">
        <v>3655949.7</v>
      </c>
      <c r="CY18" s="188">
        <v>14095930.51</v>
      </c>
      <c r="CZ18" s="188">
        <v>4992307.25</v>
      </c>
      <c r="DA18" s="188">
        <v>3658395</v>
      </c>
      <c r="DB18" s="188">
        <v>85976773.280000001</v>
      </c>
      <c r="DC18" s="188">
        <v>124613059.73999999</v>
      </c>
      <c r="DD18" s="188">
        <v>9505389.9399999995</v>
      </c>
      <c r="DE18" s="188">
        <v>8755352.1300000008</v>
      </c>
      <c r="DF18" s="188">
        <v>16242404.539999999</v>
      </c>
      <c r="DG18" s="188">
        <v>18861224.809999999</v>
      </c>
      <c r="DH18" s="188">
        <v>9866800.0199999996</v>
      </c>
      <c r="DI18" s="188">
        <v>20545149.75</v>
      </c>
      <c r="DJ18" s="188">
        <v>5876015.3399999999</v>
      </c>
      <c r="DK18" s="188">
        <v>570955709.19000006</v>
      </c>
      <c r="DL18" s="188">
        <v>7613162.7999999998</v>
      </c>
      <c r="DM18" s="188">
        <v>15457597.83</v>
      </c>
      <c r="DN18" s="188">
        <v>11905689.25</v>
      </c>
      <c r="DO18" s="188">
        <v>15959879.699999999</v>
      </c>
      <c r="DP18" s="188">
        <v>9559812.9499999993</v>
      </c>
      <c r="DQ18" s="188">
        <v>23515815.329999998</v>
      </c>
      <c r="DR18" s="188">
        <v>9806499.5500000007</v>
      </c>
      <c r="DS18" s="188">
        <v>20569151.989999998</v>
      </c>
      <c r="DT18" s="188">
        <v>127477049.09</v>
      </c>
      <c r="DU18" s="188">
        <v>13189812.210000001</v>
      </c>
      <c r="DV18" s="188">
        <v>49093023.43</v>
      </c>
      <c r="DW18" s="188">
        <v>31002167.079999998</v>
      </c>
      <c r="DX18" s="188">
        <v>13316738.960000001</v>
      </c>
      <c r="DY18" s="188">
        <v>16050949.220000001</v>
      </c>
      <c r="DZ18" s="188">
        <v>12947035.73</v>
      </c>
      <c r="EA18" s="188">
        <v>3749119.69</v>
      </c>
      <c r="EB18" s="188">
        <v>8341961.8700000001</v>
      </c>
      <c r="EC18" s="188">
        <v>5625685.9100000001</v>
      </c>
      <c r="ED18" s="188">
        <v>21126636.670000002</v>
      </c>
      <c r="EE18" s="188">
        <v>64952878.18</v>
      </c>
      <c r="EF18" s="188">
        <v>60320976.609999999</v>
      </c>
      <c r="EG18" s="188">
        <v>4616340.84</v>
      </c>
      <c r="EH18" s="188">
        <v>10121448.07</v>
      </c>
      <c r="EI18" s="188">
        <v>9865008.6300000008</v>
      </c>
      <c r="EJ18" s="188">
        <v>20739931.210000001</v>
      </c>
      <c r="EK18" s="188">
        <v>25574797.43</v>
      </c>
      <c r="EL18" s="188">
        <v>5579711.3300000001</v>
      </c>
      <c r="EM18" s="188">
        <v>10874221.699999999</v>
      </c>
      <c r="EN18" s="188">
        <v>279007946.93000001</v>
      </c>
      <c r="EO18" s="188">
        <v>6398449.0300000003</v>
      </c>
      <c r="EP18" s="188">
        <v>6656117.8799999999</v>
      </c>
      <c r="EQ18" s="188">
        <v>9073027.1199999992</v>
      </c>
      <c r="ER18" s="188">
        <v>2188751.69</v>
      </c>
      <c r="ES18" s="188">
        <v>2583761.5</v>
      </c>
      <c r="ET18" s="188">
        <v>16696448.029999999</v>
      </c>
      <c r="EU18" s="188">
        <v>11369313.25</v>
      </c>
      <c r="EV18" s="188">
        <v>5729811.4400000004</v>
      </c>
      <c r="EW18" s="188">
        <v>151029018.59999999</v>
      </c>
      <c r="EX18" s="188">
        <v>3068196.91</v>
      </c>
      <c r="EY18" s="188">
        <v>7787063.6600000001</v>
      </c>
      <c r="EZ18" s="188">
        <v>8874022.7899999991</v>
      </c>
      <c r="FA18" s="188">
        <v>24122928.620000001</v>
      </c>
      <c r="FB18" s="188">
        <v>20075766.82</v>
      </c>
      <c r="FC18" s="188">
        <v>7657517.6399999997</v>
      </c>
      <c r="FD18" s="188">
        <v>8339992.0599999996</v>
      </c>
      <c r="FE18" s="188">
        <v>5172632.1100000003</v>
      </c>
      <c r="FF18" s="188">
        <v>5138402.91</v>
      </c>
      <c r="FG18" s="188">
        <v>4615423.17</v>
      </c>
      <c r="FH18" s="188">
        <v>3080035.07</v>
      </c>
      <c r="FI18" s="188">
        <v>93209382.670000002</v>
      </c>
      <c r="FJ18" s="188">
        <v>5268005.74</v>
      </c>
      <c r="FK18" s="188">
        <v>3362751.54</v>
      </c>
      <c r="FL18" s="188">
        <v>4745344.0199999996</v>
      </c>
      <c r="FM18" s="188">
        <v>13296311.189999999</v>
      </c>
      <c r="FN18" s="188">
        <v>8310042.4000000004</v>
      </c>
      <c r="FO18" s="188">
        <v>2737803.07</v>
      </c>
      <c r="FP18" s="188">
        <v>1846231.57</v>
      </c>
      <c r="FQ18" s="188">
        <v>464629541.07999998</v>
      </c>
      <c r="FR18" s="188">
        <v>5940955.4000000004</v>
      </c>
      <c r="FS18" s="188">
        <v>16440608.82</v>
      </c>
      <c r="FT18" s="188">
        <v>11763895.130000001</v>
      </c>
      <c r="FU18" s="188">
        <v>16089824.060000001</v>
      </c>
      <c r="FV18" s="188">
        <v>6831263.71</v>
      </c>
      <c r="FW18" s="188">
        <v>22054726</v>
      </c>
      <c r="FX18" s="188">
        <v>13025230.060000001</v>
      </c>
      <c r="FY18" s="188">
        <v>10571560.02</v>
      </c>
      <c r="FZ18" s="188">
        <v>10766321.609999999</v>
      </c>
      <c r="GA18" s="188">
        <v>22721254.260000002</v>
      </c>
      <c r="GB18" s="188">
        <v>9120547.2300000004</v>
      </c>
      <c r="GC18" s="188">
        <v>8518070.1199999992</v>
      </c>
      <c r="GD18" s="188">
        <v>3778337.82</v>
      </c>
      <c r="GE18" s="188">
        <v>115258617.51000001</v>
      </c>
      <c r="GF18" s="188">
        <v>5043260.51</v>
      </c>
      <c r="GG18" s="188">
        <v>6726814.4900000002</v>
      </c>
      <c r="GH18" s="188">
        <v>19673571.66</v>
      </c>
      <c r="GI18" s="188">
        <v>8086031.7300000004</v>
      </c>
      <c r="GJ18" s="188">
        <v>7476549.7999999998</v>
      </c>
      <c r="GK18" s="188">
        <v>6390283.1299999999</v>
      </c>
      <c r="GL18" s="188">
        <v>28570338.829999998</v>
      </c>
      <c r="GM18" s="188">
        <v>4387742.6399999997</v>
      </c>
      <c r="GN18" s="188">
        <v>2956825.04</v>
      </c>
      <c r="GO18" s="188">
        <v>2191093.9300000002</v>
      </c>
      <c r="GP18" s="188">
        <v>3151693.83</v>
      </c>
      <c r="GQ18" s="188">
        <v>77874651.540000007</v>
      </c>
      <c r="GR18" s="188">
        <v>11583113.74</v>
      </c>
      <c r="GS18" s="188">
        <v>4019297.3</v>
      </c>
      <c r="GT18" s="188">
        <v>13080833.140000001</v>
      </c>
      <c r="GU18" s="188">
        <v>2355116.73</v>
      </c>
      <c r="GV18" s="188">
        <v>8703239.1899999995</v>
      </c>
      <c r="GW18" s="188">
        <v>10564847.16</v>
      </c>
      <c r="GX18" s="188">
        <v>4241923.75</v>
      </c>
      <c r="GY18" s="188">
        <v>86764312.329999998</v>
      </c>
      <c r="GZ18" s="188">
        <v>4502287.57</v>
      </c>
      <c r="HA18" s="188">
        <v>11350840.369999999</v>
      </c>
      <c r="HB18" s="188">
        <v>8340378.8099999996</v>
      </c>
      <c r="HC18" s="188">
        <v>414020354.97000003</v>
      </c>
      <c r="HD18" s="188">
        <v>16892333.239999998</v>
      </c>
      <c r="HE18" s="188">
        <v>31379617.09</v>
      </c>
      <c r="HF18" s="188">
        <v>20502903.120000001</v>
      </c>
      <c r="HG18" s="188">
        <v>14355794.07</v>
      </c>
      <c r="HH18" s="188">
        <v>28816158.530000001</v>
      </c>
      <c r="HI18" s="188">
        <v>1820651.11</v>
      </c>
      <c r="HJ18" s="188">
        <v>176834564.84</v>
      </c>
      <c r="HK18" s="188">
        <v>18206858.420000002</v>
      </c>
      <c r="HL18" s="188">
        <v>31552795.780000001</v>
      </c>
      <c r="HM18" s="188">
        <v>12146866.779999999</v>
      </c>
      <c r="HN18" s="188">
        <v>8872456.3000000007</v>
      </c>
      <c r="HO18" s="188">
        <v>9919164.8000000007</v>
      </c>
      <c r="HP18" s="188">
        <v>11027273.720000001</v>
      </c>
      <c r="HQ18" s="188">
        <v>4236220.26</v>
      </c>
      <c r="HR18" s="188">
        <v>192988802.84</v>
      </c>
      <c r="HS18" s="188">
        <v>37644216.18</v>
      </c>
      <c r="HT18" s="188">
        <v>8119478.3700000001</v>
      </c>
      <c r="HU18" s="188">
        <v>5981661.5199999996</v>
      </c>
      <c r="HV18" s="188">
        <v>5434879.5199999996</v>
      </c>
      <c r="HW18" s="188">
        <v>3292449.97</v>
      </c>
      <c r="HX18" s="188">
        <v>21391378.359999999</v>
      </c>
      <c r="HY18" s="188">
        <v>9227022.8399999999</v>
      </c>
      <c r="HZ18" s="188">
        <v>4977473.6399999997</v>
      </c>
      <c r="IA18" s="188">
        <v>5366722.87</v>
      </c>
      <c r="IB18" s="188">
        <v>5839044.04</v>
      </c>
      <c r="IC18" s="188">
        <v>9575151.4499999993</v>
      </c>
      <c r="ID18" s="188">
        <v>1742622.87</v>
      </c>
      <c r="IE18" s="188">
        <v>5411743.2400000002</v>
      </c>
      <c r="IF18" s="188">
        <v>2379398.89</v>
      </c>
      <c r="IG18" s="188">
        <v>2462080.25</v>
      </c>
      <c r="IH18" s="188">
        <v>152143085.90000001</v>
      </c>
      <c r="II18" s="188">
        <v>32770888.140000001</v>
      </c>
      <c r="IJ18" s="188">
        <v>11903247.310000001</v>
      </c>
      <c r="IK18" s="188">
        <v>18825112</v>
      </c>
      <c r="IL18" s="188">
        <v>28959687.91</v>
      </c>
      <c r="IM18" s="188">
        <v>7674705.6600000001</v>
      </c>
      <c r="IN18" s="188">
        <v>5964160.5</v>
      </c>
      <c r="IO18" s="188">
        <v>3113300.03</v>
      </c>
      <c r="IP18" s="188">
        <v>3185400.45</v>
      </c>
      <c r="IQ18" s="188">
        <v>4568628.5</v>
      </c>
      <c r="IR18" s="188">
        <v>5173416.43</v>
      </c>
      <c r="IS18" s="188">
        <v>328522480</v>
      </c>
      <c r="IT18" s="188">
        <v>56771002.850000001</v>
      </c>
      <c r="IU18" s="188">
        <v>9510144.9199999999</v>
      </c>
      <c r="IV18" s="188">
        <v>7682516.1699999999</v>
      </c>
      <c r="IW18" s="188">
        <v>4115656.01</v>
      </c>
      <c r="IX18" s="188">
        <v>2143204.6</v>
      </c>
      <c r="IY18" s="188">
        <v>4885617.07</v>
      </c>
      <c r="IZ18" s="188">
        <v>1571800.71</v>
      </c>
      <c r="JA18" s="188">
        <v>5273048.9000000004</v>
      </c>
      <c r="JB18" s="188">
        <v>5241982.1500000004</v>
      </c>
      <c r="JC18" s="188">
        <v>4623299.7</v>
      </c>
      <c r="JD18" s="188">
        <v>4008654.32</v>
      </c>
      <c r="JE18" s="188">
        <v>77268219.969999999</v>
      </c>
      <c r="JF18" s="188">
        <v>20056582.449999999</v>
      </c>
      <c r="JG18" s="188">
        <v>5557096.54</v>
      </c>
      <c r="JH18" s="188">
        <v>5848491.9400000004</v>
      </c>
      <c r="JI18" s="188">
        <v>2360308.86</v>
      </c>
      <c r="JJ18" s="188">
        <v>2585015.83</v>
      </c>
      <c r="JK18" s="188">
        <v>81283398.909999996</v>
      </c>
      <c r="JL18" s="188">
        <v>3506923.79</v>
      </c>
      <c r="JM18" s="188">
        <v>5853765.0899999999</v>
      </c>
      <c r="JN18" s="188">
        <v>9365921.7899999991</v>
      </c>
      <c r="JO18" s="188">
        <v>5875556.7699999996</v>
      </c>
      <c r="JP18" s="188">
        <v>11919078.67</v>
      </c>
      <c r="JQ18" s="188">
        <v>3143090.12</v>
      </c>
      <c r="JR18" s="188">
        <v>191655749.71000001</v>
      </c>
      <c r="JS18" s="188">
        <v>56932624.5</v>
      </c>
      <c r="JT18" s="188">
        <v>8732726.0500000007</v>
      </c>
      <c r="JU18" s="188">
        <v>3948599.5</v>
      </c>
      <c r="JV18" s="188">
        <v>11668720.720000001</v>
      </c>
      <c r="JW18" s="188">
        <v>1777273.68</v>
      </c>
      <c r="JX18" s="188">
        <v>34444293.780000001</v>
      </c>
      <c r="JY18" s="188">
        <v>15776579.76</v>
      </c>
      <c r="JZ18" s="188">
        <v>6253568.2199999997</v>
      </c>
      <c r="KA18" s="188">
        <v>14325288.529999999</v>
      </c>
      <c r="KB18" s="188">
        <v>6899591.1299999999</v>
      </c>
      <c r="KC18" s="188">
        <v>6864127.2999999998</v>
      </c>
      <c r="KD18" s="188">
        <v>2332708.9300000002</v>
      </c>
      <c r="KE18" s="188">
        <v>1133373.05</v>
      </c>
      <c r="KF18" s="188">
        <v>4230525.3499999996</v>
      </c>
      <c r="KG18" s="188">
        <v>3156879.5</v>
      </c>
      <c r="KH18" s="188">
        <v>356950534.16000003</v>
      </c>
      <c r="KI18" s="188">
        <v>27995367.68</v>
      </c>
      <c r="KJ18" s="188">
        <v>10278333.960000001</v>
      </c>
      <c r="KK18" s="188">
        <v>7598120.8200000003</v>
      </c>
      <c r="KL18" s="188">
        <v>11070742.41</v>
      </c>
      <c r="KM18" s="188">
        <v>10368994.17</v>
      </c>
      <c r="KN18" s="188">
        <v>51112432.030000001</v>
      </c>
      <c r="KO18" s="188">
        <v>8934190.0899999999</v>
      </c>
      <c r="KP18" s="188">
        <v>4700095.8099999996</v>
      </c>
      <c r="KQ18" s="188">
        <v>109416447.86</v>
      </c>
      <c r="KR18" s="188">
        <v>7963161.0300000003</v>
      </c>
      <c r="KS18" s="188">
        <v>10268247.949999999</v>
      </c>
      <c r="KT18" s="188">
        <v>31620026.960000001</v>
      </c>
      <c r="KU18" s="188">
        <v>7207122.2699999996</v>
      </c>
      <c r="KV18" s="188">
        <v>14870110.1</v>
      </c>
      <c r="KW18" s="188">
        <v>164254157.36000001</v>
      </c>
      <c r="KX18" s="188">
        <v>15456680.890000001</v>
      </c>
      <c r="KY18" s="188">
        <v>173452129.25999999</v>
      </c>
      <c r="KZ18" s="188">
        <v>8323935.7400000002</v>
      </c>
      <c r="LA18" s="188">
        <v>2604786.35</v>
      </c>
      <c r="LB18" s="188">
        <v>20083045.48</v>
      </c>
      <c r="LC18" s="188">
        <v>18573712.57</v>
      </c>
      <c r="LD18" s="188">
        <v>11831112.23</v>
      </c>
      <c r="LE18" s="188">
        <v>12275276.800000001</v>
      </c>
      <c r="LF18" s="188">
        <v>7519038.8100000005</v>
      </c>
      <c r="LG18" s="188">
        <v>556254652.97000003</v>
      </c>
      <c r="LH18" s="188">
        <v>41505675.640000001</v>
      </c>
      <c r="LI18" s="188">
        <v>74001362.319999993</v>
      </c>
      <c r="LJ18" s="188">
        <v>51078540.93</v>
      </c>
      <c r="LK18" s="188">
        <v>11168353.91</v>
      </c>
      <c r="LL18" s="188">
        <v>8387754.3399999999</v>
      </c>
      <c r="LM18" s="188">
        <v>3584493.88</v>
      </c>
      <c r="LN18" s="188">
        <v>7108191.4900000002</v>
      </c>
      <c r="LO18" s="188">
        <v>5093817.58</v>
      </c>
      <c r="LP18" s="188">
        <v>17545312.149999999</v>
      </c>
      <c r="LQ18" s="188">
        <v>4190890.83</v>
      </c>
      <c r="LR18" s="188">
        <v>105374989.93000001</v>
      </c>
      <c r="LS18" s="188">
        <v>7836565.29</v>
      </c>
      <c r="LT18" s="188">
        <v>5366682.0599999996</v>
      </c>
      <c r="LU18" s="188">
        <v>162147603.56999999</v>
      </c>
      <c r="LV18" s="188">
        <v>98926032.849999994</v>
      </c>
      <c r="LW18" s="188">
        <v>284366646.75</v>
      </c>
      <c r="LX18" s="188">
        <v>53570982.369999997</v>
      </c>
      <c r="LY18" s="188">
        <v>38510442.740000002</v>
      </c>
      <c r="LZ18" s="188">
        <v>24718183.140000001</v>
      </c>
      <c r="MA18" s="188">
        <v>21142932.989999998</v>
      </c>
      <c r="MB18" s="188">
        <v>18493891.629999999</v>
      </c>
      <c r="MC18" s="188">
        <v>18820496.969999999</v>
      </c>
      <c r="MD18" s="188">
        <v>27681693.809999999</v>
      </c>
      <c r="ME18" s="188">
        <v>38951387.789999999</v>
      </c>
      <c r="MF18" s="188">
        <v>7524915.6500000004</v>
      </c>
      <c r="MG18" s="188">
        <v>275541470.38999999</v>
      </c>
      <c r="MH18" s="188">
        <v>11523659.710000001</v>
      </c>
      <c r="MI18" s="188">
        <v>3325680.3</v>
      </c>
      <c r="MJ18" s="188">
        <v>3803645.47</v>
      </c>
      <c r="MK18" s="188">
        <v>4357530.5600000005</v>
      </c>
      <c r="ML18" s="188">
        <v>8707117.4499999993</v>
      </c>
      <c r="MM18" s="188">
        <v>4029019.3</v>
      </c>
      <c r="MN18" s="188">
        <v>7954690.5099999998</v>
      </c>
      <c r="MO18" s="188">
        <v>14451828.73</v>
      </c>
      <c r="MP18" s="188">
        <v>6463399.0499999998</v>
      </c>
      <c r="MQ18" s="188">
        <v>3582973.63</v>
      </c>
      <c r="MR18" s="188">
        <v>7977228.3599999994</v>
      </c>
      <c r="MS18" s="188">
        <v>217664013.53999999</v>
      </c>
      <c r="MT18" s="188">
        <v>7695959.5599999996</v>
      </c>
      <c r="MU18" s="188">
        <v>8256947.4300000006</v>
      </c>
      <c r="MV18" s="188">
        <v>13470709.52</v>
      </c>
      <c r="MW18" s="188">
        <v>12469003.73</v>
      </c>
      <c r="MX18" s="188">
        <v>9408992.3900000006</v>
      </c>
      <c r="MY18" s="188">
        <v>17413575.699900001</v>
      </c>
      <c r="MZ18" s="188">
        <v>13773204.720000001</v>
      </c>
      <c r="NA18" s="188">
        <v>11546414.509999998</v>
      </c>
      <c r="NB18" s="188">
        <v>3720088.87</v>
      </c>
      <c r="NC18" s="188">
        <v>2091335.52</v>
      </c>
      <c r="ND18" s="188">
        <v>588464022.16999996</v>
      </c>
      <c r="NE18" s="188">
        <v>25999565.07</v>
      </c>
      <c r="NF18" s="188">
        <v>4868548.45</v>
      </c>
      <c r="NG18" s="188">
        <v>116045934.84999999</v>
      </c>
      <c r="NH18" s="188">
        <v>5476822.0700000003</v>
      </c>
      <c r="NI18" s="188">
        <v>19518368.640000001</v>
      </c>
      <c r="NJ18" s="188">
        <v>45736795.210000001</v>
      </c>
      <c r="NK18" s="188">
        <v>33130848.359999999</v>
      </c>
      <c r="NL18" s="188">
        <v>1354130.57</v>
      </c>
      <c r="NM18" s="188">
        <v>15370864.02</v>
      </c>
      <c r="NN18" s="188">
        <v>9873511.5700000003</v>
      </c>
      <c r="NO18" s="188">
        <v>4245075.8</v>
      </c>
      <c r="NP18" s="188">
        <v>65491847.899999999</v>
      </c>
      <c r="NQ18" s="188">
        <v>7251888.9500000002</v>
      </c>
      <c r="NR18" s="188">
        <v>5529928.96</v>
      </c>
      <c r="NS18" s="188">
        <v>6824199.0300000003</v>
      </c>
      <c r="NT18" s="188">
        <v>4726687.41</v>
      </c>
      <c r="NU18" s="188">
        <v>604213.69999999995</v>
      </c>
      <c r="NV18" s="188">
        <v>1926143.82</v>
      </c>
      <c r="NW18" s="188">
        <v>188735714.21000001</v>
      </c>
      <c r="NX18" s="188">
        <v>40699096.940000005</v>
      </c>
      <c r="NY18" s="188">
        <v>5687941.3499999996</v>
      </c>
      <c r="NZ18" s="188">
        <v>3736065.31</v>
      </c>
      <c r="OA18" s="188">
        <v>4541010.24</v>
      </c>
      <c r="OB18" s="188">
        <v>9625395.1499999985</v>
      </c>
      <c r="OC18" s="188">
        <v>2846546.6999999997</v>
      </c>
      <c r="OD18" s="188">
        <v>305798714.92000002</v>
      </c>
      <c r="OE18" s="188">
        <v>26005559.989999998</v>
      </c>
      <c r="OF18" s="188">
        <v>15463253.77</v>
      </c>
      <c r="OG18" s="188">
        <v>48203794.5</v>
      </c>
      <c r="OH18" s="188">
        <v>7818623.5899999999</v>
      </c>
      <c r="OI18" s="188">
        <v>15879745.52</v>
      </c>
      <c r="OJ18" s="188">
        <v>17742597.949999999</v>
      </c>
      <c r="OK18" s="188">
        <v>4399673.63</v>
      </c>
      <c r="OL18" s="188">
        <v>3830992.37</v>
      </c>
      <c r="OM18" s="188">
        <v>193261080.06</v>
      </c>
      <c r="ON18" s="188">
        <v>30091891.379999999</v>
      </c>
      <c r="OO18" s="188">
        <v>47154614.170000002</v>
      </c>
      <c r="OP18" s="188">
        <v>19344321.82</v>
      </c>
      <c r="OQ18" s="188">
        <v>11712906.550000001</v>
      </c>
      <c r="OR18" s="188">
        <v>3613297.2</v>
      </c>
      <c r="OS18" s="188">
        <v>108493455.09999999</v>
      </c>
      <c r="OT18" s="188">
        <v>5218547.62</v>
      </c>
      <c r="OU18" s="188">
        <v>7397425.1299999999</v>
      </c>
      <c r="OV18" s="188">
        <v>10318725.100000001</v>
      </c>
      <c r="OW18" s="188">
        <v>11729565.43</v>
      </c>
      <c r="OX18" s="188">
        <v>40628616.210000001</v>
      </c>
      <c r="OY18" s="188">
        <v>7556336.5300000003</v>
      </c>
      <c r="OZ18" s="188">
        <v>3262589.47</v>
      </c>
      <c r="PA18" s="188">
        <v>2970183.16</v>
      </c>
      <c r="PB18" s="188">
        <v>169076396.03</v>
      </c>
      <c r="PC18" s="188">
        <v>5969590.5999999996</v>
      </c>
      <c r="PD18" s="188">
        <v>22731331.899999999</v>
      </c>
      <c r="PE18" s="188">
        <v>3145630.92</v>
      </c>
      <c r="PF18" s="188">
        <v>11498933.970000001</v>
      </c>
      <c r="PG18" s="188">
        <v>27902837.129999999</v>
      </c>
      <c r="PH18" s="188">
        <v>7339859.2000000002</v>
      </c>
      <c r="PI18" s="188">
        <v>6551713.5999999996</v>
      </c>
      <c r="PJ18" s="188">
        <v>10685678.93</v>
      </c>
      <c r="PK18" s="188">
        <v>9058801.8300000001</v>
      </c>
      <c r="PL18" s="188">
        <v>12194244.050000001</v>
      </c>
      <c r="PM18" s="188">
        <v>17704306.289999999</v>
      </c>
      <c r="PN18" s="188">
        <v>5728737.7300000004</v>
      </c>
      <c r="PO18" s="188">
        <v>32913421.27</v>
      </c>
      <c r="PP18" s="188">
        <v>6132762.2199999997</v>
      </c>
      <c r="PQ18" s="188">
        <v>4345604.37</v>
      </c>
      <c r="PR18" s="188">
        <v>2807136.48</v>
      </c>
      <c r="PS18" s="188">
        <v>4511133.96</v>
      </c>
      <c r="PT18" s="188">
        <v>598334894.57000005</v>
      </c>
      <c r="PU18" s="188">
        <v>7687527.8099999996</v>
      </c>
      <c r="PV18" s="188">
        <v>7395161.2800000003</v>
      </c>
      <c r="PW18" s="188">
        <v>16022043.91</v>
      </c>
      <c r="PX18" s="188">
        <v>74148988.640000001</v>
      </c>
      <c r="PY18" s="188">
        <v>7096278.9199999999</v>
      </c>
      <c r="PZ18" s="188">
        <v>20679391.75</v>
      </c>
      <c r="QA18" s="188">
        <v>5631143.4100000001</v>
      </c>
      <c r="QB18" s="188">
        <v>24677195.440000001</v>
      </c>
      <c r="QC18" s="188">
        <v>3800115.83</v>
      </c>
      <c r="QD18" s="188">
        <v>15363112.4</v>
      </c>
      <c r="QE18" s="188">
        <v>3602284.55</v>
      </c>
      <c r="QF18" s="188">
        <v>7554890.7999999998</v>
      </c>
      <c r="QG18" s="188">
        <v>9852802.0600000005</v>
      </c>
      <c r="QH18" s="188">
        <v>11142395.43</v>
      </c>
      <c r="QI18" s="188">
        <v>15284528</v>
      </c>
      <c r="QJ18" s="188">
        <v>5939908.21</v>
      </c>
      <c r="QK18" s="188">
        <v>5977480.0199999996</v>
      </c>
      <c r="QL18" s="188">
        <v>3742471.29</v>
      </c>
      <c r="QM18" s="188">
        <v>19551755.75</v>
      </c>
      <c r="QN18" s="188">
        <v>19761278.77</v>
      </c>
      <c r="QO18" s="188">
        <v>4859961.41</v>
      </c>
      <c r="QP18" s="188">
        <v>2713386.98</v>
      </c>
      <c r="QQ18" s="188">
        <v>2119248.87</v>
      </c>
      <c r="QR18" s="188">
        <v>3242592.15</v>
      </c>
      <c r="QS18" s="188">
        <v>2252138.15</v>
      </c>
      <c r="QT18" s="188">
        <v>167773136.28</v>
      </c>
      <c r="QU18" s="188">
        <v>3552449.74</v>
      </c>
      <c r="QV18" s="188">
        <v>16968619.390000001</v>
      </c>
      <c r="QW18" s="188">
        <v>7100461.0099999998</v>
      </c>
      <c r="QX18" s="188">
        <v>7170710.8600000003</v>
      </c>
      <c r="QY18" s="188">
        <v>20484753.399999999</v>
      </c>
      <c r="QZ18" s="188">
        <v>5636551.9800000004</v>
      </c>
      <c r="RA18" s="188">
        <v>15505269.300000001</v>
      </c>
      <c r="RB18" s="188">
        <v>11114285.6</v>
      </c>
      <c r="RC18" s="188">
        <v>4453591.6500000004</v>
      </c>
      <c r="RD18" s="188">
        <v>4045032.58</v>
      </c>
      <c r="RE18" s="188">
        <v>3478288.76</v>
      </c>
      <c r="RF18" s="188">
        <v>1855895.36</v>
      </c>
      <c r="RG18" s="188">
        <v>360645390.44999999</v>
      </c>
      <c r="RH18" s="188">
        <v>24835631.199999999</v>
      </c>
      <c r="RI18" s="188">
        <v>11587553.220000001</v>
      </c>
      <c r="RJ18" s="188">
        <v>13732470.689999999</v>
      </c>
      <c r="RK18" s="188">
        <v>6828307.0700000003</v>
      </c>
      <c r="RL18" s="188">
        <v>14016727.4</v>
      </c>
      <c r="RM18" s="188">
        <v>31846722.460000001</v>
      </c>
      <c r="RN18" s="188">
        <v>9978150.0700000003</v>
      </c>
      <c r="RO18" s="188">
        <v>11826717.539999999</v>
      </c>
      <c r="RP18" s="188">
        <v>29476059.420000002</v>
      </c>
      <c r="RQ18" s="188">
        <v>41380084.75</v>
      </c>
      <c r="RR18" s="188">
        <v>3455866.58</v>
      </c>
      <c r="RS18" s="188">
        <v>4816525.13</v>
      </c>
      <c r="RT18" s="188">
        <v>13168946.48</v>
      </c>
      <c r="RU18" s="188">
        <v>3726638.22</v>
      </c>
      <c r="RV18" s="188">
        <v>3769985.28</v>
      </c>
      <c r="RW18" s="188">
        <v>8361474.7000000002</v>
      </c>
      <c r="RX18" s="188">
        <v>4113957.77</v>
      </c>
      <c r="RY18" s="188">
        <v>3232017.55</v>
      </c>
      <c r="RZ18" s="188">
        <v>3187892.95</v>
      </c>
      <c r="SA18" s="188">
        <v>96892563.109999999</v>
      </c>
      <c r="SB18" s="188">
        <v>6375546.6299999999</v>
      </c>
      <c r="SC18" s="188">
        <v>4939030.8</v>
      </c>
      <c r="SD18" s="188">
        <v>6452216.2599999998</v>
      </c>
      <c r="SE18" s="188">
        <v>3462360.89</v>
      </c>
      <c r="SF18" s="188">
        <v>9977453.3699999992</v>
      </c>
      <c r="SG18" s="188">
        <v>8780338.4800000004</v>
      </c>
      <c r="SH18" s="188">
        <v>18511978.609999999</v>
      </c>
      <c r="SI18" s="188">
        <v>8627778.4100000001</v>
      </c>
      <c r="SJ18" s="188">
        <v>10103340.32</v>
      </c>
      <c r="SK18" s="188">
        <v>20709212.809999999</v>
      </c>
      <c r="SL18" s="188">
        <v>3126786.26</v>
      </c>
      <c r="SM18" s="188">
        <v>64389257.460000001</v>
      </c>
      <c r="SN18" s="188">
        <v>9177969.0899999999</v>
      </c>
      <c r="SO18" s="188">
        <v>9523649.0399999991</v>
      </c>
      <c r="SP18" s="188">
        <v>22776429.23</v>
      </c>
      <c r="SQ18" s="188">
        <v>6858548.3899999997</v>
      </c>
      <c r="SR18" s="188">
        <v>8596247.2100000009</v>
      </c>
      <c r="SS18" s="188">
        <v>6846819.9400000004</v>
      </c>
      <c r="ST18" s="188">
        <v>3700621.87</v>
      </c>
      <c r="SU18" s="188">
        <v>148003057.59</v>
      </c>
      <c r="SV18" s="188">
        <v>4138152.22</v>
      </c>
      <c r="SW18" s="188">
        <v>13506604.68</v>
      </c>
      <c r="SX18" s="188">
        <v>6448881.25</v>
      </c>
      <c r="SY18" s="188">
        <v>3089729.9</v>
      </c>
      <c r="SZ18" s="188">
        <v>4365217.55</v>
      </c>
      <c r="TA18" s="188">
        <v>8010370.6299999999</v>
      </c>
      <c r="TB18" s="188">
        <v>23191826.789999999</v>
      </c>
      <c r="TC18" s="188">
        <v>4140277.84</v>
      </c>
      <c r="TD18" s="188">
        <v>3829971.59</v>
      </c>
      <c r="TE18" s="188">
        <v>7233671.8600000003</v>
      </c>
      <c r="TF18" s="188">
        <v>18084273.350000001</v>
      </c>
      <c r="TG18" s="188">
        <v>5015450.8899999997</v>
      </c>
      <c r="TH18" s="188">
        <v>3983734.22</v>
      </c>
      <c r="TI18" s="188">
        <v>391852481.16000003</v>
      </c>
      <c r="TJ18" s="188">
        <v>5791349.54</v>
      </c>
      <c r="TK18" s="188">
        <v>5228289.5999999996</v>
      </c>
      <c r="TL18" s="188">
        <v>17624674.989999998</v>
      </c>
      <c r="TM18" s="188">
        <v>11637230.92</v>
      </c>
      <c r="TN18" s="188">
        <v>8078581.9299999997</v>
      </c>
      <c r="TO18" s="188">
        <v>2132480.11</v>
      </c>
      <c r="TP18" s="188">
        <v>44750758.100000001</v>
      </c>
      <c r="TQ18" s="188">
        <v>6144867.4299999997</v>
      </c>
      <c r="TR18" s="188">
        <v>13785189.33</v>
      </c>
      <c r="TS18" s="188">
        <v>12359543.77</v>
      </c>
      <c r="TT18" s="188">
        <v>4836701.25</v>
      </c>
      <c r="TU18" s="188">
        <v>3147179.46</v>
      </c>
      <c r="TV18" s="188">
        <v>6360723.4299999997</v>
      </c>
      <c r="TW18" s="188">
        <v>6390005.8799999999</v>
      </c>
      <c r="TX18" s="188">
        <v>5316207.0199999996</v>
      </c>
      <c r="TY18" s="188">
        <v>73661930</v>
      </c>
      <c r="TZ18" s="188">
        <v>3677886.43</v>
      </c>
      <c r="UA18" s="188">
        <v>194887410.13999999</v>
      </c>
      <c r="UB18" s="188">
        <v>20623442.32</v>
      </c>
      <c r="UC18" s="188">
        <v>4969579.5599999996</v>
      </c>
      <c r="UD18" s="188">
        <v>7198875.4400000004</v>
      </c>
      <c r="UE18" s="188">
        <v>54015195.960000001</v>
      </c>
      <c r="UF18" s="188">
        <v>3744276.5</v>
      </c>
      <c r="UG18" s="188">
        <v>1492246.5</v>
      </c>
      <c r="UH18" s="188">
        <v>5592149.04</v>
      </c>
      <c r="UI18" s="188">
        <v>5513071.9699999997</v>
      </c>
      <c r="UJ18" s="188">
        <v>72285649.450000003</v>
      </c>
      <c r="UK18" s="188">
        <v>13300290.82</v>
      </c>
      <c r="UL18" s="188">
        <v>9117129.1199999992</v>
      </c>
      <c r="UM18" s="188">
        <v>17478515.030000001</v>
      </c>
      <c r="UN18" s="188">
        <v>13274355.74</v>
      </c>
      <c r="UO18" s="188">
        <v>5261033.26</v>
      </c>
      <c r="UP18" s="188">
        <v>600333751.64999998</v>
      </c>
      <c r="UQ18" s="188">
        <v>10406709.9</v>
      </c>
      <c r="UR18" s="188">
        <v>9369384.0600000005</v>
      </c>
      <c r="US18" s="188">
        <v>61928745.189999998</v>
      </c>
      <c r="UT18" s="188">
        <v>961906.46</v>
      </c>
      <c r="UU18" s="188">
        <v>8081246.0499999998</v>
      </c>
      <c r="UV18" s="188">
        <v>29471951.399999999</v>
      </c>
      <c r="UW18" s="188">
        <v>5490557.2300000004</v>
      </c>
      <c r="UX18" s="188">
        <v>5407974.9299999997</v>
      </c>
      <c r="UY18" s="188">
        <v>6909195.5999999996</v>
      </c>
      <c r="UZ18" s="188">
        <v>6804322.6200000001</v>
      </c>
      <c r="VA18" s="188">
        <v>27919334.02</v>
      </c>
      <c r="VB18" s="188">
        <v>10610887.279999999</v>
      </c>
      <c r="VC18" s="188">
        <v>22950810.059999999</v>
      </c>
      <c r="VD18" s="188">
        <v>3274635.31</v>
      </c>
      <c r="VE18" s="188">
        <v>3967252</v>
      </c>
      <c r="VF18" s="188">
        <v>4609495.2</v>
      </c>
      <c r="VG18" s="188">
        <v>4173462.19</v>
      </c>
      <c r="VH18" s="188">
        <v>26177352.780000001</v>
      </c>
      <c r="VI18" s="188">
        <v>2646930.29</v>
      </c>
      <c r="VJ18" s="188">
        <v>2696800.64</v>
      </c>
      <c r="VK18" s="188">
        <v>2743290.4</v>
      </c>
      <c r="VL18" s="188">
        <v>219366271.38</v>
      </c>
      <c r="VM18" s="188">
        <v>11094546.369999999</v>
      </c>
      <c r="VN18" s="188">
        <v>6749896.3200000003</v>
      </c>
      <c r="VO18" s="188">
        <v>22708712.43</v>
      </c>
      <c r="VP18" s="188">
        <v>26830474.510000002</v>
      </c>
      <c r="VQ18" s="188">
        <v>18804587.100000001</v>
      </c>
      <c r="VR18" s="188">
        <v>12227915.289999999</v>
      </c>
      <c r="VS18" s="188">
        <v>8242901.2999999998</v>
      </c>
      <c r="VT18" s="188">
        <v>7534110.3399999999</v>
      </c>
      <c r="VU18" s="188">
        <v>43880735.850000001</v>
      </c>
      <c r="VV18" s="188">
        <v>7847130.29</v>
      </c>
      <c r="VW18" s="188">
        <v>28799965.440000001</v>
      </c>
      <c r="VX18" s="188">
        <v>11270759.17</v>
      </c>
      <c r="VY18" s="188">
        <v>6265826.29</v>
      </c>
      <c r="VZ18" s="188">
        <v>4780580.91</v>
      </c>
      <c r="WA18" s="188">
        <v>976787138.96000004</v>
      </c>
      <c r="WB18" s="188">
        <v>21208664.440000001</v>
      </c>
      <c r="WC18" s="188">
        <v>11700027.279999999</v>
      </c>
      <c r="WD18" s="188">
        <v>11475614.560000001</v>
      </c>
      <c r="WE18" s="188">
        <v>5861054.7599999998</v>
      </c>
      <c r="WF18" s="188">
        <v>12190977.810000001</v>
      </c>
      <c r="WG18" s="188">
        <v>19807806.420000002</v>
      </c>
      <c r="WH18" s="188">
        <v>29473722.120000001</v>
      </c>
      <c r="WI18" s="188">
        <v>13500243.5</v>
      </c>
      <c r="WJ18" s="188">
        <v>17646962.129999999</v>
      </c>
      <c r="WK18" s="188">
        <v>10543277.699999999</v>
      </c>
      <c r="WL18" s="188">
        <v>35718613.030000001</v>
      </c>
      <c r="WM18" s="188">
        <v>12033621.439999999</v>
      </c>
      <c r="WN18" s="188">
        <v>20945998.079999998</v>
      </c>
      <c r="WO18" s="188">
        <v>48046084.32</v>
      </c>
      <c r="WP18" s="188">
        <v>14278418.720000001</v>
      </c>
      <c r="WQ18" s="188">
        <v>14042873.539999999</v>
      </c>
      <c r="WR18" s="188">
        <v>17017799.600000001</v>
      </c>
      <c r="WS18" s="188">
        <v>6677374.9800000004</v>
      </c>
      <c r="WT18" s="188">
        <v>22199966.170000002</v>
      </c>
      <c r="WU18" s="188">
        <v>74248189.620000005</v>
      </c>
      <c r="WV18" s="188">
        <v>10010175.25</v>
      </c>
      <c r="WW18" s="188">
        <v>6318461.8099999996</v>
      </c>
      <c r="WX18" s="188">
        <v>5867976.9800000004</v>
      </c>
      <c r="WY18" s="188">
        <v>5040403.0599999996</v>
      </c>
      <c r="WZ18" s="188">
        <v>5660205.3499999996</v>
      </c>
      <c r="XA18" s="188">
        <v>5755656.4400000004</v>
      </c>
      <c r="XB18" s="188">
        <v>7907529.8499999996</v>
      </c>
      <c r="XC18" s="188">
        <v>44769873.520000003</v>
      </c>
      <c r="XD18" s="188">
        <v>4727805.6900000004</v>
      </c>
      <c r="XE18" s="188">
        <v>3835002.95</v>
      </c>
      <c r="XF18" s="188">
        <v>2946275.79</v>
      </c>
      <c r="XG18" s="188">
        <v>3562200.5</v>
      </c>
      <c r="XH18" s="188">
        <v>546868655.63999999</v>
      </c>
      <c r="XI18" s="188">
        <v>12830680.720000001</v>
      </c>
      <c r="XJ18" s="188">
        <v>13521006.83</v>
      </c>
      <c r="XK18" s="188">
        <v>73163326.280000001</v>
      </c>
      <c r="XL18" s="188">
        <v>12312751.92</v>
      </c>
      <c r="XM18" s="188">
        <v>17283246.719999999</v>
      </c>
      <c r="XN18" s="188">
        <v>24989585.129999999</v>
      </c>
      <c r="XO18" s="188">
        <v>10577307.57</v>
      </c>
      <c r="XP18" s="188">
        <v>8858437.8000000007</v>
      </c>
      <c r="XQ18" s="188">
        <v>24906394.82</v>
      </c>
      <c r="XR18" s="188">
        <v>18833064.93</v>
      </c>
      <c r="XS18" s="188">
        <v>6370719.1500000004</v>
      </c>
      <c r="XT18" s="188">
        <v>6009270.7999999998</v>
      </c>
      <c r="XU18" s="188">
        <v>8509949.8200000003</v>
      </c>
      <c r="XV18" s="188">
        <v>7459587.5</v>
      </c>
      <c r="XW18" s="188">
        <v>4393529.46</v>
      </c>
      <c r="XX18" s="188">
        <v>4895500.91</v>
      </c>
      <c r="XY18" s="188">
        <v>4402334.32</v>
      </c>
      <c r="XZ18" s="188">
        <v>5027537.72</v>
      </c>
      <c r="YA18" s="188">
        <v>5513805.7699999996</v>
      </c>
      <c r="YB18" s="188">
        <v>6223867.7800000003</v>
      </c>
      <c r="YC18" s="188">
        <v>4923441.7300000004</v>
      </c>
      <c r="YD18" s="188">
        <v>3987181.74</v>
      </c>
      <c r="YE18" s="188">
        <v>362408481.55000001</v>
      </c>
      <c r="YF18" s="188">
        <v>10602688.029999999</v>
      </c>
      <c r="YG18" s="188">
        <v>22382605.960000001</v>
      </c>
      <c r="YH18" s="188">
        <v>8762819.7100000009</v>
      </c>
      <c r="YI18" s="188">
        <v>51442810.579999998</v>
      </c>
      <c r="YJ18" s="188">
        <v>8548661.5199999996</v>
      </c>
      <c r="YK18" s="188">
        <v>19412081.629999999</v>
      </c>
      <c r="YL18" s="188">
        <v>5405733.3899999997</v>
      </c>
      <c r="YM18" s="188">
        <v>27958089.98</v>
      </c>
      <c r="YN18" s="188">
        <v>23213844.940000001</v>
      </c>
      <c r="YO18" s="188">
        <v>12366193.289999999</v>
      </c>
      <c r="YP18" s="188">
        <v>6809825.9699999997</v>
      </c>
      <c r="YQ18" s="188">
        <v>7677633.0999999996</v>
      </c>
      <c r="YR18" s="188">
        <v>7371269.6299999999</v>
      </c>
      <c r="YS18" s="188">
        <v>4200703.1500000004</v>
      </c>
      <c r="YT18" s="188">
        <v>4151036.47</v>
      </c>
      <c r="YU18" s="188">
        <v>6212766.6200000001</v>
      </c>
      <c r="YV18" s="188">
        <v>107034450.23999999</v>
      </c>
      <c r="YW18" s="188">
        <v>5607429.7000000002</v>
      </c>
      <c r="YX18" s="188">
        <v>5540526.46</v>
      </c>
      <c r="YY18" s="188">
        <v>4754689.97</v>
      </c>
      <c r="YZ18" s="188">
        <v>8833956.4299999997</v>
      </c>
      <c r="ZA18" s="188">
        <v>2820393.2</v>
      </c>
      <c r="ZB18" s="188">
        <v>4020199.36</v>
      </c>
      <c r="ZC18" s="188">
        <v>120217608.84999999</v>
      </c>
      <c r="ZD18" s="188">
        <v>4754063.1900000004</v>
      </c>
      <c r="ZE18" s="188">
        <v>8681780.6199999992</v>
      </c>
      <c r="ZF18" s="188">
        <v>10723820.5</v>
      </c>
      <c r="ZG18" s="188">
        <v>5001877.1900000004</v>
      </c>
      <c r="ZH18" s="188">
        <v>6706069.3600000003</v>
      </c>
      <c r="ZI18" s="188">
        <v>3367376.27</v>
      </c>
      <c r="ZJ18" s="188">
        <v>5159115.76</v>
      </c>
      <c r="ZK18" s="188">
        <v>27959547.48</v>
      </c>
      <c r="ZL18" s="188">
        <v>292714649.13</v>
      </c>
      <c r="ZM18" s="188">
        <v>6021201.0099999998</v>
      </c>
      <c r="ZN18" s="188">
        <v>24408135.75</v>
      </c>
      <c r="ZO18" s="188">
        <v>52157359.200000003</v>
      </c>
      <c r="ZP18" s="188">
        <v>28018258.050000001</v>
      </c>
      <c r="ZQ18" s="188">
        <v>6394083.1399999997</v>
      </c>
      <c r="ZR18" s="188">
        <v>10151464.310000001</v>
      </c>
      <c r="ZS18" s="188">
        <v>18943099.59</v>
      </c>
      <c r="ZT18" s="188">
        <v>21365980.59</v>
      </c>
      <c r="ZU18" s="188">
        <v>25295699.640000001</v>
      </c>
      <c r="ZV18" s="188">
        <v>2618414.56</v>
      </c>
      <c r="ZW18" s="188">
        <v>6950923.5499999998</v>
      </c>
      <c r="ZX18" s="188">
        <v>6715502.5199999996</v>
      </c>
      <c r="ZY18" s="188">
        <v>11476121.460000001</v>
      </c>
      <c r="ZZ18" s="188">
        <v>5308311.84</v>
      </c>
      <c r="AAA18" s="188">
        <v>7405818.96</v>
      </c>
      <c r="AAB18" s="188">
        <v>8362941.2699999996</v>
      </c>
      <c r="AAC18" s="188">
        <v>2152105.08</v>
      </c>
      <c r="AAD18" s="188">
        <v>8881289.9800000004</v>
      </c>
      <c r="AAE18" s="188">
        <v>5176814.45</v>
      </c>
      <c r="AAF18" s="188">
        <v>3358036.81</v>
      </c>
      <c r="AAG18" s="188">
        <v>4332696.58</v>
      </c>
      <c r="AAH18" s="188">
        <v>101896441.39</v>
      </c>
      <c r="AAI18" s="188">
        <v>6157250.1200000001</v>
      </c>
      <c r="AAJ18" s="188">
        <v>7490413.25</v>
      </c>
      <c r="AAK18" s="188">
        <v>5605317.46</v>
      </c>
      <c r="AAL18" s="188">
        <v>4979281.62</v>
      </c>
      <c r="AAM18" s="188">
        <v>14146424.380000001</v>
      </c>
      <c r="AAN18" s="188">
        <v>6304818.0800000001</v>
      </c>
      <c r="AAO18" s="188">
        <v>722664351.17999995</v>
      </c>
      <c r="AAP18" s="188">
        <v>11702529.609999999</v>
      </c>
      <c r="AAQ18" s="188">
        <v>4827444.04</v>
      </c>
      <c r="AAR18" s="188">
        <v>20231290.050000001</v>
      </c>
      <c r="AAS18" s="188">
        <v>16261635.939999999</v>
      </c>
      <c r="AAT18" s="188">
        <v>7567509.9000000004</v>
      </c>
      <c r="AAU18" s="188">
        <v>9681453.9600000009</v>
      </c>
      <c r="AAV18" s="188">
        <v>17015591.469999999</v>
      </c>
      <c r="AAW18" s="188">
        <v>39722986.75</v>
      </c>
      <c r="AAX18" s="188">
        <v>7130758.5099999998</v>
      </c>
      <c r="AAY18" s="188">
        <v>13821090.42</v>
      </c>
      <c r="AAZ18" s="188">
        <v>64753690.670000002</v>
      </c>
      <c r="ABA18" s="188">
        <v>26698470.27</v>
      </c>
      <c r="ABB18" s="188">
        <v>3829760.8</v>
      </c>
      <c r="ABC18" s="188">
        <v>7446936.7999999998</v>
      </c>
      <c r="ABD18" s="188">
        <v>9592612.2799999993</v>
      </c>
      <c r="ABE18" s="188">
        <v>4347338.46</v>
      </c>
      <c r="ABF18" s="188">
        <v>7212043.3700000001</v>
      </c>
      <c r="ABG18" s="188">
        <v>5769441.7699999996</v>
      </c>
      <c r="ABH18" s="188">
        <v>59901078.600000001</v>
      </c>
      <c r="ABI18" s="188">
        <v>45112005.450000003</v>
      </c>
      <c r="ABJ18" s="188">
        <v>5355283.1399999997</v>
      </c>
      <c r="ABK18" s="188">
        <v>4060115.57</v>
      </c>
      <c r="ABL18" s="188">
        <v>3782860.51</v>
      </c>
      <c r="ABM18" s="188">
        <v>2574570.6</v>
      </c>
      <c r="ABN18" s="188">
        <v>3314135.93</v>
      </c>
      <c r="ABO18" s="188">
        <v>124913208.25</v>
      </c>
      <c r="ABP18" s="188">
        <v>7963242.75</v>
      </c>
      <c r="ABQ18" s="188">
        <v>5062331</v>
      </c>
      <c r="ABR18" s="188">
        <v>14553402.029999999</v>
      </c>
      <c r="ABS18" s="188">
        <v>7911845.5999999996</v>
      </c>
      <c r="ABT18" s="188">
        <v>6070637.2699999996</v>
      </c>
      <c r="ABU18" s="188">
        <v>5491864.9500000002</v>
      </c>
      <c r="ABV18" s="188">
        <v>7408832.54</v>
      </c>
      <c r="ABW18" s="188">
        <v>388229.68</v>
      </c>
      <c r="ABX18" s="188">
        <v>136419594.41</v>
      </c>
      <c r="ABY18" s="188">
        <v>3836336.59</v>
      </c>
      <c r="ABZ18" s="188">
        <v>19209196.66</v>
      </c>
      <c r="ACA18" s="188">
        <v>4364799.8</v>
      </c>
      <c r="ACB18" s="188">
        <v>3516410.22</v>
      </c>
      <c r="ACC18" s="188">
        <v>23475583.18</v>
      </c>
      <c r="ACD18" s="188">
        <v>2813801.71</v>
      </c>
      <c r="ACE18" s="188">
        <v>5042730.21</v>
      </c>
      <c r="ACF18" s="188">
        <v>3261898.44</v>
      </c>
      <c r="ACG18" s="188">
        <v>12807134.16</v>
      </c>
      <c r="ACH18" s="188">
        <v>3375590.11</v>
      </c>
      <c r="ACI18" s="188">
        <v>335604396.19999999</v>
      </c>
      <c r="ACJ18" s="188">
        <v>4910062.01</v>
      </c>
      <c r="ACK18" s="188">
        <v>9836045.5700000003</v>
      </c>
      <c r="ACL18" s="188">
        <v>14965612.84</v>
      </c>
      <c r="ACM18" s="188">
        <v>5225607.49</v>
      </c>
      <c r="ACN18" s="188">
        <v>7232137.0499999998</v>
      </c>
      <c r="ACO18" s="188">
        <v>13852313.18</v>
      </c>
      <c r="ACP18" s="188">
        <v>47464850.380000003</v>
      </c>
      <c r="ACQ18" s="188">
        <v>74709789.269999996</v>
      </c>
      <c r="ACR18" s="188">
        <v>4989232.22</v>
      </c>
      <c r="ACS18" s="188">
        <v>11178425</v>
      </c>
      <c r="ACT18" s="188">
        <v>11377680.01</v>
      </c>
      <c r="ACU18" s="188">
        <v>11380555.33</v>
      </c>
      <c r="ACV18" s="188">
        <v>40430115.18</v>
      </c>
      <c r="ACW18" s="188">
        <v>7052851.3499999996</v>
      </c>
      <c r="ACX18" s="188">
        <v>7279780.2999999998</v>
      </c>
      <c r="ACY18" s="188">
        <v>1584468</v>
      </c>
      <c r="ACZ18" s="188">
        <v>1834008.32</v>
      </c>
      <c r="ADA18" s="188">
        <v>5878670.9100000001</v>
      </c>
      <c r="ADB18" s="188">
        <v>3351084.54</v>
      </c>
      <c r="ADC18" s="188">
        <v>2978654.37</v>
      </c>
      <c r="ADD18" s="188">
        <v>3926452.39</v>
      </c>
      <c r="ADE18" s="188">
        <v>6375663</v>
      </c>
      <c r="ADF18" s="188">
        <v>51396093.710000001</v>
      </c>
      <c r="ADG18" s="188">
        <v>42496178.969999999</v>
      </c>
      <c r="ADH18" s="188">
        <v>2095507.56</v>
      </c>
      <c r="ADI18" s="188">
        <v>3661763.29</v>
      </c>
      <c r="ADJ18" s="188">
        <v>9635482.4399999995</v>
      </c>
      <c r="ADK18" s="188">
        <v>1043804.52</v>
      </c>
      <c r="ADL18" s="188">
        <v>5328583.55</v>
      </c>
      <c r="ADM18" s="188">
        <v>3914522.73</v>
      </c>
      <c r="ADN18" s="188">
        <v>5481785.2199999997</v>
      </c>
      <c r="ADO18" s="188">
        <v>246760384.59</v>
      </c>
      <c r="ADP18" s="188">
        <v>13569830.609999999</v>
      </c>
      <c r="ADQ18" s="188">
        <v>14701774.09</v>
      </c>
      <c r="ADR18" s="188">
        <v>2700170.53</v>
      </c>
      <c r="ADS18" s="188">
        <v>59913483.920000002</v>
      </c>
      <c r="ADT18" s="188">
        <v>1535178.75</v>
      </c>
      <c r="ADU18" s="188">
        <v>2160939.13</v>
      </c>
      <c r="ADV18" s="188">
        <v>4372697.53</v>
      </c>
      <c r="ADW18" s="188">
        <v>1422059.1</v>
      </c>
      <c r="ADX18" s="188">
        <v>759277.33</v>
      </c>
      <c r="ADY18" s="188">
        <v>460965642.26999998</v>
      </c>
      <c r="ADZ18" s="188">
        <v>28125687.280000001</v>
      </c>
      <c r="AEA18" s="188">
        <v>28358691.059999999</v>
      </c>
      <c r="AEB18" s="188">
        <v>6801300.7599999998</v>
      </c>
      <c r="AEC18" s="188">
        <v>6110331.75</v>
      </c>
      <c r="AED18" s="188">
        <v>16316317.48</v>
      </c>
      <c r="AEE18" s="188">
        <v>9961507.5800000001</v>
      </c>
      <c r="AEF18" s="188">
        <v>7393255.3899999997</v>
      </c>
      <c r="AEG18" s="188">
        <v>4068725.96</v>
      </c>
      <c r="AEH18" s="188">
        <v>6903173.0599999996</v>
      </c>
      <c r="AEI18" s="188">
        <v>7366359.8399999999</v>
      </c>
      <c r="AEJ18" s="188">
        <v>16119536.34</v>
      </c>
      <c r="AEK18" s="188">
        <v>6133780.6299999999</v>
      </c>
      <c r="AEL18" s="188">
        <v>7999983.9199999999</v>
      </c>
      <c r="AEM18" s="188">
        <v>14369488.119999999</v>
      </c>
      <c r="AEN18" s="188">
        <v>13146881.949999999</v>
      </c>
      <c r="AEO18" s="188">
        <v>3061693.4400000004</v>
      </c>
      <c r="AEP18" s="188">
        <v>19489103.93</v>
      </c>
      <c r="AEQ18" s="188">
        <v>3561518.76</v>
      </c>
      <c r="AER18" s="188">
        <v>12356777.380000001</v>
      </c>
      <c r="AES18" s="188">
        <v>238501889.50999999</v>
      </c>
      <c r="AET18" s="188">
        <v>17308373.289999999</v>
      </c>
      <c r="AEU18" s="188">
        <v>13063303.550000001</v>
      </c>
      <c r="AEV18" s="188">
        <v>9249171.4900000002</v>
      </c>
      <c r="AEW18" s="188">
        <v>6948518.6900000004</v>
      </c>
      <c r="AEX18" s="188">
        <v>23417370.260000002</v>
      </c>
      <c r="AEY18" s="188">
        <v>7205011.8099999996</v>
      </c>
      <c r="AEZ18" s="188">
        <v>11052448.75</v>
      </c>
      <c r="AFA18" s="188">
        <v>8157454.5700000003</v>
      </c>
      <c r="AFB18" s="188">
        <v>2388957.31</v>
      </c>
      <c r="AFC18" s="188">
        <v>84906425.290000007</v>
      </c>
      <c r="AFD18" s="188">
        <v>57287138.890000001</v>
      </c>
      <c r="AFE18" s="188">
        <v>16851973.379999999</v>
      </c>
      <c r="AFF18" s="188">
        <v>7949816.4699999997</v>
      </c>
      <c r="AFG18" s="188">
        <v>9570583.3300000001</v>
      </c>
      <c r="AFH18" s="188">
        <v>8268600.8700000001</v>
      </c>
      <c r="AFI18" s="188">
        <v>4498924.21</v>
      </c>
      <c r="AFJ18" s="188">
        <v>6974891.5300000003</v>
      </c>
      <c r="AFK18" s="188">
        <v>3646091.85</v>
      </c>
      <c r="AFL18" s="188">
        <v>5429966.2400000002</v>
      </c>
      <c r="AFM18" s="188">
        <v>4452584.43</v>
      </c>
      <c r="AFN18" s="188">
        <v>5389449.9000000004</v>
      </c>
      <c r="AFO18" s="188">
        <v>6577957.3899999997</v>
      </c>
      <c r="AFP18" s="188">
        <v>106082946.53</v>
      </c>
      <c r="AFQ18" s="188">
        <v>9014121.9600000009</v>
      </c>
      <c r="AFR18" s="188">
        <v>7566733.7800000003</v>
      </c>
      <c r="AFS18" s="188">
        <v>4118693.2399999998</v>
      </c>
      <c r="AFT18" s="188">
        <v>5054200.71</v>
      </c>
      <c r="AFU18" s="188">
        <v>2707199.5</v>
      </c>
      <c r="AFV18" s="188">
        <v>2480477.9300000002</v>
      </c>
      <c r="AFW18" s="188">
        <v>8561329.3100000005</v>
      </c>
      <c r="AFX18" s="188">
        <v>5810773.5999999996</v>
      </c>
      <c r="AFY18" s="188">
        <v>4141394.6399999997</v>
      </c>
      <c r="AFZ18" s="188">
        <v>12476724.550000001</v>
      </c>
      <c r="AGA18" s="188">
        <v>3342038.62</v>
      </c>
      <c r="AGB18" s="188">
        <v>153010414.5</v>
      </c>
      <c r="AGC18" s="188">
        <v>4708841.16</v>
      </c>
      <c r="AGD18" s="188">
        <v>7649085.9500000002</v>
      </c>
      <c r="AGE18" s="188">
        <v>6852892.6500000004</v>
      </c>
      <c r="AGF18" s="188">
        <v>21963392.469999999</v>
      </c>
      <c r="AGG18" s="188">
        <v>8265806.3799999999</v>
      </c>
      <c r="AGH18" s="188">
        <v>3228886.59</v>
      </c>
      <c r="AGI18" s="188">
        <v>6251621.29</v>
      </c>
      <c r="AGJ18" s="188">
        <v>4259412.7</v>
      </c>
      <c r="AGK18" s="188">
        <v>6193054.96</v>
      </c>
      <c r="AGL18" s="188">
        <v>4152182.55</v>
      </c>
      <c r="AGM18" s="188">
        <v>192782170.29000002</v>
      </c>
      <c r="AGN18" s="188">
        <v>18132928.260000002</v>
      </c>
      <c r="AGO18" s="188">
        <v>6343993.29</v>
      </c>
      <c r="AGP18" s="188">
        <v>3914399.4699999997</v>
      </c>
      <c r="AGQ18" s="188">
        <v>10454972.34</v>
      </c>
      <c r="AGR18" s="188">
        <v>4301174.63</v>
      </c>
      <c r="AGS18" s="188">
        <v>3061619.5100000002</v>
      </c>
      <c r="AGT18" s="188">
        <v>3342176.9099999997</v>
      </c>
      <c r="AGU18" s="188">
        <v>333709852.58999997</v>
      </c>
      <c r="AGV18" s="188">
        <v>252600667.66</v>
      </c>
      <c r="AGW18" s="188">
        <v>7778635.9800000004</v>
      </c>
      <c r="AGX18" s="188">
        <v>14474045.699999999</v>
      </c>
      <c r="AGY18" s="188">
        <v>28953306.91</v>
      </c>
      <c r="AGZ18" s="188">
        <v>11472142.029999999</v>
      </c>
      <c r="AHA18" s="188">
        <v>11378888.640000001</v>
      </c>
      <c r="AHB18" s="188">
        <v>15029067.58</v>
      </c>
      <c r="AHC18" s="188">
        <v>3698433.87</v>
      </c>
      <c r="AHD18" s="188">
        <v>8278475.6600000001</v>
      </c>
      <c r="AHE18" s="188">
        <v>17008447.780000001</v>
      </c>
      <c r="AHF18" s="188">
        <v>5701955.8899999997</v>
      </c>
      <c r="AHG18" s="188">
        <v>3913972.15</v>
      </c>
      <c r="AHH18" s="188">
        <v>5829858.6899999995</v>
      </c>
      <c r="AHI18" s="188">
        <v>3740113.15</v>
      </c>
      <c r="AHJ18" s="188">
        <v>6065064.0700000003</v>
      </c>
      <c r="AHK18" s="188">
        <v>3920264.84</v>
      </c>
      <c r="AHL18" s="188">
        <v>79435302.760000005</v>
      </c>
      <c r="AHM18" s="188">
        <v>4184616.33</v>
      </c>
      <c r="AHN18" s="188">
        <v>4802517.29</v>
      </c>
      <c r="AHO18" s="188">
        <v>3417584.82</v>
      </c>
      <c r="AHP18" s="188">
        <v>13957374.779999999</v>
      </c>
      <c r="AHQ18" s="222">
        <v>3899109.74</v>
      </c>
      <c r="AHR18" s="262">
        <v>3612458.34</v>
      </c>
      <c r="AHS18" s="222">
        <v>28753737348.939857</v>
      </c>
      <c r="AHT18" s="184" t="b">
        <f t="shared" si="0"/>
        <v>1</v>
      </c>
      <c r="AHU18" s="184" t="s">
        <v>19</v>
      </c>
    </row>
    <row r="19" spans="1:905" ht="23.5" customHeight="1">
      <c r="B19" s="183" t="s">
        <v>21</v>
      </c>
      <c r="C19" s="184" t="s">
        <v>22</v>
      </c>
      <c r="D19" s="188">
        <v>227495753.72</v>
      </c>
      <c r="E19" s="188">
        <v>2740511.15</v>
      </c>
      <c r="F19" s="188">
        <v>4359038.58</v>
      </c>
      <c r="G19" s="188">
        <v>911753.26</v>
      </c>
      <c r="H19" s="188">
        <v>18379151.940000001</v>
      </c>
      <c r="I19" s="188">
        <v>1957649.85</v>
      </c>
      <c r="J19" s="188">
        <v>11951661.109999999</v>
      </c>
      <c r="K19" s="188">
        <v>2532665.79</v>
      </c>
      <c r="L19" s="188">
        <v>3267628.74</v>
      </c>
      <c r="M19" s="188">
        <v>2269668.65</v>
      </c>
      <c r="N19" s="188">
        <v>1572997.71</v>
      </c>
      <c r="O19" s="188">
        <v>1447397.43</v>
      </c>
      <c r="P19" s="188">
        <v>2981245.95</v>
      </c>
      <c r="Q19" s="188">
        <v>1370937.44</v>
      </c>
      <c r="R19" s="188">
        <v>1615804.48</v>
      </c>
      <c r="S19" s="188">
        <v>5624044.1299999999</v>
      </c>
      <c r="T19" s="188">
        <v>2551721.37</v>
      </c>
      <c r="U19" s="188">
        <v>444034.44</v>
      </c>
      <c r="V19" s="188">
        <v>172778862.95000002</v>
      </c>
      <c r="W19" s="188">
        <v>27451935.960000001</v>
      </c>
      <c r="X19" s="188">
        <v>2705480.46</v>
      </c>
      <c r="Y19" s="188">
        <v>4179050.49</v>
      </c>
      <c r="Z19" s="188">
        <v>2688093.93</v>
      </c>
      <c r="AA19" s="188">
        <v>2778077.67</v>
      </c>
      <c r="AB19" s="188">
        <v>806804.77</v>
      </c>
      <c r="AC19" s="188">
        <v>28050298.990000002</v>
      </c>
      <c r="AD19" s="188">
        <v>3793952</v>
      </c>
      <c r="AE19" s="188">
        <v>1990325.1900000002</v>
      </c>
      <c r="AF19" s="188">
        <v>15087811.1</v>
      </c>
      <c r="AG19" s="188">
        <v>3666668.68</v>
      </c>
      <c r="AH19" s="188">
        <v>26165398.550000001</v>
      </c>
      <c r="AI19" s="188">
        <v>4353781.8899999997</v>
      </c>
      <c r="AJ19" s="188">
        <v>1867502.74</v>
      </c>
      <c r="AK19" s="188">
        <v>1343845.7</v>
      </c>
      <c r="AL19" s="188">
        <v>2337868.69</v>
      </c>
      <c r="AM19" s="188">
        <v>2225206.6</v>
      </c>
      <c r="AN19" s="188">
        <v>1018231.48</v>
      </c>
      <c r="AO19" s="188">
        <v>1515826.52</v>
      </c>
      <c r="AP19" s="188">
        <v>818451.6</v>
      </c>
      <c r="AQ19" s="188">
        <v>956832.9</v>
      </c>
      <c r="AR19" s="188">
        <v>868561.26</v>
      </c>
      <c r="AS19" s="188">
        <v>593287.08000000007</v>
      </c>
      <c r="AT19" s="188">
        <v>95737675.909999996</v>
      </c>
      <c r="AU19" s="188">
        <v>752139.84</v>
      </c>
      <c r="AV19" s="188">
        <v>590793.11</v>
      </c>
      <c r="AW19" s="188">
        <v>414512.13</v>
      </c>
      <c r="AX19" s="188">
        <v>2490054.73</v>
      </c>
      <c r="AY19" s="188">
        <v>3314510.98</v>
      </c>
      <c r="AZ19" s="188">
        <v>832136.48</v>
      </c>
      <c r="BA19" s="188">
        <v>1218404.3899999999</v>
      </c>
      <c r="BB19" s="188">
        <v>575181.28999999992</v>
      </c>
      <c r="BC19" s="188">
        <v>615502.47</v>
      </c>
      <c r="BD19" s="188">
        <v>719307.61</v>
      </c>
      <c r="BE19" s="188">
        <v>476393.71</v>
      </c>
      <c r="BF19" s="188">
        <v>12093009.219999999</v>
      </c>
      <c r="BG19" s="188">
        <v>406626.35000000003</v>
      </c>
      <c r="BH19" s="188">
        <v>524963.34</v>
      </c>
      <c r="BI19" s="188">
        <v>45330621.939999998</v>
      </c>
      <c r="BJ19" s="188">
        <v>34727989.920000002</v>
      </c>
      <c r="BK19" s="188">
        <v>2698348.64</v>
      </c>
      <c r="BL19" s="188">
        <v>1041152.11</v>
      </c>
      <c r="BM19" s="188">
        <v>2186357.0799999996</v>
      </c>
      <c r="BN19" s="188">
        <v>2928730.67</v>
      </c>
      <c r="BO19" s="188">
        <v>1880419.0699999998</v>
      </c>
      <c r="BP19" s="188">
        <v>367680.58</v>
      </c>
      <c r="BQ19" s="188">
        <v>188743.61</v>
      </c>
      <c r="BR19" s="188">
        <v>89773142.429999992</v>
      </c>
      <c r="BS19" s="188">
        <v>1674307.4000000001</v>
      </c>
      <c r="BT19" s="188">
        <v>2335178.36</v>
      </c>
      <c r="BU19" s="188">
        <v>2170165.2999999998</v>
      </c>
      <c r="BV19" s="188">
        <v>1387657.71</v>
      </c>
      <c r="BW19" s="188">
        <v>1338747.8</v>
      </c>
      <c r="BX19" s="188">
        <v>1036102.4700000001</v>
      </c>
      <c r="BY19" s="188">
        <v>1968967.2299999997</v>
      </c>
      <c r="BZ19" s="188">
        <v>19937545.940000001</v>
      </c>
      <c r="CA19" s="188">
        <v>1983864.5999999999</v>
      </c>
      <c r="CB19" s="188">
        <v>3213947.57</v>
      </c>
      <c r="CC19" s="188">
        <v>6612816.04</v>
      </c>
      <c r="CD19" s="188">
        <v>993007.62</v>
      </c>
      <c r="CE19" s="188">
        <v>1131724.28</v>
      </c>
      <c r="CF19" s="188">
        <v>793700.45</v>
      </c>
      <c r="CG19" s="188">
        <v>305049120.13999999</v>
      </c>
      <c r="CH19" s="188">
        <v>2881959.69</v>
      </c>
      <c r="CI19" s="188">
        <v>15892038.370000001</v>
      </c>
      <c r="CJ19" s="188">
        <v>1296418.6499999999</v>
      </c>
      <c r="CK19" s="188">
        <v>1955667.48</v>
      </c>
      <c r="CL19" s="188">
        <v>1522730.95</v>
      </c>
      <c r="CM19" s="188">
        <v>1827483.35</v>
      </c>
      <c r="CN19" s="188">
        <v>4293621.91</v>
      </c>
      <c r="CO19" s="188">
        <v>428935.99</v>
      </c>
      <c r="CP19" s="188">
        <v>1215137.55</v>
      </c>
      <c r="CQ19" s="188">
        <v>1444222.84</v>
      </c>
      <c r="CR19" s="188">
        <v>2175705.41</v>
      </c>
      <c r="CS19" s="188">
        <v>1359803.26</v>
      </c>
      <c r="CT19" s="188">
        <v>79743692.75999999</v>
      </c>
      <c r="CU19" s="188">
        <v>1220768.8400000001</v>
      </c>
      <c r="CV19" s="188">
        <v>1660110.43</v>
      </c>
      <c r="CW19" s="188">
        <v>4335411.55</v>
      </c>
      <c r="CX19" s="188">
        <v>614351.09</v>
      </c>
      <c r="CY19" s="188">
        <v>3762888.3800000004</v>
      </c>
      <c r="CZ19" s="188">
        <v>1416375.75</v>
      </c>
      <c r="DA19" s="188">
        <v>917775.06</v>
      </c>
      <c r="DB19" s="188">
        <v>60478777.739999995</v>
      </c>
      <c r="DC19" s="188">
        <v>46798917.729999997</v>
      </c>
      <c r="DD19" s="188">
        <v>3353553.62</v>
      </c>
      <c r="DE19" s="188">
        <v>1719369.2400000002</v>
      </c>
      <c r="DF19" s="188">
        <v>4998344.55</v>
      </c>
      <c r="DG19" s="188">
        <v>3122120.77</v>
      </c>
      <c r="DH19" s="188">
        <v>4514004.33</v>
      </c>
      <c r="DI19" s="188">
        <v>7286404.9700000007</v>
      </c>
      <c r="DJ19" s="188">
        <v>1536601.42</v>
      </c>
      <c r="DK19" s="188">
        <v>338311543.13999999</v>
      </c>
      <c r="DL19" s="188">
        <v>1792278.68</v>
      </c>
      <c r="DM19" s="188">
        <v>3870179.12</v>
      </c>
      <c r="DN19" s="188">
        <v>5595471.6299999999</v>
      </c>
      <c r="DO19" s="188">
        <v>2932146.46</v>
      </c>
      <c r="DP19" s="188">
        <v>2158886.0300000003</v>
      </c>
      <c r="DQ19" s="188">
        <v>7433086.6699999999</v>
      </c>
      <c r="DR19" s="188">
        <v>3373936.35</v>
      </c>
      <c r="DS19" s="188">
        <v>8792913.3699999992</v>
      </c>
      <c r="DT19" s="188">
        <v>84120864.280000001</v>
      </c>
      <c r="DU19" s="188">
        <v>3927707.18</v>
      </c>
      <c r="DV19" s="188">
        <v>13097440.720000001</v>
      </c>
      <c r="DW19" s="188">
        <v>23858492.700000003</v>
      </c>
      <c r="DX19" s="188">
        <v>4604952.42</v>
      </c>
      <c r="DY19" s="188">
        <v>7428018.21</v>
      </c>
      <c r="DZ19" s="188">
        <v>3149420.37</v>
      </c>
      <c r="EA19" s="188">
        <v>1023940.77</v>
      </c>
      <c r="EB19" s="188">
        <v>2283602.9900000002</v>
      </c>
      <c r="EC19" s="188">
        <v>3448184.3000000003</v>
      </c>
      <c r="ED19" s="188">
        <v>4528355.79</v>
      </c>
      <c r="EE19" s="188">
        <v>39486328.719999999</v>
      </c>
      <c r="EF19" s="188">
        <v>28090382.339999996</v>
      </c>
      <c r="EG19" s="188">
        <v>2693176.66</v>
      </c>
      <c r="EH19" s="188">
        <v>2455443.35</v>
      </c>
      <c r="EI19" s="188">
        <v>3166973.57</v>
      </c>
      <c r="EJ19" s="188">
        <v>3700914.35</v>
      </c>
      <c r="EK19" s="188">
        <v>5075207.91</v>
      </c>
      <c r="EL19" s="188">
        <v>1584559.66</v>
      </c>
      <c r="EM19" s="188">
        <v>2600429.67</v>
      </c>
      <c r="EN19" s="188">
        <v>122941826.45</v>
      </c>
      <c r="EO19" s="188">
        <v>1422645.37</v>
      </c>
      <c r="EP19" s="188">
        <v>1589062.12</v>
      </c>
      <c r="EQ19" s="188">
        <v>2111010.63</v>
      </c>
      <c r="ER19" s="188">
        <v>941362.92</v>
      </c>
      <c r="ES19" s="188">
        <v>481573.59</v>
      </c>
      <c r="ET19" s="188">
        <v>3750083.86</v>
      </c>
      <c r="EU19" s="188">
        <v>1887420.7</v>
      </c>
      <c r="EV19" s="188">
        <v>1230358.52</v>
      </c>
      <c r="EW19" s="188">
        <v>101919280.33</v>
      </c>
      <c r="EX19" s="188">
        <v>968604.87</v>
      </c>
      <c r="EY19" s="188">
        <v>1560110.72</v>
      </c>
      <c r="EZ19" s="188">
        <v>5549914.1200000001</v>
      </c>
      <c r="FA19" s="188">
        <v>5803496.54</v>
      </c>
      <c r="FB19" s="188">
        <v>4883561.63</v>
      </c>
      <c r="FC19" s="188">
        <v>3400422.79</v>
      </c>
      <c r="FD19" s="188">
        <v>3006385.9299999997</v>
      </c>
      <c r="FE19" s="188">
        <v>2822147.79</v>
      </c>
      <c r="FF19" s="188">
        <v>1583345.37</v>
      </c>
      <c r="FG19" s="188">
        <v>1789294.02</v>
      </c>
      <c r="FH19" s="188">
        <v>1153104.1199999999</v>
      </c>
      <c r="FI19" s="188">
        <v>31975157.129999999</v>
      </c>
      <c r="FJ19" s="188">
        <v>1429222.55</v>
      </c>
      <c r="FK19" s="188">
        <v>1073819.96</v>
      </c>
      <c r="FL19" s="188">
        <v>1167650.78</v>
      </c>
      <c r="FM19" s="188">
        <v>2035553.09</v>
      </c>
      <c r="FN19" s="188">
        <v>2472883.84</v>
      </c>
      <c r="FO19" s="188">
        <v>1026742.95</v>
      </c>
      <c r="FP19" s="188">
        <v>175030.63</v>
      </c>
      <c r="FQ19" s="188">
        <v>214168773.22</v>
      </c>
      <c r="FR19" s="188">
        <v>1699623.8</v>
      </c>
      <c r="FS19" s="188">
        <v>5609643.0800000001</v>
      </c>
      <c r="FT19" s="188">
        <v>2508967.9000000004</v>
      </c>
      <c r="FU19" s="188">
        <v>5072429.25</v>
      </c>
      <c r="FV19" s="188">
        <v>1475695.65</v>
      </c>
      <c r="FW19" s="188">
        <v>4859483.1800000006</v>
      </c>
      <c r="FX19" s="188">
        <v>2323311.12</v>
      </c>
      <c r="FY19" s="188">
        <v>2466008.2799999998</v>
      </c>
      <c r="FZ19" s="188">
        <v>2424475.59</v>
      </c>
      <c r="GA19" s="188">
        <v>11017510.18</v>
      </c>
      <c r="GB19" s="188">
        <v>2387233.75</v>
      </c>
      <c r="GC19" s="188">
        <v>1851591.4000000001</v>
      </c>
      <c r="GD19" s="188">
        <v>757075.73</v>
      </c>
      <c r="GE19" s="188">
        <v>57943156.569999993</v>
      </c>
      <c r="GF19" s="188">
        <v>1726412.9700000002</v>
      </c>
      <c r="GG19" s="188">
        <v>1413697.41</v>
      </c>
      <c r="GH19" s="188">
        <v>12581673.969999999</v>
      </c>
      <c r="GI19" s="188">
        <v>2025393.79</v>
      </c>
      <c r="GJ19" s="188">
        <v>1628761.7</v>
      </c>
      <c r="GK19" s="188">
        <v>1528535.78</v>
      </c>
      <c r="GL19" s="188">
        <v>9954129.1099999994</v>
      </c>
      <c r="GM19" s="188">
        <v>1278978.71</v>
      </c>
      <c r="GN19" s="188">
        <v>553536.31000000006</v>
      </c>
      <c r="GO19" s="188">
        <v>685345.19</v>
      </c>
      <c r="GP19" s="188">
        <v>736455.47</v>
      </c>
      <c r="GQ19" s="188">
        <v>47044947.350000001</v>
      </c>
      <c r="GR19" s="188">
        <v>2801992.76</v>
      </c>
      <c r="GS19" s="188">
        <v>1006879.68</v>
      </c>
      <c r="GT19" s="188">
        <v>4431741.74</v>
      </c>
      <c r="GU19" s="188">
        <v>535750.75</v>
      </c>
      <c r="GV19" s="188">
        <v>2110308</v>
      </c>
      <c r="GW19" s="188">
        <v>2236639.5</v>
      </c>
      <c r="GX19" s="188">
        <v>1517960.3599999999</v>
      </c>
      <c r="GY19" s="188">
        <v>43038016.149999999</v>
      </c>
      <c r="GZ19" s="188">
        <v>851966.14</v>
      </c>
      <c r="HA19" s="188">
        <v>2096245.54</v>
      </c>
      <c r="HB19" s="188">
        <v>1789754.22</v>
      </c>
      <c r="HC19" s="188">
        <v>147737544.75</v>
      </c>
      <c r="HD19" s="188">
        <v>2769127.22</v>
      </c>
      <c r="HE19" s="188">
        <v>7902597.2300000004</v>
      </c>
      <c r="HF19" s="188">
        <v>12306773.040000001</v>
      </c>
      <c r="HG19" s="188">
        <v>3912619.6100000003</v>
      </c>
      <c r="HH19" s="188">
        <v>8335713.1000000006</v>
      </c>
      <c r="HI19" s="188">
        <v>653249.75</v>
      </c>
      <c r="HJ19" s="188">
        <v>77465519.460000008</v>
      </c>
      <c r="HK19" s="188">
        <v>3936303.16</v>
      </c>
      <c r="HL19" s="188">
        <v>10242349.970000001</v>
      </c>
      <c r="HM19" s="188">
        <v>3316211.05</v>
      </c>
      <c r="HN19" s="188">
        <v>1879697.1400000001</v>
      </c>
      <c r="HO19" s="188">
        <v>1558162.37</v>
      </c>
      <c r="HP19" s="188">
        <v>6126557.71</v>
      </c>
      <c r="HQ19" s="188">
        <v>1067287.58</v>
      </c>
      <c r="HR19" s="188">
        <v>96470685.629999995</v>
      </c>
      <c r="HS19" s="188">
        <v>24171772.850000001</v>
      </c>
      <c r="HT19" s="188">
        <v>2422312.0699999998</v>
      </c>
      <c r="HU19" s="188">
        <v>1364165.91</v>
      </c>
      <c r="HV19" s="188">
        <v>1190270.8500000001</v>
      </c>
      <c r="HW19" s="188">
        <v>777908.8</v>
      </c>
      <c r="HX19" s="188">
        <v>5200669.05</v>
      </c>
      <c r="HY19" s="188">
        <v>1896890.54</v>
      </c>
      <c r="HZ19" s="188">
        <v>936579.21</v>
      </c>
      <c r="IA19" s="188">
        <v>1447748.76</v>
      </c>
      <c r="IB19" s="188">
        <v>1383086.61</v>
      </c>
      <c r="IC19" s="188">
        <v>3682504.66</v>
      </c>
      <c r="ID19" s="188">
        <v>371602.3</v>
      </c>
      <c r="IE19" s="188">
        <v>2625221.7799999998</v>
      </c>
      <c r="IF19" s="188">
        <v>1503744.68</v>
      </c>
      <c r="IG19" s="188">
        <v>531732.51</v>
      </c>
      <c r="IH19" s="188">
        <v>88007502.599999994</v>
      </c>
      <c r="II19" s="188">
        <v>16438367.370000001</v>
      </c>
      <c r="IJ19" s="188">
        <v>3484609.1</v>
      </c>
      <c r="IK19" s="188">
        <v>10898244.810000001</v>
      </c>
      <c r="IL19" s="188">
        <v>14825816.560000001</v>
      </c>
      <c r="IM19" s="188">
        <v>2429056.54</v>
      </c>
      <c r="IN19" s="188">
        <v>1507980.52</v>
      </c>
      <c r="IO19" s="188">
        <v>1428152.75</v>
      </c>
      <c r="IP19" s="188">
        <v>1182037.8799999999</v>
      </c>
      <c r="IQ19" s="188">
        <v>1873186.8</v>
      </c>
      <c r="IR19" s="188">
        <v>1275496.08</v>
      </c>
      <c r="IS19" s="188">
        <v>185628150.53999999</v>
      </c>
      <c r="IT19" s="188">
        <v>28569209.699999999</v>
      </c>
      <c r="IU19" s="188">
        <v>5525379.0499999998</v>
      </c>
      <c r="IV19" s="188">
        <v>2249063.41</v>
      </c>
      <c r="IW19" s="188">
        <v>1932440.64</v>
      </c>
      <c r="IX19" s="188">
        <v>821865.54</v>
      </c>
      <c r="IY19" s="188">
        <v>2131967.6195999999</v>
      </c>
      <c r="IZ19" s="188">
        <v>704584.65</v>
      </c>
      <c r="JA19" s="188">
        <v>982834.08</v>
      </c>
      <c r="JB19" s="188">
        <v>1640486.27</v>
      </c>
      <c r="JC19" s="188">
        <v>2605799.6999999997</v>
      </c>
      <c r="JD19" s="188">
        <v>1252726.1299999999</v>
      </c>
      <c r="JE19" s="188">
        <v>28747952.09</v>
      </c>
      <c r="JF19" s="188">
        <v>6414195.6799999997</v>
      </c>
      <c r="JG19" s="188">
        <v>1244469.6000000001</v>
      </c>
      <c r="JH19" s="188">
        <v>979009.06</v>
      </c>
      <c r="JI19" s="188">
        <v>1081810.07</v>
      </c>
      <c r="JJ19" s="188">
        <v>775532.55</v>
      </c>
      <c r="JK19" s="188">
        <v>43033311.920000002</v>
      </c>
      <c r="JL19" s="188">
        <v>902272.61</v>
      </c>
      <c r="JM19" s="188">
        <v>1672596.06</v>
      </c>
      <c r="JN19" s="188">
        <v>3818249.89</v>
      </c>
      <c r="JO19" s="188">
        <v>1326189.21</v>
      </c>
      <c r="JP19" s="188">
        <v>3566115.68</v>
      </c>
      <c r="JQ19" s="188">
        <v>882176.2</v>
      </c>
      <c r="JR19" s="188">
        <v>80949199.86999999</v>
      </c>
      <c r="JS19" s="188">
        <v>28552332.069999997</v>
      </c>
      <c r="JT19" s="188">
        <v>2164617.02</v>
      </c>
      <c r="JU19" s="188">
        <v>1064224.29</v>
      </c>
      <c r="JV19" s="188">
        <v>4651471.45</v>
      </c>
      <c r="JW19" s="188">
        <v>865856.5</v>
      </c>
      <c r="JX19" s="188">
        <v>10609749.720000001</v>
      </c>
      <c r="JY19" s="188">
        <v>7186320.71</v>
      </c>
      <c r="JZ19" s="188">
        <v>1170371.06</v>
      </c>
      <c r="KA19" s="188">
        <v>4075083.35</v>
      </c>
      <c r="KB19" s="188">
        <v>2190042.67</v>
      </c>
      <c r="KC19" s="188">
        <v>2494523.96</v>
      </c>
      <c r="KD19" s="188">
        <v>764278.75</v>
      </c>
      <c r="KE19" s="188">
        <v>259988.1</v>
      </c>
      <c r="KF19" s="188">
        <v>1185880.6299999999</v>
      </c>
      <c r="KG19" s="188">
        <v>1228961.6399999999</v>
      </c>
      <c r="KH19" s="188">
        <v>178138614.71999997</v>
      </c>
      <c r="KI19" s="188">
        <v>8011840.2800000003</v>
      </c>
      <c r="KJ19" s="188">
        <v>3478917.06</v>
      </c>
      <c r="KK19" s="188">
        <v>1637407.57</v>
      </c>
      <c r="KL19" s="188">
        <v>8251796.7000000002</v>
      </c>
      <c r="KM19" s="188">
        <v>3001329.91</v>
      </c>
      <c r="KN19" s="188">
        <v>31434282.030000001</v>
      </c>
      <c r="KO19" s="188">
        <v>1542860.95</v>
      </c>
      <c r="KP19" s="188">
        <v>1428176.76</v>
      </c>
      <c r="KQ19" s="188">
        <v>35044526.259999998</v>
      </c>
      <c r="KR19" s="188">
        <v>1707324.78</v>
      </c>
      <c r="KS19" s="188">
        <v>2590991.9899999998</v>
      </c>
      <c r="KT19" s="188">
        <v>17935428.199999999</v>
      </c>
      <c r="KU19" s="188">
        <v>1254565.6299999999</v>
      </c>
      <c r="KV19" s="188">
        <v>3244483.44</v>
      </c>
      <c r="KW19" s="188">
        <v>70459654.5</v>
      </c>
      <c r="KX19" s="188">
        <v>4674321.5</v>
      </c>
      <c r="KY19" s="188">
        <v>50076498.75</v>
      </c>
      <c r="KZ19" s="188">
        <v>2319136.23</v>
      </c>
      <c r="LA19" s="188">
        <v>1122821.3700000001</v>
      </c>
      <c r="LB19" s="188">
        <v>3640328.1</v>
      </c>
      <c r="LC19" s="188">
        <v>2826304.59</v>
      </c>
      <c r="LD19" s="188">
        <v>1418933.72</v>
      </c>
      <c r="LE19" s="188">
        <v>1439299.34</v>
      </c>
      <c r="LF19" s="188">
        <v>1525436.07</v>
      </c>
      <c r="LG19" s="188">
        <v>152085376.73000002</v>
      </c>
      <c r="LH19" s="188">
        <v>16835746.23</v>
      </c>
      <c r="LI19" s="188">
        <v>35106928.089999996</v>
      </c>
      <c r="LJ19" s="188">
        <v>26986468.52</v>
      </c>
      <c r="LK19" s="188">
        <v>4467859.5</v>
      </c>
      <c r="LL19" s="188">
        <v>1777387.57</v>
      </c>
      <c r="LM19" s="188">
        <v>917298.26</v>
      </c>
      <c r="LN19" s="188">
        <v>2143156.48</v>
      </c>
      <c r="LO19" s="188">
        <v>2013416.86</v>
      </c>
      <c r="LP19" s="188">
        <v>4023744.5700000003</v>
      </c>
      <c r="LQ19" s="188">
        <v>1168190.52</v>
      </c>
      <c r="LR19" s="188">
        <v>37910017.75</v>
      </c>
      <c r="LS19" s="188">
        <v>1962041.85</v>
      </c>
      <c r="LT19" s="188">
        <v>838850.27</v>
      </c>
      <c r="LU19" s="188">
        <v>135677237.22</v>
      </c>
      <c r="LV19" s="188">
        <v>53709979.449999996</v>
      </c>
      <c r="LW19" s="188">
        <v>134200470.39999999</v>
      </c>
      <c r="LX19" s="188">
        <v>19856969.760000002</v>
      </c>
      <c r="LY19" s="188">
        <v>7823766.7300000004</v>
      </c>
      <c r="LZ19" s="188">
        <v>5917778.2699999996</v>
      </c>
      <c r="MA19" s="188">
        <v>2645726.37</v>
      </c>
      <c r="MB19" s="188">
        <v>2175667</v>
      </c>
      <c r="MC19" s="188">
        <v>3364125.88</v>
      </c>
      <c r="MD19" s="188">
        <v>7441438.8899999997</v>
      </c>
      <c r="ME19" s="188">
        <v>17012813.210000001</v>
      </c>
      <c r="MF19" s="188">
        <v>1740586.45</v>
      </c>
      <c r="MG19" s="188">
        <v>158638796.34</v>
      </c>
      <c r="MH19" s="188">
        <v>2758549.02</v>
      </c>
      <c r="MI19" s="188">
        <v>1631336.9100000001</v>
      </c>
      <c r="MJ19" s="188">
        <v>1289892.8400000001</v>
      </c>
      <c r="MK19" s="188">
        <v>1056289.68</v>
      </c>
      <c r="ML19" s="188">
        <v>2959023.79</v>
      </c>
      <c r="MM19" s="188">
        <v>1528828.08</v>
      </c>
      <c r="MN19" s="188">
        <v>1533280.47</v>
      </c>
      <c r="MO19" s="188">
        <v>4056576.05</v>
      </c>
      <c r="MP19" s="188">
        <v>1910542.32</v>
      </c>
      <c r="MQ19" s="188">
        <v>1661512.47</v>
      </c>
      <c r="MR19" s="188">
        <v>1741211.91</v>
      </c>
      <c r="MS19" s="188">
        <v>69665776.340000004</v>
      </c>
      <c r="MT19" s="188">
        <v>1889669.66</v>
      </c>
      <c r="MU19" s="188">
        <v>1893662.87</v>
      </c>
      <c r="MV19" s="188">
        <v>3744450.09</v>
      </c>
      <c r="MW19" s="188">
        <v>5958214.2400000002</v>
      </c>
      <c r="MX19" s="188">
        <v>1531772.46</v>
      </c>
      <c r="MY19" s="188">
        <v>11538327.729900001</v>
      </c>
      <c r="MZ19" s="188">
        <v>7340800.79</v>
      </c>
      <c r="NA19" s="188">
        <v>2120647</v>
      </c>
      <c r="NB19" s="188">
        <v>671553.58</v>
      </c>
      <c r="NC19" s="188">
        <v>801566.31</v>
      </c>
      <c r="ND19" s="188">
        <v>223159017.37</v>
      </c>
      <c r="NE19" s="188">
        <v>14516625.16</v>
      </c>
      <c r="NF19" s="188">
        <v>2021259.0699999998</v>
      </c>
      <c r="NG19" s="188">
        <v>56216746.57</v>
      </c>
      <c r="NH19" s="188">
        <v>1709395.56</v>
      </c>
      <c r="NI19" s="188">
        <v>4441863.82</v>
      </c>
      <c r="NJ19" s="188">
        <v>29389712.130000003</v>
      </c>
      <c r="NK19" s="188">
        <v>16532494.42</v>
      </c>
      <c r="NL19" s="188">
        <v>506711.88</v>
      </c>
      <c r="NM19" s="188">
        <v>2244372.48</v>
      </c>
      <c r="NN19" s="188">
        <v>3470304.38</v>
      </c>
      <c r="NO19" s="188">
        <v>2311981.5300000003</v>
      </c>
      <c r="NP19" s="188">
        <v>27206165.789999999</v>
      </c>
      <c r="NQ19" s="188">
        <v>484769.36</v>
      </c>
      <c r="NR19" s="188">
        <v>1044946.49</v>
      </c>
      <c r="NS19" s="188">
        <v>1153663.4099999999</v>
      </c>
      <c r="NT19" s="188">
        <v>623029.06000000006</v>
      </c>
      <c r="NU19" s="188">
        <v>261320.09</v>
      </c>
      <c r="NV19" s="188">
        <v>953763.95</v>
      </c>
      <c r="NW19" s="188">
        <v>65344738.870000005</v>
      </c>
      <c r="NX19" s="188">
        <v>25710934.91</v>
      </c>
      <c r="NY19" s="188">
        <v>2177382.5700000003</v>
      </c>
      <c r="NZ19" s="188">
        <v>1471899.59</v>
      </c>
      <c r="OA19" s="188">
        <v>1842146.24</v>
      </c>
      <c r="OB19" s="188">
        <v>2817682.49</v>
      </c>
      <c r="OC19" s="188">
        <v>872149.51</v>
      </c>
      <c r="OD19" s="188">
        <v>123511825.22</v>
      </c>
      <c r="OE19" s="188">
        <v>19409293.919999998</v>
      </c>
      <c r="OF19" s="188">
        <v>2656792.2400000002</v>
      </c>
      <c r="OG19" s="188">
        <v>15527915.189999999</v>
      </c>
      <c r="OH19" s="188">
        <v>1792467.03</v>
      </c>
      <c r="OI19" s="188">
        <v>2929252.0799999996</v>
      </c>
      <c r="OJ19" s="188">
        <v>7139837.6799999997</v>
      </c>
      <c r="OK19" s="188">
        <v>1264992.8500000001</v>
      </c>
      <c r="OL19" s="188">
        <v>2273396.8199999998</v>
      </c>
      <c r="OM19" s="188">
        <v>100238832.67</v>
      </c>
      <c r="ON19" s="188">
        <v>12523917.040000001</v>
      </c>
      <c r="OO19" s="188">
        <v>36308741.840000004</v>
      </c>
      <c r="OP19" s="188">
        <v>5119465.33</v>
      </c>
      <c r="OQ19" s="188">
        <v>2903492.79</v>
      </c>
      <c r="OR19" s="188">
        <v>1666203.48</v>
      </c>
      <c r="OS19" s="188">
        <v>43578897.719999999</v>
      </c>
      <c r="OT19" s="188">
        <v>1265276.05</v>
      </c>
      <c r="OU19" s="188">
        <v>2390281.8400000003</v>
      </c>
      <c r="OV19" s="188">
        <v>2061651.04</v>
      </c>
      <c r="OW19" s="188">
        <v>2813996.41</v>
      </c>
      <c r="OX19" s="188">
        <v>16235263.469999999</v>
      </c>
      <c r="OY19" s="188">
        <v>2005462.9600000002</v>
      </c>
      <c r="OZ19" s="188">
        <v>1097662.67</v>
      </c>
      <c r="PA19" s="188">
        <v>897139.89</v>
      </c>
      <c r="PB19" s="188">
        <v>78686980.930000007</v>
      </c>
      <c r="PC19" s="188">
        <v>1416225.29</v>
      </c>
      <c r="PD19" s="188">
        <v>4507142.05</v>
      </c>
      <c r="PE19" s="188">
        <v>905039.32</v>
      </c>
      <c r="PF19" s="188">
        <v>3393853.9699999997</v>
      </c>
      <c r="PG19" s="188">
        <v>7586888.3799999999</v>
      </c>
      <c r="PH19" s="188">
        <v>1906275.42</v>
      </c>
      <c r="PI19" s="188">
        <v>2511403.4500000002</v>
      </c>
      <c r="PJ19" s="188">
        <v>2820148.7</v>
      </c>
      <c r="PK19" s="188">
        <v>2624699.88</v>
      </c>
      <c r="PL19" s="188">
        <v>2829439.46</v>
      </c>
      <c r="PM19" s="188">
        <v>4207734.63</v>
      </c>
      <c r="PN19" s="188">
        <v>1601630.9100000001</v>
      </c>
      <c r="PO19" s="188">
        <v>18752862.390000001</v>
      </c>
      <c r="PP19" s="188">
        <v>1692945.79</v>
      </c>
      <c r="PQ19" s="188">
        <v>1102769.3799999999</v>
      </c>
      <c r="PR19" s="188">
        <v>764825.64</v>
      </c>
      <c r="PS19" s="188">
        <v>1024633.71</v>
      </c>
      <c r="PT19" s="188">
        <v>216970015.19</v>
      </c>
      <c r="PU19" s="188">
        <v>2538703.02</v>
      </c>
      <c r="PV19" s="188">
        <v>2289646.94</v>
      </c>
      <c r="PW19" s="188">
        <v>5812193.46</v>
      </c>
      <c r="PX19" s="188">
        <v>41894712.450000003</v>
      </c>
      <c r="PY19" s="188">
        <v>2960334.51</v>
      </c>
      <c r="PZ19" s="188">
        <v>10268129.77</v>
      </c>
      <c r="QA19" s="188">
        <v>1897942.9</v>
      </c>
      <c r="QB19" s="188">
        <v>9127509.0599999987</v>
      </c>
      <c r="QC19" s="188">
        <v>1057033.3600000001</v>
      </c>
      <c r="QD19" s="188">
        <v>8341957.3399999999</v>
      </c>
      <c r="QE19" s="188">
        <v>1701151.04</v>
      </c>
      <c r="QF19" s="188">
        <v>3460415.63</v>
      </c>
      <c r="QG19" s="188">
        <v>3047828.67</v>
      </c>
      <c r="QH19" s="188">
        <v>5084155</v>
      </c>
      <c r="QI19" s="188">
        <v>2858280.6</v>
      </c>
      <c r="QJ19" s="188">
        <v>2461240.63</v>
      </c>
      <c r="QK19" s="188">
        <v>1832287.84</v>
      </c>
      <c r="QL19" s="188">
        <v>1164860.97</v>
      </c>
      <c r="QM19" s="188">
        <v>8581780.8499999996</v>
      </c>
      <c r="QN19" s="188">
        <v>24241930.889999997</v>
      </c>
      <c r="QO19" s="188">
        <v>1406153.85</v>
      </c>
      <c r="QP19" s="188">
        <v>953754.63</v>
      </c>
      <c r="QQ19" s="188">
        <v>516868.75</v>
      </c>
      <c r="QR19" s="188">
        <v>1414813.65</v>
      </c>
      <c r="QS19" s="188">
        <v>1023076.6200000001</v>
      </c>
      <c r="QT19" s="188">
        <v>103639676.33</v>
      </c>
      <c r="QU19" s="188">
        <v>1859800.27</v>
      </c>
      <c r="QV19" s="188">
        <v>6146266.6399999997</v>
      </c>
      <c r="QW19" s="188">
        <v>2070574.02</v>
      </c>
      <c r="QX19" s="188">
        <v>3632450.2800000003</v>
      </c>
      <c r="QY19" s="188">
        <v>10236710.9</v>
      </c>
      <c r="QZ19" s="188">
        <v>2745443.0500000003</v>
      </c>
      <c r="RA19" s="188">
        <v>5603370.6200000001</v>
      </c>
      <c r="RB19" s="188">
        <v>2923619.86</v>
      </c>
      <c r="RC19" s="188">
        <v>1503269.51</v>
      </c>
      <c r="RD19" s="188">
        <v>2772515.51</v>
      </c>
      <c r="RE19" s="188">
        <v>2200206.27</v>
      </c>
      <c r="RF19" s="188">
        <v>497280.03</v>
      </c>
      <c r="RG19" s="188">
        <v>177566122.25999999</v>
      </c>
      <c r="RH19" s="188">
        <v>10605414.23</v>
      </c>
      <c r="RI19" s="188">
        <v>2289940.62</v>
      </c>
      <c r="RJ19" s="188">
        <v>3804820.96</v>
      </c>
      <c r="RK19" s="188">
        <v>2349111.5</v>
      </c>
      <c r="RL19" s="188">
        <v>5697433.9100000001</v>
      </c>
      <c r="RM19" s="188">
        <v>12080491.35</v>
      </c>
      <c r="RN19" s="188">
        <v>2551547.2800000003</v>
      </c>
      <c r="RO19" s="188">
        <v>2976842</v>
      </c>
      <c r="RP19" s="188">
        <v>11740008.57</v>
      </c>
      <c r="RQ19" s="188">
        <v>14053186.25</v>
      </c>
      <c r="RR19" s="188">
        <v>1348689.16</v>
      </c>
      <c r="RS19" s="188">
        <v>1350257.88</v>
      </c>
      <c r="RT19" s="188">
        <v>3684714.93</v>
      </c>
      <c r="RU19" s="188">
        <v>1258168.53</v>
      </c>
      <c r="RV19" s="188">
        <v>1242643.98</v>
      </c>
      <c r="RW19" s="188">
        <v>1565093.01</v>
      </c>
      <c r="RX19" s="188">
        <v>987935.97</v>
      </c>
      <c r="RY19" s="188">
        <v>749827.36</v>
      </c>
      <c r="RZ19" s="188">
        <v>1123710.49</v>
      </c>
      <c r="SA19" s="188">
        <v>48127863.43</v>
      </c>
      <c r="SB19" s="188">
        <v>4320187.71</v>
      </c>
      <c r="SC19" s="188">
        <v>1999930.32</v>
      </c>
      <c r="SD19" s="188">
        <v>959548.01</v>
      </c>
      <c r="SE19" s="188">
        <v>1571405.94</v>
      </c>
      <c r="SF19" s="188">
        <v>4476568.8</v>
      </c>
      <c r="SG19" s="188">
        <v>1983173.5</v>
      </c>
      <c r="SH19" s="188">
        <v>7656445.8499999996</v>
      </c>
      <c r="SI19" s="188">
        <v>1394723.68</v>
      </c>
      <c r="SJ19" s="188">
        <v>2112792.63</v>
      </c>
      <c r="SK19" s="188">
        <v>10551656.800000001</v>
      </c>
      <c r="SL19" s="188">
        <v>668506.81000000006</v>
      </c>
      <c r="SM19" s="188">
        <v>43308413.620000005</v>
      </c>
      <c r="SN19" s="188">
        <v>3174294.03</v>
      </c>
      <c r="SO19" s="188">
        <v>3203212.65</v>
      </c>
      <c r="SP19" s="188">
        <v>9539615.0999999996</v>
      </c>
      <c r="SQ19" s="188">
        <v>1691946.4</v>
      </c>
      <c r="SR19" s="188">
        <v>2665494.2000000002</v>
      </c>
      <c r="SS19" s="188">
        <v>1343565.91</v>
      </c>
      <c r="ST19" s="188">
        <v>767896.08</v>
      </c>
      <c r="SU19" s="188">
        <v>93199753.010000005</v>
      </c>
      <c r="SV19" s="188">
        <v>1710476.44</v>
      </c>
      <c r="SW19" s="188">
        <v>3492954.21</v>
      </c>
      <c r="SX19" s="188">
        <v>3034739.89</v>
      </c>
      <c r="SY19" s="188">
        <v>1079975.92</v>
      </c>
      <c r="SZ19" s="188">
        <v>1157471.68</v>
      </c>
      <c r="TA19" s="188">
        <v>2009120.16</v>
      </c>
      <c r="TB19" s="188">
        <v>6813355.9900000002</v>
      </c>
      <c r="TC19" s="188">
        <v>2049795.43</v>
      </c>
      <c r="TD19" s="188">
        <v>2165453.09</v>
      </c>
      <c r="TE19" s="188">
        <v>2963641.58</v>
      </c>
      <c r="TF19" s="188">
        <v>4612582.29</v>
      </c>
      <c r="TG19" s="188">
        <v>2292601.06</v>
      </c>
      <c r="TH19" s="188">
        <v>1306303.06</v>
      </c>
      <c r="TI19" s="188">
        <v>199074153.35999998</v>
      </c>
      <c r="TJ19" s="188">
        <v>3670612.1</v>
      </c>
      <c r="TK19" s="188">
        <v>2099814.67</v>
      </c>
      <c r="TL19" s="188">
        <v>8466636.9700000007</v>
      </c>
      <c r="TM19" s="188">
        <v>5808312.9799999995</v>
      </c>
      <c r="TN19" s="188">
        <v>2142214.5300000003</v>
      </c>
      <c r="TO19" s="188">
        <v>637831.48</v>
      </c>
      <c r="TP19" s="188">
        <v>23033665.920000002</v>
      </c>
      <c r="TQ19" s="188">
        <v>1670815.32</v>
      </c>
      <c r="TR19" s="188">
        <v>6059077.1799999997</v>
      </c>
      <c r="TS19" s="188">
        <v>7342126.7199999997</v>
      </c>
      <c r="TT19" s="188">
        <v>2013598.96</v>
      </c>
      <c r="TU19" s="188">
        <v>1449886.89</v>
      </c>
      <c r="TV19" s="188">
        <v>1810693.52</v>
      </c>
      <c r="TW19" s="188">
        <v>2641869.36</v>
      </c>
      <c r="TX19" s="188">
        <v>2108997.81</v>
      </c>
      <c r="TY19" s="188">
        <v>17163394.75</v>
      </c>
      <c r="TZ19" s="188">
        <v>2453901.88</v>
      </c>
      <c r="UA19" s="188">
        <v>62560690.719999999</v>
      </c>
      <c r="UB19" s="188">
        <v>7373191.21</v>
      </c>
      <c r="UC19" s="188">
        <v>1641377.64</v>
      </c>
      <c r="UD19" s="188">
        <v>1655294.17</v>
      </c>
      <c r="UE19" s="188">
        <v>54500166.030000001</v>
      </c>
      <c r="UF19" s="188">
        <v>1253780.6599999999</v>
      </c>
      <c r="UG19" s="188">
        <v>1075242.77</v>
      </c>
      <c r="UH19" s="188">
        <v>1944467.51</v>
      </c>
      <c r="UI19" s="188">
        <v>2778689.93</v>
      </c>
      <c r="UJ19" s="188">
        <v>36751056.359999992</v>
      </c>
      <c r="UK19" s="188">
        <v>4065819.62</v>
      </c>
      <c r="UL19" s="188">
        <v>2551806.0700000003</v>
      </c>
      <c r="UM19" s="188">
        <v>6853127.9000000004</v>
      </c>
      <c r="UN19" s="188">
        <v>3421459.09</v>
      </c>
      <c r="UO19" s="188">
        <v>2029438.84</v>
      </c>
      <c r="UP19" s="188">
        <v>294217125.09999996</v>
      </c>
      <c r="UQ19" s="188">
        <v>4118913.97</v>
      </c>
      <c r="UR19" s="188">
        <v>4260490.58</v>
      </c>
      <c r="US19" s="188">
        <v>25842491.389999997</v>
      </c>
      <c r="UT19" s="188">
        <v>220515.39</v>
      </c>
      <c r="UU19" s="188">
        <v>2421378.37</v>
      </c>
      <c r="UV19" s="188">
        <v>9384532.7200000007</v>
      </c>
      <c r="UW19" s="188">
        <v>1554644.17</v>
      </c>
      <c r="UX19" s="188">
        <v>2762061.92</v>
      </c>
      <c r="UY19" s="188">
        <v>2320531.12</v>
      </c>
      <c r="UZ19" s="188">
        <v>2809050.86</v>
      </c>
      <c r="VA19" s="188">
        <v>8534365.8399999999</v>
      </c>
      <c r="VB19" s="188">
        <v>3758516.73</v>
      </c>
      <c r="VC19" s="188">
        <v>8379178.1399999997</v>
      </c>
      <c r="VD19" s="188">
        <v>2021729.43</v>
      </c>
      <c r="VE19" s="188">
        <v>1266048.3799999999</v>
      </c>
      <c r="VF19" s="188">
        <v>1480877.85</v>
      </c>
      <c r="VG19" s="188">
        <v>2326705.7999999998</v>
      </c>
      <c r="VH19" s="188">
        <v>13568915.91</v>
      </c>
      <c r="VI19" s="188">
        <v>1709611.66</v>
      </c>
      <c r="VJ19" s="188">
        <v>1697878.68</v>
      </c>
      <c r="VK19" s="188">
        <v>753557.60000000009</v>
      </c>
      <c r="VL19" s="188">
        <v>113124509.59</v>
      </c>
      <c r="VM19" s="188">
        <v>2182651.87</v>
      </c>
      <c r="VN19" s="188">
        <v>2815109.32</v>
      </c>
      <c r="VO19" s="188">
        <v>4167237.35</v>
      </c>
      <c r="VP19" s="188">
        <v>13017759.060000001</v>
      </c>
      <c r="VQ19" s="188">
        <v>6982060.1899999995</v>
      </c>
      <c r="VR19" s="188">
        <v>2580388.79</v>
      </c>
      <c r="VS19" s="188">
        <v>2767087.46</v>
      </c>
      <c r="VT19" s="188">
        <v>5235921.2299999995</v>
      </c>
      <c r="VU19" s="188">
        <v>26262226.030000001</v>
      </c>
      <c r="VV19" s="188">
        <v>2244864.63</v>
      </c>
      <c r="VW19" s="188">
        <v>6474307.2600000007</v>
      </c>
      <c r="VX19" s="188">
        <v>2851984.84</v>
      </c>
      <c r="VY19" s="188">
        <v>1917205.73</v>
      </c>
      <c r="VZ19" s="188">
        <v>1566617.65</v>
      </c>
      <c r="WA19" s="188">
        <v>515544291.46999997</v>
      </c>
      <c r="WB19" s="188">
        <v>6276498.5200000005</v>
      </c>
      <c r="WC19" s="188">
        <v>4088922.95</v>
      </c>
      <c r="WD19" s="188">
        <v>1803746.4200000002</v>
      </c>
      <c r="WE19" s="188">
        <v>1591225.03</v>
      </c>
      <c r="WF19" s="188">
        <v>4279302.66</v>
      </c>
      <c r="WG19" s="188">
        <v>8717089.6799999997</v>
      </c>
      <c r="WH19" s="188">
        <v>6416358.7200000007</v>
      </c>
      <c r="WI19" s="188">
        <v>3375774.81</v>
      </c>
      <c r="WJ19" s="188">
        <v>5453867.6899999995</v>
      </c>
      <c r="WK19" s="188">
        <v>2955482.52</v>
      </c>
      <c r="WL19" s="188">
        <v>13439207.810000001</v>
      </c>
      <c r="WM19" s="188">
        <v>2987826.4800000004</v>
      </c>
      <c r="WN19" s="188">
        <v>5075763.8600000003</v>
      </c>
      <c r="WO19" s="188">
        <v>15433349.299999999</v>
      </c>
      <c r="WP19" s="188">
        <v>2384576.8499999996</v>
      </c>
      <c r="WQ19" s="188">
        <v>3446598.04</v>
      </c>
      <c r="WR19" s="188">
        <v>4674639.7</v>
      </c>
      <c r="WS19" s="188">
        <v>1979544.97</v>
      </c>
      <c r="WT19" s="188">
        <v>11466349.620000001</v>
      </c>
      <c r="WU19" s="188">
        <v>48336596.530000001</v>
      </c>
      <c r="WV19" s="188">
        <v>2237557.88</v>
      </c>
      <c r="WW19" s="188">
        <v>1581349.44</v>
      </c>
      <c r="WX19" s="188">
        <v>2082436.86</v>
      </c>
      <c r="WY19" s="188">
        <v>2060219.82</v>
      </c>
      <c r="WZ19" s="188">
        <v>2062773.81</v>
      </c>
      <c r="XA19" s="188">
        <v>2286707.9</v>
      </c>
      <c r="XB19" s="188">
        <v>2114487.9699999997</v>
      </c>
      <c r="XC19" s="188">
        <v>39686390.619999997</v>
      </c>
      <c r="XD19" s="188">
        <v>1737703.75</v>
      </c>
      <c r="XE19" s="188">
        <v>1163420.6200000001</v>
      </c>
      <c r="XF19" s="188">
        <v>939345.42999999993</v>
      </c>
      <c r="XG19" s="188">
        <v>1045751.62</v>
      </c>
      <c r="XH19" s="188">
        <v>205506191.31</v>
      </c>
      <c r="XI19" s="188">
        <v>3431169.59</v>
      </c>
      <c r="XJ19" s="188">
        <v>4919670.46</v>
      </c>
      <c r="XK19" s="188">
        <v>31198887.759999998</v>
      </c>
      <c r="XL19" s="188">
        <v>3214009.3600000003</v>
      </c>
      <c r="XM19" s="188">
        <v>3889595.65</v>
      </c>
      <c r="XN19" s="188">
        <v>12763120.07</v>
      </c>
      <c r="XO19" s="188">
        <v>2880468.56</v>
      </c>
      <c r="XP19" s="188">
        <v>2719845.12</v>
      </c>
      <c r="XQ19" s="188">
        <v>5890232.4500000002</v>
      </c>
      <c r="XR19" s="188">
        <v>5849645.0300000003</v>
      </c>
      <c r="XS19" s="188">
        <v>1578543.81</v>
      </c>
      <c r="XT19" s="188">
        <v>1968148.14</v>
      </c>
      <c r="XU19" s="188">
        <v>2647253.63</v>
      </c>
      <c r="XV19" s="188">
        <v>1517356.18</v>
      </c>
      <c r="XW19" s="188">
        <v>1609855.64</v>
      </c>
      <c r="XX19" s="188">
        <v>1229903.98</v>
      </c>
      <c r="XY19" s="188">
        <v>1680279.5</v>
      </c>
      <c r="XZ19" s="188">
        <v>1418393.92</v>
      </c>
      <c r="YA19" s="188">
        <v>1243053.6499999999</v>
      </c>
      <c r="YB19" s="188">
        <v>1841633.31</v>
      </c>
      <c r="YC19" s="188">
        <v>1513706.72</v>
      </c>
      <c r="YD19" s="188">
        <v>1775317.7</v>
      </c>
      <c r="YE19" s="188">
        <v>183520293.19999999</v>
      </c>
      <c r="YF19" s="188">
        <v>1780487.74</v>
      </c>
      <c r="YG19" s="188">
        <v>7130274.8800000008</v>
      </c>
      <c r="YH19" s="188">
        <v>2567565.9300000002</v>
      </c>
      <c r="YI19" s="188">
        <v>19888056.050000001</v>
      </c>
      <c r="YJ19" s="188">
        <v>2832093.5</v>
      </c>
      <c r="YK19" s="188">
        <v>5642795.5999999996</v>
      </c>
      <c r="YL19" s="188">
        <v>922452.5</v>
      </c>
      <c r="YM19" s="188">
        <v>23420844.139999997</v>
      </c>
      <c r="YN19" s="188">
        <v>12834196.68</v>
      </c>
      <c r="YO19" s="188">
        <v>3599765.99</v>
      </c>
      <c r="YP19" s="188">
        <v>2671144.25</v>
      </c>
      <c r="YQ19" s="188">
        <v>2494279.89</v>
      </c>
      <c r="YR19" s="188">
        <v>1910969.34</v>
      </c>
      <c r="YS19" s="188">
        <v>1784554.01</v>
      </c>
      <c r="YT19" s="188">
        <v>2442994.9500000002</v>
      </c>
      <c r="YU19" s="188">
        <v>1930065.98</v>
      </c>
      <c r="YV19" s="188">
        <v>52427940.68</v>
      </c>
      <c r="YW19" s="188">
        <v>1266397.1700000002</v>
      </c>
      <c r="YX19" s="188">
        <v>1064489.8</v>
      </c>
      <c r="YY19" s="188">
        <v>1021611.77</v>
      </c>
      <c r="YZ19" s="188">
        <v>3318922.45</v>
      </c>
      <c r="ZA19" s="188">
        <v>856507.45</v>
      </c>
      <c r="ZB19" s="188">
        <v>1053891.03</v>
      </c>
      <c r="ZC19" s="188">
        <v>55726796.289999999</v>
      </c>
      <c r="ZD19" s="188">
        <v>1383085.76</v>
      </c>
      <c r="ZE19" s="188">
        <v>2306317.91</v>
      </c>
      <c r="ZF19" s="188">
        <v>3382845.82</v>
      </c>
      <c r="ZG19" s="188">
        <v>1537311.3599999999</v>
      </c>
      <c r="ZH19" s="188">
        <v>1894728.98</v>
      </c>
      <c r="ZI19" s="188">
        <v>1425141.04</v>
      </c>
      <c r="ZJ19" s="188">
        <v>1033967.19</v>
      </c>
      <c r="ZK19" s="188">
        <v>7702490.8099999996</v>
      </c>
      <c r="ZL19" s="188">
        <v>123557934.78999999</v>
      </c>
      <c r="ZM19" s="188">
        <v>3019169.71</v>
      </c>
      <c r="ZN19" s="188">
        <v>6168073.3700000001</v>
      </c>
      <c r="ZO19" s="188">
        <v>26335763.059999999</v>
      </c>
      <c r="ZP19" s="188">
        <v>8926265.8300000001</v>
      </c>
      <c r="ZQ19" s="188">
        <v>1305083.08</v>
      </c>
      <c r="ZR19" s="188">
        <v>4773989.03</v>
      </c>
      <c r="ZS19" s="188">
        <v>7271034.5700000003</v>
      </c>
      <c r="ZT19" s="188">
        <v>6162939.0099999998</v>
      </c>
      <c r="ZU19" s="188">
        <v>9383213.2800000012</v>
      </c>
      <c r="ZV19" s="188">
        <v>891990.89</v>
      </c>
      <c r="ZW19" s="188">
        <v>1374704.07</v>
      </c>
      <c r="ZX19" s="188">
        <v>2859467.47</v>
      </c>
      <c r="ZY19" s="188">
        <v>3043003.17</v>
      </c>
      <c r="ZZ19" s="188">
        <v>2355498.14</v>
      </c>
      <c r="AAA19" s="188">
        <v>2281377.9299999997</v>
      </c>
      <c r="AAB19" s="188">
        <v>2079786.41</v>
      </c>
      <c r="AAC19" s="188">
        <v>1149454.5</v>
      </c>
      <c r="AAD19" s="188">
        <v>2287402.5100000002</v>
      </c>
      <c r="AAE19" s="188">
        <v>1498748.9100000001</v>
      </c>
      <c r="AAF19" s="188">
        <v>1470455.6400000001</v>
      </c>
      <c r="AAG19" s="188">
        <v>1763949.57</v>
      </c>
      <c r="AAH19" s="188">
        <v>31332723.530000001</v>
      </c>
      <c r="AAI19" s="188">
        <v>2417396.85</v>
      </c>
      <c r="AAJ19" s="188">
        <v>2992569.38</v>
      </c>
      <c r="AAK19" s="188">
        <v>1556577.56</v>
      </c>
      <c r="AAL19" s="188">
        <v>1691564.16</v>
      </c>
      <c r="AAM19" s="188">
        <v>2750113.42</v>
      </c>
      <c r="AAN19" s="188">
        <v>2613375.89</v>
      </c>
      <c r="AAO19" s="188">
        <v>342760783.07999998</v>
      </c>
      <c r="AAP19" s="188">
        <v>3226472.1399999997</v>
      </c>
      <c r="AAQ19" s="188">
        <v>2174446.7199999997</v>
      </c>
      <c r="AAR19" s="188">
        <v>4908876.05</v>
      </c>
      <c r="AAS19" s="188">
        <v>4466384.93</v>
      </c>
      <c r="AAT19" s="188">
        <v>2529913.7999999998</v>
      </c>
      <c r="AAU19" s="188">
        <v>4047116.49</v>
      </c>
      <c r="AAV19" s="188">
        <v>8718515.4000000004</v>
      </c>
      <c r="AAW19" s="188">
        <v>14145101.9</v>
      </c>
      <c r="AAX19" s="188">
        <v>2918057.52</v>
      </c>
      <c r="AAY19" s="188">
        <v>4739325.0599999996</v>
      </c>
      <c r="AAZ19" s="188">
        <v>35268240.18</v>
      </c>
      <c r="ABA19" s="188">
        <v>11665300.289999999</v>
      </c>
      <c r="ABB19" s="188">
        <v>1057651.42</v>
      </c>
      <c r="ABC19" s="188">
        <v>3055856.9499999997</v>
      </c>
      <c r="ABD19" s="188">
        <v>2696603.57</v>
      </c>
      <c r="ABE19" s="188">
        <v>1350624.22</v>
      </c>
      <c r="ABF19" s="188">
        <v>2681142.4900000002</v>
      </c>
      <c r="ABG19" s="188">
        <v>2626069.6</v>
      </c>
      <c r="ABH19" s="188">
        <v>44613172.519999996</v>
      </c>
      <c r="ABI19" s="188">
        <v>33748318.869999997</v>
      </c>
      <c r="ABJ19" s="188">
        <v>2264004.85</v>
      </c>
      <c r="ABK19" s="188">
        <v>2481369.94</v>
      </c>
      <c r="ABL19" s="188">
        <v>1417288.1600000001</v>
      </c>
      <c r="ABM19" s="188">
        <v>1380640.32</v>
      </c>
      <c r="ABN19" s="188">
        <v>1163472.6299999999</v>
      </c>
      <c r="ABO19" s="188">
        <v>59459175.160000004</v>
      </c>
      <c r="ABP19" s="188">
        <v>2937156.97</v>
      </c>
      <c r="ABQ19" s="188">
        <v>1007501.97</v>
      </c>
      <c r="ABR19" s="188">
        <v>2797029.02</v>
      </c>
      <c r="ABS19" s="188">
        <v>2311250.69</v>
      </c>
      <c r="ABT19" s="188">
        <v>1534105.49</v>
      </c>
      <c r="ABU19" s="188">
        <v>1088547.8199999998</v>
      </c>
      <c r="ABV19" s="188">
        <v>2410996.64</v>
      </c>
      <c r="ABW19" s="188">
        <v>242337.15</v>
      </c>
      <c r="ABX19" s="188">
        <v>60433422.159999996</v>
      </c>
      <c r="ABY19" s="188">
        <v>1571850.15</v>
      </c>
      <c r="ABZ19" s="188">
        <v>9523063.8600000013</v>
      </c>
      <c r="ACA19" s="188">
        <v>1650931.1600000001</v>
      </c>
      <c r="ACB19" s="188">
        <v>1369404.04</v>
      </c>
      <c r="ACC19" s="188">
        <v>14190396.310000001</v>
      </c>
      <c r="ACD19" s="188">
        <v>840908.21</v>
      </c>
      <c r="ACE19" s="188">
        <v>1467635.0699999998</v>
      </c>
      <c r="ACF19" s="188">
        <v>2099620.27</v>
      </c>
      <c r="ACG19" s="188">
        <v>2719375.02</v>
      </c>
      <c r="ACH19" s="188">
        <v>1703725.33</v>
      </c>
      <c r="ACI19" s="188">
        <v>183147050.97</v>
      </c>
      <c r="ACJ19" s="188">
        <v>2050105.57</v>
      </c>
      <c r="ACK19" s="188">
        <v>2044706.8900000001</v>
      </c>
      <c r="ACL19" s="188">
        <v>4063289.85</v>
      </c>
      <c r="ACM19" s="188">
        <v>1725428.74</v>
      </c>
      <c r="ACN19" s="188">
        <v>1848850.63</v>
      </c>
      <c r="ACO19" s="188">
        <v>2493772.2799999998</v>
      </c>
      <c r="ACP19" s="188">
        <v>34735900.560000002</v>
      </c>
      <c r="ACQ19" s="188">
        <v>40971304.57</v>
      </c>
      <c r="ACR19" s="188">
        <v>1451745.56</v>
      </c>
      <c r="ACS19" s="188">
        <v>3602296.04</v>
      </c>
      <c r="ACT19" s="188">
        <v>3160397.91</v>
      </c>
      <c r="ACU19" s="188">
        <v>3767359.98</v>
      </c>
      <c r="ACV19" s="188">
        <v>35105773.100000001</v>
      </c>
      <c r="ACW19" s="188">
        <v>3062186.69</v>
      </c>
      <c r="ACX19" s="188">
        <v>1915002.3199999998</v>
      </c>
      <c r="ACY19" s="188">
        <v>1597599.34</v>
      </c>
      <c r="ACZ19" s="188">
        <v>678926.59</v>
      </c>
      <c r="ADA19" s="188">
        <v>1111415.1800000002</v>
      </c>
      <c r="ADB19" s="188">
        <v>1325255.1399999999</v>
      </c>
      <c r="ADC19" s="188">
        <v>827023.91</v>
      </c>
      <c r="ADD19" s="188">
        <v>1357072.33</v>
      </c>
      <c r="ADE19" s="188">
        <v>1182234.55</v>
      </c>
      <c r="ADF19" s="188">
        <v>19723728.609999999</v>
      </c>
      <c r="ADG19" s="188">
        <v>18541886.850000001</v>
      </c>
      <c r="ADH19" s="188">
        <v>591236.51</v>
      </c>
      <c r="ADI19" s="188">
        <v>581559.99</v>
      </c>
      <c r="ADJ19" s="188">
        <v>1441726.4</v>
      </c>
      <c r="ADK19" s="188">
        <v>362916.09</v>
      </c>
      <c r="ADL19" s="188">
        <v>1405354.15</v>
      </c>
      <c r="ADM19" s="188">
        <v>1141957.23</v>
      </c>
      <c r="ADN19" s="188">
        <v>1375223.89</v>
      </c>
      <c r="ADO19" s="188">
        <v>210179860.19</v>
      </c>
      <c r="ADP19" s="188">
        <v>6094046.3799999999</v>
      </c>
      <c r="ADQ19" s="188">
        <v>8805827.9600000009</v>
      </c>
      <c r="ADR19" s="188">
        <v>1880754.17</v>
      </c>
      <c r="ADS19" s="188">
        <v>32698065.199999999</v>
      </c>
      <c r="ADT19" s="188">
        <v>436570.51</v>
      </c>
      <c r="ADU19" s="188">
        <v>664416.67000000004</v>
      </c>
      <c r="ADV19" s="188">
        <v>1618031.6</v>
      </c>
      <c r="ADW19" s="188">
        <v>703689.86</v>
      </c>
      <c r="ADX19" s="188">
        <v>328450.59000000003</v>
      </c>
      <c r="ADY19" s="188">
        <v>199787726.45000002</v>
      </c>
      <c r="ADZ19" s="188">
        <v>28140339.100000001</v>
      </c>
      <c r="AEA19" s="188">
        <v>18119371.689999998</v>
      </c>
      <c r="AEB19" s="188">
        <v>2218774.89</v>
      </c>
      <c r="AEC19" s="188">
        <v>2136035.58</v>
      </c>
      <c r="AED19" s="188">
        <v>6059796.2699999996</v>
      </c>
      <c r="AEE19" s="188">
        <v>1891872.06</v>
      </c>
      <c r="AEF19" s="188">
        <v>2457495.71</v>
      </c>
      <c r="AEG19" s="188">
        <v>2037232.2</v>
      </c>
      <c r="AEH19" s="188">
        <v>1808309.64</v>
      </c>
      <c r="AEI19" s="188">
        <v>2121613.54</v>
      </c>
      <c r="AEJ19" s="188">
        <v>3310946.85</v>
      </c>
      <c r="AEK19" s="188">
        <v>1417757.92</v>
      </c>
      <c r="AEL19" s="188">
        <v>2694707.1100000003</v>
      </c>
      <c r="AEM19" s="188">
        <v>3687763.75</v>
      </c>
      <c r="AEN19" s="188">
        <v>2730967.24</v>
      </c>
      <c r="AEO19" s="188">
        <v>1448800.37</v>
      </c>
      <c r="AEP19" s="188">
        <v>10501614.74</v>
      </c>
      <c r="AEQ19" s="188">
        <v>1008918.24</v>
      </c>
      <c r="AER19" s="188">
        <v>3942617.9799999995</v>
      </c>
      <c r="AES19" s="188">
        <v>105298459.28</v>
      </c>
      <c r="AET19" s="188">
        <v>4764007.43</v>
      </c>
      <c r="AEU19" s="188">
        <v>3477433.0100000002</v>
      </c>
      <c r="AEV19" s="188">
        <v>2420383.4900000002</v>
      </c>
      <c r="AEW19" s="188">
        <v>2247057.62</v>
      </c>
      <c r="AEX19" s="188">
        <v>9004082.4700000007</v>
      </c>
      <c r="AEY19" s="188">
        <v>2523797.9899999998</v>
      </c>
      <c r="AEZ19" s="188">
        <v>4486353.84</v>
      </c>
      <c r="AFA19" s="188">
        <v>1502687.14</v>
      </c>
      <c r="AFB19" s="188">
        <v>724125.91999999993</v>
      </c>
      <c r="AFC19" s="188">
        <v>53176182</v>
      </c>
      <c r="AFD19" s="188">
        <v>19424393.939999998</v>
      </c>
      <c r="AFE19" s="188">
        <v>3322076.02</v>
      </c>
      <c r="AFF19" s="188">
        <v>2747080.26</v>
      </c>
      <c r="AFG19" s="188">
        <v>5178087.1900000004</v>
      </c>
      <c r="AFH19" s="188">
        <v>2999594.44</v>
      </c>
      <c r="AFI19" s="188">
        <v>2254917.9700000002</v>
      </c>
      <c r="AFJ19" s="188">
        <v>1917230.14</v>
      </c>
      <c r="AFK19" s="188">
        <v>1032761.87</v>
      </c>
      <c r="AFL19" s="188">
        <v>1888161.19</v>
      </c>
      <c r="AFM19" s="188">
        <v>3264845.12</v>
      </c>
      <c r="AFN19" s="188">
        <v>2229485.06</v>
      </c>
      <c r="AFO19" s="188">
        <v>2130515.41</v>
      </c>
      <c r="AFP19" s="188">
        <v>50352883.469999999</v>
      </c>
      <c r="AFQ19" s="188">
        <v>4481046.2</v>
      </c>
      <c r="AFR19" s="188">
        <v>2783432.84</v>
      </c>
      <c r="AFS19" s="188">
        <v>1312390.23</v>
      </c>
      <c r="AFT19" s="188">
        <v>1775221.94</v>
      </c>
      <c r="AFU19" s="188">
        <v>1388138.1700000002</v>
      </c>
      <c r="AFV19" s="188">
        <v>804856.91</v>
      </c>
      <c r="AFW19" s="188">
        <v>2701001.45</v>
      </c>
      <c r="AFX19" s="188">
        <v>3913373.7199999997</v>
      </c>
      <c r="AFY19" s="188">
        <v>1236211.8900000001</v>
      </c>
      <c r="AFZ19" s="188">
        <v>7517287.25</v>
      </c>
      <c r="AGA19" s="188">
        <v>1608861.89</v>
      </c>
      <c r="AGB19" s="188">
        <v>58561978.719999999</v>
      </c>
      <c r="AGC19" s="188">
        <v>977338.26</v>
      </c>
      <c r="AGD19" s="188">
        <v>2436969.5299999998</v>
      </c>
      <c r="AGE19" s="188">
        <v>1806012.48</v>
      </c>
      <c r="AGF19" s="188">
        <v>6762751.4700000007</v>
      </c>
      <c r="AGG19" s="188">
        <v>1763418.31</v>
      </c>
      <c r="AGH19" s="188">
        <v>1170560.1300000001</v>
      </c>
      <c r="AGI19" s="188">
        <v>2688832.2199999997</v>
      </c>
      <c r="AGJ19" s="188">
        <v>969423.38</v>
      </c>
      <c r="AGK19" s="188">
        <v>1375101.72</v>
      </c>
      <c r="AGL19" s="188">
        <v>1569998.02</v>
      </c>
      <c r="AGM19" s="188">
        <v>134134418.79000001</v>
      </c>
      <c r="AGN19" s="188">
        <v>9557648.8900000006</v>
      </c>
      <c r="AGO19" s="188">
        <v>3716709.08</v>
      </c>
      <c r="AGP19" s="188">
        <v>1041302.94</v>
      </c>
      <c r="AGQ19" s="188">
        <v>5045592.3</v>
      </c>
      <c r="AGR19" s="188">
        <v>3765097.54</v>
      </c>
      <c r="AGS19" s="188">
        <v>1173881.3700000001</v>
      </c>
      <c r="AGT19" s="188">
        <v>2612365.4699999997</v>
      </c>
      <c r="AGU19" s="188">
        <v>192235702.45999998</v>
      </c>
      <c r="AGV19" s="188">
        <v>81214541.379999995</v>
      </c>
      <c r="AGW19" s="188">
        <v>1770343.3599999999</v>
      </c>
      <c r="AGX19" s="188">
        <v>3324762.98</v>
      </c>
      <c r="AGY19" s="188">
        <v>12091382.979999999</v>
      </c>
      <c r="AGZ19" s="188">
        <v>3726810.59</v>
      </c>
      <c r="AHA19" s="188">
        <v>2548570.7799999998</v>
      </c>
      <c r="AHB19" s="188">
        <v>5269242.07</v>
      </c>
      <c r="AHC19" s="188">
        <v>717705.9</v>
      </c>
      <c r="AHD19" s="188">
        <v>2680860.89</v>
      </c>
      <c r="AHE19" s="188">
        <v>3682543.87</v>
      </c>
      <c r="AHF19" s="188">
        <v>2379231.4</v>
      </c>
      <c r="AHG19" s="188">
        <v>1061395.32</v>
      </c>
      <c r="AHH19" s="188">
        <v>1623143.03</v>
      </c>
      <c r="AHI19" s="188">
        <v>1547199.9</v>
      </c>
      <c r="AHJ19" s="188">
        <v>1971604.31</v>
      </c>
      <c r="AHK19" s="188">
        <v>1672713.8699999999</v>
      </c>
      <c r="AHL19" s="188">
        <v>32835934.020000003</v>
      </c>
      <c r="AHM19" s="188">
        <v>2774858.3</v>
      </c>
      <c r="AHN19" s="188">
        <v>1396825.51</v>
      </c>
      <c r="AHO19" s="188">
        <v>1991244.89</v>
      </c>
      <c r="AHP19" s="188">
        <v>4896102.04</v>
      </c>
      <c r="AHQ19" s="222">
        <v>1514984.21</v>
      </c>
      <c r="AHR19" s="264">
        <v>1200751.24</v>
      </c>
      <c r="AHS19" s="222">
        <v>12810381991.599501</v>
      </c>
      <c r="AHT19" s="184" t="b">
        <f t="shared" si="0"/>
        <v>1</v>
      </c>
      <c r="AHU19" s="184" t="s">
        <v>21</v>
      </c>
    </row>
    <row r="20" spans="1:905" ht="23.5" customHeight="1">
      <c r="B20" s="183" t="s">
        <v>668</v>
      </c>
      <c r="C20" s="184" t="s">
        <v>669</v>
      </c>
      <c r="D20" s="188">
        <v>3155702.2</v>
      </c>
      <c r="E20" s="188">
        <v>553774.88</v>
      </c>
      <c r="F20" s="188">
        <v>466692.5</v>
      </c>
      <c r="G20" s="188">
        <v>188504.71</v>
      </c>
      <c r="H20" s="188">
        <v>987217.11</v>
      </c>
      <c r="I20" s="188">
        <v>424553.33</v>
      </c>
      <c r="J20" s="188">
        <v>1440671.88</v>
      </c>
      <c r="K20" s="188">
        <v>526727.89</v>
      </c>
      <c r="L20" s="188">
        <v>668608.56000000006</v>
      </c>
      <c r="M20" s="188">
        <v>852224.15</v>
      </c>
      <c r="N20" s="188">
        <v>334927.86</v>
      </c>
      <c r="O20" s="188">
        <v>332444.39</v>
      </c>
      <c r="P20" s="188">
        <v>1122208.6000000001</v>
      </c>
      <c r="Q20" s="188">
        <v>271968.77</v>
      </c>
      <c r="R20" s="188">
        <v>168362.25</v>
      </c>
      <c r="S20" s="188">
        <v>357997.07</v>
      </c>
      <c r="T20" s="188">
        <v>263993.31</v>
      </c>
      <c r="U20" s="188">
        <v>142915.73000000001</v>
      </c>
      <c r="V20" s="188">
        <v>1940092.48</v>
      </c>
      <c r="W20" s="188">
        <v>255589.69</v>
      </c>
      <c r="X20" s="188">
        <v>286067.57</v>
      </c>
      <c r="Y20" s="188">
        <v>544069.28</v>
      </c>
      <c r="Z20" s="188">
        <v>483881.78</v>
      </c>
      <c r="AA20" s="188">
        <v>377235.03</v>
      </c>
      <c r="AB20" s="188">
        <v>130996.54</v>
      </c>
      <c r="AC20" s="188">
        <v>1977077.78</v>
      </c>
      <c r="AD20" s="188">
        <v>348017.66</v>
      </c>
      <c r="AE20" s="188">
        <v>175067.22</v>
      </c>
      <c r="AF20" s="188">
        <v>337458.68</v>
      </c>
      <c r="AG20" s="188">
        <v>148498.84</v>
      </c>
      <c r="AH20" s="188">
        <v>543275.16</v>
      </c>
      <c r="AI20" s="188">
        <v>229560.02</v>
      </c>
      <c r="AJ20" s="188">
        <v>92332</v>
      </c>
      <c r="AK20" s="188">
        <v>35826.93</v>
      </c>
      <c r="AL20" s="188">
        <v>402132.49</v>
      </c>
      <c r="AM20" s="188">
        <v>125668.57</v>
      </c>
      <c r="AN20" s="188">
        <v>191219.85</v>
      </c>
      <c r="AO20" s="188">
        <v>68828.990000000005</v>
      </c>
      <c r="AP20" s="188">
        <v>273370.59999999998</v>
      </c>
      <c r="AQ20" s="188">
        <v>204962.29</v>
      </c>
      <c r="AR20" s="188">
        <v>92257.64</v>
      </c>
      <c r="AS20" s="188">
        <v>71550.86</v>
      </c>
      <c r="AT20" s="188">
        <v>2121039.37</v>
      </c>
      <c r="AU20" s="188">
        <v>91692.41</v>
      </c>
      <c r="AV20" s="188">
        <v>62506.52</v>
      </c>
      <c r="AW20" s="188">
        <v>140185</v>
      </c>
      <c r="AX20" s="188">
        <v>494532.41</v>
      </c>
      <c r="AY20" s="188">
        <v>399383.81</v>
      </c>
      <c r="AZ20" s="188">
        <v>268695.11</v>
      </c>
      <c r="BA20" s="188">
        <v>155987.14000000001</v>
      </c>
      <c r="BB20" s="188">
        <v>48010.15</v>
      </c>
      <c r="BC20" s="188">
        <v>103664.42</v>
      </c>
      <c r="BD20" s="188">
        <v>87442.98</v>
      </c>
      <c r="BE20" s="188">
        <v>0</v>
      </c>
      <c r="BF20" s="188">
        <v>525735.01</v>
      </c>
      <c r="BG20" s="188">
        <v>29521.77</v>
      </c>
      <c r="BH20" s="188">
        <v>153431.57999999999</v>
      </c>
      <c r="BI20" s="188">
        <v>612717.25</v>
      </c>
      <c r="BJ20" s="188">
        <v>518655.95</v>
      </c>
      <c r="BK20" s="188">
        <v>126709.7</v>
      </c>
      <c r="BL20" s="188">
        <v>126235.61</v>
      </c>
      <c r="BM20" s="188">
        <v>166563.57999999999</v>
      </c>
      <c r="BN20" s="188">
        <v>415095.18</v>
      </c>
      <c r="BO20" s="188">
        <v>88699.78</v>
      </c>
      <c r="BP20" s="188">
        <v>89628.09</v>
      </c>
      <c r="BQ20" s="188">
        <v>88870.96</v>
      </c>
      <c r="BR20" s="188">
        <v>1283385.3500000001</v>
      </c>
      <c r="BS20" s="188">
        <v>198127.96</v>
      </c>
      <c r="BT20" s="188">
        <v>124786.89</v>
      </c>
      <c r="BU20" s="188">
        <v>208033.86</v>
      </c>
      <c r="BV20" s="188">
        <v>143330.70000000001</v>
      </c>
      <c r="BW20" s="188">
        <v>239621.1</v>
      </c>
      <c r="BX20" s="188">
        <v>119103.6</v>
      </c>
      <c r="BY20" s="188">
        <v>152856.18</v>
      </c>
      <c r="BZ20" s="188">
        <v>545709.16</v>
      </c>
      <c r="CA20" s="188">
        <v>404018.93</v>
      </c>
      <c r="CB20" s="188">
        <v>413705.06</v>
      </c>
      <c r="CC20" s="188">
        <v>400719.23</v>
      </c>
      <c r="CD20" s="188">
        <v>158360.54</v>
      </c>
      <c r="CE20" s="188">
        <v>243985.34</v>
      </c>
      <c r="CF20" s="188">
        <v>218808.85</v>
      </c>
      <c r="CG20" s="188">
        <v>2578172.77</v>
      </c>
      <c r="CH20" s="188">
        <v>301905</v>
      </c>
      <c r="CI20" s="188">
        <v>1443161.01</v>
      </c>
      <c r="CJ20" s="188">
        <v>210314.93</v>
      </c>
      <c r="CK20" s="188">
        <v>372928.31</v>
      </c>
      <c r="CL20" s="188">
        <v>183990.33</v>
      </c>
      <c r="CM20" s="188">
        <v>147060.14000000001</v>
      </c>
      <c r="CN20" s="188">
        <v>271679</v>
      </c>
      <c r="CO20" s="188">
        <v>146496.67000000001</v>
      </c>
      <c r="CP20" s="188">
        <v>238614.68</v>
      </c>
      <c r="CQ20" s="188">
        <v>111657.84</v>
      </c>
      <c r="CR20" s="188">
        <v>319188.94</v>
      </c>
      <c r="CS20" s="188">
        <v>188843.24</v>
      </c>
      <c r="CT20" s="188">
        <v>420581.18</v>
      </c>
      <c r="CU20" s="188">
        <v>147359.13</v>
      </c>
      <c r="CV20" s="188">
        <v>172570.49</v>
      </c>
      <c r="CW20" s="188">
        <v>288741.34999999998</v>
      </c>
      <c r="CX20" s="188">
        <v>165919.14000000001</v>
      </c>
      <c r="CY20" s="188">
        <v>229641.53</v>
      </c>
      <c r="CZ20" s="188">
        <v>171462.65</v>
      </c>
      <c r="DA20" s="188">
        <v>156113.25</v>
      </c>
      <c r="DB20" s="188">
        <v>597855.74</v>
      </c>
      <c r="DC20" s="188">
        <v>1690114.25</v>
      </c>
      <c r="DD20" s="188">
        <v>294688.83</v>
      </c>
      <c r="DE20" s="188">
        <v>458971.79</v>
      </c>
      <c r="DF20" s="188">
        <v>177092.94</v>
      </c>
      <c r="DG20" s="188">
        <v>504569.67</v>
      </c>
      <c r="DH20" s="188">
        <v>405552.58</v>
      </c>
      <c r="DI20" s="188">
        <v>375011.89</v>
      </c>
      <c r="DJ20" s="188">
        <v>176521.46</v>
      </c>
      <c r="DK20" s="188">
        <v>2709203.51</v>
      </c>
      <c r="DL20" s="188">
        <v>99833.35</v>
      </c>
      <c r="DM20" s="188">
        <v>254605.11</v>
      </c>
      <c r="DN20" s="188">
        <v>194014.56</v>
      </c>
      <c r="DO20" s="188">
        <v>381578.67</v>
      </c>
      <c r="DP20" s="188">
        <v>85415.98</v>
      </c>
      <c r="DQ20" s="188">
        <v>725782.45</v>
      </c>
      <c r="DR20" s="188">
        <v>655485.61</v>
      </c>
      <c r="DS20" s="188">
        <v>173143.97</v>
      </c>
      <c r="DT20" s="188">
        <v>480349.1</v>
      </c>
      <c r="DU20" s="188">
        <v>142530.29999999999</v>
      </c>
      <c r="DV20" s="188">
        <v>262160.2</v>
      </c>
      <c r="DW20" s="188">
        <v>381933.51</v>
      </c>
      <c r="DX20" s="188">
        <v>186785.43</v>
      </c>
      <c r="DY20" s="188">
        <v>402463.47</v>
      </c>
      <c r="DZ20" s="188">
        <v>169776.1</v>
      </c>
      <c r="EA20" s="188">
        <v>153991.42000000001</v>
      </c>
      <c r="EB20" s="188">
        <v>481531.55</v>
      </c>
      <c r="EC20" s="188">
        <v>326977.13</v>
      </c>
      <c r="ED20" s="188">
        <v>569939.94999999995</v>
      </c>
      <c r="EE20" s="188">
        <v>330008.15000000002</v>
      </c>
      <c r="EF20" s="188">
        <v>348245.02</v>
      </c>
      <c r="EG20" s="188">
        <v>319211.13</v>
      </c>
      <c r="EH20" s="188">
        <v>255624.16</v>
      </c>
      <c r="EI20" s="188">
        <v>567504.35</v>
      </c>
      <c r="EJ20" s="188">
        <v>717737.4</v>
      </c>
      <c r="EK20" s="188">
        <v>463978.51</v>
      </c>
      <c r="EL20" s="188">
        <v>139222.82</v>
      </c>
      <c r="EM20" s="188">
        <v>431865.51</v>
      </c>
      <c r="EN20" s="188">
        <v>1396907.68</v>
      </c>
      <c r="EO20" s="188">
        <v>339228.37</v>
      </c>
      <c r="EP20" s="188">
        <v>620918.56999999995</v>
      </c>
      <c r="EQ20" s="188">
        <v>201993.09</v>
      </c>
      <c r="ER20" s="188">
        <v>465272</v>
      </c>
      <c r="ES20" s="188">
        <v>188428.52</v>
      </c>
      <c r="ET20" s="188">
        <v>366858.62</v>
      </c>
      <c r="EU20" s="188">
        <v>441209.44</v>
      </c>
      <c r="EV20" s="188">
        <v>275949.74</v>
      </c>
      <c r="EW20" s="188">
        <v>1439945.01</v>
      </c>
      <c r="EX20" s="188">
        <v>260755.41</v>
      </c>
      <c r="EY20" s="188">
        <v>93221.3</v>
      </c>
      <c r="EZ20" s="188">
        <v>244926.15</v>
      </c>
      <c r="FA20" s="188">
        <v>382687.2</v>
      </c>
      <c r="FB20" s="188">
        <v>283428.61</v>
      </c>
      <c r="FC20" s="188">
        <v>360243.52</v>
      </c>
      <c r="FD20" s="188">
        <v>115678.29</v>
      </c>
      <c r="FE20" s="188">
        <v>322269.84000000003</v>
      </c>
      <c r="FF20" s="188">
        <v>42264.45</v>
      </c>
      <c r="FG20" s="188">
        <v>81255.59</v>
      </c>
      <c r="FH20" s="188">
        <v>176343.28</v>
      </c>
      <c r="FI20" s="188">
        <v>1097318.31</v>
      </c>
      <c r="FJ20" s="188">
        <v>94835.48</v>
      </c>
      <c r="FK20" s="188">
        <v>224860.37</v>
      </c>
      <c r="FL20" s="188">
        <v>163460.26999999999</v>
      </c>
      <c r="FM20" s="188">
        <v>596185.30000000005</v>
      </c>
      <c r="FN20" s="188">
        <v>228737.47</v>
      </c>
      <c r="FO20" s="188">
        <v>140707</v>
      </c>
      <c r="FP20" s="188">
        <v>126841.74</v>
      </c>
      <c r="FQ20" s="188">
        <v>3209970.79</v>
      </c>
      <c r="FR20" s="188">
        <v>1085257.53</v>
      </c>
      <c r="FS20" s="188">
        <v>83612.179999999993</v>
      </c>
      <c r="FT20" s="188">
        <v>357131.61</v>
      </c>
      <c r="FU20" s="188">
        <v>153279.89000000001</v>
      </c>
      <c r="FV20" s="188">
        <v>157641.22</v>
      </c>
      <c r="FW20" s="188">
        <v>907398.78</v>
      </c>
      <c r="FX20" s="188">
        <v>299574.34000000003</v>
      </c>
      <c r="FY20" s="188">
        <v>561179.25</v>
      </c>
      <c r="FZ20" s="188">
        <v>285583.82</v>
      </c>
      <c r="GA20" s="188">
        <v>247257.23</v>
      </c>
      <c r="GB20" s="188">
        <v>223070.95</v>
      </c>
      <c r="GC20" s="188">
        <v>116225.60000000001</v>
      </c>
      <c r="GD20" s="188">
        <v>230202.15</v>
      </c>
      <c r="GE20" s="188">
        <v>1216193.3</v>
      </c>
      <c r="GF20" s="188">
        <v>293835</v>
      </c>
      <c r="GG20" s="188">
        <v>281430.07</v>
      </c>
      <c r="GH20" s="188">
        <v>666915.42000000004</v>
      </c>
      <c r="GI20" s="188">
        <v>342466.15</v>
      </c>
      <c r="GJ20" s="188">
        <v>496623.87</v>
      </c>
      <c r="GK20" s="188">
        <v>108560.87</v>
      </c>
      <c r="GL20" s="188">
        <v>418544.42</v>
      </c>
      <c r="GM20" s="188">
        <v>86839.46</v>
      </c>
      <c r="GN20" s="188">
        <v>134992.35999999999</v>
      </c>
      <c r="GO20" s="188">
        <v>94368.56</v>
      </c>
      <c r="GP20" s="188">
        <v>97433.16</v>
      </c>
      <c r="GQ20" s="188">
        <v>626854.93000000005</v>
      </c>
      <c r="GR20" s="188">
        <v>1479997.51</v>
      </c>
      <c r="GS20" s="188">
        <v>210628.99</v>
      </c>
      <c r="GT20" s="188">
        <v>382756.45</v>
      </c>
      <c r="GU20" s="188">
        <v>204884.56</v>
      </c>
      <c r="GV20" s="188">
        <v>289082.06</v>
      </c>
      <c r="GW20" s="188">
        <v>204446.38</v>
      </c>
      <c r="GX20" s="188">
        <v>148969.39000000001</v>
      </c>
      <c r="GY20" s="188">
        <v>319072.98</v>
      </c>
      <c r="GZ20" s="188">
        <v>276354.07</v>
      </c>
      <c r="HA20" s="188">
        <v>226856.87</v>
      </c>
      <c r="HB20" s="188">
        <v>72710.41</v>
      </c>
      <c r="HC20" s="188">
        <v>889010.46</v>
      </c>
      <c r="HD20" s="188">
        <v>1501408.55</v>
      </c>
      <c r="HE20" s="188">
        <v>858295.69</v>
      </c>
      <c r="HF20" s="188">
        <v>981237.83</v>
      </c>
      <c r="HG20" s="188">
        <v>225906.36</v>
      </c>
      <c r="HH20" s="188">
        <v>662816.89</v>
      </c>
      <c r="HI20" s="188">
        <v>133624.46</v>
      </c>
      <c r="HJ20" s="188">
        <v>738255.15</v>
      </c>
      <c r="HK20" s="188">
        <v>94675.24</v>
      </c>
      <c r="HL20" s="188">
        <v>336227.98</v>
      </c>
      <c r="HM20" s="188">
        <v>242547.76</v>
      </c>
      <c r="HN20" s="188">
        <v>342482.43</v>
      </c>
      <c r="HO20" s="188">
        <v>121986.9</v>
      </c>
      <c r="HP20" s="188">
        <v>465372.41</v>
      </c>
      <c r="HQ20" s="188">
        <v>181509</v>
      </c>
      <c r="HR20" s="188">
        <v>1179107.04</v>
      </c>
      <c r="HS20" s="188">
        <v>463841.64</v>
      </c>
      <c r="HT20" s="188">
        <v>208141.76</v>
      </c>
      <c r="HU20" s="188">
        <v>80940.179999999993</v>
      </c>
      <c r="HV20" s="188">
        <v>198843.26</v>
      </c>
      <c r="HW20" s="188">
        <v>135427.01999999999</v>
      </c>
      <c r="HX20" s="188">
        <v>547322.66</v>
      </c>
      <c r="HY20" s="188">
        <v>171295.46</v>
      </c>
      <c r="HZ20" s="188">
        <v>153985.65</v>
      </c>
      <c r="IA20" s="188">
        <v>63116.5</v>
      </c>
      <c r="IB20" s="188">
        <v>179471.63</v>
      </c>
      <c r="IC20" s="188">
        <v>392983.13</v>
      </c>
      <c r="ID20" s="188">
        <v>49701.21</v>
      </c>
      <c r="IE20" s="188">
        <v>74442.399999999994</v>
      </c>
      <c r="IF20" s="188">
        <v>122684.51</v>
      </c>
      <c r="IG20" s="188">
        <v>47304.15</v>
      </c>
      <c r="IH20" s="188">
        <v>569431.05000000005</v>
      </c>
      <c r="II20" s="188">
        <v>306270</v>
      </c>
      <c r="IJ20" s="188">
        <v>357914.12</v>
      </c>
      <c r="IK20" s="188">
        <v>247929.76</v>
      </c>
      <c r="IL20" s="188">
        <v>695978.43</v>
      </c>
      <c r="IM20" s="188">
        <v>401536.03</v>
      </c>
      <c r="IN20" s="188">
        <v>107134.17</v>
      </c>
      <c r="IO20" s="188">
        <v>107429.05</v>
      </c>
      <c r="IP20" s="188">
        <v>191996.28</v>
      </c>
      <c r="IQ20" s="188">
        <v>329107.75</v>
      </c>
      <c r="IR20" s="188">
        <v>164928.03</v>
      </c>
      <c r="IS20" s="188">
        <v>783104.08</v>
      </c>
      <c r="IT20" s="188">
        <v>795482.82</v>
      </c>
      <c r="IU20" s="188">
        <v>350876.15999999997</v>
      </c>
      <c r="IV20" s="188">
        <v>313629.90000000002</v>
      </c>
      <c r="IW20" s="188">
        <v>156812.15</v>
      </c>
      <c r="IX20" s="188">
        <v>129106.17</v>
      </c>
      <c r="IY20" s="188">
        <v>288066.92</v>
      </c>
      <c r="IZ20" s="188">
        <v>84645.07</v>
      </c>
      <c r="JA20" s="188">
        <v>97371.43</v>
      </c>
      <c r="JB20" s="188">
        <v>235010.69</v>
      </c>
      <c r="JC20" s="188">
        <v>349660.61</v>
      </c>
      <c r="JD20" s="188">
        <v>394453.71</v>
      </c>
      <c r="JE20" s="188">
        <v>1114079.8600000001</v>
      </c>
      <c r="JF20" s="188">
        <v>213893.94</v>
      </c>
      <c r="JG20" s="188">
        <v>144077.99</v>
      </c>
      <c r="JH20" s="188">
        <v>167245.06</v>
      </c>
      <c r="JI20" s="188">
        <v>169517.57</v>
      </c>
      <c r="JJ20" s="188">
        <v>204357.21</v>
      </c>
      <c r="JK20" s="188">
        <v>600451.43999999994</v>
      </c>
      <c r="JL20" s="188">
        <v>99439.71</v>
      </c>
      <c r="JM20" s="188">
        <v>327694.52</v>
      </c>
      <c r="JN20" s="188">
        <v>324494.78000000003</v>
      </c>
      <c r="JO20" s="188">
        <v>55168</v>
      </c>
      <c r="JP20" s="188">
        <v>258031.02</v>
      </c>
      <c r="JQ20" s="188">
        <v>179771.12</v>
      </c>
      <c r="JR20" s="188">
        <v>1411571.55</v>
      </c>
      <c r="JS20" s="188">
        <v>731381.52</v>
      </c>
      <c r="JT20" s="188">
        <v>185329.55</v>
      </c>
      <c r="JU20" s="188">
        <v>87233.84</v>
      </c>
      <c r="JV20" s="188">
        <v>405094.68</v>
      </c>
      <c r="JW20" s="188">
        <v>133946.22</v>
      </c>
      <c r="JX20" s="188">
        <v>431640.88</v>
      </c>
      <c r="JY20" s="188">
        <v>673962.34</v>
      </c>
      <c r="JZ20" s="188">
        <v>315964.03999999998</v>
      </c>
      <c r="KA20" s="188">
        <v>264698.65000000002</v>
      </c>
      <c r="KB20" s="188">
        <v>383367.16</v>
      </c>
      <c r="KC20" s="188">
        <v>366463.42</v>
      </c>
      <c r="KD20" s="188">
        <v>96767.99</v>
      </c>
      <c r="KE20" s="188">
        <v>59727.51</v>
      </c>
      <c r="KF20" s="188">
        <v>180277.08</v>
      </c>
      <c r="KG20" s="188">
        <v>115994.96</v>
      </c>
      <c r="KH20" s="188">
        <v>1886409.47</v>
      </c>
      <c r="KI20" s="188">
        <v>130203.8</v>
      </c>
      <c r="KJ20" s="188">
        <v>341579.77</v>
      </c>
      <c r="KK20" s="188">
        <v>431436.82</v>
      </c>
      <c r="KL20" s="188">
        <v>132331.04999999999</v>
      </c>
      <c r="KM20" s="188">
        <v>112564.56</v>
      </c>
      <c r="KN20" s="188">
        <v>930620.13</v>
      </c>
      <c r="KO20" s="188">
        <v>83543.539999999994</v>
      </c>
      <c r="KP20" s="188">
        <v>298437.02</v>
      </c>
      <c r="KQ20" s="188">
        <v>421352.7</v>
      </c>
      <c r="KR20" s="188">
        <v>80603.58</v>
      </c>
      <c r="KS20" s="188">
        <v>149545.98000000001</v>
      </c>
      <c r="KT20" s="188">
        <v>479097.8</v>
      </c>
      <c r="KU20" s="188">
        <v>289049.43</v>
      </c>
      <c r="KV20" s="188">
        <v>227472.9</v>
      </c>
      <c r="KW20" s="188">
        <v>1385686.49</v>
      </c>
      <c r="KX20" s="188">
        <v>386707.6</v>
      </c>
      <c r="KY20" s="188">
        <v>586709.15</v>
      </c>
      <c r="KZ20" s="188">
        <v>49502.9</v>
      </c>
      <c r="LA20" s="188">
        <v>77469.490000000005</v>
      </c>
      <c r="LB20" s="188">
        <v>184304.41</v>
      </c>
      <c r="LC20" s="188">
        <v>875690.36</v>
      </c>
      <c r="LD20" s="188">
        <v>181913.23</v>
      </c>
      <c r="LE20" s="188">
        <v>283343.65000000002</v>
      </c>
      <c r="LF20" s="188">
        <v>263250.17</v>
      </c>
      <c r="LG20" s="188">
        <v>3766280.94</v>
      </c>
      <c r="LH20" s="188">
        <v>929272.2</v>
      </c>
      <c r="LI20" s="188">
        <v>592393.47</v>
      </c>
      <c r="LJ20" s="188">
        <v>1254987.1100000001</v>
      </c>
      <c r="LK20" s="188">
        <v>2514112.2200000002</v>
      </c>
      <c r="LL20" s="188">
        <v>332316.44</v>
      </c>
      <c r="LM20" s="188">
        <v>138998.12</v>
      </c>
      <c r="LN20" s="188">
        <v>849130.98</v>
      </c>
      <c r="LO20" s="188">
        <v>197285.71</v>
      </c>
      <c r="LP20" s="188">
        <v>371306.39</v>
      </c>
      <c r="LQ20" s="188">
        <v>294182.25</v>
      </c>
      <c r="LR20" s="188">
        <v>266524.03000000003</v>
      </c>
      <c r="LS20" s="188">
        <v>174885.54</v>
      </c>
      <c r="LT20" s="188">
        <v>156969.76999999999</v>
      </c>
      <c r="LU20" s="188">
        <v>992384.32</v>
      </c>
      <c r="LV20" s="188">
        <v>403225.18</v>
      </c>
      <c r="LW20" s="188">
        <v>578583.68000000005</v>
      </c>
      <c r="LX20" s="188">
        <v>74494.73</v>
      </c>
      <c r="LY20" s="188">
        <v>381623.52</v>
      </c>
      <c r="LZ20" s="188">
        <v>545782.61</v>
      </c>
      <c r="MA20" s="188">
        <v>341870.82</v>
      </c>
      <c r="MB20" s="188">
        <v>129457.15</v>
      </c>
      <c r="MC20" s="188">
        <v>248453.58</v>
      </c>
      <c r="MD20" s="188">
        <v>376891.63</v>
      </c>
      <c r="ME20" s="188">
        <v>481074.32</v>
      </c>
      <c r="MF20" s="188">
        <v>356586.62</v>
      </c>
      <c r="MG20" s="188">
        <v>1667597.43</v>
      </c>
      <c r="MH20" s="188">
        <v>411008.34</v>
      </c>
      <c r="MI20" s="188">
        <v>231932.54</v>
      </c>
      <c r="MJ20" s="188">
        <v>158669.92000000001</v>
      </c>
      <c r="MK20" s="188">
        <v>182073.97</v>
      </c>
      <c r="ML20" s="188">
        <v>204492.97</v>
      </c>
      <c r="MM20" s="188">
        <v>255659.99</v>
      </c>
      <c r="MN20" s="188">
        <v>366766.87</v>
      </c>
      <c r="MO20" s="188">
        <v>254338.13</v>
      </c>
      <c r="MP20" s="188">
        <v>102573.53</v>
      </c>
      <c r="MQ20" s="188">
        <v>106052.89</v>
      </c>
      <c r="MR20" s="188">
        <v>148207.19</v>
      </c>
      <c r="MS20" s="188">
        <v>428987.17</v>
      </c>
      <c r="MT20" s="188">
        <v>371966.7</v>
      </c>
      <c r="MU20" s="188">
        <v>129336.56</v>
      </c>
      <c r="MV20" s="188">
        <v>250506.06</v>
      </c>
      <c r="MW20" s="188">
        <v>274461.39</v>
      </c>
      <c r="MX20" s="188">
        <v>165048.81</v>
      </c>
      <c r="MY20" s="188">
        <v>612679.57999999996</v>
      </c>
      <c r="MZ20" s="188">
        <v>355201.65</v>
      </c>
      <c r="NA20" s="188">
        <v>224531.86</v>
      </c>
      <c r="NB20" s="188">
        <v>144660.45000000001</v>
      </c>
      <c r="NC20" s="188">
        <v>46818.3</v>
      </c>
      <c r="ND20" s="188">
        <v>1624928.75</v>
      </c>
      <c r="NE20" s="188">
        <v>1775336.61</v>
      </c>
      <c r="NF20" s="188">
        <v>201480.31</v>
      </c>
      <c r="NG20" s="188">
        <v>480246.04</v>
      </c>
      <c r="NH20" s="188">
        <v>159413.31</v>
      </c>
      <c r="NI20" s="188">
        <v>574227.80000000005</v>
      </c>
      <c r="NJ20" s="188">
        <v>1059646.52</v>
      </c>
      <c r="NK20" s="188">
        <v>1347291.64</v>
      </c>
      <c r="NL20" s="188">
        <v>36722.31</v>
      </c>
      <c r="NM20" s="188">
        <v>145684.04999999999</v>
      </c>
      <c r="NN20" s="188">
        <v>198957.47</v>
      </c>
      <c r="NO20" s="188">
        <v>74418.2</v>
      </c>
      <c r="NP20" s="188">
        <v>1761617.57</v>
      </c>
      <c r="NQ20" s="188">
        <v>322058.31</v>
      </c>
      <c r="NR20" s="188">
        <v>269488.65999999997</v>
      </c>
      <c r="NS20" s="188">
        <v>320549.55</v>
      </c>
      <c r="NT20" s="188">
        <v>183611.1</v>
      </c>
      <c r="NU20" s="188">
        <v>57717.16</v>
      </c>
      <c r="NV20" s="188">
        <v>90784.24</v>
      </c>
      <c r="NW20" s="188">
        <v>4090458.66</v>
      </c>
      <c r="NX20" s="188">
        <v>764000.78</v>
      </c>
      <c r="NY20" s="188">
        <v>769941.08000000007</v>
      </c>
      <c r="NZ20" s="188">
        <v>123507.56</v>
      </c>
      <c r="OA20" s="188">
        <v>480442.18</v>
      </c>
      <c r="OB20" s="188">
        <v>146531.26999999999</v>
      </c>
      <c r="OC20" s="188">
        <v>176742.21</v>
      </c>
      <c r="OD20" s="188">
        <v>1530661.53</v>
      </c>
      <c r="OE20" s="188">
        <v>310349.62</v>
      </c>
      <c r="OF20" s="188">
        <v>251509.9</v>
      </c>
      <c r="OG20" s="188">
        <v>599448.42000000004</v>
      </c>
      <c r="OH20" s="188">
        <v>147440.72</v>
      </c>
      <c r="OI20" s="188">
        <v>281203.59999999998</v>
      </c>
      <c r="OJ20" s="188">
        <v>42356.03</v>
      </c>
      <c r="OK20" s="188">
        <v>28550.76</v>
      </c>
      <c r="OL20" s="188">
        <v>249237.88</v>
      </c>
      <c r="OM20" s="188">
        <v>1546028.01</v>
      </c>
      <c r="ON20" s="188">
        <v>243941.41</v>
      </c>
      <c r="OO20" s="188">
        <v>1172047.83</v>
      </c>
      <c r="OP20" s="188">
        <v>294977.99</v>
      </c>
      <c r="OQ20" s="188">
        <v>66959.3</v>
      </c>
      <c r="OR20" s="188">
        <v>169129.95</v>
      </c>
      <c r="OS20" s="188">
        <v>655273.31999999995</v>
      </c>
      <c r="OT20" s="188">
        <v>64321.82</v>
      </c>
      <c r="OU20" s="188">
        <v>193319.59</v>
      </c>
      <c r="OV20" s="188">
        <v>488715.4</v>
      </c>
      <c r="OW20" s="188">
        <v>310150.57</v>
      </c>
      <c r="OX20" s="188">
        <v>205589</v>
      </c>
      <c r="OY20" s="188">
        <v>156798.54999999999</v>
      </c>
      <c r="OZ20" s="188">
        <v>194234.34</v>
      </c>
      <c r="PA20" s="188">
        <v>134152.81</v>
      </c>
      <c r="PB20" s="188">
        <v>1528367.35</v>
      </c>
      <c r="PC20" s="188">
        <v>111059.99</v>
      </c>
      <c r="PD20" s="188">
        <v>209551</v>
      </c>
      <c r="PE20" s="188">
        <v>145675.78</v>
      </c>
      <c r="PF20" s="188">
        <v>530966.99</v>
      </c>
      <c r="PG20" s="188">
        <v>274030.42</v>
      </c>
      <c r="PH20" s="188">
        <v>132092.85999999999</v>
      </c>
      <c r="PI20" s="188">
        <v>164897.51</v>
      </c>
      <c r="PJ20" s="188">
        <v>138703.66</v>
      </c>
      <c r="PK20" s="188">
        <v>260478.92</v>
      </c>
      <c r="PL20" s="188">
        <v>192202.1</v>
      </c>
      <c r="PM20" s="188">
        <v>895969</v>
      </c>
      <c r="PN20" s="188">
        <v>234548.05</v>
      </c>
      <c r="PO20" s="188">
        <v>477100.36</v>
      </c>
      <c r="PP20" s="188">
        <v>182834.77</v>
      </c>
      <c r="PQ20" s="188">
        <v>163868.04</v>
      </c>
      <c r="PR20" s="188">
        <v>120788.17</v>
      </c>
      <c r="PS20" s="188">
        <v>209888.67</v>
      </c>
      <c r="PT20" s="188">
        <v>1687209.68</v>
      </c>
      <c r="PU20" s="188">
        <v>320183.96000000002</v>
      </c>
      <c r="PV20" s="188">
        <v>213434.88</v>
      </c>
      <c r="PW20" s="188">
        <v>298280.5</v>
      </c>
      <c r="PX20" s="188">
        <v>1341637.81</v>
      </c>
      <c r="PY20" s="188">
        <v>226423.12</v>
      </c>
      <c r="PZ20" s="188">
        <v>370686.51</v>
      </c>
      <c r="QA20" s="188">
        <v>123241.34</v>
      </c>
      <c r="QB20" s="188">
        <v>113999.75</v>
      </c>
      <c r="QC20" s="188">
        <v>208121.01</v>
      </c>
      <c r="QD20" s="188">
        <v>446207.21</v>
      </c>
      <c r="QE20" s="188">
        <v>190920.98</v>
      </c>
      <c r="QF20" s="188">
        <v>201495.85</v>
      </c>
      <c r="QG20" s="188">
        <v>407045.1</v>
      </c>
      <c r="QH20" s="188">
        <v>282795.5</v>
      </c>
      <c r="QI20" s="188">
        <v>738153.86</v>
      </c>
      <c r="QJ20" s="188">
        <v>442315.36</v>
      </c>
      <c r="QK20" s="188">
        <v>114615.65</v>
      </c>
      <c r="QL20" s="188">
        <v>199410.62</v>
      </c>
      <c r="QM20" s="188">
        <v>869103.3</v>
      </c>
      <c r="QN20" s="188">
        <v>286441.08</v>
      </c>
      <c r="QO20" s="188">
        <v>173278</v>
      </c>
      <c r="QP20" s="188">
        <v>73957.94</v>
      </c>
      <c r="QQ20" s="188">
        <v>85973.35</v>
      </c>
      <c r="QR20" s="188">
        <v>174627.52</v>
      </c>
      <c r="QS20" s="188">
        <v>127646.24</v>
      </c>
      <c r="QT20" s="188">
        <v>2983273.05</v>
      </c>
      <c r="QU20" s="188">
        <v>352139.36</v>
      </c>
      <c r="QV20" s="188">
        <v>727138.9</v>
      </c>
      <c r="QW20" s="188">
        <v>175937</v>
      </c>
      <c r="QX20" s="188">
        <v>518510.41</v>
      </c>
      <c r="QY20" s="188">
        <v>687190.54</v>
      </c>
      <c r="QZ20" s="188">
        <v>159004</v>
      </c>
      <c r="RA20" s="188">
        <v>584595.71</v>
      </c>
      <c r="RB20" s="188">
        <v>759016.17</v>
      </c>
      <c r="RC20" s="188">
        <v>316887.43</v>
      </c>
      <c r="RD20" s="188">
        <v>268784.86</v>
      </c>
      <c r="RE20" s="188">
        <v>205390.84</v>
      </c>
      <c r="RF20" s="188">
        <v>170813.25</v>
      </c>
      <c r="RG20" s="188">
        <v>550322.4</v>
      </c>
      <c r="RH20" s="188">
        <v>869165.69</v>
      </c>
      <c r="RI20" s="188">
        <v>150327.75</v>
      </c>
      <c r="RJ20" s="188">
        <v>462758.05</v>
      </c>
      <c r="RK20" s="188">
        <v>100959.37</v>
      </c>
      <c r="RL20" s="188">
        <v>486705.85</v>
      </c>
      <c r="RM20" s="188">
        <v>1245986.3899999999</v>
      </c>
      <c r="RN20" s="188">
        <v>122966</v>
      </c>
      <c r="RO20" s="188">
        <v>48179.05</v>
      </c>
      <c r="RP20" s="188">
        <v>439104.17</v>
      </c>
      <c r="RQ20" s="188">
        <v>788283.82</v>
      </c>
      <c r="RR20" s="188">
        <v>274101.07</v>
      </c>
      <c r="RS20" s="188">
        <v>161850</v>
      </c>
      <c r="RT20" s="188">
        <v>410640</v>
      </c>
      <c r="RU20" s="188">
        <v>125869.5</v>
      </c>
      <c r="RV20" s="188">
        <v>461357.48</v>
      </c>
      <c r="RW20" s="188">
        <v>240625.48</v>
      </c>
      <c r="RX20" s="188">
        <v>177390.4</v>
      </c>
      <c r="RY20" s="188">
        <v>103109.01</v>
      </c>
      <c r="RZ20" s="188">
        <v>163037.70000000001</v>
      </c>
      <c r="SA20" s="188">
        <v>1181288.6499999999</v>
      </c>
      <c r="SB20" s="188">
        <v>71527.509999999995</v>
      </c>
      <c r="SC20" s="188">
        <v>287719.63</v>
      </c>
      <c r="SD20" s="188">
        <v>199726.22</v>
      </c>
      <c r="SE20" s="188">
        <v>161339.63</v>
      </c>
      <c r="SF20" s="188">
        <v>453468.8</v>
      </c>
      <c r="SG20" s="188">
        <v>492580.3</v>
      </c>
      <c r="SH20" s="188">
        <v>220020.69</v>
      </c>
      <c r="SI20" s="188">
        <v>299459.62</v>
      </c>
      <c r="SJ20" s="188">
        <v>102240.51</v>
      </c>
      <c r="SK20" s="188">
        <v>1169578.3899999999</v>
      </c>
      <c r="SL20" s="188">
        <v>68304.639999999999</v>
      </c>
      <c r="SM20" s="188">
        <v>1414381.24</v>
      </c>
      <c r="SN20" s="188">
        <v>418042.53</v>
      </c>
      <c r="SO20" s="188">
        <v>328286.93</v>
      </c>
      <c r="SP20" s="188">
        <v>381872</v>
      </c>
      <c r="SQ20" s="188">
        <v>332359.01</v>
      </c>
      <c r="SR20" s="188">
        <v>829908.29</v>
      </c>
      <c r="SS20" s="188">
        <v>218983.54</v>
      </c>
      <c r="ST20" s="188">
        <v>206470.02</v>
      </c>
      <c r="SU20" s="188">
        <v>981258.88</v>
      </c>
      <c r="SV20" s="188">
        <v>226743.98</v>
      </c>
      <c r="SW20" s="188">
        <v>594690.42000000004</v>
      </c>
      <c r="SX20" s="188">
        <v>247640.35</v>
      </c>
      <c r="SY20" s="188">
        <v>163506.93</v>
      </c>
      <c r="SZ20" s="188">
        <v>160000.5</v>
      </c>
      <c r="TA20" s="188">
        <v>497736.85</v>
      </c>
      <c r="TB20" s="188">
        <v>393173.66</v>
      </c>
      <c r="TC20" s="188">
        <v>180319.07</v>
      </c>
      <c r="TD20" s="188">
        <v>115014.01</v>
      </c>
      <c r="TE20" s="188">
        <v>260835.77</v>
      </c>
      <c r="TF20" s="188">
        <v>372038.93</v>
      </c>
      <c r="TG20" s="188">
        <v>349116.75</v>
      </c>
      <c r="TH20" s="188">
        <v>190419.04</v>
      </c>
      <c r="TI20" s="188">
        <v>1942410.09</v>
      </c>
      <c r="TJ20" s="188">
        <v>233423.89</v>
      </c>
      <c r="TK20" s="188">
        <v>129857.5</v>
      </c>
      <c r="TL20" s="188">
        <v>711128.32</v>
      </c>
      <c r="TM20" s="188">
        <v>424679</v>
      </c>
      <c r="TN20" s="188">
        <v>271628.73</v>
      </c>
      <c r="TO20" s="188">
        <v>181628.81</v>
      </c>
      <c r="TP20" s="188">
        <v>2072491.4</v>
      </c>
      <c r="TQ20" s="188">
        <v>546709.63</v>
      </c>
      <c r="TR20" s="188">
        <v>449843.17</v>
      </c>
      <c r="TS20" s="188">
        <v>397974.82</v>
      </c>
      <c r="TT20" s="188">
        <v>415943.08</v>
      </c>
      <c r="TU20" s="188">
        <v>296034.31</v>
      </c>
      <c r="TV20" s="188">
        <v>202116.99</v>
      </c>
      <c r="TW20" s="188">
        <v>367635.78</v>
      </c>
      <c r="TX20" s="188">
        <v>214412.7</v>
      </c>
      <c r="TY20" s="188">
        <v>1099943.44</v>
      </c>
      <c r="TZ20" s="188">
        <v>280358.46000000002</v>
      </c>
      <c r="UA20" s="188">
        <v>831632.93</v>
      </c>
      <c r="UB20" s="188">
        <v>245379.94</v>
      </c>
      <c r="UC20" s="188">
        <v>228046.2</v>
      </c>
      <c r="UD20" s="188">
        <v>69109.5</v>
      </c>
      <c r="UE20" s="188">
        <v>1007565.04</v>
      </c>
      <c r="UF20" s="188">
        <v>109008.99</v>
      </c>
      <c r="UG20" s="188">
        <v>188198.73</v>
      </c>
      <c r="UH20" s="188">
        <v>72533.490000000005</v>
      </c>
      <c r="UI20" s="188">
        <v>159003</v>
      </c>
      <c r="UJ20" s="188">
        <v>662109.49</v>
      </c>
      <c r="UK20" s="188">
        <v>546311.25</v>
      </c>
      <c r="UL20" s="188">
        <v>334211.34000000003</v>
      </c>
      <c r="UM20" s="188">
        <v>1222060.9099999999</v>
      </c>
      <c r="UN20" s="188">
        <v>316029.65000000002</v>
      </c>
      <c r="UO20" s="188">
        <v>237277.96</v>
      </c>
      <c r="UP20" s="188">
        <v>1361185.39</v>
      </c>
      <c r="UQ20" s="188">
        <v>215929.69</v>
      </c>
      <c r="UR20" s="188">
        <v>312216.69</v>
      </c>
      <c r="US20" s="188">
        <v>700759.5</v>
      </c>
      <c r="UT20" s="188">
        <v>6168</v>
      </c>
      <c r="UU20" s="188">
        <v>237436.3</v>
      </c>
      <c r="UV20" s="188">
        <v>782633.18</v>
      </c>
      <c r="UW20" s="188">
        <v>346535.94</v>
      </c>
      <c r="UX20" s="188">
        <v>373953.87</v>
      </c>
      <c r="UY20" s="188">
        <v>230720.05</v>
      </c>
      <c r="UZ20" s="188">
        <v>510523.27</v>
      </c>
      <c r="VA20" s="188">
        <v>590027.99</v>
      </c>
      <c r="VB20" s="188">
        <v>237605</v>
      </c>
      <c r="VC20" s="188">
        <v>518217.58</v>
      </c>
      <c r="VD20" s="188">
        <v>161887.19</v>
      </c>
      <c r="VE20" s="188">
        <v>327324.44</v>
      </c>
      <c r="VF20" s="188">
        <v>110305</v>
      </c>
      <c r="VG20" s="188">
        <v>124601.06</v>
      </c>
      <c r="VH20" s="188">
        <v>655101.29</v>
      </c>
      <c r="VI20" s="188">
        <v>109489</v>
      </c>
      <c r="VJ20" s="188">
        <v>202282.6</v>
      </c>
      <c r="VK20" s="188">
        <v>208462.85</v>
      </c>
      <c r="VL20" s="188">
        <v>1697528.67</v>
      </c>
      <c r="VM20" s="188">
        <v>259903.08</v>
      </c>
      <c r="VN20" s="188">
        <v>84073.600000000006</v>
      </c>
      <c r="VO20" s="188">
        <v>694880.88</v>
      </c>
      <c r="VP20" s="188">
        <v>278177.49</v>
      </c>
      <c r="VQ20" s="188">
        <v>805331.45</v>
      </c>
      <c r="VR20" s="188">
        <v>315113.06</v>
      </c>
      <c r="VS20" s="188">
        <v>181073.41</v>
      </c>
      <c r="VT20" s="188">
        <v>340937.29</v>
      </c>
      <c r="VU20" s="188">
        <v>1478206.29</v>
      </c>
      <c r="VV20" s="188">
        <v>577775.4</v>
      </c>
      <c r="VW20" s="188">
        <v>1170122.52</v>
      </c>
      <c r="VX20" s="188">
        <v>692350.31</v>
      </c>
      <c r="VY20" s="188">
        <v>235866.45</v>
      </c>
      <c r="VZ20" s="188">
        <v>522588.72</v>
      </c>
      <c r="WA20" s="188">
        <v>6197844.4199999999</v>
      </c>
      <c r="WB20" s="188">
        <v>676585.56</v>
      </c>
      <c r="WC20" s="188">
        <v>443448.6</v>
      </c>
      <c r="WD20" s="188">
        <v>613890.77</v>
      </c>
      <c r="WE20" s="188">
        <v>418189.35</v>
      </c>
      <c r="WF20" s="188">
        <v>668700.39</v>
      </c>
      <c r="WG20" s="188">
        <v>955588.35</v>
      </c>
      <c r="WH20" s="188">
        <v>526987.65</v>
      </c>
      <c r="WI20" s="188">
        <v>1090601.95</v>
      </c>
      <c r="WJ20" s="188">
        <v>570711.09</v>
      </c>
      <c r="WK20" s="188">
        <v>636958.74</v>
      </c>
      <c r="WL20" s="188">
        <v>649978.68999999994</v>
      </c>
      <c r="WM20" s="188">
        <v>885219.51</v>
      </c>
      <c r="WN20" s="188">
        <v>857199.05</v>
      </c>
      <c r="WO20" s="188">
        <v>869284.64</v>
      </c>
      <c r="WP20" s="188">
        <v>311559.89</v>
      </c>
      <c r="WQ20" s="188">
        <v>613799.76</v>
      </c>
      <c r="WR20" s="188">
        <v>735710.48</v>
      </c>
      <c r="WS20" s="188">
        <v>229116.19</v>
      </c>
      <c r="WT20" s="188">
        <v>721892.56</v>
      </c>
      <c r="WU20" s="188">
        <v>1005680.18</v>
      </c>
      <c r="WV20" s="188">
        <v>459016.38</v>
      </c>
      <c r="WW20" s="188">
        <v>302922.07</v>
      </c>
      <c r="WX20" s="188">
        <v>317118.52</v>
      </c>
      <c r="WY20" s="188">
        <v>412089.38</v>
      </c>
      <c r="WZ20" s="188">
        <v>795210.15</v>
      </c>
      <c r="XA20" s="188">
        <v>261695.98</v>
      </c>
      <c r="XB20" s="188">
        <v>404121.74</v>
      </c>
      <c r="XC20" s="188">
        <v>2052820.84</v>
      </c>
      <c r="XD20" s="188">
        <v>448717.37</v>
      </c>
      <c r="XE20" s="188">
        <v>283597.32</v>
      </c>
      <c r="XF20" s="188">
        <v>231513.60000000001</v>
      </c>
      <c r="XG20" s="188">
        <v>183527.67999999999</v>
      </c>
      <c r="XH20" s="188">
        <v>2635388.71</v>
      </c>
      <c r="XI20" s="188">
        <v>438359.75</v>
      </c>
      <c r="XJ20" s="188">
        <v>666589.09</v>
      </c>
      <c r="XK20" s="188">
        <v>920887.18</v>
      </c>
      <c r="XL20" s="188">
        <v>332624.03000000003</v>
      </c>
      <c r="XM20" s="188">
        <v>800871.94</v>
      </c>
      <c r="XN20" s="188">
        <v>736659.56</v>
      </c>
      <c r="XO20" s="188">
        <v>660201.15</v>
      </c>
      <c r="XP20" s="188">
        <v>505111.07</v>
      </c>
      <c r="XQ20" s="188">
        <v>1183175.96</v>
      </c>
      <c r="XR20" s="188">
        <v>688906.41</v>
      </c>
      <c r="XS20" s="188">
        <v>447677.54</v>
      </c>
      <c r="XT20" s="188">
        <v>163194.79</v>
      </c>
      <c r="XU20" s="188">
        <v>245700.64</v>
      </c>
      <c r="XV20" s="188">
        <v>325063.28999999998</v>
      </c>
      <c r="XW20" s="188">
        <v>249890.9</v>
      </c>
      <c r="XX20" s="188">
        <v>442821.34</v>
      </c>
      <c r="XY20" s="188">
        <v>246304.22</v>
      </c>
      <c r="XZ20" s="188">
        <v>318493.25</v>
      </c>
      <c r="YA20" s="188">
        <v>284263.12</v>
      </c>
      <c r="YB20" s="188">
        <v>326318.03999999998</v>
      </c>
      <c r="YC20" s="188">
        <v>208131.04</v>
      </c>
      <c r="YD20" s="188">
        <v>517259.17</v>
      </c>
      <c r="YE20" s="188">
        <v>3182972.35</v>
      </c>
      <c r="YF20" s="188">
        <v>274851.69</v>
      </c>
      <c r="YG20" s="188">
        <v>599963.59</v>
      </c>
      <c r="YH20" s="188">
        <v>582750.67000000004</v>
      </c>
      <c r="YI20" s="188">
        <v>1018095.22</v>
      </c>
      <c r="YJ20" s="188">
        <v>409710.27</v>
      </c>
      <c r="YK20" s="188">
        <v>494392.37</v>
      </c>
      <c r="YL20" s="188">
        <v>149228.96</v>
      </c>
      <c r="YM20" s="188">
        <v>1223606.48</v>
      </c>
      <c r="YN20" s="188">
        <v>658594.49</v>
      </c>
      <c r="YO20" s="188">
        <v>387765.19</v>
      </c>
      <c r="YP20" s="188">
        <v>468252.09</v>
      </c>
      <c r="YQ20" s="188">
        <v>450017.43</v>
      </c>
      <c r="YR20" s="188">
        <v>346863.04</v>
      </c>
      <c r="YS20" s="188">
        <v>190188.21</v>
      </c>
      <c r="YT20" s="188">
        <v>245691.79</v>
      </c>
      <c r="YU20" s="188">
        <v>369304.62</v>
      </c>
      <c r="YV20" s="188">
        <v>797426.52</v>
      </c>
      <c r="YW20" s="188">
        <v>315162.77</v>
      </c>
      <c r="YX20" s="188">
        <v>421489.85</v>
      </c>
      <c r="YY20" s="188">
        <v>339109.1</v>
      </c>
      <c r="YZ20" s="188">
        <v>270897.84000000003</v>
      </c>
      <c r="ZA20" s="188">
        <v>267008.15000000002</v>
      </c>
      <c r="ZB20" s="188">
        <v>229790.43</v>
      </c>
      <c r="ZC20" s="188">
        <v>718717.28</v>
      </c>
      <c r="ZD20" s="188">
        <v>258481.72</v>
      </c>
      <c r="ZE20" s="188">
        <v>122825.29</v>
      </c>
      <c r="ZF20" s="188">
        <v>335643.82</v>
      </c>
      <c r="ZG20" s="188">
        <v>134307.76999999999</v>
      </c>
      <c r="ZH20" s="188">
        <v>415842.56</v>
      </c>
      <c r="ZI20" s="188">
        <v>103287.8</v>
      </c>
      <c r="ZJ20" s="188">
        <v>96233.84</v>
      </c>
      <c r="ZK20" s="188">
        <v>238932.57</v>
      </c>
      <c r="ZL20" s="188">
        <v>702825.38</v>
      </c>
      <c r="ZM20" s="188">
        <v>283242.78000000003</v>
      </c>
      <c r="ZN20" s="188">
        <v>316811.38</v>
      </c>
      <c r="ZO20" s="188">
        <v>365210.59</v>
      </c>
      <c r="ZP20" s="188">
        <v>469418.53</v>
      </c>
      <c r="ZQ20" s="188">
        <v>236952.83</v>
      </c>
      <c r="ZR20" s="188">
        <v>206603.17</v>
      </c>
      <c r="ZS20" s="188">
        <v>1304671.1200000001</v>
      </c>
      <c r="ZT20" s="188">
        <v>671014.03</v>
      </c>
      <c r="ZU20" s="188">
        <v>505993.49</v>
      </c>
      <c r="ZV20" s="188">
        <v>301193.44</v>
      </c>
      <c r="ZW20" s="188">
        <v>160748.37</v>
      </c>
      <c r="ZX20" s="188">
        <v>82767.63</v>
      </c>
      <c r="ZY20" s="188">
        <v>183970.71</v>
      </c>
      <c r="ZZ20" s="188">
        <v>314638.34000000003</v>
      </c>
      <c r="AAA20" s="188">
        <v>168394.76</v>
      </c>
      <c r="AAB20" s="188">
        <v>275835.38</v>
      </c>
      <c r="AAC20" s="188">
        <v>80012.53</v>
      </c>
      <c r="AAD20" s="188">
        <v>333716.05</v>
      </c>
      <c r="AAE20" s="188">
        <v>325076.14</v>
      </c>
      <c r="AAF20" s="188">
        <v>270132.26</v>
      </c>
      <c r="AAG20" s="188">
        <v>21648.33</v>
      </c>
      <c r="AAH20" s="188">
        <v>1036417.51</v>
      </c>
      <c r="AAI20" s="188">
        <v>123238.39999999999</v>
      </c>
      <c r="AAJ20" s="188">
        <v>418948.52</v>
      </c>
      <c r="AAK20" s="188">
        <v>356753.41</v>
      </c>
      <c r="AAL20" s="188">
        <v>268426.12</v>
      </c>
      <c r="AAM20" s="188">
        <v>258015.61</v>
      </c>
      <c r="AAN20" s="188">
        <v>217607.24</v>
      </c>
      <c r="AAO20" s="188">
        <v>1473514.23</v>
      </c>
      <c r="AAP20" s="188">
        <v>193024.73</v>
      </c>
      <c r="AAQ20" s="188">
        <v>196307.91</v>
      </c>
      <c r="AAR20" s="188">
        <v>173945.89</v>
      </c>
      <c r="AAS20" s="188">
        <v>664809.86</v>
      </c>
      <c r="AAT20" s="188">
        <v>243359.97</v>
      </c>
      <c r="AAU20" s="188">
        <v>327374.71000000002</v>
      </c>
      <c r="AAV20" s="188">
        <v>643655.9</v>
      </c>
      <c r="AAW20" s="188">
        <v>325943.28000000003</v>
      </c>
      <c r="AAX20" s="188">
        <v>327474.58</v>
      </c>
      <c r="AAY20" s="188">
        <v>376845.53</v>
      </c>
      <c r="AAZ20" s="188">
        <v>440507.53</v>
      </c>
      <c r="ABA20" s="188">
        <v>1347287.92</v>
      </c>
      <c r="ABB20" s="188">
        <v>99690</v>
      </c>
      <c r="ABC20" s="188">
        <v>157818.85999999999</v>
      </c>
      <c r="ABD20" s="188">
        <v>98613.8</v>
      </c>
      <c r="ABE20" s="188">
        <v>193035.24</v>
      </c>
      <c r="ABF20" s="188">
        <v>260469.6</v>
      </c>
      <c r="ABG20" s="188">
        <v>324007.25</v>
      </c>
      <c r="ABH20" s="188">
        <v>3078324.63</v>
      </c>
      <c r="ABI20" s="188">
        <v>1134043.26</v>
      </c>
      <c r="ABJ20" s="188">
        <v>267864.15999999997</v>
      </c>
      <c r="ABK20" s="188">
        <v>170349.27</v>
      </c>
      <c r="ABL20" s="188">
        <v>81623.95</v>
      </c>
      <c r="ABM20" s="188">
        <v>97108</v>
      </c>
      <c r="ABN20" s="188">
        <v>157906.29999999999</v>
      </c>
      <c r="ABO20" s="188">
        <v>1278518.75</v>
      </c>
      <c r="ABP20" s="188">
        <v>246559.34</v>
      </c>
      <c r="ABQ20" s="188">
        <v>59808.18</v>
      </c>
      <c r="ABR20" s="188">
        <v>193596.29</v>
      </c>
      <c r="ABS20" s="188">
        <v>379147.92</v>
      </c>
      <c r="ABT20" s="188">
        <v>299708.02</v>
      </c>
      <c r="ABU20" s="188">
        <v>188525.36</v>
      </c>
      <c r="ABV20" s="188">
        <v>604879.71</v>
      </c>
      <c r="ABW20" s="188">
        <v>12661.4</v>
      </c>
      <c r="ABX20" s="188">
        <v>1988853.59</v>
      </c>
      <c r="ABY20" s="188">
        <v>157293</v>
      </c>
      <c r="ABZ20" s="188">
        <v>610932.71</v>
      </c>
      <c r="ACA20" s="188">
        <v>61518.53</v>
      </c>
      <c r="ACB20" s="188">
        <v>115445.72</v>
      </c>
      <c r="ACC20" s="188">
        <v>864403.31</v>
      </c>
      <c r="ACD20" s="188">
        <v>332498.05</v>
      </c>
      <c r="ACE20" s="188">
        <v>281022.59000000003</v>
      </c>
      <c r="ACF20" s="188">
        <v>326458.53999999998</v>
      </c>
      <c r="ACG20" s="188">
        <v>550338.91</v>
      </c>
      <c r="ACH20" s="188">
        <v>295600.18</v>
      </c>
      <c r="ACI20" s="188">
        <v>1759197.96</v>
      </c>
      <c r="ACJ20" s="188">
        <v>277755.86</v>
      </c>
      <c r="ACK20" s="188">
        <v>273787.40000000002</v>
      </c>
      <c r="ACL20" s="188">
        <v>276013.2</v>
      </c>
      <c r="ACM20" s="188">
        <v>191270.26</v>
      </c>
      <c r="ACN20" s="188">
        <v>881713.13</v>
      </c>
      <c r="ACO20" s="188">
        <v>1066729.3999999999</v>
      </c>
      <c r="ACP20" s="188">
        <v>1558294.54</v>
      </c>
      <c r="ACQ20" s="188">
        <v>1476921.25</v>
      </c>
      <c r="ACR20" s="188">
        <v>548078.63</v>
      </c>
      <c r="ACS20" s="188">
        <v>251027.79</v>
      </c>
      <c r="ACT20" s="188">
        <v>629062.94999999995</v>
      </c>
      <c r="ACU20" s="188">
        <v>20210.3</v>
      </c>
      <c r="ACV20" s="188">
        <v>857708.84</v>
      </c>
      <c r="ACW20" s="188">
        <v>116941.54</v>
      </c>
      <c r="ACX20" s="188">
        <v>184663.25</v>
      </c>
      <c r="ACY20" s="188">
        <v>680447.33</v>
      </c>
      <c r="ACZ20" s="188">
        <v>144035.53</v>
      </c>
      <c r="ADA20" s="188">
        <v>144454.43</v>
      </c>
      <c r="ADB20" s="188">
        <v>350158.59</v>
      </c>
      <c r="ADC20" s="188">
        <v>142347.6</v>
      </c>
      <c r="ADD20" s="188">
        <v>219890.14</v>
      </c>
      <c r="ADE20" s="188">
        <v>365927.5</v>
      </c>
      <c r="ADF20" s="188">
        <v>602602.49</v>
      </c>
      <c r="ADG20" s="188">
        <v>274989.46000000002</v>
      </c>
      <c r="ADH20" s="188">
        <v>313925.43</v>
      </c>
      <c r="ADI20" s="188">
        <v>92700.12</v>
      </c>
      <c r="ADJ20" s="188">
        <v>705956.56</v>
      </c>
      <c r="ADK20" s="188">
        <v>283106.95</v>
      </c>
      <c r="ADL20" s="188">
        <v>186576.88</v>
      </c>
      <c r="ADM20" s="188">
        <v>131824.4</v>
      </c>
      <c r="ADN20" s="188">
        <v>271360.03999999998</v>
      </c>
      <c r="ADO20" s="188">
        <v>5276193.9400000004</v>
      </c>
      <c r="ADP20" s="188">
        <v>571126.59</v>
      </c>
      <c r="ADQ20" s="188">
        <v>1594080.55</v>
      </c>
      <c r="ADR20" s="188">
        <v>264473.03999999998</v>
      </c>
      <c r="ADS20" s="188">
        <v>2121282.5600000001</v>
      </c>
      <c r="ADT20" s="188">
        <v>39515.35</v>
      </c>
      <c r="ADU20" s="188">
        <v>148942.62</v>
      </c>
      <c r="ADV20" s="188">
        <v>315454.71000000002</v>
      </c>
      <c r="ADW20" s="188">
        <v>164109.46</v>
      </c>
      <c r="ADX20" s="188">
        <v>81596.25</v>
      </c>
      <c r="ADY20" s="188">
        <v>372081.11</v>
      </c>
      <c r="ADZ20" s="188">
        <v>990500.12</v>
      </c>
      <c r="AEA20" s="188">
        <v>1288853.17</v>
      </c>
      <c r="AEB20" s="188">
        <v>197964.51</v>
      </c>
      <c r="AEC20" s="188">
        <v>518707.47</v>
      </c>
      <c r="AED20" s="188">
        <v>393128.19</v>
      </c>
      <c r="AEE20" s="188">
        <v>56993.86</v>
      </c>
      <c r="AEF20" s="188">
        <v>152377.82</v>
      </c>
      <c r="AEG20" s="188">
        <v>457177.29</v>
      </c>
      <c r="AEH20" s="188">
        <v>130026.51</v>
      </c>
      <c r="AEI20" s="188">
        <v>703858.24</v>
      </c>
      <c r="AEJ20" s="188">
        <v>199334.9</v>
      </c>
      <c r="AEK20" s="188">
        <v>270906.01</v>
      </c>
      <c r="AEL20" s="188">
        <v>107353.43</v>
      </c>
      <c r="AEM20" s="188">
        <v>446059.83</v>
      </c>
      <c r="AEN20" s="188">
        <v>261524.76</v>
      </c>
      <c r="AEO20" s="188">
        <v>272947.52</v>
      </c>
      <c r="AEP20" s="188">
        <v>331467</v>
      </c>
      <c r="AEQ20" s="188">
        <v>300597.94</v>
      </c>
      <c r="AER20" s="188">
        <v>1409394.48</v>
      </c>
      <c r="AES20" s="188">
        <v>1181943.6499999999</v>
      </c>
      <c r="AET20" s="188">
        <v>635060.31999999995</v>
      </c>
      <c r="AEU20" s="188">
        <v>430220.65</v>
      </c>
      <c r="AEV20" s="188">
        <v>1061201.81</v>
      </c>
      <c r="AEW20" s="188">
        <v>411113.19</v>
      </c>
      <c r="AEX20" s="188">
        <v>798200.54</v>
      </c>
      <c r="AEY20" s="188">
        <v>437407.83</v>
      </c>
      <c r="AEZ20" s="188">
        <v>165058.35999999999</v>
      </c>
      <c r="AFA20" s="188">
        <v>185563.06</v>
      </c>
      <c r="AFB20" s="188">
        <v>39882.699999999997</v>
      </c>
      <c r="AFC20" s="188">
        <v>367773.51</v>
      </c>
      <c r="AFD20" s="188">
        <v>265869.37</v>
      </c>
      <c r="AFE20" s="188">
        <v>1729079.32</v>
      </c>
      <c r="AFF20" s="188">
        <v>1268460.21</v>
      </c>
      <c r="AFG20" s="188">
        <v>1444064.63</v>
      </c>
      <c r="AFH20" s="188">
        <v>1969244.05</v>
      </c>
      <c r="AFI20" s="188">
        <v>210483.71</v>
      </c>
      <c r="AFJ20" s="188">
        <v>384953.07</v>
      </c>
      <c r="AFK20" s="188">
        <v>359167.06</v>
      </c>
      <c r="AFL20" s="188">
        <v>394070.63</v>
      </c>
      <c r="AFM20" s="188">
        <v>389645.72</v>
      </c>
      <c r="AFN20" s="188">
        <v>285823.32</v>
      </c>
      <c r="AFO20" s="188">
        <v>178396.36</v>
      </c>
      <c r="AFP20" s="188">
        <v>1552556</v>
      </c>
      <c r="AFQ20" s="188">
        <v>486742.91</v>
      </c>
      <c r="AFR20" s="188">
        <v>438234.76</v>
      </c>
      <c r="AFS20" s="188">
        <v>529788.65</v>
      </c>
      <c r="AFT20" s="188">
        <v>382586.09</v>
      </c>
      <c r="AFU20" s="188">
        <v>333222.09000000003</v>
      </c>
      <c r="AFV20" s="188">
        <v>179840.62</v>
      </c>
      <c r="AFW20" s="188">
        <v>899001.03</v>
      </c>
      <c r="AFX20" s="188">
        <v>466263.53</v>
      </c>
      <c r="AFY20" s="188">
        <v>87539.7</v>
      </c>
      <c r="AFZ20" s="188">
        <v>266909.48</v>
      </c>
      <c r="AGA20" s="188">
        <v>453163.2</v>
      </c>
      <c r="AGB20" s="188">
        <v>4609870.2</v>
      </c>
      <c r="AGC20" s="188">
        <v>289594.83</v>
      </c>
      <c r="AGD20" s="188">
        <v>349711.11</v>
      </c>
      <c r="AGE20" s="188">
        <v>274252.53999999998</v>
      </c>
      <c r="AGF20" s="188">
        <v>796544.55</v>
      </c>
      <c r="AGG20" s="188">
        <v>340786.45</v>
      </c>
      <c r="AGH20" s="188">
        <v>178324.82</v>
      </c>
      <c r="AGI20" s="188">
        <v>183455.56</v>
      </c>
      <c r="AGJ20" s="188">
        <v>270801.63</v>
      </c>
      <c r="AGK20" s="188">
        <v>147467.20000000001</v>
      </c>
      <c r="AGL20" s="188">
        <v>38340.980000000003</v>
      </c>
      <c r="AGM20" s="188">
        <v>2085752.8</v>
      </c>
      <c r="AGN20" s="188">
        <v>374403.22</v>
      </c>
      <c r="AGO20" s="188">
        <v>574837</v>
      </c>
      <c r="AGP20" s="188">
        <v>285996.34999999998</v>
      </c>
      <c r="AGQ20" s="188">
        <v>309008.95</v>
      </c>
      <c r="AGR20" s="188">
        <v>90993.32</v>
      </c>
      <c r="AGS20" s="188">
        <v>86011.1</v>
      </c>
      <c r="AGT20" s="188">
        <v>154031.85999999999</v>
      </c>
      <c r="AGU20" s="188">
        <v>3042329.68</v>
      </c>
      <c r="AGV20" s="188">
        <v>1164521.3</v>
      </c>
      <c r="AGW20" s="188">
        <v>388062.4</v>
      </c>
      <c r="AGX20" s="188">
        <v>502907.69</v>
      </c>
      <c r="AGY20" s="188">
        <v>470810.26</v>
      </c>
      <c r="AGZ20" s="188">
        <v>340059.65</v>
      </c>
      <c r="AHA20" s="188">
        <v>436099.86</v>
      </c>
      <c r="AHB20" s="188">
        <v>243849.13</v>
      </c>
      <c r="AHC20" s="188">
        <v>76531.179999999993</v>
      </c>
      <c r="AHD20" s="188">
        <v>504162.08</v>
      </c>
      <c r="AHE20" s="188">
        <v>347421.42</v>
      </c>
      <c r="AHF20" s="188">
        <v>229706.22</v>
      </c>
      <c r="AHG20" s="188">
        <v>334360.39</v>
      </c>
      <c r="AHH20" s="188">
        <v>157119.32999999999</v>
      </c>
      <c r="AHI20" s="188">
        <v>158305.91</v>
      </c>
      <c r="AHJ20" s="188">
        <v>481233.04</v>
      </c>
      <c r="AHK20" s="188">
        <v>76159.72</v>
      </c>
      <c r="AHL20" s="188">
        <v>1860236.24</v>
      </c>
      <c r="AHM20" s="188">
        <v>49973.5</v>
      </c>
      <c r="AHN20" s="188">
        <v>310124.5</v>
      </c>
      <c r="AHO20" s="188">
        <v>275592.57</v>
      </c>
      <c r="AHP20" s="188">
        <v>475968.23</v>
      </c>
      <c r="AHQ20" s="222">
        <v>136784.07</v>
      </c>
      <c r="AHR20" s="262">
        <v>209252.78</v>
      </c>
      <c r="AHS20" s="222">
        <v>420809108.4799996</v>
      </c>
      <c r="AHT20" s="184" t="b">
        <f t="shared" si="0"/>
        <v>1</v>
      </c>
      <c r="AHU20" s="184" t="s">
        <v>668</v>
      </c>
    </row>
    <row r="21" spans="1:905" ht="23.5" customHeight="1">
      <c r="B21" s="183" t="s">
        <v>23</v>
      </c>
      <c r="C21" s="184" t="s">
        <v>24</v>
      </c>
      <c r="D21" s="188">
        <v>40194051.060000002</v>
      </c>
      <c r="E21" s="188">
        <v>4629624.5</v>
      </c>
      <c r="F21" s="188">
        <v>4436382.95</v>
      </c>
      <c r="G21" s="188">
        <v>1537095.04</v>
      </c>
      <c r="H21" s="188">
        <v>1962275.61</v>
      </c>
      <c r="I21" s="188">
        <v>1598343.9</v>
      </c>
      <c r="J21" s="188">
        <v>8340990.8799999999</v>
      </c>
      <c r="K21" s="188">
        <v>2929657.78</v>
      </c>
      <c r="L21" s="188">
        <v>5099986</v>
      </c>
      <c r="M21" s="188">
        <v>3107766.08</v>
      </c>
      <c r="N21" s="188">
        <v>1471834.8</v>
      </c>
      <c r="O21" s="188">
        <v>1766284.43</v>
      </c>
      <c r="P21" s="188">
        <v>1448269.75</v>
      </c>
      <c r="Q21" s="188">
        <v>1797707.43</v>
      </c>
      <c r="R21" s="188">
        <v>732730.3</v>
      </c>
      <c r="S21" s="188">
        <v>5555930.96</v>
      </c>
      <c r="T21" s="188">
        <v>498242.5</v>
      </c>
      <c r="U21" s="188">
        <v>854897.26</v>
      </c>
      <c r="V21" s="188">
        <v>83361788.590000004</v>
      </c>
      <c r="W21" s="188">
        <v>8301526.6299999999</v>
      </c>
      <c r="X21" s="188">
        <v>3077227.6</v>
      </c>
      <c r="Y21" s="188">
        <v>4236479.79</v>
      </c>
      <c r="Z21" s="188">
        <v>2560377.36</v>
      </c>
      <c r="AA21" s="188">
        <v>2036493.6</v>
      </c>
      <c r="AB21" s="188">
        <v>724058.33000000007</v>
      </c>
      <c r="AC21" s="188">
        <v>16690861.039999999</v>
      </c>
      <c r="AD21" s="188">
        <v>4685270</v>
      </c>
      <c r="AE21" s="188">
        <v>3970413.51</v>
      </c>
      <c r="AF21" s="188">
        <v>20872191.620000001</v>
      </c>
      <c r="AG21" s="188">
        <v>1903469.42</v>
      </c>
      <c r="AH21" s="188">
        <v>15219865.560000001</v>
      </c>
      <c r="AI21" s="188">
        <v>2586308.1</v>
      </c>
      <c r="AJ21" s="188">
        <v>2550806.31</v>
      </c>
      <c r="AK21" s="188">
        <v>1130760.3999999999</v>
      </c>
      <c r="AL21" s="188">
        <v>2898409.3</v>
      </c>
      <c r="AM21" s="188">
        <v>4399080.21</v>
      </c>
      <c r="AN21" s="188">
        <v>1673751.15</v>
      </c>
      <c r="AO21" s="188">
        <v>3212758.44</v>
      </c>
      <c r="AP21" s="188">
        <v>936776.02</v>
      </c>
      <c r="AQ21" s="188">
        <v>1017772.41</v>
      </c>
      <c r="AR21" s="188">
        <v>1096348.73</v>
      </c>
      <c r="AS21" s="188">
        <v>187214.63</v>
      </c>
      <c r="AT21" s="188">
        <v>46448671.399999999</v>
      </c>
      <c r="AU21" s="188">
        <v>743906.2</v>
      </c>
      <c r="AV21" s="188">
        <v>727610.33</v>
      </c>
      <c r="AW21" s="188">
        <v>1421948.47</v>
      </c>
      <c r="AX21" s="188">
        <v>2438045.6</v>
      </c>
      <c r="AY21" s="188">
        <v>3657899.34</v>
      </c>
      <c r="AZ21" s="188">
        <v>1310792.1000000001</v>
      </c>
      <c r="BA21" s="188">
        <v>2039435.59</v>
      </c>
      <c r="BB21" s="188">
        <v>651633</v>
      </c>
      <c r="BC21" s="188">
        <v>832511.7</v>
      </c>
      <c r="BD21" s="188">
        <v>443604.7</v>
      </c>
      <c r="BE21" s="188">
        <v>519080.9</v>
      </c>
      <c r="BF21" s="188">
        <v>6785204.9299999997</v>
      </c>
      <c r="BG21" s="188">
        <v>403502.09</v>
      </c>
      <c r="BH21" s="188">
        <v>1103764.3999999999</v>
      </c>
      <c r="BI21" s="188">
        <v>30455479.02</v>
      </c>
      <c r="BJ21" s="188">
        <v>10573992.84</v>
      </c>
      <c r="BK21" s="188">
        <v>1682639.67</v>
      </c>
      <c r="BL21" s="188">
        <v>867844.84</v>
      </c>
      <c r="BM21" s="188">
        <v>2534732.09</v>
      </c>
      <c r="BN21" s="188">
        <v>1929141.2</v>
      </c>
      <c r="BO21" s="188">
        <v>834870.16</v>
      </c>
      <c r="BP21" s="188">
        <v>23124.38</v>
      </c>
      <c r="BQ21" s="188">
        <v>611202.12</v>
      </c>
      <c r="BR21" s="188">
        <v>35047384.859999999</v>
      </c>
      <c r="BS21" s="188">
        <v>1176078.6299999999</v>
      </c>
      <c r="BT21" s="188">
        <v>1999390.64</v>
      </c>
      <c r="BU21" s="188">
        <v>1621460.25</v>
      </c>
      <c r="BV21" s="188">
        <v>1199788.93</v>
      </c>
      <c r="BW21" s="188">
        <v>841383.4</v>
      </c>
      <c r="BX21" s="188">
        <v>1553841.15</v>
      </c>
      <c r="BY21" s="188">
        <v>1355933.1099999999</v>
      </c>
      <c r="BZ21" s="188">
        <v>10010133.6</v>
      </c>
      <c r="CA21" s="188">
        <v>1582542</v>
      </c>
      <c r="CB21" s="188">
        <v>2459095.35</v>
      </c>
      <c r="CC21" s="188">
        <v>7725201.6399999997</v>
      </c>
      <c r="CD21" s="188">
        <v>2186724.0299999998</v>
      </c>
      <c r="CE21" s="188">
        <v>1656400</v>
      </c>
      <c r="CF21" s="188">
        <v>1738597</v>
      </c>
      <c r="CG21" s="188">
        <v>69592413.790000007</v>
      </c>
      <c r="CH21" s="188">
        <v>1759310.38</v>
      </c>
      <c r="CI21" s="188">
        <v>10214235.73</v>
      </c>
      <c r="CJ21" s="188">
        <v>1243293.8999999999</v>
      </c>
      <c r="CK21" s="188">
        <v>1847635.72</v>
      </c>
      <c r="CL21" s="188">
        <v>1970831.81</v>
      </c>
      <c r="CM21" s="188">
        <v>2651210.9</v>
      </c>
      <c r="CN21" s="188">
        <v>4644684.71</v>
      </c>
      <c r="CO21" s="188">
        <v>618416.06999999995</v>
      </c>
      <c r="CP21" s="188">
        <v>1457398.21</v>
      </c>
      <c r="CQ21" s="188">
        <v>1235925.25</v>
      </c>
      <c r="CR21" s="188">
        <v>2361087.4500000002</v>
      </c>
      <c r="CS21" s="188">
        <v>1705649.97</v>
      </c>
      <c r="CT21" s="188">
        <v>26703832.620000001</v>
      </c>
      <c r="CU21" s="188">
        <v>1430828.5</v>
      </c>
      <c r="CV21" s="188">
        <v>2222307.46</v>
      </c>
      <c r="CW21" s="188">
        <v>3070182.86</v>
      </c>
      <c r="CX21" s="188">
        <v>912076.15</v>
      </c>
      <c r="CY21" s="188">
        <v>3351552.25</v>
      </c>
      <c r="CZ21" s="188">
        <v>719244.78</v>
      </c>
      <c r="DA21" s="188">
        <v>1424560.5</v>
      </c>
      <c r="DB21" s="188">
        <v>19348644.07</v>
      </c>
      <c r="DC21" s="188">
        <v>32776401.300000001</v>
      </c>
      <c r="DD21" s="188">
        <v>3142748.61</v>
      </c>
      <c r="DE21" s="188">
        <v>2014595.9</v>
      </c>
      <c r="DF21" s="188">
        <v>5230222</v>
      </c>
      <c r="DG21" s="188">
        <v>4451363.25</v>
      </c>
      <c r="DH21" s="188">
        <v>4538382.46</v>
      </c>
      <c r="DI21" s="188">
        <v>4092554.4</v>
      </c>
      <c r="DJ21" s="188">
        <v>2092480.5</v>
      </c>
      <c r="DK21" s="188">
        <v>48485270.93</v>
      </c>
      <c r="DL21" s="188">
        <v>3083186.3</v>
      </c>
      <c r="DM21" s="188">
        <v>6697410</v>
      </c>
      <c r="DN21" s="188">
        <v>3227368</v>
      </c>
      <c r="DO21" s="188">
        <v>6471175.3499999996</v>
      </c>
      <c r="DP21" s="188">
        <v>3987414.25</v>
      </c>
      <c r="DQ21" s="188">
        <v>8191925.6200000001</v>
      </c>
      <c r="DR21" s="188">
        <v>3330635.1</v>
      </c>
      <c r="DS21" s="188">
        <v>7596006.4000000004</v>
      </c>
      <c r="DT21" s="188">
        <v>23973779.52</v>
      </c>
      <c r="DU21" s="188">
        <v>4733514.8099999996</v>
      </c>
      <c r="DV21" s="188">
        <v>10841815.720000001</v>
      </c>
      <c r="DW21" s="188">
        <v>12135689.07</v>
      </c>
      <c r="DX21" s="188">
        <v>5799330.04</v>
      </c>
      <c r="DY21" s="188">
        <v>8976862.8399999999</v>
      </c>
      <c r="DZ21" s="188">
        <v>5964566.5</v>
      </c>
      <c r="EA21" s="188">
        <v>1428640.79</v>
      </c>
      <c r="EB21" s="188">
        <v>3229280</v>
      </c>
      <c r="EC21" s="188">
        <v>3703123.8</v>
      </c>
      <c r="ED21" s="188">
        <v>6454876.7000000002</v>
      </c>
      <c r="EE21" s="188">
        <v>15561061.300000001</v>
      </c>
      <c r="EF21" s="188">
        <v>15850593.77</v>
      </c>
      <c r="EG21" s="188">
        <v>3717950</v>
      </c>
      <c r="EH21" s="188">
        <v>4303167.57</v>
      </c>
      <c r="EI21" s="188">
        <v>4560826</v>
      </c>
      <c r="EJ21" s="188">
        <v>6246838.9000000004</v>
      </c>
      <c r="EK21" s="188">
        <v>6185550.2999999998</v>
      </c>
      <c r="EL21" s="188">
        <v>3388530.5</v>
      </c>
      <c r="EM21" s="188">
        <v>4131018.33</v>
      </c>
      <c r="EN21" s="188">
        <v>24808306.98</v>
      </c>
      <c r="EO21" s="188">
        <v>2576886.23</v>
      </c>
      <c r="EP21" s="188">
        <v>2601148.85</v>
      </c>
      <c r="EQ21" s="188">
        <v>4139757.03</v>
      </c>
      <c r="ER21" s="188">
        <v>1239886.8500000001</v>
      </c>
      <c r="ES21" s="188">
        <v>1466305.08</v>
      </c>
      <c r="ET21" s="188">
        <v>5323142.09</v>
      </c>
      <c r="EU21" s="188">
        <v>4721045.01</v>
      </c>
      <c r="EV21" s="188">
        <v>2804353.07</v>
      </c>
      <c r="EW21" s="188">
        <v>29849885.899999999</v>
      </c>
      <c r="EX21" s="188">
        <v>2320795</v>
      </c>
      <c r="EY21" s="188">
        <v>5054764.9000000004</v>
      </c>
      <c r="EZ21" s="188">
        <v>11132580.560000001</v>
      </c>
      <c r="FA21" s="188">
        <v>9925528.1999999993</v>
      </c>
      <c r="FB21" s="188">
        <v>14167804.199999999</v>
      </c>
      <c r="FC21" s="188">
        <v>6027778.0499999998</v>
      </c>
      <c r="FD21" s="188">
        <v>6705475.4500000002</v>
      </c>
      <c r="FE21" s="188">
        <v>5482000</v>
      </c>
      <c r="FF21" s="188">
        <v>4614460.9000000004</v>
      </c>
      <c r="FG21" s="188">
        <v>4322614</v>
      </c>
      <c r="FH21" s="188">
        <v>3659395.8</v>
      </c>
      <c r="FI21" s="188">
        <v>17009893.949999999</v>
      </c>
      <c r="FJ21" s="188">
        <v>937314.25</v>
      </c>
      <c r="FK21" s="188">
        <v>1534640.25</v>
      </c>
      <c r="FL21" s="188">
        <v>1946073.36</v>
      </c>
      <c r="FM21" s="188">
        <v>3321892.3</v>
      </c>
      <c r="FN21" s="188">
        <v>2705733.05</v>
      </c>
      <c r="FO21" s="188">
        <v>1482346.46</v>
      </c>
      <c r="FP21" s="188">
        <v>789408.2</v>
      </c>
      <c r="FQ21" s="188">
        <v>61611323.039999999</v>
      </c>
      <c r="FR21" s="188">
        <v>799128.3</v>
      </c>
      <c r="FS21" s="188">
        <v>3074749.74</v>
      </c>
      <c r="FT21" s="188">
        <v>6184303.6399999997</v>
      </c>
      <c r="FU21" s="188">
        <v>3876056.81</v>
      </c>
      <c r="FV21" s="188">
        <v>2331415.2999999998</v>
      </c>
      <c r="FW21" s="188">
        <v>5884020.25</v>
      </c>
      <c r="FX21" s="188">
        <v>2576002.0299999998</v>
      </c>
      <c r="FY21" s="188">
        <v>3794048.6</v>
      </c>
      <c r="FZ21" s="188">
        <v>3381851</v>
      </c>
      <c r="GA21" s="188">
        <v>8845800.5999999996</v>
      </c>
      <c r="GB21" s="188">
        <v>2146129.44</v>
      </c>
      <c r="GC21" s="188">
        <v>5859613.4500000002</v>
      </c>
      <c r="GD21" s="188">
        <v>1433324.05</v>
      </c>
      <c r="GE21" s="188">
        <v>23254332.309999999</v>
      </c>
      <c r="GF21" s="188">
        <v>1650668.44</v>
      </c>
      <c r="GG21" s="188">
        <v>1741499.76</v>
      </c>
      <c r="GH21" s="188">
        <v>3960672.58</v>
      </c>
      <c r="GI21" s="188">
        <v>1940889.22</v>
      </c>
      <c r="GJ21" s="188">
        <v>1502303.78</v>
      </c>
      <c r="GK21" s="188">
        <v>1753837.58</v>
      </c>
      <c r="GL21" s="188">
        <v>5886615.2000000002</v>
      </c>
      <c r="GM21" s="188">
        <v>1311933.17</v>
      </c>
      <c r="GN21" s="188">
        <v>1018591.5</v>
      </c>
      <c r="GO21" s="188">
        <v>797077.3</v>
      </c>
      <c r="GP21" s="188">
        <v>660710.78</v>
      </c>
      <c r="GQ21" s="188">
        <v>12362602.9</v>
      </c>
      <c r="GR21" s="188">
        <v>4712306.82</v>
      </c>
      <c r="GS21" s="188">
        <v>2370533.9</v>
      </c>
      <c r="GT21" s="188">
        <v>5038769.01</v>
      </c>
      <c r="GU21" s="188">
        <v>1088282.5</v>
      </c>
      <c r="GV21" s="188">
        <v>2941956.1</v>
      </c>
      <c r="GW21" s="188">
        <v>3478749.02</v>
      </c>
      <c r="GX21" s="188">
        <v>1305548.2</v>
      </c>
      <c r="GY21" s="188">
        <v>13507705.119999999</v>
      </c>
      <c r="GZ21" s="188">
        <v>665113</v>
      </c>
      <c r="HA21" s="188">
        <v>2868280.55</v>
      </c>
      <c r="HB21" s="188">
        <v>2213857.42</v>
      </c>
      <c r="HC21" s="188">
        <v>59490574.490000002</v>
      </c>
      <c r="HD21" s="188">
        <v>1203791.68</v>
      </c>
      <c r="HE21" s="188">
        <v>8256607.1100000003</v>
      </c>
      <c r="HF21" s="188">
        <v>5421074.9500000002</v>
      </c>
      <c r="HG21" s="188">
        <v>4947372.12</v>
      </c>
      <c r="HH21" s="188">
        <v>8219032.1399999997</v>
      </c>
      <c r="HI21" s="188">
        <v>2193483.04</v>
      </c>
      <c r="HJ21" s="188">
        <v>34669648.859999999</v>
      </c>
      <c r="HK21" s="188">
        <v>5022357.33</v>
      </c>
      <c r="HL21" s="188">
        <v>11454787.539999999</v>
      </c>
      <c r="HM21" s="188">
        <v>3970091.87</v>
      </c>
      <c r="HN21" s="188">
        <v>3307799.16</v>
      </c>
      <c r="HO21" s="188">
        <v>2204883.7999999998</v>
      </c>
      <c r="HP21" s="188">
        <v>2593839.5</v>
      </c>
      <c r="HQ21" s="188">
        <v>1074703.33</v>
      </c>
      <c r="HR21" s="188">
        <v>70700164.079999998</v>
      </c>
      <c r="HS21" s="188">
        <v>8609832.5800000001</v>
      </c>
      <c r="HT21" s="188">
        <v>2188832.5</v>
      </c>
      <c r="HU21" s="188">
        <v>1961315.97</v>
      </c>
      <c r="HV21" s="188">
        <v>2523278.64</v>
      </c>
      <c r="HW21" s="188">
        <v>1772682.52</v>
      </c>
      <c r="HX21" s="188">
        <v>4898095.05</v>
      </c>
      <c r="HY21" s="188">
        <v>2596143.96</v>
      </c>
      <c r="HZ21" s="188">
        <v>2612855.91</v>
      </c>
      <c r="IA21" s="188">
        <v>1018597</v>
      </c>
      <c r="IB21" s="188">
        <v>1184334</v>
      </c>
      <c r="IC21" s="188">
        <v>2863531</v>
      </c>
      <c r="ID21" s="188">
        <v>345948.1</v>
      </c>
      <c r="IE21" s="188">
        <v>2996609.75</v>
      </c>
      <c r="IF21" s="188">
        <v>1027479.67</v>
      </c>
      <c r="IG21" s="188">
        <v>1207392.8</v>
      </c>
      <c r="IH21" s="188">
        <v>33930583.289999999</v>
      </c>
      <c r="II21" s="188">
        <v>8897020.3399999999</v>
      </c>
      <c r="IJ21" s="188">
        <v>4919867</v>
      </c>
      <c r="IK21" s="188">
        <v>7757856.4199999999</v>
      </c>
      <c r="IL21" s="188">
        <v>7659174.9000000004</v>
      </c>
      <c r="IM21" s="188">
        <v>2616711.91</v>
      </c>
      <c r="IN21" s="188">
        <v>2016620.5</v>
      </c>
      <c r="IO21" s="188">
        <v>2009797.25</v>
      </c>
      <c r="IP21" s="188">
        <v>1744031.85</v>
      </c>
      <c r="IQ21" s="188">
        <v>2633096.4</v>
      </c>
      <c r="IR21" s="188">
        <v>1933889.33</v>
      </c>
      <c r="IS21" s="188">
        <v>70577540.780000001</v>
      </c>
      <c r="IT21" s="188">
        <v>11458799.890000001</v>
      </c>
      <c r="IU21" s="188">
        <v>8188256.6900000004</v>
      </c>
      <c r="IV21" s="188">
        <v>2968305.85</v>
      </c>
      <c r="IW21" s="188">
        <v>2641025</v>
      </c>
      <c r="IX21" s="188">
        <v>239940.07</v>
      </c>
      <c r="IY21" s="188">
        <v>827571.46</v>
      </c>
      <c r="IZ21" s="188">
        <v>870642.1</v>
      </c>
      <c r="JA21" s="188">
        <v>535020</v>
      </c>
      <c r="JB21" s="188">
        <v>2701788.8</v>
      </c>
      <c r="JC21" s="188">
        <v>3360339.59</v>
      </c>
      <c r="JD21" s="188">
        <v>1294757.46</v>
      </c>
      <c r="JE21" s="188">
        <v>12468697.4</v>
      </c>
      <c r="JF21" s="188">
        <v>4444646.8</v>
      </c>
      <c r="JG21" s="188">
        <v>1065247.5</v>
      </c>
      <c r="JH21" s="188">
        <v>1198471.5</v>
      </c>
      <c r="JI21" s="188">
        <v>829972.5</v>
      </c>
      <c r="JJ21" s="188">
        <v>703027.19999999995</v>
      </c>
      <c r="JK21" s="188">
        <v>15428181.560000001</v>
      </c>
      <c r="JL21" s="188">
        <v>878077.65</v>
      </c>
      <c r="JM21" s="188">
        <v>1387661.53</v>
      </c>
      <c r="JN21" s="188">
        <v>6056878.7999999998</v>
      </c>
      <c r="JO21" s="188">
        <v>1375962.83</v>
      </c>
      <c r="JP21" s="188">
        <v>2908593.35</v>
      </c>
      <c r="JQ21" s="188">
        <v>778230.9</v>
      </c>
      <c r="JR21" s="188">
        <v>57226079.25</v>
      </c>
      <c r="JS21" s="188">
        <v>13783222.630000001</v>
      </c>
      <c r="JT21" s="188">
        <v>2161155.2999999998</v>
      </c>
      <c r="JU21" s="188">
        <v>1210174.3999999999</v>
      </c>
      <c r="JV21" s="188">
        <v>4414820.24</v>
      </c>
      <c r="JW21" s="188">
        <v>1148229.8999999999</v>
      </c>
      <c r="JX21" s="188">
        <v>6084888.6699999999</v>
      </c>
      <c r="JY21" s="188">
        <v>5398712.3200000003</v>
      </c>
      <c r="JZ21" s="188">
        <v>2204163.9900000002</v>
      </c>
      <c r="KA21" s="188">
        <v>3368318.6</v>
      </c>
      <c r="KB21" s="188">
        <v>2345056.06</v>
      </c>
      <c r="KC21" s="188">
        <v>3153170.58</v>
      </c>
      <c r="KD21" s="188">
        <v>834148</v>
      </c>
      <c r="KE21" s="188">
        <v>487606</v>
      </c>
      <c r="KF21" s="188">
        <v>2397197.5</v>
      </c>
      <c r="KG21" s="188">
        <v>1141268.45</v>
      </c>
      <c r="KH21" s="188">
        <v>68559710.299999997</v>
      </c>
      <c r="KI21" s="188">
        <v>4700325.5</v>
      </c>
      <c r="KJ21" s="188">
        <v>4733281.74</v>
      </c>
      <c r="KK21" s="188">
        <v>2291032.69</v>
      </c>
      <c r="KL21" s="188">
        <v>1914634.86</v>
      </c>
      <c r="KM21" s="188">
        <v>1999089.88</v>
      </c>
      <c r="KN21" s="188">
        <v>12456686.4</v>
      </c>
      <c r="KO21" s="188">
        <v>1967628.29</v>
      </c>
      <c r="KP21" s="188">
        <v>1424143.77</v>
      </c>
      <c r="KQ21" s="188">
        <v>25861200.699999999</v>
      </c>
      <c r="KR21" s="188">
        <v>2616666.5</v>
      </c>
      <c r="KS21" s="188">
        <v>2630161.14</v>
      </c>
      <c r="KT21" s="188">
        <v>6193256.2599999998</v>
      </c>
      <c r="KU21" s="188">
        <v>1574099.19</v>
      </c>
      <c r="KV21" s="188">
        <v>3918627.55</v>
      </c>
      <c r="KW21" s="188">
        <v>37325690.170000002</v>
      </c>
      <c r="KX21" s="188">
        <v>3839800.65</v>
      </c>
      <c r="KY21" s="188">
        <v>26996959.149999999</v>
      </c>
      <c r="KZ21" s="188">
        <v>3390807.23</v>
      </c>
      <c r="LA21" s="188">
        <v>1503148.97</v>
      </c>
      <c r="LB21" s="188">
        <v>7640030.04</v>
      </c>
      <c r="LC21" s="188">
        <v>4204113.05</v>
      </c>
      <c r="LD21" s="188">
        <v>2657474.2999999998</v>
      </c>
      <c r="LE21" s="188">
        <v>2476149.98</v>
      </c>
      <c r="LF21" s="188">
        <v>2907245.54</v>
      </c>
      <c r="LG21" s="188">
        <v>82092411.400000006</v>
      </c>
      <c r="LH21" s="188">
        <v>5243337.2</v>
      </c>
      <c r="LI21" s="188">
        <v>7287833.0999999996</v>
      </c>
      <c r="LJ21" s="188">
        <v>9623669.0600000005</v>
      </c>
      <c r="LK21" s="188">
        <v>2189100.41</v>
      </c>
      <c r="LL21" s="188">
        <v>1930965.9</v>
      </c>
      <c r="LM21" s="188">
        <v>1564463.79</v>
      </c>
      <c r="LN21" s="188">
        <v>2935794.28</v>
      </c>
      <c r="LO21" s="188">
        <v>1597298.4</v>
      </c>
      <c r="LP21" s="188">
        <v>5748361.1100000003</v>
      </c>
      <c r="LQ21" s="188">
        <v>1377579.42</v>
      </c>
      <c r="LR21" s="188">
        <v>28709193.370000001</v>
      </c>
      <c r="LS21" s="188">
        <v>1601765.72</v>
      </c>
      <c r="LT21" s="188">
        <v>975651.53</v>
      </c>
      <c r="LU21" s="188">
        <v>138963512.40000001</v>
      </c>
      <c r="LV21" s="188">
        <v>21888741.379999999</v>
      </c>
      <c r="LW21" s="188">
        <v>60174818.130000003</v>
      </c>
      <c r="LX21" s="188">
        <v>11742757</v>
      </c>
      <c r="LY21" s="188">
        <v>5267394.95</v>
      </c>
      <c r="LZ21" s="188">
        <v>2884427.1</v>
      </c>
      <c r="MA21" s="188">
        <v>2529068.9900000002</v>
      </c>
      <c r="MB21" s="188">
        <v>3118237.44</v>
      </c>
      <c r="MC21" s="188">
        <v>4011552.8</v>
      </c>
      <c r="MD21" s="188">
        <v>2434789.94</v>
      </c>
      <c r="ME21" s="188">
        <v>6047154.3899999997</v>
      </c>
      <c r="MF21" s="188">
        <v>1502361.29</v>
      </c>
      <c r="MG21" s="188">
        <v>90390475.599999994</v>
      </c>
      <c r="MH21" s="188">
        <v>3270251.34</v>
      </c>
      <c r="MI21" s="188">
        <v>1446825.5</v>
      </c>
      <c r="MJ21" s="188">
        <v>3262198.14</v>
      </c>
      <c r="MK21" s="188">
        <v>1407484.5</v>
      </c>
      <c r="ML21" s="188">
        <v>4533573.01</v>
      </c>
      <c r="MM21" s="188">
        <v>2660030.9</v>
      </c>
      <c r="MN21" s="188">
        <v>1913529.72</v>
      </c>
      <c r="MO21" s="188">
        <v>3716308.5</v>
      </c>
      <c r="MP21" s="188">
        <v>1731362.8</v>
      </c>
      <c r="MQ21" s="188">
        <v>2157422.6</v>
      </c>
      <c r="MR21" s="188">
        <v>2684405.85</v>
      </c>
      <c r="MS21" s="188">
        <v>43560963.200000003</v>
      </c>
      <c r="MT21" s="188">
        <v>3042747.64</v>
      </c>
      <c r="MU21" s="188">
        <v>2270933</v>
      </c>
      <c r="MV21" s="188">
        <v>2304637.06</v>
      </c>
      <c r="MW21" s="188">
        <v>3993610.38</v>
      </c>
      <c r="MX21" s="188">
        <v>2280690.64</v>
      </c>
      <c r="MY21" s="188">
        <v>3680084.86</v>
      </c>
      <c r="MZ21" s="188">
        <v>3369553.6</v>
      </c>
      <c r="NA21" s="188">
        <v>2261116.5</v>
      </c>
      <c r="NB21" s="188">
        <v>703486.3</v>
      </c>
      <c r="NC21" s="188">
        <v>847105</v>
      </c>
      <c r="ND21" s="188">
        <v>115305182.81999999</v>
      </c>
      <c r="NE21" s="188">
        <v>7293291.9800000004</v>
      </c>
      <c r="NF21" s="188">
        <v>2405616</v>
      </c>
      <c r="NG21" s="188">
        <v>86150661.849999994</v>
      </c>
      <c r="NH21" s="188">
        <v>1787951.24</v>
      </c>
      <c r="NI21" s="188">
        <v>1748554.75</v>
      </c>
      <c r="NJ21" s="188">
        <v>11022237.27</v>
      </c>
      <c r="NK21" s="188">
        <v>10444391.899999999</v>
      </c>
      <c r="NL21" s="188">
        <v>402165</v>
      </c>
      <c r="NM21" s="188">
        <v>4405841.9000000004</v>
      </c>
      <c r="NN21" s="188">
        <v>1964796.4</v>
      </c>
      <c r="NO21" s="188">
        <v>761058</v>
      </c>
      <c r="NP21" s="188">
        <v>54684226.5</v>
      </c>
      <c r="NQ21" s="188">
        <v>2627438.11</v>
      </c>
      <c r="NR21" s="188">
        <v>1565416.7</v>
      </c>
      <c r="NS21" s="188">
        <v>1579583.5</v>
      </c>
      <c r="NT21" s="188">
        <v>1129457.8500000001</v>
      </c>
      <c r="NU21" s="188">
        <v>370122.58</v>
      </c>
      <c r="NV21" s="188">
        <v>983573.53</v>
      </c>
      <c r="NW21" s="188">
        <v>50754991.200000003</v>
      </c>
      <c r="NX21" s="188">
        <v>10925639</v>
      </c>
      <c r="NY21" s="188">
        <v>2369715.4</v>
      </c>
      <c r="NZ21" s="188">
        <v>1788902.9000000001</v>
      </c>
      <c r="OA21" s="188">
        <v>2221865.5</v>
      </c>
      <c r="OB21" s="188">
        <v>2831252.02</v>
      </c>
      <c r="OC21" s="188">
        <v>1455902.7</v>
      </c>
      <c r="OD21" s="188">
        <v>140232510.81999999</v>
      </c>
      <c r="OE21" s="188">
        <v>7559089.7000000002</v>
      </c>
      <c r="OF21" s="188">
        <v>3255662.46</v>
      </c>
      <c r="OG21" s="188">
        <v>11514420.85</v>
      </c>
      <c r="OH21" s="188">
        <v>2759599</v>
      </c>
      <c r="OI21" s="188">
        <v>3135154.2</v>
      </c>
      <c r="OJ21" s="188">
        <v>4781658.9800000004</v>
      </c>
      <c r="OK21" s="188">
        <v>1940027.9</v>
      </c>
      <c r="OL21" s="188">
        <v>2149789.8199999998</v>
      </c>
      <c r="OM21" s="188">
        <v>72223654.609999999</v>
      </c>
      <c r="ON21" s="188">
        <v>9535543.75</v>
      </c>
      <c r="OO21" s="188">
        <v>10574024.949999999</v>
      </c>
      <c r="OP21" s="188">
        <v>7200260.2800000003</v>
      </c>
      <c r="OQ21" s="188">
        <v>5834908.2000000002</v>
      </c>
      <c r="OR21" s="188">
        <v>2618015.9300000002</v>
      </c>
      <c r="OS21" s="188">
        <v>33573289.189999998</v>
      </c>
      <c r="OT21" s="188">
        <v>1026808.88</v>
      </c>
      <c r="OU21" s="188">
        <v>812869.25</v>
      </c>
      <c r="OV21" s="188">
        <v>3565727.54</v>
      </c>
      <c r="OW21" s="188">
        <v>2953859.29</v>
      </c>
      <c r="OX21" s="188">
        <v>7935064.04</v>
      </c>
      <c r="OY21" s="188">
        <v>2108186.5699999998</v>
      </c>
      <c r="OZ21" s="188">
        <v>1193948.3999999999</v>
      </c>
      <c r="PA21" s="188">
        <v>1785586.94</v>
      </c>
      <c r="PB21" s="188">
        <v>80837914.540000007</v>
      </c>
      <c r="PC21" s="188">
        <v>2732223.7</v>
      </c>
      <c r="PD21" s="188">
        <v>4338303.45</v>
      </c>
      <c r="PE21" s="188">
        <v>1385529.1</v>
      </c>
      <c r="PF21" s="188">
        <v>3564818.47</v>
      </c>
      <c r="PG21" s="188">
        <v>6456113.3499999996</v>
      </c>
      <c r="PH21" s="188">
        <v>2708934.5</v>
      </c>
      <c r="PI21" s="188">
        <v>2876511.42</v>
      </c>
      <c r="PJ21" s="188">
        <v>4120627</v>
      </c>
      <c r="PK21" s="188">
        <v>3091027</v>
      </c>
      <c r="PL21" s="188">
        <v>5147176.5</v>
      </c>
      <c r="PM21" s="188">
        <v>6676636.3799999999</v>
      </c>
      <c r="PN21" s="188">
        <v>2723049</v>
      </c>
      <c r="PO21" s="188">
        <v>11707058.57</v>
      </c>
      <c r="PP21" s="188">
        <v>1847855.65</v>
      </c>
      <c r="PQ21" s="188">
        <v>1690560.12</v>
      </c>
      <c r="PR21" s="188">
        <v>1354381.8</v>
      </c>
      <c r="PS21" s="188">
        <v>1571864.63</v>
      </c>
      <c r="PT21" s="188">
        <v>118727350.69</v>
      </c>
      <c r="PU21" s="188">
        <v>1963000.24</v>
      </c>
      <c r="PV21" s="188">
        <v>2028498.49</v>
      </c>
      <c r="PW21" s="188">
        <v>5256607.5</v>
      </c>
      <c r="PX21" s="188">
        <v>22469777.129999999</v>
      </c>
      <c r="PY21" s="188">
        <v>2806273.75</v>
      </c>
      <c r="PZ21" s="188">
        <v>7308508.9900000002</v>
      </c>
      <c r="QA21" s="188">
        <v>871650.98</v>
      </c>
      <c r="QB21" s="188">
        <v>5749958.9299999997</v>
      </c>
      <c r="QC21" s="188">
        <v>2042631.52</v>
      </c>
      <c r="QD21" s="188">
        <v>6616609.0099999998</v>
      </c>
      <c r="QE21" s="188">
        <v>1427108.53</v>
      </c>
      <c r="QF21" s="188">
        <v>5132596</v>
      </c>
      <c r="QG21" s="188">
        <v>3647672.42</v>
      </c>
      <c r="QH21" s="188">
        <v>4897809.45</v>
      </c>
      <c r="QI21" s="188">
        <v>3764626.74</v>
      </c>
      <c r="QJ21" s="188">
        <v>2180589.9500000002</v>
      </c>
      <c r="QK21" s="188">
        <v>1964779.03</v>
      </c>
      <c r="QL21" s="188">
        <v>1014435.02</v>
      </c>
      <c r="QM21" s="188">
        <v>4900531.63</v>
      </c>
      <c r="QN21" s="188">
        <v>5434974</v>
      </c>
      <c r="QO21" s="188">
        <v>788979</v>
      </c>
      <c r="QP21" s="188">
        <v>1124472.94</v>
      </c>
      <c r="QQ21" s="188">
        <v>1349754.23</v>
      </c>
      <c r="QR21" s="188">
        <v>742712</v>
      </c>
      <c r="QS21" s="188">
        <v>1025710.7</v>
      </c>
      <c r="QT21" s="188">
        <v>48823532.350000001</v>
      </c>
      <c r="QU21" s="188">
        <v>934286.1</v>
      </c>
      <c r="QV21" s="188">
        <v>7504575.4299999997</v>
      </c>
      <c r="QW21" s="188">
        <v>2950375.2</v>
      </c>
      <c r="QX21" s="188">
        <v>4679964.5599999996</v>
      </c>
      <c r="QY21" s="188">
        <v>4960473.32</v>
      </c>
      <c r="QZ21" s="188">
        <v>6237121.8399999999</v>
      </c>
      <c r="RA21" s="188">
        <v>3857096.5</v>
      </c>
      <c r="RB21" s="188">
        <v>7097341.9299999997</v>
      </c>
      <c r="RC21" s="188">
        <v>1379704</v>
      </c>
      <c r="RD21" s="188">
        <v>2824105.8</v>
      </c>
      <c r="RE21" s="188">
        <v>1692500.42</v>
      </c>
      <c r="RF21" s="188">
        <v>1310086</v>
      </c>
      <c r="RG21" s="188">
        <v>69017373.159999996</v>
      </c>
      <c r="RH21" s="188">
        <v>11680257.789999999</v>
      </c>
      <c r="RI21" s="188">
        <v>1942248.9</v>
      </c>
      <c r="RJ21" s="188">
        <v>4443287.2</v>
      </c>
      <c r="RK21" s="188">
        <v>3633826.8</v>
      </c>
      <c r="RL21" s="188">
        <v>3988927.08</v>
      </c>
      <c r="RM21" s="188">
        <v>8632426</v>
      </c>
      <c r="RN21" s="188">
        <v>3316716.5</v>
      </c>
      <c r="RO21" s="188">
        <v>3837134.4</v>
      </c>
      <c r="RP21" s="188">
        <v>10717286.699999999</v>
      </c>
      <c r="RQ21" s="188">
        <v>8404756.2200000007</v>
      </c>
      <c r="RR21" s="188">
        <v>1250747.3600000001</v>
      </c>
      <c r="RS21" s="188">
        <v>1314738</v>
      </c>
      <c r="RT21" s="188">
        <v>5298933.84</v>
      </c>
      <c r="RU21" s="188">
        <v>2604442.5</v>
      </c>
      <c r="RV21" s="188">
        <v>1319897.3999999999</v>
      </c>
      <c r="RW21" s="188">
        <v>3346797.5</v>
      </c>
      <c r="RX21" s="188">
        <v>1693310.5</v>
      </c>
      <c r="RY21" s="188">
        <v>1413603.2</v>
      </c>
      <c r="RZ21" s="188">
        <v>1550395</v>
      </c>
      <c r="SA21" s="188">
        <v>26904226.600000001</v>
      </c>
      <c r="SB21" s="188">
        <v>915738.3</v>
      </c>
      <c r="SC21" s="188">
        <v>3381935.5</v>
      </c>
      <c r="SD21" s="188">
        <v>3383185.55</v>
      </c>
      <c r="SE21" s="188">
        <v>1666960</v>
      </c>
      <c r="SF21" s="188">
        <v>2947147.5</v>
      </c>
      <c r="SG21" s="188">
        <v>3582297.49</v>
      </c>
      <c r="SH21" s="188">
        <v>5063777.95</v>
      </c>
      <c r="SI21" s="188">
        <v>3432365.02</v>
      </c>
      <c r="SJ21" s="188">
        <v>4590240.3</v>
      </c>
      <c r="SK21" s="188">
        <v>6663230.5</v>
      </c>
      <c r="SL21" s="188">
        <v>1684777.25</v>
      </c>
      <c r="SM21" s="188">
        <v>16205662.119999999</v>
      </c>
      <c r="SN21" s="188">
        <v>3002074.5</v>
      </c>
      <c r="SO21" s="188">
        <v>2878701.1</v>
      </c>
      <c r="SP21" s="188">
        <v>5538758.0599999996</v>
      </c>
      <c r="SQ21" s="188">
        <v>2403259.2000000002</v>
      </c>
      <c r="SR21" s="188">
        <v>1799326.5</v>
      </c>
      <c r="SS21" s="188">
        <v>2520673</v>
      </c>
      <c r="ST21" s="188">
        <v>785179.5</v>
      </c>
      <c r="SU21" s="188">
        <v>23268643.530000001</v>
      </c>
      <c r="SV21" s="188">
        <v>1590439.58</v>
      </c>
      <c r="SW21" s="188">
        <v>4179588.5</v>
      </c>
      <c r="SX21" s="188">
        <v>2485110.4</v>
      </c>
      <c r="SY21" s="188">
        <v>2134493.2000000002</v>
      </c>
      <c r="SZ21" s="188">
        <v>1415240</v>
      </c>
      <c r="TA21" s="188">
        <v>3281750</v>
      </c>
      <c r="TB21" s="188">
        <v>8388265.7000000002</v>
      </c>
      <c r="TC21" s="188">
        <v>1599373</v>
      </c>
      <c r="TD21" s="188">
        <v>2095775.74</v>
      </c>
      <c r="TE21" s="188">
        <v>5098661</v>
      </c>
      <c r="TF21" s="188">
        <v>3191792.02</v>
      </c>
      <c r="TG21" s="188">
        <v>2020078.06</v>
      </c>
      <c r="TH21" s="188">
        <v>1588821.24</v>
      </c>
      <c r="TI21" s="188">
        <v>55392341.799999997</v>
      </c>
      <c r="TJ21" s="188">
        <v>2404107.75</v>
      </c>
      <c r="TK21" s="188">
        <v>1821569</v>
      </c>
      <c r="TL21" s="188">
        <v>3732884.22</v>
      </c>
      <c r="TM21" s="188">
        <v>6529771.2400000002</v>
      </c>
      <c r="TN21" s="188">
        <v>2947359</v>
      </c>
      <c r="TO21" s="188">
        <v>819235.5</v>
      </c>
      <c r="TP21" s="188">
        <v>14624619.710000001</v>
      </c>
      <c r="TQ21" s="188">
        <v>2171209.85</v>
      </c>
      <c r="TR21" s="188">
        <v>3324728.65</v>
      </c>
      <c r="TS21" s="188">
        <v>4969507.7699999996</v>
      </c>
      <c r="TT21" s="188">
        <v>1779901</v>
      </c>
      <c r="TU21" s="188">
        <v>1902006.57</v>
      </c>
      <c r="TV21" s="188">
        <v>3113364.84</v>
      </c>
      <c r="TW21" s="188">
        <v>2782507.2</v>
      </c>
      <c r="TX21" s="188">
        <v>1795940.75</v>
      </c>
      <c r="TY21" s="188">
        <v>17195346.989999998</v>
      </c>
      <c r="TZ21" s="188">
        <v>1399135.06</v>
      </c>
      <c r="UA21" s="188">
        <v>28089750.899999999</v>
      </c>
      <c r="UB21" s="188">
        <v>5865057.9000000004</v>
      </c>
      <c r="UC21" s="188">
        <v>1888280.35</v>
      </c>
      <c r="UD21" s="188">
        <v>2604710.4</v>
      </c>
      <c r="UE21" s="188">
        <v>12418700.630000001</v>
      </c>
      <c r="UF21" s="188">
        <v>1823132.27</v>
      </c>
      <c r="UG21" s="188">
        <v>1002399.49</v>
      </c>
      <c r="UH21" s="188">
        <v>1891787</v>
      </c>
      <c r="UI21" s="188">
        <v>1922407.5</v>
      </c>
      <c r="UJ21" s="188">
        <v>16783646.899999999</v>
      </c>
      <c r="UK21" s="188">
        <v>4952864.95</v>
      </c>
      <c r="UL21" s="188">
        <v>3069649.28</v>
      </c>
      <c r="UM21" s="188">
        <v>4970978.5999999996</v>
      </c>
      <c r="UN21" s="188">
        <v>2917872</v>
      </c>
      <c r="UO21" s="188">
        <v>3319935.67</v>
      </c>
      <c r="UP21" s="188">
        <v>80348670.920000002</v>
      </c>
      <c r="UQ21" s="188">
        <v>4862696</v>
      </c>
      <c r="UR21" s="188">
        <v>4100967.8</v>
      </c>
      <c r="US21" s="188">
        <v>18537493.699999999</v>
      </c>
      <c r="UT21" s="188">
        <v>98874.5</v>
      </c>
      <c r="UU21" s="188">
        <v>3317511.72</v>
      </c>
      <c r="UV21" s="188">
        <v>11262433.949999999</v>
      </c>
      <c r="UW21" s="188">
        <v>2234468.7000000002</v>
      </c>
      <c r="UX21" s="188">
        <v>3808426</v>
      </c>
      <c r="UY21" s="188">
        <v>3502020.3</v>
      </c>
      <c r="UZ21" s="188">
        <v>4398128</v>
      </c>
      <c r="VA21" s="188">
        <v>11957878.83</v>
      </c>
      <c r="VB21" s="188">
        <v>3699301.45</v>
      </c>
      <c r="VC21" s="188">
        <v>7622173.79</v>
      </c>
      <c r="VD21" s="188">
        <v>1742570</v>
      </c>
      <c r="VE21" s="188">
        <v>2131524.06</v>
      </c>
      <c r="VF21" s="188">
        <v>2643078.7999999998</v>
      </c>
      <c r="VG21" s="188">
        <v>2340925.87</v>
      </c>
      <c r="VH21" s="188">
        <v>13581914.67</v>
      </c>
      <c r="VI21" s="188">
        <v>1711363.76</v>
      </c>
      <c r="VJ21" s="188">
        <v>1641214.26</v>
      </c>
      <c r="VK21" s="188">
        <v>1172374</v>
      </c>
      <c r="VL21" s="188">
        <v>54542554.340000004</v>
      </c>
      <c r="VM21" s="188">
        <v>3108499</v>
      </c>
      <c r="VN21" s="188">
        <v>2412165.77</v>
      </c>
      <c r="VO21" s="188">
        <v>2636566</v>
      </c>
      <c r="VP21" s="188">
        <v>8302158.9000000004</v>
      </c>
      <c r="VQ21" s="188">
        <v>5459770.3499999996</v>
      </c>
      <c r="VR21" s="188">
        <v>2541315.2000000002</v>
      </c>
      <c r="VS21" s="188">
        <v>3451075.45</v>
      </c>
      <c r="VT21" s="188">
        <v>2765189.42</v>
      </c>
      <c r="VU21" s="188">
        <v>22254865.84</v>
      </c>
      <c r="VV21" s="188">
        <v>3335304.2</v>
      </c>
      <c r="VW21" s="188">
        <v>6854330</v>
      </c>
      <c r="VX21" s="188">
        <v>4063763.35</v>
      </c>
      <c r="VY21" s="188">
        <v>1936084.04</v>
      </c>
      <c r="VZ21" s="188">
        <v>1563954</v>
      </c>
      <c r="WA21" s="188">
        <v>280568481.77999997</v>
      </c>
      <c r="WB21" s="188">
        <v>6545453.29</v>
      </c>
      <c r="WC21" s="188">
        <v>3748809.54</v>
      </c>
      <c r="WD21" s="188">
        <v>3538232</v>
      </c>
      <c r="WE21" s="188">
        <v>2104929.5</v>
      </c>
      <c r="WF21" s="188">
        <v>4809886.3</v>
      </c>
      <c r="WG21" s="188">
        <v>6947164.7999999998</v>
      </c>
      <c r="WH21" s="188">
        <v>7428124.0999999996</v>
      </c>
      <c r="WI21" s="188">
        <v>3906087.1</v>
      </c>
      <c r="WJ21" s="188">
        <v>6391026.04</v>
      </c>
      <c r="WK21" s="188">
        <v>2610923.2200000002</v>
      </c>
      <c r="WL21" s="188">
        <v>22284478.149999999</v>
      </c>
      <c r="WM21" s="188">
        <v>5209312.95</v>
      </c>
      <c r="WN21" s="188">
        <v>6346948.2699999996</v>
      </c>
      <c r="WO21" s="188">
        <v>10957022.619999999</v>
      </c>
      <c r="WP21" s="188">
        <v>4545957.26</v>
      </c>
      <c r="WQ21" s="188">
        <v>3249093.36</v>
      </c>
      <c r="WR21" s="188">
        <v>4124223.24</v>
      </c>
      <c r="WS21" s="188">
        <v>2376401</v>
      </c>
      <c r="WT21" s="188">
        <v>7693623.5199999996</v>
      </c>
      <c r="WU21" s="188">
        <v>44200419.439999998</v>
      </c>
      <c r="WV21" s="188">
        <v>3811320.29</v>
      </c>
      <c r="WW21" s="188">
        <v>1747945.4</v>
      </c>
      <c r="WX21" s="188">
        <v>1507808.1</v>
      </c>
      <c r="WY21" s="188">
        <v>1578667.55</v>
      </c>
      <c r="WZ21" s="188">
        <v>2633360.25</v>
      </c>
      <c r="XA21" s="188">
        <v>1686609.5</v>
      </c>
      <c r="XB21" s="188">
        <v>1592733.42</v>
      </c>
      <c r="XC21" s="188">
        <v>17049155.850000001</v>
      </c>
      <c r="XD21" s="188">
        <v>2655832.73</v>
      </c>
      <c r="XE21" s="188">
        <v>1360717.8</v>
      </c>
      <c r="XF21" s="188">
        <v>1029613.75</v>
      </c>
      <c r="XG21" s="188">
        <v>1314816.8</v>
      </c>
      <c r="XH21" s="188">
        <v>47846352.729999997</v>
      </c>
      <c r="XI21" s="188">
        <v>5005733.2</v>
      </c>
      <c r="XJ21" s="188">
        <v>5011656.4800000004</v>
      </c>
      <c r="XK21" s="188">
        <v>17641846.32</v>
      </c>
      <c r="XL21" s="188">
        <v>4293661.4000000004</v>
      </c>
      <c r="XM21" s="188">
        <v>6442239.7000000002</v>
      </c>
      <c r="XN21" s="188">
        <v>7014673.2999999998</v>
      </c>
      <c r="XO21" s="188">
        <v>2542397.5</v>
      </c>
      <c r="XP21" s="188">
        <v>3720167.8</v>
      </c>
      <c r="XQ21" s="188">
        <v>8351075.96</v>
      </c>
      <c r="XR21" s="188">
        <v>6108145.25</v>
      </c>
      <c r="XS21" s="188">
        <v>1927040.9</v>
      </c>
      <c r="XT21" s="188">
        <v>2690093.01</v>
      </c>
      <c r="XU21" s="188">
        <v>3150613.75</v>
      </c>
      <c r="XV21" s="188">
        <v>1818761.5</v>
      </c>
      <c r="XW21" s="188">
        <v>1619076</v>
      </c>
      <c r="XX21" s="188">
        <v>1862847.6</v>
      </c>
      <c r="XY21" s="188">
        <v>2258497.7799999998</v>
      </c>
      <c r="XZ21" s="188">
        <v>2035383.3</v>
      </c>
      <c r="YA21" s="188">
        <v>1725796.5</v>
      </c>
      <c r="YB21" s="188">
        <v>2453590.2999999998</v>
      </c>
      <c r="YC21" s="188">
        <v>1486432.5</v>
      </c>
      <c r="YD21" s="188">
        <v>3308283.5</v>
      </c>
      <c r="YE21" s="188">
        <v>50326111.810000002</v>
      </c>
      <c r="YF21" s="188">
        <v>4030446.1</v>
      </c>
      <c r="YG21" s="188">
        <v>7551412.5999999996</v>
      </c>
      <c r="YH21" s="188">
        <v>2432622.62</v>
      </c>
      <c r="YI21" s="188">
        <v>15696187.800000001</v>
      </c>
      <c r="YJ21" s="188">
        <v>3502298.36</v>
      </c>
      <c r="YK21" s="188">
        <v>7254978.7999999998</v>
      </c>
      <c r="YL21" s="188">
        <v>2296820.5</v>
      </c>
      <c r="YM21" s="188">
        <v>16422034.76</v>
      </c>
      <c r="YN21" s="188">
        <v>8006179.7000000002</v>
      </c>
      <c r="YO21" s="188">
        <v>3198358.02</v>
      </c>
      <c r="YP21" s="188">
        <v>2366272.6</v>
      </c>
      <c r="YQ21" s="188">
        <v>2488744.4</v>
      </c>
      <c r="YR21" s="188">
        <v>1948830.3</v>
      </c>
      <c r="YS21" s="188">
        <v>2548450.9</v>
      </c>
      <c r="YT21" s="188">
        <v>2191067.5</v>
      </c>
      <c r="YU21" s="188">
        <v>1474551.14</v>
      </c>
      <c r="YV21" s="188">
        <v>23229999.039999999</v>
      </c>
      <c r="YW21" s="188">
        <v>2072173.3</v>
      </c>
      <c r="YX21" s="188">
        <v>669567</v>
      </c>
      <c r="YY21" s="188">
        <v>2771622.6</v>
      </c>
      <c r="YZ21" s="188">
        <v>2729832.8</v>
      </c>
      <c r="ZA21" s="188">
        <v>1071405.26</v>
      </c>
      <c r="ZB21" s="188">
        <v>2866228</v>
      </c>
      <c r="ZC21" s="188">
        <v>16441678.529999999</v>
      </c>
      <c r="ZD21" s="188">
        <v>1656253</v>
      </c>
      <c r="ZE21" s="188">
        <v>3534761.53</v>
      </c>
      <c r="ZF21" s="188">
        <v>2896291.52</v>
      </c>
      <c r="ZG21" s="188">
        <v>1563275.83</v>
      </c>
      <c r="ZH21" s="188">
        <v>3059657.5</v>
      </c>
      <c r="ZI21" s="188">
        <v>1306971</v>
      </c>
      <c r="ZJ21" s="188">
        <v>1584776</v>
      </c>
      <c r="ZK21" s="188">
        <v>6882817.0999999996</v>
      </c>
      <c r="ZL21" s="188">
        <v>64815704.25</v>
      </c>
      <c r="ZM21" s="188">
        <v>2404264.9</v>
      </c>
      <c r="ZN21" s="188">
        <v>5714384.0999999996</v>
      </c>
      <c r="ZO21" s="188">
        <v>19803091.82</v>
      </c>
      <c r="ZP21" s="188">
        <v>9746271.1799999997</v>
      </c>
      <c r="ZQ21" s="188">
        <v>2755166.25</v>
      </c>
      <c r="ZR21" s="188">
        <v>4449702.84</v>
      </c>
      <c r="ZS21" s="188">
        <v>6047965.3600000003</v>
      </c>
      <c r="ZT21" s="188">
        <v>4045593.5</v>
      </c>
      <c r="ZU21" s="188">
        <v>8985510.2200000007</v>
      </c>
      <c r="ZV21" s="188">
        <v>1007555.25</v>
      </c>
      <c r="ZW21" s="188">
        <v>2084860.85</v>
      </c>
      <c r="ZX21" s="188">
        <v>2954535.5</v>
      </c>
      <c r="ZY21" s="188">
        <v>3996260.01</v>
      </c>
      <c r="ZZ21" s="188">
        <v>2098212.2999999998</v>
      </c>
      <c r="AAA21" s="188">
        <v>2301500.33</v>
      </c>
      <c r="AAB21" s="188">
        <v>2536983.02</v>
      </c>
      <c r="AAC21" s="188">
        <v>1440064.25</v>
      </c>
      <c r="AAD21" s="188">
        <v>2872942.2</v>
      </c>
      <c r="AAE21" s="188">
        <v>1898426.21</v>
      </c>
      <c r="AAF21" s="188">
        <v>1703154.1</v>
      </c>
      <c r="AAG21" s="188">
        <v>1357438.43</v>
      </c>
      <c r="AAH21" s="188">
        <v>18056227.559999999</v>
      </c>
      <c r="AAI21" s="188">
        <v>1738491.5</v>
      </c>
      <c r="AAJ21" s="188">
        <v>3178361</v>
      </c>
      <c r="AAK21" s="188">
        <v>2204531.02</v>
      </c>
      <c r="AAL21" s="188">
        <v>1438741.5</v>
      </c>
      <c r="AAM21" s="188">
        <v>5533268</v>
      </c>
      <c r="AAN21" s="188">
        <v>2214706.91</v>
      </c>
      <c r="AAO21" s="188">
        <v>126798751.94</v>
      </c>
      <c r="AAP21" s="188">
        <v>3069749.62</v>
      </c>
      <c r="AAQ21" s="188">
        <v>1169896.08</v>
      </c>
      <c r="AAR21" s="188">
        <v>6451412.7999999998</v>
      </c>
      <c r="AAS21" s="188">
        <v>3902706</v>
      </c>
      <c r="AAT21" s="188">
        <v>3090963.58</v>
      </c>
      <c r="AAU21" s="188">
        <v>3621022.22</v>
      </c>
      <c r="AAV21" s="188">
        <v>5468612.5099999998</v>
      </c>
      <c r="AAW21" s="188">
        <v>10157120.939999999</v>
      </c>
      <c r="AAX21" s="188">
        <v>2076090.62</v>
      </c>
      <c r="AAY21" s="188">
        <v>3713489.17</v>
      </c>
      <c r="AAZ21" s="188">
        <v>13438973.4</v>
      </c>
      <c r="ABA21" s="188">
        <v>9317422.6600000001</v>
      </c>
      <c r="ABB21" s="188">
        <v>1111714.22</v>
      </c>
      <c r="ABC21" s="188">
        <v>2518882.64</v>
      </c>
      <c r="ABD21" s="188">
        <v>2042330.9</v>
      </c>
      <c r="ABE21" s="188">
        <v>1052792.1100000001</v>
      </c>
      <c r="ABF21" s="188">
        <v>1848675.2</v>
      </c>
      <c r="ABG21" s="188">
        <v>1494632.68</v>
      </c>
      <c r="ABH21" s="188">
        <v>16616904.09</v>
      </c>
      <c r="ABI21" s="188">
        <v>14672254.51</v>
      </c>
      <c r="ABJ21" s="188">
        <v>1825794.1</v>
      </c>
      <c r="ABK21" s="188">
        <v>1244363.2</v>
      </c>
      <c r="ABL21" s="188">
        <v>940099.1</v>
      </c>
      <c r="ABM21" s="188">
        <v>762602.3</v>
      </c>
      <c r="ABN21" s="188">
        <v>986091</v>
      </c>
      <c r="ABO21" s="188">
        <v>31042276.989999998</v>
      </c>
      <c r="ABP21" s="188">
        <v>3707969.88</v>
      </c>
      <c r="ABQ21" s="188">
        <v>1883027.39</v>
      </c>
      <c r="ABR21" s="188">
        <v>5333836.22</v>
      </c>
      <c r="ABS21" s="188">
        <v>4239964.5999999996</v>
      </c>
      <c r="ABT21" s="188">
        <v>1668994.62</v>
      </c>
      <c r="ABU21" s="188">
        <v>2268343.38</v>
      </c>
      <c r="ABV21" s="188">
        <v>3321643.95</v>
      </c>
      <c r="ABW21" s="188">
        <v>713554.54</v>
      </c>
      <c r="ABX21" s="188">
        <v>48424690.990000002</v>
      </c>
      <c r="ABY21" s="188">
        <v>6486382.8700000001</v>
      </c>
      <c r="ABZ21" s="188">
        <v>4980601</v>
      </c>
      <c r="ACA21" s="188">
        <v>1890109.2</v>
      </c>
      <c r="ACB21" s="188">
        <v>2238846.59</v>
      </c>
      <c r="ACC21" s="188">
        <v>8410727.3499999996</v>
      </c>
      <c r="ACD21" s="188">
        <v>1656131.47</v>
      </c>
      <c r="ACE21" s="188">
        <v>2299084.31</v>
      </c>
      <c r="ACF21" s="188">
        <v>1871300</v>
      </c>
      <c r="ACG21" s="188">
        <v>4897188.2</v>
      </c>
      <c r="ACH21" s="188">
        <v>2054532.44</v>
      </c>
      <c r="ACI21" s="188">
        <v>45727741.439999998</v>
      </c>
      <c r="ACJ21" s="188">
        <v>1825551.57</v>
      </c>
      <c r="ACK21" s="188">
        <v>5288489.5999999996</v>
      </c>
      <c r="ACL21" s="188">
        <v>3697051.3</v>
      </c>
      <c r="ACM21" s="188">
        <v>1711809</v>
      </c>
      <c r="ACN21" s="188">
        <v>2943572.2</v>
      </c>
      <c r="ACO21" s="188">
        <v>3396321</v>
      </c>
      <c r="ACP21" s="188">
        <v>20195174.129999999</v>
      </c>
      <c r="ACQ21" s="188">
        <v>17510041.66</v>
      </c>
      <c r="ACR21" s="188">
        <v>1976369</v>
      </c>
      <c r="ACS21" s="188">
        <v>5057379.7300000004</v>
      </c>
      <c r="ACT21" s="188">
        <v>3905673.8</v>
      </c>
      <c r="ACU21" s="188">
        <v>3360218.8</v>
      </c>
      <c r="ACV21" s="188">
        <v>35895050.770000003</v>
      </c>
      <c r="ACW21" s="188">
        <v>4427726</v>
      </c>
      <c r="ACX21" s="188">
        <v>3784021.88</v>
      </c>
      <c r="ACY21" s="188">
        <v>780276.25</v>
      </c>
      <c r="ACZ21" s="188">
        <v>2309610.23</v>
      </c>
      <c r="ADA21" s="188">
        <v>2577559</v>
      </c>
      <c r="ADB21" s="188">
        <v>1726121.2</v>
      </c>
      <c r="ADC21" s="188">
        <v>1319867.3600000001</v>
      </c>
      <c r="ADD21" s="188">
        <v>1120504.3999999999</v>
      </c>
      <c r="ADE21" s="188">
        <v>1894644.3</v>
      </c>
      <c r="ADF21" s="188">
        <v>22032646.760000002</v>
      </c>
      <c r="ADG21" s="188">
        <v>14122891.630000001</v>
      </c>
      <c r="ADH21" s="188">
        <v>631987.5</v>
      </c>
      <c r="ADI21" s="188">
        <v>200871.82</v>
      </c>
      <c r="ADJ21" s="188">
        <v>1000759.79</v>
      </c>
      <c r="ADK21" s="188">
        <v>70260</v>
      </c>
      <c r="ADL21" s="188">
        <v>1616433.53</v>
      </c>
      <c r="ADM21" s="188">
        <v>1792555.69</v>
      </c>
      <c r="ADN21" s="188">
        <v>3073248</v>
      </c>
      <c r="ADO21" s="188">
        <v>71431783.510000005</v>
      </c>
      <c r="ADP21" s="188">
        <v>3615082.31</v>
      </c>
      <c r="ADQ21" s="188">
        <v>5264091.5</v>
      </c>
      <c r="ADR21" s="188">
        <v>1684927.75</v>
      </c>
      <c r="ADS21" s="188">
        <v>15751018.529999999</v>
      </c>
      <c r="ADT21" s="188">
        <v>879790.3</v>
      </c>
      <c r="ADU21" s="188">
        <v>1260951.7</v>
      </c>
      <c r="ADV21" s="188">
        <v>2111241.04</v>
      </c>
      <c r="ADW21" s="188">
        <v>954146</v>
      </c>
      <c r="ADX21" s="188">
        <v>334789</v>
      </c>
      <c r="ADY21" s="188">
        <v>71398580.859999999</v>
      </c>
      <c r="ADZ21" s="188">
        <v>17897783.82</v>
      </c>
      <c r="AEA21" s="188">
        <v>10043850.09</v>
      </c>
      <c r="AEB21" s="188">
        <v>2389697.14</v>
      </c>
      <c r="AEC21" s="188">
        <v>3457050.54</v>
      </c>
      <c r="AED21" s="188">
        <v>4387307.1500000004</v>
      </c>
      <c r="AEE21" s="188">
        <v>2866432.3</v>
      </c>
      <c r="AEF21" s="188">
        <v>3216587.48</v>
      </c>
      <c r="AEG21" s="188">
        <v>1791105.8</v>
      </c>
      <c r="AEH21" s="188">
        <v>1835305.95</v>
      </c>
      <c r="AEI21" s="188">
        <v>2482571.37</v>
      </c>
      <c r="AEJ21" s="188">
        <v>10415378.199999999</v>
      </c>
      <c r="AEK21" s="188">
        <v>1724264.91</v>
      </c>
      <c r="AEL21" s="188">
        <v>3614108.22</v>
      </c>
      <c r="AEM21" s="188">
        <v>3903395.92</v>
      </c>
      <c r="AEN21" s="188">
        <v>4100755.78</v>
      </c>
      <c r="AEO21" s="188">
        <v>1594532.76</v>
      </c>
      <c r="AEP21" s="188">
        <v>7457720</v>
      </c>
      <c r="AEQ21" s="188">
        <v>1704155.67</v>
      </c>
      <c r="AER21" s="188">
        <v>6999695.5999999996</v>
      </c>
      <c r="AES21" s="188">
        <v>33216040.079999998</v>
      </c>
      <c r="AET21" s="188">
        <v>5441073.2999999998</v>
      </c>
      <c r="AEU21" s="188">
        <v>4443173.63</v>
      </c>
      <c r="AEV21" s="188">
        <v>3995161.2</v>
      </c>
      <c r="AEW21" s="188">
        <v>2369969.71</v>
      </c>
      <c r="AEX21" s="188">
        <v>8463143.2200000007</v>
      </c>
      <c r="AEY21" s="188">
        <v>2565431.5</v>
      </c>
      <c r="AEZ21" s="188">
        <v>4448174.5</v>
      </c>
      <c r="AFA21" s="188">
        <v>2213871.14</v>
      </c>
      <c r="AFB21" s="188">
        <v>1610718.6</v>
      </c>
      <c r="AFC21" s="188">
        <v>29904877.719999999</v>
      </c>
      <c r="AFD21" s="188">
        <v>12966322.609999999</v>
      </c>
      <c r="AFE21" s="188">
        <v>8681671.4600000009</v>
      </c>
      <c r="AFF21" s="188">
        <v>4282803.25</v>
      </c>
      <c r="AFG21" s="188">
        <v>8918021.5</v>
      </c>
      <c r="AFH21" s="188">
        <v>5652665.6900000004</v>
      </c>
      <c r="AFI21" s="188">
        <v>3260711</v>
      </c>
      <c r="AFJ21" s="188">
        <v>5556365.5</v>
      </c>
      <c r="AFK21" s="188">
        <v>2093277.72</v>
      </c>
      <c r="AFL21" s="188">
        <v>7561049.04</v>
      </c>
      <c r="AFM21" s="188">
        <v>4902427</v>
      </c>
      <c r="AFN21" s="188">
        <v>3210380.8</v>
      </c>
      <c r="AFO21" s="188">
        <v>3200763.58</v>
      </c>
      <c r="AFP21" s="188">
        <v>53544991.130000003</v>
      </c>
      <c r="AFQ21" s="188">
        <v>6150233.9000000004</v>
      </c>
      <c r="AFR21" s="188">
        <v>3733061.68</v>
      </c>
      <c r="AFS21" s="188">
        <v>2902438.29</v>
      </c>
      <c r="AFT21" s="188">
        <v>4698701.26</v>
      </c>
      <c r="AFU21" s="188">
        <v>2349619.1399999997</v>
      </c>
      <c r="AFV21" s="188">
        <v>2715658.7</v>
      </c>
      <c r="AFW21" s="188">
        <v>4262948.5999999996</v>
      </c>
      <c r="AFX21" s="188">
        <v>5775058.6100000003</v>
      </c>
      <c r="AFY21" s="188">
        <v>2182463.5</v>
      </c>
      <c r="AFZ21" s="188">
        <v>5519202.2000000002</v>
      </c>
      <c r="AGA21" s="188">
        <v>2290214.77</v>
      </c>
      <c r="AGB21" s="188">
        <v>11009996.109999999</v>
      </c>
      <c r="AGC21" s="188">
        <v>1338259.2</v>
      </c>
      <c r="AGD21" s="188">
        <v>2445006.0699999998</v>
      </c>
      <c r="AGE21" s="188">
        <v>1513924.25</v>
      </c>
      <c r="AGF21" s="188">
        <v>4732963.0999999996</v>
      </c>
      <c r="AGG21" s="188">
        <v>2169654.54</v>
      </c>
      <c r="AGH21" s="188">
        <v>909862.92</v>
      </c>
      <c r="AGI21" s="188">
        <v>1558778.5</v>
      </c>
      <c r="AGJ21" s="188">
        <v>935518.2</v>
      </c>
      <c r="AGK21" s="188">
        <v>1935872.71</v>
      </c>
      <c r="AGL21" s="188">
        <v>1907844.26</v>
      </c>
      <c r="AGM21" s="188">
        <v>53445902.619999997</v>
      </c>
      <c r="AGN21" s="188">
        <v>2921563.4</v>
      </c>
      <c r="AGO21" s="188">
        <v>3613648.5</v>
      </c>
      <c r="AGP21" s="188">
        <v>1309947.6399999999</v>
      </c>
      <c r="AGQ21" s="188">
        <v>7910045.1900000004</v>
      </c>
      <c r="AGR21" s="188">
        <v>2869132.79</v>
      </c>
      <c r="AGS21" s="188">
        <v>1895691.8</v>
      </c>
      <c r="AGT21" s="188">
        <v>1766654.5</v>
      </c>
      <c r="AGU21" s="188">
        <v>77889259.640000001</v>
      </c>
      <c r="AGV21" s="188">
        <v>29178040.18</v>
      </c>
      <c r="AGW21" s="188">
        <v>1662864.05</v>
      </c>
      <c r="AGX21" s="188">
        <v>4780290.82</v>
      </c>
      <c r="AGY21" s="188">
        <v>8666981.1799999997</v>
      </c>
      <c r="AGZ21" s="188">
        <v>3586004.3</v>
      </c>
      <c r="AHA21" s="188">
        <v>1610768.7</v>
      </c>
      <c r="AHB21" s="188">
        <v>3891323.65</v>
      </c>
      <c r="AHC21" s="188">
        <v>1387542</v>
      </c>
      <c r="AHD21" s="188">
        <v>3289332.51</v>
      </c>
      <c r="AHE21" s="188">
        <v>3765668</v>
      </c>
      <c r="AHF21" s="188">
        <v>1591935</v>
      </c>
      <c r="AHG21" s="188">
        <v>1965569.7</v>
      </c>
      <c r="AHH21" s="188">
        <v>1779514.84</v>
      </c>
      <c r="AHI21" s="188">
        <v>904856.4</v>
      </c>
      <c r="AHJ21" s="188">
        <v>1758486.1</v>
      </c>
      <c r="AHK21" s="188">
        <v>1328694.1200000001</v>
      </c>
      <c r="AHL21" s="188">
        <v>12965326.779999999</v>
      </c>
      <c r="AHM21" s="188">
        <v>2906061.55</v>
      </c>
      <c r="AHN21" s="188">
        <v>2667946</v>
      </c>
      <c r="AHO21" s="188">
        <v>3234068.18</v>
      </c>
      <c r="AHP21" s="188">
        <v>5952058.9299999997</v>
      </c>
      <c r="AHQ21" s="222">
        <v>2391837.5499999998</v>
      </c>
      <c r="AHR21" s="264">
        <v>1849553.97</v>
      </c>
      <c r="AHS21" s="222">
        <v>7208744604.5300045</v>
      </c>
      <c r="AHT21" s="184" t="b">
        <f t="shared" si="0"/>
        <v>1</v>
      </c>
      <c r="AHU21" s="184" t="s">
        <v>23</v>
      </c>
    </row>
    <row r="22" spans="1:905" ht="23.5" customHeight="1">
      <c r="B22" s="183" t="s">
        <v>25</v>
      </c>
      <c r="C22" s="184" t="s">
        <v>26</v>
      </c>
      <c r="D22" s="188">
        <v>489506293.51999998</v>
      </c>
      <c r="E22" s="188">
        <v>40995577.079999998</v>
      </c>
      <c r="F22" s="188">
        <v>64521355.32</v>
      </c>
      <c r="G22" s="188">
        <v>26127964.32</v>
      </c>
      <c r="H22" s="188">
        <v>75758321.100000009</v>
      </c>
      <c r="I22" s="188">
        <v>37673339.609999999</v>
      </c>
      <c r="J22" s="188">
        <v>62029798.980000004</v>
      </c>
      <c r="K22" s="188">
        <v>40564860.160000004</v>
      </c>
      <c r="L22" s="188">
        <v>39627679.949999996</v>
      </c>
      <c r="M22" s="188">
        <v>33863765.75</v>
      </c>
      <c r="N22" s="188">
        <v>22307858.059999999</v>
      </c>
      <c r="O22" s="188">
        <v>25299861.769999996</v>
      </c>
      <c r="P22" s="188">
        <v>19722803.379999999</v>
      </c>
      <c r="Q22" s="188">
        <v>28293332.690000005</v>
      </c>
      <c r="R22" s="188">
        <v>27820132.75</v>
      </c>
      <c r="S22" s="188">
        <v>41451083.129999995</v>
      </c>
      <c r="T22" s="188">
        <v>37897652.32</v>
      </c>
      <c r="U22" s="188">
        <v>6994689.8399999999</v>
      </c>
      <c r="V22" s="188">
        <v>409454094.34999996</v>
      </c>
      <c r="W22" s="188">
        <v>105184572</v>
      </c>
      <c r="X22" s="188">
        <v>26833219.350000001</v>
      </c>
      <c r="Y22" s="188">
        <v>38662864.259999998</v>
      </c>
      <c r="Z22" s="188">
        <v>45001299.609999999</v>
      </c>
      <c r="AA22" s="188">
        <v>38570486.419999994</v>
      </c>
      <c r="AB22" s="188">
        <v>22190247.739999998</v>
      </c>
      <c r="AC22" s="188">
        <v>95589344.00999999</v>
      </c>
      <c r="AD22" s="188">
        <v>42655112.049999997</v>
      </c>
      <c r="AE22" s="188">
        <v>31079760</v>
      </c>
      <c r="AF22" s="188">
        <v>88483130.889999986</v>
      </c>
      <c r="AG22" s="188">
        <v>38474189.489999995</v>
      </c>
      <c r="AH22" s="188">
        <v>79180564.570000008</v>
      </c>
      <c r="AI22" s="188">
        <v>55732178.579999998</v>
      </c>
      <c r="AJ22" s="188">
        <v>25556252.529999997</v>
      </c>
      <c r="AK22" s="188">
        <v>19691843.43</v>
      </c>
      <c r="AL22" s="188">
        <v>27055576.850000001</v>
      </c>
      <c r="AM22" s="188">
        <v>41646623.950000003</v>
      </c>
      <c r="AN22" s="188">
        <v>15884936.130000001</v>
      </c>
      <c r="AO22" s="188">
        <v>27802111.580000002</v>
      </c>
      <c r="AP22" s="188">
        <v>32120312.789999999</v>
      </c>
      <c r="AQ22" s="188">
        <v>25786128.16</v>
      </c>
      <c r="AR22" s="188">
        <v>22060205.48</v>
      </c>
      <c r="AS22" s="188">
        <v>13201604.190000001</v>
      </c>
      <c r="AT22" s="188">
        <v>282984375.62</v>
      </c>
      <c r="AU22" s="188">
        <v>16289590</v>
      </c>
      <c r="AV22" s="188">
        <v>14008494.199999999</v>
      </c>
      <c r="AW22" s="188">
        <v>25219776.559999999</v>
      </c>
      <c r="AX22" s="188">
        <v>33064950</v>
      </c>
      <c r="AY22" s="188">
        <v>49513742.899999999</v>
      </c>
      <c r="AZ22" s="188">
        <v>20092337.849999998</v>
      </c>
      <c r="BA22" s="188">
        <v>23995422.260000002</v>
      </c>
      <c r="BB22" s="188">
        <v>18568010.600000001</v>
      </c>
      <c r="BC22" s="188">
        <v>20482589.670000002</v>
      </c>
      <c r="BD22" s="188">
        <v>11070438.130000001</v>
      </c>
      <c r="BE22" s="188">
        <v>13832640</v>
      </c>
      <c r="BF22" s="188">
        <v>72769163.020000011</v>
      </c>
      <c r="BG22" s="188">
        <v>12766457.439999999</v>
      </c>
      <c r="BH22" s="188">
        <v>13530780</v>
      </c>
      <c r="BI22" s="188">
        <v>234849130.08000001</v>
      </c>
      <c r="BJ22" s="188">
        <v>146316526.76000002</v>
      </c>
      <c r="BK22" s="188">
        <v>37843209.090000004</v>
      </c>
      <c r="BL22" s="188">
        <v>26237881.609999999</v>
      </c>
      <c r="BM22" s="188">
        <v>51736813.840000004</v>
      </c>
      <c r="BN22" s="188">
        <v>38694995.819999993</v>
      </c>
      <c r="BO22" s="188">
        <v>35543362.730000004</v>
      </c>
      <c r="BP22" s="188">
        <v>6579180</v>
      </c>
      <c r="BQ22" s="188">
        <v>7295242.6999999993</v>
      </c>
      <c r="BR22" s="188">
        <v>297021334.33999991</v>
      </c>
      <c r="BS22" s="188">
        <v>43810346.659999996</v>
      </c>
      <c r="BT22" s="188">
        <v>29162660.199999999</v>
      </c>
      <c r="BU22" s="188">
        <v>45592229.549999997</v>
      </c>
      <c r="BV22" s="188">
        <v>36307681.379999995</v>
      </c>
      <c r="BW22" s="188">
        <v>26993417.350000001</v>
      </c>
      <c r="BX22" s="188">
        <v>28663968.280000001</v>
      </c>
      <c r="BY22" s="188">
        <v>46219190.200000003</v>
      </c>
      <c r="BZ22" s="188">
        <v>105586184.83</v>
      </c>
      <c r="CA22" s="188">
        <v>22433708.91</v>
      </c>
      <c r="CB22" s="188">
        <v>35715881.830000006</v>
      </c>
      <c r="CC22" s="188">
        <v>54785131.5</v>
      </c>
      <c r="CD22" s="188">
        <v>19618609.190000001</v>
      </c>
      <c r="CE22" s="188">
        <v>20295186.609999999</v>
      </c>
      <c r="CF22" s="188">
        <v>18255821.549999997</v>
      </c>
      <c r="CG22" s="188">
        <v>498677591.19000006</v>
      </c>
      <c r="CH22" s="188">
        <v>36578776.939999998</v>
      </c>
      <c r="CI22" s="188">
        <v>63766105.279999994</v>
      </c>
      <c r="CJ22" s="188">
        <v>29013860.270000003</v>
      </c>
      <c r="CK22" s="188">
        <v>29882374.430000003</v>
      </c>
      <c r="CL22" s="188">
        <v>38774232</v>
      </c>
      <c r="CM22" s="188">
        <v>30698013.129999999</v>
      </c>
      <c r="CN22" s="188">
        <v>49924335.479999997</v>
      </c>
      <c r="CO22" s="188">
        <v>18137220.119999997</v>
      </c>
      <c r="CP22" s="188">
        <v>36261732.329999991</v>
      </c>
      <c r="CQ22" s="188">
        <v>23940374.300000001</v>
      </c>
      <c r="CR22" s="188">
        <v>45444230.410000004</v>
      </c>
      <c r="CS22" s="188">
        <v>27128186.969999999</v>
      </c>
      <c r="CT22" s="188">
        <v>247815237.34</v>
      </c>
      <c r="CU22" s="188">
        <v>28309633.900000002</v>
      </c>
      <c r="CV22" s="188">
        <v>34742127.640000001</v>
      </c>
      <c r="CW22" s="188">
        <v>45849979.18</v>
      </c>
      <c r="CX22" s="188">
        <v>24553813.34</v>
      </c>
      <c r="CY22" s="188">
        <v>44305888.170000002</v>
      </c>
      <c r="CZ22" s="188">
        <v>26623930.900000002</v>
      </c>
      <c r="DA22" s="188">
        <v>13494720</v>
      </c>
      <c r="DB22" s="188">
        <v>180648643.55000001</v>
      </c>
      <c r="DC22" s="188">
        <v>192693974.44000003</v>
      </c>
      <c r="DD22" s="188">
        <v>35217546.760000005</v>
      </c>
      <c r="DE22" s="188">
        <v>27281853.07</v>
      </c>
      <c r="DF22" s="188">
        <v>52438687.899999999</v>
      </c>
      <c r="DG22" s="188">
        <v>33485033.880000003</v>
      </c>
      <c r="DH22" s="188">
        <v>32415268.939999998</v>
      </c>
      <c r="DI22" s="188">
        <v>31866272.25</v>
      </c>
      <c r="DJ22" s="188">
        <v>14191472.74</v>
      </c>
      <c r="DK22" s="188">
        <v>512336293.24999994</v>
      </c>
      <c r="DL22" s="188">
        <v>30093341.719999999</v>
      </c>
      <c r="DM22" s="188">
        <v>46356811.319999993</v>
      </c>
      <c r="DN22" s="188">
        <v>40188169.18</v>
      </c>
      <c r="DO22" s="188">
        <v>44658759.089999996</v>
      </c>
      <c r="DP22" s="188">
        <v>37384692.909999996</v>
      </c>
      <c r="DQ22" s="188">
        <v>60947008.799999997</v>
      </c>
      <c r="DR22" s="188">
        <v>34685424.199999988</v>
      </c>
      <c r="DS22" s="188">
        <v>52366691.449999996</v>
      </c>
      <c r="DT22" s="188">
        <v>269376560.21999997</v>
      </c>
      <c r="DU22" s="188">
        <v>42926078.379999995</v>
      </c>
      <c r="DV22" s="188">
        <v>74568759</v>
      </c>
      <c r="DW22" s="188">
        <v>83487889.319999993</v>
      </c>
      <c r="DX22" s="188">
        <v>34172404.939999998</v>
      </c>
      <c r="DY22" s="188">
        <v>49832772.789999999</v>
      </c>
      <c r="DZ22" s="188">
        <v>43871820.149999991</v>
      </c>
      <c r="EA22" s="188">
        <v>12768411.289999999</v>
      </c>
      <c r="EB22" s="188">
        <v>26946307.260000002</v>
      </c>
      <c r="EC22" s="188">
        <v>28949942.809999999</v>
      </c>
      <c r="ED22" s="188">
        <v>59721415.960000001</v>
      </c>
      <c r="EE22" s="188">
        <v>178762068.56</v>
      </c>
      <c r="EF22" s="188">
        <v>155316996.37</v>
      </c>
      <c r="EG22" s="188">
        <v>36003643.800000004</v>
      </c>
      <c r="EH22" s="188">
        <v>35156770.369999997</v>
      </c>
      <c r="EI22" s="188">
        <v>39007755.310000002</v>
      </c>
      <c r="EJ22" s="188">
        <v>45055731.649999999</v>
      </c>
      <c r="EK22" s="188">
        <v>66827039.130000003</v>
      </c>
      <c r="EL22" s="188">
        <v>24460546.449999999</v>
      </c>
      <c r="EM22" s="188">
        <v>29232263.169999998</v>
      </c>
      <c r="EN22" s="188">
        <v>374322818.02999997</v>
      </c>
      <c r="EO22" s="188">
        <v>33413906.199999999</v>
      </c>
      <c r="EP22" s="188">
        <v>29696970.779999997</v>
      </c>
      <c r="EQ22" s="188">
        <v>28470917.25</v>
      </c>
      <c r="ER22" s="188">
        <v>17841984.890000004</v>
      </c>
      <c r="ES22" s="188">
        <v>17625456.050000001</v>
      </c>
      <c r="ET22" s="188">
        <v>38171300.920000002</v>
      </c>
      <c r="EU22" s="188">
        <v>35488205.850000001</v>
      </c>
      <c r="EV22" s="188">
        <v>25334991.739999998</v>
      </c>
      <c r="EW22" s="188">
        <v>255003815.22999999</v>
      </c>
      <c r="EX22" s="188">
        <v>17081070.899999999</v>
      </c>
      <c r="EY22" s="188">
        <v>25782090</v>
      </c>
      <c r="EZ22" s="188">
        <v>35237203.170000002</v>
      </c>
      <c r="FA22" s="188">
        <v>52668020.43</v>
      </c>
      <c r="FB22" s="188">
        <v>40292291.460000001</v>
      </c>
      <c r="FC22" s="188">
        <v>39473009.390000001</v>
      </c>
      <c r="FD22" s="188">
        <v>25114131.940000001</v>
      </c>
      <c r="FE22" s="188">
        <v>21952929.91</v>
      </c>
      <c r="FF22" s="188">
        <v>16930363.699999999</v>
      </c>
      <c r="FG22" s="188">
        <v>17008660</v>
      </c>
      <c r="FH22" s="188">
        <v>10231973</v>
      </c>
      <c r="FI22" s="188">
        <v>196074624.08000001</v>
      </c>
      <c r="FJ22" s="188">
        <v>28621911.689999998</v>
      </c>
      <c r="FK22" s="188">
        <v>31436971.25</v>
      </c>
      <c r="FL22" s="188">
        <v>31331527.59</v>
      </c>
      <c r="FM22" s="188">
        <v>44923356.490000002</v>
      </c>
      <c r="FN22" s="188">
        <v>38324401.469999999</v>
      </c>
      <c r="FO22" s="188">
        <v>10765750</v>
      </c>
      <c r="FP22" s="188">
        <v>4480102.58</v>
      </c>
      <c r="FQ22" s="188">
        <v>440013018.45000005</v>
      </c>
      <c r="FR22" s="188">
        <v>25616421.060000002</v>
      </c>
      <c r="FS22" s="188">
        <v>40978507.219999999</v>
      </c>
      <c r="FT22" s="188">
        <v>36377968.129999995</v>
      </c>
      <c r="FU22" s="188">
        <v>53608936.120000005</v>
      </c>
      <c r="FV22" s="188">
        <v>25544622.140000004</v>
      </c>
      <c r="FW22" s="188">
        <v>59497752.149999999</v>
      </c>
      <c r="FX22" s="188">
        <v>35536971.5</v>
      </c>
      <c r="FY22" s="188">
        <v>37269970.580000006</v>
      </c>
      <c r="FZ22" s="188">
        <v>28611443.840000004</v>
      </c>
      <c r="GA22" s="188">
        <v>57221391.420000002</v>
      </c>
      <c r="GB22" s="188">
        <v>29583897.82</v>
      </c>
      <c r="GC22" s="188">
        <v>19106159.670000002</v>
      </c>
      <c r="GD22" s="188">
        <v>7912675</v>
      </c>
      <c r="GE22" s="188">
        <v>255483476.74000001</v>
      </c>
      <c r="GF22" s="188">
        <v>23530349.629999995</v>
      </c>
      <c r="GG22" s="188">
        <v>30082289.850000001</v>
      </c>
      <c r="GH22" s="188">
        <v>52787532.920000002</v>
      </c>
      <c r="GI22" s="188">
        <v>31760789.43</v>
      </c>
      <c r="GJ22" s="188">
        <v>28361864.879999999</v>
      </c>
      <c r="GK22" s="188">
        <v>29111090.630000003</v>
      </c>
      <c r="GL22" s="188">
        <v>64126226.690000005</v>
      </c>
      <c r="GM22" s="188">
        <v>23552835</v>
      </c>
      <c r="GN22" s="188">
        <v>8997509.3599999994</v>
      </c>
      <c r="GO22" s="188">
        <v>7694535.4800000004</v>
      </c>
      <c r="GP22" s="188">
        <v>7900749.54</v>
      </c>
      <c r="GQ22" s="188">
        <v>180391168.41000003</v>
      </c>
      <c r="GR22" s="188">
        <v>43681215.219999999</v>
      </c>
      <c r="GS22" s="188">
        <v>29006286.739999998</v>
      </c>
      <c r="GT22" s="188">
        <v>42871900.82</v>
      </c>
      <c r="GU22" s="188">
        <v>15273041.800000001</v>
      </c>
      <c r="GV22" s="188">
        <v>33106427.800000001</v>
      </c>
      <c r="GW22" s="188">
        <v>32568479.279999994</v>
      </c>
      <c r="GX22" s="188">
        <v>21083147.100000001</v>
      </c>
      <c r="GY22" s="188">
        <v>201933751.76000002</v>
      </c>
      <c r="GZ22" s="188">
        <v>23530427.719999999</v>
      </c>
      <c r="HA22" s="188">
        <v>50993384.5</v>
      </c>
      <c r="HB22" s="188">
        <v>35701164.519999996</v>
      </c>
      <c r="HC22" s="188">
        <v>351877826.55999994</v>
      </c>
      <c r="HD22" s="188">
        <v>51640754.240000002</v>
      </c>
      <c r="HE22" s="188">
        <v>59475635.749999993</v>
      </c>
      <c r="HF22" s="188">
        <v>59889917.74000001</v>
      </c>
      <c r="HG22" s="188">
        <v>45117566.060000002</v>
      </c>
      <c r="HH22" s="188">
        <v>59406420.43</v>
      </c>
      <c r="HI22" s="188">
        <v>10742303.229999999</v>
      </c>
      <c r="HJ22" s="188">
        <v>244162628.09000003</v>
      </c>
      <c r="HK22" s="188">
        <v>51770375.369999997</v>
      </c>
      <c r="HL22" s="188">
        <v>54242320.900000006</v>
      </c>
      <c r="HM22" s="188">
        <v>42655394.230000004</v>
      </c>
      <c r="HN22" s="188">
        <v>26269214.519999996</v>
      </c>
      <c r="HO22" s="188">
        <v>29702882.420000002</v>
      </c>
      <c r="HP22" s="188">
        <v>38497306</v>
      </c>
      <c r="HQ22" s="188">
        <v>19938989.520000003</v>
      </c>
      <c r="HR22" s="188">
        <v>306132954.3900001</v>
      </c>
      <c r="HS22" s="188">
        <v>126037237.16000003</v>
      </c>
      <c r="HT22" s="188">
        <v>37175677</v>
      </c>
      <c r="HU22" s="188">
        <v>26727292.75</v>
      </c>
      <c r="HV22" s="188">
        <v>24986634.470000003</v>
      </c>
      <c r="HW22" s="188">
        <v>26676709.09</v>
      </c>
      <c r="HX22" s="188">
        <v>54925641.009999998</v>
      </c>
      <c r="HY22" s="188">
        <v>24325983.979999997</v>
      </c>
      <c r="HZ22" s="188">
        <v>25894788.359999999</v>
      </c>
      <c r="IA22" s="188">
        <v>24850494.189999998</v>
      </c>
      <c r="IB22" s="188">
        <v>29413344</v>
      </c>
      <c r="IC22" s="188">
        <v>36969114.460000001</v>
      </c>
      <c r="ID22" s="188">
        <v>16588946.66</v>
      </c>
      <c r="IE22" s="188">
        <v>29075472.370000001</v>
      </c>
      <c r="IF22" s="188">
        <v>16741756.859999999</v>
      </c>
      <c r="IG22" s="188">
        <v>21142135.73</v>
      </c>
      <c r="IH22" s="188">
        <v>262750669.31000003</v>
      </c>
      <c r="II22" s="188">
        <v>122416331.71000001</v>
      </c>
      <c r="IJ22" s="188">
        <v>39713499.140000001</v>
      </c>
      <c r="IK22" s="188">
        <v>61099835.630000003</v>
      </c>
      <c r="IL22" s="188">
        <v>69446763.859999999</v>
      </c>
      <c r="IM22" s="188">
        <v>34602710</v>
      </c>
      <c r="IN22" s="188">
        <v>29017081.449999999</v>
      </c>
      <c r="IO22" s="188">
        <v>17910840</v>
      </c>
      <c r="IP22" s="188">
        <v>21242054.57</v>
      </c>
      <c r="IQ22" s="188">
        <v>20681104.200000003</v>
      </c>
      <c r="IR22" s="188">
        <v>25117264.039999999</v>
      </c>
      <c r="IS22" s="188">
        <v>386001018.90000004</v>
      </c>
      <c r="IT22" s="188">
        <v>189981809.02000001</v>
      </c>
      <c r="IU22" s="188">
        <v>56163595.390000001</v>
      </c>
      <c r="IV22" s="188">
        <v>37410214.859999992</v>
      </c>
      <c r="IW22" s="188">
        <v>27897168.139999997</v>
      </c>
      <c r="IX22" s="188">
        <v>14805320</v>
      </c>
      <c r="IY22" s="188">
        <v>27595773.84</v>
      </c>
      <c r="IZ22" s="188">
        <v>16870642.23</v>
      </c>
      <c r="JA22" s="188">
        <v>24169569.509999998</v>
      </c>
      <c r="JB22" s="188">
        <v>32205624.650000002</v>
      </c>
      <c r="JC22" s="188">
        <v>27991608.950000003</v>
      </c>
      <c r="JD22" s="188">
        <v>23259132.380000003</v>
      </c>
      <c r="JE22" s="188">
        <v>178540535.54000002</v>
      </c>
      <c r="JF22" s="188">
        <v>129507498.52</v>
      </c>
      <c r="JG22" s="188">
        <v>31596910.889999993</v>
      </c>
      <c r="JH22" s="188">
        <v>28079428.419999998</v>
      </c>
      <c r="JI22" s="188">
        <v>22246434.34</v>
      </c>
      <c r="JJ22" s="188">
        <v>29807676.619999997</v>
      </c>
      <c r="JK22" s="188">
        <v>187921005.40000004</v>
      </c>
      <c r="JL22" s="188">
        <v>21872823.270000003</v>
      </c>
      <c r="JM22" s="188">
        <v>32137887.940000001</v>
      </c>
      <c r="JN22" s="188">
        <v>40913533.939999998</v>
      </c>
      <c r="JO22" s="188">
        <v>30115756.919999998</v>
      </c>
      <c r="JP22" s="188">
        <v>54415736.919999987</v>
      </c>
      <c r="JQ22" s="188">
        <v>23380679.399999999</v>
      </c>
      <c r="JR22" s="188">
        <v>252010026.46000001</v>
      </c>
      <c r="JS22" s="188">
        <v>146806689.81999999</v>
      </c>
      <c r="JT22" s="188">
        <v>27318013.07</v>
      </c>
      <c r="JU22" s="188">
        <v>17377360.32</v>
      </c>
      <c r="JV22" s="188">
        <v>39949507.519999996</v>
      </c>
      <c r="JW22" s="188">
        <v>16083086.220000001</v>
      </c>
      <c r="JX22" s="188">
        <v>72930270.100000009</v>
      </c>
      <c r="JY22" s="188">
        <v>38250382.559999987</v>
      </c>
      <c r="JZ22" s="188">
        <v>23602921.270000003</v>
      </c>
      <c r="KA22" s="188">
        <v>41254306.640000001</v>
      </c>
      <c r="KB22" s="188">
        <v>27286013.289999999</v>
      </c>
      <c r="KC22" s="188">
        <v>28117692.670000002</v>
      </c>
      <c r="KD22" s="188">
        <v>19635387.030000001</v>
      </c>
      <c r="KE22" s="188">
        <v>10822650</v>
      </c>
      <c r="KF22" s="188">
        <v>20590813.699999999</v>
      </c>
      <c r="KG22" s="188">
        <v>0</v>
      </c>
      <c r="KH22" s="188">
        <v>410400979.87000006</v>
      </c>
      <c r="KI22" s="188">
        <v>52691226.049999997</v>
      </c>
      <c r="KJ22" s="188">
        <v>34205661.720000006</v>
      </c>
      <c r="KK22" s="188">
        <v>42517114.509999998</v>
      </c>
      <c r="KL22" s="188">
        <v>33365820.189999994</v>
      </c>
      <c r="KM22" s="188">
        <v>30615592.350000001</v>
      </c>
      <c r="KN22" s="188">
        <v>63455148</v>
      </c>
      <c r="KO22" s="188">
        <v>28575263.719999999</v>
      </c>
      <c r="KP22" s="188">
        <v>26759512.25</v>
      </c>
      <c r="KQ22" s="188">
        <v>140661256.70000002</v>
      </c>
      <c r="KR22" s="188">
        <v>29532807.739999998</v>
      </c>
      <c r="KS22" s="188">
        <v>37536853.530000009</v>
      </c>
      <c r="KT22" s="188">
        <v>63214648.419999994</v>
      </c>
      <c r="KU22" s="188">
        <v>26690855.459999997</v>
      </c>
      <c r="KV22" s="188">
        <v>33817772.390000001</v>
      </c>
      <c r="KW22" s="188">
        <v>152064060.93999997</v>
      </c>
      <c r="KX22" s="188">
        <v>41988141.240000002</v>
      </c>
      <c r="KY22" s="188">
        <v>270171612.12999994</v>
      </c>
      <c r="KZ22" s="188">
        <v>30964731.219999999</v>
      </c>
      <c r="LA22" s="188">
        <v>26744645.23</v>
      </c>
      <c r="LB22" s="188">
        <v>50079291.920000002</v>
      </c>
      <c r="LC22" s="188">
        <v>48297114.529999994</v>
      </c>
      <c r="LD22" s="188">
        <v>34479344.859999999</v>
      </c>
      <c r="LE22" s="188">
        <v>30564859.370000001</v>
      </c>
      <c r="LF22" s="188">
        <v>23773942.75</v>
      </c>
      <c r="LG22" s="188">
        <v>442619264.52000004</v>
      </c>
      <c r="LH22" s="188">
        <v>130363329.67999999</v>
      </c>
      <c r="LI22" s="188">
        <v>176242237.31</v>
      </c>
      <c r="LJ22" s="188">
        <v>146802836.41</v>
      </c>
      <c r="LK22" s="188">
        <v>33148651.93</v>
      </c>
      <c r="LL22" s="188">
        <v>38038845.589999989</v>
      </c>
      <c r="LM22" s="188">
        <v>26252900.030000001</v>
      </c>
      <c r="LN22" s="188">
        <v>44358120.470000006</v>
      </c>
      <c r="LO22" s="188">
        <v>22972223.569999997</v>
      </c>
      <c r="LP22" s="188">
        <v>42153214.030000001</v>
      </c>
      <c r="LQ22" s="188">
        <v>7743855.1900000004</v>
      </c>
      <c r="LR22" s="188">
        <v>195540207.98999998</v>
      </c>
      <c r="LS22" s="188">
        <v>54227971</v>
      </c>
      <c r="LT22" s="188">
        <v>34655402.18</v>
      </c>
      <c r="LU22" s="188">
        <v>344219148.85999995</v>
      </c>
      <c r="LV22" s="188">
        <v>135022542.25</v>
      </c>
      <c r="LW22" s="188">
        <v>360132432.62</v>
      </c>
      <c r="LX22" s="188">
        <v>142528167.25000006</v>
      </c>
      <c r="LY22" s="188">
        <v>55397372.319999993</v>
      </c>
      <c r="LZ22" s="188">
        <v>50853107.420000002</v>
      </c>
      <c r="MA22" s="188">
        <v>48216782.140000001</v>
      </c>
      <c r="MB22" s="188">
        <v>42045933.769999996</v>
      </c>
      <c r="MC22" s="188">
        <v>42931296.539999992</v>
      </c>
      <c r="MD22" s="188">
        <v>41633750.469999999</v>
      </c>
      <c r="ME22" s="188">
        <v>73620480.570000008</v>
      </c>
      <c r="MF22" s="188">
        <v>26867296.68</v>
      </c>
      <c r="MG22" s="188">
        <v>429842095.94999999</v>
      </c>
      <c r="MH22" s="188">
        <v>29133312.290000003</v>
      </c>
      <c r="MI22" s="188">
        <v>21046308.210000005</v>
      </c>
      <c r="MJ22" s="188">
        <v>21788189.239999998</v>
      </c>
      <c r="MK22" s="188">
        <v>20455162.259999998</v>
      </c>
      <c r="ML22" s="188">
        <v>32525507.040000003</v>
      </c>
      <c r="MM22" s="188">
        <v>23835427.099999998</v>
      </c>
      <c r="MN22" s="188">
        <v>24052825.18</v>
      </c>
      <c r="MO22" s="188">
        <v>36644875.990000002</v>
      </c>
      <c r="MP22" s="188">
        <v>19384004.16</v>
      </c>
      <c r="MQ22" s="188">
        <v>22735031.84</v>
      </c>
      <c r="MR22" s="188">
        <v>22879408.080000002</v>
      </c>
      <c r="MS22" s="188">
        <v>319421842.64999998</v>
      </c>
      <c r="MT22" s="188">
        <v>24849633.059999999</v>
      </c>
      <c r="MU22" s="188">
        <v>34682607.739999995</v>
      </c>
      <c r="MV22" s="188">
        <v>50994276.359999999</v>
      </c>
      <c r="MW22" s="188">
        <v>54194600.579999998</v>
      </c>
      <c r="MX22" s="188">
        <v>34920435.710000001</v>
      </c>
      <c r="MY22" s="188">
        <v>57911773.119999997</v>
      </c>
      <c r="MZ22" s="188">
        <v>56323927.980000004</v>
      </c>
      <c r="NA22" s="188">
        <v>33938100.689999998</v>
      </c>
      <c r="NB22" s="188">
        <v>15004712</v>
      </c>
      <c r="NC22" s="188">
        <v>9379701.5800000001</v>
      </c>
      <c r="ND22" s="188">
        <v>494080706.54999995</v>
      </c>
      <c r="NE22" s="188">
        <v>66496724</v>
      </c>
      <c r="NF22" s="188">
        <v>25654713.73</v>
      </c>
      <c r="NG22" s="188">
        <v>146689489.88</v>
      </c>
      <c r="NH22" s="188">
        <v>25477155.510000002</v>
      </c>
      <c r="NI22" s="188">
        <v>51094944.510000005</v>
      </c>
      <c r="NJ22" s="188">
        <v>94281034.430000022</v>
      </c>
      <c r="NK22" s="188">
        <v>89435820.180000022</v>
      </c>
      <c r="NL22" s="188">
        <v>10519224.800000001</v>
      </c>
      <c r="NM22" s="188">
        <v>45950896.75</v>
      </c>
      <c r="NN22" s="188">
        <v>34556985.969999999</v>
      </c>
      <c r="NO22" s="188">
        <v>12950205</v>
      </c>
      <c r="NP22" s="188">
        <v>189225689.63000003</v>
      </c>
      <c r="NQ22" s="188">
        <v>27601170.159999996</v>
      </c>
      <c r="NR22" s="188">
        <v>26893528.870000001</v>
      </c>
      <c r="NS22" s="188">
        <v>25667812.239999998</v>
      </c>
      <c r="NT22" s="188">
        <v>25071396</v>
      </c>
      <c r="NU22" s="188">
        <v>7057727.7799999993</v>
      </c>
      <c r="NV22" s="188">
        <v>12380351.609999999</v>
      </c>
      <c r="NW22" s="188">
        <v>283998853.52000004</v>
      </c>
      <c r="NX22" s="188">
        <v>68946460.109999999</v>
      </c>
      <c r="NY22" s="188">
        <v>30744890.84</v>
      </c>
      <c r="NZ22" s="188">
        <v>23840524.25</v>
      </c>
      <c r="OA22" s="188">
        <v>32972447.920000002</v>
      </c>
      <c r="OB22" s="188">
        <v>41619939.799999997</v>
      </c>
      <c r="OC22" s="188">
        <v>21431377.09</v>
      </c>
      <c r="OD22" s="188">
        <v>321145600.70000005</v>
      </c>
      <c r="OE22" s="188">
        <v>74196777.959999993</v>
      </c>
      <c r="OF22" s="188">
        <v>44783694.739999995</v>
      </c>
      <c r="OG22" s="188">
        <v>96917035.790000007</v>
      </c>
      <c r="OH22" s="188">
        <v>30262571.48</v>
      </c>
      <c r="OI22" s="188">
        <v>47027541.090000004</v>
      </c>
      <c r="OJ22" s="188">
        <v>32547761</v>
      </c>
      <c r="OK22" s="188">
        <v>15844676.609999999</v>
      </c>
      <c r="OL22" s="188">
        <v>12217993.33</v>
      </c>
      <c r="OM22" s="188">
        <v>282325426.19999999</v>
      </c>
      <c r="ON22" s="188">
        <v>76792594.159999996</v>
      </c>
      <c r="OO22" s="188">
        <v>87787105.839999989</v>
      </c>
      <c r="OP22" s="188">
        <v>48910854.960000001</v>
      </c>
      <c r="OQ22" s="188">
        <v>35692370.710000001</v>
      </c>
      <c r="OR22" s="188">
        <v>14158690.279999999</v>
      </c>
      <c r="OS22" s="188">
        <v>167794662.67000002</v>
      </c>
      <c r="OT22" s="188">
        <v>23066988.850000001</v>
      </c>
      <c r="OU22" s="188">
        <v>23249094.350000001</v>
      </c>
      <c r="OV22" s="188">
        <v>37868347.75</v>
      </c>
      <c r="OW22" s="188">
        <v>41480956.82</v>
      </c>
      <c r="OX22" s="188">
        <v>73535831.400000006</v>
      </c>
      <c r="OY22" s="188">
        <v>25769753.879999999</v>
      </c>
      <c r="OZ22" s="188">
        <v>9959571.9399999995</v>
      </c>
      <c r="PA22" s="188">
        <v>10848172.26</v>
      </c>
      <c r="PB22" s="188">
        <v>271284931.88</v>
      </c>
      <c r="PC22" s="188">
        <v>21708738.390000001</v>
      </c>
      <c r="PD22" s="188">
        <v>63846823.379999995</v>
      </c>
      <c r="PE22" s="188">
        <v>21596733.32</v>
      </c>
      <c r="PF22" s="188">
        <v>38330088.399999999</v>
      </c>
      <c r="PG22" s="188">
        <v>72276532.879999995</v>
      </c>
      <c r="PH22" s="188">
        <v>25602273.560000002</v>
      </c>
      <c r="PI22" s="188">
        <v>24425345.050000001</v>
      </c>
      <c r="PJ22" s="188">
        <v>30705931.620000001</v>
      </c>
      <c r="PK22" s="188">
        <v>25586972.900000002</v>
      </c>
      <c r="PL22" s="188">
        <v>29327742.800000004</v>
      </c>
      <c r="PM22" s="188">
        <v>39875080.699999996</v>
      </c>
      <c r="PN22" s="188">
        <v>24428976.630000003</v>
      </c>
      <c r="PO22" s="188">
        <v>77074508.060000002</v>
      </c>
      <c r="PP22" s="188">
        <v>7954982.7400000002</v>
      </c>
      <c r="PQ22" s="188">
        <v>10232418.42</v>
      </c>
      <c r="PR22" s="188">
        <v>7843645.9699999997</v>
      </c>
      <c r="PS22" s="188">
        <v>8810469.7100000009</v>
      </c>
      <c r="PT22" s="188">
        <v>590452817.3499999</v>
      </c>
      <c r="PU22" s="188">
        <v>37632189.510000005</v>
      </c>
      <c r="PV22" s="188">
        <v>38501096.259999998</v>
      </c>
      <c r="PW22" s="188">
        <v>52248400.130000003</v>
      </c>
      <c r="PX22" s="188">
        <v>108539016.06</v>
      </c>
      <c r="PY22" s="188">
        <v>35874353.990000002</v>
      </c>
      <c r="PZ22" s="188">
        <v>76623343.469999984</v>
      </c>
      <c r="QA22" s="188">
        <v>34439960.310000002</v>
      </c>
      <c r="QB22" s="188">
        <v>70190592.659999996</v>
      </c>
      <c r="QC22" s="188">
        <v>21918630.390000001</v>
      </c>
      <c r="QD22" s="188">
        <v>64399324.739999995</v>
      </c>
      <c r="QE22" s="188">
        <v>24007185.48</v>
      </c>
      <c r="QF22" s="188">
        <v>27570289.5</v>
      </c>
      <c r="QG22" s="188">
        <v>39887583.529999994</v>
      </c>
      <c r="QH22" s="188">
        <v>53460859.400000006</v>
      </c>
      <c r="QI22" s="188">
        <v>55623430.710000001</v>
      </c>
      <c r="QJ22" s="188">
        <v>33029925.48</v>
      </c>
      <c r="QK22" s="188">
        <v>29761041.130000003</v>
      </c>
      <c r="QL22" s="188">
        <v>24366777.349999998</v>
      </c>
      <c r="QM22" s="188">
        <v>57506268.650000006</v>
      </c>
      <c r="QN22" s="188">
        <v>61874742.870000012</v>
      </c>
      <c r="QO22" s="188">
        <v>24849521.220000003</v>
      </c>
      <c r="QP22" s="188">
        <v>6620392.1500000004</v>
      </c>
      <c r="QQ22" s="188">
        <v>4739447.74</v>
      </c>
      <c r="QR22" s="188">
        <v>5997920</v>
      </c>
      <c r="QS22" s="188">
        <v>5096340.5</v>
      </c>
      <c r="QT22" s="188">
        <v>291850947.17000008</v>
      </c>
      <c r="QU22" s="188">
        <v>24349810.640000001</v>
      </c>
      <c r="QV22" s="188">
        <v>64171209.32</v>
      </c>
      <c r="QW22" s="188">
        <v>40685060</v>
      </c>
      <c r="QX22" s="188">
        <v>39919690</v>
      </c>
      <c r="QY22" s="188">
        <v>57863591.030000001</v>
      </c>
      <c r="QZ22" s="188">
        <v>26316061.43</v>
      </c>
      <c r="RA22" s="188">
        <v>56003891.619999997</v>
      </c>
      <c r="RB22" s="188">
        <v>61778563.229999997</v>
      </c>
      <c r="RC22" s="188">
        <v>25678770</v>
      </c>
      <c r="RD22" s="188">
        <v>19875070</v>
      </c>
      <c r="RE22" s="188">
        <v>8915792</v>
      </c>
      <c r="RF22" s="188">
        <v>8459789.6799999997</v>
      </c>
      <c r="RG22" s="188">
        <v>396238538.25999999</v>
      </c>
      <c r="RH22" s="188">
        <v>48572389.199999988</v>
      </c>
      <c r="RI22" s="188">
        <v>26909320.890000001</v>
      </c>
      <c r="RJ22" s="188">
        <v>36310410.539999999</v>
      </c>
      <c r="RK22" s="188">
        <v>35097612.729999997</v>
      </c>
      <c r="RL22" s="188">
        <v>37414463.030000001</v>
      </c>
      <c r="RM22" s="188">
        <v>62337645.550000004</v>
      </c>
      <c r="RN22" s="188">
        <v>26125540.759999998</v>
      </c>
      <c r="RO22" s="188">
        <v>31101999.429999996</v>
      </c>
      <c r="RP22" s="188">
        <v>57312975.460000001</v>
      </c>
      <c r="RQ22" s="188">
        <v>63692646.299999997</v>
      </c>
      <c r="RR22" s="188">
        <v>26202614.030000001</v>
      </c>
      <c r="RS22" s="188">
        <v>17819672.41</v>
      </c>
      <c r="RT22" s="188">
        <v>30882099.770000003</v>
      </c>
      <c r="RU22" s="188">
        <v>18233809.710000001</v>
      </c>
      <c r="RV22" s="188">
        <v>24740749.359999999</v>
      </c>
      <c r="RW22" s="188">
        <v>34284264.049999997</v>
      </c>
      <c r="RX22" s="188">
        <v>566200</v>
      </c>
      <c r="RY22" s="188">
        <v>358359.65</v>
      </c>
      <c r="RZ22" s="188">
        <v>425880</v>
      </c>
      <c r="SA22" s="188">
        <v>200605701.09999996</v>
      </c>
      <c r="SB22" s="188">
        <v>26158807.48</v>
      </c>
      <c r="SC22" s="188">
        <v>30303501.34</v>
      </c>
      <c r="SD22" s="188">
        <v>30036530</v>
      </c>
      <c r="SE22" s="188">
        <v>17346516.449999999</v>
      </c>
      <c r="SF22" s="188">
        <v>31954626.77</v>
      </c>
      <c r="SG22" s="188">
        <v>41875352.259999998</v>
      </c>
      <c r="SH22" s="188">
        <v>43495268.49000001</v>
      </c>
      <c r="SI22" s="188">
        <v>26944825.219999999</v>
      </c>
      <c r="SJ22" s="188">
        <v>23333094</v>
      </c>
      <c r="SK22" s="188">
        <v>58653108.460000001</v>
      </c>
      <c r="SL22" s="188">
        <v>5238335</v>
      </c>
      <c r="SM22" s="188">
        <v>93334226.930000007</v>
      </c>
      <c r="SN22" s="188">
        <v>23053038.310000002</v>
      </c>
      <c r="SO22" s="188">
        <v>27102289.549999997</v>
      </c>
      <c r="SP22" s="188">
        <v>41498877.659999996</v>
      </c>
      <c r="SQ22" s="188">
        <v>28007745.280000001</v>
      </c>
      <c r="SR22" s="188">
        <v>22214711.59</v>
      </c>
      <c r="SS22" s="188">
        <v>25476898.329999998</v>
      </c>
      <c r="ST22" s="188">
        <v>13600162.360000001</v>
      </c>
      <c r="SU22" s="188">
        <v>235634672.34999999</v>
      </c>
      <c r="SV22" s="188">
        <v>17483490</v>
      </c>
      <c r="SW22" s="188">
        <v>32533961.199999999</v>
      </c>
      <c r="SX22" s="188">
        <v>21378348.109999999</v>
      </c>
      <c r="SY22" s="188">
        <v>14006990</v>
      </c>
      <c r="SZ22" s="188">
        <v>21335598.659999996</v>
      </c>
      <c r="TA22" s="188">
        <v>23647668.870000001</v>
      </c>
      <c r="TB22" s="188">
        <v>67611668.460000008</v>
      </c>
      <c r="TC22" s="188">
        <v>24257068.57</v>
      </c>
      <c r="TD22" s="188">
        <v>20971934.329999998</v>
      </c>
      <c r="TE22" s="188">
        <v>22751731.039999995</v>
      </c>
      <c r="TF22" s="188">
        <v>39807089.029999994</v>
      </c>
      <c r="TG22" s="188">
        <v>20074940.699999999</v>
      </c>
      <c r="TH22" s="188">
        <v>13028732.26</v>
      </c>
      <c r="TI22" s="188">
        <v>361347042.46000004</v>
      </c>
      <c r="TJ22" s="188">
        <v>24937707.849999998</v>
      </c>
      <c r="TK22" s="188">
        <v>20091813.839999996</v>
      </c>
      <c r="TL22" s="188">
        <v>47487641.560000002</v>
      </c>
      <c r="TM22" s="188">
        <v>45678017.619999997</v>
      </c>
      <c r="TN22" s="188">
        <v>26858616.750000004</v>
      </c>
      <c r="TO22" s="188">
        <v>14479574.73</v>
      </c>
      <c r="TP22" s="188">
        <v>62887276.460000001</v>
      </c>
      <c r="TQ22" s="188">
        <v>24193396.600000001</v>
      </c>
      <c r="TR22" s="188">
        <v>37269905.329999998</v>
      </c>
      <c r="TS22" s="188">
        <v>46303032.759999998</v>
      </c>
      <c r="TT22" s="188">
        <v>23460516.59</v>
      </c>
      <c r="TU22" s="188">
        <v>19027272.119999997</v>
      </c>
      <c r="TV22" s="188">
        <v>30556695.809999999</v>
      </c>
      <c r="TW22" s="188">
        <v>21986876.540000003</v>
      </c>
      <c r="TX22" s="188">
        <v>18892570.440000001</v>
      </c>
      <c r="TY22" s="188">
        <v>103637529.95999999</v>
      </c>
      <c r="TZ22" s="188">
        <v>20331893.509999998</v>
      </c>
      <c r="UA22" s="188">
        <v>219062370.10999998</v>
      </c>
      <c r="UB22" s="188">
        <v>57570539.709999993</v>
      </c>
      <c r="UC22" s="188">
        <v>26291852.530000001</v>
      </c>
      <c r="UD22" s="188">
        <v>19761997.240000002</v>
      </c>
      <c r="UE22" s="188">
        <v>105063708.00999999</v>
      </c>
      <c r="UF22" s="188">
        <v>16675195</v>
      </c>
      <c r="UG22" s="188">
        <v>8015101.29</v>
      </c>
      <c r="UH22" s="188">
        <v>12348335</v>
      </c>
      <c r="UI22" s="188">
        <v>10632758.33</v>
      </c>
      <c r="UJ22" s="188">
        <v>147728449.10000002</v>
      </c>
      <c r="UK22" s="188">
        <v>39497718.690000005</v>
      </c>
      <c r="UL22" s="188">
        <v>29395316.059999999</v>
      </c>
      <c r="UM22" s="188">
        <v>43327353.120000005</v>
      </c>
      <c r="UN22" s="188">
        <v>28047578.07</v>
      </c>
      <c r="UO22" s="188">
        <v>16361629.359999999</v>
      </c>
      <c r="UP22" s="188">
        <v>542927780.55000019</v>
      </c>
      <c r="UQ22" s="188">
        <v>31045597.169999998</v>
      </c>
      <c r="UR22" s="188">
        <v>33661805</v>
      </c>
      <c r="US22" s="188">
        <v>91967403.659999996</v>
      </c>
      <c r="UT22" s="188">
        <v>10154962.26</v>
      </c>
      <c r="UU22" s="188">
        <v>25758659.130000003</v>
      </c>
      <c r="UV22" s="188">
        <v>61607649.25</v>
      </c>
      <c r="UW22" s="188">
        <v>24647305.470000003</v>
      </c>
      <c r="UX22" s="188">
        <v>17603579.379999999</v>
      </c>
      <c r="UY22" s="188">
        <v>24094440.319999997</v>
      </c>
      <c r="UZ22" s="188">
        <v>32429099.600000001</v>
      </c>
      <c r="VA22" s="188">
        <v>52636653.829999998</v>
      </c>
      <c r="VB22" s="188">
        <v>35032185.179999992</v>
      </c>
      <c r="VC22" s="188">
        <v>45542935.590000004</v>
      </c>
      <c r="VD22" s="188">
        <v>17790867.289999999</v>
      </c>
      <c r="VE22" s="188">
        <v>20478369.579999998</v>
      </c>
      <c r="VF22" s="188">
        <v>11902532.07</v>
      </c>
      <c r="VG22" s="188">
        <v>20024232.579999998</v>
      </c>
      <c r="VH22" s="188">
        <v>55609276.430000007</v>
      </c>
      <c r="VI22" s="188">
        <v>7702099.6700000009</v>
      </c>
      <c r="VJ22" s="188">
        <v>9254089.9899999984</v>
      </c>
      <c r="VK22" s="188">
        <v>9799027.0399999991</v>
      </c>
      <c r="VL22" s="188">
        <v>293897258</v>
      </c>
      <c r="VM22" s="188">
        <v>35290154.049999997</v>
      </c>
      <c r="VN22" s="188">
        <v>34934301.409999996</v>
      </c>
      <c r="VO22" s="188">
        <v>40107812.369999997</v>
      </c>
      <c r="VP22" s="188">
        <v>50467234.260000005</v>
      </c>
      <c r="VQ22" s="188">
        <v>46826621.670000002</v>
      </c>
      <c r="VR22" s="188">
        <v>37622436.530000001</v>
      </c>
      <c r="VS22" s="188">
        <v>30918545.640000001</v>
      </c>
      <c r="VT22" s="188">
        <v>27390346.109999999</v>
      </c>
      <c r="VU22" s="188">
        <v>87972448.289999992</v>
      </c>
      <c r="VV22" s="188">
        <v>29863930.370000005</v>
      </c>
      <c r="VW22" s="188">
        <v>51651469.470000006</v>
      </c>
      <c r="VX22" s="188">
        <v>26471108.060000002</v>
      </c>
      <c r="VY22" s="188">
        <v>20244748.280000001</v>
      </c>
      <c r="VZ22" s="188">
        <v>23110426.209999997</v>
      </c>
      <c r="WA22" s="188">
        <v>766652220.13999987</v>
      </c>
      <c r="WB22" s="188">
        <v>57087330.510000005</v>
      </c>
      <c r="WC22" s="188">
        <v>38067712.970000006</v>
      </c>
      <c r="WD22" s="188">
        <v>36847833.119999997</v>
      </c>
      <c r="WE22" s="188">
        <v>23492825.969999999</v>
      </c>
      <c r="WF22" s="188">
        <v>46547681.469999999</v>
      </c>
      <c r="WG22" s="188">
        <v>64124505.889999993</v>
      </c>
      <c r="WH22" s="188">
        <v>58792480.600000001</v>
      </c>
      <c r="WI22" s="188">
        <v>42342175.650000006</v>
      </c>
      <c r="WJ22" s="188">
        <v>54661394.32</v>
      </c>
      <c r="WK22" s="188">
        <v>38428097.439999998</v>
      </c>
      <c r="WL22" s="188">
        <v>65403119.25</v>
      </c>
      <c r="WM22" s="188">
        <v>41932353.049999997</v>
      </c>
      <c r="WN22" s="188">
        <v>60323017.330000006</v>
      </c>
      <c r="WO22" s="188">
        <v>70839735.159999996</v>
      </c>
      <c r="WP22" s="188">
        <v>38002679.799999997</v>
      </c>
      <c r="WQ22" s="188">
        <v>48261741.530000001</v>
      </c>
      <c r="WR22" s="188">
        <v>54032026.350000001</v>
      </c>
      <c r="WS22" s="188">
        <v>34487314.079999998</v>
      </c>
      <c r="WT22" s="188">
        <v>68916022.329999998</v>
      </c>
      <c r="WU22" s="188">
        <v>122097372.60999998</v>
      </c>
      <c r="WV22" s="188">
        <v>37948152.799999997</v>
      </c>
      <c r="WW22" s="188">
        <v>26014508.999999996</v>
      </c>
      <c r="WX22" s="188">
        <v>24213309.52</v>
      </c>
      <c r="WY22" s="188">
        <v>27722818.059999999</v>
      </c>
      <c r="WZ22" s="188">
        <v>18377687.810000002</v>
      </c>
      <c r="XA22" s="188">
        <v>22373506.539999999</v>
      </c>
      <c r="XB22" s="188">
        <v>21518300.960000001</v>
      </c>
      <c r="XC22" s="188">
        <v>74187845.569999978</v>
      </c>
      <c r="XD22" s="188">
        <v>10874007.08</v>
      </c>
      <c r="XE22" s="188">
        <v>7442849.3500000006</v>
      </c>
      <c r="XF22" s="188">
        <v>7892260</v>
      </c>
      <c r="XG22" s="188">
        <v>7365850</v>
      </c>
      <c r="XH22" s="188">
        <v>356696599.04000008</v>
      </c>
      <c r="XI22" s="188">
        <v>37915295.240000002</v>
      </c>
      <c r="XJ22" s="188">
        <v>39701441.869999997</v>
      </c>
      <c r="XK22" s="188">
        <v>155354946.54999998</v>
      </c>
      <c r="XL22" s="188">
        <v>40967896.899999999</v>
      </c>
      <c r="XM22" s="188">
        <v>43749637.99000001</v>
      </c>
      <c r="XN22" s="188">
        <v>70715681.790000007</v>
      </c>
      <c r="XO22" s="188">
        <v>30272594.519999996</v>
      </c>
      <c r="XP22" s="188">
        <v>36041346.859999999</v>
      </c>
      <c r="XQ22" s="188">
        <v>63772329.890000008</v>
      </c>
      <c r="XR22" s="188">
        <v>45704998.480000004</v>
      </c>
      <c r="XS22" s="188">
        <v>24696855.740000002</v>
      </c>
      <c r="XT22" s="188">
        <v>22694147.520000003</v>
      </c>
      <c r="XU22" s="188">
        <v>24579832.529999997</v>
      </c>
      <c r="XV22" s="188">
        <v>22813076</v>
      </c>
      <c r="XW22" s="188">
        <v>23725416.399999999</v>
      </c>
      <c r="XX22" s="188">
        <v>15209311.539999999</v>
      </c>
      <c r="XY22" s="188">
        <v>18966224.080000002</v>
      </c>
      <c r="XZ22" s="188">
        <v>19188712.260000002</v>
      </c>
      <c r="YA22" s="188">
        <v>18450287.850000001</v>
      </c>
      <c r="YB22" s="188">
        <v>18699700.449999999</v>
      </c>
      <c r="YC22" s="188">
        <v>12404213.550000001</v>
      </c>
      <c r="YD22" s="188">
        <v>12259843.869999999</v>
      </c>
      <c r="YE22" s="188">
        <v>452844508.75</v>
      </c>
      <c r="YF22" s="188">
        <v>31099053.139999997</v>
      </c>
      <c r="YG22" s="188">
        <v>53677409.270000003</v>
      </c>
      <c r="YH22" s="188">
        <v>34058860.039999999</v>
      </c>
      <c r="YI22" s="188">
        <v>92278347.060000002</v>
      </c>
      <c r="YJ22" s="188">
        <v>35090921.869999997</v>
      </c>
      <c r="YK22" s="188">
        <v>54133754.219999999</v>
      </c>
      <c r="YL22" s="188">
        <v>22303859.920000002</v>
      </c>
      <c r="YM22" s="188">
        <v>63045489.919999994</v>
      </c>
      <c r="YN22" s="188">
        <v>58832982.380000003</v>
      </c>
      <c r="YO22" s="188">
        <v>42761869.020000003</v>
      </c>
      <c r="YP22" s="188">
        <v>25447623.550000001</v>
      </c>
      <c r="YQ22" s="188">
        <v>21248187.329999998</v>
      </c>
      <c r="YR22" s="188">
        <v>18381812.259999998</v>
      </c>
      <c r="YS22" s="188">
        <v>12404459.369999999</v>
      </c>
      <c r="YT22" s="188">
        <v>10155442.58</v>
      </c>
      <c r="YU22" s="188">
        <v>7016847.7400000002</v>
      </c>
      <c r="YV22" s="188">
        <v>192497239.59000003</v>
      </c>
      <c r="YW22" s="188">
        <v>33703277</v>
      </c>
      <c r="YX22" s="188">
        <v>30748409.18</v>
      </c>
      <c r="YY22" s="188">
        <v>25135822.960000001</v>
      </c>
      <c r="YZ22" s="188">
        <v>32830500</v>
      </c>
      <c r="ZA22" s="188">
        <v>24417150</v>
      </c>
      <c r="ZB22" s="188">
        <v>23837630</v>
      </c>
      <c r="ZC22" s="188">
        <v>213737310.46000004</v>
      </c>
      <c r="ZD22" s="188">
        <v>26390241.73</v>
      </c>
      <c r="ZE22" s="188">
        <v>30511475.030000001</v>
      </c>
      <c r="ZF22" s="188">
        <v>41915991.379999995</v>
      </c>
      <c r="ZG22" s="188">
        <v>24274077.169999998</v>
      </c>
      <c r="ZH22" s="188">
        <v>31974078.760000002</v>
      </c>
      <c r="ZI22" s="188">
        <v>22869024.809999999</v>
      </c>
      <c r="ZJ22" s="188">
        <v>21135457.010000002</v>
      </c>
      <c r="ZK22" s="188">
        <v>66734559.359999999</v>
      </c>
      <c r="ZL22" s="188">
        <v>318933957.88</v>
      </c>
      <c r="ZM22" s="188">
        <v>22272010.649999999</v>
      </c>
      <c r="ZN22" s="188">
        <v>59673936.689999998</v>
      </c>
      <c r="ZO22" s="188">
        <v>92667355.200000018</v>
      </c>
      <c r="ZP22" s="188">
        <v>63242594.32</v>
      </c>
      <c r="ZQ22" s="188">
        <v>28691190.940000001</v>
      </c>
      <c r="ZR22" s="188">
        <v>29682395.600000001</v>
      </c>
      <c r="ZS22" s="188">
        <v>55436000.950000003</v>
      </c>
      <c r="ZT22" s="188">
        <v>56117280.769999996</v>
      </c>
      <c r="ZU22" s="188">
        <v>66860991.519999996</v>
      </c>
      <c r="ZV22" s="188">
        <v>23761897.299999997</v>
      </c>
      <c r="ZW22" s="188">
        <v>23408206.530000001</v>
      </c>
      <c r="ZX22" s="188">
        <v>20700096</v>
      </c>
      <c r="ZY22" s="188">
        <v>31598635.670000002</v>
      </c>
      <c r="ZZ22" s="188">
        <v>25256549.329999998</v>
      </c>
      <c r="AAA22" s="188">
        <v>26775914.170000002</v>
      </c>
      <c r="AAB22" s="188">
        <v>23787158.02</v>
      </c>
      <c r="AAC22" s="188">
        <v>13857732.25</v>
      </c>
      <c r="AAD22" s="188">
        <v>15916829.57</v>
      </c>
      <c r="AAE22" s="188">
        <v>10904286.68</v>
      </c>
      <c r="AAF22" s="188">
        <v>10969200</v>
      </c>
      <c r="AAG22" s="188">
        <v>9628965</v>
      </c>
      <c r="AAH22" s="188">
        <v>163901851.41999999</v>
      </c>
      <c r="AAI22" s="188">
        <v>23194519.75</v>
      </c>
      <c r="AAJ22" s="188">
        <v>24058938.899999999</v>
      </c>
      <c r="AAK22" s="188">
        <v>28483729.669999998</v>
      </c>
      <c r="AAL22" s="188">
        <v>26419260.490000002</v>
      </c>
      <c r="AAM22" s="188">
        <v>27268163</v>
      </c>
      <c r="AAN22" s="188">
        <v>22051150</v>
      </c>
      <c r="AAO22" s="188">
        <v>712755785.7700001</v>
      </c>
      <c r="AAP22" s="188">
        <v>28389411.609999999</v>
      </c>
      <c r="AAQ22" s="188">
        <v>16208544.9</v>
      </c>
      <c r="AAR22" s="188">
        <v>47770270.399999999</v>
      </c>
      <c r="AAS22" s="188">
        <v>34853690.329999998</v>
      </c>
      <c r="AAT22" s="188">
        <v>26823788.830000006</v>
      </c>
      <c r="AAU22" s="188">
        <v>26389099</v>
      </c>
      <c r="AAV22" s="188">
        <v>32668204.390000001</v>
      </c>
      <c r="AAW22" s="188">
        <v>46567690.32</v>
      </c>
      <c r="AAX22" s="188">
        <v>16692885</v>
      </c>
      <c r="AAY22" s="188">
        <v>35274593.340000004</v>
      </c>
      <c r="AAZ22" s="188">
        <v>99603825.180000007</v>
      </c>
      <c r="ABA22" s="188">
        <v>50511535.289999999</v>
      </c>
      <c r="ABB22" s="188">
        <v>20094214</v>
      </c>
      <c r="ABC22" s="188">
        <v>20481188.550000001</v>
      </c>
      <c r="ABD22" s="188">
        <v>26677898.829999998</v>
      </c>
      <c r="ABE22" s="188">
        <v>16351671.33</v>
      </c>
      <c r="ABF22" s="188">
        <v>19795790</v>
      </c>
      <c r="ABG22" s="188">
        <v>13867810.969999999</v>
      </c>
      <c r="ABH22" s="188">
        <v>122054668.69000001</v>
      </c>
      <c r="ABI22" s="188">
        <v>85798363.200000003</v>
      </c>
      <c r="ABJ22" s="188">
        <v>12418766.289999999</v>
      </c>
      <c r="ABK22" s="188">
        <v>9114188.0600000005</v>
      </c>
      <c r="ABL22" s="188">
        <v>12016320</v>
      </c>
      <c r="ABM22" s="188">
        <v>8388976.879999999</v>
      </c>
      <c r="ABN22" s="188">
        <v>12566759.359999999</v>
      </c>
      <c r="ABO22" s="188">
        <v>187575978.45999998</v>
      </c>
      <c r="ABP22" s="188">
        <v>32472039.579999998</v>
      </c>
      <c r="ABQ22" s="188">
        <v>17561396.690000001</v>
      </c>
      <c r="ABR22" s="188">
        <v>34156504.310000002</v>
      </c>
      <c r="ABS22" s="188">
        <v>42065603.539999992</v>
      </c>
      <c r="ABT22" s="188">
        <v>27555753.860000003</v>
      </c>
      <c r="ABU22" s="188">
        <v>26121233.390000001</v>
      </c>
      <c r="ABV22" s="188">
        <v>36488377.509999998</v>
      </c>
      <c r="ABW22" s="188">
        <v>7370961.96</v>
      </c>
      <c r="ABX22" s="188">
        <v>247771402.22999999</v>
      </c>
      <c r="ABY22" s="188">
        <v>23200305.800000001</v>
      </c>
      <c r="ABZ22" s="188">
        <v>41412522.25</v>
      </c>
      <c r="ACA22" s="188">
        <v>31145660.029999997</v>
      </c>
      <c r="ACB22" s="188">
        <v>18455440.079999998</v>
      </c>
      <c r="ACC22" s="188">
        <v>59421806.640000001</v>
      </c>
      <c r="ACD22" s="188">
        <v>14439167.560000001</v>
      </c>
      <c r="ACE22" s="188">
        <v>32589462.970000003</v>
      </c>
      <c r="ACF22" s="188">
        <v>21076171.609999999</v>
      </c>
      <c r="ACG22" s="188">
        <v>42148669.060000002</v>
      </c>
      <c r="ACH22" s="188">
        <v>21279762.669999998</v>
      </c>
      <c r="ACI22" s="188">
        <v>479809100.07000005</v>
      </c>
      <c r="ACJ22" s="188">
        <v>29913443.190000001</v>
      </c>
      <c r="ACK22" s="188">
        <v>37081733.190000005</v>
      </c>
      <c r="ACL22" s="188">
        <v>56463288.630000003</v>
      </c>
      <c r="ACM22" s="188">
        <v>25015011.780000001</v>
      </c>
      <c r="ACN22" s="188">
        <v>33338552.349999998</v>
      </c>
      <c r="ACO22" s="188">
        <v>43001054.079999998</v>
      </c>
      <c r="ACP22" s="188">
        <v>89832590.079999998</v>
      </c>
      <c r="ACQ22" s="188">
        <v>124499695.84</v>
      </c>
      <c r="ACR22" s="188">
        <v>32569433.130000003</v>
      </c>
      <c r="ACS22" s="188">
        <v>31829941.199999999</v>
      </c>
      <c r="ACT22" s="188">
        <v>46598555.710000001</v>
      </c>
      <c r="ACU22" s="188">
        <v>35599905.82</v>
      </c>
      <c r="ACV22" s="188">
        <v>83481706.99000001</v>
      </c>
      <c r="ACW22" s="188">
        <v>27792501.280000001</v>
      </c>
      <c r="ACX22" s="188">
        <v>39098078</v>
      </c>
      <c r="ACY22" s="188">
        <v>24359132.260000002</v>
      </c>
      <c r="ACZ22" s="188">
        <v>15331604.49</v>
      </c>
      <c r="ADA22" s="188">
        <v>21854135.809999999</v>
      </c>
      <c r="ADB22" s="188">
        <v>12372845.060000002</v>
      </c>
      <c r="ADC22" s="188">
        <v>6940382.1299999999</v>
      </c>
      <c r="ADD22" s="188">
        <v>9017218.9399999995</v>
      </c>
      <c r="ADE22" s="188">
        <v>13084157.930000002</v>
      </c>
      <c r="ADF22" s="188">
        <v>132552991.74000001</v>
      </c>
      <c r="ADG22" s="188">
        <v>116921244.02</v>
      </c>
      <c r="ADH22" s="188">
        <v>21400128.190000001</v>
      </c>
      <c r="ADI22" s="188">
        <v>22471066.719999999</v>
      </c>
      <c r="ADJ22" s="188">
        <v>30117385.02</v>
      </c>
      <c r="ADK22" s="188">
        <v>15312936.839999998</v>
      </c>
      <c r="ADL22" s="188">
        <v>31014707.25</v>
      </c>
      <c r="ADM22" s="188">
        <v>25803825</v>
      </c>
      <c r="ADN22" s="188">
        <v>28305567.420000002</v>
      </c>
      <c r="ADO22" s="188">
        <v>349377005.94999993</v>
      </c>
      <c r="ADP22" s="188">
        <v>52782631.479999997</v>
      </c>
      <c r="ADQ22" s="188">
        <v>56935391.339999989</v>
      </c>
      <c r="ADR22" s="188">
        <v>4998896.2700000005</v>
      </c>
      <c r="ADS22" s="188">
        <v>162376488.22000003</v>
      </c>
      <c r="ADT22" s="188">
        <v>18614465.32</v>
      </c>
      <c r="ADU22" s="188">
        <v>21572834.449999999</v>
      </c>
      <c r="ADV22" s="188">
        <v>35407374.969999999</v>
      </c>
      <c r="ADW22" s="188">
        <v>15158940.32</v>
      </c>
      <c r="ADX22" s="188">
        <v>3587280.32</v>
      </c>
      <c r="ADY22" s="188">
        <v>514397205.76999998</v>
      </c>
      <c r="ADZ22" s="188">
        <v>86446778.950000003</v>
      </c>
      <c r="AEA22" s="188">
        <v>67452063.610000014</v>
      </c>
      <c r="AEB22" s="188">
        <v>26390128.000000004</v>
      </c>
      <c r="AEC22" s="188">
        <v>16713517.65</v>
      </c>
      <c r="AED22" s="188">
        <v>38585776.899999999</v>
      </c>
      <c r="AEE22" s="188">
        <v>29443455.800000001</v>
      </c>
      <c r="AEF22" s="188">
        <v>28427322.109999999</v>
      </c>
      <c r="AEG22" s="188">
        <v>20444825.670000002</v>
      </c>
      <c r="AEH22" s="188">
        <v>21974926.310000002</v>
      </c>
      <c r="AEI22" s="188">
        <v>26198491.300000001</v>
      </c>
      <c r="AEJ22" s="188">
        <v>43944619.770000003</v>
      </c>
      <c r="AEK22" s="188">
        <v>26066190.27</v>
      </c>
      <c r="AEL22" s="188">
        <v>25446213.870000001</v>
      </c>
      <c r="AEM22" s="188">
        <v>35246704.420000002</v>
      </c>
      <c r="AEN22" s="188">
        <v>39281028.170000002</v>
      </c>
      <c r="AEO22" s="188">
        <v>21100447.93</v>
      </c>
      <c r="AEP22" s="188">
        <v>46152354.980000004</v>
      </c>
      <c r="AEQ22" s="188">
        <v>14858071.970000001</v>
      </c>
      <c r="AER22" s="188">
        <v>42904035.810000002</v>
      </c>
      <c r="AES22" s="188">
        <v>342235918.20000005</v>
      </c>
      <c r="AET22" s="188">
        <v>49981037.640000001</v>
      </c>
      <c r="AEU22" s="188">
        <v>51822092.649999999</v>
      </c>
      <c r="AEV22" s="188">
        <v>35020415.490000002</v>
      </c>
      <c r="AEW22" s="188">
        <v>30163384.680000003</v>
      </c>
      <c r="AEX22" s="188">
        <v>70734176.25</v>
      </c>
      <c r="AEY22" s="188">
        <v>34819619.920000002</v>
      </c>
      <c r="AEZ22" s="188">
        <v>45138969.840000004</v>
      </c>
      <c r="AFA22" s="188">
        <v>28527121.940000001</v>
      </c>
      <c r="AFB22" s="188">
        <v>12079757.729999999</v>
      </c>
      <c r="AFC22" s="188">
        <v>247671550.16</v>
      </c>
      <c r="AFD22" s="188">
        <v>159646933.95000002</v>
      </c>
      <c r="AFE22" s="188">
        <v>50561286.830000006</v>
      </c>
      <c r="AFF22" s="188">
        <v>52926243.669999994</v>
      </c>
      <c r="AFG22" s="188">
        <v>74766684.420000002</v>
      </c>
      <c r="AFH22" s="188">
        <v>58934572.459999993</v>
      </c>
      <c r="AFI22" s="188">
        <v>36150624.530000001</v>
      </c>
      <c r="AFJ22" s="188">
        <v>51789254.640000001</v>
      </c>
      <c r="AFK22" s="188">
        <v>31691156.989999998</v>
      </c>
      <c r="AFL22" s="188">
        <v>49510338.720000006</v>
      </c>
      <c r="AFM22" s="188">
        <v>40452135.470000006</v>
      </c>
      <c r="AFN22" s="188">
        <v>38936038.460000001</v>
      </c>
      <c r="AFO22" s="188">
        <v>54445898.170000002</v>
      </c>
      <c r="AFP22" s="188">
        <v>278316649.13999999</v>
      </c>
      <c r="AFQ22" s="188">
        <v>71927211.430000007</v>
      </c>
      <c r="AFR22" s="188">
        <v>47200123.810000002</v>
      </c>
      <c r="AFS22" s="188">
        <v>44333077.450000003</v>
      </c>
      <c r="AFT22" s="188">
        <v>44278108.969999999</v>
      </c>
      <c r="AFU22" s="188">
        <v>33137169.620000001</v>
      </c>
      <c r="AFV22" s="188">
        <v>28645998.549999997</v>
      </c>
      <c r="AFW22" s="188">
        <v>58419531.259999998</v>
      </c>
      <c r="AFX22" s="188">
        <v>50454752.110000007</v>
      </c>
      <c r="AFY22" s="188">
        <v>27118252.040000003</v>
      </c>
      <c r="AFZ22" s="188">
        <v>58967775.259999998</v>
      </c>
      <c r="AGA22" s="188">
        <v>27892330.27</v>
      </c>
      <c r="AGB22" s="188">
        <v>272012873.43999994</v>
      </c>
      <c r="AGC22" s="188">
        <v>24669810</v>
      </c>
      <c r="AGD22" s="188">
        <v>32204718.169999998</v>
      </c>
      <c r="AGE22" s="188">
        <v>32827741.989999998</v>
      </c>
      <c r="AGF22" s="188">
        <v>64814190.599999994</v>
      </c>
      <c r="AGG22" s="188">
        <v>30100701.07</v>
      </c>
      <c r="AGH22" s="188">
        <v>28168203.719999999</v>
      </c>
      <c r="AGI22" s="188">
        <v>30429184.949999999</v>
      </c>
      <c r="AGJ22" s="188">
        <v>25285630.32</v>
      </c>
      <c r="AGK22" s="188">
        <v>34887510</v>
      </c>
      <c r="AGL22" s="188">
        <v>15018008.619999999</v>
      </c>
      <c r="AGM22" s="188">
        <v>412731399.59000009</v>
      </c>
      <c r="AGN22" s="188">
        <v>104788019.18999998</v>
      </c>
      <c r="AGO22" s="188">
        <v>45188495.549999997</v>
      </c>
      <c r="AGP22" s="188">
        <v>26715224.439999998</v>
      </c>
      <c r="AGQ22" s="188">
        <v>55472139.18</v>
      </c>
      <c r="AGR22" s="188">
        <v>50050167.729999997</v>
      </c>
      <c r="AGS22" s="188">
        <v>25203850</v>
      </c>
      <c r="AGT22" s="188">
        <v>20521585.789999999</v>
      </c>
      <c r="AGU22" s="188">
        <v>528640914</v>
      </c>
      <c r="AGV22" s="188">
        <v>325637835.39999986</v>
      </c>
      <c r="AGW22" s="188">
        <v>37915009.939999998</v>
      </c>
      <c r="AGX22" s="188">
        <v>73678127.769999996</v>
      </c>
      <c r="AGY22" s="188">
        <v>81468380.049999997</v>
      </c>
      <c r="AGZ22" s="188">
        <v>57666357.369999997</v>
      </c>
      <c r="AHA22" s="188">
        <v>53208386.539999992</v>
      </c>
      <c r="AHB22" s="188">
        <v>45109597.600000001</v>
      </c>
      <c r="AHC22" s="188">
        <v>17127333.890000001</v>
      </c>
      <c r="AHD22" s="188">
        <v>41027649.239999987</v>
      </c>
      <c r="AHE22" s="188">
        <v>37495758.619999997</v>
      </c>
      <c r="AHF22" s="188">
        <v>27240795.600000001</v>
      </c>
      <c r="AHG22" s="188">
        <v>25690408.789999999</v>
      </c>
      <c r="AHH22" s="188">
        <v>22952233.490000002</v>
      </c>
      <c r="AHI22" s="188">
        <v>27642461.509999998</v>
      </c>
      <c r="AHJ22" s="188">
        <v>36892871.670000002</v>
      </c>
      <c r="AHK22" s="188">
        <v>24377552.48</v>
      </c>
      <c r="AHL22" s="188">
        <v>200305459.26999998</v>
      </c>
      <c r="AHM22" s="188">
        <v>40368541.789999999</v>
      </c>
      <c r="AHN22" s="188">
        <v>43223584.450000003</v>
      </c>
      <c r="AHO22" s="188">
        <v>35371380.880000003</v>
      </c>
      <c r="AHP22" s="188">
        <v>57230863.629999995</v>
      </c>
      <c r="AHQ22" s="222">
        <v>35726373.700000003</v>
      </c>
      <c r="AHR22" s="262">
        <v>10675373.870000001</v>
      </c>
      <c r="AHS22" s="222">
        <v>54539592339.129951</v>
      </c>
      <c r="AHT22" s="184" t="b">
        <f t="shared" si="0"/>
        <v>1</v>
      </c>
      <c r="AHU22" s="184" t="s">
        <v>25</v>
      </c>
    </row>
    <row r="23" spans="1:905" ht="23.5" customHeight="1">
      <c r="B23" s="183" t="s">
        <v>27</v>
      </c>
      <c r="C23" s="184" t="s">
        <v>28</v>
      </c>
      <c r="D23" s="188">
        <v>111362247</v>
      </c>
      <c r="E23" s="188">
        <v>9862936.8200000003</v>
      </c>
      <c r="F23" s="188">
        <v>12224664</v>
      </c>
      <c r="G23" s="188">
        <v>7955049.75</v>
      </c>
      <c r="H23" s="188">
        <v>25123141.100000001</v>
      </c>
      <c r="I23" s="188">
        <v>9424121.5399999991</v>
      </c>
      <c r="J23" s="188">
        <v>19103050</v>
      </c>
      <c r="K23" s="188">
        <v>14035123</v>
      </c>
      <c r="L23" s="188">
        <v>14522752.66</v>
      </c>
      <c r="M23" s="188">
        <v>12892127</v>
      </c>
      <c r="N23" s="188">
        <v>7511839</v>
      </c>
      <c r="O23" s="188">
        <v>6574851.5</v>
      </c>
      <c r="P23" s="188">
        <v>9259100</v>
      </c>
      <c r="Q23" s="188">
        <v>7506297</v>
      </c>
      <c r="R23" s="188">
        <v>6844006.0099999998</v>
      </c>
      <c r="S23" s="188">
        <v>14374647.15</v>
      </c>
      <c r="T23" s="188">
        <v>9477949.0500000007</v>
      </c>
      <c r="U23" s="188">
        <v>4251757.45</v>
      </c>
      <c r="V23" s="188">
        <v>86695344.789999992</v>
      </c>
      <c r="W23" s="188">
        <v>30022564.639999997</v>
      </c>
      <c r="X23" s="188">
        <v>7939519.9199999999</v>
      </c>
      <c r="Y23" s="188">
        <v>13634062.460000001</v>
      </c>
      <c r="Z23" s="188">
        <v>11287193.52</v>
      </c>
      <c r="AA23" s="188">
        <v>7673169.96</v>
      </c>
      <c r="AB23" s="188">
        <v>5517163.1100000003</v>
      </c>
      <c r="AC23" s="188">
        <v>32536410.400000002</v>
      </c>
      <c r="AD23" s="188">
        <v>14412661.319999998</v>
      </c>
      <c r="AE23" s="188">
        <v>8081379.2599999998</v>
      </c>
      <c r="AF23" s="188">
        <v>23344187.550000001</v>
      </c>
      <c r="AG23" s="188">
        <v>7685504.5</v>
      </c>
      <c r="AH23" s="188">
        <v>28397473.989999998</v>
      </c>
      <c r="AI23" s="188">
        <v>13783894.07</v>
      </c>
      <c r="AJ23" s="188">
        <v>10192817.050000001</v>
      </c>
      <c r="AK23" s="188">
        <v>5860298.4500000002</v>
      </c>
      <c r="AL23" s="188">
        <v>13609847.85</v>
      </c>
      <c r="AM23" s="188">
        <v>9567106</v>
      </c>
      <c r="AN23" s="188">
        <v>6133859.75</v>
      </c>
      <c r="AO23" s="188">
        <v>7243630.169999999</v>
      </c>
      <c r="AP23" s="188">
        <v>6393975.0899999999</v>
      </c>
      <c r="AQ23" s="188">
        <v>6620028.3599999994</v>
      </c>
      <c r="AR23" s="188">
        <v>4308130.79</v>
      </c>
      <c r="AS23" s="188">
        <v>6104004.9000000004</v>
      </c>
      <c r="AT23" s="188">
        <v>74311590.599999994</v>
      </c>
      <c r="AU23" s="188">
        <v>3745684</v>
      </c>
      <c r="AV23" s="188">
        <v>3360575</v>
      </c>
      <c r="AW23" s="188">
        <v>4826870</v>
      </c>
      <c r="AX23" s="188">
        <v>7163157</v>
      </c>
      <c r="AY23" s="188">
        <v>10620538</v>
      </c>
      <c r="AZ23" s="188">
        <v>5323876</v>
      </c>
      <c r="BA23" s="188">
        <v>5374986.1600000001</v>
      </c>
      <c r="BB23" s="188">
        <v>3247369.32</v>
      </c>
      <c r="BC23" s="188">
        <v>4003196</v>
      </c>
      <c r="BD23" s="188">
        <v>2368042</v>
      </c>
      <c r="BE23" s="188">
        <v>3059790</v>
      </c>
      <c r="BF23" s="188">
        <v>16106747</v>
      </c>
      <c r="BG23" s="188">
        <v>2479245</v>
      </c>
      <c r="BH23" s="188">
        <v>2935370</v>
      </c>
      <c r="BI23" s="188">
        <v>36063731</v>
      </c>
      <c r="BJ23" s="188">
        <v>21236426</v>
      </c>
      <c r="BK23" s="188">
        <v>5939809.2300000004</v>
      </c>
      <c r="BL23" s="188">
        <v>5590897.1299999999</v>
      </c>
      <c r="BM23" s="188">
        <v>7535341.1699999999</v>
      </c>
      <c r="BN23" s="188">
        <v>5754323.0300000003</v>
      </c>
      <c r="BO23" s="188">
        <v>5439833</v>
      </c>
      <c r="BP23" s="188">
        <v>1337631</v>
      </c>
      <c r="BQ23" s="188">
        <v>1039408</v>
      </c>
      <c r="BR23" s="188">
        <v>45339254</v>
      </c>
      <c r="BS23" s="188">
        <v>7485217.25</v>
      </c>
      <c r="BT23" s="188">
        <v>7213214</v>
      </c>
      <c r="BU23" s="188">
        <v>7451413.7999999998</v>
      </c>
      <c r="BV23" s="188">
        <v>6641048.5</v>
      </c>
      <c r="BW23" s="188">
        <v>5957219.5199999996</v>
      </c>
      <c r="BX23" s="188">
        <v>4615210</v>
      </c>
      <c r="BY23" s="188">
        <v>6920982</v>
      </c>
      <c r="BZ23" s="188">
        <v>21366158.27</v>
      </c>
      <c r="CA23" s="188">
        <v>5850734.6799999997</v>
      </c>
      <c r="CB23" s="188">
        <v>9539142.4499999993</v>
      </c>
      <c r="CC23" s="188">
        <v>18844109.600000001</v>
      </c>
      <c r="CD23" s="188">
        <v>6027265.4000000004</v>
      </c>
      <c r="CE23" s="188">
        <v>8597917.5199999996</v>
      </c>
      <c r="CF23" s="188">
        <v>5889897</v>
      </c>
      <c r="CG23" s="188">
        <v>75353343.210000008</v>
      </c>
      <c r="CH23" s="188">
        <v>5313203.28</v>
      </c>
      <c r="CI23" s="188">
        <v>16447561.880000001</v>
      </c>
      <c r="CJ23" s="188">
        <v>5172224</v>
      </c>
      <c r="CK23" s="188">
        <v>5374249</v>
      </c>
      <c r="CL23" s="188">
        <v>4569820</v>
      </c>
      <c r="CM23" s="188">
        <v>6156383.8600000003</v>
      </c>
      <c r="CN23" s="188">
        <v>10788398.35</v>
      </c>
      <c r="CO23" s="188">
        <v>3041818</v>
      </c>
      <c r="CP23" s="188">
        <v>5839753.5600000005</v>
      </c>
      <c r="CQ23" s="188">
        <v>6061168.8800000008</v>
      </c>
      <c r="CR23" s="188">
        <v>5389858.1200000001</v>
      </c>
      <c r="CS23" s="188">
        <v>4038837.38</v>
      </c>
      <c r="CT23" s="188">
        <v>53390393.019999996</v>
      </c>
      <c r="CU23" s="188">
        <v>5685835</v>
      </c>
      <c r="CV23" s="188">
        <v>3439190</v>
      </c>
      <c r="CW23" s="188">
        <v>15506833.59</v>
      </c>
      <c r="CX23" s="188">
        <v>4120095.43</v>
      </c>
      <c r="CY23" s="188">
        <v>13071256.879999999</v>
      </c>
      <c r="CZ23" s="188">
        <v>3954313</v>
      </c>
      <c r="DA23" s="188">
        <v>2706552.92</v>
      </c>
      <c r="DB23" s="188">
        <v>27089436.010000002</v>
      </c>
      <c r="DC23" s="188">
        <v>58066745</v>
      </c>
      <c r="DD23" s="188">
        <v>8912735.9000000004</v>
      </c>
      <c r="DE23" s="188">
        <v>8654483.3800000008</v>
      </c>
      <c r="DF23" s="188">
        <v>17020541.300000001</v>
      </c>
      <c r="DG23" s="188">
        <v>18043983.800000001</v>
      </c>
      <c r="DH23" s="188">
        <v>17296623</v>
      </c>
      <c r="DI23" s="188">
        <v>17898581.949999999</v>
      </c>
      <c r="DJ23" s="188">
        <v>5384864</v>
      </c>
      <c r="DK23" s="188">
        <v>121789212</v>
      </c>
      <c r="DL23" s="188">
        <v>7620212</v>
      </c>
      <c r="DM23" s="188">
        <v>9350464.3900000006</v>
      </c>
      <c r="DN23" s="188">
        <v>4995410</v>
      </c>
      <c r="DO23" s="188">
        <v>8885804.8300000001</v>
      </c>
      <c r="DP23" s="188">
        <v>8112421.9399999995</v>
      </c>
      <c r="DQ23" s="188">
        <v>9717663.3399999999</v>
      </c>
      <c r="DR23" s="188">
        <v>6910499.2800000003</v>
      </c>
      <c r="DS23" s="188">
        <v>13511518.65</v>
      </c>
      <c r="DT23" s="188">
        <v>66786460.890000001</v>
      </c>
      <c r="DU23" s="188">
        <v>10836768</v>
      </c>
      <c r="DV23" s="188">
        <v>24017511</v>
      </c>
      <c r="DW23" s="188">
        <v>35725164</v>
      </c>
      <c r="DX23" s="188">
        <v>9782017.3399999999</v>
      </c>
      <c r="DY23" s="188">
        <v>21307198.5</v>
      </c>
      <c r="DZ23" s="188">
        <v>12772421.329999998</v>
      </c>
      <c r="EA23" s="188">
        <v>3959235.45</v>
      </c>
      <c r="EB23" s="188">
        <v>7398881</v>
      </c>
      <c r="EC23" s="188">
        <v>7692848.5199999996</v>
      </c>
      <c r="ED23" s="188">
        <v>13247402.5</v>
      </c>
      <c r="EE23" s="188">
        <v>25021652.550000001</v>
      </c>
      <c r="EF23" s="188">
        <v>30295827.629999999</v>
      </c>
      <c r="EG23" s="188">
        <v>7055713.1399999997</v>
      </c>
      <c r="EH23" s="188">
        <v>9919415</v>
      </c>
      <c r="EI23" s="188">
        <v>5314304.99</v>
      </c>
      <c r="EJ23" s="188">
        <v>7842616.3900000006</v>
      </c>
      <c r="EK23" s="188">
        <v>10638212.609999999</v>
      </c>
      <c r="EL23" s="188">
        <v>3960776</v>
      </c>
      <c r="EM23" s="188">
        <v>5457625.1200000001</v>
      </c>
      <c r="EN23" s="188">
        <v>80739384.450000003</v>
      </c>
      <c r="EO23" s="188">
        <v>6421211.75</v>
      </c>
      <c r="EP23" s="188">
        <v>6600212.1600000001</v>
      </c>
      <c r="EQ23" s="188">
        <v>7836964.7599999998</v>
      </c>
      <c r="ER23" s="188">
        <v>4764271</v>
      </c>
      <c r="ES23" s="188">
        <v>3520057.9699999997</v>
      </c>
      <c r="ET23" s="188">
        <v>10933579.84</v>
      </c>
      <c r="EU23" s="188">
        <v>6021419.5499999998</v>
      </c>
      <c r="EV23" s="188">
        <v>7071037</v>
      </c>
      <c r="EW23" s="188">
        <v>51976417.490000002</v>
      </c>
      <c r="EX23" s="188">
        <v>3091249</v>
      </c>
      <c r="EY23" s="188">
        <v>6649055.0899999999</v>
      </c>
      <c r="EZ23" s="188">
        <v>7353770.5</v>
      </c>
      <c r="FA23" s="188">
        <v>10919501.639999999</v>
      </c>
      <c r="FB23" s="188">
        <v>11081448.809999999</v>
      </c>
      <c r="FC23" s="188">
        <v>8187113.25</v>
      </c>
      <c r="FD23" s="188">
        <v>6733281.0599999996</v>
      </c>
      <c r="FE23" s="188">
        <v>5951559.0499999998</v>
      </c>
      <c r="FF23" s="188">
        <v>5017657.6400000006</v>
      </c>
      <c r="FG23" s="188">
        <v>6907626.5999999996</v>
      </c>
      <c r="FH23" s="188">
        <v>3974098.5</v>
      </c>
      <c r="FI23" s="188">
        <v>31259611</v>
      </c>
      <c r="FJ23" s="188">
        <v>4855182.5</v>
      </c>
      <c r="FK23" s="188">
        <v>5169586.0999999996</v>
      </c>
      <c r="FL23" s="188">
        <v>4125850.85</v>
      </c>
      <c r="FM23" s="188">
        <v>9491650.2100000009</v>
      </c>
      <c r="FN23" s="188">
        <v>8083043.1699999999</v>
      </c>
      <c r="FO23" s="188">
        <v>4289725.84</v>
      </c>
      <c r="FP23" s="188">
        <v>2115790</v>
      </c>
      <c r="FQ23" s="188">
        <v>91470833.590000004</v>
      </c>
      <c r="FR23" s="188">
        <v>8451411</v>
      </c>
      <c r="FS23" s="188">
        <v>9709948</v>
      </c>
      <c r="FT23" s="188">
        <v>9280334.4299999997</v>
      </c>
      <c r="FU23" s="188">
        <v>13791972.5</v>
      </c>
      <c r="FV23" s="188">
        <v>7449226.75</v>
      </c>
      <c r="FW23" s="188">
        <v>15133974.1</v>
      </c>
      <c r="FX23" s="188">
        <v>9436466</v>
      </c>
      <c r="FY23" s="188">
        <v>8439692.8100000005</v>
      </c>
      <c r="FZ23" s="188">
        <v>7328246.4800000004</v>
      </c>
      <c r="GA23" s="188">
        <v>13422362.5</v>
      </c>
      <c r="GB23" s="188">
        <v>7830848.5700000003</v>
      </c>
      <c r="GC23" s="188">
        <v>6647512.0600000005</v>
      </c>
      <c r="GD23" s="188">
        <v>3892939.5</v>
      </c>
      <c r="GE23" s="188">
        <v>37982791.479999997</v>
      </c>
      <c r="GF23" s="188">
        <v>5096827.8100000005</v>
      </c>
      <c r="GG23" s="188">
        <v>4680737.84</v>
      </c>
      <c r="GH23" s="188">
        <v>10958873.75</v>
      </c>
      <c r="GI23" s="188">
        <v>8021863.7400000002</v>
      </c>
      <c r="GJ23" s="188">
        <v>6374259.6900000004</v>
      </c>
      <c r="GK23" s="188">
        <v>6159561.8200000003</v>
      </c>
      <c r="GL23" s="188">
        <v>12574322.390000001</v>
      </c>
      <c r="GM23" s="188">
        <v>4491548.0299999993</v>
      </c>
      <c r="GN23" s="188">
        <v>2718427.98</v>
      </c>
      <c r="GO23" s="188">
        <v>2605787.13</v>
      </c>
      <c r="GP23" s="188">
        <v>2311347.4</v>
      </c>
      <c r="GQ23" s="188">
        <v>23543569.02</v>
      </c>
      <c r="GR23" s="188">
        <v>11495269.82</v>
      </c>
      <c r="GS23" s="188">
        <v>7264711.75</v>
      </c>
      <c r="GT23" s="188">
        <v>12971766.300000001</v>
      </c>
      <c r="GU23" s="188">
        <v>2841741.3</v>
      </c>
      <c r="GV23" s="188">
        <v>9305508.7200000007</v>
      </c>
      <c r="GW23" s="188">
        <v>8946852.3200000003</v>
      </c>
      <c r="GX23" s="188">
        <v>4692260.03</v>
      </c>
      <c r="GY23" s="188">
        <v>22590123.129999999</v>
      </c>
      <c r="GZ23" s="188">
        <v>2394794</v>
      </c>
      <c r="HA23" s="188">
        <v>7565788.0899999999</v>
      </c>
      <c r="HB23" s="188">
        <v>4475297</v>
      </c>
      <c r="HC23" s="188">
        <v>74076112</v>
      </c>
      <c r="HD23" s="188">
        <v>15916186</v>
      </c>
      <c r="HE23" s="188">
        <v>16131384.299999999</v>
      </c>
      <c r="HF23" s="188">
        <v>9308678.3900000006</v>
      </c>
      <c r="HG23" s="188">
        <v>9716964.0099999998</v>
      </c>
      <c r="HH23" s="188">
        <v>17636767</v>
      </c>
      <c r="HI23" s="188">
        <v>3372123.29</v>
      </c>
      <c r="HJ23" s="188">
        <v>64427708.43</v>
      </c>
      <c r="HK23" s="188">
        <v>9470573.2899999991</v>
      </c>
      <c r="HL23" s="188">
        <v>8027900.04</v>
      </c>
      <c r="HM23" s="188">
        <v>5913761.75</v>
      </c>
      <c r="HN23" s="188">
        <v>5278466.3499999996</v>
      </c>
      <c r="HO23" s="188">
        <v>5211827</v>
      </c>
      <c r="HP23" s="188">
        <v>6738777.1099999994</v>
      </c>
      <c r="HQ23" s="188">
        <v>5995513.3300000001</v>
      </c>
      <c r="HR23" s="188">
        <v>64854852.099999994</v>
      </c>
      <c r="HS23" s="188">
        <v>20169951.080000002</v>
      </c>
      <c r="HT23" s="188">
        <v>5035128</v>
      </c>
      <c r="HU23" s="188">
        <v>3329071</v>
      </c>
      <c r="HV23" s="188">
        <v>4405535.5600000005</v>
      </c>
      <c r="HW23" s="188">
        <v>2330774</v>
      </c>
      <c r="HX23" s="188">
        <v>8211954.7700000005</v>
      </c>
      <c r="HY23" s="188">
        <v>4242474.6899999995</v>
      </c>
      <c r="HZ23" s="188">
        <v>3557460.11</v>
      </c>
      <c r="IA23" s="188">
        <v>5085176</v>
      </c>
      <c r="IB23" s="188">
        <v>4405448</v>
      </c>
      <c r="IC23" s="188">
        <v>8401684.3300000001</v>
      </c>
      <c r="ID23" s="188">
        <v>2122921.4</v>
      </c>
      <c r="IE23" s="188">
        <v>7986261.5</v>
      </c>
      <c r="IF23" s="188">
        <v>3363652.4</v>
      </c>
      <c r="IG23" s="188">
        <v>3419689.42</v>
      </c>
      <c r="IH23" s="188">
        <v>47561698.780000001</v>
      </c>
      <c r="II23" s="188">
        <v>20254753</v>
      </c>
      <c r="IJ23" s="188">
        <v>7784033.7199999997</v>
      </c>
      <c r="IK23" s="188">
        <v>8440698.7100000009</v>
      </c>
      <c r="IL23" s="188">
        <v>22961026</v>
      </c>
      <c r="IM23" s="188">
        <v>7472237.5499999998</v>
      </c>
      <c r="IN23" s="188">
        <v>6400081.0899999999</v>
      </c>
      <c r="IO23" s="188">
        <v>4681258</v>
      </c>
      <c r="IP23" s="188">
        <v>5300640.59</v>
      </c>
      <c r="IQ23" s="188">
        <v>4423898</v>
      </c>
      <c r="IR23" s="188">
        <v>4564947</v>
      </c>
      <c r="IS23" s="188">
        <v>78539193.450000003</v>
      </c>
      <c r="IT23" s="188">
        <v>30078389.029999997</v>
      </c>
      <c r="IU23" s="188">
        <v>9783254</v>
      </c>
      <c r="IV23" s="188">
        <v>7750777</v>
      </c>
      <c r="IW23" s="188">
        <v>5541504.0699999994</v>
      </c>
      <c r="IX23" s="188">
        <v>2866317</v>
      </c>
      <c r="IY23" s="188">
        <v>7300435.8399999999</v>
      </c>
      <c r="IZ23" s="188">
        <v>3684621.69</v>
      </c>
      <c r="JA23" s="188">
        <v>3865040</v>
      </c>
      <c r="JB23" s="188">
        <v>7682405</v>
      </c>
      <c r="JC23" s="188">
        <v>10987506</v>
      </c>
      <c r="JD23" s="188">
        <v>6364965</v>
      </c>
      <c r="JE23" s="188">
        <v>27675819</v>
      </c>
      <c r="JF23" s="188">
        <v>16004635.439999999</v>
      </c>
      <c r="JG23" s="188">
        <v>2155559.9</v>
      </c>
      <c r="JH23" s="188">
        <v>2273840.4900000002</v>
      </c>
      <c r="JI23" s="188">
        <v>3412531.2399999998</v>
      </c>
      <c r="JJ23" s="188">
        <v>1919229.99</v>
      </c>
      <c r="JK23" s="188">
        <v>32453958.290000003</v>
      </c>
      <c r="JL23" s="188">
        <v>4626105</v>
      </c>
      <c r="JM23" s="188">
        <v>6175041.3300000001</v>
      </c>
      <c r="JN23" s="188">
        <v>8178636.8200000003</v>
      </c>
      <c r="JO23" s="188">
        <v>4818643.95</v>
      </c>
      <c r="JP23" s="188">
        <v>10335014.640000001</v>
      </c>
      <c r="JQ23" s="188">
        <v>2946574</v>
      </c>
      <c r="JR23" s="188">
        <v>55863980</v>
      </c>
      <c r="JS23" s="188">
        <v>28707556.23</v>
      </c>
      <c r="JT23" s="188">
        <v>5867543</v>
      </c>
      <c r="JU23" s="188">
        <v>3704451.1</v>
      </c>
      <c r="JV23" s="188">
        <v>8808976</v>
      </c>
      <c r="JW23" s="188">
        <v>2671088</v>
      </c>
      <c r="JX23" s="188">
        <v>16652868</v>
      </c>
      <c r="JY23" s="188">
        <v>10106931</v>
      </c>
      <c r="JZ23" s="188">
        <v>5979280</v>
      </c>
      <c r="KA23" s="188">
        <v>8017657.3300000001</v>
      </c>
      <c r="KB23" s="188">
        <v>5751358.3500000006</v>
      </c>
      <c r="KC23" s="188">
        <v>6499010</v>
      </c>
      <c r="KD23" s="188">
        <v>6894921.2300000004</v>
      </c>
      <c r="KE23" s="188">
        <v>2493978</v>
      </c>
      <c r="KF23" s="188">
        <v>4590915.5</v>
      </c>
      <c r="KG23" s="188">
        <v>587310</v>
      </c>
      <c r="KH23" s="188">
        <v>103361802.41</v>
      </c>
      <c r="KI23" s="188">
        <v>15692133.08</v>
      </c>
      <c r="KJ23" s="188">
        <v>6450127.79</v>
      </c>
      <c r="KK23" s="188">
        <v>10339769.119999999</v>
      </c>
      <c r="KL23" s="188">
        <v>10963002.58</v>
      </c>
      <c r="KM23" s="188">
        <v>5325999.3499999996</v>
      </c>
      <c r="KN23" s="188">
        <v>25492887.369999997</v>
      </c>
      <c r="KO23" s="188">
        <v>5147247.75</v>
      </c>
      <c r="KP23" s="188">
        <v>6254539.7400000002</v>
      </c>
      <c r="KQ23" s="188">
        <v>36836576.699999996</v>
      </c>
      <c r="KR23" s="188">
        <v>10047026</v>
      </c>
      <c r="KS23" s="188">
        <v>11308540.380000001</v>
      </c>
      <c r="KT23" s="188">
        <v>17594461</v>
      </c>
      <c r="KU23" s="188">
        <v>6112026</v>
      </c>
      <c r="KV23" s="188">
        <v>18375794.16</v>
      </c>
      <c r="KW23" s="188">
        <v>56813954.159999996</v>
      </c>
      <c r="KX23" s="188">
        <v>11989369.5</v>
      </c>
      <c r="KY23" s="188">
        <v>47130498.009999998</v>
      </c>
      <c r="KZ23" s="188">
        <v>4480084.82</v>
      </c>
      <c r="LA23" s="188">
        <v>4037710</v>
      </c>
      <c r="LB23" s="188">
        <v>16829761.48</v>
      </c>
      <c r="LC23" s="188">
        <v>11973477.030000001</v>
      </c>
      <c r="LD23" s="188">
        <v>6062970</v>
      </c>
      <c r="LE23" s="188">
        <v>6264686.1399999997</v>
      </c>
      <c r="LF23" s="188">
        <v>5902183.8500000006</v>
      </c>
      <c r="LG23" s="188">
        <v>105328095.25</v>
      </c>
      <c r="LH23" s="188">
        <v>23341955.75</v>
      </c>
      <c r="LI23" s="188">
        <v>28163384.32</v>
      </c>
      <c r="LJ23" s="188">
        <v>24304158.890000001</v>
      </c>
      <c r="LK23" s="188">
        <v>11040940.859999999</v>
      </c>
      <c r="LL23" s="188">
        <v>5759309.8500000006</v>
      </c>
      <c r="LM23" s="188">
        <v>4697835</v>
      </c>
      <c r="LN23" s="188">
        <v>8227082.4399999995</v>
      </c>
      <c r="LO23" s="188">
        <v>4994808</v>
      </c>
      <c r="LP23" s="188">
        <v>9316414.5</v>
      </c>
      <c r="LQ23" s="188">
        <v>4799491.0199999996</v>
      </c>
      <c r="LR23" s="188">
        <v>31061712.84</v>
      </c>
      <c r="LS23" s="188">
        <v>5767414.6099999994</v>
      </c>
      <c r="LT23" s="188">
        <v>3510972</v>
      </c>
      <c r="LU23" s="188">
        <v>115407675.55</v>
      </c>
      <c r="LV23" s="188">
        <v>35020520.200000003</v>
      </c>
      <c r="LW23" s="188">
        <v>74314782</v>
      </c>
      <c r="LX23" s="188">
        <v>26099334.199999999</v>
      </c>
      <c r="LY23" s="188">
        <v>12926697.5</v>
      </c>
      <c r="LZ23" s="188">
        <v>13011416</v>
      </c>
      <c r="MA23" s="188">
        <v>8970910.9100000001</v>
      </c>
      <c r="MB23" s="188">
        <v>8941051.4900000002</v>
      </c>
      <c r="MC23" s="188">
        <v>6451408</v>
      </c>
      <c r="MD23" s="188">
        <v>8997484</v>
      </c>
      <c r="ME23" s="188">
        <v>23055523.52</v>
      </c>
      <c r="MF23" s="188">
        <v>6668008.5999999996</v>
      </c>
      <c r="MG23" s="188">
        <v>105681746</v>
      </c>
      <c r="MH23" s="188">
        <v>7006742.1899999995</v>
      </c>
      <c r="MI23" s="188">
        <v>3670810.33</v>
      </c>
      <c r="MJ23" s="188">
        <v>3686795.49</v>
      </c>
      <c r="MK23" s="188">
        <v>3905383.5200000005</v>
      </c>
      <c r="ML23" s="188">
        <v>7477047.9800000004</v>
      </c>
      <c r="MM23" s="188">
        <v>6674956.0099999998</v>
      </c>
      <c r="MN23" s="188">
        <v>6807151.7999999998</v>
      </c>
      <c r="MO23" s="188">
        <v>8861744.6099999994</v>
      </c>
      <c r="MP23" s="188">
        <v>5622305.4400000004</v>
      </c>
      <c r="MQ23" s="188">
        <v>5145815.0600000005</v>
      </c>
      <c r="MR23" s="188">
        <v>4226612</v>
      </c>
      <c r="MS23" s="188">
        <v>61189042.530000001</v>
      </c>
      <c r="MT23" s="188">
        <v>7129094</v>
      </c>
      <c r="MU23" s="188">
        <v>6237651.0700000003</v>
      </c>
      <c r="MV23" s="188">
        <v>11356903</v>
      </c>
      <c r="MW23" s="188">
        <v>11850781.07</v>
      </c>
      <c r="MX23" s="188">
        <v>6936305.5</v>
      </c>
      <c r="MY23" s="188">
        <v>18276521.140000001</v>
      </c>
      <c r="MZ23" s="188">
        <v>12014171</v>
      </c>
      <c r="NA23" s="188">
        <v>8706516</v>
      </c>
      <c r="NB23" s="188">
        <v>2373577</v>
      </c>
      <c r="NC23" s="188">
        <v>2297537</v>
      </c>
      <c r="ND23" s="188">
        <v>154641563.21000001</v>
      </c>
      <c r="NE23" s="188">
        <v>22384230.189999998</v>
      </c>
      <c r="NF23" s="188">
        <v>4186493</v>
      </c>
      <c r="NG23" s="188">
        <v>54284575.299999997</v>
      </c>
      <c r="NH23" s="188">
        <v>5316456.25</v>
      </c>
      <c r="NI23" s="188">
        <v>17743572.859999999</v>
      </c>
      <c r="NJ23" s="188">
        <v>32773236.75</v>
      </c>
      <c r="NK23" s="188">
        <v>25477297.379999999</v>
      </c>
      <c r="NL23" s="188">
        <v>1670475</v>
      </c>
      <c r="NM23" s="188">
        <v>7722385.5100000007</v>
      </c>
      <c r="NN23" s="188">
        <v>5399165.04</v>
      </c>
      <c r="NO23" s="188">
        <v>7365022</v>
      </c>
      <c r="NP23" s="188">
        <v>39007786.57</v>
      </c>
      <c r="NQ23" s="188">
        <v>4727290.7299999995</v>
      </c>
      <c r="NR23" s="188">
        <v>5908246.1600000001</v>
      </c>
      <c r="NS23" s="188">
        <v>5245630.92</v>
      </c>
      <c r="NT23" s="188">
        <v>5802873.4299999997</v>
      </c>
      <c r="NU23" s="188">
        <v>2451491.1</v>
      </c>
      <c r="NV23" s="188">
        <v>4101841.2399999998</v>
      </c>
      <c r="NW23" s="188">
        <v>49848909.859999999</v>
      </c>
      <c r="NX23" s="188">
        <v>28301641.159999996</v>
      </c>
      <c r="NY23" s="188">
        <v>5097789</v>
      </c>
      <c r="NZ23" s="188">
        <v>3193288.4</v>
      </c>
      <c r="OA23" s="188">
        <v>5003522.05</v>
      </c>
      <c r="OB23" s="188">
        <v>8281371.1100000003</v>
      </c>
      <c r="OC23" s="188">
        <v>3707212.97</v>
      </c>
      <c r="OD23" s="188">
        <v>63899222.600000001</v>
      </c>
      <c r="OE23" s="188">
        <v>18460127.540000003</v>
      </c>
      <c r="OF23" s="188">
        <v>8488834.0999999996</v>
      </c>
      <c r="OG23" s="188">
        <v>27797855.359999999</v>
      </c>
      <c r="OH23" s="188">
        <v>7125381.8300000001</v>
      </c>
      <c r="OI23" s="188">
        <v>9389352.5999999996</v>
      </c>
      <c r="OJ23" s="188">
        <v>11139193.600000001</v>
      </c>
      <c r="OK23" s="188">
        <v>4083145.88</v>
      </c>
      <c r="OL23" s="188">
        <v>4656140</v>
      </c>
      <c r="OM23" s="188">
        <v>73591830.599999994</v>
      </c>
      <c r="ON23" s="188">
        <v>24837239.459999997</v>
      </c>
      <c r="OO23" s="188">
        <v>26792253.220000003</v>
      </c>
      <c r="OP23" s="188">
        <v>18017981.920000002</v>
      </c>
      <c r="OQ23" s="188">
        <v>9231256</v>
      </c>
      <c r="OR23" s="188">
        <v>6676085.6699999999</v>
      </c>
      <c r="OS23" s="188">
        <v>51022532.5</v>
      </c>
      <c r="OT23" s="188">
        <v>5990706.6399999997</v>
      </c>
      <c r="OU23" s="188">
        <v>6120420</v>
      </c>
      <c r="OV23" s="188">
        <v>11210164.619999999</v>
      </c>
      <c r="OW23" s="188">
        <v>10171810</v>
      </c>
      <c r="OX23" s="188">
        <v>20028694</v>
      </c>
      <c r="OY23" s="188">
        <v>5660004.3899999997</v>
      </c>
      <c r="OZ23" s="188">
        <v>4669455</v>
      </c>
      <c r="PA23" s="188">
        <v>4050373</v>
      </c>
      <c r="PB23" s="188">
        <v>57756243.470000006</v>
      </c>
      <c r="PC23" s="188">
        <v>5170963.8</v>
      </c>
      <c r="PD23" s="188">
        <v>13231393.08</v>
      </c>
      <c r="PE23" s="188">
        <v>2528562.1</v>
      </c>
      <c r="PF23" s="188">
        <v>8885075.3599999994</v>
      </c>
      <c r="PG23" s="188">
        <v>17191403.920000002</v>
      </c>
      <c r="PH23" s="188">
        <v>5391461.2999999998</v>
      </c>
      <c r="PI23" s="188">
        <v>4036520</v>
      </c>
      <c r="PJ23" s="188">
        <v>7848014.3799999999</v>
      </c>
      <c r="PK23" s="188">
        <v>6294316.7699999996</v>
      </c>
      <c r="PL23" s="188">
        <v>7480077.0899999999</v>
      </c>
      <c r="PM23" s="188">
        <v>14369625</v>
      </c>
      <c r="PN23" s="188">
        <v>3754510</v>
      </c>
      <c r="PO23" s="188">
        <v>22955357.5</v>
      </c>
      <c r="PP23" s="188">
        <v>5164958.95</v>
      </c>
      <c r="PQ23" s="188">
        <v>2591611</v>
      </c>
      <c r="PR23" s="188">
        <v>1570242.13</v>
      </c>
      <c r="PS23" s="188">
        <v>5539397.5</v>
      </c>
      <c r="PT23" s="188">
        <v>176327653.32999998</v>
      </c>
      <c r="PU23" s="188">
        <v>7445527</v>
      </c>
      <c r="PV23" s="188">
        <v>5740708.2000000002</v>
      </c>
      <c r="PW23" s="188">
        <v>9477124.4499999993</v>
      </c>
      <c r="PX23" s="188">
        <v>54686488.960000001</v>
      </c>
      <c r="PY23" s="188">
        <v>12797769.359999999</v>
      </c>
      <c r="PZ23" s="188">
        <v>22494128</v>
      </c>
      <c r="QA23" s="188">
        <v>6732614.5</v>
      </c>
      <c r="QB23" s="188">
        <v>16919905.91</v>
      </c>
      <c r="QC23" s="188">
        <v>5270187.2</v>
      </c>
      <c r="QD23" s="188">
        <v>14496663.310000001</v>
      </c>
      <c r="QE23" s="188">
        <v>6592608.3399999999</v>
      </c>
      <c r="QF23" s="188">
        <v>6687084.0099999998</v>
      </c>
      <c r="QG23" s="188">
        <v>9687329</v>
      </c>
      <c r="QH23" s="188">
        <v>8967764</v>
      </c>
      <c r="QI23" s="188">
        <v>7525703.2000000002</v>
      </c>
      <c r="QJ23" s="188">
        <v>8096078.5999999996</v>
      </c>
      <c r="QK23" s="188">
        <v>6341493</v>
      </c>
      <c r="QL23" s="188">
        <v>6242346</v>
      </c>
      <c r="QM23" s="188">
        <v>16544038.470000001</v>
      </c>
      <c r="QN23" s="188">
        <v>17393171.870000001</v>
      </c>
      <c r="QO23" s="188">
        <v>5139524</v>
      </c>
      <c r="QP23" s="188">
        <v>2925297</v>
      </c>
      <c r="QQ23" s="188">
        <v>3074453.5800000005</v>
      </c>
      <c r="QR23" s="188">
        <v>1848934.27</v>
      </c>
      <c r="QS23" s="188">
        <v>2571095.6100000003</v>
      </c>
      <c r="QT23" s="188">
        <v>70369804.170000002</v>
      </c>
      <c r="QU23" s="188">
        <v>5564759</v>
      </c>
      <c r="QV23" s="188">
        <v>12721294.25</v>
      </c>
      <c r="QW23" s="188">
        <v>6329718.5999999996</v>
      </c>
      <c r="QX23" s="188">
        <v>6969808.9900000002</v>
      </c>
      <c r="QY23" s="188">
        <v>16182229.4</v>
      </c>
      <c r="QZ23" s="188">
        <v>7260115.2999999998</v>
      </c>
      <c r="RA23" s="188">
        <v>12196526.75</v>
      </c>
      <c r="RB23" s="188">
        <v>13861289.699999999</v>
      </c>
      <c r="RC23" s="188">
        <v>4539836.93</v>
      </c>
      <c r="RD23" s="188">
        <v>5793904</v>
      </c>
      <c r="RE23" s="188">
        <v>5364778</v>
      </c>
      <c r="RF23" s="188">
        <v>3812471.76</v>
      </c>
      <c r="RG23" s="188">
        <v>115301783.81</v>
      </c>
      <c r="RH23" s="188">
        <v>13903306</v>
      </c>
      <c r="RI23" s="188">
        <v>5734390</v>
      </c>
      <c r="RJ23" s="188">
        <v>9149974</v>
      </c>
      <c r="RK23" s="188">
        <v>7041033</v>
      </c>
      <c r="RL23" s="188">
        <v>8766792.3600000013</v>
      </c>
      <c r="RM23" s="188">
        <v>17046909</v>
      </c>
      <c r="RN23" s="188">
        <v>5831295.9400000004</v>
      </c>
      <c r="RO23" s="188">
        <v>7793113.9000000004</v>
      </c>
      <c r="RP23" s="188">
        <v>12128469.5</v>
      </c>
      <c r="RQ23" s="188">
        <v>13504908.5</v>
      </c>
      <c r="RR23" s="188">
        <v>4091745</v>
      </c>
      <c r="RS23" s="188">
        <v>3357285.3200000003</v>
      </c>
      <c r="RT23" s="188">
        <v>5917646</v>
      </c>
      <c r="RU23" s="188">
        <v>4787131.46</v>
      </c>
      <c r="RV23" s="188">
        <v>4767018</v>
      </c>
      <c r="RW23" s="188">
        <v>4064719.89</v>
      </c>
      <c r="RX23" s="188">
        <v>2155729.52</v>
      </c>
      <c r="RY23" s="188">
        <v>2519466.5</v>
      </c>
      <c r="RZ23" s="188">
        <v>3184289</v>
      </c>
      <c r="SA23" s="188">
        <v>44634495.850000001</v>
      </c>
      <c r="SB23" s="188">
        <v>8568175</v>
      </c>
      <c r="SC23" s="188">
        <v>7152128.0299999993</v>
      </c>
      <c r="SD23" s="188">
        <v>5889043</v>
      </c>
      <c r="SE23" s="188">
        <v>5450897.46</v>
      </c>
      <c r="SF23" s="188">
        <v>7788910.8500000006</v>
      </c>
      <c r="SG23" s="188">
        <v>5010367.25</v>
      </c>
      <c r="SH23" s="188">
        <v>11921643.43</v>
      </c>
      <c r="SI23" s="188">
        <v>6949987</v>
      </c>
      <c r="SJ23" s="188">
        <v>8549155.0999999996</v>
      </c>
      <c r="SK23" s="188">
        <v>12668440.949999999</v>
      </c>
      <c r="SL23" s="188">
        <v>2593990</v>
      </c>
      <c r="SM23" s="188">
        <v>37977134</v>
      </c>
      <c r="SN23" s="188">
        <v>6587683</v>
      </c>
      <c r="SO23" s="188">
        <v>7823701.8799999999</v>
      </c>
      <c r="SP23" s="188">
        <v>10014259.91</v>
      </c>
      <c r="SQ23" s="188">
        <v>6799443.0600000005</v>
      </c>
      <c r="SR23" s="188">
        <v>6700919</v>
      </c>
      <c r="SS23" s="188">
        <v>5938206</v>
      </c>
      <c r="ST23" s="188">
        <v>3663836</v>
      </c>
      <c r="SU23" s="188">
        <v>54328797.460000008</v>
      </c>
      <c r="SV23" s="188">
        <v>4982077.5</v>
      </c>
      <c r="SW23" s="188">
        <v>11411716</v>
      </c>
      <c r="SX23" s="188">
        <v>6253776</v>
      </c>
      <c r="SY23" s="188">
        <v>3663398.5</v>
      </c>
      <c r="SZ23" s="188">
        <v>4716972.5</v>
      </c>
      <c r="TA23" s="188">
        <v>4518214</v>
      </c>
      <c r="TB23" s="188">
        <v>15269810</v>
      </c>
      <c r="TC23" s="188">
        <v>3984432.5</v>
      </c>
      <c r="TD23" s="188">
        <v>4337185</v>
      </c>
      <c r="TE23" s="188">
        <v>5597344.9900000002</v>
      </c>
      <c r="TF23" s="188">
        <v>11579244</v>
      </c>
      <c r="TG23" s="188">
        <v>5332328</v>
      </c>
      <c r="TH23" s="188">
        <v>3796561.64</v>
      </c>
      <c r="TI23" s="188">
        <v>115142897.39</v>
      </c>
      <c r="TJ23" s="188">
        <v>7186656.9100000001</v>
      </c>
      <c r="TK23" s="188">
        <v>5813238</v>
      </c>
      <c r="TL23" s="188">
        <v>13811313.379999999</v>
      </c>
      <c r="TM23" s="188">
        <v>11184312.739999998</v>
      </c>
      <c r="TN23" s="188">
        <v>7597689.0299999993</v>
      </c>
      <c r="TO23" s="188">
        <v>4879896.2</v>
      </c>
      <c r="TP23" s="188">
        <v>27111545</v>
      </c>
      <c r="TQ23" s="188">
        <v>8618551</v>
      </c>
      <c r="TR23" s="188">
        <v>15865691.129999999</v>
      </c>
      <c r="TS23" s="188">
        <v>13061322.75</v>
      </c>
      <c r="TT23" s="188">
        <v>7439926</v>
      </c>
      <c r="TU23" s="188">
        <v>4413103.5200000005</v>
      </c>
      <c r="TV23" s="188">
        <v>8172232.6699999999</v>
      </c>
      <c r="TW23" s="188">
        <v>5954268.04</v>
      </c>
      <c r="TX23" s="188">
        <v>6834687</v>
      </c>
      <c r="TY23" s="188">
        <v>26814720.649999999</v>
      </c>
      <c r="TZ23" s="188">
        <v>6358311.5</v>
      </c>
      <c r="UA23" s="188">
        <v>42627457.260000005</v>
      </c>
      <c r="UB23" s="188">
        <v>11248155</v>
      </c>
      <c r="UC23" s="188">
        <v>4572864.92</v>
      </c>
      <c r="UD23" s="188">
        <v>8760617.8599999994</v>
      </c>
      <c r="UE23" s="188">
        <v>42209239</v>
      </c>
      <c r="UF23" s="188">
        <v>4561479.03</v>
      </c>
      <c r="UG23" s="188">
        <v>3940879</v>
      </c>
      <c r="UH23" s="188">
        <v>6071600.5600000005</v>
      </c>
      <c r="UI23" s="188">
        <v>6409531.9100000001</v>
      </c>
      <c r="UJ23" s="188">
        <v>27503678</v>
      </c>
      <c r="UK23" s="188">
        <v>9086487</v>
      </c>
      <c r="UL23" s="188">
        <v>6636785.2699999996</v>
      </c>
      <c r="UM23" s="188">
        <v>10366671.9</v>
      </c>
      <c r="UN23" s="188">
        <v>4779970.66</v>
      </c>
      <c r="UO23" s="188">
        <v>7821856.6799999997</v>
      </c>
      <c r="UP23" s="188">
        <v>142962133</v>
      </c>
      <c r="UQ23" s="188">
        <v>9360775.7100000009</v>
      </c>
      <c r="UR23" s="188">
        <v>9025834.6600000001</v>
      </c>
      <c r="US23" s="188">
        <v>28395655.609999999</v>
      </c>
      <c r="UT23" s="188">
        <v>2351902.23</v>
      </c>
      <c r="UU23" s="188">
        <v>6894289</v>
      </c>
      <c r="UV23" s="188">
        <v>18101361.860000003</v>
      </c>
      <c r="UW23" s="188">
        <v>5496365</v>
      </c>
      <c r="UX23" s="188">
        <v>6289674.5</v>
      </c>
      <c r="UY23" s="188">
        <v>6009859</v>
      </c>
      <c r="UZ23" s="188">
        <v>8162576.1099999994</v>
      </c>
      <c r="VA23" s="188">
        <v>17598659.609999999</v>
      </c>
      <c r="VB23" s="188">
        <v>8345668.3399999999</v>
      </c>
      <c r="VC23" s="188">
        <v>18401547.539999999</v>
      </c>
      <c r="VD23" s="188">
        <v>5625095.1500000004</v>
      </c>
      <c r="VE23" s="188">
        <v>4576178.67</v>
      </c>
      <c r="VF23" s="188">
        <v>5378674.5299999993</v>
      </c>
      <c r="VG23" s="188">
        <v>4539648</v>
      </c>
      <c r="VH23" s="188">
        <v>20879640.509999998</v>
      </c>
      <c r="VI23" s="188">
        <v>4437890.67</v>
      </c>
      <c r="VJ23" s="188">
        <v>4559144.55</v>
      </c>
      <c r="VK23" s="188">
        <v>2574466</v>
      </c>
      <c r="VL23" s="188">
        <v>54934628.879999995</v>
      </c>
      <c r="VM23" s="188">
        <v>6294334.3599999994</v>
      </c>
      <c r="VN23" s="188">
        <v>6525032.6300000008</v>
      </c>
      <c r="VO23" s="188">
        <v>10483684.559999999</v>
      </c>
      <c r="VP23" s="188">
        <v>15881439.569999998</v>
      </c>
      <c r="VQ23" s="188">
        <v>9227248</v>
      </c>
      <c r="VR23" s="188">
        <v>10263540</v>
      </c>
      <c r="VS23" s="188">
        <v>5681368.1200000001</v>
      </c>
      <c r="VT23" s="188">
        <v>7900728.5</v>
      </c>
      <c r="VU23" s="188">
        <v>26488603.620000001</v>
      </c>
      <c r="VV23" s="188">
        <v>6532725</v>
      </c>
      <c r="VW23" s="188">
        <v>9932498.8000000007</v>
      </c>
      <c r="VX23" s="188">
        <v>7153805</v>
      </c>
      <c r="VY23" s="188">
        <v>5616958</v>
      </c>
      <c r="VZ23" s="188">
        <v>5215983.3499999996</v>
      </c>
      <c r="WA23" s="188">
        <v>221870550.56</v>
      </c>
      <c r="WB23" s="188">
        <v>16805700.560000002</v>
      </c>
      <c r="WC23" s="188">
        <v>12555484</v>
      </c>
      <c r="WD23" s="188">
        <v>6453129.7599999998</v>
      </c>
      <c r="WE23" s="188">
        <v>8213800.1600000001</v>
      </c>
      <c r="WF23" s="188">
        <v>9046401.2599999998</v>
      </c>
      <c r="WG23" s="188">
        <v>13704314</v>
      </c>
      <c r="WH23" s="188">
        <v>18516550</v>
      </c>
      <c r="WI23" s="188">
        <v>10143548.66</v>
      </c>
      <c r="WJ23" s="188">
        <v>11814274.129999999</v>
      </c>
      <c r="WK23" s="188">
        <v>9356660</v>
      </c>
      <c r="WL23" s="188">
        <v>19270422.23</v>
      </c>
      <c r="WM23" s="188">
        <v>11335003</v>
      </c>
      <c r="WN23" s="188">
        <v>14860478</v>
      </c>
      <c r="WO23" s="188">
        <v>22758011</v>
      </c>
      <c r="WP23" s="188">
        <v>10972114</v>
      </c>
      <c r="WQ23" s="188">
        <v>10555875.75</v>
      </c>
      <c r="WR23" s="188">
        <v>12296596.24</v>
      </c>
      <c r="WS23" s="188">
        <v>6626729.2000000002</v>
      </c>
      <c r="WT23" s="188">
        <v>19806773.329999998</v>
      </c>
      <c r="WU23" s="188">
        <v>44576337.100000001</v>
      </c>
      <c r="WV23" s="188">
        <v>10966896</v>
      </c>
      <c r="WW23" s="188">
        <v>6546679</v>
      </c>
      <c r="WX23" s="188">
        <v>6607080</v>
      </c>
      <c r="WY23" s="188">
        <v>7981432.5</v>
      </c>
      <c r="WZ23" s="188">
        <v>6794060.1400000006</v>
      </c>
      <c r="XA23" s="188">
        <v>7714869</v>
      </c>
      <c r="XB23" s="188">
        <v>7622098.9700000007</v>
      </c>
      <c r="XC23" s="188">
        <v>21258357.060000002</v>
      </c>
      <c r="XD23" s="188">
        <v>6379539.4100000001</v>
      </c>
      <c r="XE23" s="188">
        <v>3195464</v>
      </c>
      <c r="XF23" s="188">
        <v>3305842.75</v>
      </c>
      <c r="XG23" s="188">
        <v>3943267.23</v>
      </c>
      <c r="XH23" s="188">
        <v>117461353</v>
      </c>
      <c r="XI23" s="188">
        <v>11478136.559999999</v>
      </c>
      <c r="XJ23" s="188">
        <v>12164929.800000001</v>
      </c>
      <c r="XK23" s="188">
        <v>40029132.899999999</v>
      </c>
      <c r="XL23" s="188">
        <v>9057751.129999999</v>
      </c>
      <c r="XM23" s="188">
        <v>12862066.5</v>
      </c>
      <c r="XN23" s="188">
        <v>17619237</v>
      </c>
      <c r="XO23" s="188">
        <v>11151207</v>
      </c>
      <c r="XP23" s="188">
        <v>10254682.189999999</v>
      </c>
      <c r="XQ23" s="188">
        <v>20479102.030000001</v>
      </c>
      <c r="XR23" s="188">
        <v>14967690.92</v>
      </c>
      <c r="XS23" s="188">
        <v>7531198.0799999991</v>
      </c>
      <c r="XT23" s="188">
        <v>5670336</v>
      </c>
      <c r="XU23" s="188">
        <v>6625908</v>
      </c>
      <c r="XV23" s="188">
        <v>7941559</v>
      </c>
      <c r="XW23" s="188">
        <v>7643880.5</v>
      </c>
      <c r="XX23" s="188">
        <v>4913597.99</v>
      </c>
      <c r="XY23" s="188">
        <v>6065240.6699999999</v>
      </c>
      <c r="XZ23" s="188">
        <v>6274035.7799999993</v>
      </c>
      <c r="YA23" s="188">
        <v>6091194.8599999994</v>
      </c>
      <c r="YB23" s="188">
        <v>6222266</v>
      </c>
      <c r="YC23" s="188">
        <v>6472196.2000000002</v>
      </c>
      <c r="YD23" s="188">
        <v>4524366</v>
      </c>
      <c r="YE23" s="188">
        <v>118711358.5</v>
      </c>
      <c r="YF23" s="188">
        <v>8789327</v>
      </c>
      <c r="YG23" s="188">
        <v>13151337</v>
      </c>
      <c r="YH23" s="188">
        <v>5865176.79</v>
      </c>
      <c r="YI23" s="188">
        <v>32190326.129999999</v>
      </c>
      <c r="YJ23" s="188">
        <v>11205399.58</v>
      </c>
      <c r="YK23" s="188">
        <v>14747308.17</v>
      </c>
      <c r="YL23" s="188">
        <v>6725515</v>
      </c>
      <c r="YM23" s="188">
        <v>28547415.620000001</v>
      </c>
      <c r="YN23" s="188">
        <v>20092897</v>
      </c>
      <c r="YO23" s="188">
        <v>14209881</v>
      </c>
      <c r="YP23" s="188">
        <v>8163043.6299999999</v>
      </c>
      <c r="YQ23" s="188">
        <v>6221275</v>
      </c>
      <c r="YR23" s="188">
        <v>7238378.2599999998</v>
      </c>
      <c r="YS23" s="188">
        <v>4638444.9399999995</v>
      </c>
      <c r="YT23" s="188">
        <v>5226099.34</v>
      </c>
      <c r="YU23" s="188">
        <v>3928438.35</v>
      </c>
      <c r="YV23" s="188">
        <v>34986471.289999999</v>
      </c>
      <c r="YW23" s="188">
        <v>4496675.55</v>
      </c>
      <c r="YX23" s="188">
        <v>4627214</v>
      </c>
      <c r="YY23" s="188">
        <v>4205253.93</v>
      </c>
      <c r="YZ23" s="188">
        <v>4708994</v>
      </c>
      <c r="ZA23" s="188">
        <v>2552172.33</v>
      </c>
      <c r="ZB23" s="188">
        <v>4811875</v>
      </c>
      <c r="ZC23" s="188">
        <v>44200263</v>
      </c>
      <c r="ZD23" s="188">
        <v>4610942</v>
      </c>
      <c r="ZE23" s="188">
        <v>8672052.7899999991</v>
      </c>
      <c r="ZF23" s="188">
        <v>7702634.9900000002</v>
      </c>
      <c r="ZG23" s="188">
        <v>4466355</v>
      </c>
      <c r="ZH23" s="188">
        <v>6322923.54</v>
      </c>
      <c r="ZI23" s="188">
        <v>3727753.39</v>
      </c>
      <c r="ZJ23" s="188">
        <v>3434170.98</v>
      </c>
      <c r="ZK23" s="188">
        <v>17525735</v>
      </c>
      <c r="ZL23" s="188">
        <v>99372799</v>
      </c>
      <c r="ZM23" s="188">
        <v>4479645</v>
      </c>
      <c r="ZN23" s="188">
        <v>8321620</v>
      </c>
      <c r="ZO23" s="188">
        <v>24201975</v>
      </c>
      <c r="ZP23" s="188">
        <v>17348548.189999998</v>
      </c>
      <c r="ZQ23" s="188">
        <v>6311080</v>
      </c>
      <c r="ZR23" s="188">
        <v>7474554</v>
      </c>
      <c r="ZS23" s="188">
        <v>13744486.25</v>
      </c>
      <c r="ZT23" s="188">
        <v>11088445</v>
      </c>
      <c r="ZU23" s="188">
        <v>12774996.83</v>
      </c>
      <c r="ZV23" s="188">
        <v>3823980.82</v>
      </c>
      <c r="ZW23" s="188">
        <v>4600482</v>
      </c>
      <c r="ZX23" s="188">
        <v>4926150.58</v>
      </c>
      <c r="ZY23" s="188">
        <v>7949124.5</v>
      </c>
      <c r="ZZ23" s="188">
        <v>5533009</v>
      </c>
      <c r="AAA23" s="188">
        <v>6903480</v>
      </c>
      <c r="AAB23" s="188">
        <v>4804280</v>
      </c>
      <c r="AAC23" s="188">
        <v>4542136.5</v>
      </c>
      <c r="AAD23" s="188">
        <v>4521575</v>
      </c>
      <c r="AAE23" s="188">
        <v>4100147.4699999997</v>
      </c>
      <c r="AAF23" s="188">
        <v>4551828.05</v>
      </c>
      <c r="AAG23" s="188">
        <v>3506499.5</v>
      </c>
      <c r="AAH23" s="188">
        <v>40493096.5</v>
      </c>
      <c r="AAI23" s="188">
        <v>6264715</v>
      </c>
      <c r="AAJ23" s="188">
        <v>5765913</v>
      </c>
      <c r="AAK23" s="188">
        <v>6320404.5199999996</v>
      </c>
      <c r="AAL23" s="188">
        <v>4748435.0199999996</v>
      </c>
      <c r="AAM23" s="188">
        <v>8359261</v>
      </c>
      <c r="AAN23" s="188">
        <v>4686350</v>
      </c>
      <c r="AAO23" s="188">
        <v>144444506.47999999</v>
      </c>
      <c r="AAP23" s="188">
        <v>9362117</v>
      </c>
      <c r="AAQ23" s="188">
        <v>6377094</v>
      </c>
      <c r="AAR23" s="188">
        <v>13351023.5</v>
      </c>
      <c r="AAS23" s="188">
        <v>10638585.949999999</v>
      </c>
      <c r="AAT23" s="188">
        <v>6402870</v>
      </c>
      <c r="AAU23" s="188">
        <v>10699359</v>
      </c>
      <c r="AAV23" s="188">
        <v>10552540.49</v>
      </c>
      <c r="AAW23" s="188">
        <v>25213630</v>
      </c>
      <c r="AAX23" s="188">
        <v>7704725</v>
      </c>
      <c r="AAY23" s="188">
        <v>10002296.779999999</v>
      </c>
      <c r="AAZ23" s="188">
        <v>41286499</v>
      </c>
      <c r="ABA23" s="188">
        <v>19917292.899999999</v>
      </c>
      <c r="ABB23" s="188">
        <v>5634778</v>
      </c>
      <c r="ABC23" s="188">
        <v>6498029</v>
      </c>
      <c r="ABD23" s="188">
        <v>6733172.3900000006</v>
      </c>
      <c r="ABE23" s="188">
        <v>5682388</v>
      </c>
      <c r="ABF23" s="188">
        <v>8214225</v>
      </c>
      <c r="ABG23" s="188">
        <v>6427050.5199999996</v>
      </c>
      <c r="ABH23" s="188">
        <v>54982056</v>
      </c>
      <c r="ABI23" s="188">
        <v>41424298.280000001</v>
      </c>
      <c r="ABJ23" s="188">
        <v>4719758</v>
      </c>
      <c r="ABK23" s="188">
        <v>4475391.42</v>
      </c>
      <c r="ABL23" s="188">
        <v>3651452</v>
      </c>
      <c r="ABM23" s="188">
        <v>3322005.66</v>
      </c>
      <c r="ABN23" s="188">
        <v>3322936</v>
      </c>
      <c r="ABO23" s="188">
        <v>63753796.13000001</v>
      </c>
      <c r="ABP23" s="188">
        <v>7748178.0200000005</v>
      </c>
      <c r="ABQ23" s="188">
        <v>4818529.22</v>
      </c>
      <c r="ABR23" s="188">
        <v>9889415.120000001</v>
      </c>
      <c r="ABS23" s="188">
        <v>9911741.0299999993</v>
      </c>
      <c r="ABT23" s="188">
        <v>6181605.8399999999</v>
      </c>
      <c r="ABU23" s="188">
        <v>6389753.0600000005</v>
      </c>
      <c r="ABV23" s="188">
        <v>6694323.54</v>
      </c>
      <c r="ABW23" s="188">
        <v>1362319</v>
      </c>
      <c r="ABX23" s="188">
        <v>64833986.82</v>
      </c>
      <c r="ABY23" s="188">
        <v>3466083.4</v>
      </c>
      <c r="ABZ23" s="188">
        <v>6229042.21</v>
      </c>
      <c r="ACA23" s="188">
        <v>3297140.06</v>
      </c>
      <c r="ACB23" s="188">
        <v>3832530.16</v>
      </c>
      <c r="ACC23" s="188">
        <v>15695322</v>
      </c>
      <c r="ACD23" s="188">
        <v>3572131.85</v>
      </c>
      <c r="ACE23" s="188">
        <v>5803144.5</v>
      </c>
      <c r="ACF23" s="188">
        <v>3758332.16</v>
      </c>
      <c r="ACG23" s="188">
        <v>5777117.6899999995</v>
      </c>
      <c r="ACH23" s="188">
        <v>2763551.67</v>
      </c>
      <c r="ACI23" s="188">
        <v>117519863.17999999</v>
      </c>
      <c r="ACJ23" s="188">
        <v>4761426</v>
      </c>
      <c r="ACK23" s="188">
        <v>5023891.9700000007</v>
      </c>
      <c r="ACL23" s="188">
        <v>9770531</v>
      </c>
      <c r="ACM23" s="188">
        <v>4013298</v>
      </c>
      <c r="ACN23" s="188">
        <v>5863980</v>
      </c>
      <c r="ACO23" s="188">
        <v>12096948</v>
      </c>
      <c r="ACP23" s="188">
        <v>31349010.170000002</v>
      </c>
      <c r="ACQ23" s="188">
        <v>29048238.34</v>
      </c>
      <c r="ACR23" s="188">
        <v>5605818.2400000002</v>
      </c>
      <c r="ACS23" s="188">
        <v>8953538.75</v>
      </c>
      <c r="ACT23" s="188">
        <v>7822981.6200000001</v>
      </c>
      <c r="ACU23" s="188">
        <v>5860613</v>
      </c>
      <c r="ACV23" s="188">
        <v>16125040.219999999</v>
      </c>
      <c r="ACW23" s="188">
        <v>5582323</v>
      </c>
      <c r="ACX23" s="188">
        <v>7348895</v>
      </c>
      <c r="ACY23" s="188">
        <v>4353899</v>
      </c>
      <c r="ACZ23" s="188">
        <v>6040389.75</v>
      </c>
      <c r="ADA23" s="188">
        <v>2169018</v>
      </c>
      <c r="ADB23" s="188">
        <v>3450999.5</v>
      </c>
      <c r="ADC23" s="188">
        <v>4421007.3899999997</v>
      </c>
      <c r="ADD23" s="188">
        <v>2644011.4900000002</v>
      </c>
      <c r="ADE23" s="188">
        <v>3547199.26</v>
      </c>
      <c r="ADF23" s="188">
        <v>23266265.280000001</v>
      </c>
      <c r="ADG23" s="188">
        <v>16107959.34</v>
      </c>
      <c r="ADH23" s="188">
        <v>2343989.96</v>
      </c>
      <c r="ADI23" s="188">
        <v>2823310</v>
      </c>
      <c r="ADJ23" s="188">
        <v>4588302.9000000004</v>
      </c>
      <c r="ADK23" s="188">
        <v>1612716.4500000002</v>
      </c>
      <c r="ADL23" s="188">
        <v>2935307.4899999998</v>
      </c>
      <c r="ADM23" s="188">
        <v>3189695.22</v>
      </c>
      <c r="ADN23" s="188">
        <v>4915882.17</v>
      </c>
      <c r="ADO23" s="188">
        <v>128933351.54000001</v>
      </c>
      <c r="ADP23" s="188">
        <v>16443682.34</v>
      </c>
      <c r="ADQ23" s="188">
        <v>15625542.76</v>
      </c>
      <c r="ADR23" s="188">
        <v>8396750.2899999991</v>
      </c>
      <c r="ADS23" s="188">
        <v>35108247.420000002</v>
      </c>
      <c r="ADT23" s="188">
        <v>3201015.81</v>
      </c>
      <c r="ADU23" s="188">
        <v>4943053.3899999997</v>
      </c>
      <c r="ADV23" s="188">
        <v>6828778.1600000001</v>
      </c>
      <c r="ADW23" s="188">
        <v>5275925</v>
      </c>
      <c r="ADX23" s="188">
        <v>1495081.7</v>
      </c>
      <c r="ADY23" s="188">
        <v>106531408.55000001</v>
      </c>
      <c r="ADZ23" s="188">
        <v>31943862.710000001</v>
      </c>
      <c r="AEA23" s="188">
        <v>27377076.650000002</v>
      </c>
      <c r="AEB23" s="188">
        <v>5988967.75</v>
      </c>
      <c r="AEC23" s="188">
        <v>13449816.6</v>
      </c>
      <c r="AED23" s="188">
        <v>13624322.16</v>
      </c>
      <c r="AEE23" s="188">
        <v>11084548.289999999</v>
      </c>
      <c r="AEF23" s="188">
        <v>9400868.3500000015</v>
      </c>
      <c r="AEG23" s="188">
        <v>11383382.780000001</v>
      </c>
      <c r="AEH23" s="188">
        <v>7653936.0600000005</v>
      </c>
      <c r="AEI23" s="188">
        <v>11752225.300000001</v>
      </c>
      <c r="AEJ23" s="188">
        <v>12796789.529999999</v>
      </c>
      <c r="AEK23" s="188">
        <v>6702145</v>
      </c>
      <c r="AEL23" s="188">
        <v>13328370</v>
      </c>
      <c r="AEM23" s="188">
        <v>10179032.809999999</v>
      </c>
      <c r="AEN23" s="188">
        <v>7759791.3599999994</v>
      </c>
      <c r="AEO23" s="188">
        <v>8204709.0300000003</v>
      </c>
      <c r="AEP23" s="188">
        <v>16623629.990000002</v>
      </c>
      <c r="AEQ23" s="188">
        <v>7818950</v>
      </c>
      <c r="AER23" s="188">
        <v>9180186.5800000001</v>
      </c>
      <c r="AES23" s="188">
        <v>86779937.730000004</v>
      </c>
      <c r="AET23" s="188">
        <v>11875950</v>
      </c>
      <c r="AEU23" s="188">
        <v>10887750.34</v>
      </c>
      <c r="AEV23" s="188">
        <v>6746057.25</v>
      </c>
      <c r="AEW23" s="188">
        <v>7420658</v>
      </c>
      <c r="AEX23" s="188">
        <v>19807876.34</v>
      </c>
      <c r="AEY23" s="188">
        <v>6235190.1600000001</v>
      </c>
      <c r="AEZ23" s="188">
        <v>6928883.75</v>
      </c>
      <c r="AFA23" s="188">
        <v>7178420</v>
      </c>
      <c r="AFB23" s="188">
        <v>5524942.7699999996</v>
      </c>
      <c r="AFC23" s="188">
        <v>40350773.399999999</v>
      </c>
      <c r="AFD23" s="188">
        <v>24855845.530000001</v>
      </c>
      <c r="AFE23" s="188">
        <v>10566544.58</v>
      </c>
      <c r="AFF23" s="188">
        <v>9329163</v>
      </c>
      <c r="AFG23" s="188">
        <v>16153558.789999999</v>
      </c>
      <c r="AFH23" s="188">
        <v>10069198.34</v>
      </c>
      <c r="AFI23" s="188">
        <v>9250351</v>
      </c>
      <c r="AFJ23" s="188">
        <v>8367519</v>
      </c>
      <c r="AFK23" s="188">
        <v>6757394</v>
      </c>
      <c r="AFL23" s="188">
        <v>5347475</v>
      </c>
      <c r="AFM23" s="188">
        <v>10427022.380000001</v>
      </c>
      <c r="AFN23" s="188">
        <v>4693271</v>
      </c>
      <c r="AFO23" s="188">
        <v>6312290.0599999996</v>
      </c>
      <c r="AFP23" s="188">
        <v>42889686</v>
      </c>
      <c r="AFQ23" s="188">
        <v>12290144.76</v>
      </c>
      <c r="AFR23" s="188">
        <v>9789418.75</v>
      </c>
      <c r="AFS23" s="188">
        <v>7001100.1500000004</v>
      </c>
      <c r="AFT23" s="188">
        <v>8551251.0099999998</v>
      </c>
      <c r="AFU23" s="188">
        <v>7129482.6399999997</v>
      </c>
      <c r="AFV23" s="188">
        <v>4104730</v>
      </c>
      <c r="AFW23" s="188">
        <v>8441794</v>
      </c>
      <c r="AFX23" s="188">
        <v>10213173.949999999</v>
      </c>
      <c r="AFY23" s="188">
        <v>4719596.09</v>
      </c>
      <c r="AFZ23" s="188">
        <v>11312246.479999999</v>
      </c>
      <c r="AGA23" s="188">
        <v>5270176.67</v>
      </c>
      <c r="AGB23" s="188">
        <v>65182542.399999999</v>
      </c>
      <c r="AGC23" s="188">
        <v>4721212.59</v>
      </c>
      <c r="AGD23" s="188">
        <v>6691989.8799999999</v>
      </c>
      <c r="AGE23" s="188">
        <v>6273526.4399999995</v>
      </c>
      <c r="AGF23" s="188">
        <v>11704578.84</v>
      </c>
      <c r="AGG23" s="188">
        <v>8200026</v>
      </c>
      <c r="AGH23" s="188">
        <v>3594395</v>
      </c>
      <c r="AGI23" s="188">
        <v>6188659.9199999999</v>
      </c>
      <c r="AGJ23" s="188">
        <v>4061061.42</v>
      </c>
      <c r="AGK23" s="188">
        <v>5793757.8399999999</v>
      </c>
      <c r="AGL23" s="188">
        <v>5002411.5600000005</v>
      </c>
      <c r="AGM23" s="188">
        <v>68332076.609999999</v>
      </c>
      <c r="AGN23" s="188">
        <v>13537421.100000001</v>
      </c>
      <c r="AGO23" s="188">
        <v>9268992.7699999996</v>
      </c>
      <c r="AGP23" s="188">
        <v>8244183.6600000001</v>
      </c>
      <c r="AGQ23" s="188">
        <v>16863529.460000001</v>
      </c>
      <c r="AGR23" s="188">
        <v>11080976.82</v>
      </c>
      <c r="AGS23" s="188">
        <v>6459181.3100000005</v>
      </c>
      <c r="AGT23" s="188">
        <v>10445273.82</v>
      </c>
      <c r="AGU23" s="188">
        <v>113792323.13999999</v>
      </c>
      <c r="AGV23" s="188">
        <v>74530699.480000004</v>
      </c>
      <c r="AGW23" s="188">
        <v>7772550.3100000005</v>
      </c>
      <c r="AGX23" s="188">
        <v>14932833.08</v>
      </c>
      <c r="AGY23" s="188">
        <v>16391005.739999998</v>
      </c>
      <c r="AGZ23" s="188">
        <v>15142661</v>
      </c>
      <c r="AHA23" s="188">
        <v>10432231.680000002</v>
      </c>
      <c r="AHB23" s="188">
        <v>11600436.439999999</v>
      </c>
      <c r="AHC23" s="188">
        <v>6094523</v>
      </c>
      <c r="AHD23" s="188">
        <v>10438158.609999999</v>
      </c>
      <c r="AHE23" s="188">
        <v>10590492.51</v>
      </c>
      <c r="AHF23" s="188">
        <v>6454330.0999999996</v>
      </c>
      <c r="AHG23" s="188">
        <v>6662898.5999999996</v>
      </c>
      <c r="AHH23" s="188">
        <v>6088498.7400000002</v>
      </c>
      <c r="AHI23" s="188">
        <v>6850151</v>
      </c>
      <c r="AHJ23" s="188">
        <v>6918508.29</v>
      </c>
      <c r="AHK23" s="188">
        <v>6314498.0299999993</v>
      </c>
      <c r="AHL23" s="188">
        <v>30889391.539999999</v>
      </c>
      <c r="AHM23" s="188">
        <v>3588422.3</v>
      </c>
      <c r="AHN23" s="188">
        <v>4308359</v>
      </c>
      <c r="AHO23" s="188">
        <v>5649992.3399999999</v>
      </c>
      <c r="AHP23" s="188">
        <v>9735925.8699999992</v>
      </c>
      <c r="AHQ23" s="222">
        <v>3076193.5300000003</v>
      </c>
      <c r="AHR23" s="264">
        <v>4301109.5</v>
      </c>
      <c r="AHS23" s="222">
        <v>13102198946.550005</v>
      </c>
      <c r="AHT23" s="184" t="b">
        <f t="shared" si="0"/>
        <v>1</v>
      </c>
      <c r="AHU23" s="184" t="s">
        <v>27</v>
      </c>
    </row>
    <row r="24" spans="1:905" ht="23.5" customHeight="1">
      <c r="B24" s="183" t="s">
        <v>29</v>
      </c>
      <c r="C24" s="184" t="s">
        <v>30</v>
      </c>
      <c r="D24" s="188">
        <v>348076519</v>
      </c>
      <c r="E24" s="188">
        <v>19586230</v>
      </c>
      <c r="F24" s="188">
        <v>29260864.829999998</v>
      </c>
      <c r="G24" s="188">
        <v>10173708</v>
      </c>
      <c r="H24" s="188">
        <v>41804381</v>
      </c>
      <c r="I24" s="188">
        <v>16695163.5</v>
      </c>
      <c r="J24" s="188">
        <v>31592958.5</v>
      </c>
      <c r="K24" s="188">
        <v>22727258.129999999</v>
      </c>
      <c r="L24" s="188">
        <v>22623130</v>
      </c>
      <c r="M24" s="188">
        <v>14315037</v>
      </c>
      <c r="N24" s="188">
        <v>10216562</v>
      </c>
      <c r="O24" s="188">
        <v>12484023</v>
      </c>
      <c r="P24" s="188">
        <v>19946841.25</v>
      </c>
      <c r="Q24" s="188">
        <v>10088772.5</v>
      </c>
      <c r="R24" s="188">
        <v>10757065</v>
      </c>
      <c r="S24" s="188">
        <v>27464962.5</v>
      </c>
      <c r="T24" s="188">
        <v>13698077.25</v>
      </c>
      <c r="U24" s="188">
        <v>6138470</v>
      </c>
      <c r="V24" s="188">
        <v>271306777.84000003</v>
      </c>
      <c r="W24" s="188">
        <v>76133693.920000002</v>
      </c>
      <c r="X24" s="188">
        <v>20205980.68</v>
      </c>
      <c r="Y24" s="188">
        <v>28840121.170000002</v>
      </c>
      <c r="Z24" s="188">
        <v>17113812</v>
      </c>
      <c r="AA24" s="188">
        <v>19950226.920000002</v>
      </c>
      <c r="AB24" s="188">
        <v>9607443.25</v>
      </c>
      <c r="AC24" s="188">
        <v>74608375.969999999</v>
      </c>
      <c r="AD24" s="188">
        <v>28074858.479999997</v>
      </c>
      <c r="AE24" s="188">
        <v>12247228.270000001</v>
      </c>
      <c r="AF24" s="188">
        <v>46979232.409999996</v>
      </c>
      <c r="AG24" s="188">
        <v>15820298.600000001</v>
      </c>
      <c r="AH24" s="188">
        <v>63028691.770000003</v>
      </c>
      <c r="AI24" s="188">
        <v>25700866.630000003</v>
      </c>
      <c r="AJ24" s="188">
        <v>16658622.76</v>
      </c>
      <c r="AK24" s="188">
        <v>11948819.120000001</v>
      </c>
      <c r="AL24" s="188">
        <v>28581602.170000002</v>
      </c>
      <c r="AM24" s="188">
        <v>17705382</v>
      </c>
      <c r="AN24" s="188">
        <v>13609789.520000001</v>
      </c>
      <c r="AO24" s="188">
        <v>14959663.92</v>
      </c>
      <c r="AP24" s="188">
        <v>12532542.539999999</v>
      </c>
      <c r="AQ24" s="188">
        <v>10276152.5</v>
      </c>
      <c r="AR24" s="188">
        <v>10158586</v>
      </c>
      <c r="AS24" s="188">
        <v>10356029</v>
      </c>
      <c r="AT24" s="188">
        <v>122007303.81999999</v>
      </c>
      <c r="AU24" s="188">
        <v>8854920</v>
      </c>
      <c r="AV24" s="188">
        <v>8517750</v>
      </c>
      <c r="AW24" s="188">
        <v>9669975</v>
      </c>
      <c r="AX24" s="188">
        <v>14017832.5</v>
      </c>
      <c r="AY24" s="188">
        <v>21634658</v>
      </c>
      <c r="AZ24" s="188">
        <v>9123489</v>
      </c>
      <c r="BA24" s="188">
        <v>9045427.5</v>
      </c>
      <c r="BB24" s="188">
        <v>7627633.2199999997</v>
      </c>
      <c r="BC24" s="188">
        <v>8666537.5</v>
      </c>
      <c r="BD24" s="188">
        <v>7808180</v>
      </c>
      <c r="BE24" s="188">
        <v>8208911</v>
      </c>
      <c r="BF24" s="188">
        <v>37497704.5</v>
      </c>
      <c r="BG24" s="188">
        <v>8338026.25</v>
      </c>
      <c r="BH24" s="188">
        <v>3977137</v>
      </c>
      <c r="BI24" s="188">
        <v>97404161</v>
      </c>
      <c r="BJ24" s="188">
        <v>64498073</v>
      </c>
      <c r="BK24" s="188">
        <v>14119203.43</v>
      </c>
      <c r="BL24" s="188">
        <v>11204749.01</v>
      </c>
      <c r="BM24" s="188">
        <v>13897710.98</v>
      </c>
      <c r="BN24" s="188">
        <v>14649342.5</v>
      </c>
      <c r="BO24" s="188">
        <v>8650553</v>
      </c>
      <c r="BP24" s="188">
        <v>2505287.5</v>
      </c>
      <c r="BQ24" s="188">
        <v>2207578</v>
      </c>
      <c r="BR24" s="188">
        <v>121063420</v>
      </c>
      <c r="BS24" s="188">
        <v>14215083</v>
      </c>
      <c r="BT24" s="188">
        <v>14105193.5</v>
      </c>
      <c r="BU24" s="188">
        <v>13206425</v>
      </c>
      <c r="BV24" s="188">
        <v>11987555</v>
      </c>
      <c r="BW24" s="188">
        <v>12736297.52</v>
      </c>
      <c r="BX24" s="188">
        <v>9507098.5</v>
      </c>
      <c r="BY24" s="188">
        <v>12295469</v>
      </c>
      <c r="BZ24" s="188">
        <v>56897606.259999998</v>
      </c>
      <c r="CA24" s="188">
        <v>15456875</v>
      </c>
      <c r="CB24" s="188">
        <v>20381426.379999999</v>
      </c>
      <c r="CC24" s="188">
        <v>35037419.939999998</v>
      </c>
      <c r="CD24" s="188">
        <v>14308005.65</v>
      </c>
      <c r="CE24" s="188">
        <v>13618764</v>
      </c>
      <c r="CF24" s="188">
        <v>12625740</v>
      </c>
      <c r="CG24" s="188">
        <v>267499607.04999998</v>
      </c>
      <c r="CH24" s="188">
        <v>11195938.5</v>
      </c>
      <c r="CI24" s="188">
        <v>43443497.5</v>
      </c>
      <c r="CJ24" s="188">
        <v>10933721</v>
      </c>
      <c r="CK24" s="188">
        <v>15149419</v>
      </c>
      <c r="CL24" s="188">
        <v>11738534.5</v>
      </c>
      <c r="CM24" s="188">
        <v>13165088.25</v>
      </c>
      <c r="CN24" s="188">
        <v>25687422.670000002</v>
      </c>
      <c r="CO24" s="188">
        <v>7593243.3399999999</v>
      </c>
      <c r="CP24" s="188">
        <v>12010337.5</v>
      </c>
      <c r="CQ24" s="188">
        <v>10164206</v>
      </c>
      <c r="CR24" s="188">
        <v>13693847.5</v>
      </c>
      <c r="CS24" s="188">
        <v>9108511</v>
      </c>
      <c r="CT24" s="188">
        <v>112429400.25</v>
      </c>
      <c r="CU24" s="188">
        <v>9814275</v>
      </c>
      <c r="CV24" s="188">
        <v>10519330</v>
      </c>
      <c r="CW24" s="188">
        <v>26727300</v>
      </c>
      <c r="CX24" s="188">
        <v>12714190</v>
      </c>
      <c r="CY24" s="188">
        <v>15605063.5</v>
      </c>
      <c r="CZ24" s="188">
        <v>8334746</v>
      </c>
      <c r="DA24" s="188">
        <v>7519697.5</v>
      </c>
      <c r="DB24" s="188">
        <v>74887089.879999995</v>
      </c>
      <c r="DC24" s="188">
        <v>109655344</v>
      </c>
      <c r="DD24" s="188">
        <v>15102968.02</v>
      </c>
      <c r="DE24" s="188">
        <v>11003527.359999999</v>
      </c>
      <c r="DF24" s="188">
        <v>32257091.260000002</v>
      </c>
      <c r="DG24" s="188">
        <v>31073694</v>
      </c>
      <c r="DH24" s="188">
        <v>28434225</v>
      </c>
      <c r="DI24" s="188">
        <v>33374406.460000001</v>
      </c>
      <c r="DJ24" s="188">
        <v>9845878.0999999996</v>
      </c>
      <c r="DK24" s="188">
        <v>296738077.62</v>
      </c>
      <c r="DL24" s="188">
        <v>14694274</v>
      </c>
      <c r="DM24" s="188">
        <v>19545946.509999998</v>
      </c>
      <c r="DN24" s="188">
        <v>14084813.76</v>
      </c>
      <c r="DO24" s="188">
        <v>15684515.08</v>
      </c>
      <c r="DP24" s="188">
        <v>14518111.949999999</v>
      </c>
      <c r="DQ24" s="188">
        <v>30862486.689999998</v>
      </c>
      <c r="DR24" s="188">
        <v>15331258.219999999</v>
      </c>
      <c r="DS24" s="188">
        <v>39093670.039999999</v>
      </c>
      <c r="DT24" s="188">
        <v>130907533.26000001</v>
      </c>
      <c r="DU24" s="188">
        <v>19710131</v>
      </c>
      <c r="DV24" s="188">
        <v>49124340.75</v>
      </c>
      <c r="DW24" s="188">
        <v>58214222.5</v>
      </c>
      <c r="DX24" s="188">
        <v>17898178</v>
      </c>
      <c r="DY24" s="188">
        <v>35117597</v>
      </c>
      <c r="DZ24" s="188">
        <v>23442430</v>
      </c>
      <c r="EA24" s="188">
        <v>9231510</v>
      </c>
      <c r="EB24" s="188">
        <v>14420720</v>
      </c>
      <c r="EC24" s="188">
        <v>16158752</v>
      </c>
      <c r="ED24" s="188">
        <v>26571848.5</v>
      </c>
      <c r="EE24" s="188">
        <v>57951655.93</v>
      </c>
      <c r="EF24" s="188">
        <v>64076537.379999995</v>
      </c>
      <c r="EG24" s="188">
        <v>12718616.66</v>
      </c>
      <c r="EH24" s="188">
        <v>12772042.5</v>
      </c>
      <c r="EI24" s="188">
        <v>12263128.060000001</v>
      </c>
      <c r="EJ24" s="188">
        <v>17485088.5</v>
      </c>
      <c r="EK24" s="188">
        <v>23963889.600000001</v>
      </c>
      <c r="EL24" s="188">
        <v>7519545</v>
      </c>
      <c r="EM24" s="188">
        <v>11686127.5</v>
      </c>
      <c r="EN24" s="188">
        <v>149372619.42000002</v>
      </c>
      <c r="EO24" s="188">
        <v>12127353.5</v>
      </c>
      <c r="EP24" s="188">
        <v>13077822.4</v>
      </c>
      <c r="EQ24" s="188">
        <v>13179822.5</v>
      </c>
      <c r="ER24" s="188">
        <v>9273067.5</v>
      </c>
      <c r="ES24" s="188">
        <v>8506830</v>
      </c>
      <c r="ET24" s="188">
        <v>18098616.329999998</v>
      </c>
      <c r="EU24" s="188">
        <v>14869809.620000001</v>
      </c>
      <c r="EV24" s="188">
        <v>12010588.5</v>
      </c>
      <c r="EW24" s="188">
        <v>142992345.71000001</v>
      </c>
      <c r="EX24" s="188">
        <v>5722455</v>
      </c>
      <c r="EY24" s="188">
        <v>11468805</v>
      </c>
      <c r="EZ24" s="188">
        <v>14368060</v>
      </c>
      <c r="FA24" s="188">
        <v>25853657.5</v>
      </c>
      <c r="FB24" s="188">
        <v>20343418.870000001</v>
      </c>
      <c r="FC24" s="188">
        <v>18073135.25</v>
      </c>
      <c r="FD24" s="188">
        <v>11041701</v>
      </c>
      <c r="FE24" s="188">
        <v>9927599.5999999996</v>
      </c>
      <c r="FF24" s="188">
        <v>9546557.5</v>
      </c>
      <c r="FG24" s="188">
        <v>10480815</v>
      </c>
      <c r="FH24" s="188">
        <v>7357272.5</v>
      </c>
      <c r="FI24" s="188">
        <v>73640201.129999995</v>
      </c>
      <c r="FJ24" s="188">
        <v>8645952.5</v>
      </c>
      <c r="FK24" s="188">
        <v>8045004</v>
      </c>
      <c r="FL24" s="188">
        <v>9230893</v>
      </c>
      <c r="FM24" s="188">
        <v>15390506</v>
      </c>
      <c r="FN24" s="188">
        <v>12779625</v>
      </c>
      <c r="FO24" s="188">
        <v>8329386</v>
      </c>
      <c r="FP24" s="188">
        <v>1581630</v>
      </c>
      <c r="FQ24" s="188">
        <v>193439279.84999999</v>
      </c>
      <c r="FR24" s="188">
        <v>10474526.25</v>
      </c>
      <c r="FS24" s="188">
        <v>18769970.5</v>
      </c>
      <c r="FT24" s="188">
        <v>17717924.890000001</v>
      </c>
      <c r="FU24" s="188">
        <v>25785866</v>
      </c>
      <c r="FV24" s="188">
        <v>11806737.25</v>
      </c>
      <c r="FW24" s="188">
        <v>32391117.41</v>
      </c>
      <c r="FX24" s="188">
        <v>17664098</v>
      </c>
      <c r="FY24" s="188">
        <v>16866299.850000001</v>
      </c>
      <c r="FZ24" s="188">
        <v>14634000.5</v>
      </c>
      <c r="GA24" s="188">
        <v>31308281.829999998</v>
      </c>
      <c r="GB24" s="188">
        <v>13917648.34</v>
      </c>
      <c r="GC24" s="188">
        <v>12747865</v>
      </c>
      <c r="GD24" s="188">
        <v>8845670</v>
      </c>
      <c r="GE24" s="188">
        <v>124951840.37</v>
      </c>
      <c r="GF24" s="188">
        <v>10729774</v>
      </c>
      <c r="GG24" s="188">
        <v>8952646.1999999993</v>
      </c>
      <c r="GH24" s="188">
        <v>23427921.870000001</v>
      </c>
      <c r="GI24" s="188">
        <v>13717008.08</v>
      </c>
      <c r="GJ24" s="188">
        <v>9649449.5</v>
      </c>
      <c r="GK24" s="188">
        <v>11713640.5</v>
      </c>
      <c r="GL24" s="188">
        <v>30806269.030000001</v>
      </c>
      <c r="GM24" s="188">
        <v>9735444.2899999991</v>
      </c>
      <c r="GN24" s="188">
        <v>5378076.2000000002</v>
      </c>
      <c r="GO24" s="188">
        <v>5092151.46</v>
      </c>
      <c r="GP24" s="188">
        <v>5345306.25</v>
      </c>
      <c r="GQ24" s="188">
        <v>61147971.25</v>
      </c>
      <c r="GR24" s="188">
        <v>17892905</v>
      </c>
      <c r="GS24" s="188">
        <v>10100569</v>
      </c>
      <c r="GT24" s="188">
        <v>23268628.5</v>
      </c>
      <c r="GU24" s="188">
        <v>5403700</v>
      </c>
      <c r="GV24" s="188">
        <v>16940995.98</v>
      </c>
      <c r="GW24" s="188">
        <v>15186824</v>
      </c>
      <c r="GX24" s="188">
        <v>9870412.9100000001</v>
      </c>
      <c r="GY24" s="188">
        <v>58769286.030000001</v>
      </c>
      <c r="GZ24" s="188">
        <v>6099663.54</v>
      </c>
      <c r="HA24" s="188">
        <v>17794111.210000001</v>
      </c>
      <c r="HB24" s="188">
        <v>12357700</v>
      </c>
      <c r="HC24" s="188">
        <v>196322499.75</v>
      </c>
      <c r="HD24" s="188">
        <v>30474198.890000001</v>
      </c>
      <c r="HE24" s="188">
        <v>32391463.559999999</v>
      </c>
      <c r="HF24" s="188">
        <v>31008561</v>
      </c>
      <c r="HG24" s="188">
        <v>23218202.629999999</v>
      </c>
      <c r="HH24" s="188">
        <v>37531025</v>
      </c>
      <c r="HI24" s="188">
        <v>12125091.52</v>
      </c>
      <c r="HJ24" s="188">
        <v>154189579.59999999</v>
      </c>
      <c r="HK24" s="188">
        <v>23787486.079999998</v>
      </c>
      <c r="HL24" s="188">
        <v>28587919.990000002</v>
      </c>
      <c r="HM24" s="188">
        <v>17803484.649999999</v>
      </c>
      <c r="HN24" s="188">
        <v>12559652</v>
      </c>
      <c r="HO24" s="188">
        <v>14957969</v>
      </c>
      <c r="HP24" s="188">
        <v>21762301.57</v>
      </c>
      <c r="HQ24" s="188">
        <v>13309203</v>
      </c>
      <c r="HR24" s="188">
        <v>171296264.06</v>
      </c>
      <c r="HS24" s="188">
        <v>53423426.210000001</v>
      </c>
      <c r="HT24" s="188">
        <v>10371516.75</v>
      </c>
      <c r="HU24" s="188">
        <v>7607474.75</v>
      </c>
      <c r="HV24" s="188">
        <v>9801003.75</v>
      </c>
      <c r="HW24" s="188">
        <v>6087585</v>
      </c>
      <c r="HX24" s="188">
        <v>25809858.710000001</v>
      </c>
      <c r="HY24" s="188">
        <v>8977927.5</v>
      </c>
      <c r="HZ24" s="188">
        <v>9125244</v>
      </c>
      <c r="IA24" s="188">
        <v>9685402.5</v>
      </c>
      <c r="IB24" s="188">
        <v>8348248</v>
      </c>
      <c r="IC24" s="188">
        <v>17053821.25</v>
      </c>
      <c r="ID24" s="188">
        <v>5384970</v>
      </c>
      <c r="IE24" s="188">
        <v>12534426.75</v>
      </c>
      <c r="IF24" s="188">
        <v>6043754.4199999999</v>
      </c>
      <c r="IG24" s="188">
        <v>6094703.75</v>
      </c>
      <c r="IH24" s="188">
        <v>119974838.25</v>
      </c>
      <c r="II24" s="188">
        <v>42238331.790000007</v>
      </c>
      <c r="IJ24" s="188">
        <v>13753915.5</v>
      </c>
      <c r="IK24" s="188">
        <v>21979099</v>
      </c>
      <c r="IL24" s="188">
        <v>44955329.5</v>
      </c>
      <c r="IM24" s="188">
        <v>11494090.9</v>
      </c>
      <c r="IN24" s="188">
        <v>10497035.25</v>
      </c>
      <c r="IO24" s="188">
        <v>5617775.25</v>
      </c>
      <c r="IP24" s="188">
        <v>8875254.1099999994</v>
      </c>
      <c r="IQ24" s="188">
        <v>8989210</v>
      </c>
      <c r="IR24" s="188">
        <v>8345420</v>
      </c>
      <c r="IS24" s="188">
        <v>208553038.03999996</v>
      </c>
      <c r="IT24" s="188">
        <v>55679246.140000001</v>
      </c>
      <c r="IU24" s="188">
        <v>23171255.32</v>
      </c>
      <c r="IV24" s="188">
        <v>15757874.08</v>
      </c>
      <c r="IW24" s="188">
        <v>15176287</v>
      </c>
      <c r="IX24" s="188">
        <v>4844374</v>
      </c>
      <c r="IY24" s="188">
        <v>12670098.76</v>
      </c>
      <c r="IZ24" s="188">
        <v>6004316</v>
      </c>
      <c r="JA24" s="188">
        <v>8127350.5</v>
      </c>
      <c r="JB24" s="188">
        <v>11631296.5</v>
      </c>
      <c r="JC24" s="188">
        <v>15082310.609999999</v>
      </c>
      <c r="JD24" s="188">
        <v>9103222.5099999998</v>
      </c>
      <c r="JE24" s="188">
        <v>58199824.5</v>
      </c>
      <c r="JF24" s="188">
        <v>28882291.579999998</v>
      </c>
      <c r="JG24" s="188">
        <v>8620417</v>
      </c>
      <c r="JH24" s="188">
        <v>9077856</v>
      </c>
      <c r="JI24" s="188">
        <v>6093410</v>
      </c>
      <c r="JJ24" s="188">
        <v>7282248.5</v>
      </c>
      <c r="JK24" s="188">
        <v>68237157.5</v>
      </c>
      <c r="JL24" s="188">
        <v>8547462.5</v>
      </c>
      <c r="JM24" s="188">
        <v>11988533.5</v>
      </c>
      <c r="JN24" s="188">
        <v>16197032.5</v>
      </c>
      <c r="JO24" s="188">
        <v>10001890</v>
      </c>
      <c r="JP24" s="188">
        <v>23135389.75</v>
      </c>
      <c r="JQ24" s="188">
        <v>7757587</v>
      </c>
      <c r="JR24" s="188">
        <v>144023156.41</v>
      </c>
      <c r="JS24" s="188">
        <v>74847816.840000004</v>
      </c>
      <c r="JT24" s="188">
        <v>10412563</v>
      </c>
      <c r="JU24" s="188">
        <v>7847998.75</v>
      </c>
      <c r="JV24" s="188">
        <v>14478125.6</v>
      </c>
      <c r="JW24" s="188">
        <v>7178961.25</v>
      </c>
      <c r="JX24" s="188">
        <v>36788525.25</v>
      </c>
      <c r="JY24" s="188">
        <v>28839785.780000001</v>
      </c>
      <c r="JZ24" s="188">
        <v>14920343</v>
      </c>
      <c r="KA24" s="188">
        <v>14628070</v>
      </c>
      <c r="KB24" s="188">
        <v>12500286.25</v>
      </c>
      <c r="KC24" s="188">
        <v>11244542</v>
      </c>
      <c r="KD24" s="188">
        <v>12779395</v>
      </c>
      <c r="KE24" s="188">
        <v>5368130</v>
      </c>
      <c r="KF24" s="188">
        <v>10111543.5</v>
      </c>
      <c r="KG24" s="188">
        <v>2581695</v>
      </c>
      <c r="KH24" s="188">
        <v>233538188.75</v>
      </c>
      <c r="KI24" s="188">
        <v>19487520.23</v>
      </c>
      <c r="KJ24" s="188">
        <v>15802173.5</v>
      </c>
      <c r="KK24" s="188">
        <v>10798263</v>
      </c>
      <c r="KL24" s="188">
        <v>13661988.5</v>
      </c>
      <c r="KM24" s="188">
        <v>11183057</v>
      </c>
      <c r="KN24" s="188">
        <v>59579516.049999997</v>
      </c>
      <c r="KO24" s="188">
        <v>11247842</v>
      </c>
      <c r="KP24" s="188">
        <v>9622305</v>
      </c>
      <c r="KQ24" s="188">
        <v>79371678.539999992</v>
      </c>
      <c r="KR24" s="188">
        <v>12565129.75</v>
      </c>
      <c r="KS24" s="188">
        <v>17613314.25</v>
      </c>
      <c r="KT24" s="188">
        <v>43555889.25</v>
      </c>
      <c r="KU24" s="188">
        <v>11382591</v>
      </c>
      <c r="KV24" s="188">
        <v>18945244.240000002</v>
      </c>
      <c r="KW24" s="188">
        <v>122931713.08999999</v>
      </c>
      <c r="KX24" s="188">
        <v>22322461.5</v>
      </c>
      <c r="KY24" s="188">
        <v>103649456.5</v>
      </c>
      <c r="KZ24" s="188">
        <v>10737425.1</v>
      </c>
      <c r="LA24" s="188">
        <v>8698456.75</v>
      </c>
      <c r="LB24" s="188">
        <v>22117508.75</v>
      </c>
      <c r="LC24" s="188">
        <v>20949218.959999997</v>
      </c>
      <c r="LD24" s="188">
        <v>14084650</v>
      </c>
      <c r="LE24" s="188">
        <v>14418265.4</v>
      </c>
      <c r="LF24" s="188">
        <v>7667263</v>
      </c>
      <c r="LG24" s="188">
        <v>249715257.13</v>
      </c>
      <c r="LH24" s="188">
        <v>49971410.359999999</v>
      </c>
      <c r="LI24" s="188">
        <v>61081107</v>
      </c>
      <c r="LJ24" s="188">
        <v>53761584.75</v>
      </c>
      <c r="LK24" s="188">
        <v>18430910.380000003</v>
      </c>
      <c r="LL24" s="188">
        <v>11792204.5</v>
      </c>
      <c r="LM24" s="188">
        <v>6325083.9000000004</v>
      </c>
      <c r="LN24" s="188">
        <v>17619341.25</v>
      </c>
      <c r="LO24" s="188">
        <v>6156010</v>
      </c>
      <c r="LP24" s="188">
        <v>21384345</v>
      </c>
      <c r="LQ24" s="188">
        <v>9403289.25</v>
      </c>
      <c r="LR24" s="188">
        <v>63229574.710000001</v>
      </c>
      <c r="LS24" s="188">
        <v>10326935</v>
      </c>
      <c r="LT24" s="188">
        <v>9044275</v>
      </c>
      <c r="LU24" s="188">
        <v>197146207.96000001</v>
      </c>
      <c r="LV24" s="188">
        <v>89265645.879999995</v>
      </c>
      <c r="LW24" s="188">
        <v>165552273</v>
      </c>
      <c r="LX24" s="188">
        <v>59806958.5</v>
      </c>
      <c r="LY24" s="188">
        <v>25947033.75</v>
      </c>
      <c r="LZ24" s="188">
        <v>28495629</v>
      </c>
      <c r="MA24" s="188">
        <v>16085394.5</v>
      </c>
      <c r="MB24" s="188">
        <v>14143176.4</v>
      </c>
      <c r="MC24" s="188">
        <v>15593486</v>
      </c>
      <c r="MD24" s="188">
        <v>15854338</v>
      </c>
      <c r="ME24" s="188">
        <v>36428049</v>
      </c>
      <c r="MF24" s="188">
        <v>13314065</v>
      </c>
      <c r="MG24" s="188">
        <v>232400872.25</v>
      </c>
      <c r="MH24" s="188">
        <v>16553787.32</v>
      </c>
      <c r="MI24" s="188">
        <v>7103626.75</v>
      </c>
      <c r="MJ24" s="188">
        <v>9470150.1500000004</v>
      </c>
      <c r="MK24" s="188">
        <v>7489851</v>
      </c>
      <c r="ML24" s="188">
        <v>17447134.800000001</v>
      </c>
      <c r="MM24" s="188">
        <v>11552509.5</v>
      </c>
      <c r="MN24" s="188">
        <v>11725207</v>
      </c>
      <c r="MO24" s="188">
        <v>25250417.25</v>
      </c>
      <c r="MP24" s="188">
        <v>14275403.5</v>
      </c>
      <c r="MQ24" s="188">
        <v>13507511</v>
      </c>
      <c r="MR24" s="188">
        <v>9843147.75</v>
      </c>
      <c r="MS24" s="188">
        <v>185354795.57999998</v>
      </c>
      <c r="MT24" s="188">
        <v>18412509</v>
      </c>
      <c r="MU24" s="188">
        <v>20498402.5</v>
      </c>
      <c r="MV24" s="188">
        <v>24773089</v>
      </c>
      <c r="MW24" s="188">
        <v>20952448.5</v>
      </c>
      <c r="MX24" s="188">
        <v>16453050.98</v>
      </c>
      <c r="MY24" s="188">
        <v>42090180.939999998</v>
      </c>
      <c r="MZ24" s="188">
        <v>30789358</v>
      </c>
      <c r="NA24" s="188">
        <v>17855377</v>
      </c>
      <c r="NB24" s="188">
        <v>8864731.5</v>
      </c>
      <c r="NC24" s="188">
        <v>5774072.5</v>
      </c>
      <c r="ND24" s="188">
        <v>330194828</v>
      </c>
      <c r="NE24" s="188">
        <v>48374714.620000005</v>
      </c>
      <c r="NF24" s="188">
        <v>12697584.27</v>
      </c>
      <c r="NG24" s="188">
        <v>127153929.39</v>
      </c>
      <c r="NH24" s="188">
        <v>12611665.02</v>
      </c>
      <c r="NI24" s="188">
        <v>31922519.549999997</v>
      </c>
      <c r="NJ24" s="188">
        <v>62095692.75</v>
      </c>
      <c r="NK24" s="188">
        <v>55357760.93</v>
      </c>
      <c r="NL24" s="188">
        <v>7876471.5</v>
      </c>
      <c r="NM24" s="188">
        <v>19849868.09</v>
      </c>
      <c r="NN24" s="188">
        <v>17273505.080000002</v>
      </c>
      <c r="NO24" s="188">
        <v>14618053.74</v>
      </c>
      <c r="NP24" s="188">
        <v>66811194.25</v>
      </c>
      <c r="NQ24" s="188">
        <v>12302828</v>
      </c>
      <c r="NR24" s="188">
        <v>10350327.359999999</v>
      </c>
      <c r="NS24" s="188">
        <v>11013593</v>
      </c>
      <c r="NT24" s="188">
        <v>7753581.9500000002</v>
      </c>
      <c r="NU24" s="188">
        <v>8007384</v>
      </c>
      <c r="NV24" s="188">
        <v>9587839.1600000001</v>
      </c>
      <c r="NW24" s="188">
        <v>140174000.13</v>
      </c>
      <c r="NX24" s="188">
        <v>69191607.830000013</v>
      </c>
      <c r="NY24" s="188">
        <v>12739099.059999999</v>
      </c>
      <c r="NZ24" s="188">
        <v>6510737.5</v>
      </c>
      <c r="OA24" s="188">
        <v>10752115</v>
      </c>
      <c r="OB24" s="188">
        <v>19874958.5</v>
      </c>
      <c r="OC24" s="188">
        <v>9048042.25</v>
      </c>
      <c r="OD24" s="188">
        <v>152488374.39000002</v>
      </c>
      <c r="OE24" s="188">
        <v>45794454</v>
      </c>
      <c r="OF24" s="188">
        <v>13394523.109999999</v>
      </c>
      <c r="OG24" s="188">
        <v>50036856.059999995</v>
      </c>
      <c r="OH24" s="188">
        <v>13818883.5</v>
      </c>
      <c r="OI24" s="188">
        <v>16748163</v>
      </c>
      <c r="OJ24" s="188">
        <v>19842047.5</v>
      </c>
      <c r="OK24" s="188">
        <v>10750371.030000001</v>
      </c>
      <c r="OL24" s="188">
        <v>15364017.620000001</v>
      </c>
      <c r="OM24" s="188">
        <v>180586984.67999998</v>
      </c>
      <c r="ON24" s="188">
        <v>58363287.93</v>
      </c>
      <c r="OO24" s="188">
        <v>80142948.040000007</v>
      </c>
      <c r="OP24" s="188">
        <v>34170994.700000003</v>
      </c>
      <c r="OQ24" s="188">
        <v>22825377.500000004</v>
      </c>
      <c r="OR24" s="188">
        <v>13673483</v>
      </c>
      <c r="OS24" s="188">
        <v>113921808.89999999</v>
      </c>
      <c r="OT24" s="188">
        <v>9881918</v>
      </c>
      <c r="OU24" s="188">
        <v>12611894.5</v>
      </c>
      <c r="OV24" s="188">
        <v>17879370</v>
      </c>
      <c r="OW24" s="188">
        <v>19822021.25</v>
      </c>
      <c r="OX24" s="188">
        <v>50448998</v>
      </c>
      <c r="OY24" s="188">
        <v>14202340</v>
      </c>
      <c r="OZ24" s="188">
        <v>10213736</v>
      </c>
      <c r="PA24" s="188">
        <v>6436027.5</v>
      </c>
      <c r="PB24" s="188">
        <v>141683339.84</v>
      </c>
      <c r="PC24" s="188">
        <v>10634430</v>
      </c>
      <c r="PD24" s="188">
        <v>33214779</v>
      </c>
      <c r="PE24" s="188">
        <v>7711065</v>
      </c>
      <c r="PF24" s="188">
        <v>21116343.5</v>
      </c>
      <c r="PG24" s="188">
        <v>40009940.5</v>
      </c>
      <c r="PH24" s="188">
        <v>12734240.02</v>
      </c>
      <c r="PI24" s="188">
        <v>10956095</v>
      </c>
      <c r="PJ24" s="188">
        <v>17312221.25</v>
      </c>
      <c r="PK24" s="188">
        <v>16043287.5</v>
      </c>
      <c r="PL24" s="188">
        <v>17162228.5</v>
      </c>
      <c r="PM24" s="188">
        <v>27118427.02</v>
      </c>
      <c r="PN24" s="188">
        <v>9192099.5</v>
      </c>
      <c r="PO24" s="188">
        <v>47469596.75</v>
      </c>
      <c r="PP24" s="188">
        <v>11268429.199999999</v>
      </c>
      <c r="PQ24" s="188">
        <v>7480505</v>
      </c>
      <c r="PR24" s="188">
        <v>5960830</v>
      </c>
      <c r="PS24" s="188">
        <v>6984715.75</v>
      </c>
      <c r="PT24" s="188">
        <v>422126437.91999996</v>
      </c>
      <c r="PU24" s="188">
        <v>10153602.780000001</v>
      </c>
      <c r="PV24" s="188">
        <v>11059014</v>
      </c>
      <c r="PW24" s="188">
        <v>20071670</v>
      </c>
      <c r="PX24" s="188">
        <v>78003239</v>
      </c>
      <c r="PY24" s="188">
        <v>20151218</v>
      </c>
      <c r="PZ24" s="188">
        <v>29938652</v>
      </c>
      <c r="QA24" s="188">
        <v>18398712.5</v>
      </c>
      <c r="QB24" s="188">
        <v>36622376.5</v>
      </c>
      <c r="QC24" s="188">
        <v>8105272.5</v>
      </c>
      <c r="QD24" s="188">
        <v>29754634.710000001</v>
      </c>
      <c r="QE24" s="188">
        <v>8394869.75</v>
      </c>
      <c r="QF24" s="188">
        <v>11960455.25</v>
      </c>
      <c r="QG24" s="188">
        <v>19851215</v>
      </c>
      <c r="QH24" s="188">
        <v>18493611.5</v>
      </c>
      <c r="QI24" s="188">
        <v>21821508.5</v>
      </c>
      <c r="QJ24" s="188">
        <v>10965790</v>
      </c>
      <c r="QK24" s="188">
        <v>12580482.5</v>
      </c>
      <c r="QL24" s="188">
        <v>9536142.5</v>
      </c>
      <c r="QM24" s="188">
        <v>33704737.760000005</v>
      </c>
      <c r="QN24" s="188">
        <v>36083692</v>
      </c>
      <c r="QO24" s="188">
        <v>10825965.75</v>
      </c>
      <c r="QP24" s="188">
        <v>5609499</v>
      </c>
      <c r="QQ24" s="188">
        <v>5611604.75</v>
      </c>
      <c r="QR24" s="188">
        <v>5601425</v>
      </c>
      <c r="QS24" s="188">
        <v>4657043.75</v>
      </c>
      <c r="QT24" s="188">
        <v>180290215.5</v>
      </c>
      <c r="QU24" s="188">
        <v>9196675</v>
      </c>
      <c r="QV24" s="188">
        <v>29329908</v>
      </c>
      <c r="QW24" s="188">
        <v>16467000</v>
      </c>
      <c r="QX24" s="188">
        <v>17752338</v>
      </c>
      <c r="QY24" s="188">
        <v>41484858.5</v>
      </c>
      <c r="QZ24" s="188">
        <v>15205088</v>
      </c>
      <c r="RA24" s="188">
        <v>31740517.25</v>
      </c>
      <c r="RB24" s="188">
        <v>26700641.25</v>
      </c>
      <c r="RC24" s="188">
        <v>12416906</v>
      </c>
      <c r="RD24" s="188">
        <v>11683395</v>
      </c>
      <c r="RE24" s="188">
        <v>11214676.33</v>
      </c>
      <c r="RF24" s="188">
        <v>6190075</v>
      </c>
      <c r="RG24" s="188">
        <v>272069977.5</v>
      </c>
      <c r="RH24" s="188">
        <v>32070315.379999999</v>
      </c>
      <c r="RI24" s="188">
        <v>11511573</v>
      </c>
      <c r="RJ24" s="188">
        <v>19280902.359999999</v>
      </c>
      <c r="RK24" s="188">
        <v>15374746.460000001</v>
      </c>
      <c r="RL24" s="188">
        <v>16273176.18</v>
      </c>
      <c r="RM24" s="188">
        <v>42236836</v>
      </c>
      <c r="RN24" s="188">
        <v>11179021</v>
      </c>
      <c r="RO24" s="188">
        <v>16795707</v>
      </c>
      <c r="RP24" s="188">
        <v>33084494</v>
      </c>
      <c r="RQ24" s="188">
        <v>37421490</v>
      </c>
      <c r="RR24" s="188">
        <v>8875007</v>
      </c>
      <c r="RS24" s="188">
        <v>8494720</v>
      </c>
      <c r="RT24" s="188">
        <v>13993551.25</v>
      </c>
      <c r="RU24" s="188">
        <v>9449492.5</v>
      </c>
      <c r="RV24" s="188">
        <v>10586241</v>
      </c>
      <c r="RW24" s="188">
        <v>10768295</v>
      </c>
      <c r="RX24" s="188">
        <v>8040017</v>
      </c>
      <c r="RY24" s="188">
        <v>5871281.5</v>
      </c>
      <c r="RZ24" s="188">
        <v>8898187</v>
      </c>
      <c r="SA24" s="188">
        <v>96697372.639999986</v>
      </c>
      <c r="SB24" s="188">
        <v>9582552</v>
      </c>
      <c r="SC24" s="188">
        <v>11143108</v>
      </c>
      <c r="SD24" s="188">
        <v>10416607.5</v>
      </c>
      <c r="SE24" s="188">
        <v>8365525</v>
      </c>
      <c r="SF24" s="188">
        <v>11918175.25</v>
      </c>
      <c r="SG24" s="188">
        <v>16734970.01</v>
      </c>
      <c r="SH24" s="188">
        <v>22783558.280000001</v>
      </c>
      <c r="SI24" s="188">
        <v>11625110</v>
      </c>
      <c r="SJ24" s="188">
        <v>11925817.5</v>
      </c>
      <c r="SK24" s="188">
        <v>30538658</v>
      </c>
      <c r="SL24" s="188">
        <v>6283075</v>
      </c>
      <c r="SM24" s="188">
        <v>66314897.719999999</v>
      </c>
      <c r="SN24" s="188">
        <v>13821164.5</v>
      </c>
      <c r="SO24" s="188">
        <v>20922463.859999999</v>
      </c>
      <c r="SP24" s="188">
        <v>30719641.429999996</v>
      </c>
      <c r="SQ24" s="188">
        <v>13185173.25</v>
      </c>
      <c r="SR24" s="188">
        <v>16266277.800000001</v>
      </c>
      <c r="SS24" s="188">
        <v>11743982</v>
      </c>
      <c r="ST24" s="188">
        <v>8148965.1299999999</v>
      </c>
      <c r="SU24" s="188">
        <v>123468142.64</v>
      </c>
      <c r="SV24" s="188">
        <v>9705340</v>
      </c>
      <c r="SW24" s="188">
        <v>17742333.920000002</v>
      </c>
      <c r="SX24" s="188">
        <v>14913434.289999999</v>
      </c>
      <c r="SY24" s="188">
        <v>8919746.5</v>
      </c>
      <c r="SZ24" s="188">
        <v>8688338</v>
      </c>
      <c r="TA24" s="188">
        <v>11714758</v>
      </c>
      <c r="TB24" s="188">
        <v>29319271.460000001</v>
      </c>
      <c r="TC24" s="188">
        <v>11824422.5</v>
      </c>
      <c r="TD24" s="188">
        <v>11900572.5</v>
      </c>
      <c r="TE24" s="188">
        <v>17606341</v>
      </c>
      <c r="TF24" s="188">
        <v>20997979</v>
      </c>
      <c r="TG24" s="188">
        <v>12153663</v>
      </c>
      <c r="TH24" s="188">
        <v>9366641</v>
      </c>
      <c r="TI24" s="188">
        <v>217570005.13</v>
      </c>
      <c r="TJ24" s="188">
        <v>12633709.25</v>
      </c>
      <c r="TK24" s="188">
        <v>10414755.5</v>
      </c>
      <c r="TL24" s="188">
        <v>19406092.5</v>
      </c>
      <c r="TM24" s="188">
        <v>17505260.670000002</v>
      </c>
      <c r="TN24" s="188">
        <v>13157210.75</v>
      </c>
      <c r="TO24" s="188">
        <v>6962510</v>
      </c>
      <c r="TP24" s="188">
        <v>42600844.5</v>
      </c>
      <c r="TQ24" s="188">
        <v>11255249</v>
      </c>
      <c r="TR24" s="188">
        <v>23751928.899999999</v>
      </c>
      <c r="TS24" s="188">
        <v>14981390</v>
      </c>
      <c r="TT24" s="188">
        <v>9975060</v>
      </c>
      <c r="TU24" s="188">
        <v>8656512.75</v>
      </c>
      <c r="TV24" s="188">
        <v>12166989</v>
      </c>
      <c r="TW24" s="188">
        <v>10960801</v>
      </c>
      <c r="TX24" s="188">
        <v>10368271</v>
      </c>
      <c r="TY24" s="188">
        <v>57550234.5</v>
      </c>
      <c r="TZ24" s="188">
        <v>10436369.5</v>
      </c>
      <c r="UA24" s="188">
        <v>105919051</v>
      </c>
      <c r="UB24" s="188">
        <v>29552180</v>
      </c>
      <c r="UC24" s="188">
        <v>11292676</v>
      </c>
      <c r="UD24" s="188">
        <v>14374272</v>
      </c>
      <c r="UE24" s="188">
        <v>83540394</v>
      </c>
      <c r="UF24" s="188">
        <v>9262303.5899999999</v>
      </c>
      <c r="UG24" s="188">
        <v>8270327.75</v>
      </c>
      <c r="UH24" s="188">
        <v>10693039</v>
      </c>
      <c r="UI24" s="188">
        <v>9767146.9499999993</v>
      </c>
      <c r="UJ24" s="188">
        <v>85323507.890000001</v>
      </c>
      <c r="UK24" s="188">
        <v>25558550</v>
      </c>
      <c r="UL24" s="188">
        <v>14534352</v>
      </c>
      <c r="UM24" s="188">
        <v>35965770</v>
      </c>
      <c r="UN24" s="188">
        <v>18458460.5</v>
      </c>
      <c r="UO24" s="188">
        <v>13323624</v>
      </c>
      <c r="UP24" s="188">
        <v>396105908.25</v>
      </c>
      <c r="UQ24" s="188">
        <v>15749498.5</v>
      </c>
      <c r="UR24" s="188">
        <v>15788280</v>
      </c>
      <c r="US24" s="188">
        <v>65689570.93</v>
      </c>
      <c r="UT24" s="188">
        <v>2665437.5</v>
      </c>
      <c r="UU24" s="188">
        <v>14257892.5</v>
      </c>
      <c r="UV24" s="188">
        <v>37019149.259999998</v>
      </c>
      <c r="UW24" s="188">
        <v>9889398</v>
      </c>
      <c r="UX24" s="188">
        <v>12534181.25</v>
      </c>
      <c r="UY24" s="188">
        <v>12527537.5</v>
      </c>
      <c r="UZ24" s="188">
        <v>13387280.5</v>
      </c>
      <c r="VA24" s="188">
        <v>33184451</v>
      </c>
      <c r="VB24" s="188">
        <v>19001104</v>
      </c>
      <c r="VC24" s="188">
        <v>29455180</v>
      </c>
      <c r="VD24" s="188">
        <v>11012384.5</v>
      </c>
      <c r="VE24" s="188">
        <v>9775494</v>
      </c>
      <c r="VF24" s="188">
        <v>10512548</v>
      </c>
      <c r="VG24" s="188">
        <v>9919035.5</v>
      </c>
      <c r="VH24" s="188">
        <v>39205757.5</v>
      </c>
      <c r="VI24" s="188">
        <v>8712131.9199999999</v>
      </c>
      <c r="VJ24" s="188">
        <v>7411526.5</v>
      </c>
      <c r="VK24" s="188">
        <v>5538786.5</v>
      </c>
      <c r="VL24" s="188">
        <v>179170476</v>
      </c>
      <c r="VM24" s="188">
        <v>9591692</v>
      </c>
      <c r="VN24" s="188">
        <v>11489037.5</v>
      </c>
      <c r="VO24" s="188">
        <v>15613845.949999999</v>
      </c>
      <c r="VP24" s="188">
        <v>25572158</v>
      </c>
      <c r="VQ24" s="188">
        <v>21775951</v>
      </c>
      <c r="VR24" s="188">
        <v>16232804</v>
      </c>
      <c r="VS24" s="188">
        <v>10991475</v>
      </c>
      <c r="VT24" s="188">
        <v>10117740</v>
      </c>
      <c r="VU24" s="188">
        <v>54386149.969999999</v>
      </c>
      <c r="VV24" s="188">
        <v>12572918.5</v>
      </c>
      <c r="VW24" s="188">
        <v>24680005</v>
      </c>
      <c r="VX24" s="188">
        <v>12912254</v>
      </c>
      <c r="VY24" s="188">
        <v>11259832.5</v>
      </c>
      <c r="VZ24" s="188">
        <v>8272732.5</v>
      </c>
      <c r="WA24" s="188">
        <v>558571520.68000007</v>
      </c>
      <c r="WB24" s="188">
        <v>23624393.649999999</v>
      </c>
      <c r="WC24" s="188">
        <v>19858326.5</v>
      </c>
      <c r="WD24" s="188">
        <v>15847992.4</v>
      </c>
      <c r="WE24" s="188">
        <v>10441738</v>
      </c>
      <c r="WF24" s="188">
        <v>19734461.329999998</v>
      </c>
      <c r="WG24" s="188">
        <v>32837655</v>
      </c>
      <c r="WH24" s="188">
        <v>30782476.25</v>
      </c>
      <c r="WI24" s="188">
        <v>16406279.989999998</v>
      </c>
      <c r="WJ24" s="188">
        <v>23171181.629999999</v>
      </c>
      <c r="WK24" s="188">
        <v>14266738.5</v>
      </c>
      <c r="WL24" s="188">
        <v>49505513.579999998</v>
      </c>
      <c r="WM24" s="188">
        <v>22023717.75</v>
      </c>
      <c r="WN24" s="188">
        <v>31056197.5</v>
      </c>
      <c r="WO24" s="188">
        <v>50615651.390000001</v>
      </c>
      <c r="WP24" s="188">
        <v>17379498</v>
      </c>
      <c r="WQ24" s="188">
        <v>20768120.75</v>
      </c>
      <c r="WR24" s="188">
        <v>25914602.539999999</v>
      </c>
      <c r="WS24" s="188">
        <v>11240908</v>
      </c>
      <c r="WT24" s="188">
        <v>34437654</v>
      </c>
      <c r="WU24" s="188">
        <v>74644059.670000002</v>
      </c>
      <c r="WV24" s="188">
        <v>17859644.5</v>
      </c>
      <c r="WW24" s="188">
        <v>13031717.5</v>
      </c>
      <c r="WX24" s="188">
        <v>9580449</v>
      </c>
      <c r="WY24" s="188">
        <v>13718541</v>
      </c>
      <c r="WZ24" s="188">
        <v>11816403.43</v>
      </c>
      <c r="XA24" s="188">
        <v>11093931</v>
      </c>
      <c r="XB24" s="188">
        <v>12707201.25</v>
      </c>
      <c r="XC24" s="188">
        <v>59687017</v>
      </c>
      <c r="XD24" s="188">
        <v>8651763</v>
      </c>
      <c r="XE24" s="188">
        <v>6727100.3200000003</v>
      </c>
      <c r="XF24" s="188">
        <v>4997715</v>
      </c>
      <c r="XG24" s="188">
        <v>7489951.25</v>
      </c>
      <c r="XH24" s="188">
        <v>287031923.5</v>
      </c>
      <c r="XI24" s="188">
        <v>22439307</v>
      </c>
      <c r="XJ24" s="188">
        <v>22867301</v>
      </c>
      <c r="XK24" s="188">
        <v>95009896.180000007</v>
      </c>
      <c r="XL24" s="188">
        <v>19800607.5</v>
      </c>
      <c r="XM24" s="188">
        <v>28678787</v>
      </c>
      <c r="XN24" s="188">
        <v>39377242</v>
      </c>
      <c r="XO24" s="188">
        <v>20371992.5</v>
      </c>
      <c r="XP24" s="188">
        <v>19331317</v>
      </c>
      <c r="XQ24" s="188">
        <v>42349324.5</v>
      </c>
      <c r="XR24" s="188">
        <v>29875725.5</v>
      </c>
      <c r="XS24" s="188">
        <v>12731482.5</v>
      </c>
      <c r="XT24" s="188">
        <v>11691966</v>
      </c>
      <c r="XU24" s="188">
        <v>15571034</v>
      </c>
      <c r="XV24" s="188">
        <v>14650965</v>
      </c>
      <c r="XW24" s="188">
        <v>10804019</v>
      </c>
      <c r="XX24" s="188">
        <v>11379379.5</v>
      </c>
      <c r="XY24" s="188">
        <v>13133973.949999999</v>
      </c>
      <c r="XZ24" s="188">
        <v>12851059</v>
      </c>
      <c r="YA24" s="188">
        <v>12930050</v>
      </c>
      <c r="YB24" s="188">
        <v>11539770.5</v>
      </c>
      <c r="YC24" s="188">
        <v>10172276</v>
      </c>
      <c r="YD24" s="188">
        <v>13700904</v>
      </c>
      <c r="YE24" s="188">
        <v>274108126</v>
      </c>
      <c r="YF24" s="188">
        <v>16075535</v>
      </c>
      <c r="YG24" s="188">
        <v>35285075</v>
      </c>
      <c r="YH24" s="188">
        <v>13698970</v>
      </c>
      <c r="YI24" s="188">
        <v>51523560.25</v>
      </c>
      <c r="YJ24" s="188">
        <v>23200362.25</v>
      </c>
      <c r="YK24" s="188">
        <v>36036910.920000002</v>
      </c>
      <c r="YL24" s="188">
        <v>11054445</v>
      </c>
      <c r="YM24" s="188">
        <v>61571576.5</v>
      </c>
      <c r="YN24" s="188">
        <v>40065732</v>
      </c>
      <c r="YO24" s="188">
        <v>21427276</v>
      </c>
      <c r="YP24" s="188">
        <v>16563136</v>
      </c>
      <c r="YQ24" s="188">
        <v>11612364.5</v>
      </c>
      <c r="YR24" s="188">
        <v>13687430</v>
      </c>
      <c r="YS24" s="188">
        <v>5908971</v>
      </c>
      <c r="YT24" s="188">
        <v>7528581.4000000004</v>
      </c>
      <c r="YU24" s="188">
        <v>10499422.5</v>
      </c>
      <c r="YV24" s="188">
        <v>91343208.260000005</v>
      </c>
      <c r="YW24" s="188">
        <v>16575967.66</v>
      </c>
      <c r="YX24" s="188">
        <v>12313050</v>
      </c>
      <c r="YY24" s="188">
        <v>13077632</v>
      </c>
      <c r="YZ24" s="188">
        <v>15045847.33</v>
      </c>
      <c r="ZA24" s="188">
        <v>8426070</v>
      </c>
      <c r="ZB24" s="188">
        <v>12429276</v>
      </c>
      <c r="ZC24" s="188">
        <v>110713324.03</v>
      </c>
      <c r="ZD24" s="188">
        <v>8210151.25</v>
      </c>
      <c r="ZE24" s="188">
        <v>16325025.75</v>
      </c>
      <c r="ZF24" s="188">
        <v>17347370</v>
      </c>
      <c r="ZG24" s="188">
        <v>9195606</v>
      </c>
      <c r="ZH24" s="188">
        <v>14077574.449999999</v>
      </c>
      <c r="ZI24" s="188">
        <v>8998156.75</v>
      </c>
      <c r="ZJ24" s="188">
        <v>9784352.7199999988</v>
      </c>
      <c r="ZK24" s="188">
        <v>34554540</v>
      </c>
      <c r="ZL24" s="188">
        <v>249146870</v>
      </c>
      <c r="ZM24" s="188">
        <v>10228602.5</v>
      </c>
      <c r="ZN24" s="188">
        <v>26453038</v>
      </c>
      <c r="ZO24" s="188">
        <v>62832072</v>
      </c>
      <c r="ZP24" s="188">
        <v>33836427.5</v>
      </c>
      <c r="ZQ24" s="188">
        <v>12715588</v>
      </c>
      <c r="ZR24" s="188">
        <v>14472416</v>
      </c>
      <c r="ZS24" s="188">
        <v>30144427</v>
      </c>
      <c r="ZT24" s="188">
        <v>24596306</v>
      </c>
      <c r="ZU24" s="188">
        <v>39757021.240000002</v>
      </c>
      <c r="ZV24" s="188">
        <v>8255400</v>
      </c>
      <c r="ZW24" s="188">
        <v>11042195</v>
      </c>
      <c r="ZX24" s="188">
        <v>12213288.58</v>
      </c>
      <c r="ZY24" s="188">
        <v>13465019</v>
      </c>
      <c r="ZZ24" s="188">
        <v>12413348</v>
      </c>
      <c r="AAA24" s="188">
        <v>13310724.969999999</v>
      </c>
      <c r="AAB24" s="188">
        <v>17270820.09</v>
      </c>
      <c r="AAC24" s="188">
        <v>9636579</v>
      </c>
      <c r="AAD24" s="188">
        <v>10034703.9</v>
      </c>
      <c r="AAE24" s="188">
        <v>8279437</v>
      </c>
      <c r="AAF24" s="188">
        <v>8950055</v>
      </c>
      <c r="AAG24" s="188">
        <v>7252847.5</v>
      </c>
      <c r="AAH24" s="188">
        <v>90693863.199999988</v>
      </c>
      <c r="AAI24" s="188">
        <v>14299385</v>
      </c>
      <c r="AAJ24" s="188">
        <v>15481465</v>
      </c>
      <c r="AAK24" s="188">
        <v>11526004</v>
      </c>
      <c r="AAL24" s="188">
        <v>11267403.5</v>
      </c>
      <c r="AAM24" s="188">
        <v>17548180.5</v>
      </c>
      <c r="AAN24" s="188">
        <v>9895457.5</v>
      </c>
      <c r="AAO24" s="188">
        <v>424641199.25999999</v>
      </c>
      <c r="AAP24" s="188">
        <v>21244531</v>
      </c>
      <c r="AAQ24" s="188">
        <v>11199578</v>
      </c>
      <c r="AAR24" s="188">
        <v>23114653.009999998</v>
      </c>
      <c r="AAS24" s="188">
        <v>20931753</v>
      </c>
      <c r="AAT24" s="188">
        <v>18564128</v>
      </c>
      <c r="AAU24" s="188">
        <v>20840674.600000001</v>
      </c>
      <c r="AAV24" s="188">
        <v>26499403</v>
      </c>
      <c r="AAW24" s="188">
        <v>43921340</v>
      </c>
      <c r="AAX24" s="188">
        <v>15866110.5</v>
      </c>
      <c r="AAY24" s="188">
        <v>20649238.75</v>
      </c>
      <c r="AAZ24" s="188">
        <v>75542024</v>
      </c>
      <c r="ABA24" s="188">
        <v>39085435.5</v>
      </c>
      <c r="ABB24" s="188">
        <v>9653508.5</v>
      </c>
      <c r="ABC24" s="188">
        <v>15044765</v>
      </c>
      <c r="ABD24" s="188">
        <v>13235265</v>
      </c>
      <c r="ABE24" s="188">
        <v>7865631.5</v>
      </c>
      <c r="ABF24" s="188">
        <v>16781250.5</v>
      </c>
      <c r="ABG24" s="188">
        <v>9647512</v>
      </c>
      <c r="ABH24" s="188">
        <v>94249448</v>
      </c>
      <c r="ABI24" s="188">
        <v>62838897.329999998</v>
      </c>
      <c r="ABJ24" s="188">
        <v>10192048</v>
      </c>
      <c r="ABK24" s="188">
        <v>10107823</v>
      </c>
      <c r="ABL24" s="188">
        <v>9813451</v>
      </c>
      <c r="ABM24" s="188">
        <v>8586508.2599999998</v>
      </c>
      <c r="ABN24" s="188">
        <v>7899907</v>
      </c>
      <c r="ABO24" s="188">
        <v>99070159.75</v>
      </c>
      <c r="ABP24" s="188">
        <v>16483841.379999999</v>
      </c>
      <c r="ABQ24" s="188">
        <v>16898101</v>
      </c>
      <c r="ABR24" s="188">
        <v>19973033.920000002</v>
      </c>
      <c r="ABS24" s="188">
        <v>18818947.5</v>
      </c>
      <c r="ABT24" s="188">
        <v>14212893</v>
      </c>
      <c r="ABU24" s="188">
        <v>11673713</v>
      </c>
      <c r="ABV24" s="188">
        <v>14647889</v>
      </c>
      <c r="ABW24" s="188">
        <v>8893321.5</v>
      </c>
      <c r="ABX24" s="188">
        <v>117044993.94000001</v>
      </c>
      <c r="ABY24" s="188">
        <v>9128749.5199999996</v>
      </c>
      <c r="ABZ24" s="188">
        <v>18291485</v>
      </c>
      <c r="ACA24" s="188">
        <v>10759250</v>
      </c>
      <c r="ACB24" s="188">
        <v>10774237.51</v>
      </c>
      <c r="ACC24" s="188">
        <v>37989358</v>
      </c>
      <c r="ACD24" s="188">
        <v>7058890</v>
      </c>
      <c r="ACE24" s="188">
        <v>11378512.5</v>
      </c>
      <c r="ACF24" s="188">
        <v>13704430.280000001</v>
      </c>
      <c r="ACG24" s="188">
        <v>13948814</v>
      </c>
      <c r="ACH24" s="188">
        <v>9272049.5</v>
      </c>
      <c r="ACI24" s="188">
        <v>255636397.94</v>
      </c>
      <c r="ACJ24" s="188">
        <v>10551666</v>
      </c>
      <c r="ACK24" s="188">
        <v>16336829.379999999</v>
      </c>
      <c r="ACL24" s="188">
        <v>26032921</v>
      </c>
      <c r="ACM24" s="188">
        <v>13310746</v>
      </c>
      <c r="ACN24" s="188">
        <v>18628187</v>
      </c>
      <c r="ACO24" s="188">
        <v>25594304.5</v>
      </c>
      <c r="ACP24" s="188">
        <v>69207870.870000005</v>
      </c>
      <c r="ACQ24" s="188">
        <v>85529739.930000007</v>
      </c>
      <c r="ACR24" s="188">
        <v>14491977</v>
      </c>
      <c r="ACS24" s="188">
        <v>20302819.560000002</v>
      </c>
      <c r="ACT24" s="188">
        <v>22975671</v>
      </c>
      <c r="ACU24" s="188">
        <v>13749505</v>
      </c>
      <c r="ACV24" s="188">
        <v>72808171.060000002</v>
      </c>
      <c r="ACW24" s="188">
        <v>15963127</v>
      </c>
      <c r="ACX24" s="188">
        <v>18104081</v>
      </c>
      <c r="ACY24" s="188">
        <v>15866665</v>
      </c>
      <c r="ACZ24" s="188">
        <v>11012647</v>
      </c>
      <c r="ADA24" s="188">
        <v>12266741</v>
      </c>
      <c r="ADB24" s="188">
        <v>11965035</v>
      </c>
      <c r="ADC24" s="188">
        <v>9087260.8499999996</v>
      </c>
      <c r="ADD24" s="188">
        <v>7864242</v>
      </c>
      <c r="ADE24" s="188">
        <v>10515480.73</v>
      </c>
      <c r="ADF24" s="188">
        <v>57753711</v>
      </c>
      <c r="ADG24" s="188">
        <v>56003996.07</v>
      </c>
      <c r="ADH24" s="188">
        <v>7425788.5</v>
      </c>
      <c r="ADI24" s="188">
        <v>7770720</v>
      </c>
      <c r="ADJ24" s="188">
        <v>11368020</v>
      </c>
      <c r="ADK24" s="188">
        <v>5864091</v>
      </c>
      <c r="ADL24" s="188">
        <v>11077370.68</v>
      </c>
      <c r="ADM24" s="188">
        <v>8771793.0300000012</v>
      </c>
      <c r="ADN24" s="188">
        <v>10125678.5</v>
      </c>
      <c r="ADO24" s="188">
        <v>277068990</v>
      </c>
      <c r="ADP24" s="188">
        <v>33238475.27</v>
      </c>
      <c r="ADQ24" s="188">
        <v>27438408.739999998</v>
      </c>
      <c r="ADR24" s="188">
        <v>13877602.5</v>
      </c>
      <c r="ADS24" s="188">
        <v>82030549.5</v>
      </c>
      <c r="ADT24" s="188">
        <v>7878995</v>
      </c>
      <c r="ADU24" s="188">
        <v>9811697.5</v>
      </c>
      <c r="ADV24" s="188">
        <v>15001085.27</v>
      </c>
      <c r="ADW24" s="188">
        <v>8503445</v>
      </c>
      <c r="ADX24" s="188">
        <v>6065665</v>
      </c>
      <c r="ADY24" s="188">
        <v>271498981</v>
      </c>
      <c r="ADZ24" s="188">
        <v>75585787.430000007</v>
      </c>
      <c r="AEA24" s="188">
        <v>45945584.710000008</v>
      </c>
      <c r="AEB24" s="188">
        <v>12401048.57</v>
      </c>
      <c r="AEC24" s="188">
        <v>20371831</v>
      </c>
      <c r="AED24" s="188">
        <v>22075925</v>
      </c>
      <c r="AEE24" s="188">
        <v>13162845.699999999</v>
      </c>
      <c r="AEF24" s="188">
        <v>15021755.26</v>
      </c>
      <c r="AEG24" s="188">
        <v>10988700.91</v>
      </c>
      <c r="AEH24" s="188">
        <v>12005764.25</v>
      </c>
      <c r="AEI24" s="188">
        <v>13760532.030000001</v>
      </c>
      <c r="AEJ24" s="188">
        <v>21331105.899999999</v>
      </c>
      <c r="AEK24" s="188">
        <v>13439746.5</v>
      </c>
      <c r="AEL24" s="188">
        <v>14086633.5</v>
      </c>
      <c r="AEM24" s="188">
        <v>18911874.280000001</v>
      </c>
      <c r="AEN24" s="188">
        <v>19534630.239999998</v>
      </c>
      <c r="AEO24" s="188">
        <v>13486394.460000001</v>
      </c>
      <c r="AEP24" s="188">
        <v>29453870.750000004</v>
      </c>
      <c r="AEQ24" s="188">
        <v>12715948</v>
      </c>
      <c r="AER24" s="188">
        <v>23652935.060000002</v>
      </c>
      <c r="AES24" s="188">
        <v>158576406.56</v>
      </c>
      <c r="AET24" s="188">
        <v>23015241.75</v>
      </c>
      <c r="AEU24" s="188">
        <v>20345759.5</v>
      </c>
      <c r="AEV24" s="188">
        <v>13601081</v>
      </c>
      <c r="AEW24" s="188">
        <v>10059143</v>
      </c>
      <c r="AEX24" s="188">
        <v>27970847</v>
      </c>
      <c r="AEY24" s="188">
        <v>11460001.5</v>
      </c>
      <c r="AEZ24" s="188">
        <v>12370812.039999999</v>
      </c>
      <c r="AFA24" s="188">
        <v>11685520.25</v>
      </c>
      <c r="AFB24" s="188">
        <v>7589240</v>
      </c>
      <c r="AFC24" s="188">
        <v>156747031.29000002</v>
      </c>
      <c r="AFD24" s="188">
        <v>84822281.969999999</v>
      </c>
      <c r="AFE24" s="188">
        <v>35425440.799999997</v>
      </c>
      <c r="AFF24" s="188">
        <v>26121016.84</v>
      </c>
      <c r="AFG24" s="188">
        <v>44808652.879999995</v>
      </c>
      <c r="AFH24" s="188">
        <v>37959276.75</v>
      </c>
      <c r="AFI24" s="188">
        <v>27823990.149999999</v>
      </c>
      <c r="AFJ24" s="188">
        <v>27496136.359999999</v>
      </c>
      <c r="AFK24" s="188">
        <v>15841080.649999999</v>
      </c>
      <c r="AFL24" s="188">
        <v>31254882.509999998</v>
      </c>
      <c r="AFM24" s="188">
        <v>23976920.280000001</v>
      </c>
      <c r="AFN24" s="188">
        <v>24910433.27</v>
      </c>
      <c r="AFO24" s="188">
        <v>27428931.390000001</v>
      </c>
      <c r="AFP24" s="188">
        <v>176894507.09999999</v>
      </c>
      <c r="AFQ24" s="188">
        <v>38391548.890000001</v>
      </c>
      <c r="AFR24" s="188">
        <v>26991138.989999998</v>
      </c>
      <c r="AFS24" s="188">
        <v>25771377.41</v>
      </c>
      <c r="AFT24" s="188">
        <v>29297922</v>
      </c>
      <c r="AFU24" s="188">
        <v>23129098</v>
      </c>
      <c r="AFV24" s="188">
        <v>16125444.91</v>
      </c>
      <c r="AFW24" s="188">
        <v>34885271.619999997</v>
      </c>
      <c r="AFX24" s="188">
        <v>36872942.239999995</v>
      </c>
      <c r="AFY24" s="188">
        <v>16734436.57</v>
      </c>
      <c r="AFZ24" s="188">
        <v>42428421.890000001</v>
      </c>
      <c r="AGA24" s="188">
        <v>17611624.300000001</v>
      </c>
      <c r="AGB24" s="188">
        <v>129882925.90000001</v>
      </c>
      <c r="AGC24" s="188">
        <v>10068345</v>
      </c>
      <c r="AGD24" s="188">
        <v>9506756.7400000002</v>
      </c>
      <c r="AGE24" s="188">
        <v>9711949.5</v>
      </c>
      <c r="AGF24" s="188">
        <v>26808128</v>
      </c>
      <c r="AGG24" s="188">
        <v>15158067</v>
      </c>
      <c r="AGH24" s="188">
        <v>8548705</v>
      </c>
      <c r="AGI24" s="188">
        <v>11499339.279999999</v>
      </c>
      <c r="AGJ24" s="188">
        <v>9593583</v>
      </c>
      <c r="AGK24" s="188">
        <v>10327041</v>
      </c>
      <c r="AGL24" s="188">
        <v>9315295</v>
      </c>
      <c r="AGM24" s="188">
        <v>186793145.51999998</v>
      </c>
      <c r="AGN24" s="188">
        <v>60570689.56000001</v>
      </c>
      <c r="AGO24" s="188">
        <v>30053562.5</v>
      </c>
      <c r="AGP24" s="188">
        <v>18557913</v>
      </c>
      <c r="AGQ24" s="188">
        <v>46202637.630000003</v>
      </c>
      <c r="AGR24" s="188">
        <v>29726324.699999999</v>
      </c>
      <c r="AGS24" s="188">
        <v>17229017.449999999</v>
      </c>
      <c r="AGT24" s="188">
        <v>17046076.789999999</v>
      </c>
      <c r="AGU24" s="188">
        <v>279500079.59000003</v>
      </c>
      <c r="AGV24" s="188">
        <v>169980327.25</v>
      </c>
      <c r="AGW24" s="188">
        <v>14304597.810000001</v>
      </c>
      <c r="AGX24" s="188">
        <v>40110339.830000006</v>
      </c>
      <c r="AGY24" s="188">
        <v>59636668.289999999</v>
      </c>
      <c r="AGZ24" s="188">
        <v>33457823.399999999</v>
      </c>
      <c r="AHA24" s="188">
        <v>33716159.039999999</v>
      </c>
      <c r="AHB24" s="188">
        <v>20037201.220000003</v>
      </c>
      <c r="AHC24" s="188">
        <v>9665770</v>
      </c>
      <c r="AHD24" s="188">
        <v>18505129.68</v>
      </c>
      <c r="AHE24" s="188">
        <v>21925926.300000001</v>
      </c>
      <c r="AHF24" s="188">
        <v>11992221.18</v>
      </c>
      <c r="AHG24" s="188">
        <v>12828348</v>
      </c>
      <c r="AHH24" s="188">
        <v>17412467.030000001</v>
      </c>
      <c r="AHI24" s="188">
        <v>12938829</v>
      </c>
      <c r="AHJ24" s="188">
        <v>9677795</v>
      </c>
      <c r="AHK24" s="188">
        <v>11580421.6</v>
      </c>
      <c r="AHL24" s="188">
        <v>68408723</v>
      </c>
      <c r="AHM24" s="188">
        <v>10308960</v>
      </c>
      <c r="AHN24" s="188">
        <v>10812930</v>
      </c>
      <c r="AHO24" s="188">
        <v>11798527</v>
      </c>
      <c r="AHP24" s="188">
        <v>23329890</v>
      </c>
      <c r="AHQ24" s="222">
        <v>10839349</v>
      </c>
      <c r="AHR24" s="262">
        <v>9881860</v>
      </c>
      <c r="AHS24" s="222">
        <v>29300505339.960018</v>
      </c>
      <c r="AHT24" s="184" t="b">
        <f t="shared" si="0"/>
        <v>1</v>
      </c>
      <c r="AHU24" s="184" t="s">
        <v>29</v>
      </c>
    </row>
    <row r="25" spans="1:905" ht="23.5" customHeight="1">
      <c r="B25" s="183" t="s">
        <v>31</v>
      </c>
      <c r="C25" s="184" t="s">
        <v>32</v>
      </c>
      <c r="D25" s="188">
        <v>36046575.780000001</v>
      </c>
      <c r="E25" s="188">
        <v>2578347.7300000004</v>
      </c>
      <c r="F25" s="188">
        <v>4168427.1</v>
      </c>
      <c r="G25" s="188">
        <v>1777945.2500000002</v>
      </c>
      <c r="H25" s="188">
        <v>6265923.0899999989</v>
      </c>
      <c r="I25" s="188">
        <v>2478519.73</v>
      </c>
      <c r="J25" s="188">
        <v>4589323.54</v>
      </c>
      <c r="K25" s="188">
        <v>3000490.39</v>
      </c>
      <c r="L25" s="188">
        <v>3741414.75</v>
      </c>
      <c r="M25" s="188">
        <v>2442692.6399999997</v>
      </c>
      <c r="N25" s="188">
        <v>1572898.3</v>
      </c>
      <c r="O25" s="188">
        <v>1724902.5400000003</v>
      </c>
      <c r="P25" s="188">
        <v>2034577.22</v>
      </c>
      <c r="Q25" s="188">
        <v>2485137.6100000003</v>
      </c>
      <c r="R25" s="188">
        <v>1999516.2100000002</v>
      </c>
      <c r="S25" s="188">
        <v>2588952.9500000002</v>
      </c>
      <c r="T25" s="188">
        <v>2092521.4100000001</v>
      </c>
      <c r="U25" s="188">
        <v>693701.13</v>
      </c>
      <c r="V25" s="188">
        <v>48064674.160000004</v>
      </c>
      <c r="W25" s="188">
        <v>7875255.3099999996</v>
      </c>
      <c r="X25" s="188">
        <v>1912890.2400000002</v>
      </c>
      <c r="Y25" s="188">
        <v>3139755.23</v>
      </c>
      <c r="Z25" s="188">
        <v>2988081.62</v>
      </c>
      <c r="AA25" s="188">
        <v>2443710.2600000002</v>
      </c>
      <c r="AB25" s="188">
        <v>1249759.1300000001</v>
      </c>
      <c r="AC25" s="188">
        <v>8903960.5799999982</v>
      </c>
      <c r="AD25" s="188">
        <v>2409688.61</v>
      </c>
      <c r="AE25" s="188">
        <v>2027025.3100000003</v>
      </c>
      <c r="AF25" s="188">
        <v>5365761.0999999996</v>
      </c>
      <c r="AG25" s="188">
        <v>1980973.44</v>
      </c>
      <c r="AH25" s="188">
        <v>5547983.5800000001</v>
      </c>
      <c r="AI25" s="188">
        <v>3582984.18</v>
      </c>
      <c r="AJ25" s="188">
        <v>2424486.0099999998</v>
      </c>
      <c r="AK25" s="188">
        <v>1571421.75</v>
      </c>
      <c r="AL25" s="188">
        <v>1869655.05</v>
      </c>
      <c r="AM25" s="188">
        <v>2470605.13</v>
      </c>
      <c r="AN25" s="188">
        <v>1179641.7000000002</v>
      </c>
      <c r="AO25" s="188">
        <v>1851065.2999999998</v>
      </c>
      <c r="AP25" s="188">
        <v>1833257.6199999999</v>
      </c>
      <c r="AQ25" s="188">
        <v>1427868.85</v>
      </c>
      <c r="AR25" s="188">
        <v>1362662.57</v>
      </c>
      <c r="AS25" s="188">
        <v>812214.58000000007</v>
      </c>
      <c r="AT25" s="188">
        <v>18658045.059999999</v>
      </c>
      <c r="AU25" s="188">
        <v>890841.2</v>
      </c>
      <c r="AV25" s="188">
        <v>982289.85</v>
      </c>
      <c r="AW25" s="188">
        <v>1316294.5</v>
      </c>
      <c r="AX25" s="188">
        <v>1908015.7000000002</v>
      </c>
      <c r="AY25" s="188">
        <v>2269524.5700000003</v>
      </c>
      <c r="AZ25" s="188">
        <v>973557.5</v>
      </c>
      <c r="BA25" s="188">
        <v>1362099.8199999998</v>
      </c>
      <c r="BB25" s="188">
        <v>1107190.0499999998</v>
      </c>
      <c r="BC25" s="188">
        <v>888052.73</v>
      </c>
      <c r="BD25" s="188">
        <v>613458.57000000007</v>
      </c>
      <c r="BE25" s="188">
        <v>864643.08</v>
      </c>
      <c r="BF25" s="188">
        <v>4373860.879999999</v>
      </c>
      <c r="BG25" s="188">
        <v>787246.89</v>
      </c>
      <c r="BH25" s="188">
        <v>886195.5</v>
      </c>
      <c r="BI25" s="188">
        <v>20397333.059999999</v>
      </c>
      <c r="BJ25" s="188">
        <v>10253682.770000001</v>
      </c>
      <c r="BK25" s="188">
        <v>2334705.2000000002</v>
      </c>
      <c r="BL25" s="188">
        <v>1582601.79</v>
      </c>
      <c r="BM25" s="188">
        <v>3157909.75</v>
      </c>
      <c r="BN25" s="188">
        <v>2531848.92</v>
      </c>
      <c r="BO25" s="188">
        <v>2560923.2700000005</v>
      </c>
      <c r="BP25" s="188">
        <v>347397</v>
      </c>
      <c r="BQ25" s="188">
        <v>436194.29</v>
      </c>
      <c r="BR25" s="188">
        <v>19291657.100000001</v>
      </c>
      <c r="BS25" s="188">
        <v>2686761.9400000004</v>
      </c>
      <c r="BT25" s="188">
        <v>1917809.7000000002</v>
      </c>
      <c r="BU25" s="188">
        <v>2436739.04</v>
      </c>
      <c r="BV25" s="188">
        <v>2087387.95</v>
      </c>
      <c r="BW25" s="188">
        <v>1451723.9</v>
      </c>
      <c r="BX25" s="188">
        <v>1367653.83</v>
      </c>
      <c r="BY25" s="188">
        <v>2426017.19</v>
      </c>
      <c r="BZ25" s="188">
        <v>4300071.38</v>
      </c>
      <c r="CA25" s="188">
        <v>1573185.1400000001</v>
      </c>
      <c r="CB25" s="188">
        <v>1928791.67</v>
      </c>
      <c r="CC25" s="188">
        <v>5672215.6500000004</v>
      </c>
      <c r="CD25" s="188">
        <v>1297925.2000000002</v>
      </c>
      <c r="CE25" s="188">
        <v>1522697.6800000002</v>
      </c>
      <c r="CF25" s="188">
        <v>1232803.1499999999</v>
      </c>
      <c r="CG25" s="188">
        <v>44053715.5</v>
      </c>
      <c r="CH25" s="188">
        <v>2452448.7800000003</v>
      </c>
      <c r="CI25" s="188">
        <v>4949539.78</v>
      </c>
      <c r="CJ25" s="188">
        <v>1579825.92</v>
      </c>
      <c r="CK25" s="188">
        <v>2269070.04</v>
      </c>
      <c r="CL25" s="188">
        <v>2489138.62</v>
      </c>
      <c r="CM25" s="188">
        <v>2301755.11</v>
      </c>
      <c r="CN25" s="188">
        <v>2895949.21</v>
      </c>
      <c r="CO25" s="188">
        <v>1488702.5</v>
      </c>
      <c r="CP25" s="188">
        <v>2489746.6800000002</v>
      </c>
      <c r="CQ25" s="188">
        <v>1606112.3199999998</v>
      </c>
      <c r="CR25" s="188">
        <v>2637468.9700000002</v>
      </c>
      <c r="CS25" s="188">
        <v>1933470.45</v>
      </c>
      <c r="CT25" s="188">
        <v>17508735.48</v>
      </c>
      <c r="CU25" s="188">
        <v>2302970.5300000003</v>
      </c>
      <c r="CV25" s="188">
        <v>2865883.2700000005</v>
      </c>
      <c r="CW25" s="188">
        <v>2947216.13</v>
      </c>
      <c r="CX25" s="188">
        <v>2405445.8600000003</v>
      </c>
      <c r="CY25" s="188">
        <v>3871226.17</v>
      </c>
      <c r="CZ25" s="188">
        <v>2102019.25</v>
      </c>
      <c r="DA25" s="188">
        <v>1241632.9000000001</v>
      </c>
      <c r="DB25" s="188">
        <v>11451103.440000001</v>
      </c>
      <c r="DC25" s="188">
        <v>12448592.129999999</v>
      </c>
      <c r="DD25" s="188">
        <v>2199784.1</v>
      </c>
      <c r="DE25" s="188">
        <v>2150067.1500000004</v>
      </c>
      <c r="DF25" s="188">
        <v>2545117.9500000002</v>
      </c>
      <c r="DG25" s="188">
        <v>2405395.0099999998</v>
      </c>
      <c r="DH25" s="188">
        <v>2335318.02</v>
      </c>
      <c r="DI25" s="188">
        <v>2553592.9299999997</v>
      </c>
      <c r="DJ25" s="188">
        <v>895068.38</v>
      </c>
      <c r="DK25" s="188">
        <v>33269346.510000005</v>
      </c>
      <c r="DL25" s="188">
        <v>1811243.9599999997</v>
      </c>
      <c r="DM25" s="188">
        <v>2873527.26</v>
      </c>
      <c r="DN25" s="188">
        <v>2109152.04</v>
      </c>
      <c r="DO25" s="188">
        <v>2530566.9700000002</v>
      </c>
      <c r="DP25" s="188">
        <v>2005488.08</v>
      </c>
      <c r="DQ25" s="188">
        <v>3430134.01</v>
      </c>
      <c r="DR25" s="188">
        <v>2074347.79</v>
      </c>
      <c r="DS25" s="188">
        <v>3383261.96</v>
      </c>
      <c r="DT25" s="188">
        <v>18544357.740000002</v>
      </c>
      <c r="DU25" s="188">
        <v>2541122.0199999996</v>
      </c>
      <c r="DV25" s="188">
        <v>5179218.8099999996</v>
      </c>
      <c r="DW25" s="188">
        <v>6325082.6399999997</v>
      </c>
      <c r="DX25" s="188">
        <v>2371978.6800000002</v>
      </c>
      <c r="DY25" s="188">
        <v>3302003.7</v>
      </c>
      <c r="DZ25" s="188">
        <v>2854005.64</v>
      </c>
      <c r="EA25" s="188">
        <v>824124.79999999993</v>
      </c>
      <c r="EB25" s="188">
        <v>1609458.82</v>
      </c>
      <c r="EC25" s="188">
        <v>1597686.26</v>
      </c>
      <c r="ED25" s="188">
        <v>3971899.8000000003</v>
      </c>
      <c r="EE25" s="188">
        <v>9929606.410000002</v>
      </c>
      <c r="EF25" s="188">
        <v>10110945.549999999</v>
      </c>
      <c r="EG25" s="188">
        <v>1639834.09</v>
      </c>
      <c r="EH25" s="188">
        <v>1860246.3</v>
      </c>
      <c r="EI25" s="188">
        <v>1708608.87</v>
      </c>
      <c r="EJ25" s="188">
        <v>2455599.91</v>
      </c>
      <c r="EK25" s="188">
        <v>3665612.06</v>
      </c>
      <c r="EL25" s="188">
        <v>1425141.59</v>
      </c>
      <c r="EM25" s="188">
        <v>1541206.51</v>
      </c>
      <c r="EN25" s="188">
        <v>23878448.090000004</v>
      </c>
      <c r="EO25" s="188">
        <v>1675298.3800000001</v>
      </c>
      <c r="EP25" s="188">
        <v>1346128.33</v>
      </c>
      <c r="EQ25" s="188">
        <v>1615994.5</v>
      </c>
      <c r="ER25" s="188">
        <v>1020461.9000000001</v>
      </c>
      <c r="ES25" s="188">
        <v>1046311.24</v>
      </c>
      <c r="ET25" s="188">
        <v>2877970.89</v>
      </c>
      <c r="EU25" s="188">
        <v>1743876.8699999999</v>
      </c>
      <c r="EV25" s="188">
        <v>1692958.03</v>
      </c>
      <c r="EW25" s="188">
        <v>17882429.43</v>
      </c>
      <c r="EX25" s="188">
        <v>881165.50000000012</v>
      </c>
      <c r="EY25" s="188">
        <v>1561725</v>
      </c>
      <c r="EZ25" s="188">
        <v>2361796.8600000003</v>
      </c>
      <c r="FA25" s="188">
        <v>3584895.53</v>
      </c>
      <c r="FB25" s="188">
        <v>2615137.1799999997</v>
      </c>
      <c r="FC25" s="188">
        <v>3447194.28</v>
      </c>
      <c r="FD25" s="188">
        <v>1850055.1</v>
      </c>
      <c r="FE25" s="188">
        <v>1464754.0699999998</v>
      </c>
      <c r="FF25" s="188">
        <v>1249892.81</v>
      </c>
      <c r="FG25" s="188">
        <v>1182553</v>
      </c>
      <c r="FH25" s="188">
        <v>909944.7</v>
      </c>
      <c r="FI25" s="188">
        <v>10987653.59</v>
      </c>
      <c r="FJ25" s="188">
        <v>1554863.9000000001</v>
      </c>
      <c r="FK25" s="188">
        <v>1656230.49</v>
      </c>
      <c r="FL25" s="188">
        <v>1552145.2200000002</v>
      </c>
      <c r="FM25" s="188">
        <v>2022540.1500000001</v>
      </c>
      <c r="FN25" s="188">
        <v>2118723.41</v>
      </c>
      <c r="FO25" s="188">
        <v>879135.95</v>
      </c>
      <c r="FP25" s="188">
        <v>296625.3</v>
      </c>
      <c r="FQ25" s="188">
        <v>28961649.66</v>
      </c>
      <c r="FR25" s="188">
        <v>1555573.4</v>
      </c>
      <c r="FS25" s="188">
        <v>2484735.12</v>
      </c>
      <c r="FT25" s="188">
        <v>2155839.65</v>
      </c>
      <c r="FU25" s="188">
        <v>3778281.61</v>
      </c>
      <c r="FV25" s="188">
        <v>1585701.35</v>
      </c>
      <c r="FW25" s="188">
        <v>3641384.31</v>
      </c>
      <c r="FX25" s="188">
        <v>2391404.62</v>
      </c>
      <c r="FY25" s="188">
        <v>3060005.03</v>
      </c>
      <c r="FZ25" s="188">
        <v>1652383.2899999998</v>
      </c>
      <c r="GA25" s="188">
        <v>3810744.47</v>
      </c>
      <c r="GB25" s="188">
        <v>1721304.6500000001</v>
      </c>
      <c r="GC25" s="188">
        <v>1405479.73</v>
      </c>
      <c r="GD25" s="188">
        <v>688711.16</v>
      </c>
      <c r="GE25" s="188">
        <v>17513612.52</v>
      </c>
      <c r="GF25" s="188">
        <v>1696252.12</v>
      </c>
      <c r="GG25" s="188">
        <v>1553391.75</v>
      </c>
      <c r="GH25" s="188">
        <v>3255712.79</v>
      </c>
      <c r="GI25" s="188">
        <v>2107136.9900000002</v>
      </c>
      <c r="GJ25" s="188">
        <v>1955151.8399999996</v>
      </c>
      <c r="GK25" s="188">
        <v>1236069.6099999999</v>
      </c>
      <c r="GL25" s="188">
        <v>4137430.1800000006</v>
      </c>
      <c r="GM25" s="188">
        <v>1723435.7</v>
      </c>
      <c r="GN25" s="188">
        <v>831240.32000000007</v>
      </c>
      <c r="GO25" s="188">
        <v>642940.35</v>
      </c>
      <c r="GP25" s="188">
        <v>610621.78999999992</v>
      </c>
      <c r="GQ25" s="188">
        <v>10822414.790000001</v>
      </c>
      <c r="GR25" s="188">
        <v>2997938.7699999996</v>
      </c>
      <c r="GS25" s="188">
        <v>1968114.1</v>
      </c>
      <c r="GT25" s="188">
        <v>3587641.57</v>
      </c>
      <c r="GU25" s="188">
        <v>944213.9</v>
      </c>
      <c r="GV25" s="188">
        <v>2482634.65</v>
      </c>
      <c r="GW25" s="188">
        <v>2558414.14</v>
      </c>
      <c r="GX25" s="188">
        <v>1322761.72</v>
      </c>
      <c r="GY25" s="188">
        <v>8207238.459999999</v>
      </c>
      <c r="GZ25" s="188">
        <v>287534.75</v>
      </c>
      <c r="HA25" s="188">
        <v>694054.24</v>
      </c>
      <c r="HB25" s="188">
        <v>687720.4</v>
      </c>
      <c r="HC25" s="188">
        <v>31682379.339999996</v>
      </c>
      <c r="HD25" s="188">
        <v>3302355.9099999997</v>
      </c>
      <c r="HE25" s="188">
        <v>4075660.52</v>
      </c>
      <c r="HF25" s="188">
        <v>3035285.63</v>
      </c>
      <c r="HG25" s="188">
        <v>2829221.5900000003</v>
      </c>
      <c r="HH25" s="188">
        <v>2772815.44</v>
      </c>
      <c r="HI25" s="188">
        <v>700678.2</v>
      </c>
      <c r="HJ25" s="188">
        <v>13961053.879999997</v>
      </c>
      <c r="HK25" s="188">
        <v>4944264.45</v>
      </c>
      <c r="HL25" s="188">
        <v>6659349.1699999999</v>
      </c>
      <c r="HM25" s="188">
        <v>5241893.25</v>
      </c>
      <c r="HN25" s="188">
        <v>1955923.2599999998</v>
      </c>
      <c r="HO25" s="188">
        <v>5970264.2800000003</v>
      </c>
      <c r="HP25" s="188">
        <v>3150610.9</v>
      </c>
      <c r="HQ25" s="188">
        <v>1487452.26</v>
      </c>
      <c r="HR25" s="188">
        <v>19203726.850000001</v>
      </c>
      <c r="HS25" s="188">
        <v>7340059.7500000009</v>
      </c>
      <c r="HT25" s="188">
        <v>2144406.2000000002</v>
      </c>
      <c r="HU25" s="188">
        <v>1307890.29</v>
      </c>
      <c r="HV25" s="188">
        <v>1575954.41</v>
      </c>
      <c r="HW25" s="188">
        <v>1155368.02</v>
      </c>
      <c r="HX25" s="188">
        <v>2747015.6699999995</v>
      </c>
      <c r="HY25" s="188">
        <v>1445793.5999999999</v>
      </c>
      <c r="HZ25" s="188">
        <v>1190266.78</v>
      </c>
      <c r="IA25" s="188">
        <v>1776963.3300000003</v>
      </c>
      <c r="IB25" s="188">
        <v>1686186.0499999998</v>
      </c>
      <c r="IC25" s="188">
        <v>2136702.8199999998</v>
      </c>
      <c r="ID25" s="188">
        <v>999391.48</v>
      </c>
      <c r="IE25" s="188">
        <v>1826650.42</v>
      </c>
      <c r="IF25" s="188">
        <v>834755.8</v>
      </c>
      <c r="IG25" s="188">
        <v>1010816.46</v>
      </c>
      <c r="IH25" s="188">
        <v>15276959.130000001</v>
      </c>
      <c r="II25" s="188">
        <v>7239901.4100000001</v>
      </c>
      <c r="IJ25" s="188">
        <v>2058052.25</v>
      </c>
      <c r="IK25" s="188">
        <v>3329963.4200000004</v>
      </c>
      <c r="IL25" s="188">
        <v>3347058.9000000004</v>
      </c>
      <c r="IM25" s="188">
        <v>798204.8</v>
      </c>
      <c r="IN25" s="188">
        <v>1955947.6199999999</v>
      </c>
      <c r="IO25" s="188">
        <v>466151</v>
      </c>
      <c r="IP25" s="188">
        <v>1443300.9300000002</v>
      </c>
      <c r="IQ25" s="188">
        <v>735375.32</v>
      </c>
      <c r="IR25" s="188">
        <v>578025.1</v>
      </c>
      <c r="IS25" s="188">
        <v>29966264.07</v>
      </c>
      <c r="IT25" s="188">
        <v>10794275.93</v>
      </c>
      <c r="IU25" s="188">
        <v>3131232.84</v>
      </c>
      <c r="IV25" s="188">
        <v>2186546.2399999998</v>
      </c>
      <c r="IW25" s="188">
        <v>1483835.33</v>
      </c>
      <c r="IX25" s="188">
        <v>702339.5</v>
      </c>
      <c r="IY25" s="188">
        <v>1716165.0999999999</v>
      </c>
      <c r="IZ25" s="188">
        <v>965623.36</v>
      </c>
      <c r="JA25" s="188">
        <v>1193536.43</v>
      </c>
      <c r="JB25" s="188">
        <v>1457879.9</v>
      </c>
      <c r="JC25" s="188">
        <v>1853054.51</v>
      </c>
      <c r="JD25" s="188">
        <v>1645592.08</v>
      </c>
      <c r="JE25" s="188">
        <v>11269283.369999999</v>
      </c>
      <c r="JF25" s="188">
        <v>6817910.6400000006</v>
      </c>
      <c r="JG25" s="188">
        <v>1633559.01</v>
      </c>
      <c r="JH25" s="188">
        <v>1389030.91</v>
      </c>
      <c r="JI25" s="188">
        <v>1161580.2</v>
      </c>
      <c r="JJ25" s="188">
        <v>1343758.4200000002</v>
      </c>
      <c r="JK25" s="188">
        <v>10229930.99</v>
      </c>
      <c r="JL25" s="188">
        <v>1042102.97</v>
      </c>
      <c r="JM25" s="188">
        <v>1856421.5800000003</v>
      </c>
      <c r="JN25" s="188">
        <v>2553061.9499999997</v>
      </c>
      <c r="JO25" s="188">
        <v>1307591.9000000001</v>
      </c>
      <c r="JP25" s="188">
        <v>3266786.75</v>
      </c>
      <c r="JQ25" s="188">
        <v>1238081.8500000001</v>
      </c>
      <c r="JR25" s="188">
        <v>36339299.990000002</v>
      </c>
      <c r="JS25" s="188">
        <v>8941793.1600000001</v>
      </c>
      <c r="JT25" s="188">
        <v>886126.43</v>
      </c>
      <c r="JU25" s="188">
        <v>811489.22</v>
      </c>
      <c r="JV25" s="188">
        <v>2605539.48</v>
      </c>
      <c r="JW25" s="188">
        <v>950494.58000000007</v>
      </c>
      <c r="JX25" s="188">
        <v>4127777.0599999996</v>
      </c>
      <c r="JY25" s="188">
        <v>2387228.7400000002</v>
      </c>
      <c r="JZ25" s="188">
        <v>1169957.83</v>
      </c>
      <c r="KA25" s="188">
        <v>3026896.86</v>
      </c>
      <c r="KB25" s="188">
        <v>1409220.71</v>
      </c>
      <c r="KC25" s="188">
        <v>1472779.1199999999</v>
      </c>
      <c r="KD25" s="188">
        <v>1089375.6200000001</v>
      </c>
      <c r="KE25" s="188">
        <v>192739</v>
      </c>
      <c r="KF25" s="188">
        <v>1317910.68</v>
      </c>
      <c r="KG25" s="188">
        <v>39374</v>
      </c>
      <c r="KH25" s="188">
        <v>29103688.470000003</v>
      </c>
      <c r="KI25" s="188">
        <v>7691480.0199999996</v>
      </c>
      <c r="KJ25" s="188">
        <v>1830385.25</v>
      </c>
      <c r="KK25" s="188">
        <v>2329569.34</v>
      </c>
      <c r="KL25" s="188">
        <v>2074859.8900000001</v>
      </c>
      <c r="KM25" s="188">
        <v>1741341.75</v>
      </c>
      <c r="KN25" s="188">
        <v>5725936.040000001</v>
      </c>
      <c r="KO25" s="188">
        <v>2085946.33</v>
      </c>
      <c r="KP25" s="188">
        <v>2114737.13</v>
      </c>
      <c r="KQ25" s="188">
        <v>9288791.7400000002</v>
      </c>
      <c r="KR25" s="188">
        <v>1780547.7799999998</v>
      </c>
      <c r="KS25" s="188">
        <v>2330217.29</v>
      </c>
      <c r="KT25" s="188">
        <v>3672376.09</v>
      </c>
      <c r="KU25" s="188">
        <v>1741083.82</v>
      </c>
      <c r="KV25" s="188">
        <v>2274565.0099999998</v>
      </c>
      <c r="KW25" s="188">
        <v>11420568.879999999</v>
      </c>
      <c r="KX25" s="188">
        <v>2445669.56</v>
      </c>
      <c r="KY25" s="188">
        <v>16493726.66</v>
      </c>
      <c r="KZ25" s="188">
        <v>1665448.17</v>
      </c>
      <c r="LA25" s="188">
        <v>1433981.77</v>
      </c>
      <c r="LB25" s="188">
        <v>2855069.94</v>
      </c>
      <c r="LC25" s="188">
        <v>3029575.69</v>
      </c>
      <c r="LD25" s="188">
        <v>2092186.2999999998</v>
      </c>
      <c r="LE25" s="188">
        <v>1930461.4600000002</v>
      </c>
      <c r="LF25" s="188">
        <v>1356935.7000000002</v>
      </c>
      <c r="LG25" s="188">
        <v>33349181.59</v>
      </c>
      <c r="LH25" s="188">
        <v>6643071.2000000002</v>
      </c>
      <c r="LI25" s="188">
        <v>12616420.18</v>
      </c>
      <c r="LJ25" s="188">
        <v>11501747.020000001</v>
      </c>
      <c r="LK25" s="188">
        <v>2283769.2400000002</v>
      </c>
      <c r="LL25" s="188">
        <v>1707193.6</v>
      </c>
      <c r="LM25" s="188">
        <v>671561.53</v>
      </c>
      <c r="LN25" s="188">
        <v>3047468.42</v>
      </c>
      <c r="LO25" s="188">
        <v>1336091.5599999998</v>
      </c>
      <c r="LP25" s="188">
        <v>3068720.67</v>
      </c>
      <c r="LQ25" s="188">
        <v>911129.48</v>
      </c>
      <c r="LR25" s="188">
        <v>10366832.219999999</v>
      </c>
      <c r="LS25" s="188">
        <v>1858676.7</v>
      </c>
      <c r="LT25" s="188">
        <v>1369816.5</v>
      </c>
      <c r="LU25" s="188">
        <v>54818178.719999999</v>
      </c>
      <c r="LV25" s="188">
        <v>15602085.559999999</v>
      </c>
      <c r="LW25" s="188">
        <v>22522223.66</v>
      </c>
      <c r="LX25" s="188">
        <v>8809190.8999999985</v>
      </c>
      <c r="LY25" s="188">
        <v>4005648.26</v>
      </c>
      <c r="LZ25" s="188">
        <v>3672095.9</v>
      </c>
      <c r="MA25" s="188">
        <v>2504126.41</v>
      </c>
      <c r="MB25" s="188">
        <v>2124955.08</v>
      </c>
      <c r="MC25" s="188">
        <v>2584355.1</v>
      </c>
      <c r="MD25" s="188">
        <v>2367990.77</v>
      </c>
      <c r="ME25" s="188">
        <v>6166209.2400000002</v>
      </c>
      <c r="MF25" s="188">
        <v>1671133.04</v>
      </c>
      <c r="MG25" s="188">
        <v>31259690.900000002</v>
      </c>
      <c r="MH25" s="188">
        <v>2463663.2199999997</v>
      </c>
      <c r="MI25" s="188">
        <v>1047106.1500000001</v>
      </c>
      <c r="MJ25" s="188">
        <v>1164635.6499999999</v>
      </c>
      <c r="MK25" s="188">
        <v>1205372.81</v>
      </c>
      <c r="ML25" s="188">
        <v>2856238.3</v>
      </c>
      <c r="MM25" s="188">
        <v>1440745.65</v>
      </c>
      <c r="MN25" s="188">
        <v>1636606.4</v>
      </c>
      <c r="MO25" s="188">
        <v>2270370.5099999998</v>
      </c>
      <c r="MP25" s="188">
        <v>1211116.94</v>
      </c>
      <c r="MQ25" s="188">
        <v>1529638.85</v>
      </c>
      <c r="MR25" s="188">
        <v>904539.94000000006</v>
      </c>
      <c r="MS25" s="188">
        <v>18868846.509999998</v>
      </c>
      <c r="MT25" s="188">
        <v>2476600.6500000004</v>
      </c>
      <c r="MU25" s="188">
        <v>1142461.7</v>
      </c>
      <c r="MV25" s="188">
        <v>3276949.2100000004</v>
      </c>
      <c r="MW25" s="188">
        <v>2732274.28</v>
      </c>
      <c r="MX25" s="188">
        <v>920066.04</v>
      </c>
      <c r="MY25" s="188">
        <v>1776211.48</v>
      </c>
      <c r="MZ25" s="188">
        <v>3188308.77</v>
      </c>
      <c r="NA25" s="188">
        <v>2048931.77</v>
      </c>
      <c r="NB25" s="188">
        <v>916656.70000000007</v>
      </c>
      <c r="NC25" s="188">
        <v>681787.33</v>
      </c>
      <c r="ND25" s="188">
        <v>34794610.689999998</v>
      </c>
      <c r="NE25" s="188">
        <v>4689464.1500000004</v>
      </c>
      <c r="NF25" s="188">
        <v>3559563.2</v>
      </c>
      <c r="NG25" s="188">
        <v>73160534.140000001</v>
      </c>
      <c r="NH25" s="188">
        <v>4145740.9699999997</v>
      </c>
      <c r="NI25" s="188">
        <v>5103780.3899999997</v>
      </c>
      <c r="NJ25" s="188">
        <v>8085833.8700000001</v>
      </c>
      <c r="NK25" s="188">
        <v>11213104.780000001</v>
      </c>
      <c r="NL25" s="188">
        <v>623127.9</v>
      </c>
      <c r="NM25" s="188">
        <v>1637840.18</v>
      </c>
      <c r="NN25" s="188">
        <v>3135266.54</v>
      </c>
      <c r="NO25" s="188">
        <v>2061290.6</v>
      </c>
      <c r="NP25" s="188">
        <v>8948669.9399999995</v>
      </c>
      <c r="NQ25" s="188">
        <v>1090822.75</v>
      </c>
      <c r="NR25" s="188">
        <v>1355462.83</v>
      </c>
      <c r="NS25" s="188">
        <v>1297380.22</v>
      </c>
      <c r="NT25" s="188">
        <v>1292485.0999999999</v>
      </c>
      <c r="NU25" s="188">
        <v>366672.52</v>
      </c>
      <c r="NV25" s="188">
        <v>912854.12</v>
      </c>
      <c r="NW25" s="188">
        <v>16439932.48</v>
      </c>
      <c r="NX25" s="188">
        <v>4672576.84</v>
      </c>
      <c r="NY25" s="188">
        <v>1912856.4400000002</v>
      </c>
      <c r="NZ25" s="188">
        <v>534289.55000000005</v>
      </c>
      <c r="OA25" s="188">
        <v>1659819.06</v>
      </c>
      <c r="OB25" s="188">
        <v>2395261.5500000003</v>
      </c>
      <c r="OC25" s="188">
        <v>1311516.77</v>
      </c>
      <c r="OD25" s="188">
        <v>20335530.580000002</v>
      </c>
      <c r="OE25" s="188">
        <v>7836904.0099999998</v>
      </c>
      <c r="OF25" s="188">
        <v>2807077.86</v>
      </c>
      <c r="OG25" s="188">
        <v>5818009.3300000001</v>
      </c>
      <c r="OH25" s="188">
        <v>1910830.4100000001</v>
      </c>
      <c r="OI25" s="188">
        <v>2660783.6</v>
      </c>
      <c r="OJ25" s="188">
        <v>1648015.2000000002</v>
      </c>
      <c r="OK25" s="188">
        <v>916628.92999999993</v>
      </c>
      <c r="OL25" s="188">
        <v>1182232.9700000002</v>
      </c>
      <c r="OM25" s="188">
        <v>19884930.41</v>
      </c>
      <c r="ON25" s="188">
        <v>6219764.9199999999</v>
      </c>
      <c r="OO25" s="188">
        <v>12159462.539999999</v>
      </c>
      <c r="OP25" s="188">
        <v>2885912.23</v>
      </c>
      <c r="OQ25" s="188">
        <v>2807098.41</v>
      </c>
      <c r="OR25" s="188">
        <v>2359503.0700000003</v>
      </c>
      <c r="OS25" s="188">
        <v>12635182.16</v>
      </c>
      <c r="OT25" s="188">
        <v>1366352.92</v>
      </c>
      <c r="OU25" s="188">
        <v>1505931.85</v>
      </c>
      <c r="OV25" s="188">
        <v>2371451.2400000002</v>
      </c>
      <c r="OW25" s="188">
        <v>2420716.4</v>
      </c>
      <c r="OX25" s="188">
        <v>4341597.5999999996</v>
      </c>
      <c r="OY25" s="188">
        <v>1800402.4700000002</v>
      </c>
      <c r="OZ25" s="188">
        <v>729621</v>
      </c>
      <c r="PA25" s="188">
        <v>1187337.6200000001</v>
      </c>
      <c r="PB25" s="188">
        <v>14250427.779999999</v>
      </c>
      <c r="PC25" s="188">
        <v>1237425.81</v>
      </c>
      <c r="PD25" s="188">
        <v>3557057.0900000003</v>
      </c>
      <c r="PE25" s="188">
        <v>1079144.19</v>
      </c>
      <c r="PF25" s="188">
        <v>3340591.19</v>
      </c>
      <c r="PG25" s="188">
        <v>4372916.2200000007</v>
      </c>
      <c r="PH25" s="188">
        <v>1341086.8799999999</v>
      </c>
      <c r="PI25" s="188">
        <v>1451501.48</v>
      </c>
      <c r="PJ25" s="188">
        <v>1775523.8800000001</v>
      </c>
      <c r="PK25" s="188">
        <v>1775844.11</v>
      </c>
      <c r="PL25" s="188">
        <v>1864959.4000000001</v>
      </c>
      <c r="PM25" s="188">
        <v>2456346.41</v>
      </c>
      <c r="PN25" s="188">
        <v>1234876.8799999999</v>
      </c>
      <c r="PO25" s="188">
        <v>4824381.83</v>
      </c>
      <c r="PP25" s="188">
        <v>669069.88</v>
      </c>
      <c r="PQ25" s="188">
        <v>465908.71</v>
      </c>
      <c r="PR25" s="188">
        <v>431422.05</v>
      </c>
      <c r="PS25" s="188">
        <v>460594.43</v>
      </c>
      <c r="PT25" s="188">
        <v>37875114.400000006</v>
      </c>
      <c r="PU25" s="188">
        <v>751154</v>
      </c>
      <c r="PV25" s="188">
        <v>550722.80000000005</v>
      </c>
      <c r="PW25" s="188">
        <v>2779916.8499999996</v>
      </c>
      <c r="PX25" s="188">
        <v>6920341.4700000007</v>
      </c>
      <c r="PY25" s="188">
        <v>2768521.84</v>
      </c>
      <c r="PZ25" s="188">
        <v>4192092.1999999997</v>
      </c>
      <c r="QA25" s="188">
        <v>1369135.4200000002</v>
      </c>
      <c r="QB25" s="188">
        <v>2812767.5799999996</v>
      </c>
      <c r="QC25" s="188">
        <v>865367.73</v>
      </c>
      <c r="QD25" s="188">
        <v>3714191.57</v>
      </c>
      <c r="QE25" s="188">
        <v>586592.89</v>
      </c>
      <c r="QF25" s="188">
        <v>1364305.4</v>
      </c>
      <c r="QG25" s="188">
        <v>2610998.21</v>
      </c>
      <c r="QH25" s="188">
        <v>2166720.56</v>
      </c>
      <c r="QI25" s="188">
        <v>2677802.7600000002</v>
      </c>
      <c r="QJ25" s="188">
        <v>823379.17</v>
      </c>
      <c r="QK25" s="188">
        <v>663290.97</v>
      </c>
      <c r="QL25" s="188">
        <v>1331600.74</v>
      </c>
      <c r="QM25" s="188">
        <v>3961584.6100000003</v>
      </c>
      <c r="QN25" s="188">
        <v>4654136.790000001</v>
      </c>
      <c r="QO25" s="188">
        <v>1385150.0000000002</v>
      </c>
      <c r="QP25" s="188">
        <v>933223.27</v>
      </c>
      <c r="QQ25" s="188">
        <v>402062.9</v>
      </c>
      <c r="QR25" s="188">
        <v>393526.60000000003</v>
      </c>
      <c r="QS25" s="188">
        <v>512909.55</v>
      </c>
      <c r="QT25" s="188">
        <v>21669221.060000002</v>
      </c>
      <c r="QU25" s="188">
        <v>654303.1</v>
      </c>
      <c r="QV25" s="188">
        <v>896637.2</v>
      </c>
      <c r="QW25" s="188">
        <v>617915.26</v>
      </c>
      <c r="QX25" s="188">
        <v>688530.82000000007</v>
      </c>
      <c r="QY25" s="188">
        <v>997062.24</v>
      </c>
      <c r="QZ25" s="188">
        <v>583243.87</v>
      </c>
      <c r="RA25" s="188">
        <v>824872.72</v>
      </c>
      <c r="RB25" s="188">
        <v>848348.3</v>
      </c>
      <c r="RC25" s="188">
        <v>307754</v>
      </c>
      <c r="RD25" s="188">
        <v>450527.26</v>
      </c>
      <c r="RE25" s="188">
        <v>265318</v>
      </c>
      <c r="RF25" s="188">
        <v>324908.5</v>
      </c>
      <c r="RG25" s="188">
        <v>30130284.920000002</v>
      </c>
      <c r="RH25" s="188">
        <v>3601850.06</v>
      </c>
      <c r="RI25" s="188">
        <v>382125.8</v>
      </c>
      <c r="RJ25" s="188">
        <v>2151967.0300000003</v>
      </c>
      <c r="RK25" s="188">
        <v>524892.9</v>
      </c>
      <c r="RL25" s="188">
        <v>1984674.31</v>
      </c>
      <c r="RM25" s="188">
        <v>783630.2</v>
      </c>
      <c r="RN25" s="188">
        <v>1573234.0899999999</v>
      </c>
      <c r="RO25" s="188">
        <v>1787057.45</v>
      </c>
      <c r="RP25" s="188">
        <v>1664584.2</v>
      </c>
      <c r="RQ25" s="188">
        <v>1307159.6499999999</v>
      </c>
      <c r="RR25" s="188">
        <v>1686697.3499999999</v>
      </c>
      <c r="RS25" s="188">
        <v>1045585.4000000001</v>
      </c>
      <c r="RT25" s="188">
        <v>1641637.6199999999</v>
      </c>
      <c r="RU25" s="188">
        <v>270186.48</v>
      </c>
      <c r="RV25" s="188">
        <v>1449212.82</v>
      </c>
      <c r="RW25" s="188">
        <v>1725073.62</v>
      </c>
      <c r="RX25" s="188">
        <v>153386.37</v>
      </c>
      <c r="RY25" s="188">
        <v>210457.8</v>
      </c>
      <c r="RZ25" s="188">
        <v>206194.76</v>
      </c>
      <c r="SA25" s="188">
        <v>14095930.960000001</v>
      </c>
      <c r="SB25" s="188">
        <v>1304352.1700000002</v>
      </c>
      <c r="SC25" s="188">
        <v>1579981.8</v>
      </c>
      <c r="SD25" s="188">
        <v>1621397.37</v>
      </c>
      <c r="SE25" s="188">
        <v>1111626.02</v>
      </c>
      <c r="SF25" s="188">
        <v>1690271.91</v>
      </c>
      <c r="SG25" s="188">
        <v>2478954.87</v>
      </c>
      <c r="SH25" s="188">
        <v>2594051.86</v>
      </c>
      <c r="SI25" s="188">
        <v>1488884.5499999998</v>
      </c>
      <c r="SJ25" s="188">
        <v>1614294.63</v>
      </c>
      <c r="SK25" s="188">
        <v>4369217.3999999994</v>
      </c>
      <c r="SL25" s="188">
        <v>357488</v>
      </c>
      <c r="SM25" s="188">
        <v>6271114.9200000009</v>
      </c>
      <c r="SN25" s="188">
        <v>1327905.6300000001</v>
      </c>
      <c r="SO25" s="188">
        <v>1766695.0899999999</v>
      </c>
      <c r="SP25" s="188">
        <v>2600957.77</v>
      </c>
      <c r="SQ25" s="188">
        <v>1702356.99</v>
      </c>
      <c r="SR25" s="188">
        <v>1270172.29</v>
      </c>
      <c r="SS25" s="188">
        <v>1400451.21</v>
      </c>
      <c r="ST25" s="188">
        <v>709071.91</v>
      </c>
      <c r="SU25" s="188">
        <v>15261080.770000001</v>
      </c>
      <c r="SV25" s="188">
        <v>1062839.1000000001</v>
      </c>
      <c r="SW25" s="188">
        <v>2546748.3199999998</v>
      </c>
      <c r="SX25" s="188">
        <v>1290646.72</v>
      </c>
      <c r="SY25" s="188">
        <v>1653841.3</v>
      </c>
      <c r="SZ25" s="188">
        <v>904081.20000000007</v>
      </c>
      <c r="TA25" s="188">
        <v>838549.14999999991</v>
      </c>
      <c r="TB25" s="188">
        <v>3484764.4799999995</v>
      </c>
      <c r="TC25" s="188">
        <v>1008676.1</v>
      </c>
      <c r="TD25" s="188">
        <v>1251427.28</v>
      </c>
      <c r="TE25" s="188">
        <v>1704138.0799999998</v>
      </c>
      <c r="TF25" s="188">
        <v>2380508.4699999997</v>
      </c>
      <c r="TG25" s="188">
        <v>1115567.3500000001</v>
      </c>
      <c r="TH25" s="188">
        <v>687729.82000000007</v>
      </c>
      <c r="TI25" s="188">
        <v>36033705.119999997</v>
      </c>
      <c r="TJ25" s="188">
        <v>1457629.48</v>
      </c>
      <c r="TK25" s="188">
        <v>1302833.77</v>
      </c>
      <c r="TL25" s="188">
        <v>2854906.0100000002</v>
      </c>
      <c r="TM25" s="188">
        <v>3217765.1500000004</v>
      </c>
      <c r="TN25" s="188">
        <v>2505368.79</v>
      </c>
      <c r="TO25" s="188">
        <v>929479.28999999992</v>
      </c>
      <c r="TP25" s="188">
        <v>5920595.0000000009</v>
      </c>
      <c r="TQ25" s="188">
        <v>1953733.38</v>
      </c>
      <c r="TR25" s="188">
        <v>2900759.6899999995</v>
      </c>
      <c r="TS25" s="188">
        <v>2928438.69</v>
      </c>
      <c r="TT25" s="188">
        <v>1954462.57</v>
      </c>
      <c r="TU25" s="188">
        <v>977605.57000000007</v>
      </c>
      <c r="TV25" s="188">
        <v>1794425.3699999999</v>
      </c>
      <c r="TW25" s="188">
        <v>1279844.8799999999</v>
      </c>
      <c r="TX25" s="188">
        <v>1430860.27</v>
      </c>
      <c r="TY25" s="188">
        <v>6683952.7699999996</v>
      </c>
      <c r="TZ25" s="188">
        <v>1346168.33</v>
      </c>
      <c r="UA25" s="188">
        <v>14319298.5</v>
      </c>
      <c r="UB25" s="188">
        <v>3810813.72</v>
      </c>
      <c r="UC25" s="188">
        <v>1324904.6700000002</v>
      </c>
      <c r="UD25" s="188">
        <v>1521939.8399999999</v>
      </c>
      <c r="UE25" s="188">
        <v>7799849.8099999996</v>
      </c>
      <c r="UF25" s="188">
        <v>867282</v>
      </c>
      <c r="UG25" s="188">
        <v>657057.25</v>
      </c>
      <c r="UH25" s="188">
        <v>910628.9</v>
      </c>
      <c r="UI25" s="188">
        <v>895163.5</v>
      </c>
      <c r="UJ25" s="188">
        <v>8306890.5199999996</v>
      </c>
      <c r="UK25" s="188">
        <v>2182483.08</v>
      </c>
      <c r="UL25" s="188">
        <v>1604507.66</v>
      </c>
      <c r="UM25" s="188">
        <v>2585230.6</v>
      </c>
      <c r="UN25" s="188">
        <v>1849641</v>
      </c>
      <c r="UO25" s="188">
        <v>1311250.78</v>
      </c>
      <c r="UP25" s="188">
        <v>36443207.149999999</v>
      </c>
      <c r="UQ25" s="188">
        <v>1846130.7399999998</v>
      </c>
      <c r="UR25" s="188">
        <v>2124468.42</v>
      </c>
      <c r="US25" s="188">
        <v>6576096.7299999995</v>
      </c>
      <c r="UT25" s="188">
        <v>598250.56999999995</v>
      </c>
      <c r="UU25" s="188">
        <v>1804604.01</v>
      </c>
      <c r="UV25" s="188">
        <v>3886736.13</v>
      </c>
      <c r="UW25" s="188">
        <v>1597576.1800000002</v>
      </c>
      <c r="UX25" s="188">
        <v>1440325.17</v>
      </c>
      <c r="UY25" s="188">
        <v>1704686.32</v>
      </c>
      <c r="UZ25" s="188">
        <v>1841280.35</v>
      </c>
      <c r="VA25" s="188">
        <v>3124134.04</v>
      </c>
      <c r="VB25" s="188">
        <v>2812233.44</v>
      </c>
      <c r="VC25" s="188">
        <v>2797387.5400000005</v>
      </c>
      <c r="VD25" s="188">
        <v>1054559.54</v>
      </c>
      <c r="VE25" s="188">
        <v>1084366.1200000001</v>
      </c>
      <c r="VF25" s="188">
        <v>867468.52</v>
      </c>
      <c r="VG25" s="188">
        <v>1054916.96</v>
      </c>
      <c r="VH25" s="188">
        <v>4693019.6500000004</v>
      </c>
      <c r="VI25" s="188">
        <v>562155.80000000005</v>
      </c>
      <c r="VJ25" s="188">
        <v>664238.89</v>
      </c>
      <c r="VK25" s="188">
        <v>659096.39999999991</v>
      </c>
      <c r="VL25" s="188">
        <v>17333805.879999999</v>
      </c>
      <c r="VM25" s="188">
        <v>1978119.6099999999</v>
      </c>
      <c r="VN25" s="188">
        <v>1540077.98</v>
      </c>
      <c r="VO25" s="188">
        <v>2779574.3999999994</v>
      </c>
      <c r="VP25" s="188">
        <v>3169519.73</v>
      </c>
      <c r="VQ25" s="188">
        <v>2462270.7200000002</v>
      </c>
      <c r="VR25" s="188">
        <v>2513159.2399999998</v>
      </c>
      <c r="VS25" s="188">
        <v>1778590.1099999999</v>
      </c>
      <c r="VT25" s="188">
        <v>1574859.31</v>
      </c>
      <c r="VU25" s="188">
        <v>6632933.4799999995</v>
      </c>
      <c r="VV25" s="188">
        <v>1744204.9600000002</v>
      </c>
      <c r="VW25" s="188">
        <v>2725850.8300000005</v>
      </c>
      <c r="VX25" s="188">
        <v>2592652.48</v>
      </c>
      <c r="VY25" s="188">
        <v>1300527.8199999998</v>
      </c>
      <c r="VZ25" s="188">
        <v>1333800.4100000001</v>
      </c>
      <c r="WA25" s="188">
        <v>50610865.270000003</v>
      </c>
      <c r="WB25" s="188">
        <v>3565096.0599999996</v>
      </c>
      <c r="WC25" s="188">
        <v>2426460.88</v>
      </c>
      <c r="WD25" s="188">
        <v>1569870.54</v>
      </c>
      <c r="WE25" s="188">
        <v>1274798.67</v>
      </c>
      <c r="WF25" s="188">
        <v>2656937.4299999997</v>
      </c>
      <c r="WG25" s="188">
        <v>3169648.9299999997</v>
      </c>
      <c r="WH25" s="188">
        <v>3964300.9699999997</v>
      </c>
      <c r="WI25" s="188">
        <v>2096394.23</v>
      </c>
      <c r="WJ25" s="188">
        <v>2841594.96</v>
      </c>
      <c r="WK25" s="188">
        <v>2048330.6300000001</v>
      </c>
      <c r="WL25" s="188">
        <v>3913500.7199999997</v>
      </c>
      <c r="WM25" s="188">
        <v>2659278.2800000003</v>
      </c>
      <c r="WN25" s="188">
        <v>3260122.71</v>
      </c>
      <c r="WO25" s="188">
        <v>4516240.1100000003</v>
      </c>
      <c r="WP25" s="188">
        <v>557865.5</v>
      </c>
      <c r="WQ25" s="188">
        <v>2847726.83</v>
      </c>
      <c r="WR25" s="188">
        <v>1809225.15</v>
      </c>
      <c r="WS25" s="188">
        <v>1672114.78</v>
      </c>
      <c r="WT25" s="188">
        <v>4153485.0900000003</v>
      </c>
      <c r="WU25" s="188">
        <v>21011638.079999998</v>
      </c>
      <c r="WV25" s="188">
        <v>2253885.09</v>
      </c>
      <c r="WW25" s="188">
        <v>1578685.65</v>
      </c>
      <c r="WX25" s="188">
        <v>390550</v>
      </c>
      <c r="WY25" s="188">
        <v>1265668.19</v>
      </c>
      <c r="WZ25" s="188">
        <v>1186585.5099999998</v>
      </c>
      <c r="XA25" s="188">
        <v>1264169.3500000001</v>
      </c>
      <c r="XB25" s="188">
        <v>1664861.5500000003</v>
      </c>
      <c r="XC25" s="188">
        <v>5383488.2000000002</v>
      </c>
      <c r="XD25" s="188">
        <v>799784.87</v>
      </c>
      <c r="XE25" s="188">
        <v>210066</v>
      </c>
      <c r="XF25" s="188">
        <v>582070.4</v>
      </c>
      <c r="XG25" s="188">
        <v>553919</v>
      </c>
      <c r="XH25" s="188">
        <v>26617662.889999997</v>
      </c>
      <c r="XI25" s="188">
        <v>3002144.58</v>
      </c>
      <c r="XJ25" s="188">
        <v>3877107.73</v>
      </c>
      <c r="XK25" s="188">
        <v>11476789.830000002</v>
      </c>
      <c r="XL25" s="188">
        <v>2709679.4699999997</v>
      </c>
      <c r="XM25" s="188">
        <v>2720916.67</v>
      </c>
      <c r="XN25" s="188">
        <v>5707547.0999999996</v>
      </c>
      <c r="XO25" s="188">
        <v>2772703.85</v>
      </c>
      <c r="XP25" s="188">
        <v>2564150.5099999998</v>
      </c>
      <c r="XQ25" s="188">
        <v>5421605.3400000008</v>
      </c>
      <c r="XR25" s="188">
        <v>3857611.71</v>
      </c>
      <c r="XS25" s="188">
        <v>1828183.74</v>
      </c>
      <c r="XT25" s="188">
        <v>2603162.2000000002</v>
      </c>
      <c r="XU25" s="188">
        <v>1921253.7799999998</v>
      </c>
      <c r="XV25" s="188">
        <v>1970251.24</v>
      </c>
      <c r="XW25" s="188">
        <v>1475306.75</v>
      </c>
      <c r="XX25" s="188">
        <v>1426228.5999999999</v>
      </c>
      <c r="XY25" s="188">
        <v>1647449.3</v>
      </c>
      <c r="XZ25" s="188">
        <v>1828537.07</v>
      </c>
      <c r="YA25" s="188">
        <v>1560355.19</v>
      </c>
      <c r="YB25" s="188">
        <v>1213351.73</v>
      </c>
      <c r="YC25" s="188">
        <v>1189828.08</v>
      </c>
      <c r="YD25" s="188">
        <v>840642.2</v>
      </c>
      <c r="YE25" s="188">
        <v>29431864.100000005</v>
      </c>
      <c r="YF25" s="188">
        <v>1800170.1199999999</v>
      </c>
      <c r="YG25" s="188">
        <v>3077653.5900000003</v>
      </c>
      <c r="YH25" s="188">
        <v>2008697.75</v>
      </c>
      <c r="YI25" s="188">
        <v>5388759.5600000005</v>
      </c>
      <c r="YJ25" s="188">
        <v>2387917.2999999998</v>
      </c>
      <c r="YK25" s="188">
        <v>3391526.49</v>
      </c>
      <c r="YL25" s="188">
        <v>1466143.1</v>
      </c>
      <c r="YM25" s="188">
        <v>4623137.05</v>
      </c>
      <c r="YN25" s="188">
        <v>4584243.07</v>
      </c>
      <c r="YO25" s="188">
        <v>3224922.66</v>
      </c>
      <c r="YP25" s="188">
        <v>2573092.5</v>
      </c>
      <c r="YQ25" s="188">
        <v>1255083.67</v>
      </c>
      <c r="YR25" s="188">
        <v>1284381</v>
      </c>
      <c r="YS25" s="188">
        <v>842377.63</v>
      </c>
      <c r="YT25" s="188">
        <v>890859.49</v>
      </c>
      <c r="YU25" s="188">
        <v>589694.28</v>
      </c>
      <c r="YV25" s="188">
        <v>22874488.310000002</v>
      </c>
      <c r="YW25" s="188">
        <v>3158122.4</v>
      </c>
      <c r="YX25" s="188">
        <v>3889468.84</v>
      </c>
      <c r="YY25" s="188">
        <v>1959329.46</v>
      </c>
      <c r="YZ25" s="188">
        <v>3766877.32</v>
      </c>
      <c r="ZA25" s="188">
        <v>1690808.3</v>
      </c>
      <c r="ZB25" s="188">
        <v>2379985.88</v>
      </c>
      <c r="ZC25" s="188">
        <v>13133281.859999999</v>
      </c>
      <c r="ZD25" s="188">
        <v>1745608.5000000002</v>
      </c>
      <c r="ZE25" s="188">
        <v>2906412.88</v>
      </c>
      <c r="ZF25" s="188">
        <v>2356855.6800000002</v>
      </c>
      <c r="ZG25" s="188">
        <v>2069901.7999999998</v>
      </c>
      <c r="ZH25" s="188">
        <v>2073249.21</v>
      </c>
      <c r="ZI25" s="188">
        <v>1631354.4200000002</v>
      </c>
      <c r="ZJ25" s="188">
        <v>1572210.49</v>
      </c>
      <c r="ZK25" s="188">
        <v>5966535.6899999995</v>
      </c>
      <c r="ZL25" s="188">
        <v>31845989.539999999</v>
      </c>
      <c r="ZM25" s="188">
        <v>2358474.48</v>
      </c>
      <c r="ZN25" s="188">
        <v>3286062.66</v>
      </c>
      <c r="ZO25" s="188">
        <v>5710325.1999999993</v>
      </c>
      <c r="ZP25" s="188">
        <v>3591353.9799999995</v>
      </c>
      <c r="ZQ25" s="188">
        <v>2303058.64</v>
      </c>
      <c r="ZR25" s="188">
        <v>3389988.71</v>
      </c>
      <c r="ZS25" s="188">
        <v>4504449.8499999996</v>
      </c>
      <c r="ZT25" s="188">
        <v>4397649.6099999994</v>
      </c>
      <c r="ZU25" s="188">
        <v>5161831.7699999996</v>
      </c>
      <c r="ZV25" s="188">
        <v>1384342</v>
      </c>
      <c r="ZW25" s="188">
        <v>1723442.22</v>
      </c>
      <c r="ZX25" s="188">
        <v>1321559.4499999997</v>
      </c>
      <c r="ZY25" s="188">
        <v>1937897.13</v>
      </c>
      <c r="ZZ25" s="188">
        <v>1834026.85</v>
      </c>
      <c r="AAA25" s="188">
        <v>1725248.5699999998</v>
      </c>
      <c r="AAB25" s="188">
        <v>1356271.2999999998</v>
      </c>
      <c r="AAC25" s="188">
        <v>1324635.44</v>
      </c>
      <c r="AAD25" s="188">
        <v>1187307.5599999998</v>
      </c>
      <c r="AAE25" s="188">
        <v>1567116.22</v>
      </c>
      <c r="AAF25" s="188">
        <v>1153104.92</v>
      </c>
      <c r="AAG25" s="188">
        <v>949793.60000000009</v>
      </c>
      <c r="AAH25" s="188">
        <v>10360502.9</v>
      </c>
      <c r="AAI25" s="188">
        <v>2695120.18</v>
      </c>
      <c r="AAJ25" s="188">
        <v>2787875.77</v>
      </c>
      <c r="AAK25" s="188">
        <v>2991010.39</v>
      </c>
      <c r="AAL25" s="188">
        <v>2255243.71</v>
      </c>
      <c r="AAM25" s="188">
        <v>2051673.5899999999</v>
      </c>
      <c r="AAN25" s="188">
        <v>2403044.27</v>
      </c>
      <c r="AAO25" s="188">
        <v>54576850.68</v>
      </c>
      <c r="AAP25" s="188">
        <v>2951027.24</v>
      </c>
      <c r="AAQ25" s="188">
        <v>879900.13</v>
      </c>
      <c r="AAR25" s="188">
        <v>2741426.37</v>
      </c>
      <c r="AAS25" s="188">
        <v>3671542.2199999997</v>
      </c>
      <c r="AAT25" s="188">
        <v>1687038.32</v>
      </c>
      <c r="AAU25" s="188">
        <v>2549491.9499999997</v>
      </c>
      <c r="AAV25" s="188">
        <v>1979600.7999999998</v>
      </c>
      <c r="AAW25" s="188">
        <v>5124469.67</v>
      </c>
      <c r="AAX25" s="188">
        <v>2040950.15</v>
      </c>
      <c r="AAY25" s="188">
        <v>4801556.54</v>
      </c>
      <c r="AAZ25" s="188">
        <v>7403903.1500000004</v>
      </c>
      <c r="ABA25" s="188">
        <v>3896168.6399999997</v>
      </c>
      <c r="ABB25" s="188">
        <v>1132358.92</v>
      </c>
      <c r="ABC25" s="188">
        <v>1573844.8000000003</v>
      </c>
      <c r="ABD25" s="188">
        <v>2267220.2599999998</v>
      </c>
      <c r="ABE25" s="188">
        <v>1073102.3500000001</v>
      </c>
      <c r="ABF25" s="188">
        <v>1822436.39</v>
      </c>
      <c r="ABG25" s="188">
        <v>1411330.1800000002</v>
      </c>
      <c r="ABH25" s="188">
        <v>13478572.139999999</v>
      </c>
      <c r="ABI25" s="188">
        <v>10079851.209999999</v>
      </c>
      <c r="ABJ25" s="188">
        <v>992140.82</v>
      </c>
      <c r="ABK25" s="188">
        <v>691196.4</v>
      </c>
      <c r="ABL25" s="188">
        <v>1179311.3600000001</v>
      </c>
      <c r="ABM25" s="188">
        <v>1131090.97</v>
      </c>
      <c r="ABN25" s="188">
        <v>1050369.49</v>
      </c>
      <c r="ABO25" s="188">
        <v>19417847.630000003</v>
      </c>
      <c r="ABP25" s="188">
        <v>1817562.73</v>
      </c>
      <c r="ABQ25" s="188">
        <v>1114877.7</v>
      </c>
      <c r="ABR25" s="188">
        <v>2706968.8</v>
      </c>
      <c r="ABS25" s="188">
        <v>2618775.62</v>
      </c>
      <c r="ABT25" s="188">
        <v>1869616.68</v>
      </c>
      <c r="ABU25" s="188">
        <v>1623335.27</v>
      </c>
      <c r="ABV25" s="188">
        <v>2454235.8100000005</v>
      </c>
      <c r="ABW25" s="188">
        <v>751674.19</v>
      </c>
      <c r="ABX25" s="188">
        <v>25871631.239999998</v>
      </c>
      <c r="ABY25" s="188">
        <v>1183496.77</v>
      </c>
      <c r="ABZ25" s="188">
        <v>3387559.61</v>
      </c>
      <c r="ACA25" s="188">
        <v>1670556.04</v>
      </c>
      <c r="ACB25" s="188">
        <v>1193037.2999999998</v>
      </c>
      <c r="ACC25" s="188">
        <v>3749560.9800000004</v>
      </c>
      <c r="ACD25" s="188">
        <v>1379995.33</v>
      </c>
      <c r="ACE25" s="188">
        <v>2345643.9900000002</v>
      </c>
      <c r="ACF25" s="188">
        <v>1348609.1800000002</v>
      </c>
      <c r="ACG25" s="188">
        <v>2311330.92</v>
      </c>
      <c r="ACH25" s="188">
        <v>1855262.4100000001</v>
      </c>
      <c r="ACI25" s="188">
        <v>31886236.109999996</v>
      </c>
      <c r="ACJ25" s="188">
        <v>1916968.19</v>
      </c>
      <c r="ACK25" s="188">
        <v>2342094.3100000005</v>
      </c>
      <c r="ACL25" s="188">
        <v>3169979.4400000004</v>
      </c>
      <c r="ACM25" s="188">
        <v>1494991.58</v>
      </c>
      <c r="ACN25" s="188">
        <v>2090487.5</v>
      </c>
      <c r="ACO25" s="188">
        <v>2571843.6999999997</v>
      </c>
      <c r="ACP25" s="188">
        <v>7172812.0500000007</v>
      </c>
      <c r="ACQ25" s="188">
        <v>4011418.25</v>
      </c>
      <c r="ACR25" s="188">
        <v>1589114.07</v>
      </c>
      <c r="ACS25" s="188">
        <v>1868020.0399999998</v>
      </c>
      <c r="ACT25" s="188">
        <v>1764647.6</v>
      </c>
      <c r="ACU25" s="188">
        <v>660254.24</v>
      </c>
      <c r="ACV25" s="188">
        <v>8411747.3399999999</v>
      </c>
      <c r="ACW25" s="188">
        <v>1533222</v>
      </c>
      <c r="ACX25" s="188">
        <v>2153100.2999999998</v>
      </c>
      <c r="ACY25" s="188">
        <v>1578639.59</v>
      </c>
      <c r="ACZ25" s="188">
        <v>1320228.8</v>
      </c>
      <c r="ADA25" s="188">
        <v>1381342.16</v>
      </c>
      <c r="ADB25" s="188">
        <v>854759.35000000009</v>
      </c>
      <c r="ADC25" s="188">
        <v>647121.98</v>
      </c>
      <c r="ADD25" s="188">
        <v>683159.51</v>
      </c>
      <c r="ADE25" s="188">
        <v>917310.29999999993</v>
      </c>
      <c r="ADF25" s="188">
        <v>7968485.7599999998</v>
      </c>
      <c r="ADG25" s="188">
        <v>7228057.9099999992</v>
      </c>
      <c r="ADH25" s="188">
        <v>1196564.01</v>
      </c>
      <c r="ADI25" s="188">
        <v>1118788</v>
      </c>
      <c r="ADJ25" s="188">
        <v>2006307.51</v>
      </c>
      <c r="ADK25" s="188">
        <v>993738.12</v>
      </c>
      <c r="ADL25" s="188">
        <v>1805257.02</v>
      </c>
      <c r="ADM25" s="188">
        <v>1320306.56</v>
      </c>
      <c r="ADN25" s="188">
        <v>1639256.15</v>
      </c>
      <c r="ADO25" s="188">
        <v>37053845.310000002</v>
      </c>
      <c r="ADP25" s="188">
        <v>3359562.23</v>
      </c>
      <c r="ADQ25" s="188">
        <v>3830776.17</v>
      </c>
      <c r="ADR25" s="188">
        <v>603765.4</v>
      </c>
      <c r="ADS25" s="188">
        <v>10536159.48</v>
      </c>
      <c r="ADT25" s="188">
        <v>387238.96</v>
      </c>
      <c r="ADU25" s="188">
        <v>407488.39</v>
      </c>
      <c r="ADV25" s="188">
        <v>1817783.46</v>
      </c>
      <c r="ADW25" s="188">
        <v>548289.4</v>
      </c>
      <c r="ADX25" s="188">
        <v>397584.11</v>
      </c>
      <c r="ADY25" s="188">
        <v>32452505.179999996</v>
      </c>
      <c r="ADZ25" s="188">
        <v>7217344.8600000003</v>
      </c>
      <c r="AEA25" s="188">
        <v>4774338.9399999995</v>
      </c>
      <c r="AEB25" s="188">
        <v>1533899.5799999998</v>
      </c>
      <c r="AEC25" s="188">
        <v>1021992.44</v>
      </c>
      <c r="AED25" s="188">
        <v>2378421.44</v>
      </c>
      <c r="AEE25" s="188">
        <v>1769312.3099999998</v>
      </c>
      <c r="AEF25" s="188">
        <v>1235156.8800000001</v>
      </c>
      <c r="AEG25" s="188">
        <v>1462030.95</v>
      </c>
      <c r="AEH25" s="188">
        <v>1416988.33</v>
      </c>
      <c r="AEI25" s="188">
        <v>1275147.75</v>
      </c>
      <c r="AEJ25" s="188">
        <v>2550015.3199999998</v>
      </c>
      <c r="AEK25" s="188">
        <v>2452362.0099999998</v>
      </c>
      <c r="AEL25" s="188">
        <v>2572085.0299999998</v>
      </c>
      <c r="AEM25" s="188">
        <v>2358014.7199999997</v>
      </c>
      <c r="AEN25" s="188">
        <v>2185843.54</v>
      </c>
      <c r="AEO25" s="188">
        <v>2210747.6399999997</v>
      </c>
      <c r="AEP25" s="188">
        <v>1715942.94</v>
      </c>
      <c r="AEQ25" s="188">
        <v>1183085.3599999999</v>
      </c>
      <c r="AER25" s="188">
        <v>1773767.5</v>
      </c>
      <c r="AES25" s="188">
        <v>26289190.969999999</v>
      </c>
      <c r="AET25" s="188">
        <v>3064020.97</v>
      </c>
      <c r="AEU25" s="188">
        <v>3775335.46</v>
      </c>
      <c r="AEV25" s="188">
        <v>2203099.38</v>
      </c>
      <c r="AEW25" s="188">
        <v>2063705.21</v>
      </c>
      <c r="AEX25" s="188">
        <v>4502705.67</v>
      </c>
      <c r="AEY25" s="188">
        <v>1963796.8699999999</v>
      </c>
      <c r="AEZ25" s="188">
        <v>2351363.92</v>
      </c>
      <c r="AFA25" s="188">
        <v>1707749.7</v>
      </c>
      <c r="AFB25" s="188">
        <v>952967.5</v>
      </c>
      <c r="AFC25" s="188">
        <v>14735496.539999999</v>
      </c>
      <c r="AFD25" s="188">
        <v>10349520.48</v>
      </c>
      <c r="AFE25" s="188">
        <v>2566382.8499999996</v>
      </c>
      <c r="AFF25" s="188">
        <v>2633917.9200000004</v>
      </c>
      <c r="AFG25" s="188">
        <v>2806887.13</v>
      </c>
      <c r="AFH25" s="188">
        <v>3357756.62</v>
      </c>
      <c r="AFI25" s="188">
        <v>2108989.3600000003</v>
      </c>
      <c r="AFJ25" s="188">
        <v>3785850.74</v>
      </c>
      <c r="AFK25" s="188">
        <v>1508742.83</v>
      </c>
      <c r="AFL25" s="188">
        <v>2414368.16</v>
      </c>
      <c r="AFM25" s="188">
        <v>1973841.2200000002</v>
      </c>
      <c r="AFN25" s="188">
        <v>2018244.32</v>
      </c>
      <c r="AFO25" s="188">
        <v>2694644.75</v>
      </c>
      <c r="AFP25" s="188">
        <v>16191913.32</v>
      </c>
      <c r="AFQ25" s="188">
        <v>3841016.77</v>
      </c>
      <c r="AFR25" s="188">
        <v>2468266.8000000003</v>
      </c>
      <c r="AFS25" s="188">
        <v>2308979.92</v>
      </c>
      <c r="AFT25" s="188">
        <v>2067721.08</v>
      </c>
      <c r="AFU25" s="188">
        <v>1505762.57</v>
      </c>
      <c r="AFV25" s="188">
        <v>1302687.6499999999</v>
      </c>
      <c r="AFW25" s="188">
        <v>2904344.9000000004</v>
      </c>
      <c r="AFX25" s="188">
        <v>3046753.5300000003</v>
      </c>
      <c r="AFY25" s="188">
        <v>967430.91</v>
      </c>
      <c r="AFZ25" s="188">
        <v>3371708.6</v>
      </c>
      <c r="AGA25" s="188">
        <v>1699421.12</v>
      </c>
      <c r="AGB25" s="188">
        <v>19333478.629999999</v>
      </c>
      <c r="AGC25" s="188">
        <v>1519608.93</v>
      </c>
      <c r="AGD25" s="188">
        <v>1678428.81</v>
      </c>
      <c r="AGE25" s="188">
        <v>1688014.5799999998</v>
      </c>
      <c r="AGF25" s="188">
        <v>4096270.6399999997</v>
      </c>
      <c r="AGG25" s="188">
        <v>2472451.1800000002</v>
      </c>
      <c r="AGH25" s="188">
        <v>1518518.47</v>
      </c>
      <c r="AGI25" s="188">
        <v>1575771.27</v>
      </c>
      <c r="AGJ25" s="188">
        <v>1438895.18</v>
      </c>
      <c r="AGK25" s="188">
        <v>2076666.5</v>
      </c>
      <c r="AGL25" s="188">
        <v>1070825.31</v>
      </c>
      <c r="AGM25" s="188">
        <v>23817436.649999999</v>
      </c>
      <c r="AGN25" s="188">
        <v>6274213.8399999999</v>
      </c>
      <c r="AGO25" s="188">
        <v>2418723.1500000004</v>
      </c>
      <c r="AGP25" s="188">
        <v>1615850.53</v>
      </c>
      <c r="AGQ25" s="188">
        <v>3229429.4</v>
      </c>
      <c r="AGR25" s="188">
        <v>2532810.5</v>
      </c>
      <c r="AGS25" s="188">
        <v>1536218.94</v>
      </c>
      <c r="AGT25" s="188">
        <v>1471403.5</v>
      </c>
      <c r="AGU25" s="188">
        <v>36550633.380000003</v>
      </c>
      <c r="AGV25" s="188">
        <v>22428966.960000001</v>
      </c>
      <c r="AGW25" s="188">
        <v>1805193.25</v>
      </c>
      <c r="AGX25" s="188">
        <v>3662398.14</v>
      </c>
      <c r="AGY25" s="188">
        <v>6934620.9800000004</v>
      </c>
      <c r="AGZ25" s="188">
        <v>3633126.58</v>
      </c>
      <c r="AHA25" s="188">
        <v>3490236.8300000005</v>
      </c>
      <c r="AHB25" s="188">
        <v>2572408.4899999998</v>
      </c>
      <c r="AHC25" s="188">
        <v>1139334.3500000001</v>
      </c>
      <c r="AHD25" s="188">
        <v>1681102.12</v>
      </c>
      <c r="AHE25" s="188">
        <v>2686422.95</v>
      </c>
      <c r="AHF25" s="188">
        <v>1257926.97</v>
      </c>
      <c r="AHG25" s="188">
        <v>1633427.7</v>
      </c>
      <c r="AHH25" s="188">
        <v>1199858.22</v>
      </c>
      <c r="AHI25" s="188">
        <v>1627670.8299999998</v>
      </c>
      <c r="AHJ25" s="188">
        <v>1517934.83</v>
      </c>
      <c r="AHK25" s="188">
        <v>1210729.76</v>
      </c>
      <c r="AHL25" s="188">
        <v>16018535.52</v>
      </c>
      <c r="AHM25" s="188">
        <v>1656753.25</v>
      </c>
      <c r="AHN25" s="188">
        <v>2272683.13</v>
      </c>
      <c r="AHO25" s="188">
        <v>2080305.08</v>
      </c>
      <c r="AHP25" s="188">
        <v>3741808.5800000005</v>
      </c>
      <c r="AHQ25" s="222">
        <v>1966353.2100000004</v>
      </c>
      <c r="AHR25" s="264">
        <v>836472.83</v>
      </c>
      <c r="AHS25" s="222">
        <v>3779284794.5700011</v>
      </c>
      <c r="AHT25" s="184" t="b">
        <f t="shared" si="0"/>
        <v>1</v>
      </c>
      <c r="AHU25" s="184" t="s">
        <v>31</v>
      </c>
    </row>
    <row r="26" spans="1:905" ht="23.5" customHeight="1">
      <c r="B26" s="183" t="s">
        <v>33</v>
      </c>
      <c r="C26" s="184" t="s">
        <v>34</v>
      </c>
      <c r="D26" s="188">
        <v>200076458.24999997</v>
      </c>
      <c r="E26" s="188">
        <v>4319533.54</v>
      </c>
      <c r="F26" s="188">
        <v>36119271.75</v>
      </c>
      <c r="G26" s="188">
        <v>1787244.98</v>
      </c>
      <c r="H26" s="188">
        <v>29973266.059999995</v>
      </c>
      <c r="I26" s="188">
        <v>2380833.63</v>
      </c>
      <c r="J26" s="188">
        <v>16556850.520000003</v>
      </c>
      <c r="K26" s="188">
        <v>3453872.8100000005</v>
      </c>
      <c r="L26" s="188">
        <v>4179459.15</v>
      </c>
      <c r="M26" s="188">
        <v>1445700.69</v>
      </c>
      <c r="N26" s="188">
        <v>2460171.7100000004</v>
      </c>
      <c r="O26" s="188">
        <v>4243781.46</v>
      </c>
      <c r="P26" s="188">
        <v>6604742.2000000002</v>
      </c>
      <c r="Q26" s="188">
        <v>4242241.2300000004</v>
      </c>
      <c r="R26" s="188">
        <v>2219435.08</v>
      </c>
      <c r="S26" s="188">
        <v>20006304.609999999</v>
      </c>
      <c r="T26" s="188">
        <v>62221028.310000002</v>
      </c>
      <c r="U26" s="188">
        <v>1132245.31</v>
      </c>
      <c r="V26" s="188">
        <v>213111302.03999999</v>
      </c>
      <c r="W26" s="188">
        <v>32572793.509999998</v>
      </c>
      <c r="X26" s="188">
        <v>4865155.1900000004</v>
      </c>
      <c r="Y26" s="188">
        <v>11138168.77</v>
      </c>
      <c r="Z26" s="188">
        <v>4720172.17</v>
      </c>
      <c r="AA26" s="188">
        <v>8008241.5399999991</v>
      </c>
      <c r="AB26" s="188">
        <v>3169415.4000000004</v>
      </c>
      <c r="AC26" s="188">
        <v>51453855.149999999</v>
      </c>
      <c r="AD26" s="188">
        <v>8215505.5099999998</v>
      </c>
      <c r="AE26" s="188">
        <v>4731756.34</v>
      </c>
      <c r="AF26" s="188">
        <v>33454132.779999997</v>
      </c>
      <c r="AG26" s="188">
        <v>5958272.6099999994</v>
      </c>
      <c r="AH26" s="188">
        <v>25294528.199999999</v>
      </c>
      <c r="AI26" s="188">
        <v>14324469.42</v>
      </c>
      <c r="AJ26" s="188">
        <v>6344418.830000001</v>
      </c>
      <c r="AK26" s="188">
        <v>4539649.01</v>
      </c>
      <c r="AL26" s="188">
        <v>5729858.2199999997</v>
      </c>
      <c r="AM26" s="188">
        <v>6070191.6299999999</v>
      </c>
      <c r="AN26" s="188">
        <v>3971883.84</v>
      </c>
      <c r="AO26" s="188">
        <v>5406595.7599999998</v>
      </c>
      <c r="AP26" s="188">
        <v>5427717.6200000001</v>
      </c>
      <c r="AQ26" s="188">
        <v>2567445.25</v>
      </c>
      <c r="AR26" s="188">
        <v>5877572.6200000001</v>
      </c>
      <c r="AS26" s="188">
        <v>1381737.58</v>
      </c>
      <c r="AT26" s="188">
        <v>42432152.369999997</v>
      </c>
      <c r="AU26" s="188">
        <v>1542221.49</v>
      </c>
      <c r="AV26" s="188">
        <v>1006782.38</v>
      </c>
      <c r="AW26" s="188">
        <v>2483404.5099999998</v>
      </c>
      <c r="AX26" s="188">
        <v>5205490.96</v>
      </c>
      <c r="AY26" s="188">
        <v>4210661.1099999994</v>
      </c>
      <c r="AZ26" s="188">
        <v>1815750.6700000002</v>
      </c>
      <c r="BA26" s="188">
        <v>1855871.7200000002</v>
      </c>
      <c r="BB26" s="188">
        <v>1665439.6300000001</v>
      </c>
      <c r="BC26" s="188">
        <v>2291427.3199999998</v>
      </c>
      <c r="BD26" s="188">
        <v>1245589.3700000001</v>
      </c>
      <c r="BE26" s="188">
        <v>695716.65</v>
      </c>
      <c r="BF26" s="188">
        <v>30398018.779999997</v>
      </c>
      <c r="BG26" s="188">
        <v>1075729.83</v>
      </c>
      <c r="BH26" s="188">
        <v>1514537.48</v>
      </c>
      <c r="BI26" s="188">
        <v>42786265.460000001</v>
      </c>
      <c r="BJ26" s="188">
        <v>22414527.59</v>
      </c>
      <c r="BK26" s="188">
        <v>2961850.25</v>
      </c>
      <c r="BL26" s="188">
        <v>2259575.56</v>
      </c>
      <c r="BM26" s="188">
        <v>3175645.67</v>
      </c>
      <c r="BN26" s="188">
        <v>5114214.84</v>
      </c>
      <c r="BO26" s="188">
        <v>4151588.0100000002</v>
      </c>
      <c r="BP26" s="188">
        <v>2994426.69</v>
      </c>
      <c r="BQ26" s="188">
        <v>420024.98</v>
      </c>
      <c r="BR26" s="188">
        <v>76820557.959999993</v>
      </c>
      <c r="BS26" s="188">
        <v>8682993.5</v>
      </c>
      <c r="BT26" s="188">
        <v>3268169.67</v>
      </c>
      <c r="BU26" s="188">
        <v>5168791.25</v>
      </c>
      <c r="BV26" s="188">
        <v>2750615.4499999997</v>
      </c>
      <c r="BW26" s="188">
        <v>3663731.59</v>
      </c>
      <c r="BX26" s="188">
        <v>1891132.1600000001</v>
      </c>
      <c r="BY26" s="188">
        <v>3712911.74</v>
      </c>
      <c r="BZ26" s="188">
        <v>14169573.48</v>
      </c>
      <c r="CA26" s="188">
        <v>3329594.17</v>
      </c>
      <c r="CB26" s="188">
        <v>6755417.6800000006</v>
      </c>
      <c r="CC26" s="188">
        <v>10493585.92</v>
      </c>
      <c r="CD26" s="188">
        <v>4755640.8600000003</v>
      </c>
      <c r="CE26" s="188">
        <v>3185428.64</v>
      </c>
      <c r="CF26" s="188">
        <v>2639332.2399999998</v>
      </c>
      <c r="CG26" s="188">
        <v>107201482.53</v>
      </c>
      <c r="CH26" s="188">
        <v>10421758.949999999</v>
      </c>
      <c r="CI26" s="188">
        <v>23956307.760000002</v>
      </c>
      <c r="CJ26" s="188">
        <v>6656330.6600000001</v>
      </c>
      <c r="CK26" s="188">
        <v>10543215.729999999</v>
      </c>
      <c r="CL26" s="188">
        <v>7775306.9700000007</v>
      </c>
      <c r="CM26" s="188">
        <v>5599437.5800000001</v>
      </c>
      <c r="CN26" s="188">
        <v>9111410.2999999989</v>
      </c>
      <c r="CO26" s="188">
        <v>2729221.7399999998</v>
      </c>
      <c r="CP26" s="188">
        <v>8800202.7800000012</v>
      </c>
      <c r="CQ26" s="188">
        <v>5949923.2400000002</v>
      </c>
      <c r="CR26" s="188">
        <v>6916056.4699999997</v>
      </c>
      <c r="CS26" s="188">
        <v>5068544.76</v>
      </c>
      <c r="CT26" s="188">
        <v>50521485.739999995</v>
      </c>
      <c r="CU26" s="188">
        <v>3099376.74</v>
      </c>
      <c r="CV26" s="188">
        <v>4664159.82</v>
      </c>
      <c r="CW26" s="188">
        <v>8708200.0700000003</v>
      </c>
      <c r="CX26" s="188">
        <v>2581717.39</v>
      </c>
      <c r="CY26" s="188">
        <v>11318685.869999999</v>
      </c>
      <c r="CZ26" s="188">
        <v>3598582.3099999996</v>
      </c>
      <c r="DA26" s="188">
        <v>3392237.8</v>
      </c>
      <c r="DB26" s="188">
        <v>44519645.979999997</v>
      </c>
      <c r="DC26" s="188">
        <v>50599185.220000006</v>
      </c>
      <c r="DD26" s="188">
        <v>6048556.6900000004</v>
      </c>
      <c r="DE26" s="188">
        <v>1895905.6699999997</v>
      </c>
      <c r="DF26" s="188">
        <v>11612593.190000001</v>
      </c>
      <c r="DG26" s="188">
        <v>9360556.2300000004</v>
      </c>
      <c r="DH26" s="188">
        <v>4662192.6500000004</v>
      </c>
      <c r="DI26" s="188">
        <v>8002543.0999999996</v>
      </c>
      <c r="DJ26" s="188">
        <v>3478276.2700000005</v>
      </c>
      <c r="DK26" s="188">
        <v>161871573.36000001</v>
      </c>
      <c r="DL26" s="188">
        <v>2568213.5</v>
      </c>
      <c r="DM26" s="188">
        <v>3770218.31</v>
      </c>
      <c r="DN26" s="188">
        <v>6257580.3499999996</v>
      </c>
      <c r="DO26" s="188">
        <v>4843287.5600000005</v>
      </c>
      <c r="DP26" s="188">
        <v>3054092.38</v>
      </c>
      <c r="DQ26" s="188">
        <v>9319678.9999999981</v>
      </c>
      <c r="DR26" s="188">
        <v>4315926.6100000003</v>
      </c>
      <c r="DS26" s="188">
        <v>7504839.3600000003</v>
      </c>
      <c r="DT26" s="188">
        <v>55295279.850000001</v>
      </c>
      <c r="DU26" s="188">
        <v>6246960.9400000004</v>
      </c>
      <c r="DV26" s="188">
        <v>20563249.120000001</v>
      </c>
      <c r="DW26" s="188">
        <v>27855686.859999999</v>
      </c>
      <c r="DX26" s="188">
        <v>8906171.3000000007</v>
      </c>
      <c r="DY26" s="188">
        <v>8211841.7599999998</v>
      </c>
      <c r="DZ26" s="188">
        <v>7812957.3199999994</v>
      </c>
      <c r="EA26" s="188">
        <v>1107449.74</v>
      </c>
      <c r="EB26" s="188">
        <v>5315008.8600000003</v>
      </c>
      <c r="EC26" s="188">
        <v>7793634.9799999995</v>
      </c>
      <c r="ED26" s="188">
        <v>14111760.799999999</v>
      </c>
      <c r="EE26" s="188">
        <v>25930549.859999996</v>
      </c>
      <c r="EF26" s="188">
        <v>25631142.720000003</v>
      </c>
      <c r="EG26" s="188">
        <v>7718096.1800000006</v>
      </c>
      <c r="EH26" s="188">
        <v>5595128.9800000004</v>
      </c>
      <c r="EI26" s="188">
        <v>4906067.04</v>
      </c>
      <c r="EJ26" s="188">
        <v>7733951.5099999998</v>
      </c>
      <c r="EK26" s="188">
        <v>14921495.620000001</v>
      </c>
      <c r="EL26" s="188">
        <v>2101072.79</v>
      </c>
      <c r="EM26" s="188">
        <v>7659784.25</v>
      </c>
      <c r="EN26" s="188">
        <v>63485485.330000006</v>
      </c>
      <c r="EO26" s="188">
        <v>3312713</v>
      </c>
      <c r="EP26" s="188">
        <v>4165935.7800000003</v>
      </c>
      <c r="EQ26" s="188">
        <v>4092385.88</v>
      </c>
      <c r="ER26" s="188">
        <v>5959927.8700000001</v>
      </c>
      <c r="ES26" s="188">
        <v>2274558.6799999997</v>
      </c>
      <c r="ET26" s="188">
        <v>3740812.1</v>
      </c>
      <c r="EU26" s="188">
        <v>12014481.040000001</v>
      </c>
      <c r="EV26" s="188">
        <v>4321985.75</v>
      </c>
      <c r="EW26" s="188">
        <v>55038522.82</v>
      </c>
      <c r="EX26" s="188">
        <v>1841153.61</v>
      </c>
      <c r="EY26" s="188">
        <v>2705412.92</v>
      </c>
      <c r="EZ26" s="188">
        <v>4987946.18</v>
      </c>
      <c r="FA26" s="188">
        <v>5340571.1000000006</v>
      </c>
      <c r="FB26" s="188">
        <v>7355208.0499999998</v>
      </c>
      <c r="FC26" s="188">
        <v>5201443.21</v>
      </c>
      <c r="FD26" s="188">
        <v>2699464.0999999996</v>
      </c>
      <c r="FE26" s="188">
        <v>2093387.87</v>
      </c>
      <c r="FF26" s="188">
        <v>3134581.33</v>
      </c>
      <c r="FG26" s="188">
        <v>2441587.39</v>
      </c>
      <c r="FH26" s="188">
        <v>3013282.65</v>
      </c>
      <c r="FI26" s="188">
        <v>31893336.34</v>
      </c>
      <c r="FJ26" s="188">
        <v>3150003.81</v>
      </c>
      <c r="FK26" s="188">
        <v>3218126.9000000004</v>
      </c>
      <c r="FL26" s="188">
        <v>1943799.3499999999</v>
      </c>
      <c r="FM26" s="188">
        <v>5610782.6799999997</v>
      </c>
      <c r="FN26" s="188">
        <v>5010732.26</v>
      </c>
      <c r="FO26" s="188">
        <v>2831401.17</v>
      </c>
      <c r="FP26" s="188">
        <v>1296285.25</v>
      </c>
      <c r="FQ26" s="188">
        <v>150167973.11000001</v>
      </c>
      <c r="FR26" s="188">
        <v>3992282.67</v>
      </c>
      <c r="FS26" s="188">
        <v>2043661.4100000001</v>
      </c>
      <c r="FT26" s="188">
        <v>4888935.51</v>
      </c>
      <c r="FU26" s="188">
        <v>6991836.870000001</v>
      </c>
      <c r="FV26" s="188">
        <v>3775780.4399999995</v>
      </c>
      <c r="FW26" s="188">
        <v>7060389.4199999999</v>
      </c>
      <c r="FX26" s="188">
        <v>2715082.9899999998</v>
      </c>
      <c r="FY26" s="188">
        <v>2872937.6199999996</v>
      </c>
      <c r="FZ26" s="188">
        <v>4320628.16</v>
      </c>
      <c r="GA26" s="188">
        <v>6488801.4799999995</v>
      </c>
      <c r="GB26" s="188">
        <v>2798098.02</v>
      </c>
      <c r="GC26" s="188">
        <v>2843649.3600000003</v>
      </c>
      <c r="GD26" s="188">
        <v>1576451.3499999999</v>
      </c>
      <c r="GE26" s="188">
        <v>49343283.309999995</v>
      </c>
      <c r="GF26" s="188">
        <v>3210566.7100000004</v>
      </c>
      <c r="GG26" s="188">
        <v>4451962.9799999995</v>
      </c>
      <c r="GH26" s="188">
        <v>22906724.389999997</v>
      </c>
      <c r="GI26" s="188">
        <v>6520299.6100000003</v>
      </c>
      <c r="GJ26" s="188">
        <v>4140912.7199999997</v>
      </c>
      <c r="GK26" s="188">
        <v>4730720.62</v>
      </c>
      <c r="GL26" s="188">
        <v>12063471.66</v>
      </c>
      <c r="GM26" s="188">
        <v>3692682.57</v>
      </c>
      <c r="GN26" s="188">
        <v>2672148.25</v>
      </c>
      <c r="GO26" s="188">
        <v>1729648.8800000001</v>
      </c>
      <c r="GP26" s="188">
        <v>1447913.95</v>
      </c>
      <c r="GQ26" s="188">
        <v>40916890.359999999</v>
      </c>
      <c r="GR26" s="188">
        <v>4268259.8</v>
      </c>
      <c r="GS26" s="188">
        <v>2378392.87</v>
      </c>
      <c r="GT26" s="188">
        <v>3993538.2499999995</v>
      </c>
      <c r="GU26" s="188">
        <v>1188149.2699999998</v>
      </c>
      <c r="GV26" s="188">
        <v>4323304.24</v>
      </c>
      <c r="GW26" s="188">
        <v>3293631.67</v>
      </c>
      <c r="GX26" s="188">
        <v>1752508.38</v>
      </c>
      <c r="GY26" s="188">
        <v>55153703.119999997</v>
      </c>
      <c r="GZ26" s="188">
        <v>4285205.4400000004</v>
      </c>
      <c r="HA26" s="188">
        <v>4054238.16</v>
      </c>
      <c r="HB26" s="188">
        <v>4700284.6199999992</v>
      </c>
      <c r="HC26" s="188">
        <v>102667192.28</v>
      </c>
      <c r="HD26" s="188">
        <v>100563331.97000001</v>
      </c>
      <c r="HE26" s="188">
        <v>23969376.760000005</v>
      </c>
      <c r="HF26" s="188">
        <v>9998807.9199999999</v>
      </c>
      <c r="HG26" s="188">
        <v>9746145.5199999996</v>
      </c>
      <c r="HH26" s="188">
        <v>16082794.739999998</v>
      </c>
      <c r="HI26" s="188">
        <v>3502848.3000000003</v>
      </c>
      <c r="HJ26" s="188">
        <v>55024149.289999999</v>
      </c>
      <c r="HK26" s="188">
        <v>11233400.02</v>
      </c>
      <c r="HL26" s="188">
        <v>23357596.559999999</v>
      </c>
      <c r="HM26" s="188">
        <v>9602052.4500000011</v>
      </c>
      <c r="HN26" s="188">
        <v>4302066.55</v>
      </c>
      <c r="HO26" s="188">
        <v>8062959.4100000001</v>
      </c>
      <c r="HP26" s="188">
        <v>13406898.170000002</v>
      </c>
      <c r="HQ26" s="188">
        <v>4788493.4400000004</v>
      </c>
      <c r="HR26" s="188">
        <v>73236503.679999977</v>
      </c>
      <c r="HS26" s="188">
        <v>19991377.679999996</v>
      </c>
      <c r="HT26" s="188">
        <v>2538436.3200000003</v>
      </c>
      <c r="HU26" s="188">
        <v>2123095.4299999997</v>
      </c>
      <c r="HV26" s="188">
        <v>5062000.2500000009</v>
      </c>
      <c r="HW26" s="188">
        <v>2243520.94</v>
      </c>
      <c r="HX26" s="188">
        <v>8098006.0499999998</v>
      </c>
      <c r="HY26" s="188">
        <v>3213621.3</v>
      </c>
      <c r="HZ26" s="188">
        <v>3298718.2199999997</v>
      </c>
      <c r="IA26" s="188">
        <v>2033946.59</v>
      </c>
      <c r="IB26" s="188">
        <v>4688132.12</v>
      </c>
      <c r="IC26" s="188">
        <v>5405195.9400000004</v>
      </c>
      <c r="ID26" s="188">
        <v>1710341.0800000003</v>
      </c>
      <c r="IE26" s="188">
        <v>3472624.11</v>
      </c>
      <c r="IF26" s="188">
        <v>2660029.0199999996</v>
      </c>
      <c r="IG26" s="188">
        <v>2256308.89</v>
      </c>
      <c r="IH26" s="188">
        <v>52270652.659999996</v>
      </c>
      <c r="II26" s="188">
        <v>20045987.750000004</v>
      </c>
      <c r="IJ26" s="188">
        <v>6795697.9100000001</v>
      </c>
      <c r="IK26" s="188">
        <v>6790845.1600000001</v>
      </c>
      <c r="IL26" s="188">
        <v>23773676.860000003</v>
      </c>
      <c r="IM26" s="188">
        <v>3620331.1999999997</v>
      </c>
      <c r="IN26" s="188">
        <v>4459259.1899999995</v>
      </c>
      <c r="IO26" s="188">
        <v>2008040.44</v>
      </c>
      <c r="IP26" s="188">
        <v>5638297.7500000009</v>
      </c>
      <c r="IQ26" s="188">
        <v>3992890.32</v>
      </c>
      <c r="IR26" s="188">
        <v>3613535.8899999997</v>
      </c>
      <c r="IS26" s="188">
        <v>87945403.549999997</v>
      </c>
      <c r="IT26" s="188">
        <v>32203173.239999995</v>
      </c>
      <c r="IU26" s="188">
        <v>6778813.29</v>
      </c>
      <c r="IV26" s="188">
        <v>3245911.79</v>
      </c>
      <c r="IW26" s="188">
        <v>3431198.54</v>
      </c>
      <c r="IX26" s="188">
        <v>3557783.2699999996</v>
      </c>
      <c r="IY26" s="188">
        <v>4698799.72</v>
      </c>
      <c r="IZ26" s="188">
        <v>1656272.6099999999</v>
      </c>
      <c r="JA26" s="188">
        <v>1965150.24</v>
      </c>
      <c r="JB26" s="188">
        <v>4736004.1000000006</v>
      </c>
      <c r="JC26" s="188">
        <v>4110403.13</v>
      </c>
      <c r="JD26" s="188">
        <v>3008031.71</v>
      </c>
      <c r="JE26" s="188">
        <v>27904508.82</v>
      </c>
      <c r="JF26" s="188">
        <v>12735047.23</v>
      </c>
      <c r="JG26" s="188">
        <v>4501654.2700000005</v>
      </c>
      <c r="JH26" s="188">
        <v>6971857.0299999993</v>
      </c>
      <c r="JI26" s="188">
        <v>1870543.22</v>
      </c>
      <c r="JJ26" s="188">
        <v>2812990.2899999996</v>
      </c>
      <c r="JK26" s="188">
        <v>21173602.059999999</v>
      </c>
      <c r="JL26" s="188">
        <v>3040727.3000000003</v>
      </c>
      <c r="JM26" s="188">
        <v>3106792.21</v>
      </c>
      <c r="JN26" s="188">
        <v>19616308.859999996</v>
      </c>
      <c r="JO26" s="188">
        <v>2545461.9200000004</v>
      </c>
      <c r="JP26" s="188">
        <v>5686313.6299999999</v>
      </c>
      <c r="JQ26" s="188">
        <v>2469506.8600000003</v>
      </c>
      <c r="JR26" s="188">
        <v>81159866.569999993</v>
      </c>
      <c r="JS26" s="188">
        <v>31747865.630000003</v>
      </c>
      <c r="JT26" s="188">
        <v>3686935.4899999998</v>
      </c>
      <c r="JU26" s="188">
        <v>1490016.7800000003</v>
      </c>
      <c r="JV26" s="188">
        <v>4479969.45</v>
      </c>
      <c r="JW26" s="188">
        <v>757550.17</v>
      </c>
      <c r="JX26" s="188">
        <v>24806409.799999997</v>
      </c>
      <c r="JY26" s="188">
        <v>13088100.290000001</v>
      </c>
      <c r="JZ26" s="188">
        <v>6980014.1999999983</v>
      </c>
      <c r="KA26" s="188">
        <v>2222623.4300000002</v>
      </c>
      <c r="KB26" s="188">
        <v>5836042.6100000003</v>
      </c>
      <c r="KC26" s="188">
        <v>7415352.3400000008</v>
      </c>
      <c r="KD26" s="188">
        <v>2807466.57</v>
      </c>
      <c r="KE26" s="188">
        <v>1248239.76</v>
      </c>
      <c r="KF26" s="188">
        <v>2804285.45</v>
      </c>
      <c r="KG26" s="188">
        <v>2177896.46</v>
      </c>
      <c r="KH26" s="188">
        <v>109094254.47999999</v>
      </c>
      <c r="KI26" s="188">
        <v>14460803.819999998</v>
      </c>
      <c r="KJ26" s="188">
        <v>9653575.5799999982</v>
      </c>
      <c r="KK26" s="188">
        <v>4896910.0599999996</v>
      </c>
      <c r="KL26" s="188">
        <v>6388137.1499999994</v>
      </c>
      <c r="KM26" s="188">
        <v>7704412.9199999999</v>
      </c>
      <c r="KN26" s="188">
        <v>34570803.670000002</v>
      </c>
      <c r="KO26" s="188">
        <v>5020257.3600000003</v>
      </c>
      <c r="KP26" s="188">
        <v>2718278.8499999996</v>
      </c>
      <c r="KQ26" s="188">
        <v>29380086.25</v>
      </c>
      <c r="KR26" s="188">
        <v>3545699.4800000004</v>
      </c>
      <c r="KS26" s="188">
        <v>4152190.63</v>
      </c>
      <c r="KT26" s="188">
        <v>35892910.829999998</v>
      </c>
      <c r="KU26" s="188">
        <v>7366741.7700000005</v>
      </c>
      <c r="KV26" s="188">
        <v>4494381.3599999994</v>
      </c>
      <c r="KW26" s="188">
        <v>71446011.429999992</v>
      </c>
      <c r="KX26" s="188">
        <v>8322544.1800000006</v>
      </c>
      <c r="KY26" s="188">
        <v>41649710.259999998</v>
      </c>
      <c r="KZ26" s="188">
        <v>7984266.1100000003</v>
      </c>
      <c r="LA26" s="188">
        <v>1466624.6999999997</v>
      </c>
      <c r="LB26" s="188">
        <v>14866677.220000001</v>
      </c>
      <c r="LC26" s="188">
        <v>11442833.580000002</v>
      </c>
      <c r="LD26" s="188">
        <v>3026872.48</v>
      </c>
      <c r="LE26" s="188">
        <v>2986902.4299999997</v>
      </c>
      <c r="LF26" s="188">
        <v>3026144.1999999997</v>
      </c>
      <c r="LG26" s="188">
        <v>142190475.75999999</v>
      </c>
      <c r="LH26" s="188">
        <v>21830232.98</v>
      </c>
      <c r="LI26" s="188">
        <v>63685827.099999994</v>
      </c>
      <c r="LJ26" s="188">
        <v>30521503.259999998</v>
      </c>
      <c r="LK26" s="188">
        <v>6566608.8599999994</v>
      </c>
      <c r="LL26" s="188">
        <v>5483834.959999999</v>
      </c>
      <c r="LM26" s="188">
        <v>3343858.3000000003</v>
      </c>
      <c r="LN26" s="188">
        <v>6316667.6100000003</v>
      </c>
      <c r="LO26" s="188">
        <v>3422405.75</v>
      </c>
      <c r="LP26" s="188">
        <v>7137424.4699999997</v>
      </c>
      <c r="LQ26" s="188">
        <v>4293634.96</v>
      </c>
      <c r="LR26" s="188">
        <v>27201087.600000001</v>
      </c>
      <c r="LS26" s="188">
        <v>2403026.81</v>
      </c>
      <c r="LT26" s="188">
        <v>2767410.68</v>
      </c>
      <c r="LU26" s="188">
        <v>230676331.47000003</v>
      </c>
      <c r="LV26" s="188">
        <v>43381377.329999998</v>
      </c>
      <c r="LW26" s="188">
        <v>117223205.36</v>
      </c>
      <c r="LX26" s="188">
        <v>18345563.669999998</v>
      </c>
      <c r="LY26" s="188">
        <v>7611032.2399999993</v>
      </c>
      <c r="LZ26" s="188">
        <v>19992442.66</v>
      </c>
      <c r="MA26" s="188">
        <v>5615245.3399999999</v>
      </c>
      <c r="MB26" s="188">
        <v>5527155.3799999999</v>
      </c>
      <c r="MC26" s="188">
        <v>5761682.1399999997</v>
      </c>
      <c r="MD26" s="188">
        <v>7863119.0199999996</v>
      </c>
      <c r="ME26" s="188">
        <v>9041062.8600000013</v>
      </c>
      <c r="MF26" s="188">
        <v>4659700.6999999993</v>
      </c>
      <c r="MG26" s="188">
        <v>149552194.64000002</v>
      </c>
      <c r="MH26" s="188">
        <v>6283632.0499999998</v>
      </c>
      <c r="MI26" s="188">
        <v>2204646.87</v>
      </c>
      <c r="MJ26" s="188">
        <v>2825864.5799999996</v>
      </c>
      <c r="MK26" s="188">
        <v>3236978.6899999995</v>
      </c>
      <c r="ML26" s="188">
        <v>2376814.2999999998</v>
      </c>
      <c r="MM26" s="188">
        <v>3311331.05</v>
      </c>
      <c r="MN26" s="188">
        <v>2173444.58</v>
      </c>
      <c r="MO26" s="188">
        <v>7092449.3399999999</v>
      </c>
      <c r="MP26" s="188">
        <v>3864093.0900000003</v>
      </c>
      <c r="MQ26" s="188">
        <v>2831182.3199999994</v>
      </c>
      <c r="MR26" s="188">
        <v>2436978.1300000004</v>
      </c>
      <c r="MS26" s="188">
        <v>74416895.770000011</v>
      </c>
      <c r="MT26" s="188">
        <v>6091909.0999999996</v>
      </c>
      <c r="MU26" s="188">
        <v>15197139.92</v>
      </c>
      <c r="MV26" s="188">
        <v>9449723.3699999992</v>
      </c>
      <c r="MW26" s="188">
        <v>7919785.6199999992</v>
      </c>
      <c r="MX26" s="188">
        <v>16883130.68</v>
      </c>
      <c r="MY26" s="188">
        <v>14766443.119899999</v>
      </c>
      <c r="MZ26" s="188">
        <v>18289982.899999999</v>
      </c>
      <c r="NA26" s="188">
        <v>4362127.58</v>
      </c>
      <c r="NB26" s="188">
        <v>1712193.75</v>
      </c>
      <c r="NC26" s="188">
        <v>2036588.3000000003</v>
      </c>
      <c r="ND26" s="188">
        <v>118689033.92</v>
      </c>
      <c r="NE26" s="188">
        <v>28911156.57</v>
      </c>
      <c r="NF26" s="188">
        <v>7771604.2000000011</v>
      </c>
      <c r="NG26" s="188">
        <v>43659686.089999996</v>
      </c>
      <c r="NH26" s="188">
        <v>3091497.71</v>
      </c>
      <c r="NI26" s="188">
        <v>16314915.42</v>
      </c>
      <c r="NJ26" s="188">
        <v>25623624.829999998</v>
      </c>
      <c r="NK26" s="188">
        <v>19251651.200000003</v>
      </c>
      <c r="NL26" s="188">
        <v>3070672.73</v>
      </c>
      <c r="NM26" s="188">
        <v>9411720.8100000005</v>
      </c>
      <c r="NN26" s="188">
        <v>19531433.309999995</v>
      </c>
      <c r="NO26" s="188">
        <v>8243526.3110000007</v>
      </c>
      <c r="NP26" s="188">
        <v>22329472.380000003</v>
      </c>
      <c r="NQ26" s="188">
        <v>6057279.7800000003</v>
      </c>
      <c r="NR26" s="188">
        <v>4308795.3600000003</v>
      </c>
      <c r="NS26" s="188">
        <v>3772910.95</v>
      </c>
      <c r="NT26" s="188">
        <v>2326451.5</v>
      </c>
      <c r="NU26" s="188">
        <v>3171173.8899999997</v>
      </c>
      <c r="NV26" s="188">
        <v>3662148.89</v>
      </c>
      <c r="NW26" s="188">
        <v>178892444.84</v>
      </c>
      <c r="NX26" s="188">
        <v>19192386.920000002</v>
      </c>
      <c r="NY26" s="188">
        <v>6286305.0000000009</v>
      </c>
      <c r="NZ26" s="188">
        <v>2656301.56</v>
      </c>
      <c r="OA26" s="188">
        <v>2306367.6799999997</v>
      </c>
      <c r="OB26" s="188">
        <v>7204784.7999999989</v>
      </c>
      <c r="OC26" s="188">
        <v>3649840.9899999998</v>
      </c>
      <c r="OD26" s="188">
        <v>196469533.66</v>
      </c>
      <c r="OE26" s="188">
        <v>19890588.000000004</v>
      </c>
      <c r="OF26" s="188">
        <v>6536853.0999999996</v>
      </c>
      <c r="OG26" s="188">
        <v>29528150.099999998</v>
      </c>
      <c r="OH26" s="188">
        <v>17097800.869999997</v>
      </c>
      <c r="OI26" s="188">
        <v>5026489.16</v>
      </c>
      <c r="OJ26" s="188">
        <v>11420515.92</v>
      </c>
      <c r="OK26" s="188">
        <v>6947206.9799999995</v>
      </c>
      <c r="OL26" s="188">
        <v>4013724.6000000006</v>
      </c>
      <c r="OM26" s="188">
        <v>120990614.63</v>
      </c>
      <c r="ON26" s="188">
        <v>26934453.009999998</v>
      </c>
      <c r="OO26" s="188">
        <v>86514918.769999996</v>
      </c>
      <c r="OP26" s="188">
        <v>10234364.83</v>
      </c>
      <c r="OQ26" s="188">
        <v>10423089.73</v>
      </c>
      <c r="OR26" s="188">
        <v>6887538.2299999995</v>
      </c>
      <c r="OS26" s="188">
        <v>54031058.080000006</v>
      </c>
      <c r="OT26" s="188">
        <v>4611521.74</v>
      </c>
      <c r="OU26" s="188">
        <v>2450785.58</v>
      </c>
      <c r="OV26" s="188">
        <v>3719670.44</v>
      </c>
      <c r="OW26" s="188">
        <v>4715495.7299999995</v>
      </c>
      <c r="OX26" s="188">
        <v>23651965.889999997</v>
      </c>
      <c r="OY26" s="188">
        <v>4805528.3100000005</v>
      </c>
      <c r="OZ26" s="188">
        <v>5190858.43</v>
      </c>
      <c r="PA26" s="188">
        <v>3120129.5500000003</v>
      </c>
      <c r="PB26" s="188">
        <v>80026219.620000005</v>
      </c>
      <c r="PC26" s="188">
        <v>1597428</v>
      </c>
      <c r="PD26" s="188">
        <v>13419829.439999999</v>
      </c>
      <c r="PE26" s="188">
        <v>1006543.68</v>
      </c>
      <c r="PF26" s="188">
        <v>11868663.609999999</v>
      </c>
      <c r="PG26" s="188">
        <v>6651015.4900000002</v>
      </c>
      <c r="PH26" s="188">
        <v>1886825.53</v>
      </c>
      <c r="PI26" s="188">
        <v>1482560.2200000002</v>
      </c>
      <c r="PJ26" s="188">
        <v>6365616.7300000004</v>
      </c>
      <c r="PK26" s="188">
        <v>6931227.8200000003</v>
      </c>
      <c r="PL26" s="188">
        <v>11658284.189999999</v>
      </c>
      <c r="PM26" s="188">
        <v>15442581.709999999</v>
      </c>
      <c r="PN26" s="188">
        <v>2676271.6599999997</v>
      </c>
      <c r="PO26" s="188">
        <v>12211995.939999999</v>
      </c>
      <c r="PP26" s="188">
        <v>6102124.290000001</v>
      </c>
      <c r="PQ26" s="188">
        <v>881289.52</v>
      </c>
      <c r="PR26" s="188">
        <v>814625.07000000007</v>
      </c>
      <c r="PS26" s="188">
        <v>1813428.5</v>
      </c>
      <c r="PT26" s="188">
        <v>147125417.61000001</v>
      </c>
      <c r="PU26" s="188">
        <v>3417472.3600000003</v>
      </c>
      <c r="PV26" s="188">
        <v>4426947.01</v>
      </c>
      <c r="PW26" s="188">
        <v>3405437.49</v>
      </c>
      <c r="PX26" s="188">
        <v>64197370.240000002</v>
      </c>
      <c r="PY26" s="188">
        <v>4386998.7</v>
      </c>
      <c r="PZ26" s="188">
        <v>5397551.1600000001</v>
      </c>
      <c r="QA26" s="188">
        <v>3034445.6300000004</v>
      </c>
      <c r="QB26" s="188">
        <v>15493007.139999999</v>
      </c>
      <c r="QC26" s="188">
        <v>3245522.8299999996</v>
      </c>
      <c r="QD26" s="188">
        <v>17747820.350000001</v>
      </c>
      <c r="QE26" s="188">
        <v>1548822.1099999999</v>
      </c>
      <c r="QF26" s="188">
        <v>13766595</v>
      </c>
      <c r="QG26" s="188">
        <v>5531550.7800000003</v>
      </c>
      <c r="QH26" s="188">
        <v>6108371.0599999996</v>
      </c>
      <c r="QI26" s="188">
        <v>15558316.310000001</v>
      </c>
      <c r="QJ26" s="188">
        <v>2009232.76</v>
      </c>
      <c r="QK26" s="188">
        <v>1991405.31</v>
      </c>
      <c r="QL26" s="188">
        <v>1298043.96</v>
      </c>
      <c r="QM26" s="188">
        <v>6520987.79</v>
      </c>
      <c r="QN26" s="188">
        <v>23450776.690000001</v>
      </c>
      <c r="QO26" s="188">
        <v>2471671.73</v>
      </c>
      <c r="QP26" s="188">
        <v>1081574.49</v>
      </c>
      <c r="QQ26" s="188">
        <v>1154957.55</v>
      </c>
      <c r="QR26" s="188">
        <v>4047508.28</v>
      </c>
      <c r="QS26" s="188">
        <v>1863519.0399999998</v>
      </c>
      <c r="QT26" s="188">
        <v>127788293.52000003</v>
      </c>
      <c r="QU26" s="188">
        <v>2473513.4899999998</v>
      </c>
      <c r="QV26" s="188">
        <v>28020822.73</v>
      </c>
      <c r="QW26" s="188">
        <v>3224950.68</v>
      </c>
      <c r="QX26" s="188">
        <v>5525777.3700000001</v>
      </c>
      <c r="QY26" s="188">
        <v>23660357.109999999</v>
      </c>
      <c r="QZ26" s="188">
        <v>2309573.23</v>
      </c>
      <c r="RA26" s="188">
        <v>4444258.17</v>
      </c>
      <c r="RB26" s="188">
        <v>20181142.359999999</v>
      </c>
      <c r="RC26" s="188">
        <v>2162885.17</v>
      </c>
      <c r="RD26" s="188">
        <v>1826567.7200000002</v>
      </c>
      <c r="RE26" s="188">
        <v>1988308.49</v>
      </c>
      <c r="RF26" s="188">
        <v>1854892.55</v>
      </c>
      <c r="RG26" s="188">
        <v>76120570.670000002</v>
      </c>
      <c r="RH26" s="188">
        <v>9656926.2400000021</v>
      </c>
      <c r="RI26" s="188">
        <v>14865933.709999999</v>
      </c>
      <c r="RJ26" s="188">
        <v>5546751.8399999999</v>
      </c>
      <c r="RK26" s="188">
        <v>18637811.710000001</v>
      </c>
      <c r="RL26" s="188">
        <v>14243924.069999998</v>
      </c>
      <c r="RM26" s="188">
        <v>14269472.809999999</v>
      </c>
      <c r="RN26" s="188">
        <v>3368194.13</v>
      </c>
      <c r="RO26" s="188">
        <v>7327039.2000000002</v>
      </c>
      <c r="RP26" s="188">
        <v>11662568.659999998</v>
      </c>
      <c r="RQ26" s="188">
        <v>17046334.16</v>
      </c>
      <c r="RR26" s="188">
        <v>2206081.79</v>
      </c>
      <c r="RS26" s="188">
        <v>2658561.5</v>
      </c>
      <c r="RT26" s="188">
        <v>5897052.4999999991</v>
      </c>
      <c r="RU26" s="188">
        <v>3074731.65</v>
      </c>
      <c r="RV26" s="188">
        <v>3762161.4199999995</v>
      </c>
      <c r="RW26" s="188">
        <v>5213940.92</v>
      </c>
      <c r="RX26" s="188">
        <v>2906174.23</v>
      </c>
      <c r="RY26" s="188">
        <v>1912667.0999999999</v>
      </c>
      <c r="RZ26" s="188">
        <v>3218172.76</v>
      </c>
      <c r="SA26" s="188">
        <v>43224727.049999997</v>
      </c>
      <c r="SB26" s="188">
        <v>5471751.4199999999</v>
      </c>
      <c r="SC26" s="188">
        <v>4146739.27</v>
      </c>
      <c r="SD26" s="188">
        <v>3438954.5599999996</v>
      </c>
      <c r="SE26" s="188">
        <v>2133868.2800000003</v>
      </c>
      <c r="SF26" s="188">
        <v>2189986.5</v>
      </c>
      <c r="SG26" s="188">
        <v>5265247.3499999996</v>
      </c>
      <c r="SH26" s="188">
        <v>14891651.74</v>
      </c>
      <c r="SI26" s="188">
        <v>4796153.7299999995</v>
      </c>
      <c r="SJ26" s="188">
        <v>5390664.2800000003</v>
      </c>
      <c r="SK26" s="188">
        <v>17303913.620000001</v>
      </c>
      <c r="SL26" s="188">
        <v>1040433.22</v>
      </c>
      <c r="SM26" s="188">
        <v>51846173.300000004</v>
      </c>
      <c r="SN26" s="188">
        <v>5469456.1699999999</v>
      </c>
      <c r="SO26" s="188">
        <v>7951898.8300000001</v>
      </c>
      <c r="SP26" s="188">
        <v>9762740.089999998</v>
      </c>
      <c r="SQ26" s="188">
        <v>2787522.85</v>
      </c>
      <c r="SR26" s="188">
        <v>7440466.5699999994</v>
      </c>
      <c r="SS26" s="188">
        <v>2763640.96</v>
      </c>
      <c r="ST26" s="188">
        <v>1814694.1500000001</v>
      </c>
      <c r="SU26" s="188">
        <v>75709069.640000001</v>
      </c>
      <c r="SV26" s="188">
        <v>1556826.5099999998</v>
      </c>
      <c r="SW26" s="188">
        <v>2959364.51</v>
      </c>
      <c r="SX26" s="188">
        <v>4256569.2300000004</v>
      </c>
      <c r="SY26" s="188">
        <v>1384644.1600000001</v>
      </c>
      <c r="SZ26" s="188">
        <v>1639431.95</v>
      </c>
      <c r="TA26" s="188">
        <v>1488754.56</v>
      </c>
      <c r="TB26" s="188">
        <v>7982782.169999999</v>
      </c>
      <c r="TC26" s="188">
        <v>1313441.1299999999</v>
      </c>
      <c r="TD26" s="188">
        <v>4532043.6899999995</v>
      </c>
      <c r="TE26" s="188">
        <v>6859915.79</v>
      </c>
      <c r="TF26" s="188">
        <v>9443041.8300000001</v>
      </c>
      <c r="TG26" s="188">
        <v>2559637.83</v>
      </c>
      <c r="TH26" s="188">
        <v>1956253.93</v>
      </c>
      <c r="TI26" s="188">
        <v>131839188.98</v>
      </c>
      <c r="TJ26" s="188">
        <v>2378085.41</v>
      </c>
      <c r="TK26" s="188">
        <v>1710763.8299999998</v>
      </c>
      <c r="TL26" s="188">
        <v>3822436.0500000003</v>
      </c>
      <c r="TM26" s="188">
        <v>3620210.67</v>
      </c>
      <c r="TN26" s="188">
        <v>1980429.11</v>
      </c>
      <c r="TO26" s="188">
        <v>1695623.9400000002</v>
      </c>
      <c r="TP26" s="188">
        <v>40985886.68</v>
      </c>
      <c r="TQ26" s="188">
        <v>2378025.9500000002</v>
      </c>
      <c r="TR26" s="188">
        <v>6548717.7199999997</v>
      </c>
      <c r="TS26" s="188">
        <v>8037827.7400000002</v>
      </c>
      <c r="TT26" s="188">
        <v>1976672.3800000001</v>
      </c>
      <c r="TU26" s="188">
        <v>1510456.69</v>
      </c>
      <c r="TV26" s="188">
        <v>2817104.35</v>
      </c>
      <c r="TW26" s="188">
        <v>4000566.22</v>
      </c>
      <c r="TX26" s="188">
        <v>2454829.9000000004</v>
      </c>
      <c r="TY26" s="188">
        <v>40154091.109999999</v>
      </c>
      <c r="TZ26" s="188">
        <v>2377516.2000000002</v>
      </c>
      <c r="UA26" s="188">
        <v>63770875.75</v>
      </c>
      <c r="UB26" s="188">
        <v>16486221.43</v>
      </c>
      <c r="UC26" s="188">
        <v>2783959.99</v>
      </c>
      <c r="UD26" s="188">
        <v>1417296.87</v>
      </c>
      <c r="UE26" s="188">
        <v>34978396.610000007</v>
      </c>
      <c r="UF26" s="188">
        <v>2553333.88</v>
      </c>
      <c r="UG26" s="188">
        <v>1423046.7699999998</v>
      </c>
      <c r="UH26" s="188">
        <v>2602183.6</v>
      </c>
      <c r="UI26" s="188">
        <v>2696569.95</v>
      </c>
      <c r="UJ26" s="188">
        <v>27407945.920000002</v>
      </c>
      <c r="UK26" s="188">
        <v>8308076.7600000007</v>
      </c>
      <c r="UL26" s="188">
        <v>4785556.4000000004</v>
      </c>
      <c r="UM26" s="188">
        <v>8086834.3300000001</v>
      </c>
      <c r="UN26" s="188">
        <v>7087351.2699999996</v>
      </c>
      <c r="UO26" s="188">
        <v>4973631.9399999995</v>
      </c>
      <c r="UP26" s="188">
        <v>175918825.34</v>
      </c>
      <c r="UQ26" s="188">
        <v>7785320.5600000005</v>
      </c>
      <c r="UR26" s="188">
        <v>3063885.0300000003</v>
      </c>
      <c r="US26" s="188">
        <v>50910443.960000001</v>
      </c>
      <c r="UT26" s="188">
        <v>2319723.34</v>
      </c>
      <c r="UU26" s="188">
        <v>7780434.3399999999</v>
      </c>
      <c r="UV26" s="188">
        <v>19383741.469999999</v>
      </c>
      <c r="UW26" s="188">
        <v>1912820.7100000002</v>
      </c>
      <c r="UX26" s="188">
        <v>6916096.3600000003</v>
      </c>
      <c r="UY26" s="188">
        <v>2613880.2599999998</v>
      </c>
      <c r="UZ26" s="188">
        <v>4038830.76</v>
      </c>
      <c r="VA26" s="188">
        <v>27264909.120000001</v>
      </c>
      <c r="VB26" s="188">
        <v>4963641.7600000007</v>
      </c>
      <c r="VC26" s="188">
        <v>13735839.24</v>
      </c>
      <c r="VD26" s="188">
        <v>2583114.1800000002</v>
      </c>
      <c r="VE26" s="188">
        <v>1988301.1300000001</v>
      </c>
      <c r="VF26" s="188">
        <v>1269499.82</v>
      </c>
      <c r="VG26" s="188">
        <v>1543420</v>
      </c>
      <c r="VH26" s="188">
        <v>18119385.839999996</v>
      </c>
      <c r="VI26" s="188">
        <v>3024977.3000000003</v>
      </c>
      <c r="VJ26" s="188">
        <v>1645460.3699999999</v>
      </c>
      <c r="VK26" s="188">
        <v>1142213.1599999999</v>
      </c>
      <c r="VL26" s="188">
        <v>75100540.969999999</v>
      </c>
      <c r="VM26" s="188">
        <v>3910109.06</v>
      </c>
      <c r="VN26" s="188">
        <v>3478206.71</v>
      </c>
      <c r="VO26" s="188">
        <v>31489313.710000001</v>
      </c>
      <c r="VP26" s="188">
        <v>24400171.129999999</v>
      </c>
      <c r="VQ26" s="188">
        <v>16574414.210000001</v>
      </c>
      <c r="VR26" s="188">
        <v>11201492.800000001</v>
      </c>
      <c r="VS26" s="188">
        <v>3892312.2299999995</v>
      </c>
      <c r="VT26" s="188">
        <v>2074527.4700000002</v>
      </c>
      <c r="VU26" s="188">
        <v>54763483.700000003</v>
      </c>
      <c r="VV26" s="188">
        <v>3813024.69</v>
      </c>
      <c r="VW26" s="188">
        <v>7066907.1000000006</v>
      </c>
      <c r="VX26" s="188">
        <v>3984651.75</v>
      </c>
      <c r="VY26" s="188">
        <v>3067186.2100000004</v>
      </c>
      <c r="VZ26" s="188">
        <v>3019751.27</v>
      </c>
      <c r="WA26" s="188">
        <v>340437502.87</v>
      </c>
      <c r="WB26" s="188">
        <v>5373816.2400000002</v>
      </c>
      <c r="WC26" s="188">
        <v>4671130.87</v>
      </c>
      <c r="WD26" s="188">
        <v>1624885.22</v>
      </c>
      <c r="WE26" s="188">
        <v>2194471.42</v>
      </c>
      <c r="WF26" s="188">
        <v>6365911.96</v>
      </c>
      <c r="WG26" s="188">
        <v>8282770.5600000005</v>
      </c>
      <c r="WH26" s="188">
        <v>9735171.629999999</v>
      </c>
      <c r="WI26" s="188">
        <v>3480370.2199999997</v>
      </c>
      <c r="WJ26" s="188">
        <v>6609317.25</v>
      </c>
      <c r="WK26" s="188">
        <v>2819095.1399999997</v>
      </c>
      <c r="WL26" s="188">
        <v>20900685.469999999</v>
      </c>
      <c r="WM26" s="188">
        <v>4592605.5100000007</v>
      </c>
      <c r="WN26" s="188">
        <v>11713197.659999998</v>
      </c>
      <c r="WO26" s="188">
        <v>23837648.489999998</v>
      </c>
      <c r="WP26" s="188">
        <v>3516731.46</v>
      </c>
      <c r="WQ26" s="188">
        <v>5936241.3300000001</v>
      </c>
      <c r="WR26" s="188">
        <v>10278128.49</v>
      </c>
      <c r="WS26" s="188">
        <v>3789708.65</v>
      </c>
      <c r="WT26" s="188">
        <v>11680341.410000002</v>
      </c>
      <c r="WU26" s="188">
        <v>53585058.79999999</v>
      </c>
      <c r="WV26" s="188">
        <v>3325500.82</v>
      </c>
      <c r="WW26" s="188">
        <v>2462612.3000000003</v>
      </c>
      <c r="WX26" s="188">
        <v>2768403.35</v>
      </c>
      <c r="WY26" s="188">
        <v>3466412.6100000003</v>
      </c>
      <c r="WZ26" s="188">
        <v>3323240.3</v>
      </c>
      <c r="XA26" s="188">
        <v>2013089.46</v>
      </c>
      <c r="XB26" s="188">
        <v>2036542.49</v>
      </c>
      <c r="XC26" s="188">
        <v>42112486.020000003</v>
      </c>
      <c r="XD26" s="188">
        <v>2331255.5700000003</v>
      </c>
      <c r="XE26" s="188">
        <v>2017507.4100000001</v>
      </c>
      <c r="XF26" s="188">
        <v>2621155.5</v>
      </c>
      <c r="XG26" s="188">
        <v>2415123.02</v>
      </c>
      <c r="XH26" s="188">
        <v>152605595.08999997</v>
      </c>
      <c r="XI26" s="188">
        <v>4928039.4499999993</v>
      </c>
      <c r="XJ26" s="188">
        <v>5270996.8600000003</v>
      </c>
      <c r="XK26" s="188">
        <v>48834502.189999998</v>
      </c>
      <c r="XL26" s="188">
        <v>6051898.2600000007</v>
      </c>
      <c r="XM26" s="188">
        <v>4626353.4099999992</v>
      </c>
      <c r="XN26" s="188">
        <v>20416436.300000001</v>
      </c>
      <c r="XO26" s="188">
        <v>3477521.23</v>
      </c>
      <c r="XP26" s="188">
        <v>2741128.1700000004</v>
      </c>
      <c r="XQ26" s="188">
        <v>16273203.92</v>
      </c>
      <c r="XR26" s="188">
        <v>10506420.300000001</v>
      </c>
      <c r="XS26" s="188">
        <v>4434414.0200000005</v>
      </c>
      <c r="XT26" s="188">
        <v>1902491.1500000001</v>
      </c>
      <c r="XU26" s="188">
        <v>3769623.66</v>
      </c>
      <c r="XV26" s="188">
        <v>1962936.25</v>
      </c>
      <c r="XW26" s="188">
        <v>2874324.76</v>
      </c>
      <c r="XX26" s="188">
        <v>2644560.9899999998</v>
      </c>
      <c r="XY26" s="188">
        <v>2817095.3299999996</v>
      </c>
      <c r="XZ26" s="188">
        <v>2165151.4</v>
      </c>
      <c r="YA26" s="188">
        <v>1997284.7400000002</v>
      </c>
      <c r="YB26" s="188">
        <v>3350145.56</v>
      </c>
      <c r="YC26" s="188">
        <v>2924864.19</v>
      </c>
      <c r="YD26" s="188">
        <v>2819112.18</v>
      </c>
      <c r="YE26" s="188">
        <v>132514233.36</v>
      </c>
      <c r="YF26" s="188">
        <v>2524750.66</v>
      </c>
      <c r="YG26" s="188">
        <v>12598390.17</v>
      </c>
      <c r="YH26" s="188">
        <v>3491570.14</v>
      </c>
      <c r="YI26" s="188">
        <v>26187262.110000003</v>
      </c>
      <c r="YJ26" s="188">
        <v>4675478.83</v>
      </c>
      <c r="YK26" s="188">
        <v>9361841.3299999982</v>
      </c>
      <c r="YL26" s="188">
        <v>1913936.68</v>
      </c>
      <c r="YM26" s="188">
        <v>32529444.93</v>
      </c>
      <c r="YN26" s="188">
        <v>25367905.309999999</v>
      </c>
      <c r="YO26" s="188">
        <v>5556656.9199999999</v>
      </c>
      <c r="YP26" s="188">
        <v>1910554.83</v>
      </c>
      <c r="YQ26" s="188">
        <v>1976498.2000000002</v>
      </c>
      <c r="YR26" s="188">
        <v>3310531.1</v>
      </c>
      <c r="YS26" s="188">
        <v>3164268.0500000003</v>
      </c>
      <c r="YT26" s="188">
        <v>2055258.35</v>
      </c>
      <c r="YU26" s="188">
        <v>1346247.8</v>
      </c>
      <c r="YV26" s="188">
        <v>38210976.719999999</v>
      </c>
      <c r="YW26" s="188">
        <v>4037963.12</v>
      </c>
      <c r="YX26" s="188">
        <v>8995355.1999999993</v>
      </c>
      <c r="YY26" s="188">
        <v>2475375.3699999996</v>
      </c>
      <c r="YZ26" s="188">
        <v>10808841.139999999</v>
      </c>
      <c r="ZA26" s="188">
        <v>1611730.88</v>
      </c>
      <c r="ZB26" s="188">
        <v>3056468.63</v>
      </c>
      <c r="ZC26" s="188">
        <v>51315570.199999996</v>
      </c>
      <c r="ZD26" s="188">
        <v>3892517.37</v>
      </c>
      <c r="ZE26" s="188">
        <v>9444061.0499999989</v>
      </c>
      <c r="ZF26" s="188">
        <v>9865019.1099999994</v>
      </c>
      <c r="ZG26" s="188">
        <v>1331456.8399999999</v>
      </c>
      <c r="ZH26" s="188">
        <v>1467360.6400000001</v>
      </c>
      <c r="ZI26" s="188">
        <v>1850668.8800000001</v>
      </c>
      <c r="ZJ26" s="188">
        <v>2738309.52</v>
      </c>
      <c r="ZK26" s="188">
        <v>18249549.73</v>
      </c>
      <c r="ZL26" s="188">
        <v>138015923.43000001</v>
      </c>
      <c r="ZM26" s="188">
        <v>3955243.7199999997</v>
      </c>
      <c r="ZN26" s="188">
        <v>12935983.66</v>
      </c>
      <c r="ZO26" s="188">
        <v>33725448.93</v>
      </c>
      <c r="ZP26" s="188">
        <v>19860538.800000001</v>
      </c>
      <c r="ZQ26" s="188">
        <v>2476620.7600000002</v>
      </c>
      <c r="ZR26" s="188">
        <v>5607516.8500000006</v>
      </c>
      <c r="ZS26" s="188">
        <v>5990252.0599999996</v>
      </c>
      <c r="ZT26" s="188">
        <v>20661935.100000001</v>
      </c>
      <c r="ZU26" s="188">
        <v>10979968.710000001</v>
      </c>
      <c r="ZV26" s="188">
        <v>1075765.3999999999</v>
      </c>
      <c r="ZW26" s="188">
        <v>3019206.42</v>
      </c>
      <c r="ZX26" s="188">
        <v>5841663.3600000003</v>
      </c>
      <c r="ZY26" s="188">
        <v>15777324.550000001</v>
      </c>
      <c r="ZZ26" s="188">
        <v>3046814</v>
      </c>
      <c r="AAA26" s="188">
        <v>2550373.1399999997</v>
      </c>
      <c r="AAB26" s="188">
        <v>3425381.8</v>
      </c>
      <c r="AAC26" s="188">
        <v>3292067.5</v>
      </c>
      <c r="AAD26" s="188">
        <v>5574274.5299999993</v>
      </c>
      <c r="AAE26" s="188">
        <v>3013958.3000000003</v>
      </c>
      <c r="AAF26" s="188">
        <v>1831898.64</v>
      </c>
      <c r="AAG26" s="188">
        <v>2783972.6599999997</v>
      </c>
      <c r="AAH26" s="188">
        <v>44003659.530000001</v>
      </c>
      <c r="AAI26" s="188">
        <v>4615802.57</v>
      </c>
      <c r="AAJ26" s="188">
        <v>10544968.200000001</v>
      </c>
      <c r="AAK26" s="188">
        <v>3190542.24</v>
      </c>
      <c r="AAL26" s="188">
        <v>1781145.9</v>
      </c>
      <c r="AAM26" s="188">
        <v>10503370.469999999</v>
      </c>
      <c r="AAN26" s="188">
        <v>2726745.87</v>
      </c>
      <c r="AAO26" s="188">
        <v>126171271.79000002</v>
      </c>
      <c r="AAP26" s="188">
        <v>5795389.6800000006</v>
      </c>
      <c r="AAQ26" s="188">
        <v>2746377.03</v>
      </c>
      <c r="AAR26" s="188">
        <v>16307745.23</v>
      </c>
      <c r="AAS26" s="188">
        <v>14253549.039999999</v>
      </c>
      <c r="AAT26" s="188">
        <v>3017769.33</v>
      </c>
      <c r="AAU26" s="188">
        <v>3398252.41</v>
      </c>
      <c r="AAV26" s="188">
        <v>4042230.3800000004</v>
      </c>
      <c r="AAW26" s="188">
        <v>18836218.73</v>
      </c>
      <c r="AAX26" s="188">
        <v>3089176.1100000003</v>
      </c>
      <c r="AAY26" s="188">
        <v>10064508.229999999</v>
      </c>
      <c r="AAZ26" s="188">
        <v>29762039.190000001</v>
      </c>
      <c r="ABA26" s="188">
        <v>12759370.189999999</v>
      </c>
      <c r="ABB26" s="188">
        <v>927058.58</v>
      </c>
      <c r="ABC26" s="188">
        <v>3793727.85</v>
      </c>
      <c r="ABD26" s="188">
        <v>1318985.6100000001</v>
      </c>
      <c r="ABE26" s="188">
        <v>1891760.36</v>
      </c>
      <c r="ABF26" s="188">
        <v>6002679.9800000004</v>
      </c>
      <c r="ABG26" s="188">
        <v>1938783.97</v>
      </c>
      <c r="ABH26" s="188">
        <v>56385421.440000005</v>
      </c>
      <c r="ABI26" s="188">
        <v>57167917.669999994</v>
      </c>
      <c r="ABJ26" s="188">
        <v>2083693.32</v>
      </c>
      <c r="ABK26" s="188">
        <v>2579621.58</v>
      </c>
      <c r="ABL26" s="188">
        <v>2304310.9299999997</v>
      </c>
      <c r="ABM26" s="188">
        <v>3233767.09</v>
      </c>
      <c r="ABN26" s="188">
        <v>2346313.7800000003</v>
      </c>
      <c r="ABO26" s="188">
        <v>42637722.109999992</v>
      </c>
      <c r="ABP26" s="188">
        <v>4336763.6500000004</v>
      </c>
      <c r="ABQ26" s="188">
        <v>1642861.5599999998</v>
      </c>
      <c r="ABR26" s="188">
        <v>4222498.8699999992</v>
      </c>
      <c r="ABS26" s="188">
        <v>4862512.41</v>
      </c>
      <c r="ABT26" s="188">
        <v>2902591.88</v>
      </c>
      <c r="ABU26" s="188">
        <v>1730714.13</v>
      </c>
      <c r="ABV26" s="188">
        <v>2714870.65</v>
      </c>
      <c r="ABW26" s="188">
        <v>1269429.24</v>
      </c>
      <c r="ABX26" s="188">
        <v>43273656.960000001</v>
      </c>
      <c r="ABY26" s="188">
        <v>2914828.9999999995</v>
      </c>
      <c r="ABZ26" s="188">
        <v>8426160.2699999996</v>
      </c>
      <c r="ACA26" s="188">
        <v>3066143.6</v>
      </c>
      <c r="ACB26" s="188">
        <v>3734609.06</v>
      </c>
      <c r="ACC26" s="188">
        <v>15232471.6</v>
      </c>
      <c r="ACD26" s="188">
        <v>3153420.49</v>
      </c>
      <c r="ACE26" s="188">
        <v>3854935.1</v>
      </c>
      <c r="ACF26" s="188">
        <v>3386431.49</v>
      </c>
      <c r="ACG26" s="188">
        <v>7097964.1399999997</v>
      </c>
      <c r="ACH26" s="188">
        <v>2346127.62</v>
      </c>
      <c r="ACI26" s="188">
        <v>100631918.52000001</v>
      </c>
      <c r="ACJ26" s="188">
        <v>2972904.13</v>
      </c>
      <c r="ACK26" s="188">
        <v>3446789.9699999997</v>
      </c>
      <c r="ACL26" s="188">
        <v>7718353.4199999999</v>
      </c>
      <c r="ACM26" s="188">
        <v>2509443.77</v>
      </c>
      <c r="ACN26" s="188">
        <v>4096795.5900000003</v>
      </c>
      <c r="ACO26" s="188">
        <v>6075795.6099999994</v>
      </c>
      <c r="ACP26" s="188">
        <v>23573671.719999999</v>
      </c>
      <c r="ACQ26" s="188">
        <v>67482550.219999999</v>
      </c>
      <c r="ACR26" s="188">
        <v>4251580.63</v>
      </c>
      <c r="ACS26" s="188">
        <v>6029265.5600000005</v>
      </c>
      <c r="ACT26" s="188">
        <v>6129180.2599999998</v>
      </c>
      <c r="ACU26" s="188">
        <v>3207171.95</v>
      </c>
      <c r="ACV26" s="188">
        <v>26841902.030000001</v>
      </c>
      <c r="ACW26" s="188">
        <v>5510933.3099999996</v>
      </c>
      <c r="ACX26" s="188">
        <v>1424774.81</v>
      </c>
      <c r="ACY26" s="188">
        <v>3228287.05</v>
      </c>
      <c r="ACZ26" s="188">
        <v>1905876.2799999998</v>
      </c>
      <c r="ADA26" s="188">
        <v>2366794.17</v>
      </c>
      <c r="ADB26" s="188">
        <v>1299977.6199999999</v>
      </c>
      <c r="ADC26" s="188">
        <v>3397861.38</v>
      </c>
      <c r="ADD26" s="188">
        <v>3536752.44</v>
      </c>
      <c r="ADE26" s="188">
        <v>5605824.4300000006</v>
      </c>
      <c r="ADF26" s="188">
        <v>12136166.82</v>
      </c>
      <c r="ADG26" s="188">
        <v>15746948.600000001</v>
      </c>
      <c r="ADH26" s="188">
        <v>2802041.91</v>
      </c>
      <c r="ADI26" s="188">
        <v>2846074.0700000003</v>
      </c>
      <c r="ADJ26" s="188">
        <v>4044783.13</v>
      </c>
      <c r="ADK26" s="188">
        <v>2389515.52</v>
      </c>
      <c r="ADL26" s="188">
        <v>2376238.5700000003</v>
      </c>
      <c r="ADM26" s="188">
        <v>2653767.9500000002</v>
      </c>
      <c r="ADN26" s="188">
        <v>2802617.8799999994</v>
      </c>
      <c r="ADO26" s="188">
        <v>100138206.58</v>
      </c>
      <c r="ADP26" s="188">
        <v>11351247.060000001</v>
      </c>
      <c r="ADQ26" s="188">
        <v>8421025.6500000022</v>
      </c>
      <c r="ADR26" s="188">
        <v>2353339.88</v>
      </c>
      <c r="ADS26" s="188">
        <v>46132292.759999998</v>
      </c>
      <c r="ADT26" s="188">
        <v>1119596.8</v>
      </c>
      <c r="ADU26" s="188">
        <v>2229446.4299999997</v>
      </c>
      <c r="ADV26" s="188">
        <v>2868352.13</v>
      </c>
      <c r="ADW26" s="188">
        <v>3428280.71</v>
      </c>
      <c r="ADX26" s="188">
        <v>2453330.63</v>
      </c>
      <c r="ADY26" s="188">
        <v>136318867.94999999</v>
      </c>
      <c r="ADZ26" s="188">
        <v>25254192.829999994</v>
      </c>
      <c r="AEA26" s="188">
        <v>19254603.629999999</v>
      </c>
      <c r="AEB26" s="188">
        <v>3731043.02</v>
      </c>
      <c r="AEC26" s="188">
        <v>5866193.4100000001</v>
      </c>
      <c r="AED26" s="188">
        <v>6489404.830000001</v>
      </c>
      <c r="AEE26" s="188">
        <v>3740402.9000000004</v>
      </c>
      <c r="AEF26" s="188">
        <v>5013228.7</v>
      </c>
      <c r="AEG26" s="188">
        <v>5981713.7699999986</v>
      </c>
      <c r="AEH26" s="188">
        <v>2799774.0199999996</v>
      </c>
      <c r="AEI26" s="188">
        <v>5343694.7299999995</v>
      </c>
      <c r="AEJ26" s="188">
        <v>3932451.8299999996</v>
      </c>
      <c r="AEK26" s="188">
        <v>1456508.0299999998</v>
      </c>
      <c r="AEL26" s="188">
        <v>12523558.880000001</v>
      </c>
      <c r="AEM26" s="188">
        <v>7120930.7999999998</v>
      </c>
      <c r="AEN26" s="188">
        <v>9749332.1000000015</v>
      </c>
      <c r="AEO26" s="188">
        <v>2549439.56</v>
      </c>
      <c r="AEP26" s="188">
        <v>23257032.419999998</v>
      </c>
      <c r="AEQ26" s="188">
        <v>2196125.5700000003</v>
      </c>
      <c r="AER26" s="188">
        <v>16904297.759999998</v>
      </c>
      <c r="AES26" s="188">
        <v>72901453.599999994</v>
      </c>
      <c r="AET26" s="188">
        <v>7038536.0999999996</v>
      </c>
      <c r="AEU26" s="188">
        <v>5592764.0100000007</v>
      </c>
      <c r="AEV26" s="188">
        <v>5634793.8400000008</v>
      </c>
      <c r="AEW26" s="188">
        <v>4417917.59</v>
      </c>
      <c r="AEX26" s="188">
        <v>18352549.93</v>
      </c>
      <c r="AEY26" s="188">
        <v>2694768.9899999998</v>
      </c>
      <c r="AEZ26" s="188">
        <v>2744473.02</v>
      </c>
      <c r="AFA26" s="188">
        <v>4382976.08</v>
      </c>
      <c r="AFB26" s="188">
        <v>2329716.75</v>
      </c>
      <c r="AFC26" s="188">
        <v>63615910.869999997</v>
      </c>
      <c r="AFD26" s="188">
        <v>10589337.4</v>
      </c>
      <c r="AFE26" s="188">
        <v>4836127.83</v>
      </c>
      <c r="AFF26" s="188">
        <v>4829105.7600000007</v>
      </c>
      <c r="AFG26" s="188">
        <v>7228475.6599999992</v>
      </c>
      <c r="AFH26" s="188">
        <v>5807579.8199999994</v>
      </c>
      <c r="AFI26" s="188">
        <v>2080316.84</v>
      </c>
      <c r="AFJ26" s="188">
        <v>2959901.4699999997</v>
      </c>
      <c r="AFK26" s="188">
        <v>5200197.879999999</v>
      </c>
      <c r="AFL26" s="188">
        <v>4213222.1100000003</v>
      </c>
      <c r="AFM26" s="188">
        <v>3998560.3800000004</v>
      </c>
      <c r="AFN26" s="188">
        <v>3824159.1500000004</v>
      </c>
      <c r="AFO26" s="188">
        <v>8422717.5600000005</v>
      </c>
      <c r="AFP26" s="188">
        <v>22062653.390000001</v>
      </c>
      <c r="AFQ26" s="188">
        <v>8382224.7600000007</v>
      </c>
      <c r="AFR26" s="188">
        <v>1645957.1199999999</v>
      </c>
      <c r="AFS26" s="188">
        <v>2011295.34</v>
      </c>
      <c r="AFT26" s="188">
        <v>3627533.4000000004</v>
      </c>
      <c r="AFU26" s="188">
        <v>3221308.6900000004</v>
      </c>
      <c r="AFV26" s="188">
        <v>2549738.56</v>
      </c>
      <c r="AFW26" s="188">
        <v>7016269.080000001</v>
      </c>
      <c r="AFX26" s="188">
        <v>8082454.4799999995</v>
      </c>
      <c r="AFY26" s="188">
        <v>1931877.56</v>
      </c>
      <c r="AFZ26" s="188">
        <v>2951978.49</v>
      </c>
      <c r="AGA26" s="188">
        <v>2398207.1799999997</v>
      </c>
      <c r="AGB26" s="188">
        <v>63943979.250000007</v>
      </c>
      <c r="AGC26" s="188">
        <v>2447947.2400000002</v>
      </c>
      <c r="AGD26" s="188">
        <v>2551393.7000000002</v>
      </c>
      <c r="AGE26" s="188">
        <v>1929346.4800000002</v>
      </c>
      <c r="AGF26" s="188">
        <v>18809104.170000002</v>
      </c>
      <c r="AGG26" s="188">
        <v>3843429.1599999992</v>
      </c>
      <c r="AGH26" s="188">
        <v>1833006.99</v>
      </c>
      <c r="AGI26" s="188">
        <v>3010103.9299999997</v>
      </c>
      <c r="AGJ26" s="188">
        <v>2249088.9099999997</v>
      </c>
      <c r="AGK26" s="188">
        <v>2251208.1900000004</v>
      </c>
      <c r="AGL26" s="188">
        <v>1441165.5300000003</v>
      </c>
      <c r="AGM26" s="188">
        <v>58260646.539999999</v>
      </c>
      <c r="AGN26" s="188">
        <v>16820584.799999997</v>
      </c>
      <c r="AGO26" s="188">
        <v>2334577.31</v>
      </c>
      <c r="AGP26" s="188">
        <v>2022759.3800000001</v>
      </c>
      <c r="AGQ26" s="188">
        <v>4322978.32</v>
      </c>
      <c r="AGR26" s="188">
        <v>3808539</v>
      </c>
      <c r="AGS26" s="188">
        <v>1737630.5</v>
      </c>
      <c r="AGT26" s="188">
        <v>1326018.3199999998</v>
      </c>
      <c r="AGU26" s="188">
        <v>112711016.27000001</v>
      </c>
      <c r="AGV26" s="188">
        <v>105202945.29000001</v>
      </c>
      <c r="AGW26" s="188">
        <v>4350316.6100000003</v>
      </c>
      <c r="AGX26" s="188">
        <v>3530054.62</v>
      </c>
      <c r="AGY26" s="188">
        <v>8482005.4900000002</v>
      </c>
      <c r="AGZ26" s="188">
        <v>3543183.29</v>
      </c>
      <c r="AHA26" s="188">
        <v>5612683.6000000006</v>
      </c>
      <c r="AHB26" s="188">
        <v>6403050.1800000006</v>
      </c>
      <c r="AHC26" s="188">
        <v>1126979.54</v>
      </c>
      <c r="AHD26" s="188">
        <v>3988112.2199999997</v>
      </c>
      <c r="AHE26" s="188">
        <v>5901635.5199999996</v>
      </c>
      <c r="AHF26" s="188">
        <v>3029823.28</v>
      </c>
      <c r="AHG26" s="188">
        <v>4538343.97</v>
      </c>
      <c r="AHH26" s="188">
        <v>2160820.9700000002</v>
      </c>
      <c r="AHI26" s="188">
        <v>3190176.25</v>
      </c>
      <c r="AHJ26" s="188">
        <v>5038769.6100000003</v>
      </c>
      <c r="AHK26" s="188">
        <v>3051767.33</v>
      </c>
      <c r="AHL26" s="188">
        <v>47098604.629999995</v>
      </c>
      <c r="AHM26" s="188">
        <v>4289456.53</v>
      </c>
      <c r="AHN26" s="188">
        <v>2376102.9700000002</v>
      </c>
      <c r="AHO26" s="188">
        <v>2405949.35</v>
      </c>
      <c r="AHP26" s="188">
        <v>8418510.4199999999</v>
      </c>
      <c r="AHQ26" s="222">
        <v>3963029.7600000007</v>
      </c>
      <c r="AHR26" s="262">
        <v>2697425.5399999996</v>
      </c>
      <c r="AHS26" s="222">
        <v>13158963735.750879</v>
      </c>
      <c r="AHT26" s="184" t="b">
        <f t="shared" si="0"/>
        <v>1</v>
      </c>
      <c r="AHU26" s="184" t="s">
        <v>33</v>
      </c>
    </row>
    <row r="27" spans="1:905" ht="23.5" customHeight="1">
      <c r="B27" s="183" t="s">
        <v>35</v>
      </c>
      <c r="C27" s="184" t="s">
        <v>36</v>
      </c>
      <c r="D27" s="188">
        <v>41594492.57</v>
      </c>
      <c r="E27" s="188">
        <v>2611481.5900000003</v>
      </c>
      <c r="F27" s="188">
        <v>3849862.17</v>
      </c>
      <c r="G27" s="188">
        <v>1442575.53</v>
      </c>
      <c r="H27" s="188">
        <v>6812798.3900000006</v>
      </c>
      <c r="I27" s="188">
        <v>2317117.85</v>
      </c>
      <c r="J27" s="188">
        <v>5134131.0199999996</v>
      </c>
      <c r="K27" s="188">
        <v>2294234.52</v>
      </c>
      <c r="L27" s="188">
        <v>2460804.38</v>
      </c>
      <c r="M27" s="188">
        <v>1764871.9200000002</v>
      </c>
      <c r="N27" s="188">
        <v>1411400.07</v>
      </c>
      <c r="O27" s="188">
        <v>1517358.8800000001</v>
      </c>
      <c r="P27" s="188">
        <v>1397687.29</v>
      </c>
      <c r="Q27" s="188">
        <v>1421096.48</v>
      </c>
      <c r="R27" s="188">
        <v>1236269.2</v>
      </c>
      <c r="S27" s="188">
        <v>2940431.5700000003</v>
      </c>
      <c r="T27" s="188">
        <v>3171954.22</v>
      </c>
      <c r="U27" s="188">
        <v>602877.5</v>
      </c>
      <c r="V27" s="188">
        <v>33010758.629999999</v>
      </c>
      <c r="W27" s="188">
        <v>8813016.9100000001</v>
      </c>
      <c r="X27" s="188">
        <v>1103675.04</v>
      </c>
      <c r="Y27" s="188">
        <v>2820967.55</v>
      </c>
      <c r="Z27" s="188">
        <v>1543036.17</v>
      </c>
      <c r="AA27" s="188">
        <v>2106743.9299999997</v>
      </c>
      <c r="AB27" s="188">
        <v>1136463.4300000002</v>
      </c>
      <c r="AC27" s="188">
        <v>10285852.49</v>
      </c>
      <c r="AD27" s="188">
        <v>2620454.3400000003</v>
      </c>
      <c r="AE27" s="188">
        <v>940709.9800000001</v>
      </c>
      <c r="AF27" s="188">
        <v>5137738.21</v>
      </c>
      <c r="AG27" s="188">
        <v>1629694.78</v>
      </c>
      <c r="AH27" s="188">
        <v>7332306.8300000001</v>
      </c>
      <c r="AI27" s="188">
        <v>3294627.75</v>
      </c>
      <c r="AJ27" s="188">
        <v>2101896.06</v>
      </c>
      <c r="AK27" s="188">
        <v>1013639.52</v>
      </c>
      <c r="AL27" s="188">
        <v>1381601.67</v>
      </c>
      <c r="AM27" s="188">
        <v>1454306.93</v>
      </c>
      <c r="AN27" s="188">
        <v>883390.71000000008</v>
      </c>
      <c r="AO27" s="188">
        <v>1289472.23</v>
      </c>
      <c r="AP27" s="188">
        <v>1499877.55</v>
      </c>
      <c r="AQ27" s="188">
        <v>938263.27</v>
      </c>
      <c r="AR27" s="188">
        <v>521035.02</v>
      </c>
      <c r="AS27" s="188">
        <v>869431.03</v>
      </c>
      <c r="AT27" s="188">
        <v>14974006.76</v>
      </c>
      <c r="AU27" s="188">
        <v>898936.85</v>
      </c>
      <c r="AV27" s="188">
        <v>629186.36</v>
      </c>
      <c r="AW27" s="188">
        <v>1426444.07</v>
      </c>
      <c r="AX27" s="188">
        <v>1795890.93</v>
      </c>
      <c r="AY27" s="188">
        <v>2493201.1399999997</v>
      </c>
      <c r="AZ27" s="188">
        <v>1122646.22</v>
      </c>
      <c r="BA27" s="188">
        <v>1052301.1200000001</v>
      </c>
      <c r="BB27" s="188">
        <v>777286.07</v>
      </c>
      <c r="BC27" s="188">
        <v>806025.05999999994</v>
      </c>
      <c r="BD27" s="188">
        <v>657909.72000000009</v>
      </c>
      <c r="BE27" s="188">
        <v>751085.78999999992</v>
      </c>
      <c r="BF27" s="188">
        <v>3640638.21</v>
      </c>
      <c r="BG27" s="188">
        <v>629812.41</v>
      </c>
      <c r="BH27" s="188">
        <v>441041.02</v>
      </c>
      <c r="BI27" s="188">
        <v>15058362.120000001</v>
      </c>
      <c r="BJ27" s="188">
        <v>8740091.1699999999</v>
      </c>
      <c r="BK27" s="188">
        <v>1435241.07</v>
      </c>
      <c r="BL27" s="188">
        <v>562953.29</v>
      </c>
      <c r="BM27" s="188">
        <v>2059665.15</v>
      </c>
      <c r="BN27" s="188">
        <v>1871535.06</v>
      </c>
      <c r="BO27" s="188">
        <v>852726.59</v>
      </c>
      <c r="BP27" s="188">
        <v>170020.02</v>
      </c>
      <c r="BQ27" s="188">
        <v>306274.75</v>
      </c>
      <c r="BR27" s="188">
        <v>16792215.740000002</v>
      </c>
      <c r="BS27" s="188">
        <v>2221215.48</v>
      </c>
      <c r="BT27" s="188">
        <v>2014856.58</v>
      </c>
      <c r="BU27" s="188">
        <v>2500421.19</v>
      </c>
      <c r="BV27" s="188">
        <v>1741697.23</v>
      </c>
      <c r="BW27" s="188">
        <v>1093082.8199999998</v>
      </c>
      <c r="BX27" s="188">
        <v>1229036.5699999996</v>
      </c>
      <c r="BY27" s="188">
        <v>1647331.59</v>
      </c>
      <c r="BZ27" s="188">
        <v>8108480.2999999998</v>
      </c>
      <c r="CA27" s="188">
        <v>974056.84</v>
      </c>
      <c r="CB27" s="188">
        <v>1950205.9100000001</v>
      </c>
      <c r="CC27" s="188">
        <v>5002541.9699999988</v>
      </c>
      <c r="CD27" s="188">
        <v>1210913.2000000002</v>
      </c>
      <c r="CE27" s="188">
        <v>860812.91999999993</v>
      </c>
      <c r="CF27" s="188">
        <v>1398681.66</v>
      </c>
      <c r="CG27" s="188">
        <v>42491057.829999998</v>
      </c>
      <c r="CH27" s="188">
        <v>1373408.34</v>
      </c>
      <c r="CI27" s="188">
        <v>5401467.4899999993</v>
      </c>
      <c r="CJ27" s="188">
        <v>1142990.8</v>
      </c>
      <c r="CK27" s="188">
        <v>1578309.57</v>
      </c>
      <c r="CL27" s="188">
        <v>1357103.2800000003</v>
      </c>
      <c r="CM27" s="188">
        <v>1308867.25</v>
      </c>
      <c r="CN27" s="188">
        <v>3716613.5899999994</v>
      </c>
      <c r="CO27" s="188">
        <v>974803.29</v>
      </c>
      <c r="CP27" s="188">
        <v>1264147.2200000002</v>
      </c>
      <c r="CQ27" s="188">
        <v>1218491.5799999998</v>
      </c>
      <c r="CR27" s="188">
        <v>1572678.25</v>
      </c>
      <c r="CS27" s="188">
        <v>1168945.73</v>
      </c>
      <c r="CT27" s="188">
        <v>15108146.709999999</v>
      </c>
      <c r="CU27" s="188">
        <v>1225031.97</v>
      </c>
      <c r="CV27" s="188">
        <v>1234826.0699999998</v>
      </c>
      <c r="CW27" s="188">
        <v>2826495.6100000003</v>
      </c>
      <c r="CX27" s="188">
        <v>800599.05999999994</v>
      </c>
      <c r="CY27" s="188">
        <v>2273203.2600000002</v>
      </c>
      <c r="CZ27" s="188">
        <v>1255559.55</v>
      </c>
      <c r="DA27" s="188">
        <v>641350.59000000008</v>
      </c>
      <c r="DB27" s="188">
        <v>12290544.1</v>
      </c>
      <c r="DC27" s="188">
        <v>17957575.540000003</v>
      </c>
      <c r="DD27" s="188">
        <v>1160814.2200000002</v>
      </c>
      <c r="DE27" s="188">
        <v>1375006.09</v>
      </c>
      <c r="DF27" s="188">
        <v>2285856.6999999997</v>
      </c>
      <c r="DG27" s="188">
        <v>809245.2300000001</v>
      </c>
      <c r="DH27" s="188">
        <v>1307557.8399999999</v>
      </c>
      <c r="DI27" s="188">
        <v>2471862.96</v>
      </c>
      <c r="DJ27" s="188">
        <v>999735.90999999992</v>
      </c>
      <c r="DK27" s="188">
        <v>52294412.449999996</v>
      </c>
      <c r="DL27" s="188">
        <v>1895780.6199999999</v>
      </c>
      <c r="DM27" s="188">
        <v>2759490.31</v>
      </c>
      <c r="DN27" s="188">
        <v>2560869.37</v>
      </c>
      <c r="DO27" s="188">
        <v>2936941.63</v>
      </c>
      <c r="DP27" s="188">
        <v>2877098.9099999997</v>
      </c>
      <c r="DQ27" s="188">
        <v>4028342.93</v>
      </c>
      <c r="DR27" s="188">
        <v>2306892.58</v>
      </c>
      <c r="DS27" s="188">
        <v>2987985.5600000005</v>
      </c>
      <c r="DT27" s="188">
        <v>17969928.110000003</v>
      </c>
      <c r="DU27" s="188">
        <v>2772617.51</v>
      </c>
      <c r="DV27" s="188">
        <v>5843071.79</v>
      </c>
      <c r="DW27" s="188">
        <v>11483989.220000001</v>
      </c>
      <c r="DX27" s="188">
        <v>2396543.2600000002</v>
      </c>
      <c r="DY27" s="188">
        <v>4180879.5</v>
      </c>
      <c r="DZ27" s="188">
        <v>2875654.6500000004</v>
      </c>
      <c r="EA27" s="188">
        <v>554700.05000000005</v>
      </c>
      <c r="EB27" s="188">
        <v>1706135.5300000003</v>
      </c>
      <c r="EC27" s="188">
        <v>843136.62</v>
      </c>
      <c r="ED27" s="188">
        <v>3223336.5900000003</v>
      </c>
      <c r="EE27" s="188">
        <v>8694427.4400000013</v>
      </c>
      <c r="EF27" s="188">
        <v>8845955.1799999997</v>
      </c>
      <c r="EG27" s="188">
        <v>1730808.56</v>
      </c>
      <c r="EH27" s="188">
        <v>2416620.54</v>
      </c>
      <c r="EI27" s="188">
        <v>1659082.44</v>
      </c>
      <c r="EJ27" s="188">
        <v>2004913.0599999998</v>
      </c>
      <c r="EK27" s="188">
        <v>2889052.9699999997</v>
      </c>
      <c r="EL27" s="188">
        <v>1191216.8</v>
      </c>
      <c r="EM27" s="188">
        <v>2061130.49</v>
      </c>
      <c r="EN27" s="188">
        <v>25156765.089999996</v>
      </c>
      <c r="EO27" s="188">
        <v>2048992.7100000002</v>
      </c>
      <c r="EP27" s="188">
        <v>1601674.54</v>
      </c>
      <c r="EQ27" s="188">
        <v>1942968.3399999999</v>
      </c>
      <c r="ER27" s="188">
        <v>1365758.01</v>
      </c>
      <c r="ES27" s="188">
        <v>721560.91</v>
      </c>
      <c r="ET27" s="188">
        <v>3041241.39</v>
      </c>
      <c r="EU27" s="188">
        <v>2578256.7899999996</v>
      </c>
      <c r="EV27" s="188">
        <v>1099946.83</v>
      </c>
      <c r="EW27" s="188">
        <v>12463665.77</v>
      </c>
      <c r="EX27" s="188">
        <v>1091274.1200000001</v>
      </c>
      <c r="EY27" s="188">
        <v>1971236.6800000002</v>
      </c>
      <c r="EZ27" s="188">
        <v>2655594.4499999997</v>
      </c>
      <c r="FA27" s="188">
        <v>3930225.2800000003</v>
      </c>
      <c r="FB27" s="188">
        <v>2611983.23</v>
      </c>
      <c r="FC27" s="188">
        <v>2796697.1500000004</v>
      </c>
      <c r="FD27" s="188">
        <v>1797862.12</v>
      </c>
      <c r="FE27" s="188">
        <v>1649844.19</v>
      </c>
      <c r="FF27" s="188">
        <v>1229938.2</v>
      </c>
      <c r="FG27" s="188">
        <v>1381085.18</v>
      </c>
      <c r="FH27" s="188">
        <v>1128346.51</v>
      </c>
      <c r="FI27" s="188">
        <v>18489596.640000001</v>
      </c>
      <c r="FJ27" s="188">
        <v>1425754.78</v>
      </c>
      <c r="FK27" s="188">
        <v>1593155.8699999999</v>
      </c>
      <c r="FL27" s="188">
        <v>1367283.97</v>
      </c>
      <c r="FM27" s="188">
        <v>2643790.5399999996</v>
      </c>
      <c r="FN27" s="188">
        <v>2188013.21</v>
      </c>
      <c r="FO27" s="188">
        <v>785208.52</v>
      </c>
      <c r="FP27" s="188">
        <v>392756.7</v>
      </c>
      <c r="FQ27" s="188">
        <v>34656565.960000001</v>
      </c>
      <c r="FR27" s="188">
        <v>1567042.1</v>
      </c>
      <c r="FS27" s="188">
        <v>2781555.55</v>
      </c>
      <c r="FT27" s="188">
        <v>2632143.48</v>
      </c>
      <c r="FU27" s="188">
        <v>2691744.23</v>
      </c>
      <c r="FV27" s="188">
        <v>2091033.41</v>
      </c>
      <c r="FW27" s="188">
        <v>4780683.8500000006</v>
      </c>
      <c r="FX27" s="188">
        <v>2407578.36</v>
      </c>
      <c r="FY27" s="188">
        <v>2924776.34</v>
      </c>
      <c r="FZ27" s="188">
        <v>1831877.28</v>
      </c>
      <c r="GA27" s="188">
        <v>4387245.7200000007</v>
      </c>
      <c r="GB27" s="188">
        <v>1888558.8699999999</v>
      </c>
      <c r="GC27" s="188">
        <v>1285337.1800000002</v>
      </c>
      <c r="GD27" s="188">
        <v>716393.64999999991</v>
      </c>
      <c r="GE27" s="188">
        <v>13392759.799999999</v>
      </c>
      <c r="GF27" s="188">
        <v>1583126.02</v>
      </c>
      <c r="GG27" s="188">
        <v>1346607.02</v>
      </c>
      <c r="GH27" s="188">
        <v>4534353.24</v>
      </c>
      <c r="GI27" s="188">
        <v>2040174.29</v>
      </c>
      <c r="GJ27" s="188">
        <v>1806444.8399999999</v>
      </c>
      <c r="GK27" s="188">
        <v>2113367.48</v>
      </c>
      <c r="GL27" s="188">
        <v>3495928.6</v>
      </c>
      <c r="GM27" s="188">
        <v>1438583.1199999999</v>
      </c>
      <c r="GN27" s="188">
        <v>789030.79999999993</v>
      </c>
      <c r="GO27" s="188">
        <v>581887.4</v>
      </c>
      <c r="GP27" s="188">
        <v>548329.06000000006</v>
      </c>
      <c r="GQ27" s="188">
        <v>8503100</v>
      </c>
      <c r="GR27" s="188">
        <v>3389575.5299999993</v>
      </c>
      <c r="GS27" s="188">
        <v>1887821.83</v>
      </c>
      <c r="GT27" s="188">
        <v>4450577.91</v>
      </c>
      <c r="GU27" s="188">
        <v>692132.73</v>
      </c>
      <c r="GV27" s="188">
        <v>1577921.35</v>
      </c>
      <c r="GW27" s="188">
        <v>2517560.71</v>
      </c>
      <c r="GX27" s="188">
        <v>1168455.19</v>
      </c>
      <c r="GY27" s="188">
        <v>12410769.75</v>
      </c>
      <c r="GZ27" s="188">
        <v>2274055.84</v>
      </c>
      <c r="HA27" s="188">
        <v>2880478.0500000003</v>
      </c>
      <c r="HB27" s="188">
        <v>2040680.5299999998</v>
      </c>
      <c r="HC27" s="188">
        <v>26643554.789999999</v>
      </c>
      <c r="HD27" s="188">
        <v>4795597.6000000006</v>
      </c>
      <c r="HE27" s="188">
        <v>4933359.8599999994</v>
      </c>
      <c r="HF27" s="188">
        <v>3557145.92</v>
      </c>
      <c r="HG27" s="188">
        <v>3368344.14</v>
      </c>
      <c r="HH27" s="188">
        <v>3810598.97</v>
      </c>
      <c r="HI27" s="188">
        <v>1471530.51</v>
      </c>
      <c r="HJ27" s="188">
        <v>20583849.670000006</v>
      </c>
      <c r="HK27" s="188">
        <v>2228342.4700000002</v>
      </c>
      <c r="HL27" s="188">
        <v>4001643.31</v>
      </c>
      <c r="HM27" s="188">
        <v>1382682.34</v>
      </c>
      <c r="HN27" s="188">
        <v>1479466.65</v>
      </c>
      <c r="HO27" s="188">
        <v>1557224.88</v>
      </c>
      <c r="HP27" s="188">
        <v>2425679.29</v>
      </c>
      <c r="HQ27" s="188">
        <v>1386240.9200000002</v>
      </c>
      <c r="HR27" s="188">
        <v>23086068.759999998</v>
      </c>
      <c r="HS27" s="188">
        <v>9871806.6099999994</v>
      </c>
      <c r="HT27" s="188">
        <v>1876104.26</v>
      </c>
      <c r="HU27" s="188">
        <v>1742206.9500000002</v>
      </c>
      <c r="HV27" s="188">
        <v>1210486.2</v>
      </c>
      <c r="HW27" s="188">
        <v>1050806.17</v>
      </c>
      <c r="HX27" s="188">
        <v>4566499.5699999994</v>
      </c>
      <c r="HY27" s="188">
        <v>1517922.35</v>
      </c>
      <c r="HZ27" s="188">
        <v>1468235.85</v>
      </c>
      <c r="IA27" s="188">
        <v>1597555.7</v>
      </c>
      <c r="IB27" s="188">
        <v>1409323.0599999998</v>
      </c>
      <c r="IC27" s="188">
        <v>3126109.0100000002</v>
      </c>
      <c r="ID27" s="188">
        <v>786287.31</v>
      </c>
      <c r="IE27" s="188">
        <v>2289175.6800000002</v>
      </c>
      <c r="IF27" s="188">
        <v>1365441.2400000002</v>
      </c>
      <c r="IG27" s="188">
        <v>1005104.65</v>
      </c>
      <c r="IH27" s="188">
        <v>20019091.02</v>
      </c>
      <c r="II27" s="188">
        <v>8852603.8900000006</v>
      </c>
      <c r="IJ27" s="188">
        <v>1717683.46</v>
      </c>
      <c r="IK27" s="188">
        <v>3446556.3600000003</v>
      </c>
      <c r="IL27" s="188">
        <v>6298960</v>
      </c>
      <c r="IM27" s="188">
        <v>1853155.29</v>
      </c>
      <c r="IN27" s="188">
        <v>1527219.74</v>
      </c>
      <c r="IO27" s="188">
        <v>1307195.3499999999</v>
      </c>
      <c r="IP27" s="188">
        <v>1135216.1400000001</v>
      </c>
      <c r="IQ27" s="188">
        <v>1571968.9000000001</v>
      </c>
      <c r="IR27" s="188">
        <v>1493848.61</v>
      </c>
      <c r="IS27" s="188">
        <v>33520860.760000002</v>
      </c>
      <c r="IT27" s="188">
        <v>10744332.799999999</v>
      </c>
      <c r="IU27" s="188">
        <v>2870759.2</v>
      </c>
      <c r="IV27" s="188">
        <v>2537377.5700000003</v>
      </c>
      <c r="IW27" s="188">
        <v>1342736.85</v>
      </c>
      <c r="IX27" s="188">
        <v>1045256.3499999999</v>
      </c>
      <c r="IY27" s="188">
        <v>2061930.8</v>
      </c>
      <c r="IZ27" s="188">
        <v>809931.12</v>
      </c>
      <c r="JA27" s="188">
        <v>1250066.05</v>
      </c>
      <c r="JB27" s="188">
        <v>1929495.3499999999</v>
      </c>
      <c r="JC27" s="188">
        <v>2401192.4300000002</v>
      </c>
      <c r="JD27" s="188">
        <v>978154.29</v>
      </c>
      <c r="JE27" s="188">
        <v>11481431.18</v>
      </c>
      <c r="JF27" s="188">
        <v>5864077.04</v>
      </c>
      <c r="JG27" s="188">
        <v>1409555.15</v>
      </c>
      <c r="JH27" s="188">
        <v>982747.68</v>
      </c>
      <c r="JI27" s="188">
        <v>1257623.51</v>
      </c>
      <c r="JJ27" s="188">
        <v>777898.98</v>
      </c>
      <c r="JK27" s="188">
        <v>13369035.539999999</v>
      </c>
      <c r="JL27" s="188">
        <v>1693264.52</v>
      </c>
      <c r="JM27" s="188">
        <v>1414970.22</v>
      </c>
      <c r="JN27" s="188">
        <v>2365441.19</v>
      </c>
      <c r="JO27" s="188">
        <v>1517055.03</v>
      </c>
      <c r="JP27" s="188">
        <v>2252330.88</v>
      </c>
      <c r="JQ27" s="188">
        <v>1348789.1099999999</v>
      </c>
      <c r="JR27" s="188">
        <v>24337955.98</v>
      </c>
      <c r="JS27" s="188">
        <v>8758680.9399999995</v>
      </c>
      <c r="JT27" s="188">
        <v>1933575.89</v>
      </c>
      <c r="JU27" s="188">
        <v>999017.15</v>
      </c>
      <c r="JV27" s="188">
        <v>1967570.4199999997</v>
      </c>
      <c r="JW27" s="188">
        <v>686689.87</v>
      </c>
      <c r="JX27" s="188">
        <v>6116105.6199999992</v>
      </c>
      <c r="JY27" s="188">
        <v>2556554.5</v>
      </c>
      <c r="JZ27" s="188">
        <v>1940110.67</v>
      </c>
      <c r="KA27" s="188">
        <v>2476850.56</v>
      </c>
      <c r="KB27" s="188">
        <v>1787051.3</v>
      </c>
      <c r="KC27" s="188">
        <v>2384485.6599999997</v>
      </c>
      <c r="KD27" s="188">
        <v>1033681.59</v>
      </c>
      <c r="KE27" s="188">
        <v>612361.42000000004</v>
      </c>
      <c r="KF27" s="188">
        <v>1224985</v>
      </c>
      <c r="KG27" s="188">
        <v>818193.87000000011</v>
      </c>
      <c r="KH27" s="188">
        <v>32769047.699999999</v>
      </c>
      <c r="KI27" s="188">
        <v>4153780.6</v>
      </c>
      <c r="KJ27" s="188">
        <v>2816990.93</v>
      </c>
      <c r="KK27" s="188">
        <v>2549906.5499999998</v>
      </c>
      <c r="KL27" s="188">
        <v>2657651.4900000002</v>
      </c>
      <c r="KM27" s="188">
        <v>3134547.1639999999</v>
      </c>
      <c r="KN27" s="188">
        <v>8584005.2899999991</v>
      </c>
      <c r="KO27" s="188">
        <v>1334112.29</v>
      </c>
      <c r="KP27" s="188">
        <v>1496376.33</v>
      </c>
      <c r="KQ27" s="188">
        <v>13705879.639999999</v>
      </c>
      <c r="KR27" s="188">
        <v>1991400.2899999998</v>
      </c>
      <c r="KS27" s="188">
        <v>2722571.85</v>
      </c>
      <c r="KT27" s="188">
        <v>5205808.1199999992</v>
      </c>
      <c r="KU27" s="188">
        <v>1248342.33</v>
      </c>
      <c r="KV27" s="188">
        <v>3086313.6199999996</v>
      </c>
      <c r="KW27" s="188">
        <v>26588266.649999999</v>
      </c>
      <c r="KX27" s="188">
        <v>3167310.52</v>
      </c>
      <c r="KY27" s="188">
        <v>22846574.610000003</v>
      </c>
      <c r="KZ27" s="188">
        <v>2095077.4200000002</v>
      </c>
      <c r="LA27" s="188">
        <v>1142459.54</v>
      </c>
      <c r="LB27" s="188">
        <v>5181325</v>
      </c>
      <c r="LC27" s="188">
        <v>3833989.43</v>
      </c>
      <c r="LD27" s="188">
        <v>1938282.26</v>
      </c>
      <c r="LE27" s="188">
        <v>2179451</v>
      </c>
      <c r="LF27" s="188">
        <v>1464593.7</v>
      </c>
      <c r="LG27" s="188">
        <v>30020012.459999997</v>
      </c>
      <c r="LH27" s="188">
        <v>11281271.9</v>
      </c>
      <c r="LI27" s="188">
        <v>8558970.1899999995</v>
      </c>
      <c r="LJ27" s="188">
        <v>11577017.09</v>
      </c>
      <c r="LK27" s="188">
        <v>1828241.98</v>
      </c>
      <c r="LL27" s="188">
        <v>1567472.0300000003</v>
      </c>
      <c r="LM27" s="188">
        <v>1248642.4799999997</v>
      </c>
      <c r="LN27" s="188">
        <v>2358613.0099999998</v>
      </c>
      <c r="LO27" s="188">
        <v>836619.87000000011</v>
      </c>
      <c r="LP27" s="188">
        <v>2284344.42</v>
      </c>
      <c r="LQ27" s="188">
        <v>947149.22000000009</v>
      </c>
      <c r="LR27" s="188">
        <v>12318673.560000001</v>
      </c>
      <c r="LS27" s="188">
        <v>2457126.9899999998</v>
      </c>
      <c r="LT27" s="188">
        <v>1609058.72</v>
      </c>
      <c r="LU27" s="188">
        <v>38068799.359999999</v>
      </c>
      <c r="LV27" s="188">
        <v>14784981.74</v>
      </c>
      <c r="LW27" s="188">
        <v>24030592.879999999</v>
      </c>
      <c r="LX27" s="188">
        <v>10566889.729999999</v>
      </c>
      <c r="LY27" s="188">
        <v>4816532.58</v>
      </c>
      <c r="LZ27" s="188">
        <v>4494070.83</v>
      </c>
      <c r="MA27" s="188">
        <v>2088778.72</v>
      </c>
      <c r="MB27" s="188">
        <v>2775614.18</v>
      </c>
      <c r="MC27" s="188">
        <v>2409926.4600000004</v>
      </c>
      <c r="MD27" s="188">
        <v>2683828.2299999995</v>
      </c>
      <c r="ME27" s="188">
        <v>7762703.0800000001</v>
      </c>
      <c r="MF27" s="188">
        <v>1818817.2200000002</v>
      </c>
      <c r="MG27" s="188">
        <v>32325911.300000001</v>
      </c>
      <c r="MH27" s="188">
        <v>2124303.2200000002</v>
      </c>
      <c r="MI27" s="188">
        <v>874905.70000000007</v>
      </c>
      <c r="MJ27" s="188">
        <v>1318772.8800000001</v>
      </c>
      <c r="MK27" s="188">
        <v>978876.78</v>
      </c>
      <c r="ML27" s="188">
        <v>2098682.4500000002</v>
      </c>
      <c r="MM27" s="188">
        <v>1491126.85</v>
      </c>
      <c r="MN27" s="188">
        <v>1302460.4099999999</v>
      </c>
      <c r="MO27" s="188">
        <v>2184936.23</v>
      </c>
      <c r="MP27" s="188">
        <v>1673066.23</v>
      </c>
      <c r="MQ27" s="188">
        <v>1782979.19</v>
      </c>
      <c r="MR27" s="188">
        <v>1410579.81</v>
      </c>
      <c r="MS27" s="188">
        <v>28120078.300000001</v>
      </c>
      <c r="MT27" s="188">
        <v>1906841.82</v>
      </c>
      <c r="MU27" s="188">
        <v>1688266.5999999999</v>
      </c>
      <c r="MV27" s="188">
        <v>2503211.12</v>
      </c>
      <c r="MW27" s="188">
        <v>2930843.2199999997</v>
      </c>
      <c r="MX27" s="188">
        <v>2129654.0099999998</v>
      </c>
      <c r="MY27" s="188">
        <v>6320266.1599000013</v>
      </c>
      <c r="MZ27" s="188">
        <v>4079280.6599999997</v>
      </c>
      <c r="NA27" s="188">
        <v>2132943.3499999996</v>
      </c>
      <c r="NB27" s="188">
        <v>802605.7</v>
      </c>
      <c r="NC27" s="188">
        <v>590159.04</v>
      </c>
      <c r="ND27" s="188">
        <v>49401450.890000008</v>
      </c>
      <c r="NE27" s="188">
        <v>6651199.46</v>
      </c>
      <c r="NF27" s="188">
        <v>1710248.7800000003</v>
      </c>
      <c r="NG27" s="188">
        <v>14748341.300000001</v>
      </c>
      <c r="NH27" s="188">
        <v>1674303.16</v>
      </c>
      <c r="NI27" s="188">
        <v>4240371.49</v>
      </c>
      <c r="NJ27" s="188">
        <v>9666508.1699999999</v>
      </c>
      <c r="NK27" s="188">
        <v>8648809.8200000003</v>
      </c>
      <c r="NL27" s="188">
        <v>1130999.45</v>
      </c>
      <c r="NM27" s="188">
        <v>3287125.67</v>
      </c>
      <c r="NN27" s="188">
        <v>2620391.1100000003</v>
      </c>
      <c r="NO27" s="188">
        <v>1603306.72</v>
      </c>
      <c r="NP27" s="188">
        <v>13873956.810000001</v>
      </c>
      <c r="NQ27" s="188">
        <v>1588327.0300000003</v>
      </c>
      <c r="NR27" s="188">
        <v>1331108.6399999999</v>
      </c>
      <c r="NS27" s="188">
        <v>1657516.76</v>
      </c>
      <c r="NT27" s="188">
        <v>1265606.0699999998</v>
      </c>
      <c r="NU27" s="188">
        <v>509596.56</v>
      </c>
      <c r="NV27" s="188">
        <v>879399.61</v>
      </c>
      <c r="NW27" s="188">
        <v>25055419.510000002</v>
      </c>
      <c r="NX27" s="188">
        <v>10122150.409999998</v>
      </c>
      <c r="NY27" s="188">
        <v>1645366.8299999998</v>
      </c>
      <c r="NZ27" s="188">
        <v>1291959.5999999999</v>
      </c>
      <c r="OA27" s="188">
        <v>1708835.22</v>
      </c>
      <c r="OB27" s="188">
        <v>2853224.28</v>
      </c>
      <c r="OC27" s="188">
        <v>1501752.8</v>
      </c>
      <c r="OD27" s="188">
        <v>35716502.159999996</v>
      </c>
      <c r="OE27" s="188">
        <v>8683857.0200000014</v>
      </c>
      <c r="OF27" s="188">
        <v>3398486.6500000004</v>
      </c>
      <c r="OG27" s="188">
        <v>6496314.3600000003</v>
      </c>
      <c r="OH27" s="188">
        <v>1757065.11</v>
      </c>
      <c r="OI27" s="188">
        <v>2623910.6399999997</v>
      </c>
      <c r="OJ27" s="188">
        <v>2900793.17</v>
      </c>
      <c r="OK27" s="188">
        <v>1084285.3299999998</v>
      </c>
      <c r="OL27" s="188">
        <v>1400286.49</v>
      </c>
      <c r="OM27" s="188">
        <v>25886629.209999997</v>
      </c>
      <c r="ON27" s="188">
        <v>9887862.9099999983</v>
      </c>
      <c r="OO27" s="188">
        <v>10388057.58</v>
      </c>
      <c r="OP27" s="188">
        <v>3774378.8200000003</v>
      </c>
      <c r="OQ27" s="188">
        <v>2492204.17</v>
      </c>
      <c r="OR27" s="188">
        <v>1080695.9099999999</v>
      </c>
      <c r="OS27" s="188">
        <v>16463081.780000001</v>
      </c>
      <c r="OT27" s="188">
        <v>1258333.7899999998</v>
      </c>
      <c r="OU27" s="188">
        <v>1450499.98</v>
      </c>
      <c r="OV27" s="188">
        <v>4129755.8</v>
      </c>
      <c r="OW27" s="188">
        <v>3265128.1000000006</v>
      </c>
      <c r="OX27" s="188">
        <v>7404094.4099999992</v>
      </c>
      <c r="OY27" s="188">
        <v>2387156.2999999998</v>
      </c>
      <c r="OZ27" s="188">
        <v>886845.46000000008</v>
      </c>
      <c r="PA27" s="188">
        <v>921306.83999999985</v>
      </c>
      <c r="PB27" s="188">
        <v>21770288.779999997</v>
      </c>
      <c r="PC27" s="188">
        <v>1313974.54</v>
      </c>
      <c r="PD27" s="188">
        <v>3286025.49</v>
      </c>
      <c r="PE27" s="188">
        <v>966283.5</v>
      </c>
      <c r="PF27" s="188">
        <v>2575168.5699999998</v>
      </c>
      <c r="PG27" s="188">
        <v>4590698.45</v>
      </c>
      <c r="PH27" s="188">
        <v>1318225.2300000002</v>
      </c>
      <c r="PI27" s="188">
        <v>1327505.29</v>
      </c>
      <c r="PJ27" s="188">
        <v>1592613.41</v>
      </c>
      <c r="PK27" s="188">
        <v>1666570.07</v>
      </c>
      <c r="PL27" s="188">
        <v>2513923.7899999996</v>
      </c>
      <c r="PM27" s="188">
        <v>2327761.02</v>
      </c>
      <c r="PN27" s="188">
        <v>1064546.79</v>
      </c>
      <c r="PO27" s="188">
        <v>5048712.78</v>
      </c>
      <c r="PP27" s="188">
        <v>983843.57000000007</v>
      </c>
      <c r="PQ27" s="188">
        <v>728747.95</v>
      </c>
      <c r="PR27" s="188">
        <v>581808.19999999995</v>
      </c>
      <c r="PS27" s="188">
        <v>776386.11</v>
      </c>
      <c r="PT27" s="188">
        <v>55636574.800000004</v>
      </c>
      <c r="PU27" s="188">
        <v>1125912.5499999998</v>
      </c>
      <c r="PV27" s="188">
        <v>1793610.67</v>
      </c>
      <c r="PW27" s="188">
        <v>2739730.2699999996</v>
      </c>
      <c r="PX27" s="188">
        <v>14430689.279999999</v>
      </c>
      <c r="PY27" s="188">
        <v>2936073.9699999997</v>
      </c>
      <c r="PZ27" s="188">
        <v>3286095.9</v>
      </c>
      <c r="QA27" s="188">
        <v>1296558</v>
      </c>
      <c r="QB27" s="188">
        <v>5241861.3499999996</v>
      </c>
      <c r="QC27" s="188">
        <v>1140945.4000000001</v>
      </c>
      <c r="QD27" s="188">
        <v>3848172.9200000004</v>
      </c>
      <c r="QE27" s="188">
        <v>1348008.7500000002</v>
      </c>
      <c r="QF27" s="188">
        <v>1891404.5499999998</v>
      </c>
      <c r="QG27" s="188">
        <v>2565057.4200000004</v>
      </c>
      <c r="QH27" s="188">
        <v>2200082.5099999998</v>
      </c>
      <c r="QI27" s="188">
        <v>2558132.4500000002</v>
      </c>
      <c r="QJ27" s="188">
        <v>1467516</v>
      </c>
      <c r="QK27" s="188">
        <v>1614275.14</v>
      </c>
      <c r="QL27" s="188">
        <v>963974.75</v>
      </c>
      <c r="QM27" s="188">
        <v>4273205.5199999996</v>
      </c>
      <c r="QN27" s="188">
        <v>5434277.3899999997</v>
      </c>
      <c r="QO27" s="188">
        <v>1238564.73</v>
      </c>
      <c r="QP27" s="188">
        <v>465130</v>
      </c>
      <c r="QQ27" s="188">
        <v>446632.58</v>
      </c>
      <c r="QR27" s="188">
        <v>389250.28999999992</v>
      </c>
      <c r="QS27" s="188">
        <v>516233.49</v>
      </c>
      <c r="QT27" s="188">
        <v>23377188.739999998</v>
      </c>
      <c r="QU27" s="188">
        <v>1113284.3800000001</v>
      </c>
      <c r="QV27" s="188">
        <v>4231972.3800000008</v>
      </c>
      <c r="QW27" s="188">
        <v>1710874.47</v>
      </c>
      <c r="QX27" s="188">
        <v>2134817.0299999998</v>
      </c>
      <c r="QY27" s="188">
        <v>5604548.7299999995</v>
      </c>
      <c r="QZ27" s="188">
        <v>1875720.8</v>
      </c>
      <c r="RA27" s="188">
        <v>3406435.24</v>
      </c>
      <c r="RB27" s="188">
        <v>3859553.8400000003</v>
      </c>
      <c r="RC27" s="188">
        <v>1331074.6100000001</v>
      </c>
      <c r="RD27" s="188">
        <v>1155442.26</v>
      </c>
      <c r="RE27" s="188">
        <v>878473.07000000007</v>
      </c>
      <c r="RF27" s="188">
        <v>589164.84</v>
      </c>
      <c r="RG27" s="188">
        <v>22786954.949999999</v>
      </c>
      <c r="RH27" s="188">
        <v>2981141.23</v>
      </c>
      <c r="RI27" s="188">
        <v>1230885.1600000001</v>
      </c>
      <c r="RJ27" s="188">
        <v>1951727.3699999999</v>
      </c>
      <c r="RK27" s="188">
        <v>1263153.7</v>
      </c>
      <c r="RL27" s="188">
        <v>1570161.25</v>
      </c>
      <c r="RM27" s="188">
        <v>4332055.91</v>
      </c>
      <c r="RN27" s="188">
        <v>1458069.06</v>
      </c>
      <c r="RO27" s="188">
        <v>1863407.0599999998</v>
      </c>
      <c r="RP27" s="188">
        <v>4638854.1000000006</v>
      </c>
      <c r="RQ27" s="188">
        <v>3876665.6599999997</v>
      </c>
      <c r="RR27" s="188">
        <v>1083324.43</v>
      </c>
      <c r="RS27" s="188">
        <v>1031161.76</v>
      </c>
      <c r="RT27" s="188">
        <v>1603617.79</v>
      </c>
      <c r="RU27" s="188">
        <v>840899.98</v>
      </c>
      <c r="RV27" s="188">
        <v>972917.14</v>
      </c>
      <c r="RW27" s="188">
        <v>1566077.53</v>
      </c>
      <c r="RX27" s="188">
        <v>692461.95</v>
      </c>
      <c r="RY27" s="188">
        <v>803740.62999999989</v>
      </c>
      <c r="RZ27" s="188">
        <v>595951.23</v>
      </c>
      <c r="SA27" s="188">
        <v>14671142.359999999</v>
      </c>
      <c r="SB27" s="188">
        <v>2046901.23</v>
      </c>
      <c r="SC27" s="188">
        <v>1980878.7499999998</v>
      </c>
      <c r="SD27" s="188">
        <v>1029764.01</v>
      </c>
      <c r="SE27" s="188">
        <v>944127.27</v>
      </c>
      <c r="SF27" s="188">
        <v>1761321.16</v>
      </c>
      <c r="SG27" s="188">
        <v>1741392.09</v>
      </c>
      <c r="SH27" s="188">
        <v>4036530.18</v>
      </c>
      <c r="SI27" s="188">
        <v>1656011.11</v>
      </c>
      <c r="SJ27" s="188">
        <v>1771641.97</v>
      </c>
      <c r="SK27" s="188">
        <v>3654559.9399999995</v>
      </c>
      <c r="SL27" s="188">
        <v>449243.37000000005</v>
      </c>
      <c r="SM27" s="188">
        <v>10058002.090000002</v>
      </c>
      <c r="SN27" s="188">
        <v>1998001.36</v>
      </c>
      <c r="SO27" s="188">
        <v>2108715.59</v>
      </c>
      <c r="SP27" s="188">
        <v>3035197.95</v>
      </c>
      <c r="SQ27" s="188">
        <v>1761391.85</v>
      </c>
      <c r="SR27" s="188">
        <v>1441003.9300000002</v>
      </c>
      <c r="SS27" s="188">
        <v>1488568.7499999998</v>
      </c>
      <c r="ST27" s="188">
        <v>795095.28</v>
      </c>
      <c r="SU27" s="188">
        <v>15258938.089999998</v>
      </c>
      <c r="SV27" s="188">
        <v>1122437.76</v>
      </c>
      <c r="SW27" s="188">
        <v>2093336.69</v>
      </c>
      <c r="SX27" s="188">
        <v>2546840.9500000002</v>
      </c>
      <c r="SY27" s="188">
        <v>741588.15</v>
      </c>
      <c r="SZ27" s="188">
        <v>730668.15</v>
      </c>
      <c r="TA27" s="188">
        <v>1349279.8800000001</v>
      </c>
      <c r="TB27" s="188">
        <v>3963805.9299999997</v>
      </c>
      <c r="TC27" s="188">
        <v>1348244.8099999998</v>
      </c>
      <c r="TD27" s="188">
        <v>832472.20000000007</v>
      </c>
      <c r="TE27" s="188">
        <v>1686788.75</v>
      </c>
      <c r="TF27" s="188">
        <v>1752117.73</v>
      </c>
      <c r="TG27" s="188">
        <v>1203550.3500000001</v>
      </c>
      <c r="TH27" s="188">
        <v>906208.01</v>
      </c>
      <c r="TI27" s="188">
        <v>34569994.969999999</v>
      </c>
      <c r="TJ27" s="188">
        <v>1487065.0899999999</v>
      </c>
      <c r="TK27" s="188">
        <v>1570930.23</v>
      </c>
      <c r="TL27" s="188">
        <v>3240403.9099999997</v>
      </c>
      <c r="TM27" s="188">
        <v>2610985.02</v>
      </c>
      <c r="TN27" s="188">
        <v>1740204.4000000001</v>
      </c>
      <c r="TO27" s="188">
        <v>669740.59</v>
      </c>
      <c r="TP27" s="188">
        <v>6934164.2699999986</v>
      </c>
      <c r="TQ27" s="188">
        <v>1555370.75</v>
      </c>
      <c r="TR27" s="188">
        <v>3253203.79</v>
      </c>
      <c r="TS27" s="188">
        <v>2967948.1700000004</v>
      </c>
      <c r="TT27" s="188">
        <v>1128386.47</v>
      </c>
      <c r="TU27" s="188">
        <v>1224199.5599999998</v>
      </c>
      <c r="TV27" s="188">
        <v>1618742.5799999998</v>
      </c>
      <c r="TW27" s="188">
        <v>1367271.86</v>
      </c>
      <c r="TX27" s="188">
        <v>1242908.3399999999</v>
      </c>
      <c r="TY27" s="188">
        <v>10859114</v>
      </c>
      <c r="TZ27" s="188">
        <v>1290480.23</v>
      </c>
      <c r="UA27" s="188">
        <v>14163001.01</v>
      </c>
      <c r="UB27" s="188">
        <v>3416106.5599999996</v>
      </c>
      <c r="UC27" s="188">
        <v>997720.41</v>
      </c>
      <c r="UD27" s="188">
        <v>1276776.76</v>
      </c>
      <c r="UE27" s="188">
        <v>8385655.6799999997</v>
      </c>
      <c r="UF27" s="188">
        <v>873435.9</v>
      </c>
      <c r="UG27" s="188">
        <v>485403.89999999997</v>
      </c>
      <c r="UH27" s="188">
        <v>1090621.3600000001</v>
      </c>
      <c r="UI27" s="188">
        <v>981795.54</v>
      </c>
      <c r="UJ27" s="188">
        <v>13812706.720000001</v>
      </c>
      <c r="UK27" s="188">
        <v>3488266.77</v>
      </c>
      <c r="UL27" s="188">
        <v>2001441.3</v>
      </c>
      <c r="UM27" s="188">
        <v>2957823.79</v>
      </c>
      <c r="UN27" s="188">
        <v>1861660.6700000002</v>
      </c>
      <c r="UO27" s="188">
        <v>1452401.0699999998</v>
      </c>
      <c r="UP27" s="188">
        <v>46478199.450000003</v>
      </c>
      <c r="UQ27" s="188">
        <v>2380995.2799999998</v>
      </c>
      <c r="UR27" s="188">
        <v>1890664.27</v>
      </c>
      <c r="US27" s="188">
        <v>11835927.229999999</v>
      </c>
      <c r="UT27" s="188">
        <v>613307.82999999996</v>
      </c>
      <c r="UU27" s="188">
        <v>2001580.52</v>
      </c>
      <c r="UV27" s="188">
        <v>5687055.46</v>
      </c>
      <c r="UW27" s="188">
        <v>1469549.84</v>
      </c>
      <c r="UX27" s="188">
        <v>1476090.92</v>
      </c>
      <c r="UY27" s="188">
        <v>1545330.32</v>
      </c>
      <c r="UZ27" s="188">
        <v>1814446.4100000001</v>
      </c>
      <c r="VA27" s="188">
        <v>4175379.31</v>
      </c>
      <c r="VB27" s="188">
        <v>2948777</v>
      </c>
      <c r="VC27" s="188">
        <v>4652192.37</v>
      </c>
      <c r="VD27" s="188">
        <v>1466114.7300000002</v>
      </c>
      <c r="VE27" s="188">
        <v>1300321.53</v>
      </c>
      <c r="VF27" s="188">
        <v>1120577.8800000001</v>
      </c>
      <c r="VG27" s="188">
        <v>1206722.8499999999</v>
      </c>
      <c r="VH27" s="188">
        <v>5245519</v>
      </c>
      <c r="VI27" s="188">
        <v>820358.41</v>
      </c>
      <c r="VJ27" s="188">
        <v>1014739.63</v>
      </c>
      <c r="VK27" s="188">
        <v>572883.65</v>
      </c>
      <c r="VL27" s="188">
        <v>24969581.690000001</v>
      </c>
      <c r="VM27" s="188">
        <v>1748536.25</v>
      </c>
      <c r="VN27" s="188">
        <v>1752813.77</v>
      </c>
      <c r="VO27" s="188">
        <v>2858271.57</v>
      </c>
      <c r="VP27" s="188">
        <v>6016265.1900000004</v>
      </c>
      <c r="VQ27" s="188">
        <v>4198599.29</v>
      </c>
      <c r="VR27" s="188">
        <v>3376017.5700000003</v>
      </c>
      <c r="VS27" s="188">
        <v>2470140.8600000003</v>
      </c>
      <c r="VT27" s="188">
        <v>1736349.2300000002</v>
      </c>
      <c r="VU27" s="188">
        <v>8814354.709999999</v>
      </c>
      <c r="VV27" s="188">
        <v>1754393.91</v>
      </c>
      <c r="VW27" s="188">
        <v>3115741.8399999994</v>
      </c>
      <c r="VX27" s="188">
        <v>1945267.8</v>
      </c>
      <c r="VY27" s="188">
        <v>1397661.93</v>
      </c>
      <c r="VZ27" s="188">
        <v>1051127.3799999999</v>
      </c>
      <c r="WA27" s="188">
        <v>74913137.900000006</v>
      </c>
      <c r="WB27" s="188">
        <v>3491670.78</v>
      </c>
      <c r="WC27" s="188">
        <v>2625074.66</v>
      </c>
      <c r="WD27" s="188">
        <v>2147609.7599999998</v>
      </c>
      <c r="WE27" s="188">
        <v>1433742.86</v>
      </c>
      <c r="WF27" s="188">
        <v>3698809.37</v>
      </c>
      <c r="WG27" s="188">
        <v>3790114.6799999997</v>
      </c>
      <c r="WH27" s="188">
        <v>4678624.05</v>
      </c>
      <c r="WI27" s="188">
        <v>2265902.38</v>
      </c>
      <c r="WJ27" s="188">
        <v>3778623.17</v>
      </c>
      <c r="WK27" s="188">
        <v>1794438.8699999999</v>
      </c>
      <c r="WL27" s="188">
        <v>8323406.9500000002</v>
      </c>
      <c r="WM27" s="188">
        <v>2684102.56</v>
      </c>
      <c r="WN27" s="188">
        <v>4667702.05</v>
      </c>
      <c r="WO27" s="188">
        <v>6422113.2200000007</v>
      </c>
      <c r="WP27" s="188">
        <v>2191729.67</v>
      </c>
      <c r="WQ27" s="188">
        <v>2753974.8099999996</v>
      </c>
      <c r="WR27" s="188">
        <v>3524985.95</v>
      </c>
      <c r="WS27" s="188">
        <v>1289962.1599999999</v>
      </c>
      <c r="WT27" s="188">
        <v>4722075.2299999995</v>
      </c>
      <c r="WU27" s="188">
        <v>13080494.59</v>
      </c>
      <c r="WV27" s="188">
        <v>2151613.79</v>
      </c>
      <c r="WW27" s="188">
        <v>1202483.5</v>
      </c>
      <c r="WX27" s="188">
        <v>1173444.8499999999</v>
      </c>
      <c r="WY27" s="188">
        <v>1494620.36</v>
      </c>
      <c r="WZ27" s="188">
        <v>1125753.1300000001</v>
      </c>
      <c r="XA27" s="188">
        <v>1135532.8599999999</v>
      </c>
      <c r="XB27" s="188">
        <v>1276364.28</v>
      </c>
      <c r="XC27" s="188">
        <v>7681055.6200000001</v>
      </c>
      <c r="XD27" s="188">
        <v>1079300.3500000001</v>
      </c>
      <c r="XE27" s="188">
        <v>525302.37000000011</v>
      </c>
      <c r="XF27" s="188">
        <v>954076.77</v>
      </c>
      <c r="XG27" s="188">
        <v>855736.94000000006</v>
      </c>
      <c r="XH27" s="188">
        <v>38643263.719999999</v>
      </c>
      <c r="XI27" s="188">
        <v>3235896.2500000005</v>
      </c>
      <c r="XJ27" s="188">
        <v>2978675.03</v>
      </c>
      <c r="XK27" s="188">
        <v>11883075.979999999</v>
      </c>
      <c r="XL27" s="188">
        <v>2483802.52</v>
      </c>
      <c r="XM27" s="188">
        <v>4305554.95</v>
      </c>
      <c r="XN27" s="188">
        <v>4988101.3499999996</v>
      </c>
      <c r="XO27" s="188">
        <v>2650474.5500000003</v>
      </c>
      <c r="XP27" s="188">
        <v>1874947.9599999997</v>
      </c>
      <c r="XQ27" s="188">
        <v>5315346.8500000006</v>
      </c>
      <c r="XR27" s="188">
        <v>3760460.3600000003</v>
      </c>
      <c r="XS27" s="188">
        <v>1505929.7000000002</v>
      </c>
      <c r="XT27" s="188">
        <v>1627667.66</v>
      </c>
      <c r="XU27" s="188">
        <v>1713190.04</v>
      </c>
      <c r="XV27" s="188">
        <v>1298291.94</v>
      </c>
      <c r="XW27" s="188">
        <v>1603432.92</v>
      </c>
      <c r="XX27" s="188">
        <v>1117747.48</v>
      </c>
      <c r="XY27" s="188">
        <v>1292800.6300000001</v>
      </c>
      <c r="XZ27" s="188">
        <v>1542391.23</v>
      </c>
      <c r="YA27" s="188">
        <v>1000629.1799999999</v>
      </c>
      <c r="YB27" s="188">
        <v>1170785.5499999998</v>
      </c>
      <c r="YC27" s="188">
        <v>1037306.24</v>
      </c>
      <c r="YD27" s="188">
        <v>1183628.3799999999</v>
      </c>
      <c r="YE27" s="188">
        <v>33909994.759999998</v>
      </c>
      <c r="YF27" s="188">
        <v>1882734.08</v>
      </c>
      <c r="YG27" s="188">
        <v>3942973.3099999996</v>
      </c>
      <c r="YH27" s="188">
        <v>1997850.15</v>
      </c>
      <c r="YI27" s="188">
        <v>6838684.2699999996</v>
      </c>
      <c r="YJ27" s="188">
        <v>2303880.87</v>
      </c>
      <c r="YK27" s="188">
        <v>4196654.1300000008</v>
      </c>
      <c r="YL27" s="188">
        <v>1713971.3</v>
      </c>
      <c r="YM27" s="188">
        <v>5210682.32</v>
      </c>
      <c r="YN27" s="188">
        <v>6774477.6200000001</v>
      </c>
      <c r="YO27" s="188">
        <v>3095186.72</v>
      </c>
      <c r="YP27" s="188">
        <v>2215714.25</v>
      </c>
      <c r="YQ27" s="188">
        <v>1660721.9600000002</v>
      </c>
      <c r="YR27" s="188">
        <v>1237119.1000000001</v>
      </c>
      <c r="YS27" s="188">
        <v>1093737.46</v>
      </c>
      <c r="YT27" s="188">
        <v>1128473.7700000003</v>
      </c>
      <c r="YU27" s="188">
        <v>1127855.97</v>
      </c>
      <c r="YV27" s="188">
        <v>13081393.33</v>
      </c>
      <c r="YW27" s="188">
        <v>1433741.11</v>
      </c>
      <c r="YX27" s="188">
        <v>1223958.6299999999</v>
      </c>
      <c r="YY27" s="188">
        <v>999053.74</v>
      </c>
      <c r="YZ27" s="188">
        <v>1672481.15</v>
      </c>
      <c r="ZA27" s="188">
        <v>859437.93</v>
      </c>
      <c r="ZB27" s="188">
        <v>1171143.94</v>
      </c>
      <c r="ZC27" s="188">
        <v>14208268.979999999</v>
      </c>
      <c r="ZD27" s="188">
        <v>1195647.29</v>
      </c>
      <c r="ZE27" s="188">
        <v>1544528.83</v>
      </c>
      <c r="ZF27" s="188">
        <v>1649861.55</v>
      </c>
      <c r="ZG27" s="188">
        <v>1146231.1700000002</v>
      </c>
      <c r="ZH27" s="188">
        <v>1311513.6099999999</v>
      </c>
      <c r="ZI27" s="188">
        <v>923583.90999999992</v>
      </c>
      <c r="ZJ27" s="188">
        <v>971185.6</v>
      </c>
      <c r="ZK27" s="188">
        <v>5209239.17</v>
      </c>
      <c r="ZL27" s="188">
        <v>32029103.5</v>
      </c>
      <c r="ZM27" s="188">
        <v>1374693.8299999998</v>
      </c>
      <c r="ZN27" s="188">
        <v>2976010.25</v>
      </c>
      <c r="ZO27" s="188">
        <v>6998108.2399999993</v>
      </c>
      <c r="ZP27" s="188">
        <v>5274169.0599999996</v>
      </c>
      <c r="ZQ27" s="188">
        <v>1544378.75</v>
      </c>
      <c r="ZR27" s="188">
        <v>2094789.4800000002</v>
      </c>
      <c r="ZS27" s="188">
        <v>3527525.5999999996</v>
      </c>
      <c r="ZT27" s="188">
        <v>3361685.8000000003</v>
      </c>
      <c r="ZU27" s="188">
        <v>5546382.4800000004</v>
      </c>
      <c r="ZV27" s="188">
        <v>792196.27</v>
      </c>
      <c r="ZW27" s="188">
        <v>1505753.6700000002</v>
      </c>
      <c r="ZX27" s="188">
        <v>1215566.5900000001</v>
      </c>
      <c r="ZY27" s="188">
        <v>2144364.8199999998</v>
      </c>
      <c r="ZZ27" s="188">
        <v>1600862.13</v>
      </c>
      <c r="AAA27" s="188">
        <v>1289115.1500000001</v>
      </c>
      <c r="AAB27" s="188">
        <v>1469536.9</v>
      </c>
      <c r="AAC27" s="188">
        <v>933057.14</v>
      </c>
      <c r="AAD27" s="188">
        <v>1387384.96</v>
      </c>
      <c r="AAE27" s="188">
        <v>1075384.3600000001</v>
      </c>
      <c r="AAF27" s="188">
        <v>928948.98</v>
      </c>
      <c r="AAG27" s="188">
        <v>851298.54</v>
      </c>
      <c r="AAH27" s="188">
        <v>14184580.02</v>
      </c>
      <c r="AAI27" s="188">
        <v>1407460.72</v>
      </c>
      <c r="AAJ27" s="188">
        <v>1678299.59</v>
      </c>
      <c r="AAK27" s="188">
        <v>1650483.0099999998</v>
      </c>
      <c r="AAL27" s="188">
        <v>1286842.95</v>
      </c>
      <c r="AAM27" s="188">
        <v>1682095.5500000003</v>
      </c>
      <c r="AAN27" s="188">
        <v>1172301.57</v>
      </c>
      <c r="AAO27" s="188">
        <v>53828439.560000002</v>
      </c>
      <c r="AAP27" s="188">
        <v>1680940.4</v>
      </c>
      <c r="AAQ27" s="188">
        <v>1270602.6199999999</v>
      </c>
      <c r="AAR27" s="188">
        <v>3097331.79</v>
      </c>
      <c r="AAS27" s="188">
        <v>3046389.59</v>
      </c>
      <c r="AAT27" s="188">
        <v>1357474.43</v>
      </c>
      <c r="AAU27" s="188">
        <v>2814796.84</v>
      </c>
      <c r="AAV27" s="188">
        <v>3205986.56</v>
      </c>
      <c r="AAW27" s="188">
        <v>6590104.7100000009</v>
      </c>
      <c r="AAX27" s="188">
        <v>2050932.36</v>
      </c>
      <c r="AAY27" s="188">
        <v>2525756.4099999997</v>
      </c>
      <c r="AAZ27" s="188">
        <v>10247238.68</v>
      </c>
      <c r="ABA27" s="188">
        <v>4798779.71</v>
      </c>
      <c r="ABB27" s="188">
        <v>973471.19000000006</v>
      </c>
      <c r="ABC27" s="188">
        <v>1876194.81</v>
      </c>
      <c r="ABD27" s="188">
        <v>1412758.34</v>
      </c>
      <c r="ABE27" s="188">
        <v>964423.59</v>
      </c>
      <c r="ABF27" s="188">
        <v>1819614.9000000001</v>
      </c>
      <c r="ABG27" s="188">
        <v>1018520.66</v>
      </c>
      <c r="ABH27" s="188">
        <v>16861697.539999999</v>
      </c>
      <c r="ABI27" s="188">
        <v>5568172.9000000004</v>
      </c>
      <c r="ABJ27" s="188">
        <v>706774.17</v>
      </c>
      <c r="ABK27" s="188">
        <v>1043566.78</v>
      </c>
      <c r="ABL27" s="188">
        <v>832275.23</v>
      </c>
      <c r="ABM27" s="188">
        <v>839473.99</v>
      </c>
      <c r="ABN27" s="188">
        <v>617467.74</v>
      </c>
      <c r="ABO27" s="188">
        <v>16626259.59</v>
      </c>
      <c r="ABP27" s="188">
        <v>2598786.62</v>
      </c>
      <c r="ABQ27" s="188">
        <v>1079680.96</v>
      </c>
      <c r="ABR27" s="188">
        <v>2559385.7700000005</v>
      </c>
      <c r="ABS27" s="188">
        <v>2451178.3099999996</v>
      </c>
      <c r="ABT27" s="188">
        <v>1479095.04</v>
      </c>
      <c r="ABU27" s="188">
        <v>1147887.3600000001</v>
      </c>
      <c r="ABV27" s="188">
        <v>2007877.63</v>
      </c>
      <c r="ABW27" s="188">
        <v>607097.54999999993</v>
      </c>
      <c r="ABX27" s="188">
        <v>21834091.07</v>
      </c>
      <c r="ABY27" s="188">
        <v>925584.44</v>
      </c>
      <c r="ABZ27" s="188">
        <v>2509284.4900000002</v>
      </c>
      <c r="ACA27" s="188">
        <v>1304124.1499999999</v>
      </c>
      <c r="ACB27" s="188">
        <v>1265630.1600000001</v>
      </c>
      <c r="ACC27" s="188">
        <v>5301499.49</v>
      </c>
      <c r="ACD27" s="188">
        <v>982137.57</v>
      </c>
      <c r="ACE27" s="188">
        <v>1118044.1600000001</v>
      </c>
      <c r="ACF27" s="188">
        <v>1155453.19</v>
      </c>
      <c r="ACG27" s="188">
        <v>1843147.97</v>
      </c>
      <c r="ACH27" s="188">
        <v>1397234.5800000003</v>
      </c>
      <c r="ACI27" s="188">
        <v>39571313.509999998</v>
      </c>
      <c r="ACJ27" s="188">
        <v>1242182.1000000001</v>
      </c>
      <c r="ACK27" s="188">
        <v>1303497.9999999998</v>
      </c>
      <c r="ACL27" s="188">
        <v>2552442.3600000003</v>
      </c>
      <c r="ACM27" s="188">
        <v>937684.56</v>
      </c>
      <c r="ACN27" s="188">
        <v>2211850.04</v>
      </c>
      <c r="ACO27" s="188">
        <v>2957961.4999999995</v>
      </c>
      <c r="ACP27" s="188">
        <v>8670061.4499999993</v>
      </c>
      <c r="ACQ27" s="188">
        <v>13991614.109999999</v>
      </c>
      <c r="ACR27" s="188">
        <v>1895437.61</v>
      </c>
      <c r="ACS27" s="188">
        <v>2654555.2999999998</v>
      </c>
      <c r="ACT27" s="188">
        <v>3324760.96</v>
      </c>
      <c r="ACU27" s="188">
        <v>1587173.4100000001</v>
      </c>
      <c r="ACV27" s="188">
        <v>7982102.0000000009</v>
      </c>
      <c r="ACW27" s="188">
        <v>1945748.98</v>
      </c>
      <c r="ACX27" s="188">
        <v>1667948.9</v>
      </c>
      <c r="ACY27" s="188">
        <v>1264362.1000000001</v>
      </c>
      <c r="ACZ27" s="188">
        <v>1029035.7899999999</v>
      </c>
      <c r="ADA27" s="188">
        <v>1120369.48</v>
      </c>
      <c r="ADB27" s="188">
        <v>1016693.5599999999</v>
      </c>
      <c r="ADC27" s="188">
        <v>1133724.01</v>
      </c>
      <c r="ADD27" s="188">
        <v>644112.68000000005</v>
      </c>
      <c r="ADE27" s="188">
        <v>971919.8</v>
      </c>
      <c r="ADF27" s="188">
        <v>9417301.1899999995</v>
      </c>
      <c r="ADG27" s="188">
        <v>8003470.04</v>
      </c>
      <c r="ADH27" s="188">
        <v>748520.92</v>
      </c>
      <c r="ADI27" s="188">
        <v>727283.29999999993</v>
      </c>
      <c r="ADJ27" s="188">
        <v>1890151.82</v>
      </c>
      <c r="ADK27" s="188">
        <v>662850.82999999996</v>
      </c>
      <c r="ADL27" s="188">
        <v>1193723.46</v>
      </c>
      <c r="ADM27" s="188">
        <v>1363496.9000000001</v>
      </c>
      <c r="ADN27" s="188">
        <v>1056514.77</v>
      </c>
      <c r="ADO27" s="188">
        <v>34467742.270000003</v>
      </c>
      <c r="ADP27" s="188">
        <v>4939326.54</v>
      </c>
      <c r="ADQ27" s="188">
        <v>3497286.6900000004</v>
      </c>
      <c r="ADR27" s="188">
        <v>1420814.93</v>
      </c>
      <c r="ADS27" s="188">
        <v>12178952.83</v>
      </c>
      <c r="ADT27" s="188">
        <v>838308.26</v>
      </c>
      <c r="ADU27" s="188">
        <v>1220908.6599999999</v>
      </c>
      <c r="ADV27" s="188">
        <v>1831710.0899999999</v>
      </c>
      <c r="ADW27" s="188">
        <v>1155751.67</v>
      </c>
      <c r="ADX27" s="188">
        <v>676234.08000000007</v>
      </c>
      <c r="ADY27" s="188">
        <v>34676857.599999994</v>
      </c>
      <c r="ADZ27" s="188">
        <v>8595695.9600000009</v>
      </c>
      <c r="AEA27" s="188">
        <v>5471180.04</v>
      </c>
      <c r="AEB27" s="188">
        <v>1628012.21</v>
      </c>
      <c r="AEC27" s="188">
        <v>2357195.4700000002</v>
      </c>
      <c r="AED27" s="188">
        <v>2856413.4699999997</v>
      </c>
      <c r="AEE27" s="188">
        <v>2130752.58</v>
      </c>
      <c r="AEF27" s="188">
        <v>2015238.85</v>
      </c>
      <c r="AEG27" s="188">
        <v>1591087.3699999999</v>
      </c>
      <c r="AEH27" s="188">
        <v>1449544.7300000002</v>
      </c>
      <c r="AEI27" s="188">
        <v>2223953.9300000006</v>
      </c>
      <c r="AEJ27" s="188">
        <v>2760450.05</v>
      </c>
      <c r="AEK27" s="188">
        <v>1317080.1299999999</v>
      </c>
      <c r="AEL27" s="188">
        <v>1942872.5</v>
      </c>
      <c r="AEM27" s="188">
        <v>2652006.9900000002</v>
      </c>
      <c r="AEN27" s="188">
        <v>2609661.3800000004</v>
      </c>
      <c r="AEO27" s="188">
        <v>1239913.26</v>
      </c>
      <c r="AEP27" s="188">
        <v>3229297.52</v>
      </c>
      <c r="AEQ27" s="188">
        <v>1441682.42</v>
      </c>
      <c r="AER27" s="188">
        <v>2628470.9699999997</v>
      </c>
      <c r="AES27" s="188">
        <v>18054329.629999999</v>
      </c>
      <c r="AET27" s="188">
        <v>1868680.4300000002</v>
      </c>
      <c r="AEU27" s="188">
        <v>2745478.88</v>
      </c>
      <c r="AEV27" s="188">
        <v>1538395.51</v>
      </c>
      <c r="AEW27" s="188">
        <v>1365979.77</v>
      </c>
      <c r="AEX27" s="188">
        <v>5181296.1400000015</v>
      </c>
      <c r="AEY27" s="188">
        <v>1194752.8999999999</v>
      </c>
      <c r="AEZ27" s="188">
        <v>1987275.3699999999</v>
      </c>
      <c r="AFA27" s="188">
        <v>1332506.9999999998</v>
      </c>
      <c r="AFB27" s="188">
        <v>925123.9</v>
      </c>
      <c r="AFC27" s="188">
        <v>16646102.32</v>
      </c>
      <c r="AFD27" s="188">
        <v>10153376.23</v>
      </c>
      <c r="AFE27" s="188">
        <v>2720996.66</v>
      </c>
      <c r="AFF27" s="188">
        <v>2088140.93</v>
      </c>
      <c r="AFG27" s="188">
        <v>3157244.5300000003</v>
      </c>
      <c r="AFH27" s="188">
        <v>3335408.0299999993</v>
      </c>
      <c r="AFI27" s="188">
        <v>1969979.64</v>
      </c>
      <c r="AFJ27" s="188">
        <v>1784836.79</v>
      </c>
      <c r="AFK27" s="188">
        <v>1027093.12</v>
      </c>
      <c r="AFL27" s="188">
        <v>1735977.84</v>
      </c>
      <c r="AFM27" s="188">
        <v>2076976.64</v>
      </c>
      <c r="AFN27" s="188">
        <v>1322374.57</v>
      </c>
      <c r="AFO27" s="188">
        <v>1891736.1199999999</v>
      </c>
      <c r="AFP27" s="188">
        <v>19373722.849999998</v>
      </c>
      <c r="AFQ27" s="188">
        <v>3381838.89</v>
      </c>
      <c r="AFR27" s="188">
        <v>1943191.4</v>
      </c>
      <c r="AFS27" s="188">
        <v>1329039.52</v>
      </c>
      <c r="AFT27" s="188">
        <v>1748502.6</v>
      </c>
      <c r="AFU27" s="188">
        <v>1217648.8899999999</v>
      </c>
      <c r="AFV27" s="188">
        <v>1219012.0900000001</v>
      </c>
      <c r="AFW27" s="188">
        <v>2480366.61</v>
      </c>
      <c r="AFX27" s="188">
        <v>2687172.86</v>
      </c>
      <c r="AFY27" s="188">
        <v>1436367.26</v>
      </c>
      <c r="AFZ27" s="188">
        <v>2950826.8900000006</v>
      </c>
      <c r="AGA27" s="188">
        <v>1347765.04</v>
      </c>
      <c r="AGB27" s="188">
        <v>25273713.149999999</v>
      </c>
      <c r="AGC27" s="188">
        <v>723489.03</v>
      </c>
      <c r="AGD27" s="188">
        <v>1493230.9000000001</v>
      </c>
      <c r="AGE27" s="188">
        <v>1275439.94</v>
      </c>
      <c r="AGF27" s="188">
        <v>3143591.24</v>
      </c>
      <c r="AGG27" s="188">
        <v>1599964.34</v>
      </c>
      <c r="AGH27" s="188">
        <v>919400.78</v>
      </c>
      <c r="AGI27" s="188">
        <v>1023772.3600000001</v>
      </c>
      <c r="AGJ27" s="188">
        <v>1093595.0699999998</v>
      </c>
      <c r="AGK27" s="188">
        <v>1573918.25</v>
      </c>
      <c r="AGL27" s="188">
        <v>1401314.24</v>
      </c>
      <c r="AGM27" s="188">
        <v>24317339.799999997</v>
      </c>
      <c r="AGN27" s="188">
        <v>3789692.5100000002</v>
      </c>
      <c r="AGO27" s="188">
        <v>1981226.76</v>
      </c>
      <c r="AGP27" s="188">
        <v>1310535.6800000002</v>
      </c>
      <c r="AGQ27" s="188">
        <v>2888300.3699999996</v>
      </c>
      <c r="AGR27" s="188">
        <v>2737930.2800000003</v>
      </c>
      <c r="AGS27" s="188">
        <v>1124441.75</v>
      </c>
      <c r="AGT27" s="188">
        <v>1326244.4600000002</v>
      </c>
      <c r="AGU27" s="188">
        <v>36769917.710000001</v>
      </c>
      <c r="AGV27" s="188">
        <v>25349342.250000004</v>
      </c>
      <c r="AGW27" s="188">
        <v>1207389.3</v>
      </c>
      <c r="AGX27" s="188">
        <v>1929572.7599999998</v>
      </c>
      <c r="AGY27" s="188">
        <v>5160970.9999999991</v>
      </c>
      <c r="AGZ27" s="188">
        <v>2915647</v>
      </c>
      <c r="AHA27" s="188">
        <v>2907716.9899999998</v>
      </c>
      <c r="AHB27" s="188">
        <v>2200473.5699999998</v>
      </c>
      <c r="AHC27" s="188">
        <v>989581.69</v>
      </c>
      <c r="AHD27" s="188">
        <v>2854525.11</v>
      </c>
      <c r="AHE27" s="188">
        <v>2448849.5499999998</v>
      </c>
      <c r="AHF27" s="188">
        <v>922226.84</v>
      </c>
      <c r="AHG27" s="188">
        <v>1461917</v>
      </c>
      <c r="AHH27" s="188">
        <v>1339513.96</v>
      </c>
      <c r="AHI27" s="188">
        <v>1420905.01</v>
      </c>
      <c r="AHJ27" s="188">
        <v>1670943.64</v>
      </c>
      <c r="AHK27" s="188">
        <v>1044330.2999999999</v>
      </c>
      <c r="AHL27" s="188">
        <v>14142514.93</v>
      </c>
      <c r="AHM27" s="188">
        <v>1166774.29</v>
      </c>
      <c r="AHN27" s="188">
        <v>1418283.51</v>
      </c>
      <c r="AHO27" s="188">
        <v>1394638.81</v>
      </c>
      <c r="AHP27" s="188">
        <v>2953390.5700000003</v>
      </c>
      <c r="AHQ27" s="222">
        <v>1301420.27</v>
      </c>
      <c r="AHR27" s="264">
        <v>909522.72</v>
      </c>
      <c r="AHS27" s="222">
        <v>3962733424.7539048</v>
      </c>
      <c r="AHT27" s="184" t="b">
        <f t="shared" si="0"/>
        <v>1</v>
      </c>
      <c r="AHU27" s="184" t="s">
        <v>35</v>
      </c>
    </row>
    <row r="28" spans="1:905" ht="23.5" customHeight="1">
      <c r="B28" s="183" t="s">
        <v>37</v>
      </c>
      <c r="C28" s="184" t="s">
        <v>38</v>
      </c>
      <c r="D28" s="188">
        <v>40524315.219999999</v>
      </c>
      <c r="E28" s="188">
        <v>4079678.81</v>
      </c>
      <c r="F28" s="188">
        <v>5418525.3499999996</v>
      </c>
      <c r="G28" s="188">
        <v>1893624.76</v>
      </c>
      <c r="H28" s="188">
        <v>9342789.3300000019</v>
      </c>
      <c r="I28" s="188">
        <v>2328461.4699999997</v>
      </c>
      <c r="J28" s="188">
        <v>5538009.580000001</v>
      </c>
      <c r="K28" s="188">
        <v>5185598.6099999994</v>
      </c>
      <c r="L28" s="188">
        <v>5316308.79</v>
      </c>
      <c r="M28" s="188">
        <v>5796141.1799999997</v>
      </c>
      <c r="N28" s="188">
        <v>2525083.4500000002</v>
      </c>
      <c r="O28" s="188">
        <v>2721675.71</v>
      </c>
      <c r="P28" s="188">
        <v>4321446.08</v>
      </c>
      <c r="Q28" s="188">
        <v>2172984.52</v>
      </c>
      <c r="R28" s="188">
        <v>2407426.7700000005</v>
      </c>
      <c r="S28" s="188">
        <v>5757311.6299999999</v>
      </c>
      <c r="T28" s="188">
        <v>5036367.3499999996</v>
      </c>
      <c r="U28" s="188">
        <v>1012847.41</v>
      </c>
      <c r="V28" s="188">
        <v>42752650.289999999</v>
      </c>
      <c r="W28" s="188">
        <v>10098258.32</v>
      </c>
      <c r="X28" s="188">
        <v>3346792.75</v>
      </c>
      <c r="Y28" s="188">
        <v>3204280.6799999997</v>
      </c>
      <c r="Z28" s="188">
        <v>2853778.73</v>
      </c>
      <c r="AA28" s="188">
        <v>2369058.0700000003</v>
      </c>
      <c r="AB28" s="188">
        <v>1456314.5</v>
      </c>
      <c r="AC28" s="188">
        <v>8102858.1200000001</v>
      </c>
      <c r="AD28" s="188">
        <v>3729400.45</v>
      </c>
      <c r="AE28" s="188">
        <v>1236516.04</v>
      </c>
      <c r="AF28" s="188">
        <v>7629334.1400000006</v>
      </c>
      <c r="AG28" s="188">
        <v>937283.37999999989</v>
      </c>
      <c r="AH28" s="188">
        <v>12018035.689999999</v>
      </c>
      <c r="AI28" s="188">
        <v>2715785.5</v>
      </c>
      <c r="AJ28" s="188">
        <v>1889742.33</v>
      </c>
      <c r="AK28" s="188">
        <v>1240640.3999999999</v>
      </c>
      <c r="AL28" s="188">
        <v>5376821.6200000001</v>
      </c>
      <c r="AM28" s="188">
        <v>1391177.77</v>
      </c>
      <c r="AN28" s="188">
        <v>2584745.2800000003</v>
      </c>
      <c r="AO28" s="188">
        <v>2274182.11</v>
      </c>
      <c r="AP28" s="188">
        <v>1989702.4000000004</v>
      </c>
      <c r="AQ28" s="188">
        <v>1594847.9</v>
      </c>
      <c r="AR28" s="188">
        <v>906260.42</v>
      </c>
      <c r="AS28" s="188">
        <v>1022138.3200000001</v>
      </c>
      <c r="AT28" s="188">
        <v>28272254.369999997</v>
      </c>
      <c r="AU28" s="188">
        <v>1285608.24</v>
      </c>
      <c r="AV28" s="188">
        <v>1352531.23</v>
      </c>
      <c r="AW28" s="188">
        <v>1270581.68</v>
      </c>
      <c r="AX28" s="188">
        <v>3077537.93</v>
      </c>
      <c r="AY28" s="188">
        <v>2855107.3000000003</v>
      </c>
      <c r="AZ28" s="188">
        <v>1651307.6400000001</v>
      </c>
      <c r="BA28" s="188">
        <v>1890084.2000000002</v>
      </c>
      <c r="BB28" s="188">
        <v>1525316.0999999999</v>
      </c>
      <c r="BC28" s="188">
        <v>1576556.9300000002</v>
      </c>
      <c r="BD28" s="188">
        <v>977650.44</v>
      </c>
      <c r="BE28" s="188">
        <v>1566282.04</v>
      </c>
      <c r="BF28" s="188">
        <v>5987708.9800000004</v>
      </c>
      <c r="BG28" s="188">
        <v>911838.57000000007</v>
      </c>
      <c r="BH28" s="188">
        <v>251306.94</v>
      </c>
      <c r="BI28" s="188">
        <v>8904977.4800000004</v>
      </c>
      <c r="BJ28" s="188">
        <v>14218774.649999999</v>
      </c>
      <c r="BK28" s="188">
        <v>2125408.88</v>
      </c>
      <c r="BL28" s="188">
        <v>1208105.45</v>
      </c>
      <c r="BM28" s="188">
        <v>2588860.61</v>
      </c>
      <c r="BN28" s="188">
        <v>3019489.75</v>
      </c>
      <c r="BO28" s="188">
        <v>1612707.9500000002</v>
      </c>
      <c r="BP28" s="188">
        <v>687239.75</v>
      </c>
      <c r="BQ28" s="188">
        <v>284725.52999999997</v>
      </c>
      <c r="BR28" s="188">
        <v>25186265.700000003</v>
      </c>
      <c r="BS28" s="188">
        <v>2478979.85</v>
      </c>
      <c r="BT28" s="188">
        <v>2410230.08</v>
      </c>
      <c r="BU28" s="188">
        <v>1661107.37</v>
      </c>
      <c r="BV28" s="188">
        <v>1937663.9200000002</v>
      </c>
      <c r="BW28" s="188">
        <v>1980609.44</v>
      </c>
      <c r="BX28" s="188">
        <v>1565588.6600000001</v>
      </c>
      <c r="BY28" s="188">
        <v>3529913.84</v>
      </c>
      <c r="BZ28" s="188">
        <v>9785156.4699999988</v>
      </c>
      <c r="CA28" s="188">
        <v>1631122.2000000002</v>
      </c>
      <c r="CB28" s="188">
        <v>5241339.38</v>
      </c>
      <c r="CC28" s="188">
        <v>6772903.4699999997</v>
      </c>
      <c r="CD28" s="188">
        <v>1710761.22</v>
      </c>
      <c r="CE28" s="188">
        <v>2905558.02</v>
      </c>
      <c r="CF28" s="188">
        <v>1836674.77</v>
      </c>
      <c r="CG28" s="188">
        <v>42517770.609999999</v>
      </c>
      <c r="CH28" s="188">
        <v>2977654.7399999998</v>
      </c>
      <c r="CI28" s="188">
        <v>8039923.0499999998</v>
      </c>
      <c r="CJ28" s="188">
        <v>2465629.7999999998</v>
      </c>
      <c r="CK28" s="188">
        <v>3288818.0400000005</v>
      </c>
      <c r="CL28" s="188">
        <v>1652844.72</v>
      </c>
      <c r="CM28" s="188">
        <v>1335919.1000000001</v>
      </c>
      <c r="CN28" s="188">
        <v>3580237.38</v>
      </c>
      <c r="CO28" s="188">
        <v>1182123.21</v>
      </c>
      <c r="CP28" s="188">
        <v>1981963.94</v>
      </c>
      <c r="CQ28" s="188">
        <v>2078230.27</v>
      </c>
      <c r="CR28" s="188">
        <v>1578233.7</v>
      </c>
      <c r="CS28" s="188">
        <v>1430409.6199999999</v>
      </c>
      <c r="CT28" s="188">
        <v>25550937.23</v>
      </c>
      <c r="CU28" s="188">
        <v>1289000.31</v>
      </c>
      <c r="CV28" s="188">
        <v>1342603.98</v>
      </c>
      <c r="CW28" s="188">
        <v>3842699.56</v>
      </c>
      <c r="CX28" s="188">
        <v>1150605.55</v>
      </c>
      <c r="CY28" s="188">
        <v>2077049.74</v>
      </c>
      <c r="CZ28" s="188">
        <v>1450370.3400000003</v>
      </c>
      <c r="DA28" s="188">
        <v>995937.42999999993</v>
      </c>
      <c r="DB28" s="188">
        <v>15302067.040000001</v>
      </c>
      <c r="DC28" s="188">
        <v>19787687.320000004</v>
      </c>
      <c r="DD28" s="188">
        <v>2308188.4900000002</v>
      </c>
      <c r="DE28" s="188">
        <v>1811835.45</v>
      </c>
      <c r="DF28" s="188">
        <v>7935318.9199999999</v>
      </c>
      <c r="DG28" s="188">
        <v>3779287.51</v>
      </c>
      <c r="DH28" s="188">
        <v>4453788.97</v>
      </c>
      <c r="DI28" s="188">
        <v>17117961.48</v>
      </c>
      <c r="DJ28" s="188">
        <v>2217915.9</v>
      </c>
      <c r="DK28" s="188">
        <v>61846110.140000001</v>
      </c>
      <c r="DL28" s="188">
        <v>4977001.32</v>
      </c>
      <c r="DM28" s="188">
        <v>3427789.2700000005</v>
      </c>
      <c r="DN28" s="188">
        <v>2997930.46</v>
      </c>
      <c r="DO28" s="188">
        <v>2860955.75</v>
      </c>
      <c r="DP28" s="188">
        <v>3201920.7300000004</v>
      </c>
      <c r="DQ28" s="188">
        <v>3096432.7100000004</v>
      </c>
      <c r="DR28" s="188">
        <v>2542527.39</v>
      </c>
      <c r="DS28" s="188">
        <v>6244547.2700000005</v>
      </c>
      <c r="DT28" s="188">
        <v>35840937.039999999</v>
      </c>
      <c r="DU28" s="188">
        <v>3642011.0900000003</v>
      </c>
      <c r="DV28" s="188">
        <v>11165805.899999999</v>
      </c>
      <c r="DW28" s="188">
        <v>10805549.07</v>
      </c>
      <c r="DX28" s="188">
        <v>3559416.6800000006</v>
      </c>
      <c r="DY28" s="188">
        <v>7307990.1299999999</v>
      </c>
      <c r="DZ28" s="188">
        <v>3351287.27</v>
      </c>
      <c r="EA28" s="188">
        <v>1694814.72</v>
      </c>
      <c r="EB28" s="188">
        <v>2774864.35</v>
      </c>
      <c r="EC28" s="188">
        <v>2713031.92</v>
      </c>
      <c r="ED28" s="188">
        <v>5634944.9199999999</v>
      </c>
      <c r="EE28" s="188">
        <v>12423151.460000001</v>
      </c>
      <c r="EF28" s="188">
        <v>11834166.93</v>
      </c>
      <c r="EG28" s="188">
        <v>1233395</v>
      </c>
      <c r="EH28" s="188">
        <v>2568352.9000000004</v>
      </c>
      <c r="EI28" s="188">
        <v>2577186.52</v>
      </c>
      <c r="EJ28" s="188">
        <v>4545339.59</v>
      </c>
      <c r="EK28" s="188">
        <v>5856614.7999999998</v>
      </c>
      <c r="EL28" s="188">
        <v>853704.9</v>
      </c>
      <c r="EM28" s="188">
        <v>1608802.65</v>
      </c>
      <c r="EN28" s="188">
        <v>30108466.25</v>
      </c>
      <c r="EO28" s="188">
        <v>2590260.79</v>
      </c>
      <c r="EP28" s="188">
        <v>2348150.09</v>
      </c>
      <c r="EQ28" s="188">
        <v>2400070.5700000003</v>
      </c>
      <c r="ER28" s="188">
        <v>2123328.0999999996</v>
      </c>
      <c r="ES28" s="188">
        <v>1428806.01</v>
      </c>
      <c r="ET28" s="188">
        <v>5312002.99</v>
      </c>
      <c r="EU28" s="188">
        <v>2104596.1500000004</v>
      </c>
      <c r="EV28" s="188">
        <v>1480512.17</v>
      </c>
      <c r="EW28" s="188">
        <v>22423169.199999999</v>
      </c>
      <c r="EX28" s="188">
        <v>1284892.48</v>
      </c>
      <c r="EY28" s="188">
        <v>2536496.7799999998</v>
      </c>
      <c r="EZ28" s="188">
        <v>3771313</v>
      </c>
      <c r="FA28" s="188">
        <v>7594324.8599999994</v>
      </c>
      <c r="FB28" s="188">
        <v>4704862.7</v>
      </c>
      <c r="FC28" s="188">
        <v>2880930.7199999997</v>
      </c>
      <c r="FD28" s="188">
        <v>3629464.2</v>
      </c>
      <c r="FE28" s="188">
        <v>2570784.1800000002</v>
      </c>
      <c r="FF28" s="188">
        <v>2690339.52</v>
      </c>
      <c r="FG28" s="188">
        <v>2125849.9700000002</v>
      </c>
      <c r="FH28" s="188">
        <v>1759906.46</v>
      </c>
      <c r="FI28" s="188">
        <v>11575969.739999998</v>
      </c>
      <c r="FJ28" s="188">
        <v>1357110.88</v>
      </c>
      <c r="FK28" s="188">
        <v>1224771.25</v>
      </c>
      <c r="FL28" s="188">
        <v>1023555.74</v>
      </c>
      <c r="FM28" s="188">
        <v>7806474.5899999999</v>
      </c>
      <c r="FN28" s="188">
        <v>2410168.0700000003</v>
      </c>
      <c r="FO28" s="188">
        <v>866368.94</v>
      </c>
      <c r="FP28" s="188">
        <v>360893.33</v>
      </c>
      <c r="FQ28" s="188">
        <v>49353814.100000001</v>
      </c>
      <c r="FR28" s="188">
        <v>1372409.16</v>
      </c>
      <c r="FS28" s="188">
        <v>2450077.6500000004</v>
      </c>
      <c r="FT28" s="188">
        <v>5015630.5599999996</v>
      </c>
      <c r="FU28" s="188">
        <v>3969056.32</v>
      </c>
      <c r="FV28" s="188">
        <v>1870533.05</v>
      </c>
      <c r="FW28" s="188">
        <v>6900468.6600000001</v>
      </c>
      <c r="FX28" s="188">
        <v>2909686.3600000003</v>
      </c>
      <c r="FY28" s="188">
        <v>3332995.46</v>
      </c>
      <c r="FZ28" s="188">
        <v>1900835.23</v>
      </c>
      <c r="GA28" s="188">
        <v>5709422.7699999996</v>
      </c>
      <c r="GB28" s="188">
        <v>2373757.1</v>
      </c>
      <c r="GC28" s="188">
        <v>1911340.68</v>
      </c>
      <c r="GD28" s="188">
        <v>986767.17999999993</v>
      </c>
      <c r="GE28" s="188">
        <v>21703392.200000003</v>
      </c>
      <c r="GF28" s="188">
        <v>1451087.47</v>
      </c>
      <c r="GG28" s="188">
        <v>1204133.8799999999</v>
      </c>
      <c r="GH28" s="188">
        <v>5316818.29</v>
      </c>
      <c r="GI28" s="188">
        <v>2156659.84</v>
      </c>
      <c r="GJ28" s="188">
        <v>1962017.2899999998</v>
      </c>
      <c r="GK28" s="188">
        <v>1598211.29</v>
      </c>
      <c r="GL28" s="188">
        <v>5822888.2799999993</v>
      </c>
      <c r="GM28" s="188">
        <v>929830.43</v>
      </c>
      <c r="GN28" s="188">
        <v>1093279.27</v>
      </c>
      <c r="GO28" s="188">
        <v>761783.01</v>
      </c>
      <c r="GP28" s="188">
        <v>624807.49</v>
      </c>
      <c r="GQ28" s="188">
        <v>13126844.23</v>
      </c>
      <c r="GR28" s="188">
        <v>3069692.02</v>
      </c>
      <c r="GS28" s="188">
        <v>1622963.31</v>
      </c>
      <c r="GT28" s="188">
        <v>6212616.0300000003</v>
      </c>
      <c r="GU28" s="188">
        <v>587319.30000000005</v>
      </c>
      <c r="GV28" s="188">
        <v>2435446.5900000003</v>
      </c>
      <c r="GW28" s="188">
        <v>2973572.09</v>
      </c>
      <c r="GX28" s="188">
        <v>1489728.9300000002</v>
      </c>
      <c r="GY28" s="188">
        <v>12455244.010000002</v>
      </c>
      <c r="GZ28" s="188">
        <v>1467852.3</v>
      </c>
      <c r="HA28" s="188">
        <v>2543638.7600000002</v>
      </c>
      <c r="HB28" s="188">
        <v>1616450.58</v>
      </c>
      <c r="HC28" s="188">
        <v>41151221.409999996</v>
      </c>
      <c r="HD28" s="188">
        <v>3549077.53</v>
      </c>
      <c r="HE28" s="188">
        <v>5899588.9299999997</v>
      </c>
      <c r="HF28" s="188">
        <v>1984931.4000000004</v>
      </c>
      <c r="HG28" s="188">
        <v>1898834.8299999998</v>
      </c>
      <c r="HH28" s="188">
        <v>3986649.79</v>
      </c>
      <c r="HI28" s="188">
        <v>2172623.17</v>
      </c>
      <c r="HJ28" s="188">
        <v>25422427.770000003</v>
      </c>
      <c r="HK28" s="188">
        <v>4404731.04</v>
      </c>
      <c r="HL28" s="188">
        <v>11739217.300000001</v>
      </c>
      <c r="HM28" s="188">
        <v>3103359.29</v>
      </c>
      <c r="HN28" s="188">
        <v>1781748.99</v>
      </c>
      <c r="HO28" s="188">
        <v>2766667.9399999995</v>
      </c>
      <c r="HP28" s="188">
        <v>4291438.3600000003</v>
      </c>
      <c r="HQ28" s="188">
        <v>1890946.7299999997</v>
      </c>
      <c r="HR28" s="188">
        <v>27634071.98</v>
      </c>
      <c r="HS28" s="188">
        <v>6091684.2200000007</v>
      </c>
      <c r="HT28" s="188">
        <v>1943740.85</v>
      </c>
      <c r="HU28" s="188">
        <v>1833950.65</v>
      </c>
      <c r="HV28" s="188">
        <v>2287452.04</v>
      </c>
      <c r="HW28" s="188">
        <v>1243541.5599999998</v>
      </c>
      <c r="HX28" s="188">
        <v>4372033.2200000007</v>
      </c>
      <c r="HY28" s="188">
        <v>2310591.5800000005</v>
      </c>
      <c r="HZ28" s="188">
        <v>1597164.82</v>
      </c>
      <c r="IA28" s="188">
        <v>2681090.8800000004</v>
      </c>
      <c r="IB28" s="188">
        <v>2301329.67</v>
      </c>
      <c r="IC28" s="188">
        <v>4603395.4499999993</v>
      </c>
      <c r="ID28" s="188">
        <v>596401.63</v>
      </c>
      <c r="IE28" s="188">
        <v>2807364.27</v>
      </c>
      <c r="IF28" s="188">
        <v>1725756.21</v>
      </c>
      <c r="IG28" s="188">
        <v>998292.09</v>
      </c>
      <c r="IH28" s="188">
        <v>30445632.98</v>
      </c>
      <c r="II28" s="188">
        <v>7804803.6500000004</v>
      </c>
      <c r="IJ28" s="188">
        <v>3369676.5</v>
      </c>
      <c r="IK28" s="188">
        <v>6647828.6100000003</v>
      </c>
      <c r="IL28" s="188">
        <v>7005052.4799999995</v>
      </c>
      <c r="IM28" s="188">
        <v>2371709.88</v>
      </c>
      <c r="IN28" s="188">
        <v>2670426.1200000006</v>
      </c>
      <c r="IO28" s="188">
        <v>1392726.42</v>
      </c>
      <c r="IP28" s="188">
        <v>1451721.69</v>
      </c>
      <c r="IQ28" s="188">
        <v>1975968.8199999998</v>
      </c>
      <c r="IR28" s="188">
        <v>1598891.13</v>
      </c>
      <c r="IS28" s="188">
        <v>30200880.970000003</v>
      </c>
      <c r="IT28" s="188">
        <v>17721306.009999998</v>
      </c>
      <c r="IU28" s="188">
        <v>4891575.42</v>
      </c>
      <c r="IV28" s="188">
        <v>2665700.71</v>
      </c>
      <c r="IW28" s="188">
        <v>1895888.68</v>
      </c>
      <c r="IX28" s="188">
        <v>1245328.21</v>
      </c>
      <c r="IY28" s="188">
        <v>2028333.94</v>
      </c>
      <c r="IZ28" s="188">
        <v>931526.34000000008</v>
      </c>
      <c r="JA28" s="188">
        <v>1456910.2899999998</v>
      </c>
      <c r="JB28" s="188">
        <v>2190019.67</v>
      </c>
      <c r="JC28" s="188">
        <v>3328105.1500000004</v>
      </c>
      <c r="JD28" s="188">
        <v>1674075.62</v>
      </c>
      <c r="JE28" s="188">
        <v>13127115.219999999</v>
      </c>
      <c r="JF28" s="188">
        <v>6884098.8000000007</v>
      </c>
      <c r="JG28" s="188">
        <v>747533.66</v>
      </c>
      <c r="JH28" s="188">
        <v>1030143.51</v>
      </c>
      <c r="JI28" s="188">
        <v>984735.46000000008</v>
      </c>
      <c r="JJ28" s="188">
        <v>603414.53</v>
      </c>
      <c r="JK28" s="188">
        <v>13988760.530000001</v>
      </c>
      <c r="JL28" s="188">
        <v>1359079.3499999999</v>
      </c>
      <c r="JM28" s="188">
        <v>2092023.43</v>
      </c>
      <c r="JN28" s="188">
        <v>3055485.45</v>
      </c>
      <c r="JO28" s="188">
        <v>1262266.0899999999</v>
      </c>
      <c r="JP28" s="188">
        <v>3453749.0100000002</v>
      </c>
      <c r="JQ28" s="188">
        <v>570440.5</v>
      </c>
      <c r="JR28" s="188">
        <v>30949664.619999997</v>
      </c>
      <c r="JS28" s="188">
        <v>13790226.690000001</v>
      </c>
      <c r="JT28" s="188">
        <v>3380698.45</v>
      </c>
      <c r="JU28" s="188">
        <v>1590388.72</v>
      </c>
      <c r="JV28" s="188">
        <v>4040562.6399999997</v>
      </c>
      <c r="JW28" s="188">
        <v>986454.54</v>
      </c>
      <c r="JX28" s="188">
        <v>9912819.129999999</v>
      </c>
      <c r="JY28" s="188">
        <v>4142586.99</v>
      </c>
      <c r="JZ28" s="188">
        <v>5583192.7999999998</v>
      </c>
      <c r="KA28" s="188">
        <v>3324565.69</v>
      </c>
      <c r="KB28" s="188">
        <v>3047795.44</v>
      </c>
      <c r="KC28" s="188">
        <v>3991210.0900000003</v>
      </c>
      <c r="KD28" s="188">
        <v>2191469.98</v>
      </c>
      <c r="KE28" s="188">
        <v>566438.72</v>
      </c>
      <c r="KF28" s="188">
        <v>2483194.7599999998</v>
      </c>
      <c r="KG28" s="188">
        <v>2075826.1099999999</v>
      </c>
      <c r="KH28" s="188">
        <v>49416244.559999995</v>
      </c>
      <c r="KI28" s="188">
        <v>4273363.51</v>
      </c>
      <c r="KJ28" s="188">
        <v>2597631.1999999997</v>
      </c>
      <c r="KK28" s="188">
        <v>3713573.4000000004</v>
      </c>
      <c r="KL28" s="188">
        <v>2146618.08</v>
      </c>
      <c r="KM28" s="188">
        <v>2501040.87</v>
      </c>
      <c r="KN28" s="188">
        <v>9752101.3000000007</v>
      </c>
      <c r="KO28" s="188">
        <v>1479458.38</v>
      </c>
      <c r="KP28" s="188">
        <v>1674810.44</v>
      </c>
      <c r="KQ28" s="188">
        <v>14463608.34</v>
      </c>
      <c r="KR28" s="188">
        <v>2208843.87</v>
      </c>
      <c r="KS28" s="188">
        <v>3456986.99</v>
      </c>
      <c r="KT28" s="188">
        <v>14338579.689999999</v>
      </c>
      <c r="KU28" s="188">
        <v>2832584.66</v>
      </c>
      <c r="KV28" s="188">
        <v>6037000.7599999998</v>
      </c>
      <c r="KW28" s="188">
        <v>30184619.789999999</v>
      </c>
      <c r="KX28" s="188">
        <v>5906207.620000001</v>
      </c>
      <c r="KY28" s="188">
        <v>24867108.050000001</v>
      </c>
      <c r="KZ28" s="188">
        <v>2649886.3199999998</v>
      </c>
      <c r="LA28" s="188">
        <v>1806108.21</v>
      </c>
      <c r="LB28" s="188">
        <v>4779930.12</v>
      </c>
      <c r="LC28" s="188">
        <v>4469106.5100000007</v>
      </c>
      <c r="LD28" s="188">
        <v>2256485.5499999998</v>
      </c>
      <c r="LE28" s="188">
        <v>2524406.8499999996</v>
      </c>
      <c r="LF28" s="188">
        <v>2180337.9900000002</v>
      </c>
      <c r="LG28" s="188">
        <v>48731479.570000008</v>
      </c>
      <c r="LH28" s="188">
        <v>10155088.07</v>
      </c>
      <c r="LI28" s="188">
        <v>16276434.5</v>
      </c>
      <c r="LJ28" s="188">
        <v>11860608.890000001</v>
      </c>
      <c r="LK28" s="188">
        <v>4652920.49</v>
      </c>
      <c r="LL28" s="188">
        <v>2532434.0499999998</v>
      </c>
      <c r="LM28" s="188">
        <v>1498551.6</v>
      </c>
      <c r="LN28" s="188">
        <v>2940701.4299999997</v>
      </c>
      <c r="LO28" s="188">
        <v>1906345.0599999998</v>
      </c>
      <c r="LP28" s="188">
        <v>3914772.29</v>
      </c>
      <c r="LQ28" s="188">
        <v>1250667.96</v>
      </c>
      <c r="LR28" s="188">
        <v>16983591.869999997</v>
      </c>
      <c r="LS28" s="188">
        <v>2151363.41</v>
      </c>
      <c r="LT28" s="188">
        <v>1836423.1300000001</v>
      </c>
      <c r="LU28" s="188">
        <v>42109643.870000005</v>
      </c>
      <c r="LV28" s="188">
        <v>11702874.859999999</v>
      </c>
      <c r="LW28" s="188">
        <v>26009153.699999996</v>
      </c>
      <c r="LX28" s="188">
        <v>5331564.59</v>
      </c>
      <c r="LY28" s="188">
        <v>5132959.58</v>
      </c>
      <c r="LZ28" s="188">
        <v>7208822.7199999997</v>
      </c>
      <c r="MA28" s="188">
        <v>4161646.1100000003</v>
      </c>
      <c r="MB28" s="188">
        <v>2797651.37</v>
      </c>
      <c r="MC28" s="188">
        <v>5756941.6200000001</v>
      </c>
      <c r="MD28" s="188">
        <v>4861652.7700000005</v>
      </c>
      <c r="ME28" s="188">
        <v>9104120.3099999987</v>
      </c>
      <c r="MF28" s="188">
        <v>3762310.91</v>
      </c>
      <c r="MG28" s="188">
        <v>48512754.480000004</v>
      </c>
      <c r="MH28" s="188">
        <v>2541889.88</v>
      </c>
      <c r="MI28" s="188">
        <v>1217155.7000000002</v>
      </c>
      <c r="MJ28" s="188">
        <v>1234604.8799999999</v>
      </c>
      <c r="MK28" s="188">
        <v>1036424.85</v>
      </c>
      <c r="ML28" s="188">
        <v>3262513.3499999996</v>
      </c>
      <c r="MM28" s="188">
        <v>2659003.3200000003</v>
      </c>
      <c r="MN28" s="188">
        <v>2551339.38</v>
      </c>
      <c r="MO28" s="188">
        <v>5396285.1399999997</v>
      </c>
      <c r="MP28" s="188">
        <v>2031757.89</v>
      </c>
      <c r="MQ28" s="188">
        <v>2336594.5099999998</v>
      </c>
      <c r="MR28" s="188">
        <v>1604145</v>
      </c>
      <c r="MS28" s="188">
        <v>30991292.82</v>
      </c>
      <c r="MT28" s="188">
        <v>2559085.75</v>
      </c>
      <c r="MU28" s="188">
        <v>2320211.3600000003</v>
      </c>
      <c r="MV28" s="188">
        <v>5319643.1500000004</v>
      </c>
      <c r="MW28" s="188">
        <v>5177378.8499999996</v>
      </c>
      <c r="MX28" s="188">
        <v>2193599.19</v>
      </c>
      <c r="MY28" s="188">
        <v>7258371.3900000006</v>
      </c>
      <c r="MZ28" s="188">
        <v>4540221.13</v>
      </c>
      <c r="NA28" s="188">
        <v>3133504.74</v>
      </c>
      <c r="NB28" s="188">
        <v>952772.5</v>
      </c>
      <c r="NC28" s="188">
        <v>742037.03</v>
      </c>
      <c r="ND28" s="188">
        <v>78068853.060000002</v>
      </c>
      <c r="NE28" s="188">
        <v>12731279.66</v>
      </c>
      <c r="NF28" s="188">
        <v>1474855.1800000002</v>
      </c>
      <c r="NG28" s="188">
        <v>20341763.989999998</v>
      </c>
      <c r="NH28" s="188">
        <v>2209242.59</v>
      </c>
      <c r="NI28" s="188">
        <v>5211529.0999999996</v>
      </c>
      <c r="NJ28" s="188">
        <v>12373109.83</v>
      </c>
      <c r="NK28" s="188">
        <v>6047089.21</v>
      </c>
      <c r="NL28" s="188">
        <v>800041.27999999991</v>
      </c>
      <c r="NM28" s="188">
        <v>2198793.98</v>
      </c>
      <c r="NN28" s="188">
        <v>3300820.91</v>
      </c>
      <c r="NO28" s="188">
        <v>2178512.62</v>
      </c>
      <c r="NP28" s="188">
        <v>16635575.93</v>
      </c>
      <c r="NQ28" s="188">
        <v>1732313.27</v>
      </c>
      <c r="NR28" s="188">
        <v>1902388.01</v>
      </c>
      <c r="NS28" s="188">
        <v>2025323.45</v>
      </c>
      <c r="NT28" s="188">
        <v>1054650.6400000001</v>
      </c>
      <c r="NU28" s="188">
        <v>432303.5</v>
      </c>
      <c r="NV28" s="188">
        <v>1285411.2</v>
      </c>
      <c r="NW28" s="188">
        <v>33163625.16</v>
      </c>
      <c r="NX28" s="188">
        <v>6947281.0600000005</v>
      </c>
      <c r="NY28" s="188">
        <v>1890994.8</v>
      </c>
      <c r="NZ28" s="188">
        <v>1114897.83</v>
      </c>
      <c r="OA28" s="188">
        <v>1703292.6800000002</v>
      </c>
      <c r="OB28" s="188">
        <v>3372992.22</v>
      </c>
      <c r="OC28" s="188">
        <v>1363239.42</v>
      </c>
      <c r="OD28" s="188">
        <v>38172820.879999995</v>
      </c>
      <c r="OE28" s="188">
        <v>12627162.720000001</v>
      </c>
      <c r="OF28" s="188">
        <v>4417446.5600000005</v>
      </c>
      <c r="OG28" s="188">
        <v>12525662.57</v>
      </c>
      <c r="OH28" s="188">
        <v>2813662.26</v>
      </c>
      <c r="OI28" s="188">
        <v>3200333.2600000007</v>
      </c>
      <c r="OJ28" s="188">
        <v>3231013.84</v>
      </c>
      <c r="OK28" s="188">
        <v>1103235.72</v>
      </c>
      <c r="OL28" s="188">
        <v>1902665.7199999997</v>
      </c>
      <c r="OM28" s="188">
        <v>37781005.759999998</v>
      </c>
      <c r="ON28" s="188">
        <v>9465546.5200000014</v>
      </c>
      <c r="OO28" s="188">
        <v>14364723.810000001</v>
      </c>
      <c r="OP28" s="188">
        <v>6401569.0700000003</v>
      </c>
      <c r="OQ28" s="188">
        <v>3433672.3899999997</v>
      </c>
      <c r="OR28" s="188">
        <v>1556931.75</v>
      </c>
      <c r="OS28" s="188">
        <v>17953120.780000001</v>
      </c>
      <c r="OT28" s="188">
        <v>1686228.5100000002</v>
      </c>
      <c r="OU28" s="188">
        <v>3147698.27</v>
      </c>
      <c r="OV28" s="188">
        <v>2721694.15</v>
      </c>
      <c r="OW28" s="188">
        <v>3880817.3499999996</v>
      </c>
      <c r="OX28" s="188">
        <v>8296597.5800000001</v>
      </c>
      <c r="OY28" s="188">
        <v>1790772.9200000002</v>
      </c>
      <c r="OZ28" s="188">
        <v>2049385.5799999998</v>
      </c>
      <c r="PA28" s="188">
        <v>1497150.6</v>
      </c>
      <c r="PB28" s="188">
        <v>22852479.420000002</v>
      </c>
      <c r="PC28" s="188">
        <v>2152952.7000000002</v>
      </c>
      <c r="PD28" s="188">
        <v>4674051.0599999996</v>
      </c>
      <c r="PE28" s="188">
        <v>720250.63</v>
      </c>
      <c r="PF28" s="188">
        <v>3842039.2</v>
      </c>
      <c r="PG28" s="188">
        <v>8487273.75</v>
      </c>
      <c r="PH28" s="188">
        <v>2726189.6</v>
      </c>
      <c r="PI28" s="188">
        <v>2085963.68</v>
      </c>
      <c r="PJ28" s="188">
        <v>3173765.23</v>
      </c>
      <c r="PK28" s="188">
        <v>2454269.9</v>
      </c>
      <c r="PL28" s="188">
        <v>2408048.88</v>
      </c>
      <c r="PM28" s="188">
        <v>6234480.9100000001</v>
      </c>
      <c r="PN28" s="188">
        <v>2100305.5</v>
      </c>
      <c r="PO28" s="188">
        <v>7151253.8300000001</v>
      </c>
      <c r="PP28" s="188">
        <v>2110013.8200000003</v>
      </c>
      <c r="PQ28" s="188">
        <v>1301761.04</v>
      </c>
      <c r="PR28" s="188">
        <v>763728.1</v>
      </c>
      <c r="PS28" s="188">
        <v>2132066.58</v>
      </c>
      <c r="PT28" s="188">
        <v>80412790.189999998</v>
      </c>
      <c r="PU28" s="188">
        <v>1504117.7999999998</v>
      </c>
      <c r="PV28" s="188">
        <v>2642062.1599999997</v>
      </c>
      <c r="PW28" s="188">
        <v>5091346.79</v>
      </c>
      <c r="PX28" s="188">
        <v>8098770.6800000006</v>
      </c>
      <c r="PY28" s="188">
        <v>3724220.2399999998</v>
      </c>
      <c r="PZ28" s="188">
        <v>9334104.8000000007</v>
      </c>
      <c r="QA28" s="188">
        <v>3150772.4800000004</v>
      </c>
      <c r="QB28" s="188">
        <v>7239234.4000000004</v>
      </c>
      <c r="QC28" s="188">
        <v>1981098.7600000002</v>
      </c>
      <c r="QD28" s="188">
        <v>5589989.54</v>
      </c>
      <c r="QE28" s="188">
        <v>2006123.83</v>
      </c>
      <c r="QF28" s="188">
        <v>3820906.13</v>
      </c>
      <c r="QG28" s="188">
        <v>2826079.51</v>
      </c>
      <c r="QH28" s="188">
        <v>5264849.71</v>
      </c>
      <c r="QI28" s="188">
        <v>3325504.08</v>
      </c>
      <c r="QJ28" s="188">
        <v>2599807.02</v>
      </c>
      <c r="QK28" s="188">
        <v>1748202.9300000002</v>
      </c>
      <c r="QL28" s="188">
        <v>1620760.3</v>
      </c>
      <c r="QM28" s="188">
        <v>4114270.9</v>
      </c>
      <c r="QN28" s="188">
        <v>7014977.7199999997</v>
      </c>
      <c r="QO28" s="188">
        <v>1669975.0999999999</v>
      </c>
      <c r="QP28" s="188">
        <v>793588.15999999992</v>
      </c>
      <c r="QQ28" s="188">
        <v>800172.3</v>
      </c>
      <c r="QR28" s="188">
        <v>2224362.2100000004</v>
      </c>
      <c r="QS28" s="188">
        <v>525968.86</v>
      </c>
      <c r="QT28" s="188">
        <v>39996951.75</v>
      </c>
      <c r="QU28" s="188">
        <v>2029379.74</v>
      </c>
      <c r="QV28" s="188">
        <v>6857808.9500000002</v>
      </c>
      <c r="QW28" s="188">
        <v>2410308.37</v>
      </c>
      <c r="QX28" s="188">
        <v>5020828.6500000004</v>
      </c>
      <c r="QY28" s="188">
        <v>5812808.5499999998</v>
      </c>
      <c r="QZ28" s="188">
        <v>3504937.37</v>
      </c>
      <c r="RA28" s="188">
        <v>7518749.2000000002</v>
      </c>
      <c r="RB28" s="188">
        <v>3358412.3</v>
      </c>
      <c r="RC28" s="188">
        <v>1989594.2400000002</v>
      </c>
      <c r="RD28" s="188">
        <v>2425131.7999999998</v>
      </c>
      <c r="RE28" s="188">
        <v>1958148.76</v>
      </c>
      <c r="RF28" s="188">
        <v>1629777.8599999999</v>
      </c>
      <c r="RG28" s="188">
        <v>46365028.480000004</v>
      </c>
      <c r="RH28" s="188">
        <v>10621590.559999999</v>
      </c>
      <c r="RI28" s="188">
        <v>2937624.7</v>
      </c>
      <c r="RJ28" s="188">
        <v>4651850.7</v>
      </c>
      <c r="RK28" s="188">
        <v>2025653.75</v>
      </c>
      <c r="RL28" s="188">
        <v>3382053.23</v>
      </c>
      <c r="RM28" s="188">
        <v>9691240.8000000007</v>
      </c>
      <c r="RN28" s="188">
        <v>3095693.36</v>
      </c>
      <c r="RO28" s="188">
        <v>3820643</v>
      </c>
      <c r="RP28" s="188">
        <v>5575408.3500000006</v>
      </c>
      <c r="RQ28" s="188">
        <v>6953043.6500000004</v>
      </c>
      <c r="RR28" s="188">
        <v>1428825.23</v>
      </c>
      <c r="RS28" s="188">
        <v>1635524</v>
      </c>
      <c r="RT28" s="188">
        <v>1779071.31</v>
      </c>
      <c r="RU28" s="188">
        <v>1980168.57</v>
      </c>
      <c r="RV28" s="188">
        <v>2506858.37</v>
      </c>
      <c r="RW28" s="188">
        <v>3342080.15</v>
      </c>
      <c r="RX28" s="188">
        <v>1428928.51</v>
      </c>
      <c r="RY28" s="188">
        <v>1408809.13</v>
      </c>
      <c r="RZ28" s="188">
        <v>1024288.88</v>
      </c>
      <c r="SA28" s="188">
        <v>18570087.080000002</v>
      </c>
      <c r="SB28" s="188">
        <v>2498762.89</v>
      </c>
      <c r="SC28" s="188">
        <v>2649263.4699999997</v>
      </c>
      <c r="SD28" s="188">
        <v>2327451.37</v>
      </c>
      <c r="SE28" s="188">
        <v>2577738.84</v>
      </c>
      <c r="SF28" s="188">
        <v>2175962.31</v>
      </c>
      <c r="SG28" s="188">
        <v>3284349.46</v>
      </c>
      <c r="SH28" s="188">
        <v>3654873.99</v>
      </c>
      <c r="SI28" s="188">
        <v>3521828.1799999997</v>
      </c>
      <c r="SJ28" s="188">
        <v>4931063.66</v>
      </c>
      <c r="SK28" s="188">
        <v>6627323.04</v>
      </c>
      <c r="SL28" s="188">
        <v>1045943.27</v>
      </c>
      <c r="SM28" s="188">
        <v>13902519.540000001</v>
      </c>
      <c r="SN28" s="188">
        <v>3154797.61</v>
      </c>
      <c r="SO28" s="188">
        <v>5483992.3200000003</v>
      </c>
      <c r="SP28" s="188">
        <v>6776123.3800000008</v>
      </c>
      <c r="SQ28" s="188">
        <v>2643249.7000000002</v>
      </c>
      <c r="SR28" s="188">
        <v>3882654.3699999996</v>
      </c>
      <c r="SS28" s="188">
        <v>2893175.31</v>
      </c>
      <c r="ST28" s="188">
        <v>1586865.6</v>
      </c>
      <c r="SU28" s="188">
        <v>32458181.229999997</v>
      </c>
      <c r="SV28" s="188">
        <v>2892621.83</v>
      </c>
      <c r="SW28" s="188">
        <v>6176727.3300000001</v>
      </c>
      <c r="SX28" s="188">
        <v>3918072.7</v>
      </c>
      <c r="SY28" s="188">
        <v>1698055.23</v>
      </c>
      <c r="SZ28" s="188">
        <v>3178038.74</v>
      </c>
      <c r="TA28" s="188">
        <v>3485499.04</v>
      </c>
      <c r="TB28" s="188">
        <v>9295507.7699999996</v>
      </c>
      <c r="TC28" s="188">
        <v>2864500.44</v>
      </c>
      <c r="TD28" s="188">
        <v>2855115.66</v>
      </c>
      <c r="TE28" s="188">
        <v>5901923.3300000001</v>
      </c>
      <c r="TF28" s="188">
        <v>4465131.88</v>
      </c>
      <c r="TG28" s="188">
        <v>3582369.7699999996</v>
      </c>
      <c r="TH28" s="188">
        <v>2343881.64</v>
      </c>
      <c r="TI28" s="188">
        <v>48241526.799999997</v>
      </c>
      <c r="TJ28" s="188">
        <v>3109378.03</v>
      </c>
      <c r="TK28" s="188">
        <v>2373920.96</v>
      </c>
      <c r="TL28" s="188">
        <v>5550540.7400000002</v>
      </c>
      <c r="TM28" s="188">
        <v>4998092.55</v>
      </c>
      <c r="TN28" s="188">
        <v>3331148.1100000003</v>
      </c>
      <c r="TO28" s="188">
        <v>1320538.0699999998</v>
      </c>
      <c r="TP28" s="188">
        <v>17667239.350000001</v>
      </c>
      <c r="TQ28" s="188">
        <v>3361618.69</v>
      </c>
      <c r="TR28" s="188">
        <v>9736683</v>
      </c>
      <c r="TS28" s="188">
        <v>6900927.7800000003</v>
      </c>
      <c r="TT28" s="188">
        <v>2933610.6</v>
      </c>
      <c r="TU28" s="188">
        <v>2103880.36</v>
      </c>
      <c r="TV28" s="188">
        <v>1895801.2500000002</v>
      </c>
      <c r="TW28" s="188">
        <v>2466742.4900000002</v>
      </c>
      <c r="TX28" s="188">
        <v>3016001.02</v>
      </c>
      <c r="TY28" s="188">
        <v>9908123.129999999</v>
      </c>
      <c r="TZ28" s="188">
        <v>1860966.35</v>
      </c>
      <c r="UA28" s="188">
        <v>19007623.379999999</v>
      </c>
      <c r="UB28" s="188">
        <v>4031504.89</v>
      </c>
      <c r="UC28" s="188">
        <v>1111885.8700000001</v>
      </c>
      <c r="UD28" s="188">
        <v>2537514.33</v>
      </c>
      <c r="UE28" s="188">
        <v>15024945.539999999</v>
      </c>
      <c r="UF28" s="188">
        <v>1884679</v>
      </c>
      <c r="UG28" s="188">
        <v>728723.7</v>
      </c>
      <c r="UH28" s="188">
        <v>1903913.59</v>
      </c>
      <c r="UI28" s="188">
        <v>2351412.58</v>
      </c>
      <c r="UJ28" s="188">
        <v>13679468.050000001</v>
      </c>
      <c r="UK28" s="188">
        <v>4588356.9700000007</v>
      </c>
      <c r="UL28" s="188">
        <v>3079813.1900000004</v>
      </c>
      <c r="UM28" s="188">
        <v>4411191.01</v>
      </c>
      <c r="UN28" s="188">
        <v>4229484.5</v>
      </c>
      <c r="UO28" s="188">
        <v>4111880.13</v>
      </c>
      <c r="UP28" s="188">
        <v>80321561.489999995</v>
      </c>
      <c r="UQ28" s="188">
        <v>4079254.12</v>
      </c>
      <c r="UR28" s="188">
        <v>4782957.8</v>
      </c>
      <c r="US28" s="188">
        <v>15550841.690000001</v>
      </c>
      <c r="UT28" s="188">
        <v>2528337.12</v>
      </c>
      <c r="UU28" s="188">
        <v>2722417.91</v>
      </c>
      <c r="UV28" s="188">
        <v>7432145.8600000003</v>
      </c>
      <c r="UW28" s="188">
        <v>2653551.1</v>
      </c>
      <c r="UX28" s="188">
        <v>2675470.4899999998</v>
      </c>
      <c r="UY28" s="188">
        <v>3372982.87</v>
      </c>
      <c r="UZ28" s="188">
        <v>7145006.2699999996</v>
      </c>
      <c r="VA28" s="188">
        <v>6494214.0099999998</v>
      </c>
      <c r="VB28" s="188">
        <v>5351653.1900000004</v>
      </c>
      <c r="VC28" s="188">
        <v>5983447.4699999997</v>
      </c>
      <c r="VD28" s="188">
        <v>1698137.9400000002</v>
      </c>
      <c r="VE28" s="188">
        <v>2225789.4000000004</v>
      </c>
      <c r="VF28" s="188">
        <v>2103611.63</v>
      </c>
      <c r="VG28" s="188">
        <v>2673965.7800000003</v>
      </c>
      <c r="VH28" s="188">
        <v>9316211.4699999988</v>
      </c>
      <c r="VI28" s="188">
        <v>2062053.32</v>
      </c>
      <c r="VJ28" s="188">
        <v>1428669.54</v>
      </c>
      <c r="VK28" s="188">
        <v>862407.87</v>
      </c>
      <c r="VL28" s="188">
        <v>27964756.920000002</v>
      </c>
      <c r="VM28" s="188">
        <v>2818097.16</v>
      </c>
      <c r="VN28" s="188">
        <v>3704728.17</v>
      </c>
      <c r="VO28" s="188">
        <v>2851835.8200000003</v>
      </c>
      <c r="VP28" s="188">
        <v>8016313.0699999994</v>
      </c>
      <c r="VQ28" s="188">
        <v>3962553.9199999995</v>
      </c>
      <c r="VR28" s="188">
        <v>3128488.6399999997</v>
      </c>
      <c r="VS28" s="188">
        <v>3212175.0700000003</v>
      </c>
      <c r="VT28" s="188">
        <v>3101929.9799999995</v>
      </c>
      <c r="VU28" s="188">
        <v>10081782.719999999</v>
      </c>
      <c r="VV28" s="188">
        <v>2606937.12</v>
      </c>
      <c r="VW28" s="188">
        <v>4598807.57</v>
      </c>
      <c r="VX28" s="188">
        <v>4179697.63</v>
      </c>
      <c r="VY28" s="188">
        <v>2311621.16</v>
      </c>
      <c r="VZ28" s="188">
        <v>1457694.85</v>
      </c>
      <c r="WA28" s="188">
        <v>93539647.219999999</v>
      </c>
      <c r="WB28" s="188">
        <v>5949758.7699999996</v>
      </c>
      <c r="WC28" s="188">
        <v>4724669.7</v>
      </c>
      <c r="WD28" s="188">
        <v>2754991.94</v>
      </c>
      <c r="WE28" s="188">
        <v>2967003.8400000003</v>
      </c>
      <c r="WF28" s="188">
        <v>5000683.6399999997</v>
      </c>
      <c r="WG28" s="188">
        <v>4428907.58</v>
      </c>
      <c r="WH28" s="188">
        <v>6577772.3600000003</v>
      </c>
      <c r="WI28" s="188">
        <v>2489979.7799999998</v>
      </c>
      <c r="WJ28" s="188">
        <v>5452237.75</v>
      </c>
      <c r="WK28" s="188">
        <v>2187339.31</v>
      </c>
      <c r="WL28" s="188">
        <v>11297986.469999999</v>
      </c>
      <c r="WM28" s="188">
        <v>3995921.63</v>
      </c>
      <c r="WN28" s="188">
        <v>4540810.2300000004</v>
      </c>
      <c r="WO28" s="188">
        <v>5203996.83</v>
      </c>
      <c r="WP28" s="188">
        <v>6670388.2699999996</v>
      </c>
      <c r="WQ28" s="188">
        <v>4150773.3</v>
      </c>
      <c r="WR28" s="188">
        <v>5880486.3400000008</v>
      </c>
      <c r="WS28" s="188">
        <v>1852215.6500000001</v>
      </c>
      <c r="WT28" s="188">
        <v>10793222.9</v>
      </c>
      <c r="WU28" s="188">
        <v>25634278.739999998</v>
      </c>
      <c r="WV28" s="188">
        <v>3224410.19</v>
      </c>
      <c r="WW28" s="188">
        <v>1750194.47</v>
      </c>
      <c r="WX28" s="188">
        <v>2669054.59</v>
      </c>
      <c r="WY28" s="188">
        <v>3046957.4800000004</v>
      </c>
      <c r="WZ28" s="188">
        <v>2147728.94</v>
      </c>
      <c r="XA28" s="188">
        <v>2294573.2200000002</v>
      </c>
      <c r="XB28" s="188">
        <v>2048831.0499999998</v>
      </c>
      <c r="XC28" s="188">
        <v>9964737.2500000019</v>
      </c>
      <c r="XD28" s="188">
        <v>2171936.3099999996</v>
      </c>
      <c r="XE28" s="188">
        <v>1647289.12</v>
      </c>
      <c r="XF28" s="188">
        <v>2686733.35</v>
      </c>
      <c r="XG28" s="188">
        <v>1712987.35</v>
      </c>
      <c r="XH28" s="188">
        <v>62201819.859999999</v>
      </c>
      <c r="XI28" s="188">
        <v>6477751.4800000004</v>
      </c>
      <c r="XJ28" s="188">
        <v>5185693.49</v>
      </c>
      <c r="XK28" s="188">
        <v>21104617.539999999</v>
      </c>
      <c r="XL28" s="188">
        <v>2675786.6</v>
      </c>
      <c r="XM28" s="188">
        <v>4221654.59</v>
      </c>
      <c r="XN28" s="188">
        <v>8634593.1900000013</v>
      </c>
      <c r="XO28" s="188">
        <v>4373492.6500000004</v>
      </c>
      <c r="XP28" s="188">
        <v>4067647.5999999996</v>
      </c>
      <c r="XQ28" s="188">
        <v>5880152.0999999996</v>
      </c>
      <c r="XR28" s="188">
        <v>5773369.6799999997</v>
      </c>
      <c r="XS28" s="188">
        <v>2229497.46</v>
      </c>
      <c r="XT28" s="188">
        <v>2457584.25</v>
      </c>
      <c r="XU28" s="188">
        <v>3463042.9099999997</v>
      </c>
      <c r="XV28" s="188">
        <v>2768952.54</v>
      </c>
      <c r="XW28" s="188">
        <v>1815741</v>
      </c>
      <c r="XX28" s="188">
        <v>1771199.55</v>
      </c>
      <c r="XY28" s="188">
        <v>2541207.54</v>
      </c>
      <c r="XZ28" s="188">
        <v>2209098.34</v>
      </c>
      <c r="YA28" s="188">
        <v>2139070.59</v>
      </c>
      <c r="YB28" s="188">
        <v>1910148.09</v>
      </c>
      <c r="YC28" s="188">
        <v>2036264.2000000002</v>
      </c>
      <c r="YD28" s="188">
        <v>2532920.1800000002</v>
      </c>
      <c r="YE28" s="188">
        <v>49894519.129999995</v>
      </c>
      <c r="YF28" s="188">
        <v>2980709.41</v>
      </c>
      <c r="YG28" s="188">
        <v>6515608.6999999993</v>
      </c>
      <c r="YH28" s="188">
        <v>2555542.42</v>
      </c>
      <c r="YI28" s="188">
        <v>11414533.530000001</v>
      </c>
      <c r="YJ28" s="188">
        <v>5771668.1900000013</v>
      </c>
      <c r="YK28" s="188">
        <v>6567715.6499999994</v>
      </c>
      <c r="YL28" s="188">
        <v>2528906.2999999998</v>
      </c>
      <c r="YM28" s="188">
        <v>18220348.600000001</v>
      </c>
      <c r="YN28" s="188">
        <v>10293489.359999999</v>
      </c>
      <c r="YO28" s="188">
        <v>7152217.1799999997</v>
      </c>
      <c r="YP28" s="188">
        <v>2870608.55</v>
      </c>
      <c r="YQ28" s="188">
        <v>3748202.6100000003</v>
      </c>
      <c r="YR28" s="188">
        <v>2216411.58</v>
      </c>
      <c r="YS28" s="188">
        <v>2490492.34</v>
      </c>
      <c r="YT28" s="188">
        <v>2265835.33</v>
      </c>
      <c r="YU28" s="188">
        <v>2087521.72</v>
      </c>
      <c r="YV28" s="188">
        <v>18971403.079999998</v>
      </c>
      <c r="YW28" s="188">
        <v>3529086.9</v>
      </c>
      <c r="YX28" s="188">
        <v>1404124.6</v>
      </c>
      <c r="YY28" s="188">
        <v>1066238</v>
      </c>
      <c r="YZ28" s="188">
        <v>1823125</v>
      </c>
      <c r="ZA28" s="188">
        <v>1580498.33</v>
      </c>
      <c r="ZB28" s="188">
        <v>1396630.7</v>
      </c>
      <c r="ZC28" s="188">
        <v>22526747.509999998</v>
      </c>
      <c r="ZD28" s="188">
        <v>1299255.6000000001</v>
      </c>
      <c r="ZE28" s="188">
        <v>7820027.5300000003</v>
      </c>
      <c r="ZF28" s="188">
        <v>2574905.4</v>
      </c>
      <c r="ZG28" s="188">
        <v>1991718.1</v>
      </c>
      <c r="ZH28" s="188">
        <v>2878802.4200000004</v>
      </c>
      <c r="ZI28" s="188">
        <v>2193614.09</v>
      </c>
      <c r="ZJ28" s="188">
        <v>1487765.4</v>
      </c>
      <c r="ZK28" s="188">
        <v>7868672.75</v>
      </c>
      <c r="ZL28" s="188">
        <v>68444960.439999998</v>
      </c>
      <c r="ZM28" s="188">
        <v>2115721.2599999998</v>
      </c>
      <c r="ZN28" s="188">
        <v>5037477.34</v>
      </c>
      <c r="ZO28" s="188">
        <v>15355629.479999999</v>
      </c>
      <c r="ZP28" s="188">
        <v>7575051.21</v>
      </c>
      <c r="ZQ28" s="188">
        <v>2988454.7</v>
      </c>
      <c r="ZR28" s="188">
        <v>4516812.49</v>
      </c>
      <c r="ZS28" s="188">
        <v>9108548.4900000002</v>
      </c>
      <c r="ZT28" s="188">
        <v>8197987.8499999996</v>
      </c>
      <c r="ZU28" s="188">
        <v>6381537.96</v>
      </c>
      <c r="ZV28" s="188">
        <v>966802.66</v>
      </c>
      <c r="ZW28" s="188">
        <v>6112469.1399999997</v>
      </c>
      <c r="ZX28" s="188">
        <v>3307846.19</v>
      </c>
      <c r="ZY28" s="188">
        <v>3639791.9</v>
      </c>
      <c r="ZZ28" s="188">
        <v>4247679.5600000005</v>
      </c>
      <c r="AAA28" s="188">
        <v>2450936.3899999997</v>
      </c>
      <c r="AAB28" s="188">
        <v>4948678.3099999996</v>
      </c>
      <c r="AAC28" s="188">
        <v>2126326.8499999996</v>
      </c>
      <c r="AAD28" s="188">
        <v>3633679.3200000003</v>
      </c>
      <c r="AAE28" s="188">
        <v>2316503.75</v>
      </c>
      <c r="AAF28" s="188">
        <v>1618094.9</v>
      </c>
      <c r="AAG28" s="188">
        <v>1406800.9100000001</v>
      </c>
      <c r="AAH28" s="188">
        <v>18407415.18</v>
      </c>
      <c r="AAI28" s="188">
        <v>3469609.2600000002</v>
      </c>
      <c r="AAJ28" s="188">
        <v>2728990.0300000003</v>
      </c>
      <c r="AAK28" s="188">
        <v>2365495.21</v>
      </c>
      <c r="AAL28" s="188">
        <v>1517116.44</v>
      </c>
      <c r="AAM28" s="188">
        <v>7062776.9900000002</v>
      </c>
      <c r="AAN28" s="188">
        <v>1206742.3400000001</v>
      </c>
      <c r="AAO28" s="188">
        <v>58256343.07</v>
      </c>
      <c r="AAP28" s="188">
        <v>4885867.370000001</v>
      </c>
      <c r="AAQ28" s="188">
        <v>2265945.71</v>
      </c>
      <c r="AAR28" s="188">
        <v>6404407.9699999997</v>
      </c>
      <c r="AAS28" s="188">
        <v>3503117.4</v>
      </c>
      <c r="AAT28" s="188">
        <v>3254461.78</v>
      </c>
      <c r="AAU28" s="188">
        <v>4128132</v>
      </c>
      <c r="AAV28" s="188">
        <v>4629892.45</v>
      </c>
      <c r="AAW28" s="188">
        <v>10116598.390000001</v>
      </c>
      <c r="AAX28" s="188">
        <v>2504499.91</v>
      </c>
      <c r="AAY28" s="188">
        <v>4853666.0199999996</v>
      </c>
      <c r="AAZ28" s="188">
        <v>10728404.25</v>
      </c>
      <c r="ABA28" s="188">
        <v>8018562.4000000004</v>
      </c>
      <c r="ABB28" s="188">
        <v>1422963.87</v>
      </c>
      <c r="ABC28" s="188">
        <v>3244908.39</v>
      </c>
      <c r="ABD28" s="188">
        <v>1761911.5099999998</v>
      </c>
      <c r="ABE28" s="188">
        <v>1527509.27</v>
      </c>
      <c r="ABF28" s="188">
        <v>4032334.3699999996</v>
      </c>
      <c r="ABG28" s="188">
        <v>1998622.37</v>
      </c>
      <c r="ABH28" s="188">
        <v>25012318.469999999</v>
      </c>
      <c r="ABI28" s="188">
        <v>12407129.620000001</v>
      </c>
      <c r="ABJ28" s="188">
        <v>2317618.17</v>
      </c>
      <c r="ABK28" s="188">
        <v>2039933.66</v>
      </c>
      <c r="ABL28" s="188">
        <v>1274479.68</v>
      </c>
      <c r="ABM28" s="188">
        <v>1567698.56</v>
      </c>
      <c r="ABN28" s="188">
        <v>1283384.69</v>
      </c>
      <c r="ABO28" s="188">
        <v>26716627.149999999</v>
      </c>
      <c r="ABP28" s="188">
        <v>2452214.96</v>
      </c>
      <c r="ABQ28" s="188">
        <v>1464914</v>
      </c>
      <c r="ABR28" s="188">
        <v>3310337.62</v>
      </c>
      <c r="ABS28" s="188">
        <v>2185298.7999999998</v>
      </c>
      <c r="ABT28" s="188">
        <v>1939430.3900000001</v>
      </c>
      <c r="ABU28" s="188">
        <v>1599511.5099999998</v>
      </c>
      <c r="ABV28" s="188">
        <v>1200321.8700000001</v>
      </c>
      <c r="ABW28" s="188">
        <v>329730.7</v>
      </c>
      <c r="ABX28" s="188">
        <v>24120096.73</v>
      </c>
      <c r="ABY28" s="188">
        <v>939914.47</v>
      </c>
      <c r="ABZ28" s="188">
        <v>4302625.13</v>
      </c>
      <c r="ACA28" s="188">
        <v>1281570.6100000001</v>
      </c>
      <c r="ACB28" s="188">
        <v>1906653.5</v>
      </c>
      <c r="ACC28" s="188">
        <v>7271701.6600000001</v>
      </c>
      <c r="ACD28" s="188">
        <v>747129.59000000008</v>
      </c>
      <c r="ACE28" s="188">
        <v>1610722.59</v>
      </c>
      <c r="ACF28" s="188">
        <v>1206771.2</v>
      </c>
      <c r="ACG28" s="188">
        <v>2626372.5100000002</v>
      </c>
      <c r="ACH28" s="188">
        <v>1614802.74</v>
      </c>
      <c r="ACI28" s="188">
        <v>58728182.299999997</v>
      </c>
      <c r="ACJ28" s="188">
        <v>1983372.5</v>
      </c>
      <c r="ACK28" s="188">
        <v>1981765.0999999999</v>
      </c>
      <c r="ACL28" s="188">
        <v>3467565.6999999997</v>
      </c>
      <c r="ACM28" s="188">
        <v>650794</v>
      </c>
      <c r="ACN28" s="188">
        <v>2965019.26</v>
      </c>
      <c r="ACO28" s="188">
        <v>4726013.71</v>
      </c>
      <c r="ACP28" s="188">
        <v>14536467.960000001</v>
      </c>
      <c r="ACQ28" s="188">
        <v>5756514.5999999996</v>
      </c>
      <c r="ACR28" s="188">
        <v>2262409.4500000002</v>
      </c>
      <c r="ACS28" s="188">
        <v>2035159.2000000002</v>
      </c>
      <c r="ACT28" s="188">
        <v>2683189.46</v>
      </c>
      <c r="ACU28" s="188">
        <v>3512186.2300000004</v>
      </c>
      <c r="ACV28" s="188">
        <v>6773568.1699999999</v>
      </c>
      <c r="ACW28" s="188">
        <v>3428047.76</v>
      </c>
      <c r="ACX28" s="188">
        <v>2665374.4</v>
      </c>
      <c r="ACY28" s="188">
        <v>2420080.36</v>
      </c>
      <c r="ACZ28" s="188">
        <v>2145416.52</v>
      </c>
      <c r="ADA28" s="188">
        <v>1698623.3</v>
      </c>
      <c r="ADB28" s="188">
        <v>1185612.3</v>
      </c>
      <c r="ADC28" s="188">
        <v>1307837.96</v>
      </c>
      <c r="ADD28" s="188">
        <v>992482.13</v>
      </c>
      <c r="ADE28" s="188">
        <v>815151.3899999999</v>
      </c>
      <c r="ADF28" s="188">
        <v>11348325.42</v>
      </c>
      <c r="ADG28" s="188">
        <v>9175512.9600000009</v>
      </c>
      <c r="ADH28" s="188">
        <v>1659052.46</v>
      </c>
      <c r="ADI28" s="188">
        <v>503326.02</v>
      </c>
      <c r="ADJ28" s="188">
        <v>1733897.2499999998</v>
      </c>
      <c r="ADK28" s="188">
        <v>243699.84</v>
      </c>
      <c r="ADL28" s="188">
        <v>2049382.09</v>
      </c>
      <c r="ADM28" s="188">
        <v>784657.25</v>
      </c>
      <c r="ADN28" s="188">
        <v>1344645.93</v>
      </c>
      <c r="ADO28" s="188">
        <v>39131423.789999999</v>
      </c>
      <c r="ADP28" s="188">
        <v>3076229.34</v>
      </c>
      <c r="ADQ28" s="188">
        <v>4123628.6800000006</v>
      </c>
      <c r="ADR28" s="188">
        <v>1678777.21</v>
      </c>
      <c r="ADS28" s="188">
        <v>19647130.399999999</v>
      </c>
      <c r="ADT28" s="188">
        <v>712169.35</v>
      </c>
      <c r="ADU28" s="188">
        <v>1970064.4100000001</v>
      </c>
      <c r="ADV28" s="188">
        <v>2491653</v>
      </c>
      <c r="ADW28" s="188">
        <v>1472758.06</v>
      </c>
      <c r="ADX28" s="188">
        <v>513434</v>
      </c>
      <c r="ADY28" s="188">
        <v>41419870.280000001</v>
      </c>
      <c r="ADZ28" s="188">
        <v>14025252.66</v>
      </c>
      <c r="AEA28" s="188">
        <v>7539145.0100000007</v>
      </c>
      <c r="AEB28" s="188">
        <v>2632341.0000000005</v>
      </c>
      <c r="AEC28" s="188">
        <v>3256853.1</v>
      </c>
      <c r="AED28" s="188">
        <v>3592349.56</v>
      </c>
      <c r="AEE28" s="188">
        <v>1821577.6099999999</v>
      </c>
      <c r="AEF28" s="188">
        <v>3939837.88</v>
      </c>
      <c r="AEG28" s="188">
        <v>1191161.76</v>
      </c>
      <c r="AEH28" s="188">
        <v>1175281.5900000001</v>
      </c>
      <c r="AEI28" s="188">
        <v>3223453.26</v>
      </c>
      <c r="AEJ28" s="188">
        <v>1860975.74</v>
      </c>
      <c r="AEK28" s="188">
        <v>846217.52</v>
      </c>
      <c r="AEL28" s="188">
        <v>3493130.4</v>
      </c>
      <c r="AEM28" s="188">
        <v>4515623.04</v>
      </c>
      <c r="AEN28" s="188">
        <v>1978121.1999999997</v>
      </c>
      <c r="AEO28" s="188">
        <v>1339363.8700000001</v>
      </c>
      <c r="AEP28" s="188">
        <v>5009977.74</v>
      </c>
      <c r="AEQ28" s="188">
        <v>929106.11999999988</v>
      </c>
      <c r="AER28" s="188">
        <v>3259862.12</v>
      </c>
      <c r="AES28" s="188">
        <v>36804548.780000001</v>
      </c>
      <c r="AET28" s="188">
        <v>3102324.19</v>
      </c>
      <c r="AEU28" s="188">
        <v>8411380.7799999993</v>
      </c>
      <c r="AEV28" s="188">
        <v>5774420.1500000004</v>
      </c>
      <c r="AEW28" s="188">
        <v>2394652.42</v>
      </c>
      <c r="AEX28" s="188">
        <v>7624284.0899999999</v>
      </c>
      <c r="AEY28" s="188">
        <v>3541351.77</v>
      </c>
      <c r="AEZ28" s="188">
        <v>3940385.41</v>
      </c>
      <c r="AFA28" s="188">
        <v>2638809.66</v>
      </c>
      <c r="AFB28" s="188">
        <v>1999554.79</v>
      </c>
      <c r="AFC28" s="188">
        <v>22041591.07</v>
      </c>
      <c r="AFD28" s="188">
        <v>11889965.069999998</v>
      </c>
      <c r="AFE28" s="188">
        <v>5349627.9799999995</v>
      </c>
      <c r="AFF28" s="188">
        <v>3201520.42</v>
      </c>
      <c r="AFG28" s="188">
        <v>6938757.4299999997</v>
      </c>
      <c r="AFH28" s="188">
        <v>5896910.25</v>
      </c>
      <c r="AFI28" s="188">
        <v>3363405.8</v>
      </c>
      <c r="AFJ28" s="188">
        <v>3545750.41</v>
      </c>
      <c r="AFK28" s="188">
        <v>2383692.16</v>
      </c>
      <c r="AFL28" s="188">
        <v>2864836.8499999996</v>
      </c>
      <c r="AFM28" s="188">
        <v>6034907.2899999991</v>
      </c>
      <c r="AFN28" s="188">
        <v>3765840.7399999998</v>
      </c>
      <c r="AFO28" s="188">
        <v>2606068.9900000002</v>
      </c>
      <c r="AFP28" s="188">
        <v>22486884.75</v>
      </c>
      <c r="AFQ28" s="188">
        <v>6066448.0300000003</v>
      </c>
      <c r="AFR28" s="188">
        <v>3768565.87</v>
      </c>
      <c r="AFS28" s="188">
        <v>2264114.21</v>
      </c>
      <c r="AFT28" s="188">
        <v>2895682.26</v>
      </c>
      <c r="AFU28" s="188">
        <v>3151647.46</v>
      </c>
      <c r="AFV28" s="188">
        <v>2100988.7000000002</v>
      </c>
      <c r="AFW28" s="188">
        <v>6931676.7000000002</v>
      </c>
      <c r="AFX28" s="188">
        <v>6255017.4799999995</v>
      </c>
      <c r="AFY28" s="188">
        <v>1705645.72</v>
      </c>
      <c r="AFZ28" s="188">
        <v>4597982.0200000005</v>
      </c>
      <c r="AGA28" s="188">
        <v>2301799.0700000003</v>
      </c>
      <c r="AGB28" s="188">
        <v>33101743.949999996</v>
      </c>
      <c r="AGC28" s="188">
        <v>1005837.4600000001</v>
      </c>
      <c r="AGD28" s="188">
        <v>1830985.24</v>
      </c>
      <c r="AGE28" s="188">
        <v>1480759.46</v>
      </c>
      <c r="AGF28" s="188">
        <v>4682954.9400000004</v>
      </c>
      <c r="AGG28" s="188">
        <v>1934526.8199999998</v>
      </c>
      <c r="AGH28" s="188">
        <v>820838.54</v>
      </c>
      <c r="AGI28" s="188">
        <v>1887732.69</v>
      </c>
      <c r="AGJ28" s="188">
        <v>1523841.2</v>
      </c>
      <c r="AGK28" s="188">
        <v>2554019.6</v>
      </c>
      <c r="AGL28" s="188">
        <v>1034922.02</v>
      </c>
      <c r="AGM28" s="188">
        <v>29646450.719999995</v>
      </c>
      <c r="AGN28" s="188">
        <v>6257873.7799999984</v>
      </c>
      <c r="AGO28" s="188">
        <v>2758612.17</v>
      </c>
      <c r="AGP28" s="188">
        <v>2103751.21</v>
      </c>
      <c r="AGQ28" s="188">
        <v>4910573.8599999994</v>
      </c>
      <c r="AGR28" s="188">
        <v>4627201.84</v>
      </c>
      <c r="AGS28" s="188">
        <v>1929295.87</v>
      </c>
      <c r="AGT28" s="188">
        <v>3250183.52</v>
      </c>
      <c r="AGU28" s="188">
        <v>46158677.829999998</v>
      </c>
      <c r="AGV28" s="188">
        <v>25915155.670000002</v>
      </c>
      <c r="AGW28" s="188">
        <v>2981052.96</v>
      </c>
      <c r="AGX28" s="188">
        <v>5015432.0900000008</v>
      </c>
      <c r="AGY28" s="188">
        <v>7408768.5300000003</v>
      </c>
      <c r="AGZ28" s="188">
        <v>4913917.2300000004</v>
      </c>
      <c r="AHA28" s="188">
        <v>4376595.82</v>
      </c>
      <c r="AHB28" s="188">
        <v>2648996.6</v>
      </c>
      <c r="AHC28" s="188">
        <v>1429514.95</v>
      </c>
      <c r="AHD28" s="188">
        <v>3656844.79</v>
      </c>
      <c r="AHE28" s="188">
        <v>4152048.36</v>
      </c>
      <c r="AHF28" s="188">
        <v>2520849.54</v>
      </c>
      <c r="AHG28" s="188">
        <v>1356597.31</v>
      </c>
      <c r="AHH28" s="188">
        <v>1778132.6099999999</v>
      </c>
      <c r="AHI28" s="188">
        <v>2668791.04</v>
      </c>
      <c r="AHJ28" s="188">
        <v>2939438.86</v>
      </c>
      <c r="AHK28" s="188">
        <v>1249561.8899999999</v>
      </c>
      <c r="AHL28" s="188">
        <v>14955059.34</v>
      </c>
      <c r="AHM28" s="188">
        <v>1574371.38</v>
      </c>
      <c r="AHN28" s="188">
        <v>2130709.9299999997</v>
      </c>
      <c r="AHO28" s="188">
        <v>2129178.92</v>
      </c>
      <c r="AHP28" s="188">
        <v>4138529.6899999995</v>
      </c>
      <c r="AHQ28" s="222">
        <v>1954874</v>
      </c>
      <c r="AHR28" s="262">
        <v>1245397.5899999999</v>
      </c>
      <c r="AHS28" s="222">
        <v>5614912919.2099962</v>
      </c>
      <c r="AHT28" s="184" t="b">
        <f t="shared" si="0"/>
        <v>1</v>
      </c>
      <c r="AHU28" s="184" t="s">
        <v>37</v>
      </c>
    </row>
    <row r="29" spans="1:905" ht="23.5" customHeight="1">
      <c r="B29" s="183" t="s">
        <v>39</v>
      </c>
      <c r="C29" s="184" t="s">
        <v>40</v>
      </c>
      <c r="D29" s="188">
        <v>180604016.33000004</v>
      </c>
      <c r="E29" s="188">
        <v>8164362.4699999997</v>
      </c>
      <c r="F29" s="188">
        <v>12962210.050000001</v>
      </c>
      <c r="G29" s="188">
        <v>5248453.2700000005</v>
      </c>
      <c r="H29" s="188">
        <v>29464601.489999998</v>
      </c>
      <c r="I29" s="188">
        <v>6459602.6399999997</v>
      </c>
      <c r="J29" s="188">
        <v>17342852.199999999</v>
      </c>
      <c r="K29" s="188">
        <v>12246716.410000002</v>
      </c>
      <c r="L29" s="188">
        <v>9657065.2599999998</v>
      </c>
      <c r="M29" s="188">
        <v>7582379.9900000002</v>
      </c>
      <c r="N29" s="188">
        <v>1635154.5199999998</v>
      </c>
      <c r="O29" s="188">
        <v>4293058.42</v>
      </c>
      <c r="P29" s="188">
        <v>5324978.4100000011</v>
      </c>
      <c r="Q29" s="188">
        <v>5241166.4800000004</v>
      </c>
      <c r="R29" s="188">
        <v>4903088.4799999995</v>
      </c>
      <c r="S29" s="188">
        <v>8683596.0399999991</v>
      </c>
      <c r="T29" s="188">
        <v>6886207.7199999997</v>
      </c>
      <c r="U29" s="188">
        <v>3560040.2599999993</v>
      </c>
      <c r="V29" s="188">
        <v>160275489.03</v>
      </c>
      <c r="W29" s="188">
        <v>26358464.620000008</v>
      </c>
      <c r="X29" s="188">
        <v>9658715.6999999993</v>
      </c>
      <c r="Y29" s="188">
        <v>10221345.18</v>
      </c>
      <c r="Z29" s="188">
        <v>6668595.1500000004</v>
      </c>
      <c r="AA29" s="188">
        <v>5551254.0499999989</v>
      </c>
      <c r="AB29" s="188">
        <v>1228095.9900000002</v>
      </c>
      <c r="AC29" s="188">
        <v>25569952.300000004</v>
      </c>
      <c r="AD29" s="188">
        <v>11172502.390000002</v>
      </c>
      <c r="AE29" s="188">
        <v>2210552.2899999996</v>
      </c>
      <c r="AF29" s="188">
        <v>14580845.289999999</v>
      </c>
      <c r="AG29" s="188">
        <v>7002838.0399999991</v>
      </c>
      <c r="AH29" s="188">
        <v>37733631.130000003</v>
      </c>
      <c r="AI29" s="188">
        <v>6019245.7999999998</v>
      </c>
      <c r="AJ29" s="188">
        <v>11794485.369999997</v>
      </c>
      <c r="AK29" s="188">
        <v>4023083.1700000004</v>
      </c>
      <c r="AL29" s="188">
        <v>9719967.75</v>
      </c>
      <c r="AM29" s="188">
        <v>3756773.2099999995</v>
      </c>
      <c r="AN29" s="188">
        <v>5513978.6200000001</v>
      </c>
      <c r="AO29" s="188">
        <v>2756035.15</v>
      </c>
      <c r="AP29" s="188">
        <v>5081643.3500000006</v>
      </c>
      <c r="AQ29" s="188">
        <v>2734692.69</v>
      </c>
      <c r="AR29" s="188">
        <v>2636336.5499999998</v>
      </c>
      <c r="AS29" s="188">
        <v>7330546.1500000004</v>
      </c>
      <c r="AT29" s="188">
        <v>67456355.280000001</v>
      </c>
      <c r="AU29" s="188">
        <v>1894729.81</v>
      </c>
      <c r="AV29" s="188">
        <v>2396661.37</v>
      </c>
      <c r="AW29" s="188">
        <v>1729957.86</v>
      </c>
      <c r="AX29" s="188">
        <v>5033559.74</v>
      </c>
      <c r="AY29" s="188">
        <v>5818497.3899999997</v>
      </c>
      <c r="AZ29" s="188">
        <v>1610370.9700000002</v>
      </c>
      <c r="BA29" s="188">
        <v>2563581.8200000003</v>
      </c>
      <c r="BB29" s="188">
        <v>2673385.7399999998</v>
      </c>
      <c r="BC29" s="188">
        <v>2001805.9999999995</v>
      </c>
      <c r="BD29" s="188">
        <v>2548965.9499999997</v>
      </c>
      <c r="BE29" s="188">
        <v>2203376.5100000002</v>
      </c>
      <c r="BF29" s="188">
        <v>17993636.909999996</v>
      </c>
      <c r="BG29" s="188">
        <v>2585818.9700000007</v>
      </c>
      <c r="BH29" s="188">
        <v>1831651.42</v>
      </c>
      <c r="BI29" s="188">
        <v>43223016.670000002</v>
      </c>
      <c r="BJ29" s="188">
        <v>31092280.41</v>
      </c>
      <c r="BK29" s="188">
        <v>5851651.830000001</v>
      </c>
      <c r="BL29" s="188">
        <v>3464695.2499999995</v>
      </c>
      <c r="BM29" s="188">
        <v>6112533.4899999993</v>
      </c>
      <c r="BN29" s="188">
        <v>5253907.0999999996</v>
      </c>
      <c r="BO29" s="188">
        <v>5674469.5099999998</v>
      </c>
      <c r="BP29" s="188">
        <v>2863771.2899999996</v>
      </c>
      <c r="BQ29" s="188">
        <v>1855563.03</v>
      </c>
      <c r="BR29" s="188">
        <v>90438764.890000015</v>
      </c>
      <c r="BS29" s="188">
        <v>6836098.6599999992</v>
      </c>
      <c r="BT29" s="188">
        <v>5456747.2400000002</v>
      </c>
      <c r="BU29" s="188">
        <v>5443260.9999999991</v>
      </c>
      <c r="BV29" s="188">
        <v>4433976.6100000003</v>
      </c>
      <c r="BW29" s="188">
        <v>3790334.89</v>
      </c>
      <c r="BX29" s="188">
        <v>2558126.44</v>
      </c>
      <c r="BY29" s="188">
        <v>6393295.209999999</v>
      </c>
      <c r="BZ29" s="188">
        <v>34934168.209999993</v>
      </c>
      <c r="CA29" s="188">
        <v>5272546.1499999985</v>
      </c>
      <c r="CB29" s="188">
        <v>8262961.1299999999</v>
      </c>
      <c r="CC29" s="188">
        <v>16605870.559999999</v>
      </c>
      <c r="CD29" s="188">
        <v>2672661.9099999997</v>
      </c>
      <c r="CE29" s="188">
        <v>3682693.0699999994</v>
      </c>
      <c r="CF29" s="188">
        <v>3999245.17</v>
      </c>
      <c r="CG29" s="188">
        <v>167967373.27000001</v>
      </c>
      <c r="CH29" s="188">
        <v>6537491.2699999996</v>
      </c>
      <c r="CI29" s="188">
        <v>19852614.030000001</v>
      </c>
      <c r="CJ29" s="188">
        <v>2674377.3199999998</v>
      </c>
      <c r="CK29" s="188">
        <v>4464697.04</v>
      </c>
      <c r="CL29" s="188">
        <v>3079894.7800000003</v>
      </c>
      <c r="CM29" s="188">
        <v>4221927.8099999996</v>
      </c>
      <c r="CN29" s="188">
        <v>19672002.09</v>
      </c>
      <c r="CO29" s="188">
        <v>2018989.94</v>
      </c>
      <c r="CP29" s="188">
        <v>4035342.7600000002</v>
      </c>
      <c r="CQ29" s="188">
        <v>3011195.1399999997</v>
      </c>
      <c r="CR29" s="188">
        <v>2955796.82</v>
      </c>
      <c r="CS29" s="188">
        <v>3181343.2500000005</v>
      </c>
      <c r="CT29" s="188">
        <v>53634404.93</v>
      </c>
      <c r="CU29" s="188">
        <v>3233808.52</v>
      </c>
      <c r="CV29" s="188">
        <v>3531285.35</v>
      </c>
      <c r="CW29" s="188">
        <v>8484333.4900000002</v>
      </c>
      <c r="CX29" s="188">
        <v>3441160.4</v>
      </c>
      <c r="CY29" s="188">
        <v>8619180.3600000013</v>
      </c>
      <c r="CZ29" s="188">
        <v>3007148.9499999997</v>
      </c>
      <c r="DA29" s="188">
        <v>2835703.3900000006</v>
      </c>
      <c r="DB29" s="188">
        <v>63803775.380000003</v>
      </c>
      <c r="DC29" s="188">
        <v>73874837.769999981</v>
      </c>
      <c r="DD29" s="188">
        <v>6118024.7400000002</v>
      </c>
      <c r="DE29" s="188">
        <v>4283383.2399999993</v>
      </c>
      <c r="DF29" s="188">
        <v>19253933.66</v>
      </c>
      <c r="DG29" s="188">
        <v>14878542.410000002</v>
      </c>
      <c r="DH29" s="188">
        <v>12502614.570000004</v>
      </c>
      <c r="DI29" s="188">
        <v>10073762.52</v>
      </c>
      <c r="DJ29" s="188">
        <v>6329837.3000000007</v>
      </c>
      <c r="DK29" s="188">
        <v>217143644.26000002</v>
      </c>
      <c r="DL29" s="188">
        <v>6538430.7199999997</v>
      </c>
      <c r="DM29" s="188">
        <v>10957432.080000002</v>
      </c>
      <c r="DN29" s="188">
        <v>9640551.5600000005</v>
      </c>
      <c r="DO29" s="188">
        <v>7666069.0800000001</v>
      </c>
      <c r="DP29" s="188">
        <v>6639427.2400000002</v>
      </c>
      <c r="DQ29" s="188">
        <v>12189381.460000001</v>
      </c>
      <c r="DR29" s="188">
        <v>6070929.8100000015</v>
      </c>
      <c r="DS29" s="188">
        <v>24025285.41</v>
      </c>
      <c r="DT29" s="188">
        <v>76739818.919999987</v>
      </c>
      <c r="DU29" s="188">
        <v>5667503.7199999997</v>
      </c>
      <c r="DV29" s="188">
        <v>17917055.699999999</v>
      </c>
      <c r="DW29" s="188">
        <v>25882392.16</v>
      </c>
      <c r="DX29" s="188">
        <v>5503141.2300000004</v>
      </c>
      <c r="DY29" s="188">
        <v>6698911.5000000009</v>
      </c>
      <c r="DZ29" s="188">
        <v>5607308.1800000006</v>
      </c>
      <c r="EA29" s="188">
        <v>4208491.59</v>
      </c>
      <c r="EB29" s="188">
        <v>4668238.5199999996</v>
      </c>
      <c r="EC29" s="188">
        <v>5766860.9100000001</v>
      </c>
      <c r="ED29" s="188">
        <v>16007775.939999999</v>
      </c>
      <c r="EE29" s="188">
        <v>56540919.050000004</v>
      </c>
      <c r="EF29" s="188">
        <v>36578108.300000004</v>
      </c>
      <c r="EG29" s="188">
        <v>4021263.85</v>
      </c>
      <c r="EH29" s="188">
        <v>5970487.2800000003</v>
      </c>
      <c r="EI29" s="188">
        <v>4098627.6999999993</v>
      </c>
      <c r="EJ29" s="188">
        <v>5503627.8199999994</v>
      </c>
      <c r="EK29" s="188">
        <v>11260309.430000002</v>
      </c>
      <c r="EL29" s="188">
        <v>3651388.11</v>
      </c>
      <c r="EM29" s="188">
        <v>6527085.9499999993</v>
      </c>
      <c r="EN29" s="188">
        <v>78934826.440000027</v>
      </c>
      <c r="EO29" s="188">
        <v>5488864.4199999999</v>
      </c>
      <c r="EP29" s="188">
        <v>5099653.7299999995</v>
      </c>
      <c r="EQ29" s="188">
        <v>4438131.3499999996</v>
      </c>
      <c r="ER29" s="188">
        <v>4792865.3099999996</v>
      </c>
      <c r="ES29" s="188">
        <v>4333984.5200000005</v>
      </c>
      <c r="ET29" s="188">
        <v>7233569.6799999997</v>
      </c>
      <c r="EU29" s="188">
        <v>7899660.6600000011</v>
      </c>
      <c r="EV29" s="188">
        <v>2919211.7999999993</v>
      </c>
      <c r="EW29" s="188">
        <v>71649108.870000005</v>
      </c>
      <c r="EX29" s="188">
        <v>2701064.5</v>
      </c>
      <c r="EY29" s="188">
        <v>6110638.2399999993</v>
      </c>
      <c r="EZ29" s="188">
        <v>7850942.2699999986</v>
      </c>
      <c r="FA29" s="188">
        <v>18494031.149999999</v>
      </c>
      <c r="FB29" s="188">
        <v>12259034.610000001</v>
      </c>
      <c r="FC29" s="188">
        <v>7211268.6499999994</v>
      </c>
      <c r="FD29" s="188">
        <v>4688840.6900000004</v>
      </c>
      <c r="FE29" s="188">
        <v>3971767.68</v>
      </c>
      <c r="FF29" s="188">
        <v>4286194.1199999992</v>
      </c>
      <c r="FG29" s="188">
        <v>4851226.41</v>
      </c>
      <c r="FH29" s="188">
        <v>6995956.2399999984</v>
      </c>
      <c r="FI29" s="188">
        <v>63317182.559999987</v>
      </c>
      <c r="FJ29" s="188">
        <v>4645402.67</v>
      </c>
      <c r="FK29" s="188">
        <v>5816201.7400000002</v>
      </c>
      <c r="FL29" s="188">
        <v>3578096.91</v>
      </c>
      <c r="FM29" s="188">
        <v>7150746.4199999999</v>
      </c>
      <c r="FN29" s="188">
        <v>4573636.2899999991</v>
      </c>
      <c r="FO29" s="188">
        <v>4077024.9300000006</v>
      </c>
      <c r="FP29" s="188">
        <v>2874354</v>
      </c>
      <c r="FQ29" s="188">
        <v>159101303.38</v>
      </c>
      <c r="FR29" s="188">
        <v>2779692.23</v>
      </c>
      <c r="FS29" s="188">
        <v>9649631.8599999994</v>
      </c>
      <c r="FT29" s="188">
        <v>5040052.0000000009</v>
      </c>
      <c r="FU29" s="188">
        <v>11489431.399999999</v>
      </c>
      <c r="FV29" s="188">
        <v>4932388.95</v>
      </c>
      <c r="FW29" s="188">
        <v>21024231.929999996</v>
      </c>
      <c r="FX29" s="188">
        <v>8109438.9500000002</v>
      </c>
      <c r="FY29" s="188">
        <v>6794054.3899999997</v>
      </c>
      <c r="FZ29" s="188">
        <v>5218275.2200000007</v>
      </c>
      <c r="GA29" s="188">
        <v>16996259.299999997</v>
      </c>
      <c r="GB29" s="188">
        <v>5533025.4300000006</v>
      </c>
      <c r="GC29" s="188">
        <v>5661915.5700000003</v>
      </c>
      <c r="GD29" s="188">
        <v>5276508.0099999988</v>
      </c>
      <c r="GE29" s="188">
        <v>66850822.340000018</v>
      </c>
      <c r="GF29" s="188">
        <v>4347334.0200000005</v>
      </c>
      <c r="GG29" s="188">
        <v>3690630.5499999993</v>
      </c>
      <c r="GH29" s="188">
        <v>10731838.110000001</v>
      </c>
      <c r="GI29" s="188">
        <v>3797368.43</v>
      </c>
      <c r="GJ29" s="188">
        <v>6625177.9299999988</v>
      </c>
      <c r="GK29" s="188">
        <v>3675872.71</v>
      </c>
      <c r="GL29" s="188">
        <v>12295371.66</v>
      </c>
      <c r="GM29" s="188">
        <v>3475785.2399999998</v>
      </c>
      <c r="GN29" s="188">
        <v>3419676.4299999997</v>
      </c>
      <c r="GO29" s="188">
        <v>2931433.7499999995</v>
      </c>
      <c r="GP29" s="188">
        <v>3317933.7500000005</v>
      </c>
      <c r="GQ29" s="188">
        <v>46175084.039999992</v>
      </c>
      <c r="GR29" s="188">
        <v>7270089.879999999</v>
      </c>
      <c r="GS29" s="188">
        <v>6104079.0399999991</v>
      </c>
      <c r="GT29" s="188">
        <v>9784808.0899999999</v>
      </c>
      <c r="GU29" s="188">
        <v>2085846.92</v>
      </c>
      <c r="GV29" s="188">
        <v>6583238.4000000004</v>
      </c>
      <c r="GW29" s="188">
        <v>6602787.6600000001</v>
      </c>
      <c r="GX29" s="188">
        <v>4605967.4800000004</v>
      </c>
      <c r="GY29" s="188">
        <v>27846695.199999996</v>
      </c>
      <c r="GZ29" s="188">
        <v>4652037.8299999991</v>
      </c>
      <c r="HA29" s="188">
        <v>7524895.6799999997</v>
      </c>
      <c r="HB29" s="188">
        <v>8263679.7599999998</v>
      </c>
      <c r="HC29" s="188">
        <v>131491389.09000003</v>
      </c>
      <c r="HD29" s="188">
        <v>31323523.850000005</v>
      </c>
      <c r="HE29" s="188">
        <v>19118681.060000002</v>
      </c>
      <c r="HF29" s="188">
        <v>28887424.569999997</v>
      </c>
      <c r="HG29" s="188">
        <v>10200145.99</v>
      </c>
      <c r="HH29" s="188">
        <v>20313155.199999996</v>
      </c>
      <c r="HI29" s="188">
        <v>8505418.1400000043</v>
      </c>
      <c r="HJ29" s="188">
        <v>67045991.479999997</v>
      </c>
      <c r="HK29" s="188">
        <v>9211808.3099999987</v>
      </c>
      <c r="HL29" s="188">
        <v>28397833.27</v>
      </c>
      <c r="HM29" s="188">
        <v>4287177.7700000005</v>
      </c>
      <c r="HN29" s="188">
        <v>5012935.8599999994</v>
      </c>
      <c r="HO29" s="188">
        <v>3242923.01</v>
      </c>
      <c r="HP29" s="188">
        <v>5921858.3000000007</v>
      </c>
      <c r="HQ29" s="188">
        <v>3650254.8000000003</v>
      </c>
      <c r="HR29" s="188">
        <v>68773210.469999999</v>
      </c>
      <c r="HS29" s="188">
        <v>34625321.030000001</v>
      </c>
      <c r="HT29" s="188">
        <v>2424581.9599999995</v>
      </c>
      <c r="HU29" s="188">
        <v>6710273.379999999</v>
      </c>
      <c r="HV29" s="188">
        <v>3880298.7900000005</v>
      </c>
      <c r="HW29" s="188">
        <v>2040619.81</v>
      </c>
      <c r="HX29" s="188">
        <v>11113292.010000002</v>
      </c>
      <c r="HY29" s="188">
        <v>2108531.8199999998</v>
      </c>
      <c r="HZ29" s="188">
        <v>4628166.9000000004</v>
      </c>
      <c r="IA29" s="188">
        <v>2845606.51</v>
      </c>
      <c r="IB29" s="188">
        <v>4888057.1700000009</v>
      </c>
      <c r="IC29" s="188">
        <v>7792883.9399999995</v>
      </c>
      <c r="ID29" s="188">
        <v>2111471.9099999997</v>
      </c>
      <c r="IE29" s="188">
        <v>6919876.9200000009</v>
      </c>
      <c r="IF29" s="188">
        <v>4295338.3899999987</v>
      </c>
      <c r="IG29" s="188">
        <v>2965508.83</v>
      </c>
      <c r="IH29" s="188">
        <v>48270431.25</v>
      </c>
      <c r="II29" s="188">
        <v>20545214.73</v>
      </c>
      <c r="IJ29" s="188">
        <v>6350385.6400000006</v>
      </c>
      <c r="IK29" s="188">
        <v>11252377.269999998</v>
      </c>
      <c r="IL29" s="188">
        <v>14117190.039999999</v>
      </c>
      <c r="IM29" s="188">
        <v>2368145.3299999996</v>
      </c>
      <c r="IN29" s="188">
        <v>2887491.77</v>
      </c>
      <c r="IO29" s="188">
        <v>2002609.5699999998</v>
      </c>
      <c r="IP29" s="188">
        <v>3209079.9799999991</v>
      </c>
      <c r="IQ29" s="188">
        <v>3153923.23</v>
      </c>
      <c r="IR29" s="188">
        <v>2551605.4200000004</v>
      </c>
      <c r="IS29" s="188">
        <v>114801724.50999999</v>
      </c>
      <c r="IT29" s="188">
        <v>27233215.140000004</v>
      </c>
      <c r="IU29" s="188">
        <v>5733325.3800000018</v>
      </c>
      <c r="IV29" s="188">
        <v>4709343.0200000005</v>
      </c>
      <c r="IW29" s="188">
        <v>3903731.9399999995</v>
      </c>
      <c r="IX29" s="188">
        <v>1070058.3500000001</v>
      </c>
      <c r="IY29" s="188">
        <v>2716481.81</v>
      </c>
      <c r="IZ29" s="188">
        <v>1540980.3499999999</v>
      </c>
      <c r="JA29" s="188">
        <v>2746740.4199999995</v>
      </c>
      <c r="JB29" s="188">
        <v>6365962.5899999999</v>
      </c>
      <c r="JC29" s="188">
        <v>6014201.6300000008</v>
      </c>
      <c r="JD29" s="188">
        <v>2702373.16</v>
      </c>
      <c r="JE29" s="188">
        <v>30163766.460000001</v>
      </c>
      <c r="JF29" s="188">
        <v>18969589.620000001</v>
      </c>
      <c r="JG29" s="188">
        <v>2466708.64</v>
      </c>
      <c r="JH29" s="188">
        <v>2456113.4300000002</v>
      </c>
      <c r="JI29" s="188">
        <v>2850920.82</v>
      </c>
      <c r="JJ29" s="188">
        <v>3203101.7200000007</v>
      </c>
      <c r="JK29" s="188">
        <v>29540320.349999998</v>
      </c>
      <c r="JL29" s="188">
        <v>3668630.27</v>
      </c>
      <c r="JM29" s="188">
        <v>5433333.3000000007</v>
      </c>
      <c r="JN29" s="188">
        <v>9063469.2699999996</v>
      </c>
      <c r="JO29" s="188">
        <v>2819155.67</v>
      </c>
      <c r="JP29" s="188">
        <v>9754005.8800000008</v>
      </c>
      <c r="JQ29" s="188">
        <v>2936671.92</v>
      </c>
      <c r="JR29" s="188">
        <v>98658298.039999992</v>
      </c>
      <c r="JS29" s="188">
        <v>17786089.419999998</v>
      </c>
      <c r="JT29" s="188">
        <v>5665484.8100000005</v>
      </c>
      <c r="JU29" s="188">
        <v>3105195.4100000006</v>
      </c>
      <c r="JV29" s="188">
        <v>8221280.1300000008</v>
      </c>
      <c r="JW29" s="188">
        <v>2925418.49</v>
      </c>
      <c r="JX29" s="188">
        <v>25177920.620000005</v>
      </c>
      <c r="JY29" s="188">
        <v>3541935.1800000006</v>
      </c>
      <c r="JZ29" s="188">
        <v>5934008.8100000005</v>
      </c>
      <c r="KA29" s="188">
        <v>9818804.9500000011</v>
      </c>
      <c r="KB29" s="188">
        <v>1841057.1</v>
      </c>
      <c r="KC29" s="188">
        <v>8518950.040000001</v>
      </c>
      <c r="KD29" s="188">
        <v>7042065.0499999998</v>
      </c>
      <c r="KE29" s="188">
        <v>2644404.35</v>
      </c>
      <c r="KF29" s="188">
        <v>7217898.8500000015</v>
      </c>
      <c r="KG29" s="188">
        <v>6509720.0600000005</v>
      </c>
      <c r="KH29" s="188">
        <v>132067710</v>
      </c>
      <c r="KI29" s="188">
        <v>20936984.079999998</v>
      </c>
      <c r="KJ29" s="188">
        <v>8204746.6799999988</v>
      </c>
      <c r="KK29" s="188">
        <v>4159086.3099999996</v>
      </c>
      <c r="KL29" s="188">
        <v>9608904.9099999983</v>
      </c>
      <c r="KM29" s="188">
        <v>6136903.2000000002</v>
      </c>
      <c r="KN29" s="188">
        <v>26481482.02</v>
      </c>
      <c r="KO29" s="188">
        <v>4353907.62</v>
      </c>
      <c r="KP29" s="188">
        <v>3831346.4500000007</v>
      </c>
      <c r="KQ29" s="188">
        <v>35539159.75</v>
      </c>
      <c r="KR29" s="188">
        <v>4024388.1700000004</v>
      </c>
      <c r="KS29" s="188">
        <v>6527945.1499999994</v>
      </c>
      <c r="KT29" s="188">
        <v>24370583.280000001</v>
      </c>
      <c r="KU29" s="188">
        <v>5525482.2200000007</v>
      </c>
      <c r="KV29" s="188">
        <v>7267640.9699999997</v>
      </c>
      <c r="KW29" s="188">
        <v>86158848.710000008</v>
      </c>
      <c r="KX29" s="188">
        <v>6518416.5299999993</v>
      </c>
      <c r="KY29" s="188">
        <v>67914513.530000016</v>
      </c>
      <c r="KZ29" s="188">
        <v>4535877.4000000004</v>
      </c>
      <c r="LA29" s="188">
        <v>2689870.1500000004</v>
      </c>
      <c r="LB29" s="188">
        <v>11435704.48</v>
      </c>
      <c r="LC29" s="188">
        <v>14958800.009999996</v>
      </c>
      <c r="LD29" s="188">
        <v>3452799.8899999997</v>
      </c>
      <c r="LE29" s="188">
        <v>4244290.3000000007</v>
      </c>
      <c r="LF29" s="188">
        <v>3357787.4699999997</v>
      </c>
      <c r="LG29" s="188">
        <v>58257985.98999998</v>
      </c>
      <c r="LH29" s="188">
        <v>29079022.379999999</v>
      </c>
      <c r="LI29" s="188">
        <v>35210510.030000001</v>
      </c>
      <c r="LJ29" s="188">
        <v>30407409.390000001</v>
      </c>
      <c r="LK29" s="188">
        <v>7596905.3900000006</v>
      </c>
      <c r="LL29" s="188">
        <v>3771657.9899999998</v>
      </c>
      <c r="LM29" s="188">
        <v>3180649.5</v>
      </c>
      <c r="LN29" s="188">
        <v>6513365.0999999996</v>
      </c>
      <c r="LO29" s="188">
        <v>630428.16999999993</v>
      </c>
      <c r="LP29" s="188">
        <v>5541429.7899999991</v>
      </c>
      <c r="LQ29" s="188">
        <v>5807187.1400000006</v>
      </c>
      <c r="LR29" s="188">
        <v>65795656.660000004</v>
      </c>
      <c r="LS29" s="188">
        <v>5843795.5999999996</v>
      </c>
      <c r="LT29" s="188">
        <v>4606209.6800000006</v>
      </c>
      <c r="LU29" s="188">
        <v>36276097.090000004</v>
      </c>
      <c r="LV29" s="188">
        <v>24255539.900000002</v>
      </c>
      <c r="LW29" s="188">
        <v>121483496.13999999</v>
      </c>
      <c r="LX29" s="188">
        <v>28511282.210000001</v>
      </c>
      <c r="LY29" s="188">
        <v>15623797.280000001</v>
      </c>
      <c r="LZ29" s="188">
        <v>11913837.949999999</v>
      </c>
      <c r="MA29" s="188">
        <v>9236652.290000001</v>
      </c>
      <c r="MB29" s="188">
        <v>5899261.835</v>
      </c>
      <c r="MC29" s="188">
        <v>8313349.8500000006</v>
      </c>
      <c r="MD29" s="188">
        <v>16767567.740000002</v>
      </c>
      <c r="ME29" s="188">
        <v>14534511.560000002</v>
      </c>
      <c r="MF29" s="188">
        <v>7479556.1500000004</v>
      </c>
      <c r="MG29" s="188">
        <v>156255929.19</v>
      </c>
      <c r="MH29" s="188">
        <v>6301764.96</v>
      </c>
      <c r="MI29" s="188">
        <v>3160729.4299999997</v>
      </c>
      <c r="MJ29" s="188">
        <v>3128173.71</v>
      </c>
      <c r="MK29" s="188">
        <v>3120121.18</v>
      </c>
      <c r="ML29" s="188">
        <v>4677134.0600000015</v>
      </c>
      <c r="MM29" s="188">
        <v>5869389.0899999999</v>
      </c>
      <c r="MN29" s="188">
        <v>6606127.7200000007</v>
      </c>
      <c r="MO29" s="188">
        <v>10270604.290000001</v>
      </c>
      <c r="MP29" s="188">
        <v>5020481.46</v>
      </c>
      <c r="MQ29" s="188">
        <v>4469956.97</v>
      </c>
      <c r="MR29" s="188">
        <v>7338599.9299999997</v>
      </c>
      <c r="MS29" s="188">
        <v>79077037.679999992</v>
      </c>
      <c r="MT29" s="188">
        <v>8102753.8699999992</v>
      </c>
      <c r="MU29" s="188">
        <v>6344644.75</v>
      </c>
      <c r="MV29" s="188">
        <v>8673017.7199999988</v>
      </c>
      <c r="MW29" s="188">
        <v>4864876.6500000004</v>
      </c>
      <c r="MX29" s="188">
        <v>1029431.6900000001</v>
      </c>
      <c r="MY29" s="188">
        <v>23333938.498</v>
      </c>
      <c r="MZ29" s="188">
        <v>13726142.830000002</v>
      </c>
      <c r="NA29" s="188">
        <v>5897283.1900000004</v>
      </c>
      <c r="NB29" s="188">
        <v>1683933.6199999999</v>
      </c>
      <c r="NC29" s="188">
        <v>2031039.0699999998</v>
      </c>
      <c r="ND29" s="188">
        <v>158427594.44</v>
      </c>
      <c r="NE29" s="188">
        <v>25831338.629999999</v>
      </c>
      <c r="NF29" s="188">
        <v>4090776.3099999996</v>
      </c>
      <c r="NG29" s="188">
        <v>72348539.620000005</v>
      </c>
      <c r="NH29" s="188">
        <v>3141270.7199999997</v>
      </c>
      <c r="NI29" s="188">
        <v>13154379.709999997</v>
      </c>
      <c r="NJ29" s="188">
        <v>35569007.780000001</v>
      </c>
      <c r="NK29" s="188">
        <v>32115708.23</v>
      </c>
      <c r="NL29" s="188">
        <v>2355525.13</v>
      </c>
      <c r="NM29" s="188">
        <v>7294211.7090999987</v>
      </c>
      <c r="NN29" s="188">
        <v>8034934.6200000001</v>
      </c>
      <c r="NO29" s="188">
        <v>6335152.3699999992</v>
      </c>
      <c r="NP29" s="188">
        <v>54119713.719999999</v>
      </c>
      <c r="NQ29" s="188">
        <v>2945709.8400000003</v>
      </c>
      <c r="NR29" s="188">
        <v>3613902.8800000004</v>
      </c>
      <c r="NS29" s="188">
        <v>3126775.79</v>
      </c>
      <c r="NT29" s="188">
        <v>2135148.5100000002</v>
      </c>
      <c r="NU29" s="188">
        <v>860117.3</v>
      </c>
      <c r="NV29" s="188">
        <v>2605053.7799999998</v>
      </c>
      <c r="NW29" s="188">
        <v>102177205.65000002</v>
      </c>
      <c r="NX29" s="188">
        <v>23066719.819999997</v>
      </c>
      <c r="NY29" s="188">
        <v>4088377.56</v>
      </c>
      <c r="NZ29" s="188">
        <v>2477662.3199999998</v>
      </c>
      <c r="OA29" s="188">
        <v>5406297.5699999994</v>
      </c>
      <c r="OB29" s="188">
        <v>9897607.4900000021</v>
      </c>
      <c r="OC29" s="188">
        <v>2587341.3199999998</v>
      </c>
      <c r="OD29" s="188">
        <v>73968159.099999979</v>
      </c>
      <c r="OE29" s="188">
        <v>39017760.259999998</v>
      </c>
      <c r="OF29" s="188">
        <v>14084546.200000001</v>
      </c>
      <c r="OG29" s="188">
        <v>35127871.770000003</v>
      </c>
      <c r="OH29" s="188">
        <v>6007021.8099999996</v>
      </c>
      <c r="OI29" s="188">
        <v>5062104.0900000008</v>
      </c>
      <c r="OJ29" s="188">
        <v>6034338.1200000001</v>
      </c>
      <c r="OK29" s="188">
        <v>1320206.0399999996</v>
      </c>
      <c r="OL29" s="188">
        <v>2947887.9899999998</v>
      </c>
      <c r="OM29" s="188">
        <v>94433689.51000002</v>
      </c>
      <c r="ON29" s="188">
        <v>27081432.199999999</v>
      </c>
      <c r="OO29" s="188">
        <v>31461017.449999996</v>
      </c>
      <c r="OP29" s="188">
        <v>9965795</v>
      </c>
      <c r="OQ29" s="188">
        <v>7715490.8200000003</v>
      </c>
      <c r="OR29" s="188">
        <v>5287360.54</v>
      </c>
      <c r="OS29" s="188">
        <v>56646999.030000001</v>
      </c>
      <c r="OT29" s="188">
        <v>3814204.64</v>
      </c>
      <c r="OU29" s="188">
        <v>6541933.1799999997</v>
      </c>
      <c r="OV29" s="188">
        <v>9983026.4799999986</v>
      </c>
      <c r="OW29" s="188">
        <v>6453111.79</v>
      </c>
      <c r="OX29" s="188">
        <v>18323086.399999999</v>
      </c>
      <c r="OY29" s="188">
        <v>5173008.8899999997</v>
      </c>
      <c r="OZ29" s="188">
        <v>4043415.85</v>
      </c>
      <c r="PA29" s="188">
        <v>5626853.1000000006</v>
      </c>
      <c r="PB29" s="188">
        <v>36575842.680000007</v>
      </c>
      <c r="PC29" s="188">
        <v>3044545.189999999</v>
      </c>
      <c r="PD29" s="188">
        <v>6840157.1499999994</v>
      </c>
      <c r="PE29" s="188">
        <v>2027518.9800000002</v>
      </c>
      <c r="PF29" s="188">
        <v>4795225.1099999994</v>
      </c>
      <c r="PG29" s="188">
        <v>15353035.770000001</v>
      </c>
      <c r="PH29" s="188">
        <v>2771145.0800000005</v>
      </c>
      <c r="PI29" s="188">
        <v>2634601.7999999993</v>
      </c>
      <c r="PJ29" s="188">
        <v>5380049.8400000008</v>
      </c>
      <c r="PK29" s="188">
        <v>5424155.7400000012</v>
      </c>
      <c r="PL29" s="188">
        <v>5258605.7200000007</v>
      </c>
      <c r="PM29" s="188">
        <v>12511311.980000002</v>
      </c>
      <c r="PN29" s="188">
        <v>3147848.1999999997</v>
      </c>
      <c r="PO29" s="188">
        <v>21208856.150000002</v>
      </c>
      <c r="PP29" s="188">
        <v>4324005.370000001</v>
      </c>
      <c r="PQ29" s="188">
        <v>2948889.0800000005</v>
      </c>
      <c r="PR29" s="188">
        <v>2263836.7700000005</v>
      </c>
      <c r="PS29" s="188">
        <v>3380992.7599999993</v>
      </c>
      <c r="PT29" s="188">
        <v>263575374.03</v>
      </c>
      <c r="PU29" s="188">
        <v>15735740.540000001</v>
      </c>
      <c r="PV29" s="188">
        <v>3992210.8699999992</v>
      </c>
      <c r="PW29" s="188">
        <v>6066685.7200000007</v>
      </c>
      <c r="PX29" s="188">
        <v>67405878.469999999</v>
      </c>
      <c r="PY29" s="188">
        <v>6597885.5799999991</v>
      </c>
      <c r="PZ29" s="188">
        <v>12396636</v>
      </c>
      <c r="QA29" s="188">
        <v>6943653.0500000007</v>
      </c>
      <c r="QB29" s="188">
        <v>9575318.4000000022</v>
      </c>
      <c r="QC29" s="188">
        <v>3127660.2499999991</v>
      </c>
      <c r="QD29" s="188">
        <v>8393303.7899999991</v>
      </c>
      <c r="QE29" s="188">
        <v>3292479.8600000003</v>
      </c>
      <c r="QF29" s="188">
        <v>3945659.16</v>
      </c>
      <c r="QG29" s="188">
        <v>11442670.319999998</v>
      </c>
      <c r="QH29" s="188">
        <v>4865485.43</v>
      </c>
      <c r="QI29" s="188">
        <v>7156428.6199999992</v>
      </c>
      <c r="QJ29" s="188">
        <v>3068028.8</v>
      </c>
      <c r="QK29" s="188">
        <v>4347296.3699999992</v>
      </c>
      <c r="QL29" s="188">
        <v>4146779.3999999994</v>
      </c>
      <c r="QM29" s="188">
        <v>9705108.3499999996</v>
      </c>
      <c r="QN29" s="188">
        <v>15697095.130000001</v>
      </c>
      <c r="QO29" s="188">
        <v>2262377.88</v>
      </c>
      <c r="QP29" s="188">
        <v>2898042.71</v>
      </c>
      <c r="QQ29" s="188">
        <v>1875531.59</v>
      </c>
      <c r="QR29" s="188">
        <v>3182900.7099999995</v>
      </c>
      <c r="QS29" s="188">
        <v>3494193.4999999995</v>
      </c>
      <c r="QT29" s="188">
        <v>77765144.930000022</v>
      </c>
      <c r="QU29" s="188">
        <v>3856674.1</v>
      </c>
      <c r="QV29" s="188">
        <v>10842897.630000001</v>
      </c>
      <c r="QW29" s="188">
        <v>4954269.93</v>
      </c>
      <c r="QX29" s="188">
        <v>6844590.9000000004</v>
      </c>
      <c r="QY29" s="188">
        <v>18742172.880000003</v>
      </c>
      <c r="QZ29" s="188">
        <v>2746801.5</v>
      </c>
      <c r="RA29" s="188">
        <v>13922473.700000001</v>
      </c>
      <c r="RB29" s="188">
        <v>9292820.120000001</v>
      </c>
      <c r="RC29" s="188">
        <v>3279805.4500000007</v>
      </c>
      <c r="RD29" s="188">
        <v>3994774.7799999993</v>
      </c>
      <c r="RE29" s="188">
        <v>3756889.46</v>
      </c>
      <c r="RF29" s="188">
        <v>3803510.85</v>
      </c>
      <c r="RG29" s="188">
        <v>184108102.46000001</v>
      </c>
      <c r="RH29" s="188">
        <v>18754841.800000001</v>
      </c>
      <c r="RI29" s="188">
        <v>3707154.2199999997</v>
      </c>
      <c r="RJ29" s="188">
        <v>7871233.9699999997</v>
      </c>
      <c r="RK29" s="188">
        <v>5623702.7799999993</v>
      </c>
      <c r="RL29" s="188">
        <v>8061593.1999999993</v>
      </c>
      <c r="RM29" s="188">
        <v>20003545.009999998</v>
      </c>
      <c r="RN29" s="188">
        <v>3850234.8200000003</v>
      </c>
      <c r="RO29" s="188">
        <v>7864631.9099999983</v>
      </c>
      <c r="RP29" s="188">
        <v>21272509.750000004</v>
      </c>
      <c r="RQ29" s="188">
        <v>16029552.110000001</v>
      </c>
      <c r="RR29" s="188">
        <v>3788418.2799999993</v>
      </c>
      <c r="RS29" s="188">
        <v>3524111.7000000011</v>
      </c>
      <c r="RT29" s="188">
        <v>4938673.0899999989</v>
      </c>
      <c r="RU29" s="188">
        <v>3824935.28</v>
      </c>
      <c r="RV29" s="188">
        <v>4163838.64</v>
      </c>
      <c r="RW29" s="188">
        <v>3526814.0200000005</v>
      </c>
      <c r="RX29" s="188">
        <v>4121437.6399999997</v>
      </c>
      <c r="RY29" s="188">
        <v>3778879.8199999989</v>
      </c>
      <c r="RZ29" s="188">
        <v>4023006.93</v>
      </c>
      <c r="SA29" s="188">
        <v>51985448.710000016</v>
      </c>
      <c r="SB29" s="188">
        <v>3535761.13</v>
      </c>
      <c r="SC29" s="188">
        <v>3009986.2200000007</v>
      </c>
      <c r="SD29" s="188">
        <v>4282602.51</v>
      </c>
      <c r="SE29" s="188">
        <v>2097130.74</v>
      </c>
      <c r="SF29" s="188">
        <v>4105621.2199999997</v>
      </c>
      <c r="SG29" s="188">
        <v>4443725.1900000004</v>
      </c>
      <c r="SH29" s="188">
        <v>8466919.3499999996</v>
      </c>
      <c r="SI29" s="188">
        <v>2824190.18</v>
      </c>
      <c r="SJ29" s="188">
        <v>8942695.1399999987</v>
      </c>
      <c r="SK29" s="188">
        <v>13808156.779999999</v>
      </c>
      <c r="SL29" s="188">
        <v>3759086.38</v>
      </c>
      <c r="SM29" s="188">
        <v>46480950.759999998</v>
      </c>
      <c r="SN29" s="188">
        <v>5529839.4300000006</v>
      </c>
      <c r="SO29" s="188">
        <v>5077833.9400000004</v>
      </c>
      <c r="SP29" s="188">
        <v>10314624.720000001</v>
      </c>
      <c r="SQ29" s="188">
        <v>4929188.3</v>
      </c>
      <c r="SR29" s="188">
        <v>6048823.6799999997</v>
      </c>
      <c r="SS29" s="188">
        <v>2732890.3499999996</v>
      </c>
      <c r="ST29" s="188">
        <v>3100027.88</v>
      </c>
      <c r="SU29" s="188">
        <v>71047959.010000005</v>
      </c>
      <c r="SV29" s="188">
        <v>4901003.82</v>
      </c>
      <c r="SW29" s="188">
        <v>6406004.3300000001</v>
      </c>
      <c r="SX29" s="188">
        <v>5487408.2000000002</v>
      </c>
      <c r="SY29" s="188">
        <v>2550486.4399999995</v>
      </c>
      <c r="SZ29" s="188">
        <v>2837917.0399999996</v>
      </c>
      <c r="TA29" s="188">
        <v>4956650.8199999994</v>
      </c>
      <c r="TB29" s="188">
        <v>14223974.779999999</v>
      </c>
      <c r="TC29" s="188">
        <v>4518325.0200000005</v>
      </c>
      <c r="TD29" s="188">
        <v>4897610.82</v>
      </c>
      <c r="TE29" s="188">
        <v>4706674.99</v>
      </c>
      <c r="TF29" s="188">
        <v>8371260.5799999991</v>
      </c>
      <c r="TG29" s="188">
        <v>4492760.68</v>
      </c>
      <c r="TH29" s="188">
        <v>4569877.96</v>
      </c>
      <c r="TI29" s="188">
        <v>139608472.16000003</v>
      </c>
      <c r="TJ29" s="188">
        <v>6630772.5899999999</v>
      </c>
      <c r="TK29" s="188">
        <v>3246379.02</v>
      </c>
      <c r="TL29" s="188">
        <v>7082880.46</v>
      </c>
      <c r="TM29" s="188">
        <v>9697882.1099999994</v>
      </c>
      <c r="TN29" s="188">
        <v>5430805.2599999998</v>
      </c>
      <c r="TO29" s="188">
        <v>3551157.3499999996</v>
      </c>
      <c r="TP29" s="188">
        <v>27165580.029999997</v>
      </c>
      <c r="TQ29" s="188">
        <v>5635144.0499999998</v>
      </c>
      <c r="TR29" s="188">
        <v>9160419.9500000011</v>
      </c>
      <c r="TS29" s="188">
        <v>11530060.959999999</v>
      </c>
      <c r="TT29" s="188">
        <v>3776067.75</v>
      </c>
      <c r="TU29" s="188">
        <v>4154134.14</v>
      </c>
      <c r="TV29" s="188">
        <v>5947182.3600000003</v>
      </c>
      <c r="TW29" s="188">
        <v>4881026.54</v>
      </c>
      <c r="TX29" s="188">
        <v>5335943.3600000003</v>
      </c>
      <c r="TY29" s="188">
        <v>37444944.939999998</v>
      </c>
      <c r="TZ29" s="188">
        <v>7049908.3999999994</v>
      </c>
      <c r="UA29" s="188">
        <v>65382339.510000005</v>
      </c>
      <c r="UB29" s="188">
        <v>13631146.020000001</v>
      </c>
      <c r="UC29" s="188">
        <v>3162515.25</v>
      </c>
      <c r="UD29" s="188">
        <v>11190923.700000001</v>
      </c>
      <c r="UE29" s="188">
        <v>56271373.290000014</v>
      </c>
      <c r="UF29" s="188">
        <v>2686061.5100000002</v>
      </c>
      <c r="UG29" s="188">
        <v>4097523.3600000008</v>
      </c>
      <c r="UH29" s="188">
        <v>3911698.09</v>
      </c>
      <c r="UI29" s="188">
        <v>5344437.9999999991</v>
      </c>
      <c r="UJ29" s="188">
        <v>45274445.409999996</v>
      </c>
      <c r="UK29" s="188">
        <v>7350047.2000000011</v>
      </c>
      <c r="UL29" s="188">
        <v>6893128.4400000004</v>
      </c>
      <c r="UM29" s="188">
        <v>8700361.2599999998</v>
      </c>
      <c r="UN29" s="188">
        <v>5391228.9100000001</v>
      </c>
      <c r="UO29" s="188">
        <v>9046834.6100000013</v>
      </c>
      <c r="UP29" s="188">
        <v>151402682.72000003</v>
      </c>
      <c r="UQ29" s="188">
        <v>6274683.21</v>
      </c>
      <c r="UR29" s="188">
        <v>3348881.1799999997</v>
      </c>
      <c r="US29" s="188">
        <v>33829481.049999997</v>
      </c>
      <c r="UT29" s="188">
        <v>2471468.9699999997</v>
      </c>
      <c r="UU29" s="188">
        <v>5354259.2200000016</v>
      </c>
      <c r="UV29" s="188">
        <v>15359836.530000001</v>
      </c>
      <c r="UW29" s="188">
        <v>4209441.7700000005</v>
      </c>
      <c r="UX29" s="188">
        <v>5257509.1900000013</v>
      </c>
      <c r="UY29" s="188">
        <v>3938368.0700000003</v>
      </c>
      <c r="UZ29" s="188">
        <v>5729529.4299999997</v>
      </c>
      <c r="VA29" s="188">
        <v>17031399.32</v>
      </c>
      <c r="VB29" s="188">
        <v>6413364.0800000001</v>
      </c>
      <c r="VC29" s="188">
        <v>15172450.99</v>
      </c>
      <c r="VD29" s="188">
        <v>3498219.9499999993</v>
      </c>
      <c r="VE29" s="188">
        <v>3261762.68</v>
      </c>
      <c r="VF29" s="188">
        <v>4414644.5100000007</v>
      </c>
      <c r="VG29" s="188">
        <v>3242597.9299999997</v>
      </c>
      <c r="VH29" s="188">
        <v>24529883.709999997</v>
      </c>
      <c r="VI29" s="188">
        <v>6338188.9499999993</v>
      </c>
      <c r="VJ29" s="188">
        <v>4505205.9799999995</v>
      </c>
      <c r="VK29" s="188">
        <v>2020030.36</v>
      </c>
      <c r="VL29" s="188">
        <v>82905826.359999999</v>
      </c>
      <c r="VM29" s="188">
        <v>4012201.88</v>
      </c>
      <c r="VN29" s="188">
        <v>4833339.4399999995</v>
      </c>
      <c r="VO29" s="188">
        <v>8720796.6399999987</v>
      </c>
      <c r="VP29" s="188">
        <v>5319730.62</v>
      </c>
      <c r="VQ29" s="188">
        <v>9108232.4699999988</v>
      </c>
      <c r="VR29" s="188">
        <v>5913232.0199999996</v>
      </c>
      <c r="VS29" s="188">
        <v>4223729.0600000005</v>
      </c>
      <c r="VT29" s="188">
        <v>4898102.4499999993</v>
      </c>
      <c r="VU29" s="188">
        <v>22135841.390000001</v>
      </c>
      <c r="VV29" s="188">
        <v>4922440.790000001</v>
      </c>
      <c r="VW29" s="188">
        <v>10204828.159999998</v>
      </c>
      <c r="VX29" s="188">
        <v>7772786.6399999987</v>
      </c>
      <c r="VY29" s="188">
        <v>4214371.7999999989</v>
      </c>
      <c r="VZ29" s="188">
        <v>3693316.65</v>
      </c>
      <c r="WA29" s="188">
        <v>164339451</v>
      </c>
      <c r="WB29" s="188">
        <v>9747072.2799999975</v>
      </c>
      <c r="WC29" s="188">
        <v>4703893.05</v>
      </c>
      <c r="WD29" s="188">
        <v>5276257.2500000009</v>
      </c>
      <c r="WE29" s="188">
        <v>4937933.13</v>
      </c>
      <c r="WF29" s="188">
        <v>9415374.3099999987</v>
      </c>
      <c r="WG29" s="188">
        <v>16458602.049999999</v>
      </c>
      <c r="WH29" s="188">
        <v>10577433.75</v>
      </c>
      <c r="WI29" s="188">
        <v>9047539.2299999986</v>
      </c>
      <c r="WJ29" s="188">
        <v>11269365.779999999</v>
      </c>
      <c r="WK29" s="188">
        <v>2866412.0799999996</v>
      </c>
      <c r="WL29" s="188">
        <v>30289137.579999994</v>
      </c>
      <c r="WM29" s="188">
        <v>10271445.210000001</v>
      </c>
      <c r="WN29" s="188">
        <v>17556799.759999998</v>
      </c>
      <c r="WO29" s="188">
        <v>21843933.470000003</v>
      </c>
      <c r="WP29" s="188">
        <v>6842417.0900000017</v>
      </c>
      <c r="WQ29" s="188">
        <v>6753110.7600000007</v>
      </c>
      <c r="WR29" s="188">
        <v>950429.16000000015</v>
      </c>
      <c r="WS29" s="188">
        <v>6883323.5500000007</v>
      </c>
      <c r="WT29" s="188">
        <v>14343848.550000001</v>
      </c>
      <c r="WU29" s="188">
        <v>41918517.869999997</v>
      </c>
      <c r="WV29" s="188">
        <v>4063151.48</v>
      </c>
      <c r="WW29" s="188">
        <v>3536590.7699999996</v>
      </c>
      <c r="WX29" s="188">
        <v>6924613.0499999998</v>
      </c>
      <c r="WY29" s="188">
        <v>7091935.6300000008</v>
      </c>
      <c r="WZ29" s="188">
        <v>8071099.3900000006</v>
      </c>
      <c r="XA29" s="188">
        <v>4866548.7699999996</v>
      </c>
      <c r="XB29" s="188">
        <v>9846197.1300000008</v>
      </c>
      <c r="XC29" s="188">
        <v>30997303.77</v>
      </c>
      <c r="XD29" s="188">
        <v>5096026.6599999992</v>
      </c>
      <c r="XE29" s="188">
        <v>5090066.5600000005</v>
      </c>
      <c r="XF29" s="188">
        <v>4548630.0200000005</v>
      </c>
      <c r="XG29" s="188">
        <v>3383760.1799999997</v>
      </c>
      <c r="XH29" s="188">
        <v>126097879.36000003</v>
      </c>
      <c r="XI29" s="188">
        <v>11651250.890000004</v>
      </c>
      <c r="XJ29" s="188">
        <v>8378301.5599999987</v>
      </c>
      <c r="XK29" s="188">
        <v>37519761.819999993</v>
      </c>
      <c r="XL29" s="188">
        <v>6492408.5499999998</v>
      </c>
      <c r="XM29" s="188">
        <v>10739236.650000002</v>
      </c>
      <c r="XN29" s="188">
        <v>17596234.680000003</v>
      </c>
      <c r="XO29" s="188">
        <v>7099493.2400000012</v>
      </c>
      <c r="XP29" s="188">
        <v>4171561.6599999992</v>
      </c>
      <c r="XQ29" s="188">
        <v>20614019.859999999</v>
      </c>
      <c r="XR29" s="188">
        <v>26837119.809999999</v>
      </c>
      <c r="XS29" s="188">
        <v>3945022.3299999996</v>
      </c>
      <c r="XT29" s="188">
        <v>4027421.7</v>
      </c>
      <c r="XU29" s="188">
        <v>5680752.2499999991</v>
      </c>
      <c r="XV29" s="188">
        <v>5128944.51</v>
      </c>
      <c r="XW29" s="188">
        <v>3815951.2399999998</v>
      </c>
      <c r="XX29" s="188">
        <v>3699553.7500000005</v>
      </c>
      <c r="XY29" s="188">
        <v>4015290.2200000007</v>
      </c>
      <c r="XZ29" s="188">
        <v>4110523.8599999994</v>
      </c>
      <c r="YA29" s="188">
        <v>4181253.56</v>
      </c>
      <c r="YB29" s="188">
        <v>3897658.7700000009</v>
      </c>
      <c r="YC29" s="188">
        <v>4856018.5799999991</v>
      </c>
      <c r="YD29" s="188">
        <v>4384887.0600000015</v>
      </c>
      <c r="YE29" s="188">
        <v>60976344.600000001</v>
      </c>
      <c r="YF29" s="188">
        <v>6815672.5499999998</v>
      </c>
      <c r="YG29" s="188">
        <v>13585157.750000002</v>
      </c>
      <c r="YH29" s="188">
        <v>7447280.04</v>
      </c>
      <c r="YI29" s="188">
        <v>8558277.0800000019</v>
      </c>
      <c r="YJ29" s="188">
        <v>8924627.2939999998</v>
      </c>
      <c r="YK29" s="188">
        <v>12198714.979999999</v>
      </c>
      <c r="YL29" s="188">
        <v>5302229.7699999996</v>
      </c>
      <c r="YM29" s="188">
        <v>19751382.789999999</v>
      </c>
      <c r="YN29" s="188">
        <v>16814448.930000003</v>
      </c>
      <c r="YO29" s="188">
        <v>10633665.889999999</v>
      </c>
      <c r="YP29" s="188">
        <v>5087383.58</v>
      </c>
      <c r="YQ29" s="188">
        <v>4287611.1900000004</v>
      </c>
      <c r="YR29" s="188">
        <v>7733821.4799999977</v>
      </c>
      <c r="YS29" s="188">
        <v>4281022.2700000005</v>
      </c>
      <c r="YT29" s="188">
        <v>5478514.2300000004</v>
      </c>
      <c r="YU29" s="188">
        <v>5593977.9999999991</v>
      </c>
      <c r="YV29" s="188">
        <v>52481209.350000001</v>
      </c>
      <c r="YW29" s="188">
        <v>4878560.04</v>
      </c>
      <c r="YX29" s="188">
        <v>5517085.5199999996</v>
      </c>
      <c r="YY29" s="188">
        <v>4659888.5100000007</v>
      </c>
      <c r="YZ29" s="188">
        <v>5676251.0500000007</v>
      </c>
      <c r="ZA29" s="188">
        <v>3521681.03</v>
      </c>
      <c r="ZB29" s="188">
        <v>3425263.9999999995</v>
      </c>
      <c r="ZC29" s="188">
        <v>62319094.269999996</v>
      </c>
      <c r="ZD29" s="188">
        <v>3338055.36</v>
      </c>
      <c r="ZE29" s="188">
        <v>5239529.74</v>
      </c>
      <c r="ZF29" s="188">
        <v>6672983.4500000011</v>
      </c>
      <c r="ZG29" s="188">
        <v>3350002.33</v>
      </c>
      <c r="ZH29" s="188">
        <v>3585792.1400000006</v>
      </c>
      <c r="ZI29" s="188">
        <v>4098394.19</v>
      </c>
      <c r="ZJ29" s="188">
        <v>4206083.1999999993</v>
      </c>
      <c r="ZK29" s="188">
        <v>12476107.389999999</v>
      </c>
      <c r="ZL29" s="188">
        <v>107583636.02000001</v>
      </c>
      <c r="ZM29" s="188">
        <v>6011881.7999999989</v>
      </c>
      <c r="ZN29" s="188">
        <v>11606583.75</v>
      </c>
      <c r="ZO29" s="188">
        <v>38542575.360000007</v>
      </c>
      <c r="ZP29" s="188">
        <v>11442336.959999999</v>
      </c>
      <c r="ZQ29" s="188">
        <v>4630933.2399999993</v>
      </c>
      <c r="ZR29" s="188">
        <v>5249461.5500000007</v>
      </c>
      <c r="ZS29" s="188">
        <v>17158192.089999996</v>
      </c>
      <c r="ZT29" s="188">
        <v>11449461.369999997</v>
      </c>
      <c r="ZU29" s="188">
        <v>19121599.290000003</v>
      </c>
      <c r="ZV29" s="188">
        <v>3469908.44</v>
      </c>
      <c r="ZW29" s="188">
        <v>5926973.9500000002</v>
      </c>
      <c r="ZX29" s="188">
        <v>2522456</v>
      </c>
      <c r="ZY29" s="188">
        <v>5105428.8900000006</v>
      </c>
      <c r="ZZ29" s="188">
        <v>5166698.5599999996</v>
      </c>
      <c r="AAA29" s="188">
        <v>4888010.8999999994</v>
      </c>
      <c r="AAB29" s="188">
        <v>5343857.5500000007</v>
      </c>
      <c r="AAC29" s="188">
        <v>3942143.47</v>
      </c>
      <c r="AAD29" s="188">
        <v>8169308.0899999989</v>
      </c>
      <c r="AAE29" s="188">
        <v>5988882.0200000005</v>
      </c>
      <c r="AAF29" s="188">
        <v>4224054.6399999997</v>
      </c>
      <c r="AAG29" s="188">
        <v>4366881.87</v>
      </c>
      <c r="AAH29" s="188">
        <v>50763364.00999999</v>
      </c>
      <c r="AAI29" s="188">
        <v>5273506.330000001</v>
      </c>
      <c r="AAJ29" s="188">
        <v>3683026.49</v>
      </c>
      <c r="AAK29" s="188">
        <v>4097894.9499999993</v>
      </c>
      <c r="AAL29" s="188">
        <v>3465620.2299999995</v>
      </c>
      <c r="AAM29" s="188">
        <v>5733810.1600000011</v>
      </c>
      <c r="AAN29" s="188">
        <v>3992552.26</v>
      </c>
      <c r="AAO29" s="188">
        <v>224455027.97999996</v>
      </c>
      <c r="AAP29" s="188">
        <v>5456081.080000001</v>
      </c>
      <c r="AAQ29" s="188">
        <v>4410071.97</v>
      </c>
      <c r="AAR29" s="188">
        <v>10248352.870000003</v>
      </c>
      <c r="AAS29" s="188">
        <v>8975793.4900000002</v>
      </c>
      <c r="AAT29" s="188">
        <v>3464763.1799999992</v>
      </c>
      <c r="AAU29" s="188">
        <v>4642194.7899999991</v>
      </c>
      <c r="AAV29" s="188">
        <v>12599012.599999998</v>
      </c>
      <c r="AAW29" s="188">
        <v>23689495.970000003</v>
      </c>
      <c r="AAX29" s="188">
        <v>5136508.3899999997</v>
      </c>
      <c r="AAY29" s="188">
        <v>7261696.3900000006</v>
      </c>
      <c r="AAZ29" s="188">
        <v>40404677.150000006</v>
      </c>
      <c r="ABA29" s="188">
        <v>22562942.25</v>
      </c>
      <c r="ABB29" s="188">
        <v>4561981.1499999994</v>
      </c>
      <c r="ABC29" s="188">
        <v>8992626.4699999988</v>
      </c>
      <c r="ABD29" s="188">
        <v>4768391.99</v>
      </c>
      <c r="ABE29" s="188">
        <v>2989710.92</v>
      </c>
      <c r="ABF29" s="188">
        <v>4598043.080000001</v>
      </c>
      <c r="ABG29" s="188">
        <v>3772163.46</v>
      </c>
      <c r="ABH29" s="188">
        <v>45570002.829999998</v>
      </c>
      <c r="ABI29" s="188">
        <v>40305057.600000009</v>
      </c>
      <c r="ABJ29" s="188">
        <v>4342271.12</v>
      </c>
      <c r="ABK29" s="188">
        <v>4606677.0199999996</v>
      </c>
      <c r="ABL29" s="188">
        <v>5386957.8100000005</v>
      </c>
      <c r="ABM29" s="188">
        <v>5777518.1799999997</v>
      </c>
      <c r="ABN29" s="188">
        <v>5011876.5000000009</v>
      </c>
      <c r="ABO29" s="188">
        <v>69034687.819999993</v>
      </c>
      <c r="ABP29" s="188">
        <v>5021857.03</v>
      </c>
      <c r="ABQ29" s="188">
        <v>6790147.0599999996</v>
      </c>
      <c r="ABR29" s="188">
        <v>8880787.4499999993</v>
      </c>
      <c r="ABS29" s="188">
        <v>7232665.6999999993</v>
      </c>
      <c r="ABT29" s="188">
        <v>4768591.2300000004</v>
      </c>
      <c r="ABU29" s="188">
        <v>4632774.6100000003</v>
      </c>
      <c r="ABV29" s="188">
        <v>6630914.9900000002</v>
      </c>
      <c r="ABW29" s="188">
        <v>2902141.1900000004</v>
      </c>
      <c r="ABX29" s="188">
        <v>45425966.099999994</v>
      </c>
      <c r="ABY29" s="188">
        <v>2848788.2600000002</v>
      </c>
      <c r="ABZ29" s="188">
        <v>9204655.6900000013</v>
      </c>
      <c r="ACA29" s="188">
        <v>3149152.92</v>
      </c>
      <c r="ACB29" s="188">
        <v>2539446.6299999994</v>
      </c>
      <c r="ACC29" s="188">
        <v>14762431.519999998</v>
      </c>
      <c r="ACD29" s="188">
        <v>9080119.1200000048</v>
      </c>
      <c r="ACE29" s="188">
        <v>5114904.0999999996</v>
      </c>
      <c r="ACF29" s="188">
        <v>3322189.4899999998</v>
      </c>
      <c r="ACG29" s="188">
        <v>3475672.22</v>
      </c>
      <c r="ACH29" s="188">
        <v>2440123.7000000002</v>
      </c>
      <c r="ACI29" s="188">
        <v>112879319.38999999</v>
      </c>
      <c r="ACJ29" s="188">
        <v>2872277.8200000003</v>
      </c>
      <c r="ACK29" s="188">
        <v>6053878.3399999999</v>
      </c>
      <c r="ACL29" s="188">
        <v>10913608.239999998</v>
      </c>
      <c r="ACM29" s="188">
        <v>3662525.6</v>
      </c>
      <c r="ACN29" s="188">
        <v>6367855.8700000001</v>
      </c>
      <c r="ACO29" s="188">
        <v>5831599.9500000002</v>
      </c>
      <c r="ACP29" s="188">
        <v>31394298.379999999</v>
      </c>
      <c r="ACQ29" s="188">
        <v>41693686.590000004</v>
      </c>
      <c r="ACR29" s="188">
        <v>4285719.2600000007</v>
      </c>
      <c r="ACS29" s="188">
        <v>3236697.56</v>
      </c>
      <c r="ACT29" s="188">
        <v>7432477.6099999994</v>
      </c>
      <c r="ACU29" s="188">
        <v>8374866.0000000009</v>
      </c>
      <c r="ACV29" s="188">
        <v>55042737.329999998</v>
      </c>
      <c r="ACW29" s="188">
        <v>5727060.7699999996</v>
      </c>
      <c r="ACX29" s="188">
        <v>6453927.6999999993</v>
      </c>
      <c r="ACY29" s="188">
        <v>4173746.4799999995</v>
      </c>
      <c r="ACZ29" s="188">
        <v>4160462.1999999997</v>
      </c>
      <c r="ADA29" s="188">
        <v>4242456.1000000006</v>
      </c>
      <c r="ADB29" s="188">
        <v>5169206.29</v>
      </c>
      <c r="ADC29" s="188">
        <v>5525400.6299999999</v>
      </c>
      <c r="ADD29" s="188">
        <v>2794450.76</v>
      </c>
      <c r="ADE29" s="188">
        <v>5053372.0200000005</v>
      </c>
      <c r="ADF29" s="188">
        <v>18606955.860000003</v>
      </c>
      <c r="ADG29" s="188">
        <v>18389701.249999996</v>
      </c>
      <c r="ADH29" s="188">
        <v>11919187.040000001</v>
      </c>
      <c r="ADI29" s="188">
        <v>2622993.75</v>
      </c>
      <c r="ADJ29" s="188">
        <v>2919514.34</v>
      </c>
      <c r="ADK29" s="188">
        <v>2093968.69</v>
      </c>
      <c r="ADL29" s="188">
        <v>6028987.7299999995</v>
      </c>
      <c r="ADM29" s="188">
        <v>1789515.9999999998</v>
      </c>
      <c r="ADN29" s="188">
        <v>3838816.08</v>
      </c>
      <c r="ADO29" s="188">
        <v>138694169.78999999</v>
      </c>
      <c r="ADP29" s="188">
        <v>26444977.559999999</v>
      </c>
      <c r="ADQ29" s="188">
        <v>17655227.549999997</v>
      </c>
      <c r="ADR29" s="188">
        <v>8357796.1099999994</v>
      </c>
      <c r="ADS29" s="188">
        <v>14638539.650000002</v>
      </c>
      <c r="ADT29" s="188">
        <v>3223039.33</v>
      </c>
      <c r="ADU29" s="188">
        <v>4840548.24</v>
      </c>
      <c r="ADV29" s="188">
        <v>10279823.34</v>
      </c>
      <c r="ADW29" s="188">
        <v>2910636.66</v>
      </c>
      <c r="ADX29" s="188">
        <v>2501107.1</v>
      </c>
      <c r="ADY29" s="188">
        <v>144292197.80000001</v>
      </c>
      <c r="ADZ29" s="188">
        <v>21663851.099999998</v>
      </c>
      <c r="AEA29" s="188">
        <v>20304129.080000006</v>
      </c>
      <c r="AEB29" s="188">
        <v>7280848.7500000009</v>
      </c>
      <c r="AEC29" s="188">
        <v>3140614.2199999997</v>
      </c>
      <c r="AED29" s="188">
        <v>6677596.6199999973</v>
      </c>
      <c r="AEE29" s="188">
        <v>7132522.96</v>
      </c>
      <c r="AEF29" s="188">
        <v>6715214.79</v>
      </c>
      <c r="AEG29" s="188">
        <v>6128128.2699999986</v>
      </c>
      <c r="AEH29" s="188">
        <v>4068530.03</v>
      </c>
      <c r="AEI29" s="188">
        <v>3180423.4499999997</v>
      </c>
      <c r="AEJ29" s="188">
        <v>7637850.3800000008</v>
      </c>
      <c r="AEK29" s="188">
        <v>3251588.2800000003</v>
      </c>
      <c r="AEL29" s="188">
        <v>3407218.3300000005</v>
      </c>
      <c r="AEM29" s="188">
        <v>5186219.9300000006</v>
      </c>
      <c r="AEN29" s="188">
        <v>5860520.7700000005</v>
      </c>
      <c r="AEO29" s="188">
        <v>3638865.7000000007</v>
      </c>
      <c r="AEP29" s="188">
        <v>15221411.02</v>
      </c>
      <c r="AEQ29" s="188">
        <v>5037627.4000000004</v>
      </c>
      <c r="AER29" s="188">
        <v>19794279.210000001</v>
      </c>
      <c r="AES29" s="188">
        <v>51567434.089999996</v>
      </c>
      <c r="AET29" s="188">
        <v>8271977.6399999997</v>
      </c>
      <c r="AEU29" s="188">
        <v>9754649.3599999994</v>
      </c>
      <c r="AEV29" s="188">
        <v>5890235.5100000007</v>
      </c>
      <c r="AEW29" s="188">
        <v>4146222.6900000004</v>
      </c>
      <c r="AEX29" s="188">
        <v>16575751.569999998</v>
      </c>
      <c r="AEY29" s="188">
        <v>3156067.46</v>
      </c>
      <c r="AEZ29" s="188">
        <v>6019362.2800000003</v>
      </c>
      <c r="AFA29" s="188">
        <v>3791440.55</v>
      </c>
      <c r="AFB29" s="188">
        <v>5587284.4599999981</v>
      </c>
      <c r="AFC29" s="188">
        <v>90831458.629999995</v>
      </c>
      <c r="AFD29" s="188">
        <v>50567355.050000019</v>
      </c>
      <c r="AFE29" s="188">
        <v>13303814.090000002</v>
      </c>
      <c r="AFF29" s="188">
        <v>8797162.5500000007</v>
      </c>
      <c r="AFG29" s="188">
        <v>10315831.529999999</v>
      </c>
      <c r="AFH29" s="188">
        <v>8380791.54</v>
      </c>
      <c r="AFI29" s="188">
        <v>5551339.8600000003</v>
      </c>
      <c r="AFJ29" s="188">
        <v>4665172.7300000004</v>
      </c>
      <c r="AFK29" s="188">
        <v>5201017.07</v>
      </c>
      <c r="AFL29" s="188">
        <v>4711535.17</v>
      </c>
      <c r="AFM29" s="188">
        <v>4070393.68</v>
      </c>
      <c r="AFN29" s="188">
        <v>7698118.6800000006</v>
      </c>
      <c r="AFO29" s="188">
        <v>12077183.340000002</v>
      </c>
      <c r="AFP29" s="188">
        <v>71780120.960000008</v>
      </c>
      <c r="AFQ29" s="188">
        <v>7909125.7300000004</v>
      </c>
      <c r="AFR29" s="188">
        <v>3455013.9900000007</v>
      </c>
      <c r="AFS29" s="188">
        <v>4707015.0199999996</v>
      </c>
      <c r="AFT29" s="188">
        <v>5262546.7699999986</v>
      </c>
      <c r="AFU29" s="188">
        <v>4699998.72</v>
      </c>
      <c r="AFV29" s="188">
        <v>3566472.3800000004</v>
      </c>
      <c r="AFW29" s="188">
        <v>9183349.2999999989</v>
      </c>
      <c r="AFX29" s="188">
        <v>10350629.719999999</v>
      </c>
      <c r="AFY29" s="188">
        <v>4442046.55</v>
      </c>
      <c r="AFZ29" s="188">
        <v>14673898.669999994</v>
      </c>
      <c r="AGA29" s="188">
        <v>4595214.5199999996</v>
      </c>
      <c r="AGB29" s="188">
        <v>54483980.390000001</v>
      </c>
      <c r="AGC29" s="188">
        <v>4535433.5199999996</v>
      </c>
      <c r="AGD29" s="188">
        <v>3581886.3</v>
      </c>
      <c r="AGE29" s="188">
        <v>3024645.36</v>
      </c>
      <c r="AGF29" s="188">
        <v>14333977.369999999</v>
      </c>
      <c r="AGG29" s="188">
        <v>4555754.2</v>
      </c>
      <c r="AGH29" s="188">
        <v>2051939.6900000002</v>
      </c>
      <c r="AGI29" s="188">
        <v>3101948.38</v>
      </c>
      <c r="AGJ29" s="188">
        <v>2830161.7199999997</v>
      </c>
      <c r="AGK29" s="188">
        <v>3592401.9000000004</v>
      </c>
      <c r="AGL29" s="188">
        <v>5524763.5899999999</v>
      </c>
      <c r="AGM29" s="188">
        <v>150470931.64000005</v>
      </c>
      <c r="AGN29" s="188">
        <v>27521063.329999998</v>
      </c>
      <c r="AGO29" s="188">
        <v>7419553.3199999994</v>
      </c>
      <c r="AGP29" s="188">
        <v>4247848.22</v>
      </c>
      <c r="AGQ29" s="188">
        <v>12039279.640000001</v>
      </c>
      <c r="AGR29" s="188">
        <v>13418814.800000001</v>
      </c>
      <c r="AGS29" s="188">
        <v>5599896.3799999999</v>
      </c>
      <c r="AGT29" s="188">
        <v>4677345.2699999986</v>
      </c>
      <c r="AGU29" s="188">
        <v>160438646.56</v>
      </c>
      <c r="AGV29" s="188">
        <v>79642900.340000004</v>
      </c>
      <c r="AGW29" s="188">
        <v>5987375.4000000004</v>
      </c>
      <c r="AGX29" s="188">
        <v>9122137.5399999991</v>
      </c>
      <c r="AGY29" s="188">
        <v>24095141.639999997</v>
      </c>
      <c r="AGZ29" s="188">
        <v>9432756.9500000011</v>
      </c>
      <c r="AHA29" s="188">
        <v>9934311.1799999997</v>
      </c>
      <c r="AHB29" s="188">
        <v>6710130.2400000002</v>
      </c>
      <c r="AHC29" s="188">
        <v>2880708.4000000004</v>
      </c>
      <c r="AHD29" s="188">
        <v>7624351.2599999998</v>
      </c>
      <c r="AHE29" s="188">
        <v>12274998.240000002</v>
      </c>
      <c r="AHF29" s="188">
        <v>5770229.9200000009</v>
      </c>
      <c r="AHG29" s="188">
        <v>4960451.5599999996</v>
      </c>
      <c r="AHH29" s="188">
        <v>6516445.629999999</v>
      </c>
      <c r="AHI29" s="188">
        <v>4460222.2399999993</v>
      </c>
      <c r="AHJ29" s="188">
        <v>3562805.99</v>
      </c>
      <c r="AHK29" s="188">
        <v>6073192.1700000018</v>
      </c>
      <c r="AHL29" s="188">
        <v>37689714.420000009</v>
      </c>
      <c r="AHM29" s="188">
        <v>3146998.2699999996</v>
      </c>
      <c r="AHN29" s="188">
        <v>3037693.55</v>
      </c>
      <c r="AHO29" s="188">
        <v>5078922.0200000005</v>
      </c>
      <c r="AHP29" s="188">
        <v>5963710.1699999999</v>
      </c>
      <c r="AHQ29" s="222">
        <v>3668477.61</v>
      </c>
      <c r="AHR29" s="264">
        <v>4275343.41</v>
      </c>
      <c r="AHS29" s="222">
        <v>13877592264.676102</v>
      </c>
      <c r="AHT29" s="184" t="b">
        <f t="shared" si="0"/>
        <v>1</v>
      </c>
      <c r="AHU29" s="184" t="s">
        <v>39</v>
      </c>
    </row>
    <row r="30" spans="1:905" ht="23.5" customHeight="1">
      <c r="B30" s="183" t="s">
        <v>670</v>
      </c>
      <c r="C30" s="184" t="s">
        <v>671</v>
      </c>
      <c r="D30" s="188">
        <v>2327157.5099999998</v>
      </c>
      <c r="E30" s="188">
        <v>105816.35</v>
      </c>
      <c r="F30" s="188">
        <v>296842.14</v>
      </c>
      <c r="G30" s="188">
        <v>10759.16</v>
      </c>
      <c r="H30" s="188">
        <v>219958.52</v>
      </c>
      <c r="I30" s="188">
        <v>205539.32</v>
      </c>
      <c r="J30" s="188">
        <v>200231.21000000002</v>
      </c>
      <c r="K30" s="188">
        <v>39795.360000000001</v>
      </c>
      <c r="L30" s="188">
        <v>30310.559999999998</v>
      </c>
      <c r="M30" s="188">
        <v>56202.42</v>
      </c>
      <c r="N30" s="188">
        <v>156884.70000000001</v>
      </c>
      <c r="O30" s="188">
        <v>105310.61</v>
      </c>
      <c r="P30" s="188">
        <v>81533.05</v>
      </c>
      <c r="Q30" s="188">
        <v>118490.62</v>
      </c>
      <c r="R30" s="188">
        <v>17210.879999999997</v>
      </c>
      <c r="S30" s="188">
        <v>26963.4</v>
      </c>
      <c r="T30" s="188">
        <v>41114.06</v>
      </c>
      <c r="U30" s="188">
        <v>22945.58</v>
      </c>
      <c r="V30" s="188">
        <v>13514741.029999999</v>
      </c>
      <c r="W30" s="188">
        <v>359797.81999999995</v>
      </c>
      <c r="X30" s="188">
        <v>46169.859999999993</v>
      </c>
      <c r="Y30" s="188">
        <v>193619.02000000002</v>
      </c>
      <c r="Z30" s="188">
        <v>67022.48000000001</v>
      </c>
      <c r="AA30" s="188">
        <v>12588.04</v>
      </c>
      <c r="AB30" s="188">
        <v>11251.05</v>
      </c>
      <c r="AC30" s="188">
        <v>724691.60000000009</v>
      </c>
      <c r="AD30" s="188">
        <v>48649.759999999995</v>
      </c>
      <c r="AE30" s="188">
        <v>9357.73</v>
      </c>
      <c r="AF30" s="188">
        <v>550760.04</v>
      </c>
      <c r="AG30" s="188">
        <v>39362.019999999997</v>
      </c>
      <c r="AH30" s="188">
        <v>633197.85</v>
      </c>
      <c r="AI30" s="188">
        <v>9720.7200000000012</v>
      </c>
      <c r="AJ30" s="188">
        <v>148124.62999999998</v>
      </c>
      <c r="AK30" s="188">
        <v>291719.61</v>
      </c>
      <c r="AL30" s="188">
        <v>321632.49</v>
      </c>
      <c r="AM30" s="188">
        <v>80171.88</v>
      </c>
      <c r="AN30" s="188">
        <v>68494.399999999994</v>
      </c>
      <c r="AO30" s="188">
        <v>160876.51</v>
      </c>
      <c r="AP30" s="188">
        <v>9190.73</v>
      </c>
      <c r="AQ30" s="188">
        <v>29948.82</v>
      </c>
      <c r="AR30" s="188">
        <v>6242.27</v>
      </c>
      <c r="AS30" s="188">
        <v>27830.400000000001</v>
      </c>
      <c r="AT30" s="188">
        <v>6397467.21</v>
      </c>
      <c r="AU30" s="188">
        <v>1983.1999999999998</v>
      </c>
      <c r="AV30" s="188">
        <v>31122.95</v>
      </c>
      <c r="AW30" s="188">
        <v>204584.62</v>
      </c>
      <c r="AX30" s="188">
        <v>2704.48</v>
      </c>
      <c r="AY30" s="188">
        <v>115248.37000000001</v>
      </c>
      <c r="AZ30" s="188">
        <v>50283.78</v>
      </c>
      <c r="BA30" s="188">
        <v>169101.36</v>
      </c>
      <c r="BB30" s="188">
        <v>1655.24</v>
      </c>
      <c r="BC30" s="188">
        <v>3887.84</v>
      </c>
      <c r="BD30" s="188">
        <v>44252.65</v>
      </c>
      <c r="BE30" s="188">
        <v>66225.679999999993</v>
      </c>
      <c r="BF30" s="188">
        <v>522195.68</v>
      </c>
      <c r="BG30" s="188">
        <v>7542.6799999999994</v>
      </c>
      <c r="BH30" s="188">
        <v>193225.66</v>
      </c>
      <c r="BI30" s="188">
        <v>640480.78</v>
      </c>
      <c r="BJ30" s="188">
        <v>270906.76</v>
      </c>
      <c r="BK30" s="188">
        <v>4246.59</v>
      </c>
      <c r="BL30" s="188">
        <v>2827.9500000000003</v>
      </c>
      <c r="BM30" s="188">
        <v>52074.810000000005</v>
      </c>
      <c r="BN30" s="188">
        <v>2647.3</v>
      </c>
      <c r="BO30" s="188">
        <v>165.52</v>
      </c>
      <c r="BP30" s="188">
        <v>156</v>
      </c>
      <c r="BQ30" s="188">
        <v>11.7</v>
      </c>
      <c r="BR30" s="188">
        <v>129570.32</v>
      </c>
      <c r="BS30" s="188">
        <v>5762.3</v>
      </c>
      <c r="BT30" s="188">
        <v>8014.74</v>
      </c>
      <c r="BU30" s="188">
        <v>10560.080000000002</v>
      </c>
      <c r="BV30" s="188">
        <v>326</v>
      </c>
      <c r="BW30" s="188">
        <v>2387.1</v>
      </c>
      <c r="BX30" s="188">
        <v>10665.3</v>
      </c>
      <c r="BY30" s="188">
        <v>4560.99</v>
      </c>
      <c r="BZ30" s="188">
        <v>17287475.460000001</v>
      </c>
      <c r="CA30" s="188">
        <v>2005166.25</v>
      </c>
      <c r="CB30" s="188">
        <v>1210560.4000000001</v>
      </c>
      <c r="CC30" s="188">
        <v>3126093.2</v>
      </c>
      <c r="CD30" s="188">
        <v>183749.94999999998</v>
      </c>
      <c r="CE30" s="188">
        <v>726137.05</v>
      </c>
      <c r="CF30" s="188">
        <v>4220666.2</v>
      </c>
      <c r="CG30" s="188">
        <v>1148157.3600000001</v>
      </c>
      <c r="CH30" s="188">
        <v>41327.74</v>
      </c>
      <c r="CI30" s="188">
        <v>339183.56</v>
      </c>
      <c r="CJ30" s="188">
        <v>23929.200000000001</v>
      </c>
      <c r="CK30" s="188">
        <v>72196.41</v>
      </c>
      <c r="CL30" s="188">
        <v>2427.44</v>
      </c>
      <c r="CM30" s="188">
        <v>15776.589999999998</v>
      </c>
      <c r="CN30" s="188">
        <v>12779.83</v>
      </c>
      <c r="CO30" s="188">
        <v>1453.85</v>
      </c>
      <c r="CP30" s="188">
        <v>16628.82</v>
      </c>
      <c r="CQ30" s="188">
        <v>9561.31</v>
      </c>
      <c r="CR30" s="188">
        <v>36158.19</v>
      </c>
      <c r="CS30" s="188">
        <v>325.69</v>
      </c>
      <c r="CT30" s="188">
        <v>659121.45000000007</v>
      </c>
      <c r="CU30" s="188">
        <v>31002.73</v>
      </c>
      <c r="CV30" s="188">
        <v>32965.020000000004</v>
      </c>
      <c r="CW30" s="188">
        <v>3866.2999999999997</v>
      </c>
      <c r="CX30" s="188">
        <v>19678.259999999998</v>
      </c>
      <c r="CY30" s="188">
        <v>236089.35</v>
      </c>
      <c r="CZ30" s="188">
        <v>43366.020000000004</v>
      </c>
      <c r="DA30" s="188">
        <v>4138.8099999999995</v>
      </c>
      <c r="DB30" s="188">
        <v>667425.29</v>
      </c>
      <c r="DC30" s="188">
        <v>1190249.92</v>
      </c>
      <c r="DD30" s="188">
        <v>41174.589999999997</v>
      </c>
      <c r="DE30" s="188">
        <v>60154.37</v>
      </c>
      <c r="DF30" s="188">
        <v>2560337.9700000002</v>
      </c>
      <c r="DG30" s="188">
        <v>142664.65</v>
      </c>
      <c r="DH30" s="188">
        <v>143805.49</v>
      </c>
      <c r="DI30" s="188">
        <v>586576.99999999988</v>
      </c>
      <c r="DJ30" s="188">
        <v>21058.77</v>
      </c>
      <c r="DK30" s="188">
        <v>31600445.689999998</v>
      </c>
      <c r="DL30" s="188">
        <v>77368.84</v>
      </c>
      <c r="DM30" s="188">
        <v>72911.100000000006</v>
      </c>
      <c r="DN30" s="188">
        <v>82949.64</v>
      </c>
      <c r="DO30" s="188">
        <v>252169.8</v>
      </c>
      <c r="DP30" s="188">
        <v>1396140.75</v>
      </c>
      <c r="DQ30" s="188">
        <v>1389153.8399999999</v>
      </c>
      <c r="DR30" s="188">
        <v>1225163.52</v>
      </c>
      <c r="DS30" s="188">
        <v>365542.43</v>
      </c>
      <c r="DT30" s="188">
        <v>213170.89</v>
      </c>
      <c r="DU30" s="188">
        <v>108648.95</v>
      </c>
      <c r="DV30" s="188">
        <v>135111.44</v>
      </c>
      <c r="DW30" s="188">
        <v>1471873.48</v>
      </c>
      <c r="DX30" s="188">
        <v>0</v>
      </c>
      <c r="DY30" s="188">
        <v>14809</v>
      </c>
      <c r="DZ30" s="188">
        <v>28065.65</v>
      </c>
      <c r="EA30" s="188">
        <v>30215.87</v>
      </c>
      <c r="EB30" s="188">
        <v>2721.65</v>
      </c>
      <c r="EC30" s="188">
        <v>11137.58</v>
      </c>
      <c r="ED30" s="188">
        <v>259046.72</v>
      </c>
      <c r="EE30" s="188">
        <v>330050.49</v>
      </c>
      <c r="EF30" s="188">
        <v>275621.81</v>
      </c>
      <c r="EG30" s="188">
        <v>37647.199999999997</v>
      </c>
      <c r="EH30" s="188">
        <v>566.08000000000004</v>
      </c>
      <c r="EI30" s="188">
        <v>13656.73</v>
      </c>
      <c r="EJ30" s="188">
        <v>120228.25</v>
      </c>
      <c r="EK30" s="188">
        <v>0</v>
      </c>
      <c r="EL30" s="188">
        <v>139861.38</v>
      </c>
      <c r="EM30" s="188">
        <v>0</v>
      </c>
      <c r="EN30" s="188">
        <v>10205666.640000001</v>
      </c>
      <c r="EO30" s="188">
        <v>18736.379999999997</v>
      </c>
      <c r="EP30" s="188">
        <v>6887.0199999999995</v>
      </c>
      <c r="EQ30" s="188">
        <v>47209.380000000005</v>
      </c>
      <c r="ER30" s="188">
        <v>636.38</v>
      </c>
      <c r="ES30" s="188">
        <v>3366.52</v>
      </c>
      <c r="ET30" s="188">
        <v>25581.42</v>
      </c>
      <c r="EU30" s="188">
        <v>517324.21</v>
      </c>
      <c r="EV30" s="188">
        <v>114909.23</v>
      </c>
      <c r="EW30" s="188">
        <v>802760.47</v>
      </c>
      <c r="EX30" s="188">
        <v>23317.339999999997</v>
      </c>
      <c r="EY30" s="188">
        <v>38669.46</v>
      </c>
      <c r="EZ30" s="188">
        <v>22971.84</v>
      </c>
      <c r="FA30" s="188">
        <v>23116.41</v>
      </c>
      <c r="FB30" s="188">
        <v>13072.33</v>
      </c>
      <c r="FC30" s="188">
        <v>23791.7</v>
      </c>
      <c r="FD30" s="188">
        <v>6719.36</v>
      </c>
      <c r="FE30" s="188">
        <v>13439.849999999999</v>
      </c>
      <c r="FF30" s="188">
        <v>11129.029999999999</v>
      </c>
      <c r="FG30" s="188">
        <v>1613.35</v>
      </c>
      <c r="FH30" s="188">
        <v>99103.439999999988</v>
      </c>
      <c r="FI30" s="188">
        <v>163100.19</v>
      </c>
      <c r="FJ30" s="188">
        <v>1325</v>
      </c>
      <c r="FK30" s="188">
        <v>72227.399999999994</v>
      </c>
      <c r="FL30" s="188">
        <v>7149.88</v>
      </c>
      <c r="FM30" s="188">
        <v>338549.75000000006</v>
      </c>
      <c r="FN30" s="188">
        <v>78480.61</v>
      </c>
      <c r="FO30" s="188">
        <v>2958.1000000000004</v>
      </c>
      <c r="FP30" s="188">
        <v>1843</v>
      </c>
      <c r="FQ30" s="188">
        <v>360287.24</v>
      </c>
      <c r="FR30" s="188">
        <v>0</v>
      </c>
      <c r="FS30" s="188">
        <v>0</v>
      </c>
      <c r="FT30" s="188">
        <v>0</v>
      </c>
      <c r="FU30" s="188">
        <v>0</v>
      </c>
      <c r="FV30" s="188">
        <v>88792.22</v>
      </c>
      <c r="FW30" s="188">
        <v>0</v>
      </c>
      <c r="FX30" s="188">
        <v>0</v>
      </c>
      <c r="FY30" s="188">
        <v>0</v>
      </c>
      <c r="FZ30" s="188">
        <v>0</v>
      </c>
      <c r="GA30" s="188">
        <v>0</v>
      </c>
      <c r="GB30" s="188">
        <v>22534.95</v>
      </c>
      <c r="GC30" s="188">
        <v>0</v>
      </c>
      <c r="GD30" s="188">
        <v>0</v>
      </c>
      <c r="GE30" s="188">
        <v>596966.43999999994</v>
      </c>
      <c r="GF30" s="188">
        <v>26059.45</v>
      </c>
      <c r="GG30" s="188">
        <v>3266.16</v>
      </c>
      <c r="GH30" s="188">
        <v>0</v>
      </c>
      <c r="GI30" s="188">
        <v>387149.95</v>
      </c>
      <c r="GJ30" s="188">
        <v>0</v>
      </c>
      <c r="GK30" s="188">
        <v>230204.39</v>
      </c>
      <c r="GL30" s="188">
        <v>3147.6</v>
      </c>
      <c r="GM30" s="188">
        <v>-7513.81</v>
      </c>
      <c r="GN30" s="188">
        <v>12719.08</v>
      </c>
      <c r="GO30" s="188">
        <v>44552.15</v>
      </c>
      <c r="GP30" s="188">
        <v>5551.17</v>
      </c>
      <c r="GQ30" s="188">
        <v>558313.62</v>
      </c>
      <c r="GR30" s="188">
        <v>42669.84</v>
      </c>
      <c r="GS30" s="188">
        <v>-58141.17</v>
      </c>
      <c r="GT30" s="188">
        <v>163999.13</v>
      </c>
      <c r="GU30" s="188">
        <v>3350.1500000000005</v>
      </c>
      <c r="GV30" s="188">
        <v>56151.41</v>
      </c>
      <c r="GW30" s="188">
        <v>50647.03</v>
      </c>
      <c r="GX30" s="188">
        <v>22848.5</v>
      </c>
      <c r="GY30" s="188">
        <v>1714692.53</v>
      </c>
      <c r="GZ30" s="188">
        <v>0</v>
      </c>
      <c r="HA30" s="188">
        <v>0</v>
      </c>
      <c r="HB30" s="188">
        <v>0</v>
      </c>
      <c r="HC30" s="188">
        <v>1089041.49</v>
      </c>
      <c r="HD30" s="188">
        <v>9349.25</v>
      </c>
      <c r="HE30" s="188">
        <v>340195.02999999997</v>
      </c>
      <c r="HF30" s="188">
        <v>264945.70999999996</v>
      </c>
      <c r="HG30" s="188">
        <v>0</v>
      </c>
      <c r="HH30" s="188">
        <v>0</v>
      </c>
      <c r="HI30" s="188">
        <v>185958.22</v>
      </c>
      <c r="HJ30" s="188">
        <v>7739325.25</v>
      </c>
      <c r="HK30" s="188">
        <v>147115.88</v>
      </c>
      <c r="HL30" s="188">
        <v>2841944</v>
      </c>
      <c r="HM30" s="188">
        <v>0</v>
      </c>
      <c r="HN30" s="188">
        <v>149935.59</v>
      </c>
      <c r="HO30" s="188">
        <v>29841.5</v>
      </c>
      <c r="HP30" s="188">
        <v>137242.71000000002</v>
      </c>
      <c r="HQ30" s="188">
        <v>247846.06999999998</v>
      </c>
      <c r="HR30" s="188">
        <v>294011.77999999997</v>
      </c>
      <c r="HS30" s="188">
        <v>64003.909999999996</v>
      </c>
      <c r="HT30" s="188">
        <v>3700.87</v>
      </c>
      <c r="HU30" s="188">
        <v>-46256.990000000005</v>
      </c>
      <c r="HV30" s="188">
        <v>23299.379999999997</v>
      </c>
      <c r="HW30" s="188">
        <v>1208.58</v>
      </c>
      <c r="HX30" s="188">
        <v>27974.68</v>
      </c>
      <c r="HY30" s="188">
        <v>4899.96</v>
      </c>
      <c r="HZ30" s="188">
        <v>16799.96</v>
      </c>
      <c r="IA30" s="188">
        <v>63367.199999999997</v>
      </c>
      <c r="IB30" s="188">
        <v>3628.55</v>
      </c>
      <c r="IC30" s="188">
        <v>139009.29999999999</v>
      </c>
      <c r="ID30" s="188">
        <v>12829.400000000001</v>
      </c>
      <c r="IE30" s="188">
        <v>0</v>
      </c>
      <c r="IF30" s="188">
        <v>0</v>
      </c>
      <c r="IG30" s="188">
        <v>3152.9500000000003</v>
      </c>
      <c r="IH30" s="188">
        <v>7128704.5</v>
      </c>
      <c r="II30" s="188">
        <v>153959.35999999999</v>
      </c>
      <c r="IJ30" s="188">
        <v>16383.29</v>
      </c>
      <c r="IK30" s="188">
        <v>1779.35</v>
      </c>
      <c r="IL30" s="188">
        <v>164561.97</v>
      </c>
      <c r="IM30" s="188">
        <v>12661.16</v>
      </c>
      <c r="IN30" s="188">
        <v>22770.44</v>
      </c>
      <c r="IO30" s="188">
        <v>254306.4</v>
      </c>
      <c r="IP30" s="188">
        <v>186530.2</v>
      </c>
      <c r="IQ30" s="188">
        <v>14016.3</v>
      </c>
      <c r="IR30" s="188">
        <v>82410.600000000006</v>
      </c>
      <c r="IS30" s="188">
        <v>3460756.9299999997</v>
      </c>
      <c r="IT30" s="188">
        <v>995508.1</v>
      </c>
      <c r="IU30" s="188">
        <v>0</v>
      </c>
      <c r="IV30" s="188">
        <v>0</v>
      </c>
      <c r="IW30" s="188">
        <v>0</v>
      </c>
      <c r="IX30" s="188">
        <v>0</v>
      </c>
      <c r="IY30" s="188">
        <v>0</v>
      </c>
      <c r="IZ30" s="188">
        <v>0</v>
      </c>
      <c r="JA30" s="188">
        <v>0</v>
      </c>
      <c r="JB30" s="188">
        <v>0</v>
      </c>
      <c r="JC30" s="188">
        <v>0</v>
      </c>
      <c r="JD30" s="188">
        <v>0</v>
      </c>
      <c r="JE30" s="188">
        <v>9480346.9400000013</v>
      </c>
      <c r="JF30" s="188">
        <v>34597.1</v>
      </c>
      <c r="JG30" s="188">
        <v>4654.42</v>
      </c>
      <c r="JH30" s="188">
        <v>7244.19</v>
      </c>
      <c r="JI30" s="188">
        <v>0</v>
      </c>
      <c r="JJ30" s="188">
        <v>17901.75</v>
      </c>
      <c r="JK30" s="188">
        <v>2515883.0199999996</v>
      </c>
      <c r="JL30" s="188">
        <v>185622.65</v>
      </c>
      <c r="JM30" s="188">
        <v>4358.28</v>
      </c>
      <c r="JN30" s="188">
        <v>355175</v>
      </c>
      <c r="JO30" s="188">
        <v>0</v>
      </c>
      <c r="JP30" s="188">
        <v>132398.29999999999</v>
      </c>
      <c r="JQ30" s="188">
        <v>7038.4400000000005</v>
      </c>
      <c r="JR30" s="188">
        <v>0</v>
      </c>
      <c r="JS30" s="188">
        <v>0</v>
      </c>
      <c r="JT30" s="188">
        <v>0</v>
      </c>
      <c r="JU30" s="188">
        <v>0</v>
      </c>
      <c r="JV30" s="188">
        <v>43490.990000000005</v>
      </c>
      <c r="JW30" s="188">
        <v>0</v>
      </c>
      <c r="JX30" s="188">
        <v>55682.45</v>
      </c>
      <c r="JY30" s="188">
        <v>0</v>
      </c>
      <c r="JZ30" s="188">
        <v>0</v>
      </c>
      <c r="KA30" s="188">
        <v>0</v>
      </c>
      <c r="KB30" s="188">
        <v>0</v>
      </c>
      <c r="KC30" s="188">
        <v>0</v>
      </c>
      <c r="KD30" s="188">
        <v>0</v>
      </c>
      <c r="KE30" s="188">
        <v>115687.2</v>
      </c>
      <c r="KF30" s="188">
        <v>0</v>
      </c>
      <c r="KG30" s="188">
        <v>0</v>
      </c>
      <c r="KH30" s="188">
        <v>1858409.89</v>
      </c>
      <c r="KI30" s="188">
        <v>0</v>
      </c>
      <c r="KJ30" s="188">
        <v>0</v>
      </c>
      <c r="KK30" s="188">
        <v>23619.4</v>
      </c>
      <c r="KL30" s="188">
        <v>9102.7800000000007</v>
      </c>
      <c r="KM30" s="188">
        <v>62267</v>
      </c>
      <c r="KN30" s="188">
        <v>3505.85</v>
      </c>
      <c r="KO30" s="188">
        <v>79178.78</v>
      </c>
      <c r="KP30" s="188">
        <v>17236.189999999999</v>
      </c>
      <c r="KQ30" s="188">
        <v>602190.96000000008</v>
      </c>
      <c r="KR30" s="188">
        <v>15070.039999999999</v>
      </c>
      <c r="KS30" s="188">
        <v>70150.38</v>
      </c>
      <c r="KT30" s="188">
        <v>0</v>
      </c>
      <c r="KU30" s="188">
        <v>0</v>
      </c>
      <c r="KV30" s="188">
        <v>40499.120000000003</v>
      </c>
      <c r="KW30" s="188">
        <v>239445.14</v>
      </c>
      <c r="KX30" s="188">
        <v>367059.1</v>
      </c>
      <c r="KY30" s="188">
        <v>557348.58000000007</v>
      </c>
      <c r="KZ30" s="188">
        <v>0</v>
      </c>
      <c r="LA30" s="188">
        <v>9925.5</v>
      </c>
      <c r="LB30" s="188">
        <v>1691715.3499999999</v>
      </c>
      <c r="LC30" s="188">
        <v>25033.4</v>
      </c>
      <c r="LD30" s="188">
        <v>0</v>
      </c>
      <c r="LE30" s="188">
        <v>0</v>
      </c>
      <c r="LF30" s="188">
        <v>0</v>
      </c>
      <c r="LG30" s="188">
        <v>6593197.0899999999</v>
      </c>
      <c r="LH30" s="188">
        <v>51965.97</v>
      </c>
      <c r="LI30" s="188">
        <v>2434.2399999999998</v>
      </c>
      <c r="LJ30" s="188">
        <v>1266026.6300000001</v>
      </c>
      <c r="LK30" s="188">
        <v>0</v>
      </c>
      <c r="LL30" s="188">
        <v>0</v>
      </c>
      <c r="LM30" s="188">
        <v>0</v>
      </c>
      <c r="LN30" s="188">
        <v>0</v>
      </c>
      <c r="LO30" s="188">
        <v>0</v>
      </c>
      <c r="LP30" s="188">
        <v>0</v>
      </c>
      <c r="LQ30" s="188">
        <v>0</v>
      </c>
      <c r="LR30" s="188">
        <v>19175.5</v>
      </c>
      <c r="LS30" s="188">
        <v>0</v>
      </c>
      <c r="LT30" s="188">
        <v>0</v>
      </c>
      <c r="LU30" s="188">
        <v>42128263.920000002</v>
      </c>
      <c r="LV30" s="188">
        <v>1610611.16</v>
      </c>
      <c r="LW30" s="188">
        <v>3223693.71</v>
      </c>
      <c r="LX30" s="188">
        <v>0</v>
      </c>
      <c r="LY30" s="188">
        <v>20065.66</v>
      </c>
      <c r="LZ30" s="188">
        <v>458129.9</v>
      </c>
      <c r="MA30" s="188">
        <v>20109.71</v>
      </c>
      <c r="MB30" s="188">
        <v>0</v>
      </c>
      <c r="MC30" s="188">
        <v>35697.820000000007</v>
      </c>
      <c r="MD30" s="188">
        <v>52965.599999999999</v>
      </c>
      <c r="ME30" s="188">
        <v>0</v>
      </c>
      <c r="MF30" s="188">
        <v>0</v>
      </c>
      <c r="MG30" s="188">
        <v>15472368.810000001</v>
      </c>
      <c r="MH30" s="188">
        <v>150775.44999999998</v>
      </c>
      <c r="MI30" s="188">
        <v>9783.69</v>
      </c>
      <c r="MJ30" s="188">
        <v>32243.769999999997</v>
      </c>
      <c r="MK30" s="188">
        <v>56265.040000000008</v>
      </c>
      <c r="ML30" s="188">
        <v>15022.23</v>
      </c>
      <c r="MM30" s="188">
        <v>51996.31</v>
      </c>
      <c r="MN30" s="188">
        <v>6946.7000000000007</v>
      </c>
      <c r="MO30" s="188">
        <v>15982.05</v>
      </c>
      <c r="MP30" s="188">
        <v>3365.67</v>
      </c>
      <c r="MQ30" s="188">
        <v>110410.91</v>
      </c>
      <c r="MR30" s="188">
        <v>52977.440000000002</v>
      </c>
      <c r="MS30" s="188">
        <v>3097364.6</v>
      </c>
      <c r="MT30" s="188">
        <v>0</v>
      </c>
      <c r="MU30" s="188">
        <v>415205.43</v>
      </c>
      <c r="MV30" s="188">
        <v>965929.63</v>
      </c>
      <c r="MW30" s="188">
        <v>0</v>
      </c>
      <c r="MX30" s="188">
        <v>600370.07999999996</v>
      </c>
      <c r="MY30" s="188">
        <v>1075382</v>
      </c>
      <c r="MZ30" s="188">
        <v>1735220.03</v>
      </c>
      <c r="NA30" s="188">
        <v>297114.69999999995</v>
      </c>
      <c r="NB30" s="188">
        <v>88596.68</v>
      </c>
      <c r="NC30" s="188">
        <v>45690.82</v>
      </c>
      <c r="ND30" s="188">
        <v>5377922.7599999998</v>
      </c>
      <c r="NE30" s="188">
        <v>3539757.2399999998</v>
      </c>
      <c r="NF30" s="188">
        <v>64044.959999999999</v>
      </c>
      <c r="NG30" s="188">
        <v>305411.3</v>
      </c>
      <c r="NH30" s="188">
        <v>195732.99</v>
      </c>
      <c r="NI30" s="188">
        <v>578611.22</v>
      </c>
      <c r="NJ30" s="188">
        <v>68798.31</v>
      </c>
      <c r="NK30" s="188">
        <v>12396.26</v>
      </c>
      <c r="NL30" s="188">
        <v>77915.200000000012</v>
      </c>
      <c r="NM30" s="188">
        <v>22824.74</v>
      </c>
      <c r="NN30" s="188">
        <v>1033875.5</v>
      </c>
      <c r="NO30" s="188">
        <v>52203.97</v>
      </c>
      <c r="NP30" s="188">
        <v>3673643.01</v>
      </c>
      <c r="NQ30" s="188">
        <v>45368.959999999999</v>
      </c>
      <c r="NR30" s="188">
        <v>151462.62</v>
      </c>
      <c r="NS30" s="188">
        <v>30055.72</v>
      </c>
      <c r="NT30" s="188">
        <v>13740.83</v>
      </c>
      <c r="NU30" s="188">
        <v>1533.15</v>
      </c>
      <c r="NV30" s="188">
        <v>5689.7999999999993</v>
      </c>
      <c r="NW30" s="188">
        <v>1054976.74</v>
      </c>
      <c r="NX30" s="188">
        <v>650954.23999999999</v>
      </c>
      <c r="NY30" s="188">
        <v>231842.75</v>
      </c>
      <c r="NZ30" s="188">
        <v>258053.1</v>
      </c>
      <c r="OA30" s="188">
        <v>180242.1</v>
      </c>
      <c r="OB30" s="188">
        <v>684025.64999999991</v>
      </c>
      <c r="OC30" s="188">
        <v>144496.9</v>
      </c>
      <c r="OD30" s="188">
        <v>0</v>
      </c>
      <c r="OE30" s="188">
        <v>1211835.22</v>
      </c>
      <c r="OF30" s="188">
        <v>63775.5</v>
      </c>
      <c r="OG30" s="188">
        <v>12297823.75</v>
      </c>
      <c r="OH30" s="188">
        <v>535431.01</v>
      </c>
      <c r="OI30" s="188">
        <v>1093094.25</v>
      </c>
      <c r="OJ30" s="188">
        <v>162440.72</v>
      </c>
      <c r="OK30" s="188">
        <v>47897.36</v>
      </c>
      <c r="OL30" s="188">
        <v>428347.04</v>
      </c>
      <c r="OM30" s="188">
        <v>2801423</v>
      </c>
      <c r="ON30" s="188">
        <v>1415504.76</v>
      </c>
      <c r="OO30" s="188">
        <v>0</v>
      </c>
      <c r="OP30" s="188">
        <v>138547.04999999999</v>
      </c>
      <c r="OQ30" s="188">
        <v>165187.85</v>
      </c>
      <c r="OR30" s="188">
        <v>176332.43</v>
      </c>
      <c r="OS30" s="188">
        <v>566423.27</v>
      </c>
      <c r="OT30" s="188">
        <v>18248.16</v>
      </c>
      <c r="OU30" s="188">
        <v>6343.1900000000005</v>
      </c>
      <c r="OV30" s="188">
        <v>36922.660000000003</v>
      </c>
      <c r="OW30" s="188">
        <v>9975.61</v>
      </c>
      <c r="OX30" s="188">
        <v>1405692.26</v>
      </c>
      <c r="OY30" s="188">
        <v>33609.160000000003</v>
      </c>
      <c r="OZ30" s="188">
        <v>4801.1499999999996</v>
      </c>
      <c r="PA30" s="188">
        <v>10038.51</v>
      </c>
      <c r="PB30" s="188">
        <v>614039.14</v>
      </c>
      <c r="PC30" s="188">
        <v>113670</v>
      </c>
      <c r="PD30" s="188">
        <v>155403</v>
      </c>
      <c r="PE30" s="188">
        <v>8272.14</v>
      </c>
      <c r="PF30" s="188">
        <v>314728</v>
      </c>
      <c r="PG30" s="188">
        <v>104104.68</v>
      </c>
      <c r="PH30" s="188">
        <v>0</v>
      </c>
      <c r="PI30" s="188">
        <v>72855</v>
      </c>
      <c r="PJ30" s="188">
        <v>37158.050000000003</v>
      </c>
      <c r="PK30" s="188">
        <v>309998.3</v>
      </c>
      <c r="PL30" s="188">
        <v>342623</v>
      </c>
      <c r="PM30" s="188">
        <v>100364.57</v>
      </c>
      <c r="PN30" s="188">
        <v>53642.559999999998</v>
      </c>
      <c r="PO30" s="188">
        <v>1902164.21</v>
      </c>
      <c r="PP30" s="188">
        <v>5915.57</v>
      </c>
      <c r="PQ30" s="188">
        <v>8091.9400000000005</v>
      </c>
      <c r="PR30" s="188">
        <v>40138.449999999997</v>
      </c>
      <c r="PS30" s="188">
        <v>127013.58</v>
      </c>
      <c r="PT30" s="188">
        <v>2129416.63</v>
      </c>
      <c r="PU30" s="188">
        <v>1339144.7000000002</v>
      </c>
      <c r="PV30" s="188">
        <v>1176486.01</v>
      </c>
      <c r="PW30" s="188">
        <v>73794.100000000006</v>
      </c>
      <c r="PX30" s="188">
        <v>70298.649999999994</v>
      </c>
      <c r="PY30" s="188">
        <v>0</v>
      </c>
      <c r="PZ30" s="188">
        <v>26459.4</v>
      </c>
      <c r="QA30" s="188">
        <v>593139.16</v>
      </c>
      <c r="QB30" s="188">
        <v>5103.54</v>
      </c>
      <c r="QC30" s="188">
        <v>0</v>
      </c>
      <c r="QD30" s="188">
        <v>179663.77</v>
      </c>
      <c r="QE30" s="188">
        <v>15609.99</v>
      </c>
      <c r="QF30" s="188">
        <v>375.66</v>
      </c>
      <c r="QG30" s="188">
        <v>40239.58</v>
      </c>
      <c r="QH30" s="188">
        <v>207092.16</v>
      </c>
      <c r="QI30" s="188">
        <v>9119.76</v>
      </c>
      <c r="QJ30" s="188">
        <v>37562.46</v>
      </c>
      <c r="QK30" s="188">
        <v>4960.67</v>
      </c>
      <c r="QL30" s="188">
        <v>0</v>
      </c>
      <c r="QM30" s="188">
        <v>1110279.7700000003</v>
      </c>
      <c r="QN30" s="188">
        <v>184854.56</v>
      </c>
      <c r="QO30" s="188">
        <v>256069.36000000002</v>
      </c>
      <c r="QP30" s="188">
        <v>82411.55</v>
      </c>
      <c r="QQ30" s="188">
        <v>34595.81</v>
      </c>
      <c r="QR30" s="188">
        <v>0</v>
      </c>
      <c r="QS30" s="188">
        <v>0</v>
      </c>
      <c r="QT30" s="188">
        <v>22021982.07</v>
      </c>
      <c r="QU30" s="188">
        <v>5929.55</v>
      </c>
      <c r="QV30" s="188">
        <v>250530.49</v>
      </c>
      <c r="QW30" s="188">
        <v>802.96</v>
      </c>
      <c r="QX30" s="188">
        <v>0</v>
      </c>
      <c r="QY30" s="188">
        <v>341295.86</v>
      </c>
      <c r="QZ30" s="188">
        <v>3514.48</v>
      </c>
      <c r="RA30" s="188">
        <v>0</v>
      </c>
      <c r="RB30" s="188">
        <v>79056.63</v>
      </c>
      <c r="RC30" s="188">
        <v>79252.78</v>
      </c>
      <c r="RD30" s="188">
        <v>2155.31</v>
      </c>
      <c r="RE30" s="188">
        <v>16613.240000000002</v>
      </c>
      <c r="RF30" s="188">
        <v>15011.98</v>
      </c>
      <c r="RG30" s="188">
        <v>318754.40000000002</v>
      </c>
      <c r="RH30" s="188">
        <v>143745.72</v>
      </c>
      <c r="RI30" s="188">
        <v>2929.34</v>
      </c>
      <c r="RJ30" s="188">
        <v>13586.73</v>
      </c>
      <c r="RK30" s="188">
        <v>206047.05000000002</v>
      </c>
      <c r="RL30" s="188">
        <v>637061.99</v>
      </c>
      <c r="RM30" s="188">
        <v>170043.42</v>
      </c>
      <c r="RN30" s="188">
        <v>6090.13</v>
      </c>
      <c r="RO30" s="188">
        <v>93125.81</v>
      </c>
      <c r="RP30" s="188">
        <v>31421.87</v>
      </c>
      <c r="RQ30" s="188">
        <v>143105.95000000001</v>
      </c>
      <c r="RR30" s="188">
        <v>268470.34999999998</v>
      </c>
      <c r="RS30" s="188">
        <v>54213.320000000007</v>
      </c>
      <c r="RT30" s="188">
        <v>258826.91999999998</v>
      </c>
      <c r="RU30" s="188">
        <v>51518.630000000005</v>
      </c>
      <c r="RV30" s="188">
        <v>21403.719999999998</v>
      </c>
      <c r="RW30" s="188">
        <v>8417.369999999999</v>
      </c>
      <c r="RX30" s="188">
        <v>8387.9700000000012</v>
      </c>
      <c r="RY30" s="188">
        <v>193710.49</v>
      </c>
      <c r="RZ30" s="188">
        <v>3289.7</v>
      </c>
      <c r="SA30" s="188">
        <v>1489005.24</v>
      </c>
      <c r="SB30" s="188">
        <v>364438.13999999996</v>
      </c>
      <c r="SC30" s="188">
        <v>44987.13</v>
      </c>
      <c r="SD30" s="188">
        <v>59920.38</v>
      </c>
      <c r="SE30" s="188">
        <v>33609.75</v>
      </c>
      <c r="SF30" s="188">
        <v>61784.119999999995</v>
      </c>
      <c r="SG30" s="188">
        <v>44688.38</v>
      </c>
      <c r="SH30" s="188">
        <v>491566.58999999997</v>
      </c>
      <c r="SI30" s="188">
        <v>76906.91</v>
      </c>
      <c r="SJ30" s="188">
        <v>206979.83999999997</v>
      </c>
      <c r="SK30" s="188">
        <v>149868.16</v>
      </c>
      <c r="SL30" s="188">
        <v>43782.05</v>
      </c>
      <c r="SM30" s="188">
        <v>1062403.1099999999</v>
      </c>
      <c r="SN30" s="188">
        <v>67186.959999999992</v>
      </c>
      <c r="SO30" s="188">
        <v>125575.97</v>
      </c>
      <c r="SP30" s="188">
        <v>430710.6</v>
      </c>
      <c r="SQ30" s="188">
        <v>314839.87</v>
      </c>
      <c r="SR30" s="188">
        <v>81968.889999999985</v>
      </c>
      <c r="SS30" s="188">
        <v>165817.71</v>
      </c>
      <c r="ST30" s="188">
        <v>39524.229999999996</v>
      </c>
      <c r="SU30" s="188">
        <v>2550036.0300000003</v>
      </c>
      <c r="SV30" s="188">
        <v>24648.800000000003</v>
      </c>
      <c r="SW30" s="188">
        <v>146676.57</v>
      </c>
      <c r="SX30" s="188">
        <v>170857.12000000002</v>
      </c>
      <c r="SY30" s="188">
        <v>11376.96</v>
      </c>
      <c r="SZ30" s="188">
        <v>28930.76</v>
      </c>
      <c r="TA30" s="188">
        <v>178319.52000000002</v>
      </c>
      <c r="TB30" s="188">
        <v>269752.24</v>
      </c>
      <c r="TC30" s="188">
        <v>98043.6</v>
      </c>
      <c r="TD30" s="188">
        <v>63758.979999999996</v>
      </c>
      <c r="TE30" s="188">
        <v>69886.48</v>
      </c>
      <c r="TF30" s="188">
        <v>42356.240000000005</v>
      </c>
      <c r="TG30" s="188">
        <v>60839.899999999994</v>
      </c>
      <c r="TH30" s="188">
        <v>64376.5</v>
      </c>
      <c r="TI30" s="188">
        <v>2918148.35</v>
      </c>
      <c r="TJ30" s="188">
        <v>32818.04</v>
      </c>
      <c r="TK30" s="188">
        <v>51383.199999999997</v>
      </c>
      <c r="TL30" s="188">
        <v>470021.92999999993</v>
      </c>
      <c r="TM30" s="188">
        <v>96081.15</v>
      </c>
      <c r="TN30" s="188">
        <v>21771.300000000003</v>
      </c>
      <c r="TO30" s="188">
        <v>12158.03</v>
      </c>
      <c r="TP30" s="188">
        <v>328693.54000000004</v>
      </c>
      <c r="TQ30" s="188">
        <v>63618.200000000004</v>
      </c>
      <c r="TR30" s="188">
        <v>100947.15000000001</v>
      </c>
      <c r="TS30" s="188">
        <v>58618.020000000004</v>
      </c>
      <c r="TT30" s="188">
        <v>23233.759999999998</v>
      </c>
      <c r="TU30" s="188">
        <v>15181.07</v>
      </c>
      <c r="TV30" s="188">
        <v>100737.12</v>
      </c>
      <c r="TW30" s="188">
        <v>73793.569999999992</v>
      </c>
      <c r="TX30" s="188">
        <v>37805.33</v>
      </c>
      <c r="TY30" s="188">
        <v>858071.86999999988</v>
      </c>
      <c r="TZ30" s="188">
        <v>21130.39</v>
      </c>
      <c r="UA30" s="188">
        <v>2307981.96</v>
      </c>
      <c r="UB30" s="188">
        <v>365425.08</v>
      </c>
      <c r="UC30" s="188">
        <v>22931.29</v>
      </c>
      <c r="UD30" s="188">
        <v>74722.099999999991</v>
      </c>
      <c r="UE30" s="188">
        <v>28945858.460000005</v>
      </c>
      <c r="UF30" s="188">
        <v>10096.26</v>
      </c>
      <c r="UG30" s="188">
        <v>10724.07</v>
      </c>
      <c r="UH30" s="188">
        <v>87039.32</v>
      </c>
      <c r="UI30" s="188">
        <v>172540.41</v>
      </c>
      <c r="UJ30" s="188">
        <v>615582.19999999995</v>
      </c>
      <c r="UK30" s="188">
        <v>151911.56</v>
      </c>
      <c r="UL30" s="188">
        <v>39397.86</v>
      </c>
      <c r="UM30" s="188">
        <v>116170.68</v>
      </c>
      <c r="UN30" s="188">
        <v>113146.73000000001</v>
      </c>
      <c r="UO30" s="188">
        <v>91617.790000000008</v>
      </c>
      <c r="UP30" s="188">
        <v>2808778.75</v>
      </c>
      <c r="UQ30" s="188">
        <v>71723.87</v>
      </c>
      <c r="UR30" s="188">
        <v>162062.65</v>
      </c>
      <c r="US30" s="188">
        <v>767673.1399999999</v>
      </c>
      <c r="UT30" s="188">
        <v>57749.15</v>
      </c>
      <c r="UU30" s="188">
        <v>95236.67</v>
      </c>
      <c r="UV30" s="188">
        <v>275732.16000000003</v>
      </c>
      <c r="UW30" s="188">
        <v>20320.98</v>
      </c>
      <c r="UX30" s="188">
        <v>95766.010000000009</v>
      </c>
      <c r="UY30" s="188">
        <v>74689.069999999992</v>
      </c>
      <c r="UZ30" s="188">
        <v>171893.21</v>
      </c>
      <c r="VA30" s="188">
        <v>240387.02</v>
      </c>
      <c r="VB30" s="188">
        <v>215323.54</v>
      </c>
      <c r="VC30" s="188">
        <v>206537.18</v>
      </c>
      <c r="VD30" s="188">
        <v>11117.96</v>
      </c>
      <c r="VE30" s="188">
        <v>29844.99</v>
      </c>
      <c r="VF30" s="188">
        <v>38155.700000000004</v>
      </c>
      <c r="VG30" s="188">
        <v>24623.69</v>
      </c>
      <c r="VH30" s="188">
        <v>382990.42999999993</v>
      </c>
      <c r="VI30" s="188">
        <v>42113.99</v>
      </c>
      <c r="VJ30" s="188">
        <v>41139.24</v>
      </c>
      <c r="VK30" s="188">
        <v>119370.81</v>
      </c>
      <c r="VL30" s="188">
        <v>579277.5</v>
      </c>
      <c r="VM30" s="188">
        <v>107206.34000000001</v>
      </c>
      <c r="VN30" s="188">
        <v>86442.27</v>
      </c>
      <c r="VO30" s="188">
        <v>12183.300000000001</v>
      </c>
      <c r="VP30" s="188">
        <v>569614.59</v>
      </c>
      <c r="VQ30" s="188">
        <v>138980.63999999998</v>
      </c>
      <c r="VR30" s="188">
        <v>158477.83000000002</v>
      </c>
      <c r="VS30" s="188">
        <v>199007.35999999999</v>
      </c>
      <c r="VT30" s="188">
        <v>446949.03</v>
      </c>
      <c r="VU30" s="188">
        <v>709255.07000000007</v>
      </c>
      <c r="VV30" s="188">
        <v>55198.509999999995</v>
      </c>
      <c r="VW30" s="188">
        <v>309955.23499999999</v>
      </c>
      <c r="VX30" s="188">
        <v>60712.26</v>
      </c>
      <c r="VY30" s="188">
        <v>98184.01</v>
      </c>
      <c r="VZ30" s="188">
        <v>160727.51999999999</v>
      </c>
      <c r="WA30" s="188">
        <v>3588619.3</v>
      </c>
      <c r="WB30" s="188">
        <v>53085.38</v>
      </c>
      <c r="WC30" s="188">
        <v>195468.1</v>
      </c>
      <c r="WD30" s="188">
        <v>352563.76</v>
      </c>
      <c r="WE30" s="188">
        <v>99600.66</v>
      </c>
      <c r="WF30" s="188">
        <v>20996.02</v>
      </c>
      <c r="WG30" s="188">
        <v>63818.64</v>
      </c>
      <c r="WH30" s="188">
        <v>574027.02</v>
      </c>
      <c r="WI30" s="188">
        <v>29783.41</v>
      </c>
      <c r="WJ30" s="188">
        <v>18038.579999999998</v>
      </c>
      <c r="WK30" s="188">
        <v>121479.41</v>
      </c>
      <c r="WL30" s="188">
        <v>132825.35999999999</v>
      </c>
      <c r="WM30" s="188">
        <v>403030.44</v>
      </c>
      <c r="WN30" s="188">
        <v>140202.71</v>
      </c>
      <c r="WO30" s="188">
        <v>8132.7199999999993</v>
      </c>
      <c r="WP30" s="188">
        <v>228625.71999999997</v>
      </c>
      <c r="WQ30" s="188">
        <v>339014.09</v>
      </c>
      <c r="WR30" s="188">
        <v>511114.20999999996</v>
      </c>
      <c r="WS30" s="188">
        <v>141885.46</v>
      </c>
      <c r="WT30" s="188">
        <v>4564.6399999999994</v>
      </c>
      <c r="WU30" s="188">
        <v>574793.66</v>
      </c>
      <c r="WV30" s="188">
        <v>1838</v>
      </c>
      <c r="WW30" s="188">
        <v>0</v>
      </c>
      <c r="WX30" s="188">
        <v>447481.92</v>
      </c>
      <c r="WY30" s="188">
        <v>0</v>
      </c>
      <c r="WZ30" s="188">
        <v>49323.240000000005</v>
      </c>
      <c r="XA30" s="188">
        <v>61457.83</v>
      </c>
      <c r="XB30" s="188">
        <v>7945.51</v>
      </c>
      <c r="XC30" s="188">
        <v>-6950141.0300000003</v>
      </c>
      <c r="XD30" s="188">
        <v>20430.989999999998</v>
      </c>
      <c r="XE30" s="188">
        <v>714.36</v>
      </c>
      <c r="XF30" s="188">
        <v>0</v>
      </c>
      <c r="XG30" s="188">
        <v>10745.92</v>
      </c>
      <c r="XH30" s="188">
        <v>8262049.2599999998</v>
      </c>
      <c r="XI30" s="188">
        <v>32843.94</v>
      </c>
      <c r="XJ30" s="188">
        <v>14371.54</v>
      </c>
      <c r="XK30" s="188">
        <v>240219.56</v>
      </c>
      <c r="XL30" s="188">
        <v>13231.69</v>
      </c>
      <c r="XM30" s="188">
        <v>30761.4</v>
      </c>
      <c r="XN30" s="188">
        <v>107070.98999999999</v>
      </c>
      <c r="XO30" s="188">
        <v>32187.919999999998</v>
      </c>
      <c r="XP30" s="188">
        <v>7400.33</v>
      </c>
      <c r="XQ30" s="188">
        <v>17574.990000000002</v>
      </c>
      <c r="XR30" s="188">
        <v>46628.039999999994</v>
      </c>
      <c r="XS30" s="188">
        <v>8972.69</v>
      </c>
      <c r="XT30" s="188">
        <v>2608.5299999999997</v>
      </c>
      <c r="XU30" s="188">
        <v>15248.349999999999</v>
      </c>
      <c r="XV30" s="188">
        <v>17204.16</v>
      </c>
      <c r="XW30" s="188">
        <v>5681.87</v>
      </c>
      <c r="XX30" s="188">
        <v>12484.3</v>
      </c>
      <c r="XY30" s="188">
        <v>18039.04</v>
      </c>
      <c r="XZ30" s="188">
        <v>1406.88</v>
      </c>
      <c r="YA30" s="188">
        <v>17615.120000000003</v>
      </c>
      <c r="YB30" s="188">
        <v>25022.77</v>
      </c>
      <c r="YC30" s="188">
        <v>2327.77</v>
      </c>
      <c r="YD30" s="188">
        <v>7121.93</v>
      </c>
      <c r="YE30" s="188">
        <v>7904917.6099999994</v>
      </c>
      <c r="YF30" s="188">
        <v>83974.799999999988</v>
      </c>
      <c r="YG30" s="188">
        <v>173245.45</v>
      </c>
      <c r="YH30" s="188">
        <v>103958.15</v>
      </c>
      <c r="YI30" s="188">
        <v>1946858.0699999998</v>
      </c>
      <c r="YJ30" s="188">
        <v>381961.31</v>
      </c>
      <c r="YK30" s="188">
        <v>326354.14</v>
      </c>
      <c r="YL30" s="188">
        <v>125260.29</v>
      </c>
      <c r="YM30" s="188">
        <v>3441.92</v>
      </c>
      <c r="YN30" s="188">
        <v>573836.46</v>
      </c>
      <c r="YO30" s="188">
        <v>105534.05</v>
      </c>
      <c r="YP30" s="188">
        <v>48754.8</v>
      </c>
      <c r="YQ30" s="188">
        <v>549317.32999999996</v>
      </c>
      <c r="YR30" s="188">
        <v>108462.88999999998</v>
      </c>
      <c r="YS30" s="188">
        <v>67544.540000000008</v>
      </c>
      <c r="YT30" s="188">
        <v>88234.8</v>
      </c>
      <c r="YU30" s="188">
        <v>21386.059999999998</v>
      </c>
      <c r="YV30" s="188">
        <v>532699.68000000005</v>
      </c>
      <c r="YW30" s="188">
        <v>44181.460000000006</v>
      </c>
      <c r="YX30" s="188">
        <v>100794.72</v>
      </c>
      <c r="YY30" s="188">
        <v>451091.70999999996</v>
      </c>
      <c r="YZ30" s="188">
        <v>219380.08999999997</v>
      </c>
      <c r="ZA30" s="188">
        <v>54556.43</v>
      </c>
      <c r="ZB30" s="188">
        <v>133205.20000000001</v>
      </c>
      <c r="ZC30" s="188">
        <v>4086871.19</v>
      </c>
      <c r="ZD30" s="188">
        <v>118677.11</v>
      </c>
      <c r="ZE30" s="188">
        <v>72633.279999999999</v>
      </c>
      <c r="ZF30" s="188">
        <v>18591.009999999998</v>
      </c>
      <c r="ZG30" s="188">
        <v>14093.31</v>
      </c>
      <c r="ZH30" s="188">
        <v>14837.5</v>
      </c>
      <c r="ZI30" s="188">
        <v>4733.58</v>
      </c>
      <c r="ZJ30" s="188">
        <v>104834.84000000001</v>
      </c>
      <c r="ZK30" s="188">
        <v>2254118.4300000002</v>
      </c>
      <c r="ZL30" s="188">
        <v>2016489.82</v>
      </c>
      <c r="ZM30" s="188">
        <v>640.34</v>
      </c>
      <c r="ZN30" s="188">
        <v>380813.76</v>
      </c>
      <c r="ZO30" s="188">
        <v>50729.39</v>
      </c>
      <c r="ZP30" s="188">
        <v>200885</v>
      </c>
      <c r="ZQ30" s="188">
        <v>103503.45</v>
      </c>
      <c r="ZR30" s="188">
        <v>377571.31</v>
      </c>
      <c r="ZS30" s="188">
        <v>220411.86</v>
      </c>
      <c r="ZT30" s="188">
        <v>19023.14</v>
      </c>
      <c r="ZU30" s="188">
        <v>73095.450000000012</v>
      </c>
      <c r="ZV30" s="188">
        <v>738.88</v>
      </c>
      <c r="ZW30" s="188">
        <v>40613.03</v>
      </c>
      <c r="ZX30" s="188">
        <v>111794.26000000001</v>
      </c>
      <c r="ZY30" s="188">
        <v>1782.61</v>
      </c>
      <c r="ZZ30" s="188">
        <v>31047.3</v>
      </c>
      <c r="AAA30" s="188">
        <v>92892.152000000002</v>
      </c>
      <c r="AAB30" s="188">
        <v>43508.649999999994</v>
      </c>
      <c r="AAC30" s="188">
        <v>39761.269999999997</v>
      </c>
      <c r="AAD30" s="188">
        <v>30572.7</v>
      </c>
      <c r="AAE30" s="188">
        <v>22882.400000000001</v>
      </c>
      <c r="AAF30" s="188">
        <v>13188.42</v>
      </c>
      <c r="AAG30" s="188">
        <v>5618.08</v>
      </c>
      <c r="AAH30" s="188">
        <v>0</v>
      </c>
      <c r="AAI30" s="188">
        <v>55333.94</v>
      </c>
      <c r="AAJ30" s="188">
        <v>20513.349999999999</v>
      </c>
      <c r="AAK30" s="188">
        <v>592760.81000000006</v>
      </c>
      <c r="AAL30" s="188">
        <v>521636.39999999997</v>
      </c>
      <c r="AAM30" s="188">
        <v>191938.71</v>
      </c>
      <c r="AAN30" s="188">
        <v>9479.8100000000013</v>
      </c>
      <c r="AAO30" s="188">
        <v>6528332.7200000007</v>
      </c>
      <c r="AAP30" s="188">
        <v>0</v>
      </c>
      <c r="AAQ30" s="188">
        <v>182528.11</v>
      </c>
      <c r="AAR30" s="188">
        <v>4630.96</v>
      </c>
      <c r="AAS30" s="188">
        <v>6396.32</v>
      </c>
      <c r="AAT30" s="188">
        <v>53740.69</v>
      </c>
      <c r="AAU30" s="188">
        <v>1699.64</v>
      </c>
      <c r="AAV30" s="188">
        <v>587935.53</v>
      </c>
      <c r="AAW30" s="188">
        <v>2282372.46</v>
      </c>
      <c r="AAX30" s="188">
        <v>22916.89</v>
      </c>
      <c r="AAY30" s="188">
        <v>9091.59</v>
      </c>
      <c r="AAZ30" s="188">
        <v>117363.52</v>
      </c>
      <c r="ABA30" s="188">
        <v>52488.95</v>
      </c>
      <c r="ABB30" s="188">
        <v>4627.9799999999996</v>
      </c>
      <c r="ABC30" s="188">
        <v>107724.55</v>
      </c>
      <c r="ABD30" s="188">
        <v>10489.16</v>
      </c>
      <c r="ABE30" s="188">
        <v>2349.12</v>
      </c>
      <c r="ABF30" s="188">
        <v>38546.78</v>
      </c>
      <c r="ABG30" s="188">
        <v>7547.08</v>
      </c>
      <c r="ABH30" s="188">
        <v>888265.78</v>
      </c>
      <c r="ABI30" s="188">
        <v>192547.62</v>
      </c>
      <c r="ABJ30" s="188">
        <v>110024.51000000001</v>
      </c>
      <c r="ABK30" s="188">
        <v>43749.500000000007</v>
      </c>
      <c r="ABL30" s="188">
        <v>12415.79</v>
      </c>
      <c r="ABM30" s="188">
        <v>33781.870000000003</v>
      </c>
      <c r="ABN30" s="188">
        <v>0</v>
      </c>
      <c r="ABO30" s="188">
        <v>3274783.5</v>
      </c>
      <c r="ABP30" s="188">
        <v>130623.78</v>
      </c>
      <c r="ABQ30" s="188">
        <v>239020.19</v>
      </c>
      <c r="ABR30" s="188">
        <v>0</v>
      </c>
      <c r="ABS30" s="188">
        <v>0</v>
      </c>
      <c r="ABT30" s="188">
        <v>0</v>
      </c>
      <c r="ABU30" s="188">
        <v>0</v>
      </c>
      <c r="ABV30" s="188">
        <v>0</v>
      </c>
      <c r="ABW30" s="188">
        <v>0</v>
      </c>
      <c r="ABX30" s="188">
        <v>6368646.3449999997</v>
      </c>
      <c r="ABY30" s="188">
        <v>55156.6</v>
      </c>
      <c r="ABZ30" s="188">
        <v>184729.67</v>
      </c>
      <c r="ACA30" s="188">
        <v>22227.9</v>
      </c>
      <c r="ACB30" s="188">
        <v>19125.34</v>
      </c>
      <c r="ACC30" s="188">
        <v>210946.96000000002</v>
      </c>
      <c r="ACD30" s="188">
        <v>0</v>
      </c>
      <c r="ACE30" s="188">
        <v>119101.21</v>
      </c>
      <c r="ACF30" s="188">
        <v>14676.079999999998</v>
      </c>
      <c r="ACG30" s="188">
        <v>434590.80000000005</v>
      </c>
      <c r="ACH30" s="188">
        <v>381586.34</v>
      </c>
      <c r="ACI30" s="188">
        <v>66107.740000000005</v>
      </c>
      <c r="ACJ30" s="188">
        <v>0</v>
      </c>
      <c r="ACK30" s="188">
        <v>0</v>
      </c>
      <c r="ACL30" s="188">
        <v>0</v>
      </c>
      <c r="ACM30" s="188">
        <v>0</v>
      </c>
      <c r="ACN30" s="188">
        <v>0</v>
      </c>
      <c r="ACO30" s="188">
        <v>0</v>
      </c>
      <c r="ACP30" s="188">
        <v>528982.31999999995</v>
      </c>
      <c r="ACQ30" s="188">
        <v>0</v>
      </c>
      <c r="ACR30" s="188">
        <v>0</v>
      </c>
      <c r="ACS30" s="188">
        <v>0</v>
      </c>
      <c r="ACT30" s="188">
        <v>1229797.78</v>
      </c>
      <c r="ACU30" s="188">
        <v>0</v>
      </c>
      <c r="ACV30" s="188">
        <v>0</v>
      </c>
      <c r="ACW30" s="188">
        <v>27919</v>
      </c>
      <c r="ACX30" s="188">
        <v>248744.8</v>
      </c>
      <c r="ACY30" s="188">
        <v>0</v>
      </c>
      <c r="ACZ30" s="188">
        <v>0</v>
      </c>
      <c r="ADA30" s="188">
        <v>0</v>
      </c>
      <c r="ADB30" s="188">
        <v>0</v>
      </c>
      <c r="ADC30" s="188">
        <v>0</v>
      </c>
      <c r="ADD30" s="188">
        <v>3937.75</v>
      </c>
      <c r="ADE30" s="188">
        <v>0</v>
      </c>
      <c r="ADF30" s="188">
        <v>1556141.32</v>
      </c>
      <c r="ADG30" s="188">
        <v>719634.32</v>
      </c>
      <c r="ADH30" s="188">
        <v>0</v>
      </c>
      <c r="ADI30" s="188">
        <v>201798.22999999998</v>
      </c>
      <c r="ADJ30" s="188">
        <v>0</v>
      </c>
      <c r="ADK30" s="188">
        <v>266912.43</v>
      </c>
      <c r="ADL30" s="188">
        <v>53462.409999999996</v>
      </c>
      <c r="ADM30" s="188">
        <v>122756.41</v>
      </c>
      <c r="ADN30" s="188">
        <v>894653.95</v>
      </c>
      <c r="ADO30" s="188">
        <v>18861291.190000001</v>
      </c>
      <c r="ADP30" s="188">
        <v>0</v>
      </c>
      <c r="ADQ30" s="188">
        <v>0</v>
      </c>
      <c r="ADR30" s="188">
        <v>0</v>
      </c>
      <c r="ADS30" s="188">
        <v>77721.45</v>
      </c>
      <c r="ADT30" s="188">
        <v>0</v>
      </c>
      <c r="ADU30" s="188">
        <v>0</v>
      </c>
      <c r="ADV30" s="188">
        <v>3944819.8</v>
      </c>
      <c r="ADW30" s="188">
        <v>0</v>
      </c>
      <c r="ADX30" s="188">
        <v>0</v>
      </c>
      <c r="ADY30" s="188">
        <v>2052068.5700000003</v>
      </c>
      <c r="ADZ30" s="188">
        <v>16362.88</v>
      </c>
      <c r="AEA30" s="188">
        <v>200568.36</v>
      </c>
      <c r="AEB30" s="188">
        <v>84714.83</v>
      </c>
      <c r="AEC30" s="188">
        <v>262057.92</v>
      </c>
      <c r="AED30" s="188">
        <v>0</v>
      </c>
      <c r="AEE30" s="188">
        <v>62903.74</v>
      </c>
      <c r="AEF30" s="188">
        <v>93707.44</v>
      </c>
      <c r="AEG30" s="188">
        <v>127092.48</v>
      </c>
      <c r="AEH30" s="188">
        <v>24150.12</v>
      </c>
      <c r="AEI30" s="188">
        <v>0</v>
      </c>
      <c r="AEJ30" s="188">
        <v>2527773.0499999998</v>
      </c>
      <c r="AEK30" s="188">
        <v>0</v>
      </c>
      <c r="AEL30" s="188">
        <v>0</v>
      </c>
      <c r="AEM30" s="188">
        <v>51924.65</v>
      </c>
      <c r="AEN30" s="188">
        <v>239615.65</v>
      </c>
      <c r="AEO30" s="188">
        <v>183637.62</v>
      </c>
      <c r="AEP30" s="188">
        <v>180322.8</v>
      </c>
      <c r="AEQ30" s="188">
        <v>0</v>
      </c>
      <c r="AER30" s="188">
        <v>458347.92999999993</v>
      </c>
      <c r="AES30" s="188">
        <v>38762658.689999998</v>
      </c>
      <c r="AET30" s="188">
        <v>1919.88</v>
      </c>
      <c r="AEU30" s="188">
        <v>77597.850000000006</v>
      </c>
      <c r="AEV30" s="188">
        <v>6638.91</v>
      </c>
      <c r="AEW30" s="188">
        <v>9934.7899999999991</v>
      </c>
      <c r="AEX30" s="188">
        <v>177739.86</v>
      </c>
      <c r="AEY30" s="188">
        <v>15187.16</v>
      </c>
      <c r="AEZ30" s="188">
        <v>29513.199999999997</v>
      </c>
      <c r="AFA30" s="188">
        <v>16038.52</v>
      </c>
      <c r="AFB30" s="188">
        <v>12553.26</v>
      </c>
      <c r="AFC30" s="188">
        <v>368442.55000000005</v>
      </c>
      <c r="AFD30" s="188">
        <v>136294.95000000001</v>
      </c>
      <c r="AFE30" s="188">
        <v>1750</v>
      </c>
      <c r="AFF30" s="188">
        <v>0</v>
      </c>
      <c r="AFG30" s="188">
        <v>4331.3100000000004</v>
      </c>
      <c r="AFH30" s="188">
        <v>0</v>
      </c>
      <c r="AFI30" s="188">
        <v>0</v>
      </c>
      <c r="AFJ30" s="188">
        <v>0</v>
      </c>
      <c r="AFK30" s="188">
        <v>0</v>
      </c>
      <c r="AFL30" s="188">
        <v>0</v>
      </c>
      <c r="AFM30" s="188">
        <v>0</v>
      </c>
      <c r="AFN30" s="188">
        <v>0</v>
      </c>
      <c r="AFO30" s="188">
        <v>0</v>
      </c>
      <c r="AFP30" s="188">
        <v>4791427.1500000004</v>
      </c>
      <c r="AFQ30" s="188">
        <v>19247.25</v>
      </c>
      <c r="AFR30" s="188">
        <v>21931.439999999999</v>
      </c>
      <c r="AFS30" s="188">
        <v>40270.67</v>
      </c>
      <c r="AFT30" s="188">
        <v>19163.099999999999</v>
      </c>
      <c r="AFU30" s="188">
        <v>27419.61</v>
      </c>
      <c r="AFV30" s="188">
        <v>61134.84</v>
      </c>
      <c r="AFW30" s="188">
        <v>39490.050000000003</v>
      </c>
      <c r="AFX30" s="188">
        <v>25347.31</v>
      </c>
      <c r="AFY30" s="188">
        <v>18057.39</v>
      </c>
      <c r="AFZ30" s="188">
        <v>73677.210000000006</v>
      </c>
      <c r="AGA30" s="188">
        <v>33254.910000000003</v>
      </c>
      <c r="AGB30" s="188">
        <v>438344.26</v>
      </c>
      <c r="AGC30" s="188">
        <v>469185.86</v>
      </c>
      <c r="AGD30" s="188">
        <v>9275.73</v>
      </c>
      <c r="AGE30" s="188">
        <v>167317.43</v>
      </c>
      <c r="AGF30" s="188">
        <v>100876.72</v>
      </c>
      <c r="AGG30" s="188">
        <v>375.86</v>
      </c>
      <c r="AGH30" s="188">
        <v>2534.64</v>
      </c>
      <c r="AGI30" s="188">
        <v>12624.58</v>
      </c>
      <c r="AGJ30" s="188">
        <v>-95944.53</v>
      </c>
      <c r="AGK30" s="188">
        <v>14595.07</v>
      </c>
      <c r="AGL30" s="188">
        <v>7385.28</v>
      </c>
      <c r="AGM30" s="188">
        <v>490299.94999999995</v>
      </c>
      <c r="AGN30" s="188">
        <v>127284.44999999998</v>
      </c>
      <c r="AGO30" s="188">
        <v>0</v>
      </c>
      <c r="AGP30" s="188">
        <v>0</v>
      </c>
      <c r="AGQ30" s="188">
        <v>0</v>
      </c>
      <c r="AGR30" s="188">
        <v>0</v>
      </c>
      <c r="AGS30" s="188">
        <v>1139.19</v>
      </c>
      <c r="AGT30" s="188">
        <v>1141.05</v>
      </c>
      <c r="AGU30" s="188">
        <v>1693346.69</v>
      </c>
      <c r="AGV30" s="188">
        <v>416229.89</v>
      </c>
      <c r="AGW30" s="188">
        <v>74524.649999999994</v>
      </c>
      <c r="AGX30" s="188">
        <v>-1017872.15</v>
      </c>
      <c r="AGY30" s="188">
        <v>1782485.1</v>
      </c>
      <c r="AGZ30" s="188">
        <v>-721958.39</v>
      </c>
      <c r="AHA30" s="188">
        <v>43361.14</v>
      </c>
      <c r="AHB30" s="188">
        <v>-118847.22</v>
      </c>
      <c r="AHC30" s="188">
        <v>15869.11</v>
      </c>
      <c r="AHD30" s="188">
        <v>9042.51</v>
      </c>
      <c r="AHE30" s="188">
        <v>114005.87000000001</v>
      </c>
      <c r="AHF30" s="188">
        <v>-135303.07</v>
      </c>
      <c r="AHG30" s="188">
        <v>112243.45</v>
      </c>
      <c r="AHH30" s="188">
        <v>144916.54999999999</v>
      </c>
      <c r="AHI30" s="188">
        <v>47374.39</v>
      </c>
      <c r="AHJ30" s="188">
        <v>500195.37</v>
      </c>
      <c r="AHK30" s="188">
        <v>87207.99</v>
      </c>
      <c r="AHL30" s="188">
        <v>362371.53</v>
      </c>
      <c r="AHM30" s="188">
        <v>34239.770000000004</v>
      </c>
      <c r="AHN30" s="188">
        <v>32623.95</v>
      </c>
      <c r="AHO30" s="188">
        <v>26210.13</v>
      </c>
      <c r="AHP30" s="188">
        <v>451824.92</v>
      </c>
      <c r="AHQ30" s="222">
        <v>27212.859999999997</v>
      </c>
      <c r="AHR30" s="262">
        <v>12048.8</v>
      </c>
      <c r="AHS30" s="222">
        <v>529245833.26199985</v>
      </c>
      <c r="AHT30" s="184" t="b">
        <f t="shared" si="0"/>
        <v>1</v>
      </c>
      <c r="AHU30" s="184" t="s">
        <v>670</v>
      </c>
    </row>
    <row r="31" spans="1:905" ht="23.5" customHeight="1">
      <c r="B31" s="183" t="s">
        <v>41</v>
      </c>
      <c r="C31" s="184" t="s">
        <v>42</v>
      </c>
      <c r="D31" s="188">
        <v>50236564.209999993</v>
      </c>
      <c r="E31" s="188">
        <v>34054455.269999996</v>
      </c>
      <c r="F31" s="188">
        <v>18550823.93</v>
      </c>
      <c r="G31" s="188">
        <v>11474804.800000001</v>
      </c>
      <c r="H31" s="188">
        <v>26731502.389999993</v>
      </c>
      <c r="I31" s="188">
        <v>13706178.079999998</v>
      </c>
      <c r="J31" s="188">
        <v>35753469.670000002</v>
      </c>
      <c r="K31" s="188">
        <v>27114647.180000003</v>
      </c>
      <c r="L31" s="188">
        <v>20613487.140000004</v>
      </c>
      <c r="M31" s="188">
        <v>17594871.289999999</v>
      </c>
      <c r="N31" s="188">
        <v>8601720.5700000003</v>
      </c>
      <c r="O31" s="188">
        <v>18284144.800000001</v>
      </c>
      <c r="P31" s="188">
        <v>28177267.350000001</v>
      </c>
      <c r="Q31" s="188">
        <v>11229474.550000001</v>
      </c>
      <c r="R31" s="188">
        <v>9432518.5700000003</v>
      </c>
      <c r="S31" s="188">
        <v>26244680.120000005</v>
      </c>
      <c r="T31" s="188">
        <v>17117071.120000001</v>
      </c>
      <c r="U31" s="188">
        <v>9835332.8500000015</v>
      </c>
      <c r="V31" s="188">
        <v>66250031.799999997</v>
      </c>
      <c r="W31" s="188">
        <v>16215455.34</v>
      </c>
      <c r="X31" s="188">
        <v>10160657.540000001</v>
      </c>
      <c r="Y31" s="188">
        <v>32349076.960000001</v>
      </c>
      <c r="Z31" s="188">
        <v>16891715.100000001</v>
      </c>
      <c r="AA31" s="188">
        <v>24123944.969999999</v>
      </c>
      <c r="AB31" s="188">
        <v>4798374.5600000005</v>
      </c>
      <c r="AC31" s="188">
        <v>13429338.75</v>
      </c>
      <c r="AD31" s="188">
        <v>39332870.640000001</v>
      </c>
      <c r="AE31" s="188">
        <v>9029506.3599999994</v>
      </c>
      <c r="AF31" s="188">
        <v>17668230.759999998</v>
      </c>
      <c r="AG31" s="188">
        <v>20278322.27</v>
      </c>
      <c r="AH31" s="188">
        <v>43547166.270000003</v>
      </c>
      <c r="AI31" s="188">
        <v>14247065.879999999</v>
      </c>
      <c r="AJ31" s="188">
        <v>12249940.140000001</v>
      </c>
      <c r="AK31" s="188">
        <v>4586676.4000000004</v>
      </c>
      <c r="AL31" s="188">
        <v>16471639.770000001</v>
      </c>
      <c r="AM31" s="188">
        <v>15760391.15</v>
      </c>
      <c r="AN31" s="188">
        <v>12057869.600000001</v>
      </c>
      <c r="AO31" s="188">
        <v>9767124.9900000002</v>
      </c>
      <c r="AP31" s="188">
        <v>10737954.270000001</v>
      </c>
      <c r="AQ31" s="188">
        <v>7643168.4199999999</v>
      </c>
      <c r="AR31" s="188">
        <v>8412314.3599999994</v>
      </c>
      <c r="AS31" s="188">
        <v>2241134.7000000002</v>
      </c>
      <c r="AT31" s="188">
        <v>6195114.4199999999</v>
      </c>
      <c r="AU31" s="188">
        <v>4073700.1</v>
      </c>
      <c r="AV31" s="188">
        <v>4314027.3</v>
      </c>
      <c r="AW31" s="188">
        <v>2431382.63</v>
      </c>
      <c r="AX31" s="188">
        <v>16081894.739999998</v>
      </c>
      <c r="AY31" s="188">
        <v>37534645.469999999</v>
      </c>
      <c r="AZ31" s="188">
        <v>4134490.27</v>
      </c>
      <c r="BA31" s="188">
        <v>7760669.2199999997</v>
      </c>
      <c r="BB31" s="188">
        <v>6431198.5800000001</v>
      </c>
      <c r="BC31" s="188">
        <v>2519079.06</v>
      </c>
      <c r="BD31" s="188">
        <v>1915239.7</v>
      </c>
      <c r="BE31" s="188">
        <v>2600451.04</v>
      </c>
      <c r="BF31" s="188">
        <v>10859137.140000001</v>
      </c>
      <c r="BG31" s="188">
        <v>2632908.75</v>
      </c>
      <c r="BH31" s="188">
        <v>5494487</v>
      </c>
      <c r="BI31" s="188">
        <v>14292321.699999999</v>
      </c>
      <c r="BJ31" s="188">
        <v>4704413.55</v>
      </c>
      <c r="BK31" s="188">
        <v>14865647.210000001</v>
      </c>
      <c r="BL31" s="188">
        <v>3854579.75</v>
      </c>
      <c r="BM31" s="188">
        <v>17376559.969999999</v>
      </c>
      <c r="BN31" s="188">
        <v>15319379.85</v>
      </c>
      <c r="BO31" s="188">
        <v>7069347.2199999997</v>
      </c>
      <c r="BP31" s="188">
        <v>5901173.9299999997</v>
      </c>
      <c r="BQ31" s="188">
        <v>2508597.1800000002</v>
      </c>
      <c r="BR31" s="188">
        <v>15413239.59</v>
      </c>
      <c r="BS31" s="188">
        <v>14810095.560000001</v>
      </c>
      <c r="BT31" s="188">
        <v>20150896.009999998</v>
      </c>
      <c r="BU31" s="188">
        <v>31587619.400000002</v>
      </c>
      <c r="BV31" s="188">
        <v>22390746.699999996</v>
      </c>
      <c r="BW31" s="188">
        <v>16287489.540000001</v>
      </c>
      <c r="BX31" s="188">
        <v>3113998.9</v>
      </c>
      <c r="BY31" s="188">
        <v>10485326.09</v>
      </c>
      <c r="BZ31" s="188">
        <v>7972055.1099999994</v>
      </c>
      <c r="CA31" s="188">
        <v>4027302.86</v>
      </c>
      <c r="CB31" s="188">
        <v>8356870.8800000008</v>
      </c>
      <c r="CC31" s="188">
        <v>11150106.25</v>
      </c>
      <c r="CD31" s="188">
        <v>3949482.2800000003</v>
      </c>
      <c r="CE31" s="188">
        <v>9426018.9400000013</v>
      </c>
      <c r="CF31" s="188">
        <v>3577099.1299999994</v>
      </c>
      <c r="CG31" s="188">
        <v>61801811.560000002</v>
      </c>
      <c r="CH31" s="188">
        <v>7363015.6299999999</v>
      </c>
      <c r="CI31" s="188">
        <v>10679381.149999999</v>
      </c>
      <c r="CJ31" s="188">
        <v>7413461.6799999997</v>
      </c>
      <c r="CK31" s="188">
        <v>9555412.25</v>
      </c>
      <c r="CL31" s="188">
        <v>11525997.17</v>
      </c>
      <c r="CM31" s="188">
        <v>9998061.9499999993</v>
      </c>
      <c r="CN31" s="188">
        <v>11250451.4</v>
      </c>
      <c r="CO31" s="188">
        <v>3233743.4000000004</v>
      </c>
      <c r="CP31" s="188">
        <v>19116996.850000001</v>
      </c>
      <c r="CQ31" s="188">
        <v>6867144</v>
      </c>
      <c r="CR31" s="188">
        <v>12945930.68</v>
      </c>
      <c r="CS31" s="188">
        <v>8469669.6400000006</v>
      </c>
      <c r="CT31" s="188">
        <v>16917597.120000001</v>
      </c>
      <c r="CU31" s="188">
        <v>11845114.32</v>
      </c>
      <c r="CV31" s="188">
        <v>15715625.51</v>
      </c>
      <c r="CW31" s="188">
        <v>20863422.610000003</v>
      </c>
      <c r="CX31" s="188">
        <v>4809816.75</v>
      </c>
      <c r="CY31" s="188">
        <v>23201551.5</v>
      </c>
      <c r="CZ31" s="188">
        <v>7017964.8700000001</v>
      </c>
      <c r="DA31" s="188">
        <v>7103119.0999999996</v>
      </c>
      <c r="DB31" s="188">
        <v>22341284.34</v>
      </c>
      <c r="DC31" s="188">
        <v>55800260.710000001</v>
      </c>
      <c r="DD31" s="188">
        <v>7894838.5099999998</v>
      </c>
      <c r="DE31" s="188">
        <v>4889445.63</v>
      </c>
      <c r="DF31" s="188">
        <v>13625711.050000001</v>
      </c>
      <c r="DG31" s="188">
        <v>14495805.459999999</v>
      </c>
      <c r="DH31" s="188">
        <v>21196441.289999999</v>
      </c>
      <c r="DI31" s="188">
        <v>32459122.5</v>
      </c>
      <c r="DJ31" s="188">
        <v>5281171.59</v>
      </c>
      <c r="DK31" s="188">
        <v>96617567.469999999</v>
      </c>
      <c r="DL31" s="188">
        <v>11377959.6</v>
      </c>
      <c r="DM31" s="188">
        <v>42703681.850000001</v>
      </c>
      <c r="DN31" s="188">
        <v>17014069.830000002</v>
      </c>
      <c r="DO31" s="188">
        <v>34237918.269999996</v>
      </c>
      <c r="DP31" s="188">
        <v>13156857.26</v>
      </c>
      <c r="DQ31" s="188">
        <v>59379108.07</v>
      </c>
      <c r="DR31" s="188">
        <v>17950225.030000001</v>
      </c>
      <c r="DS31" s="188">
        <v>21927084.84</v>
      </c>
      <c r="DT31" s="188">
        <v>17277149.140000001</v>
      </c>
      <c r="DU31" s="188">
        <v>4203771.59</v>
      </c>
      <c r="DV31" s="188">
        <v>16660313.090000002</v>
      </c>
      <c r="DW31" s="188">
        <v>7802342.75</v>
      </c>
      <c r="DX31" s="188">
        <v>4551714.25</v>
      </c>
      <c r="DY31" s="188">
        <v>4835871.75</v>
      </c>
      <c r="DZ31" s="188">
        <v>5013724.87</v>
      </c>
      <c r="EA31" s="188">
        <v>5821818.3700000001</v>
      </c>
      <c r="EB31" s="188">
        <v>5595357.25</v>
      </c>
      <c r="EC31" s="188">
        <v>3041569.54</v>
      </c>
      <c r="ED31" s="188">
        <v>4700473.25</v>
      </c>
      <c r="EE31" s="188">
        <v>4153958.12</v>
      </c>
      <c r="EF31" s="188">
        <v>12447524.9</v>
      </c>
      <c r="EG31" s="188">
        <v>9118706.8399999999</v>
      </c>
      <c r="EH31" s="188">
        <v>11341245.479999999</v>
      </c>
      <c r="EI31" s="188">
        <v>11495500.819999998</v>
      </c>
      <c r="EJ31" s="188">
        <v>9756502.6000000015</v>
      </c>
      <c r="EK31" s="188">
        <v>11347170.270000001</v>
      </c>
      <c r="EL31" s="188">
        <v>3212506.4</v>
      </c>
      <c r="EM31" s="188">
        <v>5125060.4399999995</v>
      </c>
      <c r="EN31" s="188">
        <v>27072081.07</v>
      </c>
      <c r="EO31" s="188">
        <v>18623179.030000001</v>
      </c>
      <c r="EP31" s="188">
        <v>14062452.759999998</v>
      </c>
      <c r="EQ31" s="188">
        <v>14234944.100000001</v>
      </c>
      <c r="ER31" s="188">
        <v>6315406.3599999994</v>
      </c>
      <c r="ES31" s="188">
        <v>5311389.6100000003</v>
      </c>
      <c r="ET31" s="188">
        <v>26806024.969999999</v>
      </c>
      <c r="EU31" s="188">
        <v>26849293.599999998</v>
      </c>
      <c r="EV31" s="188">
        <v>13760494.6</v>
      </c>
      <c r="EW31" s="188">
        <v>18973139.280000001</v>
      </c>
      <c r="EX31" s="188">
        <v>4073521.65</v>
      </c>
      <c r="EY31" s="188">
        <v>8123912.1799999997</v>
      </c>
      <c r="EZ31" s="188">
        <v>18635364.729999997</v>
      </c>
      <c r="FA31" s="188">
        <v>20262710.149999999</v>
      </c>
      <c r="FB31" s="188">
        <v>13625234.279999999</v>
      </c>
      <c r="FC31" s="188">
        <v>15757108.82</v>
      </c>
      <c r="FD31" s="188">
        <v>9208080.9900000002</v>
      </c>
      <c r="FE31" s="188">
        <v>7485085.6200000001</v>
      </c>
      <c r="FF31" s="188">
        <v>7227134.5999999996</v>
      </c>
      <c r="FG31" s="188">
        <v>5783645.8500000006</v>
      </c>
      <c r="FH31" s="188">
        <v>6382270.96</v>
      </c>
      <c r="FI31" s="188">
        <v>2289415.11</v>
      </c>
      <c r="FJ31" s="188">
        <v>7445366.0300000003</v>
      </c>
      <c r="FK31" s="188">
        <v>2661975</v>
      </c>
      <c r="FL31" s="188">
        <v>6979355.8499999996</v>
      </c>
      <c r="FM31" s="188">
        <v>7613117.6600000011</v>
      </c>
      <c r="FN31" s="188">
        <v>10806564.73</v>
      </c>
      <c r="FO31" s="188">
        <v>4179881.46</v>
      </c>
      <c r="FP31" s="188">
        <v>4096174.5</v>
      </c>
      <c r="FQ31" s="188">
        <v>47576152.329999998</v>
      </c>
      <c r="FR31" s="188">
        <v>10034961.42</v>
      </c>
      <c r="FS31" s="188">
        <v>14292491.810000001</v>
      </c>
      <c r="FT31" s="188">
        <v>11618163.220000001</v>
      </c>
      <c r="FU31" s="188">
        <v>19439264.93</v>
      </c>
      <c r="FV31" s="188">
        <v>7325978.5300000003</v>
      </c>
      <c r="FW31" s="188">
        <v>13431338.890000001</v>
      </c>
      <c r="FX31" s="188">
        <v>18935636.780000001</v>
      </c>
      <c r="FY31" s="188">
        <v>21329660.93</v>
      </c>
      <c r="FZ31" s="188">
        <v>15362538.16</v>
      </c>
      <c r="GA31" s="188">
        <v>21787487.050000001</v>
      </c>
      <c r="GB31" s="188">
        <v>7711211.4500000002</v>
      </c>
      <c r="GC31" s="188">
        <v>10112321.25</v>
      </c>
      <c r="GD31" s="188">
        <v>7310849.3700000001</v>
      </c>
      <c r="GE31" s="188">
        <v>14616302.529999999</v>
      </c>
      <c r="GF31" s="188">
        <v>3024330.45</v>
      </c>
      <c r="GG31" s="188">
        <v>6028102.6699999999</v>
      </c>
      <c r="GH31" s="188">
        <v>6659133.4900000002</v>
      </c>
      <c r="GI31" s="188">
        <v>5003262.33</v>
      </c>
      <c r="GJ31" s="188">
        <v>2819430.68</v>
      </c>
      <c r="GK31" s="188">
        <v>3507685.46</v>
      </c>
      <c r="GL31" s="188">
        <v>6965367.6299999999</v>
      </c>
      <c r="GM31" s="188">
        <v>4039015.25</v>
      </c>
      <c r="GN31" s="188">
        <v>5300733.7699999996</v>
      </c>
      <c r="GO31" s="188">
        <v>2255385.2199999997</v>
      </c>
      <c r="GP31" s="188">
        <v>4169609.36</v>
      </c>
      <c r="GQ31" s="188">
        <v>5474840.1699999999</v>
      </c>
      <c r="GR31" s="188">
        <v>4631125.4000000004</v>
      </c>
      <c r="GS31" s="188">
        <v>2995958.94</v>
      </c>
      <c r="GT31" s="188">
        <v>9880909.6699999999</v>
      </c>
      <c r="GU31" s="188">
        <v>2259017.5</v>
      </c>
      <c r="GV31" s="188">
        <v>4314290.5</v>
      </c>
      <c r="GW31" s="188">
        <v>4505724.25</v>
      </c>
      <c r="GX31" s="188">
        <v>3261492.61</v>
      </c>
      <c r="GY31" s="188">
        <v>7290035.5499999998</v>
      </c>
      <c r="GZ31" s="188">
        <v>5401786.6699999999</v>
      </c>
      <c r="HA31" s="188">
        <v>8220163.5</v>
      </c>
      <c r="HB31" s="188">
        <v>7721836.6899999995</v>
      </c>
      <c r="HC31" s="188">
        <v>23097533.520000003</v>
      </c>
      <c r="HD31" s="188">
        <v>10005345.050000001</v>
      </c>
      <c r="HE31" s="188">
        <v>17100443.75</v>
      </c>
      <c r="HF31" s="188">
        <v>24330362.919999998</v>
      </c>
      <c r="HG31" s="188">
        <v>24939397.43</v>
      </c>
      <c r="HH31" s="188">
        <v>20704394.059999999</v>
      </c>
      <c r="HI31" s="188">
        <v>7767114.6500000004</v>
      </c>
      <c r="HJ31" s="188">
        <v>17423237.18</v>
      </c>
      <c r="HK31" s="188">
        <v>27851974.16</v>
      </c>
      <c r="HL31" s="188">
        <v>8252443.5999999996</v>
      </c>
      <c r="HM31" s="188">
        <v>6428205.7999999998</v>
      </c>
      <c r="HN31" s="188">
        <v>2974881.23</v>
      </c>
      <c r="HO31" s="188">
        <v>4413903.58</v>
      </c>
      <c r="HP31" s="188">
        <v>7074383.3700000001</v>
      </c>
      <c r="HQ31" s="188">
        <v>4932326.6999999993</v>
      </c>
      <c r="HR31" s="188">
        <v>46924717.020000003</v>
      </c>
      <c r="HS31" s="188">
        <v>9061697.9700000007</v>
      </c>
      <c r="HT31" s="188">
        <v>6068970.71</v>
      </c>
      <c r="HU31" s="188">
        <v>4933930.33</v>
      </c>
      <c r="HV31" s="188">
        <v>3964545.19</v>
      </c>
      <c r="HW31" s="188">
        <v>4756489.7300000004</v>
      </c>
      <c r="HX31" s="188">
        <v>15719215.060000001</v>
      </c>
      <c r="HY31" s="188">
        <v>4855922.7</v>
      </c>
      <c r="HZ31" s="188">
        <v>7221070.9800000004</v>
      </c>
      <c r="IA31" s="188">
        <v>6742427.8799999999</v>
      </c>
      <c r="IB31" s="188">
        <v>6990144.0099999998</v>
      </c>
      <c r="IC31" s="188">
        <v>11075744.73</v>
      </c>
      <c r="ID31" s="188">
        <v>3357605.77</v>
      </c>
      <c r="IE31" s="188">
        <v>10053770.100000001</v>
      </c>
      <c r="IF31" s="188">
        <v>378818.75</v>
      </c>
      <c r="IG31" s="188">
        <v>1463053.45</v>
      </c>
      <c r="IH31" s="188">
        <v>9203044.9000000004</v>
      </c>
      <c r="II31" s="188">
        <v>4102315.86</v>
      </c>
      <c r="IJ31" s="188">
        <v>9362628.5999999996</v>
      </c>
      <c r="IK31" s="188">
        <v>9127132.3000000007</v>
      </c>
      <c r="IL31" s="188">
        <v>6482169.75</v>
      </c>
      <c r="IM31" s="188">
        <v>5173074.5600000005</v>
      </c>
      <c r="IN31" s="188">
        <v>5643577.4699999997</v>
      </c>
      <c r="IO31" s="188">
        <v>3259164.69</v>
      </c>
      <c r="IP31" s="188">
        <v>2457719.5099999998</v>
      </c>
      <c r="IQ31" s="188">
        <v>2411137.81</v>
      </c>
      <c r="IR31" s="188">
        <v>3363642.79</v>
      </c>
      <c r="IS31" s="188">
        <v>19164504.789999999</v>
      </c>
      <c r="IT31" s="188">
        <v>3683842.52</v>
      </c>
      <c r="IU31" s="188">
        <v>5294601.08</v>
      </c>
      <c r="IV31" s="188">
        <v>5015004.8499999996</v>
      </c>
      <c r="IW31" s="188">
        <v>1117769.75</v>
      </c>
      <c r="IX31" s="188">
        <v>650326.91</v>
      </c>
      <c r="IY31" s="188">
        <v>3326521.61</v>
      </c>
      <c r="IZ31" s="188">
        <v>1086236.43</v>
      </c>
      <c r="JA31" s="188">
        <v>2008499.38</v>
      </c>
      <c r="JB31" s="188">
        <v>4627731.29</v>
      </c>
      <c r="JC31" s="188">
        <v>3419107.95</v>
      </c>
      <c r="JD31" s="188">
        <v>2907457.25</v>
      </c>
      <c r="JE31" s="188">
        <v>7280649</v>
      </c>
      <c r="JF31" s="188">
        <v>5401231</v>
      </c>
      <c r="JG31" s="188">
        <v>8451514.6699999999</v>
      </c>
      <c r="JH31" s="188">
        <v>4918235.54</v>
      </c>
      <c r="JI31" s="188">
        <v>2811079.8</v>
      </c>
      <c r="JJ31" s="188">
        <v>1842924</v>
      </c>
      <c r="JK31" s="188">
        <v>8185594.2300000004</v>
      </c>
      <c r="JL31" s="188">
        <v>4161510.0599999996</v>
      </c>
      <c r="JM31" s="188">
        <v>2607990.4500000002</v>
      </c>
      <c r="JN31" s="188">
        <v>14208372.300000001</v>
      </c>
      <c r="JO31" s="188">
        <v>6438788.1000000006</v>
      </c>
      <c r="JP31" s="188">
        <v>5993034.6799999997</v>
      </c>
      <c r="JQ31" s="188">
        <v>3131268.75</v>
      </c>
      <c r="JR31" s="188">
        <v>23335438.919999998</v>
      </c>
      <c r="JS31" s="188">
        <v>13502523.83</v>
      </c>
      <c r="JT31" s="188">
        <v>1070644.75</v>
      </c>
      <c r="JU31" s="188">
        <v>641396</v>
      </c>
      <c r="JV31" s="188">
        <v>8810755.25</v>
      </c>
      <c r="JW31" s="188">
        <v>1261905.75</v>
      </c>
      <c r="JX31" s="188">
        <v>12033353.549999999</v>
      </c>
      <c r="JY31" s="188">
        <v>1551501.8</v>
      </c>
      <c r="JZ31" s="188">
        <v>7933770.9800000004</v>
      </c>
      <c r="KA31" s="188">
        <v>4901265.5</v>
      </c>
      <c r="KB31" s="188">
        <v>4609863.84</v>
      </c>
      <c r="KC31" s="188">
        <v>2557959.8200000003</v>
      </c>
      <c r="KD31" s="188">
        <v>2099633.36</v>
      </c>
      <c r="KE31" s="188">
        <v>837270</v>
      </c>
      <c r="KF31" s="188">
        <v>3739275.35</v>
      </c>
      <c r="KG31" s="188">
        <v>574497.5</v>
      </c>
      <c r="KH31" s="188">
        <v>31634724.25</v>
      </c>
      <c r="KI31" s="188">
        <v>27645607.07</v>
      </c>
      <c r="KJ31" s="188">
        <v>11108794.65</v>
      </c>
      <c r="KK31" s="188">
        <v>18603159.199999999</v>
      </c>
      <c r="KL31" s="188">
        <v>12501417.25</v>
      </c>
      <c r="KM31" s="188">
        <v>14674717.140000001</v>
      </c>
      <c r="KN31" s="188">
        <v>37817656.829999998</v>
      </c>
      <c r="KO31" s="188">
        <v>10523421.310000001</v>
      </c>
      <c r="KP31" s="188">
        <v>6879968.3500000006</v>
      </c>
      <c r="KQ31" s="188">
        <v>14255309.16</v>
      </c>
      <c r="KR31" s="188">
        <v>14614142.25</v>
      </c>
      <c r="KS31" s="188">
        <v>10448938.67</v>
      </c>
      <c r="KT31" s="188">
        <v>14119569.889999999</v>
      </c>
      <c r="KU31" s="188">
        <v>5205084.37</v>
      </c>
      <c r="KV31" s="188">
        <v>10415873.24</v>
      </c>
      <c r="KW31" s="188">
        <v>13693588.520000001</v>
      </c>
      <c r="KX31" s="188">
        <v>5502862.6999999993</v>
      </c>
      <c r="KY31" s="188">
        <v>7358160.0800000001</v>
      </c>
      <c r="KZ31" s="188">
        <v>3858384.25</v>
      </c>
      <c r="LA31" s="188">
        <v>1935289.75</v>
      </c>
      <c r="LB31" s="188">
        <v>11267924.550000001</v>
      </c>
      <c r="LC31" s="188">
        <v>13996556.810000001</v>
      </c>
      <c r="LD31" s="188">
        <v>14361703.85</v>
      </c>
      <c r="LE31" s="188">
        <v>21326631.050000001</v>
      </c>
      <c r="LF31" s="188">
        <v>3512691.9099999997</v>
      </c>
      <c r="LG31" s="188">
        <v>66745864.650000006</v>
      </c>
      <c r="LH31" s="188">
        <v>13961211.84</v>
      </c>
      <c r="LI31" s="188">
        <v>7179044.5299999993</v>
      </c>
      <c r="LJ31" s="188">
        <v>22576208.530000001</v>
      </c>
      <c r="LK31" s="188">
        <v>11858515.43</v>
      </c>
      <c r="LL31" s="188">
        <v>7292629.6499999994</v>
      </c>
      <c r="LM31" s="188">
        <v>3032088.7100000004</v>
      </c>
      <c r="LN31" s="188">
        <v>16094432.67</v>
      </c>
      <c r="LO31" s="188">
        <v>4240701.13</v>
      </c>
      <c r="LP31" s="188">
        <v>12437598.290000001</v>
      </c>
      <c r="LQ31" s="188">
        <v>8583026.0299999993</v>
      </c>
      <c r="LR31" s="188">
        <v>11320685.68</v>
      </c>
      <c r="LS31" s="188">
        <v>607661.51</v>
      </c>
      <c r="LT31" s="188">
        <v>3289336.93</v>
      </c>
      <c r="LU31" s="188">
        <v>14412150.100000001</v>
      </c>
      <c r="LV31" s="188">
        <v>11633086.149999999</v>
      </c>
      <c r="LW31" s="188">
        <v>14164209.300000001</v>
      </c>
      <c r="LX31" s="188">
        <v>18733822.029999997</v>
      </c>
      <c r="LY31" s="188">
        <v>9226720.0799999982</v>
      </c>
      <c r="LZ31" s="188">
        <v>10235483.119999999</v>
      </c>
      <c r="MA31" s="188">
        <v>12911846.180000002</v>
      </c>
      <c r="MB31" s="188">
        <v>6986954.8499999996</v>
      </c>
      <c r="MC31" s="188">
        <v>11613517.460000001</v>
      </c>
      <c r="MD31" s="188">
        <v>7835653.2000000002</v>
      </c>
      <c r="ME31" s="188">
        <v>14381146.93</v>
      </c>
      <c r="MF31" s="188">
        <v>7951300.7899999991</v>
      </c>
      <c r="MG31" s="188">
        <v>29044543.990000002</v>
      </c>
      <c r="MH31" s="188">
        <v>23812400.75</v>
      </c>
      <c r="MI31" s="188">
        <v>16145627</v>
      </c>
      <c r="MJ31" s="188">
        <v>9005332.75</v>
      </c>
      <c r="MK31" s="188">
        <v>11719985.34</v>
      </c>
      <c r="ML31" s="188">
        <v>16007826.75</v>
      </c>
      <c r="MM31" s="188">
        <v>13915090.6</v>
      </c>
      <c r="MN31" s="188">
        <v>13700089.25</v>
      </c>
      <c r="MO31" s="188">
        <v>20207964.949999999</v>
      </c>
      <c r="MP31" s="188">
        <v>17270041.59</v>
      </c>
      <c r="MQ31" s="188">
        <v>16329225.5</v>
      </c>
      <c r="MR31" s="188">
        <v>13796502</v>
      </c>
      <c r="MS31" s="188">
        <v>40953760.090000004</v>
      </c>
      <c r="MT31" s="188">
        <v>5376337.9499999993</v>
      </c>
      <c r="MU31" s="188">
        <v>11111751.329999998</v>
      </c>
      <c r="MV31" s="188">
        <v>12966433.129999999</v>
      </c>
      <c r="MW31" s="188">
        <v>12391713.67</v>
      </c>
      <c r="MX31" s="188">
        <v>3820587.1000000006</v>
      </c>
      <c r="MY31" s="188">
        <v>13508104.650000002</v>
      </c>
      <c r="MZ31" s="188">
        <v>7681246.3199999994</v>
      </c>
      <c r="NA31" s="188">
        <v>5124905.55</v>
      </c>
      <c r="NB31" s="188">
        <v>2751940.9</v>
      </c>
      <c r="NC31" s="188">
        <v>3031688.35</v>
      </c>
      <c r="ND31" s="188">
        <v>42948894.039999999</v>
      </c>
      <c r="NE31" s="188">
        <v>19639925.520000003</v>
      </c>
      <c r="NF31" s="188">
        <v>1420450.5</v>
      </c>
      <c r="NG31" s="188">
        <v>30083858.07</v>
      </c>
      <c r="NH31" s="188">
        <v>4058309</v>
      </c>
      <c r="NI31" s="188">
        <v>14727801.050000001</v>
      </c>
      <c r="NJ31" s="188">
        <v>18617635</v>
      </c>
      <c r="NK31" s="188">
        <v>19999213.159999996</v>
      </c>
      <c r="NL31" s="188">
        <v>421934.25</v>
      </c>
      <c r="NM31" s="188">
        <v>10966276.66</v>
      </c>
      <c r="NN31" s="188">
        <v>7461245.1699999999</v>
      </c>
      <c r="NO31" s="188">
        <v>3191657.4</v>
      </c>
      <c r="NP31" s="188">
        <v>9105901.7200000007</v>
      </c>
      <c r="NQ31" s="188">
        <v>6234282.1800000006</v>
      </c>
      <c r="NR31" s="188">
        <v>15029266.52</v>
      </c>
      <c r="NS31" s="188">
        <v>8816232.1799999997</v>
      </c>
      <c r="NT31" s="188">
        <v>7977352.0899999999</v>
      </c>
      <c r="NU31" s="188">
        <v>789119.25</v>
      </c>
      <c r="NV31" s="188">
        <v>3169003.12</v>
      </c>
      <c r="NW31" s="188">
        <v>22132831.829999998</v>
      </c>
      <c r="NX31" s="188">
        <v>14221622.93</v>
      </c>
      <c r="NY31" s="188">
        <v>9743993.0700000003</v>
      </c>
      <c r="NZ31" s="188">
        <v>8391367.1699999999</v>
      </c>
      <c r="OA31" s="188">
        <v>17274281.550000001</v>
      </c>
      <c r="OB31" s="188">
        <v>19522335.870000001</v>
      </c>
      <c r="OC31" s="188">
        <v>5229569.3</v>
      </c>
      <c r="OD31" s="188">
        <v>42688978.899999999</v>
      </c>
      <c r="OE31" s="188">
        <v>3600945.9000000004</v>
      </c>
      <c r="OF31" s="188">
        <v>6305244.5</v>
      </c>
      <c r="OG31" s="188">
        <v>6987468.1699999999</v>
      </c>
      <c r="OH31" s="188">
        <v>7663151.3700000001</v>
      </c>
      <c r="OI31" s="188">
        <v>10324766.450000001</v>
      </c>
      <c r="OJ31" s="188">
        <v>4248709.28</v>
      </c>
      <c r="OK31" s="188">
        <v>891656.18</v>
      </c>
      <c r="OL31" s="188">
        <v>6776506.8499999996</v>
      </c>
      <c r="OM31" s="188">
        <v>63073032.409999996</v>
      </c>
      <c r="ON31" s="188">
        <v>9655548.3300000001</v>
      </c>
      <c r="OO31" s="188">
        <v>23664934.350000001</v>
      </c>
      <c r="OP31" s="188">
        <v>17025846.059999999</v>
      </c>
      <c r="OQ31" s="188">
        <v>13344333.390000001</v>
      </c>
      <c r="OR31" s="188">
        <v>11871322.75</v>
      </c>
      <c r="OS31" s="188">
        <v>12820143.6</v>
      </c>
      <c r="OT31" s="188">
        <v>4939552.8600000003</v>
      </c>
      <c r="OU31" s="188">
        <v>6592210.6900000004</v>
      </c>
      <c r="OV31" s="188">
        <v>8218956.5700000003</v>
      </c>
      <c r="OW31" s="188">
        <v>21031091.5</v>
      </c>
      <c r="OX31" s="188">
        <v>8995218</v>
      </c>
      <c r="OY31" s="188">
        <v>6965334.5600000005</v>
      </c>
      <c r="OZ31" s="188">
        <v>3699473.6399999997</v>
      </c>
      <c r="PA31" s="188">
        <v>2901790</v>
      </c>
      <c r="PB31" s="188">
        <v>33671054.68</v>
      </c>
      <c r="PC31" s="188">
        <v>2400537.69</v>
      </c>
      <c r="PD31" s="188">
        <v>884568.07</v>
      </c>
      <c r="PE31" s="188">
        <v>641783.73</v>
      </c>
      <c r="PF31" s="188">
        <v>194800.08000000002</v>
      </c>
      <c r="PG31" s="188">
        <v>7508037.7999999998</v>
      </c>
      <c r="PH31" s="188">
        <v>3337545.54</v>
      </c>
      <c r="PI31" s="188">
        <v>1037993.44</v>
      </c>
      <c r="PJ31" s="188">
        <v>3970919.18</v>
      </c>
      <c r="PK31" s="188">
        <v>1016422.88</v>
      </c>
      <c r="PL31" s="188">
        <v>5805597.8100000005</v>
      </c>
      <c r="PM31" s="188">
        <v>2324698.63</v>
      </c>
      <c r="PN31" s="188">
        <v>733425.35</v>
      </c>
      <c r="PO31" s="188">
        <v>6027556.1899999995</v>
      </c>
      <c r="PP31" s="188">
        <v>480892.54</v>
      </c>
      <c r="PQ31" s="188">
        <v>2522437</v>
      </c>
      <c r="PR31" s="188">
        <v>305200</v>
      </c>
      <c r="PS31" s="188">
        <v>222832</v>
      </c>
      <c r="PT31" s="188">
        <v>27659152.950000003</v>
      </c>
      <c r="PU31" s="188">
        <v>995494</v>
      </c>
      <c r="PV31" s="188">
        <v>250535</v>
      </c>
      <c r="PW31" s="188">
        <v>6797581.8000000007</v>
      </c>
      <c r="PX31" s="188">
        <v>1523934</v>
      </c>
      <c r="PY31" s="188">
        <v>2977830.33</v>
      </c>
      <c r="PZ31" s="188">
        <v>60980</v>
      </c>
      <c r="QA31" s="188">
        <v>4455705.76</v>
      </c>
      <c r="QB31" s="188">
        <v>17338229.98</v>
      </c>
      <c r="QC31" s="188">
        <v>987587.22</v>
      </c>
      <c r="QD31" s="188">
        <v>10426163.68</v>
      </c>
      <c r="QE31" s="188">
        <v>4149655.25</v>
      </c>
      <c r="QF31" s="188">
        <v>4404335.8600000003</v>
      </c>
      <c r="QG31" s="188">
        <v>11737638.399999999</v>
      </c>
      <c r="QH31" s="188">
        <v>3420702.5</v>
      </c>
      <c r="QI31" s="188">
        <v>3260990.36</v>
      </c>
      <c r="QJ31" s="188">
        <v>1221429.76</v>
      </c>
      <c r="QK31" s="188">
        <v>6987710.4800000004</v>
      </c>
      <c r="QL31" s="188">
        <v>1447162.35</v>
      </c>
      <c r="QM31" s="188">
        <v>5817480.0999999996</v>
      </c>
      <c r="QN31" s="188">
        <v>3781332</v>
      </c>
      <c r="QO31" s="188">
        <v>430035</v>
      </c>
      <c r="QP31" s="188">
        <v>100500</v>
      </c>
      <c r="QQ31" s="188">
        <v>377385</v>
      </c>
      <c r="QR31" s="188">
        <v>2230483.5299999998</v>
      </c>
      <c r="QS31" s="188">
        <v>49542</v>
      </c>
      <c r="QT31" s="188">
        <v>26147310.780000001</v>
      </c>
      <c r="QU31" s="188">
        <v>2845511.67</v>
      </c>
      <c r="QV31" s="188">
        <v>5881541.54</v>
      </c>
      <c r="QW31" s="188">
        <v>5332445</v>
      </c>
      <c r="QX31" s="188">
        <v>3346549.82</v>
      </c>
      <c r="QY31" s="188">
        <v>7421839.9100000001</v>
      </c>
      <c r="QZ31" s="188">
        <v>4191644.39</v>
      </c>
      <c r="RA31" s="188">
        <v>1111360</v>
      </c>
      <c r="RB31" s="188">
        <v>5481728.8600000003</v>
      </c>
      <c r="RC31" s="188">
        <v>4224276.57</v>
      </c>
      <c r="RD31" s="188">
        <v>3512289.75</v>
      </c>
      <c r="RE31" s="188">
        <v>1859330</v>
      </c>
      <c r="RF31" s="188">
        <v>1714474</v>
      </c>
      <c r="RG31" s="188">
        <v>29582710.34</v>
      </c>
      <c r="RH31" s="188">
        <v>6122600.21</v>
      </c>
      <c r="RI31" s="188">
        <v>5309963.62</v>
      </c>
      <c r="RJ31" s="188">
        <v>9142826.8100000005</v>
      </c>
      <c r="RK31" s="188">
        <v>13216872.6</v>
      </c>
      <c r="RL31" s="188">
        <v>4425865.5</v>
      </c>
      <c r="RM31" s="188">
        <v>11136607.219999999</v>
      </c>
      <c r="RN31" s="188">
        <v>6348679.75</v>
      </c>
      <c r="RO31" s="188">
        <v>6242743</v>
      </c>
      <c r="RP31" s="188">
        <v>12398758.329999998</v>
      </c>
      <c r="RQ31" s="188">
        <v>4964790.25</v>
      </c>
      <c r="RR31" s="188">
        <v>731858.8</v>
      </c>
      <c r="RS31" s="188">
        <v>3528222.58</v>
      </c>
      <c r="RT31" s="188">
        <v>11242560.300000001</v>
      </c>
      <c r="RU31" s="188">
        <v>2898435.69</v>
      </c>
      <c r="RV31" s="188">
        <v>6202039.25</v>
      </c>
      <c r="RW31" s="188">
        <v>5326188.0199999996</v>
      </c>
      <c r="RX31" s="188">
        <v>3022298.01</v>
      </c>
      <c r="RY31" s="188">
        <v>5525975.1699999999</v>
      </c>
      <c r="RZ31" s="188">
        <v>2431407.81</v>
      </c>
      <c r="SA31" s="188">
        <v>1683458.5</v>
      </c>
      <c r="SB31" s="188">
        <v>7143145.8499999996</v>
      </c>
      <c r="SC31" s="188">
        <v>7286736.2000000002</v>
      </c>
      <c r="SD31" s="188">
        <v>5107292.4000000004</v>
      </c>
      <c r="SE31" s="188">
        <v>2651286</v>
      </c>
      <c r="SF31" s="188">
        <v>13190341.01</v>
      </c>
      <c r="SG31" s="188">
        <v>11959764.49</v>
      </c>
      <c r="SH31" s="188">
        <v>13425562.23</v>
      </c>
      <c r="SI31" s="188">
        <v>6007400.9800000004</v>
      </c>
      <c r="SJ31" s="188">
        <v>7982166.7699999996</v>
      </c>
      <c r="SK31" s="188">
        <v>16955218.91</v>
      </c>
      <c r="SL31" s="188">
        <v>2527603.8499999996</v>
      </c>
      <c r="SM31" s="188">
        <v>19254626.66</v>
      </c>
      <c r="SN31" s="188">
        <v>11824514.810000001</v>
      </c>
      <c r="SO31" s="188">
        <v>14293080.16</v>
      </c>
      <c r="SP31" s="188">
        <v>7987577.96</v>
      </c>
      <c r="SQ31" s="188">
        <v>6384751.3800000008</v>
      </c>
      <c r="SR31" s="188">
        <v>4286624.4700000007</v>
      </c>
      <c r="SS31" s="188">
        <v>3995238.19</v>
      </c>
      <c r="ST31" s="188">
        <v>2249617.5300000003</v>
      </c>
      <c r="SU31" s="188">
        <v>9728285.5999999996</v>
      </c>
      <c r="SV31" s="188">
        <v>5097918.38</v>
      </c>
      <c r="SW31" s="188">
        <v>8551427.9299999997</v>
      </c>
      <c r="SX31" s="188">
        <v>8774916.5800000001</v>
      </c>
      <c r="SY31" s="188">
        <v>2277507.17</v>
      </c>
      <c r="SZ31" s="188">
        <v>6952256.2199999997</v>
      </c>
      <c r="TA31" s="188">
        <v>1657048</v>
      </c>
      <c r="TB31" s="188">
        <v>14668384.870000001</v>
      </c>
      <c r="TC31" s="188">
        <v>2702048.29</v>
      </c>
      <c r="TD31" s="188">
        <v>5368040.2</v>
      </c>
      <c r="TE31" s="188">
        <v>8645531.5</v>
      </c>
      <c r="TF31" s="188">
        <v>9543727.2899999991</v>
      </c>
      <c r="TG31" s="188">
        <v>9131933.6699999999</v>
      </c>
      <c r="TH31" s="188">
        <v>2598155.75</v>
      </c>
      <c r="TI31" s="188">
        <v>40510198.470000006</v>
      </c>
      <c r="TJ31" s="188">
        <v>4599164.72</v>
      </c>
      <c r="TK31" s="188">
        <v>1381929.3</v>
      </c>
      <c r="TL31" s="188">
        <v>9047310.8200000003</v>
      </c>
      <c r="TM31" s="188">
        <v>5396152.5300000003</v>
      </c>
      <c r="TN31" s="188">
        <v>5132236.0600000005</v>
      </c>
      <c r="TO31" s="188">
        <v>1066539.51</v>
      </c>
      <c r="TP31" s="188">
        <v>13107745.27</v>
      </c>
      <c r="TQ31" s="188">
        <v>3129563.7699999996</v>
      </c>
      <c r="TR31" s="188">
        <v>4476695.4499999993</v>
      </c>
      <c r="TS31" s="188">
        <v>7505066.0800000001</v>
      </c>
      <c r="TT31" s="188">
        <v>2085575.25</v>
      </c>
      <c r="TU31" s="188">
        <v>1478024.1</v>
      </c>
      <c r="TV31" s="188">
        <v>1876365.1600000001</v>
      </c>
      <c r="TW31" s="188">
        <v>1675116.25</v>
      </c>
      <c r="TX31" s="188">
        <v>1588610.01</v>
      </c>
      <c r="TY31" s="188">
        <v>7061217.7200000007</v>
      </c>
      <c r="TZ31" s="188">
        <v>2339501.4900000002</v>
      </c>
      <c r="UA31" s="188">
        <v>8904233.75</v>
      </c>
      <c r="UB31" s="188">
        <v>13702345.050000001</v>
      </c>
      <c r="UC31" s="188">
        <v>6517728.1499999994</v>
      </c>
      <c r="UD31" s="188">
        <v>4407263.75</v>
      </c>
      <c r="UE31" s="188">
        <v>26648666.369999997</v>
      </c>
      <c r="UF31" s="188">
        <v>2631940.75</v>
      </c>
      <c r="UG31" s="188">
        <v>2526310.38</v>
      </c>
      <c r="UH31" s="188">
        <v>4883237.25</v>
      </c>
      <c r="UI31" s="188">
        <v>8552024.8000000007</v>
      </c>
      <c r="UJ31" s="188">
        <v>22400435.789999999</v>
      </c>
      <c r="UK31" s="188">
        <v>7903690.4000000004</v>
      </c>
      <c r="UL31" s="188">
        <v>6181656.3300000001</v>
      </c>
      <c r="UM31" s="188">
        <v>6376676.75</v>
      </c>
      <c r="UN31" s="188">
        <v>5751759.0199999996</v>
      </c>
      <c r="UO31" s="188">
        <v>2133809.35</v>
      </c>
      <c r="UP31" s="188">
        <v>46521026.329999998</v>
      </c>
      <c r="UQ31" s="188">
        <v>15798211.540000001</v>
      </c>
      <c r="UR31" s="188">
        <v>15150544.170000002</v>
      </c>
      <c r="US31" s="188">
        <v>20399870.009999998</v>
      </c>
      <c r="UT31" s="188">
        <v>1498494</v>
      </c>
      <c r="UU31" s="188">
        <v>7694444.9399999995</v>
      </c>
      <c r="UV31" s="188">
        <v>14070043.350000001</v>
      </c>
      <c r="UW31" s="188">
        <v>6168711.0899999999</v>
      </c>
      <c r="UX31" s="188">
        <v>5227879.9000000004</v>
      </c>
      <c r="UY31" s="188">
        <v>11370979.42</v>
      </c>
      <c r="UZ31" s="188">
        <v>7261807.5200000005</v>
      </c>
      <c r="VA31" s="188">
        <v>20997935.460000001</v>
      </c>
      <c r="VB31" s="188">
        <v>8417249.2200000007</v>
      </c>
      <c r="VC31" s="188">
        <v>14661238.98</v>
      </c>
      <c r="VD31" s="188">
        <v>7192114.6299999999</v>
      </c>
      <c r="VE31" s="188">
        <v>5060105.5900000008</v>
      </c>
      <c r="VF31" s="188">
        <v>2273632.2800000003</v>
      </c>
      <c r="VG31" s="188">
        <v>4327929.75</v>
      </c>
      <c r="VH31" s="188">
        <v>13251458.42</v>
      </c>
      <c r="VI31" s="188">
        <v>6253447.1899999995</v>
      </c>
      <c r="VJ31" s="188">
        <v>6195317.9199999999</v>
      </c>
      <c r="VK31" s="188">
        <v>1467057.23</v>
      </c>
      <c r="VL31" s="188">
        <v>18705141.240000002</v>
      </c>
      <c r="VM31" s="188">
        <v>4518288.08</v>
      </c>
      <c r="VN31" s="188">
        <v>6525073.5599999996</v>
      </c>
      <c r="VO31" s="188">
        <v>14484804.76</v>
      </c>
      <c r="VP31" s="188">
        <v>4663485.12</v>
      </c>
      <c r="VQ31" s="188">
        <v>7345594.79</v>
      </c>
      <c r="VR31" s="188">
        <v>4623460.41</v>
      </c>
      <c r="VS31" s="188">
        <v>5919932.3700000001</v>
      </c>
      <c r="VT31" s="188">
        <v>7273855.54</v>
      </c>
      <c r="VU31" s="188">
        <v>11194176.529999999</v>
      </c>
      <c r="VV31" s="188">
        <v>4830773.3899999997</v>
      </c>
      <c r="VW31" s="188">
        <v>8013827.4000000004</v>
      </c>
      <c r="VX31" s="188">
        <v>10566886.370000001</v>
      </c>
      <c r="VY31" s="188">
        <v>3528511.62</v>
      </c>
      <c r="VZ31" s="188">
        <v>2406759.06</v>
      </c>
      <c r="WA31" s="188">
        <v>44983668.870000005</v>
      </c>
      <c r="WB31" s="188">
        <v>6765195.5700000003</v>
      </c>
      <c r="WC31" s="188">
        <v>6084953.21</v>
      </c>
      <c r="WD31" s="188">
        <v>4733455.93</v>
      </c>
      <c r="WE31" s="188">
        <v>1220515.46</v>
      </c>
      <c r="WF31" s="188">
        <v>3816369.5599999996</v>
      </c>
      <c r="WG31" s="188">
        <v>3846876.2300000004</v>
      </c>
      <c r="WH31" s="188">
        <v>9027634.5</v>
      </c>
      <c r="WI31" s="188">
        <v>5267783.58</v>
      </c>
      <c r="WJ31" s="188">
        <v>9731985.3100000005</v>
      </c>
      <c r="WK31" s="188">
        <v>2291200.2200000002</v>
      </c>
      <c r="WL31" s="188">
        <v>5406472.5099999998</v>
      </c>
      <c r="WM31" s="188">
        <v>8395955.3399999999</v>
      </c>
      <c r="WN31" s="188">
        <v>3644550.26</v>
      </c>
      <c r="WO31" s="188">
        <v>7251232.7800000003</v>
      </c>
      <c r="WP31" s="188">
        <v>5651184.0700000003</v>
      </c>
      <c r="WQ31" s="188">
        <v>11172923.790000001</v>
      </c>
      <c r="WR31" s="188">
        <v>6211048.6699999999</v>
      </c>
      <c r="WS31" s="188">
        <v>2887762.15</v>
      </c>
      <c r="WT31" s="188">
        <v>11256997.399999999</v>
      </c>
      <c r="WU31" s="188">
        <v>14865820.949999999</v>
      </c>
      <c r="WV31" s="188">
        <v>2296320.12</v>
      </c>
      <c r="WW31" s="188">
        <v>3707467</v>
      </c>
      <c r="WX31" s="188">
        <v>438454.09</v>
      </c>
      <c r="WY31" s="188">
        <v>3197657.09</v>
      </c>
      <c r="WZ31" s="188">
        <v>2528397.6</v>
      </c>
      <c r="XA31" s="188">
        <v>2892935.41</v>
      </c>
      <c r="XB31" s="188">
        <v>3826805.66</v>
      </c>
      <c r="XC31" s="188">
        <v>11569970.5</v>
      </c>
      <c r="XD31" s="188">
        <v>3406013.83</v>
      </c>
      <c r="XE31" s="188">
        <v>3108037.21</v>
      </c>
      <c r="XF31" s="188">
        <v>2996020.6100000003</v>
      </c>
      <c r="XG31" s="188">
        <v>1369078</v>
      </c>
      <c r="XH31" s="188">
        <v>23158333.800000001</v>
      </c>
      <c r="XI31" s="188">
        <v>18944756.699999999</v>
      </c>
      <c r="XJ31" s="188">
        <v>29104210.800000001</v>
      </c>
      <c r="XK31" s="188">
        <v>23180175.489999998</v>
      </c>
      <c r="XL31" s="188">
        <v>14733038.449999999</v>
      </c>
      <c r="XM31" s="188">
        <v>18467997.509999998</v>
      </c>
      <c r="XN31" s="188">
        <v>36918008.039999999</v>
      </c>
      <c r="XO31" s="188">
        <v>30305878.75</v>
      </c>
      <c r="XP31" s="188">
        <v>12621840.57</v>
      </c>
      <c r="XQ31" s="188">
        <v>31199626.940000001</v>
      </c>
      <c r="XR31" s="188">
        <v>35098678.009999998</v>
      </c>
      <c r="XS31" s="188">
        <v>10707609.630000001</v>
      </c>
      <c r="XT31" s="188">
        <v>6247962</v>
      </c>
      <c r="XU31" s="188">
        <v>12804961.689999999</v>
      </c>
      <c r="XV31" s="188">
        <v>13416393.65</v>
      </c>
      <c r="XW31" s="188">
        <v>11607300.869999999</v>
      </c>
      <c r="XX31" s="188">
        <v>5198235.5</v>
      </c>
      <c r="XY31" s="188">
        <v>9930745.2400000002</v>
      </c>
      <c r="XZ31" s="188">
        <v>7415686.3700000001</v>
      </c>
      <c r="YA31" s="188">
        <v>6322792.9300000006</v>
      </c>
      <c r="YB31" s="188">
        <v>11066684.529999999</v>
      </c>
      <c r="YC31" s="188">
        <v>10693417</v>
      </c>
      <c r="YD31" s="188">
        <v>15023909.800000001</v>
      </c>
      <c r="YE31" s="188">
        <v>71715501.069999993</v>
      </c>
      <c r="YF31" s="188">
        <v>3811342.8200000003</v>
      </c>
      <c r="YG31" s="188">
        <v>3493131.02</v>
      </c>
      <c r="YH31" s="188">
        <v>3889880.76</v>
      </c>
      <c r="YI31" s="188">
        <v>929763.5</v>
      </c>
      <c r="YJ31" s="188">
        <v>10818049.75</v>
      </c>
      <c r="YK31" s="188">
        <v>5339927.41</v>
      </c>
      <c r="YL31" s="188">
        <v>5154713.4399999995</v>
      </c>
      <c r="YM31" s="188">
        <v>8793311.6400000006</v>
      </c>
      <c r="YN31" s="188">
        <v>7074873.1399999997</v>
      </c>
      <c r="YO31" s="188">
        <v>8658368.5899999999</v>
      </c>
      <c r="YP31" s="188">
        <v>8701231.3300000001</v>
      </c>
      <c r="YQ31" s="188">
        <v>4882244.5600000005</v>
      </c>
      <c r="YR31" s="188">
        <v>2380993.2599999998</v>
      </c>
      <c r="YS31" s="188">
        <v>5310653.5199999996</v>
      </c>
      <c r="YT31" s="188">
        <v>4246032.7799999993</v>
      </c>
      <c r="YU31" s="188">
        <v>3154918.66</v>
      </c>
      <c r="YV31" s="188">
        <v>4199905.7</v>
      </c>
      <c r="YW31" s="188">
        <v>9404472.7199999988</v>
      </c>
      <c r="YX31" s="188">
        <v>10004834</v>
      </c>
      <c r="YY31" s="188">
        <v>4839514.5</v>
      </c>
      <c r="YZ31" s="188">
        <v>8370791.2300000004</v>
      </c>
      <c r="ZA31" s="188">
        <v>3654828</v>
      </c>
      <c r="ZB31" s="188">
        <v>4279975.72</v>
      </c>
      <c r="ZC31" s="188">
        <v>16110709.230000002</v>
      </c>
      <c r="ZD31" s="188">
        <v>1039020</v>
      </c>
      <c r="ZE31" s="188">
        <v>6406484.4000000004</v>
      </c>
      <c r="ZF31" s="188">
        <v>2949805</v>
      </c>
      <c r="ZG31" s="188">
        <v>2444701.52</v>
      </c>
      <c r="ZH31" s="188">
        <v>4349232.51</v>
      </c>
      <c r="ZI31" s="188">
        <v>1149368.8</v>
      </c>
      <c r="ZJ31" s="188">
        <v>1792862.18</v>
      </c>
      <c r="ZK31" s="188">
        <v>1995842.35</v>
      </c>
      <c r="ZL31" s="188">
        <v>31813623.829999998</v>
      </c>
      <c r="ZM31" s="188">
        <v>3786931.94</v>
      </c>
      <c r="ZN31" s="188">
        <v>4298370.46</v>
      </c>
      <c r="ZO31" s="188">
        <v>20456350.640000001</v>
      </c>
      <c r="ZP31" s="188">
        <v>13088745.43</v>
      </c>
      <c r="ZQ31" s="188">
        <v>4439391.1100000003</v>
      </c>
      <c r="ZR31" s="188">
        <v>6131005.4699999997</v>
      </c>
      <c r="ZS31" s="188">
        <v>10996523.58</v>
      </c>
      <c r="ZT31" s="188">
        <v>8894025.0099999998</v>
      </c>
      <c r="ZU31" s="188">
        <v>12229468.800000001</v>
      </c>
      <c r="ZV31" s="188">
        <v>4619961.2300000004</v>
      </c>
      <c r="ZW31" s="188">
        <v>6819017.7100000009</v>
      </c>
      <c r="ZX31" s="188">
        <v>4209742.88</v>
      </c>
      <c r="ZY31" s="188">
        <v>7356636.5099999998</v>
      </c>
      <c r="ZZ31" s="188">
        <v>7124361.3599999994</v>
      </c>
      <c r="AAA31" s="188">
        <v>5950762.0200000005</v>
      </c>
      <c r="AAB31" s="188">
        <v>8962981.25</v>
      </c>
      <c r="AAC31" s="188">
        <v>3887218.76</v>
      </c>
      <c r="AAD31" s="188">
        <v>5687309.46</v>
      </c>
      <c r="AAE31" s="188">
        <v>5140532.08</v>
      </c>
      <c r="AAF31" s="188">
        <v>5365014.5</v>
      </c>
      <c r="AAG31" s="188">
        <v>3179176.83</v>
      </c>
      <c r="AAH31" s="188">
        <v>26866473.050000001</v>
      </c>
      <c r="AAI31" s="188">
        <v>2285164</v>
      </c>
      <c r="AAJ31" s="188">
        <v>1038864.9</v>
      </c>
      <c r="AAK31" s="188">
        <v>1088442.08</v>
      </c>
      <c r="AAL31" s="188">
        <v>2340122.2999999998</v>
      </c>
      <c r="AAM31" s="188">
        <v>6620737.75</v>
      </c>
      <c r="AAN31" s="188">
        <v>4287523.1399999997</v>
      </c>
      <c r="AAO31" s="188">
        <v>13875266.219999999</v>
      </c>
      <c r="AAP31" s="188">
        <v>2778449</v>
      </c>
      <c r="AAQ31" s="188">
        <v>2619102.25</v>
      </c>
      <c r="AAR31" s="188">
        <v>13227187.140000001</v>
      </c>
      <c r="AAS31" s="188">
        <v>2524023.2799999998</v>
      </c>
      <c r="AAT31" s="188">
        <v>5582118.4100000001</v>
      </c>
      <c r="AAU31" s="188">
        <v>7148424.0099999998</v>
      </c>
      <c r="AAV31" s="188">
        <v>2240725.25</v>
      </c>
      <c r="AAW31" s="188">
        <v>14555468.460000001</v>
      </c>
      <c r="AAX31" s="188">
        <v>3627920.75</v>
      </c>
      <c r="AAY31" s="188">
        <v>7825106.6100000003</v>
      </c>
      <c r="AAZ31" s="188">
        <v>9385234.25</v>
      </c>
      <c r="ABA31" s="188">
        <v>8749185.1799999997</v>
      </c>
      <c r="ABB31" s="188">
        <v>3804046.26</v>
      </c>
      <c r="ABC31" s="188">
        <v>4184578.41</v>
      </c>
      <c r="ABD31" s="188">
        <v>3274196.8200000003</v>
      </c>
      <c r="ABE31" s="188">
        <v>822013.55</v>
      </c>
      <c r="ABF31" s="188">
        <v>2785882.68</v>
      </c>
      <c r="ABG31" s="188">
        <v>3985051.92</v>
      </c>
      <c r="ABH31" s="188">
        <v>8766108.1999999993</v>
      </c>
      <c r="ABI31" s="188">
        <v>16944565.669999998</v>
      </c>
      <c r="ABJ31" s="188">
        <v>2528727</v>
      </c>
      <c r="ABK31" s="188">
        <v>3171935.23</v>
      </c>
      <c r="ABL31" s="188">
        <v>3047422.4</v>
      </c>
      <c r="ABM31" s="188">
        <v>5028606</v>
      </c>
      <c r="ABN31" s="188">
        <v>1255280.5</v>
      </c>
      <c r="ABO31" s="188">
        <v>21491786.07</v>
      </c>
      <c r="ABP31" s="188">
        <v>13029078.25</v>
      </c>
      <c r="ABQ31" s="188">
        <v>2348128.56</v>
      </c>
      <c r="ABR31" s="188">
        <v>25509887.209999997</v>
      </c>
      <c r="ABS31" s="188">
        <v>18410661.16</v>
      </c>
      <c r="ABT31" s="188">
        <v>11188640</v>
      </c>
      <c r="ABU31" s="188">
        <v>6375214.1899999995</v>
      </c>
      <c r="ABV31" s="188">
        <v>16116187.82</v>
      </c>
      <c r="ABW31" s="188">
        <v>848014</v>
      </c>
      <c r="ABX31" s="188">
        <v>22745656.370000001</v>
      </c>
      <c r="ABY31" s="188">
        <v>1892137.38</v>
      </c>
      <c r="ABZ31" s="188">
        <v>11061950.749999998</v>
      </c>
      <c r="ACA31" s="188">
        <v>1108569.9100000001</v>
      </c>
      <c r="ACB31" s="188">
        <v>1980406.63</v>
      </c>
      <c r="ACC31" s="188">
        <v>5742770.3100000005</v>
      </c>
      <c r="ACD31" s="188">
        <v>796295.8600000001</v>
      </c>
      <c r="ACE31" s="188">
        <v>3132052.2</v>
      </c>
      <c r="ACF31" s="188">
        <v>6877616.3899999997</v>
      </c>
      <c r="ACG31" s="188">
        <v>8576814.4800000004</v>
      </c>
      <c r="ACH31" s="188">
        <v>3824462.9</v>
      </c>
      <c r="ACI31" s="188">
        <v>35537833.130000003</v>
      </c>
      <c r="ACJ31" s="188">
        <v>1206350.8500000001</v>
      </c>
      <c r="ACK31" s="188">
        <v>2251263.04</v>
      </c>
      <c r="ACL31" s="188">
        <v>2478093.9</v>
      </c>
      <c r="ACM31" s="188">
        <v>509627.5</v>
      </c>
      <c r="ACN31" s="188">
        <v>1224958</v>
      </c>
      <c r="ACO31" s="188">
        <v>4441209.9000000004</v>
      </c>
      <c r="ACP31" s="188">
        <v>17571104.199999999</v>
      </c>
      <c r="ACQ31" s="188">
        <v>23193536.439999998</v>
      </c>
      <c r="ACR31" s="188">
        <v>195416</v>
      </c>
      <c r="ACS31" s="188">
        <v>1887362.54</v>
      </c>
      <c r="ACT31" s="188">
        <v>3662693.75</v>
      </c>
      <c r="ACU31" s="188">
        <v>143669</v>
      </c>
      <c r="ACV31" s="188">
        <v>13128740.129999999</v>
      </c>
      <c r="ACW31" s="188">
        <v>2405483.5</v>
      </c>
      <c r="ACX31" s="188">
        <v>4593186.91</v>
      </c>
      <c r="ACY31" s="188">
        <v>1191201.8800000001</v>
      </c>
      <c r="ACZ31" s="188">
        <v>1257430.19</v>
      </c>
      <c r="ADA31" s="188">
        <v>1465345.75</v>
      </c>
      <c r="ADB31" s="188">
        <v>51772</v>
      </c>
      <c r="ADC31" s="188">
        <v>846334.47</v>
      </c>
      <c r="ADD31" s="188">
        <v>3568482.75</v>
      </c>
      <c r="ADE31" s="188">
        <v>2796339.5</v>
      </c>
      <c r="ADF31" s="188">
        <v>5144509.9000000004</v>
      </c>
      <c r="ADG31" s="188">
        <v>3933139.76</v>
      </c>
      <c r="ADH31" s="188">
        <v>2431961.88</v>
      </c>
      <c r="ADI31" s="188">
        <v>835804.03</v>
      </c>
      <c r="ADJ31" s="188">
        <v>1586242.18</v>
      </c>
      <c r="ADK31" s="188">
        <v>1188608</v>
      </c>
      <c r="ADL31" s="188">
        <v>3326586.26</v>
      </c>
      <c r="ADM31" s="188">
        <v>2102824.0499999998</v>
      </c>
      <c r="ADN31" s="188">
        <v>4544063.75</v>
      </c>
      <c r="ADO31" s="188">
        <v>155218878.97</v>
      </c>
      <c r="ADP31" s="188">
        <v>2643626.9800000004</v>
      </c>
      <c r="ADQ31" s="188">
        <v>2898496.11</v>
      </c>
      <c r="ADR31" s="188">
        <v>488820.2</v>
      </c>
      <c r="ADS31" s="188">
        <v>13479815.77</v>
      </c>
      <c r="ADT31" s="188">
        <v>789215.73</v>
      </c>
      <c r="ADU31" s="188">
        <v>2630464.8600000003</v>
      </c>
      <c r="ADV31" s="188">
        <v>5342538.9300000006</v>
      </c>
      <c r="ADW31" s="188">
        <v>970785.14</v>
      </c>
      <c r="ADX31" s="188">
        <v>14345</v>
      </c>
      <c r="ADY31" s="188">
        <v>45609846.18</v>
      </c>
      <c r="ADZ31" s="188">
        <v>3044941.79</v>
      </c>
      <c r="AEA31" s="188">
        <v>13984273.540000001</v>
      </c>
      <c r="AEB31" s="188">
        <v>1664224.95</v>
      </c>
      <c r="AEC31" s="188">
        <v>2325379.87</v>
      </c>
      <c r="AED31" s="188">
        <v>6443273.5700000003</v>
      </c>
      <c r="AEE31" s="188">
        <v>2574879.08</v>
      </c>
      <c r="AEF31" s="188">
        <v>2381541.2999999998</v>
      </c>
      <c r="AEG31" s="188">
        <v>1453845.32</v>
      </c>
      <c r="AEH31" s="188">
        <v>1902605.85</v>
      </c>
      <c r="AEI31" s="188">
        <v>2697002.6900000004</v>
      </c>
      <c r="AEJ31" s="188">
        <v>9957175.0600000005</v>
      </c>
      <c r="AEK31" s="188">
        <v>2734472.04</v>
      </c>
      <c r="AEL31" s="188">
        <v>5222530.8</v>
      </c>
      <c r="AEM31" s="188">
        <v>4756806.1400000006</v>
      </c>
      <c r="AEN31" s="188">
        <v>2525844.2599999998</v>
      </c>
      <c r="AEO31" s="188">
        <v>1779916.7</v>
      </c>
      <c r="AEP31" s="188">
        <v>4098600.45</v>
      </c>
      <c r="AEQ31" s="188">
        <v>1088736.43</v>
      </c>
      <c r="AER31" s="188">
        <v>2272198.0499999998</v>
      </c>
      <c r="AES31" s="188">
        <v>27694150.870000001</v>
      </c>
      <c r="AET31" s="188">
        <v>18293172.68</v>
      </c>
      <c r="AEU31" s="188">
        <v>13334528.219999999</v>
      </c>
      <c r="AEV31" s="188">
        <v>19003783.57</v>
      </c>
      <c r="AEW31" s="188">
        <v>8715534.5099999998</v>
      </c>
      <c r="AEX31" s="188">
        <v>20742756.129999999</v>
      </c>
      <c r="AEY31" s="188">
        <v>11867680.120000001</v>
      </c>
      <c r="AEZ31" s="188">
        <v>12481447.73</v>
      </c>
      <c r="AFA31" s="188">
        <v>10197939.609999999</v>
      </c>
      <c r="AFB31" s="188">
        <v>5283638.38</v>
      </c>
      <c r="AFC31" s="188">
        <v>11094208.57</v>
      </c>
      <c r="AFD31" s="188">
        <v>6129160.1400000006</v>
      </c>
      <c r="AFE31" s="188">
        <v>5372254.8799999999</v>
      </c>
      <c r="AFF31" s="188">
        <v>4369140.3099999996</v>
      </c>
      <c r="AFG31" s="188">
        <v>7494198.4000000004</v>
      </c>
      <c r="AFH31" s="188">
        <v>5105428.26</v>
      </c>
      <c r="AFI31" s="188">
        <v>3083196.58</v>
      </c>
      <c r="AFJ31" s="188">
        <v>5527516.6299999999</v>
      </c>
      <c r="AFK31" s="188">
        <v>3529606.73</v>
      </c>
      <c r="AFL31" s="188">
        <v>5295815.2</v>
      </c>
      <c r="AFM31" s="188">
        <v>2647752.79</v>
      </c>
      <c r="AFN31" s="188">
        <v>2284369.63</v>
      </c>
      <c r="AFO31" s="188">
        <v>3138293.03</v>
      </c>
      <c r="AFP31" s="188">
        <v>4719716.5999999996</v>
      </c>
      <c r="AFQ31" s="188">
        <v>5388775.3499999996</v>
      </c>
      <c r="AFR31" s="188">
        <v>7278073.5</v>
      </c>
      <c r="AFS31" s="188">
        <v>4720430.59</v>
      </c>
      <c r="AFT31" s="188">
        <v>6170621.0500000007</v>
      </c>
      <c r="AFU31" s="188">
        <v>3624335.3600000003</v>
      </c>
      <c r="AFV31" s="188">
        <v>2394993.92</v>
      </c>
      <c r="AFW31" s="188">
        <v>9462629.9100000001</v>
      </c>
      <c r="AFX31" s="188">
        <v>10843107.08</v>
      </c>
      <c r="AFY31" s="188">
        <v>3348030.26</v>
      </c>
      <c r="AFZ31" s="188">
        <v>5507432.6899999995</v>
      </c>
      <c r="AGA31" s="188">
        <v>3239377.98</v>
      </c>
      <c r="AGB31" s="188">
        <v>23385626.050000001</v>
      </c>
      <c r="AGC31" s="188">
        <v>11120875.630000001</v>
      </c>
      <c r="AGD31" s="188">
        <v>16376457.060000001</v>
      </c>
      <c r="AGE31" s="188">
        <v>11140182.59</v>
      </c>
      <c r="AGF31" s="188">
        <v>28010275.27</v>
      </c>
      <c r="AGG31" s="188">
        <v>13222654.300000001</v>
      </c>
      <c r="AGH31" s="188">
        <v>4961040.47</v>
      </c>
      <c r="AGI31" s="188">
        <v>14092379.709999999</v>
      </c>
      <c r="AGJ31" s="188">
        <v>6498598.0199999996</v>
      </c>
      <c r="AGK31" s="188">
        <v>13468983.48</v>
      </c>
      <c r="AGL31" s="188">
        <v>9986058.2200000007</v>
      </c>
      <c r="AGM31" s="188">
        <v>24963555.449999996</v>
      </c>
      <c r="AGN31" s="188">
        <v>5902290.8100000005</v>
      </c>
      <c r="AGO31" s="188">
        <v>11122176.390000001</v>
      </c>
      <c r="AGP31" s="188">
        <v>4252710.3</v>
      </c>
      <c r="AGQ31" s="188">
        <v>11895245.029999999</v>
      </c>
      <c r="AGR31" s="188">
        <v>11864648</v>
      </c>
      <c r="AGS31" s="188">
        <v>3404980.2</v>
      </c>
      <c r="AGT31" s="188">
        <v>6405355.4299999997</v>
      </c>
      <c r="AGU31" s="188">
        <v>55561127.870000005</v>
      </c>
      <c r="AGV31" s="188">
        <v>13988222.460000001</v>
      </c>
      <c r="AGW31" s="188">
        <v>5095736.24</v>
      </c>
      <c r="AGX31" s="188">
        <v>20704164.359999999</v>
      </c>
      <c r="AGY31" s="188">
        <v>6407100.0300000003</v>
      </c>
      <c r="AGZ31" s="188">
        <v>7275990.4800000004</v>
      </c>
      <c r="AHA31" s="188">
        <v>6618528.3199999994</v>
      </c>
      <c r="AHB31" s="188">
        <v>16142570.040000001</v>
      </c>
      <c r="AHC31" s="188">
        <v>3735773.81</v>
      </c>
      <c r="AHD31" s="188">
        <v>4907752.8599999994</v>
      </c>
      <c r="AHE31" s="188">
        <v>9176740.3200000003</v>
      </c>
      <c r="AHF31" s="188">
        <v>2242754.15</v>
      </c>
      <c r="AHG31" s="188">
        <v>5070376.3600000003</v>
      </c>
      <c r="AHH31" s="188">
        <v>8495144.879999999</v>
      </c>
      <c r="AHI31" s="188">
        <v>7019848.79</v>
      </c>
      <c r="AHJ31" s="188">
        <v>6854050.75</v>
      </c>
      <c r="AHK31" s="188">
        <v>7426203.7200000007</v>
      </c>
      <c r="AHL31" s="188">
        <v>5578013.1799999997</v>
      </c>
      <c r="AHM31" s="188">
        <v>6615945.9000000004</v>
      </c>
      <c r="AHN31" s="188">
        <v>4907408.7</v>
      </c>
      <c r="AHO31" s="188">
        <v>4188731.59</v>
      </c>
      <c r="AHP31" s="188">
        <v>13953814.100000001</v>
      </c>
      <c r="AHQ31" s="222">
        <v>4038401.7300000004</v>
      </c>
      <c r="AHR31" s="264">
        <v>4414849.3199999994</v>
      </c>
      <c r="AHS31" s="222">
        <v>8957997141.1900005</v>
      </c>
      <c r="AHT31" s="184" t="b">
        <f t="shared" si="0"/>
        <v>1</v>
      </c>
      <c r="AHU31" s="184" t="s">
        <v>41</v>
      </c>
    </row>
    <row r="32" spans="1:905" ht="23.5" customHeight="1">
      <c r="B32" s="183" t="s">
        <v>1157</v>
      </c>
      <c r="C32" s="184" t="s">
        <v>1158</v>
      </c>
      <c r="D32" s="188">
        <v>2503478618.1100001</v>
      </c>
      <c r="E32" s="188">
        <v>0</v>
      </c>
      <c r="F32" s="188">
        <v>0</v>
      </c>
      <c r="G32" s="188">
        <v>0</v>
      </c>
      <c r="H32" s="188">
        <v>0</v>
      </c>
      <c r="I32" s="188">
        <v>0</v>
      </c>
      <c r="J32" s="188">
        <v>0</v>
      </c>
      <c r="K32" s="188">
        <v>0</v>
      </c>
      <c r="L32" s="188">
        <v>0</v>
      </c>
      <c r="M32" s="188">
        <v>0</v>
      </c>
      <c r="N32" s="188">
        <v>0</v>
      </c>
      <c r="O32" s="188">
        <v>0</v>
      </c>
      <c r="P32" s="188">
        <v>0</v>
      </c>
      <c r="Q32" s="188">
        <v>0</v>
      </c>
      <c r="R32" s="188">
        <v>0</v>
      </c>
      <c r="S32" s="188">
        <v>0</v>
      </c>
      <c r="T32" s="188">
        <v>0</v>
      </c>
      <c r="U32" s="188">
        <v>0</v>
      </c>
      <c r="V32" s="188">
        <v>1771097882.6999998</v>
      </c>
      <c r="W32" s="188">
        <v>372151.34</v>
      </c>
      <c r="X32" s="188">
        <v>0</v>
      </c>
      <c r="Y32" s="188">
        <v>0</v>
      </c>
      <c r="Z32" s="188">
        <v>0</v>
      </c>
      <c r="AA32" s="188">
        <v>0</v>
      </c>
      <c r="AB32" s="188">
        <v>0</v>
      </c>
      <c r="AC32" s="188">
        <v>559193.72</v>
      </c>
      <c r="AD32" s="188">
        <v>0</v>
      </c>
      <c r="AE32" s="188">
        <v>0</v>
      </c>
      <c r="AF32" s="188">
        <v>0</v>
      </c>
      <c r="AG32" s="188">
        <v>0</v>
      </c>
      <c r="AH32" s="188">
        <v>0</v>
      </c>
      <c r="AI32" s="188">
        <v>0</v>
      </c>
      <c r="AJ32" s="188">
        <v>0</v>
      </c>
      <c r="AK32" s="188">
        <v>0</v>
      </c>
      <c r="AL32" s="188">
        <v>0</v>
      </c>
      <c r="AM32" s="188">
        <v>0</v>
      </c>
      <c r="AN32" s="188">
        <v>0</v>
      </c>
      <c r="AO32" s="188">
        <v>0</v>
      </c>
      <c r="AP32" s="188">
        <v>0</v>
      </c>
      <c r="AQ32" s="188">
        <v>0</v>
      </c>
      <c r="AR32" s="188">
        <v>0</v>
      </c>
      <c r="AS32" s="188">
        <v>0</v>
      </c>
      <c r="AT32" s="188">
        <v>0</v>
      </c>
      <c r="AU32" s="188">
        <v>0</v>
      </c>
      <c r="AV32" s="188">
        <v>0</v>
      </c>
      <c r="AW32" s="188">
        <v>0</v>
      </c>
      <c r="AX32" s="188">
        <v>0</v>
      </c>
      <c r="AY32" s="188">
        <v>0</v>
      </c>
      <c r="AZ32" s="188">
        <v>0</v>
      </c>
      <c r="BA32" s="188">
        <v>0</v>
      </c>
      <c r="BB32" s="188">
        <v>0</v>
      </c>
      <c r="BC32" s="188">
        <v>0</v>
      </c>
      <c r="BD32" s="188">
        <v>0</v>
      </c>
      <c r="BE32" s="188">
        <v>0</v>
      </c>
      <c r="BF32" s="188">
        <v>0</v>
      </c>
      <c r="BG32" s="188">
        <v>0</v>
      </c>
      <c r="BH32" s="188">
        <v>0</v>
      </c>
      <c r="BI32" s="188">
        <v>161806295.80000001</v>
      </c>
      <c r="BJ32" s="188">
        <v>262530282.29000002</v>
      </c>
      <c r="BK32" s="188">
        <v>0</v>
      </c>
      <c r="BL32" s="188">
        <v>0</v>
      </c>
      <c r="BM32" s="188">
        <v>0</v>
      </c>
      <c r="BN32" s="188">
        <v>0</v>
      </c>
      <c r="BO32" s="188">
        <v>0</v>
      </c>
      <c r="BP32" s="188">
        <v>0</v>
      </c>
      <c r="BQ32" s="188">
        <v>0</v>
      </c>
      <c r="BR32" s="188">
        <v>893832177.19999993</v>
      </c>
      <c r="BS32" s="188">
        <v>0</v>
      </c>
      <c r="BT32" s="188">
        <v>0</v>
      </c>
      <c r="BU32" s="188">
        <v>0</v>
      </c>
      <c r="BV32" s="188">
        <v>0</v>
      </c>
      <c r="BW32" s="188">
        <v>0</v>
      </c>
      <c r="BX32" s="188">
        <v>0</v>
      </c>
      <c r="BY32" s="188">
        <v>0</v>
      </c>
      <c r="BZ32" s="188">
        <v>1598400.8</v>
      </c>
      <c r="CA32" s="188">
        <v>0</v>
      </c>
      <c r="CB32" s="188">
        <v>0</v>
      </c>
      <c r="CC32" s="188">
        <v>0</v>
      </c>
      <c r="CD32" s="188">
        <v>0</v>
      </c>
      <c r="CE32" s="188">
        <v>0</v>
      </c>
      <c r="CF32" s="188">
        <v>0</v>
      </c>
      <c r="CG32" s="188">
        <v>1111564126.6100001</v>
      </c>
      <c r="CH32" s="188">
        <v>0</v>
      </c>
      <c r="CI32" s="188">
        <v>0</v>
      </c>
      <c r="CJ32" s="188">
        <v>0</v>
      </c>
      <c r="CK32" s="188">
        <v>0</v>
      </c>
      <c r="CL32" s="188">
        <v>0</v>
      </c>
      <c r="CM32" s="188">
        <v>0</v>
      </c>
      <c r="CN32" s="188">
        <v>0</v>
      </c>
      <c r="CO32" s="188">
        <v>0</v>
      </c>
      <c r="CP32" s="188">
        <v>0</v>
      </c>
      <c r="CQ32" s="188">
        <v>0</v>
      </c>
      <c r="CR32" s="188">
        <v>0</v>
      </c>
      <c r="CS32" s="188">
        <v>0</v>
      </c>
      <c r="CT32" s="188">
        <v>70400</v>
      </c>
      <c r="CU32" s="188">
        <v>0</v>
      </c>
      <c r="CV32" s="188">
        <v>0</v>
      </c>
      <c r="CW32" s="188">
        <v>0</v>
      </c>
      <c r="CX32" s="188">
        <v>0</v>
      </c>
      <c r="CY32" s="188">
        <v>0</v>
      </c>
      <c r="CZ32" s="188">
        <v>0</v>
      </c>
      <c r="DA32" s="188">
        <v>0</v>
      </c>
      <c r="DB32" s="188">
        <v>34146608.759999998</v>
      </c>
      <c r="DC32" s="188">
        <v>20669614.68</v>
      </c>
      <c r="DD32" s="188">
        <v>0</v>
      </c>
      <c r="DE32" s="188">
        <v>0</v>
      </c>
      <c r="DF32" s="188">
        <v>0</v>
      </c>
      <c r="DG32" s="188">
        <v>0</v>
      </c>
      <c r="DH32" s="188">
        <v>0</v>
      </c>
      <c r="DI32" s="188">
        <v>0</v>
      </c>
      <c r="DJ32" s="188">
        <v>0</v>
      </c>
      <c r="DK32" s="188">
        <v>523917400.82000005</v>
      </c>
      <c r="DL32" s="188">
        <v>0</v>
      </c>
      <c r="DM32" s="188">
        <v>0</v>
      </c>
      <c r="DN32" s="188">
        <v>0</v>
      </c>
      <c r="DO32" s="188">
        <v>0</v>
      </c>
      <c r="DP32" s="188">
        <v>0</v>
      </c>
      <c r="DQ32" s="188">
        <v>0</v>
      </c>
      <c r="DR32" s="188">
        <v>0</v>
      </c>
      <c r="DS32" s="188">
        <v>0</v>
      </c>
      <c r="DT32" s="188">
        <v>190370.79</v>
      </c>
      <c r="DU32" s="188">
        <v>0</v>
      </c>
      <c r="DV32" s="188">
        <v>0</v>
      </c>
      <c r="DW32" s="188">
        <v>0</v>
      </c>
      <c r="DX32" s="188">
        <v>0</v>
      </c>
      <c r="DY32" s="188">
        <v>0</v>
      </c>
      <c r="DZ32" s="188">
        <v>0</v>
      </c>
      <c r="EA32" s="188">
        <v>0</v>
      </c>
      <c r="EB32" s="188">
        <v>0</v>
      </c>
      <c r="EC32" s="188">
        <v>0</v>
      </c>
      <c r="ED32" s="188">
        <v>0</v>
      </c>
      <c r="EE32" s="188">
        <v>73449679.099999994</v>
      </c>
      <c r="EF32" s="188">
        <v>170045743.39999998</v>
      </c>
      <c r="EG32" s="188">
        <v>0</v>
      </c>
      <c r="EH32" s="188">
        <v>0</v>
      </c>
      <c r="EI32" s="188">
        <v>0</v>
      </c>
      <c r="EJ32" s="188">
        <v>0</v>
      </c>
      <c r="EK32" s="188">
        <v>0</v>
      </c>
      <c r="EL32" s="188">
        <v>0</v>
      </c>
      <c r="EM32" s="188">
        <v>0</v>
      </c>
      <c r="EN32" s="188">
        <v>565632086.38999999</v>
      </c>
      <c r="EO32" s="188">
        <v>0</v>
      </c>
      <c r="EP32" s="188">
        <v>0</v>
      </c>
      <c r="EQ32" s="188">
        <v>0</v>
      </c>
      <c r="ER32" s="188">
        <v>0</v>
      </c>
      <c r="ES32" s="188">
        <v>0</v>
      </c>
      <c r="ET32" s="188">
        <v>0</v>
      </c>
      <c r="EU32" s="188">
        <v>0</v>
      </c>
      <c r="EV32" s="188">
        <v>0</v>
      </c>
      <c r="EW32" s="188">
        <v>145769.60999999999</v>
      </c>
      <c r="EX32" s="188">
        <v>0</v>
      </c>
      <c r="EY32" s="188">
        <v>0</v>
      </c>
      <c r="EZ32" s="188">
        <v>0</v>
      </c>
      <c r="FA32" s="188">
        <v>0</v>
      </c>
      <c r="FB32" s="188">
        <v>0</v>
      </c>
      <c r="FC32" s="188">
        <v>0</v>
      </c>
      <c r="FD32" s="188">
        <v>0</v>
      </c>
      <c r="FE32" s="188">
        <v>0</v>
      </c>
      <c r="FF32" s="188">
        <v>0</v>
      </c>
      <c r="FG32" s="188">
        <v>0</v>
      </c>
      <c r="FH32" s="188">
        <v>0</v>
      </c>
      <c r="FI32" s="188">
        <v>185634862.66999999</v>
      </c>
      <c r="FJ32" s="188">
        <v>0</v>
      </c>
      <c r="FK32" s="188">
        <v>0</v>
      </c>
      <c r="FL32" s="188">
        <v>0</v>
      </c>
      <c r="FM32" s="188">
        <v>0</v>
      </c>
      <c r="FN32" s="188">
        <v>0</v>
      </c>
      <c r="FO32" s="188">
        <v>0</v>
      </c>
      <c r="FP32" s="188">
        <v>0</v>
      </c>
      <c r="FQ32" s="188">
        <v>0</v>
      </c>
      <c r="FR32" s="188">
        <v>0</v>
      </c>
      <c r="FS32" s="188">
        <v>0</v>
      </c>
      <c r="FT32" s="188">
        <v>0</v>
      </c>
      <c r="FU32" s="188">
        <v>0</v>
      </c>
      <c r="FV32" s="188">
        <v>0</v>
      </c>
      <c r="FW32" s="188">
        <v>0</v>
      </c>
      <c r="FX32" s="188">
        <v>0</v>
      </c>
      <c r="FY32" s="188">
        <v>0</v>
      </c>
      <c r="FZ32" s="188">
        <v>0</v>
      </c>
      <c r="GA32" s="188">
        <v>0</v>
      </c>
      <c r="GB32" s="188">
        <v>0</v>
      </c>
      <c r="GC32" s="188">
        <v>279575</v>
      </c>
      <c r="GD32" s="188">
        <v>0</v>
      </c>
      <c r="GE32" s="188">
        <v>7538209.25</v>
      </c>
      <c r="GF32" s="188">
        <v>0</v>
      </c>
      <c r="GG32" s="188">
        <v>0</v>
      </c>
      <c r="GH32" s="188">
        <v>0</v>
      </c>
      <c r="GI32" s="188">
        <v>0</v>
      </c>
      <c r="GJ32" s="188">
        <v>0</v>
      </c>
      <c r="GK32" s="188">
        <v>0</v>
      </c>
      <c r="GL32" s="188">
        <v>0</v>
      </c>
      <c r="GM32" s="188">
        <v>0</v>
      </c>
      <c r="GN32" s="188">
        <v>0</v>
      </c>
      <c r="GO32" s="188">
        <v>0</v>
      </c>
      <c r="GP32" s="188">
        <v>0</v>
      </c>
      <c r="GQ32" s="188">
        <v>1098544.7</v>
      </c>
      <c r="GR32" s="188">
        <v>0</v>
      </c>
      <c r="GS32" s="188">
        <v>0</v>
      </c>
      <c r="GT32" s="188">
        <v>0</v>
      </c>
      <c r="GU32" s="188">
        <v>25750</v>
      </c>
      <c r="GV32" s="188">
        <v>0</v>
      </c>
      <c r="GW32" s="188">
        <v>0</v>
      </c>
      <c r="GX32" s="188">
        <v>0</v>
      </c>
      <c r="GY32" s="188">
        <v>0</v>
      </c>
      <c r="GZ32" s="188">
        <v>0</v>
      </c>
      <c r="HA32" s="188">
        <v>0</v>
      </c>
      <c r="HB32" s="188">
        <v>0</v>
      </c>
      <c r="HC32" s="188">
        <v>2123303.84</v>
      </c>
      <c r="HD32" s="188">
        <v>0</v>
      </c>
      <c r="HE32" s="188">
        <v>0</v>
      </c>
      <c r="HF32" s="188">
        <v>0</v>
      </c>
      <c r="HG32" s="188">
        <v>0</v>
      </c>
      <c r="HH32" s="188">
        <v>0</v>
      </c>
      <c r="HI32" s="188">
        <v>0</v>
      </c>
      <c r="HJ32" s="188">
        <v>4322.42</v>
      </c>
      <c r="HK32" s="188">
        <v>0</v>
      </c>
      <c r="HL32" s="188">
        <v>0</v>
      </c>
      <c r="HM32" s="188">
        <v>0</v>
      </c>
      <c r="HN32" s="188">
        <v>823.23</v>
      </c>
      <c r="HO32" s="188">
        <v>0</v>
      </c>
      <c r="HP32" s="188">
        <v>0</v>
      </c>
      <c r="HQ32" s="188">
        <v>0</v>
      </c>
      <c r="HR32" s="188">
        <v>82575.740000000005</v>
      </c>
      <c r="HS32" s="188">
        <v>3017</v>
      </c>
      <c r="HT32" s="188">
        <v>0</v>
      </c>
      <c r="HU32" s="188">
        <v>0</v>
      </c>
      <c r="HV32" s="188">
        <v>0</v>
      </c>
      <c r="HW32" s="188">
        <v>0</v>
      </c>
      <c r="HX32" s="188">
        <v>0</v>
      </c>
      <c r="HY32" s="188">
        <v>0</v>
      </c>
      <c r="HZ32" s="188">
        <v>0</v>
      </c>
      <c r="IA32" s="188">
        <v>0</v>
      </c>
      <c r="IB32" s="188">
        <v>0</v>
      </c>
      <c r="IC32" s="188">
        <v>0</v>
      </c>
      <c r="ID32" s="188">
        <v>0</v>
      </c>
      <c r="IE32" s="188">
        <v>0</v>
      </c>
      <c r="IF32" s="188">
        <v>0</v>
      </c>
      <c r="IG32" s="188">
        <v>0</v>
      </c>
      <c r="IH32" s="188">
        <v>69885.209999999992</v>
      </c>
      <c r="II32" s="188">
        <v>99643041.060000002</v>
      </c>
      <c r="IJ32" s="188">
        <v>0</v>
      </c>
      <c r="IK32" s="188">
        <v>0</v>
      </c>
      <c r="IL32" s="188">
        <v>0</v>
      </c>
      <c r="IM32" s="188">
        <v>0</v>
      </c>
      <c r="IN32" s="188">
        <v>0</v>
      </c>
      <c r="IO32" s="188">
        <v>0</v>
      </c>
      <c r="IP32" s="188">
        <v>0</v>
      </c>
      <c r="IQ32" s="188">
        <v>0</v>
      </c>
      <c r="IR32" s="188">
        <v>0</v>
      </c>
      <c r="IS32" s="188">
        <v>115100</v>
      </c>
      <c r="IT32" s="188">
        <v>114273.1</v>
      </c>
      <c r="IU32" s="188">
        <v>0</v>
      </c>
      <c r="IV32" s="188">
        <v>0</v>
      </c>
      <c r="IW32" s="188">
        <v>0</v>
      </c>
      <c r="IX32" s="188">
        <v>0</v>
      </c>
      <c r="IY32" s="188">
        <v>0</v>
      </c>
      <c r="IZ32" s="188">
        <v>0</v>
      </c>
      <c r="JA32" s="188">
        <v>0</v>
      </c>
      <c r="JB32" s="188">
        <v>0</v>
      </c>
      <c r="JC32" s="188">
        <v>0</v>
      </c>
      <c r="JD32" s="188">
        <v>0</v>
      </c>
      <c r="JE32" s="188">
        <v>306019259.35000002</v>
      </c>
      <c r="JF32" s="188">
        <v>0</v>
      </c>
      <c r="JG32" s="188">
        <v>0</v>
      </c>
      <c r="JH32" s="188">
        <v>0</v>
      </c>
      <c r="JI32" s="188">
        <v>0</v>
      </c>
      <c r="JJ32" s="188">
        <v>0</v>
      </c>
      <c r="JK32" s="188">
        <v>63515722.890000008</v>
      </c>
      <c r="JL32" s="188">
        <v>0</v>
      </c>
      <c r="JM32" s="188">
        <v>0</v>
      </c>
      <c r="JN32" s="188">
        <v>0</v>
      </c>
      <c r="JO32" s="188">
        <v>0</v>
      </c>
      <c r="JP32" s="188">
        <v>0</v>
      </c>
      <c r="JQ32" s="188">
        <v>0</v>
      </c>
      <c r="JR32" s="188">
        <v>248864970.90000001</v>
      </c>
      <c r="JS32" s="188">
        <v>59658</v>
      </c>
      <c r="JT32" s="188">
        <v>0</v>
      </c>
      <c r="JU32" s="188">
        <v>0</v>
      </c>
      <c r="JV32" s="188">
        <v>0</v>
      </c>
      <c r="JW32" s="188">
        <v>0</v>
      </c>
      <c r="JX32" s="188">
        <v>0</v>
      </c>
      <c r="JY32" s="188">
        <v>0</v>
      </c>
      <c r="JZ32" s="188">
        <v>0</v>
      </c>
      <c r="KA32" s="188">
        <v>0</v>
      </c>
      <c r="KB32" s="188">
        <v>0</v>
      </c>
      <c r="KC32" s="188">
        <v>0</v>
      </c>
      <c r="KD32" s="188">
        <v>0</v>
      </c>
      <c r="KE32" s="188">
        <v>0</v>
      </c>
      <c r="KF32" s="188">
        <v>0</v>
      </c>
      <c r="KG32" s="188">
        <v>0</v>
      </c>
      <c r="KH32" s="188">
        <v>343377.65</v>
      </c>
      <c r="KI32" s="188">
        <v>0</v>
      </c>
      <c r="KJ32" s="188">
        <v>0</v>
      </c>
      <c r="KK32" s="188">
        <v>0</v>
      </c>
      <c r="KL32" s="188">
        <v>0</v>
      </c>
      <c r="KM32" s="188">
        <v>0</v>
      </c>
      <c r="KN32" s="188">
        <v>0</v>
      </c>
      <c r="KO32" s="188">
        <v>0</v>
      </c>
      <c r="KP32" s="188">
        <v>0</v>
      </c>
      <c r="KQ32" s="188">
        <v>72797503.459999993</v>
      </c>
      <c r="KR32" s="188">
        <v>0</v>
      </c>
      <c r="KS32" s="188">
        <v>0</v>
      </c>
      <c r="KT32" s="188">
        <v>0</v>
      </c>
      <c r="KU32" s="188">
        <v>0</v>
      </c>
      <c r="KV32" s="188">
        <v>0</v>
      </c>
      <c r="KW32" s="188">
        <v>233764.31</v>
      </c>
      <c r="KX32" s="188">
        <v>0</v>
      </c>
      <c r="KY32" s="188">
        <v>11251580.52</v>
      </c>
      <c r="KZ32" s="188">
        <v>0</v>
      </c>
      <c r="LA32" s="188">
        <v>0</v>
      </c>
      <c r="LB32" s="188">
        <v>0</v>
      </c>
      <c r="LC32" s="188">
        <v>0</v>
      </c>
      <c r="LD32" s="188">
        <v>0</v>
      </c>
      <c r="LE32" s="188">
        <v>0</v>
      </c>
      <c r="LF32" s="188">
        <v>0</v>
      </c>
      <c r="LG32" s="188">
        <v>1233299.96</v>
      </c>
      <c r="LH32" s="188">
        <v>1009551.61</v>
      </c>
      <c r="LI32" s="188">
        <v>0</v>
      </c>
      <c r="LJ32" s="188">
        <v>0</v>
      </c>
      <c r="LK32" s="188">
        <v>0</v>
      </c>
      <c r="LL32" s="188">
        <v>0</v>
      </c>
      <c r="LM32" s="188">
        <v>0</v>
      </c>
      <c r="LN32" s="188">
        <v>0</v>
      </c>
      <c r="LO32" s="188">
        <v>0</v>
      </c>
      <c r="LP32" s="188">
        <v>0</v>
      </c>
      <c r="LQ32" s="188">
        <v>0</v>
      </c>
      <c r="LR32" s="188">
        <v>318628.58</v>
      </c>
      <c r="LS32" s="188">
        <v>0</v>
      </c>
      <c r="LT32" s="188">
        <v>0</v>
      </c>
      <c r="LU32" s="188">
        <v>666120.30000000005</v>
      </c>
      <c r="LV32" s="188">
        <v>101941261.13</v>
      </c>
      <c r="LW32" s="188">
        <v>31983.49</v>
      </c>
      <c r="LX32" s="188">
        <v>0</v>
      </c>
      <c r="LY32" s="188">
        <v>0</v>
      </c>
      <c r="LZ32" s="188">
        <v>0</v>
      </c>
      <c r="MA32" s="188">
        <v>0</v>
      </c>
      <c r="MB32" s="188">
        <v>0</v>
      </c>
      <c r="MC32" s="188">
        <v>0</v>
      </c>
      <c r="MD32" s="188">
        <v>0</v>
      </c>
      <c r="ME32" s="188">
        <v>0</v>
      </c>
      <c r="MF32" s="188">
        <v>0</v>
      </c>
      <c r="MG32" s="188">
        <v>142142034.84999999</v>
      </c>
      <c r="MH32" s="188">
        <v>0</v>
      </c>
      <c r="MI32" s="188">
        <v>0</v>
      </c>
      <c r="MJ32" s="188">
        <v>0</v>
      </c>
      <c r="MK32" s="188">
        <v>0</v>
      </c>
      <c r="ML32" s="188">
        <v>0</v>
      </c>
      <c r="MM32" s="188">
        <v>0</v>
      </c>
      <c r="MN32" s="188">
        <v>0</v>
      </c>
      <c r="MO32" s="188">
        <v>0</v>
      </c>
      <c r="MP32" s="188">
        <v>0</v>
      </c>
      <c r="MQ32" s="188">
        <v>0</v>
      </c>
      <c r="MR32" s="188">
        <v>0</v>
      </c>
      <c r="MS32" s="188">
        <v>807545799.5999999</v>
      </c>
      <c r="MT32" s="188">
        <v>0</v>
      </c>
      <c r="MU32" s="188">
        <v>0</v>
      </c>
      <c r="MV32" s="188">
        <v>30000</v>
      </c>
      <c r="MW32" s="188">
        <v>8120.92</v>
      </c>
      <c r="MX32" s="188">
        <v>0</v>
      </c>
      <c r="MY32" s="188">
        <v>0</v>
      </c>
      <c r="MZ32" s="188">
        <v>2374.2199999999998</v>
      </c>
      <c r="NA32" s="188">
        <v>0</v>
      </c>
      <c r="NB32" s="188">
        <v>0</v>
      </c>
      <c r="NC32" s="188">
        <v>0</v>
      </c>
      <c r="ND32" s="188">
        <v>868858790.93999994</v>
      </c>
      <c r="NE32" s="188">
        <v>0</v>
      </c>
      <c r="NF32" s="188">
        <v>0</v>
      </c>
      <c r="NG32" s="188">
        <v>38036.67</v>
      </c>
      <c r="NH32" s="188">
        <v>0</v>
      </c>
      <c r="NI32" s="188">
        <v>0</v>
      </c>
      <c r="NJ32" s="188">
        <v>0</v>
      </c>
      <c r="NK32" s="188">
        <v>0</v>
      </c>
      <c r="NL32" s="188">
        <v>0</v>
      </c>
      <c r="NM32" s="188">
        <v>0</v>
      </c>
      <c r="NN32" s="188">
        <v>0</v>
      </c>
      <c r="NO32" s="188">
        <v>0</v>
      </c>
      <c r="NP32" s="188">
        <v>57903965.200000003</v>
      </c>
      <c r="NQ32" s="188">
        <v>0</v>
      </c>
      <c r="NR32" s="188">
        <v>0</v>
      </c>
      <c r="NS32" s="188">
        <v>0</v>
      </c>
      <c r="NT32" s="188">
        <v>0</v>
      </c>
      <c r="NU32" s="188">
        <v>0</v>
      </c>
      <c r="NV32" s="188">
        <v>0</v>
      </c>
      <c r="NW32" s="188">
        <v>798736292.31000006</v>
      </c>
      <c r="NX32" s="188">
        <v>0</v>
      </c>
      <c r="NY32" s="188">
        <v>0</v>
      </c>
      <c r="NZ32" s="188">
        <v>0</v>
      </c>
      <c r="OA32" s="188">
        <v>0</v>
      </c>
      <c r="OB32" s="188">
        <v>0</v>
      </c>
      <c r="OC32" s="188">
        <v>0</v>
      </c>
      <c r="OD32" s="188">
        <v>0</v>
      </c>
      <c r="OE32" s="188">
        <v>545153.69999999995</v>
      </c>
      <c r="OF32" s="188">
        <v>0</v>
      </c>
      <c r="OG32" s="188">
        <v>1059645.6000000001</v>
      </c>
      <c r="OH32" s="188">
        <v>0</v>
      </c>
      <c r="OI32" s="188">
        <v>0</v>
      </c>
      <c r="OJ32" s="188">
        <v>0</v>
      </c>
      <c r="OK32" s="188">
        <v>0</v>
      </c>
      <c r="OL32" s="188">
        <v>0</v>
      </c>
      <c r="OM32" s="188">
        <v>292185.45</v>
      </c>
      <c r="ON32" s="188">
        <v>0</v>
      </c>
      <c r="OO32" s="188">
        <v>0</v>
      </c>
      <c r="OP32" s="188">
        <v>0</v>
      </c>
      <c r="OQ32" s="188">
        <v>0</v>
      </c>
      <c r="OR32" s="188">
        <v>0</v>
      </c>
      <c r="OS32" s="188">
        <v>479023.03</v>
      </c>
      <c r="OT32" s="188">
        <v>0</v>
      </c>
      <c r="OU32" s="188">
        <v>0</v>
      </c>
      <c r="OV32" s="188">
        <v>0</v>
      </c>
      <c r="OW32" s="188">
        <v>0</v>
      </c>
      <c r="OX32" s="188">
        <v>0</v>
      </c>
      <c r="OY32" s="188">
        <v>0</v>
      </c>
      <c r="OZ32" s="188">
        <v>0</v>
      </c>
      <c r="PA32" s="188">
        <v>0</v>
      </c>
      <c r="PB32" s="188">
        <v>2438583.6800000002</v>
      </c>
      <c r="PC32" s="188">
        <v>0</v>
      </c>
      <c r="PD32" s="188">
        <v>0</v>
      </c>
      <c r="PE32" s="188">
        <v>0</v>
      </c>
      <c r="PF32" s="188">
        <v>0</v>
      </c>
      <c r="PG32" s="188">
        <v>0</v>
      </c>
      <c r="PH32" s="188">
        <v>0</v>
      </c>
      <c r="PI32" s="188">
        <v>0</v>
      </c>
      <c r="PJ32" s="188">
        <v>0</v>
      </c>
      <c r="PK32" s="188">
        <v>0</v>
      </c>
      <c r="PL32" s="188">
        <v>0</v>
      </c>
      <c r="PM32" s="188">
        <v>0</v>
      </c>
      <c r="PN32" s="188">
        <v>0</v>
      </c>
      <c r="PO32" s="188">
        <v>0</v>
      </c>
      <c r="PP32" s="188">
        <v>0</v>
      </c>
      <c r="PQ32" s="188">
        <v>0</v>
      </c>
      <c r="PR32" s="188">
        <v>0</v>
      </c>
      <c r="PS32" s="188">
        <v>0</v>
      </c>
      <c r="PT32" s="188">
        <v>2273406</v>
      </c>
      <c r="PU32" s="188">
        <v>0</v>
      </c>
      <c r="PV32" s="188">
        <v>0</v>
      </c>
      <c r="PW32" s="188">
        <v>0</v>
      </c>
      <c r="PX32" s="188">
        <v>0</v>
      </c>
      <c r="PY32" s="188">
        <v>0</v>
      </c>
      <c r="PZ32" s="188">
        <v>0</v>
      </c>
      <c r="QA32" s="188">
        <v>0</v>
      </c>
      <c r="QB32" s="188">
        <v>0</v>
      </c>
      <c r="QC32" s="188">
        <v>0</v>
      </c>
      <c r="QD32" s="188">
        <v>0</v>
      </c>
      <c r="QE32" s="188">
        <v>0</v>
      </c>
      <c r="QF32" s="188">
        <v>0</v>
      </c>
      <c r="QG32" s="188">
        <v>0</v>
      </c>
      <c r="QH32" s="188">
        <v>0</v>
      </c>
      <c r="QI32" s="188">
        <v>0</v>
      </c>
      <c r="QJ32" s="188">
        <v>0</v>
      </c>
      <c r="QK32" s="188">
        <v>0</v>
      </c>
      <c r="QL32" s="188">
        <v>0</v>
      </c>
      <c r="QM32" s="188">
        <v>0</v>
      </c>
      <c r="QN32" s="188">
        <v>6529094.9900000002</v>
      </c>
      <c r="QO32" s="188">
        <v>0</v>
      </c>
      <c r="QP32" s="188">
        <v>0</v>
      </c>
      <c r="QQ32" s="188">
        <v>0</v>
      </c>
      <c r="QR32" s="188">
        <v>0</v>
      </c>
      <c r="QS32" s="188">
        <v>0</v>
      </c>
      <c r="QT32" s="188">
        <v>400080.82999999996</v>
      </c>
      <c r="QU32" s="188">
        <v>0</v>
      </c>
      <c r="QV32" s="188">
        <v>0</v>
      </c>
      <c r="QW32" s="188">
        <v>0</v>
      </c>
      <c r="QX32" s="188">
        <v>0</v>
      </c>
      <c r="QY32" s="188">
        <v>0</v>
      </c>
      <c r="QZ32" s="188">
        <v>0</v>
      </c>
      <c r="RA32" s="188">
        <v>0</v>
      </c>
      <c r="RB32" s="188">
        <v>0</v>
      </c>
      <c r="RC32" s="188">
        <v>0</v>
      </c>
      <c r="RD32" s="188">
        <v>0</v>
      </c>
      <c r="RE32" s="188">
        <v>0</v>
      </c>
      <c r="RF32" s="188">
        <v>0</v>
      </c>
      <c r="RG32" s="188">
        <v>195383.85</v>
      </c>
      <c r="RH32" s="188">
        <v>0</v>
      </c>
      <c r="RI32" s="188">
        <v>0</v>
      </c>
      <c r="RJ32" s="188">
        <v>0</v>
      </c>
      <c r="RK32" s="188">
        <v>0</v>
      </c>
      <c r="RL32" s="188">
        <v>0</v>
      </c>
      <c r="RM32" s="188">
        <v>0</v>
      </c>
      <c r="RN32" s="188">
        <v>0</v>
      </c>
      <c r="RO32" s="188">
        <v>0</v>
      </c>
      <c r="RP32" s="188">
        <v>0</v>
      </c>
      <c r="RQ32" s="188">
        <v>0</v>
      </c>
      <c r="RR32" s="188">
        <v>0</v>
      </c>
      <c r="RS32" s="188">
        <v>0</v>
      </c>
      <c r="RT32" s="188">
        <v>0</v>
      </c>
      <c r="RU32" s="188">
        <v>0</v>
      </c>
      <c r="RV32" s="188">
        <v>0</v>
      </c>
      <c r="RW32" s="188">
        <v>0</v>
      </c>
      <c r="RX32" s="188">
        <v>0</v>
      </c>
      <c r="RY32" s="188">
        <v>0</v>
      </c>
      <c r="RZ32" s="188">
        <v>0</v>
      </c>
      <c r="SA32" s="188">
        <v>3096373.48</v>
      </c>
      <c r="SB32" s="188">
        <v>0</v>
      </c>
      <c r="SC32" s="188">
        <v>0</v>
      </c>
      <c r="SD32" s="188">
        <v>0</v>
      </c>
      <c r="SE32" s="188">
        <v>0</v>
      </c>
      <c r="SF32" s="188">
        <v>0</v>
      </c>
      <c r="SG32" s="188">
        <v>0</v>
      </c>
      <c r="SH32" s="188">
        <v>0</v>
      </c>
      <c r="SI32" s="188">
        <v>0</v>
      </c>
      <c r="SJ32" s="188">
        <v>0</v>
      </c>
      <c r="SK32" s="188">
        <v>0</v>
      </c>
      <c r="SL32" s="188">
        <v>0</v>
      </c>
      <c r="SM32" s="188">
        <v>0</v>
      </c>
      <c r="SN32" s="188">
        <v>0</v>
      </c>
      <c r="SO32" s="188">
        <v>0</v>
      </c>
      <c r="SP32" s="188">
        <v>0</v>
      </c>
      <c r="SQ32" s="188">
        <v>0</v>
      </c>
      <c r="SR32" s="188">
        <v>0</v>
      </c>
      <c r="SS32" s="188">
        <v>0</v>
      </c>
      <c r="ST32" s="188">
        <v>0</v>
      </c>
      <c r="SU32" s="188">
        <v>1671232.25</v>
      </c>
      <c r="SV32" s="188">
        <v>0</v>
      </c>
      <c r="SW32" s="188">
        <v>0</v>
      </c>
      <c r="SX32" s="188">
        <v>0</v>
      </c>
      <c r="SY32" s="188">
        <v>0</v>
      </c>
      <c r="SZ32" s="188">
        <v>0</v>
      </c>
      <c r="TA32" s="188">
        <v>0</v>
      </c>
      <c r="TB32" s="188">
        <v>0</v>
      </c>
      <c r="TC32" s="188">
        <v>0</v>
      </c>
      <c r="TD32" s="188">
        <v>0</v>
      </c>
      <c r="TE32" s="188">
        <v>0</v>
      </c>
      <c r="TF32" s="188">
        <v>0</v>
      </c>
      <c r="TG32" s="188">
        <v>0</v>
      </c>
      <c r="TH32" s="188">
        <v>0</v>
      </c>
      <c r="TI32" s="188">
        <v>36396.67</v>
      </c>
      <c r="TJ32" s="188">
        <v>0</v>
      </c>
      <c r="TK32" s="188">
        <v>0</v>
      </c>
      <c r="TL32" s="188">
        <v>0</v>
      </c>
      <c r="TM32" s="188">
        <v>0</v>
      </c>
      <c r="TN32" s="188">
        <v>0</v>
      </c>
      <c r="TO32" s="188">
        <v>0</v>
      </c>
      <c r="TP32" s="188">
        <v>0</v>
      </c>
      <c r="TQ32" s="188">
        <v>0</v>
      </c>
      <c r="TR32" s="188">
        <v>0</v>
      </c>
      <c r="TS32" s="188">
        <v>0</v>
      </c>
      <c r="TT32" s="188">
        <v>0</v>
      </c>
      <c r="TU32" s="188">
        <v>0</v>
      </c>
      <c r="TV32" s="188">
        <v>0</v>
      </c>
      <c r="TW32" s="188">
        <v>0</v>
      </c>
      <c r="TX32" s="188">
        <v>0</v>
      </c>
      <c r="TY32" s="188">
        <v>0</v>
      </c>
      <c r="TZ32" s="188">
        <v>0</v>
      </c>
      <c r="UA32" s="188">
        <v>3351505.68</v>
      </c>
      <c r="UB32" s="188">
        <v>0</v>
      </c>
      <c r="UC32" s="188">
        <v>0</v>
      </c>
      <c r="UD32" s="188">
        <v>0</v>
      </c>
      <c r="UE32" s="188">
        <v>0</v>
      </c>
      <c r="UF32" s="188">
        <v>0</v>
      </c>
      <c r="UG32" s="188">
        <v>0</v>
      </c>
      <c r="UH32" s="188">
        <v>0</v>
      </c>
      <c r="UI32" s="188">
        <v>0</v>
      </c>
      <c r="UJ32" s="188">
        <v>3238313.9400000004</v>
      </c>
      <c r="UK32" s="188">
        <v>0</v>
      </c>
      <c r="UL32" s="188">
        <v>0</v>
      </c>
      <c r="UM32" s="188">
        <v>0</v>
      </c>
      <c r="UN32" s="188">
        <v>0</v>
      </c>
      <c r="UO32" s="188">
        <v>0</v>
      </c>
      <c r="UP32" s="188">
        <v>5777670.5700000003</v>
      </c>
      <c r="UQ32" s="188">
        <v>0</v>
      </c>
      <c r="UR32" s="188">
        <v>0</v>
      </c>
      <c r="US32" s="188">
        <v>26212.57</v>
      </c>
      <c r="UT32" s="188">
        <v>0</v>
      </c>
      <c r="UU32" s="188">
        <v>0</v>
      </c>
      <c r="UV32" s="188">
        <v>0</v>
      </c>
      <c r="UW32" s="188">
        <v>0</v>
      </c>
      <c r="UX32" s="188">
        <v>0</v>
      </c>
      <c r="UY32" s="188">
        <v>0</v>
      </c>
      <c r="UZ32" s="188">
        <v>0</v>
      </c>
      <c r="VA32" s="188">
        <v>0</v>
      </c>
      <c r="VB32" s="188">
        <v>0</v>
      </c>
      <c r="VC32" s="188">
        <v>0</v>
      </c>
      <c r="VD32" s="188">
        <v>0</v>
      </c>
      <c r="VE32" s="188">
        <v>0</v>
      </c>
      <c r="VF32" s="188">
        <v>0</v>
      </c>
      <c r="VG32" s="188">
        <v>0</v>
      </c>
      <c r="VH32" s="188">
        <v>0</v>
      </c>
      <c r="VI32" s="188">
        <v>0</v>
      </c>
      <c r="VJ32" s="188">
        <v>0</v>
      </c>
      <c r="VK32" s="188">
        <v>0</v>
      </c>
      <c r="VL32" s="188">
        <v>8703631.2899999991</v>
      </c>
      <c r="VM32" s="188">
        <v>0</v>
      </c>
      <c r="VN32" s="188">
        <v>0</v>
      </c>
      <c r="VO32" s="188">
        <v>0</v>
      </c>
      <c r="VP32" s="188">
        <v>0</v>
      </c>
      <c r="VQ32" s="188">
        <v>0</v>
      </c>
      <c r="VR32" s="188">
        <v>0</v>
      </c>
      <c r="VS32" s="188">
        <v>0</v>
      </c>
      <c r="VT32" s="188">
        <v>0</v>
      </c>
      <c r="VU32" s="188">
        <v>0</v>
      </c>
      <c r="VV32" s="188">
        <v>0</v>
      </c>
      <c r="VW32" s="188">
        <v>0</v>
      </c>
      <c r="VX32" s="188">
        <v>0</v>
      </c>
      <c r="VY32" s="188">
        <v>0</v>
      </c>
      <c r="VZ32" s="188">
        <v>0</v>
      </c>
      <c r="WA32" s="188">
        <v>20496258.719999999</v>
      </c>
      <c r="WB32" s="188">
        <v>0</v>
      </c>
      <c r="WC32" s="188">
        <v>0</v>
      </c>
      <c r="WD32" s="188">
        <v>0</v>
      </c>
      <c r="WE32" s="188">
        <v>0</v>
      </c>
      <c r="WF32" s="188">
        <v>0</v>
      </c>
      <c r="WG32" s="188">
        <v>0</v>
      </c>
      <c r="WH32" s="188">
        <v>0</v>
      </c>
      <c r="WI32" s="188">
        <v>0</v>
      </c>
      <c r="WJ32" s="188">
        <v>0</v>
      </c>
      <c r="WK32" s="188">
        <v>0</v>
      </c>
      <c r="WL32" s="188">
        <v>0</v>
      </c>
      <c r="WM32" s="188">
        <v>0</v>
      </c>
      <c r="WN32" s="188">
        <v>0</v>
      </c>
      <c r="WO32" s="188">
        <v>0</v>
      </c>
      <c r="WP32" s="188">
        <v>0</v>
      </c>
      <c r="WQ32" s="188">
        <v>353640</v>
      </c>
      <c r="WR32" s="188">
        <v>0</v>
      </c>
      <c r="WS32" s="188">
        <v>0</v>
      </c>
      <c r="WT32" s="188">
        <v>0</v>
      </c>
      <c r="WU32" s="188">
        <v>0</v>
      </c>
      <c r="WV32" s="188">
        <v>0</v>
      </c>
      <c r="WW32" s="188">
        <v>0</v>
      </c>
      <c r="WX32" s="188">
        <v>0</v>
      </c>
      <c r="WY32" s="188">
        <v>0</v>
      </c>
      <c r="WZ32" s="188">
        <v>0</v>
      </c>
      <c r="XA32" s="188">
        <v>0</v>
      </c>
      <c r="XB32" s="188">
        <v>0</v>
      </c>
      <c r="XC32" s="188">
        <v>0</v>
      </c>
      <c r="XD32" s="188">
        <v>0</v>
      </c>
      <c r="XE32" s="188">
        <v>0</v>
      </c>
      <c r="XF32" s="188">
        <v>0</v>
      </c>
      <c r="XG32" s="188">
        <v>0</v>
      </c>
      <c r="XH32" s="188">
        <v>14578028.82</v>
      </c>
      <c r="XI32" s="188">
        <v>0</v>
      </c>
      <c r="XJ32" s="188">
        <v>0</v>
      </c>
      <c r="XK32" s="188">
        <v>50987</v>
      </c>
      <c r="XL32" s="188">
        <v>0</v>
      </c>
      <c r="XM32" s="188">
        <v>0</v>
      </c>
      <c r="XN32" s="188">
        <v>0</v>
      </c>
      <c r="XO32" s="188">
        <v>0</v>
      </c>
      <c r="XP32" s="188">
        <v>0</v>
      </c>
      <c r="XQ32" s="188">
        <v>0</v>
      </c>
      <c r="XR32" s="188">
        <v>0</v>
      </c>
      <c r="XS32" s="188">
        <v>0</v>
      </c>
      <c r="XT32" s="188">
        <v>0</v>
      </c>
      <c r="XU32" s="188">
        <v>0</v>
      </c>
      <c r="XV32" s="188">
        <v>0</v>
      </c>
      <c r="XW32" s="188">
        <v>0</v>
      </c>
      <c r="XX32" s="188">
        <v>0</v>
      </c>
      <c r="XY32" s="188">
        <v>0</v>
      </c>
      <c r="XZ32" s="188">
        <v>0</v>
      </c>
      <c r="YA32" s="188">
        <v>0</v>
      </c>
      <c r="YB32" s="188">
        <v>0</v>
      </c>
      <c r="YC32" s="188">
        <v>0</v>
      </c>
      <c r="YD32" s="188">
        <v>0</v>
      </c>
      <c r="YE32" s="188">
        <v>0</v>
      </c>
      <c r="YF32" s="188">
        <v>0</v>
      </c>
      <c r="YG32" s="188">
        <v>0</v>
      </c>
      <c r="YH32" s="188">
        <v>0</v>
      </c>
      <c r="YI32" s="188">
        <v>5940070.5999999996</v>
      </c>
      <c r="YJ32" s="188">
        <v>0</v>
      </c>
      <c r="YK32" s="188">
        <v>0</v>
      </c>
      <c r="YL32" s="188">
        <v>0</v>
      </c>
      <c r="YM32" s="188">
        <v>0</v>
      </c>
      <c r="YN32" s="188">
        <v>0</v>
      </c>
      <c r="YO32" s="188">
        <v>0</v>
      </c>
      <c r="YP32" s="188">
        <v>0</v>
      </c>
      <c r="YQ32" s="188">
        <v>0</v>
      </c>
      <c r="YR32" s="188">
        <v>0</v>
      </c>
      <c r="YS32" s="188">
        <v>0</v>
      </c>
      <c r="YT32" s="188">
        <v>0</v>
      </c>
      <c r="YU32" s="188">
        <v>0</v>
      </c>
      <c r="YV32" s="188">
        <v>126614561.67999999</v>
      </c>
      <c r="YW32" s="188">
        <v>0</v>
      </c>
      <c r="YX32" s="188">
        <v>0</v>
      </c>
      <c r="YY32" s="188">
        <v>0</v>
      </c>
      <c r="YZ32" s="188">
        <v>0</v>
      </c>
      <c r="ZA32" s="188">
        <v>0</v>
      </c>
      <c r="ZB32" s="188">
        <v>0</v>
      </c>
      <c r="ZC32" s="188">
        <v>692513.41</v>
      </c>
      <c r="ZD32" s="188">
        <v>0</v>
      </c>
      <c r="ZE32" s="188">
        <v>0</v>
      </c>
      <c r="ZF32" s="188">
        <v>0</v>
      </c>
      <c r="ZG32" s="188">
        <v>0</v>
      </c>
      <c r="ZH32" s="188">
        <v>0</v>
      </c>
      <c r="ZI32" s="188">
        <v>0</v>
      </c>
      <c r="ZJ32" s="188">
        <v>0</v>
      </c>
      <c r="ZK32" s="188">
        <v>0</v>
      </c>
      <c r="ZL32" s="188">
        <v>10662514.270000001</v>
      </c>
      <c r="ZM32" s="188">
        <v>0</v>
      </c>
      <c r="ZN32" s="188">
        <v>0</v>
      </c>
      <c r="ZO32" s="188">
        <v>0</v>
      </c>
      <c r="ZP32" s="188">
        <v>0</v>
      </c>
      <c r="ZQ32" s="188">
        <v>0</v>
      </c>
      <c r="ZR32" s="188">
        <v>0</v>
      </c>
      <c r="ZS32" s="188">
        <v>0</v>
      </c>
      <c r="ZT32" s="188">
        <v>0</v>
      </c>
      <c r="ZU32" s="188">
        <v>0</v>
      </c>
      <c r="ZV32" s="188">
        <v>0</v>
      </c>
      <c r="ZW32" s="188">
        <v>0</v>
      </c>
      <c r="ZX32" s="188">
        <v>0</v>
      </c>
      <c r="ZY32" s="188">
        <v>0</v>
      </c>
      <c r="ZZ32" s="188">
        <v>0</v>
      </c>
      <c r="AAA32" s="188">
        <v>0</v>
      </c>
      <c r="AAB32" s="188">
        <v>0</v>
      </c>
      <c r="AAC32" s="188">
        <v>0</v>
      </c>
      <c r="AAD32" s="188">
        <v>0</v>
      </c>
      <c r="AAE32" s="188">
        <v>0</v>
      </c>
      <c r="AAF32" s="188">
        <v>0</v>
      </c>
      <c r="AAG32" s="188">
        <v>0</v>
      </c>
      <c r="AAH32" s="188">
        <v>11398.66</v>
      </c>
      <c r="AAI32" s="188">
        <v>0</v>
      </c>
      <c r="AAJ32" s="188">
        <v>0</v>
      </c>
      <c r="AAK32" s="188">
        <v>0</v>
      </c>
      <c r="AAL32" s="188">
        <v>0</v>
      </c>
      <c r="AAM32" s="188">
        <v>0</v>
      </c>
      <c r="AAN32" s="188">
        <v>0</v>
      </c>
      <c r="AAO32" s="188">
        <v>21595427.989999998</v>
      </c>
      <c r="AAP32" s="188">
        <v>0</v>
      </c>
      <c r="AAQ32" s="188">
        <v>0</v>
      </c>
      <c r="AAR32" s="188">
        <v>0</v>
      </c>
      <c r="AAS32" s="188">
        <v>0</v>
      </c>
      <c r="AAT32" s="188">
        <v>0</v>
      </c>
      <c r="AAU32" s="188">
        <v>0</v>
      </c>
      <c r="AAV32" s="188">
        <v>0</v>
      </c>
      <c r="AAW32" s="188">
        <v>0</v>
      </c>
      <c r="AAX32" s="188">
        <v>0</v>
      </c>
      <c r="AAY32" s="188">
        <v>0</v>
      </c>
      <c r="AAZ32" s="188">
        <v>0</v>
      </c>
      <c r="ABA32" s="188">
        <v>0</v>
      </c>
      <c r="ABB32" s="188">
        <v>0</v>
      </c>
      <c r="ABC32" s="188">
        <v>0</v>
      </c>
      <c r="ABD32" s="188">
        <v>0</v>
      </c>
      <c r="ABE32" s="188">
        <v>0</v>
      </c>
      <c r="ABF32" s="188">
        <v>0</v>
      </c>
      <c r="ABG32" s="188">
        <v>0</v>
      </c>
      <c r="ABH32" s="188">
        <v>0</v>
      </c>
      <c r="ABI32" s="188">
        <v>0</v>
      </c>
      <c r="ABJ32" s="188">
        <v>0</v>
      </c>
      <c r="ABK32" s="188">
        <v>0</v>
      </c>
      <c r="ABL32" s="188">
        <v>0</v>
      </c>
      <c r="ABM32" s="188">
        <v>0</v>
      </c>
      <c r="ABN32" s="188">
        <v>0</v>
      </c>
      <c r="ABO32" s="188">
        <v>519856.93</v>
      </c>
      <c r="ABP32" s="188">
        <v>0</v>
      </c>
      <c r="ABQ32" s="188">
        <v>0</v>
      </c>
      <c r="ABR32" s="188">
        <v>0</v>
      </c>
      <c r="ABS32" s="188">
        <v>0</v>
      </c>
      <c r="ABT32" s="188">
        <v>0</v>
      </c>
      <c r="ABU32" s="188">
        <v>0</v>
      </c>
      <c r="ABV32" s="188">
        <v>0</v>
      </c>
      <c r="ABW32" s="188">
        <v>0</v>
      </c>
      <c r="ABX32" s="188">
        <v>40920.269999999997</v>
      </c>
      <c r="ABY32" s="188">
        <v>0</v>
      </c>
      <c r="ABZ32" s="188">
        <v>0</v>
      </c>
      <c r="ACA32" s="188">
        <v>0</v>
      </c>
      <c r="ACB32" s="188">
        <v>0</v>
      </c>
      <c r="ACC32" s="188">
        <v>0</v>
      </c>
      <c r="ACD32" s="188">
        <v>0</v>
      </c>
      <c r="ACE32" s="188">
        <v>0</v>
      </c>
      <c r="ACF32" s="188">
        <v>0</v>
      </c>
      <c r="ACG32" s="188">
        <v>0</v>
      </c>
      <c r="ACH32" s="188">
        <v>0</v>
      </c>
      <c r="ACI32" s="188">
        <v>12834000</v>
      </c>
      <c r="ACJ32" s="188">
        <v>0</v>
      </c>
      <c r="ACK32" s="188">
        <v>0</v>
      </c>
      <c r="ACL32" s="188">
        <v>0</v>
      </c>
      <c r="ACM32" s="188">
        <v>0</v>
      </c>
      <c r="ACN32" s="188">
        <v>0</v>
      </c>
      <c r="ACO32" s="188">
        <v>0</v>
      </c>
      <c r="ACP32" s="188">
        <v>0</v>
      </c>
      <c r="ACQ32" s="188">
        <v>0</v>
      </c>
      <c r="ACR32" s="188">
        <v>0</v>
      </c>
      <c r="ACS32" s="188">
        <v>0</v>
      </c>
      <c r="ACT32" s="188">
        <v>0</v>
      </c>
      <c r="ACU32" s="188">
        <v>0</v>
      </c>
      <c r="ACV32" s="188">
        <v>0</v>
      </c>
      <c r="ACW32" s="188">
        <v>0</v>
      </c>
      <c r="ACX32" s="188">
        <v>0</v>
      </c>
      <c r="ACY32" s="188">
        <v>0</v>
      </c>
      <c r="ACZ32" s="188">
        <v>0</v>
      </c>
      <c r="ADA32" s="188">
        <v>0</v>
      </c>
      <c r="ADB32" s="188">
        <v>0</v>
      </c>
      <c r="ADC32" s="188">
        <v>0</v>
      </c>
      <c r="ADD32" s="188">
        <v>0</v>
      </c>
      <c r="ADE32" s="188">
        <v>0</v>
      </c>
      <c r="ADF32" s="188">
        <v>4745783.3499999996</v>
      </c>
      <c r="ADG32" s="188">
        <v>55981294.589999996</v>
      </c>
      <c r="ADH32" s="188">
        <v>0</v>
      </c>
      <c r="ADI32" s="188">
        <v>0</v>
      </c>
      <c r="ADJ32" s="188">
        <v>0</v>
      </c>
      <c r="ADK32" s="188">
        <v>0</v>
      </c>
      <c r="ADL32" s="188">
        <v>0</v>
      </c>
      <c r="ADM32" s="188">
        <v>0</v>
      </c>
      <c r="ADN32" s="188">
        <v>0</v>
      </c>
      <c r="ADO32" s="188">
        <v>49160323.119999997</v>
      </c>
      <c r="ADP32" s="188">
        <v>0</v>
      </c>
      <c r="ADQ32" s="188">
        <v>0</v>
      </c>
      <c r="ADR32" s="188">
        <v>0</v>
      </c>
      <c r="ADS32" s="188">
        <v>38700707.399999999</v>
      </c>
      <c r="ADT32" s="188">
        <v>0</v>
      </c>
      <c r="ADU32" s="188">
        <v>0</v>
      </c>
      <c r="ADV32" s="188">
        <v>0</v>
      </c>
      <c r="ADW32" s="188">
        <v>0</v>
      </c>
      <c r="ADX32" s="188">
        <v>0</v>
      </c>
      <c r="ADY32" s="188">
        <v>2163005.54</v>
      </c>
      <c r="ADZ32" s="188">
        <v>0</v>
      </c>
      <c r="AEA32" s="188">
        <v>0</v>
      </c>
      <c r="AEB32" s="188">
        <v>0</v>
      </c>
      <c r="AEC32" s="188">
        <v>0</v>
      </c>
      <c r="AED32" s="188">
        <v>0</v>
      </c>
      <c r="AEE32" s="188">
        <v>0</v>
      </c>
      <c r="AEF32" s="188">
        <v>0</v>
      </c>
      <c r="AEG32" s="188">
        <v>0</v>
      </c>
      <c r="AEH32" s="188">
        <v>0</v>
      </c>
      <c r="AEI32" s="188">
        <v>0</v>
      </c>
      <c r="AEJ32" s="188">
        <v>0</v>
      </c>
      <c r="AEK32" s="188">
        <v>0</v>
      </c>
      <c r="AEL32" s="188">
        <v>0</v>
      </c>
      <c r="AEM32" s="188">
        <v>0</v>
      </c>
      <c r="AEN32" s="188">
        <v>0</v>
      </c>
      <c r="AEO32" s="188">
        <v>0</v>
      </c>
      <c r="AEP32" s="188">
        <v>0</v>
      </c>
      <c r="AEQ32" s="188">
        <v>0</v>
      </c>
      <c r="AER32" s="188">
        <v>0</v>
      </c>
      <c r="AES32" s="188">
        <v>286292905.25999999</v>
      </c>
      <c r="AET32" s="188">
        <v>0</v>
      </c>
      <c r="AEU32" s="188">
        <v>0</v>
      </c>
      <c r="AEV32" s="188">
        <v>0</v>
      </c>
      <c r="AEW32" s="188">
        <v>0</v>
      </c>
      <c r="AEX32" s="188">
        <v>0</v>
      </c>
      <c r="AEY32" s="188">
        <v>0</v>
      </c>
      <c r="AEZ32" s="188">
        <v>0</v>
      </c>
      <c r="AFA32" s="188">
        <v>0</v>
      </c>
      <c r="AFB32" s="188">
        <v>0</v>
      </c>
      <c r="AFC32" s="188">
        <v>936053.12</v>
      </c>
      <c r="AFD32" s="188">
        <v>1783201.9700000002</v>
      </c>
      <c r="AFE32" s="188">
        <v>0</v>
      </c>
      <c r="AFF32" s="188">
        <v>0</v>
      </c>
      <c r="AFG32" s="188">
        <v>0</v>
      </c>
      <c r="AFH32" s="188">
        <v>0</v>
      </c>
      <c r="AFI32" s="188">
        <v>0</v>
      </c>
      <c r="AFJ32" s="188">
        <v>0</v>
      </c>
      <c r="AFK32" s="188">
        <v>0</v>
      </c>
      <c r="AFL32" s="188">
        <v>0</v>
      </c>
      <c r="AFM32" s="188">
        <v>0</v>
      </c>
      <c r="AFN32" s="188">
        <v>0</v>
      </c>
      <c r="AFO32" s="188">
        <v>0</v>
      </c>
      <c r="AFP32" s="188">
        <v>96387</v>
      </c>
      <c r="AFQ32" s="188">
        <v>0</v>
      </c>
      <c r="AFR32" s="188">
        <v>0</v>
      </c>
      <c r="AFS32" s="188">
        <v>0</v>
      </c>
      <c r="AFT32" s="188">
        <v>0</v>
      </c>
      <c r="AFU32" s="188">
        <v>0</v>
      </c>
      <c r="AFV32" s="188">
        <v>0</v>
      </c>
      <c r="AFW32" s="188">
        <v>0</v>
      </c>
      <c r="AFX32" s="188">
        <v>0</v>
      </c>
      <c r="AFY32" s="188">
        <v>0</v>
      </c>
      <c r="AFZ32" s="188">
        <v>0</v>
      </c>
      <c r="AGA32" s="188">
        <v>0</v>
      </c>
      <c r="AGB32" s="188">
        <v>76165515.25</v>
      </c>
      <c r="AGC32" s="188">
        <v>0</v>
      </c>
      <c r="AGD32" s="188">
        <v>0</v>
      </c>
      <c r="AGE32" s="188">
        <v>0</v>
      </c>
      <c r="AGF32" s="188">
        <v>0</v>
      </c>
      <c r="AGG32" s="188">
        <v>0</v>
      </c>
      <c r="AGH32" s="188">
        <v>0</v>
      </c>
      <c r="AGI32" s="188">
        <v>0</v>
      </c>
      <c r="AGJ32" s="188">
        <v>0</v>
      </c>
      <c r="AGK32" s="188">
        <v>0</v>
      </c>
      <c r="AGL32" s="188">
        <v>0</v>
      </c>
      <c r="AGM32" s="188">
        <v>11965878.85</v>
      </c>
      <c r="AGN32" s="188">
        <v>38747</v>
      </c>
      <c r="AGO32" s="188">
        <v>0</v>
      </c>
      <c r="AGP32" s="188">
        <v>0</v>
      </c>
      <c r="AGQ32" s="188">
        <v>0</v>
      </c>
      <c r="AGR32" s="188">
        <v>0</v>
      </c>
      <c r="AGS32" s="188">
        <v>0</v>
      </c>
      <c r="AGT32" s="188">
        <v>0</v>
      </c>
      <c r="AGU32" s="188">
        <v>17199000</v>
      </c>
      <c r="AGV32" s="188">
        <v>10731000</v>
      </c>
      <c r="AGW32" s="188">
        <v>0</v>
      </c>
      <c r="AGX32" s="188">
        <v>0</v>
      </c>
      <c r="AGY32" s="188">
        <v>0</v>
      </c>
      <c r="AGZ32" s="188">
        <v>0</v>
      </c>
      <c r="AHA32" s="188">
        <v>0</v>
      </c>
      <c r="AHB32" s="188">
        <v>0</v>
      </c>
      <c r="AHC32" s="188">
        <v>0</v>
      </c>
      <c r="AHD32" s="188">
        <v>0</v>
      </c>
      <c r="AHE32" s="188">
        <v>0</v>
      </c>
      <c r="AHF32" s="188">
        <v>0</v>
      </c>
      <c r="AHG32" s="188">
        <v>0</v>
      </c>
      <c r="AHH32" s="188">
        <v>0</v>
      </c>
      <c r="AHI32" s="188">
        <v>0</v>
      </c>
      <c r="AHJ32" s="188">
        <v>0</v>
      </c>
      <c r="AHK32" s="188">
        <v>0</v>
      </c>
      <c r="AHL32" s="188">
        <v>958497.88</v>
      </c>
      <c r="AHM32" s="188">
        <v>0</v>
      </c>
      <c r="AHN32" s="188">
        <v>0</v>
      </c>
      <c r="AHO32" s="188">
        <v>0</v>
      </c>
      <c r="AHP32" s="188">
        <v>0</v>
      </c>
      <c r="AHQ32" s="222">
        <v>0</v>
      </c>
      <c r="AHR32" s="262">
        <v>0</v>
      </c>
      <c r="AHS32" s="222">
        <v>12686814554.460003</v>
      </c>
      <c r="AHT32" s="184" t="b">
        <f t="shared" si="0"/>
        <v>1</v>
      </c>
      <c r="AHU32" s="184" t="s">
        <v>1157</v>
      </c>
    </row>
    <row r="33" spans="1:904" s="190" customFormat="1" ht="24">
      <c r="A33" s="189"/>
      <c r="B33" s="189"/>
      <c r="C33" s="190" t="s">
        <v>653</v>
      </c>
      <c r="D33" s="266">
        <f>SUM(D18:D32)</f>
        <v>4770385193.0200005</v>
      </c>
      <c r="E33" s="266">
        <f t="shared" ref="E33:BP33" si="17">SUM(E18:E32)</f>
        <v>150533356.42000002</v>
      </c>
      <c r="F33" s="266">
        <f t="shared" si="17"/>
        <v>224503455.40000001</v>
      </c>
      <c r="G33" s="266">
        <f t="shared" si="17"/>
        <v>74826540.090000004</v>
      </c>
      <c r="H33" s="266">
        <f t="shared" si="17"/>
        <v>311825700.76999998</v>
      </c>
      <c r="I33" s="266">
        <f t="shared" si="17"/>
        <v>110220482.50999998</v>
      </c>
      <c r="J33" s="266">
        <f t="shared" si="17"/>
        <v>256421883.89000005</v>
      </c>
      <c r="K33" s="266">
        <f t="shared" si="17"/>
        <v>145056391.41999999</v>
      </c>
      <c r="L33" s="266">
        <f t="shared" si="17"/>
        <v>149603880.97000003</v>
      </c>
      <c r="M33" s="266">
        <f t="shared" si="17"/>
        <v>114091355.26999998</v>
      </c>
      <c r="N33" s="266">
        <f t="shared" si="17"/>
        <v>66787407.560000002</v>
      </c>
      <c r="O33" s="266">
        <f t="shared" si="17"/>
        <v>87693484.5</v>
      </c>
      <c r="P33" s="266">
        <f t="shared" si="17"/>
        <v>107953385.79999998</v>
      </c>
      <c r="Q33" s="266">
        <f t="shared" si="17"/>
        <v>80473786.370000005</v>
      </c>
      <c r="R33" s="266">
        <f t="shared" si="17"/>
        <v>74147301.49000001</v>
      </c>
      <c r="S33" s="266">
        <f t="shared" si="17"/>
        <v>174284630.05000001</v>
      </c>
      <c r="T33" s="266">
        <f t="shared" si="17"/>
        <v>179248389.86999997</v>
      </c>
      <c r="U33" s="266">
        <f t="shared" si="17"/>
        <v>38465176.75</v>
      </c>
      <c r="V33" s="266">
        <f t="shared" si="17"/>
        <v>3742310473.9200001</v>
      </c>
      <c r="W33" s="266">
        <f t="shared" si="17"/>
        <v>399180374.80999994</v>
      </c>
      <c r="X33" s="266">
        <f t="shared" si="17"/>
        <v>97559809.87000002</v>
      </c>
      <c r="Y33" s="266">
        <f t="shared" si="17"/>
        <v>170079273.46000004</v>
      </c>
      <c r="Z33" s="266">
        <f t="shared" si="17"/>
        <v>125290825.92000002</v>
      </c>
      <c r="AA33" s="266">
        <f t="shared" si="17"/>
        <v>133895697.28999999</v>
      </c>
      <c r="AB33" s="266">
        <f t="shared" si="17"/>
        <v>55213135.120000005</v>
      </c>
      <c r="AC33" s="266">
        <f t="shared" si="17"/>
        <v>431845582.80000007</v>
      </c>
      <c r="AD33" s="266">
        <f t="shared" si="17"/>
        <v>174355736.38</v>
      </c>
      <c r="AE33" s="266">
        <f t="shared" si="17"/>
        <v>89095115.990000024</v>
      </c>
      <c r="AF33" s="266">
        <f t="shared" si="17"/>
        <v>332596319.50999999</v>
      </c>
      <c r="AG33" s="266">
        <f t="shared" si="17"/>
        <v>114282652.79999998</v>
      </c>
      <c r="AH33" s="266">
        <f t="shared" si="17"/>
        <v>383725139.86000001</v>
      </c>
      <c r="AI33" s="266">
        <f t="shared" si="17"/>
        <v>169261759.22</v>
      </c>
      <c r="AJ33" s="266">
        <f t="shared" si="17"/>
        <v>105629503.50000001</v>
      </c>
      <c r="AK33" s="266">
        <f t="shared" si="17"/>
        <v>61261427.82</v>
      </c>
      <c r="AL33" s="266">
        <f t="shared" si="17"/>
        <v>123180852.52</v>
      </c>
      <c r="AM33" s="266">
        <f t="shared" si="17"/>
        <v>116779477.58999999</v>
      </c>
      <c r="AN33" s="266">
        <f t="shared" si="17"/>
        <v>69721413.180000007</v>
      </c>
      <c r="AO33" s="266">
        <f t="shared" si="17"/>
        <v>86817810.980000019</v>
      </c>
      <c r="AP33" s="266">
        <f t="shared" si="17"/>
        <v>86525752.75</v>
      </c>
      <c r="AQ33" s="266">
        <f t="shared" si="17"/>
        <v>66481160.100000001</v>
      </c>
      <c r="AR33" s="266">
        <f t="shared" si="17"/>
        <v>62866436.670000002</v>
      </c>
      <c r="AS33" s="266">
        <f t="shared" si="17"/>
        <v>46240924.329999998</v>
      </c>
      <c r="AT33" s="266">
        <f t="shared" si="17"/>
        <v>969155345.46999991</v>
      </c>
      <c r="AU33" s="266">
        <f t="shared" si="17"/>
        <v>43629310.300000012</v>
      </c>
      <c r="AV33" s="266">
        <f t="shared" si="17"/>
        <v>40250597.729999997</v>
      </c>
      <c r="AW33" s="266">
        <f t="shared" si="17"/>
        <v>57431775.279999994</v>
      </c>
      <c r="AX33" s="266">
        <f t="shared" si="17"/>
        <v>102200071.22000001</v>
      </c>
      <c r="AY33" s="266">
        <f t="shared" si="17"/>
        <v>154298787.32999998</v>
      </c>
      <c r="AZ33" s="266">
        <f t="shared" si="17"/>
        <v>52339626.880000003</v>
      </c>
      <c r="BA33" s="266">
        <f t="shared" si="17"/>
        <v>63434062.899999999</v>
      </c>
      <c r="BB33" s="266">
        <f t="shared" si="17"/>
        <v>47871277.880000003</v>
      </c>
      <c r="BC33" s="266">
        <f t="shared" si="17"/>
        <v>47213436.770000003</v>
      </c>
      <c r="BD33" s="266">
        <f t="shared" si="17"/>
        <v>32449288.689999998</v>
      </c>
      <c r="BE33" s="266">
        <f t="shared" si="17"/>
        <v>36480322.29999999</v>
      </c>
      <c r="BF33" s="266">
        <f t="shared" si="17"/>
        <v>252575765.50999999</v>
      </c>
      <c r="BG33" s="266">
        <f t="shared" si="17"/>
        <v>33931189.950000003</v>
      </c>
      <c r="BH33" s="266">
        <f t="shared" si="17"/>
        <v>35345696.019999996</v>
      </c>
      <c r="BI33" s="266">
        <f t="shared" si="17"/>
        <v>881367396.57999992</v>
      </c>
      <c r="BJ33" s="266">
        <f t="shared" si="17"/>
        <v>699716585.5</v>
      </c>
      <c r="BK33" s="266">
        <f t="shared" si="17"/>
        <v>102090985.86000001</v>
      </c>
      <c r="BL33" s="266">
        <f t="shared" si="17"/>
        <v>62914856.910000004</v>
      </c>
      <c r="BM33" s="266">
        <f t="shared" si="17"/>
        <v>127080227.08000001</v>
      </c>
      <c r="BN33" s="266">
        <f t="shared" si="17"/>
        <v>108153460.73999998</v>
      </c>
      <c r="BO33" s="266">
        <f t="shared" si="17"/>
        <v>81691610.640000015</v>
      </c>
      <c r="BP33" s="266">
        <f t="shared" si="17"/>
        <v>25530550.579999998</v>
      </c>
      <c r="BQ33" s="266">
        <f t="shared" ref="BQ33:EB33" si="18">SUM(BQ18:BQ32)</f>
        <v>18522441.379999999</v>
      </c>
      <c r="BR33" s="266">
        <f t="shared" si="18"/>
        <v>1913339464.3499999</v>
      </c>
      <c r="BS33" s="266">
        <f t="shared" si="18"/>
        <v>115834573.24999999</v>
      </c>
      <c r="BT33" s="266">
        <f t="shared" si="18"/>
        <v>99381541.689999998</v>
      </c>
      <c r="BU33" s="266">
        <f t="shared" si="18"/>
        <v>130438557.35000001</v>
      </c>
      <c r="BV33" s="266">
        <f t="shared" si="18"/>
        <v>101595690.34</v>
      </c>
      <c r="BW33" s="266">
        <f t="shared" si="18"/>
        <v>84075195.289999977</v>
      </c>
      <c r="BX33" s="266">
        <f t="shared" si="18"/>
        <v>59751040.100000001</v>
      </c>
      <c r="BY33" s="266">
        <f t="shared" si="18"/>
        <v>106756115.74999999</v>
      </c>
      <c r="BZ33" s="266">
        <f t="shared" si="18"/>
        <v>355960183.37999994</v>
      </c>
      <c r="CA33" s="266">
        <f t="shared" si="18"/>
        <v>72176342.100000009</v>
      </c>
      <c r="CB33" s="266">
        <f t="shared" si="18"/>
        <v>115130013.84</v>
      </c>
      <c r="CC33" s="266">
        <f t="shared" si="18"/>
        <v>200037862.24999997</v>
      </c>
      <c r="CD33" s="266">
        <f t="shared" si="18"/>
        <v>64518762.940000005</v>
      </c>
      <c r="CE33" s="266">
        <f t="shared" si="18"/>
        <v>70810961.829999998</v>
      </c>
      <c r="CF33" s="266">
        <f t="shared" si="18"/>
        <v>63151587.24000001</v>
      </c>
      <c r="CG33" s="266">
        <f t="shared" si="18"/>
        <v>3205370806.6699996</v>
      </c>
      <c r="CH33" s="266">
        <f t="shared" si="18"/>
        <v>97813453.429999977</v>
      </c>
      <c r="CI33" s="266">
        <f t="shared" si="18"/>
        <v>249620822.47</v>
      </c>
      <c r="CJ33" s="266">
        <f t="shared" si="18"/>
        <v>75990116.069999993</v>
      </c>
      <c r="CK33" s="266">
        <f t="shared" si="18"/>
        <v>94256946.920000002</v>
      </c>
      <c r="CL33" s="266">
        <f t="shared" si="18"/>
        <v>93055329.180000007</v>
      </c>
      <c r="CM33" s="266">
        <f t="shared" si="18"/>
        <v>87436562.469999999</v>
      </c>
      <c r="CN33" s="266">
        <f t="shared" si="18"/>
        <v>160674671.28999999</v>
      </c>
      <c r="CO33" s="266">
        <f t="shared" si="18"/>
        <v>44988776.659999996</v>
      </c>
      <c r="CP33" s="266">
        <f t="shared" si="18"/>
        <v>101940964.97999999</v>
      </c>
      <c r="CQ33" s="266">
        <f t="shared" si="18"/>
        <v>70091415.420000017</v>
      </c>
      <c r="CR33" s="266">
        <f t="shared" si="18"/>
        <v>104739175.69999999</v>
      </c>
      <c r="CS33" s="266">
        <f t="shared" si="18"/>
        <v>70757956.530000001</v>
      </c>
      <c r="CT33" s="266">
        <f t="shared" si="18"/>
        <v>846352263.60000014</v>
      </c>
      <c r="CU33" s="266">
        <f t="shared" si="18"/>
        <v>75382825.24000001</v>
      </c>
      <c r="CV33" s="266">
        <f t="shared" si="18"/>
        <v>89231697.299999997</v>
      </c>
      <c r="CW33" s="266">
        <f t="shared" si="18"/>
        <v>156324403.22000003</v>
      </c>
      <c r="CX33" s="266">
        <f t="shared" si="18"/>
        <v>61945418.119999997</v>
      </c>
      <c r="CY33" s="266">
        <f t="shared" si="18"/>
        <v>146019207.47</v>
      </c>
      <c r="CZ33" s="266">
        <f t="shared" si="18"/>
        <v>64687391.620000012</v>
      </c>
      <c r="DA33" s="266">
        <f t="shared" si="18"/>
        <v>46091934.250000007</v>
      </c>
      <c r="DB33" s="266">
        <f t="shared" si="18"/>
        <v>653549674.60000002</v>
      </c>
      <c r="DC33" s="266">
        <f t="shared" si="18"/>
        <v>818622559.75</v>
      </c>
      <c r="DD33" s="266">
        <f t="shared" si="18"/>
        <v>101301013.02</v>
      </c>
      <c r="DE33" s="266">
        <f t="shared" si="18"/>
        <v>76353950.469999999</v>
      </c>
      <c r="DF33" s="266">
        <f t="shared" si="18"/>
        <v>188183253.93000001</v>
      </c>
      <c r="DG33" s="266">
        <f t="shared" si="18"/>
        <v>155413486.68000004</v>
      </c>
      <c r="DH33" s="266">
        <f t="shared" si="18"/>
        <v>144072575.16</v>
      </c>
      <c r="DI33" s="266">
        <f t="shared" si="18"/>
        <v>188703804.16</v>
      </c>
      <c r="DJ33" s="266">
        <f t="shared" si="18"/>
        <v>58326897.680000007</v>
      </c>
      <c r="DK33" s="266">
        <f t="shared" si="18"/>
        <v>3069885810.3400002</v>
      </c>
      <c r="DL33" s="266">
        <f t="shared" si="18"/>
        <v>94242287.409999996</v>
      </c>
      <c r="DM33" s="266">
        <f t="shared" si="18"/>
        <v>168098064.46000001</v>
      </c>
      <c r="DN33" s="266">
        <f t="shared" si="18"/>
        <v>120854039.63</v>
      </c>
      <c r="DO33" s="266">
        <f t="shared" si="18"/>
        <v>150301768.23999998</v>
      </c>
      <c r="DP33" s="266">
        <f t="shared" si="18"/>
        <v>108137781.35999998</v>
      </c>
      <c r="DQ33" s="266">
        <f t="shared" si="18"/>
        <v>234226000.92000002</v>
      </c>
      <c r="DR33" s="266">
        <f t="shared" si="18"/>
        <v>110579751.03999999</v>
      </c>
      <c r="DS33" s="266">
        <f t="shared" si="18"/>
        <v>208541642.70000005</v>
      </c>
      <c r="DT33" s="266">
        <f t="shared" si="18"/>
        <v>925193608.83999991</v>
      </c>
      <c r="DU33" s="266">
        <f t="shared" si="18"/>
        <v>120649177.7</v>
      </c>
      <c r="DV33" s="266">
        <f t="shared" si="18"/>
        <v>298468876.66999996</v>
      </c>
      <c r="DW33" s="266">
        <f t="shared" si="18"/>
        <v>336432474.36000007</v>
      </c>
      <c r="DX33" s="266">
        <f t="shared" si="18"/>
        <v>113049372.53000002</v>
      </c>
      <c r="DY33" s="266">
        <f t="shared" si="18"/>
        <v>173668169.36999997</v>
      </c>
      <c r="DZ33" s="266">
        <f t="shared" si="18"/>
        <v>129860473.76000001</v>
      </c>
      <c r="EA33" s="266">
        <f t="shared" si="18"/>
        <v>46556464.549999997</v>
      </c>
      <c r="EB33" s="266">
        <f t="shared" si="18"/>
        <v>84774069.650000006</v>
      </c>
      <c r="EC33" s="266">
        <f t="shared" ref="EC33:GN33" si="19">SUM(EC18:EC32)</f>
        <v>87672572.280000016</v>
      </c>
      <c r="ED33" s="266">
        <f t="shared" si="19"/>
        <v>180129714.09</v>
      </c>
      <c r="EE33" s="266">
        <f t="shared" si="19"/>
        <v>573517995.32000005</v>
      </c>
      <c r="EF33" s="266">
        <f t="shared" si="19"/>
        <v>630068767.91000009</v>
      </c>
      <c r="EG33" s="266">
        <f t="shared" si="19"/>
        <v>92624403.950000018</v>
      </c>
      <c r="EH33" s="266">
        <f t="shared" si="19"/>
        <v>104736558.58000001</v>
      </c>
      <c r="EI33" s="266">
        <f t="shared" si="19"/>
        <v>101204231.03</v>
      </c>
      <c r="EJ33" s="266">
        <f t="shared" si="19"/>
        <v>133909021.13999999</v>
      </c>
      <c r="EK33" s="266">
        <f t="shared" si="19"/>
        <v>188668930.64000005</v>
      </c>
      <c r="EL33" s="266">
        <f t="shared" si="19"/>
        <v>59207783.729999997</v>
      </c>
      <c r="EM33" s="266">
        <f t="shared" si="19"/>
        <v>88936621.289999992</v>
      </c>
      <c r="EN33" s="266">
        <f t="shared" si="19"/>
        <v>1857063635.2400002</v>
      </c>
      <c r="EO33" s="266">
        <f t="shared" si="19"/>
        <v>96457725.160000011</v>
      </c>
      <c r="EP33" s="266">
        <f t="shared" si="19"/>
        <v>89473135.00999999</v>
      </c>
      <c r="EQ33" s="266">
        <f t="shared" si="19"/>
        <v>93785196.49999997</v>
      </c>
      <c r="ER33" s="266">
        <f t="shared" si="19"/>
        <v>58292980.780000009</v>
      </c>
      <c r="ES33" s="266">
        <f t="shared" si="19"/>
        <v>49492390.200000003</v>
      </c>
      <c r="ET33" s="266">
        <f t="shared" si="19"/>
        <v>142377233.13</v>
      </c>
      <c r="EU33" s="266">
        <f t="shared" si="19"/>
        <v>128505912.74000001</v>
      </c>
      <c r="EV33" s="266">
        <f t="shared" si="19"/>
        <v>79847108.419999987</v>
      </c>
      <c r="EW33" s="266">
        <f t="shared" si="19"/>
        <v>933589273.72000003</v>
      </c>
      <c r="EX33" s="266">
        <f t="shared" si="19"/>
        <v>44409516.289999999</v>
      </c>
      <c r="EY33" s="266">
        <f t="shared" si="19"/>
        <v>81443201.929999977</v>
      </c>
      <c r="EZ33" s="266">
        <f t="shared" si="19"/>
        <v>123046406.62</v>
      </c>
      <c r="FA33" s="266">
        <f t="shared" si="19"/>
        <v>188905694.61000004</v>
      </c>
      <c r="FB33" s="266">
        <f t="shared" si="19"/>
        <v>154312252.78000003</v>
      </c>
      <c r="FC33" s="266">
        <f t="shared" si="19"/>
        <v>120497654.42000002</v>
      </c>
      <c r="FD33" s="266">
        <f t="shared" si="19"/>
        <v>84937132.290000007</v>
      </c>
      <c r="FE33" s="266">
        <f t="shared" si="19"/>
        <v>70880201.75999999</v>
      </c>
      <c r="FF33" s="266">
        <f t="shared" si="19"/>
        <v>62702262.080000006</v>
      </c>
      <c r="FG33" s="266">
        <f t="shared" si="19"/>
        <v>62973249.530000001</v>
      </c>
      <c r="FH33" s="266">
        <f t="shared" si="19"/>
        <v>49921033.229999997</v>
      </c>
      <c r="FI33" s="266">
        <f t="shared" si="19"/>
        <v>768617305.1099999</v>
      </c>
      <c r="FJ33" s="266">
        <f t="shared" si="19"/>
        <v>69432251.780000001</v>
      </c>
      <c r="FK33" s="266">
        <f t="shared" si="19"/>
        <v>67090322.119999997</v>
      </c>
      <c r="FL33" s="266">
        <f t="shared" si="19"/>
        <v>69162186.790000007</v>
      </c>
      <c r="FM33" s="266">
        <f t="shared" si="19"/>
        <v>122241456.37000003</v>
      </c>
      <c r="FN33" s="266">
        <f t="shared" si="19"/>
        <v>100090784.97999999</v>
      </c>
      <c r="FO33" s="266">
        <f t="shared" si="19"/>
        <v>42394440.390000001</v>
      </c>
      <c r="FP33" s="266">
        <f t="shared" si="19"/>
        <v>20433966.800000001</v>
      </c>
      <c r="FQ33" s="266">
        <f t="shared" si="19"/>
        <v>1938720485.8</v>
      </c>
      <c r="FR33" s="266">
        <f t="shared" si="19"/>
        <v>75369284.319999993</v>
      </c>
      <c r="FS33" s="266">
        <f t="shared" si="19"/>
        <v>128369192.94</v>
      </c>
      <c r="FT33" s="266">
        <f t="shared" si="19"/>
        <v>115541290.15000001</v>
      </c>
      <c r="FU33" s="266">
        <f t="shared" si="19"/>
        <v>166737979.99000004</v>
      </c>
      <c r="FV33" s="266">
        <f t="shared" si="19"/>
        <v>77266809.969999999</v>
      </c>
      <c r="FW33" s="266">
        <f t="shared" si="19"/>
        <v>197566968.93000001</v>
      </c>
      <c r="FX33" s="266">
        <f t="shared" si="19"/>
        <v>118330481.11</v>
      </c>
      <c r="FY33" s="266">
        <f t="shared" si="19"/>
        <v>120283189.16000003</v>
      </c>
      <c r="FZ33" s="266">
        <f t="shared" si="19"/>
        <v>97718460.180000007</v>
      </c>
      <c r="GA33" s="266">
        <f t="shared" si="19"/>
        <v>203963818.81</v>
      </c>
      <c r="GB33" s="266">
        <f t="shared" si="19"/>
        <v>87257866.570000008</v>
      </c>
      <c r="GC33" s="266">
        <f t="shared" si="19"/>
        <v>78346656.069999993</v>
      </c>
      <c r="GD33" s="266">
        <f t="shared" si="19"/>
        <v>43405904.969999999</v>
      </c>
      <c r="GE33" s="266">
        <f t="shared" si="19"/>
        <v>807645756.66999996</v>
      </c>
      <c r="GF33" s="266">
        <f t="shared" si="19"/>
        <v>63409884.600000009</v>
      </c>
      <c r="GG33" s="266">
        <f t="shared" si="19"/>
        <v>72157210.629999995</v>
      </c>
      <c r="GH33" s="266">
        <f t="shared" si="19"/>
        <v>177461742.48000005</v>
      </c>
      <c r="GI33" s="266">
        <f t="shared" si="19"/>
        <v>87906493.580000013</v>
      </c>
      <c r="GJ33" s="266">
        <f t="shared" si="19"/>
        <v>74798948.519999996</v>
      </c>
      <c r="GK33" s="266">
        <f t="shared" si="19"/>
        <v>73857641.86999999</v>
      </c>
      <c r="GL33" s="266">
        <f t="shared" si="19"/>
        <v>197120051.28</v>
      </c>
      <c r="GM33" s="266">
        <f t="shared" si="19"/>
        <v>60137139.799999997</v>
      </c>
      <c r="GN33" s="266">
        <f t="shared" si="19"/>
        <v>35876786.670000002</v>
      </c>
      <c r="GO33" s="266">
        <f t="shared" ref="GO33:IZ33" si="20">SUM(GO18:GO32)</f>
        <v>28107989.809999999</v>
      </c>
      <c r="GP33" s="266">
        <f t="shared" si="20"/>
        <v>30928462.999999996</v>
      </c>
      <c r="GQ33" s="266">
        <f t="shared" si="20"/>
        <v>529667797.31000006</v>
      </c>
      <c r="GR33" s="266">
        <f t="shared" si="20"/>
        <v>119316152.11</v>
      </c>
      <c r="GS33" s="266">
        <f t="shared" si="20"/>
        <v>70878096.279999986</v>
      </c>
      <c r="GT33" s="266">
        <f t="shared" si="20"/>
        <v>140120486.60999998</v>
      </c>
      <c r="GU33" s="266">
        <f t="shared" si="20"/>
        <v>35488297.409999996</v>
      </c>
      <c r="GV33" s="266">
        <f t="shared" si="20"/>
        <v>95170504.989999995</v>
      </c>
      <c r="GW33" s="266">
        <f t="shared" si="20"/>
        <v>95689175.209999993</v>
      </c>
      <c r="GX33" s="266">
        <f t="shared" si="20"/>
        <v>56483984.549999997</v>
      </c>
      <c r="GY33" s="266">
        <f t="shared" si="20"/>
        <v>552000646.11999989</v>
      </c>
      <c r="GZ33" s="266">
        <f t="shared" si="20"/>
        <v>56689078.86999999</v>
      </c>
      <c r="HA33" s="266">
        <f t="shared" si="20"/>
        <v>118812975.51999998</v>
      </c>
      <c r="HB33" s="266">
        <f t="shared" si="20"/>
        <v>89981514.959999993</v>
      </c>
      <c r="HC33" s="266">
        <f t="shared" si="20"/>
        <v>1604359538.7399998</v>
      </c>
      <c r="HD33" s="266">
        <f t="shared" si="20"/>
        <v>273946380.98000002</v>
      </c>
      <c r="HE33" s="266">
        <f t="shared" si="20"/>
        <v>231832906.64000002</v>
      </c>
      <c r="HF33" s="266">
        <f t="shared" si="20"/>
        <v>211478050.13999996</v>
      </c>
      <c r="HG33" s="266">
        <f t="shared" si="20"/>
        <v>154476514.35999998</v>
      </c>
      <c r="HH33" s="266">
        <f t="shared" si="20"/>
        <v>228278341.28999999</v>
      </c>
      <c r="HI33" s="266">
        <f t="shared" si="20"/>
        <v>55346697.589999996</v>
      </c>
      <c r="HJ33" s="266">
        <f t="shared" si="20"/>
        <v>959692261.36999989</v>
      </c>
      <c r="HK33" s="266">
        <f t="shared" si="20"/>
        <v>172310265.22</v>
      </c>
      <c r="HL33" s="266">
        <f t="shared" si="20"/>
        <v>229694329.41000003</v>
      </c>
      <c r="HM33" s="266">
        <f t="shared" si="20"/>
        <v>116093728.99000001</v>
      </c>
      <c r="HN33" s="266">
        <f t="shared" si="20"/>
        <v>76167549.260000005</v>
      </c>
      <c r="HO33" s="266">
        <f t="shared" si="20"/>
        <v>89720660.890000001</v>
      </c>
      <c r="HP33" s="266">
        <f t="shared" si="20"/>
        <v>123619539.12000002</v>
      </c>
      <c r="HQ33" s="266">
        <f t="shared" si="20"/>
        <v>64186986.939999998</v>
      </c>
      <c r="HR33" s="266">
        <f t="shared" si="20"/>
        <v>1162857716.4200001</v>
      </c>
      <c r="HS33" s="266">
        <f t="shared" si="20"/>
        <v>357569245.87000018</v>
      </c>
      <c r="HT33" s="266">
        <f t="shared" si="20"/>
        <v>82521027.61999999</v>
      </c>
      <c r="HU33" s="266">
        <f t="shared" si="20"/>
        <v>65657012.119999997</v>
      </c>
      <c r="HV33" s="266">
        <f t="shared" si="20"/>
        <v>66544482.310000002</v>
      </c>
      <c r="HW33" s="266">
        <f t="shared" si="20"/>
        <v>53565091.210000008</v>
      </c>
      <c r="HX33" s="266">
        <f t="shared" si="20"/>
        <v>167628955.86999997</v>
      </c>
      <c r="HY33" s="266">
        <f t="shared" si="20"/>
        <v>66895022.280000001</v>
      </c>
      <c r="HZ33" s="266">
        <f t="shared" si="20"/>
        <v>66678810.390000001</v>
      </c>
      <c r="IA33" s="266">
        <f t="shared" si="20"/>
        <v>65258215.910000004</v>
      </c>
      <c r="IB33" s="266">
        <f t="shared" si="20"/>
        <v>72719776.909999996</v>
      </c>
      <c r="IC33" s="266">
        <f t="shared" si="20"/>
        <v>113217831.47</v>
      </c>
      <c r="ID33" s="266">
        <f t="shared" si="20"/>
        <v>36181041.119999997</v>
      </c>
      <c r="IE33" s="266">
        <f t="shared" si="20"/>
        <v>88073639.289999992</v>
      </c>
      <c r="IF33" s="266">
        <f t="shared" si="20"/>
        <v>42442610.840000004</v>
      </c>
      <c r="IG33" s="266">
        <f t="shared" si="20"/>
        <v>44607275.930000007</v>
      </c>
      <c r="IH33" s="266">
        <f t="shared" si="20"/>
        <v>887622210.83000004</v>
      </c>
      <c r="II33" s="266">
        <f t="shared" si="20"/>
        <v>411709790.06000006</v>
      </c>
      <c r="IJ33" s="266">
        <f t="shared" si="20"/>
        <v>111587593.53999999</v>
      </c>
      <c r="IK33" s="266">
        <f t="shared" si="20"/>
        <v>169845258.80000007</v>
      </c>
      <c r="IL33" s="266">
        <f t="shared" si="20"/>
        <v>250692447.16</v>
      </c>
      <c r="IM33" s="266">
        <f t="shared" si="20"/>
        <v>82888330.810000002</v>
      </c>
      <c r="IN33" s="266">
        <f t="shared" si="20"/>
        <v>74676785.829999998</v>
      </c>
      <c r="IO33" s="266">
        <f t="shared" si="20"/>
        <v>45558746.199999996</v>
      </c>
      <c r="IP33" s="266">
        <f t="shared" si="20"/>
        <v>57243281.93</v>
      </c>
      <c r="IQ33" s="266">
        <f t="shared" si="20"/>
        <v>57353512.350000001</v>
      </c>
      <c r="IR33" s="266">
        <f t="shared" si="20"/>
        <v>59857320.450000003</v>
      </c>
      <c r="IS33" s="266">
        <f t="shared" si="20"/>
        <v>1577780021.3699999</v>
      </c>
      <c r="IT33" s="266">
        <f t="shared" si="20"/>
        <v>476823866.28999996</v>
      </c>
      <c r="IU33" s="266">
        <f t="shared" si="20"/>
        <v>141393068.74000004</v>
      </c>
      <c r="IV33" s="266">
        <f t="shared" si="20"/>
        <v>94492265.449999988</v>
      </c>
      <c r="IW33" s="266">
        <f t="shared" si="20"/>
        <v>70636054.099999994</v>
      </c>
      <c r="IX33" s="266">
        <f t="shared" si="20"/>
        <v>34121219.969999999</v>
      </c>
      <c r="IY33" s="266">
        <f t="shared" si="20"/>
        <v>72247764.489599988</v>
      </c>
      <c r="IZ33" s="266">
        <f t="shared" si="20"/>
        <v>36781822.660000004</v>
      </c>
      <c r="JA33" s="266">
        <f t="shared" ref="JA33:LL33" si="21">SUM(JA18:JA32)</f>
        <v>53671137.230000004</v>
      </c>
      <c r="JB33" s="266">
        <f t="shared" si="21"/>
        <v>82645686.960000008</v>
      </c>
      <c r="JC33" s="266">
        <f t="shared" si="21"/>
        <v>86126589.960000008</v>
      </c>
      <c r="JD33" s="266">
        <f t="shared" si="21"/>
        <v>58593595.61999999</v>
      </c>
      <c r="JE33" s="266">
        <f t="shared" si="21"/>
        <v>800741488.70000005</v>
      </c>
      <c r="JF33" s="266">
        <f t="shared" si="21"/>
        <v>262230295.83999994</v>
      </c>
      <c r="JG33" s="266">
        <f t="shared" si="21"/>
        <v>69598959.239999995</v>
      </c>
      <c r="JH33" s="266">
        <f t="shared" si="21"/>
        <v>65379714.75999999</v>
      </c>
      <c r="JI33" s="266">
        <f t="shared" si="21"/>
        <v>47130467.589999996</v>
      </c>
      <c r="JJ33" s="266">
        <f t="shared" si="21"/>
        <v>53879077.589999996</v>
      </c>
      <c r="JK33" s="266">
        <f t="shared" si="21"/>
        <v>591476314.63000011</v>
      </c>
      <c r="JL33" s="266">
        <f t="shared" si="21"/>
        <v>55584041.650000006</v>
      </c>
      <c r="JM33" s="266">
        <f t="shared" si="21"/>
        <v>76059069.439999998</v>
      </c>
      <c r="JN33" s="266">
        <f t="shared" si="21"/>
        <v>136072062.53999999</v>
      </c>
      <c r="JO33" s="266">
        <f t="shared" si="21"/>
        <v>69459486.390000001</v>
      </c>
      <c r="JP33" s="266">
        <f t="shared" si="21"/>
        <v>137076579.15999997</v>
      </c>
      <c r="JQ33" s="266">
        <f t="shared" si="21"/>
        <v>50769906.169999994</v>
      </c>
      <c r="JR33" s="266">
        <f t="shared" si="21"/>
        <v>1326785258.27</v>
      </c>
      <c r="JS33" s="266">
        <f t="shared" si="21"/>
        <v>444948461.28000003</v>
      </c>
      <c r="JT33" s="266">
        <f t="shared" si="21"/>
        <v>73465412.810000002</v>
      </c>
      <c r="JU33" s="266">
        <f t="shared" si="21"/>
        <v>43877545.480000004</v>
      </c>
      <c r="JV33" s="266">
        <f t="shared" si="21"/>
        <v>114545884.56999999</v>
      </c>
      <c r="JW33" s="266">
        <f t="shared" si="21"/>
        <v>37426955.170000002</v>
      </c>
      <c r="JX33" s="266">
        <f t="shared" si="21"/>
        <v>260172304.63</v>
      </c>
      <c r="JY33" s="266">
        <f t="shared" si="21"/>
        <v>133500581.96999998</v>
      </c>
      <c r="JZ33" s="266">
        <f t="shared" si="21"/>
        <v>83987666.870000005</v>
      </c>
      <c r="KA33" s="266">
        <f t="shared" si="21"/>
        <v>111704430.09</v>
      </c>
      <c r="KB33" s="266">
        <f t="shared" si="21"/>
        <v>75886745.909999996</v>
      </c>
      <c r="KC33" s="266">
        <f t="shared" si="21"/>
        <v>85080267</v>
      </c>
      <c r="KD33" s="266">
        <f t="shared" si="21"/>
        <v>59601299.100000001</v>
      </c>
      <c r="KE33" s="266">
        <f t="shared" si="21"/>
        <v>26842593.110000003</v>
      </c>
      <c r="KF33" s="266">
        <f t="shared" si="21"/>
        <v>62074703.350000001</v>
      </c>
      <c r="KG33" s="266">
        <f t="shared" si="21"/>
        <v>21007617.550000004</v>
      </c>
      <c r="KH33" s="266">
        <f t="shared" si="21"/>
        <v>1739123696.6800003</v>
      </c>
      <c r="KI33" s="266">
        <f t="shared" si="21"/>
        <v>207870635.71999997</v>
      </c>
      <c r="KJ33" s="266">
        <f t="shared" si="21"/>
        <v>111502199.83000001</v>
      </c>
      <c r="KK33" s="266">
        <f t="shared" si="21"/>
        <v>111888968.79000002</v>
      </c>
      <c r="KL33" s="266">
        <f t="shared" si="21"/>
        <v>114747007.83999999</v>
      </c>
      <c r="KM33" s="266">
        <f t="shared" si="21"/>
        <v>98561857.264000013</v>
      </c>
      <c r="KN33" s="266">
        <f t="shared" si="21"/>
        <v>367397063.00999999</v>
      </c>
      <c r="KO33" s="266">
        <f t="shared" si="21"/>
        <v>82374858.409999996</v>
      </c>
      <c r="KP33" s="266">
        <f t="shared" si="21"/>
        <v>69219964.090000004</v>
      </c>
      <c r="KQ33" s="266">
        <f t="shared" si="21"/>
        <v>617645568.75999999</v>
      </c>
      <c r="KR33" s="266">
        <f t="shared" si="21"/>
        <v>92692811.26000002</v>
      </c>
      <c r="KS33" s="266">
        <f t="shared" si="21"/>
        <v>111806656.18000001</v>
      </c>
      <c r="KT33" s="266">
        <f t="shared" si="21"/>
        <v>278192635.79000002</v>
      </c>
      <c r="KU33" s="266">
        <f t="shared" si="21"/>
        <v>78429628.150000006</v>
      </c>
      <c r="KV33" s="266">
        <f t="shared" si="21"/>
        <v>127015778.86000001</v>
      </c>
      <c r="KW33" s="266">
        <f t="shared" si="21"/>
        <v>845200030.13999987</v>
      </c>
      <c r="KX33" s="266">
        <f t="shared" si="21"/>
        <v>132887553.09</v>
      </c>
      <c r="KY33" s="266">
        <f t="shared" si="21"/>
        <v>865002585.23999989</v>
      </c>
      <c r="KZ33" s="266">
        <f t="shared" si="21"/>
        <v>83054562.910000011</v>
      </c>
      <c r="LA33" s="266">
        <f t="shared" si="21"/>
        <v>55273297.780000001</v>
      </c>
      <c r="LB33" s="266">
        <f t="shared" si="21"/>
        <v>172652616.84</v>
      </c>
      <c r="LC33" s="266">
        <f t="shared" si="21"/>
        <v>159455526.52000001</v>
      </c>
      <c r="LD33" s="266">
        <f t="shared" si="21"/>
        <v>97844728.670000002</v>
      </c>
      <c r="LE33" s="266">
        <f t="shared" si="21"/>
        <v>102914023.76999998</v>
      </c>
      <c r="LF33" s="266">
        <f t="shared" si="21"/>
        <v>64456851.160000011</v>
      </c>
      <c r="LG33" s="266">
        <f t="shared" si="21"/>
        <v>1978982836.01</v>
      </c>
      <c r="LH33" s="266">
        <f t="shared" si="21"/>
        <v>362202143.00999999</v>
      </c>
      <c r="LI33" s="266">
        <f t="shared" si="21"/>
        <v>526004886.38</v>
      </c>
      <c r="LJ33" s="266">
        <f t="shared" si="21"/>
        <v>433522766.4799999</v>
      </c>
      <c r="LK33" s="266">
        <f t="shared" si="21"/>
        <v>117746890.59999999</v>
      </c>
      <c r="LL33" s="266">
        <f t="shared" si="21"/>
        <v>90374006.469999984</v>
      </c>
      <c r="LM33" s="266">
        <f t="shared" ref="LM33:NX33" si="22">SUM(LM18:LM32)</f>
        <v>56456425.099999994</v>
      </c>
      <c r="LN33" s="266">
        <f t="shared" si="22"/>
        <v>120512065.63000001</v>
      </c>
      <c r="LO33" s="266">
        <f t="shared" si="22"/>
        <v>55397451.660000004</v>
      </c>
      <c r="LP33" s="266">
        <f t="shared" si="22"/>
        <v>134926987.68000001</v>
      </c>
      <c r="LQ33" s="266">
        <f t="shared" si="22"/>
        <v>50770273.270000003</v>
      </c>
      <c r="LR33" s="266">
        <f t="shared" si="22"/>
        <v>606416552.28999996</v>
      </c>
      <c r="LS33" s="266">
        <f t="shared" si="22"/>
        <v>97219230.029999986</v>
      </c>
      <c r="LT33" s="266">
        <f t="shared" si="22"/>
        <v>70027058.450000003</v>
      </c>
      <c r="LU33" s="266">
        <f t="shared" si="22"/>
        <v>1553709354.7099996</v>
      </c>
      <c r="LV33" s="266">
        <f t="shared" si="22"/>
        <v>659148505.01999998</v>
      </c>
      <c r="LW33" s="266">
        <f t="shared" si="22"/>
        <v>1408008564.8200002</v>
      </c>
      <c r="LX33" s="266">
        <f t="shared" si="22"/>
        <v>403977976.94</v>
      </c>
      <c r="LY33" s="266">
        <f t="shared" si="22"/>
        <v>192691087.19</v>
      </c>
      <c r="LZ33" s="266">
        <f t="shared" si="22"/>
        <v>184401206.62</v>
      </c>
      <c r="MA33" s="266">
        <f t="shared" si="22"/>
        <v>136471091.47999999</v>
      </c>
      <c r="MB33" s="266">
        <f t="shared" si="22"/>
        <v>115159007.57499999</v>
      </c>
      <c r="MC33" s="266">
        <f t="shared" si="22"/>
        <v>127896290.21999997</v>
      </c>
      <c r="MD33" s="266">
        <f t="shared" si="22"/>
        <v>146853164.06999996</v>
      </c>
      <c r="ME33" s="266">
        <f t="shared" si="22"/>
        <v>256586236.78000006</v>
      </c>
      <c r="MF33" s="266">
        <f t="shared" si="22"/>
        <v>85316639.099999994</v>
      </c>
      <c r="MG33" s="266">
        <f t="shared" si="22"/>
        <v>1898728482.1200001</v>
      </c>
      <c r="MH33" s="266">
        <f t="shared" si="22"/>
        <v>114335739.73999999</v>
      </c>
      <c r="MI33" s="266">
        <f t="shared" si="22"/>
        <v>63116475.080000006</v>
      </c>
      <c r="MJ33" s="266">
        <f t="shared" si="22"/>
        <v>62169169.470000006</v>
      </c>
      <c r="MK33" s="266">
        <f t="shared" si="22"/>
        <v>60207800.179999992</v>
      </c>
      <c r="ML33" s="266">
        <f t="shared" si="22"/>
        <v>105148128.48</v>
      </c>
      <c r="MM33" s="266">
        <f t="shared" si="22"/>
        <v>79275113.749999985</v>
      </c>
      <c r="MN33" s="266">
        <f t="shared" si="22"/>
        <v>82330465.989999995</v>
      </c>
      <c r="MO33" s="266">
        <f t="shared" si="22"/>
        <v>140674681.77000001</v>
      </c>
      <c r="MP33" s="266">
        <f t="shared" si="22"/>
        <v>80563513.670000002</v>
      </c>
      <c r="MQ33" s="266">
        <f t="shared" si="22"/>
        <v>78286307.739999995</v>
      </c>
      <c r="MR33" s="266">
        <f t="shared" si="22"/>
        <v>77044543.390000001</v>
      </c>
      <c r="MS33" s="266">
        <f t="shared" si="22"/>
        <v>1980356496.3799996</v>
      </c>
      <c r="MT33" s="266">
        <f t="shared" si="22"/>
        <v>89905108.75999999</v>
      </c>
      <c r="MU33" s="266">
        <f t="shared" si="22"/>
        <v>112189222.25999999</v>
      </c>
      <c r="MV33" s="266">
        <f t="shared" si="22"/>
        <v>150079478.42000002</v>
      </c>
      <c r="MW33" s="266">
        <f t="shared" si="22"/>
        <v>145718113.09999996</v>
      </c>
      <c r="MX33" s="266">
        <f t="shared" si="22"/>
        <v>99273135.280000001</v>
      </c>
      <c r="MY33" s="266">
        <f t="shared" si="22"/>
        <v>219561860.36760002</v>
      </c>
      <c r="MZ33" s="266">
        <f t="shared" si="22"/>
        <v>177208994.59999999</v>
      </c>
      <c r="NA33" s="266">
        <f t="shared" si="22"/>
        <v>99649514.439999983</v>
      </c>
      <c r="NB33" s="266">
        <f t="shared" si="22"/>
        <v>40391509.549999997</v>
      </c>
      <c r="NC33" s="266">
        <f t="shared" si="22"/>
        <v>30397126.150000002</v>
      </c>
      <c r="ND33" s="266">
        <f t="shared" si="22"/>
        <v>3264037399.6100006</v>
      </c>
      <c r="NE33" s="266">
        <f t="shared" si="22"/>
        <v>288834608.85999995</v>
      </c>
      <c r="NF33" s="266">
        <f t="shared" si="22"/>
        <v>72127237.959999993</v>
      </c>
      <c r="NG33" s="266">
        <f t="shared" si="22"/>
        <v>841707755.05999994</v>
      </c>
      <c r="NH33" s="266">
        <f t="shared" si="22"/>
        <v>71054956.099999994</v>
      </c>
      <c r="NI33" s="266">
        <f t="shared" si="22"/>
        <v>186375440.31000003</v>
      </c>
      <c r="NJ33" s="266">
        <f t="shared" si="22"/>
        <v>386362872.84999996</v>
      </c>
      <c r="NK33" s="266">
        <f t="shared" si="22"/>
        <v>329013877.47000003</v>
      </c>
      <c r="NL33" s="266">
        <f t="shared" si="22"/>
        <v>30846117</v>
      </c>
      <c r="NM33" s="266">
        <f t="shared" si="22"/>
        <v>130508706.54910001</v>
      </c>
      <c r="NN33" s="266">
        <f t="shared" si="22"/>
        <v>117855193.06999999</v>
      </c>
      <c r="NO33" s="266">
        <f t="shared" si="22"/>
        <v>65991464.261</v>
      </c>
      <c r="NP33" s="266">
        <f t="shared" si="22"/>
        <v>630779426.92000008</v>
      </c>
      <c r="NQ33" s="266">
        <f t="shared" si="22"/>
        <v>75011547.430000007</v>
      </c>
      <c r="NR33" s="266">
        <f t="shared" si="22"/>
        <v>79254270.060000002</v>
      </c>
      <c r="NS33" s="266">
        <f t="shared" si="22"/>
        <v>72531226.719999999</v>
      </c>
      <c r="NT33" s="266">
        <f t="shared" si="22"/>
        <v>61356071.540000007</v>
      </c>
      <c r="NU33" s="266">
        <f t="shared" si="22"/>
        <v>24940492.579999998</v>
      </c>
      <c r="NV33" s="266">
        <f t="shared" si="22"/>
        <v>42543858.069999993</v>
      </c>
      <c r="NW33" s="266">
        <f t="shared" si="22"/>
        <v>1960600394.9700003</v>
      </c>
      <c r="NX33" s="266">
        <f t="shared" si="22"/>
        <v>323413072.95000005</v>
      </c>
      <c r="NY33" s="266">
        <f t="shared" ref="NY33:QJ33" si="23">SUM(NY18:NY32)</f>
        <v>85386495.75</v>
      </c>
      <c r="NZ33" s="266">
        <f t="shared" si="23"/>
        <v>57389456.640000001</v>
      </c>
      <c r="OA33" s="266">
        <f t="shared" si="23"/>
        <v>88052684.98999998</v>
      </c>
      <c r="OB33" s="266">
        <f t="shared" si="23"/>
        <v>131127362.20000002</v>
      </c>
      <c r="OC33" s="266">
        <f t="shared" si="23"/>
        <v>55325730.93</v>
      </c>
      <c r="OD33" s="266">
        <f t="shared" si="23"/>
        <v>1515958435.46</v>
      </c>
      <c r="OE33" s="266">
        <f t="shared" si="23"/>
        <v>285149859.56</v>
      </c>
      <c r="OF33" s="266">
        <f t="shared" si="23"/>
        <v>125907700.69</v>
      </c>
      <c r="OG33" s="266">
        <f t="shared" si="23"/>
        <v>360438271.82000005</v>
      </c>
      <c r="OH33" s="266">
        <f t="shared" si="23"/>
        <v>101509929.99000002</v>
      </c>
      <c r="OI33" s="266">
        <f t="shared" si="23"/>
        <v>125381893.54000001</v>
      </c>
      <c r="OJ33" s="266">
        <f t="shared" si="23"/>
        <v>122881278.99000002</v>
      </c>
      <c r="OK33" s="266">
        <f t="shared" si="23"/>
        <v>50622555.199999988</v>
      </c>
      <c r="OL33" s="266">
        <f t="shared" si="23"/>
        <v>59393219.500000007</v>
      </c>
      <c r="OM33" s="266">
        <f t="shared" si="23"/>
        <v>1268917347.21</v>
      </c>
      <c r="ON33" s="266">
        <f t="shared" si="23"/>
        <v>303048527.77999997</v>
      </c>
      <c r="OO33" s="266">
        <f t="shared" si="23"/>
        <v>468484850.38999999</v>
      </c>
      <c r="OP33" s="266">
        <f t="shared" si="23"/>
        <v>183485270.06</v>
      </c>
      <c r="OQ33" s="266">
        <f t="shared" si="23"/>
        <v>128648347.80999999</v>
      </c>
      <c r="OR33" s="266">
        <f t="shared" si="23"/>
        <v>71794590.189999998</v>
      </c>
      <c r="OS33" s="266">
        <f t="shared" si="23"/>
        <v>690634951.12999988</v>
      </c>
      <c r="OT33" s="266">
        <f t="shared" si="23"/>
        <v>64209010.479999997</v>
      </c>
      <c r="OU33" s="266">
        <f t="shared" si="23"/>
        <v>74470707.400000006</v>
      </c>
      <c r="OV33" s="266">
        <f t="shared" si="23"/>
        <v>114574178.78999999</v>
      </c>
      <c r="OW33" s="266">
        <f t="shared" si="23"/>
        <v>131058696.25</v>
      </c>
      <c r="OX33" s="266">
        <f t="shared" si="23"/>
        <v>281436308.25999999</v>
      </c>
      <c r="OY33" s="266">
        <f t="shared" si="23"/>
        <v>80414695.489999995</v>
      </c>
      <c r="OZ33" s="266">
        <f t="shared" si="23"/>
        <v>47195598.93</v>
      </c>
      <c r="PA33" s="266">
        <f t="shared" si="23"/>
        <v>42386241.780000001</v>
      </c>
      <c r="PB33" s="266">
        <f t="shared" si="23"/>
        <v>1013053109.8199998</v>
      </c>
      <c r="PC33" s="266">
        <f t="shared" si="23"/>
        <v>59603765.699999996</v>
      </c>
      <c r="PD33" s="266">
        <f t="shared" si="23"/>
        <v>174896415.16000003</v>
      </c>
      <c r="PE33" s="266">
        <f t="shared" si="23"/>
        <v>43868032.389999993</v>
      </c>
      <c r="PF33" s="266">
        <f t="shared" si="23"/>
        <v>114251296.41999999</v>
      </c>
      <c r="PG33" s="266">
        <f t="shared" si="23"/>
        <v>218764828.74000001</v>
      </c>
      <c r="PH33" s="266">
        <f t="shared" si="23"/>
        <v>69196154.719999999</v>
      </c>
      <c r="PI33" s="266">
        <f t="shared" si="23"/>
        <v>61615466.93999999</v>
      </c>
      <c r="PJ33" s="266">
        <f t="shared" si="23"/>
        <v>95926971.859999999</v>
      </c>
      <c r="PK33" s="266">
        <f t="shared" si="23"/>
        <v>82538073.619999975</v>
      </c>
      <c r="PL33" s="266">
        <f t="shared" si="23"/>
        <v>104185153.29000001</v>
      </c>
      <c r="PM33" s="266">
        <f t="shared" si="23"/>
        <v>152245324.24999997</v>
      </c>
      <c r="PN33" s="266">
        <f t="shared" si="23"/>
        <v>58674468.760000013</v>
      </c>
      <c r="PO33" s="266">
        <f t="shared" si="23"/>
        <v>269724825.83000004</v>
      </c>
      <c r="PP33" s="266">
        <f t="shared" si="23"/>
        <v>48920634.359999999</v>
      </c>
      <c r="PQ33" s="266">
        <f t="shared" si="23"/>
        <v>36464461.569999993</v>
      </c>
      <c r="PR33" s="266">
        <f t="shared" si="23"/>
        <v>25622608.829999998</v>
      </c>
      <c r="PS33" s="266">
        <f t="shared" si="23"/>
        <v>37565417.889999993</v>
      </c>
      <c r="PT33" s="266">
        <f t="shared" si="23"/>
        <v>2741313625.3400002</v>
      </c>
      <c r="PU33" s="266">
        <f t="shared" si="23"/>
        <v>92609770.270000011</v>
      </c>
      <c r="PV33" s="266">
        <f t="shared" si="23"/>
        <v>82060134.570000023</v>
      </c>
      <c r="PW33" s="266">
        <f t="shared" si="23"/>
        <v>136140812.97</v>
      </c>
      <c r="PX33" s="266">
        <f t="shared" si="23"/>
        <v>543731142.84000003</v>
      </c>
      <c r="PY33" s="266">
        <f t="shared" si="23"/>
        <v>105304182.31</v>
      </c>
      <c r="PZ33" s="266">
        <f t="shared" si="23"/>
        <v>202376759.94999999</v>
      </c>
      <c r="QA33" s="266">
        <f t="shared" si="23"/>
        <v>88938675.439999998</v>
      </c>
      <c r="QB33" s="266">
        <f t="shared" si="23"/>
        <v>221107060.63999999</v>
      </c>
      <c r="QC33" s="266">
        <f t="shared" si="23"/>
        <v>53750173.999999993</v>
      </c>
      <c r="QD33" s="266">
        <f t="shared" si="23"/>
        <v>189317814.33999997</v>
      </c>
      <c r="QE33" s="266">
        <f t="shared" si="23"/>
        <v>58863421.350000001</v>
      </c>
      <c r="QF33" s="266">
        <f t="shared" si="23"/>
        <v>91760808.799999982</v>
      </c>
      <c r="QG33" s="266">
        <f t="shared" si="23"/>
        <v>123135710</v>
      </c>
      <c r="QH33" s="266">
        <f t="shared" si="23"/>
        <v>126562694.21000001</v>
      </c>
      <c r="QI33" s="266">
        <f t="shared" si="23"/>
        <v>142162525.95000002</v>
      </c>
      <c r="QJ33" s="266">
        <f t="shared" si="23"/>
        <v>74342804.199999988</v>
      </c>
      <c r="QK33" s="266">
        <f t="shared" ref="QK33:SV33" si="24">SUM(QK18:QK32)</f>
        <v>75929321.040000007</v>
      </c>
      <c r="QL33" s="266">
        <f t="shared" si="24"/>
        <v>57074765.25</v>
      </c>
      <c r="QM33" s="266">
        <f t="shared" si="24"/>
        <v>177161133.45000005</v>
      </c>
      <c r="QN33" s="266">
        <f t="shared" si="24"/>
        <v>231822776.75</v>
      </c>
      <c r="QO33" s="266">
        <f t="shared" si="24"/>
        <v>57757227.030000001</v>
      </c>
      <c r="QP33" s="266">
        <f t="shared" si="24"/>
        <v>26375230.82</v>
      </c>
      <c r="QQ33" s="266">
        <f t="shared" si="24"/>
        <v>22588689</v>
      </c>
      <c r="QR33" s="266">
        <f t="shared" si="24"/>
        <v>31491056.210000005</v>
      </c>
      <c r="QS33" s="266">
        <f t="shared" si="24"/>
        <v>23715418.009999998</v>
      </c>
      <c r="QT33" s="266">
        <f t="shared" si="24"/>
        <v>1204896758.53</v>
      </c>
      <c r="QU33" s="266">
        <f t="shared" si="24"/>
        <v>58788516.140000008</v>
      </c>
      <c r="QV33" s="266">
        <f t="shared" si="24"/>
        <v>194551222.84999996</v>
      </c>
      <c r="QW33" s="266">
        <f t="shared" si="24"/>
        <v>94030692.500000015</v>
      </c>
      <c r="QX33" s="266">
        <f t="shared" si="24"/>
        <v>104204567.69</v>
      </c>
      <c r="QY33" s="266">
        <f t="shared" si="24"/>
        <v>214479892.37</v>
      </c>
      <c r="QZ33" s="266">
        <f t="shared" si="24"/>
        <v>78774821.239999995</v>
      </c>
      <c r="RA33" s="266">
        <f t="shared" si="24"/>
        <v>156719416.77999997</v>
      </c>
      <c r="RB33" s="266">
        <f t="shared" si="24"/>
        <v>167335820.15000001</v>
      </c>
      <c r="RC33" s="266">
        <f t="shared" si="24"/>
        <v>63663608.340000004</v>
      </c>
      <c r="RD33" s="266">
        <f t="shared" si="24"/>
        <v>60629696.629999995</v>
      </c>
      <c r="RE33" s="266">
        <f t="shared" si="24"/>
        <v>43794713.640000001</v>
      </c>
      <c r="RF33" s="266">
        <f t="shared" si="24"/>
        <v>32228151.66</v>
      </c>
      <c r="RG33" s="266">
        <f t="shared" si="24"/>
        <v>1780997297.9100001</v>
      </c>
      <c r="RH33" s="266">
        <f t="shared" si="24"/>
        <v>194419175.31</v>
      </c>
      <c r="RI33" s="266">
        <f t="shared" si="24"/>
        <v>88561970.930000007</v>
      </c>
      <c r="RJ33" s="266">
        <f t="shared" si="24"/>
        <v>118514568.25000001</v>
      </c>
      <c r="RK33" s="266">
        <f t="shared" si="24"/>
        <v>111923731.42000002</v>
      </c>
      <c r="RL33" s="266">
        <f t="shared" si="24"/>
        <v>120949559.36</v>
      </c>
      <c r="RM33" s="266">
        <f t="shared" si="24"/>
        <v>235813612.11999997</v>
      </c>
      <c r="RN33" s="266">
        <f t="shared" si="24"/>
        <v>78805432.890000015</v>
      </c>
      <c r="RO33" s="266">
        <f t="shared" si="24"/>
        <v>103378340.75</v>
      </c>
      <c r="RP33" s="266">
        <f t="shared" si="24"/>
        <v>212142503.07999998</v>
      </c>
      <c r="RQ33" s="266">
        <f t="shared" si="24"/>
        <v>229566007.27000001</v>
      </c>
      <c r="RR33" s="266">
        <f t="shared" si="24"/>
        <v>56692446.43</v>
      </c>
      <c r="RS33" s="266">
        <f t="shared" si="24"/>
        <v>50792429</v>
      </c>
      <c r="RT33" s="266">
        <f t="shared" si="24"/>
        <v>100717971.80000003</v>
      </c>
      <c r="RU33" s="266">
        <f t="shared" si="24"/>
        <v>53126428.699999996</v>
      </c>
      <c r="RV33" s="266">
        <f t="shared" si="24"/>
        <v>65966323.859999999</v>
      </c>
      <c r="RW33" s="266">
        <f t="shared" si="24"/>
        <v>83339861.25999999</v>
      </c>
      <c r="RX33" s="266">
        <f t="shared" si="24"/>
        <v>30067615.840000004</v>
      </c>
      <c r="RY33" s="266">
        <f t="shared" si="24"/>
        <v>28081904.909999996</v>
      </c>
      <c r="RZ33" s="266">
        <f t="shared" si="24"/>
        <v>30035704.210000001</v>
      </c>
      <c r="SA33" s="266">
        <f t="shared" si="24"/>
        <v>663859684.76000011</v>
      </c>
      <c r="SB33" s="266">
        <f t="shared" si="24"/>
        <v>78357647.459999993</v>
      </c>
      <c r="SC33" s="266">
        <f t="shared" si="24"/>
        <v>79905926.460000008</v>
      </c>
      <c r="SD33" s="266">
        <f t="shared" si="24"/>
        <v>75204239.140000001</v>
      </c>
      <c r="SE33" s="266">
        <f t="shared" si="24"/>
        <v>49574392.270000018</v>
      </c>
      <c r="SF33" s="266">
        <f t="shared" si="24"/>
        <v>94691639.570000008</v>
      </c>
      <c r="SG33" s="266">
        <f t="shared" si="24"/>
        <v>107677201.11999999</v>
      </c>
      <c r="SH33" s="266">
        <f t="shared" si="24"/>
        <v>157213849.24000001</v>
      </c>
      <c r="SI33" s="266">
        <f t="shared" si="24"/>
        <v>79645624.589999989</v>
      </c>
      <c r="SJ33" s="266">
        <f t="shared" si="24"/>
        <v>91556186.649999991</v>
      </c>
      <c r="SK33" s="266">
        <f t="shared" si="24"/>
        <v>203822143.76000002</v>
      </c>
      <c r="SL33" s="266">
        <f t="shared" si="24"/>
        <v>28887355.100000001</v>
      </c>
      <c r="SM33" s="266">
        <f t="shared" si="24"/>
        <v>471819763.47000009</v>
      </c>
      <c r="SN33" s="266">
        <f t="shared" si="24"/>
        <v>88605967.930000007</v>
      </c>
      <c r="SO33" s="266">
        <f t="shared" si="24"/>
        <v>108590096.91</v>
      </c>
      <c r="SP33" s="266">
        <f t="shared" si="24"/>
        <v>161377385.85999998</v>
      </c>
      <c r="SQ33" s="266">
        <f t="shared" si="24"/>
        <v>79801775.530000001</v>
      </c>
      <c r="SR33" s="266">
        <f t="shared" si="24"/>
        <v>83524598.790000007</v>
      </c>
      <c r="SS33" s="266">
        <f t="shared" si="24"/>
        <v>69528911.200000003</v>
      </c>
      <c r="ST33" s="266">
        <f t="shared" si="24"/>
        <v>41168027.539999999</v>
      </c>
      <c r="SU33" s="266">
        <f t="shared" si="24"/>
        <v>902569108.08000004</v>
      </c>
      <c r="SV33" s="266">
        <f t="shared" si="24"/>
        <v>56495015.919999994</v>
      </c>
      <c r="SW33" s="266">
        <f t="shared" ref="SW33:VH33" si="25">SUM(SW18:SW32)</f>
        <v>112342134.60999998</v>
      </c>
      <c r="SX33" s="266">
        <f t="shared" si="25"/>
        <v>81207241.790000007</v>
      </c>
      <c r="SY33" s="266">
        <f t="shared" si="25"/>
        <v>43375340.359999992</v>
      </c>
      <c r="SZ33" s="266">
        <f t="shared" si="25"/>
        <v>58110162.950000003</v>
      </c>
      <c r="TA33" s="266">
        <f t="shared" si="25"/>
        <v>67633719.480000004</v>
      </c>
      <c r="TB33" s="266">
        <f t="shared" si="25"/>
        <v>204876344.30000001</v>
      </c>
      <c r="TC33" s="266">
        <f t="shared" si="25"/>
        <v>61888968.300000004</v>
      </c>
      <c r="TD33" s="266">
        <f t="shared" si="25"/>
        <v>65216375.090000004</v>
      </c>
      <c r="TE33" s="266">
        <f t="shared" si="25"/>
        <v>91087086.159999996</v>
      </c>
      <c r="TF33" s="266">
        <f t="shared" si="25"/>
        <v>134643142.63999999</v>
      </c>
      <c r="TG33" s="266">
        <f t="shared" si="25"/>
        <v>69384838.010000005</v>
      </c>
      <c r="TH33" s="266">
        <f t="shared" si="25"/>
        <v>46387696.07</v>
      </c>
      <c r="TI33" s="266">
        <f t="shared" si="25"/>
        <v>1776078962.9099998</v>
      </c>
      <c r="TJ33" s="266">
        <f t="shared" si="25"/>
        <v>76552480.650000006</v>
      </c>
      <c r="TK33" s="266">
        <f t="shared" si="25"/>
        <v>57237478.420000002</v>
      </c>
      <c r="TL33" s="266">
        <f t="shared" si="25"/>
        <v>143308871.85999998</v>
      </c>
      <c r="TM33" s="266">
        <f t="shared" si="25"/>
        <v>128404754.34999999</v>
      </c>
      <c r="TN33" s="266">
        <f t="shared" si="25"/>
        <v>81195263.750000015</v>
      </c>
      <c r="TO33" s="266">
        <f t="shared" si="25"/>
        <v>39338393.609999999</v>
      </c>
      <c r="TP33" s="266">
        <f t="shared" si="25"/>
        <v>329191105.23000002</v>
      </c>
      <c r="TQ33" s="266">
        <f t="shared" si="25"/>
        <v>72677873.620000005</v>
      </c>
      <c r="TR33" s="266">
        <f t="shared" si="25"/>
        <v>136683790.44</v>
      </c>
      <c r="TS33" s="266">
        <f t="shared" si="25"/>
        <v>139343786.03</v>
      </c>
      <c r="TT33" s="266">
        <f t="shared" si="25"/>
        <v>63799655.659999996</v>
      </c>
      <c r="TU33" s="266">
        <f t="shared" si="25"/>
        <v>50355477.109999999</v>
      </c>
      <c r="TV33" s="266">
        <f t="shared" si="25"/>
        <v>78433174.450000003</v>
      </c>
      <c r="TW33" s="266">
        <f t="shared" si="25"/>
        <v>66828325.610000007</v>
      </c>
      <c r="TX33" s="266">
        <f t="shared" si="25"/>
        <v>60638044.950000003</v>
      </c>
      <c r="TY33" s="266">
        <f t="shared" si="25"/>
        <v>410092615.82999998</v>
      </c>
      <c r="TZ33" s="266">
        <f t="shared" si="25"/>
        <v>61223527.729999997</v>
      </c>
      <c r="UA33" s="266">
        <f t="shared" si="25"/>
        <v>845185222.5999999</v>
      </c>
      <c r="UB33" s="266">
        <f t="shared" si="25"/>
        <v>187921508.83000004</v>
      </c>
      <c r="UC33" s="266">
        <f t="shared" si="25"/>
        <v>66806322.829999998</v>
      </c>
      <c r="UD33" s="266">
        <f t="shared" si="25"/>
        <v>76851313.959999993</v>
      </c>
      <c r="UE33" s="266">
        <f t="shared" si="25"/>
        <v>530809714.43000007</v>
      </c>
      <c r="UF33" s="266">
        <f t="shared" si="25"/>
        <v>48936005.340000004</v>
      </c>
      <c r="UG33" s="266">
        <f t="shared" si="25"/>
        <v>33913184.960000001</v>
      </c>
      <c r="UH33" s="266">
        <f t="shared" si="25"/>
        <v>54003233.710000001</v>
      </c>
      <c r="UI33" s="266">
        <f t="shared" si="25"/>
        <v>58176554.370000005</v>
      </c>
      <c r="UJ33" s="266">
        <f t="shared" si="25"/>
        <v>521773885.74000007</v>
      </c>
      <c r="UK33" s="266">
        <f t="shared" si="25"/>
        <v>130980875.07000002</v>
      </c>
      <c r="UL33" s="266">
        <f t="shared" si="25"/>
        <v>90224750.319999993</v>
      </c>
      <c r="UM33" s="266">
        <f t="shared" si="25"/>
        <v>153418765.88</v>
      </c>
      <c r="UN33" s="266">
        <f t="shared" si="25"/>
        <v>97499997.809999987</v>
      </c>
      <c r="UO33" s="266">
        <f t="shared" si="25"/>
        <v>71476221.439999998</v>
      </c>
      <c r="UP33" s="266">
        <f t="shared" si="25"/>
        <v>2603928506.6600003</v>
      </c>
      <c r="UQ33" s="266">
        <f t="shared" si="25"/>
        <v>113996440.26000001</v>
      </c>
      <c r="UR33" s="266">
        <f t="shared" si="25"/>
        <v>107042442.30999999</v>
      </c>
      <c r="US33" s="266">
        <f t="shared" si="25"/>
        <v>432958666.36000001</v>
      </c>
      <c r="UT33" s="266">
        <f t="shared" si="25"/>
        <v>26547097.319999997</v>
      </c>
      <c r="UU33" s="266">
        <f t="shared" si="25"/>
        <v>88421390.679999992</v>
      </c>
      <c r="UV33" s="266">
        <f t="shared" si="25"/>
        <v>233725002.58000001</v>
      </c>
      <c r="UW33" s="266">
        <f t="shared" si="25"/>
        <v>67691246.180000007</v>
      </c>
      <c r="UX33" s="266">
        <f t="shared" si="25"/>
        <v>71868989.890000001</v>
      </c>
      <c r="UY33" s="266">
        <f t="shared" si="25"/>
        <v>80215220.219999984</v>
      </c>
      <c r="UZ33" s="266">
        <f t="shared" si="25"/>
        <v>96503774.909999996</v>
      </c>
      <c r="VA33" s="266">
        <f t="shared" si="25"/>
        <v>231749729.40000001</v>
      </c>
      <c r="VB33" s="266">
        <f t="shared" si="25"/>
        <v>111807510.20999999</v>
      </c>
      <c r="VC33" s="266">
        <f t="shared" si="25"/>
        <v>190079136.47</v>
      </c>
      <c r="VD33" s="266">
        <f t="shared" si="25"/>
        <v>59132547.799999997</v>
      </c>
      <c r="VE33" s="266">
        <f t="shared" si="25"/>
        <v>57472682.570000008</v>
      </c>
      <c r="VF33" s="266">
        <f t="shared" si="25"/>
        <v>48725101.790000014</v>
      </c>
      <c r="VG33" s="266">
        <f t="shared" si="25"/>
        <v>57522787.960000001</v>
      </c>
      <c r="VH33" s="266">
        <f t="shared" si="25"/>
        <v>245216427.61000001</v>
      </c>
      <c r="VI33" s="266">
        <f t="shared" ref="VI33:XT33" si="26">SUM(VI18:VI32)</f>
        <v>46132811.93</v>
      </c>
      <c r="VJ33" s="266">
        <f t="shared" si="26"/>
        <v>42957708.789999999</v>
      </c>
      <c r="VK33" s="266">
        <f t="shared" si="26"/>
        <v>29633023.869999997</v>
      </c>
      <c r="VL33" s="266">
        <f t="shared" si="26"/>
        <v>1172995788.71</v>
      </c>
      <c r="VM33" s="266">
        <f t="shared" si="26"/>
        <v>86914339.109999985</v>
      </c>
      <c r="VN33" s="266">
        <f t="shared" si="26"/>
        <v>86930298.449999988</v>
      </c>
      <c r="VO33" s="266">
        <f t="shared" si="26"/>
        <v>159609519.73999998</v>
      </c>
      <c r="VP33" s="266">
        <f t="shared" si="26"/>
        <v>192504501.23999998</v>
      </c>
      <c r="VQ33" s="266">
        <f t="shared" si="26"/>
        <v>153672215.79999998</v>
      </c>
      <c r="VR33" s="266">
        <f t="shared" si="26"/>
        <v>112697841.37999998</v>
      </c>
      <c r="VS33" s="266">
        <f t="shared" si="26"/>
        <v>83929413.440000013</v>
      </c>
      <c r="VT33" s="266">
        <f t="shared" si="26"/>
        <v>82391545.900000006</v>
      </c>
      <c r="VU33" s="266">
        <f t="shared" si="26"/>
        <v>377055063.48999995</v>
      </c>
      <c r="VV33" s="266">
        <f t="shared" si="26"/>
        <v>82701621.76000002</v>
      </c>
      <c r="VW33" s="266">
        <f t="shared" si="26"/>
        <v>165598616.62500003</v>
      </c>
      <c r="VX33" s="266">
        <f t="shared" si="26"/>
        <v>96518679.660000011</v>
      </c>
      <c r="VY33" s="266">
        <f t="shared" si="26"/>
        <v>63394585.839999989</v>
      </c>
      <c r="VZ33" s="266">
        <f t="shared" si="26"/>
        <v>58156060.480000012</v>
      </c>
      <c r="WA33" s="266">
        <f t="shared" si="26"/>
        <v>4119101199.1599998</v>
      </c>
      <c r="WB33" s="266">
        <f t="shared" si="26"/>
        <v>167170321.61000001</v>
      </c>
      <c r="WC33" s="266">
        <f t="shared" si="26"/>
        <v>115894382.30999999</v>
      </c>
      <c r="WD33" s="266">
        <f t="shared" si="26"/>
        <v>95040073.430000007</v>
      </c>
      <c r="WE33" s="266">
        <f t="shared" si="26"/>
        <v>66251828.810000002</v>
      </c>
      <c r="WF33" s="266">
        <f t="shared" si="26"/>
        <v>128252493.51000001</v>
      </c>
      <c r="WG33" s="266">
        <f t="shared" si="26"/>
        <v>187134862.81</v>
      </c>
      <c r="WH33" s="266">
        <f t="shared" si="26"/>
        <v>197071663.72000003</v>
      </c>
      <c r="WI33" s="266">
        <f t="shared" si="26"/>
        <v>115442464.48999999</v>
      </c>
      <c r="WJ33" s="266">
        <f t="shared" si="26"/>
        <v>159410579.82999998</v>
      </c>
      <c r="WK33" s="266">
        <f t="shared" si="26"/>
        <v>92926433.780000001</v>
      </c>
      <c r="WL33" s="266">
        <f t="shared" si="26"/>
        <v>286535347.80000001</v>
      </c>
      <c r="WM33" s="266">
        <f t="shared" si="26"/>
        <v>129409393.15000001</v>
      </c>
      <c r="WN33" s="266">
        <f t="shared" si="26"/>
        <v>184988987.47</v>
      </c>
      <c r="WO33" s="266">
        <f t="shared" si="26"/>
        <v>288602436.05000007</v>
      </c>
      <c r="WP33" s="266">
        <f t="shared" si="26"/>
        <v>113533746.29999998</v>
      </c>
      <c r="WQ33" s="266">
        <f t="shared" si="26"/>
        <v>135245507.64000002</v>
      </c>
      <c r="WR33" s="266">
        <f t="shared" si="26"/>
        <v>147961016.12</v>
      </c>
      <c r="WS33" s="266">
        <f t="shared" si="26"/>
        <v>82134360.820000008</v>
      </c>
      <c r="WT33" s="266">
        <f t="shared" si="26"/>
        <v>222196816.75</v>
      </c>
      <c r="WU33" s="266">
        <f t="shared" si="26"/>
        <v>579779257.84000003</v>
      </c>
      <c r="WV33" s="266">
        <f t="shared" si="26"/>
        <v>100609482.59</v>
      </c>
      <c r="WW33" s="266">
        <f t="shared" si="26"/>
        <v>69781617.909999996</v>
      </c>
      <c r="WX33" s="266">
        <f t="shared" si="26"/>
        <v>64988180.830000013</v>
      </c>
      <c r="WY33" s="266">
        <f t="shared" si="26"/>
        <v>78077422.729999989</v>
      </c>
      <c r="WZ33" s="266">
        <f t="shared" si="26"/>
        <v>66571829.050000004</v>
      </c>
      <c r="XA33" s="266">
        <f t="shared" si="26"/>
        <v>65701283.25999999</v>
      </c>
      <c r="XB33" s="266">
        <f t="shared" si="26"/>
        <v>74574021.829999998</v>
      </c>
      <c r="XC33" s="266">
        <f t="shared" si="26"/>
        <v>359450360.78999996</v>
      </c>
      <c r="XD33" s="266">
        <f t="shared" si="26"/>
        <v>50380117.609999999</v>
      </c>
      <c r="XE33" s="266">
        <f t="shared" si="26"/>
        <v>36607135.390000001</v>
      </c>
      <c r="XF33" s="266">
        <f t="shared" si="26"/>
        <v>35731252.969999999</v>
      </c>
      <c r="XG33" s="266">
        <f t="shared" si="26"/>
        <v>35206715.490000002</v>
      </c>
      <c r="XH33" s="266">
        <f t="shared" si="26"/>
        <v>2016211096.7300003</v>
      </c>
      <c r="XI33" s="266">
        <f t="shared" si="26"/>
        <v>141811365.34999999</v>
      </c>
      <c r="XJ33" s="266">
        <f t="shared" si="26"/>
        <v>153661952.54000002</v>
      </c>
      <c r="XK33" s="266">
        <f t="shared" si="26"/>
        <v>567609052.57999992</v>
      </c>
      <c r="XL33" s="266">
        <f t="shared" si="26"/>
        <v>125139147.77999999</v>
      </c>
      <c r="XM33" s="266">
        <f t="shared" si="26"/>
        <v>158818920.68000001</v>
      </c>
      <c r="XN33" s="266">
        <f t="shared" si="26"/>
        <v>267584190.50000003</v>
      </c>
      <c r="XO33" s="266">
        <f t="shared" si="26"/>
        <v>129167920.98999999</v>
      </c>
      <c r="XP33" s="266">
        <f t="shared" si="26"/>
        <v>109479584.63999999</v>
      </c>
      <c r="XQ33" s="266">
        <f t="shared" si="26"/>
        <v>251653165.61000001</v>
      </c>
      <c r="XR33" s="266">
        <f t="shared" si="26"/>
        <v>207908464.43000001</v>
      </c>
      <c r="XS33" s="266">
        <f t="shared" si="26"/>
        <v>79943147.290000007</v>
      </c>
      <c r="XT33" s="266">
        <f t="shared" si="26"/>
        <v>69756053.75</v>
      </c>
      <c r="XU33" s="266">
        <f t="shared" ref="XU33:AAF33" si="27">SUM(XU18:XU32)</f>
        <v>90698365.049999997</v>
      </c>
      <c r="XV33" s="266">
        <f t="shared" si="27"/>
        <v>83089342.760000005</v>
      </c>
      <c r="XW33" s="266">
        <f t="shared" si="27"/>
        <v>73243407.310000002</v>
      </c>
      <c r="XX33" s="266">
        <f t="shared" si="27"/>
        <v>55803373.029999994</v>
      </c>
      <c r="XY33" s="266">
        <f t="shared" si="27"/>
        <v>69015481.819999993</v>
      </c>
      <c r="XZ33" s="266">
        <f t="shared" si="27"/>
        <v>66386410.379999995</v>
      </c>
      <c r="YA33" s="266">
        <f t="shared" si="27"/>
        <v>63457453.060000002</v>
      </c>
      <c r="YB33" s="266">
        <f t="shared" si="27"/>
        <v>69940943.379999995</v>
      </c>
      <c r="YC33" s="266">
        <f t="shared" si="27"/>
        <v>59920423.799999997</v>
      </c>
      <c r="YD33" s="266">
        <f t="shared" si="27"/>
        <v>66865377.710000008</v>
      </c>
      <c r="YE33" s="266">
        <f t="shared" si="27"/>
        <v>1831449226.7899995</v>
      </c>
      <c r="YF33" s="266">
        <f t="shared" si="27"/>
        <v>92551743.139999986</v>
      </c>
      <c r="YG33" s="266">
        <f t="shared" si="27"/>
        <v>183164238.28999999</v>
      </c>
      <c r="YH33" s="266">
        <f t="shared" si="27"/>
        <v>89463545.170000017</v>
      </c>
      <c r="YI33" s="266">
        <f t="shared" si="27"/>
        <v>331241591.80999994</v>
      </c>
      <c r="YJ33" s="266">
        <f t="shared" si="27"/>
        <v>120053030.89399999</v>
      </c>
      <c r="YK33" s="266">
        <f t="shared" si="27"/>
        <v>179104955.84</v>
      </c>
      <c r="YL33" s="266">
        <f t="shared" si="27"/>
        <v>67063216.149999999</v>
      </c>
      <c r="YM33" s="266">
        <f t="shared" si="27"/>
        <v>311320806.65000004</v>
      </c>
      <c r="YN33" s="266">
        <f t="shared" si="27"/>
        <v>235187701.08000001</v>
      </c>
      <c r="YO33" s="266">
        <f t="shared" si="27"/>
        <v>136377660.52000001</v>
      </c>
      <c r="YP33" s="266">
        <f t="shared" si="27"/>
        <v>85896637.929999992</v>
      </c>
      <c r="YQ33" s="266">
        <f t="shared" si="27"/>
        <v>70552181.170000002</v>
      </c>
      <c r="YR33" s="266">
        <f t="shared" si="27"/>
        <v>69157273.239999995</v>
      </c>
      <c r="YS33" s="266">
        <f t="shared" si="27"/>
        <v>48925867.390000001</v>
      </c>
      <c r="YT33" s="266">
        <f t="shared" si="27"/>
        <v>48094122.780000001</v>
      </c>
      <c r="YU33" s="266">
        <f t="shared" si="27"/>
        <v>45352999.440000013</v>
      </c>
      <c r="YV33" s="266">
        <f t="shared" si="27"/>
        <v>779283373.47000015</v>
      </c>
      <c r="YW33" s="266">
        <f t="shared" si="27"/>
        <v>90523210.900000006</v>
      </c>
      <c r="YX33" s="266">
        <f t="shared" si="27"/>
        <v>86520367.799999982</v>
      </c>
      <c r="YY33" s="266">
        <f t="shared" si="27"/>
        <v>67756233.620000005</v>
      </c>
      <c r="YZ33" s="266">
        <f t="shared" si="27"/>
        <v>100076697.83</v>
      </c>
      <c r="ZA33" s="266">
        <f t="shared" si="27"/>
        <v>53384247.289999999</v>
      </c>
      <c r="ZB33" s="266">
        <f t="shared" si="27"/>
        <v>65091563.890000008</v>
      </c>
      <c r="ZC33" s="266">
        <f t="shared" si="27"/>
        <v>746148755.09000015</v>
      </c>
      <c r="ZD33" s="266">
        <f t="shared" si="27"/>
        <v>59891999.879999995</v>
      </c>
      <c r="ZE33" s="266">
        <f t="shared" si="27"/>
        <v>103587916.62999998</v>
      </c>
      <c r="ZF33" s="266">
        <f t="shared" si="27"/>
        <v>110392619.23000002</v>
      </c>
      <c r="ZG33" s="266">
        <f t="shared" si="27"/>
        <v>58520915.390000001</v>
      </c>
      <c r="ZH33" s="266">
        <f t="shared" si="27"/>
        <v>80131663.180000007</v>
      </c>
      <c r="ZI33" s="266">
        <f t="shared" si="27"/>
        <v>53649428.929999992</v>
      </c>
      <c r="ZJ33" s="266">
        <f t="shared" si="27"/>
        <v>55101324.730000012</v>
      </c>
      <c r="ZK33" s="266">
        <f t="shared" si="27"/>
        <v>215618687.82999995</v>
      </c>
      <c r="ZL33" s="266">
        <f t="shared" si="27"/>
        <v>1571656981.2799997</v>
      </c>
      <c r="ZM33" s="266">
        <f t="shared" si="27"/>
        <v>68311723.919999987</v>
      </c>
      <c r="ZN33" s="266">
        <f t="shared" si="27"/>
        <v>171577301.16999999</v>
      </c>
      <c r="ZO33" s="266">
        <f t="shared" si="27"/>
        <v>399201994.11000001</v>
      </c>
      <c r="ZP33" s="266">
        <f t="shared" si="27"/>
        <v>222620864.04000002</v>
      </c>
      <c r="ZQ33" s="266">
        <f t="shared" si="27"/>
        <v>76895484.890000001</v>
      </c>
      <c r="ZR33" s="266">
        <f t="shared" si="27"/>
        <v>98578270.809999987</v>
      </c>
      <c r="ZS33" s="266">
        <f t="shared" si="27"/>
        <v>184397588.37000003</v>
      </c>
      <c r="ZT33" s="266">
        <f t="shared" si="27"/>
        <v>181029326.78</v>
      </c>
      <c r="ZU33" s="266">
        <f t="shared" si="27"/>
        <v>223057310.68000001</v>
      </c>
      <c r="ZV33" s="266">
        <f t="shared" si="27"/>
        <v>52970147.140000001</v>
      </c>
      <c r="ZW33" s="266">
        <f t="shared" si="27"/>
        <v>74769596.51000002</v>
      </c>
      <c r="ZX33" s="266">
        <f t="shared" si="27"/>
        <v>68982437.010000005</v>
      </c>
      <c r="ZY33" s="266">
        <f t="shared" si="27"/>
        <v>107675360.93000001</v>
      </c>
      <c r="ZZ33" s="266">
        <f t="shared" si="27"/>
        <v>76331056.710000008</v>
      </c>
      <c r="AAA33" s="266">
        <f t="shared" si="27"/>
        <v>78094549.442000002</v>
      </c>
      <c r="AAB33" s="266">
        <f t="shared" si="27"/>
        <v>84668019.949999988</v>
      </c>
      <c r="AAC33" s="266">
        <f t="shared" si="27"/>
        <v>48403294.539999999</v>
      </c>
      <c r="AAD33" s="266">
        <f t="shared" si="27"/>
        <v>70518295.829999998</v>
      </c>
      <c r="AAE33" s="266">
        <f t="shared" si="27"/>
        <v>51308195.989999995</v>
      </c>
      <c r="AAF33" s="266">
        <f t="shared" si="27"/>
        <v>46407166.859999999</v>
      </c>
      <c r="AAG33" s="266">
        <f t="shared" ref="AAG33:ACR33" si="28">SUM(AAG18:AAG32)</f>
        <v>41407587.399999999</v>
      </c>
      <c r="AAH33" s="266">
        <f t="shared" si="28"/>
        <v>612008014.45999992</v>
      </c>
      <c r="AAI33" s="266">
        <f t="shared" si="28"/>
        <v>73996993.620000005</v>
      </c>
      <c r="AAJ33" s="266">
        <f t="shared" si="28"/>
        <v>81869147.379999995</v>
      </c>
      <c r="AAK33" s="266">
        <f t="shared" si="28"/>
        <v>72029946.329999998</v>
      </c>
      <c r="AAL33" s="266">
        <f t="shared" si="28"/>
        <v>63980840.339999989</v>
      </c>
      <c r="AAM33" s="266">
        <f t="shared" si="28"/>
        <v>109709829.12999998</v>
      </c>
      <c r="AAN33" s="266">
        <f t="shared" si="28"/>
        <v>63781854.88000001</v>
      </c>
      <c r="AAO33" s="266">
        <f t="shared" si="28"/>
        <v>3034825851.9499998</v>
      </c>
      <c r="AAP33" s="266">
        <f t="shared" si="28"/>
        <v>100735590.48000002</v>
      </c>
      <c r="AAQ33" s="266">
        <f t="shared" si="28"/>
        <v>56527839.469999999</v>
      </c>
      <c r="AAR33" s="266">
        <f t="shared" si="28"/>
        <v>168032554.02999997</v>
      </c>
      <c r="AAS33" s="266">
        <f t="shared" si="28"/>
        <v>127700377.34999998</v>
      </c>
      <c r="AAT33" s="266">
        <f t="shared" si="28"/>
        <v>83639900.219999999</v>
      </c>
      <c r="AAU33" s="266">
        <f t="shared" si="28"/>
        <v>100289091.62</v>
      </c>
      <c r="AAV33" s="266">
        <f t="shared" si="28"/>
        <v>130851906.72999999</v>
      </c>
      <c r="AAW33" s="266">
        <f t="shared" si="28"/>
        <v>261248541.58000001</v>
      </c>
      <c r="AAX33" s="266">
        <f t="shared" si="28"/>
        <v>71189006.290000007</v>
      </c>
      <c r="AAY33" s="266">
        <f t="shared" si="28"/>
        <v>125918260.84</v>
      </c>
      <c r="AAZ33" s="266">
        <f t="shared" si="28"/>
        <v>438382620.14999998</v>
      </c>
      <c r="ABA33" s="266">
        <f t="shared" si="28"/>
        <v>219380242.15000001</v>
      </c>
      <c r="ABB33" s="266">
        <f t="shared" si="28"/>
        <v>54307824.889999986</v>
      </c>
      <c r="ABC33" s="266">
        <f t="shared" si="28"/>
        <v>78977083.079999998</v>
      </c>
      <c r="ABD33" s="266">
        <f t="shared" si="28"/>
        <v>75890450.459999979</v>
      </c>
      <c r="ABE33" s="266">
        <f t="shared" si="28"/>
        <v>46114350.020000003</v>
      </c>
      <c r="ABF33" s="266">
        <f t="shared" si="28"/>
        <v>77893134.340000004</v>
      </c>
      <c r="ABG33" s="266">
        <f t="shared" si="28"/>
        <v>54288544.429999985</v>
      </c>
      <c r="ABH33" s="266">
        <f t="shared" si="28"/>
        <v>562458038.93000007</v>
      </c>
      <c r="ABI33" s="266">
        <f t="shared" si="28"/>
        <v>427393423.19000006</v>
      </c>
      <c r="ABJ33" s="266">
        <f t="shared" si="28"/>
        <v>50124767.649999999</v>
      </c>
      <c r="ABK33" s="266">
        <f t="shared" si="28"/>
        <v>45830280.629999988</v>
      </c>
      <c r="ABL33" s="266">
        <f t="shared" si="28"/>
        <v>45740267.919999994</v>
      </c>
      <c r="ABM33" s="266">
        <f t="shared" si="28"/>
        <v>42724348.679999985</v>
      </c>
      <c r="ABN33" s="266">
        <f t="shared" si="28"/>
        <v>40975900.919999994</v>
      </c>
      <c r="ABO33" s="266">
        <f t="shared" si="28"/>
        <v>766812684.28999996</v>
      </c>
      <c r="ABP33" s="266">
        <f t="shared" si="28"/>
        <v>100945874.94000001</v>
      </c>
      <c r="ABQ33" s="266">
        <f t="shared" si="28"/>
        <v>61970325.480000012</v>
      </c>
      <c r="ABR33" s="266">
        <f t="shared" si="28"/>
        <v>134086682.63000001</v>
      </c>
      <c r="ABS33" s="266">
        <f t="shared" si="28"/>
        <v>123399592.88</v>
      </c>
      <c r="ABT33" s="266">
        <f t="shared" si="28"/>
        <v>81671663.320000008</v>
      </c>
      <c r="ABU33" s="266">
        <f t="shared" si="28"/>
        <v>70331418.030000001</v>
      </c>
      <c r="ABV33" s="266">
        <f t="shared" si="28"/>
        <v>102701351.66</v>
      </c>
      <c r="ABW33" s="266">
        <f t="shared" si="28"/>
        <v>25691472.100000001</v>
      </c>
      <c r="ABX33" s="266">
        <f t="shared" si="28"/>
        <v>866597609.22500026</v>
      </c>
      <c r="ABY33" s="266">
        <f t="shared" si="28"/>
        <v>58606908.25</v>
      </c>
      <c r="ABZ33" s="266">
        <f t="shared" si="28"/>
        <v>139333809.29999998</v>
      </c>
      <c r="ACA33" s="266">
        <f t="shared" si="28"/>
        <v>64771753.909999996</v>
      </c>
      <c r="ACB33" s="266">
        <f t="shared" si="28"/>
        <v>52941222.940000013</v>
      </c>
      <c r="ACC33" s="266">
        <f t="shared" si="28"/>
        <v>212318979.31000003</v>
      </c>
      <c r="ACD33" s="266">
        <f t="shared" si="28"/>
        <v>46852626.81000001</v>
      </c>
      <c r="ACE33" s="266">
        <f t="shared" si="28"/>
        <v>76156995.5</v>
      </c>
      <c r="ACF33" s="266">
        <f t="shared" si="28"/>
        <v>63409958.32</v>
      </c>
      <c r="ACG33" s="266">
        <f t="shared" si="28"/>
        <v>109214530.08000001</v>
      </c>
      <c r="ACH33" s="266">
        <f t="shared" si="28"/>
        <v>54604412.190000005</v>
      </c>
      <c r="ACI33" s="266">
        <f t="shared" si="28"/>
        <v>1811338658.4599998</v>
      </c>
      <c r="ACJ33" s="266">
        <f t="shared" si="28"/>
        <v>66484065.790000007</v>
      </c>
      <c r="ACK33" s="266">
        <f t="shared" si="28"/>
        <v>93264772.760000005</v>
      </c>
      <c r="ACL33" s="266">
        <f t="shared" si="28"/>
        <v>145568750.88000003</v>
      </c>
      <c r="ACM33" s="266">
        <f t="shared" si="28"/>
        <v>60958238.280000009</v>
      </c>
      <c r="ACN33" s="266">
        <f t="shared" si="28"/>
        <v>89693958.62000002</v>
      </c>
      <c r="ACO33" s="266">
        <f t="shared" si="28"/>
        <v>128105866.81</v>
      </c>
      <c r="ACP33" s="266">
        <f t="shared" si="28"/>
        <v>397791088.80999994</v>
      </c>
      <c r="ACQ33" s="266">
        <f t="shared" si="28"/>
        <v>529875051.07000011</v>
      </c>
      <c r="ACR33" s="266">
        <f t="shared" si="28"/>
        <v>76112330.800000012</v>
      </c>
      <c r="ACS33" s="266">
        <f t="shared" ref="ACS33:AFD33" si="29">SUM(ACS18:ACS32)</f>
        <v>98886488.270000011</v>
      </c>
      <c r="ACT33" s="266">
        <f t="shared" si="29"/>
        <v>122696770.41999999</v>
      </c>
      <c r="ACU33" s="266">
        <f t="shared" si="29"/>
        <v>91223689.060000002</v>
      </c>
      <c r="ACV33" s="266">
        <f t="shared" si="29"/>
        <v>402884363.15999997</v>
      </c>
      <c r="ACW33" s="266">
        <f t="shared" si="29"/>
        <v>84576072.180000007</v>
      </c>
      <c r="ACX33" s="266">
        <f t="shared" si="29"/>
        <v>96921579.570000008</v>
      </c>
      <c r="ACY33" s="266">
        <f t="shared" si="29"/>
        <v>63078804.640000001</v>
      </c>
      <c r="ACZ33" s="266">
        <f t="shared" si="29"/>
        <v>49169671.689999998</v>
      </c>
      <c r="ADA33" s="266">
        <f t="shared" si="29"/>
        <v>58276925.289999992</v>
      </c>
      <c r="ADB33" s="266">
        <f t="shared" si="29"/>
        <v>44119520.149999999</v>
      </c>
      <c r="ADC33" s="266">
        <f t="shared" si="29"/>
        <v>38574824.039999999</v>
      </c>
      <c r="ADD33" s="266">
        <f t="shared" si="29"/>
        <v>38372769.710000001</v>
      </c>
      <c r="ADE33" s="266">
        <f t="shared" si="29"/>
        <v>53125224.709999993</v>
      </c>
      <c r="ADF33" s="266">
        <f t="shared" si="29"/>
        <v>378251709.21000004</v>
      </c>
      <c r="ADG33" s="266">
        <f t="shared" si="29"/>
        <v>383646905.76999998</v>
      </c>
      <c r="ADH33" s="266">
        <f t="shared" si="29"/>
        <v>55559891.870000012</v>
      </c>
      <c r="ADI33" s="266">
        <f t="shared" si="29"/>
        <v>46458059.339999996</v>
      </c>
      <c r="ADJ33" s="266">
        <f t="shared" si="29"/>
        <v>73038529.340000004</v>
      </c>
      <c r="ADK33" s="266">
        <f t="shared" si="29"/>
        <v>32389125.279999997</v>
      </c>
      <c r="ADL33" s="266">
        <f t="shared" si="29"/>
        <v>70397971.070000008</v>
      </c>
      <c r="ADM33" s="266">
        <f t="shared" si="29"/>
        <v>54883498.420000002</v>
      </c>
      <c r="ADN33" s="266">
        <f t="shared" si="29"/>
        <v>69669313.75</v>
      </c>
      <c r="ADO33" s="266">
        <f t="shared" si="29"/>
        <v>1861753450.7399995</v>
      </c>
      <c r="ADP33" s="266">
        <f t="shared" si="29"/>
        <v>178129844.68999997</v>
      </c>
      <c r="ADQ33" s="266">
        <f t="shared" si="29"/>
        <v>170791557.79000002</v>
      </c>
      <c r="ADR33" s="266">
        <f t="shared" si="29"/>
        <v>48706888.280000001</v>
      </c>
      <c r="ADS33" s="266">
        <f t="shared" si="29"/>
        <v>545390455.09000003</v>
      </c>
      <c r="ADT33" s="266">
        <f t="shared" si="29"/>
        <v>39655099.469999991</v>
      </c>
      <c r="ADU33" s="266">
        <f t="shared" si="29"/>
        <v>53861756.449999996</v>
      </c>
      <c r="ADV33" s="266">
        <f t="shared" si="29"/>
        <v>94231344.030000001</v>
      </c>
      <c r="ADW33" s="266">
        <f t="shared" si="29"/>
        <v>42668816.38000001</v>
      </c>
      <c r="ADX33" s="266">
        <f t="shared" si="29"/>
        <v>19208175.109999999</v>
      </c>
      <c r="ADY33" s="266">
        <f t="shared" si="29"/>
        <v>2063936845.1099999</v>
      </c>
      <c r="ADZ33" s="266">
        <f t="shared" si="29"/>
        <v>348948381.49000001</v>
      </c>
      <c r="AEA33" s="266">
        <f t="shared" si="29"/>
        <v>270113729.58000004</v>
      </c>
      <c r="AEB33" s="266">
        <f t="shared" si="29"/>
        <v>74942965.960000008</v>
      </c>
      <c r="AEC33" s="266">
        <f t="shared" si="29"/>
        <v>80987577.019999996</v>
      </c>
      <c r="AED33" s="266">
        <f t="shared" si="29"/>
        <v>129880032.63999999</v>
      </c>
      <c r="AEE33" s="266">
        <f t="shared" si="29"/>
        <v>87700006.769999996</v>
      </c>
      <c r="AEF33" s="266">
        <f t="shared" si="29"/>
        <v>87463587.959999993</v>
      </c>
      <c r="AEG33" s="266">
        <f t="shared" si="29"/>
        <v>69106210.529999986</v>
      </c>
      <c r="AEH33" s="266">
        <f t="shared" si="29"/>
        <v>65148316.449999996</v>
      </c>
      <c r="AEI33" s="266">
        <f t="shared" si="29"/>
        <v>82329327.430000022</v>
      </c>
      <c r="AEJ33" s="266">
        <f t="shared" si="29"/>
        <v>139344402.91999999</v>
      </c>
      <c r="AEK33" s="266">
        <f t="shared" si="29"/>
        <v>67813019.25</v>
      </c>
      <c r="AEL33" s="266">
        <f t="shared" si="29"/>
        <v>96438765.99000001</v>
      </c>
      <c r="AEM33" s="266">
        <f t="shared" si="29"/>
        <v>113385845.40000001</v>
      </c>
      <c r="AEN33" s="266">
        <f t="shared" si="29"/>
        <v>111964518.40000002</v>
      </c>
      <c r="AEO33" s="266">
        <f t="shared" si="29"/>
        <v>62111409.859999999</v>
      </c>
      <c r="AEP33" s="266">
        <f t="shared" si="29"/>
        <v>182722346.28000003</v>
      </c>
      <c r="AEQ33" s="266">
        <f t="shared" si="29"/>
        <v>53844523.879999995</v>
      </c>
      <c r="AER33" s="266">
        <f t="shared" si="29"/>
        <v>147536866.43000004</v>
      </c>
      <c r="AES33" s="266">
        <f t="shared" si="29"/>
        <v>1524157266.8999999</v>
      </c>
      <c r="AET33" s="266">
        <f t="shared" si="29"/>
        <v>154661375.62</v>
      </c>
      <c r="AEU33" s="266">
        <f t="shared" si="29"/>
        <v>148161467.88999999</v>
      </c>
      <c r="AEV33" s="266">
        <f t="shared" si="29"/>
        <v>112144838.60000002</v>
      </c>
      <c r="AEW33" s="266">
        <f t="shared" si="29"/>
        <v>82733791.870000005</v>
      </c>
      <c r="AEX33" s="266">
        <f t="shared" si="29"/>
        <v>233352779.47000003</v>
      </c>
      <c r="AEY33" s="266">
        <f t="shared" si="29"/>
        <v>89680065.979999989</v>
      </c>
      <c r="AEZ33" s="266">
        <f t="shared" si="29"/>
        <v>114144522.01000002</v>
      </c>
      <c r="AFA33" s="266">
        <f t="shared" si="29"/>
        <v>83518099.219999999</v>
      </c>
      <c r="AFB33" s="266">
        <f t="shared" si="29"/>
        <v>47048464.07</v>
      </c>
      <c r="AFC33" s="266">
        <f t="shared" si="29"/>
        <v>833393877.04000008</v>
      </c>
      <c r="AFD33" s="266">
        <f t="shared" si="29"/>
        <v>460866997.55000001</v>
      </c>
      <c r="AFE33" s="266">
        <f t="shared" ref="AFE33:AHP33" si="30">SUM(AFE18:AFE32)</f>
        <v>161289026.67999998</v>
      </c>
      <c r="AFF33" s="266">
        <f t="shared" si="30"/>
        <v>130543571.59000002</v>
      </c>
      <c r="AFG33" s="266">
        <f t="shared" si="30"/>
        <v>198785378.72999999</v>
      </c>
      <c r="AFH33" s="266">
        <f t="shared" si="30"/>
        <v>157737027.11999997</v>
      </c>
      <c r="AFI33" s="266">
        <f t="shared" si="30"/>
        <v>101607230.64999999</v>
      </c>
      <c r="AFJ33" s="266">
        <f t="shared" si="30"/>
        <v>124755379.00999999</v>
      </c>
      <c r="AFK33" s="266">
        <f t="shared" si="30"/>
        <v>80271279.929999992</v>
      </c>
      <c r="AFL33" s="266">
        <f t="shared" si="30"/>
        <v>122621698.66000001</v>
      </c>
      <c r="AFM33" s="266">
        <f t="shared" si="30"/>
        <v>108668012.40000002</v>
      </c>
      <c r="AFN33" s="266">
        <f t="shared" si="30"/>
        <v>100567988.89999999</v>
      </c>
      <c r="AFO33" s="266">
        <f t="shared" si="30"/>
        <v>131105396.15000001</v>
      </c>
      <c r="AFP33" s="266">
        <f t="shared" si="30"/>
        <v>871137045.3900001</v>
      </c>
      <c r="AFQ33" s="266">
        <f t="shared" si="30"/>
        <v>177729726.82999998</v>
      </c>
      <c r="AFR33" s="266">
        <f t="shared" si="30"/>
        <v>119083144.73</v>
      </c>
      <c r="AFS33" s="266">
        <f t="shared" si="30"/>
        <v>103350010.69</v>
      </c>
      <c r="AFT33" s="266">
        <f t="shared" si="30"/>
        <v>115829762.23999998</v>
      </c>
      <c r="AFU33" s="266">
        <f t="shared" si="30"/>
        <v>87622050.459999979</v>
      </c>
      <c r="AFV33" s="266">
        <f t="shared" si="30"/>
        <v>68252035.760000005</v>
      </c>
      <c r="AFW33" s="266">
        <f t="shared" si="30"/>
        <v>156189003.82000002</v>
      </c>
      <c r="AFX33" s="266">
        <f t="shared" si="30"/>
        <v>154796820.22000003</v>
      </c>
      <c r="AFY33" s="266">
        <f t="shared" si="30"/>
        <v>70069350.079999998</v>
      </c>
      <c r="AFZ33" s="266">
        <f t="shared" si="30"/>
        <v>172616071.68000004</v>
      </c>
      <c r="AGA33" s="266">
        <f t="shared" si="30"/>
        <v>74083449.539999992</v>
      </c>
      <c r="AGB33" s="266">
        <f t="shared" si="30"/>
        <v>990396982.19999981</v>
      </c>
      <c r="AGC33" s="266">
        <f t="shared" si="30"/>
        <v>68595778.709999993</v>
      </c>
      <c r="AGD33" s="266">
        <f t="shared" si="30"/>
        <v>88805895.190000013</v>
      </c>
      <c r="AGE33" s="266">
        <f t="shared" si="30"/>
        <v>79966005.689999998</v>
      </c>
      <c r="AGF33" s="266">
        <f t="shared" si="30"/>
        <v>210759599.38</v>
      </c>
      <c r="AGG33" s="266">
        <f t="shared" si="30"/>
        <v>93627615.609999999</v>
      </c>
      <c r="AGH33" s="266">
        <f t="shared" si="30"/>
        <v>57906217.759999998</v>
      </c>
      <c r="AGI33" s="266">
        <f t="shared" si="30"/>
        <v>83504204.639999986</v>
      </c>
      <c r="AGJ33" s="266">
        <f t="shared" si="30"/>
        <v>60913666.219999999</v>
      </c>
      <c r="AGK33" s="266">
        <f t="shared" si="30"/>
        <v>86191598.420000002</v>
      </c>
      <c r="AGL33" s="266">
        <f t="shared" si="30"/>
        <v>57470515.180000007</v>
      </c>
      <c r="AGM33" s="266">
        <f t="shared" si="30"/>
        <v>1374237405.8200002</v>
      </c>
      <c r="AGN33" s="266">
        <f t="shared" si="30"/>
        <v>276614424.13999999</v>
      </c>
      <c r="AGO33" s="266">
        <f t="shared" si="30"/>
        <v>126795107.79000001</v>
      </c>
      <c r="AGP33" s="266">
        <f t="shared" si="30"/>
        <v>75622422.819999993</v>
      </c>
      <c r="AGQ33" s="266">
        <f t="shared" si="30"/>
        <v>181543731.66999999</v>
      </c>
      <c r="AGR33" s="266">
        <f t="shared" si="30"/>
        <v>140873811.94999999</v>
      </c>
      <c r="AGS33" s="266">
        <f t="shared" si="30"/>
        <v>70442855.370000005</v>
      </c>
      <c r="AGT33" s="266">
        <f t="shared" si="30"/>
        <v>74345856.689999998</v>
      </c>
      <c r="AGU33" s="266">
        <f t="shared" si="30"/>
        <v>1995892827.4099998</v>
      </c>
      <c r="AGV33" s="266">
        <f t="shared" si="30"/>
        <v>1217981395.51</v>
      </c>
      <c r="AGW33" s="266">
        <f t="shared" si="30"/>
        <v>93093652.25999999</v>
      </c>
      <c r="AGX33" s="266">
        <f t="shared" si="30"/>
        <v>194749195.22999996</v>
      </c>
      <c r="AGY33" s="266">
        <f t="shared" si="30"/>
        <v>267949628.17999998</v>
      </c>
      <c r="AGZ33" s="266">
        <f t="shared" si="30"/>
        <v>156384521.47999999</v>
      </c>
      <c r="AHA33" s="266">
        <f t="shared" si="30"/>
        <v>146314539.11999997</v>
      </c>
      <c r="AHB33" s="266">
        <f t="shared" si="30"/>
        <v>137739499.58999997</v>
      </c>
      <c r="AHC33" s="266">
        <f t="shared" si="30"/>
        <v>50085601.690000005</v>
      </c>
      <c r="AHD33" s="266">
        <f t="shared" si="30"/>
        <v>109445499.54000001</v>
      </c>
      <c r="AHE33" s="266">
        <f t="shared" si="30"/>
        <v>131570959.31</v>
      </c>
      <c r="AHF33" s="266">
        <f t="shared" si="30"/>
        <v>71198683.020000011</v>
      </c>
      <c r="AHG33" s="266">
        <f t="shared" si="30"/>
        <v>71590310.300000012</v>
      </c>
      <c r="AHH33" s="266">
        <f t="shared" si="30"/>
        <v>77477667.969999999</v>
      </c>
      <c r="AHI33" s="266">
        <f t="shared" si="30"/>
        <v>74216905.420000002</v>
      </c>
      <c r="AHJ33" s="266">
        <f t="shared" si="30"/>
        <v>85849701.530000001</v>
      </c>
      <c r="AHK33" s="266">
        <f t="shared" si="30"/>
        <v>69413297.820000008</v>
      </c>
      <c r="AHL33" s="266">
        <f t="shared" si="30"/>
        <v>563503685.03999984</v>
      </c>
      <c r="AHM33" s="266">
        <f t="shared" si="30"/>
        <v>82665973.159999996</v>
      </c>
      <c r="AHN33" s="266">
        <f t="shared" si="30"/>
        <v>83697792.489999995</v>
      </c>
      <c r="AHO33" s="266">
        <f t="shared" si="30"/>
        <v>79042326.579999998</v>
      </c>
      <c r="AHP33" s="266">
        <f t="shared" si="30"/>
        <v>155199771.92999998</v>
      </c>
      <c r="AHQ33" s="266">
        <f t="shared" ref="AHQ33:AHS33" si="31">SUM(AHQ18:AHQ32)</f>
        <v>74504401.24000001</v>
      </c>
      <c r="AHR33" s="266">
        <f t="shared" si="31"/>
        <v>46121419.909999989</v>
      </c>
      <c r="AHS33" s="266">
        <f t="shared" si="31"/>
        <v>208703514347.06219</v>
      </c>
      <c r="AHT33" s="184" t="b">
        <f t="shared" si="0"/>
        <v>1</v>
      </c>
    </row>
    <row r="34" spans="1:904" s="229" customFormat="1" ht="24">
      <c r="A34" s="226"/>
      <c r="B34" s="226"/>
      <c r="C34" s="227"/>
      <c r="D34" s="228" t="s">
        <v>6183</v>
      </c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  <c r="EA34" s="228"/>
      <c r="EB34" s="228"/>
      <c r="EC34" s="228"/>
      <c r="ED34" s="228"/>
      <c r="EE34" s="228"/>
      <c r="EF34" s="228"/>
      <c r="EG34" s="228"/>
      <c r="EH34" s="228"/>
      <c r="EI34" s="228"/>
      <c r="EJ34" s="228"/>
      <c r="EK34" s="228"/>
      <c r="EL34" s="228"/>
      <c r="EM34" s="228"/>
      <c r="EN34" s="228"/>
      <c r="EO34" s="228"/>
      <c r="EP34" s="228"/>
      <c r="EQ34" s="228"/>
      <c r="ER34" s="228"/>
      <c r="ES34" s="228"/>
      <c r="ET34" s="228"/>
      <c r="EU34" s="228"/>
      <c r="EV34" s="228"/>
      <c r="EW34" s="228"/>
      <c r="EX34" s="228"/>
      <c r="EY34" s="228"/>
      <c r="EZ34" s="228"/>
      <c r="FA34" s="228"/>
      <c r="FB34" s="228"/>
      <c r="FC34" s="228"/>
      <c r="FD34" s="228"/>
      <c r="FE34" s="228"/>
      <c r="FF34" s="228"/>
      <c r="FG34" s="228"/>
      <c r="FH34" s="228"/>
      <c r="FI34" s="228"/>
      <c r="FJ34" s="228"/>
      <c r="FK34" s="228"/>
      <c r="FL34" s="228"/>
      <c r="FM34" s="228"/>
      <c r="FN34" s="228"/>
      <c r="FO34" s="228"/>
      <c r="FP34" s="228"/>
      <c r="FQ34" s="228"/>
      <c r="FR34" s="228"/>
      <c r="FS34" s="228"/>
      <c r="FT34" s="228"/>
      <c r="FU34" s="228"/>
      <c r="FV34" s="228"/>
      <c r="FW34" s="228"/>
      <c r="FX34" s="228"/>
      <c r="FY34" s="228"/>
      <c r="FZ34" s="228"/>
      <c r="GA34" s="228"/>
      <c r="GB34" s="228"/>
      <c r="GC34" s="228"/>
      <c r="GD34" s="228"/>
      <c r="GE34" s="228"/>
      <c r="GF34" s="228"/>
      <c r="GG34" s="228"/>
      <c r="GH34" s="228"/>
      <c r="GI34" s="228"/>
      <c r="GJ34" s="228"/>
      <c r="GK34" s="228"/>
      <c r="GL34" s="228"/>
      <c r="GM34" s="228"/>
      <c r="GN34" s="228"/>
      <c r="GO34" s="228"/>
      <c r="GP34" s="228"/>
      <c r="GQ34" s="228"/>
      <c r="GR34" s="228"/>
      <c r="GS34" s="228"/>
      <c r="GT34" s="228"/>
      <c r="GU34" s="228"/>
      <c r="GV34" s="228"/>
      <c r="GW34" s="228"/>
      <c r="GX34" s="228"/>
      <c r="GY34" s="228"/>
      <c r="GZ34" s="228"/>
      <c r="HA34" s="228"/>
      <c r="HB34" s="228"/>
      <c r="HC34" s="228"/>
      <c r="HD34" s="228"/>
      <c r="HE34" s="228"/>
      <c r="HF34" s="228"/>
      <c r="HG34" s="228"/>
      <c r="HH34" s="228"/>
      <c r="HI34" s="228"/>
      <c r="HJ34" s="228"/>
      <c r="HK34" s="228"/>
      <c r="HL34" s="228"/>
      <c r="HM34" s="228"/>
      <c r="HN34" s="228"/>
      <c r="HO34" s="228"/>
      <c r="HP34" s="228"/>
      <c r="HQ34" s="228"/>
      <c r="HR34" s="228"/>
      <c r="HS34" s="228"/>
      <c r="HT34" s="228"/>
      <c r="HU34" s="228"/>
      <c r="HV34" s="228"/>
      <c r="HW34" s="228"/>
      <c r="HX34" s="228"/>
      <c r="HY34" s="228"/>
      <c r="HZ34" s="228"/>
      <c r="IA34" s="228"/>
      <c r="IB34" s="228"/>
      <c r="IC34" s="228"/>
      <c r="ID34" s="228"/>
      <c r="IE34" s="228"/>
      <c r="IF34" s="228"/>
      <c r="IG34" s="228"/>
      <c r="IH34" s="228"/>
      <c r="II34" s="228"/>
      <c r="IJ34" s="228"/>
      <c r="IK34" s="228"/>
      <c r="IL34" s="228"/>
      <c r="IM34" s="228"/>
      <c r="IN34" s="228"/>
      <c r="IO34" s="228"/>
      <c r="IP34" s="228"/>
      <c r="IQ34" s="228"/>
      <c r="IR34" s="228"/>
      <c r="IS34" s="228"/>
      <c r="IT34" s="228"/>
      <c r="IU34" s="228"/>
      <c r="IV34" s="228"/>
      <c r="IW34" s="228"/>
      <c r="IX34" s="228"/>
      <c r="IY34" s="228"/>
      <c r="IZ34" s="228"/>
      <c r="JA34" s="228"/>
      <c r="JB34" s="228"/>
      <c r="JC34" s="228"/>
      <c r="JD34" s="228"/>
      <c r="JE34" s="228"/>
      <c r="JF34" s="228"/>
      <c r="JG34" s="228"/>
      <c r="JH34" s="228"/>
      <c r="JI34" s="228"/>
      <c r="JJ34" s="228"/>
      <c r="JK34" s="228"/>
      <c r="JL34" s="228"/>
      <c r="JM34" s="228"/>
      <c r="JN34" s="228"/>
      <c r="JO34" s="228"/>
      <c r="JP34" s="228"/>
      <c r="JQ34" s="228"/>
      <c r="JR34" s="228"/>
      <c r="JS34" s="228"/>
      <c r="JT34" s="228"/>
      <c r="JU34" s="228"/>
      <c r="JV34" s="228"/>
      <c r="JW34" s="228"/>
      <c r="JX34" s="228"/>
      <c r="JY34" s="228"/>
      <c r="JZ34" s="228"/>
      <c r="KA34" s="228"/>
      <c r="KB34" s="228"/>
      <c r="KC34" s="228"/>
      <c r="KD34" s="228"/>
      <c r="KE34" s="228"/>
      <c r="KF34" s="228"/>
      <c r="KG34" s="228"/>
      <c r="KH34" s="228"/>
      <c r="KI34" s="228"/>
      <c r="KJ34" s="228"/>
      <c r="KK34" s="228"/>
      <c r="KL34" s="228"/>
      <c r="KM34" s="228"/>
      <c r="KN34" s="228"/>
      <c r="KO34" s="228"/>
      <c r="KP34" s="228"/>
      <c r="KQ34" s="228"/>
      <c r="KR34" s="228"/>
      <c r="KS34" s="228"/>
      <c r="KT34" s="228"/>
      <c r="KU34" s="228"/>
      <c r="KV34" s="228"/>
      <c r="KW34" s="228"/>
      <c r="KX34" s="228"/>
      <c r="KY34" s="228"/>
      <c r="KZ34" s="228"/>
      <c r="LA34" s="228"/>
      <c r="LB34" s="228"/>
      <c r="LC34" s="228"/>
      <c r="LD34" s="228"/>
      <c r="LE34" s="228"/>
      <c r="LF34" s="228"/>
      <c r="LG34" s="228"/>
      <c r="LH34" s="228"/>
      <c r="LI34" s="228"/>
      <c r="LJ34" s="228"/>
      <c r="LK34" s="228"/>
      <c r="LL34" s="228"/>
      <c r="LM34" s="228"/>
      <c r="LN34" s="228"/>
      <c r="LO34" s="228"/>
      <c r="LP34" s="228"/>
      <c r="LQ34" s="228"/>
      <c r="LR34" s="228"/>
      <c r="LS34" s="228"/>
      <c r="LT34" s="228"/>
      <c r="LU34" s="228"/>
      <c r="LV34" s="228"/>
      <c r="LW34" s="228"/>
      <c r="LX34" s="228"/>
      <c r="LY34" s="228"/>
      <c r="LZ34" s="228"/>
      <c r="MA34" s="228"/>
      <c r="MB34" s="228"/>
      <c r="MC34" s="228"/>
      <c r="MD34" s="228"/>
      <c r="ME34" s="228"/>
      <c r="MF34" s="228"/>
      <c r="MG34" s="228"/>
      <c r="MH34" s="228"/>
      <c r="MI34" s="228"/>
      <c r="MJ34" s="228"/>
      <c r="MK34" s="228"/>
      <c r="ML34" s="228"/>
      <c r="MM34" s="228"/>
      <c r="MN34" s="228"/>
      <c r="MO34" s="228"/>
      <c r="MP34" s="228"/>
      <c r="MQ34" s="228"/>
      <c r="MR34" s="228"/>
      <c r="MS34" s="228"/>
      <c r="MT34" s="228"/>
      <c r="MU34" s="228"/>
      <c r="MV34" s="228"/>
      <c r="MW34" s="228"/>
      <c r="MX34" s="228"/>
      <c r="MY34" s="228"/>
      <c r="MZ34" s="228"/>
      <c r="NA34" s="228"/>
      <c r="NB34" s="228"/>
      <c r="NC34" s="228"/>
      <c r="ND34" s="228"/>
      <c r="NE34" s="228"/>
      <c r="NF34" s="228"/>
      <c r="NG34" s="228"/>
      <c r="NH34" s="228"/>
      <c r="NI34" s="228"/>
      <c r="NJ34" s="228"/>
      <c r="NK34" s="228"/>
      <c r="NL34" s="228"/>
      <c r="NM34" s="228"/>
      <c r="NN34" s="228"/>
      <c r="NO34" s="228"/>
      <c r="NP34" s="228"/>
      <c r="NQ34" s="228"/>
      <c r="NR34" s="228"/>
      <c r="NS34" s="228"/>
      <c r="NT34" s="228"/>
      <c r="NU34" s="228"/>
      <c r="NV34" s="228"/>
      <c r="NW34" s="228"/>
      <c r="NX34" s="228"/>
      <c r="NY34" s="228"/>
      <c r="NZ34" s="228"/>
      <c r="OA34" s="228"/>
      <c r="OB34" s="228"/>
      <c r="OC34" s="228"/>
      <c r="OD34" s="228"/>
      <c r="OE34" s="228"/>
      <c r="OF34" s="228"/>
      <c r="OG34" s="228"/>
      <c r="OH34" s="228"/>
      <c r="OI34" s="228"/>
      <c r="OJ34" s="228"/>
      <c r="OK34" s="228"/>
      <c r="OL34" s="228"/>
      <c r="OM34" s="228"/>
      <c r="ON34" s="228"/>
      <c r="OO34" s="228"/>
      <c r="OP34" s="228"/>
      <c r="OQ34" s="228"/>
      <c r="OR34" s="228"/>
      <c r="OS34" s="228"/>
      <c r="OT34" s="228"/>
      <c r="OU34" s="228"/>
      <c r="OV34" s="228"/>
      <c r="OW34" s="228"/>
      <c r="OX34" s="228"/>
      <c r="OY34" s="228"/>
      <c r="OZ34" s="228"/>
      <c r="PA34" s="228"/>
      <c r="PB34" s="228"/>
      <c r="PC34" s="228"/>
      <c r="PD34" s="228"/>
      <c r="PE34" s="228"/>
      <c r="PF34" s="228"/>
      <c r="PG34" s="228"/>
      <c r="PH34" s="228"/>
      <c r="PI34" s="228"/>
      <c r="PJ34" s="228"/>
      <c r="PK34" s="228"/>
      <c r="PL34" s="228"/>
      <c r="PM34" s="228"/>
      <c r="PN34" s="228"/>
      <c r="PO34" s="228"/>
      <c r="PP34" s="228"/>
      <c r="PQ34" s="228"/>
      <c r="PR34" s="228"/>
      <c r="PS34" s="228"/>
      <c r="PT34" s="228"/>
      <c r="PU34" s="228"/>
      <c r="PV34" s="228"/>
      <c r="PW34" s="228"/>
      <c r="PX34" s="228"/>
      <c r="PY34" s="228"/>
      <c r="PZ34" s="228"/>
      <c r="QA34" s="228"/>
      <c r="QB34" s="228"/>
      <c r="QC34" s="228"/>
      <c r="QD34" s="228"/>
      <c r="QE34" s="228"/>
      <c r="QF34" s="228"/>
      <c r="QG34" s="228"/>
      <c r="QH34" s="228"/>
      <c r="QI34" s="228"/>
      <c r="QJ34" s="228"/>
      <c r="QK34" s="228"/>
      <c r="QL34" s="228"/>
      <c r="QM34" s="228"/>
      <c r="QN34" s="228"/>
      <c r="QO34" s="228"/>
      <c r="QP34" s="228"/>
      <c r="QQ34" s="228"/>
      <c r="QR34" s="228"/>
      <c r="QS34" s="228"/>
      <c r="QT34" s="228"/>
      <c r="QU34" s="228"/>
      <c r="QV34" s="228"/>
      <c r="QW34" s="228"/>
      <c r="QX34" s="228"/>
      <c r="QY34" s="228"/>
      <c r="QZ34" s="228"/>
      <c r="RA34" s="228"/>
      <c r="RB34" s="228"/>
      <c r="RC34" s="228"/>
      <c r="RD34" s="228"/>
      <c r="RE34" s="228"/>
      <c r="RF34" s="228"/>
      <c r="RG34" s="228"/>
      <c r="RH34" s="228"/>
      <c r="RI34" s="228"/>
      <c r="RJ34" s="228"/>
      <c r="RK34" s="228"/>
      <c r="RL34" s="228"/>
      <c r="RM34" s="228"/>
      <c r="RN34" s="228"/>
      <c r="RO34" s="228"/>
      <c r="RP34" s="228"/>
      <c r="RQ34" s="228"/>
      <c r="RR34" s="228"/>
      <c r="RS34" s="228"/>
      <c r="RT34" s="228"/>
      <c r="RU34" s="228"/>
      <c r="RV34" s="228"/>
      <c r="RW34" s="228"/>
      <c r="RX34" s="228"/>
      <c r="RY34" s="228"/>
      <c r="RZ34" s="228"/>
      <c r="SA34" s="228"/>
      <c r="SB34" s="228"/>
      <c r="SC34" s="228"/>
      <c r="SD34" s="228"/>
      <c r="SE34" s="228"/>
      <c r="SF34" s="228"/>
      <c r="SG34" s="228"/>
      <c r="SH34" s="228"/>
      <c r="SI34" s="228"/>
      <c r="SJ34" s="228"/>
      <c r="SK34" s="228"/>
      <c r="SL34" s="228"/>
      <c r="SM34" s="228"/>
      <c r="SN34" s="228"/>
      <c r="SO34" s="228"/>
      <c r="SP34" s="228"/>
      <c r="SQ34" s="228"/>
      <c r="SR34" s="228"/>
      <c r="SS34" s="228"/>
      <c r="ST34" s="228"/>
      <c r="SU34" s="228"/>
      <c r="SV34" s="228"/>
      <c r="SW34" s="228"/>
      <c r="SX34" s="228"/>
      <c r="SY34" s="228"/>
      <c r="SZ34" s="228"/>
      <c r="TA34" s="228"/>
      <c r="TB34" s="228"/>
      <c r="TC34" s="228"/>
      <c r="TD34" s="228"/>
      <c r="TE34" s="228"/>
      <c r="TF34" s="228"/>
      <c r="TG34" s="228"/>
      <c r="TH34" s="228"/>
      <c r="TI34" s="228"/>
      <c r="TJ34" s="228"/>
      <c r="TK34" s="228"/>
      <c r="TL34" s="228"/>
      <c r="TM34" s="228"/>
      <c r="TN34" s="228"/>
      <c r="TO34" s="228"/>
      <c r="TP34" s="228"/>
      <c r="TQ34" s="228"/>
      <c r="TR34" s="228"/>
      <c r="TS34" s="228"/>
      <c r="TT34" s="228"/>
      <c r="TU34" s="228"/>
      <c r="TV34" s="228"/>
      <c r="TW34" s="228"/>
      <c r="TX34" s="228"/>
      <c r="TY34" s="228"/>
      <c r="TZ34" s="228"/>
      <c r="UA34" s="228"/>
      <c r="UB34" s="228"/>
      <c r="UC34" s="228"/>
      <c r="UD34" s="228"/>
      <c r="UE34" s="228"/>
      <c r="UF34" s="228"/>
      <c r="UG34" s="228"/>
      <c r="UH34" s="228"/>
      <c r="UI34" s="228"/>
      <c r="UJ34" s="228"/>
      <c r="UK34" s="228"/>
      <c r="UL34" s="228"/>
      <c r="UM34" s="228"/>
      <c r="UN34" s="228"/>
      <c r="UO34" s="228"/>
      <c r="UP34" s="228"/>
      <c r="UQ34" s="228"/>
      <c r="UR34" s="228"/>
      <c r="US34" s="228"/>
      <c r="UT34" s="228"/>
      <c r="UU34" s="228"/>
      <c r="UV34" s="228"/>
      <c r="UW34" s="228"/>
      <c r="UX34" s="228"/>
      <c r="UY34" s="228"/>
      <c r="UZ34" s="228"/>
      <c r="VA34" s="228"/>
      <c r="VB34" s="228"/>
      <c r="VC34" s="228"/>
      <c r="VD34" s="228"/>
      <c r="VE34" s="228"/>
      <c r="VF34" s="228"/>
      <c r="VG34" s="228"/>
      <c r="VH34" s="228"/>
      <c r="VI34" s="228"/>
      <c r="VJ34" s="228"/>
      <c r="VK34" s="228"/>
      <c r="VL34" s="228"/>
      <c r="VM34" s="228"/>
      <c r="VN34" s="228"/>
      <c r="VO34" s="228"/>
      <c r="VP34" s="228"/>
      <c r="VQ34" s="228"/>
      <c r="VR34" s="228"/>
      <c r="VS34" s="228"/>
      <c r="VT34" s="228"/>
      <c r="VU34" s="228"/>
      <c r="VV34" s="228"/>
      <c r="VW34" s="228"/>
      <c r="VX34" s="228"/>
      <c r="VY34" s="228"/>
      <c r="VZ34" s="228"/>
      <c r="WA34" s="228"/>
      <c r="WB34" s="228"/>
      <c r="WC34" s="228"/>
      <c r="WD34" s="228"/>
      <c r="WE34" s="228"/>
      <c r="WF34" s="228"/>
      <c r="WG34" s="228"/>
      <c r="WH34" s="228"/>
      <c r="WI34" s="228"/>
      <c r="WJ34" s="228"/>
      <c r="WK34" s="228"/>
      <c r="WL34" s="228"/>
      <c r="WM34" s="228"/>
      <c r="WN34" s="228"/>
      <c r="WO34" s="228"/>
      <c r="WP34" s="228"/>
      <c r="WQ34" s="228"/>
      <c r="WR34" s="228"/>
      <c r="WS34" s="228"/>
      <c r="WT34" s="228"/>
      <c r="WU34" s="228"/>
      <c r="WV34" s="228"/>
      <c r="WW34" s="228"/>
      <c r="WX34" s="228"/>
      <c r="WY34" s="228"/>
      <c r="WZ34" s="228"/>
      <c r="XA34" s="228"/>
      <c r="XB34" s="228"/>
      <c r="XC34" s="228"/>
      <c r="XD34" s="228"/>
      <c r="XE34" s="228"/>
      <c r="XF34" s="228"/>
      <c r="XG34" s="228"/>
      <c r="XH34" s="228"/>
      <c r="XI34" s="228"/>
      <c r="XJ34" s="228"/>
      <c r="XK34" s="228"/>
      <c r="XL34" s="228"/>
      <c r="XM34" s="228"/>
      <c r="XN34" s="228"/>
      <c r="XO34" s="228"/>
      <c r="XP34" s="228"/>
      <c r="XQ34" s="228"/>
      <c r="XR34" s="228"/>
      <c r="XS34" s="228"/>
      <c r="XT34" s="228"/>
      <c r="XU34" s="228"/>
      <c r="XV34" s="228"/>
      <c r="XW34" s="228"/>
      <c r="XX34" s="228"/>
      <c r="XY34" s="228"/>
      <c r="XZ34" s="228"/>
      <c r="YA34" s="228"/>
      <c r="YB34" s="228"/>
      <c r="YC34" s="228"/>
      <c r="YD34" s="228"/>
      <c r="YE34" s="228"/>
      <c r="YF34" s="228"/>
      <c r="YG34" s="228"/>
      <c r="YH34" s="228"/>
      <c r="YI34" s="228"/>
      <c r="YJ34" s="228"/>
      <c r="YK34" s="228"/>
      <c r="YL34" s="228"/>
      <c r="YM34" s="228"/>
      <c r="YN34" s="228"/>
      <c r="YO34" s="228"/>
      <c r="YP34" s="228"/>
      <c r="YQ34" s="228"/>
      <c r="YR34" s="228"/>
      <c r="YS34" s="228"/>
      <c r="YT34" s="228"/>
      <c r="YU34" s="228"/>
      <c r="YV34" s="228"/>
      <c r="YW34" s="228"/>
      <c r="YX34" s="228"/>
      <c r="YY34" s="228"/>
      <c r="YZ34" s="228"/>
      <c r="ZA34" s="228"/>
      <c r="ZB34" s="228"/>
      <c r="ZC34" s="228"/>
      <c r="ZD34" s="228"/>
      <c r="ZE34" s="228"/>
      <c r="ZF34" s="228"/>
      <c r="ZG34" s="228"/>
      <c r="ZH34" s="228"/>
      <c r="ZI34" s="228"/>
      <c r="ZJ34" s="228"/>
      <c r="ZK34" s="228"/>
      <c r="ZL34" s="228"/>
      <c r="ZM34" s="228"/>
      <c r="ZN34" s="228"/>
      <c r="ZO34" s="228"/>
      <c r="ZP34" s="228"/>
      <c r="ZQ34" s="228"/>
      <c r="ZR34" s="228"/>
      <c r="ZS34" s="228"/>
      <c r="ZT34" s="228"/>
      <c r="ZU34" s="228"/>
      <c r="ZV34" s="228"/>
      <c r="ZW34" s="228"/>
      <c r="ZX34" s="228"/>
      <c r="ZY34" s="228"/>
      <c r="ZZ34" s="228"/>
      <c r="AAA34" s="228"/>
      <c r="AAB34" s="228"/>
      <c r="AAC34" s="228"/>
      <c r="AAD34" s="228"/>
      <c r="AAE34" s="228"/>
      <c r="AAF34" s="228"/>
      <c r="AAG34" s="228"/>
      <c r="AAH34" s="228"/>
      <c r="AAI34" s="228"/>
      <c r="AAJ34" s="228"/>
      <c r="AAK34" s="228"/>
      <c r="AAL34" s="228"/>
      <c r="AAM34" s="228"/>
      <c r="AAN34" s="228"/>
      <c r="AAO34" s="228"/>
      <c r="AAP34" s="228"/>
      <c r="AAQ34" s="228"/>
      <c r="AAR34" s="228"/>
      <c r="AAS34" s="228"/>
      <c r="AAT34" s="228"/>
      <c r="AAU34" s="228"/>
      <c r="AAV34" s="228"/>
      <c r="AAW34" s="228"/>
      <c r="AAX34" s="228"/>
      <c r="AAY34" s="228"/>
      <c r="AAZ34" s="228"/>
      <c r="ABA34" s="228"/>
      <c r="ABB34" s="228"/>
      <c r="ABC34" s="228"/>
      <c r="ABD34" s="228"/>
      <c r="ABE34" s="228"/>
      <c r="ABF34" s="228"/>
      <c r="ABG34" s="228"/>
      <c r="ABH34" s="228"/>
      <c r="ABI34" s="228"/>
      <c r="ABJ34" s="228"/>
      <c r="ABK34" s="228"/>
      <c r="ABL34" s="228"/>
      <c r="ABM34" s="228"/>
      <c r="ABN34" s="228"/>
      <c r="ABO34" s="228"/>
      <c r="ABP34" s="228"/>
      <c r="ABQ34" s="228"/>
      <c r="ABR34" s="228"/>
      <c r="ABS34" s="228"/>
      <c r="ABT34" s="228"/>
      <c r="ABU34" s="228"/>
      <c r="ABV34" s="228"/>
      <c r="ABW34" s="228"/>
      <c r="ABX34" s="228"/>
      <c r="ABY34" s="228"/>
      <c r="ABZ34" s="228"/>
      <c r="ACA34" s="228"/>
      <c r="ACB34" s="228"/>
      <c r="ACC34" s="228"/>
      <c r="ACD34" s="228"/>
      <c r="ACE34" s="228"/>
      <c r="ACF34" s="228"/>
      <c r="ACG34" s="228"/>
      <c r="ACH34" s="228"/>
      <c r="ACI34" s="228"/>
      <c r="ACJ34" s="228"/>
      <c r="ACK34" s="228"/>
      <c r="ACL34" s="228"/>
      <c r="ACM34" s="228"/>
      <c r="ACN34" s="228"/>
      <c r="ACO34" s="228"/>
      <c r="ACP34" s="228"/>
      <c r="ACQ34" s="228"/>
      <c r="ACR34" s="228"/>
      <c r="ACS34" s="228"/>
      <c r="ACT34" s="228"/>
      <c r="ACU34" s="228"/>
      <c r="ACV34" s="228"/>
      <c r="ACW34" s="228"/>
      <c r="ACX34" s="228"/>
      <c r="ACY34" s="228"/>
      <c r="ACZ34" s="228"/>
      <c r="ADA34" s="228"/>
      <c r="ADB34" s="228"/>
      <c r="ADC34" s="228"/>
      <c r="ADD34" s="228"/>
      <c r="ADE34" s="228"/>
      <c r="ADF34" s="228"/>
      <c r="ADG34" s="228"/>
      <c r="ADH34" s="228"/>
      <c r="ADI34" s="228"/>
      <c r="ADJ34" s="228"/>
      <c r="ADK34" s="228"/>
      <c r="ADL34" s="228"/>
      <c r="ADM34" s="228"/>
      <c r="ADN34" s="228"/>
      <c r="ADO34" s="228"/>
      <c r="ADP34" s="228"/>
      <c r="ADQ34" s="228"/>
      <c r="ADR34" s="228"/>
      <c r="ADS34" s="228"/>
      <c r="ADT34" s="228"/>
      <c r="ADU34" s="228"/>
      <c r="ADV34" s="228"/>
      <c r="ADW34" s="228"/>
      <c r="ADX34" s="228"/>
      <c r="ADY34" s="228"/>
      <c r="ADZ34" s="228"/>
      <c r="AEA34" s="228"/>
      <c r="AEB34" s="228"/>
      <c r="AEC34" s="228"/>
      <c r="AED34" s="228"/>
      <c r="AEE34" s="228"/>
      <c r="AEF34" s="228"/>
      <c r="AEG34" s="228"/>
      <c r="AEH34" s="228"/>
      <c r="AEI34" s="228"/>
      <c r="AEJ34" s="228"/>
      <c r="AEK34" s="228"/>
      <c r="AEL34" s="228"/>
      <c r="AEM34" s="228"/>
      <c r="AEN34" s="228"/>
      <c r="AEO34" s="228"/>
      <c r="AEP34" s="228"/>
      <c r="AEQ34" s="228"/>
      <c r="AER34" s="228"/>
      <c r="AES34" s="228"/>
      <c r="AET34" s="228"/>
      <c r="AEU34" s="228"/>
      <c r="AEV34" s="228"/>
      <c r="AEW34" s="228"/>
      <c r="AEX34" s="228"/>
      <c r="AEY34" s="228"/>
      <c r="AEZ34" s="228"/>
      <c r="AFA34" s="228"/>
      <c r="AFB34" s="228"/>
      <c r="AFC34" s="228"/>
      <c r="AFD34" s="228"/>
      <c r="AFE34" s="228"/>
      <c r="AFF34" s="228"/>
      <c r="AFG34" s="228"/>
      <c r="AFH34" s="228"/>
      <c r="AFI34" s="228"/>
      <c r="AFJ34" s="228"/>
      <c r="AFK34" s="228"/>
      <c r="AFL34" s="228"/>
      <c r="AFM34" s="228"/>
      <c r="AFN34" s="228"/>
      <c r="AFO34" s="228"/>
      <c r="AFP34" s="228"/>
      <c r="AFQ34" s="228"/>
      <c r="AFR34" s="228"/>
      <c r="AFS34" s="228"/>
      <c r="AFT34" s="228"/>
      <c r="AFU34" s="228"/>
      <c r="AFV34" s="228"/>
      <c r="AFW34" s="228"/>
      <c r="AFX34" s="228"/>
      <c r="AFY34" s="228"/>
      <c r="AFZ34" s="228"/>
      <c r="AGA34" s="228"/>
      <c r="AGB34" s="228"/>
      <c r="AGC34" s="228"/>
      <c r="AGD34" s="228"/>
      <c r="AGE34" s="228"/>
      <c r="AGF34" s="228"/>
      <c r="AGG34" s="228"/>
      <c r="AGH34" s="228"/>
      <c r="AGI34" s="228"/>
      <c r="AGJ34" s="228"/>
      <c r="AGK34" s="228"/>
      <c r="AGL34" s="228"/>
      <c r="AGM34" s="228"/>
      <c r="AGN34" s="228"/>
      <c r="AGO34" s="228"/>
      <c r="AGP34" s="228"/>
      <c r="AGQ34" s="228"/>
      <c r="AGR34" s="228"/>
      <c r="AGS34" s="228"/>
      <c r="AGT34" s="228"/>
      <c r="AGU34" s="228"/>
      <c r="AGV34" s="228"/>
      <c r="AGW34" s="228"/>
      <c r="AGX34" s="228"/>
      <c r="AGY34" s="228"/>
      <c r="AGZ34" s="228"/>
      <c r="AHA34" s="228"/>
      <c r="AHB34" s="228"/>
      <c r="AHC34" s="228"/>
      <c r="AHD34" s="228"/>
      <c r="AHE34" s="228"/>
      <c r="AHF34" s="228"/>
      <c r="AHG34" s="228"/>
      <c r="AHH34" s="228"/>
      <c r="AHI34" s="228"/>
      <c r="AHJ34" s="228"/>
      <c r="AHK34" s="228"/>
      <c r="AHL34" s="228"/>
      <c r="AHM34" s="228"/>
      <c r="AHN34" s="228"/>
      <c r="AHO34" s="228"/>
      <c r="AHP34" s="228"/>
      <c r="AHQ34" s="263"/>
      <c r="AHR34" s="265"/>
      <c r="AHS34" s="263"/>
      <c r="AHT34" s="184" t="b">
        <f t="shared" si="0"/>
        <v>1</v>
      </c>
    </row>
    <row r="35" spans="1:904" s="229" customFormat="1" ht="24">
      <c r="A35" s="226"/>
      <c r="B35" s="226" t="s">
        <v>43</v>
      </c>
      <c r="C35" s="227" t="s">
        <v>6240</v>
      </c>
      <c r="D35" s="228">
        <v>853926859.26000011</v>
      </c>
      <c r="E35" s="228">
        <v>16425106.679999996</v>
      </c>
      <c r="F35" s="228">
        <v>33565153.479999982</v>
      </c>
      <c r="G35" s="228">
        <v>6027385.310000007</v>
      </c>
      <c r="H35" s="228">
        <v>42384517.06000001</v>
      </c>
      <c r="I35" s="228">
        <v>14459484.140000002</v>
      </c>
      <c r="J35" s="228">
        <v>354679359.65999991</v>
      </c>
      <c r="K35" s="228">
        <v>88989914.589999974</v>
      </c>
      <c r="L35" s="228">
        <v>14134109.929999996</v>
      </c>
      <c r="M35" s="228">
        <v>10718665.379999988</v>
      </c>
      <c r="N35" s="228">
        <v>8220783.9699999969</v>
      </c>
      <c r="O35" s="228">
        <v>7233769.3899999997</v>
      </c>
      <c r="P35" s="228">
        <v>89303327.62999998</v>
      </c>
      <c r="Q35" s="228">
        <v>9288459.0100000072</v>
      </c>
      <c r="R35" s="228">
        <v>7106078.8699999982</v>
      </c>
      <c r="S35" s="228">
        <v>-11015162.16</v>
      </c>
      <c r="T35" s="228">
        <v>48592898.900000006</v>
      </c>
      <c r="U35" s="228">
        <v>1860439.4800000021</v>
      </c>
      <c r="V35" s="228">
        <v>1100441290.21</v>
      </c>
      <c r="W35" s="228">
        <v>49752574.829999983</v>
      </c>
      <c r="X35" s="228">
        <v>31789454.390000001</v>
      </c>
      <c r="Y35" s="228">
        <v>125322362.63</v>
      </c>
      <c r="Z35" s="228">
        <v>13870616.829999994</v>
      </c>
      <c r="AA35" s="228">
        <v>27577104.839999992</v>
      </c>
      <c r="AB35" s="228">
        <v>8893941.5000000037</v>
      </c>
      <c r="AC35" s="228">
        <v>11505065.799999986</v>
      </c>
      <c r="AD35" s="228">
        <v>28552613.049999963</v>
      </c>
      <c r="AE35" s="228">
        <v>-8883144.2299999911</v>
      </c>
      <c r="AF35" s="228">
        <v>-11906668.100000007</v>
      </c>
      <c r="AG35" s="228">
        <v>557201.54000001249</v>
      </c>
      <c r="AH35" s="228">
        <v>46619900.410000026</v>
      </c>
      <c r="AI35" s="228">
        <v>-14881093.970000016</v>
      </c>
      <c r="AJ35" s="228">
        <v>12906118.280000007</v>
      </c>
      <c r="AK35" s="228">
        <v>9542893.8899999801</v>
      </c>
      <c r="AL35" s="228">
        <v>76936495.790000021</v>
      </c>
      <c r="AM35" s="228">
        <v>6156830.1999999965</v>
      </c>
      <c r="AN35" s="228">
        <v>64153128.280000024</v>
      </c>
      <c r="AO35" s="228">
        <v>13771235.099999987</v>
      </c>
      <c r="AP35" s="228">
        <v>5384612.5900000073</v>
      </c>
      <c r="AQ35" s="228">
        <v>6351335.4700000044</v>
      </c>
      <c r="AR35" s="228">
        <v>-2426696.1999999932</v>
      </c>
      <c r="AS35" s="228">
        <v>-391964.61000000796</v>
      </c>
      <c r="AT35" s="228">
        <v>290616213.44000006</v>
      </c>
      <c r="AU35" s="228">
        <v>12013872.519999994</v>
      </c>
      <c r="AV35" s="228">
        <v>12207424.380000003</v>
      </c>
      <c r="AW35" s="228">
        <v>19930070.27</v>
      </c>
      <c r="AX35" s="228">
        <v>2023113.459999999</v>
      </c>
      <c r="AY35" s="228">
        <v>4396072.4899999965</v>
      </c>
      <c r="AZ35" s="228">
        <v>19519346.550000001</v>
      </c>
      <c r="BA35" s="228">
        <v>12399087.07</v>
      </c>
      <c r="BB35" s="228">
        <v>11409875.340000004</v>
      </c>
      <c r="BC35" s="228">
        <v>9967209.9299999997</v>
      </c>
      <c r="BD35" s="228">
        <v>16883961.399999987</v>
      </c>
      <c r="BE35" s="228">
        <v>3014515.9400000004</v>
      </c>
      <c r="BF35" s="228">
        <v>18380468.020000022</v>
      </c>
      <c r="BG35" s="228">
        <v>8496736.3999999966</v>
      </c>
      <c r="BH35" s="228">
        <v>27149915.759999979</v>
      </c>
      <c r="BI35" s="228">
        <v>89359416.059999898</v>
      </c>
      <c r="BJ35" s="228">
        <v>88688151.370000005</v>
      </c>
      <c r="BK35" s="228">
        <v>14968296.419999998</v>
      </c>
      <c r="BL35" s="228">
        <v>6834727.0999999968</v>
      </c>
      <c r="BM35" s="228">
        <v>24270.919999995967</v>
      </c>
      <c r="BN35" s="228">
        <v>10337243.889999984</v>
      </c>
      <c r="BO35" s="228">
        <v>5786513.8900000062</v>
      </c>
      <c r="BP35" s="228">
        <v>14101991.359999999</v>
      </c>
      <c r="BQ35" s="228">
        <v>14143189.449999996</v>
      </c>
      <c r="BR35" s="228">
        <v>319352546.26000005</v>
      </c>
      <c r="BS35" s="228">
        <v>15688813.949999999</v>
      </c>
      <c r="BT35" s="228">
        <v>15729495.550000008</v>
      </c>
      <c r="BU35" s="228">
        <v>12329657.030000001</v>
      </c>
      <c r="BV35" s="228">
        <v>7951348.3499999996</v>
      </c>
      <c r="BW35" s="228">
        <v>9422935.6799999997</v>
      </c>
      <c r="BX35" s="228">
        <v>3497515.7999999989</v>
      </c>
      <c r="BY35" s="228">
        <v>16966787.379999995</v>
      </c>
      <c r="BZ35" s="228">
        <v>93027717.969999984</v>
      </c>
      <c r="CA35" s="228">
        <v>3470832.7099999995</v>
      </c>
      <c r="CB35" s="228">
        <v>-2599089.1199999982</v>
      </c>
      <c r="CC35" s="228">
        <v>14009440.260000002</v>
      </c>
      <c r="CD35" s="228">
        <v>12163275.679999994</v>
      </c>
      <c r="CE35" s="228">
        <v>5970112.0700000022</v>
      </c>
      <c r="CF35" s="228">
        <v>381829.79999999789</v>
      </c>
      <c r="CG35" s="228">
        <v>1932260095.5800004</v>
      </c>
      <c r="CH35" s="228">
        <v>20003971.399999999</v>
      </c>
      <c r="CI35" s="228">
        <v>55862937.070000023</v>
      </c>
      <c r="CJ35" s="228">
        <v>15431464.960000001</v>
      </c>
      <c r="CK35" s="228">
        <v>38315019.090000004</v>
      </c>
      <c r="CL35" s="228">
        <v>10069991.630000005</v>
      </c>
      <c r="CM35" s="228">
        <v>24293592.919999998</v>
      </c>
      <c r="CN35" s="228">
        <v>39033591.660000004</v>
      </c>
      <c r="CO35" s="228">
        <v>15827495.179999992</v>
      </c>
      <c r="CP35" s="228">
        <v>5177649.26</v>
      </c>
      <c r="CQ35" s="228">
        <v>12988207.25999999</v>
      </c>
      <c r="CR35" s="228">
        <v>12004595.03999999</v>
      </c>
      <c r="CS35" s="228">
        <v>19304406.440000013</v>
      </c>
      <c r="CT35" s="228">
        <v>291683294.03000015</v>
      </c>
      <c r="CU35" s="228">
        <v>27807480.549999997</v>
      </c>
      <c r="CV35" s="228">
        <v>20526372.990000002</v>
      </c>
      <c r="CW35" s="228">
        <v>8361313.9000000022</v>
      </c>
      <c r="CX35" s="228">
        <v>21447518.960000001</v>
      </c>
      <c r="CY35" s="228">
        <v>12095285.510000005</v>
      </c>
      <c r="CZ35" s="228">
        <v>4410693.5600000015</v>
      </c>
      <c r="DA35" s="228">
        <v>13629258.410000008</v>
      </c>
      <c r="DB35" s="228">
        <v>142933512.60999998</v>
      </c>
      <c r="DC35" s="228">
        <v>234666195.14999986</v>
      </c>
      <c r="DD35" s="228">
        <v>4797629.979999993</v>
      </c>
      <c r="DE35" s="228">
        <v>4480464.0500000045</v>
      </c>
      <c r="DF35" s="228">
        <v>25503036.839999989</v>
      </c>
      <c r="DG35" s="228">
        <v>32612993.439999994</v>
      </c>
      <c r="DH35" s="228">
        <v>8470733.6999999918</v>
      </c>
      <c r="DI35" s="228">
        <v>1565384.1800000023</v>
      </c>
      <c r="DJ35" s="228">
        <v>28776800.739999995</v>
      </c>
      <c r="DK35" s="228">
        <v>1054630757.08</v>
      </c>
      <c r="DL35" s="228">
        <v>16219149.479999997</v>
      </c>
      <c r="DM35" s="228">
        <v>11626271.569999985</v>
      </c>
      <c r="DN35" s="228">
        <v>45483904.18999999</v>
      </c>
      <c r="DO35" s="228">
        <v>20521734.579999991</v>
      </c>
      <c r="DP35" s="228">
        <v>15017157.239999993</v>
      </c>
      <c r="DQ35" s="228">
        <v>56421310.600000031</v>
      </c>
      <c r="DR35" s="228">
        <v>40807145.620099999</v>
      </c>
      <c r="DS35" s="228">
        <v>85332806.269999996</v>
      </c>
      <c r="DT35" s="228">
        <v>288882360.09999985</v>
      </c>
      <c r="DU35" s="228">
        <v>930948.65000001201</v>
      </c>
      <c r="DV35" s="228">
        <v>47872487.50999999</v>
      </c>
      <c r="DW35" s="228">
        <v>35026653.76000002</v>
      </c>
      <c r="DX35" s="228">
        <v>15019592.429999996</v>
      </c>
      <c r="DY35" s="228">
        <v>10819981.580000004</v>
      </c>
      <c r="DZ35" s="228">
        <v>18308091.890000001</v>
      </c>
      <c r="EA35" s="228">
        <v>21318416.890000008</v>
      </c>
      <c r="EB35" s="228">
        <v>2353283.6599999978</v>
      </c>
      <c r="EC35" s="228">
        <v>20107712.700000003</v>
      </c>
      <c r="ED35" s="228">
        <v>-13294084.330000008</v>
      </c>
      <c r="EE35" s="228">
        <v>194385893.34999982</v>
      </c>
      <c r="EF35" s="228">
        <v>222478487.81000003</v>
      </c>
      <c r="EG35" s="228">
        <v>24636417.34000003</v>
      </c>
      <c r="EH35" s="228">
        <v>17103862.160000011</v>
      </c>
      <c r="EI35" s="228">
        <v>31204379.24000001</v>
      </c>
      <c r="EJ35" s="228">
        <v>17163451.499999996</v>
      </c>
      <c r="EK35" s="228">
        <v>31739238.169999976</v>
      </c>
      <c r="EL35" s="228">
        <v>11285585.969999997</v>
      </c>
      <c r="EM35" s="228">
        <v>30265642.830000006</v>
      </c>
      <c r="EN35" s="228">
        <v>246400111.12999997</v>
      </c>
      <c r="EO35" s="228">
        <v>755212.06999999611</v>
      </c>
      <c r="EP35" s="228">
        <v>2557481.8200000045</v>
      </c>
      <c r="EQ35" s="228">
        <v>9826001.5899999943</v>
      </c>
      <c r="ER35" s="228">
        <v>-343119.40999999963</v>
      </c>
      <c r="ES35" s="228">
        <v>13778337.269999998</v>
      </c>
      <c r="ET35" s="228">
        <v>1799461.3500000034</v>
      </c>
      <c r="EU35" s="228">
        <v>13049729.12999998</v>
      </c>
      <c r="EV35" s="228">
        <v>-448424.18000001053</v>
      </c>
      <c r="EW35" s="228">
        <v>245136030.07999989</v>
      </c>
      <c r="EX35" s="228">
        <v>36476468.659999996</v>
      </c>
      <c r="EY35" s="228">
        <v>31340902.149999991</v>
      </c>
      <c r="EZ35" s="228">
        <v>19485983.199999988</v>
      </c>
      <c r="FA35" s="228">
        <v>25463636.989999991</v>
      </c>
      <c r="FB35" s="228">
        <v>28714059.000000007</v>
      </c>
      <c r="FC35" s="228">
        <v>28978358.450000007</v>
      </c>
      <c r="FD35" s="228">
        <v>19616997.420000002</v>
      </c>
      <c r="FE35" s="228">
        <v>25356935.91</v>
      </c>
      <c r="FF35" s="228">
        <v>40068111.829999976</v>
      </c>
      <c r="FG35" s="228">
        <v>21392303.730000004</v>
      </c>
      <c r="FH35" s="228">
        <v>13917510.479999997</v>
      </c>
      <c r="FI35" s="228">
        <v>137326251.55000001</v>
      </c>
      <c r="FJ35" s="228">
        <v>18691253.790000014</v>
      </c>
      <c r="FK35" s="228">
        <v>24644844.390000008</v>
      </c>
      <c r="FL35" s="228">
        <v>23396729.719999999</v>
      </c>
      <c r="FM35" s="228">
        <v>20930407.149999999</v>
      </c>
      <c r="FN35" s="228">
        <v>43518933.49000001</v>
      </c>
      <c r="FO35" s="228">
        <v>7985399.3400000017</v>
      </c>
      <c r="FP35" s="228">
        <v>14190905.699999999</v>
      </c>
      <c r="FQ35" s="228">
        <v>1220994724.1899991</v>
      </c>
      <c r="FR35" s="228">
        <v>17940377.690000005</v>
      </c>
      <c r="FS35" s="228">
        <v>33545143.659999996</v>
      </c>
      <c r="FT35" s="228">
        <v>13952397.24000001</v>
      </c>
      <c r="FU35" s="228">
        <v>38370204.929999985</v>
      </c>
      <c r="FV35" s="228">
        <v>16825911.359999992</v>
      </c>
      <c r="FW35" s="228">
        <v>26546571.879999977</v>
      </c>
      <c r="FX35" s="228">
        <v>-154142.13999999641</v>
      </c>
      <c r="FY35" s="228">
        <v>35654825.600000001</v>
      </c>
      <c r="FZ35" s="228">
        <v>47429124.599999987</v>
      </c>
      <c r="GA35" s="228">
        <v>35537213.469999991</v>
      </c>
      <c r="GB35" s="228">
        <v>8131218.2199999988</v>
      </c>
      <c r="GC35" s="228">
        <v>33423481.19000002</v>
      </c>
      <c r="GD35" s="228">
        <v>42453050.930000015</v>
      </c>
      <c r="GE35" s="228">
        <v>206960496.21999988</v>
      </c>
      <c r="GF35" s="228">
        <v>12670445.789999999</v>
      </c>
      <c r="GG35" s="228">
        <v>32936365.430000015</v>
      </c>
      <c r="GH35" s="228">
        <v>35065984.279999971</v>
      </c>
      <c r="GI35" s="228">
        <v>21770034.45000001</v>
      </c>
      <c r="GJ35" s="228">
        <v>20864568.409999989</v>
      </c>
      <c r="GK35" s="228">
        <v>13674927.110000005</v>
      </c>
      <c r="GL35" s="228">
        <v>55242084.619999975</v>
      </c>
      <c r="GM35" s="228">
        <v>14030820.630000005</v>
      </c>
      <c r="GN35" s="228">
        <v>14915694.760000013</v>
      </c>
      <c r="GO35" s="228">
        <v>7944441.5599999959</v>
      </c>
      <c r="GP35" s="228">
        <v>9250205.2000000048</v>
      </c>
      <c r="GQ35" s="228">
        <v>263178237.57999989</v>
      </c>
      <c r="GR35" s="228">
        <v>80706879.730000019</v>
      </c>
      <c r="GS35" s="228">
        <v>18822615.940000001</v>
      </c>
      <c r="GT35" s="228">
        <v>33977750.920000009</v>
      </c>
      <c r="GU35" s="228">
        <v>6695877.7399999965</v>
      </c>
      <c r="GV35" s="228">
        <v>26975345.709999997</v>
      </c>
      <c r="GW35" s="228">
        <v>27548028.879999992</v>
      </c>
      <c r="GX35" s="228">
        <v>15168141.349999994</v>
      </c>
      <c r="GY35" s="228">
        <v>126863606.47999988</v>
      </c>
      <c r="GZ35" s="228">
        <v>10722299.399999995</v>
      </c>
      <c r="HA35" s="228">
        <v>3535948.589999998</v>
      </c>
      <c r="HB35" s="228">
        <v>-1735954.6600000032</v>
      </c>
      <c r="HC35" s="228">
        <v>181125256.30000064</v>
      </c>
      <c r="HD35" s="228">
        <v>105542130.62000005</v>
      </c>
      <c r="HE35" s="228">
        <v>34824073.599999972</v>
      </c>
      <c r="HF35" s="228">
        <v>31734993.989999972</v>
      </c>
      <c r="HG35" s="228">
        <v>50083780.459999949</v>
      </c>
      <c r="HH35" s="228">
        <v>119364901.31</v>
      </c>
      <c r="HI35" s="228">
        <v>29959878.310000014</v>
      </c>
      <c r="HJ35" s="228">
        <v>793497959.67999983</v>
      </c>
      <c r="HK35" s="228">
        <v>16572006.639999967</v>
      </c>
      <c r="HL35" s="228">
        <v>24356397.149999984</v>
      </c>
      <c r="HM35" s="228">
        <v>80415412.430000007</v>
      </c>
      <c r="HN35" s="228">
        <v>6840574.0500000054</v>
      </c>
      <c r="HO35" s="228">
        <v>110887255.81999987</v>
      </c>
      <c r="HP35" s="228">
        <v>44148463.769999981</v>
      </c>
      <c r="HQ35" s="228">
        <v>17692633.330000006</v>
      </c>
      <c r="HR35" s="228">
        <v>562349314.85000014</v>
      </c>
      <c r="HS35" s="228">
        <v>14810863.829999952</v>
      </c>
      <c r="HT35" s="228">
        <v>13029836.46000001</v>
      </c>
      <c r="HU35" s="228">
        <v>22622167.719999995</v>
      </c>
      <c r="HV35" s="228">
        <v>18130621.660000004</v>
      </c>
      <c r="HW35" s="228">
        <v>6244931.5600000145</v>
      </c>
      <c r="HX35" s="228">
        <v>43883785.039999992</v>
      </c>
      <c r="HY35" s="228">
        <v>13437446.970000003</v>
      </c>
      <c r="HZ35" s="228">
        <v>16188958.630000008</v>
      </c>
      <c r="IA35" s="228">
        <v>26901317.439999998</v>
      </c>
      <c r="IB35" s="228">
        <v>30608994.500000004</v>
      </c>
      <c r="IC35" s="228">
        <v>71551341.590000004</v>
      </c>
      <c r="ID35" s="228">
        <v>7183567.5899999989</v>
      </c>
      <c r="IE35" s="228">
        <v>43975806.440000005</v>
      </c>
      <c r="IF35" s="228">
        <v>3519129.3199999984</v>
      </c>
      <c r="IG35" s="228">
        <v>7205980.5399999991</v>
      </c>
      <c r="IH35" s="228">
        <v>238275777.56000018</v>
      </c>
      <c r="II35" s="228">
        <v>13700681.090000009</v>
      </c>
      <c r="IJ35" s="228">
        <v>34890323.670000002</v>
      </c>
      <c r="IK35" s="228">
        <v>33899870.490000032</v>
      </c>
      <c r="IL35" s="228">
        <v>-9364602.339999998</v>
      </c>
      <c r="IM35" s="228">
        <v>19180862.410000019</v>
      </c>
      <c r="IN35" s="228">
        <v>12665747.380000005</v>
      </c>
      <c r="IO35" s="228">
        <v>6323476.9000000004</v>
      </c>
      <c r="IP35" s="228">
        <v>17892098.599999994</v>
      </c>
      <c r="IQ35" s="228">
        <v>2015421.2899999965</v>
      </c>
      <c r="IR35" s="228">
        <v>59172316.589999996</v>
      </c>
      <c r="IS35" s="228">
        <v>608864280.10000002</v>
      </c>
      <c r="IT35" s="228">
        <v>-26412081.659999788</v>
      </c>
      <c r="IU35" s="228">
        <v>28887480.860000003</v>
      </c>
      <c r="IV35" s="228">
        <v>20363938.050000001</v>
      </c>
      <c r="IW35" s="228">
        <v>71870520.950000003</v>
      </c>
      <c r="IX35" s="228">
        <v>35258439.559999995</v>
      </c>
      <c r="IY35" s="228">
        <v>7831588.8504000036</v>
      </c>
      <c r="IZ35" s="228">
        <v>16109015.42</v>
      </c>
      <c r="JA35" s="228">
        <v>7581247.3499999885</v>
      </c>
      <c r="JB35" s="228">
        <v>7749916.6600000011</v>
      </c>
      <c r="JC35" s="228">
        <v>26587820.460000001</v>
      </c>
      <c r="JD35" s="228">
        <v>12468842.109999998</v>
      </c>
      <c r="JE35" s="228">
        <v>158443961.81000012</v>
      </c>
      <c r="JF35" s="228">
        <v>26948822.710000005</v>
      </c>
      <c r="JG35" s="228">
        <v>10145117.020000001</v>
      </c>
      <c r="JH35" s="228">
        <v>9139029.879999999</v>
      </c>
      <c r="JI35" s="228">
        <v>5978589.4900000012</v>
      </c>
      <c r="JJ35" s="228">
        <v>7454178.75</v>
      </c>
      <c r="JK35" s="228">
        <v>136650462.88000005</v>
      </c>
      <c r="JL35" s="228">
        <v>-1167548.6300000015</v>
      </c>
      <c r="JM35" s="228">
        <v>10145306.630000008</v>
      </c>
      <c r="JN35" s="228">
        <v>41846978.059999995</v>
      </c>
      <c r="JO35" s="228">
        <v>3073449.0899999887</v>
      </c>
      <c r="JP35" s="228">
        <v>271240.15999997972</v>
      </c>
      <c r="JQ35" s="228">
        <v>2766717.6999999969</v>
      </c>
      <c r="JR35" s="228">
        <v>364489471.57999998</v>
      </c>
      <c r="JS35" s="228">
        <v>79279855.730000094</v>
      </c>
      <c r="JT35" s="228">
        <v>43105960.589999981</v>
      </c>
      <c r="JU35" s="228">
        <v>11669330.729999999</v>
      </c>
      <c r="JV35" s="228">
        <v>21304144.819999993</v>
      </c>
      <c r="JW35" s="228">
        <v>9811933.5199999996</v>
      </c>
      <c r="JX35" s="228">
        <v>17419896.84999999</v>
      </c>
      <c r="JY35" s="228">
        <v>57520264.690000005</v>
      </c>
      <c r="JZ35" s="228">
        <v>38966618.210000001</v>
      </c>
      <c r="KA35" s="228">
        <v>7121167.6300000055</v>
      </c>
      <c r="KB35" s="228">
        <v>46608899.640000008</v>
      </c>
      <c r="KC35" s="228">
        <v>21564528.829999998</v>
      </c>
      <c r="KD35" s="228">
        <v>6273087.870000002</v>
      </c>
      <c r="KE35" s="228">
        <v>15735731.519999996</v>
      </c>
      <c r="KF35" s="228">
        <v>16308225.089999996</v>
      </c>
      <c r="KG35" s="228">
        <v>16599602.300000003</v>
      </c>
      <c r="KH35" s="228">
        <v>1012862020.1399997</v>
      </c>
      <c r="KI35" s="228">
        <v>40661172.559999987</v>
      </c>
      <c r="KJ35" s="228">
        <v>42532919.380000018</v>
      </c>
      <c r="KK35" s="228">
        <v>2665517.6500000046</v>
      </c>
      <c r="KL35" s="228">
        <v>87341896.409999996</v>
      </c>
      <c r="KM35" s="228">
        <v>107636030.36599998</v>
      </c>
      <c r="KN35" s="228">
        <v>47130394.329999998</v>
      </c>
      <c r="KO35" s="228">
        <v>41389062.019999996</v>
      </c>
      <c r="KP35" s="228">
        <v>19702678.849999994</v>
      </c>
      <c r="KQ35" s="228">
        <v>104293367.17000015</v>
      </c>
      <c r="KR35" s="228">
        <v>17158782.379999995</v>
      </c>
      <c r="KS35" s="228">
        <v>21280666.479999997</v>
      </c>
      <c r="KT35" s="228">
        <v>40083323.57000003</v>
      </c>
      <c r="KU35" s="228">
        <v>9906917.4399999976</v>
      </c>
      <c r="KV35" s="228">
        <v>13483856.319999998</v>
      </c>
      <c r="KW35" s="228">
        <v>178558028.76999992</v>
      </c>
      <c r="KX35" s="228">
        <v>97048027.099999964</v>
      </c>
      <c r="KY35" s="228">
        <v>365105732.78000039</v>
      </c>
      <c r="KZ35" s="228">
        <v>3707179.97</v>
      </c>
      <c r="LA35" s="228">
        <v>5824352.8800000008</v>
      </c>
      <c r="LB35" s="228">
        <v>20543188.699999999</v>
      </c>
      <c r="LC35" s="228">
        <v>41948947.849999964</v>
      </c>
      <c r="LD35" s="228">
        <v>28528431.68</v>
      </c>
      <c r="LE35" s="228">
        <v>28034540.270000014</v>
      </c>
      <c r="LF35" s="228">
        <v>41049973.009999976</v>
      </c>
      <c r="LG35" s="228">
        <v>915199300.91000068</v>
      </c>
      <c r="LH35" s="228">
        <v>865497.24000002036</v>
      </c>
      <c r="LI35" s="228">
        <v>167773681.13000003</v>
      </c>
      <c r="LJ35" s="228">
        <v>122561921.91999997</v>
      </c>
      <c r="LK35" s="228">
        <v>21130555.149999995</v>
      </c>
      <c r="LL35" s="228">
        <v>4078759.129999999</v>
      </c>
      <c r="LM35" s="228">
        <v>3009621.9599999995</v>
      </c>
      <c r="LN35" s="228">
        <v>18322763.959999975</v>
      </c>
      <c r="LO35" s="228">
        <v>2824175.6399999983</v>
      </c>
      <c r="LP35" s="228">
        <v>7953142.2199999951</v>
      </c>
      <c r="LQ35" s="228">
        <v>11485901.410000002</v>
      </c>
      <c r="LR35" s="228">
        <v>42933109.329999931</v>
      </c>
      <c r="LS35" s="228">
        <v>28498899.819999982</v>
      </c>
      <c r="LT35" s="228">
        <v>31163519.629999999</v>
      </c>
      <c r="LU35" s="228">
        <v>754556286.99999928</v>
      </c>
      <c r="LV35" s="228">
        <v>308082199.19999993</v>
      </c>
      <c r="LW35" s="228">
        <v>468570411.08000052</v>
      </c>
      <c r="LX35" s="228">
        <v>87333166.810000032</v>
      </c>
      <c r="LY35" s="228">
        <v>14900513.04250001</v>
      </c>
      <c r="LZ35" s="228">
        <v>51363974.869999953</v>
      </c>
      <c r="MA35" s="228">
        <v>51146901.419999979</v>
      </c>
      <c r="MB35" s="228">
        <v>41348299.419999987</v>
      </c>
      <c r="MC35" s="228">
        <v>59034986.519999981</v>
      </c>
      <c r="MD35" s="228">
        <v>119882727.91999996</v>
      </c>
      <c r="ME35" s="228">
        <v>17440023.899999991</v>
      </c>
      <c r="MF35" s="228">
        <v>30392654.850000013</v>
      </c>
      <c r="MG35" s="228">
        <v>435736909.11999983</v>
      </c>
      <c r="MH35" s="228">
        <v>32460185.259999998</v>
      </c>
      <c r="MI35" s="228">
        <v>38892768.859999999</v>
      </c>
      <c r="MJ35" s="228">
        <v>27516199.089999981</v>
      </c>
      <c r="MK35" s="228">
        <v>37682402.559999995</v>
      </c>
      <c r="ML35" s="228">
        <v>20646927.080000002</v>
      </c>
      <c r="MM35" s="228">
        <v>4602103.3800000027</v>
      </c>
      <c r="MN35" s="228">
        <v>23668501.73</v>
      </c>
      <c r="MO35" s="228">
        <v>26857131.319999985</v>
      </c>
      <c r="MP35" s="228">
        <v>30762660.470000006</v>
      </c>
      <c r="MQ35" s="228">
        <v>14880707.560000002</v>
      </c>
      <c r="MR35" s="228">
        <v>39385755.189999998</v>
      </c>
      <c r="MS35" s="228">
        <v>509036009.26999974</v>
      </c>
      <c r="MT35" s="228">
        <v>22221781.480000004</v>
      </c>
      <c r="MU35" s="228">
        <v>109877087.67000003</v>
      </c>
      <c r="MV35" s="228">
        <v>25603225.540000029</v>
      </c>
      <c r="MW35" s="228">
        <v>51369212.069999978</v>
      </c>
      <c r="MX35" s="228">
        <v>66440727.330000028</v>
      </c>
      <c r="MY35" s="228">
        <v>124518392.91260001</v>
      </c>
      <c r="MZ35" s="228">
        <v>16871051.149999976</v>
      </c>
      <c r="NA35" s="228">
        <v>21893042.079999987</v>
      </c>
      <c r="NB35" s="228">
        <v>3703623.480000007</v>
      </c>
      <c r="NC35" s="228">
        <v>37946608.159999996</v>
      </c>
      <c r="ND35" s="228">
        <v>1579029024.0399992</v>
      </c>
      <c r="NE35" s="228">
        <v>238977586.44000009</v>
      </c>
      <c r="NF35" s="228">
        <v>32706710.789999992</v>
      </c>
      <c r="NG35" s="228">
        <v>352418997.37999988</v>
      </c>
      <c r="NH35" s="228">
        <v>18950192.250000019</v>
      </c>
      <c r="NI35" s="228">
        <v>77339187.380000025</v>
      </c>
      <c r="NJ35" s="228">
        <v>255687656.97999996</v>
      </c>
      <c r="NK35" s="228">
        <v>201583958.63000011</v>
      </c>
      <c r="NL35" s="228">
        <v>29465952.960000012</v>
      </c>
      <c r="NM35" s="228">
        <v>176302740.60999998</v>
      </c>
      <c r="NN35" s="228">
        <v>91564820.479999989</v>
      </c>
      <c r="NO35" s="228">
        <v>53978013.66899997</v>
      </c>
      <c r="NP35" s="228">
        <v>245648005.79000017</v>
      </c>
      <c r="NQ35" s="228">
        <v>18538240.57</v>
      </c>
      <c r="NR35" s="228">
        <v>12572498.190000009</v>
      </c>
      <c r="NS35" s="228">
        <v>28918390.199999996</v>
      </c>
      <c r="NT35" s="228">
        <v>21245114.870000005</v>
      </c>
      <c r="NU35" s="228">
        <v>12533771.970000003</v>
      </c>
      <c r="NV35" s="228">
        <v>22284300.43</v>
      </c>
      <c r="NW35" s="228">
        <v>516120743.51000011</v>
      </c>
      <c r="NX35" s="228">
        <v>240314631.73999986</v>
      </c>
      <c r="NY35" s="228">
        <v>29681839.059999976</v>
      </c>
      <c r="NZ35" s="228">
        <v>10319697.100000001</v>
      </c>
      <c r="OA35" s="228">
        <v>17401116.259999998</v>
      </c>
      <c r="OB35" s="228">
        <v>-5004294.6099999975</v>
      </c>
      <c r="OC35" s="228">
        <v>4361510.6899999995</v>
      </c>
      <c r="OD35" s="228">
        <v>848070548.51000082</v>
      </c>
      <c r="OE35" s="228">
        <v>-6345973.669999985</v>
      </c>
      <c r="OF35" s="228">
        <v>45734159.559999973</v>
      </c>
      <c r="OG35" s="228">
        <v>149577446.08999991</v>
      </c>
      <c r="OH35" s="228">
        <v>15262082.869999975</v>
      </c>
      <c r="OI35" s="228">
        <v>82692348.610000059</v>
      </c>
      <c r="OJ35" s="228">
        <v>49176521.959999964</v>
      </c>
      <c r="OK35" s="228">
        <v>21051095.990000006</v>
      </c>
      <c r="OL35" s="228">
        <v>106862566.44999999</v>
      </c>
      <c r="OM35" s="228">
        <v>542615977.50000036</v>
      </c>
      <c r="ON35" s="228">
        <v>113593669.23</v>
      </c>
      <c r="OO35" s="228">
        <v>578246493.99000013</v>
      </c>
      <c r="OP35" s="228">
        <v>55736901.219999999</v>
      </c>
      <c r="OQ35" s="228">
        <v>28478882.710000031</v>
      </c>
      <c r="OR35" s="228">
        <v>89661272.730000019</v>
      </c>
      <c r="OS35" s="228">
        <v>560966711.76000023</v>
      </c>
      <c r="OT35" s="228">
        <v>26245152.100000001</v>
      </c>
      <c r="OU35" s="228">
        <v>80636081.560000032</v>
      </c>
      <c r="OV35" s="228">
        <v>50836166.860000044</v>
      </c>
      <c r="OW35" s="228">
        <v>57417084.090000011</v>
      </c>
      <c r="OX35" s="228">
        <v>144742196.19999996</v>
      </c>
      <c r="OY35" s="228">
        <v>42361613.169999994</v>
      </c>
      <c r="OZ35" s="228">
        <v>42782533.660000019</v>
      </c>
      <c r="PA35" s="228">
        <v>31806474.909999989</v>
      </c>
      <c r="PB35" s="228">
        <v>257292365.17000011</v>
      </c>
      <c r="PC35" s="228">
        <v>24341076.269999996</v>
      </c>
      <c r="PD35" s="228">
        <v>19441255.420000013</v>
      </c>
      <c r="PE35" s="228">
        <v>8466172.1500000022</v>
      </c>
      <c r="PF35" s="228">
        <v>44707058.700000018</v>
      </c>
      <c r="PG35" s="228">
        <v>79717178.950000033</v>
      </c>
      <c r="PH35" s="228">
        <v>17224834.989999991</v>
      </c>
      <c r="PI35" s="228">
        <v>12846753.950000009</v>
      </c>
      <c r="PJ35" s="228">
        <v>23640141.720000003</v>
      </c>
      <c r="PK35" s="228">
        <v>14310279.399999995</v>
      </c>
      <c r="PL35" s="228">
        <v>61478918.300000012</v>
      </c>
      <c r="PM35" s="228">
        <v>44031523.129999995</v>
      </c>
      <c r="PN35" s="228">
        <v>6664637.3299999954</v>
      </c>
      <c r="PO35" s="228">
        <v>26426363.939999994</v>
      </c>
      <c r="PP35" s="228">
        <v>10771135.779999999</v>
      </c>
      <c r="PQ35" s="228">
        <v>7346049.5900000036</v>
      </c>
      <c r="PR35" s="228">
        <v>8921897.8800000008</v>
      </c>
      <c r="PS35" s="228">
        <v>8254045.4200000018</v>
      </c>
      <c r="PT35" s="228">
        <v>701423089.15000045</v>
      </c>
      <c r="PU35" s="228">
        <v>40079186.179999992</v>
      </c>
      <c r="PV35" s="228">
        <v>-740419.97999999917</v>
      </c>
      <c r="PW35" s="228">
        <v>43128458.960000008</v>
      </c>
      <c r="PX35" s="228">
        <v>60495188.990000106</v>
      </c>
      <c r="PY35" s="228">
        <v>13395542.010000004</v>
      </c>
      <c r="PZ35" s="228">
        <v>28089173.080000024</v>
      </c>
      <c r="QA35" s="228">
        <v>20292554.829999998</v>
      </c>
      <c r="QB35" s="228">
        <v>52243608.950000003</v>
      </c>
      <c r="QC35" s="228">
        <v>9918727.4399999995</v>
      </c>
      <c r="QD35" s="228">
        <v>47535925.679999977</v>
      </c>
      <c r="QE35" s="228">
        <v>9494295.1300000008</v>
      </c>
      <c r="QF35" s="228">
        <v>19697711.259999998</v>
      </c>
      <c r="QG35" s="228">
        <v>55902492.32</v>
      </c>
      <c r="QH35" s="228">
        <v>26987671.379999992</v>
      </c>
      <c r="QI35" s="228">
        <v>42616171.450000018</v>
      </c>
      <c r="QJ35" s="228">
        <v>2998054.3999999957</v>
      </c>
      <c r="QK35" s="228">
        <v>11766735.429999998</v>
      </c>
      <c r="QL35" s="228">
        <v>1804372.1799999992</v>
      </c>
      <c r="QM35" s="228">
        <v>10721957.150000039</v>
      </c>
      <c r="QN35" s="228">
        <v>41439861.810000025</v>
      </c>
      <c r="QO35" s="228">
        <v>3498509.6800000006</v>
      </c>
      <c r="QP35" s="228">
        <v>6485701.2799999975</v>
      </c>
      <c r="QQ35" s="228">
        <v>7703839.9499999946</v>
      </c>
      <c r="QR35" s="228">
        <v>7294998.759999997</v>
      </c>
      <c r="QS35" s="228">
        <v>17143721.380000003</v>
      </c>
      <c r="QT35" s="228">
        <v>421111964.70999974</v>
      </c>
      <c r="QU35" s="228">
        <v>10732864.040000003</v>
      </c>
      <c r="QV35" s="228">
        <v>47532747.320000045</v>
      </c>
      <c r="QW35" s="228">
        <v>33183329.740000002</v>
      </c>
      <c r="QX35" s="228">
        <v>32885161.300000004</v>
      </c>
      <c r="QY35" s="228">
        <v>148619573.45000002</v>
      </c>
      <c r="QZ35" s="228">
        <v>9650713.1800000109</v>
      </c>
      <c r="RA35" s="228">
        <v>30389969.019999985</v>
      </c>
      <c r="RB35" s="228">
        <v>99360667.829999998</v>
      </c>
      <c r="RC35" s="228">
        <v>18900461.23</v>
      </c>
      <c r="RD35" s="228">
        <v>18164136.830000002</v>
      </c>
      <c r="RE35" s="228">
        <v>44723802.099999987</v>
      </c>
      <c r="RF35" s="228">
        <v>15441376.790000001</v>
      </c>
      <c r="RG35" s="228">
        <v>883568110.20000029</v>
      </c>
      <c r="RH35" s="228">
        <v>14054642.23000003</v>
      </c>
      <c r="RI35" s="228">
        <v>37285236.469999991</v>
      </c>
      <c r="RJ35" s="228">
        <v>61251183.20000004</v>
      </c>
      <c r="RK35" s="228">
        <v>5181693.4499999927</v>
      </c>
      <c r="RL35" s="228">
        <v>14538217.140000015</v>
      </c>
      <c r="RM35" s="228">
        <v>11883635.609999975</v>
      </c>
      <c r="RN35" s="228">
        <v>29189190.029999997</v>
      </c>
      <c r="RO35" s="228">
        <v>42048446.239999995</v>
      </c>
      <c r="RP35" s="228">
        <v>-2426496.859999991</v>
      </c>
      <c r="RQ35" s="228">
        <v>62531173.499999955</v>
      </c>
      <c r="RR35" s="228">
        <v>18567233.709999997</v>
      </c>
      <c r="RS35" s="228">
        <v>10772159.059999991</v>
      </c>
      <c r="RT35" s="228">
        <v>11209430.080000002</v>
      </c>
      <c r="RU35" s="228">
        <v>6963530.3999999939</v>
      </c>
      <c r="RV35" s="228">
        <v>11276601.91</v>
      </c>
      <c r="RW35" s="228">
        <v>8450189.2499999963</v>
      </c>
      <c r="RX35" s="228">
        <v>19245312.419999994</v>
      </c>
      <c r="RY35" s="228">
        <v>4602152.0100000016</v>
      </c>
      <c r="RZ35" s="228">
        <v>7947356.1400000034</v>
      </c>
      <c r="SA35" s="228">
        <v>223221428.69999984</v>
      </c>
      <c r="SB35" s="228">
        <v>43688227.449999988</v>
      </c>
      <c r="SC35" s="228">
        <v>26438232.620000005</v>
      </c>
      <c r="SD35" s="228">
        <v>23265117.979999993</v>
      </c>
      <c r="SE35" s="228">
        <v>21284540.150000006</v>
      </c>
      <c r="SF35" s="228">
        <v>17448728.960000001</v>
      </c>
      <c r="SG35" s="228">
        <v>33604337.930000007</v>
      </c>
      <c r="SH35" s="228">
        <v>77023675.230000004</v>
      </c>
      <c r="SI35" s="228">
        <v>36544492.880000003</v>
      </c>
      <c r="SJ35" s="228">
        <v>41644686.499999985</v>
      </c>
      <c r="SK35" s="228">
        <v>-7494407.6600000011</v>
      </c>
      <c r="SL35" s="228">
        <v>12021408.490000006</v>
      </c>
      <c r="SM35" s="228">
        <v>142744516.59999996</v>
      </c>
      <c r="SN35" s="228">
        <v>34926405.160000019</v>
      </c>
      <c r="SO35" s="228">
        <v>23777231.490000002</v>
      </c>
      <c r="SP35" s="228">
        <v>57519719.139999993</v>
      </c>
      <c r="SQ35" s="228">
        <v>40836949.660000004</v>
      </c>
      <c r="SR35" s="228">
        <v>36056945.429999992</v>
      </c>
      <c r="SS35" s="228">
        <v>23270478.52999999</v>
      </c>
      <c r="ST35" s="228">
        <v>12797353.459999999</v>
      </c>
      <c r="SU35" s="228">
        <v>106950504.25000004</v>
      </c>
      <c r="SV35" s="228">
        <v>21208938.240000006</v>
      </c>
      <c r="SW35" s="228">
        <v>50460882.239999987</v>
      </c>
      <c r="SX35" s="228">
        <v>26553530.790000014</v>
      </c>
      <c r="SY35" s="228">
        <v>11836855.09</v>
      </c>
      <c r="SZ35" s="228">
        <v>17833641.029999997</v>
      </c>
      <c r="TA35" s="228">
        <v>16652375.129999997</v>
      </c>
      <c r="TB35" s="228">
        <v>20756865.630000003</v>
      </c>
      <c r="TC35" s="228">
        <v>11143947.259999996</v>
      </c>
      <c r="TD35" s="228">
        <v>7209392.8599999975</v>
      </c>
      <c r="TE35" s="228">
        <v>28713954.780000005</v>
      </c>
      <c r="TF35" s="228">
        <v>12042066.299999982</v>
      </c>
      <c r="TG35" s="228">
        <v>58012956.460000023</v>
      </c>
      <c r="TH35" s="228">
        <v>13830081.6</v>
      </c>
      <c r="TI35" s="228">
        <v>260960056.24999973</v>
      </c>
      <c r="TJ35" s="228">
        <v>22280512.430000007</v>
      </c>
      <c r="TK35" s="228">
        <v>16775382.040000007</v>
      </c>
      <c r="TL35" s="228">
        <v>13598065.139999993</v>
      </c>
      <c r="TM35" s="228">
        <v>3742263.9800000079</v>
      </c>
      <c r="TN35" s="228">
        <v>16103137.050000001</v>
      </c>
      <c r="TO35" s="228">
        <v>6455957.0799999991</v>
      </c>
      <c r="TP35" s="228">
        <v>60401634.590000018</v>
      </c>
      <c r="TQ35" s="228">
        <v>16165469.5</v>
      </c>
      <c r="TR35" s="228">
        <v>3482426.2200000049</v>
      </c>
      <c r="TS35" s="228">
        <v>-2319353.7000000076</v>
      </c>
      <c r="TT35" s="228">
        <v>24981402.32</v>
      </c>
      <c r="TU35" s="228">
        <v>8893308.2500000037</v>
      </c>
      <c r="TV35" s="228">
        <v>4910095.1499999939</v>
      </c>
      <c r="TW35" s="228">
        <v>14533997.699999997</v>
      </c>
      <c r="TX35" s="228">
        <v>23841723.400000006</v>
      </c>
      <c r="TY35" s="228">
        <v>121115033.41999993</v>
      </c>
      <c r="TZ35" s="228">
        <v>18694200.309999999</v>
      </c>
      <c r="UA35" s="228">
        <v>389621153.73999989</v>
      </c>
      <c r="UB35" s="228">
        <v>18522682.399999939</v>
      </c>
      <c r="UC35" s="228">
        <v>1701017.1599999971</v>
      </c>
      <c r="UD35" s="228">
        <v>3331052.1700000004</v>
      </c>
      <c r="UE35" s="228">
        <v>-80456640.50999999</v>
      </c>
      <c r="UF35" s="228">
        <v>17280021.07</v>
      </c>
      <c r="UG35" s="228">
        <v>454776.68000000319</v>
      </c>
      <c r="UH35" s="228">
        <v>32717488.999999996</v>
      </c>
      <c r="UI35" s="228">
        <v>13914670.869999999</v>
      </c>
      <c r="UJ35" s="228">
        <v>172603486.94000012</v>
      </c>
      <c r="UK35" s="228">
        <v>12155833.909999982</v>
      </c>
      <c r="UL35" s="228">
        <v>11221123.659999991</v>
      </c>
      <c r="UM35" s="228">
        <v>3574827.4899999914</v>
      </c>
      <c r="UN35" s="228">
        <v>19843847.980000012</v>
      </c>
      <c r="UO35" s="228">
        <v>8415311.8700000085</v>
      </c>
      <c r="UP35" s="228">
        <v>1129656046.5599995</v>
      </c>
      <c r="UQ35" s="228">
        <v>14725930.039999988</v>
      </c>
      <c r="UR35" s="228">
        <v>18428143.740000006</v>
      </c>
      <c r="US35" s="228">
        <v>23390800.679999962</v>
      </c>
      <c r="UT35" s="228">
        <v>8977466.8900000043</v>
      </c>
      <c r="UU35" s="228">
        <v>15687505.039999988</v>
      </c>
      <c r="UV35" s="228">
        <v>-971487.61000001663</v>
      </c>
      <c r="UW35" s="228">
        <v>11187601.150000008</v>
      </c>
      <c r="UX35" s="228">
        <v>6986556.1300000036</v>
      </c>
      <c r="UY35" s="228">
        <v>32111195.120000001</v>
      </c>
      <c r="UZ35" s="228">
        <v>32904718.700000007</v>
      </c>
      <c r="VA35" s="228">
        <v>32818756.379999995</v>
      </c>
      <c r="VB35" s="228">
        <v>49028498.14000003</v>
      </c>
      <c r="VC35" s="228">
        <v>62871022.870000012</v>
      </c>
      <c r="VD35" s="228">
        <v>12814926.489999991</v>
      </c>
      <c r="VE35" s="228">
        <v>12138165.160000004</v>
      </c>
      <c r="VF35" s="228">
        <v>13164465.339999989</v>
      </c>
      <c r="VG35" s="228">
        <v>9072649.7100000009</v>
      </c>
      <c r="VH35" s="228">
        <v>38819560.139999993</v>
      </c>
      <c r="VI35" s="228">
        <v>5446647.1400000025</v>
      </c>
      <c r="VJ35" s="228">
        <v>19327350.979999993</v>
      </c>
      <c r="VK35" s="228">
        <v>26618212.650000002</v>
      </c>
      <c r="VL35" s="228">
        <v>333005491.58000016</v>
      </c>
      <c r="VM35" s="228">
        <v>27589426.290000003</v>
      </c>
      <c r="VN35" s="228">
        <v>34758141.430000007</v>
      </c>
      <c r="VO35" s="228">
        <v>29825477.729999997</v>
      </c>
      <c r="VP35" s="228">
        <v>53992802.439999953</v>
      </c>
      <c r="VQ35" s="228">
        <v>32152069.710000001</v>
      </c>
      <c r="VR35" s="228">
        <v>15303884.419999992</v>
      </c>
      <c r="VS35" s="228">
        <v>23378554.569999997</v>
      </c>
      <c r="VT35" s="228">
        <v>54405135.900000021</v>
      </c>
      <c r="VU35" s="228">
        <v>75992212.490000069</v>
      </c>
      <c r="VV35" s="228">
        <v>24083901.010000005</v>
      </c>
      <c r="VW35" s="228">
        <v>133956260.59499994</v>
      </c>
      <c r="VX35" s="228">
        <v>25211221.610000011</v>
      </c>
      <c r="VY35" s="228">
        <v>51114639.179999992</v>
      </c>
      <c r="VZ35" s="228">
        <v>12855362.430000003</v>
      </c>
      <c r="WA35" s="228">
        <v>2359693322.880002</v>
      </c>
      <c r="WB35" s="228">
        <v>59228530.060000032</v>
      </c>
      <c r="WC35" s="228">
        <v>80981202.660000041</v>
      </c>
      <c r="WD35" s="228">
        <v>56034350.119999975</v>
      </c>
      <c r="WE35" s="228">
        <v>27605735.000000004</v>
      </c>
      <c r="WF35" s="228">
        <v>15971052.659999989</v>
      </c>
      <c r="WG35" s="228">
        <v>38845340.120000005</v>
      </c>
      <c r="WH35" s="228">
        <v>42209997.32</v>
      </c>
      <c r="WI35" s="228">
        <v>56906610.559999987</v>
      </c>
      <c r="WJ35" s="228">
        <v>34395014.039999992</v>
      </c>
      <c r="WK35" s="228">
        <v>18365893.469999999</v>
      </c>
      <c r="WL35" s="228">
        <v>30098731.280999988</v>
      </c>
      <c r="WM35" s="228">
        <v>46047788.610000007</v>
      </c>
      <c r="WN35" s="228">
        <v>53926302.789999962</v>
      </c>
      <c r="WO35" s="228">
        <v>121674339.41000003</v>
      </c>
      <c r="WP35" s="228">
        <v>53253904.920000009</v>
      </c>
      <c r="WQ35" s="228">
        <v>49391649.559999995</v>
      </c>
      <c r="WR35" s="228">
        <v>51188440.440000013</v>
      </c>
      <c r="WS35" s="228">
        <v>26544013.559999999</v>
      </c>
      <c r="WT35" s="228">
        <v>62382116.619999968</v>
      </c>
      <c r="WU35" s="228">
        <v>119714273.96999985</v>
      </c>
      <c r="WV35" s="228">
        <v>17051288.809999995</v>
      </c>
      <c r="WW35" s="228">
        <v>30874705.999999981</v>
      </c>
      <c r="WX35" s="228">
        <v>50753237.869999997</v>
      </c>
      <c r="WY35" s="228">
        <v>32361091.230000004</v>
      </c>
      <c r="WZ35" s="228">
        <v>27375174.700000003</v>
      </c>
      <c r="XA35" s="228">
        <v>21590112.510000005</v>
      </c>
      <c r="XB35" s="228">
        <v>30409737.079999998</v>
      </c>
      <c r="XC35" s="228">
        <v>261300538.80000013</v>
      </c>
      <c r="XD35" s="228">
        <v>18919331.900000006</v>
      </c>
      <c r="XE35" s="228">
        <v>29716721.289999992</v>
      </c>
      <c r="XF35" s="228">
        <v>21314125.769999996</v>
      </c>
      <c r="XG35" s="228">
        <v>34279452.079999976</v>
      </c>
      <c r="XH35" s="228">
        <v>1303839695.4299998</v>
      </c>
      <c r="XI35" s="228">
        <v>36782349.919999994</v>
      </c>
      <c r="XJ35" s="228">
        <v>114162148.05000012</v>
      </c>
      <c r="XK35" s="228">
        <v>124553750.06999995</v>
      </c>
      <c r="XL35" s="228">
        <v>37324164.239999987</v>
      </c>
      <c r="XM35" s="228">
        <v>30019957.589999977</v>
      </c>
      <c r="XN35" s="228">
        <v>41905627.669999935</v>
      </c>
      <c r="XO35" s="228">
        <v>89540529.659999982</v>
      </c>
      <c r="XP35" s="228">
        <v>22501207.270000003</v>
      </c>
      <c r="XQ35" s="228">
        <v>32866279.130000032</v>
      </c>
      <c r="XR35" s="228">
        <v>89863124.280000046</v>
      </c>
      <c r="XS35" s="228">
        <v>20300926.859999988</v>
      </c>
      <c r="XT35" s="228">
        <v>18628322.93</v>
      </c>
      <c r="XU35" s="228">
        <v>34112884.370000005</v>
      </c>
      <c r="XV35" s="228">
        <v>63224541.770000018</v>
      </c>
      <c r="XW35" s="228">
        <v>14380008.779999996</v>
      </c>
      <c r="XX35" s="228">
        <v>23433991.880000006</v>
      </c>
      <c r="XY35" s="228">
        <v>27209755.99000001</v>
      </c>
      <c r="XZ35" s="228">
        <v>15955360.699999999</v>
      </c>
      <c r="YA35" s="228">
        <v>24421181.859999999</v>
      </c>
      <c r="YB35" s="228">
        <v>19774942.759999994</v>
      </c>
      <c r="YC35" s="228">
        <v>72291927.979999989</v>
      </c>
      <c r="YD35" s="228">
        <v>57376960.960000008</v>
      </c>
      <c r="YE35" s="228">
        <v>930721455.99000013</v>
      </c>
      <c r="YF35" s="228">
        <v>34330278.649999984</v>
      </c>
      <c r="YG35" s="228">
        <v>84886337.280000016</v>
      </c>
      <c r="YH35" s="228">
        <v>76073417.119999975</v>
      </c>
      <c r="YI35" s="228">
        <v>220657636.91999987</v>
      </c>
      <c r="YJ35" s="228">
        <v>52173897.079999991</v>
      </c>
      <c r="YK35" s="228">
        <v>96618519.170000032</v>
      </c>
      <c r="YL35" s="228">
        <v>33065334.730000004</v>
      </c>
      <c r="YM35" s="228">
        <v>63858858.040000021</v>
      </c>
      <c r="YN35" s="228">
        <v>76991740.470000044</v>
      </c>
      <c r="YO35" s="228">
        <v>69976887.859999985</v>
      </c>
      <c r="YP35" s="228">
        <v>30457039.899999995</v>
      </c>
      <c r="YQ35" s="228">
        <v>40394980.350000001</v>
      </c>
      <c r="YR35" s="228">
        <v>32814344.390000004</v>
      </c>
      <c r="YS35" s="228">
        <v>81508013.970000014</v>
      </c>
      <c r="YT35" s="228">
        <v>94816209.51000005</v>
      </c>
      <c r="YU35" s="228">
        <v>38395554.810000002</v>
      </c>
      <c r="YV35" s="228">
        <v>176755638.88999996</v>
      </c>
      <c r="YW35" s="228">
        <v>14836225.179999996</v>
      </c>
      <c r="YX35" s="228">
        <v>31866614.99000001</v>
      </c>
      <c r="YY35" s="228">
        <v>23147463.290000003</v>
      </c>
      <c r="YZ35" s="228">
        <v>23430040.380000006</v>
      </c>
      <c r="ZA35" s="228">
        <v>20172206.430000003</v>
      </c>
      <c r="ZB35" s="228">
        <v>30479489.069999982</v>
      </c>
      <c r="ZC35" s="228">
        <v>247506775.57999998</v>
      </c>
      <c r="ZD35" s="228">
        <v>12105625.050000001</v>
      </c>
      <c r="ZE35" s="228">
        <v>45125844.610000014</v>
      </c>
      <c r="ZF35" s="228">
        <v>10519287.970000003</v>
      </c>
      <c r="ZG35" s="228">
        <v>40937705.359999992</v>
      </c>
      <c r="ZH35" s="228">
        <v>9463267.3399999943</v>
      </c>
      <c r="ZI35" s="228">
        <v>7039284.8299999954</v>
      </c>
      <c r="ZJ35" s="228">
        <v>14173625.090000002</v>
      </c>
      <c r="ZK35" s="228">
        <v>27752556.919999994</v>
      </c>
      <c r="ZL35" s="228">
        <v>470748862.98000032</v>
      </c>
      <c r="ZM35" s="228">
        <v>25074743.879999988</v>
      </c>
      <c r="ZN35" s="228">
        <v>74823829.450000033</v>
      </c>
      <c r="ZO35" s="228">
        <v>293184654.31999987</v>
      </c>
      <c r="ZP35" s="228">
        <v>106784214.21999995</v>
      </c>
      <c r="ZQ35" s="228">
        <v>45759726.329999991</v>
      </c>
      <c r="ZR35" s="228">
        <v>47231695.239999995</v>
      </c>
      <c r="ZS35" s="228">
        <v>138009852.66999993</v>
      </c>
      <c r="ZT35" s="228">
        <v>327612796.96000004</v>
      </c>
      <c r="ZU35" s="228">
        <v>30512810.529999983</v>
      </c>
      <c r="ZV35" s="228">
        <v>40931623.82</v>
      </c>
      <c r="ZW35" s="228">
        <v>50103021.279999986</v>
      </c>
      <c r="ZX35" s="228">
        <v>26083638.599999979</v>
      </c>
      <c r="ZY35" s="228">
        <v>35741253.280000009</v>
      </c>
      <c r="ZZ35" s="228">
        <v>19730090.120000008</v>
      </c>
      <c r="AAA35" s="228">
        <v>29466876.568000011</v>
      </c>
      <c r="AAB35" s="228">
        <v>28579770.030000016</v>
      </c>
      <c r="AAC35" s="228">
        <v>24311522.230000012</v>
      </c>
      <c r="AAD35" s="228">
        <v>25529851.520000022</v>
      </c>
      <c r="AAE35" s="228">
        <v>47171383.590000004</v>
      </c>
      <c r="AAF35" s="228">
        <v>13548379.22000001</v>
      </c>
      <c r="AAG35" s="228">
        <v>24350814.630000003</v>
      </c>
      <c r="AAH35" s="228">
        <v>94254597.730000004</v>
      </c>
      <c r="AAI35" s="228">
        <v>9114943.2000000104</v>
      </c>
      <c r="AAJ35" s="228">
        <v>25081906.249999989</v>
      </c>
      <c r="AAK35" s="228">
        <v>4648475.4200000064</v>
      </c>
      <c r="AAL35" s="228">
        <v>20474925.599999998</v>
      </c>
      <c r="AAM35" s="228">
        <v>126246.69999999693</v>
      </c>
      <c r="AAN35" s="228">
        <v>21153595.719999988</v>
      </c>
      <c r="AAO35" s="228">
        <v>1516276339.5999999</v>
      </c>
      <c r="AAP35" s="228">
        <v>7860341.2399999872</v>
      </c>
      <c r="AAQ35" s="228">
        <v>26979153.649999987</v>
      </c>
      <c r="AAR35" s="228">
        <v>51342152.960000016</v>
      </c>
      <c r="AAS35" s="228">
        <v>24572441.050000023</v>
      </c>
      <c r="AAT35" s="228">
        <v>65313310.559999965</v>
      </c>
      <c r="AAU35" s="228">
        <v>34905007.269999996</v>
      </c>
      <c r="AAV35" s="228">
        <v>44323132.93999999</v>
      </c>
      <c r="AAW35" s="228">
        <v>57805933.659999982</v>
      </c>
      <c r="AAX35" s="228">
        <v>21027285.450000007</v>
      </c>
      <c r="AAY35" s="228">
        <v>17283828.700000007</v>
      </c>
      <c r="AAZ35" s="228">
        <v>44702203.649999931</v>
      </c>
      <c r="ABA35" s="228">
        <v>32244479.24000001</v>
      </c>
      <c r="ABB35" s="228">
        <v>5320382.2600000016</v>
      </c>
      <c r="ABC35" s="228">
        <v>5124433.0000000084</v>
      </c>
      <c r="ABD35" s="228">
        <v>11666261.399999997</v>
      </c>
      <c r="ABE35" s="228">
        <v>26051051.680000003</v>
      </c>
      <c r="ABF35" s="228">
        <v>43270981.890000001</v>
      </c>
      <c r="ABG35" s="228">
        <v>10195557.070000011</v>
      </c>
      <c r="ABH35" s="228">
        <v>95260636.460000053</v>
      </c>
      <c r="ABI35" s="228">
        <v>-2596153.8900000043</v>
      </c>
      <c r="ABJ35" s="228">
        <v>37235570.880000003</v>
      </c>
      <c r="ABK35" s="228">
        <v>10442108.120000003</v>
      </c>
      <c r="ABL35" s="228">
        <v>7708620.799999997</v>
      </c>
      <c r="ABM35" s="228">
        <v>44815656.850000001</v>
      </c>
      <c r="ABN35" s="228">
        <v>22910085.09</v>
      </c>
      <c r="ABO35" s="228">
        <v>179819399.86000007</v>
      </c>
      <c r="ABP35" s="228">
        <v>64652239.81999997</v>
      </c>
      <c r="ABQ35" s="228">
        <v>-1316998.7300000011</v>
      </c>
      <c r="ABR35" s="228">
        <v>26364688.679999996</v>
      </c>
      <c r="ABS35" s="228">
        <v>11193548.409999995</v>
      </c>
      <c r="ABT35" s="228">
        <v>19044404.319999993</v>
      </c>
      <c r="ABU35" s="228">
        <v>19337730.030000001</v>
      </c>
      <c r="ABV35" s="228">
        <v>14181064.890000004</v>
      </c>
      <c r="ABW35" s="228">
        <v>34435261.090000004</v>
      </c>
      <c r="ABX35" s="228">
        <v>88270469.465000138</v>
      </c>
      <c r="ABY35" s="228">
        <v>34168696.880000003</v>
      </c>
      <c r="ABZ35" s="228">
        <v>57883119.379999958</v>
      </c>
      <c r="ACA35" s="228">
        <v>8828759.5100000035</v>
      </c>
      <c r="ACB35" s="228">
        <v>17355501.829999998</v>
      </c>
      <c r="ACC35" s="228">
        <v>18002787.090000015</v>
      </c>
      <c r="ACD35" s="228">
        <v>19143552.800000001</v>
      </c>
      <c r="ACE35" s="228">
        <v>15949015.709999997</v>
      </c>
      <c r="ACF35" s="228">
        <v>7233540.1500000032</v>
      </c>
      <c r="ACG35" s="228">
        <v>33158199.899999999</v>
      </c>
      <c r="ACH35" s="228">
        <v>9205833.179999996</v>
      </c>
      <c r="ACI35" s="228">
        <v>931956942.29999971</v>
      </c>
      <c r="ACJ35" s="228">
        <v>4915124.6699999981</v>
      </c>
      <c r="ACK35" s="228">
        <v>1380655.1700000037</v>
      </c>
      <c r="ACL35" s="228">
        <v>-40476.039999994216</v>
      </c>
      <c r="ACM35" s="228">
        <v>15375461.080000002</v>
      </c>
      <c r="ACN35" s="228">
        <v>-8783353.7699999921</v>
      </c>
      <c r="ACO35" s="228">
        <v>51471258.260000005</v>
      </c>
      <c r="ACP35" s="228">
        <v>162884062.81999993</v>
      </c>
      <c r="ACQ35" s="228">
        <v>187017284.80999994</v>
      </c>
      <c r="ACR35" s="228">
        <v>5926862.3099999931</v>
      </c>
      <c r="ACS35" s="228">
        <v>50904372.910000011</v>
      </c>
      <c r="ACT35" s="228">
        <v>45146666.92999997</v>
      </c>
      <c r="ACU35" s="228">
        <v>16139117.810000023</v>
      </c>
      <c r="ACV35" s="228">
        <v>234430841.9799999</v>
      </c>
      <c r="ACW35" s="228">
        <v>4616688.450000002</v>
      </c>
      <c r="ACX35" s="228">
        <v>31887410.229999997</v>
      </c>
      <c r="ACY35" s="228">
        <v>48704309.109999992</v>
      </c>
      <c r="ACZ35" s="228">
        <v>-4495314.8800000008</v>
      </c>
      <c r="ADA35" s="228">
        <v>2941292.3699999982</v>
      </c>
      <c r="ADB35" s="228">
        <v>12966569.24</v>
      </c>
      <c r="ADC35" s="228">
        <v>4574896.0799999963</v>
      </c>
      <c r="ADD35" s="228">
        <v>30146756.149999991</v>
      </c>
      <c r="ADE35" s="228">
        <v>53379071.939999975</v>
      </c>
      <c r="ADF35" s="228">
        <v>38832520.370000027</v>
      </c>
      <c r="ADG35" s="228">
        <v>50600221.420000061</v>
      </c>
      <c r="ADH35" s="228">
        <v>23698856.680000007</v>
      </c>
      <c r="ADI35" s="228">
        <v>3372857.8000000035</v>
      </c>
      <c r="ADJ35" s="228">
        <v>369023.85000000813</v>
      </c>
      <c r="ADK35" s="228">
        <v>10422914.329999994</v>
      </c>
      <c r="ADL35" s="228">
        <v>20494909.00999999</v>
      </c>
      <c r="ADM35" s="228">
        <v>13660807.330000006</v>
      </c>
      <c r="ADN35" s="228">
        <v>8462125.1600000057</v>
      </c>
      <c r="ADO35" s="228">
        <v>250236131.15999991</v>
      </c>
      <c r="ADP35" s="228">
        <v>94204644.339999959</v>
      </c>
      <c r="ADQ35" s="228">
        <v>23477882.150000013</v>
      </c>
      <c r="ADR35" s="228">
        <v>40345822.06000001</v>
      </c>
      <c r="ADS35" s="228">
        <v>15442806.419999991</v>
      </c>
      <c r="ADT35" s="228">
        <v>396938.58999999927</v>
      </c>
      <c r="ADU35" s="228">
        <v>11287010.059999989</v>
      </c>
      <c r="ADV35" s="228">
        <v>34136929.760000028</v>
      </c>
      <c r="ADW35" s="228">
        <v>175515.73999999888</v>
      </c>
      <c r="ADX35" s="228">
        <v>15604928.960000001</v>
      </c>
      <c r="ADY35" s="228">
        <v>605129673.76999998</v>
      </c>
      <c r="ADZ35" s="228">
        <v>74901931.61999999</v>
      </c>
      <c r="AEA35" s="228">
        <v>-9759055.3599999957</v>
      </c>
      <c r="AEB35" s="228">
        <v>18855001.75</v>
      </c>
      <c r="AEC35" s="228">
        <v>18488884.410000023</v>
      </c>
      <c r="AED35" s="228">
        <v>15161359.859999988</v>
      </c>
      <c r="AEE35" s="228">
        <v>7536929.1700000009</v>
      </c>
      <c r="AEF35" s="228">
        <v>13523912.109999999</v>
      </c>
      <c r="AEG35" s="228">
        <v>6350779.2600000016</v>
      </c>
      <c r="AEH35" s="228">
        <v>47493419.769999996</v>
      </c>
      <c r="AEI35" s="228">
        <v>6586600.9100000001</v>
      </c>
      <c r="AEJ35" s="228">
        <v>12897201.319999997</v>
      </c>
      <c r="AEK35" s="228">
        <v>14506038.73</v>
      </c>
      <c r="AEL35" s="228">
        <v>12106188.32999998</v>
      </c>
      <c r="AEM35" s="228">
        <v>7668014.2699999856</v>
      </c>
      <c r="AEN35" s="228">
        <v>14623174.309999999</v>
      </c>
      <c r="AEO35" s="228">
        <v>14700939.810000006</v>
      </c>
      <c r="AEP35" s="228">
        <v>7453348.1099999975</v>
      </c>
      <c r="AEQ35" s="228">
        <v>10247293.710000003</v>
      </c>
      <c r="AER35" s="228">
        <v>14182469.579999991</v>
      </c>
      <c r="AES35" s="228">
        <v>530255544.37000012</v>
      </c>
      <c r="AET35" s="228">
        <v>26178825.62000002</v>
      </c>
      <c r="AEU35" s="228">
        <v>38612366.780000016</v>
      </c>
      <c r="AEV35" s="228">
        <v>13328877.030000005</v>
      </c>
      <c r="AEW35" s="228">
        <v>9306033.8299999963</v>
      </c>
      <c r="AEX35" s="228">
        <v>34936036.039999969</v>
      </c>
      <c r="AEY35" s="228">
        <v>15535613.489999985</v>
      </c>
      <c r="AEZ35" s="228">
        <v>12174288.189999983</v>
      </c>
      <c r="AFA35" s="228">
        <v>10475576.240000008</v>
      </c>
      <c r="AFB35" s="228">
        <v>10818207.79000001</v>
      </c>
      <c r="AFC35" s="228">
        <v>295271739.75999969</v>
      </c>
      <c r="AFD35" s="228">
        <v>186252493.56000003</v>
      </c>
      <c r="AFE35" s="228">
        <v>30996702.820000011</v>
      </c>
      <c r="AFF35" s="228">
        <v>20233515.010000002</v>
      </c>
      <c r="AFG35" s="228">
        <v>46984540.099999994</v>
      </c>
      <c r="AFH35" s="228">
        <v>72814534.040000021</v>
      </c>
      <c r="AFI35" s="228">
        <v>13387654.839999992</v>
      </c>
      <c r="AFJ35" s="228">
        <v>14291592.630000005</v>
      </c>
      <c r="AFK35" s="228">
        <v>29436767.840000007</v>
      </c>
      <c r="AFL35" s="228">
        <v>14844312.769999979</v>
      </c>
      <c r="AFM35" s="228">
        <v>10730697.030000003</v>
      </c>
      <c r="AFN35" s="228">
        <v>8993416.1300000083</v>
      </c>
      <c r="AFO35" s="228">
        <v>-3207565.590000004</v>
      </c>
      <c r="AFP35" s="228">
        <v>209409815.13999996</v>
      </c>
      <c r="AFQ35" s="228">
        <v>2601885.2400000091</v>
      </c>
      <c r="AFR35" s="228">
        <v>40472075.859999999</v>
      </c>
      <c r="AFS35" s="228">
        <v>7101416.890000009</v>
      </c>
      <c r="AFT35" s="228">
        <v>18161687.419999998</v>
      </c>
      <c r="AFU35" s="228">
        <v>28437652.069999982</v>
      </c>
      <c r="AFV35" s="228">
        <v>25382632.229999997</v>
      </c>
      <c r="AFW35" s="228">
        <v>37674859.369999997</v>
      </c>
      <c r="AFX35" s="228">
        <v>12278782.39000001</v>
      </c>
      <c r="AFY35" s="228">
        <v>17784330.440000005</v>
      </c>
      <c r="AFZ35" s="228">
        <v>9496796.0800000057</v>
      </c>
      <c r="AGA35" s="228">
        <v>40718044.579999983</v>
      </c>
      <c r="AGB35" s="228">
        <v>395734286.66999978</v>
      </c>
      <c r="AGC35" s="228">
        <v>27997829.949999992</v>
      </c>
      <c r="AGD35" s="228">
        <v>9468685.3200000022</v>
      </c>
      <c r="AGE35" s="228">
        <v>24858145.769999981</v>
      </c>
      <c r="AGF35" s="228">
        <v>65679378.79999999</v>
      </c>
      <c r="AGG35" s="228">
        <v>4780171.4899999993</v>
      </c>
      <c r="AGH35" s="228">
        <v>12308237.40000001</v>
      </c>
      <c r="AGI35" s="228">
        <v>11418303.760000004</v>
      </c>
      <c r="AGJ35" s="228">
        <v>12490275.420000006</v>
      </c>
      <c r="AGK35" s="228">
        <v>13697906.91</v>
      </c>
      <c r="AGL35" s="228">
        <v>8772761.2099999934</v>
      </c>
      <c r="AGM35" s="228">
        <v>784540742.47000003</v>
      </c>
      <c r="AGN35" s="228">
        <v>32216830.820000008</v>
      </c>
      <c r="AGO35" s="228">
        <v>22738761.609999985</v>
      </c>
      <c r="AGP35" s="228">
        <v>18190374.069999993</v>
      </c>
      <c r="AGQ35" s="228">
        <v>46718689.50999999</v>
      </c>
      <c r="AGR35" s="228">
        <v>34735306.319999985</v>
      </c>
      <c r="AGS35" s="228">
        <v>4428462.6199999973</v>
      </c>
      <c r="AGT35" s="228">
        <v>36996178.120000005</v>
      </c>
      <c r="AGU35" s="228">
        <v>512876268.7900002</v>
      </c>
      <c r="AGV35" s="228">
        <v>212247167.14000028</v>
      </c>
      <c r="AGW35" s="228">
        <v>2375728.1800000062</v>
      </c>
      <c r="AGX35" s="228">
        <v>101231265.28999999</v>
      </c>
      <c r="AGY35" s="228">
        <v>98307468.880000055</v>
      </c>
      <c r="AGZ35" s="228">
        <v>16515373.979999982</v>
      </c>
      <c r="AHA35" s="228">
        <v>6299244.0700000143</v>
      </c>
      <c r="AHB35" s="228">
        <v>41631963.120000005</v>
      </c>
      <c r="AHC35" s="228">
        <v>9158446.3100000042</v>
      </c>
      <c r="AHD35" s="228">
        <v>5218558.5600000191</v>
      </c>
      <c r="AHE35" s="228">
        <v>33786814.039999977</v>
      </c>
      <c r="AHF35" s="228">
        <v>49987530.530000001</v>
      </c>
      <c r="AHG35" s="228">
        <v>3230876.7800000003</v>
      </c>
      <c r="AHH35" s="228">
        <v>9253967.1899999715</v>
      </c>
      <c r="AHI35" s="228">
        <v>22533373.470000003</v>
      </c>
      <c r="AHJ35" s="228">
        <v>9035988.6700000055</v>
      </c>
      <c r="AHK35" s="228">
        <v>4641083.0899999896</v>
      </c>
      <c r="AHL35" s="228">
        <v>24298819.190000031</v>
      </c>
      <c r="AHM35" s="228">
        <v>29483932.40000001</v>
      </c>
      <c r="AHN35" s="228">
        <v>23971275.629999995</v>
      </c>
      <c r="AHO35" s="228">
        <v>9166412.5800000038</v>
      </c>
      <c r="AHP35" s="228">
        <v>29039824.220000025</v>
      </c>
      <c r="AHQ35" s="263">
        <v>21139526.330000002</v>
      </c>
      <c r="AHR35" s="265">
        <v>-483350.62999999779</v>
      </c>
      <c r="AHS35" s="263">
        <v>65727535518.879608</v>
      </c>
      <c r="AHT35" s="184" t="b">
        <f t="shared" si="0"/>
        <v>0</v>
      </c>
    </row>
    <row r="36" spans="1:904" s="229" customFormat="1" ht="24">
      <c r="A36" s="226"/>
      <c r="B36" s="226" t="s">
        <v>44</v>
      </c>
      <c r="C36" s="227" t="s">
        <v>6241</v>
      </c>
      <c r="D36" s="228">
        <v>746440670.69000006</v>
      </c>
      <c r="E36" s="228">
        <v>29843690.25</v>
      </c>
      <c r="F36" s="228">
        <v>46640264.359999999</v>
      </c>
      <c r="G36" s="228">
        <v>9731907.9200000018</v>
      </c>
      <c r="H36" s="228">
        <v>63116005.859999999</v>
      </c>
      <c r="I36" s="228">
        <v>13246616.51</v>
      </c>
      <c r="J36" s="228">
        <v>369903475.30000007</v>
      </c>
      <c r="K36" s="228">
        <v>97195825.340000004</v>
      </c>
      <c r="L36" s="228">
        <v>19004621.379999999</v>
      </c>
      <c r="M36" s="228">
        <v>15396061.1</v>
      </c>
      <c r="N36" s="228">
        <v>11621535.93</v>
      </c>
      <c r="O36" s="228">
        <v>12361046.52</v>
      </c>
      <c r="P36" s="228">
        <v>136941088.70000002</v>
      </c>
      <c r="Q36" s="228">
        <v>15793265.84</v>
      </c>
      <c r="R36" s="228">
        <v>8447050.1400000006</v>
      </c>
      <c r="S36" s="228">
        <v>24176112.290000003</v>
      </c>
      <c r="T36" s="228">
        <v>35532294.610000007</v>
      </c>
      <c r="U36" s="228">
        <v>7645809.0499999998</v>
      </c>
      <c r="V36" s="228">
        <v>765700424.23999989</v>
      </c>
      <c r="W36" s="228">
        <v>57587000.159999996</v>
      </c>
      <c r="X36" s="228">
        <v>39914408.600000001</v>
      </c>
      <c r="Y36" s="228">
        <v>127249491.41</v>
      </c>
      <c r="Z36" s="228">
        <v>29651480.559999999</v>
      </c>
      <c r="AA36" s="228">
        <v>40443591.540000014</v>
      </c>
      <c r="AB36" s="228">
        <v>25022746.939999998</v>
      </c>
      <c r="AC36" s="228">
        <v>65512660.079999998</v>
      </c>
      <c r="AD36" s="228">
        <v>53356346.470000006</v>
      </c>
      <c r="AE36" s="228">
        <v>17507699.920000002</v>
      </c>
      <c r="AF36" s="228">
        <v>65144630.289999992</v>
      </c>
      <c r="AG36" s="228">
        <v>29987838.409999996</v>
      </c>
      <c r="AH36" s="228">
        <v>121182454.86</v>
      </c>
      <c r="AI36" s="228">
        <v>32710595.110000003</v>
      </c>
      <c r="AJ36" s="228">
        <v>27357336.100000005</v>
      </c>
      <c r="AK36" s="228">
        <v>21377698.279999997</v>
      </c>
      <c r="AL36" s="228">
        <v>86951787.960000008</v>
      </c>
      <c r="AM36" s="228">
        <v>24057562.420000002</v>
      </c>
      <c r="AN36" s="228">
        <v>98770533.779999986</v>
      </c>
      <c r="AO36" s="228">
        <v>30742961.710000001</v>
      </c>
      <c r="AP36" s="228">
        <v>13692961.580000002</v>
      </c>
      <c r="AQ36" s="228">
        <v>12802452.75</v>
      </c>
      <c r="AR36" s="228">
        <v>24591287.630000006</v>
      </c>
      <c r="AS36" s="228">
        <v>7613989.5499999998</v>
      </c>
      <c r="AT36" s="228">
        <v>134233891</v>
      </c>
      <c r="AU36" s="228">
        <v>15441758.249999998</v>
      </c>
      <c r="AV36" s="228">
        <v>15713489.280000001</v>
      </c>
      <c r="AW36" s="228">
        <v>18343757.239999998</v>
      </c>
      <c r="AX36" s="228">
        <v>8363434.4199999999</v>
      </c>
      <c r="AY36" s="228">
        <v>22196174.620000001</v>
      </c>
      <c r="AZ36" s="228">
        <v>25119037.890000001</v>
      </c>
      <c r="BA36" s="228">
        <v>15218209.449999999</v>
      </c>
      <c r="BB36" s="228">
        <v>13734031.439999999</v>
      </c>
      <c r="BC36" s="228">
        <v>14875787.229999999</v>
      </c>
      <c r="BD36" s="228">
        <v>17884984.390000001</v>
      </c>
      <c r="BE36" s="228">
        <v>9411581.1099999994</v>
      </c>
      <c r="BF36" s="228">
        <v>27710209.859999999</v>
      </c>
      <c r="BG36" s="228">
        <v>8562950.6899999995</v>
      </c>
      <c r="BH36" s="228">
        <v>36505737.369999997</v>
      </c>
      <c r="BI36" s="228">
        <v>208915188.18999997</v>
      </c>
      <c r="BJ36" s="228">
        <v>85202724.989999995</v>
      </c>
      <c r="BK36" s="228">
        <v>28224765.940000005</v>
      </c>
      <c r="BL36" s="228">
        <v>11150978.140000001</v>
      </c>
      <c r="BM36" s="228">
        <v>20049490.669999998</v>
      </c>
      <c r="BN36" s="228">
        <v>17749391.599999998</v>
      </c>
      <c r="BO36" s="228">
        <v>10781531.669999998</v>
      </c>
      <c r="BP36" s="228">
        <v>16443286.67</v>
      </c>
      <c r="BQ36" s="228">
        <v>14574907.339999998</v>
      </c>
      <c r="BR36" s="228">
        <v>275286325.18000001</v>
      </c>
      <c r="BS36" s="228">
        <v>18461216.439999998</v>
      </c>
      <c r="BT36" s="228">
        <v>21578979.919999998</v>
      </c>
      <c r="BU36" s="228">
        <v>19889349.939999998</v>
      </c>
      <c r="BV36" s="228">
        <v>11465423.740000002</v>
      </c>
      <c r="BW36" s="228">
        <v>13088171.640000001</v>
      </c>
      <c r="BX36" s="228">
        <v>6394665.6499999994</v>
      </c>
      <c r="BY36" s="228">
        <v>11061170.029999997</v>
      </c>
      <c r="BZ36" s="228">
        <v>99974927.589999989</v>
      </c>
      <c r="CA36" s="228">
        <v>8660095.0800000001</v>
      </c>
      <c r="CB36" s="228">
        <v>7354952.4100000001</v>
      </c>
      <c r="CC36" s="228">
        <v>21621861.98</v>
      </c>
      <c r="CD36" s="228">
        <v>9609773.1899999976</v>
      </c>
      <c r="CE36" s="228">
        <v>13533279.119999999</v>
      </c>
      <c r="CF36" s="228">
        <v>5848115.7899999991</v>
      </c>
      <c r="CG36" s="228">
        <v>1557420154.77</v>
      </c>
      <c r="CH36" s="228">
        <v>25874596.139999997</v>
      </c>
      <c r="CI36" s="228">
        <v>44832151.390000001</v>
      </c>
      <c r="CJ36" s="228">
        <v>19186980.299999997</v>
      </c>
      <c r="CK36" s="228">
        <v>43384307.379999995</v>
      </c>
      <c r="CL36" s="228">
        <v>14123976.08</v>
      </c>
      <c r="CM36" s="228">
        <v>28334322.289999999</v>
      </c>
      <c r="CN36" s="228">
        <v>45652535.539999999</v>
      </c>
      <c r="CO36" s="228">
        <v>18673778.690000001</v>
      </c>
      <c r="CP36" s="228">
        <v>16675860.560000001</v>
      </c>
      <c r="CQ36" s="228">
        <v>19131978.09</v>
      </c>
      <c r="CR36" s="228">
        <v>16952604.509999998</v>
      </c>
      <c r="CS36" s="228">
        <v>23343187.890000001</v>
      </c>
      <c r="CT36" s="228">
        <v>265161272.34</v>
      </c>
      <c r="CU36" s="228">
        <v>31932682.48</v>
      </c>
      <c r="CV36" s="228">
        <v>27640061.560000002</v>
      </c>
      <c r="CW36" s="228">
        <v>24461146.010000002</v>
      </c>
      <c r="CX36" s="228">
        <v>26461867.059999999</v>
      </c>
      <c r="CY36" s="228">
        <v>23879987.789999999</v>
      </c>
      <c r="CZ36" s="228">
        <v>11663427.67</v>
      </c>
      <c r="DA36" s="228">
        <v>16836115.960000001</v>
      </c>
      <c r="DB36" s="228">
        <v>143028361.05000001</v>
      </c>
      <c r="DC36" s="228">
        <v>302352810.75999999</v>
      </c>
      <c r="DD36" s="228">
        <v>9602004.7999999989</v>
      </c>
      <c r="DE36" s="228">
        <v>20643180.370000001</v>
      </c>
      <c r="DF36" s="228">
        <v>25961354.119999997</v>
      </c>
      <c r="DG36" s="228">
        <v>43895321.090000004</v>
      </c>
      <c r="DH36" s="228">
        <v>20092015.049999997</v>
      </c>
      <c r="DI36" s="228">
        <v>6050327.4700000007</v>
      </c>
      <c r="DJ36" s="228">
        <v>38440524.030000001</v>
      </c>
      <c r="DK36" s="228">
        <v>1348423852.5900004</v>
      </c>
      <c r="DL36" s="228">
        <v>21822307.609999996</v>
      </c>
      <c r="DM36" s="228">
        <v>35919328.909999996</v>
      </c>
      <c r="DN36" s="228">
        <v>50257780.79999999</v>
      </c>
      <c r="DO36" s="228">
        <v>23650170.909899998</v>
      </c>
      <c r="DP36" s="228">
        <v>19313774.769999996</v>
      </c>
      <c r="DQ36" s="228">
        <v>78376991.660000011</v>
      </c>
      <c r="DR36" s="228">
        <v>47745233.379999995</v>
      </c>
      <c r="DS36" s="228">
        <v>86943111.269999996</v>
      </c>
      <c r="DT36" s="228">
        <v>274759856.96999997</v>
      </c>
      <c r="DU36" s="228">
        <v>21675210.020000003</v>
      </c>
      <c r="DV36" s="228">
        <v>47702834.210000001</v>
      </c>
      <c r="DW36" s="228">
        <v>65857172.559999995</v>
      </c>
      <c r="DX36" s="228">
        <v>46501376.899999999</v>
      </c>
      <c r="DY36" s="228">
        <v>16452373.41</v>
      </c>
      <c r="DZ36" s="228">
        <v>37417338.460000001</v>
      </c>
      <c r="EA36" s="228">
        <v>22074037.510000002</v>
      </c>
      <c r="EB36" s="228">
        <v>15799080.979999997</v>
      </c>
      <c r="EC36" s="228">
        <v>27991885.029999997</v>
      </c>
      <c r="ED36" s="228">
        <v>20337492.119999997</v>
      </c>
      <c r="EE36" s="228">
        <v>218116104.13999996</v>
      </c>
      <c r="EF36" s="228">
        <v>173642439.66</v>
      </c>
      <c r="EG36" s="228">
        <v>40635960.060000002</v>
      </c>
      <c r="EH36" s="228">
        <v>29482558.369999997</v>
      </c>
      <c r="EI36" s="228">
        <v>42895249.640000001</v>
      </c>
      <c r="EJ36" s="228">
        <v>32370233.119999997</v>
      </c>
      <c r="EK36" s="228">
        <v>41282833.419999994</v>
      </c>
      <c r="EL36" s="228">
        <v>21458899.390000001</v>
      </c>
      <c r="EM36" s="228">
        <v>38749768.18</v>
      </c>
      <c r="EN36" s="228">
        <v>194058004.82999998</v>
      </c>
      <c r="EO36" s="228">
        <v>11457003.869999999</v>
      </c>
      <c r="EP36" s="228">
        <v>17432947.5</v>
      </c>
      <c r="EQ36" s="228">
        <v>10370477.9</v>
      </c>
      <c r="ER36" s="228">
        <v>6765553.3300000001</v>
      </c>
      <c r="ES36" s="228">
        <v>15213858.689999999</v>
      </c>
      <c r="ET36" s="228">
        <v>26429584</v>
      </c>
      <c r="EU36" s="228">
        <v>21167128.450000003</v>
      </c>
      <c r="EV36" s="228">
        <v>15536277.180000002</v>
      </c>
      <c r="EW36" s="228">
        <v>203206614.41999999</v>
      </c>
      <c r="EX36" s="228">
        <v>37103274.009999998</v>
      </c>
      <c r="EY36" s="228">
        <v>35092212.07</v>
      </c>
      <c r="EZ36" s="228">
        <v>28805923.59</v>
      </c>
      <c r="FA36" s="228">
        <v>35847878.539999999</v>
      </c>
      <c r="FB36" s="228">
        <v>57029279.81000001</v>
      </c>
      <c r="FC36" s="228">
        <v>50782054.969999999</v>
      </c>
      <c r="FD36" s="228">
        <v>27656517.09</v>
      </c>
      <c r="FE36" s="228">
        <v>32809690.370000005</v>
      </c>
      <c r="FF36" s="228">
        <v>48484385.07</v>
      </c>
      <c r="FG36" s="228">
        <v>24625354.470000003</v>
      </c>
      <c r="FH36" s="228">
        <v>19234795.800000001</v>
      </c>
      <c r="FI36" s="228">
        <v>141808532.97</v>
      </c>
      <c r="FJ36" s="228">
        <v>20498464.140000004</v>
      </c>
      <c r="FK36" s="228">
        <v>21702702.380000003</v>
      </c>
      <c r="FL36" s="228">
        <v>22803161.859999999</v>
      </c>
      <c r="FM36" s="228">
        <v>25574051.400000002</v>
      </c>
      <c r="FN36" s="228">
        <v>42847863.540000007</v>
      </c>
      <c r="FO36" s="228">
        <v>15909551.59</v>
      </c>
      <c r="FP36" s="228">
        <v>16956967.68</v>
      </c>
      <c r="FQ36" s="228">
        <v>1150858053.1500001</v>
      </c>
      <c r="FR36" s="228">
        <v>23500133.870000001</v>
      </c>
      <c r="FS36" s="228">
        <v>44189392.5</v>
      </c>
      <c r="FT36" s="228">
        <v>32018735.100000001</v>
      </c>
      <c r="FU36" s="228">
        <v>51493924.979999997</v>
      </c>
      <c r="FV36" s="228">
        <v>18470221.710000001</v>
      </c>
      <c r="FW36" s="228">
        <v>50940220.239999995</v>
      </c>
      <c r="FX36" s="228">
        <v>25269339.619999997</v>
      </c>
      <c r="FY36" s="228">
        <v>46798879.069999993</v>
      </c>
      <c r="FZ36" s="228">
        <v>46267240.920000009</v>
      </c>
      <c r="GA36" s="228">
        <v>61365987.780000001</v>
      </c>
      <c r="GB36" s="228">
        <v>18023064.02</v>
      </c>
      <c r="GC36" s="228">
        <v>37387774.75</v>
      </c>
      <c r="GD36" s="228">
        <v>46382188.759999998</v>
      </c>
      <c r="GE36" s="228">
        <v>217132388.27000001</v>
      </c>
      <c r="GF36" s="228">
        <v>14912489.43</v>
      </c>
      <c r="GG36" s="228">
        <v>36004712.060000002</v>
      </c>
      <c r="GH36" s="228">
        <v>35689222.82</v>
      </c>
      <c r="GI36" s="228">
        <v>27673984.57</v>
      </c>
      <c r="GJ36" s="228">
        <v>22701944.039999999</v>
      </c>
      <c r="GK36" s="228">
        <v>15805813.640000001</v>
      </c>
      <c r="GL36" s="228">
        <v>50714947.269999996</v>
      </c>
      <c r="GM36" s="228">
        <v>15440788.280000001</v>
      </c>
      <c r="GN36" s="228">
        <v>17850162.640000001</v>
      </c>
      <c r="GO36" s="228">
        <v>10733591.470000001</v>
      </c>
      <c r="GP36" s="228">
        <v>13457097.66</v>
      </c>
      <c r="GQ36" s="228">
        <v>240668373.31999996</v>
      </c>
      <c r="GR36" s="228">
        <v>75187312.859999999</v>
      </c>
      <c r="GS36" s="228">
        <v>23854498.129999999</v>
      </c>
      <c r="GT36" s="228">
        <v>27126755.75</v>
      </c>
      <c r="GU36" s="228">
        <v>7176063.2000000002</v>
      </c>
      <c r="GV36" s="228">
        <v>26582947.140000001</v>
      </c>
      <c r="GW36" s="228">
        <v>26782427.419999998</v>
      </c>
      <c r="GX36" s="228">
        <v>18044940.050000001</v>
      </c>
      <c r="GY36" s="228">
        <v>83895173.169999987</v>
      </c>
      <c r="GZ36" s="228">
        <v>16180827.790000001</v>
      </c>
      <c r="HA36" s="228">
        <v>25753975.599999998</v>
      </c>
      <c r="HB36" s="228">
        <v>15925774.880000003</v>
      </c>
      <c r="HC36" s="228">
        <v>423364553.38000005</v>
      </c>
      <c r="HD36" s="228">
        <v>209692768.39000005</v>
      </c>
      <c r="HE36" s="228">
        <v>71781138.180000007</v>
      </c>
      <c r="HF36" s="228">
        <v>70625209.129999995</v>
      </c>
      <c r="HG36" s="228">
        <v>81576535.319999993</v>
      </c>
      <c r="HH36" s="228">
        <v>109194592.98999999</v>
      </c>
      <c r="HI36" s="228">
        <v>29346961.370000005</v>
      </c>
      <c r="HJ36" s="228">
        <v>589300235.72999978</v>
      </c>
      <c r="HK36" s="228">
        <v>59704658.589999981</v>
      </c>
      <c r="HL36" s="228">
        <v>109145734.50999999</v>
      </c>
      <c r="HM36" s="228">
        <v>91984845.840000004</v>
      </c>
      <c r="HN36" s="228">
        <v>13040167.99</v>
      </c>
      <c r="HO36" s="228">
        <v>58786720.989999995</v>
      </c>
      <c r="HP36" s="228">
        <v>65474884.009999998</v>
      </c>
      <c r="HQ36" s="228">
        <v>24432314.149999999</v>
      </c>
      <c r="HR36" s="228">
        <v>231626776.80940002</v>
      </c>
      <c r="HS36" s="228">
        <v>99253402.390000015</v>
      </c>
      <c r="HT36" s="228">
        <v>24001853.449999999</v>
      </c>
      <c r="HU36" s="228">
        <v>23292154.18</v>
      </c>
      <c r="HV36" s="228">
        <v>27653801.269999996</v>
      </c>
      <c r="HW36" s="228">
        <v>22026893.670000006</v>
      </c>
      <c r="HX36" s="228">
        <v>59076143.030000001</v>
      </c>
      <c r="HY36" s="228">
        <v>25547209.669999994</v>
      </c>
      <c r="HZ36" s="228">
        <v>31592210.449999999</v>
      </c>
      <c r="IA36" s="228">
        <v>24745621.009999998</v>
      </c>
      <c r="IB36" s="228">
        <v>30866504.43</v>
      </c>
      <c r="IC36" s="228">
        <v>63309454.690000005</v>
      </c>
      <c r="ID36" s="228">
        <v>10424193.99</v>
      </c>
      <c r="IE36" s="228">
        <v>21233433.480000004</v>
      </c>
      <c r="IF36" s="228">
        <v>5577324.9600000009</v>
      </c>
      <c r="IG36" s="228">
        <v>10687856.890000002</v>
      </c>
      <c r="IH36" s="228">
        <v>192921901.35999998</v>
      </c>
      <c r="II36" s="228">
        <v>105447348.63</v>
      </c>
      <c r="IJ36" s="228">
        <v>37176991.550000004</v>
      </c>
      <c r="IK36" s="228">
        <v>77265542.939999998</v>
      </c>
      <c r="IL36" s="228">
        <v>40668435.18999999</v>
      </c>
      <c r="IM36" s="228">
        <v>48211689.07</v>
      </c>
      <c r="IN36" s="228">
        <v>17461854.310000002</v>
      </c>
      <c r="IO36" s="228">
        <v>11807197.140000002</v>
      </c>
      <c r="IP36" s="228">
        <v>22903551.82</v>
      </c>
      <c r="IQ36" s="228">
        <v>17198685.940000001</v>
      </c>
      <c r="IR36" s="228">
        <v>68443853.160000011</v>
      </c>
      <c r="IS36" s="228">
        <v>196994143.11999997</v>
      </c>
      <c r="IT36" s="228">
        <v>144584205.32999998</v>
      </c>
      <c r="IU36" s="228">
        <v>25060513.399999999</v>
      </c>
      <c r="IV36" s="228">
        <v>32161876.440000001</v>
      </c>
      <c r="IW36" s="228">
        <v>66385643</v>
      </c>
      <c r="IX36" s="228">
        <v>30947700.09</v>
      </c>
      <c r="IY36" s="228">
        <v>25301793.349999998</v>
      </c>
      <c r="IZ36" s="228">
        <v>19745940.489999995</v>
      </c>
      <c r="JA36" s="228">
        <v>9407994.6199999973</v>
      </c>
      <c r="JB36" s="228">
        <v>17078283.960000001</v>
      </c>
      <c r="JC36" s="228">
        <v>43798730.409999996</v>
      </c>
      <c r="JD36" s="228">
        <v>10871580.74</v>
      </c>
      <c r="JE36" s="228">
        <v>78290043.019999996</v>
      </c>
      <c r="JF36" s="228">
        <v>48753689.170000002</v>
      </c>
      <c r="JG36" s="228">
        <v>23936638.620000001</v>
      </c>
      <c r="JH36" s="228">
        <v>19544920.740000002</v>
      </c>
      <c r="JI36" s="228">
        <v>13959386.640000001</v>
      </c>
      <c r="JJ36" s="228">
        <v>13120028.189999998</v>
      </c>
      <c r="JK36" s="228">
        <v>152716031.32000002</v>
      </c>
      <c r="JL36" s="228">
        <v>11612304.890000001</v>
      </c>
      <c r="JM36" s="228">
        <v>23987404.41</v>
      </c>
      <c r="JN36" s="228">
        <v>75780016.590000004</v>
      </c>
      <c r="JO36" s="228">
        <v>26630711.119999997</v>
      </c>
      <c r="JP36" s="228">
        <v>20693398.93</v>
      </c>
      <c r="JQ36" s="228">
        <v>12708905.310000001</v>
      </c>
      <c r="JR36" s="228">
        <v>320486860.40999997</v>
      </c>
      <c r="JS36" s="228">
        <v>104285933.85000001</v>
      </c>
      <c r="JT36" s="228">
        <v>43050344.069999993</v>
      </c>
      <c r="JU36" s="228">
        <v>12092089.029999999</v>
      </c>
      <c r="JV36" s="228">
        <v>22407972.760000005</v>
      </c>
      <c r="JW36" s="228">
        <v>12827017.100000001</v>
      </c>
      <c r="JX36" s="228">
        <v>39526225.349999994</v>
      </c>
      <c r="JY36" s="228">
        <v>41736598.089999996</v>
      </c>
      <c r="JZ36" s="228">
        <v>42744060.330000006</v>
      </c>
      <c r="KA36" s="228">
        <v>19206534.539999999</v>
      </c>
      <c r="KB36" s="228">
        <v>45588696.490000002</v>
      </c>
      <c r="KC36" s="228">
        <v>25068363.949999999</v>
      </c>
      <c r="KD36" s="228">
        <v>14886102.66</v>
      </c>
      <c r="KE36" s="228">
        <v>16913591.039999999</v>
      </c>
      <c r="KF36" s="228">
        <v>20571269.649999999</v>
      </c>
      <c r="KG36" s="228">
        <v>21452176.380000003</v>
      </c>
      <c r="KH36" s="228">
        <v>856254159.07000005</v>
      </c>
      <c r="KI36" s="228">
        <v>65601666.559999995</v>
      </c>
      <c r="KJ36" s="228">
        <v>68307228.040000007</v>
      </c>
      <c r="KK36" s="228">
        <v>22205226.889999997</v>
      </c>
      <c r="KL36" s="228">
        <v>89470295.129999995</v>
      </c>
      <c r="KM36" s="228">
        <v>105735384.64000002</v>
      </c>
      <c r="KN36" s="228">
        <v>96364732.580000013</v>
      </c>
      <c r="KO36" s="228">
        <v>38825367.560000002</v>
      </c>
      <c r="KP36" s="228">
        <v>29539746.509999998</v>
      </c>
      <c r="KQ36" s="228">
        <v>162334825.49000004</v>
      </c>
      <c r="KR36" s="228">
        <v>24683339.059999999</v>
      </c>
      <c r="KS36" s="228">
        <v>39427515.670000002</v>
      </c>
      <c r="KT36" s="228">
        <v>60514161.440000005</v>
      </c>
      <c r="KU36" s="228">
        <v>29391840.920000002</v>
      </c>
      <c r="KV36" s="228">
        <v>31191295.919999998</v>
      </c>
      <c r="KW36" s="228">
        <v>157497597.00999996</v>
      </c>
      <c r="KX36" s="228">
        <v>105087310.98999998</v>
      </c>
      <c r="KY36" s="228">
        <v>355589308.75000012</v>
      </c>
      <c r="KZ36" s="228">
        <v>12712770.800000001</v>
      </c>
      <c r="LA36" s="228">
        <v>10389558.360000001</v>
      </c>
      <c r="LB36" s="228">
        <v>23176565.680000003</v>
      </c>
      <c r="LC36" s="228">
        <v>44079859.909999996</v>
      </c>
      <c r="LD36" s="228">
        <v>18405437.400000002</v>
      </c>
      <c r="LE36" s="228">
        <v>18641766.739999998</v>
      </c>
      <c r="LF36" s="228">
        <v>22158381.380000003</v>
      </c>
      <c r="LG36" s="228">
        <v>420889242.63000005</v>
      </c>
      <c r="LH36" s="228">
        <v>101686553.97999999</v>
      </c>
      <c r="LI36" s="228">
        <v>209255841.58000001</v>
      </c>
      <c r="LJ36" s="228">
        <v>138172481.04999998</v>
      </c>
      <c r="LK36" s="228">
        <v>32818944.899999999</v>
      </c>
      <c r="LL36" s="228">
        <v>17702582.789999999</v>
      </c>
      <c r="LM36" s="228">
        <v>3062424.02</v>
      </c>
      <c r="LN36" s="228">
        <v>42939876.539999999</v>
      </c>
      <c r="LO36" s="228">
        <v>2201797.0100000002</v>
      </c>
      <c r="LP36" s="228">
        <v>27709149.449999996</v>
      </c>
      <c r="LQ36" s="228">
        <v>17420220.259999998</v>
      </c>
      <c r="LR36" s="228">
        <v>76543358.639999986</v>
      </c>
      <c r="LS36" s="228">
        <v>30784102.620000001</v>
      </c>
      <c r="LT36" s="228">
        <v>32161737.02</v>
      </c>
      <c r="LU36" s="228">
        <v>967722305.65999985</v>
      </c>
      <c r="LV36" s="228">
        <v>330285633.06999999</v>
      </c>
      <c r="LW36" s="228">
        <v>454793222.39999998</v>
      </c>
      <c r="LX36" s="228">
        <v>141626850.26000002</v>
      </c>
      <c r="LY36" s="228">
        <v>39706318.75</v>
      </c>
      <c r="LZ36" s="228">
        <v>67190664.340000004</v>
      </c>
      <c r="MA36" s="228">
        <v>64991121.219999999</v>
      </c>
      <c r="MB36" s="228">
        <v>51607342.280000001</v>
      </c>
      <c r="MC36" s="228">
        <v>72542735.659999996</v>
      </c>
      <c r="MD36" s="228">
        <v>121613069.08999999</v>
      </c>
      <c r="ME36" s="228">
        <v>63931198.870000005</v>
      </c>
      <c r="MF36" s="228">
        <v>45336472.030000001</v>
      </c>
      <c r="MG36" s="228">
        <v>272891656.65999997</v>
      </c>
      <c r="MH36" s="228">
        <v>39411618.219999999</v>
      </c>
      <c r="MI36" s="228">
        <v>43478913.320000008</v>
      </c>
      <c r="MJ36" s="228">
        <v>30194616.969999999</v>
      </c>
      <c r="MK36" s="228">
        <v>38671687.440000005</v>
      </c>
      <c r="ML36" s="228">
        <v>35055097.539999999</v>
      </c>
      <c r="MM36" s="228">
        <v>14801139.26</v>
      </c>
      <c r="MN36" s="228">
        <v>27879772.509999998</v>
      </c>
      <c r="MO36" s="228">
        <v>41475682.740000002</v>
      </c>
      <c r="MP36" s="228">
        <v>36419551.539999999</v>
      </c>
      <c r="MQ36" s="228">
        <v>23441282.300000001</v>
      </c>
      <c r="MR36" s="228">
        <v>41976947.490000002</v>
      </c>
      <c r="MS36" s="228">
        <v>521278249.28000003</v>
      </c>
      <c r="MT36" s="228">
        <v>40517401.68</v>
      </c>
      <c r="MU36" s="228">
        <v>83488286.859999999</v>
      </c>
      <c r="MV36" s="228">
        <v>41944611.95000001</v>
      </c>
      <c r="MW36" s="228">
        <v>87066277.680000007</v>
      </c>
      <c r="MX36" s="228">
        <v>45541016.020000003</v>
      </c>
      <c r="MY36" s="228">
        <v>119905471.18009998</v>
      </c>
      <c r="MZ36" s="228">
        <v>35728972.979999997</v>
      </c>
      <c r="NA36" s="228">
        <v>27305461.129999995</v>
      </c>
      <c r="NB36" s="228">
        <v>11514696.770000003</v>
      </c>
      <c r="NC36" s="228">
        <v>38454877.399999999</v>
      </c>
      <c r="ND36" s="228">
        <v>1231500559.4999998</v>
      </c>
      <c r="NE36" s="228">
        <v>236643974.86999997</v>
      </c>
      <c r="NF36" s="228">
        <v>39510380.809999995</v>
      </c>
      <c r="NG36" s="228">
        <v>538263087.81000006</v>
      </c>
      <c r="NH36" s="228">
        <v>32903926.310000002</v>
      </c>
      <c r="NI36" s="228">
        <v>93601144.26000002</v>
      </c>
      <c r="NJ36" s="228">
        <v>307218055.68000001</v>
      </c>
      <c r="NK36" s="228">
        <v>264262852.26000002</v>
      </c>
      <c r="NL36" s="228">
        <v>31667379.780000001</v>
      </c>
      <c r="NM36" s="228">
        <v>200782400.49999997</v>
      </c>
      <c r="NN36" s="228">
        <v>102054196.96000001</v>
      </c>
      <c r="NO36" s="228">
        <v>58233176.379999995</v>
      </c>
      <c r="NP36" s="228">
        <v>169218800.09999999</v>
      </c>
      <c r="NQ36" s="228">
        <v>23263568.189999998</v>
      </c>
      <c r="NR36" s="228">
        <v>25498223.349999998</v>
      </c>
      <c r="NS36" s="228">
        <v>27857904.480000004</v>
      </c>
      <c r="NT36" s="228">
        <v>23093944.770000003</v>
      </c>
      <c r="NU36" s="228">
        <v>13579514.18</v>
      </c>
      <c r="NV36" s="228">
        <v>20231210.749999996</v>
      </c>
      <c r="NW36" s="228">
        <v>400650845.37999994</v>
      </c>
      <c r="NX36" s="228">
        <v>172865299.94</v>
      </c>
      <c r="NY36" s="228">
        <v>34117681.310000002</v>
      </c>
      <c r="NZ36" s="228">
        <v>13418755.75</v>
      </c>
      <c r="OA36" s="228">
        <v>28133412.09</v>
      </c>
      <c r="OB36" s="228">
        <v>17343100.050000001</v>
      </c>
      <c r="OC36" s="228">
        <v>13658382.84</v>
      </c>
      <c r="OD36" s="228">
        <v>1004226734.0100001</v>
      </c>
      <c r="OE36" s="228">
        <v>29343073.550000001</v>
      </c>
      <c r="OF36" s="228">
        <v>53931596.019999996</v>
      </c>
      <c r="OG36" s="228">
        <v>84250516.409999996</v>
      </c>
      <c r="OH36" s="228">
        <v>23743901.869999997</v>
      </c>
      <c r="OI36" s="228">
        <v>90083720.950000003</v>
      </c>
      <c r="OJ36" s="228">
        <v>55561898.440000005</v>
      </c>
      <c r="OK36" s="228">
        <v>20366429.080000002</v>
      </c>
      <c r="OL36" s="228">
        <v>126639356.85000002</v>
      </c>
      <c r="OM36" s="228">
        <v>389064428.05000013</v>
      </c>
      <c r="ON36" s="228">
        <v>118305885.48999999</v>
      </c>
      <c r="OO36" s="228">
        <v>764846051.21999991</v>
      </c>
      <c r="OP36" s="228">
        <v>75042984.890000001</v>
      </c>
      <c r="OQ36" s="228">
        <v>60806103.489999995</v>
      </c>
      <c r="OR36" s="228">
        <v>127695336.25</v>
      </c>
      <c r="OS36" s="228">
        <v>449627139.33000004</v>
      </c>
      <c r="OT36" s="228">
        <v>33504757.199999999</v>
      </c>
      <c r="OU36" s="228">
        <v>80855936.410000011</v>
      </c>
      <c r="OV36" s="228">
        <v>44191714.480000004</v>
      </c>
      <c r="OW36" s="228">
        <v>58281454.980000004</v>
      </c>
      <c r="OX36" s="228">
        <v>118371744.82999998</v>
      </c>
      <c r="OY36" s="228">
        <v>50531014.32</v>
      </c>
      <c r="OZ36" s="228">
        <v>43789875.350000001</v>
      </c>
      <c r="PA36" s="228">
        <v>36817434.509999998</v>
      </c>
      <c r="PB36" s="228">
        <v>214976831.88000003</v>
      </c>
      <c r="PC36" s="228">
        <v>24876608.799999997</v>
      </c>
      <c r="PD36" s="228">
        <v>19279222.109999999</v>
      </c>
      <c r="PE36" s="228">
        <v>13293511.779999999</v>
      </c>
      <c r="PF36" s="228">
        <v>38298567.880000003</v>
      </c>
      <c r="PG36" s="228">
        <v>52006235.340000004</v>
      </c>
      <c r="PH36" s="228">
        <v>20572018.309999999</v>
      </c>
      <c r="PI36" s="228">
        <v>17916647.120000005</v>
      </c>
      <c r="PJ36" s="228">
        <v>33271596.740000002</v>
      </c>
      <c r="PK36" s="228">
        <v>16472553.209999999</v>
      </c>
      <c r="PL36" s="228">
        <v>54130829.399999999</v>
      </c>
      <c r="PM36" s="228">
        <v>49698948.789999999</v>
      </c>
      <c r="PN36" s="228">
        <v>7896256.5299999993</v>
      </c>
      <c r="PO36" s="228">
        <v>47616524.140000001</v>
      </c>
      <c r="PP36" s="228">
        <v>16993617.350000001</v>
      </c>
      <c r="PQ36" s="228">
        <v>14929963</v>
      </c>
      <c r="PR36" s="228">
        <v>12811568.51</v>
      </c>
      <c r="PS36" s="228">
        <v>11492076.48</v>
      </c>
      <c r="PT36" s="228">
        <v>771755907.74000001</v>
      </c>
      <c r="PU36" s="228">
        <v>47874315.419999994</v>
      </c>
      <c r="PV36" s="228">
        <v>9089504.2100000009</v>
      </c>
      <c r="PW36" s="228">
        <v>48217647.899999999</v>
      </c>
      <c r="PX36" s="228">
        <v>140543405.67999998</v>
      </c>
      <c r="PY36" s="228">
        <v>26027996.819999997</v>
      </c>
      <c r="PZ36" s="228">
        <v>71585431.979999989</v>
      </c>
      <c r="QA36" s="228">
        <v>17461273.569999997</v>
      </c>
      <c r="QB36" s="228">
        <v>88321696.24000001</v>
      </c>
      <c r="QC36" s="228">
        <v>9949236.0500000007</v>
      </c>
      <c r="QD36" s="228">
        <v>69058827.620000005</v>
      </c>
      <c r="QE36" s="228">
        <v>12397041.839999998</v>
      </c>
      <c r="QF36" s="228">
        <v>21904514.429999996</v>
      </c>
      <c r="QG36" s="228">
        <v>58659149.390000001</v>
      </c>
      <c r="QH36" s="228">
        <v>15170421.140000001</v>
      </c>
      <c r="QI36" s="228">
        <v>45306254.229999997</v>
      </c>
      <c r="QJ36" s="228">
        <v>20261494.460000001</v>
      </c>
      <c r="QK36" s="228">
        <v>12385732.630000001</v>
      </c>
      <c r="QL36" s="228">
        <v>9320265.370000001</v>
      </c>
      <c r="QM36" s="228">
        <v>38173778.920000009</v>
      </c>
      <c r="QN36" s="228">
        <v>69316718.230000004</v>
      </c>
      <c r="QO36" s="228">
        <v>11821698.810000001</v>
      </c>
      <c r="QP36" s="228">
        <v>7718460.75</v>
      </c>
      <c r="QQ36" s="228">
        <v>9316709.1199999992</v>
      </c>
      <c r="QR36" s="228">
        <v>7973616.5499999998</v>
      </c>
      <c r="QS36" s="228">
        <v>23509693.719999999</v>
      </c>
      <c r="QT36" s="228">
        <v>287297182.55999994</v>
      </c>
      <c r="QU36" s="228">
        <v>13785446.01</v>
      </c>
      <c r="QV36" s="228">
        <v>67524218.520000011</v>
      </c>
      <c r="QW36" s="228">
        <v>37626144</v>
      </c>
      <c r="QX36" s="228">
        <v>33779703.520000003</v>
      </c>
      <c r="QY36" s="228">
        <v>148986850.87</v>
      </c>
      <c r="QZ36" s="228">
        <v>25597983.870000001</v>
      </c>
      <c r="RA36" s="228">
        <v>41148743.830000006</v>
      </c>
      <c r="RB36" s="228">
        <v>107596467.29000001</v>
      </c>
      <c r="RC36" s="228">
        <v>25397602.260000002</v>
      </c>
      <c r="RD36" s="228">
        <v>20752040.610000003</v>
      </c>
      <c r="RE36" s="228">
        <v>34129102.009999998</v>
      </c>
      <c r="RF36" s="228">
        <v>18502529.43</v>
      </c>
      <c r="RG36" s="228">
        <v>880263971.54999995</v>
      </c>
      <c r="RH36" s="228">
        <v>31031606.110000003</v>
      </c>
      <c r="RI36" s="228">
        <v>19891628.880000003</v>
      </c>
      <c r="RJ36" s="228">
        <v>62317996.579999998</v>
      </c>
      <c r="RK36" s="228">
        <v>8187800.1099999994</v>
      </c>
      <c r="RL36" s="228">
        <v>34369087.240000002</v>
      </c>
      <c r="RM36" s="228">
        <v>14776340.450000001</v>
      </c>
      <c r="RN36" s="228">
        <v>40688893.090000004</v>
      </c>
      <c r="RO36" s="228">
        <v>45221000.989999995</v>
      </c>
      <c r="RP36" s="228">
        <v>19034068.579999998</v>
      </c>
      <c r="RQ36" s="228">
        <v>71283665.969999999</v>
      </c>
      <c r="RR36" s="228">
        <v>19700401.849999998</v>
      </c>
      <c r="RS36" s="228">
        <v>19870485.359999999</v>
      </c>
      <c r="RT36" s="228">
        <v>21172154.66</v>
      </c>
      <c r="RU36" s="228">
        <v>14375783.58</v>
      </c>
      <c r="RV36" s="228">
        <v>17008427.229999997</v>
      </c>
      <c r="RW36" s="228">
        <v>19098255.57</v>
      </c>
      <c r="RX36" s="228">
        <v>21551592.530000001</v>
      </c>
      <c r="RY36" s="228">
        <v>8308942.9700000007</v>
      </c>
      <c r="RZ36" s="228">
        <v>13768276.16</v>
      </c>
      <c r="SA36" s="228">
        <v>155952611.91000003</v>
      </c>
      <c r="SB36" s="228">
        <v>32567951.259999998</v>
      </c>
      <c r="SC36" s="228">
        <v>26015630.679999996</v>
      </c>
      <c r="SD36" s="228">
        <v>31820341.999999996</v>
      </c>
      <c r="SE36" s="228">
        <v>22674849.610000003</v>
      </c>
      <c r="SF36" s="228">
        <v>23938315.390000001</v>
      </c>
      <c r="SG36" s="228">
        <v>40260220.240000002</v>
      </c>
      <c r="SH36" s="228">
        <v>50596067.460000008</v>
      </c>
      <c r="SI36" s="228">
        <v>43143504.899999999</v>
      </c>
      <c r="SJ36" s="228">
        <v>34345183.989999995</v>
      </c>
      <c r="SK36" s="228">
        <v>30285704.539999999</v>
      </c>
      <c r="SL36" s="228">
        <v>9366028.4900000002</v>
      </c>
      <c r="SM36" s="228">
        <v>96227987.439999998</v>
      </c>
      <c r="SN36" s="228">
        <v>37997713.969999999</v>
      </c>
      <c r="SO36" s="228">
        <v>32069329.91</v>
      </c>
      <c r="SP36" s="228">
        <v>51496066.530000001</v>
      </c>
      <c r="SQ36" s="228">
        <v>36635274.009999998</v>
      </c>
      <c r="SR36" s="228">
        <v>32819505.909999996</v>
      </c>
      <c r="SS36" s="228">
        <v>29818151.380000003</v>
      </c>
      <c r="ST36" s="228">
        <v>23079216.359999999</v>
      </c>
      <c r="SU36" s="228">
        <v>110712867.23000002</v>
      </c>
      <c r="SV36" s="228">
        <v>17952656.030000001</v>
      </c>
      <c r="SW36" s="228">
        <v>39440624.729999997</v>
      </c>
      <c r="SX36" s="228">
        <v>37222679.550000004</v>
      </c>
      <c r="SY36" s="228">
        <v>13182431.199999999</v>
      </c>
      <c r="SZ36" s="228">
        <v>18098269.140000001</v>
      </c>
      <c r="TA36" s="228">
        <v>12897635.939999999</v>
      </c>
      <c r="TB36" s="228">
        <v>34988816.07</v>
      </c>
      <c r="TC36" s="228">
        <v>12889875.27</v>
      </c>
      <c r="TD36" s="228">
        <v>14772290.610000001</v>
      </c>
      <c r="TE36" s="228">
        <v>31012161.620000001</v>
      </c>
      <c r="TF36" s="228">
        <v>28229866.66</v>
      </c>
      <c r="TG36" s="228">
        <v>58179583.659999996</v>
      </c>
      <c r="TH36" s="228">
        <v>14328841.860000001</v>
      </c>
      <c r="TI36" s="228">
        <v>274579187.30000001</v>
      </c>
      <c r="TJ36" s="228">
        <v>25816952.010000002</v>
      </c>
      <c r="TK36" s="228">
        <v>30967690.68</v>
      </c>
      <c r="TL36" s="228">
        <v>35900304.739999995</v>
      </c>
      <c r="TM36" s="228">
        <v>11168673.560000001</v>
      </c>
      <c r="TN36" s="228">
        <v>13787149.850000001</v>
      </c>
      <c r="TO36" s="228">
        <v>12970464.819999998</v>
      </c>
      <c r="TP36" s="228">
        <v>48079249.509999998</v>
      </c>
      <c r="TQ36" s="228">
        <v>21507495.849999998</v>
      </c>
      <c r="TR36" s="228">
        <v>15851208.109999999</v>
      </c>
      <c r="TS36" s="228">
        <v>6526781.2599999998</v>
      </c>
      <c r="TT36" s="228">
        <v>26829900.990000002</v>
      </c>
      <c r="TU36" s="228">
        <v>13774952.15</v>
      </c>
      <c r="TV36" s="228">
        <v>15274904.760000002</v>
      </c>
      <c r="TW36" s="228">
        <v>31730780.530000001</v>
      </c>
      <c r="TX36" s="228">
        <v>20974418.759999998</v>
      </c>
      <c r="TY36" s="228">
        <v>97875749.310000002</v>
      </c>
      <c r="TZ36" s="228">
        <v>21272835.629999999</v>
      </c>
      <c r="UA36" s="228">
        <v>340372164.12</v>
      </c>
      <c r="UB36" s="228">
        <v>29805184.800000001</v>
      </c>
      <c r="UC36" s="228">
        <v>7186935.9000000004</v>
      </c>
      <c r="UD36" s="228">
        <v>10962475.549999999</v>
      </c>
      <c r="UE36" s="228">
        <v>36329382.649999999</v>
      </c>
      <c r="UF36" s="228">
        <v>20017716.890000001</v>
      </c>
      <c r="UG36" s="228">
        <v>8236733.5800000001</v>
      </c>
      <c r="UH36" s="228">
        <v>45460494.869999997</v>
      </c>
      <c r="UI36" s="228">
        <v>11374009.24</v>
      </c>
      <c r="UJ36" s="228">
        <v>171287037.03</v>
      </c>
      <c r="UK36" s="228">
        <v>37279688.009999998</v>
      </c>
      <c r="UL36" s="228">
        <v>24250233.680000003</v>
      </c>
      <c r="UM36" s="228">
        <v>34459446.019999996</v>
      </c>
      <c r="UN36" s="228">
        <v>28310042.550000001</v>
      </c>
      <c r="UO36" s="228">
        <v>25068882.790000003</v>
      </c>
      <c r="UP36" s="228">
        <v>821895809.27999985</v>
      </c>
      <c r="UQ36" s="228">
        <v>31633621.109999999</v>
      </c>
      <c r="UR36" s="228">
        <v>26764089.52</v>
      </c>
      <c r="US36" s="228">
        <v>45922359.369999997</v>
      </c>
      <c r="UT36" s="228">
        <v>8735785.7799999993</v>
      </c>
      <c r="UU36" s="228">
        <v>20792002.059999999</v>
      </c>
      <c r="UV36" s="228">
        <v>37902834.689999998</v>
      </c>
      <c r="UW36" s="228">
        <v>15054339.809999999</v>
      </c>
      <c r="UX36" s="228">
        <v>16303827.18</v>
      </c>
      <c r="UY36" s="228">
        <v>36570365.689999998</v>
      </c>
      <c r="UZ36" s="228">
        <v>27368861.68</v>
      </c>
      <c r="VA36" s="228">
        <v>51217902.379999995</v>
      </c>
      <c r="VB36" s="228">
        <v>57586996.25</v>
      </c>
      <c r="VC36" s="228">
        <v>64527905.030000001</v>
      </c>
      <c r="VD36" s="228">
        <v>25786188.289999999</v>
      </c>
      <c r="VE36" s="228">
        <v>22140146.900000002</v>
      </c>
      <c r="VF36" s="228">
        <v>28917744.960000001</v>
      </c>
      <c r="VG36" s="228">
        <v>15137247.560000001</v>
      </c>
      <c r="VH36" s="228">
        <v>52805894.410000004</v>
      </c>
      <c r="VI36" s="228">
        <v>8499928.3399999999</v>
      </c>
      <c r="VJ36" s="228">
        <v>18403081.760000002</v>
      </c>
      <c r="VK36" s="228">
        <v>21072782.170000002</v>
      </c>
      <c r="VL36" s="228">
        <v>369388301.22000009</v>
      </c>
      <c r="VM36" s="228">
        <v>33621518.259999998</v>
      </c>
      <c r="VN36" s="228">
        <v>48505285.309999995</v>
      </c>
      <c r="VO36" s="228">
        <v>60912313.360000007</v>
      </c>
      <c r="VP36" s="228">
        <v>47829488.949999996</v>
      </c>
      <c r="VQ36" s="228">
        <v>44104610.669999994</v>
      </c>
      <c r="VR36" s="228">
        <v>38229581.589999996</v>
      </c>
      <c r="VS36" s="228">
        <v>10982857.530000001</v>
      </c>
      <c r="VT36" s="228">
        <v>55885766.790000007</v>
      </c>
      <c r="VU36" s="228">
        <v>121112392.95999999</v>
      </c>
      <c r="VV36" s="228">
        <v>25631153.460000001</v>
      </c>
      <c r="VW36" s="228">
        <v>108810289.06999999</v>
      </c>
      <c r="VX36" s="228">
        <v>32404858.509999998</v>
      </c>
      <c r="VY36" s="228">
        <v>48834015.249999993</v>
      </c>
      <c r="VZ36" s="228">
        <v>15923771.470000001</v>
      </c>
      <c r="WA36" s="228">
        <v>1948235344.0500002</v>
      </c>
      <c r="WB36" s="228">
        <v>58237102.070000008</v>
      </c>
      <c r="WC36" s="228">
        <v>84403317.650000006</v>
      </c>
      <c r="WD36" s="228">
        <v>60304340.460000008</v>
      </c>
      <c r="WE36" s="228">
        <v>27794498.68</v>
      </c>
      <c r="WF36" s="228">
        <v>27860614.780000001</v>
      </c>
      <c r="WG36" s="228">
        <v>42107344.719999999</v>
      </c>
      <c r="WH36" s="228">
        <v>48992895.549999997</v>
      </c>
      <c r="WI36" s="228">
        <v>61948737.240000002</v>
      </c>
      <c r="WJ36" s="228">
        <v>43633333.579999998</v>
      </c>
      <c r="WK36" s="228">
        <v>18598533.889999997</v>
      </c>
      <c r="WL36" s="228">
        <v>22292427.000999998</v>
      </c>
      <c r="WM36" s="228">
        <v>49666124.839999996</v>
      </c>
      <c r="WN36" s="228">
        <v>80823809.449999988</v>
      </c>
      <c r="WO36" s="228">
        <v>84616459.679999992</v>
      </c>
      <c r="WP36" s="228">
        <v>55212263.600000001</v>
      </c>
      <c r="WQ36" s="228">
        <v>45707973.590000004</v>
      </c>
      <c r="WR36" s="228">
        <v>40351528.689999998</v>
      </c>
      <c r="WS36" s="228">
        <v>21942188.390000001</v>
      </c>
      <c r="WT36" s="228">
        <v>58002539.959999986</v>
      </c>
      <c r="WU36" s="228">
        <v>177438917.54999998</v>
      </c>
      <c r="WV36" s="228">
        <v>23280705.509999998</v>
      </c>
      <c r="WW36" s="228">
        <v>42360166.859999999</v>
      </c>
      <c r="WX36" s="228">
        <v>27122461.639999993</v>
      </c>
      <c r="WY36" s="228">
        <v>43276065.439999998</v>
      </c>
      <c r="WZ36" s="228">
        <v>21182943.879999999</v>
      </c>
      <c r="XA36" s="228">
        <v>19817065.969999999</v>
      </c>
      <c r="XB36" s="228">
        <v>34339368.079999991</v>
      </c>
      <c r="XC36" s="228">
        <v>196505145.68000001</v>
      </c>
      <c r="XD36" s="228">
        <v>14084786.200000001</v>
      </c>
      <c r="XE36" s="228">
        <v>32256036.899999995</v>
      </c>
      <c r="XF36" s="228">
        <v>23846264.82</v>
      </c>
      <c r="XG36" s="228">
        <v>31659483.339999996</v>
      </c>
      <c r="XH36" s="228">
        <v>784749879.13999999</v>
      </c>
      <c r="XI36" s="228">
        <v>46858964.139999993</v>
      </c>
      <c r="XJ36" s="228">
        <v>130669446.85000001</v>
      </c>
      <c r="XK36" s="228">
        <v>99268286.510000005</v>
      </c>
      <c r="XL36" s="228">
        <v>42088752.370000005</v>
      </c>
      <c r="XM36" s="228">
        <v>30513183.029999997</v>
      </c>
      <c r="XN36" s="228">
        <v>63688465.199999996</v>
      </c>
      <c r="XO36" s="228">
        <v>97092130.799999997</v>
      </c>
      <c r="XP36" s="228">
        <v>28686631.66</v>
      </c>
      <c r="XQ36" s="228">
        <v>48036077.520000003</v>
      </c>
      <c r="XR36" s="228">
        <v>79951689.440000013</v>
      </c>
      <c r="XS36" s="228">
        <v>24521867.5</v>
      </c>
      <c r="XT36" s="228">
        <v>26300746.68</v>
      </c>
      <c r="XU36" s="228">
        <v>33396278.169999998</v>
      </c>
      <c r="XV36" s="228">
        <v>69137112.900000006</v>
      </c>
      <c r="XW36" s="228">
        <v>19997212.600000001</v>
      </c>
      <c r="XX36" s="228">
        <v>25879523.82</v>
      </c>
      <c r="XY36" s="228">
        <v>34316309.219999999</v>
      </c>
      <c r="XZ36" s="228">
        <v>16563341.25</v>
      </c>
      <c r="YA36" s="228">
        <v>21571498.84</v>
      </c>
      <c r="YB36" s="228">
        <v>21109842.849999998</v>
      </c>
      <c r="YC36" s="228">
        <v>71019287.939999998</v>
      </c>
      <c r="YD36" s="228">
        <v>59062436.25</v>
      </c>
      <c r="YE36" s="228">
        <v>699856170.37000012</v>
      </c>
      <c r="YF36" s="228">
        <v>45387833.459999993</v>
      </c>
      <c r="YG36" s="228">
        <v>94486748.150000006</v>
      </c>
      <c r="YH36" s="228">
        <v>72196196.590000004</v>
      </c>
      <c r="YI36" s="228">
        <v>154257103.44999999</v>
      </c>
      <c r="YJ36" s="228">
        <v>29728623.93</v>
      </c>
      <c r="YK36" s="228">
        <v>102966401.53999999</v>
      </c>
      <c r="YL36" s="228">
        <v>32184531.620000001</v>
      </c>
      <c r="YM36" s="228">
        <v>54600497.45000001</v>
      </c>
      <c r="YN36" s="228">
        <v>74204671.510000005</v>
      </c>
      <c r="YO36" s="228">
        <v>58681453.030000001</v>
      </c>
      <c r="YP36" s="228">
        <v>34032972.929999992</v>
      </c>
      <c r="YQ36" s="228">
        <v>52947941.560000002</v>
      </c>
      <c r="YR36" s="228">
        <v>33520876.41</v>
      </c>
      <c r="YS36" s="228">
        <v>83993468.849999994</v>
      </c>
      <c r="YT36" s="228">
        <v>100411042.67000002</v>
      </c>
      <c r="YU36" s="228">
        <v>41276251.549999997</v>
      </c>
      <c r="YV36" s="228">
        <v>164646939.48999995</v>
      </c>
      <c r="YW36" s="228">
        <v>20096724.959999997</v>
      </c>
      <c r="YX36" s="228">
        <v>31716910.940000001</v>
      </c>
      <c r="YY36" s="228">
        <v>29443394.309999999</v>
      </c>
      <c r="YZ36" s="228">
        <v>21739482.850000001</v>
      </c>
      <c r="ZA36" s="228">
        <v>19024631.32</v>
      </c>
      <c r="ZB36" s="228">
        <v>28873357.530000001</v>
      </c>
      <c r="ZC36" s="228">
        <v>144917448.91</v>
      </c>
      <c r="ZD36" s="228">
        <v>13944880.220000001</v>
      </c>
      <c r="ZE36" s="228">
        <v>43145732.530000009</v>
      </c>
      <c r="ZF36" s="228">
        <v>15026477.16</v>
      </c>
      <c r="ZG36" s="228">
        <v>42139104.039999999</v>
      </c>
      <c r="ZH36" s="228">
        <v>10461817.690000001</v>
      </c>
      <c r="ZI36" s="228">
        <v>15814390.199999999</v>
      </c>
      <c r="ZJ36" s="228">
        <v>18446169.849999998</v>
      </c>
      <c r="ZK36" s="228">
        <v>49690849.299999997</v>
      </c>
      <c r="ZL36" s="228">
        <v>302019642.92000002</v>
      </c>
      <c r="ZM36" s="228">
        <v>32155129.629999999</v>
      </c>
      <c r="ZN36" s="228">
        <v>83331540.969999999</v>
      </c>
      <c r="ZO36" s="228">
        <v>296671331.63000005</v>
      </c>
      <c r="ZP36" s="228">
        <v>114493554.38</v>
      </c>
      <c r="ZQ36" s="228">
        <v>56955327.210000001</v>
      </c>
      <c r="ZR36" s="228">
        <v>56276546.710000001</v>
      </c>
      <c r="ZS36" s="228">
        <v>143514912.41999999</v>
      </c>
      <c r="ZT36" s="228">
        <v>335288722.78000009</v>
      </c>
      <c r="ZU36" s="228">
        <v>48398881.260000005</v>
      </c>
      <c r="ZV36" s="228">
        <v>44371740.480000004</v>
      </c>
      <c r="ZW36" s="228">
        <v>53316589.749999993</v>
      </c>
      <c r="ZX36" s="228">
        <v>35018721.32</v>
      </c>
      <c r="ZY36" s="228">
        <v>50826543.629999995</v>
      </c>
      <c r="ZZ36" s="228">
        <v>27543072.170000002</v>
      </c>
      <c r="AAA36" s="228">
        <v>37850871.859999999</v>
      </c>
      <c r="AAB36" s="228">
        <v>32023254.059999999</v>
      </c>
      <c r="AAC36" s="228">
        <v>27518309.68</v>
      </c>
      <c r="AAD36" s="228">
        <v>38119866.460000008</v>
      </c>
      <c r="AAE36" s="228">
        <v>55547266.670000002</v>
      </c>
      <c r="AAF36" s="228">
        <v>14610529.32</v>
      </c>
      <c r="AAG36" s="228">
        <v>30421942.850000001</v>
      </c>
      <c r="AAH36" s="228">
        <v>101949225.46000001</v>
      </c>
      <c r="AAI36" s="228">
        <v>25844706.640000001</v>
      </c>
      <c r="AAJ36" s="228">
        <v>34642419.979999997</v>
      </c>
      <c r="AAK36" s="228">
        <v>11250490.42</v>
      </c>
      <c r="AAL36" s="228">
        <v>21613641.170000002</v>
      </c>
      <c r="AAM36" s="228">
        <v>18071579.82</v>
      </c>
      <c r="AAN36" s="228">
        <v>19326142.729999997</v>
      </c>
      <c r="AAO36" s="228">
        <v>1438315456.0500002</v>
      </c>
      <c r="AAP36" s="228">
        <v>29232312.920000002</v>
      </c>
      <c r="AAQ36" s="228">
        <v>36548381.600000001</v>
      </c>
      <c r="AAR36" s="228">
        <v>69390720.280000001</v>
      </c>
      <c r="AAS36" s="228">
        <v>51505471.120000005</v>
      </c>
      <c r="AAT36" s="228">
        <v>65229595.520000003</v>
      </c>
      <c r="AAU36" s="228">
        <v>37977588.189999998</v>
      </c>
      <c r="AAV36" s="228">
        <v>54579082.780000001</v>
      </c>
      <c r="AAW36" s="228">
        <v>66423463.549999997</v>
      </c>
      <c r="AAX36" s="228">
        <v>32268217.73</v>
      </c>
      <c r="AAY36" s="228">
        <v>37270263.509999998</v>
      </c>
      <c r="AAZ36" s="228">
        <v>107548152.58000001</v>
      </c>
      <c r="ABA36" s="228">
        <v>49137655.880000003</v>
      </c>
      <c r="ABB36" s="228">
        <v>6954532.7800000003</v>
      </c>
      <c r="ABC36" s="228">
        <v>17423614.780000001</v>
      </c>
      <c r="ABD36" s="228">
        <v>25102975.150000002</v>
      </c>
      <c r="ABE36" s="228">
        <v>24617535.360000003</v>
      </c>
      <c r="ABF36" s="228">
        <v>43700327.689999998</v>
      </c>
      <c r="ABG36" s="228">
        <v>17278200.84</v>
      </c>
      <c r="ABH36" s="228">
        <v>105051047.12</v>
      </c>
      <c r="ABI36" s="228">
        <v>55047835.359999999</v>
      </c>
      <c r="ABJ36" s="228">
        <v>46217103.950000003</v>
      </c>
      <c r="ABK36" s="228">
        <v>16228540.32</v>
      </c>
      <c r="ABL36" s="228">
        <v>19901673.969999999</v>
      </c>
      <c r="ABM36" s="228">
        <v>44479150.130000003</v>
      </c>
      <c r="ABN36" s="228">
        <v>24319032.850000001</v>
      </c>
      <c r="ABO36" s="228">
        <v>174884561.94</v>
      </c>
      <c r="ABP36" s="228">
        <v>74984560.279999986</v>
      </c>
      <c r="ABQ36" s="228">
        <v>6405452.5999999996</v>
      </c>
      <c r="ABR36" s="228">
        <v>40453512.899999999</v>
      </c>
      <c r="ABS36" s="228">
        <v>23713194.329999998</v>
      </c>
      <c r="ABT36" s="228">
        <v>27305658.919999998</v>
      </c>
      <c r="ABU36" s="228">
        <v>18802250.419999998</v>
      </c>
      <c r="ABV36" s="228">
        <v>21587546.77</v>
      </c>
      <c r="ABW36" s="228">
        <v>36935463.799999997</v>
      </c>
      <c r="ABX36" s="228">
        <v>177741556.87000003</v>
      </c>
      <c r="ABY36" s="228">
        <v>38129773.959999993</v>
      </c>
      <c r="ABZ36" s="228">
        <v>68620569.909999996</v>
      </c>
      <c r="ACA36" s="228">
        <v>12542490.91</v>
      </c>
      <c r="ACB36" s="228">
        <v>24902469.799999997</v>
      </c>
      <c r="ACC36" s="228">
        <v>56480051.490000002</v>
      </c>
      <c r="ACD36" s="228">
        <v>12427147.629999999</v>
      </c>
      <c r="ACE36" s="228">
        <v>18809605.32</v>
      </c>
      <c r="ACF36" s="228">
        <v>14681434.920000002</v>
      </c>
      <c r="ACG36" s="228">
        <v>33058316.279999997</v>
      </c>
      <c r="ACH36" s="228">
        <v>19603928.649999999</v>
      </c>
      <c r="ACI36" s="228">
        <v>575308448.02999997</v>
      </c>
      <c r="ACJ36" s="228">
        <v>12437555.359999999</v>
      </c>
      <c r="ACK36" s="228">
        <v>14556686.09</v>
      </c>
      <c r="ACL36" s="228">
        <v>35484048.07</v>
      </c>
      <c r="ACM36" s="228">
        <v>19533478.039999999</v>
      </c>
      <c r="ACN36" s="228">
        <v>29506421.170000002</v>
      </c>
      <c r="ACO36" s="228">
        <v>51490883.960000008</v>
      </c>
      <c r="ACP36" s="228">
        <v>199526691.22999999</v>
      </c>
      <c r="ACQ36" s="228">
        <v>229768450.94</v>
      </c>
      <c r="ACR36" s="228">
        <v>21410961.210000001</v>
      </c>
      <c r="ACS36" s="228">
        <v>55863217.460000008</v>
      </c>
      <c r="ACT36" s="228">
        <v>58861552.459999993</v>
      </c>
      <c r="ACU36" s="228">
        <v>29619381.730000008</v>
      </c>
      <c r="ACV36" s="228">
        <v>207402261.47000003</v>
      </c>
      <c r="ACW36" s="228">
        <v>12165088.860000001</v>
      </c>
      <c r="ACX36" s="228">
        <v>43357257.939999998</v>
      </c>
      <c r="ACY36" s="228">
        <v>64180027.879999988</v>
      </c>
      <c r="ACZ36" s="228">
        <v>12445424.580000002</v>
      </c>
      <c r="ADA36" s="228">
        <v>17507584.630000003</v>
      </c>
      <c r="ADB36" s="228">
        <v>13495146.310000001</v>
      </c>
      <c r="ADC36" s="228">
        <v>18079213.32</v>
      </c>
      <c r="ADD36" s="228">
        <v>33664419.100000001</v>
      </c>
      <c r="ADE36" s="228">
        <v>58623330.009999998</v>
      </c>
      <c r="ADF36" s="228">
        <v>31567519.719999999</v>
      </c>
      <c r="ADG36" s="228">
        <v>45784454.000000007</v>
      </c>
      <c r="ADH36" s="228">
        <v>24737190.809999999</v>
      </c>
      <c r="ADI36" s="228">
        <v>8952617.4900000002</v>
      </c>
      <c r="ADJ36" s="228">
        <v>16972690.080000002</v>
      </c>
      <c r="ADK36" s="228">
        <v>17539557.379999999</v>
      </c>
      <c r="ADL36" s="228">
        <v>27063591.66</v>
      </c>
      <c r="ADM36" s="228">
        <v>28789936.700000007</v>
      </c>
      <c r="ADN36" s="228">
        <v>20025387.020000003</v>
      </c>
      <c r="ADO36" s="228">
        <v>387281168.93000001</v>
      </c>
      <c r="ADP36" s="228">
        <v>131917123.69000001</v>
      </c>
      <c r="ADQ36" s="228">
        <v>54329860.259999998</v>
      </c>
      <c r="ADR36" s="228">
        <v>23664240.530000001</v>
      </c>
      <c r="ADS36" s="228">
        <v>101238234.67000002</v>
      </c>
      <c r="ADT36" s="228">
        <v>1329604.3599999999</v>
      </c>
      <c r="ADU36" s="228">
        <v>12882070.67</v>
      </c>
      <c r="ADV36" s="228">
        <v>45514720.039999999</v>
      </c>
      <c r="ADW36" s="228">
        <v>2058975.01</v>
      </c>
      <c r="ADX36" s="228">
        <v>15436764.420000002</v>
      </c>
      <c r="ADY36" s="228">
        <v>649480486.88999987</v>
      </c>
      <c r="ADZ36" s="228">
        <v>140452187.40000001</v>
      </c>
      <c r="AEA36" s="228">
        <v>26479607.989999998</v>
      </c>
      <c r="AEB36" s="228">
        <v>44228720.579999998</v>
      </c>
      <c r="AEC36" s="228">
        <v>18423303.759999998</v>
      </c>
      <c r="AED36" s="228">
        <v>41299100.349999994</v>
      </c>
      <c r="AEE36" s="228">
        <v>23725667.02</v>
      </c>
      <c r="AEF36" s="228">
        <v>25652763.100000001</v>
      </c>
      <c r="AEG36" s="228">
        <v>12628634.059999999</v>
      </c>
      <c r="AEH36" s="228">
        <v>48751067.829999998</v>
      </c>
      <c r="AEI36" s="228">
        <v>12265839.140000002</v>
      </c>
      <c r="AEJ36" s="228">
        <v>17026464.27</v>
      </c>
      <c r="AEK36" s="228">
        <v>18021285.350000001</v>
      </c>
      <c r="AEL36" s="228">
        <v>21877139.640000001</v>
      </c>
      <c r="AEM36" s="228">
        <v>31926033.350000001</v>
      </c>
      <c r="AEN36" s="228">
        <v>31059739.66</v>
      </c>
      <c r="AEO36" s="228">
        <v>20463143.850000001</v>
      </c>
      <c r="AEP36" s="228">
        <v>40126424.129999995</v>
      </c>
      <c r="AEQ36" s="228">
        <v>9767118.620000001</v>
      </c>
      <c r="AER36" s="228">
        <v>36423862.139999993</v>
      </c>
      <c r="AES36" s="228">
        <v>424582120.57999998</v>
      </c>
      <c r="AET36" s="228">
        <v>50508451.540000007</v>
      </c>
      <c r="AEU36" s="228">
        <v>37144675.669999994</v>
      </c>
      <c r="AEV36" s="228">
        <v>26946703.970000003</v>
      </c>
      <c r="AEW36" s="228">
        <v>17887883.129999999</v>
      </c>
      <c r="AEX36" s="228">
        <v>79168116.159999996</v>
      </c>
      <c r="AEY36" s="228">
        <v>31941360.509999998</v>
      </c>
      <c r="AEZ36" s="228">
        <v>31593314.349999994</v>
      </c>
      <c r="AFA36" s="228">
        <v>22477360.16</v>
      </c>
      <c r="AFB36" s="228">
        <v>20117425.099999998</v>
      </c>
      <c r="AFC36" s="228">
        <v>291712950.99000001</v>
      </c>
      <c r="AFD36" s="228">
        <v>163436228.97</v>
      </c>
      <c r="AFE36" s="228">
        <v>35553684.5</v>
      </c>
      <c r="AFF36" s="228">
        <v>26270406.180000003</v>
      </c>
      <c r="AFG36" s="228">
        <v>62180302.380000003</v>
      </c>
      <c r="AFH36" s="228">
        <v>88639790.579999998</v>
      </c>
      <c r="AFI36" s="228">
        <v>25736409.899999999</v>
      </c>
      <c r="AFJ36" s="228">
        <v>18352538.130000003</v>
      </c>
      <c r="AFK36" s="228">
        <v>30804376.379999999</v>
      </c>
      <c r="AFL36" s="228">
        <v>34284993.600000001</v>
      </c>
      <c r="AFM36" s="228">
        <v>14097008.800000001</v>
      </c>
      <c r="AFN36" s="228">
        <v>15793119.219999997</v>
      </c>
      <c r="AFO36" s="228">
        <v>12882898.419999998</v>
      </c>
      <c r="AFP36" s="228">
        <v>246260966.63000003</v>
      </c>
      <c r="AFQ36" s="228">
        <v>33844059.630000003</v>
      </c>
      <c r="AFR36" s="228">
        <v>58793237.769999996</v>
      </c>
      <c r="AFS36" s="228">
        <v>24744178.850000001</v>
      </c>
      <c r="AFT36" s="228">
        <v>35254514.080000006</v>
      </c>
      <c r="AFU36" s="228">
        <v>40655366.170000002</v>
      </c>
      <c r="AFV36" s="228">
        <v>30470053.850000001</v>
      </c>
      <c r="AFW36" s="228">
        <v>63038024.069999993</v>
      </c>
      <c r="AFX36" s="228">
        <v>26674403.650000002</v>
      </c>
      <c r="AFY36" s="228">
        <v>24251069.470000003</v>
      </c>
      <c r="AFZ36" s="228">
        <v>42758144.569999993</v>
      </c>
      <c r="AGA36" s="228">
        <v>44820974.100000001</v>
      </c>
      <c r="AGB36" s="228">
        <v>359993051.68000007</v>
      </c>
      <c r="AGC36" s="228">
        <v>40753938.530000001</v>
      </c>
      <c r="AGD36" s="228">
        <v>16945670.149999999</v>
      </c>
      <c r="AGE36" s="228">
        <v>33615308.719999999</v>
      </c>
      <c r="AGF36" s="228">
        <v>63290630.839999996</v>
      </c>
      <c r="AGG36" s="228">
        <v>23909788.899999999</v>
      </c>
      <c r="AGH36" s="228">
        <v>14858194.92</v>
      </c>
      <c r="AGI36" s="228">
        <v>23155828.870000001</v>
      </c>
      <c r="AGJ36" s="228">
        <v>15976976.57</v>
      </c>
      <c r="AGK36" s="228">
        <v>17356668</v>
      </c>
      <c r="AGL36" s="228">
        <v>17210355.290000003</v>
      </c>
      <c r="AGM36" s="228">
        <v>720647873.20999968</v>
      </c>
      <c r="AGN36" s="228">
        <v>39819858.050000004</v>
      </c>
      <c r="AGO36" s="228">
        <v>37066352.520000003</v>
      </c>
      <c r="AGP36" s="228">
        <v>24802859.209999997</v>
      </c>
      <c r="AGQ36" s="228">
        <v>69439662.930000007</v>
      </c>
      <c r="AGR36" s="228">
        <v>49479526.249999993</v>
      </c>
      <c r="AGS36" s="228">
        <v>15821589.240000002</v>
      </c>
      <c r="AGT36" s="228">
        <v>44958138.510000005</v>
      </c>
      <c r="AGU36" s="228">
        <v>506604509.68000001</v>
      </c>
      <c r="AGV36" s="228">
        <v>483209940.04000008</v>
      </c>
      <c r="AGW36" s="228">
        <v>18414342.279999997</v>
      </c>
      <c r="AGX36" s="228">
        <v>130483522.75</v>
      </c>
      <c r="AGY36" s="228">
        <v>84893944.890000015</v>
      </c>
      <c r="AGZ36" s="228">
        <v>22044974.799999997</v>
      </c>
      <c r="AHA36" s="228">
        <v>15989547.18</v>
      </c>
      <c r="AHB36" s="228">
        <v>35955380.430000007</v>
      </c>
      <c r="AHC36" s="228">
        <v>14195050.620000003</v>
      </c>
      <c r="AHD36" s="228">
        <v>49333277.910000004</v>
      </c>
      <c r="AHE36" s="228">
        <v>52916780.450000003</v>
      </c>
      <c r="AHF36" s="228">
        <v>31213576.73</v>
      </c>
      <c r="AHG36" s="228">
        <v>14796621.140000001</v>
      </c>
      <c r="AHH36" s="228">
        <v>31412824.370000001</v>
      </c>
      <c r="AHI36" s="228">
        <v>21746341.09</v>
      </c>
      <c r="AHJ36" s="228">
        <v>12344444.870000001</v>
      </c>
      <c r="AHK36" s="228">
        <v>16198057.969999999</v>
      </c>
      <c r="AHL36" s="228">
        <v>77745012.020000026</v>
      </c>
      <c r="AHM36" s="228">
        <v>36295365.360000007</v>
      </c>
      <c r="AHN36" s="228">
        <v>32968920.909999996</v>
      </c>
      <c r="AHO36" s="228">
        <v>15668375.480000002</v>
      </c>
      <c r="AHP36" s="228">
        <v>37889490.439999998</v>
      </c>
      <c r="AHQ36" s="263">
        <v>24824236.100000001</v>
      </c>
      <c r="AHR36" s="265">
        <v>13883062.630000001</v>
      </c>
      <c r="AHS36" s="263">
        <v>68857493899.490433</v>
      </c>
      <c r="AHT36" s="184" t="b">
        <f t="shared" si="0"/>
        <v>0</v>
      </c>
    </row>
    <row r="37" spans="1:904" s="229" customFormat="1" ht="24">
      <c r="A37" s="226"/>
      <c r="B37" s="226" t="s">
        <v>656</v>
      </c>
      <c r="C37" s="227" t="s">
        <v>6242</v>
      </c>
      <c r="D37" s="228">
        <v>-194958101.04000002</v>
      </c>
      <c r="E37" s="228">
        <v>-32936088.430000003</v>
      </c>
      <c r="F37" s="228">
        <v>-47031404.050000004</v>
      </c>
      <c r="G37" s="228">
        <v>-6831329.7299999995</v>
      </c>
      <c r="H37" s="228">
        <v>-68408099.87000002</v>
      </c>
      <c r="I37" s="228">
        <v>-11056899.99</v>
      </c>
      <c r="J37" s="228">
        <v>-56193673.039999999</v>
      </c>
      <c r="K37" s="228">
        <v>-16620628.57</v>
      </c>
      <c r="L37" s="228">
        <v>-16789829.23</v>
      </c>
      <c r="M37" s="228">
        <v>-21834732.189999998</v>
      </c>
      <c r="N37" s="228">
        <v>-17775988.300000008</v>
      </c>
      <c r="O37" s="228">
        <v>-15314745.890000002</v>
      </c>
      <c r="P37" s="228">
        <v>-94870669.810000002</v>
      </c>
      <c r="Q37" s="228">
        <v>-14009754.129999997</v>
      </c>
      <c r="R37" s="228">
        <v>-7035112.0599999996</v>
      </c>
      <c r="S37" s="228">
        <v>-50012369.020000003</v>
      </c>
      <c r="T37" s="228">
        <v>-11873153.189999999</v>
      </c>
      <c r="U37" s="228">
        <v>-8395986.3300000001</v>
      </c>
      <c r="V37" s="228">
        <v>-340122193.42999995</v>
      </c>
      <c r="W37" s="228">
        <v>-99888934.159999996</v>
      </c>
      <c r="X37" s="228">
        <v>-23054182.420000002</v>
      </c>
      <c r="Y37" s="228">
        <v>-25198447.800000001</v>
      </c>
      <c r="Z37" s="228">
        <v>-32417238.140000004</v>
      </c>
      <c r="AA37" s="228">
        <v>-40679746.610000014</v>
      </c>
      <c r="AB37" s="228">
        <v>-24733800.389999997</v>
      </c>
      <c r="AC37" s="228">
        <v>-167022301.48999998</v>
      </c>
      <c r="AD37" s="228">
        <v>-54928787.790000007</v>
      </c>
      <c r="AE37" s="228">
        <v>-41918014.509999998</v>
      </c>
      <c r="AF37" s="228">
        <v>-164199173.38</v>
      </c>
      <c r="AG37" s="228">
        <v>-42332161.260000005</v>
      </c>
      <c r="AH37" s="228">
        <v>-169459797.02000001</v>
      </c>
      <c r="AI37" s="228">
        <v>-70315223.100000009</v>
      </c>
      <c r="AJ37" s="228">
        <v>-25861166.069999993</v>
      </c>
      <c r="AK37" s="228">
        <v>-18536571.179999996</v>
      </c>
      <c r="AL37" s="228">
        <v>-24565722.890000001</v>
      </c>
      <c r="AM37" s="228">
        <v>-41198769.560000002</v>
      </c>
      <c r="AN37" s="228">
        <v>-42457008.760000005</v>
      </c>
      <c r="AO37" s="228">
        <v>-29387825.57</v>
      </c>
      <c r="AP37" s="228">
        <v>-17461708.640000001</v>
      </c>
      <c r="AQ37" s="228">
        <v>-16905319.030000001</v>
      </c>
      <c r="AR37" s="228">
        <v>-30870734.440000005</v>
      </c>
      <c r="AS37" s="228">
        <v>-18094262.959999997</v>
      </c>
      <c r="AT37" s="228">
        <v>-154628399.83000001</v>
      </c>
      <c r="AU37" s="228">
        <v>-6648346.5999999996</v>
      </c>
      <c r="AV37" s="228">
        <v>-6696618.2299999995</v>
      </c>
      <c r="AW37" s="228">
        <v>-4788848.4399999985</v>
      </c>
      <c r="AX37" s="228">
        <v>-13772357.550000001</v>
      </c>
      <c r="AY37" s="228">
        <v>-29540346.530000005</v>
      </c>
      <c r="AZ37" s="228">
        <v>-9761853.0199999996</v>
      </c>
      <c r="BA37" s="228">
        <v>-7296749.1499999994</v>
      </c>
      <c r="BB37" s="228">
        <v>-4563461.1399999997</v>
      </c>
      <c r="BC37" s="228">
        <v>-7245499.9899999993</v>
      </c>
      <c r="BD37" s="228">
        <v>-5177506.790000001</v>
      </c>
      <c r="BE37" s="228">
        <v>-8388821.5799999982</v>
      </c>
      <c r="BF37" s="228">
        <v>-46953914.75</v>
      </c>
      <c r="BG37" s="228">
        <v>-2584722.66</v>
      </c>
      <c r="BH37" s="228">
        <v>-12276858.220000001</v>
      </c>
      <c r="BI37" s="228">
        <v>-263910548.51999992</v>
      </c>
      <c r="BJ37" s="228">
        <v>-70178395.480000004</v>
      </c>
      <c r="BK37" s="228">
        <v>-24046706.63000001</v>
      </c>
      <c r="BL37" s="228">
        <v>-9250707.2300000004</v>
      </c>
      <c r="BM37" s="228">
        <v>-29986455.16</v>
      </c>
      <c r="BN37" s="228">
        <v>-16742704.770000001</v>
      </c>
      <c r="BO37" s="228">
        <v>-11412151.07</v>
      </c>
      <c r="BP37" s="228">
        <v>-3435680.4699999997</v>
      </c>
      <c r="BQ37" s="228">
        <v>-2356541.62</v>
      </c>
      <c r="BR37" s="228">
        <v>-136591888.67000002</v>
      </c>
      <c r="BS37" s="228">
        <v>-10937720.59</v>
      </c>
      <c r="BT37" s="228">
        <v>-11657718.730000002</v>
      </c>
      <c r="BU37" s="228">
        <v>-15488559.799999999</v>
      </c>
      <c r="BV37" s="228">
        <v>-9844394.9199999999</v>
      </c>
      <c r="BW37" s="228">
        <v>-8705763.9100000001</v>
      </c>
      <c r="BX37" s="228">
        <v>-5503736.1700000009</v>
      </c>
      <c r="BY37" s="228">
        <v>-4731975.5</v>
      </c>
      <c r="BZ37" s="228">
        <v>-85963681.592999995</v>
      </c>
      <c r="CA37" s="228">
        <v>-19072195.900000002</v>
      </c>
      <c r="CB37" s="228">
        <v>-28561272.210000005</v>
      </c>
      <c r="CC37" s="228">
        <v>-39083948.079999991</v>
      </c>
      <c r="CD37" s="228">
        <v>-12715201.180000002</v>
      </c>
      <c r="CE37" s="228">
        <v>-12554467.59</v>
      </c>
      <c r="CF37" s="228">
        <v>-15424752.680000002</v>
      </c>
      <c r="CG37" s="228">
        <v>-145825599.61000001</v>
      </c>
      <c r="CH37" s="228">
        <v>-13095565.620000001</v>
      </c>
      <c r="CI37" s="228">
        <v>-33375554.039999999</v>
      </c>
      <c r="CJ37" s="228">
        <v>-9084260.4499999993</v>
      </c>
      <c r="CK37" s="228">
        <v>-12883277.649999999</v>
      </c>
      <c r="CL37" s="228">
        <v>-12855133.280000001</v>
      </c>
      <c r="CM37" s="228">
        <v>-11087774.260000002</v>
      </c>
      <c r="CN37" s="228">
        <v>-23170621.129999999</v>
      </c>
      <c r="CO37" s="228">
        <v>-4819622.0199999996</v>
      </c>
      <c r="CP37" s="228">
        <v>-16807506.210000001</v>
      </c>
      <c r="CQ37" s="228">
        <v>-9999883.7799999993</v>
      </c>
      <c r="CR37" s="228">
        <v>-13384539.200000003</v>
      </c>
      <c r="CS37" s="228">
        <v>-9028783.6899999995</v>
      </c>
      <c r="CT37" s="228">
        <v>-174971265.88999999</v>
      </c>
      <c r="CU37" s="228">
        <v>-9240899.3399999999</v>
      </c>
      <c r="CV37" s="228">
        <v>-14971804.73</v>
      </c>
      <c r="CW37" s="228">
        <v>-35902144.569999993</v>
      </c>
      <c r="CX37" s="228">
        <v>-11822011.790000001</v>
      </c>
      <c r="CY37" s="228">
        <v>-23355543.859999996</v>
      </c>
      <c r="CZ37" s="228">
        <v>-12594569.83</v>
      </c>
      <c r="DA37" s="228">
        <v>-6697933.9900000012</v>
      </c>
      <c r="DB37" s="228">
        <v>-153812512.71000001</v>
      </c>
      <c r="DC37" s="228">
        <v>-235504904.97000003</v>
      </c>
      <c r="DD37" s="228">
        <v>-21062517.029999997</v>
      </c>
      <c r="DE37" s="228">
        <v>-25616339.809999999</v>
      </c>
      <c r="DF37" s="228">
        <v>-24586129.190000001</v>
      </c>
      <c r="DG37" s="228">
        <v>-28773515.050000001</v>
      </c>
      <c r="DH37" s="228">
        <v>-30023480.879999995</v>
      </c>
      <c r="DI37" s="228">
        <v>-26112511.649999995</v>
      </c>
      <c r="DJ37" s="228">
        <v>-15389010.199999997</v>
      </c>
      <c r="DK37" s="228">
        <v>-494176657.52999997</v>
      </c>
      <c r="DL37" s="228">
        <v>-13977667.069999998</v>
      </c>
      <c r="DM37" s="228">
        <v>-39300979.990000002</v>
      </c>
      <c r="DN37" s="228">
        <v>-22067297.080000002</v>
      </c>
      <c r="DO37" s="228">
        <v>-23957378.169799998</v>
      </c>
      <c r="DP37" s="228">
        <v>-15091593.959999999</v>
      </c>
      <c r="DQ37" s="228">
        <v>-42758363.289999999</v>
      </c>
      <c r="DR37" s="228">
        <v>-16228759.289899999</v>
      </c>
      <c r="DS37" s="228">
        <v>-39801316.130000003</v>
      </c>
      <c r="DT37" s="228">
        <v>-175508487.41999999</v>
      </c>
      <c r="DU37" s="228">
        <v>-35830525.439999998</v>
      </c>
      <c r="DV37" s="228">
        <v>-64885596.060000002</v>
      </c>
      <c r="DW37" s="228">
        <v>-101805986.31000002</v>
      </c>
      <c r="DX37" s="228">
        <v>-43072629.380000003</v>
      </c>
      <c r="DY37" s="228">
        <v>-33821292.959999993</v>
      </c>
      <c r="DZ37" s="228">
        <v>-32433665.41</v>
      </c>
      <c r="EA37" s="228">
        <v>-5853559.0999999996</v>
      </c>
      <c r="EB37" s="228">
        <v>-21014121.910000004</v>
      </c>
      <c r="EC37" s="228">
        <v>-15539942.42</v>
      </c>
      <c r="ED37" s="228">
        <v>-51120267.289999999</v>
      </c>
      <c r="EE37" s="228">
        <v>-102688035.57999998</v>
      </c>
      <c r="EF37" s="228">
        <v>-50934176.829999998</v>
      </c>
      <c r="EG37" s="228">
        <v>-21434946.709999993</v>
      </c>
      <c r="EH37" s="228">
        <v>-23929528</v>
      </c>
      <c r="EI37" s="228">
        <v>-21660220.699999996</v>
      </c>
      <c r="EJ37" s="228">
        <v>-33431938.929999996</v>
      </c>
      <c r="EK37" s="228">
        <v>-32741425.489999998</v>
      </c>
      <c r="EL37" s="228">
        <v>-16377513.989999998</v>
      </c>
      <c r="EM37" s="228">
        <v>-19162222.529999997</v>
      </c>
      <c r="EN37" s="228">
        <v>-291481860.67999995</v>
      </c>
      <c r="EO37" s="228">
        <v>-19749425.080000002</v>
      </c>
      <c r="EP37" s="228">
        <v>-27600195.91</v>
      </c>
      <c r="EQ37" s="228">
        <v>-13510453.180000002</v>
      </c>
      <c r="ER37" s="228">
        <v>-12342951.209999999</v>
      </c>
      <c r="ES37" s="228">
        <v>-6978526.5500000017</v>
      </c>
      <c r="ET37" s="228">
        <v>-44899001.429999992</v>
      </c>
      <c r="EU37" s="228">
        <v>-28055491.800000004</v>
      </c>
      <c r="EV37" s="228">
        <v>-27308540.219999995</v>
      </c>
      <c r="EW37" s="228">
        <v>-240867594.05000001</v>
      </c>
      <c r="EX37" s="228">
        <v>-5179089.72</v>
      </c>
      <c r="EY37" s="228">
        <v>-11202893.550000001</v>
      </c>
      <c r="EZ37" s="228">
        <v>-22725654.120000001</v>
      </c>
      <c r="FA37" s="228">
        <v>-30523639.069999997</v>
      </c>
      <c r="FB37" s="228">
        <v>-53643957</v>
      </c>
      <c r="FC37" s="228">
        <v>-31652101.099999998</v>
      </c>
      <c r="FD37" s="228">
        <v>-16606238.540000003</v>
      </c>
      <c r="FE37" s="228">
        <v>-13855523.650000002</v>
      </c>
      <c r="FF37" s="228">
        <v>-14392863.59</v>
      </c>
      <c r="FG37" s="228">
        <v>-10275757.399999999</v>
      </c>
      <c r="FH37" s="228">
        <v>-11667512.07</v>
      </c>
      <c r="FI37" s="228">
        <v>-111487424.55000001</v>
      </c>
      <c r="FJ37" s="228">
        <v>-8686680.3200000003</v>
      </c>
      <c r="FK37" s="228">
        <v>-2694681.4300000006</v>
      </c>
      <c r="FL37" s="228">
        <v>-6538591.7800000003</v>
      </c>
      <c r="FM37" s="228">
        <v>-23669688.390000001</v>
      </c>
      <c r="FN37" s="228">
        <v>-12603026.490000002</v>
      </c>
      <c r="FO37" s="228">
        <v>-10590407.700000001</v>
      </c>
      <c r="FP37" s="228">
        <v>-4732023.5100000007</v>
      </c>
      <c r="FQ37" s="228">
        <v>-397673721.32999992</v>
      </c>
      <c r="FR37" s="228">
        <v>-16316216.970000001</v>
      </c>
      <c r="FS37" s="228">
        <v>-27125624.939999994</v>
      </c>
      <c r="FT37" s="228">
        <v>-31118999.649999999</v>
      </c>
      <c r="FU37" s="228">
        <v>-24887964.980000004</v>
      </c>
      <c r="FV37" s="228">
        <v>-8662447.0100000016</v>
      </c>
      <c r="FW37" s="228">
        <v>-55425838</v>
      </c>
      <c r="FX37" s="228">
        <v>-41095208.859999999</v>
      </c>
      <c r="FY37" s="228">
        <v>-23307518.830000002</v>
      </c>
      <c r="FZ37" s="228">
        <v>-17239093.710000001</v>
      </c>
      <c r="GA37" s="228">
        <v>-56061054.680000015</v>
      </c>
      <c r="GB37" s="228">
        <v>-21740434.23</v>
      </c>
      <c r="GC37" s="228">
        <v>-15550414.609999999</v>
      </c>
      <c r="GD37" s="228">
        <v>-8507720.3599999994</v>
      </c>
      <c r="GE37" s="228">
        <v>-139143545.98000002</v>
      </c>
      <c r="GF37" s="228">
        <v>-8857768.4100000001</v>
      </c>
      <c r="GG37" s="228">
        <v>-10170981.18</v>
      </c>
      <c r="GH37" s="228">
        <v>-41572057.640000008</v>
      </c>
      <c r="GI37" s="228">
        <v>-19287746.579999998</v>
      </c>
      <c r="GJ37" s="228">
        <v>-8800399.8499999996</v>
      </c>
      <c r="GK37" s="228">
        <v>-10836016.449999997</v>
      </c>
      <c r="GL37" s="228">
        <v>-37351623.890000001</v>
      </c>
      <c r="GM37" s="228">
        <v>-5961836.2700000005</v>
      </c>
      <c r="GN37" s="228">
        <v>-6038648.5899999999</v>
      </c>
      <c r="GO37" s="228">
        <v>-4893695.2200000007</v>
      </c>
      <c r="GP37" s="228">
        <v>-6668951.6000000015</v>
      </c>
      <c r="GQ37" s="228">
        <v>-139504705.31000003</v>
      </c>
      <c r="GR37" s="228">
        <v>-8843626.4800000023</v>
      </c>
      <c r="GS37" s="228">
        <v>-11038246.290000001</v>
      </c>
      <c r="GT37" s="228">
        <v>-18621346.700000003</v>
      </c>
      <c r="GU37" s="228">
        <v>-2785582.94</v>
      </c>
      <c r="GV37" s="228">
        <v>-11224514.699999999</v>
      </c>
      <c r="GW37" s="228">
        <v>-12068118.709999999</v>
      </c>
      <c r="GX37" s="228">
        <v>-7791398.0799999991</v>
      </c>
      <c r="GY37" s="228">
        <v>-123680945.08000001</v>
      </c>
      <c r="GZ37" s="228">
        <v>-10169999.65</v>
      </c>
      <c r="HA37" s="228">
        <v>-38612592.259999998</v>
      </c>
      <c r="HB37" s="228">
        <v>-26537917.090000004</v>
      </c>
      <c r="HC37" s="228">
        <v>-650794465.42999995</v>
      </c>
      <c r="HD37" s="228">
        <v>-134937955.13999996</v>
      </c>
      <c r="HE37" s="228">
        <v>-79658006.400000006</v>
      </c>
      <c r="HF37" s="228">
        <v>-97445054.410000026</v>
      </c>
      <c r="HG37" s="228">
        <v>-48671222.649999991</v>
      </c>
      <c r="HH37" s="228">
        <v>-48869723.770000003</v>
      </c>
      <c r="HI37" s="228">
        <v>-32580173.930000003</v>
      </c>
      <c r="HJ37" s="228">
        <v>-279498740.26000005</v>
      </c>
      <c r="HK37" s="228">
        <v>-65880993.520000003</v>
      </c>
      <c r="HL37" s="228">
        <v>-132702385.39</v>
      </c>
      <c r="HM37" s="228">
        <v>-34006464.659999996</v>
      </c>
      <c r="HN37" s="228">
        <v>-27916420.050000004</v>
      </c>
      <c r="HO37" s="228">
        <v>-45251712.990000002</v>
      </c>
      <c r="HP37" s="228">
        <v>-46070345.819999993</v>
      </c>
      <c r="HQ37" s="228">
        <v>-36528221.089999996</v>
      </c>
      <c r="HR37" s="228">
        <v>-326045355.98940015</v>
      </c>
      <c r="HS37" s="228">
        <v>-156738545.59999996</v>
      </c>
      <c r="HT37" s="228">
        <v>-25397916.600000001</v>
      </c>
      <c r="HU37" s="228">
        <v>-10506630.559999999</v>
      </c>
      <c r="HV37" s="228">
        <v>-19938999</v>
      </c>
      <c r="HW37" s="228">
        <v>-20763512.280000001</v>
      </c>
      <c r="HX37" s="228">
        <v>-62834471.170000009</v>
      </c>
      <c r="HY37" s="228">
        <v>-28504099.75</v>
      </c>
      <c r="HZ37" s="228">
        <v>-24165119.289999999</v>
      </c>
      <c r="IA37" s="228">
        <v>-15372753.519999996</v>
      </c>
      <c r="IB37" s="228">
        <v>-12274820.540000001</v>
      </c>
      <c r="IC37" s="228">
        <v>-19341100.75</v>
      </c>
      <c r="ID37" s="228">
        <v>-6409780.2300000004</v>
      </c>
      <c r="IE37" s="228">
        <v>-20486077.849999998</v>
      </c>
      <c r="IF37" s="228">
        <v>-10143451.820000002</v>
      </c>
      <c r="IG37" s="228">
        <v>-7324522.6999999993</v>
      </c>
      <c r="IH37" s="228">
        <v>-280452005.75999999</v>
      </c>
      <c r="II37" s="228">
        <v>-46511183.119999997</v>
      </c>
      <c r="IJ37" s="228">
        <v>-16711824.09</v>
      </c>
      <c r="IK37" s="228">
        <v>-70374040.99000001</v>
      </c>
      <c r="IL37" s="228">
        <v>-101501653.5</v>
      </c>
      <c r="IM37" s="228">
        <v>-36313355.130000003</v>
      </c>
      <c r="IN37" s="228">
        <v>-12701379.050000001</v>
      </c>
      <c r="IO37" s="228">
        <v>-13574694.819999998</v>
      </c>
      <c r="IP37" s="228">
        <v>-12284443.07</v>
      </c>
      <c r="IQ37" s="228">
        <v>-25589814.770000007</v>
      </c>
      <c r="IR37" s="228">
        <v>-15310474.08</v>
      </c>
      <c r="IS37" s="228">
        <v>-476077835.6500001</v>
      </c>
      <c r="IT37" s="228">
        <v>-333663748.36000001</v>
      </c>
      <c r="IU37" s="228">
        <v>-19495610.989999998</v>
      </c>
      <c r="IV37" s="228">
        <v>-25309116.669999998</v>
      </c>
      <c r="IW37" s="228">
        <v>-23848205.719999999</v>
      </c>
      <c r="IX37" s="228">
        <v>-10333326.689999998</v>
      </c>
      <c r="IY37" s="228">
        <v>-27871203.09</v>
      </c>
      <c r="IZ37" s="228">
        <v>-7776758.330000001</v>
      </c>
      <c r="JA37" s="228">
        <v>-11538009.999999998</v>
      </c>
      <c r="JB37" s="228">
        <v>-26776550.850000005</v>
      </c>
      <c r="JC37" s="228">
        <v>-54149499.589999996</v>
      </c>
      <c r="JD37" s="228">
        <v>-15682727.83</v>
      </c>
      <c r="JE37" s="228">
        <v>-56614714.790000014</v>
      </c>
      <c r="JF37" s="228">
        <v>-72199710.63000001</v>
      </c>
      <c r="JG37" s="228">
        <v>-20979295.099999998</v>
      </c>
      <c r="JH37" s="228">
        <v>-19121112.369999997</v>
      </c>
      <c r="JI37" s="228">
        <v>-14819848.349999998</v>
      </c>
      <c r="JJ37" s="228">
        <v>-10617003.439999998</v>
      </c>
      <c r="JK37" s="228">
        <v>-192442450.19999996</v>
      </c>
      <c r="JL37" s="228">
        <v>-18617129.409999996</v>
      </c>
      <c r="JM37" s="228">
        <v>-31565591.220000003</v>
      </c>
      <c r="JN37" s="228">
        <v>-57897384.910000004</v>
      </c>
      <c r="JO37" s="228">
        <v>-32553179.450000003</v>
      </c>
      <c r="JP37" s="228">
        <v>-48846736.690000005</v>
      </c>
      <c r="JQ37" s="228">
        <v>-14179564.630000001</v>
      </c>
      <c r="JR37" s="228">
        <v>-196883901.38000003</v>
      </c>
      <c r="JS37" s="228">
        <v>-120624892.81</v>
      </c>
      <c r="JT37" s="228">
        <v>-14502514.960000001</v>
      </c>
      <c r="JU37" s="228">
        <v>-6377876.8100000005</v>
      </c>
      <c r="JV37" s="228">
        <v>-15034278.640000001</v>
      </c>
      <c r="JW37" s="228">
        <v>-6277095.5100000016</v>
      </c>
      <c r="JX37" s="228">
        <v>-59612989.710000008</v>
      </c>
      <c r="JY37" s="228">
        <v>-12293077.540000001</v>
      </c>
      <c r="JZ37" s="228">
        <v>-16872117.829999998</v>
      </c>
      <c r="KA37" s="228">
        <v>-24043940.030000001</v>
      </c>
      <c r="KB37" s="228">
        <v>-12925451.459999999</v>
      </c>
      <c r="KC37" s="228">
        <v>-13378511.649999999</v>
      </c>
      <c r="KD37" s="228">
        <v>-11409008.630000003</v>
      </c>
      <c r="KE37" s="228">
        <v>-2992656.4699999997</v>
      </c>
      <c r="KF37" s="228">
        <v>-9552687.4100000001</v>
      </c>
      <c r="KG37" s="228">
        <v>-8401300.379999999</v>
      </c>
      <c r="KH37" s="228">
        <v>-471645170.21000004</v>
      </c>
      <c r="KI37" s="228">
        <v>-60518518.780000001</v>
      </c>
      <c r="KJ37" s="228">
        <v>-44095012.020000003</v>
      </c>
      <c r="KK37" s="228">
        <v>-32240475.370000005</v>
      </c>
      <c r="KL37" s="228">
        <v>-20772568.520000003</v>
      </c>
      <c r="KM37" s="228">
        <v>-21624016.069999997</v>
      </c>
      <c r="KN37" s="228">
        <v>-85942890.830000013</v>
      </c>
      <c r="KO37" s="228">
        <v>-12441057.610000003</v>
      </c>
      <c r="KP37" s="228">
        <v>-16622571.879999997</v>
      </c>
      <c r="KQ37" s="228">
        <v>-180891770.01999995</v>
      </c>
      <c r="KR37" s="228">
        <v>-20661699.66</v>
      </c>
      <c r="KS37" s="228">
        <v>-30858545.029999997</v>
      </c>
      <c r="KT37" s="228">
        <v>-100687903.04000001</v>
      </c>
      <c r="KU37" s="228">
        <v>-26835100.800000001</v>
      </c>
      <c r="KV37" s="228">
        <v>-32990796.720000003</v>
      </c>
      <c r="KW37" s="228">
        <v>-223083955.23000005</v>
      </c>
      <c r="KX37" s="228">
        <v>-25068927.370000001</v>
      </c>
      <c r="KY37" s="228">
        <v>-261240956.04000008</v>
      </c>
      <c r="KZ37" s="228">
        <v>-22832600.159999996</v>
      </c>
      <c r="LA37" s="228">
        <v>-12500570.930000002</v>
      </c>
      <c r="LB37" s="228">
        <v>-32702566.270000003</v>
      </c>
      <c r="LC37" s="228">
        <v>-29808813.759999998</v>
      </c>
      <c r="LD37" s="228">
        <v>-17690078.099999998</v>
      </c>
      <c r="LE37" s="228">
        <v>-17345417.690000005</v>
      </c>
      <c r="LF37" s="228">
        <v>-23226647.699999996</v>
      </c>
      <c r="LG37" s="228">
        <v>-579724858.57000005</v>
      </c>
      <c r="LH37" s="228">
        <v>-152869636.60999995</v>
      </c>
      <c r="LI37" s="228">
        <v>-120337573.55</v>
      </c>
      <c r="LJ37" s="228">
        <v>-143007951.44999999</v>
      </c>
      <c r="LK37" s="228">
        <v>-31590135.579999994</v>
      </c>
      <c r="LL37" s="228">
        <v>-25236389.840000004</v>
      </c>
      <c r="LM37" s="228">
        <v>-12602366.060000001</v>
      </c>
      <c r="LN37" s="228">
        <v>-34228859.380000003</v>
      </c>
      <c r="LO37" s="228">
        <v>-10669582.970000001</v>
      </c>
      <c r="LP37" s="228">
        <v>-39219940.949999996</v>
      </c>
      <c r="LQ37" s="228">
        <v>-10302779.26</v>
      </c>
      <c r="LR37" s="228">
        <v>-172435885.22999993</v>
      </c>
      <c r="LS37" s="228">
        <v>-13349806.52</v>
      </c>
      <c r="LT37" s="228">
        <v>-8326319.209999999</v>
      </c>
      <c r="LU37" s="228">
        <v>-425828321.35999995</v>
      </c>
      <c r="LV37" s="228">
        <v>-158635099.23000002</v>
      </c>
      <c r="LW37" s="228">
        <v>-435301309.6099999</v>
      </c>
      <c r="LX37" s="228">
        <v>-121512286.43999998</v>
      </c>
      <c r="LY37" s="228">
        <v>-49850359.469999999</v>
      </c>
      <c r="LZ37" s="228">
        <v>-42946009.290000007</v>
      </c>
      <c r="MA37" s="228">
        <v>-36984997.850000001</v>
      </c>
      <c r="MB37" s="228">
        <v>-29896215.960000001</v>
      </c>
      <c r="MC37" s="228">
        <v>-36986224.029999994</v>
      </c>
      <c r="MD37" s="228">
        <v>-30159297.34</v>
      </c>
      <c r="ME37" s="228">
        <v>-94933234.510000005</v>
      </c>
      <c r="MF37" s="228">
        <v>-25581339.710000001</v>
      </c>
      <c r="MG37" s="228">
        <v>-455558976.40999991</v>
      </c>
      <c r="MH37" s="228">
        <v>-22467344.280000001</v>
      </c>
      <c r="MI37" s="228">
        <v>-11492612.680000002</v>
      </c>
      <c r="MJ37" s="228">
        <v>-8071555.9100000011</v>
      </c>
      <c r="MK37" s="228">
        <v>-8477712.4699999988</v>
      </c>
      <c r="ML37" s="228">
        <v>-24509035.32</v>
      </c>
      <c r="MM37" s="228">
        <v>-19216592.490000002</v>
      </c>
      <c r="MN37" s="228">
        <v>-13379221.899999999</v>
      </c>
      <c r="MO37" s="228">
        <v>-32989730.549999997</v>
      </c>
      <c r="MP37" s="228">
        <v>-14266685.75</v>
      </c>
      <c r="MQ37" s="228">
        <v>-16425839.680000003</v>
      </c>
      <c r="MR37" s="228">
        <v>-14760433.120000003</v>
      </c>
      <c r="MS37" s="228">
        <v>-370801919.85999995</v>
      </c>
      <c r="MT37" s="228">
        <v>-27920925.48</v>
      </c>
      <c r="MU37" s="228">
        <v>-27509906.620000005</v>
      </c>
      <c r="MV37" s="228">
        <v>-38346003.660000004</v>
      </c>
      <c r="MW37" s="228">
        <v>-54095319.049999997</v>
      </c>
      <c r="MX37" s="228">
        <v>-25086410.660000008</v>
      </c>
      <c r="MY37" s="228">
        <v>-68280740.108200014</v>
      </c>
      <c r="MZ37" s="228">
        <v>-60567274.260000005</v>
      </c>
      <c r="NA37" s="228">
        <v>-32218141.489999995</v>
      </c>
      <c r="NB37" s="228">
        <v>-13912570.07</v>
      </c>
      <c r="NC37" s="228">
        <v>-4851433.71</v>
      </c>
      <c r="ND37" s="228">
        <v>-649163203.42999995</v>
      </c>
      <c r="NE37" s="228">
        <v>-55366746.949999996</v>
      </c>
      <c r="NF37" s="228">
        <v>-21604668.349999998</v>
      </c>
      <c r="NG37" s="228">
        <v>-351957972.63000005</v>
      </c>
      <c r="NH37" s="228">
        <v>-26696820.350000001</v>
      </c>
      <c r="NI37" s="228">
        <v>-44281835.569999993</v>
      </c>
      <c r="NJ37" s="228">
        <v>-138581279.78</v>
      </c>
      <c r="NK37" s="228">
        <v>-127780019.2</v>
      </c>
      <c r="NL37" s="228">
        <v>-4792298.5299999993</v>
      </c>
      <c r="NM37" s="228">
        <v>-40400058.319999993</v>
      </c>
      <c r="NN37" s="228">
        <v>-23898777.229999997</v>
      </c>
      <c r="NO37" s="228">
        <v>-14893763.930999998</v>
      </c>
      <c r="NP37" s="228">
        <v>-89733372.970000014</v>
      </c>
      <c r="NQ37" s="228">
        <v>-11154120.48</v>
      </c>
      <c r="NR37" s="228">
        <v>-20024830.09</v>
      </c>
      <c r="NS37" s="228">
        <v>-9878749.4199999999</v>
      </c>
      <c r="NT37" s="228">
        <v>-7360818.9399999985</v>
      </c>
      <c r="NU37" s="228">
        <v>-2738649.2700000005</v>
      </c>
      <c r="NV37" s="228">
        <v>-4898839.42</v>
      </c>
      <c r="NW37" s="228">
        <v>-333701300.29000002</v>
      </c>
      <c r="NX37" s="228">
        <v>-135086683.31000003</v>
      </c>
      <c r="NY37" s="228">
        <v>-19182625.070000004</v>
      </c>
      <c r="NZ37" s="228">
        <v>-17240860.84</v>
      </c>
      <c r="OA37" s="228">
        <v>-17356665.949999999</v>
      </c>
      <c r="OB37" s="228">
        <v>-38836558.980000004</v>
      </c>
      <c r="OC37" s="228">
        <v>-17610619.66</v>
      </c>
      <c r="OD37" s="228">
        <v>-487129388.92000014</v>
      </c>
      <c r="OE37" s="228">
        <v>-133561535.59</v>
      </c>
      <c r="OF37" s="228">
        <v>-25682297.409999996</v>
      </c>
      <c r="OG37" s="228">
        <v>-112021634.44999999</v>
      </c>
      <c r="OH37" s="228">
        <v>-33066161.57</v>
      </c>
      <c r="OI37" s="228">
        <v>-34312936.929999992</v>
      </c>
      <c r="OJ37" s="228">
        <v>-89592456.559999987</v>
      </c>
      <c r="OK37" s="228">
        <v>-18581569.660000004</v>
      </c>
      <c r="OL37" s="228">
        <v>-40163659.93</v>
      </c>
      <c r="OM37" s="228">
        <v>-309580617.07000005</v>
      </c>
      <c r="ON37" s="228">
        <v>-92044046.460000038</v>
      </c>
      <c r="OO37" s="228">
        <v>-238609779.75999999</v>
      </c>
      <c r="OP37" s="228">
        <v>-45426663.550000004</v>
      </c>
      <c r="OQ37" s="228">
        <v>-48481729.869999997</v>
      </c>
      <c r="OR37" s="228">
        <v>-51039212.889999993</v>
      </c>
      <c r="OS37" s="228">
        <v>-109284814.21000001</v>
      </c>
      <c r="OT37" s="228">
        <v>-19531674.149999999</v>
      </c>
      <c r="OU37" s="228">
        <v>-20504858.280000001</v>
      </c>
      <c r="OV37" s="228">
        <v>-17302154.170000002</v>
      </c>
      <c r="OW37" s="228">
        <v>-23720183.600000001</v>
      </c>
      <c r="OX37" s="228">
        <v>-90423001.839999974</v>
      </c>
      <c r="OY37" s="228">
        <v>-22763917.669999998</v>
      </c>
      <c r="OZ37" s="228">
        <v>-14067384.359999999</v>
      </c>
      <c r="PA37" s="228">
        <v>-16329649.450000001</v>
      </c>
      <c r="PB37" s="228">
        <v>-267451260.31000009</v>
      </c>
      <c r="PC37" s="228">
        <v>-7463350.6799999988</v>
      </c>
      <c r="PD37" s="228">
        <v>-49496813.649999999</v>
      </c>
      <c r="PE37" s="228">
        <v>-8540143.6899999995</v>
      </c>
      <c r="PF37" s="228">
        <v>-12179579.709999999</v>
      </c>
      <c r="PG37" s="228">
        <v>-50615679.99000001</v>
      </c>
      <c r="PH37" s="228">
        <v>-15408038.160000002</v>
      </c>
      <c r="PI37" s="228">
        <v>-16512297.269999998</v>
      </c>
      <c r="PJ37" s="228">
        <v>-21980580.009999998</v>
      </c>
      <c r="PK37" s="228">
        <v>-12230046.35</v>
      </c>
      <c r="PL37" s="228">
        <v>-13198472.149999999</v>
      </c>
      <c r="PM37" s="228">
        <v>-34744711.32</v>
      </c>
      <c r="PN37" s="228">
        <v>-9961450.8800000027</v>
      </c>
      <c r="PO37" s="228">
        <v>-70252919.060000002</v>
      </c>
      <c r="PP37" s="228">
        <v>-11946393.789999999</v>
      </c>
      <c r="PQ37" s="228">
        <v>-12369250.229999999</v>
      </c>
      <c r="PR37" s="228">
        <v>-8393408.540000001</v>
      </c>
      <c r="PS37" s="228">
        <v>-8024021.2400000002</v>
      </c>
      <c r="PT37" s="228">
        <v>-803453750.79999983</v>
      </c>
      <c r="PU37" s="228">
        <v>-34455349.710000001</v>
      </c>
      <c r="PV37" s="228">
        <v>-20236828.059999999</v>
      </c>
      <c r="PW37" s="228">
        <v>-20627455.190000001</v>
      </c>
      <c r="PX37" s="228">
        <v>-247950229.74000004</v>
      </c>
      <c r="PY37" s="228">
        <v>-33418735.360000003</v>
      </c>
      <c r="PZ37" s="228">
        <v>-75253063.13000001</v>
      </c>
      <c r="QA37" s="228">
        <v>-15258402.220000003</v>
      </c>
      <c r="QB37" s="228">
        <v>-67344904.730000004</v>
      </c>
      <c r="QC37" s="228">
        <v>-6305654.6700000009</v>
      </c>
      <c r="QD37" s="228">
        <v>-55730738.359999992</v>
      </c>
      <c r="QE37" s="228">
        <v>-15353501.809999997</v>
      </c>
      <c r="QF37" s="228">
        <v>-14272432.229999999</v>
      </c>
      <c r="QG37" s="228">
        <v>-18005450.590000004</v>
      </c>
      <c r="QH37" s="228">
        <v>-40788441.329999998</v>
      </c>
      <c r="QI37" s="228">
        <v>-24665845.040000003</v>
      </c>
      <c r="QJ37" s="228">
        <v>-25655572.039999999</v>
      </c>
      <c r="QK37" s="228">
        <v>-18242403.23</v>
      </c>
      <c r="QL37" s="228">
        <v>-16112558.02</v>
      </c>
      <c r="QM37" s="228">
        <v>-69043508.329999983</v>
      </c>
      <c r="QN37" s="228">
        <v>-68746880.239999995</v>
      </c>
      <c r="QO37" s="228">
        <v>-16246609.51</v>
      </c>
      <c r="QP37" s="228">
        <v>-4888979.5</v>
      </c>
      <c r="QQ37" s="228">
        <v>-10060415.4</v>
      </c>
      <c r="QR37" s="228">
        <v>-4270131.51</v>
      </c>
      <c r="QS37" s="228">
        <v>-9223701.0100000016</v>
      </c>
      <c r="QT37" s="228">
        <v>-275414323.1699999</v>
      </c>
      <c r="QU37" s="228">
        <v>-9752169.1400000006</v>
      </c>
      <c r="QV37" s="228">
        <v>-57550661.06000001</v>
      </c>
      <c r="QW37" s="228">
        <v>-15196010.699999999</v>
      </c>
      <c r="QX37" s="228">
        <v>-18932034.269999996</v>
      </c>
      <c r="QY37" s="228">
        <v>-50705100.229999997</v>
      </c>
      <c r="QZ37" s="228">
        <v>-23633333.440000001</v>
      </c>
      <c r="RA37" s="228">
        <v>-42023475.289999999</v>
      </c>
      <c r="RB37" s="228">
        <v>-25261592.250000004</v>
      </c>
      <c r="RC37" s="228">
        <v>-22215440.98</v>
      </c>
      <c r="RD37" s="228">
        <v>-12174913.000000004</v>
      </c>
      <c r="RE37" s="228">
        <v>-7277401.4199999999</v>
      </c>
      <c r="RF37" s="228">
        <v>-8416064.8300000019</v>
      </c>
      <c r="RG37" s="228">
        <v>-425668461.12000012</v>
      </c>
      <c r="RH37" s="228">
        <v>-61050569.880000003</v>
      </c>
      <c r="RI37" s="228">
        <v>-21451448.470000003</v>
      </c>
      <c r="RJ37" s="228">
        <v>-23972586.990000002</v>
      </c>
      <c r="RK37" s="228">
        <v>-28275584.939999994</v>
      </c>
      <c r="RL37" s="228">
        <v>-46122693.339999996</v>
      </c>
      <c r="RM37" s="228">
        <v>-83099430.670000002</v>
      </c>
      <c r="RN37" s="228">
        <v>-20996202.190000001</v>
      </c>
      <c r="RO37" s="228">
        <v>-18271826.429999996</v>
      </c>
      <c r="RP37" s="228">
        <v>-56865177.899999991</v>
      </c>
      <c r="RQ37" s="228">
        <v>-75980759.409999982</v>
      </c>
      <c r="RR37" s="228">
        <v>-17621350.879999999</v>
      </c>
      <c r="RS37" s="228">
        <v>-17959625.359999999</v>
      </c>
      <c r="RT37" s="228">
        <v>-28368655.380000003</v>
      </c>
      <c r="RU37" s="228">
        <v>-13972467.320000002</v>
      </c>
      <c r="RV37" s="228">
        <v>-15413705.4</v>
      </c>
      <c r="RW37" s="228">
        <v>-20987317.649999999</v>
      </c>
      <c r="RX37" s="228">
        <v>-9062208.5800000019</v>
      </c>
      <c r="RY37" s="228">
        <v>-9909972.1600000001</v>
      </c>
      <c r="RZ37" s="228">
        <v>-12769013.83</v>
      </c>
      <c r="SA37" s="228">
        <v>-169270897.09</v>
      </c>
      <c r="SB37" s="228">
        <v>-12012945.93</v>
      </c>
      <c r="SC37" s="228">
        <v>-11515332.249999998</v>
      </c>
      <c r="SD37" s="228">
        <v>-19095066.400000002</v>
      </c>
      <c r="SE37" s="228">
        <v>-8334154.3199999994</v>
      </c>
      <c r="SF37" s="228">
        <v>-19234533.239999998</v>
      </c>
      <c r="SG37" s="228">
        <v>-25122906.159999996</v>
      </c>
      <c r="SH37" s="228">
        <v>-30867808.43</v>
      </c>
      <c r="SI37" s="228">
        <v>-17787435.009999998</v>
      </c>
      <c r="SJ37" s="228">
        <v>-12096307.880000001</v>
      </c>
      <c r="SK37" s="228">
        <v>-76984085.549999982</v>
      </c>
      <c r="SL37" s="228">
        <v>-5588976.4199999999</v>
      </c>
      <c r="SM37" s="228">
        <v>-95342397.75999999</v>
      </c>
      <c r="SN37" s="228">
        <v>-19630396.469999995</v>
      </c>
      <c r="SO37" s="228">
        <v>-27273945.870000001</v>
      </c>
      <c r="SP37" s="228">
        <v>-46435165.970000006</v>
      </c>
      <c r="SQ37" s="228">
        <v>-12566269.470000001</v>
      </c>
      <c r="SR37" s="228">
        <v>-10835589.59</v>
      </c>
      <c r="SS37" s="228">
        <v>-25066148.279999997</v>
      </c>
      <c r="ST37" s="228">
        <v>-17204213.980000004</v>
      </c>
      <c r="SU37" s="228">
        <v>-245546614.21000001</v>
      </c>
      <c r="SV37" s="228">
        <v>-8020226.0200000005</v>
      </c>
      <c r="SW37" s="228">
        <v>-19463339.899999999</v>
      </c>
      <c r="SX37" s="228">
        <v>-26081157.690000005</v>
      </c>
      <c r="SY37" s="228">
        <v>-7271982.1600000001</v>
      </c>
      <c r="SZ37" s="228">
        <v>-7278896.7899999991</v>
      </c>
      <c r="TA37" s="228">
        <v>-9679490.1199999992</v>
      </c>
      <c r="TB37" s="228">
        <v>-65120978.609999992</v>
      </c>
      <c r="TC37" s="228">
        <v>-13837670.199999997</v>
      </c>
      <c r="TD37" s="228">
        <v>-17210303.440000005</v>
      </c>
      <c r="TE37" s="228">
        <v>-14554853.090000002</v>
      </c>
      <c r="TF37" s="228">
        <v>-39246599.060000002</v>
      </c>
      <c r="TG37" s="228">
        <v>-9213349.2899999991</v>
      </c>
      <c r="TH37" s="228">
        <v>-9224650.879999999</v>
      </c>
      <c r="TI37" s="228">
        <v>-591009649.19000006</v>
      </c>
      <c r="TJ37" s="228">
        <v>-15784916.010000002</v>
      </c>
      <c r="TK37" s="228">
        <v>-21437691.940000001</v>
      </c>
      <c r="TL37" s="228">
        <v>-69365914.299999997</v>
      </c>
      <c r="TM37" s="228">
        <v>-28202054.400000002</v>
      </c>
      <c r="TN37" s="228">
        <v>-9297050.5800000001</v>
      </c>
      <c r="TO37" s="228">
        <v>-9914169.879999999</v>
      </c>
      <c r="TP37" s="228">
        <v>-58643704.689999998</v>
      </c>
      <c r="TQ37" s="228">
        <v>-15836107.34</v>
      </c>
      <c r="TR37" s="228">
        <v>-31914609.800000001</v>
      </c>
      <c r="TS37" s="228">
        <v>-41851152.840000004</v>
      </c>
      <c r="TT37" s="228">
        <v>-8375646.6100000013</v>
      </c>
      <c r="TU37" s="228">
        <v>-11143598.07</v>
      </c>
      <c r="TV37" s="228">
        <v>-21555620.599999998</v>
      </c>
      <c r="TW37" s="228">
        <v>-30465297.670000002</v>
      </c>
      <c r="TX37" s="228">
        <v>-5472073.6299999999</v>
      </c>
      <c r="TY37" s="228">
        <v>-79248760.929999992</v>
      </c>
      <c r="TZ37" s="228">
        <v>-12082138.029999999</v>
      </c>
      <c r="UA37" s="228">
        <v>-174457341.15000001</v>
      </c>
      <c r="UB37" s="228">
        <v>-59460986.339999989</v>
      </c>
      <c r="UC37" s="228">
        <v>-21372495.880000006</v>
      </c>
      <c r="UD37" s="228">
        <v>-24293345.859999996</v>
      </c>
      <c r="UE37" s="228">
        <v>-254242508.41000006</v>
      </c>
      <c r="UF37" s="228">
        <v>-9721030.9300000016</v>
      </c>
      <c r="UG37" s="228">
        <v>-14519053.780000001</v>
      </c>
      <c r="UH37" s="228">
        <v>-26645714.239999995</v>
      </c>
      <c r="UI37" s="228">
        <v>-14401703.500000002</v>
      </c>
      <c r="UJ37" s="228">
        <v>-132075472.63</v>
      </c>
      <c r="UK37" s="228">
        <v>-44564860.920000002</v>
      </c>
      <c r="UL37" s="228">
        <v>-26203919.129999999</v>
      </c>
      <c r="UM37" s="228">
        <v>-52862458.779999986</v>
      </c>
      <c r="UN37" s="228">
        <v>-26459604.229999997</v>
      </c>
      <c r="UO37" s="228">
        <v>-33348304.460000001</v>
      </c>
      <c r="UP37" s="228">
        <v>-540715911.64999986</v>
      </c>
      <c r="UQ37" s="228">
        <v>-33829215.549999997</v>
      </c>
      <c r="UR37" s="228">
        <v>-29156945.150000002</v>
      </c>
      <c r="US37" s="228">
        <v>-141814391.13</v>
      </c>
      <c r="UT37" s="228">
        <v>-3974512.9400000004</v>
      </c>
      <c r="UU37" s="228">
        <v>-19682748.190000001</v>
      </c>
      <c r="UV37" s="228">
        <v>-76714343.890000001</v>
      </c>
      <c r="UW37" s="228">
        <v>-11936704.129999997</v>
      </c>
      <c r="UX37" s="228">
        <v>-19775195.18</v>
      </c>
      <c r="UY37" s="228">
        <v>-16869607.510000002</v>
      </c>
      <c r="UZ37" s="228">
        <v>-30014259.73</v>
      </c>
      <c r="VA37" s="228">
        <v>-60574956.739999995</v>
      </c>
      <c r="VB37" s="228">
        <v>-33170088.07</v>
      </c>
      <c r="VC37" s="228">
        <v>-33273627.440000005</v>
      </c>
      <c r="VD37" s="228">
        <v>-19777495.609999999</v>
      </c>
      <c r="VE37" s="228">
        <v>-19187691.050000004</v>
      </c>
      <c r="VF37" s="228">
        <v>-22988007.68</v>
      </c>
      <c r="VG37" s="228">
        <v>-14825830.189999999</v>
      </c>
      <c r="VH37" s="228">
        <v>-62941817.43</v>
      </c>
      <c r="VI37" s="228">
        <v>-9844533.709999999</v>
      </c>
      <c r="VJ37" s="228">
        <v>-6911046.2999999989</v>
      </c>
      <c r="VK37" s="228">
        <v>-7473152.6200000001</v>
      </c>
      <c r="VL37" s="228">
        <v>-424210554.22000009</v>
      </c>
      <c r="VM37" s="228">
        <v>-21410624.039999999</v>
      </c>
      <c r="VN37" s="228">
        <v>-26006438.140000004</v>
      </c>
      <c r="VO37" s="228">
        <v>-50695906.300000012</v>
      </c>
      <c r="VP37" s="228">
        <v>-56448250.959999993</v>
      </c>
      <c r="VQ37" s="228">
        <v>-46486904.970000006</v>
      </c>
      <c r="VR37" s="228">
        <v>-43036676.040000007</v>
      </c>
      <c r="VS37" s="228">
        <v>-9981750.7200000007</v>
      </c>
      <c r="VT37" s="228">
        <v>-25239687.960000001</v>
      </c>
      <c r="VU37" s="228">
        <v>-148816174.91999999</v>
      </c>
      <c r="VV37" s="228">
        <v>-13891916.83</v>
      </c>
      <c r="VW37" s="228">
        <v>-47169851.840000004</v>
      </c>
      <c r="VX37" s="228">
        <v>-19267338.619999994</v>
      </c>
      <c r="VY37" s="228">
        <v>-8238123.3799999999</v>
      </c>
      <c r="VZ37" s="228">
        <v>-12517810.829999996</v>
      </c>
      <c r="WA37" s="228">
        <v>-884551557.49999988</v>
      </c>
      <c r="WB37" s="228">
        <v>-23479823.600000001</v>
      </c>
      <c r="WC37" s="228">
        <v>-23643528.509999998</v>
      </c>
      <c r="WD37" s="228">
        <v>-25526990.109999992</v>
      </c>
      <c r="WE37" s="228">
        <v>-9796540.3199999984</v>
      </c>
      <c r="WF37" s="228">
        <v>-27260480.049999997</v>
      </c>
      <c r="WG37" s="228">
        <v>-50232190.890000001</v>
      </c>
      <c r="WH37" s="228">
        <v>-40655408.510000005</v>
      </c>
      <c r="WI37" s="228">
        <v>-18802335.659999996</v>
      </c>
      <c r="WJ37" s="228">
        <v>-36770701.150000006</v>
      </c>
      <c r="WK37" s="228">
        <v>-14349029.940000001</v>
      </c>
      <c r="WL37" s="228">
        <v>-49721286.729999997</v>
      </c>
      <c r="WM37" s="228">
        <v>-22228378.649999999</v>
      </c>
      <c r="WN37" s="228">
        <v>-64916654.819999993</v>
      </c>
      <c r="WO37" s="228">
        <v>-64419524.810000002</v>
      </c>
      <c r="WP37" s="228">
        <v>-17754781.700000003</v>
      </c>
      <c r="WQ37" s="228">
        <v>-27948890.769999996</v>
      </c>
      <c r="WR37" s="228">
        <v>-31729554.18</v>
      </c>
      <c r="WS37" s="228">
        <v>-12828740.459999999</v>
      </c>
      <c r="WT37" s="228">
        <v>-44539550.409999982</v>
      </c>
      <c r="WU37" s="228">
        <v>-183764665.77000001</v>
      </c>
      <c r="WV37" s="228">
        <v>-27519382.240000006</v>
      </c>
      <c r="WW37" s="228">
        <v>-18809535.800000001</v>
      </c>
      <c r="WX37" s="228">
        <v>-11748869.889999997</v>
      </c>
      <c r="WY37" s="228">
        <v>-18716625.910000004</v>
      </c>
      <c r="WZ37" s="228">
        <v>-19627214.370000005</v>
      </c>
      <c r="XA37" s="228">
        <v>-6543260.5800000001</v>
      </c>
      <c r="XB37" s="228">
        <v>-14260898.760000002</v>
      </c>
      <c r="XC37" s="228">
        <v>-134220990.40000001</v>
      </c>
      <c r="XD37" s="228">
        <v>-12563972.18</v>
      </c>
      <c r="XE37" s="228">
        <v>-6708088.7999999998</v>
      </c>
      <c r="XF37" s="228">
        <v>-7307125.4799999986</v>
      </c>
      <c r="XG37" s="228">
        <v>-14773036.279999997</v>
      </c>
      <c r="XH37" s="228">
        <v>-204028893.32000002</v>
      </c>
      <c r="XI37" s="228">
        <v>-31227288.739999998</v>
      </c>
      <c r="XJ37" s="228">
        <v>-34892098.659999996</v>
      </c>
      <c r="XK37" s="228">
        <v>-157881572.81000003</v>
      </c>
      <c r="XL37" s="228">
        <v>-19526890.82</v>
      </c>
      <c r="XM37" s="228">
        <v>-22302537.73</v>
      </c>
      <c r="XN37" s="228">
        <v>-56826685.759999998</v>
      </c>
      <c r="XO37" s="228">
        <v>-22370436.629999995</v>
      </c>
      <c r="XP37" s="228">
        <v>-19879360.199999999</v>
      </c>
      <c r="XQ37" s="228">
        <v>-51384381.990000002</v>
      </c>
      <c r="XR37" s="228">
        <v>-46075933.990000002</v>
      </c>
      <c r="XS37" s="228">
        <v>-14466064.439999999</v>
      </c>
      <c r="XT37" s="228">
        <v>-15886500.120000001</v>
      </c>
      <c r="XU37" s="228">
        <v>-12748192.830000002</v>
      </c>
      <c r="XV37" s="228">
        <v>-13586508.469999999</v>
      </c>
      <c r="XW37" s="228">
        <v>-12262587.060000001</v>
      </c>
      <c r="XX37" s="228">
        <v>-9047132.5800000001</v>
      </c>
      <c r="XY37" s="228">
        <v>-14705089.4</v>
      </c>
      <c r="XZ37" s="228">
        <v>-7879231.4000000004</v>
      </c>
      <c r="YA37" s="228">
        <v>-7129116.1799999997</v>
      </c>
      <c r="YB37" s="228">
        <v>-7885092.6900000004</v>
      </c>
      <c r="YC37" s="228">
        <v>-12440800.349999998</v>
      </c>
      <c r="YD37" s="228">
        <v>-10809526.199999997</v>
      </c>
      <c r="YE37" s="228">
        <v>-361619531.05999994</v>
      </c>
      <c r="YF37" s="228">
        <v>-26814059.91</v>
      </c>
      <c r="YG37" s="228">
        <v>-51985147.219999999</v>
      </c>
      <c r="YH37" s="228">
        <v>-12628300.369999999</v>
      </c>
      <c r="YI37" s="228">
        <v>-92838007.88000001</v>
      </c>
      <c r="YJ37" s="228">
        <v>-9293415.3300000001</v>
      </c>
      <c r="YK37" s="228">
        <v>-68215470.169999987</v>
      </c>
      <c r="YL37" s="228">
        <v>-9311795.9799999986</v>
      </c>
      <c r="YM37" s="228">
        <v>-61630305.040000007</v>
      </c>
      <c r="YN37" s="228">
        <v>-52810410.960000008</v>
      </c>
      <c r="YO37" s="228">
        <v>-13808404.4</v>
      </c>
      <c r="YP37" s="228">
        <v>-13790394.52</v>
      </c>
      <c r="YQ37" s="228">
        <v>-21787772.550000001</v>
      </c>
      <c r="YR37" s="228">
        <v>-12065226.719999999</v>
      </c>
      <c r="YS37" s="228">
        <v>-12477908.300000001</v>
      </c>
      <c r="YT37" s="228">
        <v>-20916374.050000001</v>
      </c>
      <c r="YU37" s="228">
        <v>-9278754.8000000007</v>
      </c>
      <c r="YV37" s="228">
        <v>-130693282.45000002</v>
      </c>
      <c r="YW37" s="228">
        <v>-16266544.039999997</v>
      </c>
      <c r="YX37" s="228">
        <v>-12726484.620000001</v>
      </c>
      <c r="YY37" s="228">
        <v>-18540641.459999997</v>
      </c>
      <c r="YZ37" s="228">
        <v>-19137597.859999999</v>
      </c>
      <c r="ZA37" s="228">
        <v>-8328682.3000000007</v>
      </c>
      <c r="ZB37" s="228">
        <v>-6819619.0299999993</v>
      </c>
      <c r="ZC37" s="228">
        <v>-156233916.81</v>
      </c>
      <c r="ZD37" s="228">
        <v>-7817470.7199999997</v>
      </c>
      <c r="ZE37" s="228">
        <v>-13783698.27</v>
      </c>
      <c r="ZF37" s="228">
        <v>-16137524.879999997</v>
      </c>
      <c r="ZG37" s="228">
        <v>-6636529.2800000003</v>
      </c>
      <c r="ZH37" s="228">
        <v>-9912412.9600000009</v>
      </c>
      <c r="ZI37" s="228">
        <v>-14788301.32</v>
      </c>
      <c r="ZJ37" s="228">
        <v>-9619696.7400000002</v>
      </c>
      <c r="ZK37" s="228">
        <v>-70328674.829999998</v>
      </c>
      <c r="ZL37" s="228">
        <v>-343204696.86000007</v>
      </c>
      <c r="ZM37" s="228">
        <v>-13899114.179999998</v>
      </c>
      <c r="ZN37" s="228">
        <v>-36960990.610000007</v>
      </c>
      <c r="ZO37" s="228">
        <v>-81815188.11999999</v>
      </c>
      <c r="ZP37" s="228">
        <v>-43815885.490000002</v>
      </c>
      <c r="ZQ37" s="228">
        <v>-16767093.32</v>
      </c>
      <c r="ZR37" s="228">
        <v>-23454235.68</v>
      </c>
      <c r="ZS37" s="228">
        <v>-33223922.24000001</v>
      </c>
      <c r="ZT37" s="228">
        <v>-36518577.010000005</v>
      </c>
      <c r="ZU37" s="228">
        <v>-59333556.260000005</v>
      </c>
      <c r="ZV37" s="228">
        <v>-7681346.4399999995</v>
      </c>
      <c r="ZW37" s="228">
        <v>-25940570.129999999</v>
      </c>
      <c r="ZX37" s="228">
        <v>-17664422.16</v>
      </c>
      <c r="ZY37" s="228">
        <v>-27125345.550000001</v>
      </c>
      <c r="ZZ37" s="228">
        <v>-16006116.300000001</v>
      </c>
      <c r="AAA37" s="228">
        <v>-20320225.150000002</v>
      </c>
      <c r="AAB37" s="228">
        <v>-16865332.740000002</v>
      </c>
      <c r="AAC37" s="228">
        <v>-5842579.9500000002</v>
      </c>
      <c r="AAD37" s="228">
        <v>-24912936.340000004</v>
      </c>
      <c r="AAE37" s="228">
        <v>-17633457.140000001</v>
      </c>
      <c r="AAF37" s="228">
        <v>-6156271.4200000009</v>
      </c>
      <c r="AAG37" s="228">
        <v>-10226004.189999999</v>
      </c>
      <c r="AAH37" s="228">
        <v>-101860133.52999999</v>
      </c>
      <c r="AAI37" s="228">
        <v>-24088348.949999999</v>
      </c>
      <c r="AAJ37" s="228">
        <v>-25678504.340000004</v>
      </c>
      <c r="AAK37" s="228">
        <v>-14182520.669999998</v>
      </c>
      <c r="AAL37" s="228">
        <v>-8147224.1200000001</v>
      </c>
      <c r="AAM37" s="228">
        <v>-30655695.509999994</v>
      </c>
      <c r="AAN37" s="228">
        <v>-5675595.1000000006</v>
      </c>
      <c r="AAO37" s="228">
        <v>-845640508.76999998</v>
      </c>
      <c r="AAP37" s="228">
        <v>-33197669.680000003</v>
      </c>
      <c r="AAQ37" s="228">
        <v>-22756419.369999997</v>
      </c>
      <c r="AAR37" s="228">
        <v>-43793042.419999994</v>
      </c>
      <c r="AAS37" s="228">
        <v>-47530316.07</v>
      </c>
      <c r="AAT37" s="228">
        <v>-11539106.040000001</v>
      </c>
      <c r="AAU37" s="228">
        <v>-17370917.490000002</v>
      </c>
      <c r="AAV37" s="228">
        <v>-27414095.32</v>
      </c>
      <c r="AAW37" s="228">
        <v>-97530104.589999989</v>
      </c>
      <c r="AAX37" s="228">
        <v>-20813768.000000004</v>
      </c>
      <c r="AAY37" s="228">
        <v>-38443965.679999992</v>
      </c>
      <c r="AAZ37" s="228">
        <v>-172601146.59000003</v>
      </c>
      <c r="ABA37" s="228">
        <v>-55781490.350000001</v>
      </c>
      <c r="ABB37" s="228">
        <v>-10750838.560000001</v>
      </c>
      <c r="ABC37" s="228">
        <v>-22070195.009999998</v>
      </c>
      <c r="ABD37" s="228">
        <v>-22049595.900000002</v>
      </c>
      <c r="ABE37" s="228">
        <v>-6985030.3900000006</v>
      </c>
      <c r="ABF37" s="228">
        <v>-12907290.09</v>
      </c>
      <c r="ABG37" s="228">
        <v>-15100518.759999998</v>
      </c>
      <c r="ABH37" s="228">
        <v>-120968465.62999998</v>
      </c>
      <c r="ABI37" s="228">
        <v>-135695543.94</v>
      </c>
      <c r="ABJ37" s="228">
        <v>-19853565.499999996</v>
      </c>
      <c r="ABK37" s="228">
        <v>-12877639.729999999</v>
      </c>
      <c r="ABL37" s="228">
        <v>-19841276.059999999</v>
      </c>
      <c r="ABM37" s="228">
        <v>-8187711.4400000013</v>
      </c>
      <c r="ABN37" s="228">
        <v>-10451447.27</v>
      </c>
      <c r="ABO37" s="228">
        <v>-229098489.57999995</v>
      </c>
      <c r="ABP37" s="228">
        <v>-19929827.040000003</v>
      </c>
      <c r="ABQ37" s="228">
        <v>-16946220.579999998</v>
      </c>
      <c r="ABR37" s="228">
        <v>-26107225.429999996</v>
      </c>
      <c r="ABS37" s="228">
        <v>-25183696.920000002</v>
      </c>
      <c r="ABT37" s="228">
        <v>-16846040.629999999</v>
      </c>
      <c r="ABU37" s="228">
        <v>-12829039.949999999</v>
      </c>
      <c r="ABV37" s="228">
        <v>-17759937.75</v>
      </c>
      <c r="ABW37" s="228">
        <v>-3264899.65</v>
      </c>
      <c r="ABX37" s="228">
        <v>-480065556.71000004</v>
      </c>
      <c r="ABY37" s="228">
        <v>-14655898.620000003</v>
      </c>
      <c r="ABZ37" s="228">
        <v>-31710629.229999997</v>
      </c>
      <c r="ACA37" s="228">
        <v>-11870986.42</v>
      </c>
      <c r="ACB37" s="228">
        <v>-15187295.859999999</v>
      </c>
      <c r="ACC37" s="228">
        <v>-94516174.769999996</v>
      </c>
      <c r="ACD37" s="228">
        <v>-7691335.9100000001</v>
      </c>
      <c r="ACE37" s="228">
        <v>-15835230.809999999</v>
      </c>
      <c r="ACF37" s="228">
        <v>-12515283.969999999</v>
      </c>
      <c r="ACG37" s="228">
        <v>-27297547.540000007</v>
      </c>
      <c r="ACH37" s="228">
        <v>-21218650.490000002</v>
      </c>
      <c r="ACI37" s="228">
        <v>-332425289.89000005</v>
      </c>
      <c r="ACJ37" s="228">
        <v>-12857833.500000002</v>
      </c>
      <c r="ACK37" s="228">
        <v>-25231768.379999995</v>
      </c>
      <c r="ACL37" s="228">
        <v>-47387470.289999999</v>
      </c>
      <c r="ACM37" s="228">
        <v>-9792038.6500000004</v>
      </c>
      <c r="ACN37" s="228">
        <v>-51705028.780000009</v>
      </c>
      <c r="ACO37" s="228">
        <v>-13826771.120000003</v>
      </c>
      <c r="ACP37" s="228">
        <v>-136142812.31999999</v>
      </c>
      <c r="ACQ37" s="228">
        <v>-161857808.68000001</v>
      </c>
      <c r="ACR37" s="228">
        <v>-29053144.950000003</v>
      </c>
      <c r="ACS37" s="228">
        <v>-55791310.839999996</v>
      </c>
      <c r="ACT37" s="228">
        <v>-45184998.580000006</v>
      </c>
      <c r="ACU37" s="228">
        <v>-25150199.690000001</v>
      </c>
      <c r="ACV37" s="228">
        <v>-62804684.019999996</v>
      </c>
      <c r="ACW37" s="228">
        <v>-20105289.880000003</v>
      </c>
      <c r="ACX37" s="228">
        <v>-20453233.620000001</v>
      </c>
      <c r="ACY37" s="228">
        <v>-21470767.52</v>
      </c>
      <c r="ACZ37" s="228">
        <v>-22074712.560000002</v>
      </c>
      <c r="ADA37" s="228">
        <v>-19803443.190000001</v>
      </c>
      <c r="ADB37" s="228">
        <v>-9024446.2599999998</v>
      </c>
      <c r="ADC37" s="228">
        <v>-22400101.210000001</v>
      </c>
      <c r="ADD37" s="228">
        <v>-8575628.9199999999</v>
      </c>
      <c r="ADE37" s="228">
        <v>-10891280.859999998</v>
      </c>
      <c r="ADF37" s="228">
        <v>-103891366.89999999</v>
      </c>
      <c r="ADG37" s="228">
        <v>-59810223.059999987</v>
      </c>
      <c r="ADH37" s="228">
        <v>-7377071.6699999999</v>
      </c>
      <c r="ADI37" s="228">
        <v>-12561448.120000001</v>
      </c>
      <c r="ADJ37" s="228">
        <v>-34853726.460000008</v>
      </c>
      <c r="ADK37" s="228">
        <v>-15328643.880000001</v>
      </c>
      <c r="ADL37" s="228">
        <v>-17892655.469999999</v>
      </c>
      <c r="ADM37" s="228">
        <v>-20973995.330000002</v>
      </c>
      <c r="ADN37" s="228">
        <v>-29061259.399999995</v>
      </c>
      <c r="ADO37" s="228">
        <v>-478469567.24000001</v>
      </c>
      <c r="ADP37" s="228">
        <v>-68705728.169999987</v>
      </c>
      <c r="ADQ37" s="228">
        <v>-50775372.810000002</v>
      </c>
      <c r="ADR37" s="228">
        <v>-1842153.9600000009</v>
      </c>
      <c r="ADS37" s="228">
        <v>-179551985.29999998</v>
      </c>
      <c r="ADT37" s="228">
        <v>-3794433.9299999997</v>
      </c>
      <c r="ADU37" s="228">
        <v>-18431052.640000001</v>
      </c>
      <c r="ADV37" s="228">
        <v>-16780924.780000001</v>
      </c>
      <c r="ADW37" s="228">
        <v>-5882789.0099999998</v>
      </c>
      <c r="ADX37" s="228">
        <v>-2094056.32</v>
      </c>
      <c r="ADY37" s="228">
        <v>-510209953.88000005</v>
      </c>
      <c r="ADZ37" s="228">
        <v>-155933502.16</v>
      </c>
      <c r="AEA37" s="228">
        <v>-112923044.58999997</v>
      </c>
      <c r="AEB37" s="228">
        <v>-35387089.780000001</v>
      </c>
      <c r="AEC37" s="228">
        <v>-17933032.390000001</v>
      </c>
      <c r="AED37" s="228">
        <v>-44873489.170000002</v>
      </c>
      <c r="AEE37" s="228">
        <v>-28944972.170000002</v>
      </c>
      <c r="AEF37" s="228">
        <v>-21672954.130000003</v>
      </c>
      <c r="AEG37" s="228">
        <v>-11924121.620000005</v>
      </c>
      <c r="AEH37" s="228">
        <v>-11657534.630000003</v>
      </c>
      <c r="AEI37" s="228">
        <v>-38686177.769999996</v>
      </c>
      <c r="AEJ37" s="228">
        <v>-20962329.400000002</v>
      </c>
      <c r="AEK37" s="228">
        <v>-11116168.35</v>
      </c>
      <c r="AEL37" s="228">
        <v>-24221783.09</v>
      </c>
      <c r="AEM37" s="228">
        <v>-39282309.239999995</v>
      </c>
      <c r="AEN37" s="228">
        <v>-28437503.620000001</v>
      </c>
      <c r="AEO37" s="228">
        <v>-10080091.359999999</v>
      </c>
      <c r="AEP37" s="228">
        <v>-70916374.859999999</v>
      </c>
      <c r="AEQ37" s="228">
        <v>-5951311.0900000008</v>
      </c>
      <c r="AER37" s="228">
        <v>-49150398.719999999</v>
      </c>
      <c r="AES37" s="228">
        <v>-250618249.31000003</v>
      </c>
      <c r="AET37" s="228">
        <v>-49793193.809999995</v>
      </c>
      <c r="AEU37" s="228">
        <v>-36630045.829999991</v>
      </c>
      <c r="AEV37" s="228">
        <v>-23711331.16</v>
      </c>
      <c r="AEW37" s="228">
        <v>-16010895.010000002</v>
      </c>
      <c r="AEX37" s="228">
        <v>-86247015.11999999</v>
      </c>
      <c r="AEY37" s="228">
        <v>-23793272.959999997</v>
      </c>
      <c r="AEZ37" s="228">
        <v>-34412981.049999997</v>
      </c>
      <c r="AFA37" s="228">
        <v>-19420095.879999999</v>
      </c>
      <c r="AFB37" s="228">
        <v>-12911590.719999999</v>
      </c>
      <c r="AFC37" s="228">
        <v>-147933319.58000001</v>
      </c>
      <c r="AFD37" s="228">
        <v>-34740168.129999995</v>
      </c>
      <c r="AFE37" s="228">
        <v>-19926616.530000001</v>
      </c>
      <c r="AFF37" s="228">
        <v>-17877877.030000001</v>
      </c>
      <c r="AFG37" s="228">
        <v>-26074653.670000002</v>
      </c>
      <c r="AFH37" s="228">
        <v>-30789808.289999999</v>
      </c>
      <c r="AFI37" s="228">
        <v>-17997364.330000002</v>
      </c>
      <c r="AFJ37" s="228">
        <v>-13043466.43</v>
      </c>
      <c r="AFK37" s="228">
        <v>-10903052.109999999</v>
      </c>
      <c r="AFL37" s="228">
        <v>-28692830.000000004</v>
      </c>
      <c r="AFM37" s="228">
        <v>-13526924.51</v>
      </c>
      <c r="AFN37" s="228">
        <v>-14283793.530000003</v>
      </c>
      <c r="AFO37" s="228">
        <v>-22441915.159999996</v>
      </c>
      <c r="AFP37" s="228">
        <v>-282023926.56999999</v>
      </c>
      <c r="AFQ37" s="228">
        <v>-45358112.960000001</v>
      </c>
      <c r="AFR37" s="228">
        <v>-28260790.200000007</v>
      </c>
      <c r="AFS37" s="228">
        <v>-24739833.850000001</v>
      </c>
      <c r="AFT37" s="228">
        <v>-26217822.970000003</v>
      </c>
      <c r="AFU37" s="228">
        <v>-17352321.800000004</v>
      </c>
      <c r="AFV37" s="228">
        <v>-11085633.210000003</v>
      </c>
      <c r="AFW37" s="228">
        <v>-38853525.480000012</v>
      </c>
      <c r="AFX37" s="228">
        <v>-31971195.850000005</v>
      </c>
      <c r="AFY37" s="228">
        <v>-11272750.489999998</v>
      </c>
      <c r="AFZ37" s="228">
        <v>-53995083.25</v>
      </c>
      <c r="AGA37" s="228">
        <v>-11656275.229999997</v>
      </c>
      <c r="AGB37" s="228">
        <v>-123829442.88999999</v>
      </c>
      <c r="AGC37" s="228">
        <v>-17777587.68</v>
      </c>
      <c r="AGD37" s="228">
        <v>-15093467.119999997</v>
      </c>
      <c r="AGE37" s="228">
        <v>-15237031.02</v>
      </c>
      <c r="AGF37" s="228">
        <v>-52745050.129999995</v>
      </c>
      <c r="AGG37" s="228">
        <v>-25432727.59</v>
      </c>
      <c r="AGH37" s="228">
        <v>-6445720.5999999996</v>
      </c>
      <c r="AGI37" s="228">
        <v>-19709161.120000001</v>
      </c>
      <c r="AGJ37" s="228">
        <v>-8514825.4699999988</v>
      </c>
      <c r="AGK37" s="228">
        <v>-9768984.1400000006</v>
      </c>
      <c r="AGL37" s="228">
        <v>-14132420.290000001</v>
      </c>
      <c r="AGM37" s="228">
        <v>-197041243.4600001</v>
      </c>
      <c r="AGN37" s="228">
        <v>-35946725.530000001</v>
      </c>
      <c r="AGO37" s="228">
        <v>-23112099.780000001</v>
      </c>
      <c r="AGP37" s="228">
        <v>-12848094.33</v>
      </c>
      <c r="AGQ37" s="228">
        <v>-37356241.030000001</v>
      </c>
      <c r="AGR37" s="228">
        <v>-29524752</v>
      </c>
      <c r="AGS37" s="228">
        <v>-14157168.309999999</v>
      </c>
      <c r="AGT37" s="228">
        <v>-13101239.66</v>
      </c>
      <c r="AGU37" s="228">
        <v>-503818481.05999994</v>
      </c>
      <c r="AGV37" s="228">
        <v>-547614933.64999998</v>
      </c>
      <c r="AGW37" s="228">
        <v>-27770136.460000005</v>
      </c>
      <c r="AGX37" s="228">
        <v>-56757608.49000001</v>
      </c>
      <c r="AGY37" s="228">
        <v>-48099953.590000004</v>
      </c>
      <c r="AGZ37" s="228">
        <v>-19700001.580000002</v>
      </c>
      <c r="AHA37" s="228">
        <v>-20445611.250000004</v>
      </c>
      <c r="AHB37" s="228">
        <v>-18917171.490000002</v>
      </c>
      <c r="AHC37" s="228">
        <v>-7837617.1999999993</v>
      </c>
      <c r="AHD37" s="228">
        <v>-57961536.610000007</v>
      </c>
      <c r="AHE37" s="228">
        <v>-35292938.749999993</v>
      </c>
      <c r="AHF37" s="228">
        <v>-21136352.82</v>
      </c>
      <c r="AHG37" s="228">
        <v>-17141647.719999995</v>
      </c>
      <c r="AHH37" s="228">
        <v>-29728141.399999995</v>
      </c>
      <c r="AHI37" s="228">
        <v>-11048291.199999999</v>
      </c>
      <c r="AHJ37" s="228">
        <v>-13754055.199999999</v>
      </c>
      <c r="AHK37" s="228">
        <v>-17761273.819999997</v>
      </c>
      <c r="AHL37" s="228">
        <v>-144105326.89000002</v>
      </c>
      <c r="AHM37" s="228">
        <v>-13595089.800000003</v>
      </c>
      <c r="AHN37" s="228">
        <v>-13904044.34</v>
      </c>
      <c r="AHO37" s="228">
        <v>-11461241.550000001</v>
      </c>
      <c r="AHP37" s="228">
        <v>-23861485.670000002</v>
      </c>
      <c r="AHQ37" s="263">
        <v>-9004277.5899999999</v>
      </c>
      <c r="AHR37" s="265">
        <v>-18842319.829999998</v>
      </c>
      <c r="AHS37" s="263">
        <v>-49301695152.521286</v>
      </c>
      <c r="AHT37" s="184" t="b">
        <f t="shared" si="0"/>
        <v>0</v>
      </c>
    </row>
    <row r="38" spans="1:904" s="229" customFormat="1" ht="24">
      <c r="A38" s="226"/>
      <c r="B38" s="226"/>
      <c r="C38" s="227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28"/>
      <c r="BU38" s="228"/>
      <c r="BV38" s="228"/>
      <c r="BW38" s="228"/>
      <c r="BX38" s="228"/>
      <c r="BY38" s="228"/>
      <c r="BZ38" s="228"/>
      <c r="CA38" s="228"/>
      <c r="CB38" s="228"/>
      <c r="CC38" s="228"/>
      <c r="CD38" s="228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  <c r="DV38" s="228"/>
      <c r="DW38" s="228"/>
      <c r="DX38" s="228"/>
      <c r="DY38" s="228"/>
      <c r="DZ38" s="228"/>
      <c r="EA38" s="228"/>
      <c r="EB38" s="228"/>
      <c r="EC38" s="228"/>
      <c r="ED38" s="228"/>
      <c r="EE38" s="228"/>
      <c r="EF38" s="228"/>
      <c r="EG38" s="228"/>
      <c r="EH38" s="228"/>
      <c r="EI38" s="228"/>
      <c r="EJ38" s="228"/>
      <c r="EK38" s="228"/>
      <c r="EL38" s="228"/>
      <c r="EM38" s="228"/>
      <c r="EN38" s="228"/>
      <c r="EO38" s="228"/>
      <c r="EP38" s="228"/>
      <c r="EQ38" s="228"/>
      <c r="ER38" s="228"/>
      <c r="ES38" s="228"/>
      <c r="ET38" s="228"/>
      <c r="EU38" s="228"/>
      <c r="EV38" s="228"/>
      <c r="EW38" s="228"/>
      <c r="EX38" s="228"/>
      <c r="EY38" s="228"/>
      <c r="EZ38" s="228"/>
      <c r="FA38" s="228"/>
      <c r="FB38" s="228"/>
      <c r="FC38" s="228"/>
      <c r="FD38" s="228"/>
      <c r="FE38" s="228"/>
      <c r="FF38" s="228"/>
      <c r="FG38" s="228"/>
      <c r="FH38" s="228"/>
      <c r="FI38" s="228"/>
      <c r="FJ38" s="228"/>
      <c r="FK38" s="228"/>
      <c r="FL38" s="228"/>
      <c r="FM38" s="228"/>
      <c r="FN38" s="228"/>
      <c r="FO38" s="228"/>
      <c r="FP38" s="228"/>
      <c r="FQ38" s="228"/>
      <c r="FR38" s="228"/>
      <c r="FS38" s="228"/>
      <c r="FT38" s="228"/>
      <c r="FU38" s="228"/>
      <c r="FV38" s="228"/>
      <c r="FW38" s="228"/>
      <c r="FX38" s="228"/>
      <c r="FY38" s="228"/>
      <c r="FZ38" s="228"/>
      <c r="GA38" s="228"/>
      <c r="GB38" s="228"/>
      <c r="GC38" s="228"/>
      <c r="GD38" s="228"/>
      <c r="GE38" s="228"/>
      <c r="GF38" s="228"/>
      <c r="GG38" s="228"/>
      <c r="GH38" s="228"/>
      <c r="GI38" s="228"/>
      <c r="GJ38" s="228"/>
      <c r="GK38" s="228"/>
      <c r="GL38" s="228"/>
      <c r="GM38" s="228"/>
      <c r="GN38" s="228"/>
      <c r="GO38" s="228"/>
      <c r="GP38" s="228"/>
      <c r="GQ38" s="228"/>
      <c r="GR38" s="228"/>
      <c r="GS38" s="228"/>
      <c r="GT38" s="228"/>
      <c r="GU38" s="228"/>
      <c r="GV38" s="228"/>
      <c r="GW38" s="228"/>
      <c r="GX38" s="228"/>
      <c r="GY38" s="228"/>
      <c r="GZ38" s="228"/>
      <c r="HA38" s="228"/>
      <c r="HB38" s="228"/>
      <c r="HC38" s="228"/>
      <c r="HD38" s="228"/>
      <c r="HE38" s="228"/>
      <c r="HF38" s="228"/>
      <c r="HG38" s="228"/>
      <c r="HH38" s="228"/>
      <c r="HI38" s="228"/>
      <c r="HJ38" s="228"/>
      <c r="HK38" s="228"/>
      <c r="HL38" s="228"/>
      <c r="HM38" s="228"/>
      <c r="HN38" s="228"/>
      <c r="HO38" s="228"/>
      <c r="HP38" s="228"/>
      <c r="HQ38" s="228"/>
      <c r="HR38" s="228"/>
      <c r="HS38" s="228"/>
      <c r="HT38" s="228"/>
      <c r="HU38" s="228"/>
      <c r="HV38" s="228"/>
      <c r="HW38" s="228"/>
      <c r="HX38" s="228"/>
      <c r="HY38" s="228"/>
      <c r="HZ38" s="228"/>
      <c r="IA38" s="228"/>
      <c r="IB38" s="228"/>
      <c r="IC38" s="228"/>
      <c r="ID38" s="228"/>
      <c r="IE38" s="228"/>
      <c r="IF38" s="228"/>
      <c r="IG38" s="228"/>
      <c r="IH38" s="228"/>
      <c r="II38" s="228"/>
      <c r="IJ38" s="228"/>
      <c r="IK38" s="228"/>
      <c r="IL38" s="228"/>
      <c r="IM38" s="228"/>
      <c r="IN38" s="228"/>
      <c r="IO38" s="228"/>
      <c r="IP38" s="228"/>
      <c r="IQ38" s="228"/>
      <c r="IR38" s="228"/>
      <c r="IS38" s="228"/>
      <c r="IT38" s="228"/>
      <c r="IU38" s="228"/>
      <c r="IV38" s="228"/>
      <c r="IW38" s="228"/>
      <c r="IX38" s="228"/>
      <c r="IY38" s="228"/>
      <c r="IZ38" s="228"/>
      <c r="JA38" s="228"/>
      <c r="JB38" s="228"/>
      <c r="JC38" s="228"/>
      <c r="JD38" s="228"/>
      <c r="JE38" s="228"/>
      <c r="JF38" s="228"/>
      <c r="JG38" s="228"/>
      <c r="JH38" s="228"/>
      <c r="JI38" s="228"/>
      <c r="JJ38" s="228"/>
      <c r="JK38" s="228"/>
      <c r="JL38" s="228"/>
      <c r="JM38" s="228"/>
      <c r="JN38" s="228"/>
      <c r="JO38" s="228"/>
      <c r="JP38" s="228"/>
      <c r="JQ38" s="228"/>
      <c r="JR38" s="228"/>
      <c r="JS38" s="228"/>
      <c r="JT38" s="228"/>
      <c r="JU38" s="228"/>
      <c r="JV38" s="228"/>
      <c r="JW38" s="228"/>
      <c r="JX38" s="228"/>
      <c r="JY38" s="228"/>
      <c r="JZ38" s="228"/>
      <c r="KA38" s="228"/>
      <c r="KB38" s="228"/>
      <c r="KC38" s="228"/>
      <c r="KD38" s="228"/>
      <c r="KE38" s="228"/>
      <c r="KF38" s="228"/>
      <c r="KG38" s="228"/>
      <c r="KH38" s="228"/>
      <c r="KI38" s="228"/>
      <c r="KJ38" s="228"/>
      <c r="KK38" s="228"/>
      <c r="KL38" s="228"/>
      <c r="KM38" s="228"/>
      <c r="KN38" s="228"/>
      <c r="KO38" s="228"/>
      <c r="KP38" s="228"/>
      <c r="KQ38" s="228"/>
      <c r="KR38" s="228"/>
      <c r="KS38" s="228"/>
      <c r="KT38" s="228"/>
      <c r="KU38" s="228"/>
      <c r="KV38" s="228"/>
      <c r="KW38" s="228"/>
      <c r="KX38" s="228"/>
      <c r="KY38" s="228"/>
      <c r="KZ38" s="228"/>
      <c r="LA38" s="228"/>
      <c r="LB38" s="228"/>
      <c r="LC38" s="228"/>
      <c r="LD38" s="228"/>
      <c r="LE38" s="228"/>
      <c r="LF38" s="228"/>
      <c r="LG38" s="228"/>
      <c r="LH38" s="228"/>
      <c r="LI38" s="228"/>
      <c r="LJ38" s="228"/>
      <c r="LK38" s="228"/>
      <c r="LL38" s="228"/>
      <c r="LM38" s="228"/>
      <c r="LN38" s="228"/>
      <c r="LO38" s="228"/>
      <c r="LP38" s="228"/>
      <c r="LQ38" s="228"/>
      <c r="LR38" s="228"/>
      <c r="LS38" s="228"/>
      <c r="LT38" s="228"/>
      <c r="LU38" s="228"/>
      <c r="LV38" s="228"/>
      <c r="LW38" s="228"/>
      <c r="LX38" s="228"/>
      <c r="LY38" s="228"/>
      <c r="LZ38" s="228"/>
      <c r="MA38" s="228"/>
      <c r="MB38" s="228"/>
      <c r="MC38" s="228"/>
      <c r="MD38" s="228"/>
      <c r="ME38" s="228"/>
      <c r="MF38" s="228"/>
      <c r="MG38" s="228"/>
      <c r="MH38" s="228"/>
      <c r="MI38" s="228"/>
      <c r="MJ38" s="228"/>
      <c r="MK38" s="228"/>
      <c r="ML38" s="228"/>
      <c r="MM38" s="228"/>
      <c r="MN38" s="228"/>
      <c r="MO38" s="228"/>
      <c r="MP38" s="228"/>
      <c r="MQ38" s="228"/>
      <c r="MR38" s="228"/>
      <c r="MS38" s="228"/>
      <c r="MT38" s="228"/>
      <c r="MU38" s="228"/>
      <c r="MV38" s="228"/>
      <c r="MW38" s="228"/>
      <c r="MX38" s="228"/>
      <c r="MY38" s="228"/>
      <c r="MZ38" s="228"/>
      <c r="NA38" s="228"/>
      <c r="NB38" s="228"/>
      <c r="NC38" s="228"/>
      <c r="ND38" s="228"/>
      <c r="NE38" s="228"/>
      <c r="NF38" s="228"/>
      <c r="NG38" s="228"/>
      <c r="NH38" s="228"/>
      <c r="NI38" s="228"/>
      <c r="NJ38" s="228"/>
      <c r="NK38" s="228"/>
      <c r="NL38" s="228"/>
      <c r="NM38" s="228"/>
      <c r="NN38" s="228"/>
      <c r="NO38" s="228"/>
      <c r="NP38" s="228"/>
      <c r="NQ38" s="228"/>
      <c r="NR38" s="228"/>
      <c r="NS38" s="228"/>
      <c r="NT38" s="228"/>
      <c r="NU38" s="228"/>
      <c r="NV38" s="228"/>
      <c r="NW38" s="228"/>
      <c r="NX38" s="228"/>
      <c r="NY38" s="228"/>
      <c r="NZ38" s="228"/>
      <c r="OA38" s="228"/>
      <c r="OB38" s="228"/>
      <c r="OC38" s="228"/>
      <c r="OD38" s="228"/>
      <c r="OE38" s="228"/>
      <c r="OF38" s="228"/>
      <c r="OG38" s="228"/>
      <c r="OH38" s="228"/>
      <c r="OI38" s="228"/>
      <c r="OJ38" s="228"/>
      <c r="OK38" s="228"/>
      <c r="OL38" s="228"/>
      <c r="OM38" s="228"/>
      <c r="ON38" s="228"/>
      <c r="OO38" s="228"/>
      <c r="OP38" s="228"/>
      <c r="OQ38" s="228"/>
      <c r="OR38" s="228"/>
      <c r="OS38" s="228"/>
      <c r="OT38" s="228"/>
      <c r="OU38" s="228"/>
      <c r="OV38" s="228"/>
      <c r="OW38" s="228"/>
      <c r="OX38" s="228"/>
      <c r="OY38" s="228"/>
      <c r="OZ38" s="228"/>
      <c r="PA38" s="228"/>
      <c r="PB38" s="228"/>
      <c r="PC38" s="228"/>
      <c r="PD38" s="228"/>
      <c r="PE38" s="228"/>
      <c r="PF38" s="228"/>
      <c r="PG38" s="228"/>
      <c r="PH38" s="228"/>
      <c r="PI38" s="228"/>
      <c r="PJ38" s="228"/>
      <c r="PK38" s="228"/>
      <c r="PL38" s="228"/>
      <c r="PM38" s="228"/>
      <c r="PN38" s="228"/>
      <c r="PO38" s="228"/>
      <c r="PP38" s="228"/>
      <c r="PQ38" s="228"/>
      <c r="PR38" s="228"/>
      <c r="PS38" s="228"/>
      <c r="PT38" s="228"/>
      <c r="PU38" s="228"/>
      <c r="PV38" s="228"/>
      <c r="PW38" s="228"/>
      <c r="PX38" s="228"/>
      <c r="PY38" s="228"/>
      <c r="PZ38" s="228"/>
      <c r="QA38" s="228"/>
      <c r="QB38" s="228"/>
      <c r="QC38" s="228"/>
      <c r="QD38" s="228"/>
      <c r="QE38" s="228"/>
      <c r="QF38" s="228"/>
      <c r="QG38" s="228"/>
      <c r="QH38" s="228"/>
      <c r="QI38" s="228"/>
      <c r="QJ38" s="228"/>
      <c r="QK38" s="228"/>
      <c r="QL38" s="228"/>
      <c r="QM38" s="228"/>
      <c r="QN38" s="228"/>
      <c r="QO38" s="228"/>
      <c r="QP38" s="228"/>
      <c r="QQ38" s="228"/>
      <c r="QR38" s="228"/>
      <c r="QS38" s="228"/>
      <c r="QT38" s="228"/>
      <c r="QU38" s="228"/>
      <c r="QV38" s="228"/>
      <c r="QW38" s="228"/>
      <c r="QX38" s="228"/>
      <c r="QY38" s="228"/>
      <c r="QZ38" s="228"/>
      <c r="RA38" s="228"/>
      <c r="RB38" s="228"/>
      <c r="RC38" s="228"/>
      <c r="RD38" s="228"/>
      <c r="RE38" s="228"/>
      <c r="RF38" s="228"/>
      <c r="RG38" s="228"/>
      <c r="RH38" s="228"/>
      <c r="RI38" s="228"/>
      <c r="RJ38" s="228"/>
      <c r="RK38" s="228"/>
      <c r="RL38" s="228"/>
      <c r="RM38" s="228"/>
      <c r="RN38" s="228"/>
      <c r="RO38" s="228"/>
      <c r="RP38" s="228"/>
      <c r="RQ38" s="228"/>
      <c r="RR38" s="228"/>
      <c r="RS38" s="228"/>
      <c r="RT38" s="228"/>
      <c r="RU38" s="228"/>
      <c r="RV38" s="228"/>
      <c r="RW38" s="228"/>
      <c r="RX38" s="228"/>
      <c r="RY38" s="228"/>
      <c r="RZ38" s="228"/>
      <c r="SA38" s="228"/>
      <c r="SB38" s="228"/>
      <c r="SC38" s="228"/>
      <c r="SD38" s="228"/>
      <c r="SE38" s="228"/>
      <c r="SF38" s="228"/>
      <c r="SG38" s="228"/>
      <c r="SH38" s="228"/>
      <c r="SI38" s="228"/>
      <c r="SJ38" s="228"/>
      <c r="SK38" s="228"/>
      <c r="SL38" s="228"/>
      <c r="SM38" s="228"/>
      <c r="SN38" s="228"/>
      <c r="SO38" s="228"/>
      <c r="SP38" s="228"/>
      <c r="SQ38" s="228"/>
      <c r="SR38" s="228"/>
      <c r="SS38" s="228"/>
      <c r="ST38" s="228"/>
      <c r="SU38" s="228"/>
      <c r="SV38" s="228"/>
      <c r="SW38" s="228"/>
      <c r="SX38" s="228"/>
      <c r="SY38" s="228"/>
      <c r="SZ38" s="228"/>
      <c r="TA38" s="228"/>
      <c r="TB38" s="228"/>
      <c r="TC38" s="228"/>
      <c r="TD38" s="228"/>
      <c r="TE38" s="228"/>
      <c r="TF38" s="228"/>
      <c r="TG38" s="228"/>
      <c r="TH38" s="228"/>
      <c r="TI38" s="228"/>
      <c r="TJ38" s="228"/>
      <c r="TK38" s="228"/>
      <c r="TL38" s="228"/>
      <c r="TM38" s="228"/>
      <c r="TN38" s="228"/>
      <c r="TO38" s="228"/>
      <c r="TP38" s="228"/>
      <c r="TQ38" s="228"/>
      <c r="TR38" s="228"/>
      <c r="TS38" s="228"/>
      <c r="TT38" s="228"/>
      <c r="TU38" s="228"/>
      <c r="TV38" s="228"/>
      <c r="TW38" s="228"/>
      <c r="TX38" s="228"/>
      <c r="TY38" s="228"/>
      <c r="TZ38" s="228"/>
      <c r="UA38" s="228"/>
      <c r="UB38" s="228"/>
      <c r="UC38" s="228"/>
      <c r="UD38" s="228"/>
      <c r="UE38" s="228"/>
      <c r="UF38" s="228"/>
      <c r="UG38" s="228"/>
      <c r="UH38" s="228"/>
      <c r="UI38" s="228"/>
      <c r="UJ38" s="228"/>
      <c r="UK38" s="228"/>
      <c r="UL38" s="228"/>
      <c r="UM38" s="228"/>
      <c r="UN38" s="228"/>
      <c r="UO38" s="228"/>
      <c r="UP38" s="228"/>
      <c r="UQ38" s="228"/>
      <c r="UR38" s="228"/>
      <c r="US38" s="228"/>
      <c r="UT38" s="228"/>
      <c r="UU38" s="228"/>
      <c r="UV38" s="228"/>
      <c r="UW38" s="228"/>
      <c r="UX38" s="228"/>
      <c r="UY38" s="228"/>
      <c r="UZ38" s="228"/>
      <c r="VA38" s="228"/>
      <c r="VB38" s="228"/>
      <c r="VC38" s="228"/>
      <c r="VD38" s="228"/>
      <c r="VE38" s="228"/>
      <c r="VF38" s="228"/>
      <c r="VG38" s="228"/>
      <c r="VH38" s="228"/>
      <c r="VI38" s="228"/>
      <c r="VJ38" s="228"/>
      <c r="VK38" s="228"/>
      <c r="VL38" s="228"/>
      <c r="VM38" s="228"/>
      <c r="VN38" s="228"/>
      <c r="VO38" s="228"/>
      <c r="VP38" s="228"/>
      <c r="VQ38" s="228"/>
      <c r="VR38" s="228"/>
      <c r="VS38" s="228"/>
      <c r="VT38" s="228"/>
      <c r="VU38" s="228"/>
      <c r="VV38" s="228"/>
      <c r="VW38" s="228"/>
      <c r="VX38" s="228"/>
      <c r="VY38" s="228"/>
      <c r="VZ38" s="228"/>
      <c r="WA38" s="228"/>
      <c r="WB38" s="228"/>
      <c r="WC38" s="228"/>
      <c r="WD38" s="228"/>
      <c r="WE38" s="228"/>
      <c r="WF38" s="228"/>
      <c r="WG38" s="228"/>
      <c r="WH38" s="228"/>
      <c r="WI38" s="228"/>
      <c r="WJ38" s="228"/>
      <c r="WK38" s="228"/>
      <c r="WL38" s="228"/>
      <c r="WM38" s="228"/>
      <c r="WN38" s="228"/>
      <c r="WO38" s="228"/>
      <c r="WP38" s="228"/>
      <c r="WQ38" s="228"/>
      <c r="WR38" s="228"/>
      <c r="WS38" s="228"/>
      <c r="WT38" s="228"/>
      <c r="WU38" s="228"/>
      <c r="WV38" s="228"/>
      <c r="WW38" s="228"/>
      <c r="WX38" s="228"/>
      <c r="WY38" s="228"/>
      <c r="WZ38" s="228"/>
      <c r="XA38" s="228"/>
      <c r="XB38" s="228"/>
      <c r="XC38" s="228"/>
      <c r="XD38" s="228"/>
      <c r="XE38" s="228"/>
      <c r="XF38" s="228"/>
      <c r="XG38" s="228"/>
      <c r="XH38" s="228"/>
      <c r="XI38" s="228"/>
      <c r="XJ38" s="228"/>
      <c r="XK38" s="228"/>
      <c r="XL38" s="228"/>
      <c r="XM38" s="228"/>
      <c r="XN38" s="228"/>
      <c r="XO38" s="228"/>
      <c r="XP38" s="228"/>
      <c r="XQ38" s="228"/>
      <c r="XR38" s="228"/>
      <c r="XS38" s="228"/>
      <c r="XT38" s="228"/>
      <c r="XU38" s="228"/>
      <c r="XV38" s="228"/>
      <c r="XW38" s="228"/>
      <c r="XX38" s="228"/>
      <c r="XY38" s="228"/>
      <c r="XZ38" s="228"/>
      <c r="YA38" s="228"/>
      <c r="YB38" s="228"/>
      <c r="YC38" s="228"/>
      <c r="YD38" s="228"/>
      <c r="YE38" s="228"/>
      <c r="YF38" s="228"/>
      <c r="YG38" s="228"/>
      <c r="YH38" s="228"/>
      <c r="YI38" s="228"/>
      <c r="YJ38" s="228"/>
      <c r="YK38" s="228"/>
      <c r="YL38" s="228"/>
      <c r="YM38" s="228"/>
      <c r="YN38" s="228"/>
      <c r="YO38" s="228"/>
      <c r="YP38" s="228"/>
      <c r="YQ38" s="228"/>
      <c r="YR38" s="228"/>
      <c r="YS38" s="228"/>
      <c r="YT38" s="228"/>
      <c r="YU38" s="228"/>
      <c r="YV38" s="228"/>
      <c r="YW38" s="228"/>
      <c r="YX38" s="228"/>
      <c r="YY38" s="228"/>
      <c r="YZ38" s="228"/>
      <c r="ZA38" s="228"/>
      <c r="ZB38" s="228"/>
      <c r="ZC38" s="228"/>
      <c r="ZD38" s="228"/>
      <c r="ZE38" s="228"/>
      <c r="ZF38" s="228"/>
      <c r="ZG38" s="228"/>
      <c r="ZH38" s="228"/>
      <c r="ZI38" s="228"/>
      <c r="ZJ38" s="228"/>
      <c r="ZK38" s="228"/>
      <c r="ZL38" s="228"/>
      <c r="ZM38" s="228"/>
      <c r="ZN38" s="228"/>
      <c r="ZO38" s="228"/>
      <c r="ZP38" s="228"/>
      <c r="ZQ38" s="228"/>
      <c r="ZR38" s="228"/>
      <c r="ZS38" s="228"/>
      <c r="ZT38" s="228"/>
      <c r="ZU38" s="228"/>
      <c r="ZV38" s="228"/>
      <c r="ZW38" s="228"/>
      <c r="ZX38" s="228"/>
      <c r="ZY38" s="228"/>
      <c r="ZZ38" s="228"/>
      <c r="AAA38" s="228"/>
      <c r="AAB38" s="228"/>
      <c r="AAC38" s="228"/>
      <c r="AAD38" s="228"/>
      <c r="AAE38" s="228"/>
      <c r="AAF38" s="228"/>
      <c r="AAG38" s="228"/>
      <c r="AAH38" s="228"/>
      <c r="AAI38" s="228"/>
      <c r="AAJ38" s="228"/>
      <c r="AAK38" s="228"/>
      <c r="AAL38" s="228"/>
      <c r="AAM38" s="228"/>
      <c r="AAN38" s="228"/>
      <c r="AAO38" s="228"/>
      <c r="AAP38" s="228"/>
      <c r="AAQ38" s="228"/>
      <c r="AAR38" s="228"/>
      <c r="AAS38" s="228"/>
      <c r="AAT38" s="228"/>
      <c r="AAU38" s="228"/>
      <c r="AAV38" s="228"/>
      <c r="AAW38" s="228"/>
      <c r="AAX38" s="228"/>
      <c r="AAY38" s="228"/>
      <c r="AAZ38" s="228"/>
      <c r="ABA38" s="228"/>
      <c r="ABB38" s="228"/>
      <c r="ABC38" s="228"/>
      <c r="ABD38" s="228"/>
      <c r="ABE38" s="228"/>
      <c r="ABF38" s="228"/>
      <c r="ABG38" s="228"/>
      <c r="ABH38" s="228"/>
      <c r="ABI38" s="228"/>
      <c r="ABJ38" s="228"/>
      <c r="ABK38" s="228"/>
      <c r="ABL38" s="228"/>
      <c r="ABM38" s="228"/>
      <c r="ABN38" s="228"/>
      <c r="ABO38" s="228"/>
      <c r="ABP38" s="228"/>
      <c r="ABQ38" s="228"/>
      <c r="ABR38" s="228"/>
      <c r="ABS38" s="228"/>
      <c r="ABT38" s="228"/>
      <c r="ABU38" s="228"/>
      <c r="ABV38" s="228"/>
      <c r="ABW38" s="228"/>
      <c r="ABX38" s="228"/>
      <c r="ABY38" s="228"/>
      <c r="ABZ38" s="228"/>
      <c r="ACA38" s="228"/>
      <c r="ACB38" s="228"/>
      <c r="ACC38" s="228"/>
      <c r="ACD38" s="228"/>
      <c r="ACE38" s="228"/>
      <c r="ACF38" s="228"/>
      <c r="ACG38" s="228"/>
      <c r="ACH38" s="228"/>
      <c r="ACI38" s="228"/>
      <c r="ACJ38" s="228"/>
      <c r="ACK38" s="228"/>
      <c r="ACL38" s="228"/>
      <c r="ACM38" s="228"/>
      <c r="ACN38" s="228"/>
      <c r="ACO38" s="228"/>
      <c r="ACP38" s="228"/>
      <c r="ACQ38" s="228"/>
      <c r="ACR38" s="228"/>
      <c r="ACS38" s="228"/>
      <c r="ACT38" s="228"/>
      <c r="ACU38" s="228"/>
      <c r="ACV38" s="228"/>
      <c r="ACW38" s="228"/>
      <c r="ACX38" s="228"/>
      <c r="ACY38" s="228"/>
      <c r="ACZ38" s="228"/>
      <c r="ADA38" s="228"/>
      <c r="ADB38" s="228"/>
      <c r="ADC38" s="228"/>
      <c r="ADD38" s="228"/>
      <c r="ADE38" s="228"/>
      <c r="ADF38" s="228"/>
      <c r="ADG38" s="228"/>
      <c r="ADH38" s="228"/>
      <c r="ADI38" s="228"/>
      <c r="ADJ38" s="228"/>
      <c r="ADK38" s="228"/>
      <c r="ADL38" s="228"/>
      <c r="ADM38" s="228"/>
      <c r="ADN38" s="228"/>
      <c r="ADO38" s="228"/>
      <c r="ADP38" s="228"/>
      <c r="ADQ38" s="228"/>
      <c r="ADR38" s="228"/>
      <c r="ADS38" s="228"/>
      <c r="ADT38" s="228"/>
      <c r="ADU38" s="228"/>
      <c r="ADV38" s="228"/>
      <c r="ADW38" s="228"/>
      <c r="ADX38" s="228"/>
      <c r="ADY38" s="228"/>
      <c r="ADZ38" s="228"/>
      <c r="AEA38" s="228"/>
      <c r="AEB38" s="228"/>
      <c r="AEC38" s="228"/>
      <c r="AED38" s="228"/>
      <c r="AEE38" s="228"/>
      <c r="AEF38" s="228"/>
      <c r="AEG38" s="228"/>
      <c r="AEH38" s="228"/>
      <c r="AEI38" s="228"/>
      <c r="AEJ38" s="228"/>
      <c r="AEK38" s="228"/>
      <c r="AEL38" s="228"/>
      <c r="AEM38" s="228"/>
      <c r="AEN38" s="228"/>
      <c r="AEO38" s="228"/>
      <c r="AEP38" s="228"/>
      <c r="AEQ38" s="228"/>
      <c r="AER38" s="228"/>
      <c r="AES38" s="228"/>
      <c r="AET38" s="228"/>
      <c r="AEU38" s="228"/>
      <c r="AEV38" s="228"/>
      <c r="AEW38" s="228"/>
      <c r="AEX38" s="228"/>
      <c r="AEY38" s="228"/>
      <c r="AEZ38" s="228"/>
      <c r="AFA38" s="228"/>
      <c r="AFB38" s="228"/>
      <c r="AFC38" s="228"/>
      <c r="AFD38" s="228"/>
      <c r="AFE38" s="228"/>
      <c r="AFF38" s="228"/>
      <c r="AFG38" s="228"/>
      <c r="AFH38" s="228"/>
      <c r="AFI38" s="228"/>
      <c r="AFJ38" s="228"/>
      <c r="AFK38" s="228"/>
      <c r="AFL38" s="228"/>
      <c r="AFM38" s="228"/>
      <c r="AFN38" s="228"/>
      <c r="AFO38" s="228"/>
      <c r="AFP38" s="228"/>
      <c r="AFQ38" s="228"/>
      <c r="AFR38" s="228"/>
      <c r="AFS38" s="228"/>
      <c r="AFT38" s="228"/>
      <c r="AFU38" s="228"/>
      <c r="AFV38" s="228"/>
      <c r="AFW38" s="228"/>
      <c r="AFX38" s="228"/>
      <c r="AFY38" s="228"/>
      <c r="AFZ38" s="228"/>
      <c r="AGA38" s="228"/>
      <c r="AGB38" s="228"/>
      <c r="AGC38" s="228"/>
      <c r="AGD38" s="228"/>
      <c r="AGE38" s="228"/>
      <c r="AGF38" s="228"/>
      <c r="AGG38" s="228"/>
      <c r="AGH38" s="228"/>
      <c r="AGI38" s="228"/>
      <c r="AGJ38" s="228"/>
      <c r="AGK38" s="228"/>
      <c r="AGL38" s="228"/>
      <c r="AGM38" s="228"/>
      <c r="AGN38" s="228"/>
      <c r="AGO38" s="228"/>
      <c r="AGP38" s="228"/>
      <c r="AGQ38" s="228"/>
      <c r="AGR38" s="228"/>
      <c r="AGS38" s="228"/>
      <c r="AGT38" s="228"/>
      <c r="AGU38" s="228"/>
      <c r="AGV38" s="228"/>
      <c r="AGW38" s="228"/>
      <c r="AGX38" s="228"/>
      <c r="AGY38" s="228"/>
      <c r="AGZ38" s="228"/>
      <c r="AHA38" s="228"/>
      <c r="AHB38" s="228"/>
      <c r="AHC38" s="228"/>
      <c r="AHD38" s="228"/>
      <c r="AHE38" s="228"/>
      <c r="AHF38" s="228"/>
      <c r="AHG38" s="228"/>
      <c r="AHH38" s="228"/>
      <c r="AHI38" s="228"/>
      <c r="AHJ38" s="228"/>
      <c r="AHK38" s="228"/>
      <c r="AHL38" s="228"/>
      <c r="AHM38" s="228"/>
      <c r="AHN38" s="228"/>
      <c r="AHO38" s="228"/>
      <c r="AHP38" s="228"/>
      <c r="AHQ38" s="228"/>
      <c r="AHR38" s="228"/>
      <c r="AHS38" s="228"/>
    </row>
    <row r="39" spans="1:904" s="229" customFormat="1" ht="24">
      <c r="A39" s="226"/>
      <c r="B39" s="226"/>
      <c r="C39" s="146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28"/>
      <c r="BU39" s="228"/>
      <c r="BV39" s="228"/>
      <c r="BW39" s="228"/>
      <c r="BX39" s="228"/>
      <c r="BY39" s="228"/>
      <c r="BZ39" s="228"/>
      <c r="CA39" s="228"/>
      <c r="CB39" s="228"/>
      <c r="CC39" s="228"/>
      <c r="CD39" s="228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  <c r="DW39" s="228"/>
      <c r="DX39" s="228"/>
      <c r="DY39" s="228"/>
      <c r="DZ39" s="228"/>
      <c r="EA39" s="228"/>
      <c r="EB39" s="228"/>
      <c r="EC39" s="228"/>
      <c r="ED39" s="228"/>
      <c r="EE39" s="228"/>
      <c r="EF39" s="228"/>
      <c r="EG39" s="228"/>
      <c r="EH39" s="228"/>
      <c r="EI39" s="228"/>
      <c r="EJ39" s="228"/>
      <c r="EK39" s="228"/>
      <c r="EL39" s="228"/>
      <c r="EM39" s="228"/>
      <c r="EN39" s="228"/>
      <c r="EO39" s="228"/>
      <c r="EP39" s="228"/>
      <c r="EQ39" s="228"/>
      <c r="ER39" s="228"/>
      <c r="ES39" s="228"/>
      <c r="ET39" s="228"/>
      <c r="EU39" s="228"/>
      <c r="EV39" s="228"/>
      <c r="EW39" s="228"/>
      <c r="EX39" s="228"/>
      <c r="EY39" s="228"/>
      <c r="EZ39" s="228"/>
      <c r="FA39" s="228"/>
      <c r="FB39" s="228"/>
      <c r="FC39" s="228"/>
      <c r="FD39" s="228"/>
      <c r="FE39" s="228"/>
      <c r="FF39" s="228"/>
      <c r="FG39" s="228"/>
      <c r="FH39" s="228"/>
      <c r="FI39" s="228"/>
      <c r="FJ39" s="228"/>
      <c r="FK39" s="228"/>
      <c r="FL39" s="228"/>
      <c r="FM39" s="228"/>
      <c r="FN39" s="228"/>
      <c r="FO39" s="228"/>
      <c r="FP39" s="228"/>
      <c r="FQ39" s="228"/>
      <c r="FR39" s="228"/>
      <c r="FS39" s="228"/>
      <c r="FT39" s="228"/>
      <c r="FU39" s="228"/>
      <c r="FV39" s="228"/>
      <c r="FW39" s="228"/>
      <c r="FX39" s="228"/>
      <c r="FY39" s="228"/>
      <c r="FZ39" s="228"/>
      <c r="GA39" s="228"/>
      <c r="GB39" s="228"/>
      <c r="GC39" s="228"/>
      <c r="GD39" s="228"/>
      <c r="GE39" s="228"/>
      <c r="GF39" s="228"/>
      <c r="GG39" s="228"/>
      <c r="GH39" s="228"/>
      <c r="GI39" s="228"/>
      <c r="GJ39" s="228"/>
      <c r="GK39" s="228"/>
      <c r="GL39" s="228"/>
      <c r="GM39" s="228"/>
      <c r="GN39" s="228"/>
      <c r="GO39" s="228"/>
      <c r="GP39" s="228"/>
      <c r="GQ39" s="228"/>
      <c r="GR39" s="228"/>
      <c r="GS39" s="228"/>
      <c r="GT39" s="228"/>
      <c r="GU39" s="228"/>
      <c r="GV39" s="228"/>
      <c r="GW39" s="228"/>
      <c r="GX39" s="228"/>
      <c r="GY39" s="228"/>
      <c r="GZ39" s="228"/>
      <c r="HA39" s="228"/>
      <c r="HB39" s="228"/>
      <c r="HC39" s="228"/>
      <c r="HD39" s="228"/>
      <c r="HE39" s="228"/>
      <c r="HF39" s="228"/>
      <c r="HG39" s="228"/>
      <c r="HH39" s="228"/>
      <c r="HI39" s="228"/>
      <c r="HJ39" s="228"/>
      <c r="HK39" s="228"/>
      <c r="HL39" s="228"/>
      <c r="HM39" s="228"/>
      <c r="HN39" s="228"/>
      <c r="HO39" s="228"/>
      <c r="HP39" s="228"/>
      <c r="HQ39" s="228"/>
      <c r="HR39" s="228"/>
      <c r="HS39" s="228"/>
      <c r="HT39" s="228"/>
      <c r="HU39" s="228"/>
      <c r="HV39" s="228"/>
      <c r="HW39" s="228"/>
      <c r="HX39" s="228"/>
      <c r="HY39" s="228"/>
      <c r="HZ39" s="228"/>
      <c r="IA39" s="228"/>
      <c r="IB39" s="228"/>
      <c r="IC39" s="228"/>
      <c r="ID39" s="228"/>
      <c r="IE39" s="228"/>
      <c r="IF39" s="228"/>
      <c r="IG39" s="228"/>
      <c r="IH39" s="228"/>
      <c r="II39" s="228"/>
      <c r="IJ39" s="228"/>
      <c r="IK39" s="228"/>
      <c r="IL39" s="228"/>
      <c r="IM39" s="228"/>
      <c r="IN39" s="228"/>
      <c r="IO39" s="228"/>
      <c r="IP39" s="228"/>
      <c r="IQ39" s="228"/>
      <c r="IR39" s="228"/>
      <c r="IS39" s="228"/>
      <c r="IT39" s="228"/>
      <c r="IU39" s="228"/>
      <c r="IV39" s="228"/>
      <c r="IW39" s="228"/>
      <c r="IX39" s="228"/>
      <c r="IY39" s="228"/>
      <c r="IZ39" s="228"/>
      <c r="JA39" s="228"/>
      <c r="JB39" s="228"/>
      <c r="JC39" s="228"/>
      <c r="JD39" s="228"/>
      <c r="JE39" s="228"/>
      <c r="JF39" s="228"/>
      <c r="JG39" s="228"/>
      <c r="JH39" s="228"/>
      <c r="JI39" s="228"/>
      <c r="JJ39" s="228"/>
      <c r="JK39" s="228"/>
      <c r="JL39" s="228"/>
      <c r="JM39" s="228"/>
      <c r="JN39" s="228"/>
      <c r="JO39" s="228"/>
      <c r="JP39" s="228"/>
      <c r="JQ39" s="228"/>
      <c r="JR39" s="228"/>
      <c r="JS39" s="228"/>
      <c r="JT39" s="228"/>
      <c r="JU39" s="228"/>
      <c r="JV39" s="228"/>
      <c r="JW39" s="228"/>
      <c r="JX39" s="228"/>
      <c r="JY39" s="228"/>
      <c r="JZ39" s="228"/>
      <c r="KA39" s="228"/>
      <c r="KB39" s="228"/>
      <c r="KC39" s="228"/>
      <c r="KD39" s="228"/>
      <c r="KE39" s="228"/>
      <c r="KF39" s="228"/>
      <c r="KG39" s="228"/>
      <c r="KH39" s="228"/>
      <c r="KI39" s="228"/>
      <c r="KJ39" s="228"/>
      <c r="KK39" s="228"/>
      <c r="KL39" s="228"/>
      <c r="KM39" s="228"/>
      <c r="KN39" s="228"/>
      <c r="KO39" s="228"/>
      <c r="KP39" s="228"/>
      <c r="KQ39" s="228"/>
      <c r="KR39" s="228"/>
      <c r="KS39" s="228"/>
      <c r="KT39" s="228"/>
      <c r="KU39" s="228"/>
      <c r="KV39" s="228"/>
      <c r="KW39" s="228"/>
      <c r="KX39" s="228"/>
      <c r="KY39" s="228"/>
      <c r="KZ39" s="228"/>
      <c r="LA39" s="228"/>
      <c r="LB39" s="228"/>
      <c r="LC39" s="228"/>
      <c r="LD39" s="228"/>
      <c r="LE39" s="228"/>
      <c r="LF39" s="228"/>
      <c r="LG39" s="228"/>
      <c r="LH39" s="228"/>
      <c r="LI39" s="228"/>
      <c r="LJ39" s="228"/>
      <c r="LK39" s="228"/>
      <c r="LL39" s="228"/>
      <c r="LM39" s="228"/>
      <c r="LN39" s="228"/>
      <c r="LO39" s="228"/>
      <c r="LP39" s="228"/>
      <c r="LQ39" s="228"/>
      <c r="LR39" s="228"/>
      <c r="LS39" s="228"/>
      <c r="LT39" s="228"/>
      <c r="LU39" s="228"/>
      <c r="LV39" s="228"/>
      <c r="LW39" s="228"/>
      <c r="LX39" s="228"/>
      <c r="LY39" s="228"/>
      <c r="LZ39" s="228"/>
      <c r="MA39" s="228"/>
      <c r="MB39" s="228"/>
      <c r="MC39" s="228"/>
      <c r="MD39" s="228"/>
      <c r="ME39" s="228"/>
      <c r="MF39" s="228"/>
      <c r="MG39" s="228"/>
      <c r="MH39" s="228"/>
      <c r="MI39" s="228"/>
      <c r="MJ39" s="228"/>
      <c r="MK39" s="228"/>
      <c r="ML39" s="228"/>
      <c r="MM39" s="228"/>
      <c r="MN39" s="228"/>
      <c r="MO39" s="228"/>
      <c r="MP39" s="228"/>
      <c r="MQ39" s="228"/>
      <c r="MR39" s="228"/>
      <c r="MS39" s="228"/>
      <c r="MT39" s="228"/>
      <c r="MU39" s="228"/>
      <c r="MV39" s="228"/>
      <c r="MW39" s="228"/>
      <c r="MX39" s="228"/>
      <c r="MY39" s="228"/>
      <c r="MZ39" s="228"/>
      <c r="NA39" s="228"/>
      <c r="NB39" s="228"/>
      <c r="NC39" s="228"/>
      <c r="ND39" s="228"/>
      <c r="NE39" s="228"/>
      <c r="NF39" s="228"/>
      <c r="NG39" s="228"/>
      <c r="NH39" s="228"/>
      <c r="NI39" s="228"/>
      <c r="NJ39" s="228"/>
      <c r="NK39" s="228"/>
      <c r="NL39" s="228"/>
      <c r="NM39" s="228"/>
      <c r="NN39" s="228"/>
      <c r="NO39" s="228"/>
      <c r="NP39" s="228"/>
      <c r="NQ39" s="228"/>
      <c r="NR39" s="228"/>
      <c r="NS39" s="228"/>
      <c r="NT39" s="228"/>
      <c r="NU39" s="228"/>
      <c r="NV39" s="228"/>
      <c r="NW39" s="228"/>
      <c r="NX39" s="228"/>
      <c r="NY39" s="228"/>
      <c r="NZ39" s="228"/>
      <c r="OA39" s="228"/>
      <c r="OB39" s="228"/>
      <c r="OC39" s="228"/>
      <c r="OD39" s="228"/>
      <c r="OE39" s="228"/>
      <c r="OF39" s="228"/>
      <c r="OG39" s="228"/>
      <c r="OH39" s="228"/>
      <c r="OI39" s="228"/>
      <c r="OJ39" s="228"/>
      <c r="OK39" s="228"/>
      <c r="OL39" s="228"/>
      <c r="OM39" s="228"/>
      <c r="ON39" s="228"/>
      <c r="OO39" s="228"/>
      <c r="OP39" s="228"/>
      <c r="OQ39" s="228"/>
      <c r="OR39" s="228"/>
      <c r="OS39" s="228"/>
      <c r="OT39" s="228"/>
      <c r="OU39" s="228"/>
      <c r="OV39" s="228"/>
      <c r="OW39" s="228"/>
      <c r="OX39" s="228"/>
      <c r="OY39" s="228"/>
      <c r="OZ39" s="228"/>
      <c r="PA39" s="228"/>
      <c r="PB39" s="228"/>
      <c r="PC39" s="228"/>
      <c r="PD39" s="228"/>
      <c r="PE39" s="228"/>
      <c r="PF39" s="228"/>
      <c r="PG39" s="228"/>
      <c r="PH39" s="228"/>
      <c r="PI39" s="228"/>
      <c r="PJ39" s="228"/>
      <c r="PK39" s="228"/>
      <c r="PL39" s="228"/>
      <c r="PM39" s="228"/>
      <c r="PN39" s="228"/>
      <c r="PO39" s="228"/>
      <c r="PP39" s="228"/>
      <c r="PQ39" s="228"/>
      <c r="PR39" s="228"/>
      <c r="PS39" s="228"/>
      <c r="PT39" s="228"/>
      <c r="PU39" s="228"/>
      <c r="PV39" s="228"/>
      <c r="PW39" s="228"/>
      <c r="PX39" s="228"/>
      <c r="PY39" s="228"/>
      <c r="PZ39" s="228"/>
      <c r="QA39" s="228"/>
      <c r="QB39" s="228"/>
      <c r="QC39" s="228"/>
      <c r="QD39" s="228"/>
      <c r="QE39" s="228"/>
      <c r="QF39" s="228"/>
      <c r="QG39" s="228"/>
      <c r="QH39" s="228"/>
      <c r="QI39" s="228"/>
      <c r="QJ39" s="228"/>
      <c r="QK39" s="228"/>
      <c r="QL39" s="228"/>
      <c r="QM39" s="228"/>
      <c r="QN39" s="228"/>
      <c r="QO39" s="228"/>
      <c r="QP39" s="228"/>
      <c r="QQ39" s="228"/>
      <c r="QR39" s="228"/>
      <c r="QS39" s="228"/>
      <c r="QT39" s="228"/>
      <c r="QU39" s="228"/>
      <c r="QV39" s="228"/>
      <c r="QW39" s="228"/>
      <c r="QX39" s="228"/>
      <c r="QY39" s="228"/>
      <c r="QZ39" s="228"/>
      <c r="RA39" s="228"/>
      <c r="RB39" s="228"/>
      <c r="RC39" s="228"/>
      <c r="RD39" s="228"/>
      <c r="RE39" s="228"/>
      <c r="RF39" s="228"/>
      <c r="RG39" s="228"/>
      <c r="RH39" s="228"/>
      <c r="RI39" s="228"/>
      <c r="RJ39" s="228"/>
      <c r="RK39" s="228"/>
      <c r="RL39" s="228"/>
      <c r="RM39" s="228"/>
      <c r="RN39" s="228"/>
      <c r="RO39" s="228"/>
      <c r="RP39" s="228"/>
      <c r="RQ39" s="228"/>
      <c r="RR39" s="228"/>
      <c r="RS39" s="228"/>
      <c r="RT39" s="228"/>
      <c r="RU39" s="228"/>
      <c r="RV39" s="228"/>
      <c r="RW39" s="228"/>
      <c r="RX39" s="228"/>
      <c r="RY39" s="228"/>
      <c r="RZ39" s="228"/>
      <c r="SA39" s="228"/>
      <c r="SB39" s="228"/>
      <c r="SC39" s="228"/>
      <c r="SD39" s="228"/>
      <c r="SE39" s="228"/>
      <c r="SF39" s="228"/>
      <c r="SG39" s="228"/>
      <c r="SH39" s="228"/>
      <c r="SI39" s="228"/>
      <c r="SJ39" s="228"/>
      <c r="SK39" s="228"/>
      <c r="SL39" s="228"/>
      <c r="SM39" s="228"/>
      <c r="SN39" s="228"/>
      <c r="SO39" s="228"/>
      <c r="SP39" s="228"/>
      <c r="SQ39" s="228"/>
      <c r="SR39" s="228"/>
      <c r="SS39" s="228"/>
      <c r="ST39" s="228"/>
      <c r="SU39" s="228"/>
      <c r="SV39" s="228"/>
      <c r="SW39" s="228"/>
      <c r="SX39" s="228"/>
      <c r="SY39" s="228"/>
      <c r="SZ39" s="228"/>
      <c r="TA39" s="228"/>
      <c r="TB39" s="228"/>
      <c r="TC39" s="228"/>
      <c r="TD39" s="228"/>
      <c r="TE39" s="228"/>
      <c r="TF39" s="228"/>
      <c r="TG39" s="228"/>
      <c r="TH39" s="228"/>
      <c r="TI39" s="228"/>
      <c r="TJ39" s="228"/>
      <c r="TK39" s="228"/>
      <c r="TL39" s="228"/>
      <c r="TM39" s="228"/>
      <c r="TN39" s="228"/>
      <c r="TO39" s="228"/>
      <c r="TP39" s="228"/>
      <c r="TQ39" s="228"/>
      <c r="TR39" s="228"/>
      <c r="TS39" s="228"/>
      <c r="TT39" s="228"/>
      <c r="TU39" s="228"/>
      <c r="TV39" s="228"/>
      <c r="TW39" s="228"/>
      <c r="TX39" s="228"/>
      <c r="TY39" s="228"/>
      <c r="TZ39" s="228"/>
      <c r="UA39" s="228"/>
      <c r="UB39" s="228"/>
      <c r="UC39" s="228"/>
      <c r="UD39" s="228"/>
      <c r="UE39" s="228"/>
      <c r="UF39" s="228"/>
      <c r="UG39" s="228"/>
      <c r="UH39" s="228"/>
      <c r="UI39" s="228"/>
      <c r="UJ39" s="228"/>
      <c r="UK39" s="228"/>
      <c r="UL39" s="228"/>
      <c r="UM39" s="228"/>
      <c r="UN39" s="228"/>
      <c r="UO39" s="228"/>
      <c r="UP39" s="228"/>
      <c r="UQ39" s="228"/>
      <c r="UR39" s="228"/>
      <c r="US39" s="228"/>
      <c r="UT39" s="228"/>
      <c r="UU39" s="228"/>
      <c r="UV39" s="228"/>
      <c r="UW39" s="228"/>
      <c r="UX39" s="228"/>
      <c r="UY39" s="228"/>
      <c r="UZ39" s="228"/>
      <c r="VA39" s="228"/>
      <c r="VB39" s="228"/>
      <c r="VC39" s="228"/>
      <c r="VD39" s="228"/>
      <c r="VE39" s="228"/>
      <c r="VF39" s="228"/>
      <c r="VG39" s="228"/>
      <c r="VH39" s="228"/>
      <c r="VI39" s="228"/>
      <c r="VJ39" s="228"/>
      <c r="VK39" s="228"/>
      <c r="VL39" s="228"/>
      <c r="VM39" s="228"/>
      <c r="VN39" s="228"/>
      <c r="VO39" s="228"/>
      <c r="VP39" s="228"/>
      <c r="VQ39" s="228"/>
      <c r="VR39" s="228"/>
      <c r="VS39" s="228"/>
      <c r="VT39" s="228"/>
      <c r="VU39" s="228"/>
      <c r="VV39" s="228"/>
      <c r="VW39" s="228"/>
      <c r="VX39" s="228"/>
      <c r="VY39" s="228"/>
      <c r="VZ39" s="228"/>
      <c r="WA39" s="228"/>
      <c r="WB39" s="228"/>
      <c r="WC39" s="228"/>
      <c r="WD39" s="228"/>
      <c r="WE39" s="228"/>
      <c r="WF39" s="228"/>
      <c r="WG39" s="228"/>
      <c r="WH39" s="228"/>
      <c r="WI39" s="228"/>
      <c r="WJ39" s="228"/>
      <c r="WK39" s="228"/>
      <c r="WL39" s="228"/>
      <c r="WM39" s="228"/>
      <c r="WN39" s="228"/>
      <c r="WO39" s="228"/>
      <c r="WP39" s="228"/>
      <c r="WQ39" s="228"/>
      <c r="WR39" s="228"/>
      <c r="WS39" s="228"/>
      <c r="WT39" s="228"/>
      <c r="WU39" s="228"/>
      <c r="WV39" s="228"/>
      <c r="WW39" s="228"/>
      <c r="WX39" s="228"/>
      <c r="WY39" s="228"/>
      <c r="WZ39" s="228"/>
      <c r="XA39" s="228"/>
      <c r="XB39" s="228"/>
      <c r="XC39" s="228"/>
      <c r="XD39" s="228"/>
      <c r="XE39" s="228"/>
      <c r="XF39" s="228"/>
      <c r="XG39" s="228"/>
      <c r="XH39" s="228"/>
      <c r="XI39" s="228"/>
      <c r="XJ39" s="228"/>
      <c r="XK39" s="228"/>
      <c r="XL39" s="228"/>
      <c r="XM39" s="228"/>
      <c r="XN39" s="228"/>
      <c r="XO39" s="228"/>
      <c r="XP39" s="228"/>
      <c r="XQ39" s="228"/>
      <c r="XR39" s="228"/>
      <c r="XS39" s="228"/>
      <c r="XT39" s="228"/>
      <c r="XU39" s="228"/>
      <c r="XV39" s="228"/>
      <c r="XW39" s="228"/>
      <c r="XX39" s="228"/>
      <c r="XY39" s="228"/>
      <c r="XZ39" s="228"/>
      <c r="YA39" s="228"/>
      <c r="YB39" s="228"/>
      <c r="YC39" s="228"/>
      <c r="YD39" s="228"/>
      <c r="YE39" s="228"/>
      <c r="YF39" s="228"/>
      <c r="YG39" s="228"/>
      <c r="YH39" s="228"/>
      <c r="YI39" s="228"/>
      <c r="YJ39" s="228"/>
      <c r="YK39" s="228"/>
      <c r="YL39" s="228"/>
      <c r="YM39" s="228"/>
      <c r="YN39" s="228"/>
      <c r="YO39" s="228"/>
      <c r="YP39" s="228"/>
      <c r="YQ39" s="228"/>
      <c r="YR39" s="228"/>
      <c r="YS39" s="228"/>
      <c r="YT39" s="228"/>
      <c r="YU39" s="228"/>
      <c r="YV39" s="228"/>
      <c r="YW39" s="228"/>
      <c r="YX39" s="228"/>
      <c r="YY39" s="228"/>
      <c r="YZ39" s="228"/>
      <c r="ZA39" s="228"/>
      <c r="ZB39" s="228"/>
      <c r="ZC39" s="228"/>
      <c r="ZD39" s="228"/>
      <c r="ZE39" s="228"/>
      <c r="ZF39" s="228"/>
      <c r="ZG39" s="228"/>
      <c r="ZH39" s="228"/>
      <c r="ZI39" s="228"/>
      <c r="ZJ39" s="228"/>
      <c r="ZK39" s="228"/>
      <c r="ZL39" s="228"/>
      <c r="ZM39" s="228"/>
      <c r="ZN39" s="228"/>
      <c r="ZO39" s="228"/>
      <c r="ZP39" s="228"/>
      <c r="ZQ39" s="228"/>
      <c r="ZR39" s="228"/>
      <c r="ZS39" s="228"/>
      <c r="ZT39" s="228"/>
      <c r="ZU39" s="228"/>
      <c r="ZV39" s="228"/>
      <c r="ZW39" s="228"/>
      <c r="ZX39" s="228"/>
      <c r="ZY39" s="228"/>
      <c r="ZZ39" s="228"/>
      <c r="AAA39" s="228"/>
      <c r="AAB39" s="228"/>
      <c r="AAC39" s="228"/>
      <c r="AAD39" s="228"/>
      <c r="AAE39" s="228"/>
      <c r="AAF39" s="228"/>
      <c r="AAG39" s="228"/>
      <c r="AAH39" s="228"/>
      <c r="AAI39" s="228"/>
      <c r="AAJ39" s="228"/>
      <c r="AAK39" s="228"/>
      <c r="AAL39" s="228"/>
      <c r="AAM39" s="228"/>
      <c r="AAN39" s="228"/>
      <c r="AAO39" s="228"/>
      <c r="AAP39" s="228"/>
      <c r="AAQ39" s="228"/>
      <c r="AAR39" s="228"/>
      <c r="AAS39" s="228"/>
      <c r="AAT39" s="228"/>
      <c r="AAU39" s="228"/>
      <c r="AAV39" s="228"/>
      <c r="AAW39" s="228"/>
      <c r="AAX39" s="228"/>
      <c r="AAY39" s="228"/>
      <c r="AAZ39" s="228"/>
      <c r="ABA39" s="228"/>
      <c r="ABB39" s="228"/>
      <c r="ABC39" s="228"/>
      <c r="ABD39" s="228"/>
      <c r="ABE39" s="228"/>
      <c r="ABF39" s="228"/>
      <c r="ABG39" s="228"/>
      <c r="ABH39" s="228"/>
      <c r="ABI39" s="228"/>
      <c r="ABJ39" s="228"/>
      <c r="ABK39" s="228"/>
      <c r="ABL39" s="228"/>
      <c r="ABM39" s="228"/>
      <c r="ABN39" s="228"/>
      <c r="ABO39" s="228"/>
      <c r="ABP39" s="228"/>
      <c r="ABQ39" s="228"/>
      <c r="ABR39" s="228"/>
      <c r="ABS39" s="228"/>
      <c r="ABT39" s="228"/>
      <c r="ABU39" s="228"/>
      <c r="ABV39" s="228"/>
      <c r="ABW39" s="228"/>
      <c r="ABX39" s="228"/>
      <c r="ABY39" s="228"/>
      <c r="ABZ39" s="228"/>
      <c r="ACA39" s="228"/>
      <c r="ACB39" s="228"/>
      <c r="ACC39" s="228"/>
      <c r="ACD39" s="228"/>
      <c r="ACE39" s="228"/>
      <c r="ACF39" s="228"/>
      <c r="ACG39" s="228"/>
      <c r="ACH39" s="228"/>
      <c r="ACI39" s="228"/>
      <c r="ACJ39" s="228"/>
      <c r="ACK39" s="228"/>
      <c r="ACL39" s="228"/>
      <c r="ACM39" s="228"/>
      <c r="ACN39" s="228"/>
      <c r="ACO39" s="228"/>
      <c r="ACP39" s="228"/>
      <c r="ACQ39" s="228"/>
      <c r="ACR39" s="228"/>
      <c r="ACS39" s="228"/>
      <c r="ACT39" s="228"/>
      <c r="ACU39" s="228"/>
      <c r="ACV39" s="228"/>
      <c r="ACW39" s="228"/>
      <c r="ACX39" s="228"/>
      <c r="ACY39" s="228"/>
      <c r="ACZ39" s="228"/>
      <c r="ADA39" s="228"/>
      <c r="ADB39" s="228"/>
      <c r="ADC39" s="228"/>
      <c r="ADD39" s="228"/>
      <c r="ADE39" s="228"/>
      <c r="ADF39" s="228"/>
      <c r="ADG39" s="228"/>
      <c r="ADH39" s="228"/>
      <c r="ADI39" s="228"/>
      <c r="ADJ39" s="228"/>
      <c r="ADK39" s="228"/>
      <c r="ADL39" s="228"/>
      <c r="ADM39" s="228"/>
      <c r="ADN39" s="228"/>
      <c r="ADO39" s="228"/>
      <c r="ADP39" s="228"/>
      <c r="ADQ39" s="228"/>
      <c r="ADR39" s="228"/>
      <c r="ADS39" s="228"/>
      <c r="ADT39" s="228"/>
      <c r="ADU39" s="228"/>
      <c r="ADV39" s="228"/>
      <c r="ADW39" s="228"/>
      <c r="ADX39" s="228"/>
      <c r="ADY39" s="228"/>
      <c r="ADZ39" s="228"/>
      <c r="AEA39" s="228"/>
      <c r="AEB39" s="228"/>
      <c r="AEC39" s="228"/>
      <c r="AED39" s="228"/>
      <c r="AEE39" s="228"/>
      <c r="AEF39" s="228"/>
      <c r="AEG39" s="228"/>
      <c r="AEH39" s="228"/>
      <c r="AEI39" s="228"/>
      <c r="AEJ39" s="228"/>
      <c r="AEK39" s="228"/>
      <c r="AEL39" s="228"/>
      <c r="AEM39" s="228"/>
      <c r="AEN39" s="228"/>
      <c r="AEO39" s="228"/>
      <c r="AEP39" s="228"/>
      <c r="AEQ39" s="228"/>
      <c r="AER39" s="228"/>
      <c r="AES39" s="228"/>
      <c r="AET39" s="228"/>
      <c r="AEU39" s="228"/>
      <c r="AEV39" s="228"/>
      <c r="AEW39" s="228"/>
      <c r="AEX39" s="228"/>
      <c r="AEY39" s="228"/>
      <c r="AEZ39" s="228"/>
      <c r="AFA39" s="228"/>
      <c r="AFB39" s="228"/>
      <c r="AFC39" s="228"/>
      <c r="AFD39" s="228"/>
      <c r="AFE39" s="228"/>
      <c r="AFF39" s="228"/>
      <c r="AFG39" s="228"/>
      <c r="AFH39" s="228"/>
      <c r="AFI39" s="228"/>
      <c r="AFJ39" s="228"/>
      <c r="AFK39" s="228"/>
      <c r="AFL39" s="228"/>
      <c r="AFM39" s="228"/>
      <c r="AFN39" s="228"/>
      <c r="AFO39" s="228"/>
      <c r="AFP39" s="228"/>
      <c r="AFQ39" s="228"/>
      <c r="AFR39" s="228"/>
      <c r="AFS39" s="228"/>
      <c r="AFT39" s="228"/>
      <c r="AFU39" s="228"/>
      <c r="AFV39" s="228"/>
      <c r="AFW39" s="228"/>
      <c r="AFX39" s="228"/>
      <c r="AFY39" s="228"/>
      <c r="AFZ39" s="228"/>
      <c r="AGA39" s="228"/>
      <c r="AGB39" s="228"/>
      <c r="AGC39" s="228"/>
      <c r="AGD39" s="228"/>
      <c r="AGE39" s="228"/>
      <c r="AGF39" s="228"/>
      <c r="AGG39" s="228"/>
      <c r="AGH39" s="228"/>
      <c r="AGI39" s="228"/>
      <c r="AGJ39" s="228"/>
      <c r="AGK39" s="228"/>
      <c r="AGL39" s="228"/>
      <c r="AGM39" s="228"/>
      <c r="AGN39" s="228"/>
      <c r="AGO39" s="228"/>
      <c r="AGP39" s="228"/>
      <c r="AGQ39" s="228"/>
      <c r="AGR39" s="228"/>
      <c r="AGS39" s="228"/>
      <c r="AGT39" s="228"/>
      <c r="AGU39" s="228"/>
      <c r="AGV39" s="228"/>
      <c r="AGW39" s="228"/>
      <c r="AGX39" s="228"/>
      <c r="AGY39" s="228"/>
      <c r="AGZ39" s="228"/>
      <c r="AHA39" s="228"/>
      <c r="AHB39" s="228"/>
      <c r="AHC39" s="228"/>
      <c r="AHD39" s="228"/>
      <c r="AHE39" s="228"/>
      <c r="AHF39" s="228"/>
      <c r="AHG39" s="228"/>
      <c r="AHH39" s="228"/>
      <c r="AHI39" s="228"/>
      <c r="AHJ39" s="228"/>
      <c r="AHK39" s="228"/>
      <c r="AHL39" s="228"/>
      <c r="AHM39" s="228"/>
      <c r="AHN39" s="228"/>
      <c r="AHO39" s="228"/>
      <c r="AHP39" s="228"/>
      <c r="AHQ39" s="228"/>
      <c r="AHR39" s="228"/>
      <c r="AHS39" s="228"/>
    </row>
    <row r="41" spans="1:904">
      <c r="C41" s="184" t="s">
        <v>6622</v>
      </c>
    </row>
    <row r="42" spans="1:904" ht="24">
      <c r="D42" s="184" t="s">
        <v>2688</v>
      </c>
      <c r="E42" s="184" t="s">
        <v>2693</v>
      </c>
      <c r="F42" s="184" t="s">
        <v>2698</v>
      </c>
      <c r="G42" s="184" t="s">
        <v>2704</v>
      </c>
      <c r="H42" s="184" t="s">
        <v>2708</v>
      </c>
      <c r="I42" s="184" t="s">
        <v>2713</v>
      </c>
      <c r="J42" s="184" t="s">
        <v>2717</v>
      </c>
      <c r="K42" s="184" t="s">
        <v>2722</v>
      </c>
      <c r="L42" s="184" t="s">
        <v>2727</v>
      </c>
      <c r="M42" s="184" t="s">
        <v>2732</v>
      </c>
      <c r="N42" s="184" t="s">
        <v>2737</v>
      </c>
      <c r="O42" s="184" t="s">
        <v>2741</v>
      </c>
      <c r="P42" s="184" t="s">
        <v>2745</v>
      </c>
      <c r="Q42" s="184" t="s">
        <v>2749</v>
      </c>
      <c r="R42" s="184" t="s">
        <v>2753</v>
      </c>
      <c r="S42" s="184" t="s">
        <v>2757</v>
      </c>
      <c r="T42" s="184" t="s">
        <v>2762</v>
      </c>
      <c r="U42" s="184" t="s">
        <v>2766</v>
      </c>
      <c r="V42" s="184" t="s">
        <v>2305</v>
      </c>
      <c r="W42" s="184" t="s">
        <v>2316</v>
      </c>
      <c r="X42" s="184" t="s">
        <v>2327</v>
      </c>
      <c r="Y42" s="184" t="s">
        <v>2337</v>
      </c>
      <c r="Z42" s="184" t="s">
        <v>2345</v>
      </c>
      <c r="AA42" s="184" t="s">
        <v>2351</v>
      </c>
      <c r="AB42" s="184" t="s">
        <v>2356</v>
      </c>
      <c r="AC42" s="184" t="s">
        <v>2363</v>
      </c>
      <c r="AD42" s="184" t="s">
        <v>2369</v>
      </c>
      <c r="AE42" s="184" t="s">
        <v>2374</v>
      </c>
      <c r="AF42" s="184" t="s">
        <v>2379</v>
      </c>
      <c r="AG42" s="184" t="s">
        <v>2387</v>
      </c>
      <c r="AH42" s="184" t="s">
        <v>2392</v>
      </c>
      <c r="AI42" s="184" t="s">
        <v>2399</v>
      </c>
      <c r="AJ42" s="184" t="s">
        <v>2405</v>
      </c>
      <c r="AK42" s="184" t="s">
        <v>2410</v>
      </c>
      <c r="AL42" s="184" t="s">
        <v>2414</v>
      </c>
      <c r="AM42" s="184" t="s">
        <v>2418</v>
      </c>
      <c r="AN42" s="184" t="s">
        <v>2423</v>
      </c>
      <c r="AO42" s="184" t="s">
        <v>2428</v>
      </c>
      <c r="AP42" s="184" t="s">
        <v>2433</v>
      </c>
      <c r="AQ42" s="184" t="s">
        <v>2437</v>
      </c>
      <c r="AR42" s="184" t="s">
        <v>2442</v>
      </c>
      <c r="AS42" s="184" t="s">
        <v>2446</v>
      </c>
      <c r="AT42" s="184" t="s">
        <v>2583</v>
      </c>
      <c r="AU42" s="184" t="s">
        <v>2587</v>
      </c>
      <c r="AV42" s="184" t="s">
        <v>2591</v>
      </c>
      <c r="AW42" s="184" t="s">
        <v>2595</v>
      </c>
      <c r="AX42" s="184" t="s">
        <v>2599</v>
      </c>
      <c r="AY42" s="184" t="s">
        <v>2604</v>
      </c>
      <c r="AZ42" s="184" t="s">
        <v>2609</v>
      </c>
      <c r="BA42" s="184" t="s">
        <v>2613</v>
      </c>
      <c r="BB42" s="184" t="s">
        <v>2618</v>
      </c>
      <c r="BC42" s="184" t="s">
        <v>2622</v>
      </c>
      <c r="BD42" s="184" t="s">
        <v>2626</v>
      </c>
      <c r="BE42" s="184" t="s">
        <v>2631</v>
      </c>
      <c r="BF42" s="184" t="s">
        <v>2635</v>
      </c>
      <c r="BG42" s="184" t="s">
        <v>2640</v>
      </c>
      <c r="BH42" s="184" t="s">
        <v>2644</v>
      </c>
      <c r="BI42" s="184" t="s">
        <v>2648</v>
      </c>
      <c r="BJ42" s="184" t="s">
        <v>2653</v>
      </c>
      <c r="BK42" s="184" t="s">
        <v>2658</v>
      </c>
      <c r="BL42" s="184" t="s">
        <v>2662</v>
      </c>
      <c r="BM42" s="184" t="s">
        <v>2666</v>
      </c>
      <c r="BN42" s="184" t="s">
        <v>2671</v>
      </c>
      <c r="BO42" s="184" t="s">
        <v>2675</v>
      </c>
      <c r="BP42" s="184" t="s">
        <v>2679</v>
      </c>
      <c r="BQ42" s="184" t="s">
        <v>2684</v>
      </c>
      <c r="BR42" s="184" t="s">
        <v>2548</v>
      </c>
      <c r="BS42" s="184" t="s">
        <v>2552</v>
      </c>
      <c r="BT42" s="184" t="s">
        <v>2556</v>
      </c>
      <c r="BU42" s="184" t="s">
        <v>2560</v>
      </c>
      <c r="BV42" s="184" t="s">
        <v>2565</v>
      </c>
      <c r="BW42" s="184" t="s">
        <v>2570</v>
      </c>
      <c r="BX42" s="184" t="s">
        <v>2574</v>
      </c>
      <c r="BY42" s="184" t="s">
        <v>2578</v>
      </c>
      <c r="BZ42" s="184" t="s">
        <v>2770</v>
      </c>
      <c r="CA42" s="184" t="s">
        <v>2776</v>
      </c>
      <c r="CB42" s="184" t="s">
        <v>2780</v>
      </c>
      <c r="CC42" s="184" t="s">
        <v>2784</v>
      </c>
      <c r="CD42" s="184" t="s">
        <v>2789</v>
      </c>
      <c r="CE42" s="184" t="s">
        <v>2793</v>
      </c>
      <c r="CF42" s="184" t="s">
        <v>2797</v>
      </c>
      <c r="CG42" s="184" t="s">
        <v>2492</v>
      </c>
      <c r="CH42" s="184" t="s">
        <v>2498</v>
      </c>
      <c r="CI42" s="184" t="s">
        <v>2502</v>
      </c>
      <c r="CJ42" s="184" t="s">
        <v>2506</v>
      </c>
      <c r="CK42" s="184" t="s">
        <v>2510</v>
      </c>
      <c r="CL42" s="184" t="s">
        <v>2514</v>
      </c>
      <c r="CM42" s="184" t="s">
        <v>2518</v>
      </c>
      <c r="CN42" s="184" t="s">
        <v>2522</v>
      </c>
      <c r="CO42" s="184" t="s">
        <v>2527</v>
      </c>
      <c r="CP42" s="184" t="s">
        <v>2531</v>
      </c>
      <c r="CQ42" s="184" t="s">
        <v>2535</v>
      </c>
      <c r="CR42" s="184" t="s">
        <v>2539</v>
      </c>
      <c r="CS42" s="184" t="s">
        <v>2543</v>
      </c>
      <c r="CT42" s="184" t="s">
        <v>2454</v>
      </c>
      <c r="CU42" s="184" t="s">
        <v>2460</v>
      </c>
      <c r="CV42" s="184" t="s">
        <v>2465</v>
      </c>
      <c r="CW42" s="184" t="s">
        <v>2469</v>
      </c>
      <c r="CX42" s="184" t="s">
        <v>2473</v>
      </c>
      <c r="CY42" s="184" t="s">
        <v>2477</v>
      </c>
      <c r="CZ42" s="184" t="s">
        <v>2482</v>
      </c>
      <c r="DA42" s="184" t="s">
        <v>2486</v>
      </c>
      <c r="DB42" s="184" t="s">
        <v>2837</v>
      </c>
      <c r="DC42" s="184" t="s">
        <v>2842</v>
      </c>
      <c r="DD42" s="184" t="s">
        <v>2847</v>
      </c>
      <c r="DE42" s="184" t="s">
        <v>2851</v>
      </c>
      <c r="DF42" s="184" t="s">
        <v>2855</v>
      </c>
      <c r="DG42" s="184" t="s">
        <v>2860</v>
      </c>
      <c r="DH42" s="184" t="s">
        <v>2865</v>
      </c>
      <c r="DI42" s="184" t="s">
        <v>2870</v>
      </c>
      <c r="DJ42" s="184" t="s">
        <v>2874</v>
      </c>
      <c r="DK42" s="184" t="s">
        <v>2919</v>
      </c>
      <c r="DL42" s="184" t="s">
        <v>2926</v>
      </c>
      <c r="DM42" s="184" t="s">
        <v>2930</v>
      </c>
      <c r="DN42" s="184" t="s">
        <v>2935</v>
      </c>
      <c r="DO42" s="184" t="s">
        <v>2939</v>
      </c>
      <c r="DP42" s="184" t="s">
        <v>2943</v>
      </c>
      <c r="DQ42" s="184" t="s">
        <v>2947</v>
      </c>
      <c r="DR42" s="184" t="s">
        <v>2951</v>
      </c>
      <c r="DS42" s="184" t="s">
        <v>2955</v>
      </c>
      <c r="DT42" s="184" t="s">
        <v>2960</v>
      </c>
      <c r="DU42" s="184" t="s">
        <v>2964</v>
      </c>
      <c r="DV42" s="184" t="s">
        <v>2968</v>
      </c>
      <c r="DW42" s="184" t="s">
        <v>2973</v>
      </c>
      <c r="DX42" s="184" t="s">
        <v>2978</v>
      </c>
      <c r="DY42" s="184" t="s">
        <v>2983</v>
      </c>
      <c r="DZ42" s="184" t="s">
        <v>2987</v>
      </c>
      <c r="EA42" s="184" t="s">
        <v>2991</v>
      </c>
      <c r="EB42" s="184" t="s">
        <v>2996</v>
      </c>
      <c r="EC42" s="184" t="s">
        <v>3000</v>
      </c>
      <c r="ED42" s="184" t="s">
        <v>3004</v>
      </c>
      <c r="EE42" s="184" t="s">
        <v>2879</v>
      </c>
      <c r="EF42" s="184" t="s">
        <v>2883</v>
      </c>
      <c r="EG42" s="184" t="s">
        <v>2888</v>
      </c>
      <c r="EH42" s="184" t="s">
        <v>2892</v>
      </c>
      <c r="EI42" s="184" t="s">
        <v>2897</v>
      </c>
      <c r="EJ42" s="184" t="s">
        <v>2901</v>
      </c>
      <c r="EK42" s="184" t="s">
        <v>2906</v>
      </c>
      <c r="EL42" s="184" t="s">
        <v>2911</v>
      </c>
      <c r="EM42" s="184" t="s">
        <v>2915</v>
      </c>
      <c r="EN42" s="184" t="s">
        <v>2801</v>
      </c>
      <c r="EO42" s="184" t="s">
        <v>2805</v>
      </c>
      <c r="EP42" s="184" t="s">
        <v>2809</v>
      </c>
      <c r="EQ42" s="184" t="s">
        <v>2813</v>
      </c>
      <c r="ER42" s="184" t="s">
        <v>2817</v>
      </c>
      <c r="ES42" s="184" t="s">
        <v>2821</v>
      </c>
      <c r="ET42" s="184" t="s">
        <v>2825</v>
      </c>
      <c r="EU42" s="184" t="s">
        <v>2829</v>
      </c>
      <c r="EV42" s="184" t="s">
        <v>2833</v>
      </c>
      <c r="EW42" s="184" t="s">
        <v>3131</v>
      </c>
      <c r="EX42" s="184" t="s">
        <v>3135</v>
      </c>
      <c r="EY42" s="184" t="s">
        <v>3139</v>
      </c>
      <c r="EZ42" s="184" t="s">
        <v>3144</v>
      </c>
      <c r="FA42" s="184" t="s">
        <v>3148</v>
      </c>
      <c r="FB42" s="184" t="s">
        <v>3152</v>
      </c>
      <c r="FC42" s="184" t="s">
        <v>3157</v>
      </c>
      <c r="FD42" s="184" t="s">
        <v>3161</v>
      </c>
      <c r="FE42" s="184" t="s">
        <v>3165</v>
      </c>
      <c r="FF42" s="184" t="s">
        <v>3169</v>
      </c>
      <c r="FG42" s="184" t="s">
        <v>3173</v>
      </c>
      <c r="FH42" s="184" t="s">
        <v>3177</v>
      </c>
      <c r="FI42" s="184" t="s">
        <v>3008</v>
      </c>
      <c r="FJ42" s="184" t="s">
        <v>3013</v>
      </c>
      <c r="FK42" s="184" t="s">
        <v>3017</v>
      </c>
      <c r="FL42" s="184" t="s">
        <v>3022</v>
      </c>
      <c r="FM42" s="184" t="s">
        <v>3026</v>
      </c>
      <c r="FN42" s="184" t="s">
        <v>3031</v>
      </c>
      <c r="FO42" s="184" t="s">
        <v>3035</v>
      </c>
      <c r="FP42" s="184" t="s">
        <v>3039</v>
      </c>
      <c r="FQ42" s="184" t="s">
        <v>3042</v>
      </c>
      <c r="FR42" s="184" t="s">
        <v>3047</v>
      </c>
      <c r="FS42" s="184" t="s">
        <v>3051</v>
      </c>
      <c r="FT42" s="184" t="s">
        <v>3055</v>
      </c>
      <c r="FU42" s="184" t="s">
        <v>3059</v>
      </c>
      <c r="FV42" s="184" t="s">
        <v>3064</v>
      </c>
      <c r="FW42" s="184" t="s">
        <v>3068</v>
      </c>
      <c r="FX42" s="184" t="s">
        <v>3072</v>
      </c>
      <c r="FY42" s="184" t="s">
        <v>3076</v>
      </c>
      <c r="FZ42" s="184" t="s">
        <v>3080</v>
      </c>
      <c r="GA42" s="184" t="s">
        <v>3084</v>
      </c>
      <c r="GB42" s="184" t="s">
        <v>3088</v>
      </c>
      <c r="GC42" s="184" t="s">
        <v>3092</v>
      </c>
      <c r="GD42" s="184" t="s">
        <v>3096</v>
      </c>
      <c r="GE42" s="184" t="s">
        <v>3180</v>
      </c>
      <c r="GF42" s="184" t="s">
        <v>3184</v>
      </c>
      <c r="GG42" s="184" t="s">
        <v>3188</v>
      </c>
      <c r="GH42" s="184" t="s">
        <v>3192</v>
      </c>
      <c r="GI42" s="184" t="s">
        <v>3196</v>
      </c>
      <c r="GJ42" s="184" t="s">
        <v>3200</v>
      </c>
      <c r="GK42" s="184" t="s">
        <v>3204</v>
      </c>
      <c r="GL42" s="184" t="s">
        <v>3209</v>
      </c>
      <c r="GM42" s="184" t="s">
        <v>3214</v>
      </c>
      <c r="GN42" s="184" t="s">
        <v>3218</v>
      </c>
      <c r="GO42" s="184" t="s">
        <v>3222</v>
      </c>
      <c r="GP42" s="184" t="s">
        <v>3226</v>
      </c>
      <c r="GQ42" s="184" t="s">
        <v>3100</v>
      </c>
      <c r="GR42" s="184" t="s">
        <v>3103</v>
      </c>
      <c r="GS42" s="184" t="s">
        <v>3107</v>
      </c>
      <c r="GT42" s="184" t="s">
        <v>3111</v>
      </c>
      <c r="GU42" s="184" t="s">
        <v>3115</v>
      </c>
      <c r="GV42" s="184" t="s">
        <v>3119</v>
      </c>
      <c r="GW42" s="184" t="s">
        <v>3123</v>
      </c>
      <c r="GX42" s="184" t="s">
        <v>3127</v>
      </c>
      <c r="GY42" s="184" t="s">
        <v>3518</v>
      </c>
      <c r="GZ42" s="184" t="s">
        <v>3522</v>
      </c>
      <c r="HA42" s="184" t="s">
        <v>3526</v>
      </c>
      <c r="HB42" s="184" t="s">
        <v>3530</v>
      </c>
      <c r="HC42" s="184" t="s">
        <v>3230</v>
      </c>
      <c r="HD42" s="184" t="s">
        <v>3235</v>
      </c>
      <c r="HE42" s="184" t="s">
        <v>3239</v>
      </c>
      <c r="HF42" s="184" t="s">
        <v>3243</v>
      </c>
      <c r="HG42" s="184" t="s">
        <v>3247</v>
      </c>
      <c r="HH42" s="184" t="s">
        <v>3251</v>
      </c>
      <c r="HI42" s="184" t="s">
        <v>3255</v>
      </c>
      <c r="HJ42" s="184" t="s">
        <v>3259</v>
      </c>
      <c r="HK42" s="184" t="s">
        <v>3263</v>
      </c>
      <c r="HL42" s="184" t="s">
        <v>3267</v>
      </c>
      <c r="HM42" s="184" t="s">
        <v>3271</v>
      </c>
      <c r="HN42" s="184" t="s">
        <v>3275</v>
      </c>
      <c r="HO42" s="184" t="s">
        <v>3279</v>
      </c>
      <c r="HP42" s="184" t="s">
        <v>3283</v>
      </c>
      <c r="HQ42" s="184" t="s">
        <v>3287</v>
      </c>
      <c r="HR42" s="184" t="s">
        <v>3291</v>
      </c>
      <c r="HS42" s="184" t="s">
        <v>3295</v>
      </c>
      <c r="HT42" s="184" t="s">
        <v>3301</v>
      </c>
      <c r="HU42" s="184" t="s">
        <v>3305</v>
      </c>
      <c r="HV42" s="184" t="s">
        <v>3310</v>
      </c>
      <c r="HW42" s="184" t="s">
        <v>3314</v>
      </c>
      <c r="HX42" s="184" t="s">
        <v>3318</v>
      </c>
      <c r="HY42" s="184" t="s">
        <v>3322</v>
      </c>
      <c r="HZ42" s="184" t="s">
        <v>3326</v>
      </c>
      <c r="IA42" s="184" t="s">
        <v>3330</v>
      </c>
      <c r="IB42" s="184" t="s">
        <v>3335</v>
      </c>
      <c r="IC42" s="184" t="s">
        <v>3339</v>
      </c>
      <c r="ID42" s="184" t="s">
        <v>3343</v>
      </c>
      <c r="IE42" s="184" t="s">
        <v>3348</v>
      </c>
      <c r="IF42" s="184" t="s">
        <v>3352</v>
      </c>
      <c r="IG42" s="184" t="s">
        <v>3357</v>
      </c>
      <c r="IH42" s="184" t="s">
        <v>3392</v>
      </c>
      <c r="II42" s="184" t="s">
        <v>3397</v>
      </c>
      <c r="IJ42" s="184" t="s">
        <v>3402</v>
      </c>
      <c r="IK42" s="184" t="s">
        <v>3406</v>
      </c>
      <c r="IL42" s="184" t="s">
        <v>3411</v>
      </c>
      <c r="IM42" s="184" t="s">
        <v>3416</v>
      </c>
      <c r="IN42" s="184" t="s">
        <v>3421</v>
      </c>
      <c r="IO42" s="184" t="s">
        <v>3425</v>
      </c>
      <c r="IP42" s="184" t="s">
        <v>3429</v>
      </c>
      <c r="IQ42" s="184" t="s">
        <v>3433</v>
      </c>
      <c r="IR42" s="184" t="s">
        <v>3437</v>
      </c>
      <c r="IS42" s="184" t="s">
        <v>3466</v>
      </c>
      <c r="IT42" s="184" t="s">
        <v>3470</v>
      </c>
      <c r="IU42" s="184" t="s">
        <v>3475</v>
      </c>
      <c r="IV42" s="184" t="s">
        <v>3480</v>
      </c>
      <c r="IW42" s="184" t="s">
        <v>3484</v>
      </c>
      <c r="IX42" s="184" t="s">
        <v>3488</v>
      </c>
      <c r="IY42" s="184" t="s">
        <v>3493</v>
      </c>
      <c r="IZ42" s="184" t="s">
        <v>3497</v>
      </c>
      <c r="JA42" s="184" t="s">
        <v>3501</v>
      </c>
      <c r="JB42" s="184" t="s">
        <v>3506</v>
      </c>
      <c r="JC42" s="184" t="s">
        <v>3510</v>
      </c>
      <c r="JD42" s="184" t="s">
        <v>3514</v>
      </c>
      <c r="JE42" s="184" t="s">
        <v>3441</v>
      </c>
      <c r="JF42" s="184" t="s">
        <v>3445</v>
      </c>
      <c r="JG42" s="184" t="s">
        <v>3450</v>
      </c>
      <c r="JH42" s="184" t="s">
        <v>3454</v>
      </c>
      <c r="JI42" s="184" t="s">
        <v>3458</v>
      </c>
      <c r="JJ42" s="184" t="s">
        <v>3462</v>
      </c>
      <c r="JK42" s="184" t="s">
        <v>3362</v>
      </c>
      <c r="JL42" s="184" t="s">
        <v>3366</v>
      </c>
      <c r="JM42" s="184" t="s">
        <v>3370</v>
      </c>
      <c r="JN42" s="184" t="s">
        <v>3375</v>
      </c>
      <c r="JO42" s="184" t="s">
        <v>3379</v>
      </c>
      <c r="JP42" s="184" t="s">
        <v>3384</v>
      </c>
      <c r="JQ42" s="184" t="s">
        <v>3388</v>
      </c>
      <c r="JR42" s="184" t="s">
        <v>3581</v>
      </c>
      <c r="JS42" s="184" t="s">
        <v>3586</v>
      </c>
      <c r="JT42" s="184" t="s">
        <v>3591</v>
      </c>
      <c r="JU42" s="184" t="s">
        <v>3595</v>
      </c>
      <c r="JV42" s="184" t="s">
        <v>3599</v>
      </c>
      <c r="JW42" s="184" t="s">
        <v>3603</v>
      </c>
      <c r="JX42" s="184" t="s">
        <v>3607</v>
      </c>
      <c r="JY42" s="184" t="s">
        <v>3611</v>
      </c>
      <c r="JZ42" s="184" t="s">
        <v>3615</v>
      </c>
      <c r="KA42" s="184" t="s">
        <v>3619</v>
      </c>
      <c r="KB42" s="184" t="s">
        <v>3624</v>
      </c>
      <c r="KC42" s="184" t="s">
        <v>3628</v>
      </c>
      <c r="KD42" s="184" t="s">
        <v>3632</v>
      </c>
      <c r="KE42" s="184" t="s">
        <v>3636</v>
      </c>
      <c r="KF42" s="184" t="s">
        <v>3641</v>
      </c>
      <c r="KG42" s="184" t="s">
        <v>6218</v>
      </c>
      <c r="KH42" s="184" t="s">
        <v>3689</v>
      </c>
      <c r="KI42" s="184" t="s">
        <v>3693</v>
      </c>
      <c r="KJ42" s="184" t="s">
        <v>3698</v>
      </c>
      <c r="KK42" s="184" t="s">
        <v>3702</v>
      </c>
      <c r="KL42" s="184" t="s">
        <v>3706</v>
      </c>
      <c r="KM42" s="184" t="s">
        <v>3710</v>
      </c>
      <c r="KN42" s="184" t="s">
        <v>3714</v>
      </c>
      <c r="KO42" s="184" t="s">
        <v>3718</v>
      </c>
      <c r="KP42" s="184" t="s">
        <v>3722</v>
      </c>
      <c r="KQ42" s="184" t="s">
        <v>3782</v>
      </c>
      <c r="KR42" s="184" t="s">
        <v>3786</v>
      </c>
      <c r="KS42" s="184" t="s">
        <v>3790</v>
      </c>
      <c r="KT42" s="184" t="s">
        <v>3794</v>
      </c>
      <c r="KU42" s="184" t="s">
        <v>3799</v>
      </c>
      <c r="KV42" s="184" t="s">
        <v>3803</v>
      </c>
      <c r="KW42" s="184" t="s">
        <v>3807</v>
      </c>
      <c r="KX42" s="184" t="s">
        <v>3812</v>
      </c>
      <c r="KY42" s="184" t="s">
        <v>3748</v>
      </c>
      <c r="KZ42" s="184" t="s">
        <v>3753</v>
      </c>
      <c r="LA42" s="184" t="s">
        <v>3757</v>
      </c>
      <c r="LB42" s="184" t="s">
        <v>3761</v>
      </c>
      <c r="LC42" s="184" t="s">
        <v>3766</v>
      </c>
      <c r="LD42" s="184" t="s">
        <v>3770</v>
      </c>
      <c r="LE42" s="184" t="s">
        <v>3774</v>
      </c>
      <c r="LF42" s="184" t="s">
        <v>3778</v>
      </c>
      <c r="LG42" s="184" t="s">
        <v>3534</v>
      </c>
      <c r="LH42" s="184" t="s">
        <v>3538</v>
      </c>
      <c r="LI42" s="184" t="s">
        <v>3543</v>
      </c>
      <c r="LJ42" s="184" t="s">
        <v>3548</v>
      </c>
      <c r="LK42" s="184" t="s">
        <v>3553</v>
      </c>
      <c r="LL42" s="184" t="s">
        <v>3557</v>
      </c>
      <c r="LM42" s="184" t="s">
        <v>3561</v>
      </c>
      <c r="LN42" s="184" t="s">
        <v>3565</v>
      </c>
      <c r="LO42" s="184" t="s">
        <v>3569</v>
      </c>
      <c r="LP42" s="184" t="s">
        <v>3573</v>
      </c>
      <c r="LQ42" s="184" t="s">
        <v>3577</v>
      </c>
      <c r="LR42" s="184" t="s">
        <v>3735</v>
      </c>
      <c r="LS42" s="184" t="s">
        <v>3740</v>
      </c>
      <c r="LT42" s="184" t="s">
        <v>3744</v>
      </c>
      <c r="LU42" s="184" t="s">
        <v>3726</v>
      </c>
      <c r="LV42" s="184" t="s">
        <v>3730</v>
      </c>
      <c r="LW42" s="184" t="s">
        <v>3645</v>
      </c>
      <c r="LX42" s="184" t="s">
        <v>3650</v>
      </c>
      <c r="LY42" s="184" t="s">
        <v>3655</v>
      </c>
      <c r="LZ42" s="184" t="s">
        <v>3659</v>
      </c>
      <c r="MA42" s="184" t="s">
        <v>3663</v>
      </c>
      <c r="MB42" s="184" t="s">
        <v>3667</v>
      </c>
      <c r="MC42" s="184" t="s">
        <v>3671</v>
      </c>
      <c r="MD42" s="184" t="s">
        <v>3675</v>
      </c>
      <c r="ME42" s="184" t="s">
        <v>3680</v>
      </c>
      <c r="MF42" s="184" t="s">
        <v>3685</v>
      </c>
      <c r="MG42" s="184" t="s">
        <v>3930</v>
      </c>
      <c r="MH42" s="184" t="s">
        <v>3935</v>
      </c>
      <c r="MI42" s="184" t="s">
        <v>3939</v>
      </c>
      <c r="MJ42" s="184" t="s">
        <v>3943</v>
      </c>
      <c r="MK42" s="184" t="s">
        <v>3947</v>
      </c>
      <c r="ML42" s="184" t="s">
        <v>3951</v>
      </c>
      <c r="MM42" s="184" t="s">
        <v>3956</v>
      </c>
      <c r="MN42" s="184" t="s">
        <v>3960</v>
      </c>
      <c r="MO42" s="184" t="s">
        <v>3964</v>
      </c>
      <c r="MP42" s="184" t="s">
        <v>3968</v>
      </c>
      <c r="MQ42" s="184" t="s">
        <v>3972</v>
      </c>
      <c r="MR42" s="184" t="s">
        <v>3976</v>
      </c>
      <c r="MS42" s="184" t="s">
        <v>4009</v>
      </c>
      <c r="MT42" s="184" t="s">
        <v>4013</v>
      </c>
      <c r="MU42" s="184" t="s">
        <v>4017</v>
      </c>
      <c r="MV42" s="184" t="s">
        <v>4021</v>
      </c>
      <c r="MW42" s="184" t="s">
        <v>4025</v>
      </c>
      <c r="MX42" s="184" t="s">
        <v>4029</v>
      </c>
      <c r="MY42" s="184" t="s">
        <v>4033</v>
      </c>
      <c r="MZ42" s="184" t="s">
        <v>4038</v>
      </c>
      <c r="NA42" s="184" t="s">
        <v>4043</v>
      </c>
      <c r="NB42" s="184" t="s">
        <v>4047</v>
      </c>
      <c r="NC42" s="184" t="s">
        <v>4051</v>
      </c>
      <c r="ND42" s="184" t="s">
        <v>3840</v>
      </c>
      <c r="NE42" s="184" t="s">
        <v>3844</v>
      </c>
      <c r="NF42" s="184" t="s">
        <v>3848</v>
      </c>
      <c r="NG42" s="184" t="s">
        <v>3852</v>
      </c>
      <c r="NH42" s="184" t="s">
        <v>3857</v>
      </c>
      <c r="NI42" s="184" t="s">
        <v>3862</v>
      </c>
      <c r="NJ42" s="184" t="s">
        <v>3867</v>
      </c>
      <c r="NK42" s="184" t="s">
        <v>3872</v>
      </c>
      <c r="NL42" s="184" t="s">
        <v>3877</v>
      </c>
      <c r="NM42" s="184" t="s">
        <v>3882</v>
      </c>
      <c r="NN42" s="184" t="s">
        <v>3886</v>
      </c>
      <c r="NO42" s="184" t="s">
        <v>3890</v>
      </c>
      <c r="NP42" s="184" t="s">
        <v>3980</v>
      </c>
      <c r="NQ42" s="184" t="s">
        <v>3984</v>
      </c>
      <c r="NR42" s="184" t="s">
        <v>3988</v>
      </c>
      <c r="NS42" s="184" t="s">
        <v>3992</v>
      </c>
      <c r="NT42" s="184" t="s">
        <v>3996</v>
      </c>
      <c r="NU42" s="184" t="s">
        <v>4000</v>
      </c>
      <c r="NV42" s="184" t="s">
        <v>4005</v>
      </c>
      <c r="NW42" s="184" t="s">
        <v>4055</v>
      </c>
      <c r="NX42" s="184" t="s">
        <v>4060</v>
      </c>
      <c r="NY42" s="184" t="s">
        <v>4064</v>
      </c>
      <c r="NZ42" s="184" t="s">
        <v>4068</v>
      </c>
      <c r="OA42" s="184" t="s">
        <v>4072</v>
      </c>
      <c r="OB42" s="184" t="s">
        <v>4076</v>
      </c>
      <c r="OC42" s="184" t="s">
        <v>4080</v>
      </c>
      <c r="OD42" s="184" t="s">
        <v>3893</v>
      </c>
      <c r="OE42" s="184" t="s">
        <v>3897</v>
      </c>
      <c r="OF42" s="184" t="s">
        <v>3902</v>
      </c>
      <c r="OG42" s="184" t="s">
        <v>3906</v>
      </c>
      <c r="OH42" s="184" t="s">
        <v>3910</v>
      </c>
      <c r="OI42" s="184" t="s">
        <v>3914</v>
      </c>
      <c r="OJ42" s="184" t="s">
        <v>3918</v>
      </c>
      <c r="OK42" s="184" t="s">
        <v>3922</v>
      </c>
      <c r="OL42" s="184" t="s">
        <v>3926</v>
      </c>
      <c r="OM42" s="184" t="s">
        <v>3816</v>
      </c>
      <c r="ON42" s="184" t="s">
        <v>3820</v>
      </c>
      <c r="OO42" s="184" t="s">
        <v>3824</v>
      </c>
      <c r="OP42" s="184" t="s">
        <v>3828</v>
      </c>
      <c r="OQ42" s="184" t="s">
        <v>3833</v>
      </c>
      <c r="OR42" s="184" t="s">
        <v>3837</v>
      </c>
      <c r="OS42" s="184" t="s">
        <v>4084</v>
      </c>
      <c r="OT42" s="184" t="s">
        <v>4089</v>
      </c>
      <c r="OU42" s="184" t="s">
        <v>4093</v>
      </c>
      <c r="OV42" s="184" t="s">
        <v>4097</v>
      </c>
      <c r="OW42" s="184" t="s">
        <v>4102</v>
      </c>
      <c r="OX42" s="184" t="s">
        <v>4106</v>
      </c>
      <c r="OY42" s="184" t="s">
        <v>4111</v>
      </c>
      <c r="OZ42" s="184" t="s">
        <v>4115</v>
      </c>
      <c r="PA42" s="184" t="s">
        <v>4119</v>
      </c>
      <c r="PB42" s="184" t="s">
        <v>4366</v>
      </c>
      <c r="PC42" s="184" t="s">
        <v>4370</v>
      </c>
      <c r="PD42" s="184" t="s">
        <v>4374</v>
      </c>
      <c r="PE42" s="184" t="s">
        <v>4377</v>
      </c>
      <c r="PF42" s="184" t="s">
        <v>4381</v>
      </c>
      <c r="PG42" s="184" t="s">
        <v>4385</v>
      </c>
      <c r="PH42" s="184" t="s">
        <v>4389</v>
      </c>
      <c r="PI42" s="184" t="s">
        <v>4393</v>
      </c>
      <c r="PJ42" s="184" t="s">
        <v>4397</v>
      </c>
      <c r="PK42" s="184" t="s">
        <v>4401</v>
      </c>
      <c r="PL42" s="184" t="s">
        <v>4405</v>
      </c>
      <c r="PM42" s="184" t="s">
        <v>4409</v>
      </c>
      <c r="PN42" s="184" t="s">
        <v>4413</v>
      </c>
      <c r="PO42" s="184" t="s">
        <v>4417</v>
      </c>
      <c r="PP42" s="184" t="s">
        <v>4421</v>
      </c>
      <c r="PQ42" s="184" t="s">
        <v>4425</v>
      </c>
      <c r="PR42" s="184" t="s">
        <v>4429</v>
      </c>
      <c r="PS42" s="184" t="s">
        <v>4433</v>
      </c>
      <c r="PT42" s="184" t="s">
        <v>4123</v>
      </c>
      <c r="PU42" s="184" t="s">
        <v>4127</v>
      </c>
      <c r="PV42" s="184" t="s">
        <v>4131</v>
      </c>
      <c r="PW42" s="184" t="s">
        <v>4135</v>
      </c>
      <c r="PX42" s="184" t="s">
        <v>4139</v>
      </c>
      <c r="PY42" s="184" t="s">
        <v>4144</v>
      </c>
      <c r="PZ42" s="184" t="s">
        <v>4148</v>
      </c>
      <c r="QA42" s="184" t="s">
        <v>4152</v>
      </c>
      <c r="QB42" s="184" t="s">
        <v>4156</v>
      </c>
      <c r="QC42" s="184" t="s">
        <v>4160</v>
      </c>
      <c r="QD42" s="184" t="s">
        <v>4164</v>
      </c>
      <c r="QE42" s="184" t="s">
        <v>4169</v>
      </c>
      <c r="QF42" s="184" t="s">
        <v>4173</v>
      </c>
      <c r="QG42" s="184" t="s">
        <v>4177</v>
      </c>
      <c r="QH42" s="184" t="s">
        <v>4181</v>
      </c>
      <c r="QI42" s="184" t="s">
        <v>4185</v>
      </c>
      <c r="QJ42" s="184" t="s">
        <v>4189</v>
      </c>
      <c r="QK42" s="184" t="s">
        <v>4193</v>
      </c>
      <c r="QL42" s="184" t="s">
        <v>4197</v>
      </c>
      <c r="QM42" s="184" t="s">
        <v>4201</v>
      </c>
      <c r="QN42" s="184" t="s">
        <v>4205</v>
      </c>
      <c r="QO42" s="184" t="s">
        <v>4209</v>
      </c>
      <c r="QP42" s="184" t="s">
        <v>4213</v>
      </c>
      <c r="QQ42" s="184" t="s">
        <v>4217</v>
      </c>
      <c r="QR42" s="184" t="s">
        <v>4221</v>
      </c>
      <c r="QS42" s="184" t="s">
        <v>4225</v>
      </c>
      <c r="QT42" s="184" t="s">
        <v>4229</v>
      </c>
      <c r="QU42" s="184" t="s">
        <v>4233</v>
      </c>
      <c r="QV42" s="184" t="s">
        <v>4237</v>
      </c>
      <c r="QW42" s="184" t="s">
        <v>4242</v>
      </c>
      <c r="QX42" s="184" t="s">
        <v>4246</v>
      </c>
      <c r="QY42" s="184" t="s">
        <v>4251</v>
      </c>
      <c r="QZ42" s="184" t="s">
        <v>4255</v>
      </c>
      <c r="RA42" s="184" t="s">
        <v>4259</v>
      </c>
      <c r="RB42" s="184" t="s">
        <v>4264</v>
      </c>
      <c r="RC42" s="184" t="s">
        <v>4269</v>
      </c>
      <c r="RD42" s="184" t="s">
        <v>4273</v>
      </c>
      <c r="RE42" s="184" t="s">
        <v>4277</v>
      </c>
      <c r="RF42" s="184" t="s">
        <v>4281</v>
      </c>
      <c r="RG42" s="184" t="s">
        <v>4285</v>
      </c>
      <c r="RH42" s="184" t="s">
        <v>4289</v>
      </c>
      <c r="RI42" s="184" t="s">
        <v>4293</v>
      </c>
      <c r="RJ42" s="184" t="s">
        <v>4297</v>
      </c>
      <c r="RK42" s="184" t="s">
        <v>4301</v>
      </c>
      <c r="RL42" s="184" t="s">
        <v>4305</v>
      </c>
      <c r="RM42" s="184" t="s">
        <v>4309</v>
      </c>
      <c r="RN42" s="184" t="s">
        <v>4313</v>
      </c>
      <c r="RO42" s="184" t="s">
        <v>4317</v>
      </c>
      <c r="RP42" s="184" t="s">
        <v>4321</v>
      </c>
      <c r="RQ42" s="184" t="s">
        <v>4326</v>
      </c>
      <c r="RR42" s="184" t="s">
        <v>4331</v>
      </c>
      <c r="RS42" s="184" t="s">
        <v>4335</v>
      </c>
      <c r="RT42" s="184" t="s">
        <v>4339</v>
      </c>
      <c r="RU42" s="184" t="s">
        <v>4343</v>
      </c>
      <c r="RV42" s="184" t="s">
        <v>4348</v>
      </c>
      <c r="RW42" s="184" t="s">
        <v>4352</v>
      </c>
      <c r="RX42" s="184" t="s">
        <v>4356</v>
      </c>
      <c r="RY42" s="184" t="s">
        <v>4359</v>
      </c>
      <c r="RZ42" s="184" t="s">
        <v>4363</v>
      </c>
      <c r="SA42" s="184" t="s">
        <v>4748</v>
      </c>
      <c r="SB42" s="184" t="s">
        <v>4752</v>
      </c>
      <c r="SC42" s="184" t="s">
        <v>4756</v>
      </c>
      <c r="SD42" s="184" t="s">
        <v>4760</v>
      </c>
      <c r="SE42" s="184" t="s">
        <v>4764</v>
      </c>
      <c r="SF42" s="184" t="s">
        <v>4768</v>
      </c>
      <c r="SG42" s="184" t="s">
        <v>4772</v>
      </c>
      <c r="SH42" s="184" t="s">
        <v>4776</v>
      </c>
      <c r="SI42" s="184" t="s">
        <v>4780</v>
      </c>
      <c r="SJ42" s="184" t="s">
        <v>4784</v>
      </c>
      <c r="SK42" s="184" t="s">
        <v>4788</v>
      </c>
      <c r="SL42" s="184" t="s">
        <v>4793</v>
      </c>
      <c r="SM42" s="184" t="s">
        <v>4437</v>
      </c>
      <c r="SN42" s="184" t="s">
        <v>4441</v>
      </c>
      <c r="SO42" s="184" t="s">
        <v>4445</v>
      </c>
      <c r="SP42" s="184" t="s">
        <v>4449</v>
      </c>
      <c r="SQ42" s="184" t="s">
        <v>4453</v>
      </c>
      <c r="SR42" s="184" t="s">
        <v>4457</v>
      </c>
      <c r="SS42" s="184" t="s">
        <v>4461</v>
      </c>
      <c r="ST42" s="184" t="s">
        <v>4465</v>
      </c>
      <c r="SU42" s="184" t="s">
        <v>4579</v>
      </c>
      <c r="SV42" s="184" t="s">
        <v>4583</v>
      </c>
      <c r="SW42" s="184" t="s">
        <v>4587</v>
      </c>
      <c r="SX42" s="184" t="s">
        <v>4591</v>
      </c>
      <c r="SY42" s="184" t="s">
        <v>4595</v>
      </c>
      <c r="SZ42" s="184" t="s">
        <v>4599</v>
      </c>
      <c r="TA42" s="184" t="s">
        <v>4603</v>
      </c>
      <c r="TB42" s="184" t="s">
        <v>4608</v>
      </c>
      <c r="TC42" s="184" t="s">
        <v>4612</v>
      </c>
      <c r="TD42" s="184" t="s">
        <v>4616</v>
      </c>
      <c r="TE42" s="184" t="s">
        <v>4620</v>
      </c>
      <c r="TF42" s="184" t="s">
        <v>4624</v>
      </c>
      <c r="TG42" s="184" t="s">
        <v>4628</v>
      </c>
      <c r="TH42" s="184" t="s">
        <v>4632</v>
      </c>
      <c r="TI42" s="184" t="s">
        <v>4673</v>
      </c>
      <c r="TJ42" s="184" t="s">
        <v>4677</v>
      </c>
      <c r="TK42" s="184" t="s">
        <v>4681</v>
      </c>
      <c r="TL42" s="184" t="s">
        <v>4685</v>
      </c>
      <c r="TM42" s="184" t="s">
        <v>4689</v>
      </c>
      <c r="TN42" s="184" t="s">
        <v>4694</v>
      </c>
      <c r="TO42" s="184" t="s">
        <v>4698</v>
      </c>
      <c r="TP42" s="184" t="s">
        <v>4703</v>
      </c>
      <c r="TQ42" s="184" t="s">
        <v>4707</v>
      </c>
      <c r="TR42" s="184" t="s">
        <v>4711</v>
      </c>
      <c r="TS42" s="184" t="s">
        <v>4715</v>
      </c>
      <c r="TT42" s="184" t="s">
        <v>4719</v>
      </c>
      <c r="TU42" s="184" t="s">
        <v>4723</v>
      </c>
      <c r="TV42" s="184" t="s">
        <v>4727</v>
      </c>
      <c r="TW42" s="184" t="s">
        <v>4731</v>
      </c>
      <c r="TX42" s="184" t="s">
        <v>4735</v>
      </c>
      <c r="TY42" s="184" t="s">
        <v>4739</v>
      </c>
      <c r="TZ42" s="184" t="s">
        <v>4744</v>
      </c>
      <c r="UA42" s="184" t="s">
        <v>4636</v>
      </c>
      <c r="UB42" s="184" t="s">
        <v>4640</v>
      </c>
      <c r="UC42" s="184" t="s">
        <v>4645</v>
      </c>
      <c r="UD42" s="184" t="s">
        <v>4649</v>
      </c>
      <c r="UE42" s="184" t="s">
        <v>4653</v>
      </c>
      <c r="UF42" s="184" t="s">
        <v>4657</v>
      </c>
      <c r="UG42" s="184" t="s">
        <v>4661</v>
      </c>
      <c r="UH42" s="184" t="s">
        <v>4665</v>
      </c>
      <c r="UI42" s="184" t="s">
        <v>4669</v>
      </c>
      <c r="UJ42" s="184" t="s">
        <v>4469</v>
      </c>
      <c r="UK42" s="184" t="s">
        <v>4473</v>
      </c>
      <c r="UL42" s="184" t="s">
        <v>4477</v>
      </c>
      <c r="UM42" s="184" t="s">
        <v>4481</v>
      </c>
      <c r="UN42" s="184" t="s">
        <v>4485</v>
      </c>
      <c r="UO42" s="184" t="s">
        <v>4489</v>
      </c>
      <c r="UP42" s="184" t="s">
        <v>4493</v>
      </c>
      <c r="UQ42" s="184" t="s">
        <v>4497</v>
      </c>
      <c r="UR42" s="184" t="s">
        <v>4501</v>
      </c>
      <c r="US42" s="184" t="s">
        <v>4505</v>
      </c>
      <c r="UT42" s="184" t="s">
        <v>4509</v>
      </c>
      <c r="UU42" s="184" t="s">
        <v>4513</v>
      </c>
      <c r="UV42" s="184" t="s">
        <v>4517</v>
      </c>
      <c r="UW42" s="184" t="s">
        <v>4521</v>
      </c>
      <c r="UX42" s="184" t="s">
        <v>4525</v>
      </c>
      <c r="UY42" s="184" t="s">
        <v>4529</v>
      </c>
      <c r="UZ42" s="184" t="s">
        <v>4533</v>
      </c>
      <c r="VA42" s="184" t="s">
        <v>4538</v>
      </c>
      <c r="VB42" s="184" t="s">
        <v>4543</v>
      </c>
      <c r="VC42" s="184" t="s">
        <v>4547</v>
      </c>
      <c r="VD42" s="184" t="s">
        <v>4552</v>
      </c>
      <c r="VE42" s="184" t="s">
        <v>4556</v>
      </c>
      <c r="VF42" s="184" t="s">
        <v>4560</v>
      </c>
      <c r="VG42" s="184" t="s">
        <v>4564</v>
      </c>
      <c r="VH42" s="184" t="s">
        <v>4568</v>
      </c>
      <c r="VI42" s="184" t="s">
        <v>4573</v>
      </c>
      <c r="VJ42" s="184" t="s">
        <v>4576</v>
      </c>
      <c r="VK42" s="184" t="s">
        <v>5091</v>
      </c>
      <c r="VL42" s="184" t="s">
        <v>5094</v>
      </c>
      <c r="VM42" s="184" t="s">
        <v>5098</v>
      </c>
      <c r="VN42" s="184" t="s">
        <v>5102</v>
      </c>
      <c r="VO42" s="184" t="s">
        <v>5106</v>
      </c>
      <c r="VP42" s="184" t="s">
        <v>5110</v>
      </c>
      <c r="VQ42" s="184" t="s">
        <v>5114</v>
      </c>
      <c r="VR42" s="184" t="s">
        <v>5118</v>
      </c>
      <c r="VS42" s="184" t="s">
        <v>5122</v>
      </c>
      <c r="VT42" s="184" t="s">
        <v>5126</v>
      </c>
      <c r="VU42" s="184" t="s">
        <v>5130</v>
      </c>
      <c r="VV42" s="184" t="s">
        <v>5135</v>
      </c>
      <c r="VW42" s="184" t="s">
        <v>5139</v>
      </c>
      <c r="VX42" s="184" t="s">
        <v>5144</v>
      </c>
      <c r="VY42" s="184" t="s">
        <v>5148</v>
      </c>
      <c r="VZ42" s="184" t="s">
        <v>5152</v>
      </c>
      <c r="WA42" s="184" t="s">
        <v>4797</v>
      </c>
      <c r="WB42" s="184" t="s">
        <v>4802</v>
      </c>
      <c r="WC42" s="184" t="s">
        <v>4806</v>
      </c>
      <c r="WD42" s="184" t="s">
        <v>4810</v>
      </c>
      <c r="WE42" s="184" t="s">
        <v>4814</v>
      </c>
      <c r="WF42" s="184" t="s">
        <v>4818</v>
      </c>
      <c r="WG42" s="184" t="s">
        <v>4822</v>
      </c>
      <c r="WH42" s="184" t="s">
        <v>4827</v>
      </c>
      <c r="WI42" s="184" t="s">
        <v>4832</v>
      </c>
      <c r="WJ42" s="184" t="s">
        <v>4836</v>
      </c>
      <c r="WK42" s="184" t="s">
        <v>4840</v>
      </c>
      <c r="WL42" s="184" t="s">
        <v>4844</v>
      </c>
      <c r="WM42" s="184" t="s">
        <v>4848</v>
      </c>
      <c r="WN42" s="184" t="s">
        <v>4853</v>
      </c>
      <c r="WO42" s="184" t="s">
        <v>4857</v>
      </c>
      <c r="WP42" s="184" t="s">
        <v>4861</v>
      </c>
      <c r="WQ42" s="184" t="s">
        <v>4865</v>
      </c>
      <c r="WR42" s="184" t="s">
        <v>4869</v>
      </c>
      <c r="WS42" s="184" t="s">
        <v>4874</v>
      </c>
      <c r="WT42" s="184" t="s">
        <v>4878</v>
      </c>
      <c r="WU42" s="184" t="s">
        <v>4883</v>
      </c>
      <c r="WV42" s="184" t="s">
        <v>4888</v>
      </c>
      <c r="WW42" s="184" t="s">
        <v>4892</v>
      </c>
      <c r="WX42" s="184" t="s">
        <v>4896</v>
      </c>
      <c r="WY42" s="184" t="s">
        <v>4900</v>
      </c>
      <c r="WZ42" s="184" t="s">
        <v>4904</v>
      </c>
      <c r="XA42" s="184" t="s">
        <v>4908</v>
      </c>
      <c r="XB42" s="184" t="s">
        <v>4912</v>
      </c>
      <c r="XC42" s="184" t="s">
        <v>4916</v>
      </c>
      <c r="XD42" s="184" t="s">
        <v>4920</v>
      </c>
      <c r="XE42" s="184" t="s">
        <v>4923</v>
      </c>
      <c r="XF42" s="184" t="s">
        <v>4926</v>
      </c>
      <c r="XG42" s="184" t="s">
        <v>4929</v>
      </c>
      <c r="XH42" s="184" t="s">
        <v>4932</v>
      </c>
      <c r="XI42" s="184" t="s">
        <v>4936</v>
      </c>
      <c r="XJ42" s="184" t="s">
        <v>4940</v>
      </c>
      <c r="XK42" s="184" t="s">
        <v>4944</v>
      </c>
      <c r="XL42" s="184" t="s">
        <v>4949</v>
      </c>
      <c r="XM42" s="184" t="s">
        <v>4953</v>
      </c>
      <c r="XN42" s="184" t="s">
        <v>4957</v>
      </c>
      <c r="XO42" s="184" t="s">
        <v>4961</v>
      </c>
      <c r="XP42" s="184" t="s">
        <v>4965</v>
      </c>
      <c r="XQ42" s="184" t="s">
        <v>4969</v>
      </c>
      <c r="XR42" s="184" t="s">
        <v>4974</v>
      </c>
      <c r="XS42" s="184" t="s">
        <v>4978</v>
      </c>
      <c r="XT42" s="184" t="s">
        <v>4982</v>
      </c>
      <c r="XU42" s="184" t="s">
        <v>4986</v>
      </c>
      <c r="XV42" s="184" t="s">
        <v>4990</v>
      </c>
      <c r="XW42" s="184" t="s">
        <v>4994</v>
      </c>
      <c r="XX42" s="184" t="s">
        <v>4998</v>
      </c>
      <c r="XY42" s="184" t="s">
        <v>5002</v>
      </c>
      <c r="XZ42" s="184" t="s">
        <v>5006</v>
      </c>
      <c r="YA42" s="184" t="s">
        <v>5010</v>
      </c>
      <c r="YB42" s="184" t="s">
        <v>5014</v>
      </c>
      <c r="YC42" s="184" t="s">
        <v>5017</v>
      </c>
      <c r="YD42" s="184" t="s">
        <v>5021</v>
      </c>
      <c r="YE42" s="184" t="s">
        <v>5024</v>
      </c>
      <c r="YF42" s="184" t="s">
        <v>5028</v>
      </c>
      <c r="YG42" s="184" t="s">
        <v>5032</v>
      </c>
      <c r="YH42" s="184" t="s">
        <v>5036</v>
      </c>
      <c r="YI42" s="184" t="s">
        <v>5040</v>
      </c>
      <c r="YJ42" s="184" t="s">
        <v>5045</v>
      </c>
      <c r="YK42" s="184" t="s">
        <v>5049</v>
      </c>
      <c r="YL42" s="184" t="s">
        <v>5053</v>
      </c>
      <c r="YM42" s="184" t="s">
        <v>5057</v>
      </c>
      <c r="YN42" s="184" t="s">
        <v>5061</v>
      </c>
      <c r="YO42" s="184" t="s">
        <v>5066</v>
      </c>
      <c r="YP42" s="184" t="s">
        <v>5070</v>
      </c>
      <c r="YQ42" s="184" t="s">
        <v>5074</v>
      </c>
      <c r="YR42" s="184" t="s">
        <v>5078</v>
      </c>
      <c r="YS42" s="184" t="s">
        <v>5082</v>
      </c>
      <c r="YT42" s="184" t="s">
        <v>5085</v>
      </c>
      <c r="YU42" s="184" t="s">
        <v>5088</v>
      </c>
      <c r="YV42" s="184" t="s">
        <v>5415</v>
      </c>
      <c r="YW42" s="184" t="s">
        <v>5419</v>
      </c>
      <c r="YX42" s="184" t="s">
        <v>5423</v>
      </c>
      <c r="YY42" s="184" t="s">
        <v>5427</v>
      </c>
      <c r="YZ42" s="184" t="s">
        <v>5431</v>
      </c>
      <c r="ZA42" s="184" t="s">
        <v>5435</v>
      </c>
      <c r="ZB42" s="184" t="s">
        <v>5439</v>
      </c>
      <c r="ZC42" s="184" t="s">
        <v>5351</v>
      </c>
      <c r="ZD42" s="184" t="s">
        <v>5355</v>
      </c>
      <c r="ZE42" s="184" t="s">
        <v>5359</v>
      </c>
      <c r="ZF42" s="184" t="s">
        <v>5363</v>
      </c>
      <c r="ZG42" s="184" t="s">
        <v>5367</v>
      </c>
      <c r="ZH42" s="184" t="s">
        <v>5371</v>
      </c>
      <c r="ZI42" s="184" t="s">
        <v>5375</v>
      </c>
      <c r="ZJ42" s="184" t="s">
        <v>5379</v>
      </c>
      <c r="ZK42" s="184" t="s">
        <v>5383</v>
      </c>
      <c r="ZL42" s="184" t="s">
        <v>5156</v>
      </c>
      <c r="ZM42" s="184" t="s">
        <v>5160</v>
      </c>
      <c r="ZN42" s="184" t="s">
        <v>5164</v>
      </c>
      <c r="ZO42" s="184" t="s">
        <v>5168</v>
      </c>
      <c r="ZP42" s="184" t="s">
        <v>5173</v>
      </c>
      <c r="ZQ42" s="184" t="s">
        <v>5178</v>
      </c>
      <c r="ZR42" s="184" t="s">
        <v>5182</v>
      </c>
      <c r="ZS42" s="184" t="s">
        <v>5186</v>
      </c>
      <c r="ZT42" s="184" t="s">
        <v>5190</v>
      </c>
      <c r="ZU42" s="184" t="s">
        <v>5194</v>
      </c>
      <c r="ZV42" s="184" t="s">
        <v>5198</v>
      </c>
      <c r="ZW42" s="184" t="s">
        <v>5202</v>
      </c>
      <c r="ZX42" s="184" t="s">
        <v>5206</v>
      </c>
      <c r="ZY42" s="184" t="s">
        <v>5210</v>
      </c>
      <c r="ZZ42" s="184" t="s">
        <v>5214</v>
      </c>
      <c r="AAA42" s="184" t="s">
        <v>5218</v>
      </c>
      <c r="AAB42" s="184" t="s">
        <v>5222</v>
      </c>
      <c r="AAC42" s="184" t="s">
        <v>5226</v>
      </c>
      <c r="AAD42" s="184" t="s">
        <v>5230</v>
      </c>
      <c r="AAE42" s="184" t="s">
        <v>5234</v>
      </c>
      <c r="AAF42" s="184" t="s">
        <v>5238</v>
      </c>
      <c r="AAG42" s="184" t="s">
        <v>5241</v>
      </c>
      <c r="AAH42" s="184" t="s">
        <v>5387</v>
      </c>
      <c r="AAI42" s="184" t="s">
        <v>5391</v>
      </c>
      <c r="AAJ42" s="184" t="s">
        <v>5395</v>
      </c>
      <c r="AAK42" s="184" t="s">
        <v>5399</v>
      </c>
      <c r="AAL42" s="184" t="s">
        <v>5403</v>
      </c>
      <c r="AAM42" s="184" t="s">
        <v>5407</v>
      </c>
      <c r="AAN42" s="184" t="s">
        <v>5411</v>
      </c>
      <c r="AAO42" s="184" t="s">
        <v>5245</v>
      </c>
      <c r="AAP42" s="184" t="s">
        <v>5250</v>
      </c>
      <c r="AAQ42" s="184" t="s">
        <v>5254</v>
      </c>
      <c r="AAR42" s="184" t="s">
        <v>5258</v>
      </c>
      <c r="AAS42" s="184" t="s">
        <v>5262</v>
      </c>
      <c r="AAT42" s="184" t="s">
        <v>5266</v>
      </c>
      <c r="AAU42" s="184" t="s">
        <v>5270</v>
      </c>
      <c r="AAV42" s="184" t="s">
        <v>5274</v>
      </c>
      <c r="AAW42" s="184" t="s">
        <v>5278</v>
      </c>
      <c r="AAX42" s="184" t="s">
        <v>5283</v>
      </c>
      <c r="AAY42" s="184" t="s">
        <v>5287</v>
      </c>
      <c r="AAZ42" s="184" t="s">
        <v>5291</v>
      </c>
      <c r="ABA42" s="184" t="s">
        <v>5296</v>
      </c>
      <c r="ABB42" s="184" t="s">
        <v>5300</v>
      </c>
      <c r="ABC42" s="184" t="s">
        <v>5304</v>
      </c>
      <c r="ABD42" s="184" t="s">
        <v>5308</v>
      </c>
      <c r="ABE42" s="184" t="s">
        <v>5312</v>
      </c>
      <c r="ABF42" s="184" t="s">
        <v>5316</v>
      </c>
      <c r="ABG42" s="184" t="s">
        <v>5320</v>
      </c>
      <c r="ABH42" s="184" t="s">
        <v>5325</v>
      </c>
      <c r="ABI42" s="184" t="s">
        <v>5330</v>
      </c>
      <c r="ABJ42" s="184" t="s">
        <v>5334</v>
      </c>
      <c r="ABK42" s="184" t="s">
        <v>5338</v>
      </c>
      <c r="ABL42" s="184" t="s">
        <v>5342</v>
      </c>
      <c r="ABM42" s="184" t="s">
        <v>5345</v>
      </c>
      <c r="ABN42" s="184" t="s">
        <v>5348</v>
      </c>
      <c r="ABO42" s="184" t="s">
        <v>5538</v>
      </c>
      <c r="ABP42" s="184" t="s">
        <v>5542</v>
      </c>
      <c r="ABQ42" s="184" t="s">
        <v>5546</v>
      </c>
      <c r="ABR42" s="184" t="s">
        <v>5550</v>
      </c>
      <c r="ABS42" s="184" t="s">
        <v>5554</v>
      </c>
      <c r="ABT42" s="184" t="s">
        <v>5558</v>
      </c>
      <c r="ABU42" s="184" t="s">
        <v>5562</v>
      </c>
      <c r="ABV42" s="184" t="s">
        <v>5566</v>
      </c>
      <c r="ABW42" s="184" t="s">
        <v>5570</v>
      </c>
      <c r="ABX42" s="184" t="s">
        <v>5724</v>
      </c>
      <c r="ABY42" s="184" t="s">
        <v>5728</v>
      </c>
      <c r="ABZ42" s="184" t="s">
        <v>5732</v>
      </c>
      <c r="ACA42" s="184" t="s">
        <v>5736</v>
      </c>
      <c r="ACB42" s="184" t="s">
        <v>5740</v>
      </c>
      <c r="ACC42" s="184" t="s">
        <v>5744</v>
      </c>
      <c r="ACD42" s="184" t="s">
        <v>5748</v>
      </c>
      <c r="ACE42" s="184" t="s">
        <v>5752</v>
      </c>
      <c r="ACF42" s="184" t="s">
        <v>5756</v>
      </c>
      <c r="ACG42" s="184" t="s">
        <v>5760</v>
      </c>
      <c r="ACH42" s="184" t="s">
        <v>5764</v>
      </c>
      <c r="ACI42" s="184" t="s">
        <v>5443</v>
      </c>
      <c r="ACJ42" s="184" t="s">
        <v>5448</v>
      </c>
      <c r="ACK42" s="184" t="s">
        <v>5452</v>
      </c>
      <c r="ACL42" s="184" t="s">
        <v>5456</v>
      </c>
      <c r="ACM42" s="184" t="s">
        <v>5461</v>
      </c>
      <c r="ACN42" s="184" t="s">
        <v>5465</v>
      </c>
      <c r="ACO42" s="184" t="s">
        <v>5469</v>
      </c>
      <c r="ACP42" s="184" t="s">
        <v>5473</v>
      </c>
      <c r="ACQ42" s="184" t="s">
        <v>5478</v>
      </c>
      <c r="ACR42" s="184" t="s">
        <v>5483</v>
      </c>
      <c r="ACS42" s="184" t="s">
        <v>5487</v>
      </c>
      <c r="ACT42" s="184" t="s">
        <v>5491</v>
      </c>
      <c r="ACU42" s="184" t="s">
        <v>5495</v>
      </c>
      <c r="ACV42" s="184" t="s">
        <v>5499</v>
      </c>
      <c r="ACW42" s="184" t="s">
        <v>5504</v>
      </c>
      <c r="ACX42" s="184" t="s">
        <v>5508</v>
      </c>
      <c r="ACY42" s="184" t="s">
        <v>5512</v>
      </c>
      <c r="ACZ42" s="184" t="s">
        <v>5516</v>
      </c>
      <c r="ADA42" s="184" t="s">
        <v>5520</v>
      </c>
      <c r="ADB42" s="184" t="s">
        <v>5524</v>
      </c>
      <c r="ADC42" s="184" t="s">
        <v>5526</v>
      </c>
      <c r="ADD42" s="184" t="s">
        <v>5530</v>
      </c>
      <c r="ADE42" s="184" t="s">
        <v>5534</v>
      </c>
      <c r="ADF42" s="184" t="s">
        <v>5574</v>
      </c>
      <c r="ADG42" s="184" t="s">
        <v>5578</v>
      </c>
      <c r="ADH42" s="184" t="s">
        <v>5583</v>
      </c>
      <c r="ADI42" s="184" t="s">
        <v>5587</v>
      </c>
      <c r="ADJ42" s="184" t="s">
        <v>5591</v>
      </c>
      <c r="ADK42" s="184" t="s">
        <v>5595</v>
      </c>
      <c r="ADL42" s="184" t="s">
        <v>5597</v>
      </c>
      <c r="ADM42" s="184" t="s">
        <v>5601</v>
      </c>
      <c r="ADN42" s="184" t="s">
        <v>5605</v>
      </c>
      <c r="ADO42" s="184" t="s">
        <v>5609</v>
      </c>
      <c r="ADP42" s="184" t="s">
        <v>5614</v>
      </c>
      <c r="ADQ42" s="184" t="s">
        <v>5618</v>
      </c>
      <c r="ADR42" s="184" t="s">
        <v>6213</v>
      </c>
      <c r="ADS42" s="184" t="s">
        <v>5704</v>
      </c>
      <c r="ADT42" s="184" t="s">
        <v>5708</v>
      </c>
      <c r="ADU42" s="184" t="s">
        <v>5712</v>
      </c>
      <c r="ADV42" s="184" t="s">
        <v>5716</v>
      </c>
      <c r="ADW42" s="184" t="s">
        <v>5720</v>
      </c>
      <c r="ADX42" s="184" t="s">
        <v>6236</v>
      </c>
      <c r="ADY42" s="184" t="s">
        <v>5622</v>
      </c>
      <c r="ADZ42" s="184" t="s">
        <v>5626</v>
      </c>
      <c r="AEA42" s="184" t="s">
        <v>5631</v>
      </c>
      <c r="AEB42" s="184" t="s">
        <v>5635</v>
      </c>
      <c r="AEC42" s="184" t="s">
        <v>5639</v>
      </c>
      <c r="AED42" s="184" t="s">
        <v>5643</v>
      </c>
      <c r="AEE42" s="184" t="s">
        <v>5647</v>
      </c>
      <c r="AEF42" s="184" t="s">
        <v>5651</v>
      </c>
      <c r="AEG42" s="184" t="s">
        <v>5655</v>
      </c>
      <c r="AEH42" s="184" t="s">
        <v>5659</v>
      </c>
      <c r="AEI42" s="184" t="s">
        <v>5663</v>
      </c>
      <c r="AEJ42" s="184" t="s">
        <v>5667</v>
      </c>
      <c r="AEK42" s="184" t="s">
        <v>5671</v>
      </c>
      <c r="AEL42" s="184" t="s">
        <v>5675</v>
      </c>
      <c r="AEM42" s="184" t="s">
        <v>5679</v>
      </c>
      <c r="AEN42" s="184" t="s">
        <v>5683</v>
      </c>
      <c r="AEO42" s="184" t="s">
        <v>5687</v>
      </c>
      <c r="AEP42" s="184" t="s">
        <v>5691</v>
      </c>
      <c r="AEQ42" s="184" t="s">
        <v>5696</v>
      </c>
      <c r="AER42" s="184" t="s">
        <v>5700</v>
      </c>
      <c r="AES42" s="184" t="s">
        <v>5866</v>
      </c>
      <c r="AET42" s="184" t="s">
        <v>5870</v>
      </c>
      <c r="AEU42" s="184" t="s">
        <v>5874</v>
      </c>
      <c r="AEV42" s="184" t="s">
        <v>5878</v>
      </c>
      <c r="AEW42" s="184" t="s">
        <v>5882</v>
      </c>
      <c r="AEX42" s="184" t="s">
        <v>5886</v>
      </c>
      <c r="AEY42" s="184" t="s">
        <v>5890</v>
      </c>
      <c r="AEZ42" s="184" t="s">
        <v>5894</v>
      </c>
      <c r="AFA42" s="184" t="s">
        <v>5898</v>
      </c>
      <c r="AFB42" s="184" t="s">
        <v>5902</v>
      </c>
      <c r="AFC42" s="184" t="s">
        <v>6032</v>
      </c>
      <c r="AFD42" s="184" t="s">
        <v>6037</v>
      </c>
      <c r="AFE42" s="184" t="s">
        <v>6042</v>
      </c>
      <c r="AFF42" s="184" t="s">
        <v>6046</v>
      </c>
      <c r="AFG42" s="184" t="s">
        <v>6050</v>
      </c>
      <c r="AFH42" s="184" t="s">
        <v>6054</v>
      </c>
      <c r="AFI42" s="184" t="s">
        <v>6058</v>
      </c>
      <c r="AFJ42" s="184" t="s">
        <v>6062</v>
      </c>
      <c r="AFK42" s="184" t="s">
        <v>6066</v>
      </c>
      <c r="AFL42" s="184" t="s">
        <v>6070</v>
      </c>
      <c r="AFM42" s="184" t="s">
        <v>6074</v>
      </c>
      <c r="AFN42" s="184" t="s">
        <v>6078</v>
      </c>
      <c r="AFO42" s="184" t="s">
        <v>6082</v>
      </c>
      <c r="AFP42" s="184" t="s">
        <v>5950</v>
      </c>
      <c r="AFQ42" s="184" t="s">
        <v>5954</v>
      </c>
      <c r="AFR42" s="184" t="s">
        <v>5958</v>
      </c>
      <c r="AFS42" s="184" t="s">
        <v>5962</v>
      </c>
      <c r="AFT42" s="184" t="s">
        <v>5966</v>
      </c>
      <c r="AFU42" s="184" t="s">
        <v>5970</v>
      </c>
      <c r="AFV42" s="184" t="s">
        <v>5974</v>
      </c>
      <c r="AFW42" s="184" t="s">
        <v>5978</v>
      </c>
      <c r="AFX42" s="184" t="s">
        <v>5982</v>
      </c>
      <c r="AFY42" s="184" t="s">
        <v>5986</v>
      </c>
      <c r="AFZ42" s="184" t="s">
        <v>5991</v>
      </c>
      <c r="AGA42" s="184" t="s">
        <v>5995</v>
      </c>
      <c r="AGB42" s="184" t="s">
        <v>5906</v>
      </c>
      <c r="AGC42" s="184" t="s">
        <v>5910</v>
      </c>
      <c r="AGD42" s="184" t="s">
        <v>5914</v>
      </c>
      <c r="AGE42" s="184" t="s">
        <v>5918</v>
      </c>
      <c r="AGF42" s="184" t="s">
        <v>5922</v>
      </c>
      <c r="AGG42" s="184" t="s">
        <v>5926</v>
      </c>
      <c r="AGH42" s="184" t="s">
        <v>5930</v>
      </c>
      <c r="AGI42" s="184" t="s">
        <v>5934</v>
      </c>
      <c r="AGJ42" s="184" t="s">
        <v>5938</v>
      </c>
      <c r="AGK42" s="184" t="s">
        <v>5942</v>
      </c>
      <c r="AGL42" s="184" t="s">
        <v>5946</v>
      </c>
      <c r="AGM42" s="184" t="s">
        <v>5999</v>
      </c>
      <c r="AGN42" s="184" t="s">
        <v>6003</v>
      </c>
      <c r="AGO42" s="184" t="s">
        <v>6008</v>
      </c>
      <c r="AGP42" s="184" t="s">
        <v>6012</v>
      </c>
      <c r="AGQ42" s="184" t="s">
        <v>6016</v>
      </c>
      <c r="AGR42" s="184" t="s">
        <v>6020</v>
      </c>
      <c r="AGS42" s="184" t="s">
        <v>6024</v>
      </c>
      <c r="AGT42" s="184" t="s">
        <v>6028</v>
      </c>
      <c r="AGU42" s="184" t="s">
        <v>5768</v>
      </c>
      <c r="AGV42" s="184" t="s">
        <v>5773</v>
      </c>
      <c r="AGW42" s="184" t="s">
        <v>5777</v>
      </c>
      <c r="AGX42" s="184" t="s">
        <v>5781</v>
      </c>
      <c r="AGY42" s="184" t="s">
        <v>5785</v>
      </c>
      <c r="AGZ42" s="184" t="s">
        <v>5790</v>
      </c>
      <c r="AHA42" s="184" t="s">
        <v>5794</v>
      </c>
      <c r="AHB42" s="184" t="s">
        <v>5798</v>
      </c>
      <c r="AHC42" s="184" t="s">
        <v>5802</v>
      </c>
      <c r="AHD42" s="184" t="s">
        <v>5806</v>
      </c>
      <c r="AHE42" s="184" t="s">
        <v>5810</v>
      </c>
      <c r="AHF42" s="184" t="s">
        <v>5814</v>
      </c>
      <c r="AHG42" s="184" t="s">
        <v>5818</v>
      </c>
      <c r="AHH42" s="184" t="s">
        <v>5822</v>
      </c>
      <c r="AHI42" s="184" t="s">
        <v>5826</v>
      </c>
      <c r="AHJ42" s="184" t="s">
        <v>5830</v>
      </c>
      <c r="AHK42" s="184" t="s">
        <v>5834</v>
      </c>
      <c r="AHL42" s="184" t="s">
        <v>5838</v>
      </c>
      <c r="AHM42" s="184" t="s">
        <v>5842</v>
      </c>
      <c r="AHN42" s="184" t="s">
        <v>5846</v>
      </c>
      <c r="AHO42" s="184" t="s">
        <v>5850</v>
      </c>
      <c r="AHP42" s="184" t="s">
        <v>5854</v>
      </c>
      <c r="AHQ42" s="184" t="s">
        <v>5858</v>
      </c>
      <c r="AHR42" s="185" t="s">
        <v>5862</v>
      </c>
    </row>
    <row r="43" spans="1:904" ht="24">
      <c r="B43" s="183" t="s">
        <v>6407</v>
      </c>
      <c r="C43" s="184" t="s">
        <v>6408</v>
      </c>
      <c r="D43" s="184" t="s">
        <v>1280</v>
      </c>
      <c r="E43" s="184" t="s">
        <v>1281</v>
      </c>
      <c r="F43" s="184" t="s">
        <v>1282</v>
      </c>
      <c r="G43" s="184" t="s">
        <v>1283</v>
      </c>
      <c r="H43" s="184" t="s">
        <v>1284</v>
      </c>
      <c r="I43" s="184" t="s">
        <v>1285</v>
      </c>
      <c r="J43" s="184" t="s">
        <v>1286</v>
      </c>
      <c r="K43" s="184" t="s">
        <v>1287</v>
      </c>
      <c r="L43" s="184" t="s">
        <v>1288</v>
      </c>
      <c r="M43" s="184" t="s">
        <v>1289</v>
      </c>
      <c r="N43" s="184" t="s">
        <v>1290</v>
      </c>
      <c r="O43" s="184" t="s">
        <v>1291</v>
      </c>
      <c r="P43" s="184" t="s">
        <v>1292</v>
      </c>
      <c r="Q43" s="184" t="s">
        <v>1293</v>
      </c>
      <c r="R43" s="184" t="s">
        <v>1294</v>
      </c>
      <c r="S43" s="184" t="s">
        <v>1295</v>
      </c>
      <c r="T43" s="184" t="s">
        <v>1296</v>
      </c>
      <c r="U43" s="184" t="s">
        <v>1297</v>
      </c>
      <c r="V43" s="184" t="s">
        <v>1298</v>
      </c>
      <c r="W43" s="184" t="s">
        <v>2120</v>
      </c>
      <c r="X43" s="184" t="s">
        <v>2121</v>
      </c>
      <c r="Y43" s="184" t="s">
        <v>1299</v>
      </c>
      <c r="Z43" s="184" t="s">
        <v>1300</v>
      </c>
      <c r="AA43" s="184" t="s">
        <v>1301</v>
      </c>
      <c r="AB43" s="184" t="s">
        <v>1302</v>
      </c>
      <c r="AC43" s="184" t="s">
        <v>2122</v>
      </c>
      <c r="AD43" s="184" t="s">
        <v>1303</v>
      </c>
      <c r="AE43" s="184" t="s">
        <v>1304</v>
      </c>
      <c r="AF43" s="184" t="s">
        <v>1305</v>
      </c>
      <c r="AG43" s="184" t="s">
        <v>1306</v>
      </c>
      <c r="AH43" s="184" t="s">
        <v>1307</v>
      </c>
      <c r="AI43" s="184" t="s">
        <v>1308</v>
      </c>
      <c r="AJ43" s="184" t="s">
        <v>1309</v>
      </c>
      <c r="AK43" s="184" t="s">
        <v>1310</v>
      </c>
      <c r="AL43" s="184" t="s">
        <v>1311</v>
      </c>
      <c r="AM43" s="184" t="s">
        <v>1312</v>
      </c>
      <c r="AN43" s="184" t="s">
        <v>1313</v>
      </c>
      <c r="AO43" s="184" t="s">
        <v>1314</v>
      </c>
      <c r="AP43" s="184" t="s">
        <v>1315</v>
      </c>
      <c r="AQ43" s="184" t="s">
        <v>1316</v>
      </c>
      <c r="AR43" s="184" t="s">
        <v>1317</v>
      </c>
      <c r="AS43" s="184" t="s">
        <v>1318</v>
      </c>
      <c r="AT43" s="184" t="s">
        <v>1319</v>
      </c>
      <c r="AU43" s="184" t="s">
        <v>1320</v>
      </c>
      <c r="AV43" s="184" t="s">
        <v>1321</v>
      </c>
      <c r="AW43" s="184" t="s">
        <v>1322</v>
      </c>
      <c r="AX43" s="184" t="s">
        <v>1323</v>
      </c>
      <c r="AY43" s="184" t="s">
        <v>1324</v>
      </c>
      <c r="AZ43" s="184" t="s">
        <v>1325</v>
      </c>
      <c r="BA43" s="184" t="s">
        <v>1326</v>
      </c>
      <c r="BB43" s="184" t="s">
        <v>1327</v>
      </c>
      <c r="BC43" s="184" t="s">
        <v>1328</v>
      </c>
      <c r="BD43" s="184" t="s">
        <v>1329</v>
      </c>
      <c r="BE43" s="184" t="s">
        <v>1330</v>
      </c>
      <c r="BF43" s="184" t="s">
        <v>1331</v>
      </c>
      <c r="BG43" s="184" t="s">
        <v>1332</v>
      </c>
      <c r="BH43" s="184" t="s">
        <v>2123</v>
      </c>
      <c r="BI43" s="184" t="s">
        <v>1334</v>
      </c>
      <c r="BJ43" s="184" t="s">
        <v>1335</v>
      </c>
      <c r="BK43" s="184" t="s">
        <v>1336</v>
      </c>
      <c r="BL43" s="184" t="s">
        <v>1337</v>
      </c>
      <c r="BM43" s="184" t="s">
        <v>1338</v>
      </c>
      <c r="BN43" s="184" t="s">
        <v>1339</v>
      </c>
      <c r="BO43" s="184" t="s">
        <v>1340</v>
      </c>
      <c r="BP43" s="184" t="s">
        <v>2124</v>
      </c>
      <c r="BQ43" s="184" t="s">
        <v>2125</v>
      </c>
      <c r="BR43" s="184" t="s">
        <v>1341</v>
      </c>
      <c r="BS43" s="184" t="s">
        <v>1342</v>
      </c>
      <c r="BT43" s="184" t="s">
        <v>1343</v>
      </c>
      <c r="BU43" s="184" t="s">
        <v>1344</v>
      </c>
      <c r="BV43" s="184" t="s">
        <v>1345</v>
      </c>
      <c r="BW43" s="184" t="s">
        <v>1346</v>
      </c>
      <c r="BX43" s="184" t="s">
        <v>1347</v>
      </c>
      <c r="BY43" s="184" t="s">
        <v>1348</v>
      </c>
      <c r="BZ43" s="184" t="s">
        <v>1349</v>
      </c>
      <c r="CA43" s="184" t="s">
        <v>1350</v>
      </c>
      <c r="CB43" s="184" t="s">
        <v>1351</v>
      </c>
      <c r="CC43" s="184" t="s">
        <v>1352</v>
      </c>
      <c r="CD43" s="184" t="s">
        <v>1353</v>
      </c>
      <c r="CE43" s="184" t="s">
        <v>1354</v>
      </c>
      <c r="CF43" s="184" t="s">
        <v>1355</v>
      </c>
      <c r="CG43" s="184" t="s">
        <v>1356</v>
      </c>
      <c r="CH43" s="184" t="s">
        <v>1357</v>
      </c>
      <c r="CI43" s="184" t="s">
        <v>1358</v>
      </c>
      <c r="CJ43" s="184" t="s">
        <v>1359</v>
      </c>
      <c r="CK43" s="184" t="s">
        <v>1360</v>
      </c>
      <c r="CL43" s="184" t="s">
        <v>1361</v>
      </c>
      <c r="CM43" s="184" t="s">
        <v>1362</v>
      </c>
      <c r="CN43" s="184" t="s">
        <v>1363</v>
      </c>
      <c r="CO43" s="184" t="s">
        <v>1364</v>
      </c>
      <c r="CP43" s="184" t="s">
        <v>1365</v>
      </c>
      <c r="CQ43" s="184" t="s">
        <v>1366</v>
      </c>
      <c r="CR43" s="184" t="s">
        <v>1367</v>
      </c>
      <c r="CS43" s="184" t="s">
        <v>1368</v>
      </c>
      <c r="CT43" s="184" t="s">
        <v>1369</v>
      </c>
      <c r="CU43" s="184" t="s">
        <v>1370</v>
      </c>
      <c r="CV43" s="184" t="s">
        <v>1371</v>
      </c>
      <c r="CW43" s="184" t="s">
        <v>1372</v>
      </c>
      <c r="CX43" s="184" t="s">
        <v>1373</v>
      </c>
      <c r="CY43" s="184" t="s">
        <v>1374</v>
      </c>
      <c r="CZ43" s="184" t="s">
        <v>1375</v>
      </c>
      <c r="DA43" s="184" t="s">
        <v>1376</v>
      </c>
      <c r="DB43" s="184" t="s">
        <v>1377</v>
      </c>
      <c r="DC43" s="184" t="s">
        <v>1378</v>
      </c>
      <c r="DD43" s="184" t="s">
        <v>1379</v>
      </c>
      <c r="DE43" s="184" t="s">
        <v>1380</v>
      </c>
      <c r="DF43" s="184" t="s">
        <v>1381</v>
      </c>
      <c r="DG43" s="184" t="s">
        <v>1382</v>
      </c>
      <c r="DH43" s="184" t="s">
        <v>1383</v>
      </c>
      <c r="DI43" s="184" t="s">
        <v>1384</v>
      </c>
      <c r="DJ43" s="184" t="s">
        <v>1385</v>
      </c>
      <c r="DK43" s="184" t="s">
        <v>1386</v>
      </c>
      <c r="DL43" s="184" t="s">
        <v>1387</v>
      </c>
      <c r="DM43" s="184" t="s">
        <v>1388</v>
      </c>
      <c r="DN43" s="184" t="s">
        <v>1389</v>
      </c>
      <c r="DO43" s="184" t="s">
        <v>1390</v>
      </c>
      <c r="DP43" s="184" t="s">
        <v>1391</v>
      </c>
      <c r="DQ43" s="184" t="s">
        <v>1392</v>
      </c>
      <c r="DR43" s="184" t="s">
        <v>1393</v>
      </c>
      <c r="DS43" s="184" t="s">
        <v>1394</v>
      </c>
      <c r="DT43" s="184" t="s">
        <v>1395</v>
      </c>
      <c r="DU43" s="184" t="s">
        <v>1396</v>
      </c>
      <c r="DV43" s="184" t="s">
        <v>1397</v>
      </c>
      <c r="DW43" s="184" t="s">
        <v>1398</v>
      </c>
      <c r="DX43" s="184" t="s">
        <v>1399</v>
      </c>
      <c r="DY43" s="184" t="s">
        <v>1400</v>
      </c>
      <c r="DZ43" s="184" t="s">
        <v>1401</v>
      </c>
      <c r="EA43" s="184" t="s">
        <v>1402</v>
      </c>
      <c r="EB43" s="184" t="s">
        <v>1403</v>
      </c>
      <c r="EC43" s="184" t="s">
        <v>1404</v>
      </c>
      <c r="ED43" s="184" t="s">
        <v>1405</v>
      </c>
      <c r="EE43" s="184" t="s">
        <v>1406</v>
      </c>
      <c r="EF43" s="184" t="s">
        <v>1407</v>
      </c>
      <c r="EG43" s="184" t="s">
        <v>1408</v>
      </c>
      <c r="EH43" s="184" t="s">
        <v>1409</v>
      </c>
      <c r="EI43" s="184" t="s">
        <v>1410</v>
      </c>
      <c r="EJ43" s="184" t="s">
        <v>1411</v>
      </c>
      <c r="EK43" s="184" t="s">
        <v>1412</v>
      </c>
      <c r="EL43" s="184" t="s">
        <v>1413</v>
      </c>
      <c r="EM43" s="184" t="s">
        <v>1414</v>
      </c>
      <c r="EN43" s="184" t="s">
        <v>1415</v>
      </c>
      <c r="EO43" s="184" t="s">
        <v>1416</v>
      </c>
      <c r="EP43" s="184" t="s">
        <v>1417</v>
      </c>
      <c r="EQ43" s="184" t="s">
        <v>1418</v>
      </c>
      <c r="ER43" s="184" t="s">
        <v>1419</v>
      </c>
      <c r="ES43" s="184" t="s">
        <v>1420</v>
      </c>
      <c r="ET43" s="184" t="s">
        <v>1421</v>
      </c>
      <c r="EU43" s="184" t="s">
        <v>1422</v>
      </c>
      <c r="EV43" s="184" t="s">
        <v>1423</v>
      </c>
      <c r="EW43" s="184" t="s">
        <v>1424</v>
      </c>
      <c r="EX43" s="184" t="s">
        <v>1425</v>
      </c>
      <c r="EY43" s="184" t="s">
        <v>1426</v>
      </c>
      <c r="EZ43" s="184" t="s">
        <v>1427</v>
      </c>
      <c r="FA43" s="184" t="s">
        <v>1428</v>
      </c>
      <c r="FB43" s="184" t="s">
        <v>1429</v>
      </c>
      <c r="FC43" s="184" t="s">
        <v>1430</v>
      </c>
      <c r="FD43" s="184" t="s">
        <v>1431</v>
      </c>
      <c r="FE43" s="184" t="s">
        <v>1432</v>
      </c>
      <c r="FF43" s="184" t="s">
        <v>1433</v>
      </c>
      <c r="FG43" s="184" t="s">
        <v>1434</v>
      </c>
      <c r="FH43" s="184" t="s">
        <v>2126</v>
      </c>
      <c r="FI43" s="184" t="s">
        <v>1436</v>
      </c>
      <c r="FJ43" s="184" t="s">
        <v>1437</v>
      </c>
      <c r="FK43" s="184" t="s">
        <v>1438</v>
      </c>
      <c r="FL43" s="184" t="s">
        <v>1439</v>
      </c>
      <c r="FM43" s="184" t="s">
        <v>1440</v>
      </c>
      <c r="FN43" s="184" t="s">
        <v>1441</v>
      </c>
      <c r="FO43" s="184" t="s">
        <v>2127</v>
      </c>
      <c r="FP43" s="184" t="s">
        <v>2128</v>
      </c>
      <c r="FQ43" s="184" t="s">
        <v>1444</v>
      </c>
      <c r="FR43" s="184" t="s">
        <v>1445</v>
      </c>
      <c r="FS43" s="184" t="s">
        <v>1446</v>
      </c>
      <c r="FT43" s="184" t="s">
        <v>1447</v>
      </c>
      <c r="FU43" s="184" t="s">
        <v>1448</v>
      </c>
      <c r="FV43" s="184" t="s">
        <v>1449</v>
      </c>
      <c r="FW43" s="184" t="s">
        <v>1450</v>
      </c>
      <c r="FX43" s="184" t="s">
        <v>1451</v>
      </c>
      <c r="FY43" s="184" t="s">
        <v>1452</v>
      </c>
      <c r="FZ43" s="184" t="s">
        <v>1453</v>
      </c>
      <c r="GA43" s="184" t="s">
        <v>1454</v>
      </c>
      <c r="GB43" s="184" t="s">
        <v>1455</v>
      </c>
      <c r="GC43" s="184" t="s">
        <v>1456</v>
      </c>
      <c r="GD43" s="184" t="s">
        <v>2129</v>
      </c>
      <c r="GE43" s="184" t="s">
        <v>1457</v>
      </c>
      <c r="GF43" s="184" t="s">
        <v>1458</v>
      </c>
      <c r="GG43" s="184" t="s">
        <v>1459</v>
      </c>
      <c r="GH43" s="184" t="s">
        <v>1460</v>
      </c>
      <c r="GI43" s="184" t="s">
        <v>1461</v>
      </c>
      <c r="GJ43" s="184" t="s">
        <v>1462</v>
      </c>
      <c r="GK43" s="184" t="s">
        <v>1463</v>
      </c>
      <c r="GL43" s="184" t="s">
        <v>1464</v>
      </c>
      <c r="GM43" s="184" t="s">
        <v>1465</v>
      </c>
      <c r="GN43" s="184" t="s">
        <v>1466</v>
      </c>
      <c r="GO43" s="184" t="s">
        <v>1467</v>
      </c>
      <c r="GP43" s="184" t="s">
        <v>1468</v>
      </c>
      <c r="GQ43" s="184" t="s">
        <v>1469</v>
      </c>
      <c r="GR43" s="184" t="s">
        <v>1470</v>
      </c>
      <c r="GS43" s="184" t="s">
        <v>1471</v>
      </c>
      <c r="GT43" s="184" t="s">
        <v>1472</v>
      </c>
      <c r="GU43" s="184" t="s">
        <v>1473</v>
      </c>
      <c r="GV43" s="184" t="s">
        <v>1474</v>
      </c>
      <c r="GW43" s="184" t="s">
        <v>1475</v>
      </c>
      <c r="GX43" s="184" t="s">
        <v>1476</v>
      </c>
      <c r="GY43" s="184" t="s">
        <v>1477</v>
      </c>
      <c r="GZ43" s="184" t="s">
        <v>1478</v>
      </c>
      <c r="HA43" s="184" t="s">
        <v>1479</v>
      </c>
      <c r="HB43" s="184" t="s">
        <v>1480</v>
      </c>
      <c r="HC43" s="184" t="s">
        <v>6409</v>
      </c>
      <c r="HD43" s="184" t="s">
        <v>1482</v>
      </c>
      <c r="HE43" s="184" t="s">
        <v>1483</v>
      </c>
      <c r="HF43" s="184" t="s">
        <v>1484</v>
      </c>
      <c r="HG43" s="184" t="s">
        <v>1485</v>
      </c>
      <c r="HH43" s="184" t="s">
        <v>1486</v>
      </c>
      <c r="HI43" s="184" t="s">
        <v>2130</v>
      </c>
      <c r="HJ43" s="184" t="s">
        <v>1487</v>
      </c>
      <c r="HK43" s="184" t="s">
        <v>1488</v>
      </c>
      <c r="HL43" s="184" t="s">
        <v>1489</v>
      </c>
      <c r="HM43" s="184" t="s">
        <v>1490</v>
      </c>
      <c r="HN43" s="184" t="s">
        <v>1491</v>
      </c>
      <c r="HO43" s="184" t="s">
        <v>1492</v>
      </c>
      <c r="HP43" s="184" t="s">
        <v>1493</v>
      </c>
      <c r="HQ43" s="184" t="s">
        <v>1494</v>
      </c>
      <c r="HR43" s="184" t="s">
        <v>1495</v>
      </c>
      <c r="HS43" s="184" t="s">
        <v>1496</v>
      </c>
      <c r="HT43" s="184" t="s">
        <v>1497</v>
      </c>
      <c r="HU43" s="184" t="s">
        <v>1498</v>
      </c>
      <c r="HV43" s="184" t="s">
        <v>1499</v>
      </c>
      <c r="HW43" s="184" t="s">
        <v>1500</v>
      </c>
      <c r="HX43" s="184" t="s">
        <v>1501</v>
      </c>
      <c r="HY43" s="184" t="s">
        <v>1502</v>
      </c>
      <c r="HZ43" s="184" t="s">
        <v>1503</v>
      </c>
      <c r="IA43" s="184" t="s">
        <v>1504</v>
      </c>
      <c r="IB43" s="184" t="s">
        <v>1505</v>
      </c>
      <c r="IC43" s="184" t="s">
        <v>1506</v>
      </c>
      <c r="ID43" s="184" t="s">
        <v>1507</v>
      </c>
      <c r="IE43" s="184" t="s">
        <v>1508</v>
      </c>
      <c r="IF43" s="184" t="s">
        <v>1509</v>
      </c>
      <c r="IG43" s="184" t="s">
        <v>1510</v>
      </c>
      <c r="IH43" s="184" t="s">
        <v>1511</v>
      </c>
      <c r="II43" s="184" t="s">
        <v>1512</v>
      </c>
      <c r="IJ43" s="184" t="s">
        <v>1513</v>
      </c>
      <c r="IK43" s="184" t="s">
        <v>1514</v>
      </c>
      <c r="IL43" s="184" t="s">
        <v>1515</v>
      </c>
      <c r="IM43" s="184" t="s">
        <v>1516</v>
      </c>
      <c r="IN43" s="184" t="s">
        <v>1517</v>
      </c>
      <c r="IO43" s="184" t="s">
        <v>1518</v>
      </c>
      <c r="IP43" s="184" t="s">
        <v>1519</v>
      </c>
      <c r="IQ43" s="184" t="s">
        <v>1520</v>
      </c>
      <c r="IR43" s="184" t="s">
        <v>1521</v>
      </c>
      <c r="IS43" s="184" t="s">
        <v>1522</v>
      </c>
      <c r="IT43" s="184" t="s">
        <v>1523</v>
      </c>
      <c r="IU43" s="184" t="s">
        <v>1524</v>
      </c>
      <c r="IV43" s="184" t="s">
        <v>1525</v>
      </c>
      <c r="IW43" s="184" t="s">
        <v>1526</v>
      </c>
      <c r="IX43" s="184" t="s">
        <v>1527</v>
      </c>
      <c r="IY43" s="184" t="s">
        <v>1528</v>
      </c>
      <c r="IZ43" s="184" t="s">
        <v>1529</v>
      </c>
      <c r="JA43" s="184" t="s">
        <v>1530</v>
      </c>
      <c r="JB43" s="184" t="s">
        <v>1531</v>
      </c>
      <c r="JC43" s="184" t="s">
        <v>1532</v>
      </c>
      <c r="JD43" s="184" t="s">
        <v>1533</v>
      </c>
      <c r="JE43" s="184" t="s">
        <v>1534</v>
      </c>
      <c r="JF43" s="184" t="s">
        <v>1535</v>
      </c>
      <c r="JG43" s="184" t="s">
        <v>1536</v>
      </c>
      <c r="JH43" s="184" t="s">
        <v>1537</v>
      </c>
      <c r="JI43" s="184" t="s">
        <v>1538</v>
      </c>
      <c r="JJ43" s="184" t="s">
        <v>1539</v>
      </c>
      <c r="JK43" s="184" t="s">
        <v>1540</v>
      </c>
      <c r="JL43" s="184" t="s">
        <v>1541</v>
      </c>
      <c r="JM43" s="184" t="s">
        <v>1542</v>
      </c>
      <c r="JN43" s="184" t="s">
        <v>1543</v>
      </c>
      <c r="JO43" s="184" t="s">
        <v>1544</v>
      </c>
      <c r="JP43" s="184" t="s">
        <v>1545</v>
      </c>
      <c r="JQ43" s="184" t="s">
        <v>1546</v>
      </c>
      <c r="JR43" s="184" t="s">
        <v>1547</v>
      </c>
      <c r="JS43" s="184" t="s">
        <v>1548</v>
      </c>
      <c r="JT43" s="184" t="s">
        <v>1549</v>
      </c>
      <c r="JU43" s="184" t="s">
        <v>1550</v>
      </c>
      <c r="JV43" s="184" t="s">
        <v>1551</v>
      </c>
      <c r="JW43" s="184" t="s">
        <v>1552</v>
      </c>
      <c r="JX43" s="184" t="s">
        <v>1553</v>
      </c>
      <c r="JY43" s="184" t="s">
        <v>1554</v>
      </c>
      <c r="JZ43" s="184" t="s">
        <v>1555</v>
      </c>
      <c r="KA43" s="184" t="s">
        <v>1556</v>
      </c>
      <c r="KB43" s="184" t="s">
        <v>1557</v>
      </c>
      <c r="KC43" s="184" t="s">
        <v>1558</v>
      </c>
      <c r="KD43" s="184" t="s">
        <v>1559</v>
      </c>
      <c r="KE43" s="184" t="s">
        <v>1560</v>
      </c>
      <c r="KF43" s="184" t="s">
        <v>1561</v>
      </c>
      <c r="KG43" s="184" t="s">
        <v>6220</v>
      </c>
      <c r="KH43" s="184" t="s">
        <v>1562</v>
      </c>
      <c r="KI43" s="184" t="s">
        <v>1563</v>
      </c>
      <c r="KJ43" s="184" t="s">
        <v>1564</v>
      </c>
      <c r="KK43" s="184" t="s">
        <v>1565</v>
      </c>
      <c r="KL43" s="184" t="s">
        <v>1566</v>
      </c>
      <c r="KM43" s="184" t="s">
        <v>1567</v>
      </c>
      <c r="KN43" s="184" t="s">
        <v>1568</v>
      </c>
      <c r="KO43" s="184" t="s">
        <v>1569</v>
      </c>
      <c r="KP43" s="184" t="s">
        <v>1570</v>
      </c>
      <c r="KQ43" s="184" t="s">
        <v>1571</v>
      </c>
      <c r="KR43" s="184" t="s">
        <v>1572</v>
      </c>
      <c r="KS43" s="184" t="s">
        <v>1573</v>
      </c>
      <c r="KT43" s="184" t="s">
        <v>1574</v>
      </c>
      <c r="KU43" s="184" t="s">
        <v>1575</v>
      </c>
      <c r="KV43" s="184" t="s">
        <v>1576</v>
      </c>
      <c r="KW43" s="184" t="s">
        <v>1577</v>
      </c>
      <c r="KX43" s="184" t="s">
        <v>1578</v>
      </c>
      <c r="KY43" s="184" t="s">
        <v>1579</v>
      </c>
      <c r="KZ43" s="184" t="s">
        <v>1580</v>
      </c>
      <c r="LA43" s="184" t="s">
        <v>1581</v>
      </c>
      <c r="LB43" s="184" t="s">
        <v>1582</v>
      </c>
      <c r="LC43" s="184" t="s">
        <v>1583</v>
      </c>
      <c r="LD43" s="184" t="s">
        <v>1584</v>
      </c>
      <c r="LE43" s="184" t="s">
        <v>1585</v>
      </c>
      <c r="LF43" s="184" t="s">
        <v>1586</v>
      </c>
      <c r="LG43" s="184" t="s">
        <v>1587</v>
      </c>
      <c r="LH43" s="184" t="s">
        <v>1588</v>
      </c>
      <c r="LI43" s="184" t="s">
        <v>1589</v>
      </c>
      <c r="LJ43" s="184" t="s">
        <v>1590</v>
      </c>
      <c r="LK43" s="184" t="s">
        <v>1591</v>
      </c>
      <c r="LL43" s="184" t="s">
        <v>1592</v>
      </c>
      <c r="LM43" s="184" t="s">
        <v>1593</v>
      </c>
      <c r="LN43" s="184" t="s">
        <v>1594</v>
      </c>
      <c r="LO43" s="184" t="s">
        <v>1595</v>
      </c>
      <c r="LP43" s="184" t="s">
        <v>1596</v>
      </c>
      <c r="LQ43" s="184" t="s">
        <v>2131</v>
      </c>
      <c r="LR43" s="184" t="s">
        <v>1597</v>
      </c>
      <c r="LS43" s="184" t="s">
        <v>1598</v>
      </c>
      <c r="LT43" s="184" t="s">
        <v>1599</v>
      </c>
      <c r="LU43" s="184" t="s">
        <v>6410</v>
      </c>
      <c r="LV43" s="184" t="s">
        <v>1601</v>
      </c>
      <c r="LW43" s="184" t="s">
        <v>1602</v>
      </c>
      <c r="LX43" s="184" t="s">
        <v>1603</v>
      </c>
      <c r="LY43" s="184" t="s">
        <v>1604</v>
      </c>
      <c r="LZ43" s="184" t="s">
        <v>1605</v>
      </c>
      <c r="MA43" s="184" t="s">
        <v>1606</v>
      </c>
      <c r="MB43" s="184" t="s">
        <v>1607</v>
      </c>
      <c r="MC43" s="184" t="s">
        <v>1608</v>
      </c>
      <c r="MD43" s="184" t="s">
        <v>1609</v>
      </c>
      <c r="ME43" s="184" t="s">
        <v>1610</v>
      </c>
      <c r="MF43" s="184" t="s">
        <v>1611</v>
      </c>
      <c r="MG43" s="184" t="s">
        <v>1612</v>
      </c>
      <c r="MH43" s="184" t="s">
        <v>1613</v>
      </c>
      <c r="MI43" s="184" t="s">
        <v>1614</v>
      </c>
      <c r="MJ43" s="184" t="s">
        <v>1615</v>
      </c>
      <c r="MK43" s="184" t="s">
        <v>1616</v>
      </c>
      <c r="ML43" s="184" t="s">
        <v>1617</v>
      </c>
      <c r="MM43" s="184" t="s">
        <v>1618</v>
      </c>
      <c r="MN43" s="184" t="s">
        <v>1619</v>
      </c>
      <c r="MO43" s="184" t="s">
        <v>1620</v>
      </c>
      <c r="MP43" s="184" t="s">
        <v>1621</v>
      </c>
      <c r="MQ43" s="184" t="s">
        <v>1622</v>
      </c>
      <c r="MR43" s="184" t="s">
        <v>1623</v>
      </c>
      <c r="MS43" s="184" t="s">
        <v>6411</v>
      </c>
      <c r="MT43" s="184" t="s">
        <v>1625</v>
      </c>
      <c r="MU43" s="184" t="s">
        <v>1626</v>
      </c>
      <c r="MV43" s="184" t="s">
        <v>1627</v>
      </c>
      <c r="MW43" s="184" t="s">
        <v>1628</v>
      </c>
      <c r="MX43" s="184" t="s">
        <v>1629</v>
      </c>
      <c r="MY43" s="184" t="s">
        <v>1630</v>
      </c>
      <c r="MZ43" s="184" t="s">
        <v>1631</v>
      </c>
      <c r="NA43" s="184" t="s">
        <v>1632</v>
      </c>
      <c r="NB43" s="184" t="s">
        <v>1633</v>
      </c>
      <c r="NC43" s="184" t="s">
        <v>2132</v>
      </c>
      <c r="ND43" s="184" t="s">
        <v>1634</v>
      </c>
      <c r="NE43" s="184" t="s">
        <v>1635</v>
      </c>
      <c r="NF43" s="184" t="s">
        <v>1636</v>
      </c>
      <c r="NG43" s="184" t="s">
        <v>2133</v>
      </c>
      <c r="NH43" s="184" t="s">
        <v>1637</v>
      </c>
      <c r="NI43" s="184" t="s">
        <v>1638</v>
      </c>
      <c r="NJ43" s="184" t="s">
        <v>1639</v>
      </c>
      <c r="NK43" s="184" t="s">
        <v>1640</v>
      </c>
      <c r="NL43" s="184" t="s">
        <v>1641</v>
      </c>
      <c r="NM43" s="184" t="s">
        <v>1642</v>
      </c>
      <c r="NN43" s="184" t="s">
        <v>1643</v>
      </c>
      <c r="NO43" s="184" t="s">
        <v>2134</v>
      </c>
      <c r="NP43" s="184" t="s">
        <v>1645</v>
      </c>
      <c r="NQ43" s="184" t="s">
        <v>1646</v>
      </c>
      <c r="NR43" s="184" t="s">
        <v>1647</v>
      </c>
      <c r="NS43" s="184" t="s">
        <v>1648</v>
      </c>
      <c r="NT43" s="184" t="s">
        <v>1649</v>
      </c>
      <c r="NU43" s="184" t="s">
        <v>1650</v>
      </c>
      <c r="NV43" s="184" t="s">
        <v>1651</v>
      </c>
      <c r="NW43" s="184" t="s">
        <v>1652</v>
      </c>
      <c r="NX43" s="184" t="s">
        <v>2135</v>
      </c>
      <c r="NY43" s="184" t="s">
        <v>1653</v>
      </c>
      <c r="NZ43" s="184" t="s">
        <v>1654</v>
      </c>
      <c r="OA43" s="184" t="s">
        <v>1655</v>
      </c>
      <c r="OB43" s="184" t="s">
        <v>1656</v>
      </c>
      <c r="OC43" s="184" t="s">
        <v>1657</v>
      </c>
      <c r="OD43" s="184" t="s">
        <v>1658</v>
      </c>
      <c r="OE43" s="184" t="s">
        <v>6412</v>
      </c>
      <c r="OF43" s="184" t="s">
        <v>1659</v>
      </c>
      <c r="OG43" s="184" t="s">
        <v>2137</v>
      </c>
      <c r="OH43" s="184" t="s">
        <v>1660</v>
      </c>
      <c r="OI43" s="184" t="s">
        <v>1661</v>
      </c>
      <c r="OJ43" s="184" t="s">
        <v>1664</v>
      </c>
      <c r="OK43" s="184" t="s">
        <v>1662</v>
      </c>
      <c r="OL43" s="184" t="s">
        <v>1663</v>
      </c>
      <c r="OM43" s="184" t="s">
        <v>6413</v>
      </c>
      <c r="ON43" s="184" t="s">
        <v>1666</v>
      </c>
      <c r="OO43" s="184" t="s">
        <v>2138</v>
      </c>
      <c r="OP43" s="184" t="s">
        <v>1667</v>
      </c>
      <c r="OQ43" s="184" t="s">
        <v>1668</v>
      </c>
      <c r="OR43" s="184" t="s">
        <v>2139</v>
      </c>
      <c r="OS43" s="184" t="s">
        <v>1670</v>
      </c>
      <c r="OT43" s="184" t="s">
        <v>1671</v>
      </c>
      <c r="OU43" s="184" t="s">
        <v>1672</v>
      </c>
      <c r="OV43" s="184" t="s">
        <v>1673</v>
      </c>
      <c r="OW43" s="184" t="s">
        <v>1674</v>
      </c>
      <c r="OX43" s="184" t="s">
        <v>2140</v>
      </c>
      <c r="OY43" s="184" t="s">
        <v>1675</v>
      </c>
      <c r="OZ43" s="184" t="s">
        <v>2141</v>
      </c>
      <c r="PA43" s="184" t="s">
        <v>2142</v>
      </c>
      <c r="PB43" s="184" t="s">
        <v>1676</v>
      </c>
      <c r="PC43" s="184" t="s">
        <v>1677</v>
      </c>
      <c r="PD43" s="184" t="s">
        <v>2143</v>
      </c>
      <c r="PE43" s="184" t="s">
        <v>1679</v>
      </c>
      <c r="PF43" s="184" t="s">
        <v>1680</v>
      </c>
      <c r="PG43" s="184" t="s">
        <v>1681</v>
      </c>
      <c r="PH43" s="184" t="s">
        <v>1682</v>
      </c>
      <c r="PI43" s="184" t="s">
        <v>1683</v>
      </c>
      <c r="PJ43" s="184" t="s">
        <v>1684</v>
      </c>
      <c r="PK43" s="184" t="s">
        <v>1685</v>
      </c>
      <c r="PL43" s="184" t="s">
        <v>1686</v>
      </c>
      <c r="PM43" s="184" t="s">
        <v>1687</v>
      </c>
      <c r="PN43" s="184" t="s">
        <v>1688</v>
      </c>
      <c r="PO43" s="184" t="s">
        <v>1689</v>
      </c>
      <c r="PP43" s="184" t="s">
        <v>2144</v>
      </c>
      <c r="PQ43" s="184" t="s">
        <v>2145</v>
      </c>
      <c r="PR43" s="184" t="s">
        <v>2146</v>
      </c>
      <c r="PS43" s="184" t="s">
        <v>2147</v>
      </c>
      <c r="PT43" s="184" t="s">
        <v>1690</v>
      </c>
      <c r="PU43" s="184" t="s">
        <v>1691</v>
      </c>
      <c r="PV43" s="184" t="s">
        <v>1692</v>
      </c>
      <c r="PW43" s="184" t="s">
        <v>1693</v>
      </c>
      <c r="PX43" s="184" t="s">
        <v>2148</v>
      </c>
      <c r="PY43" s="184" t="s">
        <v>1694</v>
      </c>
      <c r="PZ43" s="184" t="s">
        <v>1695</v>
      </c>
      <c r="QA43" s="184" t="s">
        <v>1696</v>
      </c>
      <c r="QB43" s="184" t="s">
        <v>1697</v>
      </c>
      <c r="QC43" s="184" t="s">
        <v>1698</v>
      </c>
      <c r="QD43" s="184" t="s">
        <v>1699</v>
      </c>
      <c r="QE43" s="184" t="s">
        <v>1700</v>
      </c>
      <c r="QF43" s="184" t="s">
        <v>1701</v>
      </c>
      <c r="QG43" s="184" t="s">
        <v>1702</v>
      </c>
      <c r="QH43" s="184" t="s">
        <v>1703</v>
      </c>
      <c r="QI43" s="184" t="s">
        <v>1704</v>
      </c>
      <c r="QJ43" s="184" t="s">
        <v>1705</v>
      </c>
      <c r="QK43" s="184" t="s">
        <v>1706</v>
      </c>
      <c r="QL43" s="184" t="s">
        <v>1707</v>
      </c>
      <c r="QM43" s="184" t="s">
        <v>1708</v>
      </c>
      <c r="QN43" s="184" t="s">
        <v>1709</v>
      </c>
      <c r="QO43" s="184" t="s">
        <v>1710</v>
      </c>
      <c r="QP43" s="184" t="s">
        <v>2149</v>
      </c>
      <c r="QQ43" s="184" t="s">
        <v>2150</v>
      </c>
      <c r="QR43" s="184" t="s">
        <v>2151</v>
      </c>
      <c r="QS43" s="184" t="s">
        <v>2152</v>
      </c>
      <c r="QT43" s="184" t="s">
        <v>1711</v>
      </c>
      <c r="QU43" s="184" t="s">
        <v>1712</v>
      </c>
      <c r="QV43" s="184" t="s">
        <v>1713</v>
      </c>
      <c r="QW43" s="184" t="s">
        <v>1714</v>
      </c>
      <c r="QX43" s="184" t="s">
        <v>1715</v>
      </c>
      <c r="QY43" s="184" t="s">
        <v>1716</v>
      </c>
      <c r="QZ43" s="184" t="s">
        <v>1717</v>
      </c>
      <c r="RA43" s="184" t="s">
        <v>1718</v>
      </c>
      <c r="RB43" s="184" t="s">
        <v>1719</v>
      </c>
      <c r="RC43" s="184" t="s">
        <v>1720</v>
      </c>
      <c r="RD43" s="184" t="s">
        <v>1721</v>
      </c>
      <c r="RE43" s="184" t="s">
        <v>2153</v>
      </c>
      <c r="RF43" s="184" t="s">
        <v>2154</v>
      </c>
      <c r="RG43" s="184" t="s">
        <v>6414</v>
      </c>
      <c r="RH43" s="184" t="s">
        <v>1723</v>
      </c>
      <c r="RI43" s="184" t="s">
        <v>1724</v>
      </c>
      <c r="RJ43" s="184" t="s">
        <v>1725</v>
      </c>
      <c r="RK43" s="184" t="s">
        <v>1726</v>
      </c>
      <c r="RL43" s="184" t="s">
        <v>1727</v>
      </c>
      <c r="RM43" s="184" t="s">
        <v>1728</v>
      </c>
      <c r="RN43" s="184" t="s">
        <v>1729</v>
      </c>
      <c r="RO43" s="184" t="s">
        <v>1730</v>
      </c>
      <c r="RP43" s="184" t="s">
        <v>1731</v>
      </c>
      <c r="RQ43" s="184" t="s">
        <v>1732</v>
      </c>
      <c r="RR43" s="184" t="s">
        <v>1733</v>
      </c>
      <c r="RS43" s="184" t="s">
        <v>1734</v>
      </c>
      <c r="RT43" s="184" t="s">
        <v>1735</v>
      </c>
      <c r="RU43" s="184" t="s">
        <v>1736</v>
      </c>
      <c r="RV43" s="184" t="s">
        <v>1737</v>
      </c>
      <c r="RW43" s="184" t="s">
        <v>1738</v>
      </c>
      <c r="RX43" s="184" t="s">
        <v>2155</v>
      </c>
      <c r="RY43" s="184" t="s">
        <v>2156</v>
      </c>
      <c r="RZ43" s="184" t="s">
        <v>2157</v>
      </c>
      <c r="SA43" s="184" t="s">
        <v>1741</v>
      </c>
      <c r="SB43" s="184" t="s">
        <v>1742</v>
      </c>
      <c r="SC43" s="184" t="s">
        <v>1743</v>
      </c>
      <c r="SD43" s="184" t="s">
        <v>1744</v>
      </c>
      <c r="SE43" s="184" t="s">
        <v>1745</v>
      </c>
      <c r="SF43" s="184" t="s">
        <v>1746</v>
      </c>
      <c r="SG43" s="184" t="s">
        <v>1747</v>
      </c>
      <c r="SH43" s="184" t="s">
        <v>1748</v>
      </c>
      <c r="SI43" s="184" t="s">
        <v>1749</v>
      </c>
      <c r="SJ43" s="184" t="s">
        <v>1750</v>
      </c>
      <c r="SK43" s="184" t="s">
        <v>1751</v>
      </c>
      <c r="SL43" s="184" t="s">
        <v>2158</v>
      </c>
      <c r="SM43" s="184" t="s">
        <v>1752</v>
      </c>
      <c r="SN43" s="184" t="s">
        <v>1753</v>
      </c>
      <c r="SO43" s="184" t="s">
        <v>1754</v>
      </c>
      <c r="SP43" s="184" t="s">
        <v>1755</v>
      </c>
      <c r="SQ43" s="184" t="s">
        <v>1756</v>
      </c>
      <c r="SR43" s="184" t="s">
        <v>1757</v>
      </c>
      <c r="SS43" s="184" t="s">
        <v>1758</v>
      </c>
      <c r="ST43" s="184" t="s">
        <v>1759</v>
      </c>
      <c r="SU43" s="184" t="s">
        <v>1760</v>
      </c>
      <c r="SV43" s="184" t="s">
        <v>1761</v>
      </c>
      <c r="SW43" s="184" t="s">
        <v>1762</v>
      </c>
      <c r="SX43" s="184" t="s">
        <v>1763</v>
      </c>
      <c r="SY43" s="184" t="s">
        <v>1764</v>
      </c>
      <c r="SZ43" s="184" t="s">
        <v>1765</v>
      </c>
      <c r="TA43" s="184" t="s">
        <v>1766</v>
      </c>
      <c r="TB43" s="184" t="s">
        <v>1767</v>
      </c>
      <c r="TC43" s="184" t="s">
        <v>1768</v>
      </c>
      <c r="TD43" s="184" t="s">
        <v>1769</v>
      </c>
      <c r="TE43" s="184" t="s">
        <v>1770</v>
      </c>
      <c r="TF43" s="184" t="s">
        <v>1771</v>
      </c>
      <c r="TG43" s="184" t="s">
        <v>1772</v>
      </c>
      <c r="TH43" s="184" t="s">
        <v>2159</v>
      </c>
      <c r="TI43" s="184" t="s">
        <v>1773</v>
      </c>
      <c r="TJ43" s="184" t="s">
        <v>1774</v>
      </c>
      <c r="TK43" s="184" t="s">
        <v>1775</v>
      </c>
      <c r="TL43" s="184" t="s">
        <v>1776</v>
      </c>
      <c r="TM43" s="184" t="s">
        <v>1777</v>
      </c>
      <c r="TN43" s="184" t="s">
        <v>1778</v>
      </c>
      <c r="TO43" s="184" t="s">
        <v>1779</v>
      </c>
      <c r="TP43" s="184" t="s">
        <v>1780</v>
      </c>
      <c r="TQ43" s="184" t="s">
        <v>1781</v>
      </c>
      <c r="TR43" s="184" t="s">
        <v>1782</v>
      </c>
      <c r="TS43" s="184" t="s">
        <v>1783</v>
      </c>
      <c r="TT43" s="184" t="s">
        <v>1784</v>
      </c>
      <c r="TU43" s="184" t="s">
        <v>1785</v>
      </c>
      <c r="TV43" s="184" t="s">
        <v>1786</v>
      </c>
      <c r="TW43" s="184" t="s">
        <v>1787</v>
      </c>
      <c r="TX43" s="184" t="s">
        <v>1788</v>
      </c>
      <c r="TY43" s="184" t="s">
        <v>2160</v>
      </c>
      <c r="TZ43" s="184" t="s">
        <v>1789</v>
      </c>
      <c r="UA43" s="184" t="s">
        <v>1790</v>
      </c>
      <c r="UB43" s="184" t="s">
        <v>1791</v>
      </c>
      <c r="UC43" s="184" t="s">
        <v>1792</v>
      </c>
      <c r="UD43" s="184" t="s">
        <v>1793</v>
      </c>
      <c r="UE43" s="184" t="s">
        <v>1794</v>
      </c>
      <c r="UF43" s="184" t="s">
        <v>1795</v>
      </c>
      <c r="UG43" s="184" t="s">
        <v>2161</v>
      </c>
      <c r="UH43" s="184" t="s">
        <v>2162</v>
      </c>
      <c r="UI43" s="184" t="s">
        <v>2163</v>
      </c>
      <c r="UJ43" s="184" t="s">
        <v>1796</v>
      </c>
      <c r="UK43" s="184" t="s">
        <v>1797</v>
      </c>
      <c r="UL43" s="184" t="s">
        <v>1798</v>
      </c>
      <c r="UM43" s="184" t="s">
        <v>1799</v>
      </c>
      <c r="UN43" s="184" t="s">
        <v>1800</v>
      </c>
      <c r="UO43" s="184" t="s">
        <v>1801</v>
      </c>
      <c r="UP43" s="184" t="s">
        <v>1802</v>
      </c>
      <c r="UQ43" s="184" t="s">
        <v>1803</v>
      </c>
      <c r="UR43" s="184" t="s">
        <v>1804</v>
      </c>
      <c r="US43" s="184" t="s">
        <v>2164</v>
      </c>
      <c r="UT43" s="184" t="s">
        <v>1805</v>
      </c>
      <c r="UU43" s="184" t="s">
        <v>1806</v>
      </c>
      <c r="UV43" s="184" t="s">
        <v>1807</v>
      </c>
      <c r="UW43" s="184" t="s">
        <v>1808</v>
      </c>
      <c r="UX43" s="184" t="s">
        <v>1809</v>
      </c>
      <c r="UY43" s="184" t="s">
        <v>1810</v>
      </c>
      <c r="UZ43" s="184" t="s">
        <v>1811</v>
      </c>
      <c r="VA43" s="184" t="s">
        <v>1812</v>
      </c>
      <c r="VB43" s="184" t="s">
        <v>1813</v>
      </c>
      <c r="VC43" s="184" t="s">
        <v>1814</v>
      </c>
      <c r="VD43" s="184" t="s">
        <v>1815</v>
      </c>
      <c r="VE43" s="184" t="s">
        <v>1816</v>
      </c>
      <c r="VF43" s="184" t="s">
        <v>1817</v>
      </c>
      <c r="VG43" s="184" t="s">
        <v>1818</v>
      </c>
      <c r="VH43" s="184" t="s">
        <v>1819</v>
      </c>
      <c r="VI43" s="184" t="s">
        <v>2165</v>
      </c>
      <c r="VJ43" s="184" t="s">
        <v>2166</v>
      </c>
      <c r="VK43" s="184" t="s">
        <v>2167</v>
      </c>
      <c r="VL43" s="184" t="s">
        <v>1823</v>
      </c>
      <c r="VM43" s="184" t="s">
        <v>1824</v>
      </c>
      <c r="VN43" s="184" t="s">
        <v>1825</v>
      </c>
      <c r="VO43" s="184" t="s">
        <v>1826</v>
      </c>
      <c r="VP43" s="184" t="s">
        <v>1827</v>
      </c>
      <c r="VQ43" s="184" t="s">
        <v>1828</v>
      </c>
      <c r="VR43" s="184" t="s">
        <v>1829</v>
      </c>
      <c r="VS43" s="184" t="s">
        <v>1830</v>
      </c>
      <c r="VT43" s="184" t="s">
        <v>1831</v>
      </c>
      <c r="VU43" s="184" t="s">
        <v>2168</v>
      </c>
      <c r="VV43" s="184" t="s">
        <v>1832</v>
      </c>
      <c r="VW43" s="184" t="s">
        <v>1833</v>
      </c>
      <c r="VX43" s="184" t="s">
        <v>1834</v>
      </c>
      <c r="VY43" s="184" t="s">
        <v>1835</v>
      </c>
      <c r="VZ43" s="184" t="s">
        <v>1836</v>
      </c>
      <c r="WA43" s="184" t="s">
        <v>1837</v>
      </c>
      <c r="WB43" s="184" t="s">
        <v>1838</v>
      </c>
      <c r="WC43" s="184" t="s">
        <v>1839</v>
      </c>
      <c r="WD43" s="184" t="s">
        <v>1840</v>
      </c>
      <c r="WE43" s="184" t="s">
        <v>1841</v>
      </c>
      <c r="WF43" s="184" t="s">
        <v>1842</v>
      </c>
      <c r="WG43" s="184" t="s">
        <v>1843</v>
      </c>
      <c r="WH43" s="184" t="s">
        <v>1844</v>
      </c>
      <c r="WI43" s="184" t="s">
        <v>1845</v>
      </c>
      <c r="WJ43" s="184" t="s">
        <v>1846</v>
      </c>
      <c r="WK43" s="184" t="s">
        <v>1847</v>
      </c>
      <c r="WL43" s="184" t="s">
        <v>1848</v>
      </c>
      <c r="WM43" s="184" t="s">
        <v>1849</v>
      </c>
      <c r="WN43" s="184" t="s">
        <v>1850</v>
      </c>
      <c r="WO43" s="184" t="s">
        <v>1851</v>
      </c>
      <c r="WP43" s="184" t="s">
        <v>1852</v>
      </c>
      <c r="WQ43" s="184" t="s">
        <v>1853</v>
      </c>
      <c r="WR43" s="184" t="s">
        <v>1854</v>
      </c>
      <c r="WS43" s="184" t="s">
        <v>1855</v>
      </c>
      <c r="WT43" s="184" t="s">
        <v>1856</v>
      </c>
      <c r="WU43" s="184" t="s">
        <v>2169</v>
      </c>
      <c r="WV43" s="184" t="s">
        <v>2170</v>
      </c>
      <c r="WW43" s="184" t="s">
        <v>1857</v>
      </c>
      <c r="WX43" s="184" t="s">
        <v>1858</v>
      </c>
      <c r="WY43" s="184" t="s">
        <v>1859</v>
      </c>
      <c r="WZ43" s="184" t="s">
        <v>2171</v>
      </c>
      <c r="XA43" s="184" t="s">
        <v>1860</v>
      </c>
      <c r="XB43" s="184" t="s">
        <v>1861</v>
      </c>
      <c r="XC43" s="184" t="s">
        <v>1862</v>
      </c>
      <c r="XD43" s="184" t="s">
        <v>1863</v>
      </c>
      <c r="XE43" s="184" t="s">
        <v>2172</v>
      </c>
      <c r="XF43" s="184" t="s">
        <v>2173</v>
      </c>
      <c r="XG43" s="184" t="s">
        <v>2174</v>
      </c>
      <c r="XH43" s="184" t="s">
        <v>1867</v>
      </c>
      <c r="XI43" s="184" t="s">
        <v>1868</v>
      </c>
      <c r="XJ43" s="184" t="s">
        <v>1869</v>
      </c>
      <c r="XK43" s="184" t="s">
        <v>2175</v>
      </c>
      <c r="XL43" s="184" t="s">
        <v>1870</v>
      </c>
      <c r="XM43" s="184" t="s">
        <v>1871</v>
      </c>
      <c r="XN43" s="184" t="s">
        <v>1872</v>
      </c>
      <c r="XO43" s="184" t="s">
        <v>1873</v>
      </c>
      <c r="XP43" s="184" t="s">
        <v>1874</v>
      </c>
      <c r="XQ43" s="184" t="s">
        <v>1875</v>
      </c>
      <c r="XR43" s="184" t="s">
        <v>1876</v>
      </c>
      <c r="XS43" s="184" t="s">
        <v>1877</v>
      </c>
      <c r="XT43" s="184" t="s">
        <v>1878</v>
      </c>
      <c r="XU43" s="184" t="s">
        <v>1879</v>
      </c>
      <c r="XV43" s="184" t="s">
        <v>1880</v>
      </c>
      <c r="XW43" s="184" t="s">
        <v>1881</v>
      </c>
      <c r="XX43" s="184" t="s">
        <v>1882</v>
      </c>
      <c r="XY43" s="184" t="s">
        <v>1883</v>
      </c>
      <c r="XZ43" s="184" t="s">
        <v>1884</v>
      </c>
      <c r="YA43" s="184" t="s">
        <v>1885</v>
      </c>
      <c r="YB43" s="184" t="s">
        <v>1886</v>
      </c>
      <c r="YC43" s="184" t="s">
        <v>2176</v>
      </c>
      <c r="YD43" s="184" t="s">
        <v>2177</v>
      </c>
      <c r="YE43" s="184" t="s">
        <v>1888</v>
      </c>
      <c r="YF43" s="184" t="s">
        <v>1889</v>
      </c>
      <c r="YG43" s="184" t="s">
        <v>1890</v>
      </c>
      <c r="YH43" s="184" t="s">
        <v>1891</v>
      </c>
      <c r="YI43" s="184" t="s">
        <v>2178</v>
      </c>
      <c r="YJ43" s="184" t="s">
        <v>1892</v>
      </c>
      <c r="YK43" s="184" t="s">
        <v>1893</v>
      </c>
      <c r="YL43" s="184" t="s">
        <v>1894</v>
      </c>
      <c r="YM43" s="184" t="s">
        <v>1895</v>
      </c>
      <c r="YN43" s="184" t="s">
        <v>1896</v>
      </c>
      <c r="YO43" s="184" t="s">
        <v>1897</v>
      </c>
      <c r="YP43" s="184" t="s">
        <v>1898</v>
      </c>
      <c r="YQ43" s="184" t="s">
        <v>1899</v>
      </c>
      <c r="YR43" s="184" t="s">
        <v>1900</v>
      </c>
      <c r="YS43" s="184" t="s">
        <v>2179</v>
      </c>
      <c r="YT43" s="184" t="s">
        <v>2180</v>
      </c>
      <c r="YU43" s="184" t="s">
        <v>2181</v>
      </c>
      <c r="YV43" s="184" t="s">
        <v>1904</v>
      </c>
      <c r="YW43" s="184" t="s">
        <v>1905</v>
      </c>
      <c r="YX43" s="184" t="s">
        <v>1906</v>
      </c>
      <c r="YY43" s="184" t="s">
        <v>1907</v>
      </c>
      <c r="YZ43" s="184" t="s">
        <v>1908</v>
      </c>
      <c r="ZA43" s="184" t="s">
        <v>1909</v>
      </c>
      <c r="ZB43" s="184" t="s">
        <v>1910</v>
      </c>
      <c r="ZC43" s="184" t="s">
        <v>1911</v>
      </c>
      <c r="ZD43" s="184" t="s">
        <v>1912</v>
      </c>
      <c r="ZE43" s="184" t="s">
        <v>1913</v>
      </c>
      <c r="ZF43" s="184" t="s">
        <v>1914</v>
      </c>
      <c r="ZG43" s="184" t="s">
        <v>1915</v>
      </c>
      <c r="ZH43" s="184" t="s">
        <v>1916</v>
      </c>
      <c r="ZI43" s="184" t="s">
        <v>1917</v>
      </c>
      <c r="ZJ43" s="184" t="s">
        <v>1918</v>
      </c>
      <c r="ZK43" s="184" t="s">
        <v>1919</v>
      </c>
      <c r="ZL43" s="184" t="s">
        <v>6415</v>
      </c>
      <c r="ZM43" s="184" t="s">
        <v>1921</v>
      </c>
      <c r="ZN43" s="184" t="s">
        <v>1922</v>
      </c>
      <c r="ZO43" s="184" t="s">
        <v>1923</v>
      </c>
      <c r="ZP43" s="184" t="s">
        <v>1924</v>
      </c>
      <c r="ZQ43" s="184" t="s">
        <v>1925</v>
      </c>
      <c r="ZR43" s="184" t="s">
        <v>1926</v>
      </c>
      <c r="ZS43" s="184" t="s">
        <v>1927</v>
      </c>
      <c r="ZT43" s="184" t="s">
        <v>1928</v>
      </c>
      <c r="ZU43" s="184" t="s">
        <v>1929</v>
      </c>
      <c r="ZV43" s="184" t="s">
        <v>1930</v>
      </c>
      <c r="ZW43" s="184" t="s">
        <v>1931</v>
      </c>
      <c r="ZX43" s="184" t="s">
        <v>1932</v>
      </c>
      <c r="ZY43" s="184" t="s">
        <v>1933</v>
      </c>
      <c r="ZZ43" s="184" t="s">
        <v>1934</v>
      </c>
      <c r="AAA43" s="184" t="s">
        <v>1935</v>
      </c>
      <c r="AAB43" s="184" t="s">
        <v>1936</v>
      </c>
      <c r="AAC43" s="184" t="s">
        <v>1937</v>
      </c>
      <c r="AAD43" s="184" t="s">
        <v>1938</v>
      </c>
      <c r="AAE43" s="184" t="s">
        <v>2182</v>
      </c>
      <c r="AAF43" s="184" t="s">
        <v>2183</v>
      </c>
      <c r="AAG43" s="184" t="s">
        <v>2184</v>
      </c>
      <c r="AAH43" s="184" t="s">
        <v>1940</v>
      </c>
      <c r="AAI43" s="184" t="s">
        <v>1941</v>
      </c>
      <c r="AAJ43" s="184" t="s">
        <v>1942</v>
      </c>
      <c r="AAK43" s="184" t="s">
        <v>1943</v>
      </c>
      <c r="AAL43" s="184" t="s">
        <v>1944</v>
      </c>
      <c r="AAM43" s="184" t="s">
        <v>1945</v>
      </c>
      <c r="AAN43" s="184" t="s">
        <v>1946</v>
      </c>
      <c r="AAO43" s="184" t="s">
        <v>1947</v>
      </c>
      <c r="AAP43" s="184" t="s">
        <v>1948</v>
      </c>
      <c r="AAQ43" s="184" t="s">
        <v>1949</v>
      </c>
      <c r="AAR43" s="184" t="s">
        <v>1950</v>
      </c>
      <c r="AAS43" s="184" t="s">
        <v>1951</v>
      </c>
      <c r="AAT43" s="184" t="s">
        <v>1952</v>
      </c>
      <c r="AAU43" s="184" t="s">
        <v>1953</v>
      </c>
      <c r="AAV43" s="184" t="s">
        <v>1954</v>
      </c>
      <c r="AAW43" s="184" t="s">
        <v>1955</v>
      </c>
      <c r="AAX43" s="184" t="s">
        <v>1956</v>
      </c>
      <c r="AAY43" s="184" t="s">
        <v>1957</v>
      </c>
      <c r="AAZ43" s="184" t="s">
        <v>2185</v>
      </c>
      <c r="ABA43" s="184" t="s">
        <v>1958</v>
      </c>
      <c r="ABB43" s="184" t="s">
        <v>1959</v>
      </c>
      <c r="ABC43" s="184" t="s">
        <v>1960</v>
      </c>
      <c r="ABD43" s="184" t="s">
        <v>1961</v>
      </c>
      <c r="ABE43" s="184" t="s">
        <v>1962</v>
      </c>
      <c r="ABF43" s="184" t="s">
        <v>1963</v>
      </c>
      <c r="ABG43" s="184" t="s">
        <v>1964</v>
      </c>
      <c r="ABH43" s="184" t="s">
        <v>2186</v>
      </c>
      <c r="ABI43" s="184" t="s">
        <v>2187</v>
      </c>
      <c r="ABJ43" s="184" t="s">
        <v>1965</v>
      </c>
      <c r="ABK43" s="184" t="s">
        <v>2188</v>
      </c>
      <c r="ABL43" s="184" t="s">
        <v>2189</v>
      </c>
      <c r="ABM43" s="184" t="s">
        <v>2190</v>
      </c>
      <c r="ABN43" s="184" t="s">
        <v>2191</v>
      </c>
      <c r="ABO43" s="184" t="s">
        <v>1969</v>
      </c>
      <c r="ABP43" s="184" t="s">
        <v>1970</v>
      </c>
      <c r="ABQ43" s="184" t="s">
        <v>1971</v>
      </c>
      <c r="ABR43" s="184" t="s">
        <v>1972</v>
      </c>
      <c r="ABS43" s="184" t="s">
        <v>1973</v>
      </c>
      <c r="ABT43" s="184" t="s">
        <v>1974</v>
      </c>
      <c r="ABU43" s="184" t="s">
        <v>1975</v>
      </c>
      <c r="ABV43" s="184" t="s">
        <v>1976</v>
      </c>
      <c r="ABW43" s="184" t="s">
        <v>2192</v>
      </c>
      <c r="ABX43" s="184" t="s">
        <v>1977</v>
      </c>
      <c r="ABY43" s="184" t="s">
        <v>1978</v>
      </c>
      <c r="ABZ43" s="184" t="s">
        <v>1979</v>
      </c>
      <c r="ACA43" s="184" t="s">
        <v>1980</v>
      </c>
      <c r="ACB43" s="184" t="s">
        <v>1981</v>
      </c>
      <c r="ACC43" s="184" t="s">
        <v>1982</v>
      </c>
      <c r="ACD43" s="184" t="s">
        <v>1983</v>
      </c>
      <c r="ACE43" s="184" t="s">
        <v>1984</v>
      </c>
      <c r="ACF43" s="184" t="s">
        <v>1985</v>
      </c>
      <c r="ACG43" s="184" t="s">
        <v>1986</v>
      </c>
      <c r="ACH43" s="184" t="s">
        <v>1987</v>
      </c>
      <c r="ACI43" s="184" t="s">
        <v>1988</v>
      </c>
      <c r="ACJ43" s="184" t="s">
        <v>1989</v>
      </c>
      <c r="ACK43" s="184" t="s">
        <v>1990</v>
      </c>
      <c r="ACL43" s="184" t="s">
        <v>1991</v>
      </c>
      <c r="ACM43" s="184" t="s">
        <v>1992</v>
      </c>
      <c r="ACN43" s="184" t="s">
        <v>1993</v>
      </c>
      <c r="ACO43" s="184" t="s">
        <v>1994</v>
      </c>
      <c r="ACP43" s="184" t="s">
        <v>1995</v>
      </c>
      <c r="ACQ43" s="184" t="s">
        <v>2193</v>
      </c>
      <c r="ACR43" s="184" t="s">
        <v>1996</v>
      </c>
      <c r="ACS43" s="184" t="s">
        <v>1997</v>
      </c>
      <c r="ACT43" s="184" t="s">
        <v>1998</v>
      </c>
      <c r="ACU43" s="184" t="s">
        <v>1999</v>
      </c>
      <c r="ACV43" s="184" t="s">
        <v>2194</v>
      </c>
      <c r="ACW43" s="184" t="s">
        <v>2000</v>
      </c>
      <c r="ACX43" s="184" t="s">
        <v>2001</v>
      </c>
      <c r="ACY43" s="184" t="s">
        <v>2002</v>
      </c>
      <c r="ACZ43" s="184" t="s">
        <v>2003</v>
      </c>
      <c r="ADA43" s="184" t="s">
        <v>2004</v>
      </c>
      <c r="ADB43" s="184" t="s">
        <v>1863</v>
      </c>
      <c r="ADC43" s="184" t="s">
        <v>2195</v>
      </c>
      <c r="ADD43" s="184" t="s">
        <v>2196</v>
      </c>
      <c r="ADE43" s="184" t="s">
        <v>2197</v>
      </c>
      <c r="ADF43" s="184" t="s">
        <v>2005</v>
      </c>
      <c r="ADG43" s="184" t="s">
        <v>2006</v>
      </c>
      <c r="ADH43" s="184" t="s">
        <v>2007</v>
      </c>
      <c r="ADI43" s="184" t="s">
        <v>2008</v>
      </c>
      <c r="ADJ43" s="184" t="s">
        <v>2009</v>
      </c>
      <c r="ADK43" s="184" t="s">
        <v>1499</v>
      </c>
      <c r="ADL43" s="184" t="s">
        <v>2010</v>
      </c>
      <c r="ADM43" s="184" t="s">
        <v>2011</v>
      </c>
      <c r="ADN43" s="184" t="s">
        <v>2012</v>
      </c>
      <c r="ADO43" s="184" t="s">
        <v>2013</v>
      </c>
      <c r="ADP43" s="184" t="s">
        <v>2014</v>
      </c>
      <c r="ADQ43" s="184" t="s">
        <v>2015</v>
      </c>
      <c r="ADR43" s="184" t="s">
        <v>6215</v>
      </c>
      <c r="ADS43" s="184" t="s">
        <v>2016</v>
      </c>
      <c r="ADT43" s="184" t="s">
        <v>2017</v>
      </c>
      <c r="ADU43" s="184" t="s">
        <v>2018</v>
      </c>
      <c r="ADV43" s="184" t="s">
        <v>2019</v>
      </c>
      <c r="ADW43" s="184" t="s">
        <v>2020</v>
      </c>
      <c r="ADX43" s="184" t="s">
        <v>6239</v>
      </c>
      <c r="ADY43" s="184" t="s">
        <v>2021</v>
      </c>
      <c r="ADZ43" s="184" t="s">
        <v>2022</v>
      </c>
      <c r="AEA43" s="184" t="s">
        <v>2023</v>
      </c>
      <c r="AEB43" s="184" t="s">
        <v>2024</v>
      </c>
      <c r="AEC43" s="184" t="s">
        <v>2040</v>
      </c>
      <c r="AED43" s="184" t="s">
        <v>2025</v>
      </c>
      <c r="AEE43" s="184" t="s">
        <v>2026</v>
      </c>
      <c r="AEF43" s="184" t="s">
        <v>2027</v>
      </c>
      <c r="AEG43" s="184" t="s">
        <v>2028</v>
      </c>
      <c r="AEH43" s="184" t="s">
        <v>2029</v>
      </c>
      <c r="AEI43" s="184" t="s">
        <v>2030</v>
      </c>
      <c r="AEJ43" s="184" t="s">
        <v>2031</v>
      </c>
      <c r="AEK43" s="184" t="s">
        <v>2032</v>
      </c>
      <c r="AEL43" s="184" t="s">
        <v>2033</v>
      </c>
      <c r="AEM43" s="184" t="s">
        <v>2034</v>
      </c>
      <c r="AEN43" s="184" t="s">
        <v>2035</v>
      </c>
      <c r="AEO43" s="184" t="s">
        <v>2036</v>
      </c>
      <c r="AEP43" s="184" t="s">
        <v>2037</v>
      </c>
      <c r="AEQ43" s="184" t="s">
        <v>2038</v>
      </c>
      <c r="AER43" s="184" t="s">
        <v>2039</v>
      </c>
      <c r="AES43" s="184" t="s">
        <v>2041</v>
      </c>
      <c r="AET43" s="184" t="s">
        <v>2042</v>
      </c>
      <c r="AEU43" s="184" t="s">
        <v>2043</v>
      </c>
      <c r="AEV43" s="184" t="s">
        <v>2044</v>
      </c>
      <c r="AEW43" s="184" t="s">
        <v>2045</v>
      </c>
      <c r="AEX43" s="184" t="s">
        <v>2046</v>
      </c>
      <c r="AEY43" s="184" t="s">
        <v>2047</v>
      </c>
      <c r="AEZ43" s="184" t="s">
        <v>2048</v>
      </c>
      <c r="AFA43" s="184" t="s">
        <v>2049</v>
      </c>
      <c r="AFB43" s="184" t="s">
        <v>2050</v>
      </c>
      <c r="AFC43" s="184" t="s">
        <v>2051</v>
      </c>
      <c r="AFD43" s="184" t="s">
        <v>2052</v>
      </c>
      <c r="AFE43" s="184" t="s">
        <v>2053</v>
      </c>
      <c r="AFF43" s="184" t="s">
        <v>2054</v>
      </c>
      <c r="AFG43" s="184" t="s">
        <v>2055</v>
      </c>
      <c r="AFH43" s="184" t="s">
        <v>2056</v>
      </c>
      <c r="AFI43" s="184" t="s">
        <v>2057</v>
      </c>
      <c r="AFJ43" s="184" t="s">
        <v>2058</v>
      </c>
      <c r="AFK43" s="184" t="s">
        <v>2059</v>
      </c>
      <c r="AFL43" s="184" t="s">
        <v>2060</v>
      </c>
      <c r="AFM43" s="184" t="s">
        <v>2061</v>
      </c>
      <c r="AFN43" s="184" t="s">
        <v>2062</v>
      </c>
      <c r="AFO43" s="184" t="s">
        <v>2063</v>
      </c>
      <c r="AFP43" s="184" t="s">
        <v>2064</v>
      </c>
      <c r="AFQ43" s="184" t="s">
        <v>2065</v>
      </c>
      <c r="AFR43" s="184" t="s">
        <v>2066</v>
      </c>
      <c r="AFS43" s="184" t="s">
        <v>2067</v>
      </c>
      <c r="AFT43" s="184" t="s">
        <v>2068</v>
      </c>
      <c r="AFU43" s="184" t="s">
        <v>2069</v>
      </c>
      <c r="AFV43" s="184" t="s">
        <v>2070</v>
      </c>
      <c r="AFW43" s="184" t="s">
        <v>2071</v>
      </c>
      <c r="AFX43" s="184" t="s">
        <v>2072</v>
      </c>
      <c r="AFY43" s="184" t="s">
        <v>2073</v>
      </c>
      <c r="AFZ43" s="184" t="s">
        <v>2074</v>
      </c>
      <c r="AGA43" s="184" t="s">
        <v>2075</v>
      </c>
      <c r="AGB43" s="184" t="s">
        <v>2076</v>
      </c>
      <c r="AGC43" s="184" t="s">
        <v>2077</v>
      </c>
      <c r="AGD43" s="184" t="s">
        <v>2078</v>
      </c>
      <c r="AGE43" s="184" t="s">
        <v>2079</v>
      </c>
      <c r="AGF43" s="184" t="s">
        <v>2080</v>
      </c>
      <c r="AGG43" s="184" t="s">
        <v>2081</v>
      </c>
      <c r="AGH43" s="184" t="s">
        <v>2082</v>
      </c>
      <c r="AGI43" s="184" t="s">
        <v>2083</v>
      </c>
      <c r="AGJ43" s="184" t="s">
        <v>2084</v>
      </c>
      <c r="AGK43" s="184" t="s">
        <v>2085</v>
      </c>
      <c r="AGL43" s="184" t="s">
        <v>2086</v>
      </c>
      <c r="AGM43" s="184" t="s">
        <v>2087</v>
      </c>
      <c r="AGN43" s="184" t="s">
        <v>2088</v>
      </c>
      <c r="AGO43" s="184" t="s">
        <v>2089</v>
      </c>
      <c r="AGP43" s="184" t="s">
        <v>2090</v>
      </c>
      <c r="AGQ43" s="184" t="s">
        <v>2091</v>
      </c>
      <c r="AGR43" s="184" t="s">
        <v>2092</v>
      </c>
      <c r="AGS43" s="184" t="s">
        <v>2093</v>
      </c>
      <c r="AGT43" s="184" t="s">
        <v>2094</v>
      </c>
      <c r="AGU43" s="184" t="s">
        <v>2095</v>
      </c>
      <c r="AGV43" s="184" t="s">
        <v>2096</v>
      </c>
      <c r="AGW43" s="184" t="s">
        <v>2097</v>
      </c>
      <c r="AGX43" s="184" t="s">
        <v>2098</v>
      </c>
      <c r="AGY43" s="184" t="s">
        <v>2099</v>
      </c>
      <c r="AGZ43" s="184" t="s">
        <v>2100</v>
      </c>
      <c r="AHA43" s="184" t="s">
        <v>2101</v>
      </c>
      <c r="AHB43" s="184" t="s">
        <v>2102</v>
      </c>
      <c r="AHC43" s="184" t="s">
        <v>2103</v>
      </c>
      <c r="AHD43" s="184" t="s">
        <v>2104</v>
      </c>
      <c r="AHE43" s="184" t="s">
        <v>2105</v>
      </c>
      <c r="AHF43" s="184" t="s">
        <v>2106</v>
      </c>
      <c r="AHG43" s="184" t="s">
        <v>2107</v>
      </c>
      <c r="AHH43" s="184" t="s">
        <v>2108</v>
      </c>
      <c r="AHI43" s="184" t="s">
        <v>2109</v>
      </c>
      <c r="AHJ43" s="184" t="s">
        <v>2110</v>
      </c>
      <c r="AHK43" s="184" t="s">
        <v>2111</v>
      </c>
      <c r="AHL43" s="184" t="s">
        <v>2112</v>
      </c>
      <c r="AHM43" s="184" t="s">
        <v>2113</v>
      </c>
      <c r="AHN43" s="184" t="s">
        <v>2114</v>
      </c>
      <c r="AHO43" s="184" t="s">
        <v>2115</v>
      </c>
      <c r="AHP43" s="184" t="s">
        <v>2116</v>
      </c>
      <c r="AHQ43" s="184" t="s">
        <v>2117</v>
      </c>
      <c r="AHR43" s="185" t="s">
        <v>2118</v>
      </c>
    </row>
    <row r="44" spans="1:904" ht="24">
      <c r="B44" s="183" t="s">
        <v>6416</v>
      </c>
      <c r="C44" s="184" t="s">
        <v>6417</v>
      </c>
      <c r="D44" s="222">
        <v>0</v>
      </c>
      <c r="E44" s="222">
        <v>890</v>
      </c>
      <c r="F44" s="222">
        <v>27049.200000000001</v>
      </c>
      <c r="G44" s="222">
        <v>3327</v>
      </c>
      <c r="H44" s="222">
        <v>10663</v>
      </c>
      <c r="I44" s="222">
        <v>43629</v>
      </c>
      <c r="J44" s="222">
        <v>55217</v>
      </c>
      <c r="K44" s="222">
        <v>0</v>
      </c>
      <c r="L44" s="222">
        <v>0</v>
      </c>
      <c r="M44" s="222">
        <v>0</v>
      </c>
      <c r="N44" s="222">
        <v>0</v>
      </c>
      <c r="O44" s="222">
        <v>0</v>
      </c>
      <c r="P44" s="222">
        <v>27582</v>
      </c>
      <c r="Q44" s="222">
        <v>60036</v>
      </c>
      <c r="R44" s="222">
        <v>1315</v>
      </c>
      <c r="S44" s="222">
        <v>1853</v>
      </c>
      <c r="T44" s="222">
        <v>7090</v>
      </c>
      <c r="U44" s="222">
        <v>14896</v>
      </c>
      <c r="V44" s="222">
        <v>122306</v>
      </c>
      <c r="W44" s="222">
        <v>0</v>
      </c>
      <c r="X44" s="222">
        <v>0</v>
      </c>
      <c r="Y44" s="222">
        <v>0</v>
      </c>
      <c r="Z44" s="222">
        <v>0</v>
      </c>
      <c r="AA44" s="222">
        <v>500</v>
      </c>
      <c r="AB44" s="222">
        <v>0</v>
      </c>
      <c r="AC44" s="222">
        <v>0</v>
      </c>
      <c r="AD44" s="222">
        <v>0</v>
      </c>
      <c r="AE44" s="222">
        <v>0</v>
      </c>
      <c r="AF44" s="222">
        <v>13000</v>
      </c>
      <c r="AG44" s="222">
        <v>0</v>
      </c>
      <c r="AH44" s="222">
        <v>87600</v>
      </c>
      <c r="AI44" s="222">
        <v>70</v>
      </c>
      <c r="AJ44" s="222">
        <v>0</v>
      </c>
      <c r="AK44" s="222">
        <v>0</v>
      </c>
      <c r="AL44" s="222">
        <v>0</v>
      </c>
      <c r="AM44" s="222">
        <v>6748</v>
      </c>
      <c r="AN44" s="222">
        <v>0</v>
      </c>
      <c r="AO44" s="222">
        <v>0</v>
      </c>
      <c r="AP44" s="222">
        <v>22000</v>
      </c>
      <c r="AQ44" s="222">
        <v>23100</v>
      </c>
      <c r="AR44" s="222">
        <v>0</v>
      </c>
      <c r="AS44" s="222">
        <v>0</v>
      </c>
      <c r="AT44" s="222">
        <v>0</v>
      </c>
      <c r="AU44" s="222">
        <v>0</v>
      </c>
      <c r="AV44" s="222">
        <v>0</v>
      </c>
      <c r="AW44" s="222">
        <v>0</v>
      </c>
      <c r="AX44" s="222">
        <v>0</v>
      </c>
      <c r="AY44" s="222">
        <v>0</v>
      </c>
      <c r="AZ44" s="222">
        <v>0</v>
      </c>
      <c r="BA44" s="222">
        <v>0</v>
      </c>
      <c r="BB44" s="222">
        <v>0</v>
      </c>
      <c r="BC44" s="222">
        <v>0</v>
      </c>
      <c r="BD44" s="222">
        <v>1053</v>
      </c>
      <c r="BE44" s="222">
        <v>690</v>
      </c>
      <c r="BF44" s="222">
        <v>0</v>
      </c>
      <c r="BG44" s="222">
        <v>0</v>
      </c>
      <c r="BH44" s="222">
        <v>0</v>
      </c>
      <c r="BI44" s="222">
        <v>73679</v>
      </c>
      <c r="BJ44" s="222">
        <v>0</v>
      </c>
      <c r="BK44" s="222">
        <v>1766</v>
      </c>
      <c r="BL44" s="222">
        <v>1118</v>
      </c>
      <c r="BM44" s="222">
        <v>21630</v>
      </c>
      <c r="BN44" s="222">
        <v>884</v>
      </c>
      <c r="BO44" s="222">
        <v>8550.25</v>
      </c>
      <c r="BP44" s="222">
        <v>3237</v>
      </c>
      <c r="BQ44" s="222">
        <v>6857</v>
      </c>
      <c r="BR44" s="222">
        <v>0</v>
      </c>
      <c r="BS44" s="222">
        <v>0</v>
      </c>
      <c r="BT44" s="222">
        <v>20555.59</v>
      </c>
      <c r="BU44" s="222">
        <v>0</v>
      </c>
      <c r="BV44" s="222">
        <v>728</v>
      </c>
      <c r="BW44" s="222">
        <v>0</v>
      </c>
      <c r="BX44" s="222">
        <v>0</v>
      </c>
      <c r="BY44" s="222">
        <v>0</v>
      </c>
      <c r="BZ44" s="222">
        <v>4190</v>
      </c>
      <c r="CA44" s="222">
        <v>0</v>
      </c>
      <c r="CB44" s="222">
        <v>0</v>
      </c>
      <c r="CC44" s="222">
        <v>0</v>
      </c>
      <c r="CD44" s="222">
        <v>0</v>
      </c>
      <c r="CE44" s="222">
        <v>0</v>
      </c>
      <c r="CF44" s="222">
        <v>0</v>
      </c>
      <c r="CG44" s="222">
        <v>0</v>
      </c>
      <c r="CH44" s="222">
        <v>6943</v>
      </c>
      <c r="CI44" s="222">
        <v>14108.01</v>
      </c>
      <c r="CJ44" s="222">
        <v>1003.5</v>
      </c>
      <c r="CK44" s="222">
        <v>2129.5</v>
      </c>
      <c r="CL44" s="222">
        <v>4417</v>
      </c>
      <c r="CM44" s="222">
        <v>0</v>
      </c>
      <c r="CN44" s="222">
        <v>0</v>
      </c>
      <c r="CO44" s="222">
        <v>620</v>
      </c>
      <c r="CP44" s="222">
        <v>0</v>
      </c>
      <c r="CQ44" s="222">
        <v>0</v>
      </c>
      <c r="CR44" s="222">
        <v>0</v>
      </c>
      <c r="CS44" s="222">
        <v>1140</v>
      </c>
      <c r="CT44" s="222">
        <v>73828.5</v>
      </c>
      <c r="CU44" s="222">
        <v>0</v>
      </c>
      <c r="CV44" s="222">
        <v>109.53</v>
      </c>
      <c r="CW44" s="222">
        <v>0</v>
      </c>
      <c r="CX44" s="222">
        <v>1248</v>
      </c>
      <c r="CY44" s="222">
        <v>5015</v>
      </c>
      <c r="CZ44" s="222">
        <v>323</v>
      </c>
      <c r="DA44" s="222">
        <v>3710</v>
      </c>
      <c r="DB44" s="222">
        <v>0</v>
      </c>
      <c r="DC44" s="222">
        <v>0</v>
      </c>
      <c r="DD44" s="222">
        <v>0</v>
      </c>
      <c r="DE44" s="222">
        <v>0</v>
      </c>
      <c r="DF44" s="222">
        <v>13259</v>
      </c>
      <c r="DG44" s="222">
        <v>0</v>
      </c>
      <c r="DH44" s="222">
        <v>0</v>
      </c>
      <c r="DI44" s="222">
        <v>0</v>
      </c>
      <c r="DJ44" s="222">
        <v>0</v>
      </c>
      <c r="DK44" s="222">
        <v>198246</v>
      </c>
      <c r="DL44" s="222">
        <v>0</v>
      </c>
      <c r="DM44" s="222">
        <v>0</v>
      </c>
      <c r="DN44" s="222">
        <v>0</v>
      </c>
      <c r="DO44" s="222">
        <v>0</v>
      </c>
      <c r="DP44" s="222">
        <v>0</v>
      </c>
      <c r="DQ44" s="222">
        <v>0</v>
      </c>
      <c r="DR44" s="222">
        <v>0</v>
      </c>
      <c r="DS44" s="222">
        <v>0</v>
      </c>
      <c r="DT44" s="222">
        <v>27000</v>
      </c>
      <c r="DU44" s="222">
        <v>1150</v>
      </c>
      <c r="DV44" s="222">
        <v>16818</v>
      </c>
      <c r="DW44" s="222">
        <v>0</v>
      </c>
      <c r="DX44" s="222">
        <v>1178</v>
      </c>
      <c r="DY44" s="222">
        <v>0</v>
      </c>
      <c r="DZ44" s="222">
        <v>0</v>
      </c>
      <c r="EA44" s="222">
        <v>4700</v>
      </c>
      <c r="EB44" s="222">
        <v>0</v>
      </c>
      <c r="EC44" s="222">
        <v>0</v>
      </c>
      <c r="ED44" s="222">
        <v>12173</v>
      </c>
      <c r="EE44" s="222">
        <v>73273.5</v>
      </c>
      <c r="EF44" s="222">
        <v>20675</v>
      </c>
      <c r="EG44" s="222">
        <v>0</v>
      </c>
      <c r="EH44" s="222">
        <v>0</v>
      </c>
      <c r="EI44" s="222">
        <v>90</v>
      </c>
      <c r="EJ44" s="222">
        <v>0</v>
      </c>
      <c r="EK44" s="222">
        <v>0</v>
      </c>
      <c r="EL44" s="222">
        <v>0</v>
      </c>
      <c r="EM44" s="222">
        <v>0</v>
      </c>
      <c r="EN44" s="222">
        <v>0</v>
      </c>
      <c r="EO44" s="222">
        <v>0</v>
      </c>
      <c r="EP44" s="222">
        <v>0</v>
      </c>
      <c r="EQ44" s="222">
        <v>0</v>
      </c>
      <c r="ER44" s="222">
        <v>0</v>
      </c>
      <c r="ES44" s="222">
        <v>0</v>
      </c>
      <c r="ET44" s="222">
        <v>0</v>
      </c>
      <c r="EU44" s="222">
        <v>0</v>
      </c>
      <c r="EV44" s="222">
        <v>0</v>
      </c>
      <c r="EW44" s="222">
        <v>46885.25</v>
      </c>
      <c r="EX44" s="222">
        <v>191105.1</v>
      </c>
      <c r="EY44" s="222">
        <v>140</v>
      </c>
      <c r="EZ44" s="222">
        <v>18000</v>
      </c>
      <c r="FA44" s="222">
        <v>0</v>
      </c>
      <c r="FB44" s="222">
        <v>25584</v>
      </c>
      <c r="FC44" s="222">
        <v>0</v>
      </c>
      <c r="FD44" s="222">
        <v>116357</v>
      </c>
      <c r="FE44" s="222">
        <v>3400</v>
      </c>
      <c r="FF44" s="222">
        <v>4587</v>
      </c>
      <c r="FG44" s="222">
        <v>132327.75</v>
      </c>
      <c r="FH44" s="222">
        <v>40651</v>
      </c>
      <c r="FI44" s="222">
        <v>28763.75</v>
      </c>
      <c r="FJ44" s="222">
        <v>0</v>
      </c>
      <c r="FK44" s="222">
        <v>0</v>
      </c>
      <c r="FL44" s="222">
        <v>2290.65</v>
      </c>
      <c r="FM44" s="222">
        <v>4566</v>
      </c>
      <c r="FN44" s="222">
        <v>0</v>
      </c>
      <c r="FO44" s="222">
        <v>0</v>
      </c>
      <c r="FP44" s="222">
        <v>3000</v>
      </c>
      <c r="FQ44" s="222">
        <v>0</v>
      </c>
      <c r="FR44" s="222">
        <v>0</v>
      </c>
      <c r="FS44" s="222">
        <v>500</v>
      </c>
      <c r="FT44" s="222">
        <v>0</v>
      </c>
      <c r="FU44" s="222">
        <v>0</v>
      </c>
      <c r="FV44" s="222">
        <v>0</v>
      </c>
      <c r="FW44" s="222">
        <v>0</v>
      </c>
      <c r="FX44" s="222">
        <v>0</v>
      </c>
      <c r="FY44" s="222">
        <v>0</v>
      </c>
      <c r="FZ44" s="222">
        <v>0</v>
      </c>
      <c r="GA44" s="222">
        <v>0</v>
      </c>
      <c r="GB44" s="222">
        <v>0</v>
      </c>
      <c r="GC44" s="222">
        <v>0</v>
      </c>
      <c r="GD44" s="222">
        <v>0</v>
      </c>
      <c r="GE44" s="222">
        <v>0</v>
      </c>
      <c r="GF44" s="222">
        <v>1010</v>
      </c>
      <c r="GG44" s="222">
        <v>180</v>
      </c>
      <c r="GH44" s="222">
        <v>5610</v>
      </c>
      <c r="GI44" s="222">
        <v>1050</v>
      </c>
      <c r="GJ44" s="222">
        <v>0</v>
      </c>
      <c r="GK44" s="222">
        <v>983</v>
      </c>
      <c r="GL44" s="222">
        <v>0</v>
      </c>
      <c r="GM44" s="222">
        <v>0</v>
      </c>
      <c r="GN44" s="222">
        <v>0</v>
      </c>
      <c r="GO44" s="222">
        <v>657</v>
      </c>
      <c r="GP44" s="222">
        <v>3818</v>
      </c>
      <c r="GQ44" s="222">
        <v>9186</v>
      </c>
      <c r="GR44" s="222">
        <v>0</v>
      </c>
      <c r="GS44" s="222">
        <v>0</v>
      </c>
      <c r="GT44" s="222">
        <v>0</v>
      </c>
      <c r="GU44" s="222">
        <v>0</v>
      </c>
      <c r="GV44" s="222">
        <v>0</v>
      </c>
      <c r="GW44" s="222">
        <v>0</v>
      </c>
      <c r="GX44" s="222">
        <v>0</v>
      </c>
      <c r="GY44" s="222">
        <v>97761</v>
      </c>
      <c r="GZ44" s="222">
        <v>1750</v>
      </c>
      <c r="HA44" s="222">
        <v>0</v>
      </c>
      <c r="HB44" s="222">
        <v>19003</v>
      </c>
      <c r="HC44" s="222">
        <v>39156.25</v>
      </c>
      <c r="HD44" s="222">
        <v>5432</v>
      </c>
      <c r="HE44" s="222">
        <v>0</v>
      </c>
      <c r="HF44" s="222">
        <v>300</v>
      </c>
      <c r="HG44" s="222">
        <v>0</v>
      </c>
      <c r="HH44" s="222">
        <v>0</v>
      </c>
      <c r="HI44" s="222">
        <v>305</v>
      </c>
      <c r="HJ44" s="222">
        <v>288104</v>
      </c>
      <c r="HK44" s="222">
        <v>14000</v>
      </c>
      <c r="HL44" s="222">
        <v>131661.73000000001</v>
      </c>
      <c r="HM44" s="222">
        <v>20096</v>
      </c>
      <c r="HN44" s="222">
        <v>156742.70000000001</v>
      </c>
      <c r="HO44" s="222">
        <v>0</v>
      </c>
      <c r="HP44" s="222">
        <v>710</v>
      </c>
      <c r="HQ44" s="222">
        <v>0</v>
      </c>
      <c r="HR44" s="222">
        <v>1970</v>
      </c>
      <c r="HS44" s="222">
        <v>92702</v>
      </c>
      <c r="HT44" s="222">
        <v>15946.14</v>
      </c>
      <c r="HU44" s="222">
        <v>65777</v>
      </c>
      <c r="HV44" s="222">
        <v>0</v>
      </c>
      <c r="HW44" s="222">
        <v>3729</v>
      </c>
      <c r="HX44" s="222">
        <v>17086</v>
      </c>
      <c r="HY44" s="222">
        <v>17496</v>
      </c>
      <c r="HZ44" s="222">
        <v>28800</v>
      </c>
      <c r="IA44" s="222">
        <v>0</v>
      </c>
      <c r="IB44" s="222">
        <v>3668.5</v>
      </c>
      <c r="IC44" s="222">
        <v>136770.1</v>
      </c>
      <c r="ID44" s="222">
        <v>0</v>
      </c>
      <c r="IE44" s="222">
        <v>0</v>
      </c>
      <c r="IF44" s="222">
        <v>6254</v>
      </c>
      <c r="IG44" s="222">
        <v>18434</v>
      </c>
      <c r="IH44" s="222">
        <v>0</v>
      </c>
      <c r="II44" s="222">
        <v>0</v>
      </c>
      <c r="IJ44" s="222">
        <v>0</v>
      </c>
      <c r="IK44" s="222">
        <v>673</v>
      </c>
      <c r="IL44" s="222">
        <v>30</v>
      </c>
      <c r="IM44" s="222">
        <v>0</v>
      </c>
      <c r="IN44" s="222">
        <v>6355</v>
      </c>
      <c r="IO44" s="222">
        <v>1640</v>
      </c>
      <c r="IP44" s="222">
        <v>0</v>
      </c>
      <c r="IQ44" s="222">
        <v>0</v>
      </c>
      <c r="IR44" s="222">
        <v>0</v>
      </c>
      <c r="IS44" s="222">
        <v>333342.5</v>
      </c>
      <c r="IT44" s="222">
        <v>0</v>
      </c>
      <c r="IU44" s="222">
        <v>0</v>
      </c>
      <c r="IV44" s="222">
        <v>0</v>
      </c>
      <c r="IW44" s="222">
        <v>0</v>
      </c>
      <c r="IX44" s="222">
        <v>250</v>
      </c>
      <c r="IY44" s="222">
        <v>586</v>
      </c>
      <c r="IZ44" s="222">
        <v>0</v>
      </c>
      <c r="JA44" s="222">
        <v>0</v>
      </c>
      <c r="JB44" s="222">
        <v>0</v>
      </c>
      <c r="JC44" s="222">
        <v>25779</v>
      </c>
      <c r="JD44" s="222">
        <v>300</v>
      </c>
      <c r="JE44" s="222">
        <v>63193</v>
      </c>
      <c r="JF44" s="222">
        <v>17473.5</v>
      </c>
      <c r="JG44" s="222">
        <v>8433.32</v>
      </c>
      <c r="JH44" s="222">
        <v>28616.25</v>
      </c>
      <c r="JI44" s="222">
        <v>27291.5</v>
      </c>
      <c r="JJ44" s="222">
        <v>0</v>
      </c>
      <c r="JK44" s="222">
        <v>114904.39</v>
      </c>
      <c r="JL44" s="222">
        <v>1937.5</v>
      </c>
      <c r="JM44" s="222">
        <v>25977.5</v>
      </c>
      <c r="JN44" s="222">
        <v>0</v>
      </c>
      <c r="JO44" s="222">
        <v>30000</v>
      </c>
      <c r="JP44" s="222">
        <v>0</v>
      </c>
      <c r="JQ44" s="222">
        <v>16359.25</v>
      </c>
      <c r="JR44" s="222">
        <v>53727.5</v>
      </c>
      <c r="JS44" s="222">
        <v>0</v>
      </c>
      <c r="JT44" s="222">
        <v>150000</v>
      </c>
      <c r="JU44" s="222">
        <v>3430</v>
      </c>
      <c r="JV44" s="222">
        <v>1928</v>
      </c>
      <c r="JW44" s="222">
        <v>16158.5</v>
      </c>
      <c r="JX44" s="222">
        <v>0</v>
      </c>
      <c r="JY44" s="222">
        <v>0</v>
      </c>
      <c r="JZ44" s="222">
        <v>0</v>
      </c>
      <c r="KA44" s="222">
        <v>24796</v>
      </c>
      <c r="KB44" s="222">
        <v>24150</v>
      </c>
      <c r="KC44" s="222">
        <v>99650</v>
      </c>
      <c r="KD44" s="222">
        <v>3045</v>
      </c>
      <c r="KE44" s="222">
        <v>6760</v>
      </c>
      <c r="KF44" s="222">
        <v>7253</v>
      </c>
      <c r="KG44" s="222">
        <v>0</v>
      </c>
      <c r="KH44" s="222">
        <v>7377.5</v>
      </c>
      <c r="KI44" s="222">
        <v>0</v>
      </c>
      <c r="KJ44" s="222">
        <v>0</v>
      </c>
      <c r="KK44" s="222">
        <v>11876</v>
      </c>
      <c r="KL44" s="222">
        <v>390</v>
      </c>
      <c r="KM44" s="222">
        <v>12390</v>
      </c>
      <c r="KN44" s="222">
        <v>109573</v>
      </c>
      <c r="KO44" s="222">
        <v>4738</v>
      </c>
      <c r="KP44" s="222">
        <v>0</v>
      </c>
      <c r="KQ44" s="222">
        <v>44403.25</v>
      </c>
      <c r="KR44" s="222">
        <v>0</v>
      </c>
      <c r="KS44" s="222">
        <v>920</v>
      </c>
      <c r="KT44" s="222">
        <v>0</v>
      </c>
      <c r="KU44" s="222">
        <v>0</v>
      </c>
      <c r="KV44" s="222">
        <v>0</v>
      </c>
      <c r="KW44" s="222">
        <v>702</v>
      </c>
      <c r="KX44" s="222">
        <v>2385.7399999999998</v>
      </c>
      <c r="KY44" s="222">
        <v>167415.51</v>
      </c>
      <c r="KZ44" s="222">
        <v>0</v>
      </c>
      <c r="LA44" s="222">
        <v>2302.48</v>
      </c>
      <c r="LB44" s="222">
        <v>0</v>
      </c>
      <c r="LC44" s="222">
        <v>14796</v>
      </c>
      <c r="LD44" s="222">
        <v>70101.100000000006</v>
      </c>
      <c r="LE44" s="222">
        <v>0</v>
      </c>
      <c r="LF44" s="222">
        <v>6125</v>
      </c>
      <c r="LG44" s="222">
        <v>0</v>
      </c>
      <c r="LH44" s="222">
        <v>0</v>
      </c>
      <c r="LI44" s="222">
        <v>87611</v>
      </c>
      <c r="LJ44" s="222">
        <v>183690.25</v>
      </c>
      <c r="LK44" s="222">
        <v>34891</v>
      </c>
      <c r="LL44" s="222">
        <v>0</v>
      </c>
      <c r="LM44" s="222">
        <v>145434.75</v>
      </c>
      <c r="LN44" s="222">
        <v>11630.45</v>
      </c>
      <c r="LO44" s="222">
        <v>342330</v>
      </c>
      <c r="LP44" s="222">
        <v>31087.61</v>
      </c>
      <c r="LQ44" s="222">
        <v>91806.9</v>
      </c>
      <c r="LR44" s="222">
        <v>0</v>
      </c>
      <c r="LS44" s="222">
        <v>0</v>
      </c>
      <c r="LT44" s="222">
        <v>0</v>
      </c>
      <c r="LU44" s="222">
        <v>0</v>
      </c>
      <c r="LV44" s="222">
        <v>0</v>
      </c>
      <c r="LW44" s="222">
        <v>43054</v>
      </c>
      <c r="LX44" s="222">
        <v>45797</v>
      </c>
      <c r="LY44" s="222">
        <v>9181</v>
      </c>
      <c r="LZ44" s="222">
        <v>33652</v>
      </c>
      <c r="MA44" s="222">
        <v>217083</v>
      </c>
      <c r="MB44" s="222">
        <v>13358.92</v>
      </c>
      <c r="MC44" s="222">
        <v>2472</v>
      </c>
      <c r="MD44" s="222">
        <v>6433</v>
      </c>
      <c r="ME44" s="222">
        <v>5753</v>
      </c>
      <c r="MF44" s="222">
        <v>0</v>
      </c>
      <c r="MG44" s="222">
        <v>158152.25</v>
      </c>
      <c r="MH44" s="222">
        <v>0</v>
      </c>
      <c r="MI44" s="222">
        <v>25660.07</v>
      </c>
      <c r="MJ44" s="222">
        <v>0</v>
      </c>
      <c r="MK44" s="222">
        <v>15836</v>
      </c>
      <c r="ML44" s="222">
        <v>0</v>
      </c>
      <c r="MM44" s="222">
        <v>0</v>
      </c>
      <c r="MN44" s="222">
        <v>0</v>
      </c>
      <c r="MO44" s="222">
        <v>22311</v>
      </c>
      <c r="MP44" s="222">
        <v>0</v>
      </c>
      <c r="MQ44" s="222">
        <v>0</v>
      </c>
      <c r="MR44" s="222">
        <v>0</v>
      </c>
      <c r="MS44" s="222">
        <v>0</v>
      </c>
      <c r="MT44" s="222">
        <v>0</v>
      </c>
      <c r="MU44" s="222">
        <v>0</v>
      </c>
      <c r="MV44" s="222">
        <v>0</v>
      </c>
      <c r="MW44" s="222">
        <v>0</v>
      </c>
      <c r="MX44" s="222">
        <v>0</v>
      </c>
      <c r="MY44" s="222">
        <v>0</v>
      </c>
      <c r="MZ44" s="222">
        <v>0</v>
      </c>
      <c r="NA44" s="222">
        <v>0</v>
      </c>
      <c r="NB44" s="222">
        <v>424</v>
      </c>
      <c r="NC44" s="222">
        <v>0</v>
      </c>
      <c r="ND44" s="222">
        <v>0</v>
      </c>
      <c r="NE44" s="222">
        <v>0</v>
      </c>
      <c r="NF44" s="222">
        <v>0</v>
      </c>
      <c r="NG44" s="222">
        <v>0</v>
      </c>
      <c r="NH44" s="222">
        <v>0</v>
      </c>
      <c r="NI44" s="222">
        <v>0</v>
      </c>
      <c r="NJ44" s="222">
        <v>0</v>
      </c>
      <c r="NK44" s="222">
        <v>0</v>
      </c>
      <c r="NL44" s="222">
        <v>0</v>
      </c>
      <c r="NM44" s="222">
        <v>0</v>
      </c>
      <c r="NN44" s="222">
        <v>0</v>
      </c>
      <c r="NO44" s="222">
        <v>0</v>
      </c>
      <c r="NP44" s="222">
        <v>0</v>
      </c>
      <c r="NQ44" s="222">
        <v>0</v>
      </c>
      <c r="NR44" s="222">
        <v>0</v>
      </c>
      <c r="NS44" s="222">
        <v>0</v>
      </c>
      <c r="NT44" s="222">
        <v>0</v>
      </c>
      <c r="NU44" s="222">
        <v>0</v>
      </c>
      <c r="NV44" s="222">
        <v>0</v>
      </c>
      <c r="NW44" s="222">
        <v>166118.25</v>
      </c>
      <c r="NX44" s="222">
        <v>0</v>
      </c>
      <c r="NY44" s="222">
        <v>0</v>
      </c>
      <c r="NZ44" s="222">
        <v>0</v>
      </c>
      <c r="OA44" s="222">
        <v>0</v>
      </c>
      <c r="OB44" s="222">
        <v>13993.04</v>
      </c>
      <c r="OC44" s="222">
        <v>0</v>
      </c>
      <c r="OD44" s="222">
        <v>0</v>
      </c>
      <c r="OE44" s="222">
        <v>27200</v>
      </c>
      <c r="OF44" s="222">
        <v>11243.25</v>
      </c>
      <c r="OG44" s="222">
        <v>3040</v>
      </c>
      <c r="OH44" s="222">
        <v>2975</v>
      </c>
      <c r="OI44" s="222">
        <v>3354707</v>
      </c>
      <c r="OJ44" s="222">
        <v>14041</v>
      </c>
      <c r="OK44" s="222">
        <v>625</v>
      </c>
      <c r="OL44" s="222">
        <v>17225</v>
      </c>
      <c r="OM44" s="222">
        <v>0</v>
      </c>
      <c r="ON44" s="222">
        <v>0</v>
      </c>
      <c r="OO44" s="222">
        <v>0</v>
      </c>
      <c r="OP44" s="222">
        <v>0</v>
      </c>
      <c r="OQ44" s="222">
        <v>0</v>
      </c>
      <c r="OR44" s="222">
        <v>70964.600000000006</v>
      </c>
      <c r="OS44" s="222">
        <v>59040</v>
      </c>
      <c r="OT44" s="222">
        <v>250</v>
      </c>
      <c r="OU44" s="222">
        <v>0</v>
      </c>
      <c r="OV44" s="222">
        <v>57238.75</v>
      </c>
      <c r="OW44" s="222">
        <v>690</v>
      </c>
      <c r="OX44" s="222">
        <v>0</v>
      </c>
      <c r="OY44" s="222">
        <v>10000</v>
      </c>
      <c r="OZ44" s="222">
        <v>0</v>
      </c>
      <c r="PA44" s="222">
        <v>5000</v>
      </c>
      <c r="PB44" s="222">
        <v>0</v>
      </c>
      <c r="PC44" s="222">
        <v>0</v>
      </c>
      <c r="PD44" s="222">
        <v>0</v>
      </c>
      <c r="PE44" s="222">
        <v>0</v>
      </c>
      <c r="PF44" s="222">
        <v>0</v>
      </c>
      <c r="PG44" s="222">
        <v>400</v>
      </c>
      <c r="PH44" s="222">
        <v>0</v>
      </c>
      <c r="PI44" s="222">
        <v>0</v>
      </c>
      <c r="PJ44" s="222">
        <v>0</v>
      </c>
      <c r="PK44" s="222">
        <v>0</v>
      </c>
      <c r="PL44" s="222">
        <v>0</v>
      </c>
      <c r="PM44" s="222">
        <v>0</v>
      </c>
      <c r="PN44" s="222">
        <v>0</v>
      </c>
      <c r="PO44" s="222">
        <v>0</v>
      </c>
      <c r="PP44" s="222">
        <v>0</v>
      </c>
      <c r="PQ44" s="222">
        <v>0</v>
      </c>
      <c r="PR44" s="222">
        <v>0</v>
      </c>
      <c r="PS44" s="222">
        <v>0</v>
      </c>
      <c r="PT44" s="222">
        <v>0</v>
      </c>
      <c r="PU44" s="222">
        <v>55150</v>
      </c>
      <c r="PV44" s="222">
        <v>750</v>
      </c>
      <c r="PW44" s="222">
        <v>0</v>
      </c>
      <c r="PX44" s="222">
        <v>0</v>
      </c>
      <c r="PY44" s="222">
        <v>2725</v>
      </c>
      <c r="PZ44" s="222">
        <v>0</v>
      </c>
      <c r="QA44" s="222">
        <v>0</v>
      </c>
      <c r="QB44" s="222">
        <v>0</v>
      </c>
      <c r="QC44" s="222">
        <v>0</v>
      </c>
      <c r="QD44" s="222">
        <v>0</v>
      </c>
      <c r="QE44" s="222">
        <v>0</v>
      </c>
      <c r="QF44" s="222">
        <v>0</v>
      </c>
      <c r="QG44" s="222">
        <v>0</v>
      </c>
      <c r="QH44" s="222">
        <v>2523</v>
      </c>
      <c r="QI44" s="222">
        <v>0</v>
      </c>
      <c r="QJ44" s="222">
        <v>0</v>
      </c>
      <c r="QK44" s="222">
        <v>0</v>
      </c>
      <c r="QL44" s="222">
        <v>0</v>
      </c>
      <c r="QM44" s="222">
        <v>0</v>
      </c>
      <c r="QN44" s="222">
        <v>0</v>
      </c>
      <c r="QO44" s="222">
        <v>0</v>
      </c>
      <c r="QP44" s="222">
        <v>1215</v>
      </c>
      <c r="QQ44" s="222">
        <v>2922.2</v>
      </c>
      <c r="QR44" s="222">
        <v>0</v>
      </c>
      <c r="QS44" s="222">
        <v>0</v>
      </c>
      <c r="QT44" s="222">
        <v>0</v>
      </c>
      <c r="QU44" s="222">
        <v>32435</v>
      </c>
      <c r="QV44" s="222">
        <v>0</v>
      </c>
      <c r="QW44" s="222">
        <v>470</v>
      </c>
      <c r="QX44" s="222">
        <v>2830</v>
      </c>
      <c r="QY44" s="222">
        <v>0</v>
      </c>
      <c r="QZ44" s="222">
        <v>0</v>
      </c>
      <c r="RA44" s="222">
        <v>0</v>
      </c>
      <c r="RB44" s="222">
        <v>0</v>
      </c>
      <c r="RC44" s="222">
        <v>0</v>
      </c>
      <c r="RD44" s="222">
        <v>0</v>
      </c>
      <c r="RE44" s="222">
        <v>0</v>
      </c>
      <c r="RF44" s="222">
        <v>5500</v>
      </c>
      <c r="RG44" s="222">
        <v>315203.5</v>
      </c>
      <c r="RH44" s="222">
        <v>0</v>
      </c>
      <c r="RI44" s="222">
        <v>0</v>
      </c>
      <c r="RJ44" s="222">
        <v>0</v>
      </c>
      <c r="RK44" s="222">
        <v>0</v>
      </c>
      <c r="RL44" s="222">
        <v>0</v>
      </c>
      <c r="RM44" s="222">
        <v>8700.99</v>
      </c>
      <c r="RN44" s="222">
        <v>0</v>
      </c>
      <c r="RO44" s="222">
        <v>286</v>
      </c>
      <c r="RP44" s="222">
        <v>0</v>
      </c>
      <c r="RQ44" s="222">
        <v>0</v>
      </c>
      <c r="RR44" s="222">
        <v>1488</v>
      </c>
      <c r="RS44" s="222">
        <v>0</v>
      </c>
      <c r="RT44" s="222">
        <v>0</v>
      </c>
      <c r="RU44" s="222">
        <v>0</v>
      </c>
      <c r="RV44" s="222">
        <v>2951</v>
      </c>
      <c r="RW44" s="222">
        <v>0</v>
      </c>
      <c r="RX44" s="222">
        <v>0</v>
      </c>
      <c r="RY44" s="222">
        <v>0</v>
      </c>
      <c r="RZ44" s="222">
        <v>0</v>
      </c>
      <c r="SA44" s="222">
        <v>0</v>
      </c>
      <c r="SB44" s="222">
        <v>0</v>
      </c>
      <c r="SC44" s="222">
        <v>0</v>
      </c>
      <c r="SD44" s="222">
        <v>0</v>
      </c>
      <c r="SE44" s="222">
        <v>0</v>
      </c>
      <c r="SF44" s="222">
        <v>0</v>
      </c>
      <c r="SG44" s="222">
        <v>0</v>
      </c>
      <c r="SH44" s="222">
        <v>0</v>
      </c>
      <c r="SI44" s="222">
        <v>0</v>
      </c>
      <c r="SJ44" s="222">
        <v>20228.5</v>
      </c>
      <c r="SK44" s="222">
        <v>200</v>
      </c>
      <c r="SL44" s="222">
        <v>14</v>
      </c>
      <c r="SM44" s="222">
        <v>36353.5</v>
      </c>
      <c r="SN44" s="222">
        <v>8997.6</v>
      </c>
      <c r="SO44" s="222">
        <v>900</v>
      </c>
      <c r="SP44" s="222">
        <v>0</v>
      </c>
      <c r="SQ44" s="222">
        <v>0</v>
      </c>
      <c r="SR44" s="222">
        <v>1272</v>
      </c>
      <c r="SS44" s="222">
        <v>0</v>
      </c>
      <c r="ST44" s="222">
        <v>0</v>
      </c>
      <c r="SU44" s="222">
        <v>200</v>
      </c>
      <c r="SV44" s="222">
        <v>0</v>
      </c>
      <c r="SW44" s="222">
        <v>700</v>
      </c>
      <c r="SX44" s="222">
        <v>0</v>
      </c>
      <c r="SY44" s="222">
        <v>0</v>
      </c>
      <c r="SZ44" s="222">
        <v>0</v>
      </c>
      <c r="TA44" s="222">
        <v>0</v>
      </c>
      <c r="TB44" s="222">
        <v>0</v>
      </c>
      <c r="TC44" s="222">
        <v>0</v>
      </c>
      <c r="TD44" s="222">
        <v>0</v>
      </c>
      <c r="TE44" s="222">
        <v>0</v>
      </c>
      <c r="TF44" s="222">
        <v>0</v>
      </c>
      <c r="TG44" s="222">
        <v>0</v>
      </c>
      <c r="TH44" s="222">
        <v>0</v>
      </c>
      <c r="TI44" s="222">
        <v>0</v>
      </c>
      <c r="TJ44" s="222">
        <v>0</v>
      </c>
      <c r="TK44" s="222">
        <v>0</v>
      </c>
      <c r="TL44" s="222">
        <v>30</v>
      </c>
      <c r="TM44" s="222">
        <v>0</v>
      </c>
      <c r="TN44" s="222">
        <v>3196.59</v>
      </c>
      <c r="TO44" s="222">
        <v>0</v>
      </c>
      <c r="TP44" s="222">
        <v>60</v>
      </c>
      <c r="TQ44" s="222">
        <v>0</v>
      </c>
      <c r="TR44" s="222">
        <v>0</v>
      </c>
      <c r="TS44" s="222">
        <v>88680</v>
      </c>
      <c r="TT44" s="222">
        <v>0</v>
      </c>
      <c r="TU44" s="222">
        <v>0</v>
      </c>
      <c r="TV44" s="222">
        <v>0</v>
      </c>
      <c r="TW44" s="222">
        <v>0</v>
      </c>
      <c r="TX44" s="222">
        <v>0</v>
      </c>
      <c r="TY44" s="222">
        <v>0</v>
      </c>
      <c r="TZ44" s="222">
        <v>0</v>
      </c>
      <c r="UA44" s="222">
        <v>0</v>
      </c>
      <c r="UB44" s="222">
        <v>0</v>
      </c>
      <c r="UC44" s="222">
        <v>0</v>
      </c>
      <c r="UD44" s="222">
        <v>0</v>
      </c>
      <c r="UE44" s="222">
        <v>200</v>
      </c>
      <c r="UF44" s="222">
        <v>0</v>
      </c>
      <c r="UG44" s="222">
        <v>0</v>
      </c>
      <c r="UH44" s="222">
        <v>0</v>
      </c>
      <c r="UI44" s="222">
        <v>562</v>
      </c>
      <c r="UJ44" s="222">
        <v>0</v>
      </c>
      <c r="UK44" s="222">
        <v>0</v>
      </c>
      <c r="UL44" s="222">
        <v>0</v>
      </c>
      <c r="UM44" s="222">
        <v>0</v>
      </c>
      <c r="UN44" s="222">
        <v>0</v>
      </c>
      <c r="UO44" s="222">
        <v>0</v>
      </c>
      <c r="UP44" s="222">
        <v>0</v>
      </c>
      <c r="UQ44" s="222">
        <v>0</v>
      </c>
      <c r="UR44" s="222">
        <v>0</v>
      </c>
      <c r="US44" s="222">
        <v>0</v>
      </c>
      <c r="UT44" s="222">
        <v>0</v>
      </c>
      <c r="UU44" s="222">
        <v>0</v>
      </c>
      <c r="UV44" s="222">
        <v>0</v>
      </c>
      <c r="UW44" s="222">
        <v>0</v>
      </c>
      <c r="UX44" s="222">
        <v>300</v>
      </c>
      <c r="UY44" s="222">
        <v>250</v>
      </c>
      <c r="UZ44" s="222">
        <v>0</v>
      </c>
      <c r="VA44" s="222">
        <v>0</v>
      </c>
      <c r="VB44" s="222">
        <v>0</v>
      </c>
      <c r="VC44" s="222">
        <v>0</v>
      </c>
      <c r="VD44" s="222">
        <v>0</v>
      </c>
      <c r="VE44" s="222">
        <v>0</v>
      </c>
      <c r="VF44" s="222">
        <v>0</v>
      </c>
      <c r="VG44" s="222">
        <v>0</v>
      </c>
      <c r="VH44" s="222">
        <v>0</v>
      </c>
      <c r="VI44" s="222">
        <v>0</v>
      </c>
      <c r="VJ44" s="222">
        <v>2275</v>
      </c>
      <c r="VK44" s="222">
        <v>0</v>
      </c>
      <c r="VL44" s="222">
        <v>0</v>
      </c>
      <c r="VM44" s="222">
        <v>0</v>
      </c>
      <c r="VN44" s="222">
        <v>1115</v>
      </c>
      <c r="VO44" s="222">
        <v>0</v>
      </c>
      <c r="VP44" s="222">
        <v>0</v>
      </c>
      <c r="VQ44" s="222">
        <v>8080</v>
      </c>
      <c r="VR44" s="222">
        <v>26990.75</v>
      </c>
      <c r="VS44" s="222">
        <v>0</v>
      </c>
      <c r="VT44" s="222">
        <v>0</v>
      </c>
      <c r="VU44" s="222">
        <v>0</v>
      </c>
      <c r="VV44" s="222">
        <v>0</v>
      </c>
      <c r="VW44" s="222">
        <v>18072.47</v>
      </c>
      <c r="VX44" s="222">
        <v>24105</v>
      </c>
      <c r="VY44" s="222">
        <v>0</v>
      </c>
      <c r="VZ44" s="222">
        <v>0</v>
      </c>
      <c r="WA44" s="222">
        <v>0</v>
      </c>
      <c r="WB44" s="222">
        <v>0</v>
      </c>
      <c r="WC44" s="222">
        <v>0</v>
      </c>
      <c r="WD44" s="222">
        <v>5973.33</v>
      </c>
      <c r="WE44" s="222">
        <v>0</v>
      </c>
      <c r="WF44" s="222">
        <v>0</v>
      </c>
      <c r="WG44" s="222">
        <v>26345</v>
      </c>
      <c r="WH44" s="222">
        <v>5142</v>
      </c>
      <c r="WI44" s="222">
        <v>0</v>
      </c>
      <c r="WJ44" s="222">
        <v>0</v>
      </c>
      <c r="WK44" s="222">
        <v>498210</v>
      </c>
      <c r="WL44" s="222">
        <v>0</v>
      </c>
      <c r="WM44" s="222">
        <v>0</v>
      </c>
      <c r="WN44" s="222">
        <v>0</v>
      </c>
      <c r="WO44" s="222">
        <v>0</v>
      </c>
      <c r="WP44" s="222">
        <v>0</v>
      </c>
      <c r="WQ44" s="222">
        <v>0</v>
      </c>
      <c r="WR44" s="222">
        <v>12495</v>
      </c>
      <c r="WS44" s="222">
        <v>0</v>
      </c>
      <c r="WT44" s="222">
        <v>29548.5</v>
      </c>
      <c r="WU44" s="222">
        <v>5000</v>
      </c>
      <c r="WV44" s="222">
        <v>0</v>
      </c>
      <c r="WW44" s="222">
        <v>23400</v>
      </c>
      <c r="WX44" s="222">
        <v>0</v>
      </c>
      <c r="WY44" s="222">
        <v>5000</v>
      </c>
      <c r="WZ44" s="222">
        <v>0</v>
      </c>
      <c r="XA44" s="222">
        <v>2787</v>
      </c>
      <c r="XB44" s="222">
        <v>0</v>
      </c>
      <c r="XC44" s="222">
        <v>0</v>
      </c>
      <c r="XD44" s="222">
        <v>0</v>
      </c>
      <c r="XE44" s="222">
        <v>0</v>
      </c>
      <c r="XF44" s="222">
        <v>5000</v>
      </c>
      <c r="XG44" s="222">
        <v>38375</v>
      </c>
      <c r="XH44" s="222">
        <v>0</v>
      </c>
      <c r="XI44" s="222">
        <v>0</v>
      </c>
      <c r="XJ44" s="222">
        <v>0</v>
      </c>
      <c r="XK44" s="222">
        <v>0</v>
      </c>
      <c r="XL44" s="222">
        <v>1570</v>
      </c>
      <c r="XM44" s="222">
        <v>0</v>
      </c>
      <c r="XN44" s="222">
        <v>0</v>
      </c>
      <c r="XO44" s="222">
        <v>0</v>
      </c>
      <c r="XP44" s="222">
        <v>0</v>
      </c>
      <c r="XQ44" s="222">
        <v>0</v>
      </c>
      <c r="XR44" s="222">
        <v>0</v>
      </c>
      <c r="XS44" s="222">
        <v>0</v>
      </c>
      <c r="XT44" s="222">
        <v>400</v>
      </c>
      <c r="XU44" s="222">
        <v>0</v>
      </c>
      <c r="XV44" s="222">
        <v>0</v>
      </c>
      <c r="XW44" s="222">
        <v>0</v>
      </c>
      <c r="XX44" s="222">
        <v>0</v>
      </c>
      <c r="XY44" s="222">
        <v>0</v>
      </c>
      <c r="XZ44" s="222">
        <v>0</v>
      </c>
      <c r="YA44" s="222">
        <v>0</v>
      </c>
      <c r="YB44" s="222">
        <v>0</v>
      </c>
      <c r="YC44" s="222">
        <v>0</v>
      </c>
      <c r="YD44" s="222">
        <v>0</v>
      </c>
      <c r="YE44" s="222">
        <v>0</v>
      </c>
      <c r="YF44" s="222">
        <v>0</v>
      </c>
      <c r="YG44" s="222">
        <v>0</v>
      </c>
      <c r="YH44" s="222">
        <v>0</v>
      </c>
      <c r="YI44" s="222">
        <v>0</v>
      </c>
      <c r="YJ44" s="222">
        <v>0</v>
      </c>
      <c r="YK44" s="222">
        <v>0</v>
      </c>
      <c r="YL44" s="222">
        <v>0</v>
      </c>
      <c r="YM44" s="222">
        <v>0</v>
      </c>
      <c r="YN44" s="222">
        <v>0</v>
      </c>
      <c r="YO44" s="222">
        <v>0</v>
      </c>
      <c r="YP44" s="222">
        <v>0</v>
      </c>
      <c r="YQ44" s="222">
        <v>0</v>
      </c>
      <c r="YR44" s="222">
        <v>0</v>
      </c>
      <c r="YS44" s="222">
        <v>0</v>
      </c>
      <c r="YT44" s="222">
        <v>0</v>
      </c>
      <c r="YU44" s="222">
        <v>0</v>
      </c>
      <c r="YV44" s="222">
        <v>0</v>
      </c>
      <c r="YW44" s="222">
        <v>0</v>
      </c>
      <c r="YX44" s="222">
        <v>140</v>
      </c>
      <c r="YY44" s="222">
        <v>0</v>
      </c>
      <c r="YZ44" s="222">
        <v>0</v>
      </c>
      <c r="ZA44" s="222">
        <v>2961</v>
      </c>
      <c r="ZB44" s="222">
        <v>1980</v>
      </c>
      <c r="ZC44" s="222">
        <v>32047.5</v>
      </c>
      <c r="ZD44" s="222">
        <v>0</v>
      </c>
      <c r="ZE44" s="222">
        <v>870</v>
      </c>
      <c r="ZF44" s="222">
        <v>0</v>
      </c>
      <c r="ZG44" s="222">
        <v>0</v>
      </c>
      <c r="ZH44" s="222">
        <v>16361</v>
      </c>
      <c r="ZI44" s="222">
        <v>0</v>
      </c>
      <c r="ZJ44" s="222">
        <v>0</v>
      </c>
      <c r="ZK44" s="222">
        <v>4100.18</v>
      </c>
      <c r="ZL44" s="222">
        <v>0</v>
      </c>
      <c r="ZM44" s="222">
        <v>0</v>
      </c>
      <c r="ZN44" s="222">
        <v>0</v>
      </c>
      <c r="ZO44" s="222">
        <v>0</v>
      </c>
      <c r="ZP44" s="222">
        <v>0</v>
      </c>
      <c r="ZQ44" s="222">
        <v>0</v>
      </c>
      <c r="ZR44" s="222">
        <v>0</v>
      </c>
      <c r="ZS44" s="222">
        <v>0</v>
      </c>
      <c r="ZT44" s="222">
        <v>0</v>
      </c>
      <c r="ZU44" s="222">
        <v>0</v>
      </c>
      <c r="ZV44" s="222">
        <v>0</v>
      </c>
      <c r="ZW44" s="222">
        <v>0</v>
      </c>
      <c r="ZX44" s="222">
        <v>0</v>
      </c>
      <c r="ZY44" s="222">
        <v>0</v>
      </c>
      <c r="ZZ44" s="222">
        <v>0</v>
      </c>
      <c r="AAA44" s="222">
        <v>0</v>
      </c>
      <c r="AAB44" s="222">
        <v>0</v>
      </c>
      <c r="AAC44" s="222">
        <v>0</v>
      </c>
      <c r="AAD44" s="222">
        <v>0</v>
      </c>
      <c r="AAE44" s="222">
        <v>0</v>
      </c>
      <c r="AAF44" s="222">
        <v>0</v>
      </c>
      <c r="AAG44" s="222">
        <v>0</v>
      </c>
      <c r="AAH44" s="222">
        <v>0</v>
      </c>
      <c r="AAI44" s="222">
        <v>0</v>
      </c>
      <c r="AAJ44" s="222">
        <v>17325</v>
      </c>
      <c r="AAK44" s="222">
        <v>3150</v>
      </c>
      <c r="AAL44" s="222">
        <v>0</v>
      </c>
      <c r="AAM44" s="222">
        <v>0</v>
      </c>
      <c r="AAN44" s="222">
        <v>1218.25</v>
      </c>
      <c r="AAO44" s="222">
        <v>0</v>
      </c>
      <c r="AAP44" s="222">
        <v>0</v>
      </c>
      <c r="AAQ44" s="222">
        <v>0</v>
      </c>
      <c r="AAR44" s="222">
        <v>0</v>
      </c>
      <c r="AAS44" s="222">
        <v>0</v>
      </c>
      <c r="AAT44" s="222">
        <v>0</v>
      </c>
      <c r="AAU44" s="222">
        <v>0</v>
      </c>
      <c r="AAV44" s="222">
        <v>0</v>
      </c>
      <c r="AAW44" s="222">
        <v>11570.87</v>
      </c>
      <c r="AAX44" s="222">
        <v>0</v>
      </c>
      <c r="AAY44" s="222">
        <v>0</v>
      </c>
      <c r="AAZ44" s="222">
        <v>0</v>
      </c>
      <c r="ABA44" s="222">
        <v>0</v>
      </c>
      <c r="ABB44" s="222">
        <v>0</v>
      </c>
      <c r="ABC44" s="222">
        <v>0</v>
      </c>
      <c r="ABD44" s="222">
        <v>0</v>
      </c>
      <c r="ABE44" s="222">
        <v>0</v>
      </c>
      <c r="ABF44" s="222">
        <v>0</v>
      </c>
      <c r="ABG44" s="222">
        <v>0</v>
      </c>
      <c r="ABH44" s="222">
        <v>9429</v>
      </c>
      <c r="ABI44" s="222">
        <v>900</v>
      </c>
      <c r="ABJ44" s="222">
        <v>0</v>
      </c>
      <c r="ABK44" s="222">
        <v>0</v>
      </c>
      <c r="ABL44" s="222">
        <v>0</v>
      </c>
      <c r="ABM44" s="222">
        <v>0</v>
      </c>
      <c r="ABN44" s="222">
        <v>1435</v>
      </c>
      <c r="ABO44" s="222">
        <v>317684.55</v>
      </c>
      <c r="ABP44" s="222">
        <v>5600</v>
      </c>
      <c r="ABQ44" s="222">
        <v>10828.68</v>
      </c>
      <c r="ABR44" s="222">
        <v>0</v>
      </c>
      <c r="ABS44" s="222">
        <v>0</v>
      </c>
      <c r="ABT44" s="222">
        <v>0</v>
      </c>
      <c r="ABU44" s="222">
        <v>0</v>
      </c>
      <c r="ABV44" s="222">
        <v>0</v>
      </c>
      <c r="ABW44" s="222">
        <v>1962</v>
      </c>
      <c r="ABX44" s="222">
        <v>0</v>
      </c>
      <c r="ABY44" s="222">
        <v>277994</v>
      </c>
      <c r="ABZ44" s="222">
        <v>17488</v>
      </c>
      <c r="ACA44" s="222">
        <v>0</v>
      </c>
      <c r="ACB44" s="222">
        <v>48140.46</v>
      </c>
      <c r="ACC44" s="222">
        <v>50000</v>
      </c>
      <c r="ACD44" s="222">
        <v>11265</v>
      </c>
      <c r="ACE44" s="222">
        <v>1067.31</v>
      </c>
      <c r="ACF44" s="222">
        <v>0</v>
      </c>
      <c r="ACG44" s="222">
        <v>0</v>
      </c>
      <c r="ACH44" s="222">
        <v>22593.74</v>
      </c>
      <c r="ACI44" s="222">
        <v>0</v>
      </c>
      <c r="ACJ44" s="222">
        <v>0</v>
      </c>
      <c r="ACK44" s="222">
        <v>0</v>
      </c>
      <c r="ACL44" s="222">
        <v>0</v>
      </c>
      <c r="ACM44" s="222">
        <v>0</v>
      </c>
      <c r="ACN44" s="222">
        <v>0</v>
      </c>
      <c r="ACO44" s="222">
        <v>0</v>
      </c>
      <c r="ACP44" s="222">
        <v>0</v>
      </c>
      <c r="ACQ44" s="222">
        <v>0</v>
      </c>
      <c r="ACR44" s="222">
        <v>0</v>
      </c>
      <c r="ACS44" s="222">
        <v>0</v>
      </c>
      <c r="ACT44" s="222">
        <v>0</v>
      </c>
      <c r="ACU44" s="222">
        <v>0</v>
      </c>
      <c r="ACV44" s="222">
        <v>0</v>
      </c>
      <c r="ACW44" s="222">
        <v>0</v>
      </c>
      <c r="ACX44" s="222">
        <v>0</v>
      </c>
      <c r="ACY44" s="222">
        <v>0</v>
      </c>
      <c r="ACZ44" s="222">
        <v>0</v>
      </c>
      <c r="ADA44" s="222">
        <v>0</v>
      </c>
      <c r="ADB44" s="222">
        <v>0</v>
      </c>
      <c r="ADC44" s="222">
        <v>0</v>
      </c>
      <c r="ADD44" s="222">
        <v>0</v>
      </c>
      <c r="ADE44" s="222">
        <v>0</v>
      </c>
      <c r="ADF44" s="222">
        <v>0</v>
      </c>
      <c r="ADG44" s="222">
        <v>0</v>
      </c>
      <c r="ADH44" s="222">
        <v>0</v>
      </c>
      <c r="ADI44" s="222">
        <v>5612</v>
      </c>
      <c r="ADJ44" s="222">
        <v>0</v>
      </c>
      <c r="ADK44" s="222">
        <v>0</v>
      </c>
      <c r="ADL44" s="222">
        <v>0</v>
      </c>
      <c r="ADM44" s="222">
        <v>5453.5</v>
      </c>
      <c r="ADN44" s="222">
        <v>0</v>
      </c>
      <c r="ADO44" s="222">
        <v>0</v>
      </c>
      <c r="ADP44" s="222">
        <v>0</v>
      </c>
      <c r="ADQ44" s="222">
        <v>0</v>
      </c>
      <c r="ADR44" s="222">
        <v>-4999.3999999999996</v>
      </c>
      <c r="ADS44" s="222">
        <v>0</v>
      </c>
      <c r="ADT44" s="222">
        <v>0</v>
      </c>
      <c r="ADU44" s="222">
        <v>0</v>
      </c>
      <c r="ADV44" s="222">
        <v>0</v>
      </c>
      <c r="ADW44" s="222">
        <v>0</v>
      </c>
      <c r="ADX44" s="222">
        <v>0</v>
      </c>
      <c r="ADY44" s="222">
        <v>80200</v>
      </c>
      <c r="ADZ44" s="222">
        <v>54362</v>
      </c>
      <c r="AEA44" s="222">
        <v>0</v>
      </c>
      <c r="AEB44" s="222">
        <v>0</v>
      </c>
      <c r="AEC44" s="222">
        <v>0</v>
      </c>
      <c r="AED44" s="222">
        <v>0</v>
      </c>
      <c r="AEE44" s="222">
        <v>0</v>
      </c>
      <c r="AEF44" s="222">
        <v>0</v>
      </c>
      <c r="AEG44" s="222">
        <v>0</v>
      </c>
      <c r="AEH44" s="222">
        <v>0</v>
      </c>
      <c r="AEI44" s="222">
        <v>0</v>
      </c>
      <c r="AEJ44" s="222">
        <v>0</v>
      </c>
      <c r="AEK44" s="222">
        <v>0</v>
      </c>
      <c r="AEL44" s="222">
        <v>0</v>
      </c>
      <c r="AEM44" s="222">
        <v>0</v>
      </c>
      <c r="AEN44" s="222">
        <v>0</v>
      </c>
      <c r="AEO44" s="222">
        <v>2520.5</v>
      </c>
      <c r="AEP44" s="222">
        <v>3556</v>
      </c>
      <c r="AEQ44" s="222">
        <v>0</v>
      </c>
      <c r="AER44" s="222">
        <v>0</v>
      </c>
      <c r="AES44" s="222">
        <v>0</v>
      </c>
      <c r="AET44" s="222">
        <v>0</v>
      </c>
      <c r="AEU44" s="222">
        <v>0</v>
      </c>
      <c r="AEV44" s="222">
        <v>0</v>
      </c>
      <c r="AEW44" s="222">
        <v>0</v>
      </c>
      <c r="AEX44" s="222">
        <v>0</v>
      </c>
      <c r="AEY44" s="222">
        <v>0</v>
      </c>
      <c r="AEZ44" s="222">
        <v>4950</v>
      </c>
      <c r="AFA44" s="222">
        <v>0</v>
      </c>
      <c r="AFB44" s="222">
        <v>0</v>
      </c>
      <c r="AFC44" s="222">
        <v>3044.17</v>
      </c>
      <c r="AFD44" s="222">
        <v>0</v>
      </c>
      <c r="AFE44" s="222">
        <v>12788.86</v>
      </c>
      <c r="AFF44" s="222">
        <v>2999.26</v>
      </c>
      <c r="AFG44" s="222">
        <v>1025.83</v>
      </c>
      <c r="AFH44" s="222">
        <v>0</v>
      </c>
      <c r="AFI44" s="222">
        <v>0</v>
      </c>
      <c r="AFJ44" s="222">
        <v>0</v>
      </c>
      <c r="AFK44" s="222">
        <v>66574</v>
      </c>
      <c r="AFL44" s="222">
        <v>8799.98</v>
      </c>
      <c r="AFM44" s="222">
        <v>3507</v>
      </c>
      <c r="AFN44" s="222">
        <v>25123.75</v>
      </c>
      <c r="AFO44" s="222">
        <v>29000</v>
      </c>
      <c r="AFP44" s="222">
        <v>93400</v>
      </c>
      <c r="AFQ44" s="222">
        <v>0.52</v>
      </c>
      <c r="AFR44" s="222">
        <v>14560.58</v>
      </c>
      <c r="AFS44" s="222">
        <v>0</v>
      </c>
      <c r="AFT44" s="222">
        <v>428</v>
      </c>
      <c r="AFU44" s="222">
        <v>15658.25</v>
      </c>
      <c r="AFV44" s="222">
        <v>9931.7099999999991</v>
      </c>
      <c r="AFW44" s="222">
        <v>109477.48</v>
      </c>
      <c r="AFX44" s="222">
        <v>22814.52</v>
      </c>
      <c r="AFY44" s="222">
        <v>32465.57</v>
      </c>
      <c r="AFZ44" s="222">
        <v>15960.81</v>
      </c>
      <c r="AGA44" s="222">
        <v>16964.009999999998</v>
      </c>
      <c r="AGB44" s="222">
        <v>0</v>
      </c>
      <c r="AGC44" s="222">
        <v>19128</v>
      </c>
      <c r="AGD44" s="222">
        <v>0</v>
      </c>
      <c r="AGE44" s="222">
        <v>5000</v>
      </c>
      <c r="AGF44" s="222">
        <v>0</v>
      </c>
      <c r="AGG44" s="222">
        <v>0</v>
      </c>
      <c r="AGH44" s="222">
        <v>16005</v>
      </c>
      <c r="AGI44" s="222">
        <v>20000</v>
      </c>
      <c r="AGJ44" s="222">
        <v>0</v>
      </c>
      <c r="AGK44" s="222">
        <v>17544.75</v>
      </c>
      <c r="AGL44" s="222">
        <v>43511</v>
      </c>
      <c r="AGM44" s="222">
        <v>21856</v>
      </c>
      <c r="AGN44" s="222">
        <v>0</v>
      </c>
      <c r="AGO44" s="222">
        <v>20465</v>
      </c>
      <c r="AGP44" s="222">
        <v>3080</v>
      </c>
      <c r="AGQ44" s="222">
        <v>5000</v>
      </c>
      <c r="AGR44" s="222">
        <v>1900</v>
      </c>
      <c r="AGS44" s="222">
        <v>0</v>
      </c>
      <c r="AGT44" s="222">
        <v>239075.19</v>
      </c>
      <c r="AGU44" s="222">
        <v>0</v>
      </c>
      <c r="AGV44" s="222">
        <v>0</v>
      </c>
      <c r="AGW44" s="222">
        <v>0</v>
      </c>
      <c r="AGX44" s="222">
        <v>0</v>
      </c>
      <c r="AGY44" s="222">
        <v>0</v>
      </c>
      <c r="AGZ44" s="222">
        <v>0</v>
      </c>
      <c r="AHA44" s="222">
        <v>0</v>
      </c>
      <c r="AHB44" s="222">
        <v>0</v>
      </c>
      <c r="AHC44" s="222">
        <v>0</v>
      </c>
      <c r="AHD44" s="222">
        <v>0</v>
      </c>
      <c r="AHE44" s="222">
        <v>0</v>
      </c>
      <c r="AHF44" s="222">
        <v>726.5</v>
      </c>
      <c r="AHG44" s="222">
        <v>0</v>
      </c>
      <c r="AHH44" s="222">
        <v>0</v>
      </c>
      <c r="AHI44" s="222">
        <v>45000</v>
      </c>
      <c r="AHJ44" s="222">
        <v>0</v>
      </c>
      <c r="AHK44" s="222">
        <v>0</v>
      </c>
      <c r="AHL44" s="222">
        <v>0</v>
      </c>
      <c r="AHM44" s="222">
        <v>0</v>
      </c>
      <c r="AHN44" s="222">
        <v>20000</v>
      </c>
      <c r="AHO44" s="222">
        <v>1644</v>
      </c>
      <c r="AHP44" s="222">
        <v>60000</v>
      </c>
      <c r="AHQ44" s="222">
        <v>0</v>
      </c>
      <c r="AHR44" s="264">
        <v>20000</v>
      </c>
    </row>
    <row r="45" spans="1:904" ht="24">
      <c r="B45" s="183" t="s">
        <v>6418</v>
      </c>
      <c r="C45" s="184" t="s">
        <v>6419</v>
      </c>
      <c r="D45" s="222">
        <v>258804282.93000001</v>
      </c>
      <c r="E45" s="222">
        <v>0</v>
      </c>
      <c r="F45" s="222">
        <v>0</v>
      </c>
      <c r="G45" s="222">
        <v>0</v>
      </c>
      <c r="H45" s="222">
        <v>0</v>
      </c>
      <c r="I45" s="222">
        <v>0</v>
      </c>
      <c r="J45" s="222">
        <v>0</v>
      </c>
      <c r="K45" s="222">
        <v>0</v>
      </c>
      <c r="L45" s="222">
        <v>0</v>
      </c>
      <c r="M45" s="222">
        <v>0</v>
      </c>
      <c r="N45" s="222">
        <v>0</v>
      </c>
      <c r="O45" s="222">
        <v>0</v>
      </c>
      <c r="P45" s="222">
        <v>0</v>
      </c>
      <c r="Q45" s="222">
        <v>0</v>
      </c>
      <c r="R45" s="222">
        <v>0</v>
      </c>
      <c r="S45" s="222">
        <v>0</v>
      </c>
      <c r="T45" s="222">
        <v>0</v>
      </c>
      <c r="U45" s="222">
        <v>0</v>
      </c>
      <c r="V45" s="222">
        <v>87244903.5</v>
      </c>
      <c r="W45" s="222">
        <v>938940</v>
      </c>
      <c r="X45" s="222">
        <v>0</v>
      </c>
      <c r="Y45" s="222">
        <v>0</v>
      </c>
      <c r="Z45" s="222">
        <v>0</v>
      </c>
      <c r="AA45" s="222">
        <v>0</v>
      </c>
      <c r="AB45" s="222">
        <v>0</v>
      </c>
      <c r="AC45" s="222">
        <v>883695</v>
      </c>
      <c r="AD45" s="222">
        <v>0</v>
      </c>
      <c r="AE45" s="222">
        <v>0</v>
      </c>
      <c r="AF45" s="222">
        <v>0</v>
      </c>
      <c r="AG45" s="222">
        <v>0</v>
      </c>
      <c r="AH45" s="222">
        <v>0</v>
      </c>
      <c r="AI45" s="222">
        <v>0</v>
      </c>
      <c r="AJ45" s="222">
        <v>0</v>
      </c>
      <c r="AK45" s="222">
        <v>0</v>
      </c>
      <c r="AL45" s="222">
        <v>0</v>
      </c>
      <c r="AM45" s="222">
        <v>0</v>
      </c>
      <c r="AN45" s="222">
        <v>0</v>
      </c>
      <c r="AO45" s="222">
        <v>0</v>
      </c>
      <c r="AP45" s="222">
        <v>0</v>
      </c>
      <c r="AQ45" s="222">
        <v>0</v>
      </c>
      <c r="AR45" s="222">
        <v>0</v>
      </c>
      <c r="AS45" s="222">
        <v>0</v>
      </c>
      <c r="AT45" s="222">
        <v>30725481.41</v>
      </c>
      <c r="AU45" s="222">
        <v>0</v>
      </c>
      <c r="AV45" s="222">
        <v>0</v>
      </c>
      <c r="AW45" s="222">
        <v>0</v>
      </c>
      <c r="AX45" s="222">
        <v>0</v>
      </c>
      <c r="AY45" s="222">
        <v>0</v>
      </c>
      <c r="AZ45" s="222">
        <v>0</v>
      </c>
      <c r="BA45" s="222">
        <v>0</v>
      </c>
      <c r="BB45" s="222">
        <v>0</v>
      </c>
      <c r="BC45" s="222">
        <v>0</v>
      </c>
      <c r="BD45" s="222">
        <v>0</v>
      </c>
      <c r="BE45" s="222">
        <v>0</v>
      </c>
      <c r="BF45" s="222">
        <v>0</v>
      </c>
      <c r="BG45" s="222">
        <v>0</v>
      </c>
      <c r="BH45" s="222">
        <v>0</v>
      </c>
      <c r="BI45" s="222">
        <v>16004677.15</v>
      </c>
      <c r="BJ45" s="222">
        <v>9543700.9299999997</v>
      </c>
      <c r="BK45" s="222">
        <v>0</v>
      </c>
      <c r="BL45" s="222">
        <v>0</v>
      </c>
      <c r="BM45" s="222">
        <v>0</v>
      </c>
      <c r="BN45" s="222">
        <v>0</v>
      </c>
      <c r="BO45" s="222">
        <v>0</v>
      </c>
      <c r="BP45" s="222">
        <v>0</v>
      </c>
      <c r="BQ45" s="222">
        <v>0</v>
      </c>
      <c r="BR45" s="222">
        <v>160521173.24000001</v>
      </c>
      <c r="BS45" s="222">
        <v>0</v>
      </c>
      <c r="BT45" s="222">
        <v>0</v>
      </c>
      <c r="BU45" s="222">
        <v>0</v>
      </c>
      <c r="BV45" s="222">
        <v>0</v>
      </c>
      <c r="BW45" s="222">
        <v>0</v>
      </c>
      <c r="BX45" s="222">
        <v>0</v>
      </c>
      <c r="BY45" s="222">
        <v>0</v>
      </c>
      <c r="BZ45" s="222">
        <v>4906027.5199999996</v>
      </c>
      <c r="CA45" s="222">
        <v>0</v>
      </c>
      <c r="CB45" s="222">
        <v>0</v>
      </c>
      <c r="CC45" s="222">
        <v>0</v>
      </c>
      <c r="CD45" s="222">
        <v>0</v>
      </c>
      <c r="CE45" s="222">
        <v>0</v>
      </c>
      <c r="CF45" s="222">
        <v>0</v>
      </c>
      <c r="CG45" s="222">
        <v>437486650.39999998</v>
      </c>
      <c r="CH45" s="222">
        <v>0</v>
      </c>
      <c r="CI45" s="222">
        <v>0</v>
      </c>
      <c r="CJ45" s="222">
        <v>0</v>
      </c>
      <c r="CK45" s="222">
        <v>0</v>
      </c>
      <c r="CL45" s="222">
        <v>0</v>
      </c>
      <c r="CM45" s="222">
        <v>0</v>
      </c>
      <c r="CN45" s="222">
        <v>0</v>
      </c>
      <c r="CO45" s="222">
        <v>0</v>
      </c>
      <c r="CP45" s="222">
        <v>0</v>
      </c>
      <c r="CQ45" s="222">
        <v>0</v>
      </c>
      <c r="CR45" s="222">
        <v>0</v>
      </c>
      <c r="CS45" s="222">
        <v>0</v>
      </c>
      <c r="CT45" s="222">
        <v>125803952.67</v>
      </c>
      <c r="CU45" s="222">
        <v>0</v>
      </c>
      <c r="CV45" s="222">
        <v>0</v>
      </c>
      <c r="CW45" s="222">
        <v>0</v>
      </c>
      <c r="CX45" s="222">
        <v>0</v>
      </c>
      <c r="CY45" s="222">
        <v>0</v>
      </c>
      <c r="CZ45" s="222">
        <v>0</v>
      </c>
      <c r="DA45" s="222">
        <v>0</v>
      </c>
      <c r="DB45" s="222">
        <v>2871032.38</v>
      </c>
      <c r="DC45" s="222">
        <v>3526953.5</v>
      </c>
      <c r="DD45" s="222">
        <v>0</v>
      </c>
      <c r="DE45" s="222">
        <v>0</v>
      </c>
      <c r="DF45" s="222">
        <v>0</v>
      </c>
      <c r="DG45" s="222">
        <v>0</v>
      </c>
      <c r="DH45" s="222">
        <v>0</v>
      </c>
      <c r="DI45" s="222">
        <v>0</v>
      </c>
      <c r="DJ45" s="222">
        <v>0</v>
      </c>
      <c r="DK45" s="222">
        <v>142103992.69</v>
      </c>
      <c r="DL45" s="222">
        <v>0</v>
      </c>
      <c r="DM45" s="222">
        <v>0</v>
      </c>
      <c r="DN45" s="222">
        <v>0</v>
      </c>
      <c r="DO45" s="222">
        <v>0</v>
      </c>
      <c r="DP45" s="222">
        <v>0</v>
      </c>
      <c r="DQ45" s="222">
        <v>0</v>
      </c>
      <c r="DR45" s="222">
        <v>0</v>
      </c>
      <c r="DS45" s="222">
        <v>0</v>
      </c>
      <c r="DT45" s="222">
        <v>42082543.590000004</v>
      </c>
      <c r="DU45" s="222">
        <v>0</v>
      </c>
      <c r="DV45" s="222">
        <v>0</v>
      </c>
      <c r="DW45" s="222">
        <v>0</v>
      </c>
      <c r="DX45" s="222">
        <v>0</v>
      </c>
      <c r="DY45" s="222">
        <v>0</v>
      </c>
      <c r="DZ45" s="222">
        <v>0</v>
      </c>
      <c r="EA45" s="222">
        <v>0</v>
      </c>
      <c r="EB45" s="222">
        <v>0</v>
      </c>
      <c r="EC45" s="222">
        <v>0</v>
      </c>
      <c r="ED45" s="222">
        <v>0</v>
      </c>
      <c r="EE45" s="222">
        <v>17445679.199999999</v>
      </c>
      <c r="EF45" s="222">
        <v>33966297.850000001</v>
      </c>
      <c r="EG45" s="222">
        <v>0</v>
      </c>
      <c r="EH45" s="222">
        <v>0</v>
      </c>
      <c r="EI45" s="222">
        <v>813364.72</v>
      </c>
      <c r="EJ45" s="222">
        <v>0</v>
      </c>
      <c r="EK45" s="222">
        <v>0</v>
      </c>
      <c r="EL45" s="222">
        <v>0</v>
      </c>
      <c r="EM45" s="222">
        <v>0</v>
      </c>
      <c r="EN45" s="222">
        <v>40175614.240000002</v>
      </c>
      <c r="EO45" s="222">
        <v>0</v>
      </c>
      <c r="EP45" s="222">
        <v>0</v>
      </c>
      <c r="EQ45" s="222">
        <v>0</v>
      </c>
      <c r="ER45" s="222">
        <v>0</v>
      </c>
      <c r="ES45" s="222">
        <v>0</v>
      </c>
      <c r="ET45" s="222">
        <v>0</v>
      </c>
      <c r="EU45" s="222">
        <v>0</v>
      </c>
      <c r="EV45" s="222">
        <v>0</v>
      </c>
      <c r="EW45" s="222">
        <v>23424284.329999998</v>
      </c>
      <c r="EX45" s="222">
        <v>0</v>
      </c>
      <c r="EY45" s="222">
        <v>0</v>
      </c>
      <c r="EZ45" s="222">
        <v>0</v>
      </c>
      <c r="FA45" s="222">
        <v>0</v>
      </c>
      <c r="FB45" s="222">
        <v>0</v>
      </c>
      <c r="FC45" s="222">
        <v>0</v>
      </c>
      <c r="FD45" s="222">
        <v>0</v>
      </c>
      <c r="FE45" s="222">
        <v>0</v>
      </c>
      <c r="FF45" s="222">
        <v>0</v>
      </c>
      <c r="FG45" s="222">
        <v>0</v>
      </c>
      <c r="FH45" s="222">
        <v>0</v>
      </c>
      <c r="FI45" s="222">
        <v>25080643.989999998</v>
      </c>
      <c r="FJ45" s="222">
        <v>0</v>
      </c>
      <c r="FK45" s="222">
        <v>0</v>
      </c>
      <c r="FL45" s="222">
        <v>0</v>
      </c>
      <c r="FM45" s="222">
        <v>0</v>
      </c>
      <c r="FN45" s="222">
        <v>0</v>
      </c>
      <c r="FO45" s="222">
        <v>0</v>
      </c>
      <c r="FP45" s="222">
        <v>0</v>
      </c>
      <c r="FQ45" s="222">
        <v>124606743.98999999</v>
      </c>
      <c r="FR45" s="222">
        <v>0</v>
      </c>
      <c r="FS45" s="222">
        <v>0</v>
      </c>
      <c r="FT45" s="222">
        <v>0</v>
      </c>
      <c r="FU45" s="222">
        <v>0</v>
      </c>
      <c r="FV45" s="222">
        <v>0</v>
      </c>
      <c r="FW45" s="222">
        <v>0</v>
      </c>
      <c r="FX45" s="222">
        <v>0</v>
      </c>
      <c r="FY45" s="222">
        <v>0</v>
      </c>
      <c r="FZ45" s="222">
        <v>0</v>
      </c>
      <c r="GA45" s="222">
        <v>0</v>
      </c>
      <c r="GB45" s="222">
        <v>0</v>
      </c>
      <c r="GC45" s="222">
        <v>0</v>
      </c>
      <c r="GD45" s="222">
        <v>0</v>
      </c>
      <c r="GE45" s="222">
        <v>70550506.560000002</v>
      </c>
      <c r="GF45" s="222">
        <v>0</v>
      </c>
      <c r="GG45" s="222">
        <v>0</v>
      </c>
      <c r="GH45" s="222">
        <v>0</v>
      </c>
      <c r="GI45" s="222">
        <v>0</v>
      </c>
      <c r="GJ45" s="222">
        <v>0</v>
      </c>
      <c r="GK45" s="222">
        <v>0</v>
      </c>
      <c r="GL45" s="222">
        <v>0</v>
      </c>
      <c r="GM45" s="222">
        <v>0</v>
      </c>
      <c r="GN45" s="222">
        <v>0</v>
      </c>
      <c r="GO45" s="222">
        <v>0</v>
      </c>
      <c r="GP45" s="222">
        <v>0</v>
      </c>
      <c r="GQ45" s="222">
        <v>66946759.100000001</v>
      </c>
      <c r="GR45" s="222">
        <v>0</v>
      </c>
      <c r="GS45" s="222">
        <v>0</v>
      </c>
      <c r="GT45" s="222">
        <v>0</v>
      </c>
      <c r="GU45" s="222">
        <v>0</v>
      </c>
      <c r="GV45" s="222">
        <v>0</v>
      </c>
      <c r="GW45" s="222">
        <v>0</v>
      </c>
      <c r="GX45" s="222">
        <v>0</v>
      </c>
      <c r="GY45" s="222">
        <v>5502123.9100000001</v>
      </c>
      <c r="GZ45" s="222">
        <v>0</v>
      </c>
      <c r="HA45" s="222">
        <v>0</v>
      </c>
      <c r="HB45" s="222">
        <v>0</v>
      </c>
      <c r="HC45" s="222">
        <v>66072809.5</v>
      </c>
      <c r="HD45" s="222">
        <v>0</v>
      </c>
      <c r="HE45" s="222">
        <v>0</v>
      </c>
      <c r="HF45" s="222">
        <v>0</v>
      </c>
      <c r="HG45" s="222">
        <v>0</v>
      </c>
      <c r="HH45" s="222">
        <v>0</v>
      </c>
      <c r="HI45" s="222">
        <v>0</v>
      </c>
      <c r="HJ45" s="222">
        <v>880386.02</v>
      </c>
      <c r="HK45" s="222">
        <v>0</v>
      </c>
      <c r="HL45" s="222">
        <v>0</v>
      </c>
      <c r="HM45" s="222">
        <v>0</v>
      </c>
      <c r="HN45" s="222">
        <v>0</v>
      </c>
      <c r="HO45" s="222">
        <v>0</v>
      </c>
      <c r="HP45" s="222">
        <v>0</v>
      </c>
      <c r="HQ45" s="222">
        <v>0</v>
      </c>
      <c r="HR45" s="222">
        <v>10752155.089299999</v>
      </c>
      <c r="HS45" s="222">
        <v>10021011.550000001</v>
      </c>
      <c r="HT45" s="222">
        <v>0</v>
      </c>
      <c r="HU45" s="222">
        <v>0</v>
      </c>
      <c r="HV45" s="222">
        <v>0</v>
      </c>
      <c r="HW45" s="222">
        <v>0</v>
      </c>
      <c r="HX45" s="222">
        <v>0</v>
      </c>
      <c r="HY45" s="222">
        <v>0</v>
      </c>
      <c r="HZ45" s="222">
        <v>0</v>
      </c>
      <c r="IA45" s="222">
        <v>0</v>
      </c>
      <c r="IB45" s="222">
        <v>0</v>
      </c>
      <c r="IC45" s="222">
        <v>0</v>
      </c>
      <c r="ID45" s="222">
        <v>0</v>
      </c>
      <c r="IE45" s="222">
        <v>0</v>
      </c>
      <c r="IF45" s="222">
        <v>0</v>
      </c>
      <c r="IG45" s="222">
        <v>0</v>
      </c>
      <c r="IH45" s="222">
        <v>6134940.04</v>
      </c>
      <c r="II45" s="222">
        <v>347216.81</v>
      </c>
      <c r="IJ45" s="222">
        <v>0</v>
      </c>
      <c r="IK45" s="222">
        <v>0</v>
      </c>
      <c r="IL45" s="222">
        <v>0</v>
      </c>
      <c r="IM45" s="222">
        <v>0</v>
      </c>
      <c r="IN45" s="222">
        <v>0</v>
      </c>
      <c r="IO45" s="222">
        <v>0</v>
      </c>
      <c r="IP45" s="222">
        <v>0</v>
      </c>
      <c r="IQ45" s="222">
        <v>0</v>
      </c>
      <c r="IR45" s="222">
        <v>0</v>
      </c>
      <c r="IS45" s="222">
        <v>16007210.560000001</v>
      </c>
      <c r="IT45" s="222">
        <v>1615933.54</v>
      </c>
      <c r="IU45" s="222">
        <v>0</v>
      </c>
      <c r="IV45" s="222">
        <v>0</v>
      </c>
      <c r="IW45" s="222">
        <v>0</v>
      </c>
      <c r="IX45" s="222">
        <v>0</v>
      </c>
      <c r="IY45" s="222">
        <v>0</v>
      </c>
      <c r="IZ45" s="222">
        <v>0</v>
      </c>
      <c r="JA45" s="222">
        <v>0</v>
      </c>
      <c r="JB45" s="222">
        <v>0</v>
      </c>
      <c r="JC45" s="222">
        <v>0</v>
      </c>
      <c r="JD45" s="222">
        <v>0</v>
      </c>
      <c r="JE45" s="222">
        <v>6190949.8899999997</v>
      </c>
      <c r="JF45" s="222">
        <v>4640950.91</v>
      </c>
      <c r="JG45" s="222">
        <v>0</v>
      </c>
      <c r="JH45" s="222">
        <v>0</v>
      </c>
      <c r="JI45" s="222">
        <v>0</v>
      </c>
      <c r="JJ45" s="222">
        <v>0</v>
      </c>
      <c r="JK45" s="222">
        <v>12041863.34</v>
      </c>
      <c r="JL45" s="222">
        <v>0</v>
      </c>
      <c r="JM45" s="222">
        <v>0</v>
      </c>
      <c r="JN45" s="222">
        <v>0</v>
      </c>
      <c r="JO45" s="222">
        <v>0</v>
      </c>
      <c r="JP45" s="222">
        <v>0</v>
      </c>
      <c r="JQ45" s="222">
        <v>0</v>
      </c>
      <c r="JR45" s="222">
        <v>23118129.300000001</v>
      </c>
      <c r="JS45" s="222">
        <v>3743533.14</v>
      </c>
      <c r="JT45" s="222">
        <v>0</v>
      </c>
      <c r="JU45" s="222">
        <v>0</v>
      </c>
      <c r="JV45" s="222">
        <v>0</v>
      </c>
      <c r="JW45" s="222">
        <v>0</v>
      </c>
      <c r="JX45" s="222">
        <v>0</v>
      </c>
      <c r="JY45" s="222">
        <v>0</v>
      </c>
      <c r="JZ45" s="222">
        <v>0</v>
      </c>
      <c r="KA45" s="222">
        <v>0</v>
      </c>
      <c r="KB45" s="222">
        <v>0</v>
      </c>
      <c r="KC45" s="222">
        <v>0</v>
      </c>
      <c r="KD45" s="222">
        <v>0</v>
      </c>
      <c r="KE45" s="222">
        <v>0</v>
      </c>
      <c r="KF45" s="222">
        <v>0</v>
      </c>
      <c r="KG45" s="222">
        <v>0</v>
      </c>
      <c r="KH45" s="222">
        <v>159252050.52000001</v>
      </c>
      <c r="KI45" s="222">
        <v>0</v>
      </c>
      <c r="KJ45" s="222">
        <v>0</v>
      </c>
      <c r="KK45" s="222">
        <v>0</v>
      </c>
      <c r="KL45" s="222">
        <v>0</v>
      </c>
      <c r="KM45" s="222">
        <v>0</v>
      </c>
      <c r="KN45" s="222">
        <v>0</v>
      </c>
      <c r="KO45" s="222">
        <v>0</v>
      </c>
      <c r="KP45" s="222">
        <v>0</v>
      </c>
      <c r="KQ45" s="222">
        <v>68753977.670000002</v>
      </c>
      <c r="KR45" s="222">
        <v>0</v>
      </c>
      <c r="KS45" s="222">
        <v>0</v>
      </c>
      <c r="KT45" s="222">
        <v>0</v>
      </c>
      <c r="KU45" s="222">
        <v>0</v>
      </c>
      <c r="KV45" s="222">
        <v>0</v>
      </c>
      <c r="KW45" s="222">
        <v>0</v>
      </c>
      <c r="KX45" s="222">
        <v>0</v>
      </c>
      <c r="KY45" s="222">
        <v>73083217.609999999</v>
      </c>
      <c r="KZ45" s="222">
        <v>0</v>
      </c>
      <c r="LA45" s="222">
        <v>0</v>
      </c>
      <c r="LB45" s="222">
        <v>0</v>
      </c>
      <c r="LC45" s="222">
        <v>0</v>
      </c>
      <c r="LD45" s="222">
        <v>0</v>
      </c>
      <c r="LE45" s="222">
        <v>0</v>
      </c>
      <c r="LF45" s="222">
        <v>0</v>
      </c>
      <c r="LG45" s="222">
        <v>42556088.240000002</v>
      </c>
      <c r="LH45" s="222">
        <v>1064398.99</v>
      </c>
      <c r="LI45" s="222">
        <v>59139892.32</v>
      </c>
      <c r="LJ45" s="222">
        <v>3572379.77</v>
      </c>
      <c r="LK45" s="222">
        <v>0</v>
      </c>
      <c r="LL45" s="222">
        <v>0</v>
      </c>
      <c r="LM45" s="222">
        <v>0</v>
      </c>
      <c r="LN45" s="222">
        <v>0</v>
      </c>
      <c r="LO45" s="222">
        <v>0</v>
      </c>
      <c r="LP45" s="222">
        <v>0</v>
      </c>
      <c r="LQ45" s="222">
        <v>0</v>
      </c>
      <c r="LR45" s="222">
        <v>1253401.95</v>
      </c>
      <c r="LS45" s="222">
        <v>0</v>
      </c>
      <c r="LT45" s="222">
        <v>0</v>
      </c>
      <c r="LU45" s="222">
        <v>45401129.079999998</v>
      </c>
      <c r="LV45" s="222">
        <v>62692114.049999997</v>
      </c>
      <c r="LW45" s="222">
        <v>14198837.619999999</v>
      </c>
      <c r="LX45" s="222">
        <v>2092069.38</v>
      </c>
      <c r="LY45" s="222">
        <v>0</v>
      </c>
      <c r="LZ45" s="222">
        <v>0</v>
      </c>
      <c r="MA45" s="222">
        <v>0</v>
      </c>
      <c r="MB45" s="222">
        <v>0</v>
      </c>
      <c r="MC45" s="222">
        <v>0</v>
      </c>
      <c r="MD45" s="222">
        <v>0</v>
      </c>
      <c r="ME45" s="222">
        <v>0</v>
      </c>
      <c r="MF45" s="222">
        <v>0</v>
      </c>
      <c r="MG45" s="222">
        <v>34086707.670000002</v>
      </c>
      <c r="MH45" s="222">
        <v>0</v>
      </c>
      <c r="MI45" s="222">
        <v>0</v>
      </c>
      <c r="MJ45" s="222">
        <v>0</v>
      </c>
      <c r="MK45" s="222">
        <v>0</v>
      </c>
      <c r="ML45" s="222">
        <v>0</v>
      </c>
      <c r="MM45" s="222">
        <v>0</v>
      </c>
      <c r="MN45" s="222">
        <v>0</v>
      </c>
      <c r="MO45" s="222">
        <v>0</v>
      </c>
      <c r="MP45" s="222">
        <v>0</v>
      </c>
      <c r="MQ45" s="222">
        <v>0</v>
      </c>
      <c r="MR45" s="222">
        <v>0</v>
      </c>
      <c r="MS45" s="222">
        <v>4419484.2</v>
      </c>
      <c r="MT45" s="222">
        <v>0</v>
      </c>
      <c r="MU45" s="222">
        <v>0</v>
      </c>
      <c r="MV45" s="222">
        <v>0</v>
      </c>
      <c r="MW45" s="222">
        <v>0</v>
      </c>
      <c r="MX45" s="222">
        <v>0</v>
      </c>
      <c r="MY45" s="222">
        <v>0</v>
      </c>
      <c r="MZ45" s="222">
        <v>0</v>
      </c>
      <c r="NA45" s="222">
        <v>0</v>
      </c>
      <c r="NB45" s="222">
        <v>0</v>
      </c>
      <c r="NC45" s="222">
        <v>0</v>
      </c>
      <c r="ND45" s="222">
        <v>55856333.920000002</v>
      </c>
      <c r="NE45" s="222">
        <v>0</v>
      </c>
      <c r="NF45" s="222">
        <v>0</v>
      </c>
      <c r="NG45" s="222">
        <v>33724938.159999996</v>
      </c>
      <c r="NH45" s="222">
        <v>0</v>
      </c>
      <c r="NI45" s="222">
        <v>0</v>
      </c>
      <c r="NJ45" s="222">
        <v>0</v>
      </c>
      <c r="NK45" s="222">
        <v>0</v>
      </c>
      <c r="NL45" s="222">
        <v>0</v>
      </c>
      <c r="NM45" s="222">
        <v>0</v>
      </c>
      <c r="NN45" s="222">
        <v>0</v>
      </c>
      <c r="NO45" s="222">
        <v>0</v>
      </c>
      <c r="NP45" s="222">
        <v>39139826.07</v>
      </c>
      <c r="NQ45" s="222">
        <v>0</v>
      </c>
      <c r="NR45" s="222">
        <v>0</v>
      </c>
      <c r="NS45" s="222">
        <v>0</v>
      </c>
      <c r="NT45" s="222">
        <v>0</v>
      </c>
      <c r="NU45" s="222">
        <v>0</v>
      </c>
      <c r="NV45" s="222">
        <v>0</v>
      </c>
      <c r="NW45" s="222">
        <v>22522986.649999999</v>
      </c>
      <c r="NX45" s="222">
        <v>0</v>
      </c>
      <c r="NY45" s="222">
        <v>0</v>
      </c>
      <c r="NZ45" s="222">
        <v>0</v>
      </c>
      <c r="OA45" s="222">
        <v>0</v>
      </c>
      <c r="OB45" s="222">
        <v>0</v>
      </c>
      <c r="OC45" s="222">
        <v>0</v>
      </c>
      <c r="OD45" s="222">
        <v>83741836.099999994</v>
      </c>
      <c r="OE45" s="222">
        <v>848710.4</v>
      </c>
      <c r="OF45" s="222">
        <v>0</v>
      </c>
      <c r="OG45" s="222">
        <v>1621048.65</v>
      </c>
      <c r="OH45" s="222">
        <v>470031</v>
      </c>
      <c r="OI45" s="222">
        <v>0</v>
      </c>
      <c r="OJ45" s="222">
        <v>0</v>
      </c>
      <c r="OK45" s="222">
        <v>0</v>
      </c>
      <c r="OL45" s="222">
        <v>0</v>
      </c>
      <c r="OM45" s="222">
        <v>9944857.9199999999</v>
      </c>
      <c r="ON45" s="222">
        <v>0</v>
      </c>
      <c r="OO45" s="222">
        <v>0</v>
      </c>
      <c r="OP45" s="222">
        <v>0</v>
      </c>
      <c r="OQ45" s="222">
        <v>0</v>
      </c>
      <c r="OR45" s="222">
        <v>0</v>
      </c>
      <c r="OS45" s="222">
        <v>34229702.670000002</v>
      </c>
      <c r="OT45" s="222">
        <v>0</v>
      </c>
      <c r="OU45" s="222">
        <v>0</v>
      </c>
      <c r="OV45" s="222">
        <v>0</v>
      </c>
      <c r="OW45" s="222">
        <v>0</v>
      </c>
      <c r="OX45" s="222">
        <v>772722</v>
      </c>
      <c r="OY45" s="222">
        <v>0</v>
      </c>
      <c r="OZ45" s="222">
        <v>0</v>
      </c>
      <c r="PA45" s="222">
        <v>0</v>
      </c>
      <c r="PB45" s="222">
        <v>43819222.229999997</v>
      </c>
      <c r="PC45" s="222">
        <v>234678.43</v>
      </c>
      <c r="PD45" s="222">
        <v>0</v>
      </c>
      <c r="PE45" s="222">
        <v>0</v>
      </c>
      <c r="PF45" s="222">
        <v>0</v>
      </c>
      <c r="PG45" s="222">
        <v>0</v>
      </c>
      <c r="PH45" s="222">
        <v>0</v>
      </c>
      <c r="PI45" s="222">
        <v>0</v>
      </c>
      <c r="PJ45" s="222">
        <v>0</v>
      </c>
      <c r="PK45" s="222">
        <v>0</v>
      </c>
      <c r="PL45" s="222">
        <v>0</v>
      </c>
      <c r="PM45" s="222">
        <v>0</v>
      </c>
      <c r="PN45" s="222">
        <v>0</v>
      </c>
      <c r="PO45" s="222">
        <v>0</v>
      </c>
      <c r="PP45" s="222">
        <v>0</v>
      </c>
      <c r="PQ45" s="222">
        <v>0</v>
      </c>
      <c r="PR45" s="222">
        <v>0</v>
      </c>
      <c r="PS45" s="222">
        <v>0</v>
      </c>
      <c r="PT45" s="222">
        <v>144801730.87</v>
      </c>
      <c r="PU45" s="222">
        <v>0</v>
      </c>
      <c r="PV45" s="222">
        <v>0</v>
      </c>
      <c r="PW45" s="222">
        <v>0</v>
      </c>
      <c r="PX45" s="222">
        <v>186000</v>
      </c>
      <c r="PY45" s="222">
        <v>0</v>
      </c>
      <c r="PZ45" s="222">
        <v>0</v>
      </c>
      <c r="QA45" s="222">
        <v>0</v>
      </c>
      <c r="QB45" s="222">
        <v>0</v>
      </c>
      <c r="QC45" s="222">
        <v>0</v>
      </c>
      <c r="QD45" s="222">
        <v>0</v>
      </c>
      <c r="QE45" s="222">
        <v>0</v>
      </c>
      <c r="QF45" s="222">
        <v>0</v>
      </c>
      <c r="QG45" s="222">
        <v>0</v>
      </c>
      <c r="QH45" s="222">
        <v>0</v>
      </c>
      <c r="QI45" s="222">
        <v>0</v>
      </c>
      <c r="QJ45" s="222">
        <v>0</v>
      </c>
      <c r="QK45" s="222">
        <v>0</v>
      </c>
      <c r="QL45" s="222">
        <v>0</v>
      </c>
      <c r="QM45" s="222">
        <v>0</v>
      </c>
      <c r="QN45" s="222">
        <v>1921905.98</v>
      </c>
      <c r="QO45" s="222">
        <v>0</v>
      </c>
      <c r="QP45" s="222">
        <v>0</v>
      </c>
      <c r="QQ45" s="222">
        <v>0</v>
      </c>
      <c r="QR45" s="222">
        <v>0</v>
      </c>
      <c r="QS45" s="222">
        <v>0</v>
      </c>
      <c r="QT45" s="222">
        <v>42582644.899999999</v>
      </c>
      <c r="QU45" s="222">
        <v>0</v>
      </c>
      <c r="QV45" s="222">
        <v>0</v>
      </c>
      <c r="QW45" s="222">
        <v>0</v>
      </c>
      <c r="QX45" s="222">
        <v>0</v>
      </c>
      <c r="QY45" s="222">
        <v>0</v>
      </c>
      <c r="QZ45" s="222">
        <v>0</v>
      </c>
      <c r="RA45" s="222">
        <v>0</v>
      </c>
      <c r="RB45" s="222">
        <v>1093073</v>
      </c>
      <c r="RC45" s="222">
        <v>0</v>
      </c>
      <c r="RD45" s="222">
        <v>0</v>
      </c>
      <c r="RE45" s="222">
        <v>0</v>
      </c>
      <c r="RF45" s="222">
        <v>0</v>
      </c>
      <c r="RG45" s="222">
        <v>156838476.41999999</v>
      </c>
      <c r="RH45" s="222">
        <v>0</v>
      </c>
      <c r="RI45" s="222">
        <v>0</v>
      </c>
      <c r="RJ45" s="222">
        <v>0</v>
      </c>
      <c r="RK45" s="222">
        <v>0</v>
      </c>
      <c r="RL45" s="222">
        <v>0</v>
      </c>
      <c r="RM45" s="222">
        <v>0</v>
      </c>
      <c r="RN45" s="222">
        <v>0</v>
      </c>
      <c r="RO45" s="222">
        <v>506005.25</v>
      </c>
      <c r="RP45" s="222">
        <v>0</v>
      </c>
      <c r="RQ45" s="222">
        <v>0</v>
      </c>
      <c r="RR45" s="222">
        <v>0</v>
      </c>
      <c r="RS45" s="222">
        <v>0</v>
      </c>
      <c r="RT45" s="222">
        <v>0</v>
      </c>
      <c r="RU45" s="222">
        <v>0</v>
      </c>
      <c r="RV45" s="222">
        <v>165150</v>
      </c>
      <c r="RW45" s="222">
        <v>0</v>
      </c>
      <c r="RX45" s="222">
        <v>0</v>
      </c>
      <c r="RY45" s="222">
        <v>0</v>
      </c>
      <c r="RZ45" s="222">
        <v>180408.97</v>
      </c>
      <c r="SA45" s="222">
        <v>9443898.1199999992</v>
      </c>
      <c r="SB45" s="222">
        <v>0</v>
      </c>
      <c r="SC45" s="222">
        <v>0</v>
      </c>
      <c r="SD45" s="222">
        <v>0</v>
      </c>
      <c r="SE45" s="222">
        <v>0</v>
      </c>
      <c r="SF45" s="222">
        <v>0</v>
      </c>
      <c r="SG45" s="222">
        <v>0</v>
      </c>
      <c r="SH45" s="222">
        <v>0</v>
      </c>
      <c r="SI45" s="222">
        <v>0</v>
      </c>
      <c r="SJ45" s="222">
        <v>0</v>
      </c>
      <c r="SK45" s="222">
        <v>0</v>
      </c>
      <c r="SL45" s="222">
        <v>0</v>
      </c>
      <c r="SM45" s="222">
        <v>1555492.85</v>
      </c>
      <c r="SN45" s="222">
        <v>0</v>
      </c>
      <c r="SO45" s="222">
        <v>0</v>
      </c>
      <c r="SP45" s="222">
        <v>0</v>
      </c>
      <c r="SQ45" s="222">
        <v>0</v>
      </c>
      <c r="SR45" s="222">
        <v>0</v>
      </c>
      <c r="SS45" s="222">
        <v>0</v>
      </c>
      <c r="ST45" s="222">
        <v>0</v>
      </c>
      <c r="SU45" s="222">
        <v>1863927</v>
      </c>
      <c r="SV45" s="222">
        <v>0</v>
      </c>
      <c r="SW45" s="222">
        <v>0</v>
      </c>
      <c r="SX45" s="222">
        <v>0</v>
      </c>
      <c r="SY45" s="222">
        <v>0</v>
      </c>
      <c r="SZ45" s="222">
        <v>0</v>
      </c>
      <c r="TA45" s="222">
        <v>0</v>
      </c>
      <c r="TB45" s="222">
        <v>0</v>
      </c>
      <c r="TC45" s="222">
        <v>0</v>
      </c>
      <c r="TD45" s="222">
        <v>0</v>
      </c>
      <c r="TE45" s="222">
        <v>0</v>
      </c>
      <c r="TF45" s="222">
        <v>0</v>
      </c>
      <c r="TG45" s="222">
        <v>0</v>
      </c>
      <c r="TH45" s="222">
        <v>0</v>
      </c>
      <c r="TI45" s="222">
        <v>24800767.530000001</v>
      </c>
      <c r="TJ45" s="222">
        <v>0</v>
      </c>
      <c r="TK45" s="222">
        <v>0</v>
      </c>
      <c r="TL45" s="222">
        <v>0</v>
      </c>
      <c r="TM45" s="222">
        <v>0</v>
      </c>
      <c r="TN45" s="222">
        <v>0</v>
      </c>
      <c r="TO45" s="222">
        <v>0</v>
      </c>
      <c r="TP45" s="222">
        <v>327700</v>
      </c>
      <c r="TQ45" s="222">
        <v>0</v>
      </c>
      <c r="TR45" s="222">
        <v>0</v>
      </c>
      <c r="TS45" s="222">
        <v>0</v>
      </c>
      <c r="TT45" s="222">
        <v>0</v>
      </c>
      <c r="TU45" s="222">
        <v>0</v>
      </c>
      <c r="TV45" s="222">
        <v>0</v>
      </c>
      <c r="TW45" s="222">
        <v>0</v>
      </c>
      <c r="TX45" s="222">
        <v>0</v>
      </c>
      <c r="TY45" s="222">
        <v>2435557</v>
      </c>
      <c r="TZ45" s="222">
        <v>0</v>
      </c>
      <c r="UA45" s="222">
        <v>2879747.74</v>
      </c>
      <c r="UB45" s="222">
        <v>0</v>
      </c>
      <c r="UC45" s="222">
        <v>0</v>
      </c>
      <c r="UD45" s="222">
        <v>0</v>
      </c>
      <c r="UE45" s="222">
        <v>0</v>
      </c>
      <c r="UF45" s="222">
        <v>0</v>
      </c>
      <c r="UG45" s="222">
        <v>67237</v>
      </c>
      <c r="UH45" s="222">
        <v>0</v>
      </c>
      <c r="UI45" s="222">
        <v>0</v>
      </c>
      <c r="UJ45" s="222">
        <v>1805574.46</v>
      </c>
      <c r="UK45" s="222">
        <v>0</v>
      </c>
      <c r="UL45" s="222">
        <v>0</v>
      </c>
      <c r="UM45" s="222">
        <v>0</v>
      </c>
      <c r="UN45" s="222">
        <v>0</v>
      </c>
      <c r="UO45" s="222">
        <v>0</v>
      </c>
      <c r="UP45" s="222">
        <v>94705816.689999998</v>
      </c>
      <c r="UQ45" s="222">
        <v>0</v>
      </c>
      <c r="UR45" s="222">
        <v>0</v>
      </c>
      <c r="US45" s="222">
        <v>0</v>
      </c>
      <c r="UT45" s="222">
        <v>0</v>
      </c>
      <c r="UU45" s="222">
        <v>0</v>
      </c>
      <c r="UV45" s="222">
        <v>0</v>
      </c>
      <c r="UW45" s="222">
        <v>0</v>
      </c>
      <c r="UX45" s="222">
        <v>0</v>
      </c>
      <c r="UY45" s="222">
        <v>0</v>
      </c>
      <c r="UZ45" s="222">
        <v>0</v>
      </c>
      <c r="VA45" s="222">
        <v>0</v>
      </c>
      <c r="VB45" s="222">
        <v>0</v>
      </c>
      <c r="VC45" s="222">
        <v>0</v>
      </c>
      <c r="VD45" s="222">
        <v>0</v>
      </c>
      <c r="VE45" s="222">
        <v>0</v>
      </c>
      <c r="VF45" s="222">
        <v>0</v>
      </c>
      <c r="VG45" s="222">
        <v>0</v>
      </c>
      <c r="VH45" s="222">
        <v>0</v>
      </c>
      <c r="VI45" s="222">
        <v>0</v>
      </c>
      <c r="VJ45" s="222">
        <v>0</v>
      </c>
      <c r="VK45" s="222">
        <v>0</v>
      </c>
      <c r="VL45" s="222">
        <v>89149801.030000001</v>
      </c>
      <c r="VM45" s="222">
        <v>0</v>
      </c>
      <c r="VN45" s="222">
        <v>0</v>
      </c>
      <c r="VO45" s="222">
        <v>0</v>
      </c>
      <c r="VP45" s="222">
        <v>0</v>
      </c>
      <c r="VQ45" s="222">
        <v>0</v>
      </c>
      <c r="VR45" s="222">
        <v>0</v>
      </c>
      <c r="VS45" s="222">
        <v>0</v>
      </c>
      <c r="VT45" s="222">
        <v>0</v>
      </c>
      <c r="VU45" s="222">
        <v>50329298.420000002</v>
      </c>
      <c r="VV45" s="222">
        <v>0</v>
      </c>
      <c r="VW45" s="222">
        <v>0</v>
      </c>
      <c r="VX45" s="222">
        <v>0</v>
      </c>
      <c r="VY45" s="222">
        <v>0</v>
      </c>
      <c r="VZ45" s="222">
        <v>0</v>
      </c>
      <c r="WA45" s="222">
        <v>107720264.26000001</v>
      </c>
      <c r="WB45" s="222">
        <v>0</v>
      </c>
      <c r="WC45" s="222">
        <v>0</v>
      </c>
      <c r="WD45" s="222">
        <v>0</v>
      </c>
      <c r="WE45" s="222">
        <v>0</v>
      </c>
      <c r="WF45" s="222">
        <v>0</v>
      </c>
      <c r="WG45" s="222">
        <v>0</v>
      </c>
      <c r="WH45" s="222">
        <v>0</v>
      </c>
      <c r="WI45" s="222">
        <v>0</v>
      </c>
      <c r="WJ45" s="222">
        <v>0</v>
      </c>
      <c r="WK45" s="222">
        <v>0</v>
      </c>
      <c r="WL45" s="222">
        <v>0</v>
      </c>
      <c r="WM45" s="222">
        <v>0</v>
      </c>
      <c r="WN45" s="222">
        <v>0</v>
      </c>
      <c r="WO45" s="222">
        <v>5062345</v>
      </c>
      <c r="WP45" s="222">
        <v>0</v>
      </c>
      <c r="WQ45" s="222">
        <v>0</v>
      </c>
      <c r="WR45" s="222">
        <v>0</v>
      </c>
      <c r="WS45" s="222">
        <v>0</v>
      </c>
      <c r="WT45" s="222">
        <v>0</v>
      </c>
      <c r="WU45" s="222">
        <v>0</v>
      </c>
      <c r="WV45" s="222">
        <v>0</v>
      </c>
      <c r="WW45" s="222">
        <v>0</v>
      </c>
      <c r="WX45" s="222">
        <v>0</v>
      </c>
      <c r="WY45" s="222">
        <v>0</v>
      </c>
      <c r="WZ45" s="222">
        <v>0</v>
      </c>
      <c r="XA45" s="222">
        <v>0</v>
      </c>
      <c r="XB45" s="222">
        <v>0</v>
      </c>
      <c r="XC45" s="222">
        <v>0</v>
      </c>
      <c r="XD45" s="222">
        <v>0</v>
      </c>
      <c r="XE45" s="222">
        <v>0</v>
      </c>
      <c r="XF45" s="222">
        <v>0</v>
      </c>
      <c r="XG45" s="222">
        <v>0</v>
      </c>
      <c r="XH45" s="222">
        <v>404360898.50999999</v>
      </c>
      <c r="XI45" s="222">
        <v>0</v>
      </c>
      <c r="XJ45" s="222">
        <v>0</v>
      </c>
      <c r="XK45" s="222">
        <v>13340564.23</v>
      </c>
      <c r="XL45" s="222">
        <v>0</v>
      </c>
      <c r="XM45" s="222">
        <v>0</v>
      </c>
      <c r="XN45" s="222">
        <v>0</v>
      </c>
      <c r="XO45" s="222">
        <v>0</v>
      </c>
      <c r="XP45" s="222">
        <v>0</v>
      </c>
      <c r="XQ45" s="222">
        <v>0</v>
      </c>
      <c r="XR45" s="222">
        <v>0</v>
      </c>
      <c r="XS45" s="222">
        <v>0</v>
      </c>
      <c r="XT45" s="222">
        <v>0</v>
      </c>
      <c r="XU45" s="222">
        <v>0</v>
      </c>
      <c r="XV45" s="222">
        <v>0</v>
      </c>
      <c r="XW45" s="222">
        <v>0</v>
      </c>
      <c r="XX45" s="222">
        <v>0</v>
      </c>
      <c r="XY45" s="222">
        <v>0</v>
      </c>
      <c r="XZ45" s="222">
        <v>686065</v>
      </c>
      <c r="YA45" s="222">
        <v>0</v>
      </c>
      <c r="YB45" s="222">
        <v>0</v>
      </c>
      <c r="YC45" s="222">
        <v>0</v>
      </c>
      <c r="YD45" s="222">
        <v>0</v>
      </c>
      <c r="YE45" s="222">
        <v>342145570.04000002</v>
      </c>
      <c r="YF45" s="222">
        <v>0</v>
      </c>
      <c r="YG45" s="222">
        <v>0</v>
      </c>
      <c r="YH45" s="222">
        <v>0</v>
      </c>
      <c r="YI45" s="222">
        <v>537814.39</v>
      </c>
      <c r="YJ45" s="222">
        <v>0</v>
      </c>
      <c r="YK45" s="222">
        <v>0</v>
      </c>
      <c r="YL45" s="222">
        <v>0</v>
      </c>
      <c r="YM45" s="222">
        <v>0</v>
      </c>
      <c r="YN45" s="222">
        <v>0</v>
      </c>
      <c r="YO45" s="222">
        <v>0</v>
      </c>
      <c r="YP45" s="222">
        <v>0</v>
      </c>
      <c r="YQ45" s="222">
        <v>0</v>
      </c>
      <c r="YR45" s="222">
        <v>0</v>
      </c>
      <c r="YS45" s="222">
        <v>0</v>
      </c>
      <c r="YT45" s="222">
        <v>0</v>
      </c>
      <c r="YU45" s="222">
        <v>0</v>
      </c>
      <c r="YV45" s="222">
        <v>16476482.51</v>
      </c>
      <c r="YW45" s="222">
        <v>0</v>
      </c>
      <c r="YX45" s="222">
        <v>0</v>
      </c>
      <c r="YY45" s="222">
        <v>0</v>
      </c>
      <c r="YZ45" s="222">
        <v>0</v>
      </c>
      <c r="ZA45" s="222">
        <v>0</v>
      </c>
      <c r="ZB45" s="222">
        <v>123476</v>
      </c>
      <c r="ZC45" s="222">
        <v>7162913.21</v>
      </c>
      <c r="ZD45" s="222">
        <v>0</v>
      </c>
      <c r="ZE45" s="222">
        <v>0</v>
      </c>
      <c r="ZF45" s="222">
        <v>0</v>
      </c>
      <c r="ZG45" s="222">
        <v>0</v>
      </c>
      <c r="ZH45" s="222">
        <v>0</v>
      </c>
      <c r="ZI45" s="222">
        <v>0</v>
      </c>
      <c r="ZJ45" s="222">
        <v>0</v>
      </c>
      <c r="ZK45" s="222">
        <v>0</v>
      </c>
      <c r="ZL45" s="222">
        <v>12072012.800000001</v>
      </c>
      <c r="ZM45" s="222">
        <v>0</v>
      </c>
      <c r="ZN45" s="222">
        <v>0</v>
      </c>
      <c r="ZO45" s="222">
        <v>10306159.300000001</v>
      </c>
      <c r="ZP45" s="222">
        <v>0</v>
      </c>
      <c r="ZQ45" s="222">
        <v>0</v>
      </c>
      <c r="ZR45" s="222">
        <v>0</v>
      </c>
      <c r="ZS45" s="222">
        <v>0</v>
      </c>
      <c r="ZT45" s="222">
        <v>0</v>
      </c>
      <c r="ZU45" s="222">
        <v>0</v>
      </c>
      <c r="ZV45" s="222">
        <v>0</v>
      </c>
      <c r="ZW45" s="222">
        <v>0</v>
      </c>
      <c r="ZX45" s="222">
        <v>0</v>
      </c>
      <c r="ZY45" s="222">
        <v>0</v>
      </c>
      <c r="ZZ45" s="222">
        <v>0</v>
      </c>
      <c r="AAA45" s="222">
        <v>0</v>
      </c>
      <c r="AAB45" s="222">
        <v>1100000</v>
      </c>
      <c r="AAC45" s="222">
        <v>0</v>
      </c>
      <c r="AAD45" s="222">
        <v>0</v>
      </c>
      <c r="AAE45" s="222">
        <v>0</v>
      </c>
      <c r="AAF45" s="222">
        <v>0</v>
      </c>
      <c r="AAG45" s="222">
        <v>0</v>
      </c>
      <c r="AAH45" s="222">
        <v>26899516.510000002</v>
      </c>
      <c r="AAI45" s="222">
        <v>0</v>
      </c>
      <c r="AAJ45" s="222">
        <v>0</v>
      </c>
      <c r="AAK45" s="222">
        <v>0</v>
      </c>
      <c r="AAL45" s="222">
        <v>0</v>
      </c>
      <c r="AAM45" s="222">
        <v>0</v>
      </c>
      <c r="AAN45" s="222">
        <v>0</v>
      </c>
      <c r="AAO45" s="222">
        <v>151652634.13</v>
      </c>
      <c r="AAP45" s="222">
        <v>0</v>
      </c>
      <c r="AAQ45" s="222">
        <v>0</v>
      </c>
      <c r="AAR45" s="222">
        <v>0</v>
      </c>
      <c r="AAS45" s="222">
        <v>0</v>
      </c>
      <c r="AAT45" s="222">
        <v>0</v>
      </c>
      <c r="AAU45" s="222">
        <v>0</v>
      </c>
      <c r="AAV45" s="222">
        <v>0</v>
      </c>
      <c r="AAW45" s="222">
        <v>0</v>
      </c>
      <c r="AAX45" s="222">
        <v>0</v>
      </c>
      <c r="AAY45" s="222">
        <v>0</v>
      </c>
      <c r="AAZ45" s="222">
        <v>49800</v>
      </c>
      <c r="ABA45" s="222">
        <v>0</v>
      </c>
      <c r="ABB45" s="222">
        <v>0</v>
      </c>
      <c r="ABC45" s="222">
        <v>0</v>
      </c>
      <c r="ABD45" s="222">
        <v>0</v>
      </c>
      <c r="ABE45" s="222">
        <v>0</v>
      </c>
      <c r="ABF45" s="222">
        <v>0</v>
      </c>
      <c r="ABG45" s="222">
        <v>0</v>
      </c>
      <c r="ABH45" s="222">
        <v>6017096.3300000001</v>
      </c>
      <c r="ABI45" s="222">
        <v>4176997.65</v>
      </c>
      <c r="ABJ45" s="222">
        <v>0</v>
      </c>
      <c r="ABK45" s="222">
        <v>0</v>
      </c>
      <c r="ABL45" s="222">
        <v>0</v>
      </c>
      <c r="ABM45" s="222">
        <v>0</v>
      </c>
      <c r="ABN45" s="222">
        <v>0</v>
      </c>
      <c r="ABO45" s="222">
        <v>24138041.969999999</v>
      </c>
      <c r="ABP45" s="222">
        <v>0</v>
      </c>
      <c r="ABQ45" s="222">
        <v>0</v>
      </c>
      <c r="ABR45" s="222">
        <v>0</v>
      </c>
      <c r="ABS45" s="222">
        <v>0</v>
      </c>
      <c r="ABT45" s="222">
        <v>0</v>
      </c>
      <c r="ABU45" s="222">
        <v>0</v>
      </c>
      <c r="ABV45" s="222">
        <v>0</v>
      </c>
      <c r="ABW45" s="222">
        <v>0</v>
      </c>
      <c r="ABX45" s="222">
        <v>8914691.8699999992</v>
      </c>
      <c r="ABY45" s="222">
        <v>0</v>
      </c>
      <c r="ABZ45" s="222">
        <v>0</v>
      </c>
      <c r="ACA45" s="222">
        <v>0</v>
      </c>
      <c r="ACB45" s="222">
        <v>0</v>
      </c>
      <c r="ACC45" s="222">
        <v>0</v>
      </c>
      <c r="ACD45" s="222">
        <v>0</v>
      </c>
      <c r="ACE45" s="222">
        <v>0</v>
      </c>
      <c r="ACF45" s="222">
        <v>0</v>
      </c>
      <c r="ACG45" s="222">
        <v>0</v>
      </c>
      <c r="ACH45" s="222">
        <v>0</v>
      </c>
      <c r="ACI45" s="222">
        <v>100772848.2</v>
      </c>
      <c r="ACJ45" s="222">
        <v>0</v>
      </c>
      <c r="ACK45" s="222">
        <v>0</v>
      </c>
      <c r="ACL45" s="222">
        <v>0</v>
      </c>
      <c r="ACM45" s="222">
        <v>0</v>
      </c>
      <c r="ACN45" s="222">
        <v>0</v>
      </c>
      <c r="ACO45" s="222">
        <v>0</v>
      </c>
      <c r="ACP45" s="222">
        <v>0</v>
      </c>
      <c r="ACQ45" s="222">
        <v>2512686</v>
      </c>
      <c r="ACR45" s="222">
        <v>0</v>
      </c>
      <c r="ACS45" s="222">
        <v>0</v>
      </c>
      <c r="ACT45" s="222">
        <v>0</v>
      </c>
      <c r="ACU45" s="222">
        <v>0</v>
      </c>
      <c r="ACV45" s="222">
        <v>40627360.189999998</v>
      </c>
      <c r="ACW45" s="222">
        <v>0</v>
      </c>
      <c r="ACX45" s="222">
        <v>0</v>
      </c>
      <c r="ACY45" s="222">
        <v>0</v>
      </c>
      <c r="ACZ45" s="222">
        <v>0</v>
      </c>
      <c r="ADA45" s="222">
        <v>0</v>
      </c>
      <c r="ADB45" s="222">
        <v>0</v>
      </c>
      <c r="ADC45" s="222">
        <v>0</v>
      </c>
      <c r="ADD45" s="222">
        <v>0</v>
      </c>
      <c r="ADE45" s="222">
        <v>0</v>
      </c>
      <c r="ADF45" s="222">
        <v>3400658.46</v>
      </c>
      <c r="ADG45" s="222">
        <v>13394307.83</v>
      </c>
      <c r="ADH45" s="222">
        <v>0</v>
      </c>
      <c r="ADI45" s="222">
        <v>0</v>
      </c>
      <c r="ADJ45" s="222">
        <v>0</v>
      </c>
      <c r="ADK45" s="222">
        <v>0</v>
      </c>
      <c r="ADL45" s="222">
        <v>0</v>
      </c>
      <c r="ADM45" s="222">
        <v>0</v>
      </c>
      <c r="ADN45" s="222">
        <v>0</v>
      </c>
      <c r="ADO45" s="222">
        <v>14324781.6</v>
      </c>
      <c r="ADP45" s="222">
        <v>0</v>
      </c>
      <c r="ADQ45" s="222">
        <v>0</v>
      </c>
      <c r="ADR45" s="222">
        <v>0</v>
      </c>
      <c r="ADS45" s="222">
        <v>12820785.41</v>
      </c>
      <c r="ADT45" s="222">
        <v>0</v>
      </c>
      <c r="ADU45" s="222">
        <v>0</v>
      </c>
      <c r="ADV45" s="222">
        <v>0</v>
      </c>
      <c r="ADW45" s="222">
        <v>0</v>
      </c>
      <c r="ADX45" s="222">
        <v>0</v>
      </c>
      <c r="ADY45" s="222">
        <v>12132027.050000001</v>
      </c>
      <c r="ADZ45" s="222">
        <v>5517214.21</v>
      </c>
      <c r="AEA45" s="222">
        <v>0</v>
      </c>
      <c r="AEB45" s="222">
        <v>0</v>
      </c>
      <c r="AEC45" s="222">
        <v>0</v>
      </c>
      <c r="AED45" s="222">
        <v>0</v>
      </c>
      <c r="AEE45" s="222">
        <v>0</v>
      </c>
      <c r="AEF45" s="222">
        <v>0</v>
      </c>
      <c r="AEG45" s="222">
        <v>0</v>
      </c>
      <c r="AEH45" s="222">
        <v>0</v>
      </c>
      <c r="AEI45" s="222">
        <v>0</v>
      </c>
      <c r="AEJ45" s="222">
        <v>0</v>
      </c>
      <c r="AEK45" s="222">
        <v>0</v>
      </c>
      <c r="AEL45" s="222">
        <v>0</v>
      </c>
      <c r="AEM45" s="222">
        <v>0</v>
      </c>
      <c r="AEN45" s="222">
        <v>0</v>
      </c>
      <c r="AEO45" s="222">
        <v>0</v>
      </c>
      <c r="AEP45" s="222">
        <v>0</v>
      </c>
      <c r="AEQ45" s="222">
        <v>0</v>
      </c>
      <c r="AER45" s="222">
        <v>0</v>
      </c>
      <c r="AES45" s="222">
        <v>128412851.42</v>
      </c>
      <c r="AET45" s="222">
        <v>0</v>
      </c>
      <c r="AEU45" s="222">
        <v>0</v>
      </c>
      <c r="AEV45" s="222">
        <v>0</v>
      </c>
      <c r="AEW45" s="222">
        <v>0</v>
      </c>
      <c r="AEX45" s="222">
        <v>0</v>
      </c>
      <c r="AEY45" s="222">
        <v>0</v>
      </c>
      <c r="AEZ45" s="222">
        <v>0</v>
      </c>
      <c r="AFA45" s="222">
        <v>0</v>
      </c>
      <c r="AFB45" s="222">
        <v>0</v>
      </c>
      <c r="AFC45" s="222">
        <v>2772717.77</v>
      </c>
      <c r="AFD45" s="222">
        <v>18860842.800000001</v>
      </c>
      <c r="AFE45" s="222">
        <v>0</v>
      </c>
      <c r="AFF45" s="222">
        <v>0</v>
      </c>
      <c r="AFG45" s="222">
        <v>0</v>
      </c>
      <c r="AFH45" s="222">
        <v>0</v>
      </c>
      <c r="AFI45" s="222">
        <v>0</v>
      </c>
      <c r="AFJ45" s="222">
        <v>0</v>
      </c>
      <c r="AFK45" s="222">
        <v>0</v>
      </c>
      <c r="AFL45" s="222">
        <v>0</v>
      </c>
      <c r="AFM45" s="222">
        <v>0</v>
      </c>
      <c r="AFN45" s="222">
        <v>0</v>
      </c>
      <c r="AFO45" s="222">
        <v>0</v>
      </c>
      <c r="AFP45" s="222">
        <v>3245274.09</v>
      </c>
      <c r="AFQ45" s="222">
        <v>0</v>
      </c>
      <c r="AFR45" s="222">
        <v>0</v>
      </c>
      <c r="AFS45" s="222">
        <v>0</v>
      </c>
      <c r="AFT45" s="222">
        <v>0</v>
      </c>
      <c r="AFU45" s="222">
        <v>0</v>
      </c>
      <c r="AFV45" s="222">
        <v>0</v>
      </c>
      <c r="AFW45" s="222">
        <v>0</v>
      </c>
      <c r="AFX45" s="222">
        <v>0</v>
      </c>
      <c r="AFY45" s="222">
        <v>0</v>
      </c>
      <c r="AFZ45" s="222">
        <v>0</v>
      </c>
      <c r="AGA45" s="222">
        <v>0</v>
      </c>
      <c r="AGB45" s="222">
        <v>3971359.64</v>
      </c>
      <c r="AGC45" s="222">
        <v>0</v>
      </c>
      <c r="AGD45" s="222">
        <v>0</v>
      </c>
      <c r="AGE45" s="222">
        <v>0</v>
      </c>
      <c r="AGF45" s="222">
        <v>0</v>
      </c>
      <c r="AGG45" s="222">
        <v>0</v>
      </c>
      <c r="AGH45" s="222">
        <v>0</v>
      </c>
      <c r="AGI45" s="222">
        <v>0</v>
      </c>
      <c r="AGJ45" s="222">
        <v>0</v>
      </c>
      <c r="AGK45" s="222">
        <v>0</v>
      </c>
      <c r="AGL45" s="222">
        <v>0</v>
      </c>
      <c r="AGM45" s="222">
        <v>52669025.75</v>
      </c>
      <c r="AGN45" s="222">
        <v>2458328.5699999998</v>
      </c>
      <c r="AGO45" s="222">
        <v>0</v>
      </c>
      <c r="AGP45" s="222">
        <v>0</v>
      </c>
      <c r="AGQ45" s="222">
        <v>0</v>
      </c>
      <c r="AGR45" s="222">
        <v>0</v>
      </c>
      <c r="AGS45" s="222">
        <v>0</v>
      </c>
      <c r="AGT45" s="222">
        <v>0</v>
      </c>
      <c r="AGU45" s="222">
        <v>33596813.509999998</v>
      </c>
      <c r="AGV45" s="222">
        <v>63192198.5</v>
      </c>
      <c r="AGW45" s="222">
        <v>0</v>
      </c>
      <c r="AGX45" s="222">
        <v>0</v>
      </c>
      <c r="AGY45" s="222">
        <v>0</v>
      </c>
      <c r="AGZ45" s="222">
        <v>0</v>
      </c>
      <c r="AHA45" s="222">
        <v>0</v>
      </c>
      <c r="AHB45" s="222">
        <v>0</v>
      </c>
      <c r="AHC45" s="222">
        <v>0</v>
      </c>
      <c r="AHD45" s="222">
        <v>0</v>
      </c>
      <c r="AHE45" s="222">
        <v>0</v>
      </c>
      <c r="AHF45" s="222">
        <v>0</v>
      </c>
      <c r="AHG45" s="222">
        <v>0</v>
      </c>
      <c r="AHH45" s="222">
        <v>0</v>
      </c>
      <c r="AHI45" s="222">
        <v>0</v>
      </c>
      <c r="AHJ45" s="222">
        <v>0</v>
      </c>
      <c r="AHK45" s="222">
        <v>0</v>
      </c>
      <c r="AHL45" s="222">
        <v>33610219.200000003</v>
      </c>
      <c r="AHM45" s="222">
        <v>0</v>
      </c>
      <c r="AHN45" s="222">
        <v>0</v>
      </c>
      <c r="AHO45" s="222">
        <v>0</v>
      </c>
      <c r="AHP45" s="222">
        <v>0</v>
      </c>
      <c r="AHQ45" s="222">
        <v>0</v>
      </c>
      <c r="AHR45" s="264">
        <v>0</v>
      </c>
    </row>
    <row r="46" spans="1:904" ht="24">
      <c r="B46" s="183" t="s">
        <v>6420</v>
      </c>
      <c r="C46" s="184" t="s">
        <v>6421</v>
      </c>
      <c r="D46" s="222">
        <v>0</v>
      </c>
      <c r="E46" s="222">
        <v>282990</v>
      </c>
      <c r="F46" s="222">
        <v>15226672.01</v>
      </c>
      <c r="G46" s="222">
        <v>287876.5</v>
      </c>
      <c r="H46" s="222">
        <v>1299465.8</v>
      </c>
      <c r="I46" s="222">
        <v>405748.17</v>
      </c>
      <c r="J46" s="222">
        <v>39562612.409999996</v>
      </c>
      <c r="K46" s="222">
        <v>5009391.9400000004</v>
      </c>
      <c r="L46" s="222">
        <v>332487</v>
      </c>
      <c r="M46" s="222">
        <v>446089.5</v>
      </c>
      <c r="N46" s="222">
        <v>22743</v>
      </c>
      <c r="O46" s="222">
        <v>347214.25</v>
      </c>
      <c r="P46" s="222">
        <v>225293.55</v>
      </c>
      <c r="Q46" s="222">
        <v>323937</v>
      </c>
      <c r="R46" s="222">
        <v>208092</v>
      </c>
      <c r="S46" s="222">
        <v>0</v>
      </c>
      <c r="T46" s="222">
        <v>662879</v>
      </c>
      <c r="U46" s="222">
        <v>154465.5</v>
      </c>
      <c r="V46" s="222">
        <v>0</v>
      </c>
      <c r="W46" s="222">
        <v>0</v>
      </c>
      <c r="X46" s="222">
        <v>475439.93</v>
      </c>
      <c r="Y46" s="222">
        <v>118289</v>
      </c>
      <c r="Z46" s="222">
        <v>270708</v>
      </c>
      <c r="AA46" s="222">
        <v>373981.45</v>
      </c>
      <c r="AB46" s="222">
        <v>8500</v>
      </c>
      <c r="AC46" s="222">
        <v>0</v>
      </c>
      <c r="AD46" s="222">
        <v>393405.81</v>
      </c>
      <c r="AE46" s="222">
        <v>373388.03</v>
      </c>
      <c r="AF46" s="222">
        <v>142304</v>
      </c>
      <c r="AG46" s="222">
        <v>357277.9</v>
      </c>
      <c r="AH46" s="222">
        <v>1543349.15</v>
      </c>
      <c r="AI46" s="222">
        <v>512816.2</v>
      </c>
      <c r="AJ46" s="222">
        <v>306237.76</v>
      </c>
      <c r="AK46" s="222">
        <v>194923</v>
      </c>
      <c r="AL46" s="222">
        <v>290865</v>
      </c>
      <c r="AM46" s="222">
        <v>17547.5</v>
      </c>
      <c r="AN46" s="222">
        <v>150575</v>
      </c>
      <c r="AO46" s="222">
        <v>388061</v>
      </c>
      <c r="AP46" s="222">
        <v>418447</v>
      </c>
      <c r="AQ46" s="222">
        <v>306381</v>
      </c>
      <c r="AR46" s="222">
        <v>188630</v>
      </c>
      <c r="AS46" s="222">
        <v>88684.14</v>
      </c>
      <c r="AT46" s="222">
        <v>0</v>
      </c>
      <c r="AU46" s="222">
        <v>0</v>
      </c>
      <c r="AV46" s="222">
        <v>76172.25</v>
      </c>
      <c r="AW46" s="222">
        <v>76779</v>
      </c>
      <c r="AX46" s="222">
        <v>202800</v>
      </c>
      <c r="AY46" s="222">
        <v>477298</v>
      </c>
      <c r="AZ46" s="222">
        <v>68595</v>
      </c>
      <c r="BA46" s="222">
        <v>30325</v>
      </c>
      <c r="BB46" s="222">
        <v>0</v>
      </c>
      <c r="BC46" s="222">
        <v>54075</v>
      </c>
      <c r="BD46" s="222">
        <v>54135</v>
      </c>
      <c r="BE46" s="222">
        <v>0</v>
      </c>
      <c r="BF46" s="222">
        <v>45293.06</v>
      </c>
      <c r="BG46" s="222">
        <v>64445</v>
      </c>
      <c r="BH46" s="222">
        <v>187975</v>
      </c>
      <c r="BI46" s="222">
        <v>0</v>
      </c>
      <c r="BJ46" s="222">
        <v>0</v>
      </c>
      <c r="BK46" s="222">
        <v>179773.21</v>
      </c>
      <c r="BL46" s="222">
        <v>195546.86</v>
      </c>
      <c r="BM46" s="222">
        <v>481068.87</v>
      </c>
      <c r="BN46" s="222">
        <v>320416.03000000003</v>
      </c>
      <c r="BO46" s="222">
        <v>81544.600000000006</v>
      </c>
      <c r="BP46" s="222">
        <v>0</v>
      </c>
      <c r="BQ46" s="222">
        <v>0</v>
      </c>
      <c r="BR46" s="222">
        <v>0</v>
      </c>
      <c r="BS46" s="222">
        <v>82745</v>
      </c>
      <c r="BT46" s="222">
        <v>208615.75</v>
      </c>
      <c r="BU46" s="222">
        <v>125743</v>
      </c>
      <c r="BV46" s="222">
        <v>330367</v>
      </c>
      <c r="BW46" s="222">
        <v>56450</v>
      </c>
      <c r="BX46" s="222">
        <v>73243.5</v>
      </c>
      <c r="BY46" s="222">
        <v>158050.34</v>
      </c>
      <c r="BZ46" s="222">
        <v>0</v>
      </c>
      <c r="CA46" s="222">
        <v>104750</v>
      </c>
      <c r="CB46" s="222">
        <v>165892</v>
      </c>
      <c r="CC46" s="222">
        <v>159907.72</v>
      </c>
      <c r="CD46" s="222">
        <v>271826.2</v>
      </c>
      <c r="CE46" s="222">
        <v>165834</v>
      </c>
      <c r="CF46" s="222">
        <v>0</v>
      </c>
      <c r="CG46" s="222">
        <v>0</v>
      </c>
      <c r="CH46" s="222">
        <v>429717</v>
      </c>
      <c r="CI46" s="222">
        <v>802561.8</v>
      </c>
      <c r="CJ46" s="222">
        <v>158823</v>
      </c>
      <c r="CK46" s="222">
        <v>574853</v>
      </c>
      <c r="CL46" s="222">
        <v>248735.2</v>
      </c>
      <c r="CM46" s="222">
        <v>322147</v>
      </c>
      <c r="CN46" s="222">
        <v>240418.9</v>
      </c>
      <c r="CO46" s="222">
        <v>96903.5</v>
      </c>
      <c r="CP46" s="222">
        <v>157598.57</v>
      </c>
      <c r="CQ46" s="222">
        <v>24503.88</v>
      </c>
      <c r="CR46" s="222">
        <v>137585.20000000001</v>
      </c>
      <c r="CS46" s="222">
        <v>115005</v>
      </c>
      <c r="CT46" s="222">
        <v>0</v>
      </c>
      <c r="CU46" s="222">
        <v>59663.5</v>
      </c>
      <c r="CV46" s="222">
        <v>0</v>
      </c>
      <c r="CW46" s="222">
        <v>0</v>
      </c>
      <c r="CX46" s="222">
        <v>219622.39999999999</v>
      </c>
      <c r="CY46" s="222">
        <v>184918</v>
      </c>
      <c r="CZ46" s="222">
        <v>49213.5</v>
      </c>
      <c r="DA46" s="222">
        <v>169745</v>
      </c>
      <c r="DB46" s="222">
        <v>0</v>
      </c>
      <c r="DC46" s="222">
        <v>0</v>
      </c>
      <c r="DD46" s="222">
        <v>221314.5</v>
      </c>
      <c r="DE46" s="222">
        <v>10000</v>
      </c>
      <c r="DF46" s="222">
        <v>123813.5</v>
      </c>
      <c r="DG46" s="222">
        <v>624568</v>
      </c>
      <c r="DH46" s="222">
        <v>0</v>
      </c>
      <c r="DI46" s="222">
        <v>1187083.5</v>
      </c>
      <c r="DJ46" s="222">
        <v>468986</v>
      </c>
      <c r="DK46" s="222">
        <v>0</v>
      </c>
      <c r="DL46" s="222">
        <v>1130000</v>
      </c>
      <c r="DM46" s="222">
        <v>9447465</v>
      </c>
      <c r="DN46" s="222">
        <v>6675130</v>
      </c>
      <c r="DO46" s="222">
        <v>435520</v>
      </c>
      <c r="DP46" s="222">
        <v>1223325</v>
      </c>
      <c r="DQ46" s="222">
        <v>2000000</v>
      </c>
      <c r="DR46" s="222">
        <v>861105</v>
      </c>
      <c r="DS46" s="222">
        <v>3681140</v>
      </c>
      <c r="DT46" s="222">
        <v>0</v>
      </c>
      <c r="DU46" s="222">
        <v>175915</v>
      </c>
      <c r="DV46" s="222">
        <v>189793</v>
      </c>
      <c r="DW46" s="222">
        <v>0</v>
      </c>
      <c r="DX46" s="222">
        <v>115604</v>
      </c>
      <c r="DY46" s="222">
        <v>257513</v>
      </c>
      <c r="DZ46" s="222">
        <v>0</v>
      </c>
      <c r="EA46" s="222">
        <v>0</v>
      </c>
      <c r="EB46" s="222">
        <v>494499.5</v>
      </c>
      <c r="EC46" s="222">
        <v>240750</v>
      </c>
      <c r="ED46" s="222">
        <v>358500</v>
      </c>
      <c r="EE46" s="222">
        <v>0</v>
      </c>
      <c r="EF46" s="222">
        <v>0</v>
      </c>
      <c r="EG46" s="222">
        <v>2046814.29</v>
      </c>
      <c r="EH46" s="222">
        <v>1487522.95</v>
      </c>
      <c r="EI46" s="222">
        <v>532496.44999999995</v>
      </c>
      <c r="EJ46" s="222">
        <v>497250</v>
      </c>
      <c r="EK46" s="222">
        <v>2000000</v>
      </c>
      <c r="EL46" s="222">
        <v>409044</v>
      </c>
      <c r="EM46" s="222">
        <v>2000000</v>
      </c>
      <c r="EN46" s="222">
        <v>0</v>
      </c>
      <c r="EO46" s="222">
        <v>788692.75</v>
      </c>
      <c r="EP46" s="222">
        <v>329559.93</v>
      </c>
      <c r="EQ46" s="222">
        <v>344297</v>
      </c>
      <c r="ER46" s="222">
        <v>224047</v>
      </c>
      <c r="ES46" s="222">
        <v>229074</v>
      </c>
      <c r="ET46" s="222">
        <v>1458840.25</v>
      </c>
      <c r="EU46" s="222">
        <v>4225110.05</v>
      </c>
      <c r="EV46" s="222">
        <v>241409</v>
      </c>
      <c r="EW46" s="222">
        <v>0</v>
      </c>
      <c r="EX46" s="222">
        <v>151819.25</v>
      </c>
      <c r="EY46" s="222">
        <v>15964728.25</v>
      </c>
      <c r="EZ46" s="222">
        <v>1969214.6</v>
      </c>
      <c r="FA46" s="222">
        <v>5266391</v>
      </c>
      <c r="FB46" s="222">
        <v>647492</v>
      </c>
      <c r="FC46" s="222">
        <v>1263444.2</v>
      </c>
      <c r="FD46" s="222">
        <v>2694739.84</v>
      </c>
      <c r="FE46" s="222">
        <v>153069</v>
      </c>
      <c r="FF46" s="222">
        <v>59312.1</v>
      </c>
      <c r="FG46" s="222">
        <v>382105</v>
      </c>
      <c r="FH46" s="222">
        <v>82542</v>
      </c>
      <c r="FI46" s="222">
        <v>0</v>
      </c>
      <c r="FJ46" s="222">
        <v>335052</v>
      </c>
      <c r="FK46" s="222">
        <v>175504</v>
      </c>
      <c r="FL46" s="222">
        <v>124563.6</v>
      </c>
      <c r="FM46" s="222">
        <v>3702851</v>
      </c>
      <c r="FN46" s="222">
        <v>596262.69999999995</v>
      </c>
      <c r="FO46" s="222">
        <v>438166.81</v>
      </c>
      <c r="FP46" s="222">
        <v>195385</v>
      </c>
      <c r="FQ46" s="222">
        <v>0</v>
      </c>
      <c r="FR46" s="222">
        <v>9758148.9800000004</v>
      </c>
      <c r="FS46" s="222">
        <v>143.30000000000001</v>
      </c>
      <c r="FT46" s="222">
        <v>5368811.6600000001</v>
      </c>
      <c r="FU46" s="222">
        <v>9627</v>
      </c>
      <c r="FV46" s="222">
        <v>1925217.5</v>
      </c>
      <c r="FW46" s="222">
        <v>4825617.76</v>
      </c>
      <c r="FX46" s="222">
        <v>2403953</v>
      </c>
      <c r="FY46" s="222">
        <v>341284.8</v>
      </c>
      <c r="FZ46" s="222">
        <v>8539742.0999999996</v>
      </c>
      <c r="GA46" s="222">
        <v>6529472.1500000004</v>
      </c>
      <c r="GB46" s="222">
        <v>425050.2</v>
      </c>
      <c r="GC46" s="222">
        <v>1601063</v>
      </c>
      <c r="GD46" s="222">
        <v>4988055</v>
      </c>
      <c r="GE46" s="222">
        <v>0</v>
      </c>
      <c r="GF46" s="222">
        <v>2882345.85</v>
      </c>
      <c r="GG46" s="222">
        <v>4565691.62</v>
      </c>
      <c r="GH46" s="222">
        <v>2073463.3</v>
      </c>
      <c r="GI46" s="222">
        <v>5744198.71</v>
      </c>
      <c r="GJ46" s="222">
        <v>4210449.47</v>
      </c>
      <c r="GK46" s="222">
        <v>6824088</v>
      </c>
      <c r="GL46" s="222">
        <v>16950360.640000001</v>
      </c>
      <c r="GM46" s="222">
        <v>11586538.460000001</v>
      </c>
      <c r="GN46" s="222">
        <v>1030705</v>
      </c>
      <c r="GO46" s="222">
        <v>5085848.83</v>
      </c>
      <c r="GP46" s="222">
        <v>553050</v>
      </c>
      <c r="GQ46" s="222">
        <v>0</v>
      </c>
      <c r="GR46" s="222">
        <v>11996246</v>
      </c>
      <c r="GS46" s="222">
        <v>691224.8</v>
      </c>
      <c r="GT46" s="222">
        <v>4123265.02</v>
      </c>
      <c r="GU46" s="222">
        <v>880483.55</v>
      </c>
      <c r="GV46" s="222">
        <v>1729255.11</v>
      </c>
      <c r="GW46" s="222">
        <v>1144271.49</v>
      </c>
      <c r="GX46" s="222">
        <v>826732.92</v>
      </c>
      <c r="GY46" s="222">
        <v>0</v>
      </c>
      <c r="GZ46" s="222">
        <v>0</v>
      </c>
      <c r="HA46" s="222">
        <v>0</v>
      </c>
      <c r="HB46" s="222">
        <v>0</v>
      </c>
      <c r="HC46" s="222">
        <v>0</v>
      </c>
      <c r="HD46" s="222">
        <v>2130919.56</v>
      </c>
      <c r="HE46" s="222">
        <v>22214922.050000001</v>
      </c>
      <c r="HF46" s="222">
        <v>0</v>
      </c>
      <c r="HG46" s="222">
        <v>0</v>
      </c>
      <c r="HH46" s="222">
        <v>7276945.8899999997</v>
      </c>
      <c r="HI46" s="222">
        <v>0</v>
      </c>
      <c r="HJ46" s="222">
        <v>7062815.0800000001</v>
      </c>
      <c r="HK46" s="222">
        <v>103792.5</v>
      </c>
      <c r="HL46" s="222">
        <v>716819.54</v>
      </c>
      <c r="HM46" s="222">
        <v>54838</v>
      </c>
      <c r="HN46" s="222">
        <v>13317.33</v>
      </c>
      <c r="HO46" s="222">
        <v>0</v>
      </c>
      <c r="HP46" s="222">
        <v>54253.56</v>
      </c>
      <c r="HQ46" s="222">
        <v>81100</v>
      </c>
      <c r="HR46" s="222">
        <v>0</v>
      </c>
      <c r="HS46" s="222">
        <v>0</v>
      </c>
      <c r="HT46" s="222">
        <v>0</v>
      </c>
      <c r="HU46" s="222">
        <v>0</v>
      </c>
      <c r="HV46" s="222">
        <v>326300.5</v>
      </c>
      <c r="HW46" s="222">
        <v>330935</v>
      </c>
      <c r="HX46" s="222">
        <v>1541256.34</v>
      </c>
      <c r="HY46" s="222">
        <v>159841.25</v>
      </c>
      <c r="HZ46" s="222">
        <v>256241.62</v>
      </c>
      <c r="IA46" s="222">
        <v>608310.19999999995</v>
      </c>
      <c r="IB46" s="222">
        <v>199222.3</v>
      </c>
      <c r="IC46" s="222">
        <v>674423.65</v>
      </c>
      <c r="ID46" s="222">
        <v>21941.200000000001</v>
      </c>
      <c r="IE46" s="222">
        <v>756553</v>
      </c>
      <c r="IF46" s="222">
        <v>3500</v>
      </c>
      <c r="IG46" s="222">
        <v>30000</v>
      </c>
      <c r="IH46" s="222">
        <v>0</v>
      </c>
      <c r="II46" s="222">
        <v>0</v>
      </c>
      <c r="IJ46" s="222">
        <v>89335</v>
      </c>
      <c r="IK46" s="222">
        <v>152944</v>
      </c>
      <c r="IL46" s="222">
        <v>517400</v>
      </c>
      <c r="IM46" s="222">
        <v>14158512.050000001</v>
      </c>
      <c r="IN46" s="222">
        <v>125481</v>
      </c>
      <c r="IO46" s="222">
        <v>27500</v>
      </c>
      <c r="IP46" s="222">
        <v>219575</v>
      </c>
      <c r="IQ46" s="222">
        <v>49580</v>
      </c>
      <c r="IR46" s="222">
        <v>1861530.25</v>
      </c>
      <c r="IS46" s="222">
        <v>0</v>
      </c>
      <c r="IT46" s="222">
        <v>0</v>
      </c>
      <c r="IU46" s="222">
        <v>1000000</v>
      </c>
      <c r="IV46" s="222">
        <v>0</v>
      </c>
      <c r="IW46" s="222">
        <v>20000</v>
      </c>
      <c r="IX46" s="222">
        <v>0</v>
      </c>
      <c r="IY46" s="222">
        <v>0</v>
      </c>
      <c r="IZ46" s="222">
        <v>10000000</v>
      </c>
      <c r="JA46" s="222">
        <v>300000</v>
      </c>
      <c r="JB46" s="222">
        <v>0</v>
      </c>
      <c r="JC46" s="222">
        <v>0</v>
      </c>
      <c r="JD46" s="222">
        <v>0</v>
      </c>
      <c r="JE46" s="222">
        <v>0</v>
      </c>
      <c r="JF46" s="222">
        <v>0</v>
      </c>
      <c r="JG46" s="222">
        <v>1488923.13</v>
      </c>
      <c r="JH46" s="222">
        <v>55666</v>
      </c>
      <c r="JI46" s="222">
        <v>0</v>
      </c>
      <c r="JJ46" s="222">
        <v>94865</v>
      </c>
      <c r="JK46" s="222">
        <v>0</v>
      </c>
      <c r="JL46" s="222">
        <v>0</v>
      </c>
      <c r="JM46" s="222">
        <v>0</v>
      </c>
      <c r="JN46" s="222">
        <v>0</v>
      </c>
      <c r="JO46" s="222">
        <v>0</v>
      </c>
      <c r="JP46" s="222">
        <v>0</v>
      </c>
      <c r="JQ46" s="222">
        <v>0</v>
      </c>
      <c r="JR46" s="222">
        <v>0</v>
      </c>
      <c r="JS46" s="222">
        <v>0</v>
      </c>
      <c r="JT46" s="222">
        <v>66475</v>
      </c>
      <c r="JU46" s="222">
        <v>0</v>
      </c>
      <c r="JV46" s="222">
        <v>574855</v>
      </c>
      <c r="JW46" s="222">
        <v>171100</v>
      </c>
      <c r="JX46" s="222">
        <v>186105</v>
      </c>
      <c r="JY46" s="222">
        <v>371016</v>
      </c>
      <c r="JZ46" s="222">
        <v>0</v>
      </c>
      <c r="KA46" s="222">
        <v>384415</v>
      </c>
      <c r="KB46" s="222">
        <v>0</v>
      </c>
      <c r="KC46" s="222">
        <v>361350</v>
      </c>
      <c r="KD46" s="222">
        <v>0</v>
      </c>
      <c r="KE46" s="222">
        <v>49800</v>
      </c>
      <c r="KF46" s="222">
        <v>202302.25</v>
      </c>
      <c r="KG46" s="222">
        <v>0</v>
      </c>
      <c r="KH46" s="222">
        <v>0</v>
      </c>
      <c r="KI46" s="222">
        <v>0</v>
      </c>
      <c r="KJ46" s="222">
        <v>28216892.5</v>
      </c>
      <c r="KK46" s="222">
        <v>1950856.32</v>
      </c>
      <c r="KL46" s="222">
        <v>21427158.850000001</v>
      </c>
      <c r="KM46" s="222">
        <v>66130000</v>
      </c>
      <c r="KN46" s="222">
        <v>36019341.5</v>
      </c>
      <c r="KO46" s="222">
        <v>3000000</v>
      </c>
      <c r="KP46" s="222">
        <v>0</v>
      </c>
      <c r="KQ46" s="222">
        <v>0</v>
      </c>
      <c r="KR46" s="222">
        <v>0</v>
      </c>
      <c r="KS46" s="222">
        <v>0</v>
      </c>
      <c r="KT46" s="222">
        <v>0</v>
      </c>
      <c r="KU46" s="222">
        <v>0</v>
      </c>
      <c r="KV46" s="222">
        <v>0</v>
      </c>
      <c r="KW46" s="222">
        <v>0</v>
      </c>
      <c r="KX46" s="222">
        <v>0</v>
      </c>
      <c r="KY46" s="222">
        <v>0</v>
      </c>
      <c r="KZ46" s="222">
        <v>0</v>
      </c>
      <c r="LA46" s="222">
        <v>2410765.1800000002</v>
      </c>
      <c r="LB46" s="222">
        <v>1000000</v>
      </c>
      <c r="LC46" s="222">
        <v>838189.14</v>
      </c>
      <c r="LD46" s="222">
        <v>0</v>
      </c>
      <c r="LE46" s="222">
        <v>131388</v>
      </c>
      <c r="LF46" s="222">
        <v>502583</v>
      </c>
      <c r="LG46" s="222">
        <v>0</v>
      </c>
      <c r="LH46" s="222">
        <v>0</v>
      </c>
      <c r="LI46" s="222">
        <v>0</v>
      </c>
      <c r="LJ46" s="222">
        <v>0</v>
      </c>
      <c r="LK46" s="222">
        <v>403520</v>
      </c>
      <c r="LL46" s="222">
        <v>145375</v>
      </c>
      <c r="LM46" s="222">
        <v>0</v>
      </c>
      <c r="LN46" s="222">
        <v>47550</v>
      </c>
      <c r="LO46" s="222">
        <v>652532</v>
      </c>
      <c r="LP46" s="222">
        <v>0</v>
      </c>
      <c r="LQ46" s="222">
        <v>263530</v>
      </c>
      <c r="LR46" s="222">
        <v>0</v>
      </c>
      <c r="LS46" s="222">
        <v>2818.95</v>
      </c>
      <c r="LT46" s="222">
        <v>0</v>
      </c>
      <c r="LU46" s="222">
        <v>0</v>
      </c>
      <c r="LV46" s="222">
        <v>0</v>
      </c>
      <c r="LW46" s="222">
        <v>0</v>
      </c>
      <c r="LX46" s="222">
        <v>0</v>
      </c>
      <c r="LY46" s="222">
        <v>272769</v>
      </c>
      <c r="LZ46" s="222">
        <v>983717</v>
      </c>
      <c r="MA46" s="222">
        <v>638881.5</v>
      </c>
      <c r="MB46" s="222">
        <v>0</v>
      </c>
      <c r="MC46" s="222">
        <v>421034.5</v>
      </c>
      <c r="MD46" s="222">
        <v>699960</v>
      </c>
      <c r="ME46" s="222">
        <v>5718256</v>
      </c>
      <c r="MF46" s="222">
        <v>509933.6</v>
      </c>
      <c r="MG46" s="222">
        <v>0</v>
      </c>
      <c r="MH46" s="222">
        <v>0</v>
      </c>
      <c r="MI46" s="222">
        <v>100365</v>
      </c>
      <c r="MJ46" s="222">
        <v>0</v>
      </c>
      <c r="MK46" s="222">
        <v>148775</v>
      </c>
      <c r="ML46" s="222">
        <v>466472</v>
      </c>
      <c r="MM46" s="222">
        <v>0</v>
      </c>
      <c r="MN46" s="222">
        <v>267069.59999999998</v>
      </c>
      <c r="MO46" s="222">
        <v>323042.90000000002</v>
      </c>
      <c r="MP46" s="222">
        <v>278875</v>
      </c>
      <c r="MQ46" s="222">
        <v>800000</v>
      </c>
      <c r="MR46" s="222">
        <v>1860433.5</v>
      </c>
      <c r="MS46" s="222">
        <v>0</v>
      </c>
      <c r="MT46" s="222">
        <v>4783432</v>
      </c>
      <c r="MU46" s="222">
        <v>19294490.670000002</v>
      </c>
      <c r="MV46" s="222">
        <v>650163</v>
      </c>
      <c r="MW46" s="222">
        <v>36844584.649999999</v>
      </c>
      <c r="MX46" s="222">
        <v>1734981</v>
      </c>
      <c r="MY46" s="222">
        <v>40510460</v>
      </c>
      <c r="MZ46" s="222">
        <v>3379367.87</v>
      </c>
      <c r="NA46" s="222">
        <v>4697238.95</v>
      </c>
      <c r="NB46" s="222">
        <v>5688120</v>
      </c>
      <c r="NC46" s="222">
        <v>1223946</v>
      </c>
      <c r="ND46" s="222">
        <v>0</v>
      </c>
      <c r="NE46" s="222">
        <v>14317751.35</v>
      </c>
      <c r="NF46" s="222">
        <v>1297090.6000000001</v>
      </c>
      <c r="NG46" s="222">
        <v>0</v>
      </c>
      <c r="NH46" s="222">
        <v>110048</v>
      </c>
      <c r="NI46" s="222">
        <v>11128435.550000001</v>
      </c>
      <c r="NJ46" s="222">
        <v>22279179.899999999</v>
      </c>
      <c r="NK46" s="222">
        <v>1190180.78</v>
      </c>
      <c r="NL46" s="222">
        <v>624756.30000000005</v>
      </c>
      <c r="NM46" s="222">
        <v>7318437.54</v>
      </c>
      <c r="NN46" s="222">
        <v>2904497.08</v>
      </c>
      <c r="NO46" s="222">
        <v>153017</v>
      </c>
      <c r="NP46" s="222">
        <v>0</v>
      </c>
      <c r="NQ46" s="222">
        <v>0</v>
      </c>
      <c r="NR46" s="222">
        <v>0</v>
      </c>
      <c r="NS46" s="222">
        <v>0</v>
      </c>
      <c r="NT46" s="222">
        <v>0</v>
      </c>
      <c r="NU46" s="222">
        <v>0</v>
      </c>
      <c r="NV46" s="222">
        <v>0</v>
      </c>
      <c r="NW46" s="222">
        <v>0</v>
      </c>
      <c r="NX46" s="222">
        <v>650949.25</v>
      </c>
      <c r="NY46" s="222">
        <v>0</v>
      </c>
      <c r="NZ46" s="222">
        <v>0</v>
      </c>
      <c r="OA46" s="222">
        <v>0</v>
      </c>
      <c r="OB46" s="222">
        <v>0</v>
      </c>
      <c r="OC46" s="222">
        <v>0</v>
      </c>
      <c r="OD46" s="222">
        <v>0</v>
      </c>
      <c r="OE46" s="222">
        <v>0</v>
      </c>
      <c r="OF46" s="222">
        <v>4211817.9800000004</v>
      </c>
      <c r="OG46" s="222">
        <v>0</v>
      </c>
      <c r="OH46" s="222">
        <v>0</v>
      </c>
      <c r="OI46" s="222">
        <v>121157</v>
      </c>
      <c r="OJ46" s="222">
        <v>0</v>
      </c>
      <c r="OK46" s="222">
        <v>721978.75</v>
      </c>
      <c r="OL46" s="222">
        <v>131494.70000000001</v>
      </c>
      <c r="OM46" s="222">
        <v>0</v>
      </c>
      <c r="ON46" s="222">
        <v>2000000</v>
      </c>
      <c r="OO46" s="222">
        <v>18067382.789999999</v>
      </c>
      <c r="OP46" s="222">
        <v>2000000</v>
      </c>
      <c r="OQ46" s="222">
        <v>1269803.3500000001</v>
      </c>
      <c r="OR46" s="222">
        <v>339354.58</v>
      </c>
      <c r="OS46" s="222">
        <v>0</v>
      </c>
      <c r="OT46" s="222">
        <v>0</v>
      </c>
      <c r="OU46" s="222">
        <v>625943.42000000004</v>
      </c>
      <c r="OV46" s="222">
        <v>0</v>
      </c>
      <c r="OW46" s="222">
        <v>76777</v>
      </c>
      <c r="OX46" s="222">
        <v>0</v>
      </c>
      <c r="OY46" s="222">
        <v>354636.95</v>
      </c>
      <c r="OZ46" s="222">
        <v>453087.65</v>
      </c>
      <c r="PA46" s="222">
        <v>0</v>
      </c>
      <c r="PB46" s="222">
        <v>0</v>
      </c>
      <c r="PC46" s="222">
        <v>0</v>
      </c>
      <c r="PD46" s="222">
        <v>127181</v>
      </c>
      <c r="PE46" s="222">
        <v>35000</v>
      </c>
      <c r="PF46" s="222">
        <v>524795</v>
      </c>
      <c r="PG46" s="222">
        <v>339070</v>
      </c>
      <c r="PH46" s="222">
        <v>212378</v>
      </c>
      <c r="PI46" s="222">
        <v>82580</v>
      </c>
      <c r="PJ46" s="222">
        <v>320156.18</v>
      </c>
      <c r="PK46" s="222">
        <v>109545</v>
      </c>
      <c r="PL46" s="222">
        <v>525466.96</v>
      </c>
      <c r="PM46" s="222">
        <v>635965.78</v>
      </c>
      <c r="PN46" s="222">
        <v>108040</v>
      </c>
      <c r="PO46" s="222">
        <v>859886.36</v>
      </c>
      <c r="PP46" s="222">
        <v>260501</v>
      </c>
      <c r="PQ46" s="222">
        <v>105915.85</v>
      </c>
      <c r="PR46" s="222">
        <v>167934</v>
      </c>
      <c r="PS46" s="222">
        <v>234808.5</v>
      </c>
      <c r="PT46" s="222">
        <v>0</v>
      </c>
      <c r="PU46" s="222">
        <v>0</v>
      </c>
      <c r="PV46" s="222">
        <v>0</v>
      </c>
      <c r="PW46" s="222">
        <v>0</v>
      </c>
      <c r="PX46" s="222">
        <v>0</v>
      </c>
      <c r="PY46" s="222">
        <v>0</v>
      </c>
      <c r="PZ46" s="222">
        <v>900000</v>
      </c>
      <c r="QA46" s="222">
        <v>0</v>
      </c>
      <c r="QB46" s="222">
        <v>49900</v>
      </c>
      <c r="QC46" s="222">
        <v>0</v>
      </c>
      <c r="QD46" s="222">
        <v>48650</v>
      </c>
      <c r="QE46" s="222">
        <v>8025</v>
      </c>
      <c r="QF46" s="222">
        <v>328290</v>
      </c>
      <c r="QG46" s="222">
        <v>32500</v>
      </c>
      <c r="QH46" s="222">
        <v>0</v>
      </c>
      <c r="QI46" s="222">
        <v>0</v>
      </c>
      <c r="QJ46" s="222">
        <v>0</v>
      </c>
      <c r="QK46" s="222">
        <v>0</v>
      </c>
      <c r="QL46" s="222">
        <v>0</v>
      </c>
      <c r="QM46" s="222">
        <v>429695</v>
      </c>
      <c r="QN46" s="222">
        <v>0</v>
      </c>
      <c r="QO46" s="222">
        <v>0</v>
      </c>
      <c r="QP46" s="222">
        <v>0</v>
      </c>
      <c r="QQ46" s="222">
        <v>21500</v>
      </c>
      <c r="QR46" s="222">
        <v>0</v>
      </c>
      <c r="QS46" s="222">
        <v>0</v>
      </c>
      <c r="QT46" s="222">
        <v>0</v>
      </c>
      <c r="QU46" s="222">
        <v>313272</v>
      </c>
      <c r="QV46" s="222">
        <v>1273600</v>
      </c>
      <c r="QW46" s="222">
        <v>185810</v>
      </c>
      <c r="QX46" s="222">
        <v>120200</v>
      </c>
      <c r="QY46" s="222">
        <v>600000</v>
      </c>
      <c r="QZ46" s="222">
        <v>200000</v>
      </c>
      <c r="RA46" s="222">
        <v>0</v>
      </c>
      <c r="RB46" s="222">
        <v>0</v>
      </c>
      <c r="RC46" s="222">
        <v>101708.5</v>
      </c>
      <c r="RD46" s="222">
        <v>143961.79999999999</v>
      </c>
      <c r="RE46" s="222">
        <v>192575</v>
      </c>
      <c r="RF46" s="222">
        <v>185450</v>
      </c>
      <c r="RG46" s="222">
        <v>0</v>
      </c>
      <c r="RH46" s="222">
        <v>644570</v>
      </c>
      <c r="RI46" s="222">
        <v>213350</v>
      </c>
      <c r="RJ46" s="222">
        <v>175105</v>
      </c>
      <c r="RK46" s="222">
        <v>199720</v>
      </c>
      <c r="RL46" s="222">
        <v>583975</v>
      </c>
      <c r="RM46" s="222">
        <v>0</v>
      </c>
      <c r="RN46" s="222">
        <v>209310</v>
      </c>
      <c r="RO46" s="222">
        <v>0</v>
      </c>
      <c r="RP46" s="222">
        <v>1343005.19</v>
      </c>
      <c r="RQ46" s="222">
        <v>1746970.25</v>
      </c>
      <c r="RR46" s="222">
        <v>32881</v>
      </c>
      <c r="RS46" s="222">
        <v>170490</v>
      </c>
      <c r="RT46" s="222">
        <v>88650</v>
      </c>
      <c r="RU46" s="222">
        <v>314112.5</v>
      </c>
      <c r="RV46" s="222">
        <v>0</v>
      </c>
      <c r="RW46" s="222">
        <v>298533</v>
      </c>
      <c r="RX46" s="222">
        <v>104300</v>
      </c>
      <c r="RY46" s="222">
        <v>70280</v>
      </c>
      <c r="RZ46" s="222">
        <v>0</v>
      </c>
      <c r="SA46" s="222">
        <v>0</v>
      </c>
      <c r="SB46" s="222">
        <v>89111</v>
      </c>
      <c r="SC46" s="222">
        <v>17000</v>
      </c>
      <c r="SD46" s="222">
        <v>38050</v>
      </c>
      <c r="SE46" s="222">
        <v>0</v>
      </c>
      <c r="SF46" s="222">
        <v>0</v>
      </c>
      <c r="SG46" s="222">
        <v>0</v>
      </c>
      <c r="SH46" s="222">
        <v>1058965</v>
      </c>
      <c r="SI46" s="222">
        <v>216813</v>
      </c>
      <c r="SJ46" s="222">
        <v>224305</v>
      </c>
      <c r="SK46" s="222">
        <v>165225</v>
      </c>
      <c r="SL46" s="222">
        <v>29950</v>
      </c>
      <c r="SM46" s="222">
        <v>0</v>
      </c>
      <c r="SN46" s="222">
        <v>476099.05</v>
      </c>
      <c r="SO46" s="222">
        <v>864477.1</v>
      </c>
      <c r="SP46" s="222">
        <v>23805</v>
      </c>
      <c r="SQ46" s="222">
        <v>275970.65999999997</v>
      </c>
      <c r="SR46" s="222">
        <v>464154.7</v>
      </c>
      <c r="SS46" s="222">
        <v>128609</v>
      </c>
      <c r="ST46" s="222">
        <v>118430.1</v>
      </c>
      <c r="SU46" s="222">
        <v>0</v>
      </c>
      <c r="SV46" s="222">
        <v>226675</v>
      </c>
      <c r="SW46" s="222">
        <v>140400</v>
      </c>
      <c r="SX46" s="222">
        <v>222435</v>
      </c>
      <c r="SY46" s="222">
        <v>114615</v>
      </c>
      <c r="SZ46" s="222">
        <v>106705</v>
      </c>
      <c r="TA46" s="222">
        <v>77700</v>
      </c>
      <c r="TB46" s="222">
        <v>585745.5</v>
      </c>
      <c r="TC46" s="222">
        <v>126970</v>
      </c>
      <c r="TD46" s="222">
        <v>240999.5</v>
      </c>
      <c r="TE46" s="222">
        <v>74941</v>
      </c>
      <c r="TF46" s="222">
        <v>518665.5</v>
      </c>
      <c r="TG46" s="222">
        <v>125690</v>
      </c>
      <c r="TH46" s="222">
        <v>90925</v>
      </c>
      <c r="TI46" s="222">
        <v>0</v>
      </c>
      <c r="TJ46" s="222">
        <v>77425</v>
      </c>
      <c r="TK46" s="222">
        <v>88858</v>
      </c>
      <c r="TL46" s="222">
        <v>279411</v>
      </c>
      <c r="TM46" s="222">
        <v>141030</v>
      </c>
      <c r="TN46" s="222">
        <v>98995</v>
      </c>
      <c r="TO46" s="222">
        <v>152348</v>
      </c>
      <c r="TP46" s="222">
        <v>0</v>
      </c>
      <c r="TQ46" s="222">
        <v>159280</v>
      </c>
      <c r="TR46" s="222">
        <v>333231</v>
      </c>
      <c r="TS46" s="222">
        <v>470359</v>
      </c>
      <c r="TT46" s="222">
        <v>102718.5</v>
      </c>
      <c r="TU46" s="222">
        <v>45165</v>
      </c>
      <c r="TV46" s="222">
        <v>60900</v>
      </c>
      <c r="TW46" s="222">
        <v>211261.6</v>
      </c>
      <c r="TX46" s="222">
        <v>208124.5</v>
      </c>
      <c r="TY46" s="222">
        <v>0</v>
      </c>
      <c r="TZ46" s="222">
        <v>147949</v>
      </c>
      <c r="UA46" s="222">
        <v>0</v>
      </c>
      <c r="UB46" s="222">
        <v>458564</v>
      </c>
      <c r="UC46" s="222">
        <v>103175</v>
      </c>
      <c r="UD46" s="222">
        <v>135263.54999999999</v>
      </c>
      <c r="UE46" s="222">
        <v>2089281.31</v>
      </c>
      <c r="UF46" s="222">
        <v>80613</v>
      </c>
      <c r="UG46" s="222">
        <v>0</v>
      </c>
      <c r="UH46" s="222">
        <v>513509</v>
      </c>
      <c r="UI46" s="222">
        <v>254564</v>
      </c>
      <c r="UJ46" s="222">
        <v>0</v>
      </c>
      <c r="UK46" s="222">
        <v>0</v>
      </c>
      <c r="UL46" s="222">
        <v>269282.15000000002</v>
      </c>
      <c r="UM46" s="222">
        <v>84760.2</v>
      </c>
      <c r="UN46" s="222">
        <v>177726</v>
      </c>
      <c r="UO46" s="222">
        <v>202336</v>
      </c>
      <c r="UP46" s="222">
        <v>0</v>
      </c>
      <c r="UQ46" s="222">
        <v>274650</v>
      </c>
      <c r="UR46" s="222">
        <v>0</v>
      </c>
      <c r="US46" s="222">
        <v>1124112.3700000001</v>
      </c>
      <c r="UT46" s="222">
        <v>0</v>
      </c>
      <c r="UU46" s="222">
        <v>128474</v>
      </c>
      <c r="UV46" s="222">
        <v>327282</v>
      </c>
      <c r="UW46" s="222">
        <v>21000</v>
      </c>
      <c r="UX46" s="222">
        <v>650597.5</v>
      </c>
      <c r="UY46" s="222">
        <v>226890.7</v>
      </c>
      <c r="UZ46" s="222">
        <v>0</v>
      </c>
      <c r="VA46" s="222">
        <v>185000</v>
      </c>
      <c r="VB46" s="222">
        <v>340381.93</v>
      </c>
      <c r="VC46" s="222">
        <v>0</v>
      </c>
      <c r="VD46" s="222">
        <v>73016.55</v>
      </c>
      <c r="VE46" s="222">
        <v>167180</v>
      </c>
      <c r="VF46" s="222">
        <v>0</v>
      </c>
      <c r="VG46" s="222">
        <v>73752.399999999994</v>
      </c>
      <c r="VH46" s="222">
        <v>674346</v>
      </c>
      <c r="VI46" s="222">
        <v>207650</v>
      </c>
      <c r="VJ46" s="222">
        <v>132887.78</v>
      </c>
      <c r="VK46" s="222">
        <v>0</v>
      </c>
      <c r="VL46" s="222">
        <v>0</v>
      </c>
      <c r="VM46" s="222">
        <v>0</v>
      </c>
      <c r="VN46" s="222">
        <v>126990</v>
      </c>
      <c r="VO46" s="222">
        <v>300000</v>
      </c>
      <c r="VP46" s="222">
        <v>187170</v>
      </c>
      <c r="VQ46" s="222">
        <v>416756</v>
      </c>
      <c r="VR46" s="222">
        <v>476189.73</v>
      </c>
      <c r="VS46" s="222">
        <v>103650</v>
      </c>
      <c r="VT46" s="222">
        <v>0</v>
      </c>
      <c r="VU46" s="222">
        <v>4478632.9000000004</v>
      </c>
      <c r="VV46" s="222">
        <v>1000000</v>
      </c>
      <c r="VW46" s="222">
        <v>10048859.050000001</v>
      </c>
      <c r="VX46" s="222">
        <v>0</v>
      </c>
      <c r="VY46" s="222">
        <v>0</v>
      </c>
      <c r="VZ46" s="222">
        <v>0</v>
      </c>
      <c r="WA46" s="222">
        <v>0</v>
      </c>
      <c r="WB46" s="222">
        <v>3593859.7</v>
      </c>
      <c r="WC46" s="222">
        <v>11400000</v>
      </c>
      <c r="WD46" s="222">
        <v>9100000</v>
      </c>
      <c r="WE46" s="222">
        <v>1304154.19</v>
      </c>
      <c r="WF46" s="222">
        <v>2445555.7999999998</v>
      </c>
      <c r="WG46" s="222">
        <v>2708652</v>
      </c>
      <c r="WH46" s="222">
        <v>2076090</v>
      </c>
      <c r="WI46" s="222">
        <v>1173289.32</v>
      </c>
      <c r="WJ46" s="222">
        <v>2086820</v>
      </c>
      <c r="WK46" s="222">
        <v>227469.05</v>
      </c>
      <c r="WL46" s="222">
        <v>2804670.04</v>
      </c>
      <c r="WM46" s="222">
        <v>1000000</v>
      </c>
      <c r="WN46" s="222">
        <v>486528.61</v>
      </c>
      <c r="WO46" s="222">
        <v>0</v>
      </c>
      <c r="WP46" s="222">
        <v>3180000</v>
      </c>
      <c r="WQ46" s="222">
        <v>3564566.13</v>
      </c>
      <c r="WR46" s="222">
        <v>1129144.58</v>
      </c>
      <c r="WS46" s="222">
        <v>0</v>
      </c>
      <c r="WT46" s="222">
        <v>16226624.5</v>
      </c>
      <c r="WU46" s="222">
        <v>71133629.079999998</v>
      </c>
      <c r="WV46" s="222">
        <v>500000</v>
      </c>
      <c r="WW46" s="222">
        <v>2129037.12</v>
      </c>
      <c r="WX46" s="222">
        <v>208534.3</v>
      </c>
      <c r="WY46" s="222">
        <v>3300000</v>
      </c>
      <c r="WZ46" s="222">
        <v>1679491.57</v>
      </c>
      <c r="XA46" s="222">
        <v>2505250</v>
      </c>
      <c r="XB46" s="222">
        <v>608315</v>
      </c>
      <c r="XC46" s="222">
        <v>12286840.68</v>
      </c>
      <c r="XD46" s="222">
        <v>339950</v>
      </c>
      <c r="XE46" s="222">
        <v>220820</v>
      </c>
      <c r="XF46" s="222">
        <v>200000</v>
      </c>
      <c r="XG46" s="222">
        <v>278600</v>
      </c>
      <c r="XH46" s="222">
        <v>0</v>
      </c>
      <c r="XI46" s="222">
        <v>5359928.6500000004</v>
      </c>
      <c r="XJ46" s="222">
        <v>2146022.5</v>
      </c>
      <c r="XK46" s="222">
        <v>0</v>
      </c>
      <c r="XL46" s="222">
        <v>9230161</v>
      </c>
      <c r="XM46" s="222">
        <v>1565847</v>
      </c>
      <c r="XN46" s="222">
        <v>957460</v>
      </c>
      <c r="XO46" s="222">
        <v>5277350</v>
      </c>
      <c r="XP46" s="222">
        <v>961545</v>
      </c>
      <c r="XQ46" s="222">
        <v>1975246.75</v>
      </c>
      <c r="XR46" s="222">
        <v>956163.95</v>
      </c>
      <c r="XS46" s="222">
        <v>1693650.25</v>
      </c>
      <c r="XT46" s="222">
        <v>625978</v>
      </c>
      <c r="XU46" s="222">
        <v>915210.9</v>
      </c>
      <c r="XV46" s="222">
        <v>1580700</v>
      </c>
      <c r="XW46" s="222">
        <v>960333.2</v>
      </c>
      <c r="XX46" s="222">
        <v>2007098</v>
      </c>
      <c r="XY46" s="222">
        <v>1329467.75</v>
      </c>
      <c r="XZ46" s="222">
        <v>0</v>
      </c>
      <c r="YA46" s="222">
        <v>1407994.2</v>
      </c>
      <c r="YB46" s="222">
        <v>1575617.5</v>
      </c>
      <c r="YC46" s="222">
        <v>866602.45</v>
      </c>
      <c r="YD46" s="222">
        <v>1627265</v>
      </c>
      <c r="YE46" s="222">
        <v>0</v>
      </c>
      <c r="YF46" s="222">
        <v>523665</v>
      </c>
      <c r="YG46" s="222">
        <v>191250</v>
      </c>
      <c r="YH46" s="222">
        <v>652395</v>
      </c>
      <c r="YI46" s="222">
        <v>6705259.7999999998</v>
      </c>
      <c r="YJ46" s="222">
        <v>774229.2</v>
      </c>
      <c r="YK46" s="222">
        <v>69480</v>
      </c>
      <c r="YL46" s="222">
        <v>110000</v>
      </c>
      <c r="YM46" s="222">
        <v>1242763.7</v>
      </c>
      <c r="YN46" s="222">
        <v>2015295</v>
      </c>
      <c r="YO46" s="222">
        <v>367100</v>
      </c>
      <c r="YP46" s="222">
        <v>1000000</v>
      </c>
      <c r="YQ46" s="222">
        <v>132090</v>
      </c>
      <c r="YR46" s="222">
        <v>130000</v>
      </c>
      <c r="YS46" s="222">
        <v>132005</v>
      </c>
      <c r="YT46" s="222">
        <v>100000</v>
      </c>
      <c r="YU46" s="222">
        <v>350000</v>
      </c>
      <c r="YV46" s="222">
        <v>0</v>
      </c>
      <c r="YW46" s="222">
        <v>3808668</v>
      </c>
      <c r="YX46" s="222">
        <v>809152</v>
      </c>
      <c r="YY46" s="222">
        <v>310200</v>
      </c>
      <c r="YZ46" s="222">
        <v>156095</v>
      </c>
      <c r="ZA46" s="222">
        <v>93256</v>
      </c>
      <c r="ZB46" s="222">
        <v>0</v>
      </c>
      <c r="ZC46" s="222">
        <v>0</v>
      </c>
      <c r="ZD46" s="222">
        <v>43265</v>
      </c>
      <c r="ZE46" s="222">
        <v>534050</v>
      </c>
      <c r="ZF46" s="222">
        <v>270105</v>
      </c>
      <c r="ZG46" s="222">
        <v>49650</v>
      </c>
      <c r="ZH46" s="222">
        <v>213660</v>
      </c>
      <c r="ZI46" s="222">
        <v>162435</v>
      </c>
      <c r="ZJ46" s="222">
        <v>166000</v>
      </c>
      <c r="ZK46" s="222">
        <v>155728</v>
      </c>
      <c r="ZL46" s="222">
        <v>0</v>
      </c>
      <c r="ZM46" s="222">
        <v>1262902</v>
      </c>
      <c r="ZN46" s="222">
        <v>170000</v>
      </c>
      <c r="ZO46" s="222">
        <v>0</v>
      </c>
      <c r="ZP46" s="222">
        <v>2808960.2</v>
      </c>
      <c r="ZQ46" s="222">
        <v>1320751.7</v>
      </c>
      <c r="ZR46" s="222">
        <v>542196.94999999995</v>
      </c>
      <c r="ZS46" s="222">
        <v>1841546.2</v>
      </c>
      <c r="ZT46" s="222">
        <v>77140719.290000007</v>
      </c>
      <c r="ZU46" s="222">
        <v>122634</v>
      </c>
      <c r="ZV46" s="222">
        <v>957272</v>
      </c>
      <c r="ZW46" s="222">
        <v>7142110</v>
      </c>
      <c r="ZX46" s="222">
        <v>1000000</v>
      </c>
      <c r="ZY46" s="222">
        <v>1964325.47</v>
      </c>
      <c r="ZZ46" s="222">
        <v>586702</v>
      </c>
      <c r="AAA46" s="222">
        <v>1886430</v>
      </c>
      <c r="AAB46" s="222">
        <v>0</v>
      </c>
      <c r="AAC46" s="222">
        <v>210000</v>
      </c>
      <c r="AAD46" s="222">
        <v>60000</v>
      </c>
      <c r="AAE46" s="222">
        <v>931405</v>
      </c>
      <c r="AAF46" s="222">
        <v>20000</v>
      </c>
      <c r="AAG46" s="222">
        <v>10000</v>
      </c>
      <c r="AAH46" s="222">
        <v>0</v>
      </c>
      <c r="AAI46" s="222">
        <v>185233.3</v>
      </c>
      <c r="AAJ46" s="222">
        <v>824056.25</v>
      </c>
      <c r="AAK46" s="222">
        <v>263478</v>
      </c>
      <c r="AAL46" s="222">
        <v>124416</v>
      </c>
      <c r="AAM46" s="222">
        <v>585815.25</v>
      </c>
      <c r="AAN46" s="222">
        <v>392905.75</v>
      </c>
      <c r="AAO46" s="222">
        <v>0</v>
      </c>
      <c r="AAP46" s="222">
        <v>379335</v>
      </c>
      <c r="AAQ46" s="222">
        <v>778830</v>
      </c>
      <c r="AAR46" s="222">
        <v>70900</v>
      </c>
      <c r="AAS46" s="222">
        <v>552369</v>
      </c>
      <c r="AAT46" s="222">
        <v>268123.5</v>
      </c>
      <c r="AAU46" s="222">
        <v>642665</v>
      </c>
      <c r="AAV46" s="222">
        <v>0</v>
      </c>
      <c r="AAW46" s="222">
        <v>3543534</v>
      </c>
      <c r="AAX46" s="222">
        <v>1418450.41</v>
      </c>
      <c r="AAY46" s="222">
        <v>1828694.05</v>
      </c>
      <c r="AAZ46" s="222">
        <v>0</v>
      </c>
      <c r="ABA46" s="222">
        <v>271600</v>
      </c>
      <c r="ABB46" s="222">
        <v>380676</v>
      </c>
      <c r="ABC46" s="222">
        <v>630587.4</v>
      </c>
      <c r="ABD46" s="222">
        <v>0</v>
      </c>
      <c r="ABE46" s="222">
        <v>0</v>
      </c>
      <c r="ABF46" s="222">
        <v>0</v>
      </c>
      <c r="ABG46" s="222">
        <v>0</v>
      </c>
      <c r="ABH46" s="222">
        <v>0</v>
      </c>
      <c r="ABI46" s="222">
        <v>0</v>
      </c>
      <c r="ABJ46" s="222">
        <v>828511.66</v>
      </c>
      <c r="ABK46" s="222">
        <v>450599</v>
      </c>
      <c r="ABL46" s="222">
        <v>353697</v>
      </c>
      <c r="ABM46" s="222">
        <v>473662.48</v>
      </c>
      <c r="ABN46" s="222">
        <v>222611.5</v>
      </c>
      <c r="ABO46" s="222">
        <v>0</v>
      </c>
      <c r="ABP46" s="222">
        <v>354258.3</v>
      </c>
      <c r="ABQ46" s="222">
        <v>148045</v>
      </c>
      <c r="ABR46" s="222">
        <v>3714348.23</v>
      </c>
      <c r="ABS46" s="222">
        <v>421765.49</v>
      </c>
      <c r="ABT46" s="222">
        <v>228399</v>
      </c>
      <c r="ABU46" s="222">
        <v>303392</v>
      </c>
      <c r="ABV46" s="222">
        <v>313106</v>
      </c>
      <c r="ABW46" s="222">
        <v>64650</v>
      </c>
      <c r="ABX46" s="222">
        <v>0</v>
      </c>
      <c r="ABY46" s="222">
        <v>2052505</v>
      </c>
      <c r="ABZ46" s="222">
        <v>848532.16</v>
      </c>
      <c r="ACA46" s="222">
        <v>460818.86</v>
      </c>
      <c r="ACB46" s="222">
        <v>191696</v>
      </c>
      <c r="ACC46" s="222">
        <v>1206890</v>
      </c>
      <c r="ACD46" s="222">
        <v>21450</v>
      </c>
      <c r="ACE46" s="222">
        <v>563502.19999999995</v>
      </c>
      <c r="ACF46" s="222">
        <v>340973</v>
      </c>
      <c r="ACG46" s="222">
        <v>854875.9</v>
      </c>
      <c r="ACH46" s="222">
        <v>74207.5</v>
      </c>
      <c r="ACI46" s="222">
        <v>0</v>
      </c>
      <c r="ACJ46" s="222">
        <v>153490</v>
      </c>
      <c r="ACK46" s="222">
        <v>204065.13</v>
      </c>
      <c r="ACL46" s="222">
        <v>25554</v>
      </c>
      <c r="ACM46" s="222">
        <v>0</v>
      </c>
      <c r="ACN46" s="222">
        <v>189180</v>
      </c>
      <c r="ACO46" s="222">
        <v>0</v>
      </c>
      <c r="ACP46" s="222">
        <v>6807406.2000000002</v>
      </c>
      <c r="ACQ46" s="222">
        <v>0</v>
      </c>
      <c r="ACR46" s="222">
        <v>184150</v>
      </c>
      <c r="ACS46" s="222">
        <v>0</v>
      </c>
      <c r="ACT46" s="222">
        <v>172983.5</v>
      </c>
      <c r="ACU46" s="222">
        <v>0</v>
      </c>
      <c r="ACV46" s="222">
        <v>0</v>
      </c>
      <c r="ACW46" s="222">
        <v>314139</v>
      </c>
      <c r="ACX46" s="222">
        <v>172267.5</v>
      </c>
      <c r="ACY46" s="222">
        <v>0</v>
      </c>
      <c r="ACZ46" s="222">
        <v>291622.5</v>
      </c>
      <c r="ADA46" s="222">
        <v>100868</v>
      </c>
      <c r="ADB46" s="222">
        <v>0</v>
      </c>
      <c r="ADC46" s="222">
        <v>326234</v>
      </c>
      <c r="ADD46" s="222">
        <v>292075</v>
      </c>
      <c r="ADE46" s="222">
        <v>622789.03</v>
      </c>
      <c r="ADF46" s="222">
        <v>0</v>
      </c>
      <c r="ADG46" s="222">
        <v>0</v>
      </c>
      <c r="ADH46" s="222">
        <v>0</v>
      </c>
      <c r="ADI46" s="222">
        <v>143700</v>
      </c>
      <c r="ADJ46" s="222">
        <v>250427.58</v>
      </c>
      <c r="ADK46" s="222">
        <v>0</v>
      </c>
      <c r="ADL46" s="222">
        <v>15800</v>
      </c>
      <c r="ADM46" s="222">
        <v>80400</v>
      </c>
      <c r="ADN46" s="222">
        <v>0</v>
      </c>
      <c r="ADO46" s="222">
        <v>0</v>
      </c>
      <c r="ADP46" s="222">
        <v>33650</v>
      </c>
      <c r="ADQ46" s="222">
        <v>2262142.7799999998</v>
      </c>
      <c r="ADR46" s="222">
        <v>0</v>
      </c>
      <c r="ADS46" s="222">
        <v>0</v>
      </c>
      <c r="ADT46" s="222">
        <v>154269.5</v>
      </c>
      <c r="ADU46" s="222">
        <v>274297</v>
      </c>
      <c r="ADV46" s="222">
        <v>0</v>
      </c>
      <c r="ADW46" s="222">
        <v>287384.5</v>
      </c>
      <c r="ADX46" s="222">
        <v>0</v>
      </c>
      <c r="ADY46" s="222">
        <v>0</v>
      </c>
      <c r="ADZ46" s="222">
        <v>0</v>
      </c>
      <c r="AEA46" s="222">
        <v>664377.32999999996</v>
      </c>
      <c r="AEB46" s="222">
        <v>227547.5</v>
      </c>
      <c r="AEC46" s="222">
        <v>0</v>
      </c>
      <c r="AED46" s="222">
        <v>419422.5</v>
      </c>
      <c r="AEE46" s="222">
        <v>134515</v>
      </c>
      <c r="AEF46" s="222">
        <v>723465.5</v>
      </c>
      <c r="AEG46" s="222">
        <v>184122.95</v>
      </c>
      <c r="AEH46" s="222">
        <v>230816.62</v>
      </c>
      <c r="AEI46" s="222">
        <v>384430.64</v>
      </c>
      <c r="AEJ46" s="222">
        <v>504317</v>
      </c>
      <c r="AEK46" s="222">
        <v>45372.6</v>
      </c>
      <c r="AEL46" s="222">
        <v>386537.57</v>
      </c>
      <c r="AEM46" s="222">
        <v>527131.25</v>
      </c>
      <c r="AEN46" s="222">
        <v>412600</v>
      </c>
      <c r="AEO46" s="222">
        <v>126100</v>
      </c>
      <c r="AEP46" s="222">
        <v>440828</v>
      </c>
      <c r="AEQ46" s="222">
        <v>151090</v>
      </c>
      <c r="AER46" s="222">
        <v>662365.72</v>
      </c>
      <c r="AES46" s="222">
        <v>0</v>
      </c>
      <c r="AET46" s="222">
        <v>2112245.6</v>
      </c>
      <c r="AEU46" s="222">
        <v>1351780.46</v>
      </c>
      <c r="AEV46" s="222">
        <v>0</v>
      </c>
      <c r="AEW46" s="222">
        <v>1607452.04</v>
      </c>
      <c r="AEX46" s="222">
        <v>7014397.7699999996</v>
      </c>
      <c r="AEY46" s="222">
        <v>442480.3</v>
      </c>
      <c r="AEZ46" s="222">
        <v>417129.6</v>
      </c>
      <c r="AFA46" s="222">
        <v>297619.34999999998</v>
      </c>
      <c r="AFB46" s="222">
        <v>521444.25</v>
      </c>
      <c r="AFC46" s="222">
        <v>0</v>
      </c>
      <c r="AFD46" s="222">
        <v>0</v>
      </c>
      <c r="AFE46" s="222">
        <v>322050</v>
      </c>
      <c r="AFF46" s="222">
        <v>896928.05</v>
      </c>
      <c r="AFG46" s="222">
        <v>2337736.1</v>
      </c>
      <c r="AFH46" s="222">
        <v>2252574.7000000002</v>
      </c>
      <c r="AFI46" s="222">
        <v>1281463.3999999999</v>
      </c>
      <c r="AFJ46" s="222">
        <v>127410</v>
      </c>
      <c r="AFK46" s="222">
        <v>358103.6</v>
      </c>
      <c r="AFL46" s="222">
        <v>3659132.82</v>
      </c>
      <c r="AFM46" s="222">
        <v>997889.3</v>
      </c>
      <c r="AFN46" s="222">
        <v>932082.1</v>
      </c>
      <c r="AFO46" s="222">
        <v>481141</v>
      </c>
      <c r="AFP46" s="222">
        <v>0</v>
      </c>
      <c r="AFQ46" s="222">
        <v>400000</v>
      </c>
      <c r="AFR46" s="222">
        <v>100000</v>
      </c>
      <c r="AFS46" s="222">
        <v>140000</v>
      </c>
      <c r="AFT46" s="222">
        <v>3004869.03</v>
      </c>
      <c r="AFU46" s="222">
        <v>200000</v>
      </c>
      <c r="AFV46" s="222">
        <v>50000</v>
      </c>
      <c r="AFW46" s="222">
        <v>200000</v>
      </c>
      <c r="AFX46" s="222">
        <v>3164966.52</v>
      </c>
      <c r="AFY46" s="222">
        <v>60000</v>
      </c>
      <c r="AFZ46" s="222">
        <v>1529351.5</v>
      </c>
      <c r="AGA46" s="222">
        <v>796597</v>
      </c>
      <c r="AGB46" s="222">
        <v>0</v>
      </c>
      <c r="AGC46" s="222">
        <v>474201.3</v>
      </c>
      <c r="AGD46" s="222">
        <v>2062398.4</v>
      </c>
      <c r="AGE46" s="222">
        <v>342290.9</v>
      </c>
      <c r="AGF46" s="222">
        <v>1436569.65</v>
      </c>
      <c r="AGG46" s="222">
        <v>794244.8</v>
      </c>
      <c r="AGH46" s="222">
        <v>61505</v>
      </c>
      <c r="AGI46" s="222">
        <v>234291.5</v>
      </c>
      <c r="AGJ46" s="222">
        <v>586857.4</v>
      </c>
      <c r="AGK46" s="222">
        <v>2080600</v>
      </c>
      <c r="AGL46" s="222">
        <v>241535</v>
      </c>
      <c r="AGM46" s="222">
        <v>0</v>
      </c>
      <c r="AGN46" s="222">
        <v>0</v>
      </c>
      <c r="AGO46" s="222">
        <v>838883.4</v>
      </c>
      <c r="AGP46" s="222">
        <v>193072.6</v>
      </c>
      <c r="AGQ46" s="222">
        <v>42720.95</v>
      </c>
      <c r="AGR46" s="222">
        <v>930190.74</v>
      </c>
      <c r="AGS46" s="222">
        <v>54020.6</v>
      </c>
      <c r="AGT46" s="222">
        <v>396500</v>
      </c>
      <c r="AGU46" s="222">
        <v>0</v>
      </c>
      <c r="AGV46" s="222">
        <v>0</v>
      </c>
      <c r="AGW46" s="222">
        <v>515565.3</v>
      </c>
      <c r="AGX46" s="222">
        <v>847843.5</v>
      </c>
      <c r="AGY46" s="222">
        <v>387575</v>
      </c>
      <c r="AGZ46" s="222">
        <v>540853.94999999995</v>
      </c>
      <c r="AHA46" s="222">
        <v>751359.3</v>
      </c>
      <c r="AHB46" s="222">
        <v>706670</v>
      </c>
      <c r="AHC46" s="222">
        <v>252320</v>
      </c>
      <c r="AHD46" s="222">
        <v>2962684</v>
      </c>
      <c r="AHE46" s="222">
        <v>118365</v>
      </c>
      <c r="AHF46" s="222">
        <v>167122</v>
      </c>
      <c r="AHG46" s="222">
        <v>0</v>
      </c>
      <c r="AHH46" s="222">
        <v>114800</v>
      </c>
      <c r="AHI46" s="222">
        <v>530358</v>
      </c>
      <c r="AHJ46" s="222">
        <v>291367</v>
      </c>
      <c r="AHK46" s="222">
        <v>380377</v>
      </c>
      <c r="AHL46" s="222">
        <v>0</v>
      </c>
      <c r="AHM46" s="222">
        <v>458062</v>
      </c>
      <c r="AHN46" s="222">
        <v>731551</v>
      </c>
      <c r="AHO46" s="222">
        <v>296980</v>
      </c>
      <c r="AHP46" s="222">
        <v>1807616</v>
      </c>
      <c r="AHQ46" s="222">
        <v>1033291.04</v>
      </c>
      <c r="AHR46" s="264">
        <v>569737.5</v>
      </c>
    </row>
    <row r="47" spans="1:904" ht="24">
      <c r="B47" s="183" t="s">
        <v>6422</v>
      </c>
      <c r="C47" s="184" t="s">
        <v>6423</v>
      </c>
      <c r="D47" s="222">
        <v>0</v>
      </c>
      <c r="E47" s="222">
        <v>0</v>
      </c>
      <c r="F47" s="222">
        <v>0</v>
      </c>
      <c r="G47" s="222">
        <v>0</v>
      </c>
      <c r="H47" s="222">
        <v>0</v>
      </c>
      <c r="I47" s="222">
        <v>0</v>
      </c>
      <c r="J47" s="222">
        <v>0</v>
      </c>
      <c r="K47" s="222">
        <v>0</v>
      </c>
      <c r="L47" s="222">
        <v>0</v>
      </c>
      <c r="M47" s="222">
        <v>0</v>
      </c>
      <c r="N47" s="222">
        <v>0</v>
      </c>
      <c r="O47" s="222">
        <v>0</v>
      </c>
      <c r="P47" s="222">
        <v>0</v>
      </c>
      <c r="Q47" s="222">
        <v>0</v>
      </c>
      <c r="R47" s="222">
        <v>0</v>
      </c>
      <c r="S47" s="222">
        <v>0</v>
      </c>
      <c r="T47" s="222">
        <v>0</v>
      </c>
      <c r="U47" s="222">
        <v>0</v>
      </c>
      <c r="V47" s="222">
        <v>0</v>
      </c>
      <c r="W47" s="222">
        <v>0</v>
      </c>
      <c r="X47" s="222">
        <v>0</v>
      </c>
      <c r="Y47" s="222">
        <v>0</v>
      </c>
      <c r="Z47" s="222">
        <v>0</v>
      </c>
      <c r="AA47" s="222">
        <v>0</v>
      </c>
      <c r="AB47" s="222">
        <v>0</v>
      </c>
      <c r="AC47" s="222">
        <v>0</v>
      </c>
      <c r="AD47" s="222">
        <v>0</v>
      </c>
      <c r="AE47" s="222">
        <v>0</v>
      </c>
      <c r="AF47" s="222">
        <v>0</v>
      </c>
      <c r="AG47" s="222">
        <v>0</v>
      </c>
      <c r="AH47" s="222">
        <v>0</v>
      </c>
      <c r="AI47" s="222">
        <v>0</v>
      </c>
      <c r="AJ47" s="222">
        <v>0</v>
      </c>
      <c r="AK47" s="222">
        <v>0</v>
      </c>
      <c r="AL47" s="222">
        <v>0</v>
      </c>
      <c r="AM47" s="222">
        <v>0</v>
      </c>
      <c r="AN47" s="222">
        <v>0</v>
      </c>
      <c r="AO47" s="222">
        <v>0</v>
      </c>
      <c r="AP47" s="222">
        <v>0</v>
      </c>
      <c r="AQ47" s="222">
        <v>0</v>
      </c>
      <c r="AR47" s="222">
        <v>0</v>
      </c>
      <c r="AS47" s="222">
        <v>0</v>
      </c>
      <c r="AT47" s="222">
        <v>1255404.6499999999</v>
      </c>
      <c r="AU47" s="222">
        <v>0</v>
      </c>
      <c r="AV47" s="222">
        <v>0</v>
      </c>
      <c r="AW47" s="222">
        <v>0</v>
      </c>
      <c r="AX47" s="222">
        <v>0</v>
      </c>
      <c r="AY47" s="222">
        <v>0</v>
      </c>
      <c r="AZ47" s="222">
        <v>0</v>
      </c>
      <c r="BA47" s="222">
        <v>0</v>
      </c>
      <c r="BB47" s="222">
        <v>0</v>
      </c>
      <c r="BC47" s="222">
        <v>0</v>
      </c>
      <c r="BD47" s="222">
        <v>0</v>
      </c>
      <c r="BE47" s="222">
        <v>0</v>
      </c>
      <c r="BF47" s="222">
        <v>0</v>
      </c>
      <c r="BG47" s="222">
        <v>0</v>
      </c>
      <c r="BH47" s="222">
        <v>0</v>
      </c>
      <c r="BI47" s="222">
        <v>1520797.6</v>
      </c>
      <c r="BJ47" s="222">
        <v>0</v>
      </c>
      <c r="BK47" s="222">
        <v>0</v>
      </c>
      <c r="BL47" s="222">
        <v>0</v>
      </c>
      <c r="BM47" s="222">
        <v>0</v>
      </c>
      <c r="BN47" s="222">
        <v>0</v>
      </c>
      <c r="BO47" s="222">
        <v>0</v>
      </c>
      <c r="BP47" s="222">
        <v>0</v>
      </c>
      <c r="BQ47" s="222">
        <v>0</v>
      </c>
      <c r="BR47" s="222">
        <v>0</v>
      </c>
      <c r="BS47" s="222">
        <v>0</v>
      </c>
      <c r="BT47" s="222">
        <v>0</v>
      </c>
      <c r="BU47" s="222">
        <v>0</v>
      </c>
      <c r="BV47" s="222">
        <v>0</v>
      </c>
      <c r="BW47" s="222">
        <v>0</v>
      </c>
      <c r="BX47" s="222">
        <v>0</v>
      </c>
      <c r="BY47" s="222">
        <v>0</v>
      </c>
      <c r="BZ47" s="222">
        <v>0</v>
      </c>
      <c r="CA47" s="222">
        <v>0</v>
      </c>
      <c r="CB47" s="222">
        <v>0</v>
      </c>
      <c r="CC47" s="222">
        <v>0</v>
      </c>
      <c r="CD47" s="222">
        <v>0</v>
      </c>
      <c r="CE47" s="222">
        <v>0</v>
      </c>
      <c r="CF47" s="222">
        <v>0</v>
      </c>
      <c r="CG47" s="222">
        <v>0</v>
      </c>
      <c r="CH47" s="222">
        <v>0</v>
      </c>
      <c r="CI47" s="222">
        <v>0</v>
      </c>
      <c r="CJ47" s="222">
        <v>0</v>
      </c>
      <c r="CK47" s="222">
        <v>0</v>
      </c>
      <c r="CL47" s="222">
        <v>0</v>
      </c>
      <c r="CM47" s="222">
        <v>0</v>
      </c>
      <c r="CN47" s="222">
        <v>0</v>
      </c>
      <c r="CO47" s="222">
        <v>0</v>
      </c>
      <c r="CP47" s="222">
        <v>0</v>
      </c>
      <c r="CQ47" s="222">
        <v>0</v>
      </c>
      <c r="CR47" s="222">
        <v>0</v>
      </c>
      <c r="CS47" s="222">
        <v>0</v>
      </c>
      <c r="CT47" s="222">
        <v>0</v>
      </c>
      <c r="CU47" s="222">
        <v>0</v>
      </c>
      <c r="CV47" s="222">
        <v>0</v>
      </c>
      <c r="CW47" s="222">
        <v>0</v>
      </c>
      <c r="CX47" s="222">
        <v>0</v>
      </c>
      <c r="CY47" s="222">
        <v>0</v>
      </c>
      <c r="CZ47" s="222">
        <v>0</v>
      </c>
      <c r="DA47" s="222">
        <v>0</v>
      </c>
      <c r="DB47" s="222">
        <v>0</v>
      </c>
      <c r="DC47" s="222">
        <v>0</v>
      </c>
      <c r="DD47" s="222">
        <v>725790</v>
      </c>
      <c r="DE47" s="222">
        <v>0</v>
      </c>
      <c r="DF47" s="222">
        <v>0</v>
      </c>
      <c r="DG47" s="222">
        <v>0</v>
      </c>
      <c r="DH47" s="222">
        <v>0</v>
      </c>
      <c r="DI47" s="222">
        <v>0</v>
      </c>
      <c r="DJ47" s="222">
        <v>0</v>
      </c>
      <c r="DK47" s="222">
        <v>0</v>
      </c>
      <c r="DL47" s="222">
        <v>0</v>
      </c>
      <c r="DM47" s="222">
        <v>0</v>
      </c>
      <c r="DN47" s="222">
        <v>0</v>
      </c>
      <c r="DO47" s="222">
        <v>0</v>
      </c>
      <c r="DP47" s="222">
        <v>0</v>
      </c>
      <c r="DQ47" s="222">
        <v>0</v>
      </c>
      <c r="DR47" s="222">
        <v>0</v>
      </c>
      <c r="DS47" s="222">
        <v>0</v>
      </c>
      <c r="DT47" s="222">
        <v>0</v>
      </c>
      <c r="DU47" s="222">
        <v>0</v>
      </c>
      <c r="DV47" s="222">
        <v>0</v>
      </c>
      <c r="DW47" s="222">
        <v>0</v>
      </c>
      <c r="DX47" s="222">
        <v>0</v>
      </c>
      <c r="DY47" s="222">
        <v>0</v>
      </c>
      <c r="DZ47" s="222">
        <v>0</v>
      </c>
      <c r="EA47" s="222">
        <v>0</v>
      </c>
      <c r="EB47" s="222">
        <v>0</v>
      </c>
      <c r="EC47" s="222">
        <v>0</v>
      </c>
      <c r="ED47" s="222">
        <v>0</v>
      </c>
      <c r="EE47" s="222">
        <v>0</v>
      </c>
      <c r="EF47" s="222">
        <v>0</v>
      </c>
      <c r="EG47" s="222">
        <v>0</v>
      </c>
      <c r="EH47" s="222">
        <v>0</v>
      </c>
      <c r="EI47" s="222">
        <v>0</v>
      </c>
      <c r="EJ47" s="222">
        <v>0</v>
      </c>
      <c r="EK47" s="222">
        <v>0</v>
      </c>
      <c r="EL47" s="222">
        <v>0</v>
      </c>
      <c r="EM47" s="222">
        <v>0</v>
      </c>
      <c r="EN47" s="222">
        <v>0</v>
      </c>
      <c r="EO47" s="222">
        <v>0</v>
      </c>
      <c r="EP47" s="222">
        <v>0</v>
      </c>
      <c r="EQ47" s="222">
        <v>0</v>
      </c>
      <c r="ER47" s="222">
        <v>0</v>
      </c>
      <c r="ES47" s="222">
        <v>0</v>
      </c>
      <c r="ET47" s="222">
        <v>0</v>
      </c>
      <c r="EU47" s="222">
        <v>0</v>
      </c>
      <c r="EV47" s="222">
        <v>0</v>
      </c>
      <c r="EW47" s="222">
        <v>0</v>
      </c>
      <c r="EX47" s="222">
        <v>0</v>
      </c>
      <c r="EY47" s="222">
        <v>0</v>
      </c>
      <c r="EZ47" s="222">
        <v>0</v>
      </c>
      <c r="FA47" s="222">
        <v>0</v>
      </c>
      <c r="FB47" s="222">
        <v>0</v>
      </c>
      <c r="FC47" s="222">
        <v>0</v>
      </c>
      <c r="FD47" s="222">
        <v>0</v>
      </c>
      <c r="FE47" s="222">
        <v>0</v>
      </c>
      <c r="FF47" s="222">
        <v>0</v>
      </c>
      <c r="FG47" s="222">
        <v>0</v>
      </c>
      <c r="FH47" s="222">
        <v>0</v>
      </c>
      <c r="FI47" s="222">
        <v>0</v>
      </c>
      <c r="FJ47" s="222">
        <v>0</v>
      </c>
      <c r="FK47" s="222">
        <v>0</v>
      </c>
      <c r="FL47" s="222">
        <v>0</v>
      </c>
      <c r="FM47" s="222">
        <v>0</v>
      </c>
      <c r="FN47" s="222">
        <v>0</v>
      </c>
      <c r="FO47" s="222">
        <v>0</v>
      </c>
      <c r="FP47" s="222">
        <v>0</v>
      </c>
      <c r="FQ47" s="222">
        <v>0</v>
      </c>
      <c r="FR47" s="222">
        <v>0</v>
      </c>
      <c r="FS47" s="222">
        <v>0</v>
      </c>
      <c r="FT47" s="222">
        <v>0</v>
      </c>
      <c r="FU47" s="222">
        <v>0</v>
      </c>
      <c r="FV47" s="222">
        <v>0</v>
      </c>
      <c r="FW47" s="222">
        <v>0</v>
      </c>
      <c r="FX47" s="222">
        <v>0</v>
      </c>
      <c r="FY47" s="222">
        <v>0</v>
      </c>
      <c r="FZ47" s="222">
        <v>0</v>
      </c>
      <c r="GA47" s="222">
        <v>0</v>
      </c>
      <c r="GB47" s="222">
        <v>0</v>
      </c>
      <c r="GC47" s="222">
        <v>0</v>
      </c>
      <c r="GD47" s="222">
        <v>0</v>
      </c>
      <c r="GE47" s="222">
        <v>0</v>
      </c>
      <c r="GF47" s="222">
        <v>0</v>
      </c>
      <c r="GG47" s="222">
        <v>0</v>
      </c>
      <c r="GH47" s="222">
        <v>0</v>
      </c>
      <c r="GI47" s="222">
        <v>0</v>
      </c>
      <c r="GJ47" s="222">
        <v>0</v>
      </c>
      <c r="GK47" s="222">
        <v>0</v>
      </c>
      <c r="GL47" s="222">
        <v>0</v>
      </c>
      <c r="GM47" s="222">
        <v>0</v>
      </c>
      <c r="GN47" s="222">
        <v>0</v>
      </c>
      <c r="GO47" s="222">
        <v>0</v>
      </c>
      <c r="GP47" s="222">
        <v>0</v>
      </c>
      <c r="GQ47" s="222">
        <v>0</v>
      </c>
      <c r="GR47" s="222">
        <v>0</v>
      </c>
      <c r="GS47" s="222">
        <v>0</v>
      </c>
      <c r="GT47" s="222">
        <v>0</v>
      </c>
      <c r="GU47" s="222">
        <v>119224</v>
      </c>
      <c r="GV47" s="222">
        <v>0</v>
      </c>
      <c r="GW47" s="222">
        <v>0</v>
      </c>
      <c r="GX47" s="222">
        <v>0</v>
      </c>
      <c r="GY47" s="222">
        <v>0</v>
      </c>
      <c r="GZ47" s="222">
        <v>0</v>
      </c>
      <c r="HA47" s="222">
        <v>0</v>
      </c>
      <c r="HB47" s="222">
        <v>0</v>
      </c>
      <c r="HC47" s="222">
        <v>7284261.5</v>
      </c>
      <c r="HD47" s="222">
        <v>0</v>
      </c>
      <c r="HE47" s="222">
        <v>0</v>
      </c>
      <c r="HF47" s="222">
        <v>3053647</v>
      </c>
      <c r="HG47" s="222">
        <v>0</v>
      </c>
      <c r="HH47" s="222">
        <v>0</v>
      </c>
      <c r="HI47" s="222">
        <v>0</v>
      </c>
      <c r="HJ47" s="222">
        <v>0</v>
      </c>
      <c r="HK47" s="222">
        <v>0</v>
      </c>
      <c r="HL47" s="222">
        <v>0</v>
      </c>
      <c r="HM47" s="222">
        <v>0</v>
      </c>
      <c r="HN47" s="222">
        <v>0</v>
      </c>
      <c r="HO47" s="222">
        <v>0</v>
      </c>
      <c r="HP47" s="222">
        <v>0</v>
      </c>
      <c r="HQ47" s="222">
        <v>0</v>
      </c>
      <c r="HR47" s="222">
        <v>2615095</v>
      </c>
      <c r="HS47" s="222">
        <v>0</v>
      </c>
      <c r="HT47" s="222">
        <v>0</v>
      </c>
      <c r="HU47" s="222">
        <v>0</v>
      </c>
      <c r="HV47" s="222">
        <v>0</v>
      </c>
      <c r="HW47" s="222">
        <v>0</v>
      </c>
      <c r="HX47" s="222">
        <v>0</v>
      </c>
      <c r="HY47" s="222">
        <v>0</v>
      </c>
      <c r="HZ47" s="222">
        <v>0</v>
      </c>
      <c r="IA47" s="222">
        <v>0</v>
      </c>
      <c r="IB47" s="222">
        <v>0</v>
      </c>
      <c r="IC47" s="222">
        <v>0</v>
      </c>
      <c r="ID47" s="222">
        <v>0</v>
      </c>
      <c r="IE47" s="222">
        <v>0</v>
      </c>
      <c r="IF47" s="222">
        <v>0</v>
      </c>
      <c r="IG47" s="222">
        <v>0</v>
      </c>
      <c r="IH47" s="222">
        <v>0</v>
      </c>
      <c r="II47" s="222">
        <v>939594.8</v>
      </c>
      <c r="IJ47" s="222">
        <v>0</v>
      </c>
      <c r="IK47" s="222">
        <v>0</v>
      </c>
      <c r="IL47" s="222">
        <v>0</v>
      </c>
      <c r="IM47" s="222">
        <v>0</v>
      </c>
      <c r="IN47" s="222">
        <v>0</v>
      </c>
      <c r="IO47" s="222">
        <v>0</v>
      </c>
      <c r="IP47" s="222">
        <v>0</v>
      </c>
      <c r="IQ47" s="222">
        <v>0</v>
      </c>
      <c r="IR47" s="222">
        <v>0</v>
      </c>
      <c r="IS47" s="222">
        <v>0</v>
      </c>
      <c r="IT47" s="222">
        <v>0</v>
      </c>
      <c r="IU47" s="222">
        <v>0</v>
      </c>
      <c r="IV47" s="222">
        <v>0</v>
      </c>
      <c r="IW47" s="222">
        <v>0</v>
      </c>
      <c r="IX47" s="222">
        <v>0</v>
      </c>
      <c r="IY47" s="222">
        <v>0</v>
      </c>
      <c r="IZ47" s="222">
        <v>0</v>
      </c>
      <c r="JA47" s="222">
        <v>0</v>
      </c>
      <c r="JB47" s="222">
        <v>0</v>
      </c>
      <c r="JC47" s="222">
        <v>0</v>
      </c>
      <c r="JD47" s="222">
        <v>0</v>
      </c>
      <c r="JE47" s="222">
        <v>0</v>
      </c>
      <c r="JF47" s="222">
        <v>0</v>
      </c>
      <c r="JG47" s="222">
        <v>0</v>
      </c>
      <c r="JH47" s="222">
        <v>0</v>
      </c>
      <c r="JI47" s="222">
        <v>0</v>
      </c>
      <c r="JJ47" s="222">
        <v>0</v>
      </c>
      <c r="JK47" s="222">
        <v>0</v>
      </c>
      <c r="JL47" s="222">
        <v>0</v>
      </c>
      <c r="JM47" s="222">
        <v>0</v>
      </c>
      <c r="JN47" s="222">
        <v>0</v>
      </c>
      <c r="JO47" s="222">
        <v>0</v>
      </c>
      <c r="JP47" s="222">
        <v>0</v>
      </c>
      <c r="JQ47" s="222">
        <v>0</v>
      </c>
      <c r="JR47" s="222">
        <v>0</v>
      </c>
      <c r="JS47" s="222">
        <v>0</v>
      </c>
      <c r="JT47" s="222">
        <v>0</v>
      </c>
      <c r="JU47" s="222">
        <v>0</v>
      </c>
      <c r="JV47" s="222">
        <v>0</v>
      </c>
      <c r="JW47" s="222">
        <v>0</v>
      </c>
      <c r="JX47" s="222">
        <v>0</v>
      </c>
      <c r="JY47" s="222">
        <v>0</v>
      </c>
      <c r="JZ47" s="222">
        <v>0</v>
      </c>
      <c r="KA47" s="222">
        <v>0</v>
      </c>
      <c r="KB47" s="222">
        <v>0</v>
      </c>
      <c r="KC47" s="222">
        <v>0</v>
      </c>
      <c r="KD47" s="222">
        <v>0</v>
      </c>
      <c r="KE47" s="222">
        <v>0</v>
      </c>
      <c r="KF47" s="222">
        <v>0</v>
      </c>
      <c r="KG47" s="222">
        <v>0</v>
      </c>
      <c r="KH47" s="222">
        <v>0</v>
      </c>
      <c r="KI47" s="222">
        <v>0</v>
      </c>
      <c r="KJ47" s="222">
        <v>0</v>
      </c>
      <c r="KK47" s="222">
        <v>0</v>
      </c>
      <c r="KL47" s="222">
        <v>0</v>
      </c>
      <c r="KM47" s="222">
        <v>0</v>
      </c>
      <c r="KN47" s="222">
        <v>0</v>
      </c>
      <c r="KO47" s="222">
        <v>0</v>
      </c>
      <c r="KP47" s="222">
        <v>0</v>
      </c>
      <c r="KQ47" s="222">
        <v>0</v>
      </c>
      <c r="KR47" s="222">
        <v>0</v>
      </c>
      <c r="KS47" s="222">
        <v>0</v>
      </c>
      <c r="KT47" s="222">
        <v>0</v>
      </c>
      <c r="KU47" s="222">
        <v>0</v>
      </c>
      <c r="KV47" s="222">
        <v>0</v>
      </c>
      <c r="KW47" s="222">
        <v>0</v>
      </c>
      <c r="KX47" s="222">
        <v>0</v>
      </c>
      <c r="KY47" s="222">
        <v>0</v>
      </c>
      <c r="KZ47" s="222">
        <v>0</v>
      </c>
      <c r="LA47" s="222">
        <v>0</v>
      </c>
      <c r="LB47" s="222">
        <v>0</v>
      </c>
      <c r="LC47" s="222">
        <v>0</v>
      </c>
      <c r="LD47" s="222">
        <v>0</v>
      </c>
      <c r="LE47" s="222">
        <v>0</v>
      </c>
      <c r="LF47" s="222">
        <v>0</v>
      </c>
      <c r="LG47" s="222">
        <v>0</v>
      </c>
      <c r="LH47" s="222">
        <v>0</v>
      </c>
      <c r="LI47" s="222">
        <v>6383818.5</v>
      </c>
      <c r="LJ47" s="222">
        <v>0</v>
      </c>
      <c r="LK47" s="222">
        <v>0</v>
      </c>
      <c r="LL47" s="222">
        <v>0</v>
      </c>
      <c r="LM47" s="222">
        <v>0</v>
      </c>
      <c r="LN47" s="222">
        <v>0</v>
      </c>
      <c r="LO47" s="222">
        <v>0</v>
      </c>
      <c r="LP47" s="222">
        <v>0</v>
      </c>
      <c r="LQ47" s="222">
        <v>0</v>
      </c>
      <c r="LR47" s="222">
        <v>0</v>
      </c>
      <c r="LS47" s="222">
        <v>0</v>
      </c>
      <c r="LT47" s="222">
        <v>0</v>
      </c>
      <c r="LU47" s="222">
        <v>0</v>
      </c>
      <c r="LV47" s="222">
        <v>0</v>
      </c>
      <c r="LW47" s="222">
        <v>0</v>
      </c>
      <c r="LX47" s="222">
        <v>0</v>
      </c>
      <c r="LY47" s="222">
        <v>0</v>
      </c>
      <c r="LZ47" s="222">
        <v>0</v>
      </c>
      <c r="MA47" s="222">
        <v>0</v>
      </c>
      <c r="MB47" s="222">
        <v>0</v>
      </c>
      <c r="MC47" s="222">
        <v>0</v>
      </c>
      <c r="MD47" s="222">
        <v>0</v>
      </c>
      <c r="ME47" s="222">
        <v>0</v>
      </c>
      <c r="MF47" s="222">
        <v>0</v>
      </c>
      <c r="MG47" s="222">
        <v>0</v>
      </c>
      <c r="MH47" s="222">
        <v>0</v>
      </c>
      <c r="MI47" s="222">
        <v>0</v>
      </c>
      <c r="MJ47" s="222">
        <v>0</v>
      </c>
      <c r="MK47" s="222">
        <v>0</v>
      </c>
      <c r="ML47" s="222">
        <v>0</v>
      </c>
      <c r="MM47" s="222">
        <v>0</v>
      </c>
      <c r="MN47" s="222">
        <v>0</v>
      </c>
      <c r="MO47" s="222">
        <v>0</v>
      </c>
      <c r="MP47" s="222">
        <v>0</v>
      </c>
      <c r="MQ47" s="222">
        <v>0</v>
      </c>
      <c r="MR47" s="222">
        <v>0</v>
      </c>
      <c r="MS47" s="222">
        <v>0</v>
      </c>
      <c r="MT47" s="222">
        <v>0</v>
      </c>
      <c r="MU47" s="222">
        <v>0</v>
      </c>
      <c r="MV47" s="222">
        <v>0</v>
      </c>
      <c r="MW47" s="222">
        <v>0</v>
      </c>
      <c r="MX47" s="222">
        <v>0</v>
      </c>
      <c r="MY47" s="222">
        <v>0</v>
      </c>
      <c r="MZ47" s="222">
        <v>0</v>
      </c>
      <c r="NA47" s="222">
        <v>0</v>
      </c>
      <c r="NB47" s="222">
        <v>0</v>
      </c>
      <c r="NC47" s="222">
        <v>0</v>
      </c>
      <c r="ND47" s="222">
        <v>0</v>
      </c>
      <c r="NE47" s="222">
        <v>0</v>
      </c>
      <c r="NF47" s="222">
        <v>0</v>
      </c>
      <c r="NG47" s="222">
        <v>0</v>
      </c>
      <c r="NH47" s="222">
        <v>0</v>
      </c>
      <c r="NI47" s="222">
        <v>0</v>
      </c>
      <c r="NJ47" s="222">
        <v>0</v>
      </c>
      <c r="NK47" s="222">
        <v>0</v>
      </c>
      <c r="NL47" s="222">
        <v>0</v>
      </c>
      <c r="NM47" s="222">
        <v>0</v>
      </c>
      <c r="NN47" s="222">
        <v>0</v>
      </c>
      <c r="NO47" s="222">
        <v>0</v>
      </c>
      <c r="NP47" s="222">
        <v>0</v>
      </c>
      <c r="NQ47" s="222">
        <v>0</v>
      </c>
      <c r="NR47" s="222">
        <v>0</v>
      </c>
      <c r="NS47" s="222">
        <v>0</v>
      </c>
      <c r="NT47" s="222">
        <v>0</v>
      </c>
      <c r="NU47" s="222">
        <v>0</v>
      </c>
      <c r="NV47" s="222">
        <v>0</v>
      </c>
      <c r="NW47" s="222">
        <v>0</v>
      </c>
      <c r="NX47" s="222">
        <v>0</v>
      </c>
      <c r="NY47" s="222">
        <v>0</v>
      </c>
      <c r="NZ47" s="222">
        <v>0</v>
      </c>
      <c r="OA47" s="222">
        <v>0</v>
      </c>
      <c r="OB47" s="222">
        <v>0</v>
      </c>
      <c r="OC47" s="222">
        <v>0</v>
      </c>
      <c r="OD47" s="222">
        <v>0</v>
      </c>
      <c r="OE47" s="222">
        <v>0</v>
      </c>
      <c r="OF47" s="222">
        <v>0</v>
      </c>
      <c r="OG47" s="222">
        <v>0</v>
      </c>
      <c r="OH47" s="222">
        <v>0</v>
      </c>
      <c r="OI47" s="222">
        <v>0</v>
      </c>
      <c r="OJ47" s="222">
        <v>0</v>
      </c>
      <c r="OK47" s="222">
        <v>0</v>
      </c>
      <c r="OL47" s="222">
        <v>0</v>
      </c>
      <c r="OM47" s="222">
        <v>0</v>
      </c>
      <c r="ON47" s="222">
        <v>0</v>
      </c>
      <c r="OO47" s="222">
        <v>0</v>
      </c>
      <c r="OP47" s="222">
        <v>0</v>
      </c>
      <c r="OQ47" s="222">
        <v>0</v>
      </c>
      <c r="OR47" s="222">
        <v>0</v>
      </c>
      <c r="OS47" s="222">
        <v>3700906.99</v>
      </c>
      <c r="OT47" s="222">
        <v>0</v>
      </c>
      <c r="OU47" s="222">
        <v>0</v>
      </c>
      <c r="OV47" s="222">
        <v>0</v>
      </c>
      <c r="OW47" s="222">
        <v>0</v>
      </c>
      <c r="OX47" s="222">
        <v>0</v>
      </c>
      <c r="OY47" s="222">
        <v>0</v>
      </c>
      <c r="OZ47" s="222">
        <v>0</v>
      </c>
      <c r="PA47" s="222">
        <v>0</v>
      </c>
      <c r="PB47" s="222">
        <v>0</v>
      </c>
      <c r="PC47" s="222">
        <v>0</v>
      </c>
      <c r="PD47" s="222">
        <v>0</v>
      </c>
      <c r="PE47" s="222">
        <v>0</v>
      </c>
      <c r="PF47" s="222">
        <v>0</v>
      </c>
      <c r="PG47" s="222">
        <v>0</v>
      </c>
      <c r="PH47" s="222">
        <v>0</v>
      </c>
      <c r="PI47" s="222">
        <v>0</v>
      </c>
      <c r="PJ47" s="222">
        <v>0</v>
      </c>
      <c r="PK47" s="222">
        <v>0</v>
      </c>
      <c r="PL47" s="222">
        <v>0</v>
      </c>
      <c r="PM47" s="222">
        <v>0</v>
      </c>
      <c r="PN47" s="222">
        <v>0</v>
      </c>
      <c r="PO47" s="222">
        <v>0</v>
      </c>
      <c r="PP47" s="222">
        <v>0</v>
      </c>
      <c r="PQ47" s="222">
        <v>0</v>
      </c>
      <c r="PR47" s="222">
        <v>0</v>
      </c>
      <c r="PS47" s="222">
        <v>0</v>
      </c>
      <c r="PT47" s="222">
        <v>0</v>
      </c>
      <c r="PU47" s="222">
        <v>0</v>
      </c>
      <c r="PV47" s="222">
        <v>0</v>
      </c>
      <c r="PW47" s="222">
        <v>0</v>
      </c>
      <c r="PX47" s="222">
        <v>0</v>
      </c>
      <c r="PY47" s="222">
        <v>0</v>
      </c>
      <c r="PZ47" s="222">
        <v>0</v>
      </c>
      <c r="QA47" s="222">
        <v>0</v>
      </c>
      <c r="QB47" s="222">
        <v>0</v>
      </c>
      <c r="QC47" s="222">
        <v>0</v>
      </c>
      <c r="QD47" s="222">
        <v>0</v>
      </c>
      <c r="QE47" s="222">
        <v>0</v>
      </c>
      <c r="QF47" s="222">
        <v>0</v>
      </c>
      <c r="QG47" s="222">
        <v>0</v>
      </c>
      <c r="QH47" s="222">
        <v>0</v>
      </c>
      <c r="QI47" s="222">
        <v>0</v>
      </c>
      <c r="QJ47" s="222">
        <v>0</v>
      </c>
      <c r="QK47" s="222">
        <v>0</v>
      </c>
      <c r="QL47" s="222">
        <v>0</v>
      </c>
      <c r="QM47" s="222">
        <v>0</v>
      </c>
      <c r="QN47" s="222">
        <v>0</v>
      </c>
      <c r="QO47" s="222">
        <v>0</v>
      </c>
      <c r="QP47" s="222">
        <v>0</v>
      </c>
      <c r="QQ47" s="222">
        <v>0</v>
      </c>
      <c r="QR47" s="222">
        <v>0</v>
      </c>
      <c r="QS47" s="222">
        <v>0</v>
      </c>
      <c r="QT47" s="222">
        <v>0</v>
      </c>
      <c r="QU47" s="222">
        <v>0</v>
      </c>
      <c r="QV47" s="222">
        <v>0</v>
      </c>
      <c r="QW47" s="222">
        <v>0</v>
      </c>
      <c r="QX47" s="222">
        <v>0</v>
      </c>
      <c r="QY47" s="222">
        <v>0</v>
      </c>
      <c r="QZ47" s="222">
        <v>0</v>
      </c>
      <c r="RA47" s="222">
        <v>0</v>
      </c>
      <c r="RB47" s="222">
        <v>0</v>
      </c>
      <c r="RC47" s="222">
        <v>0</v>
      </c>
      <c r="RD47" s="222">
        <v>0</v>
      </c>
      <c r="RE47" s="222">
        <v>0</v>
      </c>
      <c r="RF47" s="222">
        <v>0</v>
      </c>
      <c r="RG47" s="222">
        <v>0</v>
      </c>
      <c r="RH47" s="222">
        <v>0</v>
      </c>
      <c r="RI47" s="222">
        <v>0</v>
      </c>
      <c r="RJ47" s="222">
        <v>0</v>
      </c>
      <c r="RK47" s="222">
        <v>0</v>
      </c>
      <c r="RL47" s="222">
        <v>0</v>
      </c>
      <c r="RM47" s="222">
        <v>0</v>
      </c>
      <c r="RN47" s="222">
        <v>0</v>
      </c>
      <c r="RO47" s="222">
        <v>0</v>
      </c>
      <c r="RP47" s="222">
        <v>0</v>
      </c>
      <c r="RQ47" s="222">
        <v>0</v>
      </c>
      <c r="RR47" s="222">
        <v>0</v>
      </c>
      <c r="RS47" s="222">
        <v>0</v>
      </c>
      <c r="RT47" s="222">
        <v>0</v>
      </c>
      <c r="RU47" s="222">
        <v>0</v>
      </c>
      <c r="RV47" s="222">
        <v>0</v>
      </c>
      <c r="RW47" s="222">
        <v>0</v>
      </c>
      <c r="RX47" s="222">
        <v>0</v>
      </c>
      <c r="RY47" s="222">
        <v>0</v>
      </c>
      <c r="RZ47" s="222">
        <v>0</v>
      </c>
      <c r="SA47" s="222">
        <v>0</v>
      </c>
      <c r="SB47" s="222">
        <v>0</v>
      </c>
      <c r="SC47" s="222">
        <v>0</v>
      </c>
      <c r="SD47" s="222">
        <v>0</v>
      </c>
      <c r="SE47" s="222">
        <v>0</v>
      </c>
      <c r="SF47" s="222">
        <v>0</v>
      </c>
      <c r="SG47" s="222">
        <v>0</v>
      </c>
      <c r="SH47" s="222">
        <v>0</v>
      </c>
      <c r="SI47" s="222">
        <v>0</v>
      </c>
      <c r="SJ47" s="222">
        <v>0</v>
      </c>
      <c r="SK47" s="222">
        <v>0</v>
      </c>
      <c r="SL47" s="222">
        <v>0</v>
      </c>
      <c r="SM47" s="222">
        <v>0</v>
      </c>
      <c r="SN47" s="222">
        <v>0</v>
      </c>
      <c r="SO47" s="222">
        <v>0</v>
      </c>
      <c r="SP47" s="222">
        <v>0</v>
      </c>
      <c r="SQ47" s="222">
        <v>0</v>
      </c>
      <c r="SR47" s="222">
        <v>0</v>
      </c>
      <c r="SS47" s="222">
        <v>0</v>
      </c>
      <c r="ST47" s="222">
        <v>0</v>
      </c>
      <c r="SU47" s="222">
        <v>0</v>
      </c>
      <c r="SV47" s="222">
        <v>0</v>
      </c>
      <c r="SW47" s="222">
        <v>0</v>
      </c>
      <c r="SX47" s="222">
        <v>0</v>
      </c>
      <c r="SY47" s="222">
        <v>0</v>
      </c>
      <c r="SZ47" s="222">
        <v>0</v>
      </c>
      <c r="TA47" s="222">
        <v>0</v>
      </c>
      <c r="TB47" s="222">
        <v>0</v>
      </c>
      <c r="TC47" s="222">
        <v>0</v>
      </c>
      <c r="TD47" s="222">
        <v>0</v>
      </c>
      <c r="TE47" s="222">
        <v>0</v>
      </c>
      <c r="TF47" s="222">
        <v>0</v>
      </c>
      <c r="TG47" s="222">
        <v>0</v>
      </c>
      <c r="TH47" s="222">
        <v>0</v>
      </c>
      <c r="TI47" s="222">
        <v>0</v>
      </c>
      <c r="TJ47" s="222">
        <v>0</v>
      </c>
      <c r="TK47" s="222">
        <v>0</v>
      </c>
      <c r="TL47" s="222">
        <v>0</v>
      </c>
      <c r="TM47" s="222">
        <v>0</v>
      </c>
      <c r="TN47" s="222">
        <v>0</v>
      </c>
      <c r="TO47" s="222">
        <v>0</v>
      </c>
      <c r="TP47" s="222">
        <v>0</v>
      </c>
      <c r="TQ47" s="222">
        <v>0</v>
      </c>
      <c r="TR47" s="222">
        <v>0</v>
      </c>
      <c r="TS47" s="222">
        <v>0</v>
      </c>
      <c r="TT47" s="222">
        <v>0</v>
      </c>
      <c r="TU47" s="222">
        <v>0</v>
      </c>
      <c r="TV47" s="222">
        <v>0</v>
      </c>
      <c r="TW47" s="222">
        <v>0</v>
      </c>
      <c r="TX47" s="222">
        <v>0</v>
      </c>
      <c r="TY47" s="222">
        <v>0</v>
      </c>
      <c r="TZ47" s="222">
        <v>0</v>
      </c>
      <c r="UA47" s="222">
        <v>0</v>
      </c>
      <c r="UB47" s="222">
        <v>0</v>
      </c>
      <c r="UC47" s="222">
        <v>0</v>
      </c>
      <c r="UD47" s="222">
        <v>0</v>
      </c>
      <c r="UE47" s="222">
        <v>0</v>
      </c>
      <c r="UF47" s="222">
        <v>0</v>
      </c>
      <c r="UG47" s="222">
        <v>0</v>
      </c>
      <c r="UH47" s="222">
        <v>0</v>
      </c>
      <c r="UI47" s="222">
        <v>0</v>
      </c>
      <c r="UJ47" s="222">
        <v>0</v>
      </c>
      <c r="UK47" s="222">
        <v>0</v>
      </c>
      <c r="UL47" s="222">
        <v>0</v>
      </c>
      <c r="UM47" s="222">
        <v>0</v>
      </c>
      <c r="UN47" s="222">
        <v>0</v>
      </c>
      <c r="UO47" s="222">
        <v>0</v>
      </c>
      <c r="UP47" s="222">
        <v>0</v>
      </c>
      <c r="UQ47" s="222">
        <v>0</v>
      </c>
      <c r="UR47" s="222">
        <v>0</v>
      </c>
      <c r="US47" s="222">
        <v>0</v>
      </c>
      <c r="UT47" s="222">
        <v>0</v>
      </c>
      <c r="UU47" s="222">
        <v>0</v>
      </c>
      <c r="UV47" s="222">
        <v>0</v>
      </c>
      <c r="UW47" s="222">
        <v>0</v>
      </c>
      <c r="UX47" s="222">
        <v>0</v>
      </c>
      <c r="UY47" s="222">
        <v>0</v>
      </c>
      <c r="UZ47" s="222">
        <v>0</v>
      </c>
      <c r="VA47" s="222">
        <v>0</v>
      </c>
      <c r="VB47" s="222">
        <v>0</v>
      </c>
      <c r="VC47" s="222">
        <v>0</v>
      </c>
      <c r="VD47" s="222">
        <v>0</v>
      </c>
      <c r="VE47" s="222">
        <v>0</v>
      </c>
      <c r="VF47" s="222">
        <v>0</v>
      </c>
      <c r="VG47" s="222">
        <v>0</v>
      </c>
      <c r="VH47" s="222">
        <v>0</v>
      </c>
      <c r="VI47" s="222">
        <v>0</v>
      </c>
      <c r="VJ47" s="222">
        <v>0</v>
      </c>
      <c r="VK47" s="222">
        <v>0</v>
      </c>
      <c r="VL47" s="222">
        <v>0</v>
      </c>
      <c r="VM47" s="222">
        <v>0</v>
      </c>
      <c r="VN47" s="222">
        <v>0</v>
      </c>
      <c r="VO47" s="222">
        <v>0</v>
      </c>
      <c r="VP47" s="222">
        <v>0</v>
      </c>
      <c r="VQ47" s="222">
        <v>0</v>
      </c>
      <c r="VR47" s="222">
        <v>0</v>
      </c>
      <c r="VS47" s="222">
        <v>0</v>
      </c>
      <c r="VT47" s="222">
        <v>0</v>
      </c>
      <c r="VU47" s="222">
        <v>0</v>
      </c>
      <c r="VV47" s="222">
        <v>0</v>
      </c>
      <c r="VW47" s="222">
        <v>0</v>
      </c>
      <c r="VX47" s="222">
        <v>0</v>
      </c>
      <c r="VY47" s="222">
        <v>0</v>
      </c>
      <c r="VZ47" s="222">
        <v>0</v>
      </c>
      <c r="WA47" s="222">
        <v>0</v>
      </c>
      <c r="WB47" s="222">
        <v>0</v>
      </c>
      <c r="WC47" s="222">
        <v>0</v>
      </c>
      <c r="WD47" s="222">
        <v>0</v>
      </c>
      <c r="WE47" s="222">
        <v>0</v>
      </c>
      <c r="WF47" s="222">
        <v>0</v>
      </c>
      <c r="WG47" s="222">
        <v>0</v>
      </c>
      <c r="WH47" s="222">
        <v>0</v>
      </c>
      <c r="WI47" s="222">
        <v>0</v>
      </c>
      <c r="WJ47" s="222">
        <v>0</v>
      </c>
      <c r="WK47" s="222">
        <v>0</v>
      </c>
      <c r="WL47" s="222">
        <v>0</v>
      </c>
      <c r="WM47" s="222">
        <v>0</v>
      </c>
      <c r="WN47" s="222">
        <v>0</v>
      </c>
      <c r="WO47" s="222">
        <v>0</v>
      </c>
      <c r="WP47" s="222">
        <v>0</v>
      </c>
      <c r="WQ47" s="222">
        <v>0</v>
      </c>
      <c r="WR47" s="222">
        <v>0</v>
      </c>
      <c r="WS47" s="222">
        <v>0</v>
      </c>
      <c r="WT47" s="222">
        <v>0</v>
      </c>
      <c r="WU47" s="222">
        <v>0</v>
      </c>
      <c r="WV47" s="222">
        <v>0</v>
      </c>
      <c r="WW47" s="222">
        <v>0</v>
      </c>
      <c r="WX47" s="222">
        <v>0</v>
      </c>
      <c r="WY47" s="222">
        <v>0</v>
      </c>
      <c r="WZ47" s="222">
        <v>0</v>
      </c>
      <c r="XA47" s="222">
        <v>0</v>
      </c>
      <c r="XB47" s="222">
        <v>0</v>
      </c>
      <c r="XC47" s="222">
        <v>0</v>
      </c>
      <c r="XD47" s="222">
        <v>0</v>
      </c>
      <c r="XE47" s="222">
        <v>0</v>
      </c>
      <c r="XF47" s="222">
        <v>0</v>
      </c>
      <c r="XG47" s="222">
        <v>0</v>
      </c>
      <c r="XH47" s="222">
        <v>0</v>
      </c>
      <c r="XI47" s="222">
        <v>0</v>
      </c>
      <c r="XJ47" s="222">
        <v>0</v>
      </c>
      <c r="XK47" s="222">
        <v>0</v>
      </c>
      <c r="XL47" s="222">
        <v>0</v>
      </c>
      <c r="XM47" s="222">
        <v>0</v>
      </c>
      <c r="XN47" s="222">
        <v>0</v>
      </c>
      <c r="XO47" s="222">
        <v>0</v>
      </c>
      <c r="XP47" s="222">
        <v>0</v>
      </c>
      <c r="XQ47" s="222">
        <v>0</v>
      </c>
      <c r="XR47" s="222">
        <v>0</v>
      </c>
      <c r="XS47" s="222">
        <v>0</v>
      </c>
      <c r="XT47" s="222">
        <v>0</v>
      </c>
      <c r="XU47" s="222">
        <v>0</v>
      </c>
      <c r="XV47" s="222">
        <v>0</v>
      </c>
      <c r="XW47" s="222">
        <v>0</v>
      </c>
      <c r="XX47" s="222">
        <v>0</v>
      </c>
      <c r="XY47" s="222">
        <v>0</v>
      </c>
      <c r="XZ47" s="222">
        <v>0</v>
      </c>
      <c r="YA47" s="222">
        <v>0</v>
      </c>
      <c r="YB47" s="222">
        <v>0</v>
      </c>
      <c r="YC47" s="222">
        <v>0</v>
      </c>
      <c r="YD47" s="222">
        <v>0</v>
      </c>
      <c r="YE47" s="222">
        <v>0</v>
      </c>
      <c r="YF47" s="222">
        <v>0</v>
      </c>
      <c r="YG47" s="222">
        <v>0</v>
      </c>
      <c r="YH47" s="222">
        <v>0</v>
      </c>
      <c r="YI47" s="222">
        <v>0</v>
      </c>
      <c r="YJ47" s="222">
        <v>0</v>
      </c>
      <c r="YK47" s="222">
        <v>0</v>
      </c>
      <c r="YL47" s="222">
        <v>0</v>
      </c>
      <c r="YM47" s="222">
        <v>0</v>
      </c>
      <c r="YN47" s="222">
        <v>0</v>
      </c>
      <c r="YO47" s="222">
        <v>0</v>
      </c>
      <c r="YP47" s="222">
        <v>0</v>
      </c>
      <c r="YQ47" s="222">
        <v>0</v>
      </c>
      <c r="YR47" s="222">
        <v>0</v>
      </c>
      <c r="YS47" s="222">
        <v>0</v>
      </c>
      <c r="YT47" s="222">
        <v>0</v>
      </c>
      <c r="YU47" s="222">
        <v>0</v>
      </c>
      <c r="YV47" s="222">
        <v>0</v>
      </c>
      <c r="YW47" s="222">
        <v>0</v>
      </c>
      <c r="YX47" s="222">
        <v>0</v>
      </c>
      <c r="YY47" s="222">
        <v>0</v>
      </c>
      <c r="YZ47" s="222">
        <v>0</v>
      </c>
      <c r="ZA47" s="222">
        <v>0</v>
      </c>
      <c r="ZB47" s="222">
        <v>0</v>
      </c>
      <c r="ZC47" s="222">
        <v>0</v>
      </c>
      <c r="ZD47" s="222">
        <v>0</v>
      </c>
      <c r="ZE47" s="222">
        <v>0</v>
      </c>
      <c r="ZF47" s="222">
        <v>0</v>
      </c>
      <c r="ZG47" s="222">
        <v>0</v>
      </c>
      <c r="ZH47" s="222">
        <v>0</v>
      </c>
      <c r="ZI47" s="222">
        <v>0</v>
      </c>
      <c r="ZJ47" s="222">
        <v>0</v>
      </c>
      <c r="ZK47" s="222">
        <v>0</v>
      </c>
      <c r="ZL47" s="222">
        <v>0</v>
      </c>
      <c r="ZM47" s="222">
        <v>0</v>
      </c>
      <c r="ZN47" s="222">
        <v>0</v>
      </c>
      <c r="ZO47" s="222">
        <v>0</v>
      </c>
      <c r="ZP47" s="222">
        <v>0</v>
      </c>
      <c r="ZQ47" s="222">
        <v>0</v>
      </c>
      <c r="ZR47" s="222">
        <v>0</v>
      </c>
      <c r="ZS47" s="222">
        <v>0</v>
      </c>
      <c r="ZT47" s="222">
        <v>0</v>
      </c>
      <c r="ZU47" s="222">
        <v>0</v>
      </c>
      <c r="ZV47" s="222">
        <v>0</v>
      </c>
      <c r="ZW47" s="222">
        <v>0</v>
      </c>
      <c r="ZX47" s="222">
        <v>0</v>
      </c>
      <c r="ZY47" s="222">
        <v>0</v>
      </c>
      <c r="ZZ47" s="222">
        <v>0</v>
      </c>
      <c r="AAA47" s="222">
        <v>0</v>
      </c>
      <c r="AAB47" s="222">
        <v>0</v>
      </c>
      <c r="AAC47" s="222">
        <v>0</v>
      </c>
      <c r="AAD47" s="222">
        <v>0</v>
      </c>
      <c r="AAE47" s="222">
        <v>0</v>
      </c>
      <c r="AAF47" s="222">
        <v>0</v>
      </c>
      <c r="AAG47" s="222">
        <v>0</v>
      </c>
      <c r="AAH47" s="222">
        <v>0</v>
      </c>
      <c r="AAI47" s="222">
        <v>0</v>
      </c>
      <c r="AAJ47" s="222">
        <v>0</v>
      </c>
      <c r="AAK47" s="222">
        <v>0</v>
      </c>
      <c r="AAL47" s="222">
        <v>0</v>
      </c>
      <c r="AAM47" s="222">
        <v>0</v>
      </c>
      <c r="AAN47" s="222">
        <v>0</v>
      </c>
      <c r="AAO47" s="222">
        <v>0</v>
      </c>
      <c r="AAP47" s="222">
        <v>0</v>
      </c>
      <c r="AAQ47" s="222">
        <v>0</v>
      </c>
      <c r="AAR47" s="222">
        <v>0</v>
      </c>
      <c r="AAS47" s="222">
        <v>0</v>
      </c>
      <c r="AAT47" s="222">
        <v>0</v>
      </c>
      <c r="AAU47" s="222">
        <v>0</v>
      </c>
      <c r="AAV47" s="222">
        <v>0</v>
      </c>
      <c r="AAW47" s="222">
        <v>0</v>
      </c>
      <c r="AAX47" s="222">
        <v>0</v>
      </c>
      <c r="AAY47" s="222">
        <v>0</v>
      </c>
      <c r="AAZ47" s="222">
        <v>0</v>
      </c>
      <c r="ABA47" s="222">
        <v>0</v>
      </c>
      <c r="ABB47" s="222">
        <v>0</v>
      </c>
      <c r="ABC47" s="222">
        <v>0</v>
      </c>
      <c r="ABD47" s="222">
        <v>0</v>
      </c>
      <c r="ABE47" s="222">
        <v>0</v>
      </c>
      <c r="ABF47" s="222">
        <v>0</v>
      </c>
      <c r="ABG47" s="222">
        <v>0</v>
      </c>
      <c r="ABH47" s="222">
        <v>0</v>
      </c>
      <c r="ABI47" s="222">
        <v>0</v>
      </c>
      <c r="ABJ47" s="222">
        <v>0</v>
      </c>
      <c r="ABK47" s="222">
        <v>0</v>
      </c>
      <c r="ABL47" s="222">
        <v>0</v>
      </c>
      <c r="ABM47" s="222">
        <v>0</v>
      </c>
      <c r="ABN47" s="222">
        <v>0</v>
      </c>
      <c r="ABO47" s="222">
        <v>0</v>
      </c>
      <c r="ABP47" s="222">
        <v>0</v>
      </c>
      <c r="ABQ47" s="222">
        <v>0</v>
      </c>
      <c r="ABR47" s="222">
        <v>0</v>
      </c>
      <c r="ABS47" s="222">
        <v>0</v>
      </c>
      <c r="ABT47" s="222">
        <v>0</v>
      </c>
      <c r="ABU47" s="222">
        <v>0</v>
      </c>
      <c r="ABV47" s="222">
        <v>0</v>
      </c>
      <c r="ABW47" s="222">
        <v>0</v>
      </c>
      <c r="ABX47" s="222">
        <v>0</v>
      </c>
      <c r="ABY47" s="222">
        <v>0</v>
      </c>
      <c r="ABZ47" s="222">
        <v>0</v>
      </c>
      <c r="ACA47" s="222">
        <v>0</v>
      </c>
      <c r="ACB47" s="222">
        <v>0</v>
      </c>
      <c r="ACC47" s="222">
        <v>0</v>
      </c>
      <c r="ACD47" s="222">
        <v>0</v>
      </c>
      <c r="ACE47" s="222">
        <v>0</v>
      </c>
      <c r="ACF47" s="222">
        <v>0</v>
      </c>
      <c r="ACG47" s="222">
        <v>0</v>
      </c>
      <c r="ACH47" s="222">
        <v>0</v>
      </c>
      <c r="ACI47" s="222">
        <v>0</v>
      </c>
      <c r="ACJ47" s="222">
        <v>0</v>
      </c>
      <c r="ACK47" s="222">
        <v>0</v>
      </c>
      <c r="ACL47" s="222">
        <v>0</v>
      </c>
      <c r="ACM47" s="222">
        <v>0</v>
      </c>
      <c r="ACN47" s="222">
        <v>0</v>
      </c>
      <c r="ACO47" s="222">
        <v>0</v>
      </c>
      <c r="ACP47" s="222">
        <v>0</v>
      </c>
      <c r="ACQ47" s="222">
        <v>0</v>
      </c>
      <c r="ACR47" s="222">
        <v>0</v>
      </c>
      <c r="ACS47" s="222">
        <v>0</v>
      </c>
      <c r="ACT47" s="222">
        <v>0</v>
      </c>
      <c r="ACU47" s="222">
        <v>0</v>
      </c>
      <c r="ACV47" s="222">
        <v>0</v>
      </c>
      <c r="ACW47" s="222">
        <v>0</v>
      </c>
      <c r="ACX47" s="222">
        <v>0</v>
      </c>
      <c r="ACY47" s="222">
        <v>0</v>
      </c>
      <c r="ACZ47" s="222">
        <v>0</v>
      </c>
      <c r="ADA47" s="222">
        <v>0</v>
      </c>
      <c r="ADB47" s="222">
        <v>0</v>
      </c>
      <c r="ADC47" s="222">
        <v>0</v>
      </c>
      <c r="ADD47" s="222">
        <v>0</v>
      </c>
      <c r="ADE47" s="222">
        <v>0</v>
      </c>
      <c r="ADF47" s="222">
        <v>0</v>
      </c>
      <c r="ADG47" s="222">
        <v>0</v>
      </c>
      <c r="ADH47" s="222">
        <v>0</v>
      </c>
      <c r="ADI47" s="222">
        <v>0</v>
      </c>
      <c r="ADJ47" s="222">
        <v>0</v>
      </c>
      <c r="ADK47" s="222">
        <v>0</v>
      </c>
      <c r="ADL47" s="222">
        <v>0</v>
      </c>
      <c r="ADM47" s="222">
        <v>0</v>
      </c>
      <c r="ADN47" s="222">
        <v>0</v>
      </c>
      <c r="ADO47" s="222">
        <v>0</v>
      </c>
      <c r="ADP47" s="222">
        <v>0</v>
      </c>
      <c r="ADQ47" s="222">
        <v>0</v>
      </c>
      <c r="ADR47" s="222">
        <v>0</v>
      </c>
      <c r="ADS47" s="222">
        <v>0</v>
      </c>
      <c r="ADT47" s="222">
        <v>0</v>
      </c>
      <c r="ADU47" s="222">
        <v>0</v>
      </c>
      <c r="ADV47" s="222">
        <v>0</v>
      </c>
      <c r="ADW47" s="222">
        <v>0</v>
      </c>
      <c r="ADX47" s="222">
        <v>0</v>
      </c>
      <c r="ADY47" s="222">
        <v>0</v>
      </c>
      <c r="ADZ47" s="222">
        <v>0</v>
      </c>
      <c r="AEA47" s="222">
        <v>0</v>
      </c>
      <c r="AEB47" s="222">
        <v>0</v>
      </c>
      <c r="AEC47" s="222">
        <v>0</v>
      </c>
      <c r="AED47" s="222">
        <v>0</v>
      </c>
      <c r="AEE47" s="222">
        <v>0</v>
      </c>
      <c r="AEF47" s="222">
        <v>0</v>
      </c>
      <c r="AEG47" s="222">
        <v>0</v>
      </c>
      <c r="AEH47" s="222">
        <v>0</v>
      </c>
      <c r="AEI47" s="222">
        <v>0</v>
      </c>
      <c r="AEJ47" s="222">
        <v>0</v>
      </c>
      <c r="AEK47" s="222">
        <v>0</v>
      </c>
      <c r="AEL47" s="222">
        <v>0</v>
      </c>
      <c r="AEM47" s="222">
        <v>0</v>
      </c>
      <c r="AEN47" s="222">
        <v>0</v>
      </c>
      <c r="AEO47" s="222">
        <v>0</v>
      </c>
      <c r="AEP47" s="222">
        <v>0</v>
      </c>
      <c r="AEQ47" s="222">
        <v>0</v>
      </c>
      <c r="AER47" s="222">
        <v>0</v>
      </c>
      <c r="AES47" s="222">
        <v>0</v>
      </c>
      <c r="AET47" s="222">
        <v>0</v>
      </c>
      <c r="AEU47" s="222">
        <v>0</v>
      </c>
      <c r="AEV47" s="222">
        <v>0</v>
      </c>
      <c r="AEW47" s="222">
        <v>0</v>
      </c>
      <c r="AEX47" s="222">
        <v>0</v>
      </c>
      <c r="AEY47" s="222">
        <v>0</v>
      </c>
      <c r="AEZ47" s="222">
        <v>0</v>
      </c>
      <c r="AFA47" s="222">
        <v>0</v>
      </c>
      <c r="AFB47" s="222">
        <v>0</v>
      </c>
      <c r="AFC47" s="222">
        <v>0</v>
      </c>
      <c r="AFD47" s="222">
        <v>0</v>
      </c>
      <c r="AFE47" s="222">
        <v>0</v>
      </c>
      <c r="AFF47" s="222">
        <v>0</v>
      </c>
      <c r="AFG47" s="222">
        <v>0</v>
      </c>
      <c r="AFH47" s="222">
        <v>0</v>
      </c>
      <c r="AFI47" s="222">
        <v>0</v>
      </c>
      <c r="AFJ47" s="222">
        <v>0</v>
      </c>
      <c r="AFK47" s="222">
        <v>0</v>
      </c>
      <c r="AFL47" s="222">
        <v>0</v>
      </c>
      <c r="AFM47" s="222">
        <v>0</v>
      </c>
      <c r="AFN47" s="222">
        <v>0</v>
      </c>
      <c r="AFO47" s="222">
        <v>0</v>
      </c>
      <c r="AFP47" s="222">
        <v>0</v>
      </c>
      <c r="AFQ47" s="222">
        <v>0</v>
      </c>
      <c r="AFR47" s="222">
        <v>0</v>
      </c>
      <c r="AFS47" s="222">
        <v>0</v>
      </c>
      <c r="AFT47" s="222">
        <v>0</v>
      </c>
      <c r="AFU47" s="222">
        <v>0</v>
      </c>
      <c r="AFV47" s="222">
        <v>0</v>
      </c>
      <c r="AFW47" s="222">
        <v>0</v>
      </c>
      <c r="AFX47" s="222">
        <v>0</v>
      </c>
      <c r="AFY47" s="222">
        <v>0</v>
      </c>
      <c r="AFZ47" s="222">
        <v>0</v>
      </c>
      <c r="AGA47" s="222">
        <v>0</v>
      </c>
      <c r="AGB47" s="222">
        <v>0</v>
      </c>
      <c r="AGC47" s="222">
        <v>0</v>
      </c>
      <c r="AGD47" s="222">
        <v>0</v>
      </c>
      <c r="AGE47" s="222">
        <v>0</v>
      </c>
      <c r="AGF47" s="222">
        <v>0</v>
      </c>
      <c r="AGG47" s="222">
        <v>0</v>
      </c>
      <c r="AGH47" s="222">
        <v>0</v>
      </c>
      <c r="AGI47" s="222">
        <v>0</v>
      </c>
      <c r="AGJ47" s="222">
        <v>0</v>
      </c>
      <c r="AGK47" s="222">
        <v>0</v>
      </c>
      <c r="AGL47" s="222">
        <v>0</v>
      </c>
      <c r="AGM47" s="222">
        <v>0</v>
      </c>
      <c r="AGN47" s="222">
        <v>0</v>
      </c>
      <c r="AGO47" s="222">
        <v>0</v>
      </c>
      <c r="AGP47" s="222">
        <v>0</v>
      </c>
      <c r="AGQ47" s="222">
        <v>0</v>
      </c>
      <c r="AGR47" s="222">
        <v>0</v>
      </c>
      <c r="AGS47" s="222">
        <v>0</v>
      </c>
      <c r="AGT47" s="222">
        <v>0</v>
      </c>
      <c r="AGU47" s="222">
        <v>0</v>
      </c>
      <c r="AGV47" s="222">
        <v>0</v>
      </c>
      <c r="AGW47" s="222">
        <v>0</v>
      </c>
      <c r="AGX47" s="222">
        <v>0</v>
      </c>
      <c r="AGY47" s="222">
        <v>0</v>
      </c>
      <c r="AGZ47" s="222">
        <v>0</v>
      </c>
      <c r="AHA47" s="222">
        <v>0</v>
      </c>
      <c r="AHB47" s="222">
        <v>0</v>
      </c>
      <c r="AHC47" s="222">
        <v>0</v>
      </c>
      <c r="AHD47" s="222">
        <v>0</v>
      </c>
      <c r="AHE47" s="222">
        <v>0</v>
      </c>
      <c r="AHF47" s="222">
        <v>0</v>
      </c>
      <c r="AHG47" s="222">
        <v>0</v>
      </c>
      <c r="AHH47" s="222">
        <v>0</v>
      </c>
      <c r="AHI47" s="222">
        <v>0</v>
      </c>
      <c r="AHJ47" s="222">
        <v>0</v>
      </c>
      <c r="AHK47" s="222">
        <v>0</v>
      </c>
      <c r="AHL47" s="222">
        <v>0</v>
      </c>
      <c r="AHM47" s="222">
        <v>0</v>
      </c>
      <c r="AHN47" s="222">
        <v>0</v>
      </c>
      <c r="AHO47" s="222">
        <v>0</v>
      </c>
      <c r="AHP47" s="222">
        <v>0</v>
      </c>
      <c r="AHQ47" s="222">
        <v>0</v>
      </c>
      <c r="AHR47" s="264">
        <v>0</v>
      </c>
    </row>
    <row r="48" spans="1:904" ht="24">
      <c r="B48" s="183" t="s">
        <v>6424</v>
      </c>
      <c r="C48" s="184" t="s">
        <v>6425</v>
      </c>
      <c r="D48" s="222">
        <v>0</v>
      </c>
      <c r="E48" s="222">
        <v>0</v>
      </c>
      <c r="F48" s="222">
        <v>0</v>
      </c>
      <c r="G48" s="222">
        <v>0</v>
      </c>
      <c r="H48" s="222">
        <v>0</v>
      </c>
      <c r="I48" s="222">
        <v>0</v>
      </c>
      <c r="J48" s="222">
        <v>0</v>
      </c>
      <c r="K48" s="222">
        <v>0</v>
      </c>
      <c r="L48" s="222">
        <v>0</v>
      </c>
      <c r="M48" s="222">
        <v>0</v>
      </c>
      <c r="N48" s="222">
        <v>0</v>
      </c>
      <c r="O48" s="222">
        <v>0</v>
      </c>
      <c r="P48" s="222">
        <v>0</v>
      </c>
      <c r="Q48" s="222">
        <v>0</v>
      </c>
      <c r="R48" s="222">
        <v>0</v>
      </c>
      <c r="S48" s="222">
        <v>0</v>
      </c>
      <c r="T48" s="222">
        <v>0</v>
      </c>
      <c r="U48" s="222">
        <v>0</v>
      </c>
      <c r="V48" s="222">
        <v>160609</v>
      </c>
      <c r="W48" s="222">
        <v>0</v>
      </c>
      <c r="X48" s="222">
        <v>0</v>
      </c>
      <c r="Y48" s="222">
        <v>0</v>
      </c>
      <c r="Z48" s="222">
        <v>0</v>
      </c>
      <c r="AA48" s="222">
        <v>0</v>
      </c>
      <c r="AB48" s="222">
        <v>0</v>
      </c>
      <c r="AC48" s="222">
        <v>0</v>
      </c>
      <c r="AD48" s="222">
        <v>0</v>
      </c>
      <c r="AE48" s="222">
        <v>0</v>
      </c>
      <c r="AF48" s="222">
        <v>0</v>
      </c>
      <c r="AG48" s="222">
        <v>0</v>
      </c>
      <c r="AH48" s="222">
        <v>0</v>
      </c>
      <c r="AI48" s="222">
        <v>0</v>
      </c>
      <c r="AJ48" s="222">
        <v>0</v>
      </c>
      <c r="AK48" s="222">
        <v>0</v>
      </c>
      <c r="AL48" s="222">
        <v>0</v>
      </c>
      <c r="AM48" s="222">
        <v>0</v>
      </c>
      <c r="AN48" s="222">
        <v>0</v>
      </c>
      <c r="AO48" s="222">
        <v>0</v>
      </c>
      <c r="AP48" s="222">
        <v>0</v>
      </c>
      <c r="AQ48" s="222">
        <v>0</v>
      </c>
      <c r="AR48" s="222">
        <v>0</v>
      </c>
      <c r="AS48" s="222">
        <v>0</v>
      </c>
      <c r="AT48" s="222">
        <v>0</v>
      </c>
      <c r="AU48" s="222">
        <v>0</v>
      </c>
      <c r="AV48" s="222">
        <v>0</v>
      </c>
      <c r="AW48" s="222">
        <v>0</v>
      </c>
      <c r="AX48" s="222">
        <v>0</v>
      </c>
      <c r="AY48" s="222">
        <v>0</v>
      </c>
      <c r="AZ48" s="222">
        <v>0</v>
      </c>
      <c r="BA48" s="222">
        <v>0</v>
      </c>
      <c r="BB48" s="222">
        <v>0</v>
      </c>
      <c r="BC48" s="222">
        <v>0</v>
      </c>
      <c r="BD48" s="222">
        <v>0</v>
      </c>
      <c r="BE48" s="222">
        <v>0</v>
      </c>
      <c r="BF48" s="222">
        <v>0</v>
      </c>
      <c r="BG48" s="222">
        <v>0</v>
      </c>
      <c r="BH48" s="222">
        <v>0</v>
      </c>
      <c r="BI48" s="222">
        <v>0</v>
      </c>
      <c r="BJ48" s="222">
        <v>0</v>
      </c>
      <c r="BK48" s="222">
        <v>0</v>
      </c>
      <c r="BL48" s="222">
        <v>0</v>
      </c>
      <c r="BM48" s="222">
        <v>0</v>
      </c>
      <c r="BN48" s="222">
        <v>0</v>
      </c>
      <c r="BO48" s="222">
        <v>0</v>
      </c>
      <c r="BP48" s="222">
        <v>0</v>
      </c>
      <c r="BQ48" s="222">
        <v>0</v>
      </c>
      <c r="BR48" s="222">
        <v>0</v>
      </c>
      <c r="BS48" s="222">
        <v>0</v>
      </c>
      <c r="BT48" s="222">
        <v>0</v>
      </c>
      <c r="BU48" s="222">
        <v>0</v>
      </c>
      <c r="BV48" s="222">
        <v>0</v>
      </c>
      <c r="BW48" s="222">
        <v>0</v>
      </c>
      <c r="BX48" s="222">
        <v>0</v>
      </c>
      <c r="BY48" s="222">
        <v>0</v>
      </c>
      <c r="BZ48" s="222">
        <v>0</v>
      </c>
      <c r="CA48" s="222">
        <v>0</v>
      </c>
      <c r="CB48" s="222">
        <v>0</v>
      </c>
      <c r="CC48" s="222">
        <v>0</v>
      </c>
      <c r="CD48" s="222">
        <v>0</v>
      </c>
      <c r="CE48" s="222">
        <v>0</v>
      </c>
      <c r="CF48" s="222">
        <v>0</v>
      </c>
      <c r="CG48" s="222">
        <v>0</v>
      </c>
      <c r="CH48" s="222">
        <v>0</v>
      </c>
      <c r="CI48" s="222">
        <v>0</v>
      </c>
      <c r="CJ48" s="222">
        <v>0</v>
      </c>
      <c r="CK48" s="222">
        <v>0</v>
      </c>
      <c r="CL48" s="222">
        <v>0</v>
      </c>
      <c r="CM48" s="222">
        <v>0</v>
      </c>
      <c r="CN48" s="222">
        <v>0</v>
      </c>
      <c r="CO48" s="222">
        <v>0</v>
      </c>
      <c r="CP48" s="222">
        <v>0</v>
      </c>
      <c r="CQ48" s="222">
        <v>0</v>
      </c>
      <c r="CR48" s="222">
        <v>0</v>
      </c>
      <c r="CS48" s="222">
        <v>0</v>
      </c>
      <c r="CT48" s="222">
        <v>0</v>
      </c>
      <c r="CU48" s="222">
        <v>0</v>
      </c>
      <c r="CV48" s="222">
        <v>0</v>
      </c>
      <c r="CW48" s="222">
        <v>0</v>
      </c>
      <c r="CX48" s="222">
        <v>0</v>
      </c>
      <c r="CY48" s="222">
        <v>0</v>
      </c>
      <c r="CZ48" s="222">
        <v>0</v>
      </c>
      <c r="DA48" s="222">
        <v>0</v>
      </c>
      <c r="DB48" s="222">
        <v>0</v>
      </c>
      <c r="DC48" s="222">
        <v>0</v>
      </c>
      <c r="DD48" s="222">
        <v>0</v>
      </c>
      <c r="DE48" s="222">
        <v>0</v>
      </c>
      <c r="DF48" s="222">
        <v>0</v>
      </c>
      <c r="DG48" s="222">
        <v>0</v>
      </c>
      <c r="DH48" s="222">
        <v>0</v>
      </c>
      <c r="DI48" s="222">
        <v>0</v>
      </c>
      <c r="DJ48" s="222">
        <v>0</v>
      </c>
      <c r="DK48" s="222">
        <v>0</v>
      </c>
      <c r="DL48" s="222">
        <v>0</v>
      </c>
      <c r="DM48" s="222">
        <v>0</v>
      </c>
      <c r="DN48" s="222">
        <v>0</v>
      </c>
      <c r="DO48" s="222">
        <v>0</v>
      </c>
      <c r="DP48" s="222">
        <v>0</v>
      </c>
      <c r="DQ48" s="222">
        <v>0</v>
      </c>
      <c r="DR48" s="222">
        <v>0</v>
      </c>
      <c r="DS48" s="222">
        <v>0</v>
      </c>
      <c r="DT48" s="222">
        <v>203907801.56</v>
      </c>
      <c r="DU48" s="222">
        <v>0</v>
      </c>
      <c r="DV48" s="222">
        <v>0</v>
      </c>
      <c r="DW48" s="222">
        <v>0</v>
      </c>
      <c r="DX48" s="222">
        <v>0</v>
      </c>
      <c r="DY48" s="222">
        <v>0</v>
      </c>
      <c r="DZ48" s="222">
        <v>0</v>
      </c>
      <c r="EA48" s="222">
        <v>0</v>
      </c>
      <c r="EB48" s="222">
        <v>0</v>
      </c>
      <c r="EC48" s="222">
        <v>0</v>
      </c>
      <c r="ED48" s="222">
        <v>0</v>
      </c>
      <c r="EE48" s="222">
        <v>0</v>
      </c>
      <c r="EF48" s="222">
        <v>0</v>
      </c>
      <c r="EG48" s="222">
        <v>0</v>
      </c>
      <c r="EH48" s="222">
        <v>0</v>
      </c>
      <c r="EI48" s="222">
        <v>0</v>
      </c>
      <c r="EJ48" s="222">
        <v>0</v>
      </c>
      <c r="EK48" s="222">
        <v>0</v>
      </c>
      <c r="EL48" s="222">
        <v>0</v>
      </c>
      <c r="EM48" s="222">
        <v>0</v>
      </c>
      <c r="EN48" s="222">
        <v>0</v>
      </c>
      <c r="EO48" s="222">
        <v>0</v>
      </c>
      <c r="EP48" s="222">
        <v>0</v>
      </c>
      <c r="EQ48" s="222">
        <v>0</v>
      </c>
      <c r="ER48" s="222">
        <v>0</v>
      </c>
      <c r="ES48" s="222">
        <v>0</v>
      </c>
      <c r="ET48" s="222">
        <v>0</v>
      </c>
      <c r="EU48" s="222">
        <v>0</v>
      </c>
      <c r="EV48" s="222">
        <v>0</v>
      </c>
      <c r="EW48" s="222">
        <v>0</v>
      </c>
      <c r="EX48" s="222">
        <v>0</v>
      </c>
      <c r="EY48" s="222">
        <v>0</v>
      </c>
      <c r="EZ48" s="222">
        <v>0</v>
      </c>
      <c r="FA48" s="222">
        <v>0</v>
      </c>
      <c r="FB48" s="222">
        <v>0</v>
      </c>
      <c r="FC48" s="222">
        <v>0</v>
      </c>
      <c r="FD48" s="222">
        <v>0</v>
      </c>
      <c r="FE48" s="222">
        <v>0</v>
      </c>
      <c r="FF48" s="222">
        <v>0</v>
      </c>
      <c r="FG48" s="222">
        <v>0</v>
      </c>
      <c r="FH48" s="222">
        <v>0</v>
      </c>
      <c r="FI48" s="222">
        <v>0</v>
      </c>
      <c r="FJ48" s="222">
        <v>0</v>
      </c>
      <c r="FK48" s="222">
        <v>0</v>
      </c>
      <c r="FL48" s="222">
        <v>0</v>
      </c>
      <c r="FM48" s="222">
        <v>0</v>
      </c>
      <c r="FN48" s="222">
        <v>0</v>
      </c>
      <c r="FO48" s="222">
        <v>0</v>
      </c>
      <c r="FP48" s="222">
        <v>0</v>
      </c>
      <c r="FQ48" s="222">
        <v>0</v>
      </c>
      <c r="FR48" s="222">
        <v>0</v>
      </c>
      <c r="FS48" s="222">
        <v>0</v>
      </c>
      <c r="FT48" s="222">
        <v>0</v>
      </c>
      <c r="FU48" s="222">
        <v>0</v>
      </c>
      <c r="FV48" s="222">
        <v>0</v>
      </c>
      <c r="FW48" s="222">
        <v>0</v>
      </c>
      <c r="FX48" s="222">
        <v>0</v>
      </c>
      <c r="FY48" s="222">
        <v>0</v>
      </c>
      <c r="FZ48" s="222">
        <v>0</v>
      </c>
      <c r="GA48" s="222">
        <v>0</v>
      </c>
      <c r="GB48" s="222">
        <v>0</v>
      </c>
      <c r="GC48" s="222">
        <v>0</v>
      </c>
      <c r="GD48" s="222">
        <v>0</v>
      </c>
      <c r="GE48" s="222">
        <v>0</v>
      </c>
      <c r="GF48" s="222">
        <v>0</v>
      </c>
      <c r="GG48" s="222">
        <v>0</v>
      </c>
      <c r="GH48" s="222">
        <v>0</v>
      </c>
      <c r="GI48" s="222">
        <v>0</v>
      </c>
      <c r="GJ48" s="222">
        <v>0</v>
      </c>
      <c r="GK48" s="222">
        <v>0</v>
      </c>
      <c r="GL48" s="222">
        <v>0</v>
      </c>
      <c r="GM48" s="222">
        <v>0</v>
      </c>
      <c r="GN48" s="222">
        <v>0</v>
      </c>
      <c r="GO48" s="222">
        <v>0</v>
      </c>
      <c r="GP48" s="222">
        <v>0</v>
      </c>
      <c r="GQ48" s="222">
        <v>0</v>
      </c>
      <c r="GR48" s="222">
        <v>0</v>
      </c>
      <c r="GS48" s="222">
        <v>0</v>
      </c>
      <c r="GT48" s="222">
        <v>0</v>
      </c>
      <c r="GU48" s="222">
        <v>0</v>
      </c>
      <c r="GV48" s="222">
        <v>0</v>
      </c>
      <c r="GW48" s="222">
        <v>0</v>
      </c>
      <c r="GX48" s="222">
        <v>0</v>
      </c>
      <c r="GY48" s="222">
        <v>0</v>
      </c>
      <c r="GZ48" s="222">
        <v>0</v>
      </c>
      <c r="HA48" s="222">
        <v>0</v>
      </c>
      <c r="HB48" s="222">
        <v>0</v>
      </c>
      <c r="HC48" s="222">
        <v>0</v>
      </c>
      <c r="HD48" s="222">
        <v>0</v>
      </c>
      <c r="HE48" s="222">
        <v>0</v>
      </c>
      <c r="HF48" s="222">
        <v>0</v>
      </c>
      <c r="HG48" s="222">
        <v>0</v>
      </c>
      <c r="HH48" s="222">
        <v>0</v>
      </c>
      <c r="HI48" s="222">
        <v>0</v>
      </c>
      <c r="HJ48" s="222">
        <v>0</v>
      </c>
      <c r="HK48" s="222">
        <v>0</v>
      </c>
      <c r="HL48" s="222">
        <v>0</v>
      </c>
      <c r="HM48" s="222">
        <v>0</v>
      </c>
      <c r="HN48" s="222">
        <v>0</v>
      </c>
      <c r="HO48" s="222">
        <v>0</v>
      </c>
      <c r="HP48" s="222">
        <v>0</v>
      </c>
      <c r="HQ48" s="222">
        <v>0</v>
      </c>
      <c r="HR48" s="222">
        <v>0</v>
      </c>
      <c r="HS48" s="222">
        <v>0</v>
      </c>
      <c r="HT48" s="222">
        <v>0</v>
      </c>
      <c r="HU48" s="222">
        <v>0</v>
      </c>
      <c r="HV48" s="222">
        <v>0</v>
      </c>
      <c r="HW48" s="222">
        <v>0</v>
      </c>
      <c r="HX48" s="222">
        <v>0</v>
      </c>
      <c r="HY48" s="222">
        <v>0</v>
      </c>
      <c r="HZ48" s="222">
        <v>0</v>
      </c>
      <c r="IA48" s="222">
        <v>0</v>
      </c>
      <c r="IB48" s="222">
        <v>0</v>
      </c>
      <c r="IC48" s="222">
        <v>0</v>
      </c>
      <c r="ID48" s="222">
        <v>0</v>
      </c>
      <c r="IE48" s="222">
        <v>0</v>
      </c>
      <c r="IF48" s="222">
        <v>0</v>
      </c>
      <c r="IG48" s="222">
        <v>0</v>
      </c>
      <c r="IH48" s="222">
        <v>0</v>
      </c>
      <c r="II48" s="222">
        <v>0</v>
      </c>
      <c r="IJ48" s="222">
        <v>0</v>
      </c>
      <c r="IK48" s="222">
        <v>0</v>
      </c>
      <c r="IL48" s="222">
        <v>0</v>
      </c>
      <c r="IM48" s="222">
        <v>0</v>
      </c>
      <c r="IN48" s="222">
        <v>0</v>
      </c>
      <c r="IO48" s="222">
        <v>0</v>
      </c>
      <c r="IP48" s="222">
        <v>0</v>
      </c>
      <c r="IQ48" s="222">
        <v>0</v>
      </c>
      <c r="IR48" s="222">
        <v>0</v>
      </c>
      <c r="IS48" s="222">
        <v>0</v>
      </c>
      <c r="IT48" s="222">
        <v>0</v>
      </c>
      <c r="IU48" s="222">
        <v>0</v>
      </c>
      <c r="IV48" s="222">
        <v>0</v>
      </c>
      <c r="IW48" s="222">
        <v>0</v>
      </c>
      <c r="IX48" s="222">
        <v>0</v>
      </c>
      <c r="IY48" s="222">
        <v>0</v>
      </c>
      <c r="IZ48" s="222">
        <v>0</v>
      </c>
      <c r="JA48" s="222">
        <v>0</v>
      </c>
      <c r="JB48" s="222">
        <v>0</v>
      </c>
      <c r="JC48" s="222">
        <v>0</v>
      </c>
      <c r="JD48" s="222">
        <v>0</v>
      </c>
      <c r="JE48" s="222">
        <v>0</v>
      </c>
      <c r="JF48" s="222">
        <v>0</v>
      </c>
      <c r="JG48" s="222">
        <v>0</v>
      </c>
      <c r="JH48" s="222">
        <v>0</v>
      </c>
      <c r="JI48" s="222">
        <v>0</v>
      </c>
      <c r="JJ48" s="222">
        <v>0</v>
      </c>
      <c r="JK48" s="222">
        <v>732.51</v>
      </c>
      <c r="JL48" s="222">
        <v>0</v>
      </c>
      <c r="JM48" s="222">
        <v>0</v>
      </c>
      <c r="JN48" s="222">
        <v>0</v>
      </c>
      <c r="JO48" s="222">
        <v>0</v>
      </c>
      <c r="JP48" s="222">
        <v>0</v>
      </c>
      <c r="JQ48" s="222">
        <v>0</v>
      </c>
      <c r="JR48" s="222">
        <v>0</v>
      </c>
      <c r="JS48" s="222">
        <v>0</v>
      </c>
      <c r="JT48" s="222">
        <v>0</v>
      </c>
      <c r="JU48" s="222">
        <v>0</v>
      </c>
      <c r="JV48" s="222">
        <v>0</v>
      </c>
      <c r="JW48" s="222">
        <v>0</v>
      </c>
      <c r="JX48" s="222">
        <v>0</v>
      </c>
      <c r="JY48" s="222">
        <v>0</v>
      </c>
      <c r="JZ48" s="222">
        <v>0</v>
      </c>
      <c r="KA48" s="222">
        <v>0</v>
      </c>
      <c r="KB48" s="222">
        <v>0</v>
      </c>
      <c r="KC48" s="222">
        <v>0</v>
      </c>
      <c r="KD48" s="222">
        <v>0</v>
      </c>
      <c r="KE48" s="222">
        <v>0</v>
      </c>
      <c r="KF48" s="222">
        <v>0</v>
      </c>
      <c r="KG48" s="222">
        <v>0</v>
      </c>
      <c r="KH48" s="222">
        <v>0</v>
      </c>
      <c r="KI48" s="222">
        <v>0</v>
      </c>
      <c r="KJ48" s="222">
        <v>0</v>
      </c>
      <c r="KK48" s="222">
        <v>0</v>
      </c>
      <c r="KL48" s="222">
        <v>0</v>
      </c>
      <c r="KM48" s="222">
        <v>0</v>
      </c>
      <c r="KN48" s="222">
        <v>0</v>
      </c>
      <c r="KO48" s="222">
        <v>0</v>
      </c>
      <c r="KP48" s="222">
        <v>0</v>
      </c>
      <c r="KQ48" s="222">
        <v>0</v>
      </c>
      <c r="KR48" s="222">
        <v>0</v>
      </c>
      <c r="KS48" s="222">
        <v>0</v>
      </c>
      <c r="KT48" s="222">
        <v>0</v>
      </c>
      <c r="KU48" s="222">
        <v>0</v>
      </c>
      <c r="KV48" s="222">
        <v>0</v>
      </c>
      <c r="KW48" s="222">
        <v>0</v>
      </c>
      <c r="KX48" s="222">
        <v>0</v>
      </c>
      <c r="KY48" s="222">
        <v>0</v>
      </c>
      <c r="KZ48" s="222">
        <v>0</v>
      </c>
      <c r="LA48" s="222">
        <v>0</v>
      </c>
      <c r="LB48" s="222">
        <v>0</v>
      </c>
      <c r="LC48" s="222">
        <v>0</v>
      </c>
      <c r="LD48" s="222">
        <v>0</v>
      </c>
      <c r="LE48" s="222">
        <v>0</v>
      </c>
      <c r="LF48" s="222">
        <v>0</v>
      </c>
      <c r="LG48" s="222">
        <v>0</v>
      </c>
      <c r="LH48" s="222">
        <v>0</v>
      </c>
      <c r="LI48" s="222">
        <v>0</v>
      </c>
      <c r="LJ48" s="222">
        <v>0</v>
      </c>
      <c r="LK48" s="222">
        <v>0</v>
      </c>
      <c r="LL48" s="222">
        <v>0</v>
      </c>
      <c r="LM48" s="222">
        <v>0</v>
      </c>
      <c r="LN48" s="222">
        <v>0</v>
      </c>
      <c r="LO48" s="222">
        <v>0</v>
      </c>
      <c r="LP48" s="222">
        <v>0</v>
      </c>
      <c r="LQ48" s="222">
        <v>0</v>
      </c>
      <c r="LR48" s="222">
        <v>0</v>
      </c>
      <c r="LS48" s="222">
        <v>0</v>
      </c>
      <c r="LT48" s="222">
        <v>0</v>
      </c>
      <c r="LU48" s="222">
        <v>0</v>
      </c>
      <c r="LV48" s="222">
        <v>0</v>
      </c>
      <c r="LW48" s="222">
        <v>0</v>
      </c>
      <c r="LX48" s="222">
        <v>0</v>
      </c>
      <c r="LY48" s="222">
        <v>0</v>
      </c>
      <c r="LZ48" s="222">
        <v>0</v>
      </c>
      <c r="MA48" s="222">
        <v>0</v>
      </c>
      <c r="MB48" s="222">
        <v>0</v>
      </c>
      <c r="MC48" s="222">
        <v>0</v>
      </c>
      <c r="MD48" s="222">
        <v>0</v>
      </c>
      <c r="ME48" s="222">
        <v>0</v>
      </c>
      <c r="MF48" s="222">
        <v>0</v>
      </c>
      <c r="MG48" s="222">
        <v>0</v>
      </c>
      <c r="MH48" s="222">
        <v>0</v>
      </c>
      <c r="MI48" s="222">
        <v>0</v>
      </c>
      <c r="MJ48" s="222">
        <v>0</v>
      </c>
      <c r="MK48" s="222">
        <v>0</v>
      </c>
      <c r="ML48" s="222">
        <v>0</v>
      </c>
      <c r="MM48" s="222">
        <v>0</v>
      </c>
      <c r="MN48" s="222">
        <v>0</v>
      </c>
      <c r="MO48" s="222">
        <v>0</v>
      </c>
      <c r="MP48" s="222">
        <v>0</v>
      </c>
      <c r="MQ48" s="222">
        <v>0</v>
      </c>
      <c r="MR48" s="222">
        <v>0</v>
      </c>
      <c r="MS48" s="222">
        <v>0</v>
      </c>
      <c r="MT48" s="222">
        <v>0</v>
      </c>
      <c r="MU48" s="222">
        <v>0</v>
      </c>
      <c r="MV48" s="222">
        <v>0</v>
      </c>
      <c r="MW48" s="222">
        <v>0</v>
      </c>
      <c r="MX48" s="222">
        <v>0</v>
      </c>
      <c r="MY48" s="222">
        <v>0</v>
      </c>
      <c r="MZ48" s="222">
        <v>0</v>
      </c>
      <c r="NA48" s="222">
        <v>0</v>
      </c>
      <c r="NB48" s="222">
        <v>0</v>
      </c>
      <c r="NC48" s="222">
        <v>0</v>
      </c>
      <c r="ND48" s="222">
        <v>0</v>
      </c>
      <c r="NE48" s="222">
        <v>0</v>
      </c>
      <c r="NF48" s="222">
        <v>0</v>
      </c>
      <c r="NG48" s="222">
        <v>0</v>
      </c>
      <c r="NH48" s="222">
        <v>0</v>
      </c>
      <c r="NI48" s="222">
        <v>0</v>
      </c>
      <c r="NJ48" s="222">
        <v>0</v>
      </c>
      <c r="NK48" s="222">
        <v>0</v>
      </c>
      <c r="NL48" s="222">
        <v>0</v>
      </c>
      <c r="NM48" s="222">
        <v>0</v>
      </c>
      <c r="NN48" s="222">
        <v>0</v>
      </c>
      <c r="NO48" s="222">
        <v>0</v>
      </c>
      <c r="NP48" s="222">
        <v>0</v>
      </c>
      <c r="NQ48" s="222">
        <v>0</v>
      </c>
      <c r="NR48" s="222">
        <v>0</v>
      </c>
      <c r="NS48" s="222">
        <v>0</v>
      </c>
      <c r="NT48" s="222">
        <v>0</v>
      </c>
      <c r="NU48" s="222">
        <v>0</v>
      </c>
      <c r="NV48" s="222">
        <v>0</v>
      </c>
      <c r="NW48" s="222">
        <v>0</v>
      </c>
      <c r="NX48" s="222">
        <v>198539.24</v>
      </c>
      <c r="NY48" s="222">
        <v>0</v>
      </c>
      <c r="NZ48" s="222">
        <v>0</v>
      </c>
      <c r="OA48" s="222">
        <v>0</v>
      </c>
      <c r="OB48" s="222">
        <v>0</v>
      </c>
      <c r="OC48" s="222">
        <v>0</v>
      </c>
      <c r="OD48" s="222">
        <v>0</v>
      </c>
      <c r="OE48" s="222">
        <v>0</v>
      </c>
      <c r="OF48" s="222">
        <v>0</v>
      </c>
      <c r="OG48" s="222">
        <v>0</v>
      </c>
      <c r="OH48" s="222">
        <v>0</v>
      </c>
      <c r="OI48" s="222">
        <v>0</v>
      </c>
      <c r="OJ48" s="222">
        <v>0</v>
      </c>
      <c r="OK48" s="222">
        <v>0</v>
      </c>
      <c r="OL48" s="222">
        <v>0</v>
      </c>
      <c r="OM48" s="222">
        <v>0</v>
      </c>
      <c r="ON48" s="222">
        <v>0</v>
      </c>
      <c r="OO48" s="222">
        <v>0</v>
      </c>
      <c r="OP48" s="222">
        <v>0</v>
      </c>
      <c r="OQ48" s="222">
        <v>0</v>
      </c>
      <c r="OR48" s="222">
        <v>0</v>
      </c>
      <c r="OS48" s="222">
        <v>0</v>
      </c>
      <c r="OT48" s="222">
        <v>0</v>
      </c>
      <c r="OU48" s="222">
        <v>0</v>
      </c>
      <c r="OV48" s="222">
        <v>0</v>
      </c>
      <c r="OW48" s="222">
        <v>0</v>
      </c>
      <c r="OX48" s="222">
        <v>0</v>
      </c>
      <c r="OY48" s="222">
        <v>0</v>
      </c>
      <c r="OZ48" s="222">
        <v>0</v>
      </c>
      <c r="PA48" s="222">
        <v>0</v>
      </c>
      <c r="PB48" s="222">
        <v>0</v>
      </c>
      <c r="PC48" s="222">
        <v>0</v>
      </c>
      <c r="PD48" s="222">
        <v>0</v>
      </c>
      <c r="PE48" s="222">
        <v>0</v>
      </c>
      <c r="PF48" s="222">
        <v>0</v>
      </c>
      <c r="PG48" s="222">
        <v>0</v>
      </c>
      <c r="PH48" s="222">
        <v>0</v>
      </c>
      <c r="PI48" s="222">
        <v>0</v>
      </c>
      <c r="PJ48" s="222">
        <v>0</v>
      </c>
      <c r="PK48" s="222">
        <v>0</v>
      </c>
      <c r="PL48" s="222">
        <v>0</v>
      </c>
      <c r="PM48" s="222">
        <v>0</v>
      </c>
      <c r="PN48" s="222">
        <v>0</v>
      </c>
      <c r="PO48" s="222">
        <v>0</v>
      </c>
      <c r="PP48" s="222">
        <v>0</v>
      </c>
      <c r="PQ48" s="222">
        <v>0</v>
      </c>
      <c r="PR48" s="222">
        <v>0</v>
      </c>
      <c r="PS48" s="222">
        <v>0</v>
      </c>
      <c r="PT48" s="222">
        <v>821300</v>
      </c>
      <c r="PU48" s="222">
        <v>0</v>
      </c>
      <c r="PV48" s="222">
        <v>970413.74</v>
      </c>
      <c r="PW48" s="222">
        <v>0</v>
      </c>
      <c r="PX48" s="222">
        <v>0</v>
      </c>
      <c r="PY48" s="222">
        <v>0</v>
      </c>
      <c r="PZ48" s="222">
        <v>0</v>
      </c>
      <c r="QA48" s="222">
        <v>0</v>
      </c>
      <c r="QB48" s="222">
        <v>0</v>
      </c>
      <c r="QC48" s="222">
        <v>0</v>
      </c>
      <c r="QD48" s="222">
        <v>0</v>
      </c>
      <c r="QE48" s="222">
        <v>0</v>
      </c>
      <c r="QF48" s="222">
        <v>0</v>
      </c>
      <c r="QG48" s="222">
        <v>0</v>
      </c>
      <c r="QH48" s="222">
        <v>0</v>
      </c>
      <c r="QI48" s="222">
        <v>0</v>
      </c>
      <c r="QJ48" s="222">
        <v>0</v>
      </c>
      <c r="QK48" s="222">
        <v>0</v>
      </c>
      <c r="QL48" s="222">
        <v>0</v>
      </c>
      <c r="QM48" s="222">
        <v>0</v>
      </c>
      <c r="QN48" s="222">
        <v>0</v>
      </c>
      <c r="QO48" s="222">
        <v>0</v>
      </c>
      <c r="QP48" s="222">
        <v>190076</v>
      </c>
      <c r="QQ48" s="222">
        <v>0</v>
      </c>
      <c r="QR48" s="222">
        <v>0</v>
      </c>
      <c r="QS48" s="222">
        <v>0</v>
      </c>
      <c r="QT48" s="222">
        <v>0</v>
      </c>
      <c r="QU48" s="222">
        <v>0</v>
      </c>
      <c r="QV48" s="222">
        <v>0</v>
      </c>
      <c r="QW48" s="222">
        <v>0</v>
      </c>
      <c r="QX48" s="222">
        <v>8580622.4800000004</v>
      </c>
      <c r="QY48" s="222">
        <v>0</v>
      </c>
      <c r="QZ48" s="222">
        <v>0</v>
      </c>
      <c r="RA48" s="222">
        <v>0</v>
      </c>
      <c r="RB48" s="222">
        <v>0</v>
      </c>
      <c r="RC48" s="222">
        <v>0</v>
      </c>
      <c r="RD48" s="222">
        <v>0</v>
      </c>
      <c r="RE48" s="222">
        <v>0</v>
      </c>
      <c r="RF48" s="222">
        <v>0</v>
      </c>
      <c r="RG48" s="222">
        <v>0</v>
      </c>
      <c r="RH48" s="222">
        <v>0</v>
      </c>
      <c r="RI48" s="222">
        <v>0</v>
      </c>
      <c r="RJ48" s="222">
        <v>0</v>
      </c>
      <c r="RK48" s="222">
        <v>0</v>
      </c>
      <c r="RL48" s="222">
        <v>0</v>
      </c>
      <c r="RM48" s="222">
        <v>0</v>
      </c>
      <c r="RN48" s="222">
        <v>0</v>
      </c>
      <c r="RO48" s="222">
        <v>0</v>
      </c>
      <c r="RP48" s="222">
        <v>0</v>
      </c>
      <c r="RQ48" s="222">
        <v>0</v>
      </c>
      <c r="RR48" s="222">
        <v>0</v>
      </c>
      <c r="RS48" s="222">
        <v>0</v>
      </c>
      <c r="RT48" s="222">
        <v>0</v>
      </c>
      <c r="RU48" s="222">
        <v>0</v>
      </c>
      <c r="RV48" s="222">
        <v>0</v>
      </c>
      <c r="RW48" s="222">
        <v>0</v>
      </c>
      <c r="RX48" s="222">
        <v>0</v>
      </c>
      <c r="RY48" s="222">
        <v>0</v>
      </c>
      <c r="RZ48" s="222">
        <v>0</v>
      </c>
      <c r="SA48" s="222">
        <v>0</v>
      </c>
      <c r="SB48" s="222">
        <v>0</v>
      </c>
      <c r="SC48" s="222">
        <v>0</v>
      </c>
      <c r="SD48" s="222">
        <v>0</v>
      </c>
      <c r="SE48" s="222">
        <v>0</v>
      </c>
      <c r="SF48" s="222">
        <v>0</v>
      </c>
      <c r="SG48" s="222">
        <v>0</v>
      </c>
      <c r="SH48" s="222">
        <v>0</v>
      </c>
      <c r="SI48" s="222">
        <v>0</v>
      </c>
      <c r="SJ48" s="222">
        <v>0</v>
      </c>
      <c r="SK48" s="222">
        <v>0</v>
      </c>
      <c r="SL48" s="222">
        <v>0</v>
      </c>
      <c r="SM48" s="222">
        <v>0</v>
      </c>
      <c r="SN48" s="222">
        <v>0</v>
      </c>
      <c r="SO48" s="222">
        <v>0</v>
      </c>
      <c r="SP48" s="222">
        <v>0</v>
      </c>
      <c r="SQ48" s="222">
        <v>0</v>
      </c>
      <c r="SR48" s="222">
        <v>0</v>
      </c>
      <c r="SS48" s="222">
        <v>0</v>
      </c>
      <c r="ST48" s="222">
        <v>0</v>
      </c>
      <c r="SU48" s="222">
        <v>0</v>
      </c>
      <c r="SV48" s="222">
        <v>0</v>
      </c>
      <c r="SW48" s="222">
        <v>0</v>
      </c>
      <c r="SX48" s="222">
        <v>0</v>
      </c>
      <c r="SY48" s="222">
        <v>0</v>
      </c>
      <c r="SZ48" s="222">
        <v>0</v>
      </c>
      <c r="TA48" s="222">
        <v>0</v>
      </c>
      <c r="TB48" s="222">
        <v>0</v>
      </c>
      <c r="TC48" s="222">
        <v>0</v>
      </c>
      <c r="TD48" s="222">
        <v>0</v>
      </c>
      <c r="TE48" s="222">
        <v>0</v>
      </c>
      <c r="TF48" s="222">
        <v>0</v>
      </c>
      <c r="TG48" s="222">
        <v>0</v>
      </c>
      <c r="TH48" s="222">
        <v>0</v>
      </c>
      <c r="TI48" s="222">
        <v>0.11</v>
      </c>
      <c r="TJ48" s="222">
        <v>0</v>
      </c>
      <c r="TK48" s="222">
        <v>0</v>
      </c>
      <c r="TL48" s="222">
        <v>0</v>
      </c>
      <c r="TM48" s="222">
        <v>0</v>
      </c>
      <c r="TN48" s="222">
        <v>0</v>
      </c>
      <c r="TO48" s="222">
        <v>0</v>
      </c>
      <c r="TP48" s="222">
        <v>0</v>
      </c>
      <c r="TQ48" s="222">
        <v>0</v>
      </c>
      <c r="TR48" s="222">
        <v>0</v>
      </c>
      <c r="TS48" s="222">
        <v>0</v>
      </c>
      <c r="TT48" s="222">
        <v>0</v>
      </c>
      <c r="TU48" s="222">
        <v>0</v>
      </c>
      <c r="TV48" s="222">
        <v>0</v>
      </c>
      <c r="TW48" s="222">
        <v>0</v>
      </c>
      <c r="TX48" s="222">
        <v>0</v>
      </c>
      <c r="TY48" s="222">
        <v>0</v>
      </c>
      <c r="TZ48" s="222">
        <v>0</v>
      </c>
      <c r="UA48" s="222">
        <v>0</v>
      </c>
      <c r="UB48" s="222">
        <v>0</v>
      </c>
      <c r="UC48" s="222">
        <v>0</v>
      </c>
      <c r="UD48" s="222">
        <v>0</v>
      </c>
      <c r="UE48" s="222">
        <v>0</v>
      </c>
      <c r="UF48" s="222">
        <v>0</v>
      </c>
      <c r="UG48" s="222">
        <v>0</v>
      </c>
      <c r="UH48" s="222">
        <v>0</v>
      </c>
      <c r="UI48" s="222">
        <v>0</v>
      </c>
      <c r="UJ48" s="222">
        <v>0</v>
      </c>
      <c r="UK48" s="222">
        <v>0</v>
      </c>
      <c r="UL48" s="222">
        <v>0</v>
      </c>
      <c r="UM48" s="222">
        <v>0</v>
      </c>
      <c r="UN48" s="222">
        <v>0</v>
      </c>
      <c r="UO48" s="222">
        <v>0</v>
      </c>
      <c r="UP48" s="222">
        <v>0</v>
      </c>
      <c r="UQ48" s="222">
        <v>0</v>
      </c>
      <c r="UR48" s="222">
        <v>0</v>
      </c>
      <c r="US48" s="222">
        <v>0</v>
      </c>
      <c r="UT48" s="222">
        <v>0</v>
      </c>
      <c r="UU48" s="222">
        <v>0</v>
      </c>
      <c r="UV48" s="222">
        <v>0</v>
      </c>
      <c r="UW48" s="222">
        <v>0</v>
      </c>
      <c r="UX48" s="222">
        <v>0</v>
      </c>
      <c r="UY48" s="222">
        <v>0</v>
      </c>
      <c r="UZ48" s="222">
        <v>0</v>
      </c>
      <c r="VA48" s="222">
        <v>0</v>
      </c>
      <c r="VB48" s="222">
        <v>0</v>
      </c>
      <c r="VC48" s="222">
        <v>0</v>
      </c>
      <c r="VD48" s="222">
        <v>0</v>
      </c>
      <c r="VE48" s="222">
        <v>0</v>
      </c>
      <c r="VF48" s="222">
        <v>0</v>
      </c>
      <c r="VG48" s="222">
        <v>0</v>
      </c>
      <c r="VH48" s="222">
        <v>0</v>
      </c>
      <c r="VI48" s="222">
        <v>0</v>
      </c>
      <c r="VJ48" s="222">
        <v>0</v>
      </c>
      <c r="VK48" s="222">
        <v>0</v>
      </c>
      <c r="VL48" s="222">
        <v>0</v>
      </c>
      <c r="VM48" s="222">
        <v>0</v>
      </c>
      <c r="VN48" s="222">
        <v>0</v>
      </c>
      <c r="VO48" s="222">
        <v>0</v>
      </c>
      <c r="VP48" s="222">
        <v>0</v>
      </c>
      <c r="VQ48" s="222">
        <v>0</v>
      </c>
      <c r="VR48" s="222">
        <v>0</v>
      </c>
      <c r="VS48" s="222">
        <v>0</v>
      </c>
      <c r="VT48" s="222">
        <v>0</v>
      </c>
      <c r="VU48" s="222">
        <v>0</v>
      </c>
      <c r="VV48" s="222">
        <v>0</v>
      </c>
      <c r="VW48" s="222">
        <v>0</v>
      </c>
      <c r="VX48" s="222">
        <v>0</v>
      </c>
      <c r="VY48" s="222">
        <v>0</v>
      </c>
      <c r="VZ48" s="222">
        <v>0</v>
      </c>
      <c r="WA48" s="222">
        <v>0</v>
      </c>
      <c r="WB48" s="222">
        <v>0</v>
      </c>
      <c r="WC48" s="222">
        <v>0</v>
      </c>
      <c r="WD48" s="222">
        <v>0</v>
      </c>
      <c r="WE48" s="222">
        <v>0</v>
      </c>
      <c r="WF48" s="222">
        <v>0</v>
      </c>
      <c r="WG48" s="222">
        <v>0</v>
      </c>
      <c r="WH48" s="222">
        <v>0</v>
      </c>
      <c r="WI48" s="222">
        <v>0</v>
      </c>
      <c r="WJ48" s="222">
        <v>0</v>
      </c>
      <c r="WK48" s="222">
        <v>0</v>
      </c>
      <c r="WL48" s="222">
        <v>0</v>
      </c>
      <c r="WM48" s="222">
        <v>0</v>
      </c>
      <c r="WN48" s="222">
        <v>0</v>
      </c>
      <c r="WO48" s="222">
        <v>0</v>
      </c>
      <c r="WP48" s="222">
        <v>0</v>
      </c>
      <c r="WQ48" s="222">
        <v>0</v>
      </c>
      <c r="WR48" s="222">
        <v>0</v>
      </c>
      <c r="WS48" s="222">
        <v>0</v>
      </c>
      <c r="WT48" s="222">
        <v>0</v>
      </c>
      <c r="WU48" s="222">
        <v>0</v>
      </c>
      <c r="WV48" s="222">
        <v>0</v>
      </c>
      <c r="WW48" s="222">
        <v>0</v>
      </c>
      <c r="WX48" s="222">
        <v>0</v>
      </c>
      <c r="WY48" s="222">
        <v>0</v>
      </c>
      <c r="WZ48" s="222">
        <v>0</v>
      </c>
      <c r="XA48" s="222">
        <v>0</v>
      </c>
      <c r="XB48" s="222">
        <v>0</v>
      </c>
      <c r="XC48" s="222">
        <v>0</v>
      </c>
      <c r="XD48" s="222">
        <v>0</v>
      </c>
      <c r="XE48" s="222">
        <v>0</v>
      </c>
      <c r="XF48" s="222">
        <v>0</v>
      </c>
      <c r="XG48" s="222">
        <v>0</v>
      </c>
      <c r="XH48" s="222">
        <v>0</v>
      </c>
      <c r="XI48" s="222">
        <v>0</v>
      </c>
      <c r="XJ48" s="222">
        <v>0</v>
      </c>
      <c r="XK48" s="222">
        <v>0</v>
      </c>
      <c r="XL48" s="222">
        <v>0</v>
      </c>
      <c r="XM48" s="222">
        <v>0</v>
      </c>
      <c r="XN48" s="222">
        <v>0</v>
      </c>
      <c r="XO48" s="222">
        <v>0</v>
      </c>
      <c r="XP48" s="222">
        <v>0</v>
      </c>
      <c r="XQ48" s="222">
        <v>0</v>
      </c>
      <c r="XR48" s="222">
        <v>0</v>
      </c>
      <c r="XS48" s="222">
        <v>0</v>
      </c>
      <c r="XT48" s="222">
        <v>0</v>
      </c>
      <c r="XU48" s="222">
        <v>0</v>
      </c>
      <c r="XV48" s="222">
        <v>0</v>
      </c>
      <c r="XW48" s="222">
        <v>0</v>
      </c>
      <c r="XX48" s="222">
        <v>0</v>
      </c>
      <c r="XY48" s="222">
        <v>0</v>
      </c>
      <c r="XZ48" s="222">
        <v>0</v>
      </c>
      <c r="YA48" s="222">
        <v>0</v>
      </c>
      <c r="YB48" s="222">
        <v>0</v>
      </c>
      <c r="YC48" s="222">
        <v>0</v>
      </c>
      <c r="YD48" s="222">
        <v>0</v>
      </c>
      <c r="YE48" s="222">
        <v>0</v>
      </c>
      <c r="YF48" s="222">
        <v>0</v>
      </c>
      <c r="YG48" s="222">
        <v>0</v>
      </c>
      <c r="YH48" s="222">
        <v>0</v>
      </c>
      <c r="YI48" s="222">
        <v>0</v>
      </c>
      <c r="YJ48" s="222">
        <v>0</v>
      </c>
      <c r="YK48" s="222">
        <v>0</v>
      </c>
      <c r="YL48" s="222">
        <v>0</v>
      </c>
      <c r="YM48" s="222">
        <v>0</v>
      </c>
      <c r="YN48" s="222">
        <v>0</v>
      </c>
      <c r="YO48" s="222">
        <v>0</v>
      </c>
      <c r="YP48" s="222">
        <v>0</v>
      </c>
      <c r="YQ48" s="222">
        <v>0</v>
      </c>
      <c r="YR48" s="222">
        <v>0</v>
      </c>
      <c r="YS48" s="222">
        <v>0</v>
      </c>
      <c r="YT48" s="222">
        <v>0</v>
      </c>
      <c r="YU48" s="222">
        <v>0</v>
      </c>
      <c r="YV48" s="222">
        <v>0</v>
      </c>
      <c r="YW48" s="222">
        <v>0</v>
      </c>
      <c r="YX48" s="222">
        <v>0</v>
      </c>
      <c r="YY48" s="222">
        <v>0</v>
      </c>
      <c r="YZ48" s="222">
        <v>0</v>
      </c>
      <c r="ZA48" s="222">
        <v>0</v>
      </c>
      <c r="ZB48" s="222">
        <v>0</v>
      </c>
      <c r="ZC48" s="222">
        <v>0</v>
      </c>
      <c r="ZD48" s="222">
        <v>0</v>
      </c>
      <c r="ZE48" s="222">
        <v>0</v>
      </c>
      <c r="ZF48" s="222">
        <v>0</v>
      </c>
      <c r="ZG48" s="222">
        <v>0</v>
      </c>
      <c r="ZH48" s="222">
        <v>0</v>
      </c>
      <c r="ZI48" s="222">
        <v>0</v>
      </c>
      <c r="ZJ48" s="222">
        <v>0</v>
      </c>
      <c r="ZK48" s="222">
        <v>0</v>
      </c>
      <c r="ZL48" s="222">
        <v>0</v>
      </c>
      <c r="ZM48" s="222">
        <v>0</v>
      </c>
      <c r="ZN48" s="222">
        <v>0</v>
      </c>
      <c r="ZO48" s="222">
        <v>0</v>
      </c>
      <c r="ZP48" s="222">
        <v>0</v>
      </c>
      <c r="ZQ48" s="222">
        <v>0</v>
      </c>
      <c r="ZR48" s="222">
        <v>0</v>
      </c>
      <c r="ZS48" s="222">
        <v>0</v>
      </c>
      <c r="ZT48" s="222">
        <v>0</v>
      </c>
      <c r="ZU48" s="222">
        <v>0</v>
      </c>
      <c r="ZV48" s="222">
        <v>0</v>
      </c>
      <c r="ZW48" s="222">
        <v>0</v>
      </c>
      <c r="ZX48" s="222">
        <v>0</v>
      </c>
      <c r="ZY48" s="222">
        <v>0</v>
      </c>
      <c r="ZZ48" s="222">
        <v>0</v>
      </c>
      <c r="AAA48" s="222">
        <v>0</v>
      </c>
      <c r="AAB48" s="222">
        <v>0</v>
      </c>
      <c r="AAC48" s="222">
        <v>0</v>
      </c>
      <c r="AAD48" s="222">
        <v>0</v>
      </c>
      <c r="AAE48" s="222">
        <v>0</v>
      </c>
      <c r="AAF48" s="222">
        <v>0</v>
      </c>
      <c r="AAG48" s="222">
        <v>0</v>
      </c>
      <c r="AAH48" s="222">
        <v>0</v>
      </c>
      <c r="AAI48" s="222">
        <v>0</v>
      </c>
      <c r="AAJ48" s="222">
        <v>0</v>
      </c>
      <c r="AAK48" s="222">
        <v>0</v>
      </c>
      <c r="AAL48" s="222">
        <v>0</v>
      </c>
      <c r="AAM48" s="222">
        <v>0</v>
      </c>
      <c r="AAN48" s="222">
        <v>0</v>
      </c>
      <c r="AAO48" s="222">
        <v>0</v>
      </c>
      <c r="AAP48" s="222">
        <v>0</v>
      </c>
      <c r="AAQ48" s="222">
        <v>0</v>
      </c>
      <c r="AAR48" s="222">
        <v>0</v>
      </c>
      <c r="AAS48" s="222">
        <v>0</v>
      </c>
      <c r="AAT48" s="222">
        <v>0</v>
      </c>
      <c r="AAU48" s="222">
        <v>0</v>
      </c>
      <c r="AAV48" s="222">
        <v>0</v>
      </c>
      <c r="AAW48" s="222">
        <v>0</v>
      </c>
      <c r="AAX48" s="222">
        <v>0</v>
      </c>
      <c r="AAY48" s="222">
        <v>0</v>
      </c>
      <c r="AAZ48" s="222">
        <v>0</v>
      </c>
      <c r="ABA48" s="222">
        <v>0</v>
      </c>
      <c r="ABB48" s="222">
        <v>0</v>
      </c>
      <c r="ABC48" s="222">
        <v>0</v>
      </c>
      <c r="ABD48" s="222">
        <v>0</v>
      </c>
      <c r="ABE48" s="222">
        <v>0</v>
      </c>
      <c r="ABF48" s="222">
        <v>0</v>
      </c>
      <c r="ABG48" s="222">
        <v>0</v>
      </c>
      <c r="ABH48" s="222">
        <v>0</v>
      </c>
      <c r="ABI48" s="222">
        <v>0</v>
      </c>
      <c r="ABJ48" s="222">
        <v>0</v>
      </c>
      <c r="ABK48" s="222">
        <v>0</v>
      </c>
      <c r="ABL48" s="222">
        <v>0</v>
      </c>
      <c r="ABM48" s="222">
        <v>0</v>
      </c>
      <c r="ABN48" s="222">
        <v>0</v>
      </c>
      <c r="ABO48" s="222">
        <v>0</v>
      </c>
      <c r="ABP48" s="222">
        <v>0</v>
      </c>
      <c r="ABQ48" s="222">
        <v>0</v>
      </c>
      <c r="ABR48" s="222">
        <v>0</v>
      </c>
      <c r="ABS48" s="222">
        <v>0</v>
      </c>
      <c r="ABT48" s="222">
        <v>0</v>
      </c>
      <c r="ABU48" s="222">
        <v>0</v>
      </c>
      <c r="ABV48" s="222">
        <v>0</v>
      </c>
      <c r="ABW48" s="222">
        <v>0</v>
      </c>
      <c r="ABX48" s="222">
        <v>0</v>
      </c>
      <c r="ABY48" s="222">
        <v>0</v>
      </c>
      <c r="ABZ48" s="222">
        <v>0</v>
      </c>
      <c r="ACA48" s="222">
        <v>0</v>
      </c>
      <c r="ACB48" s="222">
        <v>0</v>
      </c>
      <c r="ACC48" s="222">
        <v>0</v>
      </c>
      <c r="ACD48" s="222">
        <v>0</v>
      </c>
      <c r="ACE48" s="222">
        <v>0</v>
      </c>
      <c r="ACF48" s="222">
        <v>0</v>
      </c>
      <c r="ACG48" s="222">
        <v>0</v>
      </c>
      <c r="ACH48" s="222">
        <v>0</v>
      </c>
      <c r="ACI48" s="222">
        <v>0</v>
      </c>
      <c r="ACJ48" s="222">
        <v>0</v>
      </c>
      <c r="ACK48" s="222">
        <v>0</v>
      </c>
      <c r="ACL48" s="222">
        <v>0</v>
      </c>
      <c r="ACM48" s="222">
        <v>0</v>
      </c>
      <c r="ACN48" s="222">
        <v>0</v>
      </c>
      <c r="ACO48" s="222">
        <v>0</v>
      </c>
      <c r="ACP48" s="222">
        <v>0</v>
      </c>
      <c r="ACQ48" s="222">
        <v>0</v>
      </c>
      <c r="ACR48" s="222">
        <v>0</v>
      </c>
      <c r="ACS48" s="222">
        <v>0</v>
      </c>
      <c r="ACT48" s="222">
        <v>0</v>
      </c>
      <c r="ACU48" s="222">
        <v>0</v>
      </c>
      <c r="ACV48" s="222">
        <v>0</v>
      </c>
      <c r="ACW48" s="222">
        <v>0</v>
      </c>
      <c r="ACX48" s="222">
        <v>0</v>
      </c>
      <c r="ACY48" s="222">
        <v>0</v>
      </c>
      <c r="ACZ48" s="222">
        <v>0</v>
      </c>
      <c r="ADA48" s="222">
        <v>0</v>
      </c>
      <c r="ADB48" s="222">
        <v>0</v>
      </c>
      <c r="ADC48" s="222">
        <v>0</v>
      </c>
      <c r="ADD48" s="222">
        <v>0</v>
      </c>
      <c r="ADE48" s="222">
        <v>0</v>
      </c>
      <c r="ADF48" s="222">
        <v>0</v>
      </c>
      <c r="ADG48" s="222">
        <v>36840.339999999997</v>
      </c>
      <c r="ADH48" s="222">
        <v>0</v>
      </c>
      <c r="ADI48" s="222">
        <v>0</v>
      </c>
      <c r="ADJ48" s="222">
        <v>0</v>
      </c>
      <c r="ADK48" s="222">
        <v>0</v>
      </c>
      <c r="ADL48" s="222">
        <v>0</v>
      </c>
      <c r="ADM48" s="222">
        <v>0</v>
      </c>
      <c r="ADN48" s="222">
        <v>0</v>
      </c>
      <c r="ADO48" s="222">
        <v>0</v>
      </c>
      <c r="ADP48" s="222">
        <v>0</v>
      </c>
      <c r="ADQ48" s="222">
        <v>36830647.109999999</v>
      </c>
      <c r="ADR48" s="222">
        <v>0</v>
      </c>
      <c r="ADS48" s="222">
        <v>0</v>
      </c>
      <c r="ADT48" s="222">
        <v>0</v>
      </c>
      <c r="ADU48" s="222">
        <v>0</v>
      </c>
      <c r="ADV48" s="222">
        <v>0</v>
      </c>
      <c r="ADW48" s="222">
        <v>0</v>
      </c>
      <c r="ADX48" s="222">
        <v>0</v>
      </c>
      <c r="ADY48" s="222">
        <v>0</v>
      </c>
      <c r="ADZ48" s="222">
        <v>0</v>
      </c>
      <c r="AEA48" s="222">
        <v>0</v>
      </c>
      <c r="AEB48" s="222">
        <v>0</v>
      </c>
      <c r="AEC48" s="222">
        <v>0</v>
      </c>
      <c r="AED48" s="222">
        <v>0</v>
      </c>
      <c r="AEE48" s="222">
        <v>0</v>
      </c>
      <c r="AEF48" s="222">
        <v>0</v>
      </c>
      <c r="AEG48" s="222">
        <v>0</v>
      </c>
      <c r="AEH48" s="222">
        <v>0</v>
      </c>
      <c r="AEI48" s="222">
        <v>0</v>
      </c>
      <c r="AEJ48" s="222">
        <v>0</v>
      </c>
      <c r="AEK48" s="222">
        <v>0</v>
      </c>
      <c r="AEL48" s="222">
        <v>0</v>
      </c>
      <c r="AEM48" s="222">
        <v>0</v>
      </c>
      <c r="AEN48" s="222">
        <v>0</v>
      </c>
      <c r="AEO48" s="222">
        <v>0</v>
      </c>
      <c r="AEP48" s="222">
        <v>0</v>
      </c>
      <c r="AEQ48" s="222">
        <v>0</v>
      </c>
      <c r="AER48" s="222">
        <v>0</v>
      </c>
      <c r="AES48" s="222">
        <v>0</v>
      </c>
      <c r="AET48" s="222">
        <v>0</v>
      </c>
      <c r="AEU48" s="222">
        <v>0</v>
      </c>
      <c r="AEV48" s="222">
        <v>0</v>
      </c>
      <c r="AEW48" s="222">
        <v>0</v>
      </c>
      <c r="AEX48" s="222">
        <v>0</v>
      </c>
      <c r="AEY48" s="222">
        <v>0</v>
      </c>
      <c r="AEZ48" s="222">
        <v>0</v>
      </c>
      <c r="AFA48" s="222">
        <v>0</v>
      </c>
      <c r="AFB48" s="222">
        <v>0</v>
      </c>
      <c r="AFC48" s="222">
        <v>0</v>
      </c>
      <c r="AFD48" s="222">
        <v>0</v>
      </c>
      <c r="AFE48" s="222">
        <v>0</v>
      </c>
      <c r="AFF48" s="222">
        <v>0</v>
      </c>
      <c r="AFG48" s="222">
        <v>0</v>
      </c>
      <c r="AFH48" s="222">
        <v>0</v>
      </c>
      <c r="AFI48" s="222">
        <v>0</v>
      </c>
      <c r="AFJ48" s="222">
        <v>0</v>
      </c>
      <c r="AFK48" s="222">
        <v>0</v>
      </c>
      <c r="AFL48" s="222">
        <v>0</v>
      </c>
      <c r="AFM48" s="222">
        <v>0</v>
      </c>
      <c r="AFN48" s="222">
        <v>0</v>
      </c>
      <c r="AFO48" s="222">
        <v>0</v>
      </c>
      <c r="AFP48" s="222">
        <v>0</v>
      </c>
      <c r="AFQ48" s="222">
        <v>0</v>
      </c>
      <c r="AFR48" s="222">
        <v>0</v>
      </c>
      <c r="AFS48" s="222">
        <v>0</v>
      </c>
      <c r="AFT48" s="222">
        <v>0</v>
      </c>
      <c r="AFU48" s="222">
        <v>0</v>
      </c>
      <c r="AFV48" s="222">
        <v>0</v>
      </c>
      <c r="AFW48" s="222">
        <v>0</v>
      </c>
      <c r="AFX48" s="222">
        <v>0</v>
      </c>
      <c r="AFY48" s="222">
        <v>0</v>
      </c>
      <c r="AFZ48" s="222">
        <v>0</v>
      </c>
      <c r="AGA48" s="222">
        <v>0</v>
      </c>
      <c r="AGB48" s="222">
        <v>0</v>
      </c>
      <c r="AGC48" s="222">
        <v>0</v>
      </c>
      <c r="AGD48" s="222">
        <v>0</v>
      </c>
      <c r="AGE48" s="222">
        <v>0</v>
      </c>
      <c r="AGF48" s="222">
        <v>0</v>
      </c>
      <c r="AGG48" s="222">
        <v>0</v>
      </c>
      <c r="AGH48" s="222">
        <v>0</v>
      </c>
      <c r="AGI48" s="222">
        <v>0</v>
      </c>
      <c r="AGJ48" s="222">
        <v>0</v>
      </c>
      <c r="AGK48" s="222">
        <v>0</v>
      </c>
      <c r="AGL48" s="222">
        <v>0</v>
      </c>
      <c r="AGM48" s="222">
        <v>0</v>
      </c>
      <c r="AGN48" s="222">
        <v>0</v>
      </c>
      <c r="AGO48" s="222">
        <v>0</v>
      </c>
      <c r="AGP48" s="222">
        <v>0</v>
      </c>
      <c r="AGQ48" s="222">
        <v>0</v>
      </c>
      <c r="AGR48" s="222">
        <v>0</v>
      </c>
      <c r="AGS48" s="222">
        <v>0</v>
      </c>
      <c r="AGT48" s="222">
        <v>0</v>
      </c>
      <c r="AGU48" s="222">
        <v>0</v>
      </c>
      <c r="AGV48" s="222">
        <v>0</v>
      </c>
      <c r="AGW48" s="222">
        <v>0</v>
      </c>
      <c r="AGX48" s="222">
        <v>0</v>
      </c>
      <c r="AGY48" s="222">
        <v>0</v>
      </c>
      <c r="AGZ48" s="222">
        <v>0</v>
      </c>
      <c r="AHA48" s="222">
        <v>0</v>
      </c>
      <c r="AHB48" s="222">
        <v>0</v>
      </c>
      <c r="AHC48" s="222">
        <v>0</v>
      </c>
      <c r="AHD48" s="222">
        <v>0</v>
      </c>
      <c r="AHE48" s="222">
        <v>0</v>
      </c>
      <c r="AHF48" s="222">
        <v>24930380.829999998</v>
      </c>
      <c r="AHG48" s="222">
        <v>0</v>
      </c>
      <c r="AHH48" s="222">
        <v>0</v>
      </c>
      <c r="AHI48" s="222">
        <v>0</v>
      </c>
      <c r="AHJ48" s="222">
        <v>0</v>
      </c>
      <c r="AHK48" s="222">
        <v>0</v>
      </c>
      <c r="AHL48" s="222">
        <v>0</v>
      </c>
      <c r="AHM48" s="222">
        <v>0</v>
      </c>
      <c r="AHN48" s="222">
        <v>0</v>
      </c>
      <c r="AHO48" s="222">
        <v>0</v>
      </c>
      <c r="AHP48" s="222">
        <v>0</v>
      </c>
      <c r="AHQ48" s="222">
        <v>0</v>
      </c>
      <c r="AHR48" s="264">
        <v>0</v>
      </c>
    </row>
    <row r="49" spans="1:902" ht="24">
      <c r="B49" s="183" t="s">
        <v>6426</v>
      </c>
      <c r="C49" s="5" t="s">
        <v>6427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22">
        <v>0</v>
      </c>
      <c r="AHQ49" s="222">
        <v>0</v>
      </c>
      <c r="AHR49" s="264">
        <v>0</v>
      </c>
    </row>
    <row r="50" spans="1:902" ht="24">
      <c r="B50" s="183" t="s">
        <v>6428</v>
      </c>
      <c r="C50" s="184" t="s">
        <v>6429</v>
      </c>
      <c r="D50" s="222">
        <v>0</v>
      </c>
      <c r="E50" s="222">
        <v>0</v>
      </c>
      <c r="F50" s="222">
        <v>0</v>
      </c>
      <c r="G50" s="222">
        <v>0</v>
      </c>
      <c r="H50" s="222">
        <v>0</v>
      </c>
      <c r="I50" s="222">
        <v>0</v>
      </c>
      <c r="J50" s="222">
        <v>0</v>
      </c>
      <c r="K50" s="222">
        <v>0</v>
      </c>
      <c r="L50" s="222">
        <v>0</v>
      </c>
      <c r="M50" s="222">
        <v>0</v>
      </c>
      <c r="N50" s="222">
        <v>0</v>
      </c>
      <c r="O50" s="222">
        <v>0</v>
      </c>
      <c r="P50" s="222">
        <v>0</v>
      </c>
      <c r="Q50" s="222">
        <v>0</v>
      </c>
      <c r="R50" s="222">
        <v>0</v>
      </c>
      <c r="S50" s="222">
        <v>0</v>
      </c>
      <c r="T50" s="222">
        <v>0</v>
      </c>
      <c r="U50" s="222">
        <v>0</v>
      </c>
      <c r="V50" s="222">
        <v>0</v>
      </c>
      <c r="W50" s="222">
        <v>0</v>
      </c>
      <c r="X50" s="222">
        <v>0</v>
      </c>
      <c r="Y50" s="222">
        <v>0</v>
      </c>
      <c r="Z50" s="222">
        <v>760676.36</v>
      </c>
      <c r="AA50" s="222">
        <v>0</v>
      </c>
      <c r="AB50" s="222">
        <v>0</v>
      </c>
      <c r="AC50" s="222">
        <v>0</v>
      </c>
      <c r="AD50" s="222">
        <v>0</v>
      </c>
      <c r="AE50" s="222">
        <v>0</v>
      </c>
      <c r="AF50" s="222">
        <v>0</v>
      </c>
      <c r="AG50" s="222">
        <v>0</v>
      </c>
      <c r="AH50" s="222">
        <v>480536</v>
      </c>
      <c r="AI50" s="222">
        <v>0</v>
      </c>
      <c r="AJ50" s="222">
        <v>0</v>
      </c>
      <c r="AK50" s="222">
        <v>0</v>
      </c>
      <c r="AL50" s="222">
        <v>0</v>
      </c>
      <c r="AM50" s="222">
        <v>0</v>
      </c>
      <c r="AN50" s="222">
        <v>0</v>
      </c>
      <c r="AO50" s="222">
        <v>0</v>
      </c>
      <c r="AP50" s="222">
        <v>0</v>
      </c>
      <c r="AQ50" s="222">
        <v>0</v>
      </c>
      <c r="AR50" s="222">
        <v>0</v>
      </c>
      <c r="AS50" s="222">
        <v>0</v>
      </c>
      <c r="AT50" s="222">
        <v>438022.62</v>
      </c>
      <c r="AU50" s="222">
        <v>0</v>
      </c>
      <c r="AV50" s="222">
        <v>0</v>
      </c>
      <c r="AW50" s="222">
        <v>0</v>
      </c>
      <c r="AX50" s="222">
        <v>0</v>
      </c>
      <c r="AY50" s="222">
        <v>0</v>
      </c>
      <c r="AZ50" s="222">
        <v>0</v>
      </c>
      <c r="BA50" s="222">
        <v>0</v>
      </c>
      <c r="BB50" s="222">
        <v>0</v>
      </c>
      <c r="BC50" s="222">
        <v>0</v>
      </c>
      <c r="BD50" s="222">
        <v>0</v>
      </c>
      <c r="BE50" s="222">
        <v>0</v>
      </c>
      <c r="BF50" s="222">
        <v>0</v>
      </c>
      <c r="BG50" s="222">
        <v>0</v>
      </c>
      <c r="BH50" s="222">
        <v>0</v>
      </c>
      <c r="BI50" s="222">
        <v>124230</v>
      </c>
      <c r="BJ50" s="222">
        <v>15750</v>
      </c>
      <c r="BK50" s="222">
        <v>0</v>
      </c>
      <c r="BL50" s="222">
        <v>0</v>
      </c>
      <c r="BM50" s="222">
        <v>0</v>
      </c>
      <c r="BN50" s="222">
        <v>0</v>
      </c>
      <c r="BO50" s="222">
        <v>0</v>
      </c>
      <c r="BP50" s="222">
        <v>0</v>
      </c>
      <c r="BQ50" s="222">
        <v>0</v>
      </c>
      <c r="BR50" s="222">
        <v>0</v>
      </c>
      <c r="BS50" s="222">
        <v>0</v>
      </c>
      <c r="BT50" s="222">
        <v>0</v>
      </c>
      <c r="BU50" s="222">
        <v>0</v>
      </c>
      <c r="BV50" s="222">
        <v>0</v>
      </c>
      <c r="BW50" s="222">
        <v>0</v>
      </c>
      <c r="BX50" s="222">
        <v>0</v>
      </c>
      <c r="BY50" s="222">
        <v>0</v>
      </c>
      <c r="BZ50" s="222">
        <v>0</v>
      </c>
      <c r="CA50" s="222">
        <v>0</v>
      </c>
      <c r="CB50" s="222">
        <v>0</v>
      </c>
      <c r="CC50" s="222">
        <v>0</v>
      </c>
      <c r="CD50" s="222">
        <v>0</v>
      </c>
      <c r="CE50" s="222">
        <v>0</v>
      </c>
      <c r="CF50" s="222">
        <v>0</v>
      </c>
      <c r="CG50" s="222">
        <v>0</v>
      </c>
      <c r="CH50" s="222">
        <v>0</v>
      </c>
      <c r="CI50" s="222">
        <v>0</v>
      </c>
      <c r="CJ50" s="222">
        <v>0</v>
      </c>
      <c r="CK50" s="222">
        <v>0</v>
      </c>
      <c r="CL50" s="222">
        <v>0</v>
      </c>
      <c r="CM50" s="222">
        <v>0</v>
      </c>
      <c r="CN50" s="222">
        <v>0</v>
      </c>
      <c r="CO50" s="222">
        <v>0</v>
      </c>
      <c r="CP50" s="222">
        <v>0</v>
      </c>
      <c r="CQ50" s="222">
        <v>0</v>
      </c>
      <c r="CR50" s="222">
        <v>0</v>
      </c>
      <c r="CS50" s="222">
        <v>0</v>
      </c>
      <c r="CT50" s="222">
        <v>0</v>
      </c>
      <c r="CU50" s="222">
        <v>0</v>
      </c>
      <c r="CV50" s="222">
        <v>0</v>
      </c>
      <c r="CW50" s="222">
        <v>0</v>
      </c>
      <c r="CX50" s="222">
        <v>0</v>
      </c>
      <c r="CY50" s="222">
        <v>0</v>
      </c>
      <c r="CZ50" s="222">
        <v>0</v>
      </c>
      <c r="DA50" s="222">
        <v>0</v>
      </c>
      <c r="DB50" s="222">
        <v>0</v>
      </c>
      <c r="DC50" s="222">
        <v>0</v>
      </c>
      <c r="DD50" s="222">
        <v>0</v>
      </c>
      <c r="DE50" s="222">
        <v>0</v>
      </c>
      <c r="DF50" s="222">
        <v>0</v>
      </c>
      <c r="DG50" s="222">
        <v>0</v>
      </c>
      <c r="DH50" s="222">
        <v>0</v>
      </c>
      <c r="DI50" s="222">
        <v>0</v>
      </c>
      <c r="DJ50" s="222">
        <v>0</v>
      </c>
      <c r="DK50" s="222">
        <v>3063564.77</v>
      </c>
      <c r="DL50" s="222">
        <v>0</v>
      </c>
      <c r="DM50" s="222">
        <v>0</v>
      </c>
      <c r="DN50" s="222">
        <v>0</v>
      </c>
      <c r="DO50" s="222">
        <v>0</v>
      </c>
      <c r="DP50" s="222">
        <v>0</v>
      </c>
      <c r="DQ50" s="222">
        <v>0</v>
      </c>
      <c r="DR50" s="222">
        <v>0</v>
      </c>
      <c r="DS50" s="222">
        <v>0</v>
      </c>
      <c r="DT50" s="222">
        <v>21000</v>
      </c>
      <c r="DU50" s="222">
        <v>0</v>
      </c>
      <c r="DV50" s="222">
        <v>0</v>
      </c>
      <c r="DW50" s="222">
        <v>0</v>
      </c>
      <c r="DX50" s="222">
        <v>0</v>
      </c>
      <c r="DY50" s="222">
        <v>0</v>
      </c>
      <c r="DZ50" s="222">
        <v>0</v>
      </c>
      <c r="EA50" s="222">
        <v>1433</v>
      </c>
      <c r="EB50" s="222">
        <v>0</v>
      </c>
      <c r="EC50" s="222">
        <v>0</v>
      </c>
      <c r="ED50" s="222">
        <v>0</v>
      </c>
      <c r="EE50" s="222">
        <v>0</v>
      </c>
      <c r="EF50" s="222">
        <v>75523.5</v>
      </c>
      <c r="EG50" s="222">
        <v>0</v>
      </c>
      <c r="EH50" s="222">
        <v>0</v>
      </c>
      <c r="EI50" s="222">
        <v>0</v>
      </c>
      <c r="EJ50" s="222">
        <v>460953.5</v>
      </c>
      <c r="EK50" s="222">
        <v>0</v>
      </c>
      <c r="EL50" s="222">
        <v>0</v>
      </c>
      <c r="EM50" s="222">
        <v>0</v>
      </c>
      <c r="EN50" s="222">
        <v>0</v>
      </c>
      <c r="EO50" s="222">
        <v>0</v>
      </c>
      <c r="EP50" s="222">
        <v>0</v>
      </c>
      <c r="EQ50" s="222">
        <v>0</v>
      </c>
      <c r="ER50" s="222">
        <v>0</v>
      </c>
      <c r="ES50" s="222">
        <v>0</v>
      </c>
      <c r="ET50" s="222">
        <v>0</v>
      </c>
      <c r="EU50" s="222">
        <v>0</v>
      </c>
      <c r="EV50" s="222">
        <v>0</v>
      </c>
      <c r="EW50" s="222">
        <v>0</v>
      </c>
      <c r="EX50" s="222">
        <v>0</v>
      </c>
      <c r="EY50" s="222">
        <v>0</v>
      </c>
      <c r="EZ50" s="222">
        <v>0</v>
      </c>
      <c r="FA50" s="222">
        <v>0</v>
      </c>
      <c r="FB50" s="222">
        <v>0</v>
      </c>
      <c r="FC50" s="222">
        <v>0</v>
      </c>
      <c r="FD50" s="222">
        <v>0</v>
      </c>
      <c r="FE50" s="222">
        <v>0</v>
      </c>
      <c r="FF50" s="222">
        <v>0</v>
      </c>
      <c r="FG50" s="222">
        <v>0</v>
      </c>
      <c r="FH50" s="222">
        <v>0</v>
      </c>
      <c r="FI50" s="222">
        <v>0</v>
      </c>
      <c r="FJ50" s="222">
        <v>0</v>
      </c>
      <c r="FK50" s="222">
        <v>0</v>
      </c>
      <c r="FL50" s="222">
        <v>0</v>
      </c>
      <c r="FM50" s="222">
        <v>0</v>
      </c>
      <c r="FN50" s="222">
        <v>0</v>
      </c>
      <c r="FO50" s="222">
        <v>0</v>
      </c>
      <c r="FP50" s="222">
        <v>0</v>
      </c>
      <c r="FQ50" s="222">
        <v>0</v>
      </c>
      <c r="FR50" s="222">
        <v>0</v>
      </c>
      <c r="FS50" s="222">
        <v>0</v>
      </c>
      <c r="FT50" s="222">
        <v>0</v>
      </c>
      <c r="FU50" s="222">
        <v>0</v>
      </c>
      <c r="FV50" s="222">
        <v>0</v>
      </c>
      <c r="FW50" s="222">
        <v>0</v>
      </c>
      <c r="FX50" s="222">
        <v>0</v>
      </c>
      <c r="FY50" s="222">
        <v>0</v>
      </c>
      <c r="FZ50" s="222">
        <v>0</v>
      </c>
      <c r="GA50" s="222">
        <v>0</v>
      </c>
      <c r="GB50" s="222">
        <v>0</v>
      </c>
      <c r="GC50" s="222">
        <v>0</v>
      </c>
      <c r="GD50" s="222">
        <v>0</v>
      </c>
      <c r="GE50" s="222">
        <v>1930999.7</v>
      </c>
      <c r="GF50" s="222">
        <v>0</v>
      </c>
      <c r="GG50" s="222">
        <v>0</v>
      </c>
      <c r="GH50" s="222">
        <v>0</v>
      </c>
      <c r="GI50" s="222">
        <v>0</v>
      </c>
      <c r="GJ50" s="222">
        <v>0</v>
      </c>
      <c r="GK50" s="222">
        <v>5182353.82</v>
      </c>
      <c r="GL50" s="222">
        <v>0</v>
      </c>
      <c r="GM50" s="222">
        <v>0</v>
      </c>
      <c r="GN50" s="222">
        <v>0</v>
      </c>
      <c r="GO50" s="222">
        <v>0</v>
      </c>
      <c r="GP50" s="222">
        <v>5971825.1299999999</v>
      </c>
      <c r="GQ50" s="222">
        <v>115102.22</v>
      </c>
      <c r="GR50" s="222">
        <v>0</v>
      </c>
      <c r="GS50" s="222">
        <v>0</v>
      </c>
      <c r="GT50" s="222">
        <v>0</v>
      </c>
      <c r="GU50" s="222">
        <v>0</v>
      </c>
      <c r="GV50" s="222">
        <v>0</v>
      </c>
      <c r="GW50" s="222">
        <v>0</v>
      </c>
      <c r="GX50" s="222">
        <v>0</v>
      </c>
      <c r="GY50" s="222">
        <v>0</v>
      </c>
      <c r="GZ50" s="222">
        <v>0</v>
      </c>
      <c r="HA50" s="222">
        <v>0</v>
      </c>
      <c r="HB50" s="222">
        <v>0</v>
      </c>
      <c r="HC50" s="222">
        <v>0</v>
      </c>
      <c r="HD50" s="222">
        <v>0</v>
      </c>
      <c r="HE50" s="222">
        <v>1159.27</v>
      </c>
      <c r="HF50" s="222">
        <v>0</v>
      </c>
      <c r="HG50" s="222">
        <v>0</v>
      </c>
      <c r="HH50" s="222">
        <v>66924856.350000001</v>
      </c>
      <c r="HI50" s="222">
        <v>0</v>
      </c>
      <c r="HJ50" s="222">
        <v>5006009.76</v>
      </c>
      <c r="HK50" s="222">
        <v>0</v>
      </c>
      <c r="HL50" s="222">
        <v>0</v>
      </c>
      <c r="HM50" s="222">
        <v>0</v>
      </c>
      <c r="HN50" s="222">
        <v>0</v>
      </c>
      <c r="HO50" s="222">
        <v>0</v>
      </c>
      <c r="HP50" s="222">
        <v>0</v>
      </c>
      <c r="HQ50" s="222">
        <v>0</v>
      </c>
      <c r="HR50" s="222">
        <v>0</v>
      </c>
      <c r="HS50" s="222">
        <v>113537.46</v>
      </c>
      <c r="HT50" s="222">
        <v>0</v>
      </c>
      <c r="HU50" s="222">
        <v>0</v>
      </c>
      <c r="HV50" s="222">
        <v>0</v>
      </c>
      <c r="HW50" s="222">
        <v>0</v>
      </c>
      <c r="HX50" s="222">
        <v>0</v>
      </c>
      <c r="HY50" s="222">
        <v>0</v>
      </c>
      <c r="HZ50" s="222">
        <v>0</v>
      </c>
      <c r="IA50" s="222">
        <v>0</v>
      </c>
      <c r="IB50" s="222">
        <v>0</v>
      </c>
      <c r="IC50" s="222">
        <v>77438.5</v>
      </c>
      <c r="ID50" s="222">
        <v>0</v>
      </c>
      <c r="IE50" s="222">
        <v>0</v>
      </c>
      <c r="IF50" s="222">
        <v>132.16999999999999</v>
      </c>
      <c r="IG50" s="222">
        <v>0</v>
      </c>
      <c r="IH50" s="222">
        <v>0</v>
      </c>
      <c r="II50" s="222">
        <v>155905</v>
      </c>
      <c r="IJ50" s="222">
        <v>0</v>
      </c>
      <c r="IK50" s="222">
        <v>1270</v>
      </c>
      <c r="IL50" s="222">
        <v>0</v>
      </c>
      <c r="IM50" s="222">
        <v>0</v>
      </c>
      <c r="IN50" s="222">
        <v>0</v>
      </c>
      <c r="IO50" s="222">
        <v>0</v>
      </c>
      <c r="IP50" s="222">
        <v>0</v>
      </c>
      <c r="IQ50" s="222">
        <v>0</v>
      </c>
      <c r="IR50" s="222">
        <v>0</v>
      </c>
      <c r="IS50" s="222">
        <v>1129.17</v>
      </c>
      <c r="IT50" s="222">
        <v>936660.49</v>
      </c>
      <c r="IU50" s="222">
        <v>0</v>
      </c>
      <c r="IV50" s="222">
        <v>0</v>
      </c>
      <c r="IW50" s="222">
        <v>0</v>
      </c>
      <c r="IX50" s="222">
        <v>0</v>
      </c>
      <c r="IY50" s="222">
        <v>1188.6400000000001</v>
      </c>
      <c r="IZ50" s="222">
        <v>0</v>
      </c>
      <c r="JA50" s="222">
        <v>0</v>
      </c>
      <c r="JB50" s="222">
        <v>0</v>
      </c>
      <c r="JC50" s="222">
        <v>0</v>
      </c>
      <c r="JD50" s="222">
        <v>0</v>
      </c>
      <c r="JE50" s="222">
        <v>0</v>
      </c>
      <c r="JF50" s="222">
        <v>0</v>
      </c>
      <c r="JG50" s="222">
        <v>0</v>
      </c>
      <c r="JH50" s="222">
        <v>2709095.39</v>
      </c>
      <c r="JI50" s="222">
        <v>0</v>
      </c>
      <c r="JJ50" s="222">
        <v>127797.79</v>
      </c>
      <c r="JK50" s="222">
        <v>767044.35</v>
      </c>
      <c r="JL50" s="222">
        <v>0</v>
      </c>
      <c r="JM50" s="222">
        <v>0</v>
      </c>
      <c r="JN50" s="222">
        <v>0</v>
      </c>
      <c r="JO50" s="222">
        <v>681.25</v>
      </c>
      <c r="JP50" s="222">
        <v>0</v>
      </c>
      <c r="JQ50" s="222">
        <v>0</v>
      </c>
      <c r="JR50" s="222">
        <v>2752344.18</v>
      </c>
      <c r="JS50" s="222">
        <v>783858.18</v>
      </c>
      <c r="JT50" s="222">
        <v>0</v>
      </c>
      <c r="JU50" s="222">
        <v>0</v>
      </c>
      <c r="JV50" s="222">
        <v>0</v>
      </c>
      <c r="JW50" s="222">
        <v>0</v>
      </c>
      <c r="JX50" s="222">
        <v>0</v>
      </c>
      <c r="JY50" s="222">
        <v>0</v>
      </c>
      <c r="JZ50" s="222">
        <v>0</v>
      </c>
      <c r="KA50" s="222">
        <v>0</v>
      </c>
      <c r="KB50" s="222">
        <v>0</v>
      </c>
      <c r="KC50" s="222">
        <v>0</v>
      </c>
      <c r="KD50" s="222">
        <v>0</v>
      </c>
      <c r="KE50" s="222">
        <v>0</v>
      </c>
      <c r="KF50" s="222">
        <v>0</v>
      </c>
      <c r="KG50" s="222">
        <v>0</v>
      </c>
      <c r="KH50" s="222">
        <v>0</v>
      </c>
      <c r="KI50" s="222">
        <v>0</v>
      </c>
      <c r="KJ50" s="222">
        <v>0</v>
      </c>
      <c r="KK50" s="222">
        <v>0</v>
      </c>
      <c r="KL50" s="222">
        <v>0</v>
      </c>
      <c r="KM50" s="222">
        <v>0</v>
      </c>
      <c r="KN50" s="222">
        <v>0</v>
      </c>
      <c r="KO50" s="222">
        <v>0</v>
      </c>
      <c r="KP50" s="222">
        <v>0</v>
      </c>
      <c r="KQ50" s="222">
        <v>0</v>
      </c>
      <c r="KR50" s="222">
        <v>0</v>
      </c>
      <c r="KS50" s="222">
        <v>0</v>
      </c>
      <c r="KT50" s="222">
        <v>0</v>
      </c>
      <c r="KU50" s="222">
        <v>0</v>
      </c>
      <c r="KV50" s="222">
        <v>0</v>
      </c>
      <c r="KW50" s="222">
        <v>0</v>
      </c>
      <c r="KX50" s="222">
        <v>0</v>
      </c>
      <c r="KY50" s="222">
        <v>0</v>
      </c>
      <c r="KZ50" s="222">
        <v>0</v>
      </c>
      <c r="LA50" s="222">
        <v>0</v>
      </c>
      <c r="LB50" s="222">
        <v>0</v>
      </c>
      <c r="LC50" s="222">
        <v>0</v>
      </c>
      <c r="LD50" s="222">
        <v>0</v>
      </c>
      <c r="LE50" s="222">
        <v>0</v>
      </c>
      <c r="LF50" s="222">
        <v>0</v>
      </c>
      <c r="LG50" s="222">
        <v>0</v>
      </c>
      <c r="LH50" s="222">
        <v>0</v>
      </c>
      <c r="LI50" s="222">
        <v>0</v>
      </c>
      <c r="LJ50" s="222">
        <v>0</v>
      </c>
      <c r="LK50" s="222">
        <v>0</v>
      </c>
      <c r="LL50" s="222">
        <v>0</v>
      </c>
      <c r="LM50" s="222">
        <v>193587.9</v>
      </c>
      <c r="LN50" s="222">
        <v>0</v>
      </c>
      <c r="LO50" s="222">
        <v>0</v>
      </c>
      <c r="LP50" s="222">
        <v>0</v>
      </c>
      <c r="LQ50" s="222">
        <v>0</v>
      </c>
      <c r="LR50" s="222">
        <v>0</v>
      </c>
      <c r="LS50" s="222">
        <v>0</v>
      </c>
      <c r="LT50" s="222">
        <v>0</v>
      </c>
      <c r="LU50" s="222">
        <v>0</v>
      </c>
      <c r="LV50" s="222">
        <v>0</v>
      </c>
      <c r="LW50" s="222">
        <v>0</v>
      </c>
      <c r="LX50" s="222">
        <v>105762</v>
      </c>
      <c r="LY50" s="222">
        <v>0</v>
      </c>
      <c r="LZ50" s="222">
        <v>0</v>
      </c>
      <c r="MA50" s="222">
        <v>0</v>
      </c>
      <c r="MB50" s="222">
        <v>0</v>
      </c>
      <c r="MC50" s="222">
        <v>0</v>
      </c>
      <c r="MD50" s="222">
        <v>0</v>
      </c>
      <c r="ME50" s="222">
        <v>0</v>
      </c>
      <c r="MF50" s="222">
        <v>0</v>
      </c>
      <c r="MG50" s="222">
        <v>820787.75</v>
      </c>
      <c r="MH50" s="222">
        <v>0</v>
      </c>
      <c r="MI50" s="222">
        <v>0</v>
      </c>
      <c r="MJ50" s="222">
        <v>0</v>
      </c>
      <c r="MK50" s="222">
        <v>0</v>
      </c>
      <c r="ML50" s="222">
        <v>0</v>
      </c>
      <c r="MM50" s="222">
        <v>0</v>
      </c>
      <c r="MN50" s="222">
        <v>0</v>
      </c>
      <c r="MO50" s="222">
        <v>0</v>
      </c>
      <c r="MP50" s="222">
        <v>0</v>
      </c>
      <c r="MQ50" s="222">
        <v>0</v>
      </c>
      <c r="MR50" s="222">
        <v>0</v>
      </c>
      <c r="MS50" s="222">
        <v>0</v>
      </c>
      <c r="MT50" s="222">
        <v>0</v>
      </c>
      <c r="MU50" s="222">
        <v>0</v>
      </c>
      <c r="MV50" s="222">
        <v>0</v>
      </c>
      <c r="MW50" s="222">
        <v>0</v>
      </c>
      <c r="MX50" s="222">
        <v>0</v>
      </c>
      <c r="MY50" s="222">
        <v>0</v>
      </c>
      <c r="MZ50" s="222">
        <v>0</v>
      </c>
      <c r="NA50" s="222">
        <v>0</v>
      </c>
      <c r="NB50" s="222">
        <v>0</v>
      </c>
      <c r="NC50" s="222">
        <v>0</v>
      </c>
      <c r="ND50" s="222">
        <v>19067471.48</v>
      </c>
      <c r="NE50" s="222">
        <v>0</v>
      </c>
      <c r="NF50" s="222">
        <v>0</v>
      </c>
      <c r="NG50" s="222">
        <v>0</v>
      </c>
      <c r="NH50" s="222">
        <v>0</v>
      </c>
      <c r="NI50" s="222">
        <v>0</v>
      </c>
      <c r="NJ50" s="222">
        <v>0</v>
      </c>
      <c r="NK50" s="222">
        <v>0</v>
      </c>
      <c r="NL50" s="222">
        <v>47500</v>
      </c>
      <c r="NM50" s="222">
        <v>0</v>
      </c>
      <c r="NN50" s="222">
        <v>0</v>
      </c>
      <c r="NO50" s="222">
        <v>0</v>
      </c>
      <c r="NP50" s="222">
        <v>182032.5</v>
      </c>
      <c r="NQ50" s="222">
        <v>248500</v>
      </c>
      <c r="NR50" s="222">
        <v>0</v>
      </c>
      <c r="NS50" s="222">
        <v>0</v>
      </c>
      <c r="NT50" s="222">
        <v>0</v>
      </c>
      <c r="NU50" s="222">
        <v>0</v>
      </c>
      <c r="NV50" s="222">
        <v>0</v>
      </c>
      <c r="NW50" s="222">
        <v>0</v>
      </c>
      <c r="NX50" s="222">
        <v>0</v>
      </c>
      <c r="NY50" s="222">
        <v>0</v>
      </c>
      <c r="NZ50" s="222">
        <v>0</v>
      </c>
      <c r="OA50" s="222">
        <v>0</v>
      </c>
      <c r="OB50" s="222">
        <v>0</v>
      </c>
      <c r="OC50" s="222">
        <v>2319.9499999999998</v>
      </c>
      <c r="OD50" s="222">
        <v>0</v>
      </c>
      <c r="OE50" s="222">
        <v>0</v>
      </c>
      <c r="OF50" s="222">
        <v>0</v>
      </c>
      <c r="OG50" s="222">
        <v>0</v>
      </c>
      <c r="OH50" s="222">
        <v>0</v>
      </c>
      <c r="OI50" s="222">
        <v>9868227.0700000003</v>
      </c>
      <c r="OJ50" s="222">
        <v>0</v>
      </c>
      <c r="OK50" s="222">
        <v>0</v>
      </c>
      <c r="OL50" s="222">
        <v>0</v>
      </c>
      <c r="OM50" s="222">
        <v>170688.67</v>
      </c>
      <c r="ON50" s="222">
        <v>0</v>
      </c>
      <c r="OO50" s="222">
        <v>0</v>
      </c>
      <c r="OP50" s="222">
        <v>0</v>
      </c>
      <c r="OQ50" s="222">
        <v>0</v>
      </c>
      <c r="OR50" s="222">
        <v>0</v>
      </c>
      <c r="OS50" s="222">
        <v>3126049.35</v>
      </c>
      <c r="OT50" s="222">
        <v>0</v>
      </c>
      <c r="OU50" s="222">
        <v>0</v>
      </c>
      <c r="OV50" s="222">
        <v>0</v>
      </c>
      <c r="OW50" s="222">
        <v>0</v>
      </c>
      <c r="OX50" s="222">
        <v>0</v>
      </c>
      <c r="OY50" s="222">
        <v>0</v>
      </c>
      <c r="OZ50" s="222">
        <v>0</v>
      </c>
      <c r="PA50" s="222">
        <v>0</v>
      </c>
      <c r="PB50" s="222">
        <v>0</v>
      </c>
      <c r="PC50" s="222">
        <v>0</v>
      </c>
      <c r="PD50" s="222">
        <v>0</v>
      </c>
      <c r="PE50" s="222">
        <v>0</v>
      </c>
      <c r="PF50" s="222">
        <v>0</v>
      </c>
      <c r="PG50" s="222">
        <v>0</v>
      </c>
      <c r="PH50" s="222">
        <v>0</v>
      </c>
      <c r="PI50" s="222">
        <v>0</v>
      </c>
      <c r="PJ50" s="222">
        <v>0</v>
      </c>
      <c r="PK50" s="222">
        <v>0</v>
      </c>
      <c r="PL50" s="222">
        <v>0</v>
      </c>
      <c r="PM50" s="222">
        <v>0</v>
      </c>
      <c r="PN50" s="222">
        <v>0</v>
      </c>
      <c r="PO50" s="222">
        <v>36328</v>
      </c>
      <c r="PP50" s="222">
        <v>0</v>
      </c>
      <c r="PQ50" s="222">
        <v>0</v>
      </c>
      <c r="PR50" s="222">
        <v>0</v>
      </c>
      <c r="PS50" s="222">
        <v>0</v>
      </c>
      <c r="PT50" s="222">
        <v>0</v>
      </c>
      <c r="PU50" s="222">
        <v>8692.32</v>
      </c>
      <c r="PV50" s="222">
        <v>0</v>
      </c>
      <c r="PW50" s="222">
        <v>0</v>
      </c>
      <c r="PX50" s="222">
        <v>0</v>
      </c>
      <c r="PY50" s="222">
        <v>0</v>
      </c>
      <c r="PZ50" s="222">
        <v>0</v>
      </c>
      <c r="QA50" s="222">
        <v>500</v>
      </c>
      <c r="QB50" s="222">
        <v>0</v>
      </c>
      <c r="QC50" s="222">
        <v>0</v>
      </c>
      <c r="QD50" s="222">
        <v>0</v>
      </c>
      <c r="QE50" s="222">
        <v>0</v>
      </c>
      <c r="QF50" s="222">
        <v>0</v>
      </c>
      <c r="QG50" s="222">
        <v>0</v>
      </c>
      <c r="QH50" s="222">
        <v>0</v>
      </c>
      <c r="QI50" s="222">
        <v>0</v>
      </c>
      <c r="QJ50" s="222">
        <v>0</v>
      </c>
      <c r="QK50" s="222">
        <v>0</v>
      </c>
      <c r="QL50" s="222">
        <v>0</v>
      </c>
      <c r="QM50" s="222">
        <v>0</v>
      </c>
      <c r="QN50" s="222">
        <v>0</v>
      </c>
      <c r="QO50" s="222">
        <v>0</v>
      </c>
      <c r="QP50" s="222">
        <v>0</v>
      </c>
      <c r="QQ50" s="222">
        <v>70000.009999999995</v>
      </c>
      <c r="QR50" s="222">
        <v>83850</v>
      </c>
      <c r="QS50" s="222">
        <v>0</v>
      </c>
      <c r="QT50" s="222">
        <v>0</v>
      </c>
      <c r="QU50" s="222">
        <v>0</v>
      </c>
      <c r="QV50" s="222">
        <v>0</v>
      </c>
      <c r="QW50" s="222">
        <v>0</v>
      </c>
      <c r="QX50" s="222">
        <v>0</v>
      </c>
      <c r="QY50" s="222">
        <v>0</v>
      </c>
      <c r="QZ50" s="222">
        <v>0</v>
      </c>
      <c r="RA50" s="222">
        <v>0</v>
      </c>
      <c r="RB50" s="222">
        <v>0</v>
      </c>
      <c r="RC50" s="222">
        <v>0</v>
      </c>
      <c r="RD50" s="222">
        <v>24486</v>
      </c>
      <c r="RE50" s="222">
        <v>0</v>
      </c>
      <c r="RF50" s="222">
        <v>0</v>
      </c>
      <c r="RG50" s="222">
        <v>0</v>
      </c>
      <c r="RH50" s="222">
        <v>0</v>
      </c>
      <c r="RI50" s="222">
        <v>0</v>
      </c>
      <c r="RJ50" s="222">
        <v>0</v>
      </c>
      <c r="RK50" s="222">
        <v>0</v>
      </c>
      <c r="RL50" s="222">
        <v>0</v>
      </c>
      <c r="RM50" s="222">
        <v>0</v>
      </c>
      <c r="RN50" s="222">
        <v>0</v>
      </c>
      <c r="RO50" s="222">
        <v>0</v>
      </c>
      <c r="RP50" s="222">
        <v>0</v>
      </c>
      <c r="RQ50" s="222">
        <v>0</v>
      </c>
      <c r="RR50" s="222">
        <v>0</v>
      </c>
      <c r="RS50" s="222">
        <v>299680.67</v>
      </c>
      <c r="RT50" s="222">
        <v>0</v>
      </c>
      <c r="RU50" s="222">
        <v>0</v>
      </c>
      <c r="RV50" s="222">
        <v>0</v>
      </c>
      <c r="RW50" s="222">
        <v>0</v>
      </c>
      <c r="RX50" s="222">
        <v>0</v>
      </c>
      <c r="RY50" s="222">
        <v>0</v>
      </c>
      <c r="RZ50" s="222">
        <v>0</v>
      </c>
      <c r="SA50" s="222">
        <v>4219020.8099999996</v>
      </c>
      <c r="SB50" s="222">
        <v>0</v>
      </c>
      <c r="SC50" s="222">
        <v>0</v>
      </c>
      <c r="SD50" s="222">
        <v>0</v>
      </c>
      <c r="SE50" s="222">
        <v>0</v>
      </c>
      <c r="SF50" s="222">
        <v>0</v>
      </c>
      <c r="SG50" s="222">
        <v>0</v>
      </c>
      <c r="SH50" s="222">
        <v>0</v>
      </c>
      <c r="SI50" s="222">
        <v>0</v>
      </c>
      <c r="SJ50" s="222">
        <v>0</v>
      </c>
      <c r="SK50" s="222">
        <v>0</v>
      </c>
      <c r="SL50" s="222">
        <v>0</v>
      </c>
      <c r="SM50" s="222">
        <v>0</v>
      </c>
      <c r="SN50" s="222">
        <v>0</v>
      </c>
      <c r="SO50" s="222">
        <v>0</v>
      </c>
      <c r="SP50" s="222">
        <v>0</v>
      </c>
      <c r="SQ50" s="222">
        <v>0</v>
      </c>
      <c r="SR50" s="222">
        <v>0</v>
      </c>
      <c r="SS50" s="222">
        <v>0</v>
      </c>
      <c r="ST50" s="222">
        <v>0</v>
      </c>
      <c r="SU50" s="222">
        <v>0</v>
      </c>
      <c r="SV50" s="222">
        <v>0</v>
      </c>
      <c r="SW50" s="222">
        <v>0</v>
      </c>
      <c r="SX50" s="222">
        <v>0</v>
      </c>
      <c r="SY50" s="222">
        <v>0</v>
      </c>
      <c r="SZ50" s="222">
        <v>0</v>
      </c>
      <c r="TA50" s="222">
        <v>0</v>
      </c>
      <c r="TB50" s="222">
        <v>0</v>
      </c>
      <c r="TC50" s="222">
        <v>0</v>
      </c>
      <c r="TD50" s="222">
        <v>0</v>
      </c>
      <c r="TE50" s="222">
        <v>0</v>
      </c>
      <c r="TF50" s="222">
        <v>0</v>
      </c>
      <c r="TG50" s="222">
        <v>0</v>
      </c>
      <c r="TH50" s="222">
        <v>0</v>
      </c>
      <c r="TI50" s="222">
        <v>0</v>
      </c>
      <c r="TJ50" s="222">
        <v>0</v>
      </c>
      <c r="TK50" s="222">
        <v>0</v>
      </c>
      <c r="TL50" s="222">
        <v>0</v>
      </c>
      <c r="TM50" s="222">
        <v>0</v>
      </c>
      <c r="TN50" s="222">
        <v>0</v>
      </c>
      <c r="TO50" s="222">
        <v>0</v>
      </c>
      <c r="TP50" s="222">
        <v>0</v>
      </c>
      <c r="TQ50" s="222">
        <v>0</v>
      </c>
      <c r="TR50" s="222">
        <v>0</v>
      </c>
      <c r="TS50" s="222">
        <v>0</v>
      </c>
      <c r="TT50" s="222">
        <v>0</v>
      </c>
      <c r="TU50" s="222">
        <v>0</v>
      </c>
      <c r="TV50" s="222">
        <v>0</v>
      </c>
      <c r="TW50" s="222">
        <v>0</v>
      </c>
      <c r="TX50" s="222">
        <v>0</v>
      </c>
      <c r="TY50" s="222">
        <v>0</v>
      </c>
      <c r="TZ50" s="222">
        <v>0</v>
      </c>
      <c r="UA50" s="222">
        <v>4468912.5199999996</v>
      </c>
      <c r="UB50" s="222">
        <v>0</v>
      </c>
      <c r="UC50" s="222">
        <v>0</v>
      </c>
      <c r="UD50" s="222">
        <v>0</v>
      </c>
      <c r="UE50" s="222">
        <v>0</v>
      </c>
      <c r="UF50" s="222">
        <v>0</v>
      </c>
      <c r="UG50" s="222">
        <v>0</v>
      </c>
      <c r="UH50" s="222">
        <v>0</v>
      </c>
      <c r="UI50" s="222">
        <v>0</v>
      </c>
      <c r="UJ50" s="222">
        <v>0</v>
      </c>
      <c r="UK50" s="222">
        <v>0</v>
      </c>
      <c r="UL50" s="222">
        <v>0</v>
      </c>
      <c r="UM50" s="222">
        <v>0</v>
      </c>
      <c r="UN50" s="222">
        <v>0</v>
      </c>
      <c r="UO50" s="222">
        <v>0</v>
      </c>
      <c r="UP50" s="222">
        <v>87730.11</v>
      </c>
      <c r="UQ50" s="222">
        <v>0</v>
      </c>
      <c r="UR50" s="222">
        <v>0</v>
      </c>
      <c r="US50" s="222">
        <v>0</v>
      </c>
      <c r="UT50" s="222">
        <v>0</v>
      </c>
      <c r="UU50" s="222">
        <v>0</v>
      </c>
      <c r="UV50" s="222">
        <v>0</v>
      </c>
      <c r="UW50" s="222">
        <v>0</v>
      </c>
      <c r="UX50" s="222">
        <v>0</v>
      </c>
      <c r="UY50" s="222">
        <v>0</v>
      </c>
      <c r="UZ50" s="222">
        <v>0</v>
      </c>
      <c r="VA50" s="222">
        <v>0</v>
      </c>
      <c r="VB50" s="222">
        <v>0</v>
      </c>
      <c r="VC50" s="222">
        <v>0</v>
      </c>
      <c r="VD50" s="222">
        <v>415117.42</v>
      </c>
      <c r="VE50" s="222">
        <v>0</v>
      </c>
      <c r="VF50" s="222">
        <v>0</v>
      </c>
      <c r="VG50" s="222">
        <v>0</v>
      </c>
      <c r="VH50" s="222">
        <v>0</v>
      </c>
      <c r="VI50" s="222">
        <v>0</v>
      </c>
      <c r="VJ50" s="222">
        <v>0</v>
      </c>
      <c r="VK50" s="222">
        <v>0</v>
      </c>
      <c r="VL50" s="222">
        <v>0</v>
      </c>
      <c r="VM50" s="222">
        <v>0</v>
      </c>
      <c r="VN50" s="222">
        <v>0</v>
      </c>
      <c r="VO50" s="222">
        <v>0</v>
      </c>
      <c r="VP50" s="222">
        <v>501400</v>
      </c>
      <c r="VQ50" s="222">
        <v>0</v>
      </c>
      <c r="VR50" s="222">
        <v>0</v>
      </c>
      <c r="VS50" s="222">
        <v>0</v>
      </c>
      <c r="VT50" s="222">
        <v>0</v>
      </c>
      <c r="VU50" s="222">
        <v>0</v>
      </c>
      <c r="VV50" s="222">
        <v>0</v>
      </c>
      <c r="VW50" s="222">
        <v>230449</v>
      </c>
      <c r="VX50" s="222">
        <v>0</v>
      </c>
      <c r="VY50" s="222">
        <v>0</v>
      </c>
      <c r="VZ50" s="222">
        <v>0</v>
      </c>
      <c r="WA50" s="222">
        <v>0</v>
      </c>
      <c r="WB50" s="222">
        <v>0</v>
      </c>
      <c r="WC50" s="222">
        <v>0</v>
      </c>
      <c r="WD50" s="222">
        <v>0</v>
      </c>
      <c r="WE50" s="222">
        <v>0</v>
      </c>
      <c r="WF50" s="222">
        <v>0</v>
      </c>
      <c r="WG50" s="222">
        <v>0</v>
      </c>
      <c r="WH50" s="222">
        <v>0</v>
      </c>
      <c r="WI50" s="222">
        <v>0</v>
      </c>
      <c r="WJ50" s="222">
        <v>0</v>
      </c>
      <c r="WK50" s="222">
        <v>500</v>
      </c>
      <c r="WL50" s="222">
        <v>0</v>
      </c>
      <c r="WM50" s="222">
        <v>0</v>
      </c>
      <c r="WN50" s="222">
        <v>2464000</v>
      </c>
      <c r="WO50" s="222">
        <v>0</v>
      </c>
      <c r="WP50" s="222">
        <v>0</v>
      </c>
      <c r="WQ50" s="222">
        <v>0</v>
      </c>
      <c r="WR50" s="222">
        <v>0</v>
      </c>
      <c r="WS50" s="222">
        <v>0</v>
      </c>
      <c r="WT50" s="222">
        <v>0</v>
      </c>
      <c r="WU50" s="222">
        <v>0</v>
      </c>
      <c r="WV50" s="222">
        <v>0</v>
      </c>
      <c r="WW50" s="222">
        <v>0</v>
      </c>
      <c r="WX50" s="222">
        <v>0</v>
      </c>
      <c r="WY50" s="222">
        <v>33187569.399999999</v>
      </c>
      <c r="WZ50" s="222">
        <v>0</v>
      </c>
      <c r="XA50" s="222">
        <v>0</v>
      </c>
      <c r="XB50" s="222">
        <v>0</v>
      </c>
      <c r="XC50" s="222">
        <v>0</v>
      </c>
      <c r="XD50" s="222">
        <v>0</v>
      </c>
      <c r="XE50" s="222">
        <v>0</v>
      </c>
      <c r="XF50" s="222">
        <v>0</v>
      </c>
      <c r="XG50" s="222">
        <v>0</v>
      </c>
      <c r="XH50" s="222">
        <v>508840.5</v>
      </c>
      <c r="XI50" s="222">
        <v>0</v>
      </c>
      <c r="XJ50" s="222">
        <v>0</v>
      </c>
      <c r="XK50" s="222">
        <v>0</v>
      </c>
      <c r="XL50" s="222">
        <v>0</v>
      </c>
      <c r="XM50" s="222">
        <v>0</v>
      </c>
      <c r="XN50" s="222">
        <v>0</v>
      </c>
      <c r="XO50" s="222">
        <v>0</v>
      </c>
      <c r="XP50" s="222">
        <v>0</v>
      </c>
      <c r="XQ50" s="222">
        <v>0</v>
      </c>
      <c r="XR50" s="222">
        <v>0</v>
      </c>
      <c r="XS50" s="222">
        <v>0</v>
      </c>
      <c r="XT50" s="222">
        <v>0</v>
      </c>
      <c r="XU50" s="222">
        <v>0</v>
      </c>
      <c r="XV50" s="222">
        <v>0</v>
      </c>
      <c r="XW50" s="222">
        <v>0</v>
      </c>
      <c r="XX50" s="222">
        <v>0</v>
      </c>
      <c r="XY50" s="222">
        <v>0</v>
      </c>
      <c r="XZ50" s="222">
        <v>0</v>
      </c>
      <c r="YA50" s="222">
        <v>0</v>
      </c>
      <c r="YB50" s="222">
        <v>0</v>
      </c>
      <c r="YC50" s="222">
        <v>0</v>
      </c>
      <c r="YD50" s="222">
        <v>0</v>
      </c>
      <c r="YE50" s="222">
        <v>0</v>
      </c>
      <c r="YF50" s="222">
        <v>0</v>
      </c>
      <c r="YG50" s="222">
        <v>0</v>
      </c>
      <c r="YH50" s="222">
        <v>0</v>
      </c>
      <c r="YI50" s="222">
        <v>50785</v>
      </c>
      <c r="YJ50" s="222">
        <v>0</v>
      </c>
      <c r="YK50" s="222">
        <v>0</v>
      </c>
      <c r="YL50" s="222">
        <v>0</v>
      </c>
      <c r="YM50" s="222">
        <v>0</v>
      </c>
      <c r="YN50" s="222">
        <v>0</v>
      </c>
      <c r="YO50" s="222">
        <v>0</v>
      </c>
      <c r="YP50" s="222">
        <v>0</v>
      </c>
      <c r="YQ50" s="222">
        <v>0</v>
      </c>
      <c r="YR50" s="222">
        <v>0</v>
      </c>
      <c r="YS50" s="222">
        <v>0</v>
      </c>
      <c r="YT50" s="222">
        <v>0</v>
      </c>
      <c r="YU50" s="222">
        <v>0</v>
      </c>
      <c r="YV50" s="222">
        <v>0</v>
      </c>
      <c r="YW50" s="222">
        <v>0</v>
      </c>
      <c r="YX50" s="222">
        <v>0</v>
      </c>
      <c r="YY50" s="222">
        <v>0</v>
      </c>
      <c r="YZ50" s="222">
        <v>0</v>
      </c>
      <c r="ZA50" s="222">
        <v>0</v>
      </c>
      <c r="ZB50" s="222">
        <v>0</v>
      </c>
      <c r="ZC50" s="222">
        <v>0</v>
      </c>
      <c r="ZD50" s="222">
        <v>0</v>
      </c>
      <c r="ZE50" s="222">
        <v>0</v>
      </c>
      <c r="ZF50" s="222">
        <v>0</v>
      </c>
      <c r="ZG50" s="222">
        <v>0</v>
      </c>
      <c r="ZH50" s="222">
        <v>0</v>
      </c>
      <c r="ZI50" s="222">
        <v>0</v>
      </c>
      <c r="ZJ50" s="222">
        <v>0</v>
      </c>
      <c r="ZK50" s="222">
        <v>0</v>
      </c>
      <c r="ZL50" s="222">
        <v>0</v>
      </c>
      <c r="ZM50" s="222">
        <v>0</v>
      </c>
      <c r="ZN50" s="222">
        <v>0</v>
      </c>
      <c r="ZO50" s="222">
        <v>0</v>
      </c>
      <c r="ZP50" s="222">
        <v>0</v>
      </c>
      <c r="ZQ50" s="222">
        <v>0</v>
      </c>
      <c r="ZR50" s="222">
        <v>0</v>
      </c>
      <c r="ZS50" s="222">
        <v>0</v>
      </c>
      <c r="ZT50" s="222">
        <v>0</v>
      </c>
      <c r="ZU50" s="222">
        <v>0</v>
      </c>
      <c r="ZV50" s="222">
        <v>0</v>
      </c>
      <c r="ZW50" s="222">
        <v>0</v>
      </c>
      <c r="ZX50" s="222">
        <v>0</v>
      </c>
      <c r="ZY50" s="222">
        <v>0</v>
      </c>
      <c r="ZZ50" s="222">
        <v>0</v>
      </c>
      <c r="AAA50" s="222">
        <v>0</v>
      </c>
      <c r="AAB50" s="222">
        <v>0</v>
      </c>
      <c r="AAC50" s="222">
        <v>0</v>
      </c>
      <c r="AAD50" s="222">
        <v>0</v>
      </c>
      <c r="AAE50" s="222">
        <v>0</v>
      </c>
      <c r="AAF50" s="222">
        <v>0</v>
      </c>
      <c r="AAG50" s="222">
        <v>0</v>
      </c>
      <c r="AAH50" s="222">
        <v>332550.68</v>
      </c>
      <c r="AAI50" s="222">
        <v>0</v>
      </c>
      <c r="AAJ50" s="222">
        <v>0</v>
      </c>
      <c r="AAK50" s="222">
        <v>0</v>
      </c>
      <c r="AAL50" s="222">
        <v>0</v>
      </c>
      <c r="AAM50" s="222">
        <v>0</v>
      </c>
      <c r="AAN50" s="222">
        <v>0</v>
      </c>
      <c r="AAO50" s="222">
        <v>0</v>
      </c>
      <c r="AAP50" s="222">
        <v>0</v>
      </c>
      <c r="AAQ50" s="222">
        <v>0</v>
      </c>
      <c r="AAR50" s="222">
        <v>0</v>
      </c>
      <c r="AAS50" s="222">
        <v>0</v>
      </c>
      <c r="AAT50" s="222">
        <v>0</v>
      </c>
      <c r="AAU50" s="222">
        <v>0</v>
      </c>
      <c r="AAV50" s="222">
        <v>0</v>
      </c>
      <c r="AAW50" s="222">
        <v>40000</v>
      </c>
      <c r="AAX50" s="222">
        <v>0</v>
      </c>
      <c r="AAY50" s="222">
        <v>10187.049999999999</v>
      </c>
      <c r="AAZ50" s="222">
        <v>1000</v>
      </c>
      <c r="ABA50" s="222">
        <v>0</v>
      </c>
      <c r="ABB50" s="222">
        <v>0</v>
      </c>
      <c r="ABC50" s="222">
        <v>0</v>
      </c>
      <c r="ABD50" s="222">
        <v>0</v>
      </c>
      <c r="ABE50" s="222">
        <v>0</v>
      </c>
      <c r="ABF50" s="222">
        <v>0</v>
      </c>
      <c r="ABG50" s="222">
        <v>0</v>
      </c>
      <c r="ABH50" s="222">
        <v>0</v>
      </c>
      <c r="ABI50" s="222">
        <v>0</v>
      </c>
      <c r="ABJ50" s="222">
        <v>0</v>
      </c>
      <c r="ABK50" s="222">
        <v>0</v>
      </c>
      <c r="ABL50" s="222">
        <v>0</v>
      </c>
      <c r="ABM50" s="222">
        <v>0</v>
      </c>
      <c r="ABN50" s="222">
        <v>0</v>
      </c>
      <c r="ABO50" s="222">
        <v>0</v>
      </c>
      <c r="ABP50" s="222">
        <v>0</v>
      </c>
      <c r="ABQ50" s="222">
        <v>0</v>
      </c>
      <c r="ABR50" s="222">
        <v>0</v>
      </c>
      <c r="ABS50" s="222">
        <v>0</v>
      </c>
      <c r="ABT50" s="222">
        <v>0</v>
      </c>
      <c r="ABU50" s="222">
        <v>0</v>
      </c>
      <c r="ABV50" s="222">
        <v>0</v>
      </c>
      <c r="ABW50" s="222">
        <v>0</v>
      </c>
      <c r="ABX50" s="222">
        <v>0</v>
      </c>
      <c r="ABY50" s="222">
        <v>6878237.5899999999</v>
      </c>
      <c r="ABZ50" s="222">
        <v>0</v>
      </c>
      <c r="ACA50" s="222">
        <v>0</v>
      </c>
      <c r="ACB50" s="222">
        <v>0</v>
      </c>
      <c r="ACC50" s="222">
        <v>25200</v>
      </c>
      <c r="ACD50" s="222">
        <v>0</v>
      </c>
      <c r="ACE50" s="222">
        <v>0</v>
      </c>
      <c r="ACF50" s="222">
        <v>0</v>
      </c>
      <c r="ACG50" s="222">
        <v>0</v>
      </c>
      <c r="ACH50" s="222">
        <v>0</v>
      </c>
      <c r="ACI50" s="222">
        <v>8031460.2699999996</v>
      </c>
      <c r="ACJ50" s="222">
        <v>0</v>
      </c>
      <c r="ACK50" s="222">
        <v>0</v>
      </c>
      <c r="ACL50" s="222">
        <v>14355.57</v>
      </c>
      <c r="ACM50" s="222">
        <v>11184635.99</v>
      </c>
      <c r="ACN50" s="222">
        <v>0</v>
      </c>
      <c r="ACO50" s="222">
        <v>28926.77</v>
      </c>
      <c r="ACP50" s="222">
        <v>0</v>
      </c>
      <c r="ACQ50" s="222">
        <v>0</v>
      </c>
      <c r="ACR50" s="222">
        <v>0</v>
      </c>
      <c r="ACS50" s="222">
        <v>0</v>
      </c>
      <c r="ACT50" s="222">
        <v>0</v>
      </c>
      <c r="ACU50" s="222">
        <v>0</v>
      </c>
      <c r="ACV50" s="222">
        <v>0</v>
      </c>
      <c r="ACW50" s="222">
        <v>0</v>
      </c>
      <c r="ACX50" s="222">
        <v>0</v>
      </c>
      <c r="ACY50" s="222">
        <v>0</v>
      </c>
      <c r="ACZ50" s="222">
        <v>0</v>
      </c>
      <c r="ADA50" s="222">
        <v>0</v>
      </c>
      <c r="ADB50" s="222">
        <v>0</v>
      </c>
      <c r="ADC50" s="222">
        <v>0</v>
      </c>
      <c r="ADD50" s="222">
        <v>0</v>
      </c>
      <c r="ADE50" s="222">
        <v>0</v>
      </c>
      <c r="ADF50" s="222">
        <v>68252</v>
      </c>
      <c r="ADG50" s="222">
        <v>0</v>
      </c>
      <c r="ADH50" s="222">
        <v>0</v>
      </c>
      <c r="ADI50" s="222">
        <v>0</v>
      </c>
      <c r="ADJ50" s="222">
        <v>0</v>
      </c>
      <c r="ADK50" s="222">
        <v>0</v>
      </c>
      <c r="ADL50" s="222">
        <v>0</v>
      </c>
      <c r="ADM50" s="222">
        <v>0</v>
      </c>
      <c r="ADN50" s="222">
        <v>0</v>
      </c>
      <c r="ADO50" s="222">
        <v>199000</v>
      </c>
      <c r="ADP50" s="222">
        <v>0</v>
      </c>
      <c r="ADQ50" s="222">
        <v>0</v>
      </c>
      <c r="ADR50" s="222">
        <v>0</v>
      </c>
      <c r="ADS50" s="222">
        <v>0</v>
      </c>
      <c r="ADT50" s="222">
        <v>0</v>
      </c>
      <c r="ADU50" s="222">
        <v>0</v>
      </c>
      <c r="ADV50" s="222">
        <v>0</v>
      </c>
      <c r="ADW50" s="222">
        <v>0</v>
      </c>
      <c r="ADX50" s="222">
        <v>10884</v>
      </c>
      <c r="ADY50" s="222">
        <v>0</v>
      </c>
      <c r="ADZ50" s="222">
        <v>13350</v>
      </c>
      <c r="AEA50" s="222">
        <v>0</v>
      </c>
      <c r="AEB50" s="222">
        <v>0</v>
      </c>
      <c r="AEC50" s="222">
        <v>0</v>
      </c>
      <c r="AED50" s="222">
        <v>0</v>
      </c>
      <c r="AEE50" s="222">
        <v>0</v>
      </c>
      <c r="AEF50" s="222">
        <v>0</v>
      </c>
      <c r="AEG50" s="222">
        <v>1075.52</v>
      </c>
      <c r="AEH50" s="222">
        <v>0</v>
      </c>
      <c r="AEI50" s="222">
        <v>0</v>
      </c>
      <c r="AEJ50" s="222">
        <v>0</v>
      </c>
      <c r="AEK50" s="222">
        <v>0</v>
      </c>
      <c r="AEL50" s="222">
        <v>0</v>
      </c>
      <c r="AEM50" s="222">
        <v>0</v>
      </c>
      <c r="AEN50" s="222">
        <v>0</v>
      </c>
      <c r="AEO50" s="222">
        <v>0</v>
      </c>
      <c r="AEP50" s="222">
        <v>0</v>
      </c>
      <c r="AEQ50" s="222">
        <v>0</v>
      </c>
      <c r="AER50" s="222">
        <v>0</v>
      </c>
      <c r="AES50" s="222">
        <v>0</v>
      </c>
      <c r="AET50" s="222">
        <v>0</v>
      </c>
      <c r="AEU50" s="222">
        <v>0</v>
      </c>
      <c r="AEV50" s="222">
        <v>0</v>
      </c>
      <c r="AEW50" s="222">
        <v>0</v>
      </c>
      <c r="AEX50" s="222">
        <v>0</v>
      </c>
      <c r="AEY50" s="222">
        <v>0</v>
      </c>
      <c r="AEZ50" s="222">
        <v>0</v>
      </c>
      <c r="AFA50" s="222">
        <v>0</v>
      </c>
      <c r="AFB50" s="222">
        <v>0</v>
      </c>
      <c r="AFC50" s="222">
        <v>134125.54999999999</v>
      </c>
      <c r="AFD50" s="222">
        <v>0</v>
      </c>
      <c r="AFE50" s="222">
        <v>0</v>
      </c>
      <c r="AFF50" s="222">
        <v>2003105.42</v>
      </c>
      <c r="AFG50" s="222">
        <v>0</v>
      </c>
      <c r="AFH50" s="222">
        <v>0</v>
      </c>
      <c r="AFI50" s="222">
        <v>0</v>
      </c>
      <c r="AFJ50" s="222">
        <v>0</v>
      </c>
      <c r="AFK50" s="222">
        <v>0</v>
      </c>
      <c r="AFL50" s="222">
        <v>0</v>
      </c>
      <c r="AFM50" s="222">
        <v>0</v>
      </c>
      <c r="AFN50" s="222">
        <v>0</v>
      </c>
      <c r="AFO50" s="222">
        <v>0</v>
      </c>
      <c r="AFP50" s="222">
        <v>75061797.549999997</v>
      </c>
      <c r="AFQ50" s="222">
        <v>0</v>
      </c>
      <c r="AFR50" s="222">
        <v>0</v>
      </c>
      <c r="AFS50" s="222">
        <v>168984.29</v>
      </c>
      <c r="AFT50" s="222">
        <v>14912.46</v>
      </c>
      <c r="AFU50" s="222">
        <v>0</v>
      </c>
      <c r="AFV50" s="222">
        <v>277775.34999999998</v>
      </c>
      <c r="AFW50" s="222">
        <v>0</v>
      </c>
      <c r="AFX50" s="222">
        <v>75071.820000000007</v>
      </c>
      <c r="AFY50" s="222">
        <v>5543162.4500000002</v>
      </c>
      <c r="AFZ50" s="222">
        <v>463928.72</v>
      </c>
      <c r="AGA50" s="222">
        <v>0</v>
      </c>
      <c r="AGB50" s="222">
        <v>0</v>
      </c>
      <c r="AGC50" s="222">
        <v>0</v>
      </c>
      <c r="AGD50" s="222">
        <v>0</v>
      </c>
      <c r="AGE50" s="222">
        <v>0</v>
      </c>
      <c r="AGF50" s="222">
        <v>0</v>
      </c>
      <c r="AGG50" s="222">
        <v>0</v>
      </c>
      <c r="AGH50" s="222">
        <v>0</v>
      </c>
      <c r="AGI50" s="222">
        <v>0</v>
      </c>
      <c r="AGJ50" s="222">
        <v>0</v>
      </c>
      <c r="AGK50" s="222">
        <v>0</v>
      </c>
      <c r="AGL50" s="222">
        <v>0</v>
      </c>
      <c r="AGM50" s="222">
        <v>549241</v>
      </c>
      <c r="AGN50" s="222">
        <v>0</v>
      </c>
      <c r="AGO50" s="222">
        <v>0</v>
      </c>
      <c r="AGP50" s="222">
        <v>0</v>
      </c>
      <c r="AGQ50" s="222">
        <v>0</v>
      </c>
      <c r="AGR50" s="222">
        <v>0</v>
      </c>
      <c r="AGS50" s="222">
        <v>0</v>
      </c>
      <c r="AGT50" s="222">
        <v>0</v>
      </c>
      <c r="AGU50" s="222">
        <v>724116.87</v>
      </c>
      <c r="AGV50" s="222">
        <v>78332.639999999999</v>
      </c>
      <c r="AGW50" s="222">
        <v>0</v>
      </c>
      <c r="AGX50" s="222">
        <v>0</v>
      </c>
      <c r="AGY50" s="222">
        <v>0</v>
      </c>
      <c r="AGZ50" s="222">
        <v>0</v>
      </c>
      <c r="AHA50" s="222">
        <v>0</v>
      </c>
      <c r="AHB50" s="222">
        <v>0</v>
      </c>
      <c r="AHC50" s="222">
        <v>0</v>
      </c>
      <c r="AHD50" s="222">
        <v>0</v>
      </c>
      <c r="AHE50" s="222">
        <v>0</v>
      </c>
      <c r="AHF50" s="222">
        <v>0</v>
      </c>
      <c r="AHG50" s="222">
        <v>992843.75</v>
      </c>
      <c r="AHH50" s="222">
        <v>571454.84</v>
      </c>
      <c r="AHI50" s="222">
        <v>0</v>
      </c>
      <c r="AHJ50" s="222">
        <v>0</v>
      </c>
      <c r="AHK50" s="222">
        <v>0</v>
      </c>
      <c r="AHL50" s="222">
        <v>122331.03</v>
      </c>
      <c r="AHM50" s="222">
        <v>0</v>
      </c>
      <c r="AHN50" s="222">
        <v>0</v>
      </c>
      <c r="AHO50" s="222">
        <v>0</v>
      </c>
      <c r="AHP50" s="222">
        <v>0</v>
      </c>
      <c r="AHQ50" s="222">
        <v>0</v>
      </c>
      <c r="AHR50" s="264">
        <v>0</v>
      </c>
    </row>
    <row r="51" spans="1:902" ht="24">
      <c r="B51" s="183" t="s">
        <v>6430</v>
      </c>
      <c r="C51" s="184" t="s">
        <v>6431</v>
      </c>
      <c r="D51" s="222">
        <v>0</v>
      </c>
      <c r="E51" s="222">
        <v>0</v>
      </c>
      <c r="F51" s="222">
        <v>0</v>
      </c>
      <c r="G51" s="222">
        <v>0</v>
      </c>
      <c r="H51" s="222">
        <v>0</v>
      </c>
      <c r="I51" s="222">
        <v>0</v>
      </c>
      <c r="J51" s="222">
        <v>0</v>
      </c>
      <c r="K51" s="222">
        <v>0</v>
      </c>
      <c r="L51" s="222">
        <v>0</v>
      </c>
      <c r="M51" s="222">
        <v>0</v>
      </c>
      <c r="N51" s="222">
        <v>0</v>
      </c>
      <c r="O51" s="222">
        <v>0</v>
      </c>
      <c r="P51" s="222">
        <v>0</v>
      </c>
      <c r="Q51" s="222">
        <v>0</v>
      </c>
      <c r="R51" s="222">
        <v>0</v>
      </c>
      <c r="S51" s="222">
        <v>0</v>
      </c>
      <c r="T51" s="222">
        <v>0</v>
      </c>
      <c r="U51" s="222">
        <v>0</v>
      </c>
      <c r="V51" s="222">
        <v>0</v>
      </c>
      <c r="W51" s="222">
        <v>0</v>
      </c>
      <c r="X51" s="222">
        <v>0</v>
      </c>
      <c r="Y51" s="222">
        <v>0</v>
      </c>
      <c r="Z51" s="222">
        <v>0</v>
      </c>
      <c r="AA51" s="222">
        <v>0</v>
      </c>
      <c r="AB51" s="222">
        <v>0</v>
      </c>
      <c r="AC51" s="222">
        <v>0</v>
      </c>
      <c r="AD51" s="222">
        <v>0</v>
      </c>
      <c r="AE51" s="222">
        <v>0</v>
      </c>
      <c r="AF51" s="222">
        <v>0</v>
      </c>
      <c r="AG51" s="222">
        <v>0</v>
      </c>
      <c r="AH51" s="222">
        <v>0</v>
      </c>
      <c r="AI51" s="222">
        <v>0</v>
      </c>
      <c r="AJ51" s="222">
        <v>0</v>
      </c>
      <c r="AK51" s="222">
        <v>0</v>
      </c>
      <c r="AL51" s="222">
        <v>0</v>
      </c>
      <c r="AM51" s="222">
        <v>0</v>
      </c>
      <c r="AN51" s="222">
        <v>0</v>
      </c>
      <c r="AO51" s="222">
        <v>0</v>
      </c>
      <c r="AP51" s="222">
        <v>0</v>
      </c>
      <c r="AQ51" s="222">
        <v>0</v>
      </c>
      <c r="AR51" s="222">
        <v>0</v>
      </c>
      <c r="AS51" s="222">
        <v>0</v>
      </c>
      <c r="AT51" s="222">
        <v>0</v>
      </c>
      <c r="AU51" s="222">
        <v>0</v>
      </c>
      <c r="AV51" s="222">
        <v>0</v>
      </c>
      <c r="AW51" s="222">
        <v>0</v>
      </c>
      <c r="AX51" s="222">
        <v>0</v>
      </c>
      <c r="AY51" s="222">
        <v>0</v>
      </c>
      <c r="AZ51" s="222">
        <v>0</v>
      </c>
      <c r="BA51" s="222">
        <v>0</v>
      </c>
      <c r="BB51" s="222">
        <v>0</v>
      </c>
      <c r="BC51" s="222">
        <v>0</v>
      </c>
      <c r="BD51" s="222">
        <v>0</v>
      </c>
      <c r="BE51" s="222">
        <v>0</v>
      </c>
      <c r="BF51" s="222">
        <v>0</v>
      </c>
      <c r="BG51" s="222">
        <v>0</v>
      </c>
      <c r="BH51" s="222">
        <v>0</v>
      </c>
      <c r="BI51" s="222">
        <v>0</v>
      </c>
      <c r="BJ51" s="222">
        <v>0</v>
      </c>
      <c r="BK51" s="222">
        <v>0</v>
      </c>
      <c r="BL51" s="222">
        <v>0</v>
      </c>
      <c r="BM51" s="222">
        <v>0</v>
      </c>
      <c r="BN51" s="222">
        <v>0</v>
      </c>
      <c r="BO51" s="222">
        <v>0</v>
      </c>
      <c r="BP51" s="222">
        <v>0</v>
      </c>
      <c r="BQ51" s="222">
        <v>0</v>
      </c>
      <c r="BR51" s="222">
        <v>0</v>
      </c>
      <c r="BS51" s="222">
        <v>0</v>
      </c>
      <c r="BT51" s="222">
        <v>0</v>
      </c>
      <c r="BU51" s="222">
        <v>0</v>
      </c>
      <c r="BV51" s="222">
        <v>0</v>
      </c>
      <c r="BW51" s="222">
        <v>0</v>
      </c>
      <c r="BX51" s="222">
        <v>0</v>
      </c>
      <c r="BY51" s="222">
        <v>0</v>
      </c>
      <c r="BZ51" s="222">
        <v>0</v>
      </c>
      <c r="CA51" s="222">
        <v>0</v>
      </c>
      <c r="CB51" s="222">
        <v>0</v>
      </c>
      <c r="CC51" s="222">
        <v>0</v>
      </c>
      <c r="CD51" s="222">
        <v>0</v>
      </c>
      <c r="CE51" s="222">
        <v>0</v>
      </c>
      <c r="CF51" s="222">
        <v>0</v>
      </c>
      <c r="CG51" s="222">
        <v>0</v>
      </c>
      <c r="CH51" s="222">
        <v>0</v>
      </c>
      <c r="CI51" s="222">
        <v>0</v>
      </c>
      <c r="CJ51" s="222">
        <v>0</v>
      </c>
      <c r="CK51" s="222">
        <v>0</v>
      </c>
      <c r="CL51" s="222">
        <v>0</v>
      </c>
      <c r="CM51" s="222">
        <v>0</v>
      </c>
      <c r="CN51" s="222">
        <v>0</v>
      </c>
      <c r="CO51" s="222">
        <v>0</v>
      </c>
      <c r="CP51" s="222">
        <v>0</v>
      </c>
      <c r="CQ51" s="222">
        <v>0</v>
      </c>
      <c r="CR51" s="222">
        <v>0</v>
      </c>
      <c r="CS51" s="222">
        <v>0</v>
      </c>
      <c r="CT51" s="222">
        <v>0</v>
      </c>
      <c r="CU51" s="222">
        <v>486544.59</v>
      </c>
      <c r="CV51" s="222">
        <v>0</v>
      </c>
      <c r="CW51" s="222">
        <v>0</v>
      </c>
      <c r="CX51" s="222">
        <v>27036.98</v>
      </c>
      <c r="CY51" s="222">
        <v>0</v>
      </c>
      <c r="CZ51" s="222">
        <v>0</v>
      </c>
      <c r="DA51" s="222">
        <v>730877</v>
      </c>
      <c r="DB51" s="222">
        <v>0</v>
      </c>
      <c r="DC51" s="222">
        <v>0</v>
      </c>
      <c r="DD51" s="222">
        <v>0</v>
      </c>
      <c r="DE51" s="222">
        <v>0</v>
      </c>
      <c r="DF51" s="222">
        <v>0</v>
      </c>
      <c r="DG51" s="222">
        <v>0</v>
      </c>
      <c r="DH51" s="222">
        <v>0</v>
      </c>
      <c r="DI51" s="222">
        <v>0</v>
      </c>
      <c r="DJ51" s="222">
        <v>0</v>
      </c>
      <c r="DK51" s="222">
        <v>0</v>
      </c>
      <c r="DL51" s="222">
        <v>0</v>
      </c>
      <c r="DM51" s="222">
        <v>0</v>
      </c>
      <c r="DN51" s="222">
        <v>0</v>
      </c>
      <c r="DO51" s="222">
        <v>0</v>
      </c>
      <c r="DP51" s="222">
        <v>0</v>
      </c>
      <c r="DQ51" s="222">
        <v>0</v>
      </c>
      <c r="DR51" s="222">
        <v>0</v>
      </c>
      <c r="DS51" s="222">
        <v>0</v>
      </c>
      <c r="DT51" s="222">
        <v>25481958.890000001</v>
      </c>
      <c r="DU51" s="222">
        <v>0</v>
      </c>
      <c r="DV51" s="222">
        <v>0</v>
      </c>
      <c r="DW51" s="222">
        <v>0</v>
      </c>
      <c r="DX51" s="222">
        <v>0</v>
      </c>
      <c r="DY51" s="222">
        <v>0</v>
      </c>
      <c r="DZ51" s="222">
        <v>0</v>
      </c>
      <c r="EA51" s="222">
        <v>0</v>
      </c>
      <c r="EB51" s="222">
        <v>0</v>
      </c>
      <c r="EC51" s="222">
        <v>0</v>
      </c>
      <c r="ED51" s="222">
        <v>0</v>
      </c>
      <c r="EE51" s="222">
        <v>0</v>
      </c>
      <c r="EF51" s="222">
        <v>0</v>
      </c>
      <c r="EG51" s="222">
        <v>0</v>
      </c>
      <c r="EH51" s="222">
        <v>0</v>
      </c>
      <c r="EI51" s="222">
        <v>0</v>
      </c>
      <c r="EJ51" s="222">
        <v>0</v>
      </c>
      <c r="EK51" s="222">
        <v>0</v>
      </c>
      <c r="EL51" s="222">
        <v>0</v>
      </c>
      <c r="EM51" s="222">
        <v>0</v>
      </c>
      <c r="EN51" s="222">
        <v>0</v>
      </c>
      <c r="EO51" s="222">
        <v>0</v>
      </c>
      <c r="EP51" s="222">
        <v>0</v>
      </c>
      <c r="EQ51" s="222">
        <v>0</v>
      </c>
      <c r="ER51" s="222">
        <v>0</v>
      </c>
      <c r="ES51" s="222">
        <v>0</v>
      </c>
      <c r="ET51" s="222">
        <v>0</v>
      </c>
      <c r="EU51" s="222">
        <v>0</v>
      </c>
      <c r="EV51" s="222">
        <v>0</v>
      </c>
      <c r="EW51" s="222">
        <v>0</v>
      </c>
      <c r="EX51" s="222">
        <v>0</v>
      </c>
      <c r="EY51" s="222">
        <v>0</v>
      </c>
      <c r="EZ51" s="222">
        <v>0</v>
      </c>
      <c r="FA51" s="222">
        <v>0</v>
      </c>
      <c r="FB51" s="222">
        <v>0</v>
      </c>
      <c r="FC51" s="222">
        <v>0</v>
      </c>
      <c r="FD51" s="222">
        <v>0</v>
      </c>
      <c r="FE51" s="222">
        <v>0</v>
      </c>
      <c r="FF51" s="222">
        <v>0</v>
      </c>
      <c r="FG51" s="222">
        <v>0</v>
      </c>
      <c r="FH51" s="222">
        <v>0</v>
      </c>
      <c r="FI51" s="222">
        <v>0</v>
      </c>
      <c r="FJ51" s="222">
        <v>0</v>
      </c>
      <c r="FK51" s="222">
        <v>0</v>
      </c>
      <c r="FL51" s="222">
        <v>0</v>
      </c>
      <c r="FM51" s="222">
        <v>6866478.7199999997</v>
      </c>
      <c r="FN51" s="222">
        <v>0</v>
      </c>
      <c r="FO51" s="222">
        <v>0</v>
      </c>
      <c r="FP51" s="222">
        <v>0</v>
      </c>
      <c r="FQ51" s="222">
        <v>0</v>
      </c>
      <c r="FR51" s="222">
        <v>0</v>
      </c>
      <c r="FS51" s="222">
        <v>0</v>
      </c>
      <c r="FT51" s="222">
        <v>0</v>
      </c>
      <c r="FU51" s="222">
        <v>0</v>
      </c>
      <c r="FV51" s="222">
        <v>0</v>
      </c>
      <c r="FW51" s="222">
        <v>0</v>
      </c>
      <c r="FX51" s="222">
        <v>0</v>
      </c>
      <c r="FY51" s="222">
        <v>0</v>
      </c>
      <c r="FZ51" s="222">
        <v>0</v>
      </c>
      <c r="GA51" s="222">
        <v>0</v>
      </c>
      <c r="GB51" s="222">
        <v>0</v>
      </c>
      <c r="GC51" s="222">
        <v>0</v>
      </c>
      <c r="GD51" s="222">
        <v>0</v>
      </c>
      <c r="GE51" s="222">
        <v>0</v>
      </c>
      <c r="GF51" s="222">
        <v>0</v>
      </c>
      <c r="GG51" s="222">
        <v>0</v>
      </c>
      <c r="GH51" s="222">
        <v>0</v>
      </c>
      <c r="GI51" s="222">
        <v>0</v>
      </c>
      <c r="GJ51" s="222">
        <v>0</v>
      </c>
      <c r="GK51" s="222">
        <v>897774.12</v>
      </c>
      <c r="GL51" s="222">
        <v>160978.76</v>
      </c>
      <c r="GM51" s="222">
        <v>0</v>
      </c>
      <c r="GN51" s="222">
        <v>0</v>
      </c>
      <c r="GO51" s="222">
        <v>310.95</v>
      </c>
      <c r="GP51" s="222">
        <v>0</v>
      </c>
      <c r="GQ51" s="222">
        <v>0</v>
      </c>
      <c r="GR51" s="222">
        <v>0</v>
      </c>
      <c r="GS51" s="222">
        <v>0</v>
      </c>
      <c r="GT51" s="222">
        <v>0</v>
      </c>
      <c r="GU51" s="222">
        <v>0</v>
      </c>
      <c r="GV51" s="222">
        <v>0</v>
      </c>
      <c r="GW51" s="222">
        <v>0</v>
      </c>
      <c r="GX51" s="222">
        <v>0</v>
      </c>
      <c r="GY51" s="222">
        <v>0</v>
      </c>
      <c r="GZ51" s="222">
        <v>0</v>
      </c>
      <c r="HA51" s="222">
        <v>0</v>
      </c>
      <c r="HB51" s="222">
        <v>0</v>
      </c>
      <c r="HC51" s="222">
        <v>0</v>
      </c>
      <c r="HD51" s="222">
        <v>0</v>
      </c>
      <c r="HE51" s="222">
        <v>0</v>
      </c>
      <c r="HF51" s="222">
        <v>0</v>
      </c>
      <c r="HG51" s="222">
        <v>0</v>
      </c>
      <c r="HH51" s="222">
        <v>8914363.0399999991</v>
      </c>
      <c r="HI51" s="222">
        <v>0</v>
      </c>
      <c r="HJ51" s="222">
        <v>0</v>
      </c>
      <c r="HK51" s="222">
        <v>0</v>
      </c>
      <c r="HL51" s="222">
        <v>0</v>
      </c>
      <c r="HM51" s="222">
        <v>9312104.0800000001</v>
      </c>
      <c r="HN51" s="222">
        <v>0</v>
      </c>
      <c r="HO51" s="222">
        <v>0</v>
      </c>
      <c r="HP51" s="222">
        <v>0</v>
      </c>
      <c r="HQ51" s="222">
        <v>0</v>
      </c>
      <c r="HR51" s="222">
        <v>0</v>
      </c>
      <c r="HS51" s="222">
        <v>0</v>
      </c>
      <c r="HT51" s="222">
        <v>0</v>
      </c>
      <c r="HU51" s="222">
        <v>0</v>
      </c>
      <c r="HV51" s="222">
        <v>0</v>
      </c>
      <c r="HW51" s="222">
        <v>0</v>
      </c>
      <c r="HX51" s="222">
        <v>0</v>
      </c>
      <c r="HY51" s="222">
        <v>0</v>
      </c>
      <c r="HZ51" s="222">
        <v>0</v>
      </c>
      <c r="IA51" s="222">
        <v>0</v>
      </c>
      <c r="IB51" s="222">
        <v>0</v>
      </c>
      <c r="IC51" s="222">
        <v>2084872.25</v>
      </c>
      <c r="ID51" s="222">
        <v>0</v>
      </c>
      <c r="IE51" s="222">
        <v>0</v>
      </c>
      <c r="IF51" s="222">
        <v>0</v>
      </c>
      <c r="IG51" s="222">
        <v>0</v>
      </c>
      <c r="IH51" s="222">
        <v>0</v>
      </c>
      <c r="II51" s="222">
        <v>0</v>
      </c>
      <c r="IJ51" s="222">
        <v>0</v>
      </c>
      <c r="IK51" s="222">
        <v>0</v>
      </c>
      <c r="IL51" s="222">
        <v>0</v>
      </c>
      <c r="IM51" s="222">
        <v>0</v>
      </c>
      <c r="IN51" s="222">
        <v>0</v>
      </c>
      <c r="IO51" s="222">
        <v>0</v>
      </c>
      <c r="IP51" s="222">
        <v>0</v>
      </c>
      <c r="IQ51" s="222">
        <v>0</v>
      </c>
      <c r="IR51" s="222">
        <v>0</v>
      </c>
      <c r="IS51" s="222">
        <v>0</v>
      </c>
      <c r="IT51" s="222">
        <v>0</v>
      </c>
      <c r="IU51" s="222">
        <v>0</v>
      </c>
      <c r="IV51" s="222">
        <v>0</v>
      </c>
      <c r="IW51" s="222">
        <v>0</v>
      </c>
      <c r="IX51" s="222">
        <v>0</v>
      </c>
      <c r="IY51" s="222">
        <v>0</v>
      </c>
      <c r="IZ51" s="222">
        <v>0</v>
      </c>
      <c r="JA51" s="222">
        <v>0</v>
      </c>
      <c r="JB51" s="222">
        <v>0</v>
      </c>
      <c r="JC51" s="222">
        <v>0</v>
      </c>
      <c r="JD51" s="222">
        <v>0</v>
      </c>
      <c r="JE51" s="222">
        <v>1000</v>
      </c>
      <c r="JF51" s="222">
        <v>0</v>
      </c>
      <c r="JG51" s="222">
        <v>0</v>
      </c>
      <c r="JH51" s="222">
        <v>830139.24</v>
      </c>
      <c r="JI51" s="222">
        <v>0</v>
      </c>
      <c r="JJ51" s="222">
        <v>0</v>
      </c>
      <c r="JK51" s="222">
        <v>877003.5</v>
      </c>
      <c r="JL51" s="222">
        <v>0</v>
      </c>
      <c r="JM51" s="222">
        <v>0</v>
      </c>
      <c r="JN51" s="222">
        <v>0</v>
      </c>
      <c r="JO51" s="222">
        <v>0</v>
      </c>
      <c r="JP51" s="222">
        <v>0</v>
      </c>
      <c r="JQ51" s="222">
        <v>0</v>
      </c>
      <c r="JR51" s="222">
        <v>0</v>
      </c>
      <c r="JS51" s="222">
        <v>0</v>
      </c>
      <c r="JT51" s="222">
        <v>0</v>
      </c>
      <c r="JU51" s="222">
        <v>0</v>
      </c>
      <c r="JV51" s="222">
        <v>0</v>
      </c>
      <c r="JW51" s="222">
        <v>0</v>
      </c>
      <c r="JX51" s="222">
        <v>0</v>
      </c>
      <c r="JY51" s="222">
        <v>0</v>
      </c>
      <c r="JZ51" s="222">
        <v>0</v>
      </c>
      <c r="KA51" s="222">
        <v>0</v>
      </c>
      <c r="KB51" s="222">
        <v>0</v>
      </c>
      <c r="KC51" s="222">
        <v>0</v>
      </c>
      <c r="KD51" s="222">
        <v>0</v>
      </c>
      <c r="KE51" s="222">
        <v>0</v>
      </c>
      <c r="KF51" s="222">
        <v>0</v>
      </c>
      <c r="KG51" s="222">
        <v>0</v>
      </c>
      <c r="KH51" s="222">
        <v>0</v>
      </c>
      <c r="KI51" s="222">
        <v>0</v>
      </c>
      <c r="KJ51" s="222">
        <v>0</v>
      </c>
      <c r="KK51" s="222">
        <v>0</v>
      </c>
      <c r="KL51" s="222">
        <v>0</v>
      </c>
      <c r="KM51" s="222">
        <v>0</v>
      </c>
      <c r="KN51" s="222">
        <v>0</v>
      </c>
      <c r="KO51" s="222">
        <v>0</v>
      </c>
      <c r="KP51" s="222">
        <v>0</v>
      </c>
      <c r="KQ51" s="222">
        <v>0</v>
      </c>
      <c r="KR51" s="222">
        <v>0</v>
      </c>
      <c r="KS51" s="222">
        <v>0</v>
      </c>
      <c r="KT51" s="222">
        <v>0</v>
      </c>
      <c r="KU51" s="222">
        <v>0</v>
      </c>
      <c r="KV51" s="222">
        <v>0</v>
      </c>
      <c r="KW51" s="222">
        <v>0</v>
      </c>
      <c r="KX51" s="222">
        <v>0</v>
      </c>
      <c r="KY51" s="222">
        <v>0</v>
      </c>
      <c r="KZ51" s="222">
        <v>0</v>
      </c>
      <c r="LA51" s="222">
        <v>0</v>
      </c>
      <c r="LB51" s="222">
        <v>0</v>
      </c>
      <c r="LC51" s="222">
        <v>0</v>
      </c>
      <c r="LD51" s="222">
        <v>0</v>
      </c>
      <c r="LE51" s="222">
        <v>0</v>
      </c>
      <c r="LF51" s="222">
        <v>0</v>
      </c>
      <c r="LG51" s="222">
        <v>0</v>
      </c>
      <c r="LH51" s="222">
        <v>26471</v>
      </c>
      <c r="LI51" s="222">
        <v>0</v>
      </c>
      <c r="LJ51" s="222">
        <v>0</v>
      </c>
      <c r="LK51" s="222">
        <v>0</v>
      </c>
      <c r="LL51" s="222">
        <v>0</v>
      </c>
      <c r="LM51" s="222">
        <v>0</v>
      </c>
      <c r="LN51" s="222">
        <v>0</v>
      </c>
      <c r="LO51" s="222">
        <v>0</v>
      </c>
      <c r="LP51" s="222">
        <v>0</v>
      </c>
      <c r="LQ51" s="222">
        <v>0</v>
      </c>
      <c r="LR51" s="222">
        <v>0</v>
      </c>
      <c r="LS51" s="222">
        <v>0</v>
      </c>
      <c r="LT51" s="222">
        <v>0</v>
      </c>
      <c r="LU51" s="222">
        <v>0</v>
      </c>
      <c r="LV51" s="222">
        <v>0</v>
      </c>
      <c r="LW51" s="222">
        <v>0</v>
      </c>
      <c r="LX51" s="222">
        <v>0</v>
      </c>
      <c r="LY51" s="222">
        <v>0</v>
      </c>
      <c r="LZ51" s="222">
        <v>0</v>
      </c>
      <c r="MA51" s="222">
        <v>0</v>
      </c>
      <c r="MB51" s="222">
        <v>0</v>
      </c>
      <c r="MC51" s="222">
        <v>0</v>
      </c>
      <c r="MD51" s="222">
        <v>0</v>
      </c>
      <c r="ME51" s="222">
        <v>0</v>
      </c>
      <c r="MF51" s="222">
        <v>0</v>
      </c>
      <c r="MG51" s="222">
        <v>0</v>
      </c>
      <c r="MH51" s="222">
        <v>0</v>
      </c>
      <c r="MI51" s="222">
        <v>0</v>
      </c>
      <c r="MJ51" s="222">
        <v>0</v>
      </c>
      <c r="MK51" s="222">
        <v>0</v>
      </c>
      <c r="ML51" s="222">
        <v>0</v>
      </c>
      <c r="MM51" s="222">
        <v>0</v>
      </c>
      <c r="MN51" s="222">
        <v>0</v>
      </c>
      <c r="MO51" s="222">
        <v>0</v>
      </c>
      <c r="MP51" s="222">
        <v>0</v>
      </c>
      <c r="MQ51" s="222">
        <v>0</v>
      </c>
      <c r="MR51" s="222">
        <v>0</v>
      </c>
      <c r="MS51" s="222">
        <v>0</v>
      </c>
      <c r="MT51" s="222">
        <v>0</v>
      </c>
      <c r="MU51" s="222">
        <v>0</v>
      </c>
      <c r="MV51" s="222">
        <v>0</v>
      </c>
      <c r="MW51" s="222">
        <v>0</v>
      </c>
      <c r="MX51" s="222">
        <v>0</v>
      </c>
      <c r="MY51" s="222">
        <v>0</v>
      </c>
      <c r="MZ51" s="222">
        <v>0</v>
      </c>
      <c r="NA51" s="222">
        <v>0</v>
      </c>
      <c r="NB51" s="222">
        <v>0</v>
      </c>
      <c r="NC51" s="222">
        <v>0</v>
      </c>
      <c r="ND51" s="222">
        <v>0</v>
      </c>
      <c r="NE51" s="222">
        <v>0</v>
      </c>
      <c r="NF51" s="222">
        <v>0</v>
      </c>
      <c r="NG51" s="222">
        <v>0</v>
      </c>
      <c r="NH51" s="222">
        <v>0</v>
      </c>
      <c r="NI51" s="222">
        <v>0</v>
      </c>
      <c r="NJ51" s="222">
        <v>0</v>
      </c>
      <c r="NK51" s="222">
        <v>0</v>
      </c>
      <c r="NL51" s="222">
        <v>0</v>
      </c>
      <c r="NM51" s="222">
        <v>0</v>
      </c>
      <c r="NN51" s="222">
        <v>0</v>
      </c>
      <c r="NO51" s="222">
        <v>0</v>
      </c>
      <c r="NP51" s="222">
        <v>0</v>
      </c>
      <c r="NQ51" s="222">
        <v>0</v>
      </c>
      <c r="NR51" s="222">
        <v>0</v>
      </c>
      <c r="NS51" s="222">
        <v>0</v>
      </c>
      <c r="NT51" s="222">
        <v>0</v>
      </c>
      <c r="NU51" s="222">
        <v>0</v>
      </c>
      <c r="NV51" s="222">
        <v>0</v>
      </c>
      <c r="NW51" s="222">
        <v>0</v>
      </c>
      <c r="NX51" s="222">
        <v>0</v>
      </c>
      <c r="NY51" s="222">
        <v>0</v>
      </c>
      <c r="NZ51" s="222">
        <v>0</v>
      </c>
      <c r="OA51" s="222">
        <v>0</v>
      </c>
      <c r="OB51" s="222">
        <v>0</v>
      </c>
      <c r="OC51" s="222">
        <v>0</v>
      </c>
      <c r="OD51" s="222">
        <v>0</v>
      </c>
      <c r="OE51" s="222">
        <v>0</v>
      </c>
      <c r="OF51" s="222">
        <v>0</v>
      </c>
      <c r="OG51" s="222">
        <v>0</v>
      </c>
      <c r="OH51" s="222">
        <v>0</v>
      </c>
      <c r="OI51" s="222">
        <v>0</v>
      </c>
      <c r="OJ51" s="222">
        <v>0</v>
      </c>
      <c r="OK51" s="222">
        <v>0</v>
      </c>
      <c r="OL51" s="222">
        <v>0</v>
      </c>
      <c r="OM51" s="222">
        <v>0</v>
      </c>
      <c r="ON51" s="222">
        <v>0</v>
      </c>
      <c r="OO51" s="222">
        <v>0</v>
      </c>
      <c r="OP51" s="222">
        <v>0</v>
      </c>
      <c r="OQ51" s="222">
        <v>0</v>
      </c>
      <c r="OR51" s="222">
        <v>0</v>
      </c>
      <c r="OS51" s="222">
        <v>0</v>
      </c>
      <c r="OT51" s="222">
        <v>0</v>
      </c>
      <c r="OU51" s="222">
        <v>0</v>
      </c>
      <c r="OV51" s="222">
        <v>0</v>
      </c>
      <c r="OW51" s="222">
        <v>0</v>
      </c>
      <c r="OX51" s="222">
        <v>0</v>
      </c>
      <c r="OY51" s="222">
        <v>0</v>
      </c>
      <c r="OZ51" s="222">
        <v>0</v>
      </c>
      <c r="PA51" s="222">
        <v>0</v>
      </c>
      <c r="PB51" s="222">
        <v>0</v>
      </c>
      <c r="PC51" s="222">
        <v>0</v>
      </c>
      <c r="PD51" s="222">
        <v>0</v>
      </c>
      <c r="PE51" s="222">
        <v>0</v>
      </c>
      <c r="PF51" s="222">
        <v>0</v>
      </c>
      <c r="PG51" s="222">
        <v>0</v>
      </c>
      <c r="PH51" s="222">
        <v>0</v>
      </c>
      <c r="PI51" s="222">
        <v>0</v>
      </c>
      <c r="PJ51" s="222">
        <v>0</v>
      </c>
      <c r="PK51" s="222">
        <v>0</v>
      </c>
      <c r="PL51" s="222">
        <v>0</v>
      </c>
      <c r="PM51" s="222">
        <v>0</v>
      </c>
      <c r="PN51" s="222">
        <v>0</v>
      </c>
      <c r="PO51" s="222">
        <v>0</v>
      </c>
      <c r="PP51" s="222">
        <v>0</v>
      </c>
      <c r="PQ51" s="222">
        <v>0</v>
      </c>
      <c r="PR51" s="222">
        <v>0</v>
      </c>
      <c r="PS51" s="222">
        <v>0</v>
      </c>
      <c r="PT51" s="222">
        <v>0</v>
      </c>
      <c r="PU51" s="222">
        <v>9576210.0800000001</v>
      </c>
      <c r="PV51" s="222">
        <v>0</v>
      </c>
      <c r="PW51" s="222">
        <v>0</v>
      </c>
      <c r="PX51" s="222">
        <v>0</v>
      </c>
      <c r="PY51" s="222">
        <v>0</v>
      </c>
      <c r="PZ51" s="222">
        <v>0</v>
      </c>
      <c r="QA51" s="222">
        <v>10475914.23</v>
      </c>
      <c r="QB51" s="222">
        <v>0</v>
      </c>
      <c r="QC51" s="222">
        <v>0</v>
      </c>
      <c r="QD51" s="222">
        <v>0</v>
      </c>
      <c r="QE51" s="222">
        <v>0</v>
      </c>
      <c r="QF51" s="222">
        <v>0</v>
      </c>
      <c r="QG51" s="222">
        <v>0</v>
      </c>
      <c r="QH51" s="222">
        <v>0</v>
      </c>
      <c r="QI51" s="222">
        <v>0</v>
      </c>
      <c r="QJ51" s="222">
        <v>0</v>
      </c>
      <c r="QK51" s="222">
        <v>0</v>
      </c>
      <c r="QL51" s="222">
        <v>0</v>
      </c>
      <c r="QM51" s="222">
        <v>0</v>
      </c>
      <c r="QN51" s="222">
        <v>0</v>
      </c>
      <c r="QO51" s="222">
        <v>0</v>
      </c>
      <c r="QP51" s="222">
        <v>0</v>
      </c>
      <c r="QQ51" s="222">
        <v>0</v>
      </c>
      <c r="QR51" s="222">
        <v>0</v>
      </c>
      <c r="QS51" s="222">
        <v>0</v>
      </c>
      <c r="QT51" s="222">
        <v>0</v>
      </c>
      <c r="QU51" s="222">
        <v>0</v>
      </c>
      <c r="QV51" s="222">
        <v>0</v>
      </c>
      <c r="QW51" s="222">
        <v>0</v>
      </c>
      <c r="QX51" s="222">
        <v>0</v>
      </c>
      <c r="QY51" s="222">
        <v>0</v>
      </c>
      <c r="QZ51" s="222">
        <v>0</v>
      </c>
      <c r="RA51" s="222">
        <v>0</v>
      </c>
      <c r="RB51" s="222">
        <v>0</v>
      </c>
      <c r="RC51" s="222">
        <v>0</v>
      </c>
      <c r="RD51" s="222">
        <v>0</v>
      </c>
      <c r="RE51" s="222">
        <v>0</v>
      </c>
      <c r="RF51" s="222">
        <v>0</v>
      </c>
      <c r="RG51" s="222">
        <v>0</v>
      </c>
      <c r="RH51" s="222">
        <v>0</v>
      </c>
      <c r="RI51" s="222">
        <v>0</v>
      </c>
      <c r="RJ51" s="222">
        <v>0</v>
      </c>
      <c r="RK51" s="222">
        <v>0</v>
      </c>
      <c r="RL51" s="222">
        <v>0</v>
      </c>
      <c r="RM51" s="222">
        <v>0</v>
      </c>
      <c r="RN51" s="222">
        <v>0</v>
      </c>
      <c r="RO51" s="222">
        <v>0</v>
      </c>
      <c r="RP51" s="222">
        <v>0</v>
      </c>
      <c r="RQ51" s="222">
        <v>0</v>
      </c>
      <c r="RR51" s="222">
        <v>0</v>
      </c>
      <c r="RS51" s="222">
        <v>0</v>
      </c>
      <c r="RT51" s="222">
        <v>0</v>
      </c>
      <c r="RU51" s="222">
        <v>0</v>
      </c>
      <c r="RV51" s="222">
        <v>0</v>
      </c>
      <c r="RW51" s="222">
        <v>0</v>
      </c>
      <c r="RX51" s="222">
        <v>0</v>
      </c>
      <c r="RY51" s="222">
        <v>0</v>
      </c>
      <c r="RZ51" s="222">
        <v>0</v>
      </c>
      <c r="SA51" s="222">
        <v>3236494.35</v>
      </c>
      <c r="SB51" s="222">
        <v>0</v>
      </c>
      <c r="SC51" s="222">
        <v>0</v>
      </c>
      <c r="SD51" s="222">
        <v>0</v>
      </c>
      <c r="SE51" s="222">
        <v>0</v>
      </c>
      <c r="SF51" s="222">
        <v>0</v>
      </c>
      <c r="SG51" s="222">
        <v>0</v>
      </c>
      <c r="SH51" s="222">
        <v>0</v>
      </c>
      <c r="SI51" s="222">
        <v>0</v>
      </c>
      <c r="SJ51" s="222">
        <v>0</v>
      </c>
      <c r="SK51" s="222">
        <v>0</v>
      </c>
      <c r="SL51" s="222">
        <v>0</v>
      </c>
      <c r="SM51" s="222">
        <v>0</v>
      </c>
      <c r="SN51" s="222">
        <v>0</v>
      </c>
      <c r="SO51" s="222">
        <v>0</v>
      </c>
      <c r="SP51" s="222">
        <v>0</v>
      </c>
      <c r="SQ51" s="222">
        <v>0</v>
      </c>
      <c r="SR51" s="222">
        <v>0</v>
      </c>
      <c r="SS51" s="222">
        <v>0</v>
      </c>
      <c r="ST51" s="222">
        <v>0</v>
      </c>
      <c r="SU51" s="222">
        <v>0</v>
      </c>
      <c r="SV51" s="222">
        <v>0</v>
      </c>
      <c r="SW51" s="222">
        <v>0</v>
      </c>
      <c r="SX51" s="222">
        <v>0</v>
      </c>
      <c r="SY51" s="222">
        <v>0</v>
      </c>
      <c r="SZ51" s="222">
        <v>0</v>
      </c>
      <c r="TA51" s="222">
        <v>0</v>
      </c>
      <c r="TB51" s="222">
        <v>0</v>
      </c>
      <c r="TC51" s="222">
        <v>0</v>
      </c>
      <c r="TD51" s="222">
        <v>0</v>
      </c>
      <c r="TE51" s="222">
        <v>0</v>
      </c>
      <c r="TF51" s="222">
        <v>0</v>
      </c>
      <c r="TG51" s="222">
        <v>0</v>
      </c>
      <c r="TH51" s="222">
        <v>0</v>
      </c>
      <c r="TI51" s="222">
        <v>0</v>
      </c>
      <c r="TJ51" s="222">
        <v>0</v>
      </c>
      <c r="TK51" s="222">
        <v>0</v>
      </c>
      <c r="TL51" s="222">
        <v>0</v>
      </c>
      <c r="TM51" s="222">
        <v>0</v>
      </c>
      <c r="TN51" s="222">
        <v>0</v>
      </c>
      <c r="TO51" s="222">
        <v>0</v>
      </c>
      <c r="TP51" s="222">
        <v>0</v>
      </c>
      <c r="TQ51" s="222">
        <v>0</v>
      </c>
      <c r="TR51" s="222">
        <v>0</v>
      </c>
      <c r="TS51" s="222">
        <v>0</v>
      </c>
      <c r="TT51" s="222">
        <v>0</v>
      </c>
      <c r="TU51" s="222">
        <v>0</v>
      </c>
      <c r="TV51" s="222">
        <v>0</v>
      </c>
      <c r="TW51" s="222">
        <v>0</v>
      </c>
      <c r="TX51" s="222">
        <v>0</v>
      </c>
      <c r="TY51" s="222">
        <v>0</v>
      </c>
      <c r="TZ51" s="222">
        <v>0</v>
      </c>
      <c r="UA51" s="222">
        <v>0</v>
      </c>
      <c r="UB51" s="222">
        <v>0</v>
      </c>
      <c r="UC51" s="222">
        <v>0</v>
      </c>
      <c r="UD51" s="222">
        <v>0</v>
      </c>
      <c r="UE51" s="222">
        <v>0</v>
      </c>
      <c r="UF51" s="222">
        <v>0</v>
      </c>
      <c r="UG51" s="222">
        <v>0</v>
      </c>
      <c r="UH51" s="222">
        <v>0</v>
      </c>
      <c r="UI51" s="222">
        <v>0</v>
      </c>
      <c r="UJ51" s="222">
        <v>0</v>
      </c>
      <c r="UK51" s="222">
        <v>0</v>
      </c>
      <c r="UL51" s="222">
        <v>0</v>
      </c>
      <c r="UM51" s="222">
        <v>0</v>
      </c>
      <c r="UN51" s="222">
        <v>0</v>
      </c>
      <c r="UO51" s="222">
        <v>0</v>
      </c>
      <c r="UP51" s="222">
        <v>0</v>
      </c>
      <c r="UQ51" s="222">
        <v>0</v>
      </c>
      <c r="UR51" s="222">
        <v>0</v>
      </c>
      <c r="US51" s="222">
        <v>0</v>
      </c>
      <c r="UT51" s="222">
        <v>0</v>
      </c>
      <c r="UU51" s="222">
        <v>0</v>
      </c>
      <c r="UV51" s="222">
        <v>0</v>
      </c>
      <c r="UW51" s="222">
        <v>0</v>
      </c>
      <c r="UX51" s="222">
        <v>0</v>
      </c>
      <c r="UY51" s="222">
        <v>0</v>
      </c>
      <c r="UZ51" s="222">
        <v>0</v>
      </c>
      <c r="VA51" s="222">
        <v>0</v>
      </c>
      <c r="VB51" s="222">
        <v>0</v>
      </c>
      <c r="VC51" s="222">
        <v>0</v>
      </c>
      <c r="VD51" s="222">
        <v>0</v>
      </c>
      <c r="VE51" s="222">
        <v>0</v>
      </c>
      <c r="VF51" s="222">
        <v>0</v>
      </c>
      <c r="VG51" s="222">
        <v>0</v>
      </c>
      <c r="VH51" s="222">
        <v>575003.62</v>
      </c>
      <c r="VI51" s="222">
        <v>0</v>
      </c>
      <c r="VJ51" s="222">
        <v>0</v>
      </c>
      <c r="VK51" s="222">
        <v>0</v>
      </c>
      <c r="VL51" s="222">
        <v>0</v>
      </c>
      <c r="VM51" s="222">
        <v>0</v>
      </c>
      <c r="VN51" s="222">
        <v>0</v>
      </c>
      <c r="VO51" s="222">
        <v>0</v>
      </c>
      <c r="VP51" s="222">
        <v>0</v>
      </c>
      <c r="VQ51" s="222">
        <v>0</v>
      </c>
      <c r="VR51" s="222">
        <v>0</v>
      </c>
      <c r="VS51" s="222">
        <v>0</v>
      </c>
      <c r="VT51" s="222">
        <v>0</v>
      </c>
      <c r="VU51" s="222">
        <v>0</v>
      </c>
      <c r="VV51" s="222">
        <v>0</v>
      </c>
      <c r="VW51" s="222">
        <v>0</v>
      </c>
      <c r="VX51" s="222">
        <v>0</v>
      </c>
      <c r="VY51" s="222">
        <v>0</v>
      </c>
      <c r="VZ51" s="222">
        <v>0</v>
      </c>
      <c r="WA51" s="222">
        <v>0</v>
      </c>
      <c r="WB51" s="222">
        <v>0</v>
      </c>
      <c r="WC51" s="222">
        <v>0</v>
      </c>
      <c r="WD51" s="222">
        <v>0</v>
      </c>
      <c r="WE51" s="222">
        <v>0</v>
      </c>
      <c r="WF51" s="222">
        <v>0</v>
      </c>
      <c r="WG51" s="222">
        <v>0</v>
      </c>
      <c r="WH51" s="222">
        <v>0</v>
      </c>
      <c r="WI51" s="222">
        <v>0</v>
      </c>
      <c r="WJ51" s="222">
        <v>0</v>
      </c>
      <c r="WK51" s="222">
        <v>0</v>
      </c>
      <c r="WL51" s="222">
        <v>0</v>
      </c>
      <c r="WM51" s="222">
        <v>0</v>
      </c>
      <c r="WN51" s="222">
        <v>0</v>
      </c>
      <c r="WO51" s="222">
        <v>0</v>
      </c>
      <c r="WP51" s="222">
        <v>0</v>
      </c>
      <c r="WQ51" s="222">
        <v>0</v>
      </c>
      <c r="WR51" s="222">
        <v>0</v>
      </c>
      <c r="WS51" s="222">
        <v>0</v>
      </c>
      <c r="WT51" s="222">
        <v>0</v>
      </c>
      <c r="WU51" s="222">
        <v>0</v>
      </c>
      <c r="WV51" s="222">
        <v>0</v>
      </c>
      <c r="WW51" s="222">
        <v>0</v>
      </c>
      <c r="WX51" s="222">
        <v>0</v>
      </c>
      <c r="WY51" s="222">
        <v>0</v>
      </c>
      <c r="WZ51" s="222">
        <v>0</v>
      </c>
      <c r="XA51" s="222">
        <v>0</v>
      </c>
      <c r="XB51" s="222">
        <v>0</v>
      </c>
      <c r="XC51" s="222">
        <v>0</v>
      </c>
      <c r="XD51" s="222">
        <v>0</v>
      </c>
      <c r="XE51" s="222">
        <v>0</v>
      </c>
      <c r="XF51" s="222">
        <v>0</v>
      </c>
      <c r="XG51" s="222">
        <v>0</v>
      </c>
      <c r="XH51" s="222">
        <v>0</v>
      </c>
      <c r="XI51" s="222">
        <v>0</v>
      </c>
      <c r="XJ51" s="222">
        <v>0</v>
      </c>
      <c r="XK51" s="222">
        <v>0</v>
      </c>
      <c r="XL51" s="222">
        <v>0</v>
      </c>
      <c r="XM51" s="222">
        <v>0</v>
      </c>
      <c r="XN51" s="222">
        <v>0</v>
      </c>
      <c r="XO51" s="222">
        <v>0</v>
      </c>
      <c r="XP51" s="222">
        <v>0</v>
      </c>
      <c r="XQ51" s="222">
        <v>0</v>
      </c>
      <c r="XR51" s="222">
        <v>0</v>
      </c>
      <c r="XS51" s="222">
        <v>0</v>
      </c>
      <c r="XT51" s="222">
        <v>0</v>
      </c>
      <c r="XU51" s="222">
        <v>0</v>
      </c>
      <c r="XV51" s="222">
        <v>0</v>
      </c>
      <c r="XW51" s="222">
        <v>0</v>
      </c>
      <c r="XX51" s="222">
        <v>0</v>
      </c>
      <c r="XY51" s="222">
        <v>0</v>
      </c>
      <c r="XZ51" s="222">
        <v>0</v>
      </c>
      <c r="YA51" s="222">
        <v>0</v>
      </c>
      <c r="YB51" s="222">
        <v>0</v>
      </c>
      <c r="YC51" s="222">
        <v>0</v>
      </c>
      <c r="YD51" s="222">
        <v>0</v>
      </c>
      <c r="YE51" s="222">
        <v>0</v>
      </c>
      <c r="YF51" s="222">
        <v>0</v>
      </c>
      <c r="YG51" s="222">
        <v>0</v>
      </c>
      <c r="YH51" s="222">
        <v>0</v>
      </c>
      <c r="YI51" s="222">
        <v>0</v>
      </c>
      <c r="YJ51" s="222">
        <v>0</v>
      </c>
      <c r="YK51" s="222">
        <v>0</v>
      </c>
      <c r="YL51" s="222">
        <v>0</v>
      </c>
      <c r="YM51" s="222">
        <v>0</v>
      </c>
      <c r="YN51" s="222">
        <v>0</v>
      </c>
      <c r="YO51" s="222">
        <v>0</v>
      </c>
      <c r="YP51" s="222">
        <v>0</v>
      </c>
      <c r="YQ51" s="222">
        <v>0</v>
      </c>
      <c r="YR51" s="222">
        <v>0</v>
      </c>
      <c r="YS51" s="222">
        <v>0</v>
      </c>
      <c r="YT51" s="222">
        <v>0</v>
      </c>
      <c r="YU51" s="222">
        <v>0</v>
      </c>
      <c r="YV51" s="222">
        <v>0</v>
      </c>
      <c r="YW51" s="222">
        <v>0</v>
      </c>
      <c r="YX51" s="222">
        <v>0</v>
      </c>
      <c r="YY51" s="222">
        <v>0</v>
      </c>
      <c r="YZ51" s="222">
        <v>0</v>
      </c>
      <c r="ZA51" s="222">
        <v>0</v>
      </c>
      <c r="ZB51" s="222">
        <v>0</v>
      </c>
      <c r="ZC51" s="222">
        <v>4833495.32</v>
      </c>
      <c r="ZD51" s="222">
        <v>0</v>
      </c>
      <c r="ZE51" s="222">
        <v>0</v>
      </c>
      <c r="ZF51" s="222">
        <v>0</v>
      </c>
      <c r="ZG51" s="222">
        <v>0</v>
      </c>
      <c r="ZH51" s="222">
        <v>0</v>
      </c>
      <c r="ZI51" s="222">
        <v>0</v>
      </c>
      <c r="ZJ51" s="222">
        <v>0</v>
      </c>
      <c r="ZK51" s="222">
        <v>0</v>
      </c>
      <c r="ZL51" s="222">
        <v>0</v>
      </c>
      <c r="ZM51" s="222">
        <v>0</v>
      </c>
      <c r="ZN51" s="222">
        <v>0</v>
      </c>
      <c r="ZO51" s="222">
        <v>0</v>
      </c>
      <c r="ZP51" s="222">
        <v>0</v>
      </c>
      <c r="ZQ51" s="222">
        <v>0</v>
      </c>
      <c r="ZR51" s="222">
        <v>0</v>
      </c>
      <c r="ZS51" s="222">
        <v>0</v>
      </c>
      <c r="ZT51" s="222">
        <v>0</v>
      </c>
      <c r="ZU51" s="222">
        <v>0</v>
      </c>
      <c r="ZV51" s="222">
        <v>0</v>
      </c>
      <c r="ZW51" s="222">
        <v>0</v>
      </c>
      <c r="ZX51" s="222">
        <v>0</v>
      </c>
      <c r="ZY51" s="222">
        <v>0</v>
      </c>
      <c r="ZZ51" s="222">
        <v>0</v>
      </c>
      <c r="AAA51" s="222">
        <v>0</v>
      </c>
      <c r="AAB51" s="222">
        <v>0</v>
      </c>
      <c r="AAC51" s="222">
        <v>0</v>
      </c>
      <c r="AAD51" s="222">
        <v>0</v>
      </c>
      <c r="AAE51" s="222">
        <v>0</v>
      </c>
      <c r="AAF51" s="222">
        <v>0</v>
      </c>
      <c r="AAG51" s="222">
        <v>0</v>
      </c>
      <c r="AAH51" s="222">
        <v>0</v>
      </c>
      <c r="AAI51" s="222">
        <v>0</v>
      </c>
      <c r="AAJ51" s="222">
        <v>0</v>
      </c>
      <c r="AAK51" s="222">
        <v>0</v>
      </c>
      <c r="AAL51" s="222">
        <v>0</v>
      </c>
      <c r="AAM51" s="222">
        <v>0</v>
      </c>
      <c r="AAN51" s="222">
        <v>0</v>
      </c>
      <c r="AAO51" s="222">
        <v>0</v>
      </c>
      <c r="AAP51" s="222">
        <v>0</v>
      </c>
      <c r="AAQ51" s="222">
        <v>0</v>
      </c>
      <c r="AAR51" s="222">
        <v>0</v>
      </c>
      <c r="AAS51" s="222">
        <v>0</v>
      </c>
      <c r="AAT51" s="222">
        <v>0</v>
      </c>
      <c r="AAU51" s="222">
        <v>0</v>
      </c>
      <c r="AAV51" s="222">
        <v>0</v>
      </c>
      <c r="AAW51" s="222">
        <v>0</v>
      </c>
      <c r="AAX51" s="222">
        <v>0</v>
      </c>
      <c r="AAY51" s="222">
        <v>0</v>
      </c>
      <c r="AAZ51" s="222">
        <v>0</v>
      </c>
      <c r="ABA51" s="222">
        <v>0</v>
      </c>
      <c r="ABB51" s="222">
        <v>0</v>
      </c>
      <c r="ABC51" s="222">
        <v>0</v>
      </c>
      <c r="ABD51" s="222">
        <v>0</v>
      </c>
      <c r="ABE51" s="222">
        <v>0</v>
      </c>
      <c r="ABF51" s="222">
        <v>0</v>
      </c>
      <c r="ABG51" s="222">
        <v>0</v>
      </c>
      <c r="ABH51" s="222">
        <v>0</v>
      </c>
      <c r="ABI51" s="222">
        <v>0</v>
      </c>
      <c r="ABJ51" s="222">
        <v>0</v>
      </c>
      <c r="ABK51" s="222">
        <v>0</v>
      </c>
      <c r="ABL51" s="222">
        <v>0</v>
      </c>
      <c r="ABM51" s="222">
        <v>0</v>
      </c>
      <c r="ABN51" s="222">
        <v>0</v>
      </c>
      <c r="ABO51" s="222">
        <v>0</v>
      </c>
      <c r="ABP51" s="222">
        <v>0</v>
      </c>
      <c r="ABQ51" s="222">
        <v>0</v>
      </c>
      <c r="ABR51" s="222">
        <v>15842125.01</v>
      </c>
      <c r="ABS51" s="222">
        <v>0</v>
      </c>
      <c r="ABT51" s="222">
        <v>0</v>
      </c>
      <c r="ABU51" s="222">
        <v>0</v>
      </c>
      <c r="ABV51" s="222">
        <v>835198.41</v>
      </c>
      <c r="ABW51" s="222">
        <v>0</v>
      </c>
      <c r="ABX51" s="222">
        <v>0</v>
      </c>
      <c r="ABY51" s="222">
        <v>0</v>
      </c>
      <c r="ABZ51" s="222">
        <v>0</v>
      </c>
      <c r="ACA51" s="222">
        <v>0</v>
      </c>
      <c r="ACB51" s="222">
        <v>0</v>
      </c>
      <c r="ACC51" s="222">
        <v>0</v>
      </c>
      <c r="ACD51" s="222">
        <v>0</v>
      </c>
      <c r="ACE51" s="222">
        <v>0</v>
      </c>
      <c r="ACF51" s="222">
        <v>0</v>
      </c>
      <c r="ACG51" s="222">
        <v>0</v>
      </c>
      <c r="ACH51" s="222">
        <v>0</v>
      </c>
      <c r="ACI51" s="222">
        <v>0</v>
      </c>
      <c r="ACJ51" s="222">
        <v>0</v>
      </c>
      <c r="ACK51" s="222">
        <v>0</v>
      </c>
      <c r="ACL51" s="222">
        <v>0</v>
      </c>
      <c r="ACM51" s="222">
        <v>939315</v>
      </c>
      <c r="ACN51" s="222">
        <v>1993091</v>
      </c>
      <c r="ACO51" s="222">
        <v>0</v>
      </c>
      <c r="ACP51" s="222">
        <v>0</v>
      </c>
      <c r="ACQ51" s="222">
        <v>0</v>
      </c>
      <c r="ACR51" s="222">
        <v>0</v>
      </c>
      <c r="ACS51" s="222">
        <v>0</v>
      </c>
      <c r="ACT51" s="222">
        <v>0</v>
      </c>
      <c r="ACU51" s="222">
        <v>0</v>
      </c>
      <c r="ACV51" s="222">
        <v>0</v>
      </c>
      <c r="ACW51" s="222">
        <v>0</v>
      </c>
      <c r="ACX51" s="222">
        <v>0</v>
      </c>
      <c r="ACY51" s="222">
        <v>0</v>
      </c>
      <c r="ACZ51" s="222">
        <v>0</v>
      </c>
      <c r="ADA51" s="222">
        <v>0</v>
      </c>
      <c r="ADB51" s="222">
        <v>0</v>
      </c>
      <c r="ADC51" s="222">
        <v>0</v>
      </c>
      <c r="ADD51" s="222">
        <v>0</v>
      </c>
      <c r="ADE51" s="222">
        <v>0</v>
      </c>
      <c r="ADF51" s="222">
        <v>0</v>
      </c>
      <c r="ADG51" s="222">
        <v>0</v>
      </c>
      <c r="ADH51" s="222">
        <v>0</v>
      </c>
      <c r="ADI51" s="222">
        <v>0</v>
      </c>
      <c r="ADJ51" s="222">
        <v>0</v>
      </c>
      <c r="ADK51" s="222">
        <v>0</v>
      </c>
      <c r="ADL51" s="222">
        <v>0</v>
      </c>
      <c r="ADM51" s="222">
        <v>0</v>
      </c>
      <c r="ADN51" s="222">
        <v>0</v>
      </c>
      <c r="ADO51" s="222">
        <v>0</v>
      </c>
      <c r="ADP51" s="222">
        <v>0</v>
      </c>
      <c r="ADQ51" s="222">
        <v>0</v>
      </c>
      <c r="ADR51" s="222">
        <v>0</v>
      </c>
      <c r="ADS51" s="222">
        <v>0</v>
      </c>
      <c r="ADT51" s="222">
        <v>0</v>
      </c>
      <c r="ADU51" s="222">
        <v>0</v>
      </c>
      <c r="ADV51" s="222">
        <v>0</v>
      </c>
      <c r="ADW51" s="222">
        <v>0</v>
      </c>
      <c r="ADX51" s="222">
        <v>0</v>
      </c>
      <c r="ADY51" s="222">
        <v>0</v>
      </c>
      <c r="ADZ51" s="222">
        <v>0</v>
      </c>
      <c r="AEA51" s="222">
        <v>0</v>
      </c>
      <c r="AEB51" s="222">
        <v>0</v>
      </c>
      <c r="AEC51" s="222">
        <v>0</v>
      </c>
      <c r="AED51" s="222">
        <v>0</v>
      </c>
      <c r="AEE51" s="222">
        <v>0</v>
      </c>
      <c r="AEF51" s="222">
        <v>0</v>
      </c>
      <c r="AEG51" s="222">
        <v>0</v>
      </c>
      <c r="AEH51" s="222">
        <v>0</v>
      </c>
      <c r="AEI51" s="222">
        <v>0</v>
      </c>
      <c r="AEJ51" s="222">
        <v>0</v>
      </c>
      <c r="AEK51" s="222">
        <v>0</v>
      </c>
      <c r="AEL51" s="222">
        <v>0</v>
      </c>
      <c r="AEM51" s="222">
        <v>0</v>
      </c>
      <c r="AEN51" s="222">
        <v>0</v>
      </c>
      <c r="AEO51" s="222">
        <v>0</v>
      </c>
      <c r="AEP51" s="222">
        <v>0</v>
      </c>
      <c r="AEQ51" s="222">
        <v>0</v>
      </c>
      <c r="AER51" s="222">
        <v>0</v>
      </c>
      <c r="AES51" s="222">
        <v>0</v>
      </c>
      <c r="AET51" s="222">
        <v>0</v>
      </c>
      <c r="AEU51" s="222">
        <v>0</v>
      </c>
      <c r="AEV51" s="222">
        <v>0</v>
      </c>
      <c r="AEW51" s="222">
        <v>0</v>
      </c>
      <c r="AEX51" s="222">
        <v>0</v>
      </c>
      <c r="AEY51" s="222">
        <v>0</v>
      </c>
      <c r="AEZ51" s="222">
        <v>0</v>
      </c>
      <c r="AFA51" s="222">
        <v>0</v>
      </c>
      <c r="AFB51" s="222">
        <v>0</v>
      </c>
      <c r="AFC51" s="222">
        <v>0</v>
      </c>
      <c r="AFD51" s="222">
        <v>0</v>
      </c>
      <c r="AFE51" s="222">
        <v>0</v>
      </c>
      <c r="AFF51" s="222">
        <v>0</v>
      </c>
      <c r="AFG51" s="222">
        <v>0</v>
      </c>
      <c r="AFH51" s="222">
        <v>0</v>
      </c>
      <c r="AFI51" s="222">
        <v>0</v>
      </c>
      <c r="AFJ51" s="222">
        <v>0</v>
      </c>
      <c r="AFK51" s="222">
        <v>0</v>
      </c>
      <c r="AFL51" s="222">
        <v>0</v>
      </c>
      <c r="AFM51" s="222">
        <v>0</v>
      </c>
      <c r="AFN51" s="222">
        <v>0</v>
      </c>
      <c r="AFO51" s="222">
        <v>0</v>
      </c>
      <c r="AFP51" s="222">
        <v>0</v>
      </c>
      <c r="AFQ51" s="222">
        <v>0</v>
      </c>
      <c r="AFR51" s="222">
        <v>0</v>
      </c>
      <c r="AFS51" s="222">
        <v>0</v>
      </c>
      <c r="AFT51" s="222">
        <v>0</v>
      </c>
      <c r="AFU51" s="222">
        <v>0</v>
      </c>
      <c r="AFV51" s="222">
        <v>0</v>
      </c>
      <c r="AFW51" s="222">
        <v>0</v>
      </c>
      <c r="AFX51" s="222">
        <v>0</v>
      </c>
      <c r="AFY51" s="222">
        <v>0</v>
      </c>
      <c r="AFZ51" s="222">
        <v>0</v>
      </c>
      <c r="AGA51" s="222">
        <v>0</v>
      </c>
      <c r="AGB51" s="222">
        <v>0</v>
      </c>
      <c r="AGC51" s="222">
        <v>0</v>
      </c>
      <c r="AGD51" s="222">
        <v>0</v>
      </c>
      <c r="AGE51" s="222">
        <v>0</v>
      </c>
      <c r="AGF51" s="222">
        <v>0</v>
      </c>
      <c r="AGG51" s="222">
        <v>0</v>
      </c>
      <c r="AGH51" s="222">
        <v>0</v>
      </c>
      <c r="AGI51" s="222">
        <v>0</v>
      </c>
      <c r="AGJ51" s="222">
        <v>0</v>
      </c>
      <c r="AGK51" s="222">
        <v>0</v>
      </c>
      <c r="AGL51" s="222">
        <v>0</v>
      </c>
      <c r="AGM51" s="222">
        <v>0</v>
      </c>
      <c r="AGN51" s="222">
        <v>0</v>
      </c>
      <c r="AGO51" s="222">
        <v>0</v>
      </c>
      <c r="AGP51" s="222">
        <v>0</v>
      </c>
      <c r="AGQ51" s="222">
        <v>0</v>
      </c>
      <c r="AGR51" s="222">
        <v>0</v>
      </c>
      <c r="AGS51" s="222">
        <v>0</v>
      </c>
      <c r="AGT51" s="222">
        <v>0</v>
      </c>
      <c r="AGU51" s="222">
        <v>0</v>
      </c>
      <c r="AGV51" s="222">
        <v>0</v>
      </c>
      <c r="AGW51" s="222">
        <v>0</v>
      </c>
      <c r="AGX51" s="222">
        <v>0</v>
      </c>
      <c r="AGY51" s="222">
        <v>0</v>
      </c>
      <c r="AGZ51" s="222">
        <v>0</v>
      </c>
      <c r="AHA51" s="222">
        <v>0</v>
      </c>
      <c r="AHB51" s="222">
        <v>0</v>
      </c>
      <c r="AHC51" s="222">
        <v>0</v>
      </c>
      <c r="AHD51" s="222">
        <v>0</v>
      </c>
      <c r="AHE51" s="222">
        <v>0</v>
      </c>
      <c r="AHF51" s="222">
        <v>0</v>
      </c>
      <c r="AHG51" s="222">
        <v>0</v>
      </c>
      <c r="AHH51" s="222">
        <v>0</v>
      </c>
      <c r="AHI51" s="222">
        <v>0</v>
      </c>
      <c r="AHJ51" s="222">
        <v>0</v>
      </c>
      <c r="AHK51" s="222">
        <v>0</v>
      </c>
      <c r="AHL51" s="222">
        <v>0</v>
      </c>
      <c r="AHM51" s="222">
        <v>0</v>
      </c>
      <c r="AHN51" s="222">
        <v>0</v>
      </c>
      <c r="AHO51" s="222">
        <v>0</v>
      </c>
      <c r="AHP51" s="222">
        <v>0</v>
      </c>
      <c r="AHQ51" s="222">
        <v>0</v>
      </c>
      <c r="AHR51" s="264">
        <v>0</v>
      </c>
    </row>
    <row r="52" spans="1:902" ht="24">
      <c r="B52" s="183" t="s">
        <v>6432</v>
      </c>
      <c r="C52" s="184" t="s">
        <v>6433</v>
      </c>
      <c r="D52" s="222">
        <v>0</v>
      </c>
      <c r="E52" s="222">
        <v>0</v>
      </c>
      <c r="F52" s="222">
        <v>0</v>
      </c>
      <c r="G52" s="222">
        <v>0</v>
      </c>
      <c r="H52" s="222">
        <v>0</v>
      </c>
      <c r="I52" s="222">
        <v>0</v>
      </c>
      <c r="J52" s="222">
        <v>0</v>
      </c>
      <c r="K52" s="222">
        <v>0</v>
      </c>
      <c r="L52" s="222">
        <v>0</v>
      </c>
      <c r="M52" s="222">
        <v>0</v>
      </c>
      <c r="N52" s="222">
        <v>0</v>
      </c>
      <c r="O52" s="222">
        <v>0</v>
      </c>
      <c r="P52" s="222">
        <v>0</v>
      </c>
      <c r="Q52" s="222">
        <v>0</v>
      </c>
      <c r="R52" s="222">
        <v>0</v>
      </c>
      <c r="S52" s="222">
        <v>5530816.9800000004</v>
      </c>
      <c r="T52" s="222">
        <v>0</v>
      </c>
      <c r="U52" s="222">
        <v>0</v>
      </c>
      <c r="V52" s="222">
        <v>0</v>
      </c>
      <c r="W52" s="222">
        <v>0</v>
      </c>
      <c r="X52" s="222">
        <v>0</v>
      </c>
      <c r="Y52" s="222">
        <v>0</v>
      </c>
      <c r="Z52" s="222">
        <v>0</v>
      </c>
      <c r="AA52" s="222">
        <v>0</v>
      </c>
      <c r="AB52" s="222">
        <v>0</v>
      </c>
      <c r="AC52" s="222">
        <v>0</v>
      </c>
      <c r="AD52" s="222">
        <v>0</v>
      </c>
      <c r="AE52" s="222">
        <v>0</v>
      </c>
      <c r="AF52" s="222">
        <v>0</v>
      </c>
      <c r="AG52" s="222">
        <v>0</v>
      </c>
      <c r="AH52" s="222">
        <v>0</v>
      </c>
      <c r="AI52" s="222">
        <v>0</v>
      </c>
      <c r="AJ52" s="222">
        <v>0</v>
      </c>
      <c r="AK52" s="222">
        <v>0</v>
      </c>
      <c r="AL52" s="222">
        <v>0</v>
      </c>
      <c r="AM52" s="222">
        <v>0</v>
      </c>
      <c r="AN52" s="222">
        <v>0</v>
      </c>
      <c r="AO52" s="222">
        <v>0</v>
      </c>
      <c r="AP52" s="222">
        <v>0</v>
      </c>
      <c r="AQ52" s="222">
        <v>0</v>
      </c>
      <c r="AR52" s="222">
        <v>0</v>
      </c>
      <c r="AS52" s="222">
        <v>0</v>
      </c>
      <c r="AT52" s="222">
        <v>0</v>
      </c>
      <c r="AU52" s="222">
        <v>0</v>
      </c>
      <c r="AV52" s="222">
        <v>0</v>
      </c>
      <c r="AW52" s="222">
        <v>0</v>
      </c>
      <c r="AX52" s="222">
        <v>0</v>
      </c>
      <c r="AY52" s="222">
        <v>0</v>
      </c>
      <c r="AZ52" s="222">
        <v>0</v>
      </c>
      <c r="BA52" s="222">
        <v>0</v>
      </c>
      <c r="BB52" s="222">
        <v>0</v>
      </c>
      <c r="BC52" s="222">
        <v>0</v>
      </c>
      <c r="BD52" s="222">
        <v>0</v>
      </c>
      <c r="BE52" s="222">
        <v>0</v>
      </c>
      <c r="BF52" s="222">
        <v>0</v>
      </c>
      <c r="BG52" s="222">
        <v>0</v>
      </c>
      <c r="BH52" s="222">
        <v>0</v>
      </c>
      <c r="BI52" s="222">
        <v>0</v>
      </c>
      <c r="BJ52" s="222">
        <v>0</v>
      </c>
      <c r="BK52" s="222">
        <v>0</v>
      </c>
      <c r="BL52" s="222">
        <v>0</v>
      </c>
      <c r="BM52" s="222">
        <v>0</v>
      </c>
      <c r="BN52" s="222">
        <v>0</v>
      </c>
      <c r="BO52" s="222">
        <v>0</v>
      </c>
      <c r="BP52" s="222">
        <v>0</v>
      </c>
      <c r="BQ52" s="222">
        <v>0</v>
      </c>
      <c r="BR52" s="222">
        <v>1600</v>
      </c>
      <c r="BS52" s="222">
        <v>0</v>
      </c>
      <c r="BT52" s="222">
        <v>0</v>
      </c>
      <c r="BU52" s="222">
        <v>0</v>
      </c>
      <c r="BV52" s="222">
        <v>0</v>
      </c>
      <c r="BW52" s="222">
        <v>0</v>
      </c>
      <c r="BX52" s="222">
        <v>0</v>
      </c>
      <c r="BY52" s="222">
        <v>0</v>
      </c>
      <c r="BZ52" s="222">
        <v>0</v>
      </c>
      <c r="CA52" s="222">
        <v>0</v>
      </c>
      <c r="CB52" s="222">
        <v>0</v>
      </c>
      <c r="CC52" s="222">
        <v>0</v>
      </c>
      <c r="CD52" s="222">
        <v>0</v>
      </c>
      <c r="CE52" s="222">
        <v>0</v>
      </c>
      <c r="CF52" s="222">
        <v>0</v>
      </c>
      <c r="CG52" s="222">
        <v>0</v>
      </c>
      <c r="CH52" s="222">
        <v>0</v>
      </c>
      <c r="CI52" s="222">
        <v>0</v>
      </c>
      <c r="CJ52" s="222">
        <v>0</v>
      </c>
      <c r="CK52" s="222">
        <v>0</v>
      </c>
      <c r="CL52" s="222">
        <v>0</v>
      </c>
      <c r="CM52" s="222">
        <v>0</v>
      </c>
      <c r="CN52" s="222">
        <v>0</v>
      </c>
      <c r="CO52" s="222">
        <v>0</v>
      </c>
      <c r="CP52" s="222">
        <v>0</v>
      </c>
      <c r="CQ52" s="222">
        <v>0</v>
      </c>
      <c r="CR52" s="222">
        <v>0</v>
      </c>
      <c r="CS52" s="222">
        <v>0</v>
      </c>
      <c r="CT52" s="222">
        <v>0</v>
      </c>
      <c r="CU52" s="222">
        <v>0</v>
      </c>
      <c r="CV52" s="222">
        <v>0</v>
      </c>
      <c r="CW52" s="222">
        <v>0</v>
      </c>
      <c r="CX52" s="222">
        <v>73300</v>
      </c>
      <c r="CY52" s="222">
        <v>0</v>
      </c>
      <c r="CZ52" s="222">
        <v>0</v>
      </c>
      <c r="DA52" s="222">
        <v>0</v>
      </c>
      <c r="DB52" s="222">
        <v>0</v>
      </c>
      <c r="DC52" s="222">
        <v>0</v>
      </c>
      <c r="DD52" s="222">
        <v>0</v>
      </c>
      <c r="DE52" s="222">
        <v>0</v>
      </c>
      <c r="DF52" s="222">
        <v>0</v>
      </c>
      <c r="DG52" s="222">
        <v>0</v>
      </c>
      <c r="DH52" s="222">
        <v>0</v>
      </c>
      <c r="DI52" s="222">
        <v>0</v>
      </c>
      <c r="DJ52" s="222">
        <v>0</v>
      </c>
      <c r="DK52" s="222">
        <v>0</v>
      </c>
      <c r="DL52" s="222">
        <v>0</v>
      </c>
      <c r="DM52" s="222">
        <v>0</v>
      </c>
      <c r="DN52" s="222">
        <v>0</v>
      </c>
      <c r="DO52" s="222">
        <v>0</v>
      </c>
      <c r="DP52" s="222">
        <v>0</v>
      </c>
      <c r="DQ52" s="222">
        <v>0</v>
      </c>
      <c r="DR52" s="222">
        <v>0</v>
      </c>
      <c r="DS52" s="222">
        <v>0</v>
      </c>
      <c r="DT52" s="222">
        <v>3239552.93</v>
      </c>
      <c r="DU52" s="222">
        <v>0</v>
      </c>
      <c r="DV52" s="222">
        <v>0</v>
      </c>
      <c r="DW52" s="222">
        <v>0</v>
      </c>
      <c r="DX52" s="222">
        <v>0</v>
      </c>
      <c r="DY52" s="222">
        <v>0</v>
      </c>
      <c r="DZ52" s="222">
        <v>0</v>
      </c>
      <c r="EA52" s="222">
        <v>0</v>
      </c>
      <c r="EB52" s="222">
        <v>0</v>
      </c>
      <c r="EC52" s="222">
        <v>0</v>
      </c>
      <c r="ED52" s="222">
        <v>0</v>
      </c>
      <c r="EE52" s="222">
        <v>0</v>
      </c>
      <c r="EF52" s="222">
        <v>0</v>
      </c>
      <c r="EG52" s="222">
        <v>2773.59</v>
      </c>
      <c r="EH52" s="222">
        <v>0</v>
      </c>
      <c r="EI52" s="222">
        <v>0</v>
      </c>
      <c r="EJ52" s="222">
        <v>0</v>
      </c>
      <c r="EK52" s="222">
        <v>0</v>
      </c>
      <c r="EL52" s="222">
        <v>0</v>
      </c>
      <c r="EM52" s="222">
        <v>0</v>
      </c>
      <c r="EN52" s="222">
        <v>0</v>
      </c>
      <c r="EO52" s="222">
        <v>0</v>
      </c>
      <c r="EP52" s="222">
        <v>0</v>
      </c>
      <c r="EQ52" s="222">
        <v>0</v>
      </c>
      <c r="ER52" s="222">
        <v>0</v>
      </c>
      <c r="ES52" s="222">
        <v>0</v>
      </c>
      <c r="ET52" s="222">
        <v>0</v>
      </c>
      <c r="EU52" s="222">
        <v>0</v>
      </c>
      <c r="EV52" s="222">
        <v>0</v>
      </c>
      <c r="EW52" s="222">
        <v>0</v>
      </c>
      <c r="EX52" s="222">
        <v>0</v>
      </c>
      <c r="EY52" s="222">
        <v>0</v>
      </c>
      <c r="EZ52" s="222">
        <v>0</v>
      </c>
      <c r="FA52" s="222">
        <v>0</v>
      </c>
      <c r="FB52" s="222">
        <v>0</v>
      </c>
      <c r="FC52" s="222">
        <v>0</v>
      </c>
      <c r="FD52" s="222">
        <v>0</v>
      </c>
      <c r="FE52" s="222">
        <v>0</v>
      </c>
      <c r="FF52" s="222">
        <v>0</v>
      </c>
      <c r="FG52" s="222">
        <v>0</v>
      </c>
      <c r="FH52" s="222">
        <v>0</v>
      </c>
      <c r="FI52" s="222">
        <v>0</v>
      </c>
      <c r="FJ52" s="222">
        <v>0</v>
      </c>
      <c r="FK52" s="222">
        <v>0</v>
      </c>
      <c r="FL52" s="222">
        <v>0</v>
      </c>
      <c r="FM52" s="222">
        <v>667123.02</v>
      </c>
      <c r="FN52" s="222">
        <v>0</v>
      </c>
      <c r="FO52" s="222">
        <v>0</v>
      </c>
      <c r="FP52" s="222">
        <v>0</v>
      </c>
      <c r="FQ52" s="222">
        <v>0</v>
      </c>
      <c r="FR52" s="222">
        <v>0</v>
      </c>
      <c r="FS52" s="222">
        <v>0</v>
      </c>
      <c r="FT52" s="222">
        <v>0</v>
      </c>
      <c r="FU52" s="222">
        <v>0</v>
      </c>
      <c r="FV52" s="222">
        <v>0</v>
      </c>
      <c r="FW52" s="222">
        <v>0</v>
      </c>
      <c r="FX52" s="222">
        <v>0</v>
      </c>
      <c r="FY52" s="222">
        <v>0</v>
      </c>
      <c r="FZ52" s="222">
        <v>0</v>
      </c>
      <c r="GA52" s="222">
        <v>0</v>
      </c>
      <c r="GB52" s="222">
        <v>0</v>
      </c>
      <c r="GC52" s="222">
        <v>0</v>
      </c>
      <c r="GD52" s="222">
        <v>0</v>
      </c>
      <c r="GE52" s="222">
        <v>0</v>
      </c>
      <c r="GF52" s="222">
        <v>275110</v>
      </c>
      <c r="GG52" s="222">
        <v>0</v>
      </c>
      <c r="GH52" s="222">
        <v>0</v>
      </c>
      <c r="GI52" s="222">
        <v>0</v>
      </c>
      <c r="GJ52" s="222">
        <v>0</v>
      </c>
      <c r="GK52" s="222">
        <v>12275.62</v>
      </c>
      <c r="GL52" s="222">
        <v>205605.74</v>
      </c>
      <c r="GM52" s="222">
        <v>0</v>
      </c>
      <c r="GN52" s="222">
        <v>0</v>
      </c>
      <c r="GO52" s="222">
        <v>0</v>
      </c>
      <c r="GP52" s="222">
        <v>0</v>
      </c>
      <c r="GQ52" s="222">
        <v>0</v>
      </c>
      <c r="GR52" s="222">
        <v>0</v>
      </c>
      <c r="GS52" s="222">
        <v>0</v>
      </c>
      <c r="GT52" s="222">
        <v>0</v>
      </c>
      <c r="GU52" s="222">
        <v>0</v>
      </c>
      <c r="GV52" s="222">
        <v>0</v>
      </c>
      <c r="GW52" s="222">
        <v>0</v>
      </c>
      <c r="GX52" s="222">
        <v>0</v>
      </c>
      <c r="GY52" s="222">
        <v>0</v>
      </c>
      <c r="GZ52" s="222">
        <v>0</v>
      </c>
      <c r="HA52" s="222">
        <v>0</v>
      </c>
      <c r="HB52" s="222">
        <v>0</v>
      </c>
      <c r="HC52" s="222">
        <v>0</v>
      </c>
      <c r="HD52" s="222">
        <v>0</v>
      </c>
      <c r="HE52" s="222">
        <v>0</v>
      </c>
      <c r="HF52" s="222">
        <v>0</v>
      </c>
      <c r="HG52" s="222">
        <v>0</v>
      </c>
      <c r="HH52" s="222">
        <v>0</v>
      </c>
      <c r="HI52" s="222">
        <v>0</v>
      </c>
      <c r="HJ52" s="222">
        <v>0</v>
      </c>
      <c r="HK52" s="222">
        <v>0</v>
      </c>
      <c r="HL52" s="222">
        <v>0</v>
      </c>
      <c r="HM52" s="222">
        <v>0</v>
      </c>
      <c r="HN52" s="222">
        <v>0</v>
      </c>
      <c r="HO52" s="222">
        <v>0</v>
      </c>
      <c r="HP52" s="222">
        <v>0</v>
      </c>
      <c r="HQ52" s="222">
        <v>0</v>
      </c>
      <c r="HR52" s="222">
        <v>375</v>
      </c>
      <c r="HS52" s="222">
        <v>0</v>
      </c>
      <c r="HT52" s="222">
        <v>0</v>
      </c>
      <c r="HU52" s="222">
        <v>0</v>
      </c>
      <c r="HV52" s="222">
        <v>0</v>
      </c>
      <c r="HW52" s="222">
        <v>0</v>
      </c>
      <c r="HX52" s="222">
        <v>0</v>
      </c>
      <c r="HY52" s="222">
        <v>0</v>
      </c>
      <c r="HZ52" s="222">
        <v>0</v>
      </c>
      <c r="IA52" s="222">
        <v>0</v>
      </c>
      <c r="IB52" s="222">
        <v>0</v>
      </c>
      <c r="IC52" s="222">
        <v>0</v>
      </c>
      <c r="ID52" s="222">
        <v>0</v>
      </c>
      <c r="IE52" s="222">
        <v>0</v>
      </c>
      <c r="IF52" s="222">
        <v>0</v>
      </c>
      <c r="IG52" s="222">
        <v>0</v>
      </c>
      <c r="IH52" s="222">
        <v>0</v>
      </c>
      <c r="II52" s="222">
        <v>0</v>
      </c>
      <c r="IJ52" s="222">
        <v>0</v>
      </c>
      <c r="IK52" s="222">
        <v>0</v>
      </c>
      <c r="IL52" s="222">
        <v>0</v>
      </c>
      <c r="IM52" s="222">
        <v>0</v>
      </c>
      <c r="IN52" s="222">
        <v>0</v>
      </c>
      <c r="IO52" s="222">
        <v>0</v>
      </c>
      <c r="IP52" s="222">
        <v>0</v>
      </c>
      <c r="IQ52" s="222">
        <v>0</v>
      </c>
      <c r="IR52" s="222">
        <v>0</v>
      </c>
      <c r="IS52" s="222">
        <v>0</v>
      </c>
      <c r="IT52" s="222">
        <v>0</v>
      </c>
      <c r="IU52" s="222">
        <v>0</v>
      </c>
      <c r="IV52" s="222">
        <v>0</v>
      </c>
      <c r="IW52" s="222">
        <v>0</v>
      </c>
      <c r="IX52" s="222">
        <v>0</v>
      </c>
      <c r="IY52" s="222">
        <v>0</v>
      </c>
      <c r="IZ52" s="222">
        <v>0</v>
      </c>
      <c r="JA52" s="222">
        <v>0</v>
      </c>
      <c r="JB52" s="222">
        <v>0</v>
      </c>
      <c r="JC52" s="222">
        <v>0</v>
      </c>
      <c r="JD52" s="222">
        <v>0</v>
      </c>
      <c r="JE52" s="222">
        <v>0</v>
      </c>
      <c r="JF52" s="222">
        <v>0</v>
      </c>
      <c r="JG52" s="222">
        <v>0</v>
      </c>
      <c r="JH52" s="222">
        <v>0</v>
      </c>
      <c r="JI52" s="222">
        <v>0</v>
      </c>
      <c r="JJ52" s="222">
        <v>0</v>
      </c>
      <c r="JK52" s="222">
        <v>3005741.6</v>
      </c>
      <c r="JL52" s="222">
        <v>0</v>
      </c>
      <c r="JM52" s="222">
        <v>0</v>
      </c>
      <c r="JN52" s="222">
        <v>0</v>
      </c>
      <c r="JO52" s="222">
        <v>0</v>
      </c>
      <c r="JP52" s="222">
        <v>0</v>
      </c>
      <c r="JQ52" s="222">
        <v>0</v>
      </c>
      <c r="JR52" s="222">
        <v>0</v>
      </c>
      <c r="JS52" s="222">
        <v>0</v>
      </c>
      <c r="JT52" s="222">
        <v>0</v>
      </c>
      <c r="JU52" s="222">
        <v>0</v>
      </c>
      <c r="JV52" s="222">
        <v>0</v>
      </c>
      <c r="JW52" s="222">
        <v>0</v>
      </c>
      <c r="JX52" s="222">
        <v>0</v>
      </c>
      <c r="JY52" s="222">
        <v>0</v>
      </c>
      <c r="JZ52" s="222">
        <v>0</v>
      </c>
      <c r="KA52" s="222">
        <v>0</v>
      </c>
      <c r="KB52" s="222">
        <v>0</v>
      </c>
      <c r="KC52" s="222">
        <v>0</v>
      </c>
      <c r="KD52" s="222">
        <v>0</v>
      </c>
      <c r="KE52" s="222">
        <v>0</v>
      </c>
      <c r="KF52" s="222">
        <v>0</v>
      </c>
      <c r="KG52" s="222">
        <v>0</v>
      </c>
      <c r="KH52" s="222">
        <v>0</v>
      </c>
      <c r="KI52" s="222">
        <v>0</v>
      </c>
      <c r="KJ52" s="222">
        <v>0</v>
      </c>
      <c r="KK52" s="222">
        <v>0</v>
      </c>
      <c r="KL52" s="222">
        <v>0</v>
      </c>
      <c r="KM52" s="222">
        <v>0</v>
      </c>
      <c r="KN52" s="222">
        <v>0</v>
      </c>
      <c r="KO52" s="222">
        <v>0</v>
      </c>
      <c r="KP52" s="222">
        <v>0</v>
      </c>
      <c r="KQ52" s="222">
        <v>0</v>
      </c>
      <c r="KR52" s="222">
        <v>0</v>
      </c>
      <c r="KS52" s="222">
        <v>0</v>
      </c>
      <c r="KT52" s="222">
        <v>0</v>
      </c>
      <c r="KU52" s="222">
        <v>0</v>
      </c>
      <c r="KV52" s="222">
        <v>0</v>
      </c>
      <c r="KW52" s="222">
        <v>0</v>
      </c>
      <c r="KX52" s="222">
        <v>0</v>
      </c>
      <c r="KY52" s="222">
        <v>0</v>
      </c>
      <c r="KZ52" s="222">
        <v>0</v>
      </c>
      <c r="LA52" s="222">
        <v>0</v>
      </c>
      <c r="LB52" s="222">
        <v>0</v>
      </c>
      <c r="LC52" s="222">
        <v>0</v>
      </c>
      <c r="LD52" s="222">
        <v>0</v>
      </c>
      <c r="LE52" s="222">
        <v>0</v>
      </c>
      <c r="LF52" s="222">
        <v>0</v>
      </c>
      <c r="LG52" s="222">
        <v>0</v>
      </c>
      <c r="LH52" s="222">
        <v>0</v>
      </c>
      <c r="LI52" s="222">
        <v>0</v>
      </c>
      <c r="LJ52" s="222">
        <v>0</v>
      </c>
      <c r="LK52" s="222">
        <v>0</v>
      </c>
      <c r="LL52" s="222">
        <v>0</v>
      </c>
      <c r="LM52" s="222">
        <v>0</v>
      </c>
      <c r="LN52" s="222">
        <v>0</v>
      </c>
      <c r="LO52" s="222">
        <v>0</v>
      </c>
      <c r="LP52" s="222">
        <v>0</v>
      </c>
      <c r="LQ52" s="222">
        <v>0</v>
      </c>
      <c r="LR52" s="222">
        <v>0</v>
      </c>
      <c r="LS52" s="222">
        <v>0</v>
      </c>
      <c r="LT52" s="222">
        <v>0</v>
      </c>
      <c r="LU52" s="222">
        <v>0</v>
      </c>
      <c r="LV52" s="222">
        <v>0</v>
      </c>
      <c r="LW52" s="222">
        <v>0</v>
      </c>
      <c r="LX52" s="222">
        <v>41073.47</v>
      </c>
      <c r="LY52" s="222">
        <v>0</v>
      </c>
      <c r="LZ52" s="222">
        <v>0</v>
      </c>
      <c r="MA52" s="222">
        <v>0</v>
      </c>
      <c r="MB52" s="222">
        <v>0</v>
      </c>
      <c r="MC52" s="222">
        <v>0</v>
      </c>
      <c r="MD52" s="222">
        <v>0</v>
      </c>
      <c r="ME52" s="222">
        <v>0</v>
      </c>
      <c r="MF52" s="222">
        <v>0</v>
      </c>
      <c r="MG52" s="222">
        <v>0</v>
      </c>
      <c r="MH52" s="222">
        <v>558047</v>
      </c>
      <c r="MI52" s="222">
        <v>0</v>
      </c>
      <c r="MJ52" s="222">
        <v>0</v>
      </c>
      <c r="MK52" s="222">
        <v>0</v>
      </c>
      <c r="ML52" s="222">
        <v>0</v>
      </c>
      <c r="MM52" s="222">
        <v>0</v>
      </c>
      <c r="MN52" s="222">
        <v>0</v>
      </c>
      <c r="MO52" s="222">
        <v>0</v>
      </c>
      <c r="MP52" s="222">
        <v>0</v>
      </c>
      <c r="MQ52" s="222">
        <v>0</v>
      </c>
      <c r="MR52" s="222">
        <v>0</v>
      </c>
      <c r="MS52" s="222">
        <v>0</v>
      </c>
      <c r="MT52" s="222">
        <v>0</v>
      </c>
      <c r="MU52" s="222">
        <v>0</v>
      </c>
      <c r="MV52" s="222">
        <v>0</v>
      </c>
      <c r="MW52" s="222">
        <v>0</v>
      </c>
      <c r="MX52" s="222">
        <v>0</v>
      </c>
      <c r="MY52" s="222">
        <v>0</v>
      </c>
      <c r="MZ52" s="222">
        <v>0</v>
      </c>
      <c r="NA52" s="222">
        <v>0</v>
      </c>
      <c r="NB52" s="222">
        <v>0</v>
      </c>
      <c r="NC52" s="222">
        <v>0</v>
      </c>
      <c r="ND52" s="222">
        <v>0</v>
      </c>
      <c r="NE52" s="222">
        <v>0</v>
      </c>
      <c r="NF52" s="222">
        <v>0</v>
      </c>
      <c r="NG52" s="222">
        <v>0</v>
      </c>
      <c r="NH52" s="222">
        <v>0</v>
      </c>
      <c r="NI52" s="222">
        <v>0</v>
      </c>
      <c r="NJ52" s="222">
        <v>0</v>
      </c>
      <c r="NK52" s="222">
        <v>0</v>
      </c>
      <c r="NL52" s="222">
        <v>0</v>
      </c>
      <c r="NM52" s="222">
        <v>0</v>
      </c>
      <c r="NN52" s="222">
        <v>0</v>
      </c>
      <c r="NO52" s="222">
        <v>0</v>
      </c>
      <c r="NP52" s="222">
        <v>0</v>
      </c>
      <c r="NQ52" s="222">
        <v>0</v>
      </c>
      <c r="NR52" s="222">
        <v>0</v>
      </c>
      <c r="NS52" s="222">
        <v>0</v>
      </c>
      <c r="NT52" s="222">
        <v>0</v>
      </c>
      <c r="NU52" s="222">
        <v>0</v>
      </c>
      <c r="NV52" s="222">
        <v>0</v>
      </c>
      <c r="NW52" s="222">
        <v>0</v>
      </c>
      <c r="NX52" s="222">
        <v>0</v>
      </c>
      <c r="NY52" s="222">
        <v>0</v>
      </c>
      <c r="NZ52" s="222">
        <v>0</v>
      </c>
      <c r="OA52" s="222">
        <v>0</v>
      </c>
      <c r="OB52" s="222">
        <v>0</v>
      </c>
      <c r="OC52" s="222">
        <v>0</v>
      </c>
      <c r="OD52" s="222">
        <v>0</v>
      </c>
      <c r="OE52" s="222">
        <v>0</v>
      </c>
      <c r="OF52" s="222">
        <v>0</v>
      </c>
      <c r="OG52" s="222">
        <v>0</v>
      </c>
      <c r="OH52" s="222">
        <v>0</v>
      </c>
      <c r="OI52" s="222">
        <v>0</v>
      </c>
      <c r="OJ52" s="222">
        <v>0</v>
      </c>
      <c r="OK52" s="222">
        <v>0</v>
      </c>
      <c r="OL52" s="222">
        <v>0</v>
      </c>
      <c r="OM52" s="222">
        <v>0</v>
      </c>
      <c r="ON52" s="222">
        <v>0</v>
      </c>
      <c r="OO52" s="222">
        <v>0</v>
      </c>
      <c r="OP52" s="222">
        <v>2450341.94</v>
      </c>
      <c r="OQ52" s="222">
        <v>0</v>
      </c>
      <c r="OR52" s="222">
        <v>0</v>
      </c>
      <c r="OS52" s="222">
        <v>0</v>
      </c>
      <c r="OT52" s="222">
        <v>0</v>
      </c>
      <c r="OU52" s="222">
        <v>0</v>
      </c>
      <c r="OV52" s="222">
        <v>0</v>
      </c>
      <c r="OW52" s="222">
        <v>0</v>
      </c>
      <c r="OX52" s="222">
        <v>0</v>
      </c>
      <c r="OY52" s="222">
        <v>0</v>
      </c>
      <c r="OZ52" s="222">
        <v>0</v>
      </c>
      <c r="PA52" s="222">
        <v>0</v>
      </c>
      <c r="PB52" s="222">
        <v>0</v>
      </c>
      <c r="PC52" s="222">
        <v>0</v>
      </c>
      <c r="PD52" s="222">
        <v>0</v>
      </c>
      <c r="PE52" s="222">
        <v>0</v>
      </c>
      <c r="PF52" s="222">
        <v>0</v>
      </c>
      <c r="PG52" s="222">
        <v>0</v>
      </c>
      <c r="PH52" s="222">
        <v>0</v>
      </c>
      <c r="PI52" s="222">
        <v>0</v>
      </c>
      <c r="PJ52" s="222">
        <v>0</v>
      </c>
      <c r="PK52" s="222">
        <v>0</v>
      </c>
      <c r="PL52" s="222">
        <v>0</v>
      </c>
      <c r="PM52" s="222">
        <v>0</v>
      </c>
      <c r="PN52" s="222">
        <v>0</v>
      </c>
      <c r="PO52" s="222">
        <v>0</v>
      </c>
      <c r="PP52" s="222">
        <v>0</v>
      </c>
      <c r="PQ52" s="222">
        <v>0</v>
      </c>
      <c r="PR52" s="222">
        <v>0</v>
      </c>
      <c r="PS52" s="222">
        <v>0</v>
      </c>
      <c r="PT52" s="222">
        <v>2643802.12</v>
      </c>
      <c r="PU52" s="222">
        <v>0</v>
      </c>
      <c r="PV52" s="222">
        <v>0</v>
      </c>
      <c r="PW52" s="222">
        <v>0</v>
      </c>
      <c r="PX52" s="222">
        <v>0</v>
      </c>
      <c r="PY52" s="222">
        <v>0</v>
      </c>
      <c r="PZ52" s="222">
        <v>0</v>
      </c>
      <c r="QA52" s="222">
        <v>0</v>
      </c>
      <c r="QB52" s="222">
        <v>0</v>
      </c>
      <c r="QC52" s="222">
        <v>0</v>
      </c>
      <c r="QD52" s="222">
        <v>0</v>
      </c>
      <c r="QE52" s="222">
        <v>0</v>
      </c>
      <c r="QF52" s="222">
        <v>0</v>
      </c>
      <c r="QG52" s="222">
        <v>0</v>
      </c>
      <c r="QH52" s="222">
        <v>0</v>
      </c>
      <c r="QI52" s="222">
        <v>0</v>
      </c>
      <c r="QJ52" s="222">
        <v>0</v>
      </c>
      <c r="QK52" s="222">
        <v>0</v>
      </c>
      <c r="QL52" s="222">
        <v>0</v>
      </c>
      <c r="QM52" s="222">
        <v>0</v>
      </c>
      <c r="QN52" s="222">
        <v>0</v>
      </c>
      <c r="QO52" s="222">
        <v>0</v>
      </c>
      <c r="QP52" s="222">
        <v>0</v>
      </c>
      <c r="QQ52" s="222">
        <v>0</v>
      </c>
      <c r="QR52" s="222">
        <v>0</v>
      </c>
      <c r="QS52" s="222">
        <v>0</v>
      </c>
      <c r="QT52" s="222">
        <v>0</v>
      </c>
      <c r="QU52" s="222">
        <v>0</v>
      </c>
      <c r="QV52" s="222">
        <v>0</v>
      </c>
      <c r="QW52" s="222">
        <v>0</v>
      </c>
      <c r="QX52" s="222">
        <v>0</v>
      </c>
      <c r="QY52" s="222">
        <v>0</v>
      </c>
      <c r="QZ52" s="222">
        <v>0</v>
      </c>
      <c r="RA52" s="222">
        <v>0</v>
      </c>
      <c r="RB52" s="222">
        <v>0</v>
      </c>
      <c r="RC52" s="222">
        <v>0</v>
      </c>
      <c r="RD52" s="222">
        <v>0</v>
      </c>
      <c r="RE52" s="222">
        <v>0</v>
      </c>
      <c r="RF52" s="222">
        <v>0</v>
      </c>
      <c r="RG52" s="222">
        <v>0</v>
      </c>
      <c r="RH52" s="222">
        <v>0</v>
      </c>
      <c r="RI52" s="222">
        <v>0</v>
      </c>
      <c r="RJ52" s="222">
        <v>0</v>
      </c>
      <c r="RK52" s="222">
        <v>0</v>
      </c>
      <c r="RL52" s="222">
        <v>0</v>
      </c>
      <c r="RM52" s="222">
        <v>0</v>
      </c>
      <c r="RN52" s="222">
        <v>0</v>
      </c>
      <c r="RO52" s="222">
        <v>0</v>
      </c>
      <c r="RP52" s="222">
        <v>0</v>
      </c>
      <c r="RQ52" s="222">
        <v>0</v>
      </c>
      <c r="RR52" s="222">
        <v>0</v>
      </c>
      <c r="RS52" s="222">
        <v>0</v>
      </c>
      <c r="RT52" s="222">
        <v>48400</v>
      </c>
      <c r="RU52" s="222">
        <v>0</v>
      </c>
      <c r="RV52" s="222">
        <v>0</v>
      </c>
      <c r="RW52" s="222">
        <v>0</v>
      </c>
      <c r="RX52" s="222">
        <v>0</v>
      </c>
      <c r="RY52" s="222">
        <v>0</v>
      </c>
      <c r="RZ52" s="222">
        <v>0</v>
      </c>
      <c r="SA52" s="222">
        <v>0</v>
      </c>
      <c r="SB52" s="222">
        <v>0</v>
      </c>
      <c r="SC52" s="222">
        <v>0</v>
      </c>
      <c r="SD52" s="222">
        <v>0</v>
      </c>
      <c r="SE52" s="222">
        <v>0</v>
      </c>
      <c r="SF52" s="222">
        <v>0</v>
      </c>
      <c r="SG52" s="222">
        <v>0</v>
      </c>
      <c r="SH52" s="222">
        <v>0</v>
      </c>
      <c r="SI52" s="222">
        <v>0</v>
      </c>
      <c r="SJ52" s="222">
        <v>0</v>
      </c>
      <c r="SK52" s="222">
        <v>0</v>
      </c>
      <c r="SL52" s="222">
        <v>0</v>
      </c>
      <c r="SM52" s="222">
        <v>0</v>
      </c>
      <c r="SN52" s="222">
        <v>0</v>
      </c>
      <c r="SO52" s="222">
        <v>0</v>
      </c>
      <c r="SP52" s="222">
        <v>0</v>
      </c>
      <c r="SQ52" s="222">
        <v>0</v>
      </c>
      <c r="SR52" s="222">
        <v>0</v>
      </c>
      <c r="SS52" s="222">
        <v>0</v>
      </c>
      <c r="ST52" s="222">
        <v>0</v>
      </c>
      <c r="SU52" s="222">
        <v>0</v>
      </c>
      <c r="SV52" s="222">
        <v>0</v>
      </c>
      <c r="SW52" s="222">
        <v>0</v>
      </c>
      <c r="SX52" s="222">
        <v>0</v>
      </c>
      <c r="SY52" s="222">
        <v>0</v>
      </c>
      <c r="SZ52" s="222">
        <v>0</v>
      </c>
      <c r="TA52" s="222">
        <v>0</v>
      </c>
      <c r="TB52" s="222">
        <v>0</v>
      </c>
      <c r="TC52" s="222">
        <v>0</v>
      </c>
      <c r="TD52" s="222">
        <v>0</v>
      </c>
      <c r="TE52" s="222">
        <v>0</v>
      </c>
      <c r="TF52" s="222">
        <v>0</v>
      </c>
      <c r="TG52" s="222">
        <v>0</v>
      </c>
      <c r="TH52" s="222">
        <v>0</v>
      </c>
      <c r="TI52" s="222">
        <v>0</v>
      </c>
      <c r="TJ52" s="222">
        <v>0</v>
      </c>
      <c r="TK52" s="222">
        <v>0</v>
      </c>
      <c r="TL52" s="222">
        <v>0</v>
      </c>
      <c r="TM52" s="222">
        <v>0</v>
      </c>
      <c r="TN52" s="222">
        <v>0</v>
      </c>
      <c r="TO52" s="222">
        <v>0</v>
      </c>
      <c r="TP52" s="222">
        <v>0</v>
      </c>
      <c r="TQ52" s="222">
        <v>0</v>
      </c>
      <c r="TR52" s="222">
        <v>0</v>
      </c>
      <c r="TS52" s="222">
        <v>0</v>
      </c>
      <c r="TT52" s="222">
        <v>0</v>
      </c>
      <c r="TU52" s="222">
        <v>0</v>
      </c>
      <c r="TV52" s="222">
        <v>0</v>
      </c>
      <c r="TW52" s="222">
        <v>0</v>
      </c>
      <c r="TX52" s="222">
        <v>0</v>
      </c>
      <c r="TY52" s="222">
        <v>0</v>
      </c>
      <c r="TZ52" s="222">
        <v>0</v>
      </c>
      <c r="UA52" s="222">
        <v>0</v>
      </c>
      <c r="UB52" s="222">
        <v>0</v>
      </c>
      <c r="UC52" s="222">
        <v>0</v>
      </c>
      <c r="UD52" s="222">
        <v>0</v>
      </c>
      <c r="UE52" s="222">
        <v>0</v>
      </c>
      <c r="UF52" s="222">
        <v>0</v>
      </c>
      <c r="UG52" s="222">
        <v>0</v>
      </c>
      <c r="UH52" s="222">
        <v>0</v>
      </c>
      <c r="UI52" s="222">
        <v>0</v>
      </c>
      <c r="UJ52" s="222">
        <v>0</v>
      </c>
      <c r="UK52" s="222">
        <v>0</v>
      </c>
      <c r="UL52" s="222">
        <v>0</v>
      </c>
      <c r="UM52" s="222">
        <v>0</v>
      </c>
      <c r="UN52" s="222">
        <v>0</v>
      </c>
      <c r="UO52" s="222">
        <v>0</v>
      </c>
      <c r="UP52" s="222">
        <v>1498628</v>
      </c>
      <c r="UQ52" s="222">
        <v>0</v>
      </c>
      <c r="UR52" s="222">
        <v>0</v>
      </c>
      <c r="US52" s="222">
        <v>0</v>
      </c>
      <c r="UT52" s="222">
        <v>0</v>
      </c>
      <c r="UU52" s="222">
        <v>0</v>
      </c>
      <c r="UV52" s="222">
        <v>0</v>
      </c>
      <c r="UW52" s="222">
        <v>0</v>
      </c>
      <c r="UX52" s="222">
        <v>0</v>
      </c>
      <c r="UY52" s="222">
        <v>0</v>
      </c>
      <c r="UZ52" s="222">
        <v>0</v>
      </c>
      <c r="VA52" s="222">
        <v>0</v>
      </c>
      <c r="VB52" s="222">
        <v>0</v>
      </c>
      <c r="VC52" s="222">
        <v>0</v>
      </c>
      <c r="VD52" s="222">
        <v>0</v>
      </c>
      <c r="VE52" s="222">
        <v>0</v>
      </c>
      <c r="VF52" s="222">
        <v>0</v>
      </c>
      <c r="VG52" s="222">
        <v>0</v>
      </c>
      <c r="VH52" s="222">
        <v>740072.31</v>
      </c>
      <c r="VI52" s="222">
        <v>0</v>
      </c>
      <c r="VJ52" s="222">
        <v>0</v>
      </c>
      <c r="VK52" s="222">
        <v>0</v>
      </c>
      <c r="VL52" s="222">
        <v>0</v>
      </c>
      <c r="VM52" s="222">
        <v>0</v>
      </c>
      <c r="VN52" s="222">
        <v>0</v>
      </c>
      <c r="VO52" s="222">
        <v>0</v>
      </c>
      <c r="VP52" s="222">
        <v>0</v>
      </c>
      <c r="VQ52" s="222">
        <v>0</v>
      </c>
      <c r="VR52" s="222">
        <v>0</v>
      </c>
      <c r="VS52" s="222">
        <v>0</v>
      </c>
      <c r="VT52" s="222">
        <v>0</v>
      </c>
      <c r="VU52" s="222">
        <v>0</v>
      </c>
      <c r="VV52" s="222">
        <v>0</v>
      </c>
      <c r="VW52" s="222">
        <v>0</v>
      </c>
      <c r="VX52" s="222">
        <v>0</v>
      </c>
      <c r="VY52" s="222">
        <v>0</v>
      </c>
      <c r="VZ52" s="222">
        <v>0</v>
      </c>
      <c r="WA52" s="222">
        <v>0</v>
      </c>
      <c r="WB52" s="222">
        <v>0</v>
      </c>
      <c r="WC52" s="222">
        <v>0</v>
      </c>
      <c r="WD52" s="222">
        <v>0</v>
      </c>
      <c r="WE52" s="222">
        <v>0</v>
      </c>
      <c r="WF52" s="222">
        <v>0</v>
      </c>
      <c r="WG52" s="222">
        <v>0</v>
      </c>
      <c r="WH52" s="222">
        <v>0</v>
      </c>
      <c r="WI52" s="222">
        <v>0</v>
      </c>
      <c r="WJ52" s="222">
        <v>0</v>
      </c>
      <c r="WK52" s="222">
        <v>0</v>
      </c>
      <c r="WL52" s="222">
        <v>0</v>
      </c>
      <c r="WM52" s="222">
        <v>0</v>
      </c>
      <c r="WN52" s="222">
        <v>0</v>
      </c>
      <c r="WO52" s="222">
        <v>0</v>
      </c>
      <c r="WP52" s="222">
        <v>0</v>
      </c>
      <c r="WQ52" s="222">
        <v>0</v>
      </c>
      <c r="WR52" s="222">
        <v>0</v>
      </c>
      <c r="WS52" s="222">
        <v>0</v>
      </c>
      <c r="WT52" s="222">
        <v>0</v>
      </c>
      <c r="WU52" s="222">
        <v>0</v>
      </c>
      <c r="WV52" s="222">
        <v>0</v>
      </c>
      <c r="WW52" s="222">
        <v>0</v>
      </c>
      <c r="WX52" s="222">
        <v>0</v>
      </c>
      <c r="WY52" s="222">
        <v>0</v>
      </c>
      <c r="WZ52" s="222">
        <v>0</v>
      </c>
      <c r="XA52" s="222">
        <v>0</v>
      </c>
      <c r="XB52" s="222">
        <v>0</v>
      </c>
      <c r="XC52" s="222">
        <v>0</v>
      </c>
      <c r="XD52" s="222">
        <v>0</v>
      </c>
      <c r="XE52" s="222">
        <v>0</v>
      </c>
      <c r="XF52" s="222">
        <v>0</v>
      </c>
      <c r="XG52" s="222">
        <v>0</v>
      </c>
      <c r="XH52" s="222">
        <v>0</v>
      </c>
      <c r="XI52" s="222">
        <v>0</v>
      </c>
      <c r="XJ52" s="222">
        <v>0</v>
      </c>
      <c r="XK52" s="222">
        <v>0</v>
      </c>
      <c r="XL52" s="222">
        <v>0</v>
      </c>
      <c r="XM52" s="222">
        <v>0</v>
      </c>
      <c r="XN52" s="222">
        <v>0</v>
      </c>
      <c r="XO52" s="222">
        <v>0</v>
      </c>
      <c r="XP52" s="222">
        <v>0</v>
      </c>
      <c r="XQ52" s="222">
        <v>0</v>
      </c>
      <c r="XR52" s="222">
        <v>0</v>
      </c>
      <c r="XS52" s="222">
        <v>0</v>
      </c>
      <c r="XT52" s="222">
        <v>0</v>
      </c>
      <c r="XU52" s="222">
        <v>0</v>
      </c>
      <c r="XV52" s="222">
        <v>0</v>
      </c>
      <c r="XW52" s="222">
        <v>0</v>
      </c>
      <c r="XX52" s="222">
        <v>0</v>
      </c>
      <c r="XY52" s="222">
        <v>0</v>
      </c>
      <c r="XZ52" s="222">
        <v>0</v>
      </c>
      <c r="YA52" s="222">
        <v>0</v>
      </c>
      <c r="YB52" s="222">
        <v>0</v>
      </c>
      <c r="YC52" s="222">
        <v>0</v>
      </c>
      <c r="YD52" s="222">
        <v>0</v>
      </c>
      <c r="YE52" s="222">
        <v>0</v>
      </c>
      <c r="YF52" s="222">
        <v>0</v>
      </c>
      <c r="YG52" s="222">
        <v>0</v>
      </c>
      <c r="YH52" s="222">
        <v>0</v>
      </c>
      <c r="YI52" s="222">
        <v>0</v>
      </c>
      <c r="YJ52" s="222">
        <v>0</v>
      </c>
      <c r="YK52" s="222">
        <v>0</v>
      </c>
      <c r="YL52" s="222">
        <v>0</v>
      </c>
      <c r="YM52" s="222">
        <v>0</v>
      </c>
      <c r="YN52" s="222">
        <v>0</v>
      </c>
      <c r="YO52" s="222">
        <v>0</v>
      </c>
      <c r="YP52" s="222">
        <v>0</v>
      </c>
      <c r="YQ52" s="222">
        <v>0</v>
      </c>
      <c r="YR52" s="222">
        <v>0</v>
      </c>
      <c r="YS52" s="222">
        <v>0</v>
      </c>
      <c r="YT52" s="222">
        <v>0</v>
      </c>
      <c r="YU52" s="222">
        <v>0</v>
      </c>
      <c r="YV52" s="222">
        <v>0</v>
      </c>
      <c r="YW52" s="222">
        <v>0</v>
      </c>
      <c r="YX52" s="222">
        <v>0</v>
      </c>
      <c r="YY52" s="222">
        <v>0</v>
      </c>
      <c r="YZ52" s="222">
        <v>0</v>
      </c>
      <c r="ZA52" s="222">
        <v>0</v>
      </c>
      <c r="ZB52" s="222">
        <v>0</v>
      </c>
      <c r="ZC52" s="222">
        <v>0</v>
      </c>
      <c r="ZD52" s="222">
        <v>0</v>
      </c>
      <c r="ZE52" s="222">
        <v>0</v>
      </c>
      <c r="ZF52" s="222">
        <v>0</v>
      </c>
      <c r="ZG52" s="222">
        <v>0</v>
      </c>
      <c r="ZH52" s="222">
        <v>0</v>
      </c>
      <c r="ZI52" s="222">
        <v>0</v>
      </c>
      <c r="ZJ52" s="222">
        <v>0</v>
      </c>
      <c r="ZK52" s="222">
        <v>0</v>
      </c>
      <c r="ZL52" s="222">
        <v>0</v>
      </c>
      <c r="ZM52" s="222">
        <v>0</v>
      </c>
      <c r="ZN52" s="222">
        <v>0</v>
      </c>
      <c r="ZO52" s="222">
        <v>0</v>
      </c>
      <c r="ZP52" s="222">
        <v>0</v>
      </c>
      <c r="ZQ52" s="222">
        <v>0</v>
      </c>
      <c r="ZR52" s="222">
        <v>0</v>
      </c>
      <c r="ZS52" s="222">
        <v>0</v>
      </c>
      <c r="ZT52" s="222">
        <v>0</v>
      </c>
      <c r="ZU52" s="222">
        <v>0</v>
      </c>
      <c r="ZV52" s="222">
        <v>0</v>
      </c>
      <c r="ZW52" s="222">
        <v>0</v>
      </c>
      <c r="ZX52" s="222">
        <v>0</v>
      </c>
      <c r="ZY52" s="222">
        <v>0</v>
      </c>
      <c r="ZZ52" s="222">
        <v>0</v>
      </c>
      <c r="AAA52" s="222">
        <v>0</v>
      </c>
      <c r="AAB52" s="222">
        <v>0</v>
      </c>
      <c r="AAC52" s="222">
        <v>0</v>
      </c>
      <c r="AAD52" s="222">
        <v>0</v>
      </c>
      <c r="AAE52" s="222">
        <v>0</v>
      </c>
      <c r="AAF52" s="222">
        <v>0</v>
      </c>
      <c r="AAG52" s="222">
        <v>0</v>
      </c>
      <c r="AAH52" s="222">
        <v>0</v>
      </c>
      <c r="AAI52" s="222">
        <v>0</v>
      </c>
      <c r="AAJ52" s="222">
        <v>0</v>
      </c>
      <c r="AAK52" s="222">
        <v>0</v>
      </c>
      <c r="AAL52" s="222">
        <v>0</v>
      </c>
      <c r="AAM52" s="222">
        <v>0</v>
      </c>
      <c r="AAN52" s="222">
        <v>0</v>
      </c>
      <c r="AAO52" s="222">
        <v>0</v>
      </c>
      <c r="AAP52" s="222">
        <v>0</v>
      </c>
      <c r="AAQ52" s="222">
        <v>0</v>
      </c>
      <c r="AAR52" s="222">
        <v>0</v>
      </c>
      <c r="AAS52" s="222">
        <v>0</v>
      </c>
      <c r="AAT52" s="222">
        <v>0</v>
      </c>
      <c r="AAU52" s="222">
        <v>0</v>
      </c>
      <c r="AAV52" s="222">
        <v>0</v>
      </c>
      <c r="AAW52" s="222">
        <v>0</v>
      </c>
      <c r="AAX52" s="222">
        <v>0</v>
      </c>
      <c r="AAY52" s="222">
        <v>0</v>
      </c>
      <c r="AAZ52" s="222">
        <v>0</v>
      </c>
      <c r="ABA52" s="222">
        <v>184707.6</v>
      </c>
      <c r="ABB52" s="222">
        <v>0</v>
      </c>
      <c r="ABC52" s="222">
        <v>0</v>
      </c>
      <c r="ABD52" s="222">
        <v>0</v>
      </c>
      <c r="ABE52" s="222">
        <v>0</v>
      </c>
      <c r="ABF52" s="222">
        <v>0</v>
      </c>
      <c r="ABG52" s="222">
        <v>0</v>
      </c>
      <c r="ABH52" s="222">
        <v>0</v>
      </c>
      <c r="ABI52" s="222">
        <v>0</v>
      </c>
      <c r="ABJ52" s="222">
        <v>0</v>
      </c>
      <c r="ABK52" s="222">
        <v>0</v>
      </c>
      <c r="ABL52" s="222">
        <v>0</v>
      </c>
      <c r="ABM52" s="222">
        <v>0</v>
      </c>
      <c r="ABN52" s="222">
        <v>0</v>
      </c>
      <c r="ABO52" s="222">
        <v>0</v>
      </c>
      <c r="ABP52" s="222">
        <v>0</v>
      </c>
      <c r="ABQ52" s="222">
        <v>0</v>
      </c>
      <c r="ABR52" s="222">
        <v>0</v>
      </c>
      <c r="ABS52" s="222">
        <v>0</v>
      </c>
      <c r="ABT52" s="222">
        <v>0</v>
      </c>
      <c r="ABU52" s="222">
        <v>0</v>
      </c>
      <c r="ABV52" s="222">
        <v>0</v>
      </c>
      <c r="ABW52" s="222">
        <v>0</v>
      </c>
      <c r="ABX52" s="222">
        <v>0</v>
      </c>
      <c r="ABY52" s="222">
        <v>0</v>
      </c>
      <c r="ABZ52" s="222">
        <v>0</v>
      </c>
      <c r="ACA52" s="222">
        <v>0</v>
      </c>
      <c r="ACB52" s="222">
        <v>0</v>
      </c>
      <c r="ACC52" s="222">
        <v>0</v>
      </c>
      <c r="ACD52" s="222">
        <v>0</v>
      </c>
      <c r="ACE52" s="222">
        <v>0</v>
      </c>
      <c r="ACF52" s="222">
        <v>0</v>
      </c>
      <c r="ACG52" s="222">
        <v>0</v>
      </c>
      <c r="ACH52" s="222">
        <v>0</v>
      </c>
      <c r="ACI52" s="222">
        <v>0</v>
      </c>
      <c r="ACJ52" s="222">
        <v>0</v>
      </c>
      <c r="ACK52" s="222">
        <v>0</v>
      </c>
      <c r="ACL52" s="222">
        <v>0</v>
      </c>
      <c r="ACM52" s="222">
        <v>2757824.76</v>
      </c>
      <c r="ACN52" s="222">
        <v>0</v>
      </c>
      <c r="ACO52" s="222">
        <v>0</v>
      </c>
      <c r="ACP52" s="222">
        <v>0</v>
      </c>
      <c r="ACQ52" s="222">
        <v>0</v>
      </c>
      <c r="ACR52" s="222">
        <v>0</v>
      </c>
      <c r="ACS52" s="222">
        <v>7500</v>
      </c>
      <c r="ACT52" s="222">
        <v>0</v>
      </c>
      <c r="ACU52" s="222">
        <v>0</v>
      </c>
      <c r="ACV52" s="222">
        <v>0</v>
      </c>
      <c r="ACW52" s="222">
        <v>0</v>
      </c>
      <c r="ACX52" s="222">
        <v>0</v>
      </c>
      <c r="ACY52" s="222">
        <v>0</v>
      </c>
      <c r="ACZ52" s="222">
        <v>0</v>
      </c>
      <c r="ADA52" s="222">
        <v>0</v>
      </c>
      <c r="ADB52" s="222">
        <v>1229798.3799999999</v>
      </c>
      <c r="ADC52" s="222">
        <v>0</v>
      </c>
      <c r="ADD52" s="222">
        <v>0</v>
      </c>
      <c r="ADE52" s="222">
        <v>0</v>
      </c>
      <c r="ADF52" s="222">
        <v>0</v>
      </c>
      <c r="ADG52" s="222">
        <v>0</v>
      </c>
      <c r="ADH52" s="222">
        <v>0</v>
      </c>
      <c r="ADI52" s="222">
        <v>0</v>
      </c>
      <c r="ADJ52" s="222">
        <v>0</v>
      </c>
      <c r="ADK52" s="222">
        <v>0</v>
      </c>
      <c r="ADL52" s="222">
        <v>0</v>
      </c>
      <c r="ADM52" s="222">
        <v>0</v>
      </c>
      <c r="ADN52" s="222">
        <v>0</v>
      </c>
      <c r="ADO52" s="222">
        <v>10143321.74</v>
      </c>
      <c r="ADP52" s="222">
        <v>114597.12</v>
      </c>
      <c r="ADQ52" s="222">
        <v>0</v>
      </c>
      <c r="ADR52" s="222">
        <v>0</v>
      </c>
      <c r="ADS52" s="222">
        <v>0</v>
      </c>
      <c r="ADT52" s="222">
        <v>0</v>
      </c>
      <c r="ADU52" s="222">
        <v>0</v>
      </c>
      <c r="ADV52" s="222">
        <v>0</v>
      </c>
      <c r="ADW52" s="222">
        <v>0</v>
      </c>
      <c r="ADX52" s="222">
        <v>0</v>
      </c>
      <c r="ADY52" s="222">
        <v>0</v>
      </c>
      <c r="ADZ52" s="222">
        <v>0</v>
      </c>
      <c r="AEA52" s="222">
        <v>0</v>
      </c>
      <c r="AEB52" s="222">
        <v>0</v>
      </c>
      <c r="AEC52" s="222">
        <v>0</v>
      </c>
      <c r="AED52" s="222">
        <v>0</v>
      </c>
      <c r="AEE52" s="222">
        <v>0</v>
      </c>
      <c r="AEF52" s="222">
        <v>0</v>
      </c>
      <c r="AEG52" s="222">
        <v>1760221.31</v>
      </c>
      <c r="AEH52" s="222">
        <v>0</v>
      </c>
      <c r="AEI52" s="222">
        <v>0</v>
      </c>
      <c r="AEJ52" s="222">
        <v>0</v>
      </c>
      <c r="AEK52" s="222">
        <v>0</v>
      </c>
      <c r="AEL52" s="222">
        <v>0</v>
      </c>
      <c r="AEM52" s="222">
        <v>0</v>
      </c>
      <c r="AEN52" s="222">
        <v>0</v>
      </c>
      <c r="AEO52" s="222">
        <v>0</v>
      </c>
      <c r="AEP52" s="222">
        <v>0</v>
      </c>
      <c r="AEQ52" s="222">
        <v>0</v>
      </c>
      <c r="AER52" s="222">
        <v>0</v>
      </c>
      <c r="AES52" s="222">
        <v>0</v>
      </c>
      <c r="AET52" s="222">
        <v>0</v>
      </c>
      <c r="AEU52" s="222">
        <v>0</v>
      </c>
      <c r="AEV52" s="222">
        <v>0</v>
      </c>
      <c r="AEW52" s="222">
        <v>0</v>
      </c>
      <c r="AEX52" s="222">
        <v>0</v>
      </c>
      <c r="AEY52" s="222">
        <v>0</v>
      </c>
      <c r="AEZ52" s="222">
        <v>0</v>
      </c>
      <c r="AFA52" s="222">
        <v>0</v>
      </c>
      <c r="AFB52" s="222">
        <v>0</v>
      </c>
      <c r="AFC52" s="222">
        <v>0</v>
      </c>
      <c r="AFD52" s="222">
        <v>0</v>
      </c>
      <c r="AFE52" s="222">
        <v>0</v>
      </c>
      <c r="AFF52" s="222">
        <v>0</v>
      </c>
      <c r="AFG52" s="222">
        <v>0</v>
      </c>
      <c r="AFH52" s="222">
        <v>0</v>
      </c>
      <c r="AFI52" s="222">
        <v>0</v>
      </c>
      <c r="AFJ52" s="222">
        <v>0</v>
      </c>
      <c r="AFK52" s="222">
        <v>4201611.99</v>
      </c>
      <c r="AFL52" s="222">
        <v>0</v>
      </c>
      <c r="AFM52" s="222">
        <v>0</v>
      </c>
      <c r="AFN52" s="222">
        <v>0</v>
      </c>
      <c r="AFO52" s="222">
        <v>0</v>
      </c>
      <c r="AFP52" s="222">
        <v>0</v>
      </c>
      <c r="AFQ52" s="222">
        <v>0</v>
      </c>
      <c r="AFR52" s="222">
        <v>0</v>
      </c>
      <c r="AFS52" s="222">
        <v>0</v>
      </c>
      <c r="AFT52" s="222">
        <v>0</v>
      </c>
      <c r="AFU52" s="222">
        <v>0</v>
      </c>
      <c r="AFV52" s="222">
        <v>0</v>
      </c>
      <c r="AFW52" s="222">
        <v>0</v>
      </c>
      <c r="AFX52" s="222">
        <v>0</v>
      </c>
      <c r="AFY52" s="222">
        <v>0</v>
      </c>
      <c r="AFZ52" s="222">
        <v>0</v>
      </c>
      <c r="AGA52" s="222">
        <v>0</v>
      </c>
      <c r="AGB52" s="222">
        <v>0</v>
      </c>
      <c r="AGC52" s="222">
        <v>0</v>
      </c>
      <c r="AGD52" s="222">
        <v>0</v>
      </c>
      <c r="AGE52" s="222">
        <v>0</v>
      </c>
      <c r="AGF52" s="222">
        <v>0</v>
      </c>
      <c r="AGG52" s="222">
        <v>0</v>
      </c>
      <c r="AGH52" s="222">
        <v>0</v>
      </c>
      <c r="AGI52" s="222">
        <v>0</v>
      </c>
      <c r="AGJ52" s="222">
        <v>0</v>
      </c>
      <c r="AGK52" s="222">
        <v>0</v>
      </c>
      <c r="AGL52" s="222">
        <v>0</v>
      </c>
      <c r="AGM52" s="222">
        <v>0</v>
      </c>
      <c r="AGN52" s="222">
        <v>0</v>
      </c>
      <c r="AGO52" s="222">
        <v>0</v>
      </c>
      <c r="AGP52" s="222">
        <v>0</v>
      </c>
      <c r="AGQ52" s="222">
        <v>0</v>
      </c>
      <c r="AGR52" s="222">
        <v>0</v>
      </c>
      <c r="AGS52" s="222">
        <v>0</v>
      </c>
      <c r="AGT52" s="222">
        <v>0</v>
      </c>
      <c r="AGU52" s="222">
        <v>0</v>
      </c>
      <c r="AGV52" s="222">
        <v>0</v>
      </c>
      <c r="AGW52" s="222">
        <v>0</v>
      </c>
      <c r="AGX52" s="222">
        <v>0</v>
      </c>
      <c r="AGY52" s="222">
        <v>0</v>
      </c>
      <c r="AGZ52" s="222">
        <v>0</v>
      </c>
      <c r="AHA52" s="222">
        <v>0</v>
      </c>
      <c r="AHB52" s="222">
        <v>0</v>
      </c>
      <c r="AHC52" s="222">
        <v>0</v>
      </c>
      <c r="AHD52" s="222">
        <v>0</v>
      </c>
      <c r="AHE52" s="222">
        <v>0</v>
      </c>
      <c r="AHF52" s="222">
        <v>0</v>
      </c>
      <c r="AHG52" s="222">
        <v>0</v>
      </c>
      <c r="AHH52" s="222">
        <v>0</v>
      </c>
      <c r="AHI52" s="222">
        <v>0</v>
      </c>
      <c r="AHJ52" s="222">
        <v>0</v>
      </c>
      <c r="AHK52" s="222">
        <v>0</v>
      </c>
      <c r="AHL52" s="222">
        <v>0</v>
      </c>
      <c r="AHM52" s="222">
        <v>0</v>
      </c>
      <c r="AHN52" s="222">
        <v>0</v>
      </c>
      <c r="AHO52" s="222">
        <v>0</v>
      </c>
      <c r="AHP52" s="222">
        <v>0</v>
      </c>
      <c r="AHQ52" s="222">
        <v>0</v>
      </c>
      <c r="AHR52" s="264">
        <v>0</v>
      </c>
    </row>
    <row r="53" spans="1:902" ht="24">
      <c r="B53" s="183" t="s">
        <v>6434</v>
      </c>
      <c r="C53" s="184" t="s">
        <v>6435</v>
      </c>
      <c r="D53" s="222">
        <v>404492117.48000002</v>
      </c>
      <c r="E53" s="222">
        <v>21112507.379999999</v>
      </c>
      <c r="F53" s="222">
        <v>28644680.59</v>
      </c>
      <c r="G53" s="222">
        <v>4942833.51</v>
      </c>
      <c r="H53" s="222">
        <v>36384581.020000003</v>
      </c>
      <c r="I53" s="222">
        <v>10578532.890000001</v>
      </c>
      <c r="J53" s="222">
        <v>237055970.19</v>
      </c>
      <c r="K53" s="222">
        <v>84666378.640000001</v>
      </c>
      <c r="L53" s="222">
        <v>12926174.890000001</v>
      </c>
      <c r="M53" s="222">
        <v>10903268.140000001</v>
      </c>
      <c r="N53" s="222">
        <v>10959249.99</v>
      </c>
      <c r="O53" s="222">
        <v>9642150.9399999995</v>
      </c>
      <c r="P53" s="222">
        <v>96725018.25</v>
      </c>
      <c r="Q53" s="222">
        <v>12772708.84</v>
      </c>
      <c r="R53" s="222">
        <v>6860773.4100000001</v>
      </c>
      <c r="S53" s="222">
        <v>13737321.300000001</v>
      </c>
      <c r="T53" s="222">
        <v>28334930.010000002</v>
      </c>
      <c r="U53" s="222">
        <v>3046374.15</v>
      </c>
      <c r="V53" s="222">
        <v>504139384.56999999</v>
      </c>
      <c r="W53" s="222">
        <v>50144503.899999999</v>
      </c>
      <c r="X53" s="222">
        <v>28424159.559999999</v>
      </c>
      <c r="Y53" s="222">
        <v>117705633.94</v>
      </c>
      <c r="Z53" s="222">
        <v>20020746.920000002</v>
      </c>
      <c r="AA53" s="222">
        <v>35118583.359999999</v>
      </c>
      <c r="AB53" s="222">
        <v>10906580.560000001</v>
      </c>
      <c r="AC53" s="222">
        <v>47265858.020000003</v>
      </c>
      <c r="AD53" s="222">
        <v>35387893.039999999</v>
      </c>
      <c r="AE53" s="222">
        <v>9914339.9199999999</v>
      </c>
      <c r="AF53" s="222">
        <v>34017794.130000003</v>
      </c>
      <c r="AG53" s="222">
        <v>19884108.32</v>
      </c>
      <c r="AH53" s="222">
        <v>84881522.030000001</v>
      </c>
      <c r="AI53" s="222">
        <v>18490755.050000001</v>
      </c>
      <c r="AJ53" s="222">
        <v>23605184.09</v>
      </c>
      <c r="AK53" s="222">
        <v>18458704.91</v>
      </c>
      <c r="AL53" s="222">
        <v>78691502.760000005</v>
      </c>
      <c r="AM53" s="222">
        <v>7833018.5300000003</v>
      </c>
      <c r="AN53" s="222">
        <v>59299435.030000001</v>
      </c>
      <c r="AO53" s="222">
        <v>15605232.07</v>
      </c>
      <c r="AP53" s="222">
        <v>9200887.1600000001</v>
      </c>
      <c r="AQ53" s="222">
        <v>9955208.7100000009</v>
      </c>
      <c r="AR53" s="222">
        <v>15282876.810000001</v>
      </c>
      <c r="AS53" s="222">
        <v>5903526.8200000003</v>
      </c>
      <c r="AT53" s="222">
        <v>91208683.5</v>
      </c>
      <c r="AU53" s="222">
        <v>13656866.880000001</v>
      </c>
      <c r="AV53" s="222">
        <v>12175396.960000001</v>
      </c>
      <c r="AW53" s="222">
        <v>17379245.960000001</v>
      </c>
      <c r="AX53" s="222">
        <v>4757408.13</v>
      </c>
      <c r="AY53" s="222">
        <v>16743807.74</v>
      </c>
      <c r="AZ53" s="222">
        <v>20450615.489999998</v>
      </c>
      <c r="BA53" s="222">
        <v>14970040.41</v>
      </c>
      <c r="BB53" s="222">
        <v>12831441.34</v>
      </c>
      <c r="BC53" s="222">
        <v>13949727.58</v>
      </c>
      <c r="BD53" s="222">
        <v>16415043.529999999</v>
      </c>
      <c r="BE53" s="222">
        <v>6740439.1799999997</v>
      </c>
      <c r="BF53" s="222">
        <v>15584308.789999999</v>
      </c>
      <c r="BG53" s="222">
        <v>8307107.75</v>
      </c>
      <c r="BH53" s="222">
        <v>29805066.34</v>
      </c>
      <c r="BI53" s="222">
        <v>151475863.00999999</v>
      </c>
      <c r="BJ53" s="222">
        <v>60585302.890000001</v>
      </c>
      <c r="BK53" s="222">
        <v>23298046.149999999</v>
      </c>
      <c r="BL53" s="222">
        <v>9276715.5199999996</v>
      </c>
      <c r="BM53" s="222">
        <v>17760064.629999999</v>
      </c>
      <c r="BN53" s="222">
        <v>13474281.32</v>
      </c>
      <c r="BO53" s="222">
        <v>8019365.3300000001</v>
      </c>
      <c r="BP53" s="222">
        <v>14014948.73</v>
      </c>
      <c r="BQ53" s="222">
        <v>13487912.779999999</v>
      </c>
      <c r="BR53" s="222">
        <v>47248697.549999997</v>
      </c>
      <c r="BS53" s="222">
        <v>13257106.16</v>
      </c>
      <c r="BT53" s="222">
        <v>18683953.649999999</v>
      </c>
      <c r="BU53" s="222">
        <v>16931027.170000002</v>
      </c>
      <c r="BV53" s="222">
        <v>9101677.0899999999</v>
      </c>
      <c r="BW53" s="222">
        <v>10458850.75</v>
      </c>
      <c r="BX53" s="222">
        <v>4758127.59</v>
      </c>
      <c r="BY53" s="222">
        <v>9525575.25</v>
      </c>
      <c r="BZ53" s="222">
        <v>75057738.140000001</v>
      </c>
      <c r="CA53" s="222">
        <v>6004402.3799999999</v>
      </c>
      <c r="CB53" s="222">
        <v>5679451.1299999999</v>
      </c>
      <c r="CC53" s="222">
        <v>19394344.100000001</v>
      </c>
      <c r="CD53" s="222">
        <v>8652444.2799999993</v>
      </c>
      <c r="CE53" s="222">
        <v>10356762.119999999</v>
      </c>
      <c r="CF53" s="222">
        <v>4495546.0999999996</v>
      </c>
      <c r="CG53" s="222">
        <v>1050569393.9</v>
      </c>
      <c r="CH53" s="222">
        <v>22668429.219999999</v>
      </c>
      <c r="CI53" s="222">
        <v>39708169.57</v>
      </c>
      <c r="CJ53" s="222">
        <v>16949555.489999998</v>
      </c>
      <c r="CK53" s="222">
        <v>38518166.210000001</v>
      </c>
      <c r="CL53" s="222">
        <v>11159768.310000001</v>
      </c>
      <c r="CM53" s="222">
        <v>24254360.68</v>
      </c>
      <c r="CN53" s="222">
        <v>40969997.270000003</v>
      </c>
      <c r="CO53" s="222">
        <v>16817456.050000001</v>
      </c>
      <c r="CP53" s="222">
        <v>13390256.15</v>
      </c>
      <c r="CQ53" s="222">
        <v>16742188.199999999</v>
      </c>
      <c r="CR53" s="222">
        <v>13910784.279999999</v>
      </c>
      <c r="CS53" s="222">
        <v>19872067.879999999</v>
      </c>
      <c r="CT53" s="222">
        <v>58333617.020000003</v>
      </c>
      <c r="CU53" s="222">
        <v>27745440.170000002</v>
      </c>
      <c r="CV53" s="222">
        <v>24036931.780000001</v>
      </c>
      <c r="CW53" s="222">
        <v>18878984.190000001</v>
      </c>
      <c r="CX53" s="222">
        <v>21643343.75</v>
      </c>
      <c r="CY53" s="222">
        <v>20335646.050000001</v>
      </c>
      <c r="CZ53" s="222">
        <v>8093598.0300000003</v>
      </c>
      <c r="DA53" s="222">
        <v>15789768.84</v>
      </c>
      <c r="DB53" s="222">
        <v>118766600.5</v>
      </c>
      <c r="DC53" s="222">
        <v>146767755.11000001</v>
      </c>
      <c r="DD53" s="222">
        <v>5647890.7000000002</v>
      </c>
      <c r="DE53" s="222">
        <v>7808240.9900000002</v>
      </c>
      <c r="DF53" s="222">
        <v>21963241.02</v>
      </c>
      <c r="DG53" s="222">
        <v>29951983.030000001</v>
      </c>
      <c r="DH53" s="222">
        <v>5593300.5300000003</v>
      </c>
      <c r="DI53" s="222">
        <v>4015597.32</v>
      </c>
      <c r="DJ53" s="222">
        <v>31201323.670000002</v>
      </c>
      <c r="DK53" s="222">
        <v>872503155.42999995</v>
      </c>
      <c r="DL53" s="222">
        <v>16224614.140000001</v>
      </c>
      <c r="DM53" s="222">
        <v>12819264.49</v>
      </c>
      <c r="DN53" s="222">
        <v>38073045.829999998</v>
      </c>
      <c r="DO53" s="222">
        <v>17600851.399900001</v>
      </c>
      <c r="DP53" s="222">
        <v>16188849.119999999</v>
      </c>
      <c r="DQ53" s="222">
        <v>60860156.939999998</v>
      </c>
      <c r="DR53" s="222">
        <v>43283041.200000003</v>
      </c>
      <c r="DS53" s="222">
        <v>71649070.390000001</v>
      </c>
      <c r="DT53" s="222">
        <v>0</v>
      </c>
      <c r="DU53" s="222">
        <v>19589532.629999999</v>
      </c>
      <c r="DV53" s="222">
        <v>34383570.420000002</v>
      </c>
      <c r="DW53" s="222">
        <v>61198604.32</v>
      </c>
      <c r="DX53" s="222">
        <v>44938056.380000003</v>
      </c>
      <c r="DY53" s="222">
        <v>15806859.41</v>
      </c>
      <c r="DZ53" s="222">
        <v>31834188.02</v>
      </c>
      <c r="EA53" s="222">
        <v>20949641.66</v>
      </c>
      <c r="EB53" s="222">
        <v>12508249.07</v>
      </c>
      <c r="EC53" s="222">
        <v>23241816.780000001</v>
      </c>
      <c r="ED53" s="222">
        <v>15131152.449999999</v>
      </c>
      <c r="EE53" s="222">
        <v>172315600.47999999</v>
      </c>
      <c r="EF53" s="222">
        <v>128310003.89</v>
      </c>
      <c r="EG53" s="222">
        <v>32504498.170000002</v>
      </c>
      <c r="EH53" s="222">
        <v>20101262.07</v>
      </c>
      <c r="EI53" s="222">
        <v>35142883.32</v>
      </c>
      <c r="EJ53" s="222">
        <v>25971617.27</v>
      </c>
      <c r="EK53" s="222">
        <v>35016680.299999997</v>
      </c>
      <c r="EL53" s="222">
        <v>15948818.890000001</v>
      </c>
      <c r="EM53" s="222">
        <v>30736863.940000001</v>
      </c>
      <c r="EN53" s="222">
        <v>55900014.890000001</v>
      </c>
      <c r="EO53" s="222">
        <v>9971570.6199999992</v>
      </c>
      <c r="EP53" s="222">
        <v>9859402.5500000007</v>
      </c>
      <c r="EQ53" s="222">
        <v>7986714.7300000004</v>
      </c>
      <c r="ER53" s="222">
        <v>6261135.8099999996</v>
      </c>
      <c r="ES53" s="222">
        <v>13865050.17</v>
      </c>
      <c r="ET53" s="222">
        <v>18897847.25</v>
      </c>
      <c r="EU53" s="222">
        <v>9830500.7200000007</v>
      </c>
      <c r="EV53" s="222">
        <v>13253283.66</v>
      </c>
      <c r="EW53" s="222">
        <v>107547376.04000001</v>
      </c>
      <c r="EX53" s="222">
        <v>36222360.039999999</v>
      </c>
      <c r="EY53" s="222">
        <v>16819686.829999998</v>
      </c>
      <c r="EZ53" s="222">
        <v>23097247.77</v>
      </c>
      <c r="FA53" s="222">
        <v>27471688.219999999</v>
      </c>
      <c r="FB53" s="222">
        <v>50591512.450000003</v>
      </c>
      <c r="FC53" s="222">
        <v>36019402.869999997</v>
      </c>
      <c r="FD53" s="222">
        <v>21643296.399999999</v>
      </c>
      <c r="FE53" s="222">
        <v>26719211.920000002</v>
      </c>
      <c r="FF53" s="222">
        <v>43399846.369999997</v>
      </c>
      <c r="FG53" s="222">
        <v>22875679.57</v>
      </c>
      <c r="FH53" s="222">
        <v>12777442.67</v>
      </c>
      <c r="FI53" s="222">
        <v>96647007.069999993</v>
      </c>
      <c r="FJ53" s="222">
        <v>18768265.609999999</v>
      </c>
      <c r="FK53" s="222">
        <v>20451277.620000001</v>
      </c>
      <c r="FL53" s="222">
        <v>17217681.579999998</v>
      </c>
      <c r="FM53" s="222">
        <v>12906443.220000001</v>
      </c>
      <c r="FN53" s="222">
        <v>41915112.57</v>
      </c>
      <c r="FO53" s="222">
        <v>10797317.93</v>
      </c>
      <c r="FP53" s="222">
        <v>16303306.369999999</v>
      </c>
      <c r="FQ53" s="222">
        <v>890810115.17999995</v>
      </c>
      <c r="FR53" s="222">
        <v>5584515.46</v>
      </c>
      <c r="FS53" s="222">
        <v>37683358.43</v>
      </c>
      <c r="FT53" s="222">
        <v>21329793.699999999</v>
      </c>
      <c r="FU53" s="222">
        <v>46525130.75</v>
      </c>
      <c r="FV53" s="222">
        <v>14527235.390000001</v>
      </c>
      <c r="FW53" s="222">
        <v>34544868.68</v>
      </c>
      <c r="FX53" s="222">
        <v>17817227.77</v>
      </c>
      <c r="FY53" s="222">
        <v>45040040.549999997</v>
      </c>
      <c r="FZ53" s="222">
        <v>35597869.670000002</v>
      </c>
      <c r="GA53" s="222">
        <v>44081629.030000001</v>
      </c>
      <c r="GB53" s="222">
        <v>12343236.199999999</v>
      </c>
      <c r="GC53" s="222">
        <v>18676836.739999998</v>
      </c>
      <c r="GD53" s="222">
        <v>36603724.990000002</v>
      </c>
      <c r="GE53" s="222">
        <v>92217491.329999998</v>
      </c>
      <c r="GF53" s="222">
        <v>6865815.2400000002</v>
      </c>
      <c r="GG53" s="222">
        <v>27495720.100000001</v>
      </c>
      <c r="GH53" s="222">
        <v>21391238.949999999</v>
      </c>
      <c r="GI53" s="222">
        <v>18145117.960000001</v>
      </c>
      <c r="GJ53" s="222">
        <v>16990680.620000001</v>
      </c>
      <c r="GK53" s="222">
        <v>3496.22</v>
      </c>
      <c r="GL53" s="222">
        <v>32624362.899999999</v>
      </c>
      <c r="GM53" s="222">
        <v>1608008.45</v>
      </c>
      <c r="GN53" s="222">
        <v>14212454.6</v>
      </c>
      <c r="GO53" s="222">
        <v>3878099.52</v>
      </c>
      <c r="GP53" s="222">
        <v>3870073.9</v>
      </c>
      <c r="GQ53" s="222">
        <v>132212370.53</v>
      </c>
      <c r="GR53" s="222">
        <v>61284644.240000002</v>
      </c>
      <c r="GS53" s="222">
        <v>21491117.710000001</v>
      </c>
      <c r="GT53" s="222">
        <v>18992467.07</v>
      </c>
      <c r="GU53" s="222">
        <v>5333728.0599999996</v>
      </c>
      <c r="GV53" s="222">
        <v>21453321.34</v>
      </c>
      <c r="GW53" s="222">
        <v>24440388.039999999</v>
      </c>
      <c r="GX53" s="222">
        <v>16445769.32</v>
      </c>
      <c r="GY53" s="222">
        <v>68502609.120000005</v>
      </c>
      <c r="GZ53" s="222">
        <v>14929076.23</v>
      </c>
      <c r="HA53" s="222">
        <v>17191855.609999999</v>
      </c>
      <c r="HB53" s="222">
        <v>13736194.470000001</v>
      </c>
      <c r="HC53" s="222">
        <v>285564549.04000002</v>
      </c>
      <c r="HD53" s="222">
        <v>193255703.25</v>
      </c>
      <c r="HE53" s="222">
        <v>26317467.739999998</v>
      </c>
      <c r="HF53" s="222">
        <v>38997821.409999996</v>
      </c>
      <c r="HG53" s="222">
        <v>58419031.590000004</v>
      </c>
      <c r="HH53" s="222">
        <v>26078427.710000001</v>
      </c>
      <c r="HI53" s="222">
        <v>22277526.329999998</v>
      </c>
      <c r="HJ53" s="222">
        <v>407740789.81</v>
      </c>
      <c r="HK53" s="222">
        <v>38472910.289999999</v>
      </c>
      <c r="HL53" s="222">
        <v>73905052.569999993</v>
      </c>
      <c r="HM53" s="222">
        <v>77447638.010000005</v>
      </c>
      <c r="HN53" s="222">
        <v>2909299.56</v>
      </c>
      <c r="HO53" s="222">
        <v>32538467.079999998</v>
      </c>
      <c r="HP53" s="222">
        <v>46703751.100000001</v>
      </c>
      <c r="HQ53" s="222">
        <v>14749939.41</v>
      </c>
      <c r="HR53" s="222">
        <v>48631276.490099996</v>
      </c>
      <c r="HS53" s="222">
        <v>64677982.520000003</v>
      </c>
      <c r="HT53" s="222">
        <v>23320768.960000001</v>
      </c>
      <c r="HU53" s="222">
        <v>18294954.100000001</v>
      </c>
      <c r="HV53" s="222">
        <v>22657843.609999999</v>
      </c>
      <c r="HW53" s="222">
        <v>17751784.460000001</v>
      </c>
      <c r="HX53" s="222">
        <v>50226327.829999998</v>
      </c>
      <c r="HY53" s="222">
        <v>22514143.899999999</v>
      </c>
      <c r="HZ53" s="222">
        <v>29266147.039999999</v>
      </c>
      <c r="IA53" s="222">
        <v>21706577.280000001</v>
      </c>
      <c r="IB53" s="222">
        <v>25710943.120000001</v>
      </c>
      <c r="IC53" s="222">
        <v>58982482.670000002</v>
      </c>
      <c r="ID53" s="222">
        <v>8942349.1400000006</v>
      </c>
      <c r="IE53" s="222">
        <v>18287914.289999999</v>
      </c>
      <c r="IF53" s="222">
        <v>4487224.74</v>
      </c>
      <c r="IG53" s="222">
        <v>10057112.5</v>
      </c>
      <c r="IH53" s="222">
        <v>56942759.409999996</v>
      </c>
      <c r="II53" s="222">
        <v>54641941.780000001</v>
      </c>
      <c r="IJ53" s="222">
        <v>31769089.120000001</v>
      </c>
      <c r="IK53" s="222">
        <v>71154811.609999999</v>
      </c>
      <c r="IL53" s="222">
        <v>37358234.799999997</v>
      </c>
      <c r="IM53" s="222">
        <v>28833731.16</v>
      </c>
      <c r="IN53" s="222">
        <v>15646092.59</v>
      </c>
      <c r="IO53" s="222">
        <v>8597587.9900000002</v>
      </c>
      <c r="IP53" s="222">
        <v>18836131.800000001</v>
      </c>
      <c r="IQ53" s="222">
        <v>4881821.1900000004</v>
      </c>
      <c r="IR53" s="222">
        <v>62826208.619999997</v>
      </c>
      <c r="IS53" s="222">
        <v>116194151.2</v>
      </c>
      <c r="IT53" s="222">
        <v>17581560.739999998</v>
      </c>
      <c r="IU53" s="222">
        <v>21536618.010000002</v>
      </c>
      <c r="IV53" s="222">
        <v>26057672.48</v>
      </c>
      <c r="IW53" s="222">
        <v>59777678.68</v>
      </c>
      <c r="IX53" s="222">
        <v>30924216.719999999</v>
      </c>
      <c r="IY53" s="222">
        <v>20448098.510000002</v>
      </c>
      <c r="IZ53" s="222">
        <v>8605150.5600000005</v>
      </c>
      <c r="JA53" s="222">
        <v>7902391.0099999998</v>
      </c>
      <c r="JB53" s="222">
        <v>15682943.43</v>
      </c>
      <c r="JC53" s="222">
        <v>34066138.969999999</v>
      </c>
      <c r="JD53" s="222">
        <v>9635503.8800000008</v>
      </c>
      <c r="JE53" s="222">
        <v>57987142.18</v>
      </c>
      <c r="JF53" s="222">
        <v>33137324.559999999</v>
      </c>
      <c r="JG53" s="222">
        <v>20215125.66</v>
      </c>
      <c r="JH53" s="222">
        <v>15914126.17</v>
      </c>
      <c r="JI53" s="222">
        <v>13234182.529999999</v>
      </c>
      <c r="JJ53" s="222">
        <v>11336516.5</v>
      </c>
      <c r="JK53" s="222">
        <v>66158376.359999999</v>
      </c>
      <c r="JL53" s="222">
        <v>11054667.970000001</v>
      </c>
      <c r="JM53" s="222">
        <v>22838515.989999998</v>
      </c>
      <c r="JN53" s="222">
        <v>37513130.789999999</v>
      </c>
      <c r="JO53" s="222">
        <v>25088766.039999999</v>
      </c>
      <c r="JP53" s="222">
        <v>18727401.390000001</v>
      </c>
      <c r="JQ53" s="222">
        <v>12403357.35</v>
      </c>
      <c r="JR53" s="222">
        <v>199435439.43000001</v>
      </c>
      <c r="JS53" s="222">
        <v>47421170.189999998</v>
      </c>
      <c r="JT53" s="222">
        <v>34780207.039999999</v>
      </c>
      <c r="JU53" s="222">
        <v>8834457.3900000006</v>
      </c>
      <c r="JV53" s="222">
        <v>17506619.52</v>
      </c>
      <c r="JW53" s="222">
        <v>9527721.8699999992</v>
      </c>
      <c r="JX53" s="222">
        <v>30194754.949999999</v>
      </c>
      <c r="JY53" s="222">
        <v>37759701.979999997</v>
      </c>
      <c r="JZ53" s="222">
        <v>36588673.020000003</v>
      </c>
      <c r="KA53" s="222">
        <v>16150965.01</v>
      </c>
      <c r="KB53" s="222">
        <v>36925646.799999997</v>
      </c>
      <c r="KC53" s="222">
        <v>21027582.370000001</v>
      </c>
      <c r="KD53" s="222">
        <v>12288840.369999999</v>
      </c>
      <c r="KE53" s="222">
        <v>16518603.289999999</v>
      </c>
      <c r="KF53" s="222">
        <v>18294347.23</v>
      </c>
      <c r="KG53" s="222">
        <v>18966847.010000002</v>
      </c>
      <c r="KH53" s="222">
        <v>508624807.94</v>
      </c>
      <c r="KI53" s="222">
        <v>56755386.689999998</v>
      </c>
      <c r="KJ53" s="222">
        <v>843466.5</v>
      </c>
      <c r="KK53" s="222">
        <v>10306409.050000001</v>
      </c>
      <c r="KL53" s="222">
        <v>56837714.310000002</v>
      </c>
      <c r="KM53" s="222">
        <v>9942910.8900000006</v>
      </c>
      <c r="KN53" s="222">
        <v>47264109.43</v>
      </c>
      <c r="KO53" s="222">
        <v>30996218.170000002</v>
      </c>
      <c r="KP53" s="222">
        <v>27483943.809999999</v>
      </c>
      <c r="KQ53" s="222">
        <v>51589937.549999997</v>
      </c>
      <c r="KR53" s="222">
        <v>21458723.609999999</v>
      </c>
      <c r="KS53" s="222">
        <v>36493851.280000001</v>
      </c>
      <c r="KT53" s="222">
        <v>48335335.310000002</v>
      </c>
      <c r="KU53" s="222">
        <v>19187004.960000001</v>
      </c>
      <c r="KV53" s="222">
        <v>23325965.59</v>
      </c>
      <c r="KW53" s="222">
        <v>106233275.98999999</v>
      </c>
      <c r="KX53" s="222">
        <v>98574346.400000006</v>
      </c>
      <c r="KY53" s="222">
        <v>157472031.99000001</v>
      </c>
      <c r="KZ53" s="222">
        <v>1172556.3799999999</v>
      </c>
      <c r="LA53" s="222">
        <v>2673367.63</v>
      </c>
      <c r="LB53" s="222">
        <v>7773322.1299999999</v>
      </c>
      <c r="LC53" s="222">
        <v>4429907.8600000003</v>
      </c>
      <c r="LD53" s="222">
        <v>16570407.98</v>
      </c>
      <c r="LE53" s="222">
        <v>3118601.62</v>
      </c>
      <c r="LF53" s="222">
        <v>6100626.5700000003</v>
      </c>
      <c r="LG53" s="222">
        <v>294216928.13999999</v>
      </c>
      <c r="LH53" s="222">
        <v>82840528.090000004</v>
      </c>
      <c r="LI53" s="222">
        <v>74785000.129999995</v>
      </c>
      <c r="LJ53" s="222">
        <v>75579830.379999995</v>
      </c>
      <c r="LK53" s="222">
        <v>29499892.73</v>
      </c>
      <c r="LL53" s="222">
        <v>11633286.720000001</v>
      </c>
      <c r="LM53" s="222">
        <v>2269974.42</v>
      </c>
      <c r="LN53" s="222">
        <v>32445620.66</v>
      </c>
      <c r="LO53" s="222">
        <v>533041.87</v>
      </c>
      <c r="LP53" s="222">
        <v>20155521.620000001</v>
      </c>
      <c r="LQ53" s="222">
        <v>16138599.16</v>
      </c>
      <c r="LR53" s="222">
        <v>28450169.789999999</v>
      </c>
      <c r="LS53" s="222">
        <v>27811465.989999998</v>
      </c>
      <c r="LT53" s="222">
        <v>29924648.890000001</v>
      </c>
      <c r="LU53" s="222">
        <v>725266032.07000005</v>
      </c>
      <c r="LV53" s="222">
        <v>182790379.36000001</v>
      </c>
      <c r="LW53" s="222">
        <v>348704915.52999997</v>
      </c>
      <c r="LX53" s="222">
        <v>123156469.59999999</v>
      </c>
      <c r="LY53" s="222">
        <v>31716135.809999999</v>
      </c>
      <c r="LZ53" s="222">
        <v>53816088.270000003</v>
      </c>
      <c r="MA53" s="222">
        <v>57731310.549999997</v>
      </c>
      <c r="MB53" s="222">
        <v>37971868.409999996</v>
      </c>
      <c r="MC53" s="222">
        <v>67612326.299999997</v>
      </c>
      <c r="MD53" s="222">
        <v>116117300.01000001</v>
      </c>
      <c r="ME53" s="222">
        <v>45212141.979999997</v>
      </c>
      <c r="MF53" s="222">
        <v>41983835.880000003</v>
      </c>
      <c r="MG53" s="222">
        <v>133934300.06</v>
      </c>
      <c r="MH53" s="222">
        <v>25751853.27</v>
      </c>
      <c r="MI53" s="222">
        <v>42992045.909999996</v>
      </c>
      <c r="MJ53" s="222">
        <v>28777933.309999999</v>
      </c>
      <c r="MK53" s="222">
        <v>36732632.859999999</v>
      </c>
      <c r="ML53" s="222">
        <v>26385599.359999999</v>
      </c>
      <c r="MM53" s="222">
        <v>10807118.199999999</v>
      </c>
      <c r="MN53" s="222">
        <v>25688924.82</v>
      </c>
      <c r="MO53" s="222">
        <v>33739460.060000002</v>
      </c>
      <c r="MP53" s="222">
        <v>32613123.370000001</v>
      </c>
      <c r="MQ53" s="222">
        <v>18806835.879999999</v>
      </c>
      <c r="MR53" s="222">
        <v>36578351.450000003</v>
      </c>
      <c r="MS53" s="222">
        <v>300936523.69999999</v>
      </c>
      <c r="MT53" s="222">
        <v>26329732.440000001</v>
      </c>
      <c r="MU53" s="222">
        <v>59695772.509999998</v>
      </c>
      <c r="MV53" s="222">
        <v>38766715.210000001</v>
      </c>
      <c r="MW53" s="222">
        <v>30310366.219999999</v>
      </c>
      <c r="MX53" s="222">
        <v>37181024.509999998</v>
      </c>
      <c r="MY53" s="222">
        <v>63114839.380000003</v>
      </c>
      <c r="MZ53" s="222">
        <v>22944132.670000002</v>
      </c>
      <c r="NA53" s="222">
        <v>10780116.68</v>
      </c>
      <c r="NB53" s="222">
        <v>4403588.74</v>
      </c>
      <c r="NC53" s="222">
        <v>35315439.469999999</v>
      </c>
      <c r="ND53" s="222">
        <v>723092696.38</v>
      </c>
      <c r="NE53" s="222">
        <v>170617075.83000001</v>
      </c>
      <c r="NF53" s="222">
        <v>26204601.890000001</v>
      </c>
      <c r="NG53" s="222">
        <v>419678022.86000001</v>
      </c>
      <c r="NH53" s="222">
        <v>23137162.440000001</v>
      </c>
      <c r="NI53" s="222">
        <v>57703321.979999997</v>
      </c>
      <c r="NJ53" s="222">
        <v>207962829.63</v>
      </c>
      <c r="NK53" s="222">
        <v>182459073.74000001</v>
      </c>
      <c r="NL53" s="222">
        <v>27713286.879999999</v>
      </c>
      <c r="NM53" s="222">
        <v>169495393.09</v>
      </c>
      <c r="NN53" s="222">
        <v>80548519.599999994</v>
      </c>
      <c r="NO53" s="222">
        <v>50349825.93</v>
      </c>
      <c r="NP53" s="222">
        <v>83662795.280000001</v>
      </c>
      <c r="NQ53" s="222">
        <v>18542564.859999999</v>
      </c>
      <c r="NR53" s="222">
        <v>16241610.83</v>
      </c>
      <c r="NS53" s="222">
        <v>23700133.760000002</v>
      </c>
      <c r="NT53" s="222">
        <v>18639714.550000001</v>
      </c>
      <c r="NU53" s="222">
        <v>13173411.17</v>
      </c>
      <c r="NV53" s="222">
        <v>18579063.260000002</v>
      </c>
      <c r="NW53" s="222">
        <v>267872202.74000001</v>
      </c>
      <c r="NX53" s="222">
        <v>81692312.340000004</v>
      </c>
      <c r="NY53" s="222">
        <v>30661831.68</v>
      </c>
      <c r="NZ53" s="222">
        <v>10159157.99</v>
      </c>
      <c r="OA53" s="222">
        <v>25875348.039999999</v>
      </c>
      <c r="OB53" s="222">
        <v>11141263.050000001</v>
      </c>
      <c r="OC53" s="222">
        <v>9260352.7699999996</v>
      </c>
      <c r="OD53" s="222">
        <v>296219957.29000002</v>
      </c>
      <c r="OE53" s="222">
        <v>17022811.91</v>
      </c>
      <c r="OF53" s="222">
        <v>33684762.329999998</v>
      </c>
      <c r="OG53" s="222">
        <v>60255126.609999999</v>
      </c>
      <c r="OH53" s="222">
        <v>5362042.2</v>
      </c>
      <c r="OI53" s="222">
        <v>64077735.609999999</v>
      </c>
      <c r="OJ53" s="222">
        <v>55547857.439999998</v>
      </c>
      <c r="OK53" s="222">
        <v>17943056.370000001</v>
      </c>
      <c r="OL53" s="222">
        <v>104561896.34999999</v>
      </c>
      <c r="OM53" s="222">
        <v>293946622.68000001</v>
      </c>
      <c r="ON53" s="222">
        <v>57844958.909999996</v>
      </c>
      <c r="OO53" s="222">
        <v>659716238.91999996</v>
      </c>
      <c r="OP53" s="222">
        <v>59429760.350000001</v>
      </c>
      <c r="OQ53" s="222">
        <v>30669521.850000001</v>
      </c>
      <c r="OR53" s="222">
        <v>97569870.239999995</v>
      </c>
      <c r="OS53" s="222">
        <v>374013684.83999997</v>
      </c>
      <c r="OT53" s="222">
        <v>24744371.579999998</v>
      </c>
      <c r="OU53" s="222">
        <v>66990354.840000004</v>
      </c>
      <c r="OV53" s="222">
        <v>36939107.240000002</v>
      </c>
      <c r="OW53" s="222">
        <v>39435695.990000002</v>
      </c>
      <c r="OX53" s="222">
        <v>23486491.93</v>
      </c>
      <c r="OY53" s="222">
        <v>39300470.369999997</v>
      </c>
      <c r="OZ53" s="222">
        <v>37187838.439999998</v>
      </c>
      <c r="PA53" s="222">
        <v>21680062.890000001</v>
      </c>
      <c r="PB53" s="222">
        <v>99718689.370000005</v>
      </c>
      <c r="PC53" s="222">
        <v>23237888.149999999</v>
      </c>
      <c r="PD53" s="222">
        <v>17525616.129999999</v>
      </c>
      <c r="PE53" s="222">
        <v>13068746.35</v>
      </c>
      <c r="PF53" s="222">
        <v>36284116.170000002</v>
      </c>
      <c r="PG53" s="222">
        <v>45404827.5</v>
      </c>
      <c r="PH53" s="222">
        <v>19075252.539999999</v>
      </c>
      <c r="PI53" s="222">
        <v>16745845.199999999</v>
      </c>
      <c r="PJ53" s="222">
        <v>16308595.529999999</v>
      </c>
      <c r="PK53" s="222">
        <v>15972103.199999999</v>
      </c>
      <c r="PL53" s="222">
        <v>47897932.109999999</v>
      </c>
      <c r="PM53" s="222">
        <v>14799068.42</v>
      </c>
      <c r="PN53" s="222">
        <v>6893982.75</v>
      </c>
      <c r="PO53" s="222">
        <v>15448632.140000001</v>
      </c>
      <c r="PP53" s="222">
        <v>11221564.720000001</v>
      </c>
      <c r="PQ53" s="222">
        <v>14511940.890000001</v>
      </c>
      <c r="PR53" s="222">
        <v>10846173.359999999</v>
      </c>
      <c r="PS53" s="222">
        <v>8107875.75</v>
      </c>
      <c r="PT53" s="222">
        <v>364989043.05000001</v>
      </c>
      <c r="PU53" s="222">
        <v>38147240.079999998</v>
      </c>
      <c r="PV53" s="222">
        <v>6223439.5099999998</v>
      </c>
      <c r="PW53" s="222">
        <v>44870284.119999997</v>
      </c>
      <c r="PX53" s="222">
        <v>86600330.689999998</v>
      </c>
      <c r="PY53" s="222">
        <v>23269624.850000001</v>
      </c>
      <c r="PZ53" s="222">
        <v>58121518.75</v>
      </c>
      <c r="QA53" s="222">
        <v>2061332.13</v>
      </c>
      <c r="QB53" s="222">
        <v>82392005.560000002</v>
      </c>
      <c r="QC53" s="222">
        <v>9863410.5700000003</v>
      </c>
      <c r="QD53" s="222">
        <v>38473251.920000002</v>
      </c>
      <c r="QE53" s="222">
        <v>11716191.630000001</v>
      </c>
      <c r="QF53" s="222">
        <v>19180024.210000001</v>
      </c>
      <c r="QG53" s="222">
        <v>50826740.280000001</v>
      </c>
      <c r="QH53" s="222">
        <v>14350556.43</v>
      </c>
      <c r="QI53" s="222">
        <v>35621824.609999999</v>
      </c>
      <c r="QJ53" s="222">
        <v>16266807.51</v>
      </c>
      <c r="QK53" s="222">
        <v>11555697.890000001</v>
      </c>
      <c r="QL53" s="222">
        <v>6623480.6399999997</v>
      </c>
      <c r="QM53" s="222">
        <v>35906175.829999998</v>
      </c>
      <c r="QN53" s="222">
        <v>60725749.329999998</v>
      </c>
      <c r="QO53" s="222">
        <v>10339910.4</v>
      </c>
      <c r="QP53" s="222">
        <v>5368356.99</v>
      </c>
      <c r="QQ53" s="222">
        <v>8242516.7999999998</v>
      </c>
      <c r="QR53" s="222">
        <v>6660251.5099999998</v>
      </c>
      <c r="QS53" s="222">
        <v>20339908.059999999</v>
      </c>
      <c r="QT53" s="222">
        <v>123742498.59</v>
      </c>
      <c r="QU53" s="222">
        <v>11232445.5</v>
      </c>
      <c r="QV53" s="222">
        <v>66123392.619999997</v>
      </c>
      <c r="QW53" s="222">
        <v>33332288.5</v>
      </c>
      <c r="QX53" s="222">
        <v>21364083.960000001</v>
      </c>
      <c r="QY53" s="222">
        <v>142871110.69999999</v>
      </c>
      <c r="QZ53" s="222">
        <v>21757476.010000002</v>
      </c>
      <c r="RA53" s="222">
        <v>35733438.630000003</v>
      </c>
      <c r="RB53" s="222">
        <v>101375894.29000001</v>
      </c>
      <c r="RC53" s="222">
        <v>20920961.530000001</v>
      </c>
      <c r="RD53" s="222">
        <v>17915920.600000001</v>
      </c>
      <c r="RE53" s="222">
        <v>31861269.109999999</v>
      </c>
      <c r="RF53" s="222">
        <v>16395340.800000001</v>
      </c>
      <c r="RG53" s="222">
        <v>668318755.33000004</v>
      </c>
      <c r="RH53" s="222">
        <v>24298283.370000001</v>
      </c>
      <c r="RI53" s="222">
        <v>17303497.41</v>
      </c>
      <c r="RJ53" s="222">
        <v>46452267.439999998</v>
      </c>
      <c r="RK53" s="222">
        <v>6440769.9199999999</v>
      </c>
      <c r="RL53" s="222">
        <v>33201741.18</v>
      </c>
      <c r="RM53" s="222">
        <v>9990280.0899999999</v>
      </c>
      <c r="RN53" s="222">
        <v>36766364.740000002</v>
      </c>
      <c r="RO53" s="222">
        <v>41457854.759999998</v>
      </c>
      <c r="RP53" s="222">
        <v>13302805.890000001</v>
      </c>
      <c r="RQ53" s="222">
        <v>64834768.189999998</v>
      </c>
      <c r="RR53" s="222">
        <v>14598997.029999999</v>
      </c>
      <c r="RS53" s="222">
        <v>15696367.15</v>
      </c>
      <c r="RT53" s="222">
        <v>18956159.82</v>
      </c>
      <c r="RU53" s="222">
        <v>12895395.59</v>
      </c>
      <c r="RV53" s="222">
        <v>13792113.59</v>
      </c>
      <c r="RW53" s="222">
        <v>16759922.279999999</v>
      </c>
      <c r="RX53" s="222">
        <v>3378847.11</v>
      </c>
      <c r="RY53" s="222">
        <v>375368.07</v>
      </c>
      <c r="RZ53" s="222">
        <v>10057936.199999999</v>
      </c>
      <c r="SA53" s="222">
        <v>80237738.489999995</v>
      </c>
      <c r="SB53" s="222">
        <v>31865465.350000001</v>
      </c>
      <c r="SC53" s="222">
        <v>22751020.66</v>
      </c>
      <c r="SD53" s="222">
        <v>29853820.600000001</v>
      </c>
      <c r="SE53" s="222">
        <v>21753581.920000002</v>
      </c>
      <c r="SF53" s="222">
        <v>19945319.93</v>
      </c>
      <c r="SG53" s="222">
        <v>34774839.299999997</v>
      </c>
      <c r="SH53" s="222">
        <v>45990385.369999997</v>
      </c>
      <c r="SI53" s="222">
        <v>36329745.460000001</v>
      </c>
      <c r="SJ53" s="222">
        <v>31558712.030000001</v>
      </c>
      <c r="SK53" s="222">
        <v>22454266.09</v>
      </c>
      <c r="SL53" s="222">
        <v>7852417.1799999997</v>
      </c>
      <c r="SM53" s="222">
        <v>73743222.209999993</v>
      </c>
      <c r="SN53" s="222">
        <v>32876503.390000001</v>
      </c>
      <c r="SO53" s="222">
        <v>28958077.739999998</v>
      </c>
      <c r="SP53" s="222">
        <v>42528685.009999998</v>
      </c>
      <c r="SQ53" s="222">
        <v>32909418.57</v>
      </c>
      <c r="SR53" s="222">
        <v>27681115.629999999</v>
      </c>
      <c r="SS53" s="222">
        <v>18389897.960000001</v>
      </c>
      <c r="ST53" s="222">
        <v>21660294.149999999</v>
      </c>
      <c r="SU53" s="222">
        <v>81475420.010000005</v>
      </c>
      <c r="SV53" s="222">
        <v>14848485.539999999</v>
      </c>
      <c r="SW53" s="222">
        <v>36902526.829999998</v>
      </c>
      <c r="SX53" s="222">
        <v>32264806.100000001</v>
      </c>
      <c r="SY53" s="222">
        <v>12368288.890000001</v>
      </c>
      <c r="SZ53" s="222">
        <v>16529128.26</v>
      </c>
      <c r="TA53" s="222">
        <v>12722633.18</v>
      </c>
      <c r="TB53" s="222">
        <v>33069618.030000001</v>
      </c>
      <c r="TC53" s="222">
        <v>10849734.869999999</v>
      </c>
      <c r="TD53" s="222">
        <v>10514789.130000001</v>
      </c>
      <c r="TE53" s="222">
        <v>26662283.120000001</v>
      </c>
      <c r="TF53" s="222">
        <v>24910175.300000001</v>
      </c>
      <c r="TG53" s="222">
        <v>56563809.799999997</v>
      </c>
      <c r="TH53" s="222">
        <v>11927823.66</v>
      </c>
      <c r="TI53" s="222">
        <v>149804186.71000001</v>
      </c>
      <c r="TJ53" s="222">
        <v>23059877.93</v>
      </c>
      <c r="TK53" s="222">
        <v>28584493.359999999</v>
      </c>
      <c r="TL53" s="222">
        <v>31208235.079999998</v>
      </c>
      <c r="TM53" s="222">
        <v>7476176.9900000002</v>
      </c>
      <c r="TN53" s="222">
        <v>10845582.960000001</v>
      </c>
      <c r="TO53" s="222">
        <v>12246594.449999999</v>
      </c>
      <c r="TP53" s="222">
        <v>43954638.200000003</v>
      </c>
      <c r="TQ53" s="222">
        <v>18125796.559999999</v>
      </c>
      <c r="TR53" s="222">
        <v>15058619.23</v>
      </c>
      <c r="TS53" s="222">
        <v>5411828.5800000001</v>
      </c>
      <c r="TT53" s="222">
        <v>25736209.350000001</v>
      </c>
      <c r="TU53" s="222">
        <v>13310790.6</v>
      </c>
      <c r="TV53" s="222">
        <v>13523682.710000001</v>
      </c>
      <c r="TW53" s="222">
        <v>26213973.219999999</v>
      </c>
      <c r="TX53" s="222">
        <v>20086740.649999999</v>
      </c>
      <c r="TY53" s="222">
        <v>77783319</v>
      </c>
      <c r="TZ53" s="222">
        <v>17778114.66</v>
      </c>
      <c r="UA53" s="222">
        <v>296478532.25999999</v>
      </c>
      <c r="UB53" s="222">
        <v>19876477.940000001</v>
      </c>
      <c r="UC53" s="222">
        <v>4152344.19</v>
      </c>
      <c r="UD53" s="222">
        <v>7967563.1600000001</v>
      </c>
      <c r="UE53" s="222">
        <v>11409312.76</v>
      </c>
      <c r="UF53" s="222">
        <v>19186534.16</v>
      </c>
      <c r="UG53" s="222">
        <v>4704750.5999999996</v>
      </c>
      <c r="UH53" s="222">
        <v>39372869.289999999</v>
      </c>
      <c r="UI53" s="222">
        <v>10636984.75</v>
      </c>
      <c r="UJ53" s="222">
        <v>149092522.59999999</v>
      </c>
      <c r="UK53" s="222">
        <v>35374801.579999998</v>
      </c>
      <c r="UL53" s="222">
        <v>22053454.219999999</v>
      </c>
      <c r="UM53" s="222">
        <v>30339617.789999999</v>
      </c>
      <c r="UN53" s="222">
        <v>26025724.239999998</v>
      </c>
      <c r="UO53" s="222">
        <v>19951562.829999998</v>
      </c>
      <c r="UP53" s="222">
        <v>608304104.30999994</v>
      </c>
      <c r="UQ53" s="222">
        <v>25374571.48</v>
      </c>
      <c r="UR53" s="222">
        <v>25979256.149999999</v>
      </c>
      <c r="US53" s="222">
        <v>37497980.25</v>
      </c>
      <c r="UT53" s="222">
        <v>8655725.7799999993</v>
      </c>
      <c r="UU53" s="222">
        <v>17919475.379999999</v>
      </c>
      <c r="UV53" s="222">
        <v>29270038.969999999</v>
      </c>
      <c r="UW53" s="222">
        <v>12018189.619999999</v>
      </c>
      <c r="UX53" s="222">
        <v>15611935.68</v>
      </c>
      <c r="UY53" s="222">
        <v>30590535.73</v>
      </c>
      <c r="UZ53" s="222">
        <v>23335108.940000001</v>
      </c>
      <c r="VA53" s="222">
        <v>42675133.259999998</v>
      </c>
      <c r="VB53" s="222">
        <v>48245096.579999998</v>
      </c>
      <c r="VC53" s="222">
        <v>58095414.560000002</v>
      </c>
      <c r="VD53" s="222">
        <v>20817019.800000001</v>
      </c>
      <c r="VE53" s="222">
        <v>18400507.440000001</v>
      </c>
      <c r="VF53" s="222">
        <v>21488418.710000001</v>
      </c>
      <c r="VG53" s="222">
        <v>13874440.09</v>
      </c>
      <c r="VH53" s="222">
        <v>42380660.380000003</v>
      </c>
      <c r="VI53" s="222">
        <v>7444726.1600000001</v>
      </c>
      <c r="VJ53" s="222">
        <v>17529661.420000002</v>
      </c>
      <c r="VK53" s="222">
        <v>16243263.779999999</v>
      </c>
      <c r="VL53" s="222">
        <v>200286619.97999999</v>
      </c>
      <c r="VM53" s="222">
        <v>32716753.449999999</v>
      </c>
      <c r="VN53" s="222">
        <v>43473968.399999999</v>
      </c>
      <c r="VO53" s="222">
        <v>48355780.710000001</v>
      </c>
      <c r="VP53" s="222">
        <v>34603284.5</v>
      </c>
      <c r="VQ53" s="222">
        <v>33949779.829999998</v>
      </c>
      <c r="VR53" s="222">
        <v>32455750.949999999</v>
      </c>
      <c r="VS53" s="222">
        <v>9275887.9900000002</v>
      </c>
      <c r="VT53" s="222">
        <v>48784250.600000001</v>
      </c>
      <c r="VU53" s="222">
        <v>41785921.25</v>
      </c>
      <c r="VV53" s="222">
        <v>22550181.41</v>
      </c>
      <c r="VW53" s="222">
        <v>81054732.680000007</v>
      </c>
      <c r="VX53" s="222">
        <v>29411985.23</v>
      </c>
      <c r="VY53" s="222">
        <v>45730358.149999999</v>
      </c>
      <c r="VZ53" s="222">
        <v>10385094.17</v>
      </c>
      <c r="WA53" s="222">
        <v>1524251310.1900001</v>
      </c>
      <c r="WB53" s="222">
        <v>48776014.640000001</v>
      </c>
      <c r="WC53" s="222">
        <v>60176273.030000001</v>
      </c>
      <c r="WD53" s="222">
        <v>33387372.41</v>
      </c>
      <c r="WE53" s="222">
        <v>26490342.57</v>
      </c>
      <c r="WF53" s="222">
        <v>19043149.870000001</v>
      </c>
      <c r="WG53" s="222">
        <v>33281807.289999999</v>
      </c>
      <c r="WH53" s="222">
        <v>33429838.27</v>
      </c>
      <c r="WI53" s="222">
        <v>55573626.340000004</v>
      </c>
      <c r="WJ53" s="222">
        <v>38139865.82</v>
      </c>
      <c r="WK53" s="222">
        <v>15678892.76</v>
      </c>
      <c r="WL53" s="222">
        <v>13496394.290999999</v>
      </c>
      <c r="WM53" s="222">
        <v>41741631.390000001</v>
      </c>
      <c r="WN53" s="222">
        <v>41539362.359999999</v>
      </c>
      <c r="WO53" s="222">
        <v>70780630.760000005</v>
      </c>
      <c r="WP53" s="222">
        <v>48412737.590000004</v>
      </c>
      <c r="WQ53" s="222">
        <v>37137266.289999999</v>
      </c>
      <c r="WR53" s="222">
        <v>37745964.520000003</v>
      </c>
      <c r="WS53" s="222">
        <v>18626897.800000001</v>
      </c>
      <c r="WT53" s="222">
        <v>25103637.75</v>
      </c>
      <c r="WU53" s="222">
        <v>80504967.200000003</v>
      </c>
      <c r="WV53" s="222">
        <v>22380072.210000001</v>
      </c>
      <c r="WW53" s="222">
        <v>36229588.240000002</v>
      </c>
      <c r="WX53" s="222">
        <v>26659457.390000001</v>
      </c>
      <c r="WY53" s="222">
        <v>0</v>
      </c>
      <c r="WZ53" s="222">
        <v>17064642.57</v>
      </c>
      <c r="XA53" s="222">
        <v>16468133.310000001</v>
      </c>
      <c r="XB53" s="222">
        <v>30747000.93</v>
      </c>
      <c r="XC53" s="222">
        <v>115802429.26000001</v>
      </c>
      <c r="XD53" s="222">
        <v>11932939.199999999</v>
      </c>
      <c r="XE53" s="222">
        <v>30408866.77</v>
      </c>
      <c r="XF53" s="222">
        <v>23214162.719999999</v>
      </c>
      <c r="XG53" s="222">
        <v>22899573.079999998</v>
      </c>
      <c r="XH53" s="222">
        <v>327997635.38999999</v>
      </c>
      <c r="XI53" s="222">
        <v>39187975.159999996</v>
      </c>
      <c r="XJ53" s="222">
        <v>121861215.18000001</v>
      </c>
      <c r="XK53" s="222">
        <v>39678628.57</v>
      </c>
      <c r="XL53" s="222">
        <v>29365679.609999999</v>
      </c>
      <c r="XM53" s="222">
        <v>26929677.879999999</v>
      </c>
      <c r="XN53" s="222">
        <v>58573110.119999997</v>
      </c>
      <c r="XO53" s="222">
        <v>88943434.670000002</v>
      </c>
      <c r="XP53" s="222">
        <v>24010069.940000001</v>
      </c>
      <c r="XQ53" s="222">
        <v>40242615.280000001</v>
      </c>
      <c r="XR53" s="222">
        <v>70522952.370000005</v>
      </c>
      <c r="XS53" s="222">
        <v>21764104.02</v>
      </c>
      <c r="XT53" s="222">
        <v>25074863.469999999</v>
      </c>
      <c r="XU53" s="222">
        <v>31283031.579999998</v>
      </c>
      <c r="XV53" s="222">
        <v>65060139.630000003</v>
      </c>
      <c r="XW53" s="222">
        <v>17095324.350000001</v>
      </c>
      <c r="XX53" s="222">
        <v>22088090.629999999</v>
      </c>
      <c r="XY53" s="222">
        <v>31144340.289999999</v>
      </c>
      <c r="XZ53" s="222">
        <v>14761503.27</v>
      </c>
      <c r="YA53" s="222">
        <v>18132927</v>
      </c>
      <c r="YB53" s="222">
        <v>18743278.899999999</v>
      </c>
      <c r="YC53" s="222">
        <v>67431454.359999999</v>
      </c>
      <c r="YD53" s="222">
        <v>56347658.939999998</v>
      </c>
      <c r="YE53" s="222">
        <v>204445595.72999999</v>
      </c>
      <c r="YF53" s="222">
        <v>37854418.549999997</v>
      </c>
      <c r="YG53" s="222">
        <v>82718937.980000004</v>
      </c>
      <c r="YH53" s="222">
        <v>69217826.780000001</v>
      </c>
      <c r="YI53" s="222">
        <v>128170259.83</v>
      </c>
      <c r="YJ53" s="222">
        <v>28580337.5</v>
      </c>
      <c r="YK53" s="222">
        <v>90425184.349999994</v>
      </c>
      <c r="YL53" s="222">
        <v>30305131.73</v>
      </c>
      <c r="YM53" s="222">
        <v>48142548.57</v>
      </c>
      <c r="YN53" s="222">
        <v>64614668.049999997</v>
      </c>
      <c r="YO53" s="222">
        <v>56515078.090000004</v>
      </c>
      <c r="YP53" s="222">
        <v>31139935.27</v>
      </c>
      <c r="YQ53" s="222">
        <v>45742577.649999999</v>
      </c>
      <c r="YR53" s="222">
        <v>28380293.920000002</v>
      </c>
      <c r="YS53" s="222">
        <v>79871562.420000002</v>
      </c>
      <c r="YT53" s="222">
        <v>97549089.390000001</v>
      </c>
      <c r="YU53" s="222">
        <v>37651151.539999999</v>
      </c>
      <c r="YV53" s="222">
        <v>108569914.98</v>
      </c>
      <c r="YW53" s="222">
        <v>13565847.26</v>
      </c>
      <c r="YX53" s="222">
        <v>26107457.640000001</v>
      </c>
      <c r="YY53" s="222">
        <v>24763109.449999999</v>
      </c>
      <c r="YZ53" s="222">
        <v>15483834.51</v>
      </c>
      <c r="ZA53" s="222">
        <v>16958979.16</v>
      </c>
      <c r="ZB53" s="222">
        <v>28288735.41</v>
      </c>
      <c r="ZC53" s="222">
        <v>65633203.439999998</v>
      </c>
      <c r="ZD53" s="222">
        <v>9490296.8499999996</v>
      </c>
      <c r="ZE53" s="222">
        <v>33849188.560000002</v>
      </c>
      <c r="ZF53" s="222">
        <v>8343759.5999999996</v>
      </c>
      <c r="ZG53" s="222">
        <v>40420727.789999999</v>
      </c>
      <c r="ZH53" s="222">
        <v>8230217.3600000003</v>
      </c>
      <c r="ZI53" s="222">
        <v>7273361.8499999996</v>
      </c>
      <c r="ZJ53" s="222">
        <v>13513819.539999999</v>
      </c>
      <c r="ZK53" s="222">
        <v>45862787.899999999</v>
      </c>
      <c r="ZL53" s="222">
        <v>248385160.09999999</v>
      </c>
      <c r="ZM53" s="222">
        <v>25640307.940000001</v>
      </c>
      <c r="ZN53" s="222">
        <v>61722541.329999998</v>
      </c>
      <c r="ZO53" s="222">
        <v>231712271.08000001</v>
      </c>
      <c r="ZP53" s="222">
        <v>95478292.549999997</v>
      </c>
      <c r="ZQ53" s="222">
        <v>42514827.579999998</v>
      </c>
      <c r="ZR53" s="222">
        <v>37470870.409999996</v>
      </c>
      <c r="ZS53" s="222">
        <v>134071122.56999999</v>
      </c>
      <c r="ZT53" s="222">
        <v>213106385.37</v>
      </c>
      <c r="ZU53" s="222">
        <v>35974025.560000002</v>
      </c>
      <c r="ZV53" s="222">
        <v>35987414.590000004</v>
      </c>
      <c r="ZW53" s="222">
        <v>25937439.829999998</v>
      </c>
      <c r="ZX53" s="222">
        <v>25849585.859999999</v>
      </c>
      <c r="ZY53" s="222">
        <v>32099233.57</v>
      </c>
      <c r="ZZ53" s="222">
        <v>17279039.050000001</v>
      </c>
      <c r="AAA53" s="222">
        <v>28071540.41</v>
      </c>
      <c r="AAB53" s="222">
        <v>14520986.99</v>
      </c>
      <c r="AAC53" s="222">
        <v>19174361.02</v>
      </c>
      <c r="AAD53" s="222">
        <v>27493312.27</v>
      </c>
      <c r="AAE53" s="222">
        <v>26082789.73</v>
      </c>
      <c r="AAF53" s="222">
        <v>11720324.619999999</v>
      </c>
      <c r="AAG53" s="222">
        <v>26326530.350000001</v>
      </c>
      <c r="AAH53" s="222">
        <v>40864177.310000002</v>
      </c>
      <c r="AAI53" s="222">
        <v>19328943.68</v>
      </c>
      <c r="AAJ53" s="222">
        <v>31370892.809999999</v>
      </c>
      <c r="AAK53" s="222">
        <v>8939008.2599999998</v>
      </c>
      <c r="AAL53" s="222">
        <v>19687734.260000002</v>
      </c>
      <c r="AAM53" s="222">
        <v>13915717.279999999</v>
      </c>
      <c r="AAN53" s="222">
        <v>17875470.789999999</v>
      </c>
      <c r="AAO53" s="222">
        <v>1048549134.6</v>
      </c>
      <c r="AAP53" s="222">
        <v>22595456.48</v>
      </c>
      <c r="AAQ53" s="222">
        <v>32897994.93</v>
      </c>
      <c r="AAR53" s="222">
        <v>61065351.530000001</v>
      </c>
      <c r="AAS53" s="222">
        <v>46460927.210000001</v>
      </c>
      <c r="AAT53" s="222">
        <v>63465265.920000002</v>
      </c>
      <c r="AAU53" s="222">
        <v>33054412.289999999</v>
      </c>
      <c r="AAV53" s="222">
        <v>47527889.350000001</v>
      </c>
      <c r="AAW53" s="222">
        <v>55703184.520000003</v>
      </c>
      <c r="AAX53" s="222">
        <v>27778224.600000001</v>
      </c>
      <c r="AAY53" s="222">
        <v>30793511.239999998</v>
      </c>
      <c r="AAZ53" s="222">
        <v>66952650</v>
      </c>
      <c r="ABA53" s="222">
        <v>43552398.200000003</v>
      </c>
      <c r="ABB53" s="222">
        <v>5677887.1600000001</v>
      </c>
      <c r="ABC53" s="222">
        <v>14706103.460000001</v>
      </c>
      <c r="ABD53" s="222">
        <v>21960724.350000001</v>
      </c>
      <c r="ABE53" s="222">
        <v>23108015.420000002</v>
      </c>
      <c r="ABF53" s="222">
        <v>36832260.219999999</v>
      </c>
      <c r="ABG53" s="222">
        <v>12893407.25</v>
      </c>
      <c r="ABH53" s="222">
        <v>92462861.510000005</v>
      </c>
      <c r="ABI53" s="222">
        <v>35787077.490000002</v>
      </c>
      <c r="ABJ53" s="222">
        <v>43899074.020000003</v>
      </c>
      <c r="ABK53" s="222">
        <v>0</v>
      </c>
      <c r="ABL53" s="222">
        <v>16682752.59</v>
      </c>
      <c r="ABM53" s="222">
        <v>41590667.710000001</v>
      </c>
      <c r="ABN53" s="222">
        <v>22074169.370000001</v>
      </c>
      <c r="ABO53" s="222">
        <v>114855690.55</v>
      </c>
      <c r="ABP53" s="222">
        <v>45546765.329999998</v>
      </c>
      <c r="ABQ53" s="222">
        <v>3531166.69</v>
      </c>
      <c r="ABR53" s="222">
        <v>17647567.23</v>
      </c>
      <c r="ABS53" s="222">
        <v>21597501.620000001</v>
      </c>
      <c r="ABT53" s="222">
        <v>25687858.199999999</v>
      </c>
      <c r="ABU53" s="222">
        <v>16553491.98</v>
      </c>
      <c r="ABV53" s="222">
        <v>17060916.34</v>
      </c>
      <c r="ABW53" s="222">
        <v>36730939.799999997</v>
      </c>
      <c r="ABX53" s="222">
        <v>26744478.800000001</v>
      </c>
      <c r="ABY53" s="222">
        <v>19763809.719999999</v>
      </c>
      <c r="ABZ53" s="222">
        <v>50428711.259999998</v>
      </c>
      <c r="ACA53" s="222">
        <v>7442276.4500000002</v>
      </c>
      <c r="ACB53" s="222">
        <v>16659730.82</v>
      </c>
      <c r="ACC53" s="222">
        <v>48326027.68</v>
      </c>
      <c r="ACD53" s="222">
        <v>12294299.630000001</v>
      </c>
      <c r="ACE53" s="222">
        <v>14864487.76</v>
      </c>
      <c r="ACF53" s="222">
        <v>6354467.1799999997</v>
      </c>
      <c r="ACG53" s="222">
        <v>25618073.43</v>
      </c>
      <c r="ACH53" s="222">
        <v>9837149.2400000002</v>
      </c>
      <c r="ACI53" s="222">
        <v>313401423.33999997</v>
      </c>
      <c r="ACJ53" s="222">
        <v>4471809.7300000004</v>
      </c>
      <c r="ACK53" s="222">
        <v>10838186.18</v>
      </c>
      <c r="ACL53" s="222">
        <v>31916800.829999998</v>
      </c>
      <c r="ACM53" s="222">
        <v>4651702.29</v>
      </c>
      <c r="ACN53" s="222">
        <v>27324150.170000002</v>
      </c>
      <c r="ACO53" s="222">
        <v>48419710.899999999</v>
      </c>
      <c r="ACP53" s="222">
        <v>156269688.88</v>
      </c>
      <c r="ACQ53" s="222">
        <v>43858819.149999999</v>
      </c>
      <c r="ACR53" s="222">
        <v>17653917.41</v>
      </c>
      <c r="ACS53" s="222">
        <v>34993331.609999999</v>
      </c>
      <c r="ACT53" s="222">
        <v>52754813.009999998</v>
      </c>
      <c r="ACU53" s="222">
        <v>26383423.66</v>
      </c>
      <c r="ACV53" s="222">
        <v>156826157.68000001</v>
      </c>
      <c r="ACW53" s="222">
        <v>8067469.5499999998</v>
      </c>
      <c r="ACX53" s="222">
        <v>40539715.960000001</v>
      </c>
      <c r="ACY53" s="222">
        <v>61672930.390000001</v>
      </c>
      <c r="ACZ53" s="222">
        <v>10857048.58</v>
      </c>
      <c r="ADA53" s="222">
        <v>15759859.23</v>
      </c>
      <c r="ADB53" s="222">
        <v>12265347.93</v>
      </c>
      <c r="ADC53" s="222">
        <v>13533502.58</v>
      </c>
      <c r="ADD53" s="222">
        <v>31072344.100000001</v>
      </c>
      <c r="ADE53" s="222">
        <v>56624280.979999997</v>
      </c>
      <c r="ADF53" s="222">
        <v>11650397.039999999</v>
      </c>
      <c r="ADG53" s="222">
        <v>17598875.920000002</v>
      </c>
      <c r="ADH53" s="222">
        <v>16447766.369999999</v>
      </c>
      <c r="ADI53" s="222">
        <v>6592037.5899999999</v>
      </c>
      <c r="ADJ53" s="222">
        <v>8153278.5499999998</v>
      </c>
      <c r="ADK53" s="222">
        <v>3837476.79</v>
      </c>
      <c r="ADL53" s="222">
        <v>15268579.789999999</v>
      </c>
      <c r="ADM53" s="222">
        <v>24877604.780000001</v>
      </c>
      <c r="ADN53" s="222">
        <v>13651941.92</v>
      </c>
      <c r="ADO53" s="222">
        <v>193960739.16999999</v>
      </c>
      <c r="ADP53" s="222">
        <v>92807580.209999993</v>
      </c>
      <c r="ADQ53" s="222">
        <v>0</v>
      </c>
      <c r="ADR53" s="222">
        <v>22264682.52</v>
      </c>
      <c r="ADS53" s="222">
        <v>38125693.539999999</v>
      </c>
      <c r="ADT53" s="222">
        <v>922653.03</v>
      </c>
      <c r="ADU53" s="222">
        <v>10207558.4</v>
      </c>
      <c r="ADV53" s="222">
        <v>28947189.449999999</v>
      </c>
      <c r="ADW53" s="222">
        <v>781074.84</v>
      </c>
      <c r="ADX53" s="222">
        <v>15340825.42</v>
      </c>
      <c r="ADY53" s="222">
        <v>312293100.74000001</v>
      </c>
      <c r="ADZ53" s="222">
        <v>103422602.38</v>
      </c>
      <c r="AEA53" s="222">
        <v>11645628</v>
      </c>
      <c r="AEB53" s="222">
        <v>34807889.189999998</v>
      </c>
      <c r="AEC53" s="222">
        <v>7485533.7599999998</v>
      </c>
      <c r="AED53" s="222">
        <v>30276348.75</v>
      </c>
      <c r="AEE53" s="222">
        <v>19206117.960000001</v>
      </c>
      <c r="AEF53" s="222">
        <v>23301449.32</v>
      </c>
      <c r="AEG53" s="222">
        <v>3672242.81</v>
      </c>
      <c r="AEH53" s="222">
        <v>13783866.9</v>
      </c>
      <c r="AEI53" s="222">
        <v>9173656.8599999994</v>
      </c>
      <c r="AEJ53" s="222">
        <v>14939649.619999999</v>
      </c>
      <c r="AEK53" s="222">
        <v>14641558.02</v>
      </c>
      <c r="AEL53" s="222">
        <v>10841855.07</v>
      </c>
      <c r="AEM53" s="222">
        <v>19102276.949999999</v>
      </c>
      <c r="AEN53" s="222">
        <v>23161570.050000001</v>
      </c>
      <c r="AEO53" s="222">
        <v>15620530.33</v>
      </c>
      <c r="AEP53" s="222">
        <v>28239728.27</v>
      </c>
      <c r="AEQ53" s="222">
        <v>7958604.9800000004</v>
      </c>
      <c r="AER53" s="222">
        <v>22722829.699999999</v>
      </c>
      <c r="AES53" s="222">
        <v>221203516.96000001</v>
      </c>
      <c r="AET53" s="222">
        <v>42675186.149999999</v>
      </c>
      <c r="AEU53" s="222">
        <v>33587888.619999997</v>
      </c>
      <c r="AEV53" s="222">
        <v>24448453.940000001</v>
      </c>
      <c r="AEW53" s="222">
        <v>12649363.390000001</v>
      </c>
      <c r="AEX53" s="222">
        <v>53036953.240000002</v>
      </c>
      <c r="AEY53" s="222">
        <v>25976562.059999999</v>
      </c>
      <c r="AEZ53" s="222">
        <v>29023330.829999998</v>
      </c>
      <c r="AFA53" s="222">
        <v>19794284.120000001</v>
      </c>
      <c r="AFB53" s="222">
        <v>17500647.5</v>
      </c>
      <c r="AFC53" s="222">
        <v>260179329.86000001</v>
      </c>
      <c r="AFD53" s="222">
        <v>81277360.930000007</v>
      </c>
      <c r="AFE53" s="222">
        <v>34871320.020000003</v>
      </c>
      <c r="AFF53" s="222">
        <v>17965722.329999998</v>
      </c>
      <c r="AFG53" s="222">
        <v>56206609.450000003</v>
      </c>
      <c r="AFH53" s="222">
        <v>85598084</v>
      </c>
      <c r="AFI53" s="222">
        <v>23194003.969999999</v>
      </c>
      <c r="AFJ53" s="222">
        <v>16665298.130000001</v>
      </c>
      <c r="AFK53" s="222">
        <v>15521692.17</v>
      </c>
      <c r="AFL53" s="222">
        <v>28322911.25</v>
      </c>
      <c r="AFM53" s="222">
        <v>10666589.92</v>
      </c>
      <c r="AFN53" s="222">
        <v>9720364.3300000001</v>
      </c>
      <c r="AFO53" s="222">
        <v>8539198.7799999993</v>
      </c>
      <c r="AFP53" s="222">
        <v>131509238.45</v>
      </c>
      <c r="AFQ53" s="222">
        <v>32278807.609999999</v>
      </c>
      <c r="AFR53" s="222">
        <v>56498608.049999997</v>
      </c>
      <c r="AFS53" s="222">
        <v>23629466.879999999</v>
      </c>
      <c r="AFT53" s="222">
        <v>30036852.66</v>
      </c>
      <c r="AFU53" s="222">
        <v>39435798.390000001</v>
      </c>
      <c r="AFV53" s="222">
        <v>29358353.719999999</v>
      </c>
      <c r="AFW53" s="222">
        <v>58586644.890000001</v>
      </c>
      <c r="AFX53" s="222">
        <v>22559098.030000001</v>
      </c>
      <c r="AFY53" s="222">
        <v>17962298.899999999</v>
      </c>
      <c r="AFZ53" s="222">
        <v>32280427.920000002</v>
      </c>
      <c r="AGA53" s="222">
        <v>42987047.640000001</v>
      </c>
      <c r="AGB53" s="222">
        <v>325349978.94</v>
      </c>
      <c r="AGC53" s="222">
        <v>37480141.549999997</v>
      </c>
      <c r="AGD53" s="222">
        <v>13701657.57</v>
      </c>
      <c r="AGE53" s="222">
        <v>30767709.789999999</v>
      </c>
      <c r="AGF53" s="222">
        <v>56372394.049999997</v>
      </c>
      <c r="AGG53" s="222">
        <v>19587063.690000001</v>
      </c>
      <c r="AGH53" s="222">
        <v>12195493.52</v>
      </c>
      <c r="AGI53" s="222">
        <v>11951573.720000001</v>
      </c>
      <c r="AGJ53" s="222">
        <v>13234542.59</v>
      </c>
      <c r="AGK53" s="222">
        <v>13528187.359999999</v>
      </c>
      <c r="AGL53" s="222">
        <v>13839998.6</v>
      </c>
      <c r="AGM53" s="222">
        <v>613401202.73000002</v>
      </c>
      <c r="AGN53" s="222">
        <v>29113602.289999999</v>
      </c>
      <c r="AGO53" s="222">
        <v>27350486.050000001</v>
      </c>
      <c r="AGP53" s="222">
        <v>22145939.260000002</v>
      </c>
      <c r="AGQ53" s="222">
        <v>59520040.060000002</v>
      </c>
      <c r="AGR53" s="222">
        <v>44899013.350000001</v>
      </c>
      <c r="AGS53" s="222">
        <v>11538632.210000001</v>
      </c>
      <c r="AGT53" s="222">
        <v>40764572.229999997</v>
      </c>
      <c r="AGU53" s="222">
        <v>371137373.94</v>
      </c>
      <c r="AGV53" s="222">
        <v>338329478.89999998</v>
      </c>
      <c r="AGW53" s="222">
        <v>11293859.16</v>
      </c>
      <c r="AGX53" s="222">
        <v>40697931.729999997</v>
      </c>
      <c r="AGY53" s="222">
        <v>78736990.379999995</v>
      </c>
      <c r="AGZ53" s="222">
        <v>16804995.84</v>
      </c>
      <c r="AHA53" s="222">
        <v>10157367.77</v>
      </c>
      <c r="AHB53" s="222">
        <v>34229873.979999997</v>
      </c>
      <c r="AHC53" s="222">
        <v>13183138.65</v>
      </c>
      <c r="AHD53" s="222">
        <v>39470593.909999996</v>
      </c>
      <c r="AHE53" s="222">
        <v>40636236.75</v>
      </c>
      <c r="AHF53" s="222">
        <v>0</v>
      </c>
      <c r="AHG53" s="222">
        <v>12348481.23</v>
      </c>
      <c r="AHH53" s="222">
        <v>19623936.260000002</v>
      </c>
      <c r="AHI53" s="222">
        <v>18058561.57</v>
      </c>
      <c r="AHJ53" s="222">
        <v>5697272.7300000004</v>
      </c>
      <c r="AHK53" s="222">
        <v>11014445.6</v>
      </c>
      <c r="AHL53" s="222">
        <v>24187291.5</v>
      </c>
      <c r="AHM53" s="222">
        <v>33670515.530000001</v>
      </c>
      <c r="AHN53" s="222">
        <v>26273004.75</v>
      </c>
      <c r="AHO53" s="222">
        <v>14512922.6</v>
      </c>
      <c r="AHP53" s="222">
        <v>31182719.100000001</v>
      </c>
      <c r="AHQ53" s="222">
        <v>20768376.530000001</v>
      </c>
      <c r="AHR53" s="264">
        <v>11996228.609999999</v>
      </c>
    </row>
    <row r="54" spans="1:902" ht="24">
      <c r="B54" s="183" t="s">
        <v>6436</v>
      </c>
      <c r="C54" s="184" t="s">
        <v>6437</v>
      </c>
      <c r="D54" s="222">
        <v>47345182.780000001</v>
      </c>
      <c r="E54" s="222">
        <v>5494787.3799999999</v>
      </c>
      <c r="F54" s="222">
        <v>2595931.81</v>
      </c>
      <c r="G54" s="222">
        <v>3287883.45</v>
      </c>
      <c r="H54" s="222">
        <v>20139846.949999999</v>
      </c>
      <c r="I54" s="222">
        <v>2090896.27</v>
      </c>
      <c r="J54" s="222">
        <v>67406480.599999994</v>
      </c>
      <c r="K54" s="222">
        <v>7520054.7599999998</v>
      </c>
      <c r="L54" s="222">
        <v>5178879.6500000004</v>
      </c>
      <c r="M54" s="222">
        <v>3535903.45</v>
      </c>
      <c r="N54" s="222">
        <v>630426.84</v>
      </c>
      <c r="O54" s="222">
        <v>1656679.64</v>
      </c>
      <c r="P54" s="222">
        <v>38547026.57</v>
      </c>
      <c r="Q54" s="222">
        <v>2175307.96</v>
      </c>
      <c r="R54" s="222">
        <v>1095819.46</v>
      </c>
      <c r="S54" s="222">
        <v>3362848.78</v>
      </c>
      <c r="T54" s="222">
        <v>5850629.04</v>
      </c>
      <c r="U54" s="222">
        <v>1527176.27</v>
      </c>
      <c r="V54" s="222">
        <v>108503790.29000001</v>
      </c>
      <c r="W54" s="222">
        <v>4845977.2</v>
      </c>
      <c r="X54" s="222">
        <v>10685548.109999999</v>
      </c>
      <c r="Y54" s="222">
        <v>8558106.4000000004</v>
      </c>
      <c r="Z54" s="222">
        <v>8365572.9500000002</v>
      </c>
      <c r="AA54" s="222">
        <v>4523454.95</v>
      </c>
      <c r="AB54" s="222">
        <v>8721581.3900000006</v>
      </c>
      <c r="AC54" s="222">
        <v>16007819.060000001</v>
      </c>
      <c r="AD54" s="222">
        <v>16657999.970000001</v>
      </c>
      <c r="AE54" s="222">
        <v>6310194.2800000003</v>
      </c>
      <c r="AF54" s="222">
        <v>27087461.510000002</v>
      </c>
      <c r="AG54" s="222">
        <v>9490396.5899999999</v>
      </c>
      <c r="AH54" s="222">
        <v>16949551.239999998</v>
      </c>
      <c r="AI54" s="222">
        <v>9532849.3100000005</v>
      </c>
      <c r="AJ54" s="222">
        <v>3093801.49</v>
      </c>
      <c r="AK54" s="222">
        <v>2635119.66</v>
      </c>
      <c r="AL54" s="222">
        <v>5718754.1399999997</v>
      </c>
      <c r="AM54" s="222">
        <v>15740013.470000001</v>
      </c>
      <c r="AN54" s="222">
        <v>39094801.25</v>
      </c>
      <c r="AO54" s="222">
        <v>14209994.439999999</v>
      </c>
      <c r="AP54" s="222">
        <v>3828521.14</v>
      </c>
      <c r="AQ54" s="222">
        <v>2515663.04</v>
      </c>
      <c r="AR54" s="222">
        <v>6008580.25</v>
      </c>
      <c r="AS54" s="222">
        <v>1603778.59</v>
      </c>
      <c r="AT54" s="222">
        <v>7474820.6299999999</v>
      </c>
      <c r="AU54" s="222">
        <v>1724463.5</v>
      </c>
      <c r="AV54" s="222">
        <v>2194108.62</v>
      </c>
      <c r="AW54" s="222">
        <v>659510.5</v>
      </c>
      <c r="AX54" s="222">
        <v>3403226.29</v>
      </c>
      <c r="AY54" s="222">
        <v>4881324.88</v>
      </c>
      <c r="AZ54" s="222">
        <v>2013873.08</v>
      </c>
      <c r="BA54" s="222">
        <v>155772.04</v>
      </c>
      <c r="BB54" s="222">
        <v>892456.1</v>
      </c>
      <c r="BC54" s="222">
        <v>797001.65</v>
      </c>
      <c r="BD54" s="222">
        <v>1166443.23</v>
      </c>
      <c r="BE54" s="222">
        <v>2569166.9300000002</v>
      </c>
      <c r="BF54" s="222">
        <v>5028137.37</v>
      </c>
      <c r="BG54" s="222">
        <v>185307.94</v>
      </c>
      <c r="BH54" s="222">
        <v>3070553.87</v>
      </c>
      <c r="BI54" s="222">
        <v>25943964.59</v>
      </c>
      <c r="BJ54" s="222">
        <v>9227818.8200000003</v>
      </c>
      <c r="BK54" s="222">
        <v>3873105.8</v>
      </c>
      <c r="BL54" s="222">
        <v>1342476.7</v>
      </c>
      <c r="BM54" s="222">
        <v>1240818.8400000001</v>
      </c>
      <c r="BN54" s="222">
        <v>3610042.73</v>
      </c>
      <c r="BO54" s="222">
        <v>2019785.12</v>
      </c>
      <c r="BP54" s="222">
        <v>1871073.45</v>
      </c>
      <c r="BQ54" s="222">
        <v>1027581.86</v>
      </c>
      <c r="BR54" s="222">
        <v>9943157.7599999998</v>
      </c>
      <c r="BS54" s="222">
        <v>4413998.66</v>
      </c>
      <c r="BT54" s="222">
        <v>2243035.27</v>
      </c>
      <c r="BU54" s="222">
        <v>2609991.0299999998</v>
      </c>
      <c r="BV54" s="222">
        <v>1595161.65</v>
      </c>
      <c r="BW54" s="222">
        <v>2331683.89</v>
      </c>
      <c r="BX54" s="222">
        <v>1220263.83</v>
      </c>
      <c r="BY54" s="222">
        <v>617778.93999999994</v>
      </c>
      <c r="BZ54" s="222">
        <v>17970966.449999999</v>
      </c>
      <c r="CA54" s="222">
        <v>2550942.7000000002</v>
      </c>
      <c r="CB54" s="222">
        <v>1509609.28</v>
      </c>
      <c r="CC54" s="222">
        <v>1965396.16</v>
      </c>
      <c r="CD54" s="222">
        <v>685502.71</v>
      </c>
      <c r="CE54" s="222">
        <v>3010683</v>
      </c>
      <c r="CF54" s="222">
        <v>1137469.69</v>
      </c>
      <c r="CG54" s="222">
        <v>32969866.170000002</v>
      </c>
      <c r="CH54" s="222">
        <v>2330256.9</v>
      </c>
      <c r="CI54" s="222">
        <v>3855458.84</v>
      </c>
      <c r="CJ54" s="222">
        <v>1731719.63</v>
      </c>
      <c r="CK54" s="222">
        <v>2926578.62</v>
      </c>
      <c r="CL54" s="222">
        <v>2272370.33</v>
      </c>
      <c r="CM54" s="222">
        <v>3539064.61</v>
      </c>
      <c r="CN54" s="222">
        <v>4442119.37</v>
      </c>
      <c r="CO54" s="222">
        <v>1540676</v>
      </c>
      <c r="CP54" s="222">
        <v>3050191.67</v>
      </c>
      <c r="CQ54" s="222">
        <v>2297924.5099999998</v>
      </c>
      <c r="CR54" s="222">
        <v>2761364.42</v>
      </c>
      <c r="CS54" s="222">
        <v>2599956.7799999998</v>
      </c>
      <c r="CT54" s="222">
        <v>56575356.240000002</v>
      </c>
      <c r="CU54" s="222">
        <v>3393765.22</v>
      </c>
      <c r="CV54" s="222">
        <v>3485823.25</v>
      </c>
      <c r="CW54" s="222">
        <v>3726394.97</v>
      </c>
      <c r="CX54" s="222">
        <v>4367913.42</v>
      </c>
      <c r="CY54" s="222">
        <v>3158948.74</v>
      </c>
      <c r="CZ54" s="222">
        <v>2480771.31</v>
      </c>
      <c r="DA54" s="222">
        <v>63790.92</v>
      </c>
      <c r="DB54" s="222">
        <v>17949101.02</v>
      </c>
      <c r="DC54" s="222">
        <v>110008385.28</v>
      </c>
      <c r="DD54" s="222">
        <v>2668272.81</v>
      </c>
      <c r="DE54" s="222">
        <v>5035431.45</v>
      </c>
      <c r="DF54" s="222">
        <v>2945974.92</v>
      </c>
      <c r="DG54" s="222">
        <v>6464507.29</v>
      </c>
      <c r="DH54" s="222">
        <v>12501990.189999999</v>
      </c>
      <c r="DI54" s="222">
        <v>345571.29</v>
      </c>
      <c r="DJ54" s="222">
        <v>4966915.3600000003</v>
      </c>
      <c r="DK54" s="222">
        <v>89313777</v>
      </c>
      <c r="DL54" s="222">
        <v>4193032.07</v>
      </c>
      <c r="DM54" s="222">
        <v>6166104.4699999997</v>
      </c>
      <c r="DN54" s="222">
        <v>4243609.67</v>
      </c>
      <c r="DO54" s="222">
        <v>5109737.84</v>
      </c>
      <c r="DP54" s="222">
        <v>1591239.06</v>
      </c>
      <c r="DQ54" s="222">
        <v>7847217.4900000002</v>
      </c>
      <c r="DR54" s="222">
        <v>3592087.18</v>
      </c>
      <c r="DS54" s="222">
        <v>10733827.25</v>
      </c>
      <c r="DT54" s="222">
        <v>0</v>
      </c>
      <c r="DU54" s="222">
        <v>1734932.39</v>
      </c>
      <c r="DV54" s="222">
        <v>2413240.8199999998</v>
      </c>
      <c r="DW54" s="222">
        <v>4113219.24</v>
      </c>
      <c r="DX54" s="222">
        <v>991840.93</v>
      </c>
      <c r="DY54" s="222">
        <v>388001</v>
      </c>
      <c r="DZ54" s="222">
        <v>5187193.4400000004</v>
      </c>
      <c r="EA54" s="222">
        <v>346502.85</v>
      </c>
      <c r="EB54" s="222">
        <v>1236305.4099999999</v>
      </c>
      <c r="EC54" s="222">
        <v>1248008.25</v>
      </c>
      <c r="ED54" s="222">
        <v>1308316.1299999999</v>
      </c>
      <c r="EE54" s="222">
        <v>9812447.4199999999</v>
      </c>
      <c r="EF54" s="222">
        <v>10166480.32</v>
      </c>
      <c r="EG54" s="222">
        <v>5214966.25</v>
      </c>
      <c r="EH54" s="222">
        <v>7592610.4500000002</v>
      </c>
      <c r="EI54" s="222">
        <v>3705888.31</v>
      </c>
      <c r="EJ54" s="222">
        <v>5052464.3499999996</v>
      </c>
      <c r="EK54" s="222">
        <v>3510874.18</v>
      </c>
      <c r="EL54" s="222">
        <v>3820618.1</v>
      </c>
      <c r="EM54" s="222">
        <v>4907209.24</v>
      </c>
      <c r="EN54" s="222">
        <v>50950265.780000001</v>
      </c>
      <c r="EO54" s="222">
        <v>486885.13</v>
      </c>
      <c r="EP54" s="222">
        <v>7042285.96</v>
      </c>
      <c r="EQ54" s="222">
        <v>1991472.2</v>
      </c>
      <c r="ER54" s="222">
        <v>200246.11</v>
      </c>
      <c r="ES54" s="222">
        <v>505689.52</v>
      </c>
      <c r="ET54" s="222">
        <v>4623295.8600000003</v>
      </c>
      <c r="EU54" s="222">
        <v>5323956.83</v>
      </c>
      <c r="EV54" s="222">
        <v>922452.97</v>
      </c>
      <c r="EW54" s="222">
        <v>27371685.449999999</v>
      </c>
      <c r="EX54" s="222">
        <v>304379.62</v>
      </c>
      <c r="EY54" s="222">
        <v>1666528</v>
      </c>
      <c r="EZ54" s="222">
        <v>2608439.2200000002</v>
      </c>
      <c r="FA54" s="222">
        <v>2702602.32</v>
      </c>
      <c r="FB54" s="222">
        <v>4219222.7300000004</v>
      </c>
      <c r="FC54" s="222">
        <v>12738990.9</v>
      </c>
      <c r="FD54" s="222">
        <v>3025087.85</v>
      </c>
      <c r="FE54" s="222">
        <v>4670148.99</v>
      </c>
      <c r="FF54" s="222">
        <v>3854940.54</v>
      </c>
      <c r="FG54" s="222">
        <v>901056.17</v>
      </c>
      <c r="FH54" s="222">
        <v>5842753.1500000004</v>
      </c>
      <c r="FI54" s="222">
        <v>12330089.5</v>
      </c>
      <c r="FJ54" s="222">
        <v>1386146.53</v>
      </c>
      <c r="FK54" s="222">
        <v>1075920.76</v>
      </c>
      <c r="FL54" s="222">
        <v>5092582.78</v>
      </c>
      <c r="FM54" s="222">
        <v>0</v>
      </c>
      <c r="FN54" s="222">
        <v>304728.27</v>
      </c>
      <c r="FO54" s="222">
        <v>3961552.96</v>
      </c>
      <c r="FP54" s="222">
        <v>443676.31</v>
      </c>
      <c r="FQ54" s="222">
        <v>124006878.76000001</v>
      </c>
      <c r="FR54" s="222">
        <v>7489930.9299999997</v>
      </c>
      <c r="FS54" s="222">
        <v>6200665.5700000003</v>
      </c>
      <c r="FT54" s="222">
        <v>5282129.74</v>
      </c>
      <c r="FU54" s="222">
        <v>3929163.08</v>
      </c>
      <c r="FV54" s="222">
        <v>1774199.62</v>
      </c>
      <c r="FW54" s="222">
        <v>7871301.4699999997</v>
      </c>
      <c r="FX54" s="222">
        <v>4700108.8499999996</v>
      </c>
      <c r="FY54" s="222">
        <v>1416261.72</v>
      </c>
      <c r="FZ54" s="222">
        <v>2039805.81</v>
      </c>
      <c r="GA54" s="222">
        <v>10179185.08</v>
      </c>
      <c r="GB54" s="222">
        <v>4680682.62</v>
      </c>
      <c r="GC54" s="222">
        <v>16626314.470000001</v>
      </c>
      <c r="GD54" s="222">
        <v>3931638.9</v>
      </c>
      <c r="GE54" s="222">
        <v>14590520.529999999</v>
      </c>
      <c r="GF54" s="222">
        <v>4840903.3899999997</v>
      </c>
      <c r="GG54" s="222">
        <v>3778977.05</v>
      </c>
      <c r="GH54" s="222">
        <v>4346371.0199999996</v>
      </c>
      <c r="GI54" s="222">
        <v>3487434.7</v>
      </c>
      <c r="GJ54" s="222">
        <v>1449674.45</v>
      </c>
      <c r="GK54" s="222">
        <v>2486040.39</v>
      </c>
      <c r="GL54" s="222">
        <v>399684.04</v>
      </c>
      <c r="GM54" s="222">
        <v>2036641.37</v>
      </c>
      <c r="GN54" s="222">
        <v>2239162.04</v>
      </c>
      <c r="GO54" s="222">
        <v>1385332.49</v>
      </c>
      <c r="GP54" s="222">
        <v>2345520.06</v>
      </c>
      <c r="GQ54" s="222">
        <v>36388934.549999997</v>
      </c>
      <c r="GR54" s="222">
        <v>1810194.46</v>
      </c>
      <c r="GS54" s="222">
        <v>1635703.47</v>
      </c>
      <c r="GT54" s="222">
        <v>3588678.4</v>
      </c>
      <c r="GU54" s="222">
        <v>762124.31</v>
      </c>
      <c r="GV54" s="222">
        <v>2911428.19</v>
      </c>
      <c r="GW54" s="222">
        <v>749305.84</v>
      </c>
      <c r="GX54" s="222">
        <v>480000</v>
      </c>
      <c r="GY54" s="222">
        <v>9083491.4000000004</v>
      </c>
      <c r="GZ54" s="222">
        <v>2575</v>
      </c>
      <c r="HA54" s="222">
        <v>5474086.2699999996</v>
      </c>
      <c r="HB54" s="222">
        <v>2040462</v>
      </c>
      <c r="HC54" s="222">
        <v>62025747.890000001</v>
      </c>
      <c r="HD54" s="222">
        <v>12800713.58</v>
      </c>
      <c r="HE54" s="222">
        <v>22732864.969999999</v>
      </c>
      <c r="HF54" s="222">
        <v>24438801.539999999</v>
      </c>
      <c r="HG54" s="222">
        <v>22267604.620000001</v>
      </c>
      <c r="HH54" s="222">
        <v>0</v>
      </c>
      <c r="HI54" s="222">
        <v>6474933.04</v>
      </c>
      <c r="HJ54" s="222">
        <v>155149124.78</v>
      </c>
      <c r="HK54" s="222">
        <v>20791045.719999999</v>
      </c>
      <c r="HL54" s="222">
        <v>8780130.6699999999</v>
      </c>
      <c r="HM54" s="222">
        <v>4741660.72</v>
      </c>
      <c r="HN54" s="222">
        <v>9280480</v>
      </c>
      <c r="HO54" s="222">
        <v>25079480.800000001</v>
      </c>
      <c r="HP54" s="222">
        <v>11207570.6</v>
      </c>
      <c r="HQ54" s="222">
        <v>9398228.8800000008</v>
      </c>
      <c r="HR54" s="222">
        <v>160494555.56999999</v>
      </c>
      <c r="HS54" s="222">
        <v>23232149.32</v>
      </c>
      <c r="HT54" s="222">
        <v>665138.35</v>
      </c>
      <c r="HU54" s="222">
        <v>802688.74</v>
      </c>
      <c r="HV54" s="222">
        <v>4580747.16</v>
      </c>
      <c r="HW54" s="222">
        <v>3940445.21</v>
      </c>
      <c r="HX54" s="222">
        <v>6863686.2599999998</v>
      </c>
      <c r="HY54" s="222">
        <v>2520148.52</v>
      </c>
      <c r="HZ54" s="222">
        <v>1728574.03</v>
      </c>
      <c r="IA54" s="222">
        <v>1865360.53</v>
      </c>
      <c r="IB54" s="222">
        <v>4587307.91</v>
      </c>
      <c r="IC54" s="222">
        <v>1290769.8600000001</v>
      </c>
      <c r="ID54" s="222">
        <v>1319458.6499999999</v>
      </c>
      <c r="IE54" s="222">
        <v>2188966.19</v>
      </c>
      <c r="IF54" s="222">
        <v>1017984.06</v>
      </c>
      <c r="IG54" s="222">
        <v>532080.39</v>
      </c>
      <c r="IH54" s="222">
        <v>128256457.34</v>
      </c>
      <c r="II54" s="222">
        <v>39147933.530000001</v>
      </c>
      <c r="IJ54" s="222">
        <v>4356321.7</v>
      </c>
      <c r="IK54" s="222">
        <v>4965050.87</v>
      </c>
      <c r="IL54" s="222">
        <v>994730.38</v>
      </c>
      <c r="IM54" s="222">
        <v>4575711.8099999996</v>
      </c>
      <c r="IN54" s="222">
        <v>828063.31</v>
      </c>
      <c r="IO54" s="222">
        <v>1405062.76</v>
      </c>
      <c r="IP54" s="222">
        <v>3230545.02</v>
      </c>
      <c r="IQ54" s="222">
        <v>11467565.24</v>
      </c>
      <c r="IR54" s="222">
        <v>2574520.0299999998</v>
      </c>
      <c r="IS54" s="222">
        <v>55062735.039999999</v>
      </c>
      <c r="IT54" s="222">
        <v>123586050.56</v>
      </c>
      <c r="IU54" s="222">
        <v>2396390.6</v>
      </c>
      <c r="IV54" s="222">
        <v>4719967.71</v>
      </c>
      <c r="IW54" s="222">
        <v>5700597.9100000001</v>
      </c>
      <c r="IX54" s="222">
        <v>4570</v>
      </c>
      <c r="IY54" s="222">
        <v>4231703.5599999996</v>
      </c>
      <c r="IZ54" s="222">
        <v>860803.98</v>
      </c>
      <c r="JA54" s="222">
        <v>562183.32999999996</v>
      </c>
      <c r="JB54" s="222">
        <v>923154.27</v>
      </c>
      <c r="JC54" s="222">
        <v>9349134.4399999995</v>
      </c>
      <c r="JD54" s="222">
        <v>1053444.56</v>
      </c>
      <c r="JE54" s="222">
        <v>10603387.1</v>
      </c>
      <c r="JF54" s="222">
        <v>10251267.08</v>
      </c>
      <c r="JG54" s="222">
        <v>1683102.78</v>
      </c>
      <c r="JH54" s="222">
        <v>0</v>
      </c>
      <c r="JI54" s="222">
        <v>617912.61</v>
      </c>
      <c r="JJ54" s="222">
        <v>993845.61</v>
      </c>
      <c r="JK54" s="222">
        <v>61716996.490000002</v>
      </c>
      <c r="JL54" s="222">
        <v>555699.42000000004</v>
      </c>
      <c r="JM54" s="222">
        <v>137019.32</v>
      </c>
      <c r="JN54" s="222">
        <v>1016984.46</v>
      </c>
      <c r="JO54" s="222">
        <v>1036366.77</v>
      </c>
      <c r="JP54" s="222">
        <v>0</v>
      </c>
      <c r="JQ54" s="222">
        <v>238132.91</v>
      </c>
      <c r="JR54" s="222">
        <v>95127220</v>
      </c>
      <c r="JS54" s="222">
        <v>52310372.340000004</v>
      </c>
      <c r="JT54" s="222">
        <v>7855833.9699999997</v>
      </c>
      <c r="JU54" s="222">
        <v>2405064.14</v>
      </c>
      <c r="JV54" s="222">
        <v>4221391.24</v>
      </c>
      <c r="JW54" s="222">
        <v>2069036.73</v>
      </c>
      <c r="JX54" s="222">
        <v>8641749.3399999999</v>
      </c>
      <c r="JY54" s="222">
        <v>3605880.11</v>
      </c>
      <c r="JZ54" s="222">
        <v>4851963.71</v>
      </c>
      <c r="KA54" s="222">
        <v>2645123.96</v>
      </c>
      <c r="KB54" s="222">
        <v>7326376.0800000001</v>
      </c>
      <c r="KC54" s="222">
        <v>3578819.73</v>
      </c>
      <c r="KD54" s="222">
        <v>1959760.29</v>
      </c>
      <c r="KE54" s="222">
        <v>218668.52</v>
      </c>
      <c r="KF54" s="222">
        <v>1967087.17</v>
      </c>
      <c r="KG54" s="222">
        <v>2099406.64</v>
      </c>
      <c r="KH54" s="222">
        <v>149230230.65000001</v>
      </c>
      <c r="KI54" s="222">
        <v>8846279.8699999992</v>
      </c>
      <c r="KJ54" s="222">
        <v>36148552.82</v>
      </c>
      <c r="KK54" s="222">
        <v>9936085.5199999996</v>
      </c>
      <c r="KL54" s="222">
        <v>11075031.970000001</v>
      </c>
      <c r="KM54" s="222">
        <v>29555633.690000001</v>
      </c>
      <c r="KN54" s="222">
        <v>12774039.109999999</v>
      </c>
      <c r="KO54" s="222">
        <v>4514725.22</v>
      </c>
      <c r="KP54" s="222">
        <v>1982480.7</v>
      </c>
      <c r="KQ54" s="222">
        <v>40191405.469999999</v>
      </c>
      <c r="KR54" s="222">
        <v>2447115.89</v>
      </c>
      <c r="KS54" s="222">
        <v>2887184.81</v>
      </c>
      <c r="KT54" s="222">
        <v>10749536.07</v>
      </c>
      <c r="KU54" s="222">
        <v>9685228.9600000009</v>
      </c>
      <c r="KV54" s="222">
        <v>7263267.4299999997</v>
      </c>
      <c r="KW54" s="222">
        <v>51146580.109999999</v>
      </c>
      <c r="KX54" s="222">
        <v>5536229.5499999998</v>
      </c>
      <c r="KY54" s="222">
        <v>118558753.31999999</v>
      </c>
      <c r="KZ54" s="222">
        <v>11540214.42</v>
      </c>
      <c r="LA54" s="222">
        <v>5056304.18</v>
      </c>
      <c r="LB54" s="222">
        <v>14403243.550000001</v>
      </c>
      <c r="LC54" s="222">
        <v>5195903.8899999997</v>
      </c>
      <c r="LD54" s="222">
        <v>1757557.14</v>
      </c>
      <c r="LE54" s="222">
        <v>13416379.189999999</v>
      </c>
      <c r="LF54" s="222">
        <v>13819776.060000001</v>
      </c>
      <c r="LG54" s="222">
        <v>78084032.140000001</v>
      </c>
      <c r="LH54" s="222">
        <v>16624172.689999999</v>
      </c>
      <c r="LI54" s="222">
        <v>67273980.170000002</v>
      </c>
      <c r="LJ54" s="222">
        <v>54951185.140000001</v>
      </c>
      <c r="LK54" s="222">
        <v>2830941.17</v>
      </c>
      <c r="LL54" s="222">
        <v>5567035.1100000003</v>
      </c>
      <c r="LM54" s="222">
        <v>453426.95</v>
      </c>
      <c r="LN54" s="222">
        <v>9790439.5299999993</v>
      </c>
      <c r="LO54" s="222">
        <v>558747.31999999995</v>
      </c>
      <c r="LP54" s="222">
        <v>7407540.2199999997</v>
      </c>
      <c r="LQ54" s="222">
        <v>926284.2</v>
      </c>
      <c r="LR54" s="222">
        <v>42823230.350000001</v>
      </c>
      <c r="LS54" s="222">
        <v>2969817.68</v>
      </c>
      <c r="LT54" s="222">
        <v>1756288.13</v>
      </c>
      <c r="LU54" s="222">
        <v>189710917.96000001</v>
      </c>
      <c r="LV54" s="222">
        <v>39773121.159999996</v>
      </c>
      <c r="LW54" s="222">
        <v>79021682.829999998</v>
      </c>
      <c r="LX54" s="222">
        <v>15379508.050000001</v>
      </c>
      <c r="LY54" s="222">
        <v>7228635.6799999997</v>
      </c>
      <c r="LZ54" s="222">
        <v>7767861.21</v>
      </c>
      <c r="MA54" s="222">
        <v>4653621.8600000003</v>
      </c>
      <c r="MB54" s="222">
        <v>13622114.949999999</v>
      </c>
      <c r="MC54" s="222">
        <v>4259557.66</v>
      </c>
      <c r="MD54" s="222">
        <v>3859939.24</v>
      </c>
      <c r="ME54" s="222">
        <v>11752917.65</v>
      </c>
      <c r="MF54" s="222">
        <v>2730090.87</v>
      </c>
      <c r="MG54" s="222">
        <v>23800036.52</v>
      </c>
      <c r="MH54" s="222">
        <v>13101717.949999999</v>
      </c>
      <c r="MI54" s="222">
        <v>94308.34</v>
      </c>
      <c r="MJ54" s="222">
        <v>818053.54</v>
      </c>
      <c r="MK54" s="222">
        <v>955989.58</v>
      </c>
      <c r="ML54" s="222">
        <v>3951637.51</v>
      </c>
      <c r="MM54" s="222">
        <v>1726021.06</v>
      </c>
      <c r="MN54" s="222">
        <v>1300955.6399999999</v>
      </c>
      <c r="MO54" s="222">
        <v>4173505.32</v>
      </c>
      <c r="MP54" s="222">
        <v>3376353.17</v>
      </c>
      <c r="MQ54" s="222">
        <v>3160571.42</v>
      </c>
      <c r="MR54" s="222">
        <v>3083732.51</v>
      </c>
      <c r="MS54" s="222">
        <v>143091166.62</v>
      </c>
      <c r="MT54" s="222">
        <v>9169143.0800000001</v>
      </c>
      <c r="MU54" s="222">
        <v>4417023.68</v>
      </c>
      <c r="MV54" s="222">
        <v>2527733.7400000002</v>
      </c>
      <c r="MW54" s="222">
        <v>19381637.670000002</v>
      </c>
      <c r="MX54" s="222">
        <v>6466437.5099999998</v>
      </c>
      <c r="MY54" s="222">
        <v>14634872.540100001</v>
      </c>
      <c r="MZ54" s="222">
        <v>9184912.4499999993</v>
      </c>
      <c r="NA54" s="222">
        <v>11288768.01</v>
      </c>
      <c r="NB54" s="222">
        <v>1132634.03</v>
      </c>
      <c r="NC54" s="222">
        <v>1404855.91</v>
      </c>
      <c r="ND54" s="222">
        <v>315448465.07999998</v>
      </c>
      <c r="NE54" s="222">
        <v>51675547.689999998</v>
      </c>
      <c r="NF54" s="222">
        <v>11795738.32</v>
      </c>
      <c r="NG54" s="222">
        <v>84565457.290000007</v>
      </c>
      <c r="NH54" s="222">
        <v>9656715.8699999992</v>
      </c>
      <c r="NI54" s="222">
        <v>19340537.690000001</v>
      </c>
      <c r="NJ54" s="222">
        <v>65734213.25</v>
      </c>
      <c r="NK54" s="222">
        <v>76323120.819999993</v>
      </c>
      <c r="NL54" s="222">
        <v>1031836.6</v>
      </c>
      <c r="NM54" s="222">
        <v>23746404.800000001</v>
      </c>
      <c r="NN54" s="222">
        <v>18456999.280000001</v>
      </c>
      <c r="NO54" s="222">
        <v>7250332.3300000001</v>
      </c>
      <c r="NP54" s="222">
        <v>38505227</v>
      </c>
      <c r="NQ54" s="222">
        <v>4222003.33</v>
      </c>
      <c r="NR54" s="222">
        <v>9256612.5199999996</v>
      </c>
      <c r="NS54" s="222">
        <v>4091281.83</v>
      </c>
      <c r="NT54" s="222">
        <v>2985608.16</v>
      </c>
      <c r="NU54" s="222">
        <v>394440.41</v>
      </c>
      <c r="NV54" s="222">
        <v>1568327.49</v>
      </c>
      <c r="NW54" s="222">
        <v>95551463.620000005</v>
      </c>
      <c r="NX54" s="222">
        <v>74819400</v>
      </c>
      <c r="NY54" s="222">
        <v>1523439.63</v>
      </c>
      <c r="NZ54" s="222">
        <v>1628149.72</v>
      </c>
      <c r="OA54" s="222">
        <v>1988064.05</v>
      </c>
      <c r="OB54" s="222">
        <v>3975883.39</v>
      </c>
      <c r="OC54" s="222">
        <v>4395710.12</v>
      </c>
      <c r="OD54" s="222">
        <v>598627610.91999996</v>
      </c>
      <c r="OE54" s="222">
        <v>9398023.4199999999</v>
      </c>
      <c r="OF54" s="222">
        <v>14251296.59</v>
      </c>
      <c r="OG54" s="222">
        <v>20661661.239999998</v>
      </c>
      <c r="OH54" s="222">
        <v>15779998.91</v>
      </c>
      <c r="OI54" s="222">
        <v>12408016.640000001</v>
      </c>
      <c r="OJ54" s="222">
        <v>0</v>
      </c>
      <c r="OK54" s="222">
        <v>1600768.96</v>
      </c>
      <c r="OL54" s="222">
        <v>21928740.800000001</v>
      </c>
      <c r="OM54" s="222">
        <v>84516196.140000001</v>
      </c>
      <c r="ON54" s="222">
        <v>57037406.200000003</v>
      </c>
      <c r="OO54" s="222">
        <v>86513853.510000005</v>
      </c>
      <c r="OP54" s="222">
        <v>9967321.5999999996</v>
      </c>
      <c r="OQ54" s="222">
        <v>28773224.649999999</v>
      </c>
      <c r="OR54" s="222">
        <v>271557.15000000002</v>
      </c>
      <c r="OS54" s="222">
        <v>30188039.859999999</v>
      </c>
      <c r="OT54" s="222">
        <v>8235052.4699999997</v>
      </c>
      <c r="OU54" s="222">
        <v>12101389.57</v>
      </c>
      <c r="OV54" s="222">
        <v>6027573.4500000002</v>
      </c>
      <c r="OW54" s="222">
        <v>16338020.25</v>
      </c>
      <c r="OX54" s="222">
        <v>75069795.909999996</v>
      </c>
      <c r="OY54" s="222">
        <v>8603203.4800000004</v>
      </c>
      <c r="OZ54" s="222">
        <v>5673406.2599999998</v>
      </c>
      <c r="PA54" s="222">
        <v>3619425.73</v>
      </c>
      <c r="PB54" s="222">
        <v>41426958.399999999</v>
      </c>
      <c r="PC54" s="222">
        <v>1404042.22</v>
      </c>
      <c r="PD54" s="222">
        <v>1429742.98</v>
      </c>
      <c r="PE54" s="222">
        <v>189472.28</v>
      </c>
      <c r="PF54" s="222">
        <v>1489656.71</v>
      </c>
      <c r="PG54" s="222">
        <v>5353884.84</v>
      </c>
      <c r="PH54" s="222">
        <v>1262387.77</v>
      </c>
      <c r="PI54" s="222">
        <v>857561.92</v>
      </c>
      <c r="PJ54" s="222">
        <v>16571459.43</v>
      </c>
      <c r="PK54" s="222">
        <v>245355.01</v>
      </c>
      <c r="PL54" s="222">
        <v>3784068.26</v>
      </c>
      <c r="PM54" s="222">
        <v>5125071.01</v>
      </c>
      <c r="PN54" s="222">
        <v>271641.09999999998</v>
      </c>
      <c r="PO54" s="222">
        <v>10505319.359999999</v>
      </c>
      <c r="PP54" s="222">
        <v>5340511.63</v>
      </c>
      <c r="PQ54" s="222">
        <v>312106.26</v>
      </c>
      <c r="PR54" s="222">
        <v>1797461.15</v>
      </c>
      <c r="PS54" s="222">
        <v>3074297.23</v>
      </c>
      <c r="PT54" s="222">
        <v>222753223.22</v>
      </c>
      <c r="PU54" s="222">
        <v>87022.94</v>
      </c>
      <c r="PV54" s="222">
        <v>1894900.96</v>
      </c>
      <c r="PW54" s="222">
        <v>3347363.78</v>
      </c>
      <c r="PX54" s="222">
        <v>53709074.990000002</v>
      </c>
      <c r="PY54" s="222">
        <v>2669696.9700000002</v>
      </c>
      <c r="PZ54" s="222">
        <v>11371186.23</v>
      </c>
      <c r="QA54" s="222">
        <v>695669.82</v>
      </c>
      <c r="QB54" s="222">
        <v>5708780.5099999998</v>
      </c>
      <c r="QC54" s="222">
        <v>0</v>
      </c>
      <c r="QD54" s="222">
        <v>28937641.079999998</v>
      </c>
      <c r="QE54" s="222">
        <v>668472.62</v>
      </c>
      <c r="QF54" s="222">
        <v>2047000.22</v>
      </c>
      <c r="QG54" s="222">
        <v>4291228.4400000004</v>
      </c>
      <c r="QH54" s="222">
        <v>817341.71</v>
      </c>
      <c r="QI54" s="222">
        <v>9684429.6199999992</v>
      </c>
      <c r="QJ54" s="222">
        <v>3517090</v>
      </c>
      <c r="QK54" s="222">
        <v>829886.88</v>
      </c>
      <c r="QL54" s="222">
        <v>2696784.73</v>
      </c>
      <c r="QM54" s="222">
        <v>1837908.09</v>
      </c>
      <c r="QN54" s="222">
        <v>4581927.82</v>
      </c>
      <c r="QO54" s="222">
        <v>1427288.41</v>
      </c>
      <c r="QP54" s="222">
        <v>1899150.93</v>
      </c>
      <c r="QQ54" s="222">
        <v>979770.11</v>
      </c>
      <c r="QR54" s="222">
        <v>1009905.04</v>
      </c>
      <c r="QS54" s="222">
        <v>2868940.66</v>
      </c>
      <c r="QT54" s="222">
        <v>52342054.07</v>
      </c>
      <c r="QU54" s="222">
        <v>2157018.5099999998</v>
      </c>
      <c r="QV54" s="222">
        <v>127225.9</v>
      </c>
      <c r="QW54" s="222">
        <v>4057415.5</v>
      </c>
      <c r="QX54" s="222">
        <v>3711967.08</v>
      </c>
      <c r="QY54" s="222">
        <v>5244767.17</v>
      </c>
      <c r="QZ54" s="222">
        <v>3624707.86</v>
      </c>
      <c r="RA54" s="222">
        <v>5415305.2000000002</v>
      </c>
      <c r="RB54" s="222">
        <v>5127500</v>
      </c>
      <c r="RC54" s="222">
        <v>4199688.2300000004</v>
      </c>
      <c r="RD54" s="222">
        <v>2667672.21</v>
      </c>
      <c r="RE54" s="222">
        <v>1837981.94</v>
      </c>
      <c r="RF54" s="222">
        <v>1348162.63</v>
      </c>
      <c r="RG54" s="222">
        <v>34900922.240000002</v>
      </c>
      <c r="RH54" s="222">
        <v>4349537.4800000004</v>
      </c>
      <c r="RI54" s="222">
        <v>2247439.71</v>
      </c>
      <c r="RJ54" s="222">
        <v>11931429.6</v>
      </c>
      <c r="RK54" s="222">
        <v>1020313.19</v>
      </c>
      <c r="RL54" s="222">
        <v>507771.06</v>
      </c>
      <c r="RM54" s="222">
        <v>1483036.9</v>
      </c>
      <c r="RN54" s="222">
        <v>3424311.97</v>
      </c>
      <c r="RO54" s="222">
        <v>2416079.98</v>
      </c>
      <c r="RP54" s="222">
        <v>3985977.5</v>
      </c>
      <c r="RQ54" s="222">
        <v>4165371.65</v>
      </c>
      <c r="RR54" s="222">
        <v>4928586.96</v>
      </c>
      <c r="RS54" s="222">
        <v>3675094.54</v>
      </c>
      <c r="RT54" s="222">
        <v>2078944.84</v>
      </c>
      <c r="RU54" s="222">
        <v>1166275.49</v>
      </c>
      <c r="RV54" s="222">
        <v>3012849.49</v>
      </c>
      <c r="RW54" s="222">
        <v>2030800.29</v>
      </c>
      <c r="RX54" s="222">
        <v>18047745.420000002</v>
      </c>
      <c r="RY54" s="222">
        <v>7862998.29</v>
      </c>
      <c r="RZ54" s="222">
        <v>3235330.99</v>
      </c>
      <c r="SA54" s="222">
        <v>52147370.140000001</v>
      </c>
      <c r="SB54" s="222">
        <v>177904.91</v>
      </c>
      <c r="SC54" s="222">
        <v>3020980.02</v>
      </c>
      <c r="SD54" s="222">
        <v>1529221.4</v>
      </c>
      <c r="SE54" s="222">
        <v>405917.69</v>
      </c>
      <c r="SF54" s="222">
        <v>2232281.1</v>
      </c>
      <c r="SG54" s="222">
        <v>4243697.51</v>
      </c>
      <c r="SH54" s="222">
        <v>2516980.77</v>
      </c>
      <c r="SI54" s="222">
        <v>5985071.4400000004</v>
      </c>
      <c r="SJ54" s="222">
        <v>2371888.46</v>
      </c>
      <c r="SK54" s="222">
        <v>6933028.3700000001</v>
      </c>
      <c r="SL54" s="222">
        <v>1155403.8700000001</v>
      </c>
      <c r="SM54" s="222">
        <v>15862925.699999999</v>
      </c>
      <c r="SN54" s="222">
        <v>1105034.57</v>
      </c>
      <c r="SO54" s="222">
        <v>1506071.57</v>
      </c>
      <c r="SP54" s="222">
        <v>7641539.3099999996</v>
      </c>
      <c r="SQ54" s="222">
        <v>2447544.06</v>
      </c>
      <c r="SR54" s="222">
        <v>3683344.61</v>
      </c>
      <c r="SS54" s="222">
        <v>10119069.85</v>
      </c>
      <c r="ST54" s="222">
        <v>872387.11</v>
      </c>
      <c r="SU54" s="222">
        <v>26600641.539999999</v>
      </c>
      <c r="SV54" s="222">
        <v>1595752.24</v>
      </c>
      <c r="SW54" s="222">
        <v>2251376.14</v>
      </c>
      <c r="SX54" s="222">
        <v>3555503.74</v>
      </c>
      <c r="SY54" s="222">
        <v>666935.61</v>
      </c>
      <c r="SZ54" s="222">
        <v>1102480.8799999999</v>
      </c>
      <c r="TA54" s="222">
        <v>97302.76</v>
      </c>
      <c r="TB54" s="222">
        <v>1019492.54</v>
      </c>
      <c r="TC54" s="222">
        <v>1435964.4</v>
      </c>
      <c r="TD54" s="222">
        <v>3216011.98</v>
      </c>
      <c r="TE54" s="222">
        <v>3998399.5</v>
      </c>
      <c r="TF54" s="222">
        <v>2309210.77</v>
      </c>
      <c r="TG54" s="222">
        <v>704758.7</v>
      </c>
      <c r="TH54" s="222">
        <v>2175366.37</v>
      </c>
      <c r="TI54" s="222">
        <v>96919355.689999998</v>
      </c>
      <c r="TJ54" s="222">
        <v>2458057.3199999998</v>
      </c>
      <c r="TK54" s="222">
        <v>2294339.3199999998</v>
      </c>
      <c r="TL54" s="222">
        <v>3854788.66</v>
      </c>
      <c r="TM54" s="222">
        <v>3381934.19</v>
      </c>
      <c r="TN54" s="222">
        <v>2790175.3</v>
      </c>
      <c r="TO54" s="222">
        <v>471916.37</v>
      </c>
      <c r="TP54" s="222">
        <v>2092111.44</v>
      </c>
      <c r="TQ54" s="222">
        <v>2879229.25</v>
      </c>
      <c r="TR54" s="222">
        <v>140239.01999999999</v>
      </c>
      <c r="TS54" s="222">
        <v>319163.68</v>
      </c>
      <c r="TT54" s="222">
        <v>884273.14</v>
      </c>
      <c r="TU54" s="222">
        <v>120658.55</v>
      </c>
      <c r="TV54" s="222">
        <v>1468676.05</v>
      </c>
      <c r="TW54" s="222">
        <v>5082095.71</v>
      </c>
      <c r="TX54" s="222">
        <v>478103.61</v>
      </c>
      <c r="TY54" s="222">
        <v>16307953.09</v>
      </c>
      <c r="TZ54" s="222">
        <v>3136021.97</v>
      </c>
      <c r="UA54" s="222">
        <v>36074471.600000001</v>
      </c>
      <c r="UB54" s="222">
        <v>7900181.29</v>
      </c>
      <c r="UC54" s="222">
        <v>560112.61</v>
      </c>
      <c r="UD54" s="222">
        <v>2040928.64</v>
      </c>
      <c r="UE54" s="222">
        <v>13823519.359999999</v>
      </c>
      <c r="UF54" s="222">
        <v>750569.73</v>
      </c>
      <c r="UG54" s="222">
        <v>277181.69</v>
      </c>
      <c r="UH54" s="222">
        <v>5469016.5800000001</v>
      </c>
      <c r="UI54" s="222">
        <v>313658.40000000002</v>
      </c>
      <c r="UJ54" s="222">
        <v>19367092.969999999</v>
      </c>
      <c r="UK54" s="222">
        <v>609660.93000000005</v>
      </c>
      <c r="UL54" s="222">
        <v>1649269.31</v>
      </c>
      <c r="UM54" s="222">
        <v>3599893.23</v>
      </c>
      <c r="UN54" s="222">
        <v>1900791.31</v>
      </c>
      <c r="UO54" s="222">
        <v>3820664.46</v>
      </c>
      <c r="UP54" s="222">
        <v>90963825.010000005</v>
      </c>
      <c r="UQ54" s="222">
        <v>5799336.7400000002</v>
      </c>
      <c r="UR54" s="222">
        <v>784833.37</v>
      </c>
      <c r="US54" s="222">
        <v>5910320.2699999996</v>
      </c>
      <c r="UT54" s="222">
        <v>80060</v>
      </c>
      <c r="UU54" s="222">
        <v>2483914.14</v>
      </c>
      <c r="UV54" s="222">
        <v>2877549.4</v>
      </c>
      <c r="UW54" s="222">
        <v>2752949.19</v>
      </c>
      <c r="UX54" s="222">
        <v>5234</v>
      </c>
      <c r="UY54" s="222">
        <v>5246833.05</v>
      </c>
      <c r="UZ54" s="222">
        <v>3047133.31</v>
      </c>
      <c r="VA54" s="222">
        <v>7858090.96</v>
      </c>
      <c r="VB54" s="222">
        <v>7974413.7400000002</v>
      </c>
      <c r="VC54" s="222">
        <v>6208513.0300000003</v>
      </c>
      <c r="VD54" s="222">
        <v>4321866.5199999996</v>
      </c>
      <c r="VE54" s="222">
        <v>2528626.48</v>
      </c>
      <c r="VF54" s="222">
        <v>6688760.8799999999</v>
      </c>
      <c r="VG54" s="222">
        <v>902119.72</v>
      </c>
      <c r="VH54" s="222">
        <v>7517976.5999999996</v>
      </c>
      <c r="VI54" s="222">
        <v>396660.62</v>
      </c>
      <c r="VJ54" s="222">
        <v>695457.56</v>
      </c>
      <c r="VK54" s="222">
        <v>2156798.39</v>
      </c>
      <c r="VL54" s="222">
        <v>76137488.280000001</v>
      </c>
      <c r="VM54" s="222">
        <v>419158.8</v>
      </c>
      <c r="VN54" s="222">
        <v>4282347.0999999996</v>
      </c>
      <c r="VO54" s="222">
        <v>9456532.6500000004</v>
      </c>
      <c r="VP54" s="222">
        <v>11049602.300000001</v>
      </c>
      <c r="VQ54" s="222">
        <v>1614587.66</v>
      </c>
      <c r="VR54" s="222">
        <v>4190935.73</v>
      </c>
      <c r="VS54" s="222">
        <v>1382216.05</v>
      </c>
      <c r="VT54" s="222">
        <v>4673857.5199999996</v>
      </c>
      <c r="VU54" s="222">
        <v>23905606.640000001</v>
      </c>
      <c r="VV54" s="222">
        <v>930439.35</v>
      </c>
      <c r="VW54" s="222">
        <v>10139078.470000001</v>
      </c>
      <c r="VX54" s="222">
        <v>1897568.61</v>
      </c>
      <c r="VY54" s="222">
        <v>2955186.44</v>
      </c>
      <c r="VZ54" s="222">
        <v>3548996.88</v>
      </c>
      <c r="WA54" s="222">
        <v>314226125.17000002</v>
      </c>
      <c r="WB54" s="222">
        <v>3644056.98</v>
      </c>
      <c r="WC54" s="222">
        <v>10019895.17</v>
      </c>
      <c r="WD54" s="222">
        <v>8091181.1299999999</v>
      </c>
      <c r="WE54" s="222">
        <v>0</v>
      </c>
      <c r="WF54" s="222">
        <v>5508717.3600000003</v>
      </c>
      <c r="WG54" s="222">
        <v>5509302.4299999997</v>
      </c>
      <c r="WH54" s="222">
        <v>12222992.92</v>
      </c>
      <c r="WI54" s="222">
        <v>4557848.58</v>
      </c>
      <c r="WJ54" s="222">
        <v>1506296.89</v>
      </c>
      <c r="WK54" s="222">
        <v>1914482.08</v>
      </c>
      <c r="WL54" s="222">
        <v>4212013.51</v>
      </c>
      <c r="WM54" s="222">
        <v>6542343.7999999998</v>
      </c>
      <c r="WN54" s="222">
        <v>32144158.66</v>
      </c>
      <c r="WO54" s="222">
        <v>6080515.25</v>
      </c>
      <c r="WP54" s="222">
        <v>3367651.75</v>
      </c>
      <c r="WQ54" s="222">
        <v>4709766.4800000004</v>
      </c>
      <c r="WR54" s="222">
        <v>669634.59</v>
      </c>
      <c r="WS54" s="222">
        <v>2707207.59</v>
      </c>
      <c r="WT54" s="222">
        <v>10458650.300000001</v>
      </c>
      <c r="WU54" s="222">
        <v>22259107.530000001</v>
      </c>
      <c r="WV54" s="222">
        <v>247733.3</v>
      </c>
      <c r="WW54" s="222">
        <v>1736390.4</v>
      </c>
      <c r="WX54" s="222">
        <v>96649.95</v>
      </c>
      <c r="WY54" s="222">
        <v>6176618.0099999998</v>
      </c>
      <c r="WZ54" s="222">
        <v>543299.75</v>
      </c>
      <c r="XA54" s="222">
        <v>329649</v>
      </c>
      <c r="XB54" s="222">
        <v>2344160.15</v>
      </c>
      <c r="XC54" s="222">
        <v>54673391.07</v>
      </c>
      <c r="XD54" s="222">
        <v>584600.61</v>
      </c>
      <c r="XE54" s="222">
        <v>1626350.13</v>
      </c>
      <c r="XF54" s="222">
        <v>0</v>
      </c>
      <c r="XG54" s="222">
        <v>8360810.2599999998</v>
      </c>
      <c r="XH54" s="222">
        <v>50644688.289999999</v>
      </c>
      <c r="XI54" s="222">
        <v>1296723.82</v>
      </c>
      <c r="XJ54" s="222">
        <v>6114829.1699999999</v>
      </c>
      <c r="XK54" s="222">
        <v>44402082.530000001</v>
      </c>
      <c r="XL54" s="222">
        <v>2795414.2</v>
      </c>
      <c r="XM54" s="222">
        <v>1430199.9</v>
      </c>
      <c r="XN54" s="222">
        <v>2500093.11</v>
      </c>
      <c r="XO54" s="222">
        <v>2187915.3199999998</v>
      </c>
      <c r="XP54" s="222">
        <v>3164441.72</v>
      </c>
      <c r="XQ54" s="222">
        <v>3732539.49</v>
      </c>
      <c r="XR54" s="222">
        <v>5648636.1399999997</v>
      </c>
      <c r="XS54" s="222">
        <v>361832.23</v>
      </c>
      <c r="XT54" s="222">
        <v>471295.61</v>
      </c>
      <c r="XU54" s="222">
        <v>849164.69</v>
      </c>
      <c r="XV54" s="222">
        <v>1271469.97</v>
      </c>
      <c r="XW54" s="222">
        <v>1569440.69</v>
      </c>
      <c r="XX54" s="222">
        <v>1177306.8</v>
      </c>
      <c r="XY54" s="222">
        <v>1113067.5</v>
      </c>
      <c r="XZ54" s="222">
        <v>535539.17000000004</v>
      </c>
      <c r="YA54" s="222">
        <v>1685165.18</v>
      </c>
      <c r="YB54" s="222">
        <v>478120.45</v>
      </c>
      <c r="YC54" s="222">
        <v>886810.82</v>
      </c>
      <c r="YD54" s="222">
        <v>650688.31000000006</v>
      </c>
      <c r="YE54" s="222">
        <v>145117486.78</v>
      </c>
      <c r="YF54" s="222">
        <v>6154734.5300000003</v>
      </c>
      <c r="YG54" s="222">
        <v>9875563.2300000004</v>
      </c>
      <c r="YH54" s="222">
        <v>2059724.81</v>
      </c>
      <c r="YI54" s="222">
        <v>12863082.82</v>
      </c>
      <c r="YJ54" s="222">
        <v>0</v>
      </c>
      <c r="YK54" s="222">
        <v>11201640.689999999</v>
      </c>
      <c r="YL54" s="222">
        <v>1769399.89</v>
      </c>
      <c r="YM54" s="222">
        <v>4428837.18</v>
      </c>
      <c r="YN54" s="222">
        <v>7015432.6200000001</v>
      </c>
      <c r="YO54" s="222">
        <v>1018964.94</v>
      </c>
      <c r="YP54" s="222">
        <v>902682.66</v>
      </c>
      <c r="YQ54" s="222">
        <v>6378675.1600000001</v>
      </c>
      <c r="YR54" s="222">
        <v>4670640.8899999997</v>
      </c>
      <c r="YS54" s="222">
        <v>3639312.41</v>
      </c>
      <c r="YT54" s="222">
        <v>2048477.98</v>
      </c>
      <c r="YU54" s="222">
        <v>2926904.09</v>
      </c>
      <c r="YV54" s="222">
        <v>34183766.649999999</v>
      </c>
      <c r="YW54" s="222">
        <v>2046934.7</v>
      </c>
      <c r="YX54" s="222">
        <v>4644226.3</v>
      </c>
      <c r="YY54" s="222">
        <v>4370084.8600000003</v>
      </c>
      <c r="YZ54" s="222">
        <v>5626573.3399999999</v>
      </c>
      <c r="ZA54" s="222">
        <v>1885424.35</v>
      </c>
      <c r="ZB54" s="222">
        <v>379425.42</v>
      </c>
      <c r="ZC54" s="222">
        <v>66583993.280000001</v>
      </c>
      <c r="ZD54" s="222">
        <v>4410822.97</v>
      </c>
      <c r="ZE54" s="222">
        <v>8238198.5899999999</v>
      </c>
      <c r="ZF54" s="222">
        <v>6390112.5599999996</v>
      </c>
      <c r="ZG54" s="222">
        <v>1105945.25</v>
      </c>
      <c r="ZH54" s="222">
        <v>1988079.33</v>
      </c>
      <c r="ZI54" s="222">
        <v>8011803.71</v>
      </c>
      <c r="ZJ54" s="222">
        <v>3532935.52</v>
      </c>
      <c r="ZK54" s="222">
        <v>2478042.6800000002</v>
      </c>
      <c r="ZL54" s="222">
        <v>29505528.280000001</v>
      </c>
      <c r="ZM54" s="222">
        <v>5251919.6900000004</v>
      </c>
      <c r="ZN54" s="222">
        <v>21227872.68</v>
      </c>
      <c r="ZO54" s="222">
        <v>50788566.329999998</v>
      </c>
      <c r="ZP54" s="222">
        <v>14934383.75</v>
      </c>
      <c r="ZQ54" s="222">
        <v>8547864.3100000005</v>
      </c>
      <c r="ZR54" s="222">
        <v>16470630.25</v>
      </c>
      <c r="ZS54" s="222">
        <v>6074282.8899999997</v>
      </c>
      <c r="ZT54" s="222">
        <v>37190308.659999996</v>
      </c>
      <c r="ZU54" s="222">
        <v>9144117.6500000004</v>
      </c>
      <c r="ZV54" s="222">
        <v>7386151.6500000004</v>
      </c>
      <c r="ZW54" s="222">
        <v>19263386</v>
      </c>
      <c r="ZX54" s="222">
        <v>7389117.2300000004</v>
      </c>
      <c r="ZY54" s="222">
        <v>14582692.859999999</v>
      </c>
      <c r="ZZ54" s="222">
        <v>7043907.25</v>
      </c>
      <c r="AAA54" s="222">
        <v>7892901.4500000002</v>
      </c>
      <c r="AAB54" s="222">
        <v>16219157.300000001</v>
      </c>
      <c r="AAC54" s="222">
        <v>8132541.5700000003</v>
      </c>
      <c r="AAD54" s="222">
        <v>7854628.1799999997</v>
      </c>
      <c r="AAE54" s="222">
        <v>24897685.359999999</v>
      </c>
      <c r="AAF54" s="222">
        <v>1851287.67</v>
      </c>
      <c r="AAG54" s="222">
        <v>3722120.13</v>
      </c>
      <c r="AAH54" s="222">
        <v>29507856.43</v>
      </c>
      <c r="AAI54" s="222">
        <v>6330529.6600000001</v>
      </c>
      <c r="AAJ54" s="222">
        <v>2314029.52</v>
      </c>
      <c r="AAK54" s="222">
        <v>1853954.16</v>
      </c>
      <c r="AAL54" s="222">
        <v>1579890.91</v>
      </c>
      <c r="AAM54" s="222">
        <v>2354035.29</v>
      </c>
      <c r="AAN54" s="222">
        <v>989587.94</v>
      </c>
      <c r="AAO54" s="222">
        <v>169627371.66999999</v>
      </c>
      <c r="AAP54" s="222">
        <v>4979643.8</v>
      </c>
      <c r="AAQ54" s="222">
        <v>2497724.42</v>
      </c>
      <c r="AAR54" s="222">
        <v>8070114.75</v>
      </c>
      <c r="AAS54" s="222">
        <v>4105474.91</v>
      </c>
      <c r="AAT54" s="222">
        <v>1430604.49</v>
      </c>
      <c r="AAU54" s="222">
        <v>4110710.9</v>
      </c>
      <c r="AAV54" s="222">
        <v>7051193.4299999997</v>
      </c>
      <c r="AAW54" s="222">
        <v>3895383.91</v>
      </c>
      <c r="AAX54" s="222">
        <v>2566816.4900000002</v>
      </c>
      <c r="AAY54" s="222">
        <v>4030179.07</v>
      </c>
      <c r="AAZ54" s="222">
        <v>40211152.579999998</v>
      </c>
      <c r="ABA54" s="222">
        <v>5044370.08</v>
      </c>
      <c r="ABB54" s="222">
        <v>437339.12</v>
      </c>
      <c r="ABC54" s="222">
        <v>1704943.92</v>
      </c>
      <c r="ABD54" s="222">
        <v>3029850.8</v>
      </c>
      <c r="ABE54" s="222">
        <v>905135.35</v>
      </c>
      <c r="ABF54" s="222">
        <v>587008.63</v>
      </c>
      <c r="ABG54" s="222">
        <v>3676736.56</v>
      </c>
      <c r="ABH54" s="222">
        <v>5404418.2800000003</v>
      </c>
      <c r="ABI54" s="222">
        <v>14738856.84</v>
      </c>
      <c r="ABJ54" s="222">
        <v>1164368.27</v>
      </c>
      <c r="ABK54" s="222">
        <v>1210596.1499999999</v>
      </c>
      <c r="ABL54" s="222">
        <v>2865224.38</v>
      </c>
      <c r="ABM54" s="222">
        <v>2303042.4900000002</v>
      </c>
      <c r="ABN54" s="222">
        <v>1756210.48</v>
      </c>
      <c r="ABO54" s="222">
        <v>18671982.649999999</v>
      </c>
      <c r="ABP54" s="222">
        <v>21658968.32</v>
      </c>
      <c r="ABQ54" s="222">
        <v>2428021.48</v>
      </c>
      <c r="ABR54" s="222">
        <v>0</v>
      </c>
      <c r="ABS54" s="222">
        <v>1339916.4099999999</v>
      </c>
      <c r="ABT54" s="222">
        <v>1278301.72</v>
      </c>
      <c r="ABU54" s="222">
        <v>1087908.02</v>
      </c>
      <c r="ABV54" s="222">
        <v>2050299.68</v>
      </c>
      <c r="ABW54" s="222">
        <v>0</v>
      </c>
      <c r="ABX54" s="222">
        <v>136741308.25999999</v>
      </c>
      <c r="ABY54" s="222">
        <v>8757424.6500000004</v>
      </c>
      <c r="ABZ54" s="222">
        <v>12694756.49</v>
      </c>
      <c r="ACA54" s="222">
        <v>4571655.5999999996</v>
      </c>
      <c r="ACB54" s="222">
        <v>7924784.5199999996</v>
      </c>
      <c r="ACC54" s="222">
        <v>6298624.8099999996</v>
      </c>
      <c r="ACD54" s="222">
        <v>0</v>
      </c>
      <c r="ACE54" s="222">
        <v>2552179.0099999998</v>
      </c>
      <c r="ACF54" s="222">
        <v>2392527.42</v>
      </c>
      <c r="ACG54" s="222">
        <v>6240372.9500000002</v>
      </c>
      <c r="ACH54" s="222">
        <v>9010632.2400000002</v>
      </c>
      <c r="ACI54" s="222">
        <v>45814161.939999998</v>
      </c>
      <c r="ACJ54" s="222">
        <v>7649028.8600000003</v>
      </c>
      <c r="ACK54" s="222">
        <v>1818957.93</v>
      </c>
      <c r="ACL54" s="222">
        <v>3527337.67</v>
      </c>
      <c r="ACM54" s="222">
        <v>0</v>
      </c>
      <c r="ACN54" s="222">
        <v>0</v>
      </c>
      <c r="ACO54" s="222">
        <v>2697089.06</v>
      </c>
      <c r="ACP54" s="222">
        <v>27998610.620000001</v>
      </c>
      <c r="ACQ54" s="222">
        <v>183334914.97999999</v>
      </c>
      <c r="ACR54" s="222">
        <v>3106741.8</v>
      </c>
      <c r="ACS54" s="222">
        <v>10736149.460000001</v>
      </c>
      <c r="ACT54" s="222">
        <v>5933755.9500000002</v>
      </c>
      <c r="ACU54" s="222">
        <v>3235958.07</v>
      </c>
      <c r="ACV54" s="222">
        <v>9245473.7300000004</v>
      </c>
      <c r="ACW54" s="222">
        <v>1570454.49</v>
      </c>
      <c r="ACX54" s="222">
        <v>2209370.14</v>
      </c>
      <c r="ACY54" s="222">
        <v>2309401.94</v>
      </c>
      <c r="ACZ54" s="222">
        <v>1056474.4099999999</v>
      </c>
      <c r="ADA54" s="222">
        <v>1590958.6</v>
      </c>
      <c r="ADB54" s="222">
        <v>0</v>
      </c>
      <c r="ADC54" s="222">
        <v>2165138.96</v>
      </c>
      <c r="ADD54" s="222">
        <v>1500000</v>
      </c>
      <c r="ADE54" s="222">
        <v>960000</v>
      </c>
      <c r="ADF54" s="222">
        <v>16448212.220000001</v>
      </c>
      <c r="ADG54" s="222">
        <v>12811737.050000001</v>
      </c>
      <c r="ADH54" s="222">
        <v>6160844.8700000001</v>
      </c>
      <c r="ADI54" s="222">
        <v>1929214.1</v>
      </c>
      <c r="ADJ54" s="222">
        <v>8568983.9499999993</v>
      </c>
      <c r="ADK54" s="222">
        <v>10852781.119999999</v>
      </c>
      <c r="ADL54" s="222">
        <v>9576516.3900000006</v>
      </c>
      <c r="ADM54" s="222">
        <v>3709274.68</v>
      </c>
      <c r="ADN54" s="222">
        <v>5725199.6799999997</v>
      </c>
      <c r="ADO54" s="222">
        <v>137881861.47999999</v>
      </c>
      <c r="ADP54" s="222">
        <v>37514753.729999997</v>
      </c>
      <c r="ADQ54" s="222">
        <v>12411948.130000001</v>
      </c>
      <c r="ADR54" s="222">
        <v>-24700</v>
      </c>
      <c r="ADS54" s="222">
        <v>41287152.100000001</v>
      </c>
      <c r="ADT54" s="222">
        <v>235268.01</v>
      </c>
      <c r="ADU54" s="222">
        <v>2400215.27</v>
      </c>
      <c r="ADV54" s="222">
        <v>16403845.460000001</v>
      </c>
      <c r="ADW54" s="222">
        <v>2960</v>
      </c>
      <c r="ADX54" s="222">
        <v>31980</v>
      </c>
      <c r="ADY54" s="222">
        <v>158719319.16999999</v>
      </c>
      <c r="ADZ54" s="222">
        <v>22735827.32</v>
      </c>
      <c r="AEA54" s="222">
        <v>9588160.6600000001</v>
      </c>
      <c r="AEB54" s="222">
        <v>7483477.8200000003</v>
      </c>
      <c r="AEC54" s="222">
        <v>7157758.0099999998</v>
      </c>
      <c r="AED54" s="222">
        <v>8236027.5</v>
      </c>
      <c r="AEE54" s="222">
        <v>3529658.28</v>
      </c>
      <c r="AEF54" s="222">
        <v>1500000</v>
      </c>
      <c r="AEG54" s="222">
        <v>6007378.54</v>
      </c>
      <c r="AEH54" s="222">
        <v>34736384.310000002</v>
      </c>
      <c r="AEI54" s="222">
        <v>2099000</v>
      </c>
      <c r="AEJ54" s="222">
        <v>1582497.65</v>
      </c>
      <c r="AEK54" s="222">
        <v>2512470.84</v>
      </c>
      <c r="AEL54" s="222">
        <v>10091099.300000001</v>
      </c>
      <c r="AEM54" s="222">
        <v>11763676.140000001</v>
      </c>
      <c r="AEN54" s="222">
        <v>7485569.6100000003</v>
      </c>
      <c r="AEO54" s="222">
        <v>4531018.0199999996</v>
      </c>
      <c r="AEP54" s="222">
        <v>10917556.859999999</v>
      </c>
      <c r="AEQ54" s="222">
        <v>1297495.43</v>
      </c>
      <c r="AER54" s="222">
        <v>10702146.869999999</v>
      </c>
      <c r="AES54" s="222">
        <v>21185079.989999998</v>
      </c>
      <c r="AET54" s="222">
        <v>4597361.67</v>
      </c>
      <c r="AEU54" s="222">
        <v>1575895.11</v>
      </c>
      <c r="AEV54" s="222">
        <v>1625663.52</v>
      </c>
      <c r="AEW54" s="222">
        <v>2878643.39</v>
      </c>
      <c r="AEX54" s="222">
        <v>18421420.149999999</v>
      </c>
      <c r="AEY54" s="222">
        <v>5131671.2</v>
      </c>
      <c r="AEZ54" s="222">
        <v>1388176.13</v>
      </c>
      <c r="AFA54" s="222">
        <v>2053943.67</v>
      </c>
      <c r="AFB54" s="222">
        <v>1116821.97</v>
      </c>
      <c r="AFC54" s="222">
        <v>22553463.600000001</v>
      </c>
      <c r="AFD54" s="222">
        <v>8857060.9900000002</v>
      </c>
      <c r="AFE54" s="222">
        <v>347525.62</v>
      </c>
      <c r="AFF54" s="222">
        <v>3730732.14</v>
      </c>
      <c r="AFG54" s="222">
        <v>3634931</v>
      </c>
      <c r="AFH54" s="222">
        <v>388453.42</v>
      </c>
      <c r="AFI54" s="222">
        <v>652668.96</v>
      </c>
      <c r="AFJ54" s="222">
        <v>1411380</v>
      </c>
      <c r="AFK54" s="222">
        <v>10656394.619999999</v>
      </c>
      <c r="AFL54" s="222">
        <v>1981156.22</v>
      </c>
      <c r="AFM54" s="222">
        <v>1949650.54</v>
      </c>
      <c r="AFN54" s="222">
        <v>4436754.93</v>
      </c>
      <c r="AFO54" s="222">
        <v>3104991.6</v>
      </c>
      <c r="AFP54" s="222">
        <v>19676207.629999999</v>
      </c>
      <c r="AFQ54" s="222">
        <v>992671.5</v>
      </c>
      <c r="AFR54" s="222">
        <v>1768418.5</v>
      </c>
      <c r="AFS54" s="222">
        <v>650499.76</v>
      </c>
      <c r="AFT54" s="222">
        <v>1866381.93</v>
      </c>
      <c r="AFU54" s="222">
        <v>926957.55</v>
      </c>
      <c r="AFV54" s="222">
        <v>752268.07</v>
      </c>
      <c r="AFW54" s="222">
        <v>4136901.7</v>
      </c>
      <c r="AFX54" s="222">
        <v>852452.76</v>
      </c>
      <c r="AFY54" s="222">
        <v>523110.55</v>
      </c>
      <c r="AFZ54" s="222">
        <v>7505850.6200000001</v>
      </c>
      <c r="AGA54" s="222">
        <v>1015712.45</v>
      </c>
      <c r="AGB54" s="222">
        <v>29662481.41</v>
      </c>
      <c r="AGC54" s="222">
        <v>2730016.91</v>
      </c>
      <c r="AGD54" s="222">
        <v>417070.61</v>
      </c>
      <c r="AGE54" s="222">
        <v>2391206.7599999998</v>
      </c>
      <c r="AGF54" s="222">
        <v>5355362.1399999997</v>
      </c>
      <c r="AGG54" s="222">
        <v>3034086.36</v>
      </c>
      <c r="AGH54" s="222">
        <v>2312389.11</v>
      </c>
      <c r="AGI54" s="222">
        <v>8945538.4199999999</v>
      </c>
      <c r="AGJ54" s="222">
        <v>1798023.47</v>
      </c>
      <c r="AGK54" s="222">
        <v>1626801.68</v>
      </c>
      <c r="AGL54" s="222">
        <v>2952344.73</v>
      </c>
      <c r="AGM54" s="222">
        <v>13918637.970000001</v>
      </c>
      <c r="AGN54" s="222">
        <v>7145889.9699999997</v>
      </c>
      <c r="AGO54" s="222">
        <v>5879555.0800000001</v>
      </c>
      <c r="AGP54" s="222">
        <v>2394397.08</v>
      </c>
      <c r="AGQ54" s="222">
        <v>9793569.9199999999</v>
      </c>
      <c r="AGR54" s="222">
        <v>3631112.51</v>
      </c>
      <c r="AGS54" s="222">
        <v>4121286.95</v>
      </c>
      <c r="AGT54" s="222">
        <v>3506431.09</v>
      </c>
      <c r="AGU54" s="222">
        <v>97549355.409999996</v>
      </c>
      <c r="AGV54" s="222">
        <v>78041753.560000002</v>
      </c>
      <c r="AGW54" s="222">
        <v>4161788.71</v>
      </c>
      <c r="AGX54" s="222">
        <v>8265435.5</v>
      </c>
      <c r="AGY54" s="222">
        <v>4393875.57</v>
      </c>
      <c r="AGZ54" s="222">
        <v>2975642.01</v>
      </c>
      <c r="AHA54" s="222">
        <v>4558745.1100000003</v>
      </c>
      <c r="AHB54" s="222">
        <v>975836.45</v>
      </c>
      <c r="AHC54" s="222">
        <v>741881.97</v>
      </c>
      <c r="AHD54" s="222">
        <v>6900000</v>
      </c>
      <c r="AHE54" s="222">
        <v>12161754.09</v>
      </c>
      <c r="AHF54" s="222">
        <v>5711126.5099999998</v>
      </c>
      <c r="AHG54" s="222">
        <v>1406804.98</v>
      </c>
      <c r="AHH54" s="222">
        <v>9715897.7400000002</v>
      </c>
      <c r="AHI54" s="222">
        <v>2957333.8</v>
      </c>
      <c r="AHJ54" s="222">
        <v>4424739.78</v>
      </c>
      <c r="AHK54" s="222">
        <v>2344182.5299999998</v>
      </c>
      <c r="AHL54" s="222">
        <v>18919996.710000001</v>
      </c>
      <c r="AHM54" s="222">
        <v>833252.83</v>
      </c>
      <c r="AHN54" s="222">
        <v>5647339.9199999999</v>
      </c>
      <c r="AHO54" s="222">
        <v>484699.3</v>
      </c>
      <c r="AHP54" s="222">
        <v>4221845.6100000003</v>
      </c>
      <c r="AHQ54" s="222">
        <v>1623855.46</v>
      </c>
      <c r="AHR54" s="264">
        <v>1141224.22</v>
      </c>
    </row>
    <row r="55" spans="1:902" ht="24">
      <c r="B55" s="183" t="s">
        <v>6438</v>
      </c>
      <c r="C55" s="184" t="s">
        <v>6439</v>
      </c>
      <c r="D55" s="222">
        <v>35799087.5</v>
      </c>
      <c r="E55" s="222">
        <v>2952515.49</v>
      </c>
      <c r="F55" s="222">
        <v>145930.75</v>
      </c>
      <c r="G55" s="222">
        <v>1209987.46</v>
      </c>
      <c r="H55" s="222">
        <v>5281449.09</v>
      </c>
      <c r="I55" s="222">
        <v>127810.18</v>
      </c>
      <c r="J55" s="222">
        <v>25823195.100000001</v>
      </c>
      <c r="K55" s="222">
        <v>0</v>
      </c>
      <c r="L55" s="222">
        <v>567079.84</v>
      </c>
      <c r="M55" s="222">
        <v>510800.01</v>
      </c>
      <c r="N55" s="222">
        <v>9116.1</v>
      </c>
      <c r="O55" s="222">
        <v>715001.69</v>
      </c>
      <c r="P55" s="222">
        <v>1416168.33</v>
      </c>
      <c r="Q55" s="222">
        <v>461276.04</v>
      </c>
      <c r="R55" s="222">
        <v>281050.27</v>
      </c>
      <c r="S55" s="222">
        <v>1543272.23</v>
      </c>
      <c r="T55" s="222">
        <v>676766.56</v>
      </c>
      <c r="U55" s="222">
        <v>2902897.13</v>
      </c>
      <c r="V55" s="222">
        <v>65529430.880000003</v>
      </c>
      <c r="W55" s="222">
        <v>1657579.06</v>
      </c>
      <c r="X55" s="222">
        <v>329261</v>
      </c>
      <c r="Y55" s="222">
        <v>867462.07</v>
      </c>
      <c r="Z55" s="222">
        <v>233776.33</v>
      </c>
      <c r="AA55" s="222">
        <v>427071.78</v>
      </c>
      <c r="AB55" s="222">
        <v>5386084.9900000002</v>
      </c>
      <c r="AC55" s="222">
        <v>1355288</v>
      </c>
      <c r="AD55" s="222">
        <v>917047.65</v>
      </c>
      <c r="AE55" s="222">
        <v>909777.69</v>
      </c>
      <c r="AF55" s="222">
        <v>3884070.65</v>
      </c>
      <c r="AG55" s="222">
        <v>256055.6</v>
      </c>
      <c r="AH55" s="222">
        <v>17239896.440000001</v>
      </c>
      <c r="AI55" s="222">
        <v>4174104.55</v>
      </c>
      <c r="AJ55" s="222">
        <v>352112.76</v>
      </c>
      <c r="AK55" s="222">
        <v>88950.71</v>
      </c>
      <c r="AL55" s="222">
        <v>2250666.06</v>
      </c>
      <c r="AM55" s="222">
        <v>460234.92</v>
      </c>
      <c r="AN55" s="222">
        <v>225722.5</v>
      </c>
      <c r="AO55" s="222">
        <v>539674.19999999995</v>
      </c>
      <c r="AP55" s="222">
        <v>223106.28</v>
      </c>
      <c r="AQ55" s="222">
        <v>2100</v>
      </c>
      <c r="AR55" s="222">
        <v>3111200.57</v>
      </c>
      <c r="AS55" s="222">
        <v>18000</v>
      </c>
      <c r="AT55" s="222">
        <v>3131478.19</v>
      </c>
      <c r="AU55" s="222">
        <v>60427.87</v>
      </c>
      <c r="AV55" s="222">
        <v>1267811.45</v>
      </c>
      <c r="AW55" s="222">
        <v>228221.78</v>
      </c>
      <c r="AX55" s="222">
        <v>0</v>
      </c>
      <c r="AY55" s="222">
        <v>93744</v>
      </c>
      <c r="AZ55" s="222">
        <v>2585954.3199999998</v>
      </c>
      <c r="BA55" s="222">
        <v>62072</v>
      </c>
      <c r="BB55" s="222">
        <v>10134</v>
      </c>
      <c r="BC55" s="222">
        <v>74983</v>
      </c>
      <c r="BD55" s="222">
        <v>248309.63</v>
      </c>
      <c r="BE55" s="222">
        <v>101285</v>
      </c>
      <c r="BF55" s="222">
        <v>7052470.6399999997</v>
      </c>
      <c r="BG55" s="222">
        <v>6090</v>
      </c>
      <c r="BH55" s="222">
        <v>3442142.16</v>
      </c>
      <c r="BI55" s="222">
        <v>13771976.84</v>
      </c>
      <c r="BJ55" s="222">
        <v>5830152.3499999996</v>
      </c>
      <c r="BK55" s="222">
        <v>872074.78</v>
      </c>
      <c r="BL55" s="222">
        <v>335121.06</v>
      </c>
      <c r="BM55" s="222">
        <v>545908.32999999996</v>
      </c>
      <c r="BN55" s="222">
        <v>343767.52</v>
      </c>
      <c r="BO55" s="222">
        <v>652286.37</v>
      </c>
      <c r="BP55" s="222">
        <v>554027.49</v>
      </c>
      <c r="BQ55" s="222">
        <v>52555.7</v>
      </c>
      <c r="BR55" s="222">
        <v>57571696.630000003</v>
      </c>
      <c r="BS55" s="222">
        <v>707366.62</v>
      </c>
      <c r="BT55" s="222">
        <v>422819.66</v>
      </c>
      <c r="BU55" s="222">
        <v>222588.74</v>
      </c>
      <c r="BV55" s="222">
        <v>437490</v>
      </c>
      <c r="BW55" s="222">
        <v>241187</v>
      </c>
      <c r="BX55" s="222">
        <v>343030.73</v>
      </c>
      <c r="BY55" s="222">
        <v>759765.5</v>
      </c>
      <c r="BZ55" s="222">
        <v>2036005.48</v>
      </c>
      <c r="CA55" s="222">
        <v>0</v>
      </c>
      <c r="CB55" s="222">
        <v>0</v>
      </c>
      <c r="CC55" s="222">
        <v>102214</v>
      </c>
      <c r="CD55" s="222">
        <v>0</v>
      </c>
      <c r="CE55" s="222">
        <v>0</v>
      </c>
      <c r="CF55" s="222">
        <v>215100</v>
      </c>
      <c r="CG55" s="222">
        <v>36394244.299999997</v>
      </c>
      <c r="CH55" s="222">
        <v>439250.02</v>
      </c>
      <c r="CI55" s="222">
        <v>451853.17</v>
      </c>
      <c r="CJ55" s="222">
        <v>345878.68</v>
      </c>
      <c r="CK55" s="222">
        <v>1362580.05</v>
      </c>
      <c r="CL55" s="222">
        <v>438685.24</v>
      </c>
      <c r="CM55" s="222">
        <v>218750</v>
      </c>
      <c r="CN55" s="222">
        <v>0</v>
      </c>
      <c r="CO55" s="222">
        <v>218123.14</v>
      </c>
      <c r="CP55" s="222">
        <v>77814.17</v>
      </c>
      <c r="CQ55" s="222">
        <v>67361.5</v>
      </c>
      <c r="CR55" s="222">
        <v>142870.60999999999</v>
      </c>
      <c r="CS55" s="222">
        <v>755018.23</v>
      </c>
      <c r="CT55" s="222">
        <v>24374517.91</v>
      </c>
      <c r="CU55" s="222">
        <v>247269</v>
      </c>
      <c r="CV55" s="222">
        <v>117197</v>
      </c>
      <c r="CW55" s="222">
        <v>1855766.85</v>
      </c>
      <c r="CX55" s="222">
        <v>129402.51</v>
      </c>
      <c r="CY55" s="222">
        <v>195460</v>
      </c>
      <c r="CZ55" s="222">
        <v>1039521.83</v>
      </c>
      <c r="DA55" s="222">
        <v>78224.2</v>
      </c>
      <c r="DB55" s="222">
        <v>3441627.15</v>
      </c>
      <c r="DC55" s="222">
        <v>41742208.420000002</v>
      </c>
      <c r="DD55" s="222">
        <v>338736.79</v>
      </c>
      <c r="DE55" s="222">
        <v>7789507.9299999997</v>
      </c>
      <c r="DF55" s="222">
        <v>915065.68</v>
      </c>
      <c r="DG55" s="222">
        <v>6854262.7699999996</v>
      </c>
      <c r="DH55" s="222">
        <v>1996724.33</v>
      </c>
      <c r="DI55" s="222">
        <v>502075.36</v>
      </c>
      <c r="DJ55" s="222">
        <v>1803299</v>
      </c>
      <c r="DK55" s="222">
        <v>96306671.75</v>
      </c>
      <c r="DL55" s="222">
        <v>274661.40000000002</v>
      </c>
      <c r="DM55" s="222">
        <v>7486494.9500000002</v>
      </c>
      <c r="DN55" s="222">
        <v>1265995.3</v>
      </c>
      <c r="DO55" s="222">
        <v>504061.67</v>
      </c>
      <c r="DP55" s="222">
        <v>310361.59000000003</v>
      </c>
      <c r="DQ55" s="222">
        <v>7669617.2300000004</v>
      </c>
      <c r="DR55" s="222">
        <v>9000</v>
      </c>
      <c r="DS55" s="222">
        <v>879073.63</v>
      </c>
      <c r="DT55" s="222">
        <v>0</v>
      </c>
      <c r="DU55" s="222">
        <v>173680</v>
      </c>
      <c r="DV55" s="222">
        <v>10699411.970000001</v>
      </c>
      <c r="DW55" s="222">
        <v>545349</v>
      </c>
      <c r="DX55" s="222">
        <v>454697.59</v>
      </c>
      <c r="DY55" s="222">
        <v>0</v>
      </c>
      <c r="DZ55" s="222">
        <v>395957</v>
      </c>
      <c r="EA55" s="222">
        <v>771760</v>
      </c>
      <c r="EB55" s="222">
        <v>1560027</v>
      </c>
      <c r="EC55" s="222">
        <v>3261310</v>
      </c>
      <c r="ED55" s="222">
        <v>3527350.54</v>
      </c>
      <c r="EE55" s="222">
        <v>18406127.789999999</v>
      </c>
      <c r="EF55" s="222">
        <v>1103459.1000000001</v>
      </c>
      <c r="EG55" s="222">
        <v>866907.76</v>
      </c>
      <c r="EH55" s="222">
        <v>301162.90000000002</v>
      </c>
      <c r="EI55" s="222">
        <v>2700526.84</v>
      </c>
      <c r="EJ55" s="222">
        <v>387948</v>
      </c>
      <c r="EK55" s="222">
        <v>755278.94</v>
      </c>
      <c r="EL55" s="222">
        <v>1280418.3999999999</v>
      </c>
      <c r="EM55" s="222">
        <v>1105695</v>
      </c>
      <c r="EN55" s="222">
        <v>47032109.920000002</v>
      </c>
      <c r="EO55" s="222">
        <v>209855.37</v>
      </c>
      <c r="EP55" s="222">
        <v>201699.06</v>
      </c>
      <c r="EQ55" s="222">
        <v>47993.97</v>
      </c>
      <c r="ER55" s="222">
        <v>80124.41</v>
      </c>
      <c r="ES55" s="222">
        <v>614045</v>
      </c>
      <c r="ET55" s="222">
        <v>1449600.64</v>
      </c>
      <c r="EU55" s="222">
        <v>1787560.85</v>
      </c>
      <c r="EV55" s="222">
        <v>1119131.55</v>
      </c>
      <c r="EW55" s="222">
        <v>44816383.350000001</v>
      </c>
      <c r="EX55" s="222">
        <v>233610</v>
      </c>
      <c r="EY55" s="222">
        <v>641128.99</v>
      </c>
      <c r="EZ55" s="222">
        <v>1113022</v>
      </c>
      <c r="FA55" s="222">
        <v>407197</v>
      </c>
      <c r="FB55" s="222">
        <v>1545468.63</v>
      </c>
      <c r="FC55" s="222">
        <v>760217</v>
      </c>
      <c r="FD55" s="222">
        <v>177036</v>
      </c>
      <c r="FE55" s="222">
        <v>1263860.46</v>
      </c>
      <c r="FF55" s="222">
        <v>1165699.06</v>
      </c>
      <c r="FG55" s="222">
        <v>334185.98</v>
      </c>
      <c r="FH55" s="222">
        <v>491406.98</v>
      </c>
      <c r="FI55" s="222">
        <v>7722028.6600000001</v>
      </c>
      <c r="FJ55" s="222">
        <v>9000</v>
      </c>
      <c r="FK55" s="222">
        <v>0</v>
      </c>
      <c r="FL55" s="222">
        <v>366043.25</v>
      </c>
      <c r="FM55" s="222">
        <v>1426589.44</v>
      </c>
      <c r="FN55" s="222">
        <v>31760</v>
      </c>
      <c r="FO55" s="222">
        <v>712513.89</v>
      </c>
      <c r="FP55" s="222">
        <v>11600</v>
      </c>
      <c r="FQ55" s="222">
        <v>11434315.220000001</v>
      </c>
      <c r="FR55" s="222">
        <v>667538.5</v>
      </c>
      <c r="FS55" s="222">
        <v>304725.2</v>
      </c>
      <c r="FT55" s="222">
        <v>38000</v>
      </c>
      <c r="FU55" s="222">
        <v>1030004.15</v>
      </c>
      <c r="FV55" s="222">
        <v>243569.2</v>
      </c>
      <c r="FW55" s="222">
        <v>3698432.33</v>
      </c>
      <c r="FX55" s="222">
        <v>348050</v>
      </c>
      <c r="FY55" s="222">
        <v>1292</v>
      </c>
      <c r="FZ55" s="222">
        <v>89823.34</v>
      </c>
      <c r="GA55" s="222">
        <v>575701.52</v>
      </c>
      <c r="GB55" s="222">
        <v>574095</v>
      </c>
      <c r="GC55" s="222">
        <v>483560.54</v>
      </c>
      <c r="GD55" s="222">
        <v>858769.87</v>
      </c>
      <c r="GE55" s="222">
        <v>37842870.149999999</v>
      </c>
      <c r="GF55" s="222">
        <v>47304.95</v>
      </c>
      <c r="GG55" s="222">
        <v>164143.29</v>
      </c>
      <c r="GH55" s="222">
        <v>7872539.5499999998</v>
      </c>
      <c r="GI55" s="222">
        <v>296183.2</v>
      </c>
      <c r="GJ55" s="222">
        <v>51139.5</v>
      </c>
      <c r="GK55" s="222">
        <v>398802.47</v>
      </c>
      <c r="GL55" s="222">
        <v>373955.19</v>
      </c>
      <c r="GM55" s="222">
        <v>209600</v>
      </c>
      <c r="GN55" s="222">
        <v>367841</v>
      </c>
      <c r="GO55" s="222">
        <v>383342.68</v>
      </c>
      <c r="GP55" s="222">
        <v>712810.57</v>
      </c>
      <c r="GQ55" s="222">
        <v>4996020.92</v>
      </c>
      <c r="GR55" s="222">
        <v>96228.160000000003</v>
      </c>
      <c r="GS55" s="222">
        <v>36452.15</v>
      </c>
      <c r="GT55" s="222">
        <v>422345.26</v>
      </c>
      <c r="GU55" s="222">
        <v>80503.28</v>
      </c>
      <c r="GV55" s="222">
        <v>488942.5</v>
      </c>
      <c r="GW55" s="222">
        <v>448462.05</v>
      </c>
      <c r="GX55" s="222">
        <v>292437.81</v>
      </c>
      <c r="GY55" s="222">
        <v>677490</v>
      </c>
      <c r="GZ55" s="222">
        <v>1247426.5600000001</v>
      </c>
      <c r="HA55" s="222">
        <v>3088033.72</v>
      </c>
      <c r="HB55" s="222">
        <v>130115.41</v>
      </c>
      <c r="HC55" s="222">
        <v>2378029.2000000002</v>
      </c>
      <c r="HD55" s="222">
        <v>1500000</v>
      </c>
      <c r="HE55" s="222">
        <v>514724.15</v>
      </c>
      <c r="HF55" s="222">
        <v>4134639.18</v>
      </c>
      <c r="HG55" s="222">
        <v>889899.11</v>
      </c>
      <c r="HH55" s="222">
        <v>0</v>
      </c>
      <c r="HI55" s="222">
        <v>594197</v>
      </c>
      <c r="HJ55" s="222">
        <v>3282247.31</v>
      </c>
      <c r="HK55" s="222">
        <v>322910.08000000002</v>
      </c>
      <c r="HL55" s="222">
        <v>25612070</v>
      </c>
      <c r="HM55" s="222">
        <v>408509.03</v>
      </c>
      <c r="HN55" s="222">
        <v>680328.4</v>
      </c>
      <c r="HO55" s="222">
        <v>1168773.1100000001</v>
      </c>
      <c r="HP55" s="222">
        <v>7508598.75</v>
      </c>
      <c r="HQ55" s="222">
        <v>203045.86</v>
      </c>
      <c r="HR55" s="222">
        <v>9131349.6600000001</v>
      </c>
      <c r="HS55" s="222">
        <v>1116019.54</v>
      </c>
      <c r="HT55" s="222">
        <v>0</v>
      </c>
      <c r="HU55" s="222">
        <v>4128734.34</v>
      </c>
      <c r="HV55" s="222">
        <v>88910</v>
      </c>
      <c r="HW55" s="222">
        <v>0</v>
      </c>
      <c r="HX55" s="222">
        <v>427786.6</v>
      </c>
      <c r="HY55" s="222">
        <v>335580</v>
      </c>
      <c r="HZ55" s="222">
        <v>312447.76</v>
      </c>
      <c r="IA55" s="222">
        <v>565373</v>
      </c>
      <c r="IB55" s="222">
        <v>365362.6</v>
      </c>
      <c r="IC55" s="222">
        <v>62697.66</v>
      </c>
      <c r="ID55" s="222">
        <v>140445</v>
      </c>
      <c r="IE55" s="222">
        <v>0</v>
      </c>
      <c r="IF55" s="222">
        <v>62229.99</v>
      </c>
      <c r="IG55" s="222">
        <v>50230</v>
      </c>
      <c r="IH55" s="222">
        <v>1587744.57</v>
      </c>
      <c r="II55" s="222">
        <v>10214756.710000001</v>
      </c>
      <c r="IJ55" s="222">
        <v>962245.73</v>
      </c>
      <c r="IK55" s="222">
        <v>990793.46</v>
      </c>
      <c r="IL55" s="222">
        <v>1798040.01</v>
      </c>
      <c r="IM55" s="222">
        <v>643734.05000000005</v>
      </c>
      <c r="IN55" s="222">
        <v>855862.41</v>
      </c>
      <c r="IO55" s="222">
        <v>1775406.39</v>
      </c>
      <c r="IP55" s="222">
        <v>617300</v>
      </c>
      <c r="IQ55" s="222">
        <v>799719.51</v>
      </c>
      <c r="IR55" s="222">
        <v>1181594.26</v>
      </c>
      <c r="IS55" s="222">
        <v>9395574.6500000004</v>
      </c>
      <c r="IT55" s="222">
        <v>864000</v>
      </c>
      <c r="IU55" s="222">
        <v>127504.79</v>
      </c>
      <c r="IV55" s="222">
        <v>1384236.25</v>
      </c>
      <c r="IW55" s="222">
        <v>887366.41</v>
      </c>
      <c r="IX55" s="222">
        <v>18663.37</v>
      </c>
      <c r="IY55" s="222">
        <v>620216.64</v>
      </c>
      <c r="IZ55" s="222">
        <v>279985.95</v>
      </c>
      <c r="JA55" s="222">
        <v>643420.28</v>
      </c>
      <c r="JB55" s="222">
        <v>472186.26</v>
      </c>
      <c r="JC55" s="222">
        <v>357678</v>
      </c>
      <c r="JD55" s="222">
        <v>182332.3</v>
      </c>
      <c r="JE55" s="222">
        <v>3444370.85</v>
      </c>
      <c r="JF55" s="222">
        <v>681177.52</v>
      </c>
      <c r="JG55" s="222">
        <v>541053.73</v>
      </c>
      <c r="JH55" s="222">
        <v>7277.69</v>
      </c>
      <c r="JI55" s="222">
        <v>80000</v>
      </c>
      <c r="JJ55" s="222">
        <v>567003.29</v>
      </c>
      <c r="JK55" s="222">
        <v>7619686.9299999997</v>
      </c>
      <c r="JL55" s="222">
        <v>0</v>
      </c>
      <c r="JM55" s="222">
        <v>985891.6</v>
      </c>
      <c r="JN55" s="222">
        <v>6126534.3700000001</v>
      </c>
      <c r="JO55" s="222">
        <v>474897.06</v>
      </c>
      <c r="JP55" s="222">
        <v>1965997.54</v>
      </c>
      <c r="JQ55" s="222">
        <v>51055.8</v>
      </c>
      <c r="JR55" s="222">
        <v>0</v>
      </c>
      <c r="JS55" s="222">
        <v>27000</v>
      </c>
      <c r="JT55" s="222">
        <v>197828.06</v>
      </c>
      <c r="JU55" s="222">
        <v>849137.5</v>
      </c>
      <c r="JV55" s="222">
        <v>103179</v>
      </c>
      <c r="JW55" s="222">
        <v>1043000</v>
      </c>
      <c r="JX55" s="222">
        <v>503616.06</v>
      </c>
      <c r="JY55" s="222">
        <v>0</v>
      </c>
      <c r="JZ55" s="222">
        <v>1303423.6000000001</v>
      </c>
      <c r="KA55" s="222">
        <v>1234.57</v>
      </c>
      <c r="KB55" s="222">
        <v>1312523.6100000001</v>
      </c>
      <c r="KC55" s="222">
        <v>961.85</v>
      </c>
      <c r="KD55" s="222">
        <v>634457</v>
      </c>
      <c r="KE55" s="222">
        <v>119759.23</v>
      </c>
      <c r="KF55" s="222">
        <v>100280</v>
      </c>
      <c r="KG55" s="222">
        <v>385922.73</v>
      </c>
      <c r="KH55" s="222">
        <v>39139692.460000001</v>
      </c>
      <c r="KI55" s="222">
        <v>0</v>
      </c>
      <c r="KJ55" s="222">
        <v>3098316.22</v>
      </c>
      <c r="KK55" s="222">
        <v>0</v>
      </c>
      <c r="KL55" s="222">
        <v>130000</v>
      </c>
      <c r="KM55" s="222">
        <v>94450.06</v>
      </c>
      <c r="KN55" s="222">
        <v>197669.54</v>
      </c>
      <c r="KO55" s="222">
        <v>309686.17</v>
      </c>
      <c r="KP55" s="222">
        <v>73322</v>
      </c>
      <c r="KQ55" s="222">
        <v>755101.55</v>
      </c>
      <c r="KR55" s="222">
        <v>777499.56</v>
      </c>
      <c r="KS55" s="222">
        <v>45559.58</v>
      </c>
      <c r="KT55" s="222">
        <v>1429290.06</v>
      </c>
      <c r="KU55" s="222">
        <v>519607</v>
      </c>
      <c r="KV55" s="222">
        <v>602062.9</v>
      </c>
      <c r="KW55" s="222">
        <v>0</v>
      </c>
      <c r="KX55" s="222">
        <v>974349.3</v>
      </c>
      <c r="KY55" s="222">
        <v>817995.35</v>
      </c>
      <c r="KZ55" s="222">
        <v>0</v>
      </c>
      <c r="LA55" s="222">
        <v>246818.89</v>
      </c>
      <c r="LB55" s="222">
        <v>0</v>
      </c>
      <c r="LC55" s="222">
        <v>33601063.020000003</v>
      </c>
      <c r="LD55" s="222">
        <v>7371.18</v>
      </c>
      <c r="LE55" s="222">
        <v>1975397.93</v>
      </c>
      <c r="LF55" s="222">
        <v>1729270.75</v>
      </c>
      <c r="LG55" s="222">
        <v>6032194.1100000003</v>
      </c>
      <c r="LH55" s="222">
        <v>649654.43000000005</v>
      </c>
      <c r="LI55" s="222">
        <v>1585539.46</v>
      </c>
      <c r="LJ55" s="222">
        <v>3885395.51</v>
      </c>
      <c r="LK55" s="222">
        <v>49700</v>
      </c>
      <c r="LL55" s="222">
        <v>356885.96</v>
      </c>
      <c r="LM55" s="222">
        <v>0</v>
      </c>
      <c r="LN55" s="222">
        <v>644635.9</v>
      </c>
      <c r="LO55" s="222">
        <v>115145.82</v>
      </c>
      <c r="LP55" s="222">
        <v>115000</v>
      </c>
      <c r="LQ55" s="222">
        <v>0</v>
      </c>
      <c r="LR55" s="222">
        <v>4016556.55</v>
      </c>
      <c r="LS55" s="222">
        <v>0</v>
      </c>
      <c r="LT55" s="222">
        <v>480800</v>
      </c>
      <c r="LU55" s="222">
        <v>7344226.5499999998</v>
      </c>
      <c r="LV55" s="222">
        <v>45030018.5</v>
      </c>
      <c r="LW55" s="222">
        <v>11681062.640000001</v>
      </c>
      <c r="LX55" s="222">
        <v>806170.76</v>
      </c>
      <c r="LY55" s="222">
        <v>479597.26</v>
      </c>
      <c r="LZ55" s="222">
        <v>4589345.8600000003</v>
      </c>
      <c r="MA55" s="222">
        <v>1750224.31</v>
      </c>
      <c r="MB55" s="222">
        <v>0</v>
      </c>
      <c r="MC55" s="222">
        <v>247345.2</v>
      </c>
      <c r="MD55" s="222">
        <v>929436.84</v>
      </c>
      <c r="ME55" s="222">
        <v>1242130.24</v>
      </c>
      <c r="MF55" s="222">
        <v>112611.68</v>
      </c>
      <c r="MG55" s="222">
        <v>80091672.409999996</v>
      </c>
      <c r="MH55" s="222">
        <v>0</v>
      </c>
      <c r="MI55" s="222">
        <v>266534</v>
      </c>
      <c r="MJ55" s="222">
        <v>598630.12</v>
      </c>
      <c r="MK55" s="222">
        <v>818454</v>
      </c>
      <c r="ML55" s="222">
        <v>4251388.67</v>
      </c>
      <c r="MM55" s="222">
        <v>2268000</v>
      </c>
      <c r="MN55" s="222">
        <v>622822.44999999995</v>
      </c>
      <c r="MO55" s="222">
        <v>3217363.46</v>
      </c>
      <c r="MP55" s="222">
        <v>151200</v>
      </c>
      <c r="MQ55" s="222">
        <v>673875</v>
      </c>
      <c r="MR55" s="222">
        <v>454430.03</v>
      </c>
      <c r="MS55" s="222">
        <v>72831074.760000005</v>
      </c>
      <c r="MT55" s="222">
        <v>235094.16</v>
      </c>
      <c r="MU55" s="222">
        <v>81000</v>
      </c>
      <c r="MV55" s="222">
        <v>0</v>
      </c>
      <c r="MW55" s="222">
        <v>529689.14</v>
      </c>
      <c r="MX55" s="222">
        <v>158573</v>
      </c>
      <c r="MY55" s="222">
        <v>1645299.26</v>
      </c>
      <c r="MZ55" s="222">
        <v>220559.99</v>
      </c>
      <c r="NA55" s="222">
        <v>539337.49</v>
      </c>
      <c r="NB55" s="222">
        <v>289930</v>
      </c>
      <c r="NC55" s="222">
        <v>510636.02</v>
      </c>
      <c r="ND55" s="222">
        <v>118035592.64</v>
      </c>
      <c r="NE55" s="222">
        <v>33600</v>
      </c>
      <c r="NF55" s="222">
        <v>212950</v>
      </c>
      <c r="NG55" s="222">
        <v>294669.5</v>
      </c>
      <c r="NH55" s="222">
        <v>0</v>
      </c>
      <c r="NI55" s="222">
        <v>5428849.04</v>
      </c>
      <c r="NJ55" s="222">
        <v>11241832.9</v>
      </c>
      <c r="NK55" s="222">
        <v>4290476.92</v>
      </c>
      <c r="NL55" s="222">
        <v>2250000</v>
      </c>
      <c r="NM55" s="222">
        <v>222165.07</v>
      </c>
      <c r="NN55" s="222">
        <v>144181</v>
      </c>
      <c r="NO55" s="222">
        <v>480001.12</v>
      </c>
      <c r="NP55" s="222">
        <v>7728919.25</v>
      </c>
      <c r="NQ55" s="222">
        <v>250500</v>
      </c>
      <c r="NR55" s="222">
        <v>0</v>
      </c>
      <c r="NS55" s="222">
        <v>66488.89</v>
      </c>
      <c r="NT55" s="222">
        <v>1468622.06</v>
      </c>
      <c r="NU55" s="222">
        <v>11662.6</v>
      </c>
      <c r="NV55" s="222">
        <v>83820</v>
      </c>
      <c r="NW55" s="222">
        <v>14433449.119999999</v>
      </c>
      <c r="NX55" s="222">
        <v>15504099.109999999</v>
      </c>
      <c r="NY55" s="222">
        <v>1932410</v>
      </c>
      <c r="NZ55" s="222">
        <v>1631448.04</v>
      </c>
      <c r="OA55" s="222">
        <v>270000</v>
      </c>
      <c r="OB55" s="222">
        <v>2211960.5699999998</v>
      </c>
      <c r="OC55" s="222">
        <v>0</v>
      </c>
      <c r="OD55" s="222">
        <v>25637329.699999999</v>
      </c>
      <c r="OE55" s="222">
        <v>2046327.82</v>
      </c>
      <c r="OF55" s="222">
        <v>1772475.87</v>
      </c>
      <c r="OG55" s="222">
        <v>1709639.91</v>
      </c>
      <c r="OH55" s="222">
        <v>2128854.7599999998</v>
      </c>
      <c r="OI55" s="222">
        <v>253877.63</v>
      </c>
      <c r="OJ55" s="222">
        <v>0</v>
      </c>
      <c r="OK55" s="222">
        <v>100000</v>
      </c>
      <c r="OL55" s="222">
        <v>0</v>
      </c>
      <c r="OM55" s="222">
        <v>486062.64</v>
      </c>
      <c r="ON55" s="222">
        <v>1423520.38</v>
      </c>
      <c r="OO55" s="222">
        <v>548576</v>
      </c>
      <c r="OP55" s="222">
        <v>1195561</v>
      </c>
      <c r="OQ55" s="222">
        <v>93553.64</v>
      </c>
      <c r="OR55" s="222">
        <v>29443589.68</v>
      </c>
      <c r="OS55" s="222">
        <v>4309715.62</v>
      </c>
      <c r="OT55" s="222">
        <v>525083.15</v>
      </c>
      <c r="OU55" s="222">
        <v>1138248.58</v>
      </c>
      <c r="OV55" s="222">
        <v>1167795.04</v>
      </c>
      <c r="OW55" s="222">
        <v>2430271.7400000002</v>
      </c>
      <c r="OX55" s="222">
        <v>19042734.989999998</v>
      </c>
      <c r="OY55" s="222">
        <v>2262703.52</v>
      </c>
      <c r="OZ55" s="222">
        <v>475543</v>
      </c>
      <c r="PA55" s="222">
        <v>11512945.890000001</v>
      </c>
      <c r="PB55" s="222">
        <v>30011961.879999999</v>
      </c>
      <c r="PC55" s="222">
        <v>0</v>
      </c>
      <c r="PD55" s="222">
        <v>196682</v>
      </c>
      <c r="PE55" s="222">
        <v>293.14999999999998</v>
      </c>
      <c r="PF55" s="222">
        <v>0</v>
      </c>
      <c r="PG55" s="222">
        <v>908053</v>
      </c>
      <c r="PH55" s="222">
        <v>22000</v>
      </c>
      <c r="PI55" s="222">
        <v>230660</v>
      </c>
      <c r="PJ55" s="222">
        <v>71385.600000000006</v>
      </c>
      <c r="PK55" s="222">
        <v>145550</v>
      </c>
      <c r="PL55" s="222">
        <v>1923362.07</v>
      </c>
      <c r="PM55" s="222">
        <v>29138843.579999998</v>
      </c>
      <c r="PN55" s="222">
        <v>622592.68000000005</v>
      </c>
      <c r="PO55" s="222">
        <v>20766358.280000001</v>
      </c>
      <c r="PP55" s="222">
        <v>171040</v>
      </c>
      <c r="PQ55" s="222">
        <v>0</v>
      </c>
      <c r="PR55" s="222">
        <v>0</v>
      </c>
      <c r="PS55" s="222">
        <v>75095</v>
      </c>
      <c r="PT55" s="222">
        <v>35746808.479999997</v>
      </c>
      <c r="PU55" s="222">
        <v>0</v>
      </c>
      <c r="PV55" s="222">
        <v>0</v>
      </c>
      <c r="PW55" s="222">
        <v>0</v>
      </c>
      <c r="PX55" s="222">
        <v>48000</v>
      </c>
      <c r="PY55" s="222">
        <v>85950</v>
      </c>
      <c r="PZ55" s="222">
        <v>1192727</v>
      </c>
      <c r="QA55" s="222">
        <v>4227857.3899999997</v>
      </c>
      <c r="QB55" s="222">
        <v>171010.17</v>
      </c>
      <c r="QC55" s="222">
        <v>85825.48</v>
      </c>
      <c r="QD55" s="222">
        <v>1599284.62</v>
      </c>
      <c r="QE55" s="222">
        <v>4352.59</v>
      </c>
      <c r="QF55" s="222">
        <v>349200</v>
      </c>
      <c r="QG55" s="222">
        <v>3508680.67</v>
      </c>
      <c r="QH55" s="222">
        <v>0</v>
      </c>
      <c r="QI55" s="222">
        <v>0</v>
      </c>
      <c r="QJ55" s="222">
        <v>477596.95</v>
      </c>
      <c r="QK55" s="222">
        <v>147.86000000000001</v>
      </c>
      <c r="QL55" s="222">
        <v>0</v>
      </c>
      <c r="QM55" s="222">
        <v>0</v>
      </c>
      <c r="QN55" s="222">
        <v>2087135.1</v>
      </c>
      <c r="QO55" s="222">
        <v>54500</v>
      </c>
      <c r="QP55" s="222">
        <v>259661.83</v>
      </c>
      <c r="QQ55" s="222">
        <v>0</v>
      </c>
      <c r="QR55" s="222">
        <v>219610</v>
      </c>
      <c r="QS55" s="222">
        <v>300845</v>
      </c>
      <c r="QT55" s="222">
        <v>67360328.659999996</v>
      </c>
      <c r="QU55" s="222">
        <v>50275</v>
      </c>
      <c r="QV55" s="222">
        <v>0</v>
      </c>
      <c r="QW55" s="222">
        <v>50160</v>
      </c>
      <c r="QX55" s="222">
        <v>0</v>
      </c>
      <c r="QY55" s="222">
        <v>270973</v>
      </c>
      <c r="QZ55" s="222">
        <v>15800</v>
      </c>
      <c r="RA55" s="222">
        <v>0</v>
      </c>
      <c r="RB55" s="222">
        <v>0</v>
      </c>
      <c r="RC55" s="222">
        <v>175244</v>
      </c>
      <c r="RD55" s="222">
        <v>0</v>
      </c>
      <c r="RE55" s="222">
        <v>237275.96</v>
      </c>
      <c r="RF55" s="222">
        <v>568076</v>
      </c>
      <c r="RG55" s="222">
        <v>19890614.059999999</v>
      </c>
      <c r="RH55" s="222">
        <v>1739215.26</v>
      </c>
      <c r="RI55" s="222">
        <v>127341.75999999999</v>
      </c>
      <c r="RJ55" s="222">
        <v>3759194.54</v>
      </c>
      <c r="RK55" s="222">
        <v>526997</v>
      </c>
      <c r="RL55" s="222">
        <v>75600</v>
      </c>
      <c r="RM55" s="222">
        <v>3294322.47</v>
      </c>
      <c r="RN55" s="222">
        <v>288906.38</v>
      </c>
      <c r="RO55" s="222">
        <v>840775</v>
      </c>
      <c r="RP55" s="222">
        <v>402280</v>
      </c>
      <c r="RQ55" s="222">
        <v>536555.88</v>
      </c>
      <c r="RR55" s="222">
        <v>138448.85999999999</v>
      </c>
      <c r="RS55" s="222">
        <v>28853</v>
      </c>
      <c r="RT55" s="222">
        <v>0</v>
      </c>
      <c r="RU55" s="222">
        <v>0</v>
      </c>
      <c r="RV55" s="222">
        <v>35363.15</v>
      </c>
      <c r="RW55" s="222">
        <v>9000</v>
      </c>
      <c r="RX55" s="222">
        <v>20700</v>
      </c>
      <c r="RY55" s="222">
        <v>296.61</v>
      </c>
      <c r="RZ55" s="222">
        <v>294600</v>
      </c>
      <c r="SA55" s="222">
        <v>6668090</v>
      </c>
      <c r="SB55" s="222">
        <v>435470</v>
      </c>
      <c r="SC55" s="222">
        <v>226630</v>
      </c>
      <c r="SD55" s="222">
        <v>399250</v>
      </c>
      <c r="SE55" s="222">
        <v>515350</v>
      </c>
      <c r="SF55" s="222">
        <v>1760714.36</v>
      </c>
      <c r="SG55" s="222">
        <v>1241683.43</v>
      </c>
      <c r="SH55" s="222">
        <v>1029736.32</v>
      </c>
      <c r="SI55" s="222">
        <v>611875</v>
      </c>
      <c r="SJ55" s="222">
        <v>170050</v>
      </c>
      <c r="SK55" s="222">
        <v>732985.08</v>
      </c>
      <c r="SL55" s="222">
        <v>328243.44</v>
      </c>
      <c r="SM55" s="222">
        <v>5029993.18</v>
      </c>
      <c r="SN55" s="222">
        <v>3531079.36</v>
      </c>
      <c r="SO55" s="222">
        <v>739803.5</v>
      </c>
      <c r="SP55" s="222">
        <v>1302037.21</v>
      </c>
      <c r="SQ55" s="222">
        <v>1002340.72</v>
      </c>
      <c r="SR55" s="222">
        <v>989618.97</v>
      </c>
      <c r="SS55" s="222">
        <v>1180574.57</v>
      </c>
      <c r="ST55" s="222">
        <v>428105</v>
      </c>
      <c r="SU55" s="222">
        <v>772678.68</v>
      </c>
      <c r="SV55" s="222">
        <v>1281743.25</v>
      </c>
      <c r="SW55" s="222">
        <v>145621.76000000001</v>
      </c>
      <c r="SX55" s="222">
        <v>1179934.71</v>
      </c>
      <c r="SY55" s="222">
        <v>32591.7</v>
      </c>
      <c r="SZ55" s="222">
        <v>359955</v>
      </c>
      <c r="TA55" s="222">
        <v>0</v>
      </c>
      <c r="TB55" s="222">
        <v>313960</v>
      </c>
      <c r="TC55" s="222">
        <v>477206</v>
      </c>
      <c r="TD55" s="222">
        <v>800490</v>
      </c>
      <c r="TE55" s="222">
        <v>276538</v>
      </c>
      <c r="TF55" s="222">
        <v>491815.09</v>
      </c>
      <c r="TG55" s="222">
        <v>785325.16</v>
      </c>
      <c r="TH55" s="222">
        <v>134726.82999999999</v>
      </c>
      <c r="TI55" s="222">
        <v>3054877.26</v>
      </c>
      <c r="TJ55" s="222">
        <v>221591.76</v>
      </c>
      <c r="TK55" s="222">
        <v>0</v>
      </c>
      <c r="TL55" s="222">
        <v>557840</v>
      </c>
      <c r="TM55" s="222">
        <v>169532.38</v>
      </c>
      <c r="TN55" s="222">
        <v>49200</v>
      </c>
      <c r="TO55" s="222">
        <v>99606</v>
      </c>
      <c r="TP55" s="222">
        <v>1704739.87</v>
      </c>
      <c r="TQ55" s="222">
        <v>343190.04</v>
      </c>
      <c r="TR55" s="222">
        <v>319118.86</v>
      </c>
      <c r="TS55" s="222">
        <v>236750</v>
      </c>
      <c r="TT55" s="222">
        <v>106700</v>
      </c>
      <c r="TU55" s="222">
        <v>298338</v>
      </c>
      <c r="TV55" s="222">
        <v>221646</v>
      </c>
      <c r="TW55" s="222">
        <v>223450</v>
      </c>
      <c r="TX55" s="222">
        <v>201450</v>
      </c>
      <c r="TY55" s="222">
        <v>1348920.22</v>
      </c>
      <c r="TZ55" s="222">
        <v>210750</v>
      </c>
      <c r="UA55" s="222">
        <v>470500</v>
      </c>
      <c r="UB55" s="222">
        <v>1569961.57</v>
      </c>
      <c r="UC55" s="222">
        <v>2371304.1</v>
      </c>
      <c r="UD55" s="222">
        <v>818720.2</v>
      </c>
      <c r="UE55" s="222">
        <v>9007069.2200000007</v>
      </c>
      <c r="UF55" s="222">
        <v>0</v>
      </c>
      <c r="UG55" s="222">
        <v>3187564.29</v>
      </c>
      <c r="UH55" s="222">
        <v>105100</v>
      </c>
      <c r="UI55" s="222">
        <v>168240.09</v>
      </c>
      <c r="UJ55" s="222">
        <v>1021847</v>
      </c>
      <c r="UK55" s="222">
        <v>1295225.5</v>
      </c>
      <c r="UL55" s="222">
        <v>278228</v>
      </c>
      <c r="UM55" s="222">
        <v>435174.8</v>
      </c>
      <c r="UN55" s="222">
        <v>205801</v>
      </c>
      <c r="UO55" s="222">
        <v>1094319.5</v>
      </c>
      <c r="UP55" s="222">
        <v>26335705.16</v>
      </c>
      <c r="UQ55" s="222">
        <v>185062.89</v>
      </c>
      <c r="UR55" s="222">
        <v>0</v>
      </c>
      <c r="US55" s="222">
        <v>1389946.48</v>
      </c>
      <c r="UT55" s="222">
        <v>0</v>
      </c>
      <c r="UU55" s="222">
        <v>260138.54</v>
      </c>
      <c r="UV55" s="222">
        <v>5427964.3200000003</v>
      </c>
      <c r="UW55" s="222">
        <v>262201</v>
      </c>
      <c r="UX55" s="222">
        <v>35760</v>
      </c>
      <c r="UY55" s="222">
        <v>505856.21</v>
      </c>
      <c r="UZ55" s="222">
        <v>986619.43</v>
      </c>
      <c r="VA55" s="222">
        <v>499678.16</v>
      </c>
      <c r="VB55" s="222">
        <v>1027104</v>
      </c>
      <c r="VC55" s="222">
        <v>223977.44</v>
      </c>
      <c r="VD55" s="222">
        <v>159168</v>
      </c>
      <c r="VE55" s="222">
        <v>1043832.98</v>
      </c>
      <c r="VF55" s="222">
        <v>740565.37</v>
      </c>
      <c r="VG55" s="222">
        <v>286935.34999999998</v>
      </c>
      <c r="VH55" s="222">
        <v>917835.5</v>
      </c>
      <c r="VI55" s="222">
        <v>450891.56</v>
      </c>
      <c r="VJ55" s="222">
        <v>42800</v>
      </c>
      <c r="VK55" s="222">
        <v>2672720</v>
      </c>
      <c r="VL55" s="222">
        <v>3814391.93</v>
      </c>
      <c r="VM55" s="222">
        <v>485606.01</v>
      </c>
      <c r="VN55" s="222">
        <v>620864.81000000006</v>
      </c>
      <c r="VO55" s="222">
        <v>2800000</v>
      </c>
      <c r="VP55" s="222">
        <v>1488032.15</v>
      </c>
      <c r="VQ55" s="222">
        <v>8115407.1799999997</v>
      </c>
      <c r="VR55" s="222">
        <v>1079714.43</v>
      </c>
      <c r="VS55" s="222">
        <v>221103.49</v>
      </c>
      <c r="VT55" s="222">
        <v>2427658.67</v>
      </c>
      <c r="VU55" s="222">
        <v>612933.75</v>
      </c>
      <c r="VV55" s="222">
        <v>1150532.7</v>
      </c>
      <c r="VW55" s="222">
        <v>7319097.4000000004</v>
      </c>
      <c r="VX55" s="222">
        <v>1071199.67</v>
      </c>
      <c r="VY55" s="222">
        <v>148470.66</v>
      </c>
      <c r="VZ55" s="222">
        <v>1989680.42</v>
      </c>
      <c r="WA55" s="222">
        <v>2037644.43</v>
      </c>
      <c r="WB55" s="222">
        <v>2223170.75</v>
      </c>
      <c r="WC55" s="222">
        <v>2807149.45</v>
      </c>
      <c r="WD55" s="222">
        <v>9719813.5899999999</v>
      </c>
      <c r="WE55" s="222">
        <v>1.92</v>
      </c>
      <c r="WF55" s="222">
        <v>863191.75</v>
      </c>
      <c r="WG55" s="222">
        <v>581238</v>
      </c>
      <c r="WH55" s="222">
        <v>1258832.3600000001</v>
      </c>
      <c r="WI55" s="222">
        <v>643973</v>
      </c>
      <c r="WJ55" s="222">
        <v>1900350.87</v>
      </c>
      <c r="WK55" s="222">
        <v>278980</v>
      </c>
      <c r="WL55" s="222">
        <v>1779349.16</v>
      </c>
      <c r="WM55" s="222">
        <v>382149.65</v>
      </c>
      <c r="WN55" s="222">
        <v>4189759.82</v>
      </c>
      <c r="WO55" s="222">
        <v>2692968.67</v>
      </c>
      <c r="WP55" s="222">
        <v>251874.26</v>
      </c>
      <c r="WQ55" s="222">
        <v>296374.69</v>
      </c>
      <c r="WR55" s="222">
        <v>794290</v>
      </c>
      <c r="WS55" s="222">
        <v>608083</v>
      </c>
      <c r="WT55" s="222">
        <v>6184078.9100000001</v>
      </c>
      <c r="WU55" s="222">
        <v>3536213.74</v>
      </c>
      <c r="WV55" s="222">
        <v>152900</v>
      </c>
      <c r="WW55" s="222">
        <v>2241751.1</v>
      </c>
      <c r="WX55" s="222">
        <v>157820</v>
      </c>
      <c r="WY55" s="222">
        <v>606878.03</v>
      </c>
      <c r="WZ55" s="222">
        <v>1895509.99</v>
      </c>
      <c r="XA55" s="222">
        <v>511246.66</v>
      </c>
      <c r="XB55" s="222">
        <v>639892</v>
      </c>
      <c r="XC55" s="222">
        <v>13742484.67</v>
      </c>
      <c r="XD55" s="222">
        <v>1227296.3899999999</v>
      </c>
      <c r="XE55" s="222">
        <v>0</v>
      </c>
      <c r="XF55" s="222">
        <v>427102.1</v>
      </c>
      <c r="XG55" s="222">
        <v>82125</v>
      </c>
      <c r="XH55" s="222">
        <v>1237816.45</v>
      </c>
      <c r="XI55" s="222">
        <v>1014336.51</v>
      </c>
      <c r="XJ55" s="222">
        <v>547380</v>
      </c>
      <c r="XK55" s="222">
        <v>1847011.18</v>
      </c>
      <c r="XL55" s="222">
        <v>695927.56</v>
      </c>
      <c r="XM55" s="222">
        <v>587458.25</v>
      </c>
      <c r="XN55" s="222">
        <v>1657801.97</v>
      </c>
      <c r="XO55" s="222">
        <v>683430.81</v>
      </c>
      <c r="XP55" s="222">
        <v>550575</v>
      </c>
      <c r="XQ55" s="222">
        <v>2085676</v>
      </c>
      <c r="XR55" s="222">
        <v>2823936.98</v>
      </c>
      <c r="XS55" s="222">
        <v>702281</v>
      </c>
      <c r="XT55" s="222">
        <v>128209.60000000001</v>
      </c>
      <c r="XU55" s="222">
        <v>348871</v>
      </c>
      <c r="XV55" s="222">
        <v>1224803.3</v>
      </c>
      <c r="XW55" s="222">
        <v>372114.36</v>
      </c>
      <c r="XX55" s="222">
        <v>607028.39</v>
      </c>
      <c r="XY55" s="222">
        <v>729433.68</v>
      </c>
      <c r="XZ55" s="222">
        <v>580233.81000000006</v>
      </c>
      <c r="YA55" s="222">
        <v>345412.46</v>
      </c>
      <c r="YB55" s="222">
        <v>312826</v>
      </c>
      <c r="YC55" s="222">
        <v>1834420.31</v>
      </c>
      <c r="YD55" s="222">
        <v>436824</v>
      </c>
      <c r="YE55" s="222">
        <v>8147517.8200000003</v>
      </c>
      <c r="YF55" s="222">
        <v>855015.38</v>
      </c>
      <c r="YG55" s="222">
        <v>1700996.94</v>
      </c>
      <c r="YH55" s="222">
        <v>266250</v>
      </c>
      <c r="YI55" s="222">
        <v>5929901.6100000003</v>
      </c>
      <c r="YJ55" s="222">
        <v>374057.23</v>
      </c>
      <c r="YK55" s="222">
        <v>1270096.5</v>
      </c>
      <c r="YL55" s="222">
        <v>0</v>
      </c>
      <c r="YM55" s="222">
        <v>786348</v>
      </c>
      <c r="YN55" s="222">
        <v>559275.84</v>
      </c>
      <c r="YO55" s="222">
        <v>780310</v>
      </c>
      <c r="YP55" s="222">
        <v>990355</v>
      </c>
      <c r="YQ55" s="222">
        <v>694598.75</v>
      </c>
      <c r="YR55" s="222">
        <v>339941.6</v>
      </c>
      <c r="YS55" s="222">
        <v>350589.02</v>
      </c>
      <c r="YT55" s="222">
        <v>713475.3</v>
      </c>
      <c r="YU55" s="222">
        <v>348195.92</v>
      </c>
      <c r="YV55" s="222">
        <v>5416775.3499999996</v>
      </c>
      <c r="YW55" s="222">
        <v>675275</v>
      </c>
      <c r="YX55" s="222">
        <v>155935</v>
      </c>
      <c r="YY55" s="222">
        <v>0</v>
      </c>
      <c r="YZ55" s="222">
        <v>472980</v>
      </c>
      <c r="ZA55" s="222">
        <v>84010.81</v>
      </c>
      <c r="ZB55" s="222">
        <v>79740.7</v>
      </c>
      <c r="ZC55" s="222">
        <v>671796.16</v>
      </c>
      <c r="ZD55" s="222">
        <v>495.4</v>
      </c>
      <c r="ZE55" s="222">
        <v>523425.38</v>
      </c>
      <c r="ZF55" s="222">
        <v>22500</v>
      </c>
      <c r="ZG55" s="222">
        <v>562781</v>
      </c>
      <c r="ZH55" s="222">
        <v>13500</v>
      </c>
      <c r="ZI55" s="222">
        <v>366789.64</v>
      </c>
      <c r="ZJ55" s="222">
        <v>1233414.79</v>
      </c>
      <c r="ZK55" s="222">
        <v>1190190.54</v>
      </c>
      <c r="ZL55" s="222">
        <v>12056941.74</v>
      </c>
      <c r="ZM55" s="222">
        <v>0</v>
      </c>
      <c r="ZN55" s="222">
        <v>211126.96</v>
      </c>
      <c r="ZO55" s="222">
        <v>3864334.92</v>
      </c>
      <c r="ZP55" s="222">
        <v>1271917.8799999999</v>
      </c>
      <c r="ZQ55" s="222">
        <v>4571883.62</v>
      </c>
      <c r="ZR55" s="222">
        <v>1792849.1</v>
      </c>
      <c r="ZS55" s="222">
        <v>1527960.76</v>
      </c>
      <c r="ZT55" s="222">
        <v>7851309.46</v>
      </c>
      <c r="ZU55" s="222">
        <v>3158104.05</v>
      </c>
      <c r="ZV55" s="222">
        <v>40902.239999999998</v>
      </c>
      <c r="ZW55" s="222">
        <v>973653.92</v>
      </c>
      <c r="ZX55" s="222">
        <v>780018.23</v>
      </c>
      <c r="ZY55" s="222">
        <v>2180291.73</v>
      </c>
      <c r="ZZ55" s="222">
        <v>2633423.87</v>
      </c>
      <c r="AAA55" s="222">
        <v>0</v>
      </c>
      <c r="AAB55" s="222">
        <v>183109.77</v>
      </c>
      <c r="AAC55" s="222">
        <v>1407.09</v>
      </c>
      <c r="AAD55" s="222">
        <v>2711926.01</v>
      </c>
      <c r="AAE55" s="222">
        <v>3635386.58</v>
      </c>
      <c r="AAF55" s="222">
        <v>1018917.03</v>
      </c>
      <c r="AAG55" s="222">
        <v>363292.37</v>
      </c>
      <c r="AAH55" s="222">
        <v>4345124.53</v>
      </c>
      <c r="AAI55" s="222">
        <v>0</v>
      </c>
      <c r="AAJ55" s="222">
        <v>116116.4</v>
      </c>
      <c r="AAK55" s="222">
        <v>190900</v>
      </c>
      <c r="AAL55" s="222">
        <v>221600</v>
      </c>
      <c r="AAM55" s="222">
        <v>1216012</v>
      </c>
      <c r="AAN55" s="222">
        <v>66960</v>
      </c>
      <c r="AAO55" s="222">
        <v>68486315.650000006</v>
      </c>
      <c r="AAP55" s="222">
        <v>1277877.6399999999</v>
      </c>
      <c r="AAQ55" s="222">
        <v>373832.25</v>
      </c>
      <c r="AAR55" s="222">
        <v>184354</v>
      </c>
      <c r="AAS55" s="222">
        <v>386700</v>
      </c>
      <c r="AAT55" s="222">
        <v>65601.61</v>
      </c>
      <c r="AAU55" s="222">
        <v>169800</v>
      </c>
      <c r="AAV55" s="222">
        <v>0</v>
      </c>
      <c r="AAW55" s="222">
        <v>3229790.25</v>
      </c>
      <c r="AAX55" s="222">
        <v>504726.23</v>
      </c>
      <c r="AAY55" s="222">
        <v>607692.1</v>
      </c>
      <c r="AAZ55" s="222">
        <v>333550</v>
      </c>
      <c r="ABA55" s="222">
        <v>84580</v>
      </c>
      <c r="ABB55" s="222">
        <v>458630.5</v>
      </c>
      <c r="ABC55" s="222">
        <v>381980</v>
      </c>
      <c r="ABD55" s="222">
        <v>112400</v>
      </c>
      <c r="ABE55" s="222">
        <v>604384.59</v>
      </c>
      <c r="ABF55" s="222">
        <v>6281058.8399999999</v>
      </c>
      <c r="ABG55" s="222">
        <v>708057.03</v>
      </c>
      <c r="ABH55" s="222">
        <v>1157242</v>
      </c>
      <c r="ABI55" s="222">
        <v>344003.38</v>
      </c>
      <c r="ABJ55" s="222">
        <v>325150</v>
      </c>
      <c r="ABK55" s="222">
        <v>14567345.17</v>
      </c>
      <c r="ABL55" s="222">
        <v>0</v>
      </c>
      <c r="ABM55" s="222">
        <v>111777.45</v>
      </c>
      <c r="ABN55" s="222">
        <v>264606.5</v>
      </c>
      <c r="ABO55" s="222">
        <v>16901162.219999999</v>
      </c>
      <c r="ABP55" s="222">
        <v>7418968.3300000001</v>
      </c>
      <c r="ABQ55" s="222">
        <v>287390.75</v>
      </c>
      <c r="ABR55" s="222">
        <v>3249472.43</v>
      </c>
      <c r="ABS55" s="222">
        <v>354010.81</v>
      </c>
      <c r="ABT55" s="222">
        <v>111100</v>
      </c>
      <c r="ABU55" s="222">
        <v>857458.42</v>
      </c>
      <c r="ABV55" s="222">
        <v>1328026.3400000001</v>
      </c>
      <c r="ABW55" s="222">
        <v>137912</v>
      </c>
      <c r="ABX55" s="222">
        <v>5341077.9400000004</v>
      </c>
      <c r="ABY55" s="222">
        <v>399803</v>
      </c>
      <c r="ABZ55" s="222">
        <v>4631082</v>
      </c>
      <c r="ACA55" s="222">
        <v>67740</v>
      </c>
      <c r="ACB55" s="222">
        <v>78118</v>
      </c>
      <c r="ACC55" s="222">
        <v>573309</v>
      </c>
      <c r="ACD55" s="222">
        <v>100133</v>
      </c>
      <c r="ACE55" s="222">
        <v>828369.04</v>
      </c>
      <c r="ACF55" s="222">
        <v>5593467.3200000003</v>
      </c>
      <c r="ACG55" s="222">
        <v>344994</v>
      </c>
      <c r="ACH55" s="222">
        <v>659345.93000000005</v>
      </c>
      <c r="ACI55" s="222">
        <v>106815056.84</v>
      </c>
      <c r="ACJ55" s="222">
        <v>163226.76999999999</v>
      </c>
      <c r="ACK55" s="222">
        <v>1695476.85</v>
      </c>
      <c r="ACL55" s="222">
        <v>0</v>
      </c>
      <c r="ACM55" s="222">
        <v>0</v>
      </c>
      <c r="ACN55" s="222">
        <v>0</v>
      </c>
      <c r="ACO55" s="222">
        <v>345157.23</v>
      </c>
      <c r="ACP55" s="222">
        <v>8450985.5299999993</v>
      </c>
      <c r="ACQ55" s="222">
        <v>62030.81</v>
      </c>
      <c r="ACR55" s="222">
        <v>466152</v>
      </c>
      <c r="ACS55" s="222">
        <v>10126236.390000001</v>
      </c>
      <c r="ACT55" s="222">
        <v>0</v>
      </c>
      <c r="ACU55" s="222">
        <v>0</v>
      </c>
      <c r="ACV55" s="222">
        <v>703269.87</v>
      </c>
      <c r="ACW55" s="222">
        <v>2213025.8199999998</v>
      </c>
      <c r="ACX55" s="222">
        <v>435904.34</v>
      </c>
      <c r="ACY55" s="222">
        <v>197695.55</v>
      </c>
      <c r="ACZ55" s="222">
        <v>240279.09</v>
      </c>
      <c r="ADA55" s="222">
        <v>55898.8</v>
      </c>
      <c r="ADB55" s="222">
        <v>0</v>
      </c>
      <c r="ADC55" s="222">
        <v>2054337.78</v>
      </c>
      <c r="ADD55" s="222">
        <v>800000</v>
      </c>
      <c r="ADE55" s="222">
        <v>416260</v>
      </c>
      <c r="ADF55" s="222">
        <v>0</v>
      </c>
      <c r="ADG55" s="222">
        <v>1942692.86</v>
      </c>
      <c r="ADH55" s="222">
        <v>2128579.5699999998</v>
      </c>
      <c r="ADI55" s="222">
        <v>282053.8</v>
      </c>
      <c r="ADJ55" s="222">
        <v>0</v>
      </c>
      <c r="ADK55" s="222">
        <v>2849299.47</v>
      </c>
      <c r="ADL55" s="222">
        <v>2202695.48</v>
      </c>
      <c r="ADM55" s="222">
        <v>117203.74</v>
      </c>
      <c r="ADN55" s="222">
        <v>648245.42000000004</v>
      </c>
      <c r="ADO55" s="222">
        <v>30350148.59</v>
      </c>
      <c r="ADP55" s="222">
        <v>1446542.63</v>
      </c>
      <c r="ADQ55" s="222">
        <v>2825122.24</v>
      </c>
      <c r="ADR55" s="222">
        <v>1429257.41</v>
      </c>
      <c r="ADS55" s="222">
        <v>9004603.6199999992</v>
      </c>
      <c r="ADT55" s="222">
        <v>17413.82</v>
      </c>
      <c r="ADU55" s="222">
        <v>0</v>
      </c>
      <c r="ADV55" s="222">
        <v>163685.13</v>
      </c>
      <c r="ADW55" s="222">
        <v>987555.67</v>
      </c>
      <c r="ADX55" s="222">
        <v>53075</v>
      </c>
      <c r="ADY55" s="222">
        <v>160886605.81</v>
      </c>
      <c r="ADZ55" s="222">
        <v>8708831.4900000002</v>
      </c>
      <c r="AEA55" s="222">
        <v>4581442</v>
      </c>
      <c r="AEB55" s="222">
        <v>1709806.07</v>
      </c>
      <c r="AEC55" s="222">
        <v>3780011.99</v>
      </c>
      <c r="AED55" s="222">
        <v>2367301.6</v>
      </c>
      <c r="AEE55" s="222">
        <v>855375.78</v>
      </c>
      <c r="AEF55" s="222">
        <v>127848.28</v>
      </c>
      <c r="AEG55" s="222">
        <v>1003592.93</v>
      </c>
      <c r="AEH55" s="222">
        <v>0</v>
      </c>
      <c r="AEI55" s="222">
        <v>608751.64</v>
      </c>
      <c r="AEJ55" s="222">
        <v>0</v>
      </c>
      <c r="AEK55" s="222">
        <v>821883.89</v>
      </c>
      <c r="AEL55" s="222">
        <v>557647.69999999995</v>
      </c>
      <c r="AEM55" s="222">
        <v>532949.01</v>
      </c>
      <c r="AEN55" s="222">
        <v>0</v>
      </c>
      <c r="AEO55" s="222">
        <v>182975</v>
      </c>
      <c r="AEP55" s="222">
        <v>524755</v>
      </c>
      <c r="AEQ55" s="222">
        <v>359928.21</v>
      </c>
      <c r="AER55" s="222">
        <v>2336519.85</v>
      </c>
      <c r="AES55" s="222">
        <v>53780672.210000001</v>
      </c>
      <c r="AET55" s="222">
        <v>1123658.1200000001</v>
      </c>
      <c r="AEU55" s="222">
        <v>629111.48</v>
      </c>
      <c r="AEV55" s="222">
        <v>872586.51</v>
      </c>
      <c r="AEW55" s="222">
        <v>752424.31</v>
      </c>
      <c r="AEX55" s="222">
        <v>695345</v>
      </c>
      <c r="AEY55" s="222">
        <v>390646.95</v>
      </c>
      <c r="AEZ55" s="222">
        <v>759727.79</v>
      </c>
      <c r="AFA55" s="222">
        <v>331513.02</v>
      </c>
      <c r="AFB55" s="222">
        <v>978511.38</v>
      </c>
      <c r="AFC55" s="222">
        <v>4280685.9800000004</v>
      </c>
      <c r="AFD55" s="222">
        <v>54440964.25</v>
      </c>
      <c r="AFE55" s="222">
        <v>0</v>
      </c>
      <c r="AFF55" s="222">
        <v>1670918.98</v>
      </c>
      <c r="AFG55" s="222">
        <v>0</v>
      </c>
      <c r="AFH55" s="222">
        <v>400678.46</v>
      </c>
      <c r="AFI55" s="222">
        <v>608273.56999999995</v>
      </c>
      <c r="AFJ55" s="222">
        <v>148450</v>
      </c>
      <c r="AFK55" s="222">
        <v>0</v>
      </c>
      <c r="AFL55" s="222">
        <v>312993.33</v>
      </c>
      <c r="AFM55" s="222">
        <v>479372.04</v>
      </c>
      <c r="AFN55" s="222">
        <v>678794.11</v>
      </c>
      <c r="AFO55" s="222">
        <v>728567.04</v>
      </c>
      <c r="AFP55" s="222">
        <v>16675048.91</v>
      </c>
      <c r="AFQ55" s="222">
        <v>172580</v>
      </c>
      <c r="AFR55" s="222">
        <v>411650.64</v>
      </c>
      <c r="AFS55" s="222">
        <v>155227.92000000001</v>
      </c>
      <c r="AFT55" s="222">
        <v>331070</v>
      </c>
      <c r="AFU55" s="222">
        <v>76951.98</v>
      </c>
      <c r="AFV55" s="222">
        <v>21725</v>
      </c>
      <c r="AFW55" s="222">
        <v>5000</v>
      </c>
      <c r="AFX55" s="222">
        <v>0</v>
      </c>
      <c r="AFY55" s="222">
        <v>130032</v>
      </c>
      <c r="AFZ55" s="222">
        <v>962625</v>
      </c>
      <c r="AGA55" s="222">
        <v>4653</v>
      </c>
      <c r="AGB55" s="222">
        <v>1009231.69</v>
      </c>
      <c r="AGC55" s="222">
        <v>50450.77</v>
      </c>
      <c r="AGD55" s="222">
        <v>764543.57</v>
      </c>
      <c r="AGE55" s="222">
        <v>109101.27</v>
      </c>
      <c r="AGF55" s="222">
        <v>126305</v>
      </c>
      <c r="AGG55" s="222">
        <v>494394.05</v>
      </c>
      <c r="AGH55" s="222">
        <v>272802.28999999998</v>
      </c>
      <c r="AGI55" s="222">
        <v>2004425.23</v>
      </c>
      <c r="AGJ55" s="222">
        <v>357553.11</v>
      </c>
      <c r="AGK55" s="222">
        <v>103534.21</v>
      </c>
      <c r="AGL55" s="222">
        <v>132965.96</v>
      </c>
      <c r="AGM55" s="222">
        <v>40087909.759999998</v>
      </c>
      <c r="AGN55" s="222">
        <v>1102037.22</v>
      </c>
      <c r="AGO55" s="222">
        <v>2976962.99</v>
      </c>
      <c r="AGP55" s="222">
        <v>66370.27</v>
      </c>
      <c r="AGQ55" s="222">
        <v>78332</v>
      </c>
      <c r="AGR55" s="222">
        <v>17309.650000000001</v>
      </c>
      <c r="AGS55" s="222">
        <v>107649.48</v>
      </c>
      <c r="AGT55" s="222">
        <v>51560</v>
      </c>
      <c r="AGU55" s="222">
        <v>3596849.95</v>
      </c>
      <c r="AGV55" s="222">
        <v>3568176.44</v>
      </c>
      <c r="AGW55" s="222">
        <v>2443129.11</v>
      </c>
      <c r="AGX55" s="222">
        <v>80672312.019999996</v>
      </c>
      <c r="AGY55" s="222">
        <v>1375503.94</v>
      </c>
      <c r="AGZ55" s="222">
        <v>1723483</v>
      </c>
      <c r="AHA55" s="222">
        <v>522075</v>
      </c>
      <c r="AHB55" s="222">
        <v>43000</v>
      </c>
      <c r="AHC55" s="222">
        <v>17710</v>
      </c>
      <c r="AHD55" s="222">
        <v>0</v>
      </c>
      <c r="AHE55" s="222">
        <v>424.61</v>
      </c>
      <c r="AHF55" s="222">
        <v>404220.89</v>
      </c>
      <c r="AHG55" s="222">
        <v>48491.18</v>
      </c>
      <c r="AHH55" s="222">
        <v>1386735.53</v>
      </c>
      <c r="AHI55" s="222">
        <v>155087.72</v>
      </c>
      <c r="AHJ55" s="222">
        <v>1931065.36</v>
      </c>
      <c r="AHK55" s="222">
        <v>2459052.84</v>
      </c>
      <c r="AHL55" s="222">
        <v>905173.58</v>
      </c>
      <c r="AHM55" s="222">
        <v>1333535</v>
      </c>
      <c r="AHN55" s="222">
        <v>297025.24</v>
      </c>
      <c r="AHO55" s="222">
        <v>372129.58</v>
      </c>
      <c r="AHP55" s="222">
        <v>617309.73</v>
      </c>
      <c r="AHQ55" s="222">
        <v>1398713.07</v>
      </c>
      <c r="AHR55" s="264">
        <v>155872.29999999999</v>
      </c>
    </row>
    <row r="56" spans="1:902" ht="24">
      <c r="B56" s="183" t="s">
        <v>6440</v>
      </c>
      <c r="C56" s="184" t="s">
        <v>6441</v>
      </c>
      <c r="D56" s="222">
        <v>0</v>
      </c>
      <c r="E56" s="222">
        <v>0</v>
      </c>
      <c r="F56" s="222">
        <v>0</v>
      </c>
      <c r="G56" s="222">
        <v>0</v>
      </c>
      <c r="H56" s="222">
        <v>0</v>
      </c>
      <c r="I56" s="222">
        <v>0</v>
      </c>
      <c r="J56" s="222">
        <v>0</v>
      </c>
      <c r="K56" s="222">
        <v>0</v>
      </c>
      <c r="L56" s="222">
        <v>0</v>
      </c>
      <c r="M56" s="222">
        <v>0</v>
      </c>
      <c r="N56" s="222">
        <v>0</v>
      </c>
      <c r="O56" s="222">
        <v>0</v>
      </c>
      <c r="P56" s="222">
        <v>0</v>
      </c>
      <c r="Q56" s="222">
        <v>0</v>
      </c>
      <c r="R56" s="222">
        <v>0</v>
      </c>
      <c r="S56" s="222">
        <v>0</v>
      </c>
      <c r="T56" s="222">
        <v>0</v>
      </c>
      <c r="U56" s="222">
        <v>0</v>
      </c>
      <c r="V56" s="222">
        <v>0</v>
      </c>
      <c r="W56" s="222">
        <v>0</v>
      </c>
      <c r="X56" s="222">
        <v>0</v>
      </c>
      <c r="Y56" s="222">
        <v>0</v>
      </c>
      <c r="Z56" s="222">
        <v>0</v>
      </c>
      <c r="AA56" s="222">
        <v>0</v>
      </c>
      <c r="AB56" s="222">
        <v>0</v>
      </c>
      <c r="AC56" s="222">
        <v>0</v>
      </c>
      <c r="AD56" s="222">
        <v>0</v>
      </c>
      <c r="AE56" s="222">
        <v>0</v>
      </c>
      <c r="AF56" s="222">
        <v>0</v>
      </c>
      <c r="AG56" s="222">
        <v>0</v>
      </c>
      <c r="AH56" s="222">
        <v>0</v>
      </c>
      <c r="AI56" s="222">
        <v>0</v>
      </c>
      <c r="AJ56" s="222">
        <v>0</v>
      </c>
      <c r="AK56" s="222">
        <v>0</v>
      </c>
      <c r="AL56" s="222">
        <v>0</v>
      </c>
      <c r="AM56" s="222">
        <v>0</v>
      </c>
      <c r="AN56" s="222">
        <v>0</v>
      </c>
      <c r="AO56" s="222">
        <v>0</v>
      </c>
      <c r="AP56" s="222">
        <v>0</v>
      </c>
      <c r="AQ56" s="222">
        <v>0</v>
      </c>
      <c r="AR56" s="222">
        <v>0</v>
      </c>
      <c r="AS56" s="222">
        <v>0</v>
      </c>
      <c r="AT56" s="222">
        <v>0</v>
      </c>
      <c r="AU56" s="222">
        <v>0</v>
      </c>
      <c r="AV56" s="222">
        <v>0</v>
      </c>
      <c r="AW56" s="222">
        <v>0</v>
      </c>
      <c r="AX56" s="222">
        <v>0</v>
      </c>
      <c r="AY56" s="222">
        <v>0</v>
      </c>
      <c r="AZ56" s="222">
        <v>0</v>
      </c>
      <c r="BA56" s="222">
        <v>0</v>
      </c>
      <c r="BB56" s="222">
        <v>0</v>
      </c>
      <c r="BC56" s="222">
        <v>0</v>
      </c>
      <c r="BD56" s="222">
        <v>0</v>
      </c>
      <c r="BE56" s="222">
        <v>0</v>
      </c>
      <c r="BF56" s="222">
        <v>0</v>
      </c>
      <c r="BG56" s="222">
        <v>0</v>
      </c>
      <c r="BH56" s="222">
        <v>0</v>
      </c>
      <c r="BI56" s="222">
        <v>0</v>
      </c>
      <c r="BJ56" s="222">
        <v>0</v>
      </c>
      <c r="BK56" s="222">
        <v>0</v>
      </c>
      <c r="BL56" s="222">
        <v>0</v>
      </c>
      <c r="BM56" s="222">
        <v>0</v>
      </c>
      <c r="BN56" s="222">
        <v>0</v>
      </c>
      <c r="BO56" s="222">
        <v>0</v>
      </c>
      <c r="BP56" s="222">
        <v>0</v>
      </c>
      <c r="BQ56" s="222">
        <v>0</v>
      </c>
      <c r="BR56" s="222">
        <v>0</v>
      </c>
      <c r="BS56" s="222">
        <v>0</v>
      </c>
      <c r="BT56" s="222">
        <v>0</v>
      </c>
      <c r="BU56" s="222">
        <v>0</v>
      </c>
      <c r="BV56" s="222">
        <v>0</v>
      </c>
      <c r="BW56" s="222">
        <v>0</v>
      </c>
      <c r="BX56" s="222">
        <v>0</v>
      </c>
      <c r="BY56" s="222">
        <v>0</v>
      </c>
      <c r="BZ56" s="222">
        <v>0</v>
      </c>
      <c r="CA56" s="222">
        <v>0</v>
      </c>
      <c r="CB56" s="222">
        <v>0</v>
      </c>
      <c r="CC56" s="222">
        <v>0</v>
      </c>
      <c r="CD56" s="222">
        <v>0</v>
      </c>
      <c r="CE56" s="222">
        <v>0</v>
      </c>
      <c r="CF56" s="222">
        <v>0</v>
      </c>
      <c r="CG56" s="222">
        <v>0</v>
      </c>
      <c r="CH56" s="222">
        <v>0</v>
      </c>
      <c r="CI56" s="222">
        <v>0</v>
      </c>
      <c r="CJ56" s="222">
        <v>0</v>
      </c>
      <c r="CK56" s="222">
        <v>0</v>
      </c>
      <c r="CL56" s="222">
        <v>0</v>
      </c>
      <c r="CM56" s="222">
        <v>0</v>
      </c>
      <c r="CN56" s="222">
        <v>0</v>
      </c>
      <c r="CO56" s="222">
        <v>0</v>
      </c>
      <c r="CP56" s="222">
        <v>0</v>
      </c>
      <c r="CQ56" s="222">
        <v>0</v>
      </c>
      <c r="CR56" s="222">
        <v>0</v>
      </c>
      <c r="CS56" s="222">
        <v>0</v>
      </c>
      <c r="CT56" s="222">
        <v>0</v>
      </c>
      <c r="CU56" s="222">
        <v>0</v>
      </c>
      <c r="CV56" s="222">
        <v>0</v>
      </c>
      <c r="CW56" s="222">
        <v>0</v>
      </c>
      <c r="CX56" s="222">
        <v>0</v>
      </c>
      <c r="CY56" s="222">
        <v>0</v>
      </c>
      <c r="CZ56" s="222">
        <v>0</v>
      </c>
      <c r="DA56" s="222">
        <v>0</v>
      </c>
      <c r="DB56" s="222">
        <v>0</v>
      </c>
      <c r="DC56" s="222">
        <v>307508.45</v>
      </c>
      <c r="DD56" s="222">
        <v>0</v>
      </c>
      <c r="DE56" s="222">
        <v>0</v>
      </c>
      <c r="DF56" s="222">
        <v>0</v>
      </c>
      <c r="DG56" s="222">
        <v>0</v>
      </c>
      <c r="DH56" s="222">
        <v>0</v>
      </c>
      <c r="DI56" s="222">
        <v>0</v>
      </c>
      <c r="DJ56" s="222">
        <v>0</v>
      </c>
      <c r="DK56" s="222">
        <v>144934444.94999999</v>
      </c>
      <c r="DL56" s="222">
        <v>0</v>
      </c>
      <c r="DM56" s="222">
        <v>0</v>
      </c>
      <c r="DN56" s="222">
        <v>0</v>
      </c>
      <c r="DO56" s="222">
        <v>0</v>
      </c>
      <c r="DP56" s="222">
        <v>0</v>
      </c>
      <c r="DQ56" s="222">
        <v>0</v>
      </c>
      <c r="DR56" s="222">
        <v>0</v>
      </c>
      <c r="DS56" s="222">
        <v>0</v>
      </c>
      <c r="DT56" s="222">
        <v>0</v>
      </c>
      <c r="DU56" s="222">
        <v>0</v>
      </c>
      <c r="DV56" s="222">
        <v>0</v>
      </c>
      <c r="DW56" s="222">
        <v>0</v>
      </c>
      <c r="DX56" s="222">
        <v>0</v>
      </c>
      <c r="DY56" s="222">
        <v>0</v>
      </c>
      <c r="DZ56" s="222">
        <v>0</v>
      </c>
      <c r="EA56" s="222">
        <v>0</v>
      </c>
      <c r="EB56" s="222">
        <v>0</v>
      </c>
      <c r="EC56" s="222">
        <v>0</v>
      </c>
      <c r="ED56" s="222">
        <v>0</v>
      </c>
      <c r="EE56" s="222">
        <v>0</v>
      </c>
      <c r="EF56" s="222">
        <v>0</v>
      </c>
      <c r="EG56" s="222">
        <v>0</v>
      </c>
      <c r="EH56" s="222">
        <v>0</v>
      </c>
      <c r="EI56" s="222">
        <v>0</v>
      </c>
      <c r="EJ56" s="222">
        <v>0</v>
      </c>
      <c r="EK56" s="222">
        <v>0</v>
      </c>
      <c r="EL56" s="222">
        <v>0</v>
      </c>
      <c r="EM56" s="222">
        <v>0</v>
      </c>
      <c r="EN56" s="222">
        <v>0</v>
      </c>
      <c r="EO56" s="222">
        <v>0</v>
      </c>
      <c r="EP56" s="222">
        <v>0</v>
      </c>
      <c r="EQ56" s="222">
        <v>0</v>
      </c>
      <c r="ER56" s="222">
        <v>0</v>
      </c>
      <c r="ES56" s="222">
        <v>0</v>
      </c>
      <c r="ET56" s="222">
        <v>0</v>
      </c>
      <c r="EU56" s="222">
        <v>0</v>
      </c>
      <c r="EV56" s="222">
        <v>0</v>
      </c>
      <c r="EW56" s="222">
        <v>0</v>
      </c>
      <c r="EX56" s="222">
        <v>0</v>
      </c>
      <c r="EY56" s="222">
        <v>0</v>
      </c>
      <c r="EZ56" s="222">
        <v>0</v>
      </c>
      <c r="FA56" s="222">
        <v>0</v>
      </c>
      <c r="FB56" s="222">
        <v>0</v>
      </c>
      <c r="FC56" s="222">
        <v>0</v>
      </c>
      <c r="FD56" s="222">
        <v>0</v>
      </c>
      <c r="FE56" s="222">
        <v>0</v>
      </c>
      <c r="FF56" s="222">
        <v>0</v>
      </c>
      <c r="FG56" s="222">
        <v>0</v>
      </c>
      <c r="FH56" s="222">
        <v>0</v>
      </c>
      <c r="FI56" s="222">
        <v>0</v>
      </c>
      <c r="FJ56" s="222">
        <v>0</v>
      </c>
      <c r="FK56" s="222">
        <v>0</v>
      </c>
      <c r="FL56" s="222">
        <v>0</v>
      </c>
      <c r="FM56" s="222">
        <v>0</v>
      </c>
      <c r="FN56" s="222">
        <v>0</v>
      </c>
      <c r="FO56" s="222">
        <v>0</v>
      </c>
      <c r="FP56" s="222">
        <v>0</v>
      </c>
      <c r="FQ56" s="222">
        <v>0</v>
      </c>
      <c r="FR56" s="222">
        <v>0</v>
      </c>
      <c r="FS56" s="222">
        <v>0</v>
      </c>
      <c r="FT56" s="222">
        <v>0</v>
      </c>
      <c r="FU56" s="222">
        <v>0</v>
      </c>
      <c r="FV56" s="222">
        <v>0</v>
      </c>
      <c r="FW56" s="222">
        <v>0</v>
      </c>
      <c r="FX56" s="222">
        <v>0</v>
      </c>
      <c r="FY56" s="222">
        <v>0</v>
      </c>
      <c r="FZ56" s="222">
        <v>0</v>
      </c>
      <c r="GA56" s="222">
        <v>0</v>
      </c>
      <c r="GB56" s="222">
        <v>0</v>
      </c>
      <c r="GC56" s="222">
        <v>0</v>
      </c>
      <c r="GD56" s="222">
        <v>0</v>
      </c>
      <c r="GE56" s="222">
        <v>0</v>
      </c>
      <c r="GF56" s="222">
        <v>0</v>
      </c>
      <c r="GG56" s="222">
        <v>0</v>
      </c>
      <c r="GH56" s="222">
        <v>0</v>
      </c>
      <c r="GI56" s="222">
        <v>0</v>
      </c>
      <c r="GJ56" s="222">
        <v>0</v>
      </c>
      <c r="GK56" s="222">
        <v>0</v>
      </c>
      <c r="GL56" s="222">
        <v>0</v>
      </c>
      <c r="GM56" s="222">
        <v>0</v>
      </c>
      <c r="GN56" s="222">
        <v>0</v>
      </c>
      <c r="GO56" s="222">
        <v>0</v>
      </c>
      <c r="GP56" s="222">
        <v>0</v>
      </c>
      <c r="GQ56" s="222">
        <v>0</v>
      </c>
      <c r="GR56" s="222">
        <v>0</v>
      </c>
      <c r="GS56" s="222">
        <v>0</v>
      </c>
      <c r="GT56" s="222">
        <v>0</v>
      </c>
      <c r="GU56" s="222">
        <v>0</v>
      </c>
      <c r="GV56" s="222">
        <v>0</v>
      </c>
      <c r="GW56" s="222">
        <v>0</v>
      </c>
      <c r="GX56" s="222">
        <v>0</v>
      </c>
      <c r="GY56" s="222">
        <v>15901.08</v>
      </c>
      <c r="GZ56" s="222">
        <v>0</v>
      </c>
      <c r="HA56" s="222">
        <v>0</v>
      </c>
      <c r="HB56" s="222">
        <v>0</v>
      </c>
      <c r="HC56" s="222">
        <v>0</v>
      </c>
      <c r="HD56" s="222">
        <v>0</v>
      </c>
      <c r="HE56" s="222">
        <v>0</v>
      </c>
      <c r="HF56" s="222">
        <v>0</v>
      </c>
      <c r="HG56" s="222">
        <v>0</v>
      </c>
      <c r="HH56" s="222">
        <v>0</v>
      </c>
      <c r="HI56" s="222">
        <v>0</v>
      </c>
      <c r="HJ56" s="222">
        <v>9890758.9700000007</v>
      </c>
      <c r="HK56" s="222">
        <v>0</v>
      </c>
      <c r="HL56" s="222">
        <v>0</v>
      </c>
      <c r="HM56" s="222">
        <v>0</v>
      </c>
      <c r="HN56" s="222">
        <v>0</v>
      </c>
      <c r="HO56" s="222">
        <v>0</v>
      </c>
      <c r="HP56" s="222">
        <v>0</v>
      </c>
      <c r="HQ56" s="222">
        <v>0</v>
      </c>
      <c r="HR56" s="222">
        <v>0</v>
      </c>
      <c r="HS56" s="222">
        <v>0</v>
      </c>
      <c r="HT56" s="222">
        <v>0</v>
      </c>
      <c r="HU56" s="222">
        <v>0</v>
      </c>
      <c r="HV56" s="222">
        <v>0</v>
      </c>
      <c r="HW56" s="222">
        <v>0</v>
      </c>
      <c r="HX56" s="222">
        <v>0</v>
      </c>
      <c r="HY56" s="222">
        <v>0</v>
      </c>
      <c r="HZ56" s="222">
        <v>0</v>
      </c>
      <c r="IA56" s="222">
        <v>0</v>
      </c>
      <c r="IB56" s="222">
        <v>0</v>
      </c>
      <c r="IC56" s="222">
        <v>0</v>
      </c>
      <c r="ID56" s="222">
        <v>0</v>
      </c>
      <c r="IE56" s="222">
        <v>0</v>
      </c>
      <c r="IF56" s="222">
        <v>0</v>
      </c>
      <c r="IG56" s="222">
        <v>0</v>
      </c>
      <c r="IH56" s="222">
        <v>0</v>
      </c>
      <c r="II56" s="222">
        <v>0</v>
      </c>
      <c r="IJ56" s="222">
        <v>0</v>
      </c>
      <c r="IK56" s="222">
        <v>0</v>
      </c>
      <c r="IL56" s="222">
        <v>0</v>
      </c>
      <c r="IM56" s="222">
        <v>0</v>
      </c>
      <c r="IN56" s="222">
        <v>0</v>
      </c>
      <c r="IO56" s="222">
        <v>0</v>
      </c>
      <c r="IP56" s="222">
        <v>0</v>
      </c>
      <c r="IQ56" s="222">
        <v>0</v>
      </c>
      <c r="IR56" s="222">
        <v>0</v>
      </c>
      <c r="IS56" s="222">
        <v>0</v>
      </c>
      <c r="IT56" s="222">
        <v>0</v>
      </c>
      <c r="IU56" s="222">
        <v>0</v>
      </c>
      <c r="IV56" s="222">
        <v>0</v>
      </c>
      <c r="IW56" s="222">
        <v>0</v>
      </c>
      <c r="IX56" s="222">
        <v>0</v>
      </c>
      <c r="IY56" s="222">
        <v>0</v>
      </c>
      <c r="IZ56" s="222">
        <v>0</v>
      </c>
      <c r="JA56" s="222">
        <v>0</v>
      </c>
      <c r="JB56" s="222">
        <v>0</v>
      </c>
      <c r="JC56" s="222">
        <v>0</v>
      </c>
      <c r="JD56" s="222">
        <v>0</v>
      </c>
      <c r="JE56" s="222">
        <v>0</v>
      </c>
      <c r="JF56" s="222">
        <v>25495.599999999999</v>
      </c>
      <c r="JG56" s="222">
        <v>0</v>
      </c>
      <c r="JH56" s="222">
        <v>0</v>
      </c>
      <c r="JI56" s="222">
        <v>0</v>
      </c>
      <c r="JJ56" s="222">
        <v>0</v>
      </c>
      <c r="JK56" s="222">
        <v>0</v>
      </c>
      <c r="JL56" s="222">
        <v>0</v>
      </c>
      <c r="JM56" s="222">
        <v>0</v>
      </c>
      <c r="JN56" s="222">
        <v>31123366.969999999</v>
      </c>
      <c r="JO56" s="222">
        <v>0</v>
      </c>
      <c r="JP56" s="222">
        <v>0</v>
      </c>
      <c r="JQ56" s="222">
        <v>0</v>
      </c>
      <c r="JR56" s="222">
        <v>0</v>
      </c>
      <c r="JS56" s="222">
        <v>0</v>
      </c>
      <c r="JT56" s="222">
        <v>0</v>
      </c>
      <c r="JU56" s="222">
        <v>0</v>
      </c>
      <c r="JV56" s="222">
        <v>0</v>
      </c>
      <c r="JW56" s="222">
        <v>0</v>
      </c>
      <c r="JX56" s="222">
        <v>0</v>
      </c>
      <c r="JY56" s="222">
        <v>0</v>
      </c>
      <c r="JZ56" s="222">
        <v>0</v>
      </c>
      <c r="KA56" s="222">
        <v>0</v>
      </c>
      <c r="KB56" s="222">
        <v>0</v>
      </c>
      <c r="KC56" s="222">
        <v>0</v>
      </c>
      <c r="KD56" s="222">
        <v>0</v>
      </c>
      <c r="KE56" s="222">
        <v>0</v>
      </c>
      <c r="KF56" s="222">
        <v>0</v>
      </c>
      <c r="KG56" s="222">
        <v>0</v>
      </c>
      <c r="KH56" s="222">
        <v>0</v>
      </c>
      <c r="KI56" s="222">
        <v>0</v>
      </c>
      <c r="KJ56" s="222">
        <v>0</v>
      </c>
      <c r="KK56" s="222">
        <v>0</v>
      </c>
      <c r="KL56" s="222">
        <v>0</v>
      </c>
      <c r="KM56" s="222">
        <v>0</v>
      </c>
      <c r="KN56" s="222">
        <v>0</v>
      </c>
      <c r="KO56" s="222">
        <v>0</v>
      </c>
      <c r="KP56" s="222">
        <v>0</v>
      </c>
      <c r="KQ56" s="222">
        <v>1000000</v>
      </c>
      <c r="KR56" s="222">
        <v>0</v>
      </c>
      <c r="KS56" s="222">
        <v>0</v>
      </c>
      <c r="KT56" s="222">
        <v>0</v>
      </c>
      <c r="KU56" s="222">
        <v>0</v>
      </c>
      <c r="KV56" s="222">
        <v>0</v>
      </c>
      <c r="KW56" s="222">
        <v>117038.91</v>
      </c>
      <c r="KX56" s="222">
        <v>0</v>
      </c>
      <c r="KY56" s="222">
        <v>5489894.9699999997</v>
      </c>
      <c r="KZ56" s="222">
        <v>0</v>
      </c>
      <c r="LA56" s="222">
        <v>0</v>
      </c>
      <c r="LB56" s="222">
        <v>0</v>
      </c>
      <c r="LC56" s="222">
        <v>0</v>
      </c>
      <c r="LD56" s="222">
        <v>0</v>
      </c>
      <c r="LE56" s="222">
        <v>0</v>
      </c>
      <c r="LF56" s="222">
        <v>0</v>
      </c>
      <c r="LG56" s="222">
        <v>0</v>
      </c>
      <c r="LH56" s="222">
        <v>0</v>
      </c>
      <c r="LI56" s="222">
        <v>0</v>
      </c>
      <c r="LJ56" s="222">
        <v>0</v>
      </c>
      <c r="LK56" s="222">
        <v>0</v>
      </c>
      <c r="LL56" s="222">
        <v>0</v>
      </c>
      <c r="LM56" s="222">
        <v>0</v>
      </c>
      <c r="LN56" s="222">
        <v>0</v>
      </c>
      <c r="LO56" s="222">
        <v>0</v>
      </c>
      <c r="LP56" s="222">
        <v>0</v>
      </c>
      <c r="LQ56" s="222">
        <v>0</v>
      </c>
      <c r="LR56" s="222">
        <v>0</v>
      </c>
      <c r="LS56" s="222">
        <v>0</v>
      </c>
      <c r="LT56" s="222">
        <v>0</v>
      </c>
      <c r="LU56" s="222">
        <v>0</v>
      </c>
      <c r="LV56" s="222">
        <v>0</v>
      </c>
      <c r="LW56" s="222">
        <v>1143669.78</v>
      </c>
      <c r="LX56" s="222">
        <v>0</v>
      </c>
      <c r="LY56" s="222">
        <v>0</v>
      </c>
      <c r="LZ56" s="222">
        <v>0</v>
      </c>
      <c r="MA56" s="222">
        <v>0</v>
      </c>
      <c r="MB56" s="222">
        <v>0</v>
      </c>
      <c r="MC56" s="222">
        <v>0</v>
      </c>
      <c r="MD56" s="222">
        <v>0</v>
      </c>
      <c r="ME56" s="222">
        <v>0</v>
      </c>
      <c r="MF56" s="222">
        <v>0</v>
      </c>
      <c r="MG56" s="222">
        <v>0</v>
      </c>
      <c r="MH56" s="222">
        <v>0</v>
      </c>
      <c r="MI56" s="222">
        <v>0</v>
      </c>
      <c r="MJ56" s="222">
        <v>0</v>
      </c>
      <c r="MK56" s="222">
        <v>0</v>
      </c>
      <c r="ML56" s="222">
        <v>0</v>
      </c>
      <c r="MM56" s="222">
        <v>0</v>
      </c>
      <c r="MN56" s="222">
        <v>0</v>
      </c>
      <c r="MO56" s="222">
        <v>0</v>
      </c>
      <c r="MP56" s="222">
        <v>0</v>
      </c>
      <c r="MQ56" s="222">
        <v>0</v>
      </c>
      <c r="MR56" s="222">
        <v>0</v>
      </c>
      <c r="MS56" s="222">
        <v>0</v>
      </c>
      <c r="MT56" s="222">
        <v>0</v>
      </c>
      <c r="MU56" s="222">
        <v>0</v>
      </c>
      <c r="MV56" s="222">
        <v>0</v>
      </c>
      <c r="MW56" s="222">
        <v>0</v>
      </c>
      <c r="MX56" s="222">
        <v>0</v>
      </c>
      <c r="MY56" s="222">
        <v>0</v>
      </c>
      <c r="MZ56" s="222">
        <v>0</v>
      </c>
      <c r="NA56" s="222">
        <v>0</v>
      </c>
      <c r="NB56" s="222">
        <v>0</v>
      </c>
      <c r="NC56" s="222">
        <v>0</v>
      </c>
      <c r="ND56" s="222">
        <v>0</v>
      </c>
      <c r="NE56" s="222">
        <v>0</v>
      </c>
      <c r="NF56" s="222">
        <v>0</v>
      </c>
      <c r="NG56" s="222">
        <v>0</v>
      </c>
      <c r="NH56" s="222">
        <v>0</v>
      </c>
      <c r="NI56" s="222">
        <v>0</v>
      </c>
      <c r="NJ56" s="222">
        <v>0</v>
      </c>
      <c r="NK56" s="222">
        <v>0</v>
      </c>
      <c r="NL56" s="222">
        <v>0</v>
      </c>
      <c r="NM56" s="222">
        <v>0</v>
      </c>
      <c r="NN56" s="222">
        <v>0</v>
      </c>
      <c r="NO56" s="222">
        <v>0</v>
      </c>
      <c r="NP56" s="222">
        <v>0</v>
      </c>
      <c r="NQ56" s="222">
        <v>0</v>
      </c>
      <c r="NR56" s="222">
        <v>0</v>
      </c>
      <c r="NS56" s="222">
        <v>0</v>
      </c>
      <c r="NT56" s="222">
        <v>0</v>
      </c>
      <c r="NU56" s="222">
        <v>0</v>
      </c>
      <c r="NV56" s="222">
        <v>0</v>
      </c>
      <c r="NW56" s="222">
        <v>0</v>
      </c>
      <c r="NX56" s="222">
        <v>0</v>
      </c>
      <c r="NY56" s="222">
        <v>0</v>
      </c>
      <c r="NZ56" s="222">
        <v>0</v>
      </c>
      <c r="OA56" s="222">
        <v>0</v>
      </c>
      <c r="OB56" s="222">
        <v>0</v>
      </c>
      <c r="OC56" s="222">
        <v>0</v>
      </c>
      <c r="OD56" s="222">
        <v>0</v>
      </c>
      <c r="OE56" s="222">
        <v>0</v>
      </c>
      <c r="OF56" s="222">
        <v>0</v>
      </c>
      <c r="OG56" s="222">
        <v>0</v>
      </c>
      <c r="OH56" s="222">
        <v>0</v>
      </c>
      <c r="OI56" s="222">
        <v>0</v>
      </c>
      <c r="OJ56" s="222">
        <v>0</v>
      </c>
      <c r="OK56" s="222">
        <v>0</v>
      </c>
      <c r="OL56" s="222">
        <v>0</v>
      </c>
      <c r="OM56" s="222">
        <v>0</v>
      </c>
      <c r="ON56" s="222">
        <v>0</v>
      </c>
      <c r="OO56" s="222">
        <v>0</v>
      </c>
      <c r="OP56" s="222">
        <v>0</v>
      </c>
      <c r="OQ56" s="222">
        <v>0</v>
      </c>
      <c r="OR56" s="222">
        <v>0</v>
      </c>
      <c r="OS56" s="222">
        <v>0</v>
      </c>
      <c r="OT56" s="222">
        <v>0</v>
      </c>
      <c r="OU56" s="222">
        <v>0</v>
      </c>
      <c r="OV56" s="222">
        <v>0</v>
      </c>
      <c r="OW56" s="222">
        <v>0</v>
      </c>
      <c r="OX56" s="222">
        <v>0</v>
      </c>
      <c r="OY56" s="222">
        <v>0</v>
      </c>
      <c r="OZ56" s="222">
        <v>0</v>
      </c>
      <c r="PA56" s="222">
        <v>0</v>
      </c>
      <c r="PB56" s="222">
        <v>0</v>
      </c>
      <c r="PC56" s="222">
        <v>0</v>
      </c>
      <c r="PD56" s="222">
        <v>0</v>
      </c>
      <c r="PE56" s="222">
        <v>0</v>
      </c>
      <c r="PF56" s="222">
        <v>0</v>
      </c>
      <c r="PG56" s="222">
        <v>0</v>
      </c>
      <c r="PH56" s="222">
        <v>0</v>
      </c>
      <c r="PI56" s="222">
        <v>0</v>
      </c>
      <c r="PJ56" s="222">
        <v>0</v>
      </c>
      <c r="PK56" s="222">
        <v>0</v>
      </c>
      <c r="PL56" s="222">
        <v>0</v>
      </c>
      <c r="PM56" s="222">
        <v>0</v>
      </c>
      <c r="PN56" s="222">
        <v>0</v>
      </c>
      <c r="PO56" s="222">
        <v>0</v>
      </c>
      <c r="PP56" s="222">
        <v>0</v>
      </c>
      <c r="PQ56" s="222">
        <v>0</v>
      </c>
      <c r="PR56" s="222">
        <v>0</v>
      </c>
      <c r="PS56" s="222">
        <v>0</v>
      </c>
      <c r="PT56" s="222">
        <v>0</v>
      </c>
      <c r="PU56" s="222">
        <v>0</v>
      </c>
      <c r="PV56" s="222">
        <v>0</v>
      </c>
      <c r="PW56" s="222">
        <v>0</v>
      </c>
      <c r="PX56" s="222">
        <v>0</v>
      </c>
      <c r="PY56" s="222">
        <v>0</v>
      </c>
      <c r="PZ56" s="222">
        <v>0</v>
      </c>
      <c r="QA56" s="222">
        <v>0</v>
      </c>
      <c r="QB56" s="222">
        <v>0</v>
      </c>
      <c r="QC56" s="222">
        <v>0</v>
      </c>
      <c r="QD56" s="222">
        <v>0</v>
      </c>
      <c r="QE56" s="222">
        <v>0</v>
      </c>
      <c r="QF56" s="222">
        <v>0</v>
      </c>
      <c r="QG56" s="222">
        <v>0</v>
      </c>
      <c r="QH56" s="222">
        <v>0</v>
      </c>
      <c r="QI56" s="222">
        <v>0</v>
      </c>
      <c r="QJ56" s="222">
        <v>0</v>
      </c>
      <c r="QK56" s="222">
        <v>0</v>
      </c>
      <c r="QL56" s="222">
        <v>0</v>
      </c>
      <c r="QM56" s="222">
        <v>0</v>
      </c>
      <c r="QN56" s="222">
        <v>0</v>
      </c>
      <c r="QO56" s="222">
        <v>0</v>
      </c>
      <c r="QP56" s="222">
        <v>0</v>
      </c>
      <c r="QQ56" s="222">
        <v>0</v>
      </c>
      <c r="QR56" s="222">
        <v>0</v>
      </c>
      <c r="QS56" s="222">
        <v>0</v>
      </c>
      <c r="QT56" s="222">
        <v>1269656.3400000001</v>
      </c>
      <c r="QU56" s="222">
        <v>0</v>
      </c>
      <c r="QV56" s="222">
        <v>0</v>
      </c>
      <c r="QW56" s="222">
        <v>0</v>
      </c>
      <c r="QX56" s="222">
        <v>0</v>
      </c>
      <c r="QY56" s="222">
        <v>0</v>
      </c>
      <c r="QZ56" s="222">
        <v>0</v>
      </c>
      <c r="RA56" s="222">
        <v>0</v>
      </c>
      <c r="RB56" s="222">
        <v>0</v>
      </c>
      <c r="RC56" s="222">
        <v>0</v>
      </c>
      <c r="RD56" s="222">
        <v>0</v>
      </c>
      <c r="RE56" s="222">
        <v>0</v>
      </c>
      <c r="RF56" s="222">
        <v>0</v>
      </c>
      <c r="RG56" s="222">
        <v>0</v>
      </c>
      <c r="RH56" s="222">
        <v>0</v>
      </c>
      <c r="RI56" s="222">
        <v>0</v>
      </c>
      <c r="RJ56" s="222">
        <v>0</v>
      </c>
      <c r="RK56" s="222">
        <v>0</v>
      </c>
      <c r="RL56" s="222">
        <v>0</v>
      </c>
      <c r="RM56" s="222">
        <v>0</v>
      </c>
      <c r="RN56" s="222">
        <v>0</v>
      </c>
      <c r="RO56" s="222">
        <v>0</v>
      </c>
      <c r="RP56" s="222">
        <v>0</v>
      </c>
      <c r="RQ56" s="222">
        <v>0</v>
      </c>
      <c r="RR56" s="222">
        <v>0</v>
      </c>
      <c r="RS56" s="222">
        <v>0</v>
      </c>
      <c r="RT56" s="222">
        <v>0</v>
      </c>
      <c r="RU56" s="222">
        <v>0</v>
      </c>
      <c r="RV56" s="222">
        <v>0</v>
      </c>
      <c r="RW56" s="222">
        <v>0</v>
      </c>
      <c r="RX56" s="222">
        <v>0</v>
      </c>
      <c r="RY56" s="222">
        <v>0</v>
      </c>
      <c r="RZ56" s="222">
        <v>0</v>
      </c>
      <c r="SA56" s="222">
        <v>0</v>
      </c>
      <c r="SB56" s="222">
        <v>0</v>
      </c>
      <c r="SC56" s="222">
        <v>0</v>
      </c>
      <c r="SD56" s="222">
        <v>0</v>
      </c>
      <c r="SE56" s="222">
        <v>0</v>
      </c>
      <c r="SF56" s="222">
        <v>0</v>
      </c>
      <c r="SG56" s="222">
        <v>0</v>
      </c>
      <c r="SH56" s="222">
        <v>0</v>
      </c>
      <c r="SI56" s="222">
        <v>0</v>
      </c>
      <c r="SJ56" s="222">
        <v>0</v>
      </c>
      <c r="SK56" s="222">
        <v>0</v>
      </c>
      <c r="SL56" s="222">
        <v>0</v>
      </c>
      <c r="SM56" s="222">
        <v>0</v>
      </c>
      <c r="SN56" s="222">
        <v>0</v>
      </c>
      <c r="SO56" s="222">
        <v>0</v>
      </c>
      <c r="SP56" s="222">
        <v>0</v>
      </c>
      <c r="SQ56" s="222">
        <v>0</v>
      </c>
      <c r="SR56" s="222">
        <v>0</v>
      </c>
      <c r="SS56" s="222">
        <v>0</v>
      </c>
      <c r="ST56" s="222">
        <v>0</v>
      </c>
      <c r="SU56" s="222">
        <v>0</v>
      </c>
      <c r="SV56" s="222">
        <v>0</v>
      </c>
      <c r="SW56" s="222">
        <v>0</v>
      </c>
      <c r="SX56" s="222">
        <v>0</v>
      </c>
      <c r="SY56" s="222">
        <v>0</v>
      </c>
      <c r="SZ56" s="222">
        <v>0</v>
      </c>
      <c r="TA56" s="222">
        <v>0</v>
      </c>
      <c r="TB56" s="222">
        <v>0</v>
      </c>
      <c r="TC56" s="222">
        <v>0</v>
      </c>
      <c r="TD56" s="222">
        <v>0</v>
      </c>
      <c r="TE56" s="222">
        <v>0</v>
      </c>
      <c r="TF56" s="222">
        <v>0</v>
      </c>
      <c r="TG56" s="222">
        <v>0</v>
      </c>
      <c r="TH56" s="222">
        <v>0</v>
      </c>
      <c r="TI56" s="222">
        <v>0</v>
      </c>
      <c r="TJ56" s="222">
        <v>0</v>
      </c>
      <c r="TK56" s="222">
        <v>0</v>
      </c>
      <c r="TL56" s="222">
        <v>0</v>
      </c>
      <c r="TM56" s="222">
        <v>0</v>
      </c>
      <c r="TN56" s="222">
        <v>0</v>
      </c>
      <c r="TO56" s="222">
        <v>0</v>
      </c>
      <c r="TP56" s="222">
        <v>0</v>
      </c>
      <c r="TQ56" s="222">
        <v>0</v>
      </c>
      <c r="TR56" s="222">
        <v>0</v>
      </c>
      <c r="TS56" s="222">
        <v>0</v>
      </c>
      <c r="TT56" s="222">
        <v>0</v>
      </c>
      <c r="TU56" s="222">
        <v>0</v>
      </c>
      <c r="TV56" s="222">
        <v>0</v>
      </c>
      <c r="TW56" s="222">
        <v>0</v>
      </c>
      <c r="TX56" s="222">
        <v>0</v>
      </c>
      <c r="TY56" s="222">
        <v>0</v>
      </c>
      <c r="TZ56" s="222">
        <v>0</v>
      </c>
      <c r="UA56" s="222">
        <v>0</v>
      </c>
      <c r="UB56" s="222">
        <v>0</v>
      </c>
      <c r="UC56" s="222">
        <v>0</v>
      </c>
      <c r="UD56" s="222">
        <v>0</v>
      </c>
      <c r="UE56" s="222">
        <v>0</v>
      </c>
      <c r="UF56" s="222">
        <v>0</v>
      </c>
      <c r="UG56" s="222">
        <v>0</v>
      </c>
      <c r="UH56" s="222">
        <v>0</v>
      </c>
      <c r="UI56" s="222">
        <v>0</v>
      </c>
      <c r="UJ56" s="222">
        <v>0</v>
      </c>
      <c r="UK56" s="222">
        <v>0</v>
      </c>
      <c r="UL56" s="222">
        <v>0</v>
      </c>
      <c r="UM56" s="222">
        <v>0</v>
      </c>
      <c r="UN56" s="222">
        <v>0</v>
      </c>
      <c r="UO56" s="222">
        <v>0</v>
      </c>
      <c r="UP56" s="222">
        <v>0</v>
      </c>
      <c r="UQ56" s="222">
        <v>0</v>
      </c>
      <c r="UR56" s="222">
        <v>0</v>
      </c>
      <c r="US56" s="222">
        <v>0</v>
      </c>
      <c r="UT56" s="222">
        <v>0</v>
      </c>
      <c r="UU56" s="222">
        <v>0</v>
      </c>
      <c r="UV56" s="222">
        <v>0</v>
      </c>
      <c r="UW56" s="222">
        <v>0</v>
      </c>
      <c r="UX56" s="222">
        <v>0</v>
      </c>
      <c r="UY56" s="222">
        <v>0</v>
      </c>
      <c r="UZ56" s="222">
        <v>0</v>
      </c>
      <c r="VA56" s="222">
        <v>0</v>
      </c>
      <c r="VB56" s="222">
        <v>0</v>
      </c>
      <c r="VC56" s="222">
        <v>0</v>
      </c>
      <c r="VD56" s="222">
        <v>0</v>
      </c>
      <c r="VE56" s="222">
        <v>0</v>
      </c>
      <c r="VF56" s="222">
        <v>0</v>
      </c>
      <c r="VG56" s="222">
        <v>0</v>
      </c>
      <c r="VH56" s="222">
        <v>0</v>
      </c>
      <c r="VI56" s="222">
        <v>0</v>
      </c>
      <c r="VJ56" s="222">
        <v>0</v>
      </c>
      <c r="VK56" s="222">
        <v>0</v>
      </c>
      <c r="VL56" s="222">
        <v>0</v>
      </c>
      <c r="VM56" s="222">
        <v>0</v>
      </c>
      <c r="VN56" s="222">
        <v>0</v>
      </c>
      <c r="VO56" s="222">
        <v>0</v>
      </c>
      <c r="VP56" s="222">
        <v>0</v>
      </c>
      <c r="VQ56" s="222">
        <v>0</v>
      </c>
      <c r="VR56" s="222">
        <v>0</v>
      </c>
      <c r="VS56" s="222">
        <v>0</v>
      </c>
      <c r="VT56" s="222">
        <v>0</v>
      </c>
      <c r="VU56" s="222">
        <v>0</v>
      </c>
      <c r="VV56" s="222">
        <v>0</v>
      </c>
      <c r="VW56" s="222">
        <v>0</v>
      </c>
      <c r="VX56" s="222">
        <v>0</v>
      </c>
      <c r="VY56" s="222">
        <v>0</v>
      </c>
      <c r="VZ56" s="222">
        <v>0</v>
      </c>
      <c r="WA56" s="222">
        <v>0</v>
      </c>
      <c r="WB56" s="222">
        <v>0</v>
      </c>
      <c r="WC56" s="222">
        <v>0</v>
      </c>
      <c r="WD56" s="222">
        <v>0</v>
      </c>
      <c r="WE56" s="222">
        <v>0</v>
      </c>
      <c r="WF56" s="222">
        <v>0</v>
      </c>
      <c r="WG56" s="222">
        <v>0</v>
      </c>
      <c r="WH56" s="222">
        <v>0</v>
      </c>
      <c r="WI56" s="222">
        <v>0</v>
      </c>
      <c r="WJ56" s="222">
        <v>0</v>
      </c>
      <c r="WK56" s="222">
        <v>0</v>
      </c>
      <c r="WL56" s="222">
        <v>0</v>
      </c>
      <c r="WM56" s="222">
        <v>0</v>
      </c>
      <c r="WN56" s="222">
        <v>0</v>
      </c>
      <c r="WO56" s="222">
        <v>0</v>
      </c>
      <c r="WP56" s="222">
        <v>0</v>
      </c>
      <c r="WQ56" s="222">
        <v>0</v>
      </c>
      <c r="WR56" s="222">
        <v>0</v>
      </c>
      <c r="WS56" s="222">
        <v>0</v>
      </c>
      <c r="WT56" s="222">
        <v>0</v>
      </c>
      <c r="WU56" s="222">
        <v>0</v>
      </c>
      <c r="WV56" s="222">
        <v>0</v>
      </c>
      <c r="WW56" s="222">
        <v>0</v>
      </c>
      <c r="WX56" s="222">
        <v>0</v>
      </c>
      <c r="WY56" s="222">
        <v>0</v>
      </c>
      <c r="WZ56" s="222">
        <v>0</v>
      </c>
      <c r="XA56" s="222">
        <v>0</v>
      </c>
      <c r="XB56" s="222">
        <v>0</v>
      </c>
      <c r="XC56" s="222">
        <v>0</v>
      </c>
      <c r="XD56" s="222">
        <v>0</v>
      </c>
      <c r="XE56" s="222">
        <v>0</v>
      </c>
      <c r="XF56" s="222">
        <v>0</v>
      </c>
      <c r="XG56" s="222">
        <v>0</v>
      </c>
      <c r="XH56" s="222">
        <v>0</v>
      </c>
      <c r="XI56" s="222">
        <v>0</v>
      </c>
      <c r="XJ56" s="222">
        <v>0</v>
      </c>
      <c r="XK56" s="222">
        <v>0</v>
      </c>
      <c r="XL56" s="222">
        <v>0</v>
      </c>
      <c r="XM56" s="222">
        <v>0</v>
      </c>
      <c r="XN56" s="222">
        <v>0</v>
      </c>
      <c r="XO56" s="222">
        <v>0</v>
      </c>
      <c r="XP56" s="222">
        <v>0</v>
      </c>
      <c r="XQ56" s="222">
        <v>0</v>
      </c>
      <c r="XR56" s="222">
        <v>0</v>
      </c>
      <c r="XS56" s="222">
        <v>0</v>
      </c>
      <c r="XT56" s="222">
        <v>0</v>
      </c>
      <c r="XU56" s="222">
        <v>0</v>
      </c>
      <c r="XV56" s="222">
        <v>0</v>
      </c>
      <c r="XW56" s="222">
        <v>0</v>
      </c>
      <c r="XX56" s="222">
        <v>0</v>
      </c>
      <c r="XY56" s="222">
        <v>0</v>
      </c>
      <c r="XZ56" s="222">
        <v>0</v>
      </c>
      <c r="YA56" s="222">
        <v>0</v>
      </c>
      <c r="YB56" s="222">
        <v>0</v>
      </c>
      <c r="YC56" s="222">
        <v>0</v>
      </c>
      <c r="YD56" s="222">
        <v>0</v>
      </c>
      <c r="YE56" s="222">
        <v>0</v>
      </c>
      <c r="YF56" s="222">
        <v>0</v>
      </c>
      <c r="YG56" s="222">
        <v>0</v>
      </c>
      <c r="YH56" s="222">
        <v>0</v>
      </c>
      <c r="YI56" s="222">
        <v>0</v>
      </c>
      <c r="YJ56" s="222">
        <v>0</v>
      </c>
      <c r="YK56" s="222">
        <v>0</v>
      </c>
      <c r="YL56" s="222">
        <v>0</v>
      </c>
      <c r="YM56" s="222">
        <v>0</v>
      </c>
      <c r="YN56" s="222">
        <v>0</v>
      </c>
      <c r="YO56" s="222">
        <v>0</v>
      </c>
      <c r="YP56" s="222">
        <v>0</v>
      </c>
      <c r="YQ56" s="222">
        <v>0</v>
      </c>
      <c r="YR56" s="222">
        <v>0</v>
      </c>
      <c r="YS56" s="222">
        <v>0</v>
      </c>
      <c r="YT56" s="222">
        <v>0</v>
      </c>
      <c r="YU56" s="222">
        <v>0</v>
      </c>
      <c r="YV56" s="222">
        <v>0</v>
      </c>
      <c r="YW56" s="222">
        <v>0</v>
      </c>
      <c r="YX56" s="222">
        <v>0</v>
      </c>
      <c r="YY56" s="222">
        <v>0</v>
      </c>
      <c r="YZ56" s="222">
        <v>0</v>
      </c>
      <c r="ZA56" s="222">
        <v>0</v>
      </c>
      <c r="ZB56" s="222">
        <v>0</v>
      </c>
      <c r="ZC56" s="222">
        <v>0</v>
      </c>
      <c r="ZD56" s="222">
        <v>0</v>
      </c>
      <c r="ZE56" s="222">
        <v>0</v>
      </c>
      <c r="ZF56" s="222">
        <v>0</v>
      </c>
      <c r="ZG56" s="222">
        <v>0</v>
      </c>
      <c r="ZH56" s="222">
        <v>0</v>
      </c>
      <c r="ZI56" s="222">
        <v>0</v>
      </c>
      <c r="ZJ56" s="222">
        <v>0</v>
      </c>
      <c r="ZK56" s="222">
        <v>0</v>
      </c>
      <c r="ZL56" s="222">
        <v>0</v>
      </c>
      <c r="ZM56" s="222">
        <v>0</v>
      </c>
      <c r="ZN56" s="222">
        <v>0</v>
      </c>
      <c r="ZO56" s="222">
        <v>0</v>
      </c>
      <c r="ZP56" s="222">
        <v>0</v>
      </c>
      <c r="ZQ56" s="222">
        <v>0</v>
      </c>
      <c r="ZR56" s="222">
        <v>0</v>
      </c>
      <c r="ZS56" s="222">
        <v>0</v>
      </c>
      <c r="ZT56" s="222">
        <v>0</v>
      </c>
      <c r="ZU56" s="222">
        <v>0</v>
      </c>
      <c r="ZV56" s="222">
        <v>0</v>
      </c>
      <c r="ZW56" s="222">
        <v>0</v>
      </c>
      <c r="ZX56" s="222">
        <v>0</v>
      </c>
      <c r="ZY56" s="222">
        <v>0</v>
      </c>
      <c r="ZZ56" s="222">
        <v>0</v>
      </c>
      <c r="AAA56" s="222">
        <v>0</v>
      </c>
      <c r="AAB56" s="222">
        <v>0</v>
      </c>
      <c r="AAC56" s="222">
        <v>0</v>
      </c>
      <c r="AAD56" s="222">
        <v>0</v>
      </c>
      <c r="AAE56" s="222">
        <v>0</v>
      </c>
      <c r="AAF56" s="222">
        <v>0</v>
      </c>
      <c r="AAG56" s="222">
        <v>0</v>
      </c>
      <c r="AAH56" s="222">
        <v>0</v>
      </c>
      <c r="AAI56" s="222">
        <v>0</v>
      </c>
      <c r="AAJ56" s="222">
        <v>0</v>
      </c>
      <c r="AAK56" s="222">
        <v>0</v>
      </c>
      <c r="AAL56" s="222">
        <v>0</v>
      </c>
      <c r="AAM56" s="222">
        <v>0</v>
      </c>
      <c r="AAN56" s="222">
        <v>0</v>
      </c>
      <c r="AAO56" s="222">
        <v>0</v>
      </c>
      <c r="AAP56" s="222">
        <v>0</v>
      </c>
      <c r="AAQ56" s="222">
        <v>0</v>
      </c>
      <c r="AAR56" s="222">
        <v>0</v>
      </c>
      <c r="AAS56" s="222">
        <v>0</v>
      </c>
      <c r="AAT56" s="222">
        <v>0</v>
      </c>
      <c r="AAU56" s="222">
        <v>0</v>
      </c>
      <c r="AAV56" s="222">
        <v>0</v>
      </c>
      <c r="AAW56" s="222">
        <v>0</v>
      </c>
      <c r="AAX56" s="222">
        <v>0</v>
      </c>
      <c r="AAY56" s="222">
        <v>0</v>
      </c>
      <c r="AAZ56" s="222">
        <v>0</v>
      </c>
      <c r="ABA56" s="222">
        <v>0</v>
      </c>
      <c r="ABB56" s="222">
        <v>0</v>
      </c>
      <c r="ABC56" s="222">
        <v>0</v>
      </c>
      <c r="ABD56" s="222">
        <v>0</v>
      </c>
      <c r="ABE56" s="222">
        <v>0</v>
      </c>
      <c r="ABF56" s="222">
        <v>0</v>
      </c>
      <c r="ABG56" s="222">
        <v>0</v>
      </c>
      <c r="ABH56" s="222">
        <v>0</v>
      </c>
      <c r="ABI56" s="222">
        <v>0</v>
      </c>
      <c r="ABJ56" s="222">
        <v>0</v>
      </c>
      <c r="ABK56" s="222">
        <v>0</v>
      </c>
      <c r="ABL56" s="222">
        <v>0</v>
      </c>
      <c r="ABM56" s="222">
        <v>0</v>
      </c>
      <c r="ABN56" s="222">
        <v>0</v>
      </c>
      <c r="ABO56" s="222">
        <v>0</v>
      </c>
      <c r="ABP56" s="222">
        <v>0</v>
      </c>
      <c r="ABQ56" s="222">
        <v>0</v>
      </c>
      <c r="ABR56" s="222">
        <v>0</v>
      </c>
      <c r="ABS56" s="222">
        <v>0</v>
      </c>
      <c r="ABT56" s="222">
        <v>0</v>
      </c>
      <c r="ABU56" s="222">
        <v>0</v>
      </c>
      <c r="ABV56" s="222">
        <v>0</v>
      </c>
      <c r="ABW56" s="222">
        <v>0</v>
      </c>
      <c r="ABX56" s="222">
        <v>0</v>
      </c>
      <c r="ABY56" s="222">
        <v>0</v>
      </c>
      <c r="ABZ56" s="222">
        <v>0</v>
      </c>
      <c r="ACA56" s="222">
        <v>0</v>
      </c>
      <c r="ACB56" s="222">
        <v>0</v>
      </c>
      <c r="ACC56" s="222">
        <v>0</v>
      </c>
      <c r="ACD56" s="222">
        <v>0</v>
      </c>
      <c r="ACE56" s="222">
        <v>0</v>
      </c>
      <c r="ACF56" s="222">
        <v>0</v>
      </c>
      <c r="ACG56" s="222">
        <v>0</v>
      </c>
      <c r="ACH56" s="222">
        <v>0</v>
      </c>
      <c r="ACI56" s="222">
        <v>473497.44</v>
      </c>
      <c r="ACJ56" s="222">
        <v>0</v>
      </c>
      <c r="ACK56" s="222">
        <v>0</v>
      </c>
      <c r="ACL56" s="222">
        <v>0</v>
      </c>
      <c r="ACM56" s="222">
        <v>0</v>
      </c>
      <c r="ACN56" s="222">
        <v>0</v>
      </c>
      <c r="ACO56" s="222">
        <v>0</v>
      </c>
      <c r="ACP56" s="222">
        <v>0</v>
      </c>
      <c r="ACQ56" s="222">
        <v>0</v>
      </c>
      <c r="ACR56" s="222">
        <v>0</v>
      </c>
      <c r="ACS56" s="222">
        <v>0</v>
      </c>
      <c r="ACT56" s="222">
        <v>0</v>
      </c>
      <c r="ACU56" s="222">
        <v>0</v>
      </c>
      <c r="ACV56" s="222">
        <v>0</v>
      </c>
      <c r="ACW56" s="222">
        <v>0</v>
      </c>
      <c r="ACX56" s="222">
        <v>0</v>
      </c>
      <c r="ACY56" s="222">
        <v>0</v>
      </c>
      <c r="ACZ56" s="222">
        <v>0</v>
      </c>
      <c r="ADA56" s="222">
        <v>0</v>
      </c>
      <c r="ADB56" s="222">
        <v>0</v>
      </c>
      <c r="ADC56" s="222">
        <v>0</v>
      </c>
      <c r="ADD56" s="222">
        <v>0</v>
      </c>
      <c r="ADE56" s="222">
        <v>0</v>
      </c>
      <c r="ADF56" s="222">
        <v>0</v>
      </c>
      <c r="ADG56" s="222">
        <v>0</v>
      </c>
      <c r="ADH56" s="222">
        <v>0</v>
      </c>
      <c r="ADI56" s="222">
        <v>0</v>
      </c>
      <c r="ADJ56" s="222">
        <v>0</v>
      </c>
      <c r="ADK56" s="222">
        <v>0</v>
      </c>
      <c r="ADL56" s="222">
        <v>0</v>
      </c>
      <c r="ADM56" s="222">
        <v>0</v>
      </c>
      <c r="ADN56" s="222">
        <v>0</v>
      </c>
      <c r="ADO56" s="222">
        <v>421316.35</v>
      </c>
      <c r="ADP56" s="222">
        <v>0</v>
      </c>
      <c r="ADQ56" s="222">
        <v>0</v>
      </c>
      <c r="ADR56" s="222">
        <v>0</v>
      </c>
      <c r="ADS56" s="222">
        <v>0</v>
      </c>
      <c r="ADT56" s="222">
        <v>0</v>
      </c>
      <c r="ADU56" s="222">
        <v>0</v>
      </c>
      <c r="ADV56" s="222">
        <v>0</v>
      </c>
      <c r="ADW56" s="222">
        <v>0</v>
      </c>
      <c r="ADX56" s="222">
        <v>0</v>
      </c>
      <c r="ADY56" s="222">
        <v>5369234.1200000001</v>
      </c>
      <c r="ADZ56" s="222">
        <v>0</v>
      </c>
      <c r="AEA56" s="222">
        <v>0</v>
      </c>
      <c r="AEB56" s="222">
        <v>0</v>
      </c>
      <c r="AEC56" s="222">
        <v>0</v>
      </c>
      <c r="AED56" s="222">
        <v>0</v>
      </c>
      <c r="AEE56" s="222">
        <v>0</v>
      </c>
      <c r="AEF56" s="222">
        <v>0</v>
      </c>
      <c r="AEG56" s="222">
        <v>0</v>
      </c>
      <c r="AEH56" s="222">
        <v>0</v>
      </c>
      <c r="AEI56" s="222">
        <v>0</v>
      </c>
      <c r="AEJ56" s="222">
        <v>0</v>
      </c>
      <c r="AEK56" s="222">
        <v>0</v>
      </c>
      <c r="AEL56" s="222">
        <v>0</v>
      </c>
      <c r="AEM56" s="222">
        <v>0</v>
      </c>
      <c r="AEN56" s="222">
        <v>0</v>
      </c>
      <c r="AEO56" s="222">
        <v>0</v>
      </c>
      <c r="AEP56" s="222">
        <v>0</v>
      </c>
      <c r="AEQ56" s="222">
        <v>0</v>
      </c>
      <c r="AER56" s="222">
        <v>0</v>
      </c>
      <c r="AES56" s="222">
        <v>0</v>
      </c>
      <c r="AET56" s="222">
        <v>0</v>
      </c>
      <c r="AEU56" s="222">
        <v>0</v>
      </c>
      <c r="AEV56" s="222">
        <v>0</v>
      </c>
      <c r="AEW56" s="222">
        <v>0</v>
      </c>
      <c r="AEX56" s="222">
        <v>0</v>
      </c>
      <c r="AEY56" s="222">
        <v>0</v>
      </c>
      <c r="AEZ56" s="222">
        <v>0</v>
      </c>
      <c r="AFA56" s="222">
        <v>0</v>
      </c>
      <c r="AFB56" s="222">
        <v>0</v>
      </c>
      <c r="AFC56" s="222">
        <v>1789584.06</v>
      </c>
      <c r="AFD56" s="222">
        <v>0</v>
      </c>
      <c r="AFE56" s="222">
        <v>0</v>
      </c>
      <c r="AFF56" s="222">
        <v>0</v>
      </c>
      <c r="AFG56" s="222">
        <v>0</v>
      </c>
      <c r="AFH56" s="222">
        <v>0</v>
      </c>
      <c r="AFI56" s="222">
        <v>0</v>
      </c>
      <c r="AFJ56" s="222">
        <v>0</v>
      </c>
      <c r="AFK56" s="222">
        <v>0</v>
      </c>
      <c r="AFL56" s="222">
        <v>0</v>
      </c>
      <c r="AFM56" s="222">
        <v>0</v>
      </c>
      <c r="AFN56" s="222">
        <v>0</v>
      </c>
      <c r="AFO56" s="222">
        <v>0</v>
      </c>
      <c r="AFP56" s="222">
        <v>0</v>
      </c>
      <c r="AFQ56" s="222">
        <v>0</v>
      </c>
      <c r="AFR56" s="222">
        <v>0</v>
      </c>
      <c r="AFS56" s="222">
        <v>0</v>
      </c>
      <c r="AFT56" s="222">
        <v>0</v>
      </c>
      <c r="AFU56" s="222">
        <v>0</v>
      </c>
      <c r="AFV56" s="222">
        <v>0</v>
      </c>
      <c r="AFW56" s="222">
        <v>0</v>
      </c>
      <c r="AFX56" s="222">
        <v>0</v>
      </c>
      <c r="AFY56" s="222">
        <v>0</v>
      </c>
      <c r="AFZ56" s="222">
        <v>0</v>
      </c>
      <c r="AGA56" s="222">
        <v>0</v>
      </c>
      <c r="AGB56" s="222">
        <v>0</v>
      </c>
      <c r="AGC56" s="222">
        <v>0</v>
      </c>
      <c r="AGD56" s="222">
        <v>0</v>
      </c>
      <c r="AGE56" s="222">
        <v>0</v>
      </c>
      <c r="AGF56" s="222">
        <v>0</v>
      </c>
      <c r="AGG56" s="222">
        <v>0</v>
      </c>
      <c r="AGH56" s="222">
        <v>0</v>
      </c>
      <c r="AGI56" s="222">
        <v>0</v>
      </c>
      <c r="AGJ56" s="222">
        <v>0</v>
      </c>
      <c r="AGK56" s="222">
        <v>0</v>
      </c>
      <c r="AGL56" s="222">
        <v>0</v>
      </c>
      <c r="AGM56" s="222">
        <v>0</v>
      </c>
      <c r="AGN56" s="222">
        <v>0</v>
      </c>
      <c r="AGO56" s="222">
        <v>0</v>
      </c>
      <c r="AGP56" s="222">
        <v>0</v>
      </c>
      <c r="AGQ56" s="222">
        <v>0</v>
      </c>
      <c r="AGR56" s="222">
        <v>0</v>
      </c>
      <c r="AGS56" s="222">
        <v>0</v>
      </c>
      <c r="AGT56" s="222">
        <v>0</v>
      </c>
      <c r="AGU56" s="222">
        <v>0</v>
      </c>
      <c r="AGV56" s="222">
        <v>0</v>
      </c>
      <c r="AGW56" s="222">
        <v>0</v>
      </c>
      <c r="AGX56" s="222">
        <v>0</v>
      </c>
      <c r="AGY56" s="222">
        <v>0</v>
      </c>
      <c r="AGZ56" s="222">
        <v>0</v>
      </c>
      <c r="AHA56" s="222">
        <v>0</v>
      </c>
      <c r="AHB56" s="222">
        <v>0</v>
      </c>
      <c r="AHC56" s="222">
        <v>0</v>
      </c>
      <c r="AHD56" s="222">
        <v>0</v>
      </c>
      <c r="AHE56" s="222">
        <v>0</v>
      </c>
      <c r="AHF56" s="222">
        <v>0</v>
      </c>
      <c r="AHG56" s="222">
        <v>0</v>
      </c>
      <c r="AHH56" s="222">
        <v>0</v>
      </c>
      <c r="AHI56" s="222">
        <v>0</v>
      </c>
      <c r="AHJ56" s="222">
        <v>0</v>
      </c>
      <c r="AHK56" s="222">
        <v>0</v>
      </c>
      <c r="AHL56" s="222">
        <v>0</v>
      </c>
      <c r="AHM56" s="222">
        <v>0</v>
      </c>
      <c r="AHN56" s="222">
        <v>0</v>
      </c>
      <c r="AHO56" s="222">
        <v>0</v>
      </c>
      <c r="AHP56" s="222">
        <v>0</v>
      </c>
      <c r="AHQ56" s="222">
        <v>0</v>
      </c>
      <c r="AHR56" s="264">
        <v>0</v>
      </c>
    </row>
    <row r="57" spans="1:902" ht="24">
      <c r="B57" s="183" t="s">
        <v>6442</v>
      </c>
      <c r="C57" s="184" t="s">
        <v>6443</v>
      </c>
      <c r="D57" s="222">
        <v>0</v>
      </c>
      <c r="E57" s="222">
        <v>0</v>
      </c>
      <c r="F57" s="222">
        <v>0</v>
      </c>
      <c r="G57" s="222">
        <v>0</v>
      </c>
      <c r="H57" s="222">
        <v>0</v>
      </c>
      <c r="I57" s="222">
        <v>0</v>
      </c>
      <c r="J57" s="222">
        <v>0</v>
      </c>
      <c r="K57" s="222">
        <v>0</v>
      </c>
      <c r="L57" s="222">
        <v>0</v>
      </c>
      <c r="M57" s="222">
        <v>0</v>
      </c>
      <c r="N57" s="222">
        <v>0</v>
      </c>
      <c r="O57" s="222">
        <v>0</v>
      </c>
      <c r="P57" s="222">
        <v>0</v>
      </c>
      <c r="Q57" s="222">
        <v>0</v>
      </c>
      <c r="R57" s="222">
        <v>0</v>
      </c>
      <c r="S57" s="222">
        <v>0</v>
      </c>
      <c r="T57" s="222">
        <v>0</v>
      </c>
      <c r="U57" s="222">
        <v>0</v>
      </c>
      <c r="V57" s="222">
        <v>0</v>
      </c>
      <c r="W57" s="222">
        <v>0</v>
      </c>
      <c r="X57" s="222">
        <v>0</v>
      </c>
      <c r="Y57" s="222">
        <v>0</v>
      </c>
      <c r="Z57" s="222">
        <v>0</v>
      </c>
      <c r="AA57" s="222">
        <v>0</v>
      </c>
      <c r="AB57" s="222">
        <v>0</v>
      </c>
      <c r="AC57" s="222">
        <v>0</v>
      </c>
      <c r="AD57" s="222">
        <v>0</v>
      </c>
      <c r="AE57" s="222">
        <v>0</v>
      </c>
      <c r="AF57" s="222">
        <v>0</v>
      </c>
      <c r="AG57" s="222">
        <v>0</v>
      </c>
      <c r="AH57" s="222">
        <v>0</v>
      </c>
      <c r="AI57" s="222">
        <v>0</v>
      </c>
      <c r="AJ57" s="222">
        <v>0</v>
      </c>
      <c r="AK57" s="222">
        <v>0</v>
      </c>
      <c r="AL57" s="222">
        <v>0</v>
      </c>
      <c r="AM57" s="222">
        <v>0</v>
      </c>
      <c r="AN57" s="222">
        <v>0</v>
      </c>
      <c r="AO57" s="222">
        <v>0</v>
      </c>
      <c r="AP57" s="222">
        <v>0</v>
      </c>
      <c r="AQ57" s="222">
        <v>0</v>
      </c>
      <c r="AR57" s="222">
        <v>0</v>
      </c>
      <c r="AS57" s="222">
        <v>0</v>
      </c>
      <c r="AT57" s="222">
        <v>0</v>
      </c>
      <c r="AU57" s="222">
        <v>0</v>
      </c>
      <c r="AV57" s="222">
        <v>0</v>
      </c>
      <c r="AW57" s="222">
        <v>0</v>
      </c>
      <c r="AX57" s="222">
        <v>0</v>
      </c>
      <c r="AY57" s="222">
        <v>0</v>
      </c>
      <c r="AZ57" s="222">
        <v>0</v>
      </c>
      <c r="BA57" s="222">
        <v>0</v>
      </c>
      <c r="BB57" s="222">
        <v>0</v>
      </c>
      <c r="BC57" s="222">
        <v>0</v>
      </c>
      <c r="BD57" s="222">
        <v>0</v>
      </c>
      <c r="BE57" s="222">
        <v>0</v>
      </c>
      <c r="BF57" s="222">
        <v>0</v>
      </c>
      <c r="BG57" s="222">
        <v>0</v>
      </c>
      <c r="BH57" s="222">
        <v>0</v>
      </c>
      <c r="BI57" s="222">
        <v>0</v>
      </c>
      <c r="BJ57" s="222">
        <v>0</v>
      </c>
      <c r="BK57" s="222">
        <v>0</v>
      </c>
      <c r="BL57" s="222">
        <v>0</v>
      </c>
      <c r="BM57" s="222">
        <v>0</v>
      </c>
      <c r="BN57" s="222">
        <v>0</v>
      </c>
      <c r="BO57" s="222">
        <v>0</v>
      </c>
      <c r="BP57" s="222">
        <v>0</v>
      </c>
      <c r="BQ57" s="222">
        <v>0</v>
      </c>
      <c r="BR57" s="222">
        <v>0</v>
      </c>
      <c r="BS57" s="222">
        <v>0</v>
      </c>
      <c r="BT57" s="222">
        <v>0</v>
      </c>
      <c r="BU57" s="222">
        <v>0</v>
      </c>
      <c r="BV57" s="222">
        <v>0</v>
      </c>
      <c r="BW57" s="222">
        <v>0</v>
      </c>
      <c r="BX57" s="222">
        <v>0</v>
      </c>
      <c r="BY57" s="222">
        <v>0</v>
      </c>
      <c r="BZ57" s="222">
        <v>0</v>
      </c>
      <c r="CA57" s="222">
        <v>0</v>
      </c>
      <c r="CB57" s="222">
        <v>0</v>
      </c>
      <c r="CC57" s="222">
        <v>0</v>
      </c>
      <c r="CD57" s="222">
        <v>0</v>
      </c>
      <c r="CE57" s="222">
        <v>0</v>
      </c>
      <c r="CF57" s="222">
        <v>0</v>
      </c>
      <c r="CG57" s="222">
        <v>0</v>
      </c>
      <c r="CH57" s="222">
        <v>0</v>
      </c>
      <c r="CI57" s="222">
        <v>0</v>
      </c>
      <c r="CJ57" s="222">
        <v>0</v>
      </c>
      <c r="CK57" s="222">
        <v>0</v>
      </c>
      <c r="CL57" s="222">
        <v>0</v>
      </c>
      <c r="CM57" s="222">
        <v>0</v>
      </c>
      <c r="CN57" s="222">
        <v>0</v>
      </c>
      <c r="CO57" s="222">
        <v>0</v>
      </c>
      <c r="CP57" s="222">
        <v>0</v>
      </c>
      <c r="CQ57" s="222">
        <v>0</v>
      </c>
      <c r="CR57" s="222">
        <v>0</v>
      </c>
      <c r="CS57" s="222">
        <v>0</v>
      </c>
      <c r="CT57" s="222">
        <v>0</v>
      </c>
      <c r="CU57" s="222">
        <v>0</v>
      </c>
      <c r="CV57" s="222">
        <v>0</v>
      </c>
      <c r="CW57" s="222">
        <v>0</v>
      </c>
      <c r="CX57" s="222">
        <v>0</v>
      </c>
      <c r="CY57" s="222">
        <v>0</v>
      </c>
      <c r="CZ57" s="222">
        <v>0</v>
      </c>
      <c r="DA57" s="222">
        <v>0</v>
      </c>
      <c r="DB57" s="222">
        <v>0</v>
      </c>
      <c r="DC57" s="222">
        <v>0</v>
      </c>
      <c r="DD57" s="222">
        <v>0</v>
      </c>
      <c r="DE57" s="222">
        <v>0</v>
      </c>
      <c r="DF57" s="222">
        <v>0</v>
      </c>
      <c r="DG57" s="222">
        <v>0</v>
      </c>
      <c r="DH57" s="222">
        <v>0</v>
      </c>
      <c r="DI57" s="222">
        <v>0</v>
      </c>
      <c r="DJ57" s="222">
        <v>0</v>
      </c>
      <c r="DK57" s="222">
        <v>0</v>
      </c>
      <c r="DL57" s="222">
        <v>0</v>
      </c>
      <c r="DM57" s="222">
        <v>0</v>
      </c>
      <c r="DN57" s="222">
        <v>0</v>
      </c>
      <c r="DO57" s="222">
        <v>0</v>
      </c>
      <c r="DP57" s="222">
        <v>0</v>
      </c>
      <c r="DQ57" s="222">
        <v>0</v>
      </c>
      <c r="DR57" s="222">
        <v>0</v>
      </c>
      <c r="DS57" s="222">
        <v>0</v>
      </c>
      <c r="DT57" s="222">
        <v>0</v>
      </c>
      <c r="DU57" s="222">
        <v>0</v>
      </c>
      <c r="DV57" s="222">
        <v>0</v>
      </c>
      <c r="DW57" s="222">
        <v>0</v>
      </c>
      <c r="DX57" s="222">
        <v>0</v>
      </c>
      <c r="DY57" s="222">
        <v>0</v>
      </c>
      <c r="DZ57" s="222">
        <v>0</v>
      </c>
      <c r="EA57" s="222">
        <v>0</v>
      </c>
      <c r="EB57" s="222">
        <v>0</v>
      </c>
      <c r="EC57" s="222">
        <v>0</v>
      </c>
      <c r="ED57" s="222">
        <v>0</v>
      </c>
      <c r="EE57" s="222">
        <v>0</v>
      </c>
      <c r="EF57" s="222">
        <v>0</v>
      </c>
      <c r="EG57" s="222">
        <v>0</v>
      </c>
      <c r="EH57" s="222">
        <v>0</v>
      </c>
      <c r="EI57" s="222">
        <v>0</v>
      </c>
      <c r="EJ57" s="222">
        <v>0</v>
      </c>
      <c r="EK57" s="222">
        <v>0</v>
      </c>
      <c r="EL57" s="222">
        <v>0</v>
      </c>
      <c r="EM57" s="222">
        <v>0</v>
      </c>
      <c r="EN57" s="222">
        <v>0</v>
      </c>
      <c r="EO57" s="222">
        <v>0</v>
      </c>
      <c r="EP57" s="222">
        <v>0</v>
      </c>
      <c r="EQ57" s="222">
        <v>0</v>
      </c>
      <c r="ER57" s="222">
        <v>0</v>
      </c>
      <c r="ES57" s="222">
        <v>0</v>
      </c>
      <c r="ET57" s="222">
        <v>0</v>
      </c>
      <c r="EU57" s="222">
        <v>0</v>
      </c>
      <c r="EV57" s="222">
        <v>0</v>
      </c>
      <c r="EW57" s="222">
        <v>0</v>
      </c>
      <c r="EX57" s="222">
        <v>0</v>
      </c>
      <c r="EY57" s="222">
        <v>0</v>
      </c>
      <c r="EZ57" s="222">
        <v>0</v>
      </c>
      <c r="FA57" s="222">
        <v>0</v>
      </c>
      <c r="FB57" s="222">
        <v>0</v>
      </c>
      <c r="FC57" s="222">
        <v>0</v>
      </c>
      <c r="FD57" s="222">
        <v>0</v>
      </c>
      <c r="FE57" s="222">
        <v>0</v>
      </c>
      <c r="FF57" s="222">
        <v>0</v>
      </c>
      <c r="FG57" s="222">
        <v>0</v>
      </c>
      <c r="FH57" s="222">
        <v>0</v>
      </c>
      <c r="FI57" s="222">
        <v>0</v>
      </c>
      <c r="FJ57" s="222">
        <v>0</v>
      </c>
      <c r="FK57" s="222">
        <v>0</v>
      </c>
      <c r="FL57" s="222">
        <v>0</v>
      </c>
      <c r="FM57" s="222">
        <v>0</v>
      </c>
      <c r="FN57" s="222">
        <v>0</v>
      </c>
      <c r="FO57" s="222">
        <v>0</v>
      </c>
      <c r="FP57" s="222">
        <v>0</v>
      </c>
      <c r="FQ57" s="222">
        <v>0</v>
      </c>
      <c r="FR57" s="222">
        <v>0</v>
      </c>
      <c r="FS57" s="222">
        <v>0</v>
      </c>
      <c r="FT57" s="222">
        <v>0</v>
      </c>
      <c r="FU57" s="222">
        <v>0</v>
      </c>
      <c r="FV57" s="222">
        <v>0</v>
      </c>
      <c r="FW57" s="222">
        <v>0</v>
      </c>
      <c r="FX57" s="222">
        <v>0</v>
      </c>
      <c r="FY57" s="222">
        <v>0</v>
      </c>
      <c r="FZ57" s="222">
        <v>0</v>
      </c>
      <c r="GA57" s="222">
        <v>0</v>
      </c>
      <c r="GB57" s="222">
        <v>0</v>
      </c>
      <c r="GC57" s="222">
        <v>0</v>
      </c>
      <c r="GD57" s="222">
        <v>0</v>
      </c>
      <c r="GE57" s="222">
        <v>0</v>
      </c>
      <c r="GF57" s="222">
        <v>0</v>
      </c>
      <c r="GG57" s="222">
        <v>0</v>
      </c>
      <c r="GH57" s="222">
        <v>0</v>
      </c>
      <c r="GI57" s="222">
        <v>0</v>
      </c>
      <c r="GJ57" s="222">
        <v>0</v>
      </c>
      <c r="GK57" s="222">
        <v>0</v>
      </c>
      <c r="GL57" s="222">
        <v>0</v>
      </c>
      <c r="GM57" s="222">
        <v>0</v>
      </c>
      <c r="GN57" s="222">
        <v>0</v>
      </c>
      <c r="GO57" s="222">
        <v>0</v>
      </c>
      <c r="GP57" s="222">
        <v>0</v>
      </c>
      <c r="GQ57" s="222">
        <v>0</v>
      </c>
      <c r="GR57" s="222">
        <v>0</v>
      </c>
      <c r="GS57" s="222">
        <v>0</v>
      </c>
      <c r="GT57" s="222">
        <v>0</v>
      </c>
      <c r="GU57" s="222">
        <v>0</v>
      </c>
      <c r="GV57" s="222">
        <v>0</v>
      </c>
      <c r="GW57" s="222">
        <v>0</v>
      </c>
      <c r="GX57" s="222">
        <v>0</v>
      </c>
      <c r="GY57" s="222">
        <v>0</v>
      </c>
      <c r="GZ57" s="222">
        <v>0</v>
      </c>
      <c r="HA57" s="222">
        <v>0</v>
      </c>
      <c r="HB57" s="222">
        <v>0</v>
      </c>
      <c r="HC57" s="222">
        <v>0</v>
      </c>
      <c r="HD57" s="222">
        <v>0</v>
      </c>
      <c r="HE57" s="222">
        <v>0</v>
      </c>
      <c r="HF57" s="222">
        <v>0</v>
      </c>
      <c r="HG57" s="222">
        <v>0</v>
      </c>
      <c r="HH57" s="222">
        <v>0</v>
      </c>
      <c r="HI57" s="222">
        <v>0</v>
      </c>
      <c r="HJ57" s="222">
        <v>0</v>
      </c>
      <c r="HK57" s="222">
        <v>0</v>
      </c>
      <c r="HL57" s="222">
        <v>0</v>
      </c>
      <c r="HM57" s="222">
        <v>0</v>
      </c>
      <c r="HN57" s="222">
        <v>0</v>
      </c>
      <c r="HO57" s="222">
        <v>0</v>
      </c>
      <c r="HP57" s="222">
        <v>0</v>
      </c>
      <c r="HQ57" s="222">
        <v>0</v>
      </c>
      <c r="HR57" s="222">
        <v>0</v>
      </c>
      <c r="HS57" s="222">
        <v>0</v>
      </c>
      <c r="HT57" s="222">
        <v>0</v>
      </c>
      <c r="HU57" s="222">
        <v>0</v>
      </c>
      <c r="HV57" s="222">
        <v>0</v>
      </c>
      <c r="HW57" s="222">
        <v>0</v>
      </c>
      <c r="HX57" s="222">
        <v>0</v>
      </c>
      <c r="HY57" s="222">
        <v>0</v>
      </c>
      <c r="HZ57" s="222">
        <v>0</v>
      </c>
      <c r="IA57" s="222">
        <v>0</v>
      </c>
      <c r="IB57" s="222">
        <v>0</v>
      </c>
      <c r="IC57" s="222">
        <v>0</v>
      </c>
      <c r="ID57" s="222">
        <v>0</v>
      </c>
      <c r="IE57" s="222">
        <v>0</v>
      </c>
      <c r="IF57" s="222">
        <v>0</v>
      </c>
      <c r="IG57" s="222">
        <v>0</v>
      </c>
      <c r="IH57" s="222">
        <v>0</v>
      </c>
      <c r="II57" s="222">
        <v>0</v>
      </c>
      <c r="IJ57" s="222">
        <v>0</v>
      </c>
      <c r="IK57" s="222">
        <v>0</v>
      </c>
      <c r="IL57" s="222">
        <v>0</v>
      </c>
      <c r="IM57" s="222">
        <v>0</v>
      </c>
      <c r="IN57" s="222">
        <v>0</v>
      </c>
      <c r="IO57" s="222">
        <v>0</v>
      </c>
      <c r="IP57" s="222">
        <v>0</v>
      </c>
      <c r="IQ57" s="222">
        <v>0</v>
      </c>
      <c r="IR57" s="222">
        <v>0</v>
      </c>
      <c r="IS57" s="222">
        <v>0</v>
      </c>
      <c r="IT57" s="222">
        <v>0</v>
      </c>
      <c r="IU57" s="222">
        <v>0</v>
      </c>
      <c r="IV57" s="222">
        <v>0</v>
      </c>
      <c r="IW57" s="222">
        <v>0</v>
      </c>
      <c r="IX57" s="222">
        <v>0</v>
      </c>
      <c r="IY57" s="222">
        <v>0</v>
      </c>
      <c r="IZ57" s="222">
        <v>0</v>
      </c>
      <c r="JA57" s="222">
        <v>0</v>
      </c>
      <c r="JB57" s="222">
        <v>0</v>
      </c>
      <c r="JC57" s="222">
        <v>0</v>
      </c>
      <c r="JD57" s="222">
        <v>0</v>
      </c>
      <c r="JE57" s="222">
        <v>0</v>
      </c>
      <c r="JF57" s="222">
        <v>0</v>
      </c>
      <c r="JG57" s="222">
        <v>0</v>
      </c>
      <c r="JH57" s="222">
        <v>0</v>
      </c>
      <c r="JI57" s="222">
        <v>0</v>
      </c>
      <c r="JJ57" s="222">
        <v>0</v>
      </c>
      <c r="JK57" s="222">
        <v>0</v>
      </c>
      <c r="JL57" s="222">
        <v>0</v>
      </c>
      <c r="JM57" s="222">
        <v>0</v>
      </c>
      <c r="JN57" s="222">
        <v>0</v>
      </c>
      <c r="JO57" s="222">
        <v>0</v>
      </c>
      <c r="JP57" s="222">
        <v>0</v>
      </c>
      <c r="JQ57" s="222">
        <v>0</v>
      </c>
      <c r="JR57" s="222">
        <v>0</v>
      </c>
      <c r="JS57" s="222">
        <v>0</v>
      </c>
      <c r="JT57" s="222">
        <v>0</v>
      </c>
      <c r="JU57" s="222">
        <v>0</v>
      </c>
      <c r="JV57" s="222">
        <v>0</v>
      </c>
      <c r="JW57" s="222">
        <v>0</v>
      </c>
      <c r="JX57" s="222">
        <v>0</v>
      </c>
      <c r="JY57" s="222">
        <v>0</v>
      </c>
      <c r="JZ57" s="222">
        <v>0</v>
      </c>
      <c r="KA57" s="222">
        <v>0</v>
      </c>
      <c r="KB57" s="222">
        <v>0</v>
      </c>
      <c r="KC57" s="222">
        <v>0</v>
      </c>
      <c r="KD57" s="222">
        <v>0</v>
      </c>
      <c r="KE57" s="222">
        <v>0</v>
      </c>
      <c r="KF57" s="222">
        <v>0</v>
      </c>
      <c r="KG57" s="222">
        <v>0</v>
      </c>
      <c r="KH57" s="222">
        <v>0</v>
      </c>
      <c r="KI57" s="222">
        <v>0</v>
      </c>
      <c r="KJ57" s="222">
        <v>0</v>
      </c>
      <c r="KK57" s="222">
        <v>0</v>
      </c>
      <c r="KL57" s="222">
        <v>0</v>
      </c>
      <c r="KM57" s="222">
        <v>0</v>
      </c>
      <c r="KN57" s="222">
        <v>0</v>
      </c>
      <c r="KO57" s="222">
        <v>0</v>
      </c>
      <c r="KP57" s="222">
        <v>0</v>
      </c>
      <c r="KQ57" s="222">
        <v>0</v>
      </c>
      <c r="KR57" s="222">
        <v>0</v>
      </c>
      <c r="KS57" s="222">
        <v>0</v>
      </c>
      <c r="KT57" s="222">
        <v>0</v>
      </c>
      <c r="KU57" s="222">
        <v>0</v>
      </c>
      <c r="KV57" s="222">
        <v>0</v>
      </c>
      <c r="KW57" s="222">
        <v>0</v>
      </c>
      <c r="KX57" s="222">
        <v>0</v>
      </c>
      <c r="KY57" s="222">
        <v>0</v>
      </c>
      <c r="KZ57" s="222">
        <v>0</v>
      </c>
      <c r="LA57" s="222">
        <v>0</v>
      </c>
      <c r="LB57" s="222">
        <v>0</v>
      </c>
      <c r="LC57" s="222">
        <v>0</v>
      </c>
      <c r="LD57" s="222">
        <v>0</v>
      </c>
      <c r="LE57" s="222">
        <v>0</v>
      </c>
      <c r="LF57" s="222">
        <v>0</v>
      </c>
      <c r="LG57" s="222">
        <v>0</v>
      </c>
      <c r="LH57" s="222">
        <v>481328.78</v>
      </c>
      <c r="LI57" s="222">
        <v>0</v>
      </c>
      <c r="LJ57" s="222">
        <v>0</v>
      </c>
      <c r="LK57" s="222">
        <v>0</v>
      </c>
      <c r="LL57" s="222">
        <v>0</v>
      </c>
      <c r="LM57" s="222">
        <v>0</v>
      </c>
      <c r="LN57" s="222">
        <v>0</v>
      </c>
      <c r="LO57" s="222">
        <v>0</v>
      </c>
      <c r="LP57" s="222">
        <v>0</v>
      </c>
      <c r="LQ57" s="222">
        <v>0</v>
      </c>
      <c r="LR57" s="222">
        <v>0</v>
      </c>
      <c r="LS57" s="222">
        <v>0</v>
      </c>
      <c r="LT57" s="222">
        <v>0</v>
      </c>
      <c r="LU57" s="222">
        <v>0</v>
      </c>
      <c r="LV57" s="222">
        <v>0</v>
      </c>
      <c r="LW57" s="222">
        <v>0</v>
      </c>
      <c r="LX57" s="222">
        <v>0</v>
      </c>
      <c r="LY57" s="222">
        <v>0</v>
      </c>
      <c r="LZ57" s="222">
        <v>0</v>
      </c>
      <c r="MA57" s="222">
        <v>0</v>
      </c>
      <c r="MB57" s="222">
        <v>0</v>
      </c>
      <c r="MC57" s="222">
        <v>0</v>
      </c>
      <c r="MD57" s="222">
        <v>0</v>
      </c>
      <c r="ME57" s="222">
        <v>0</v>
      </c>
      <c r="MF57" s="222">
        <v>0</v>
      </c>
      <c r="MG57" s="222">
        <v>0</v>
      </c>
      <c r="MH57" s="222">
        <v>0</v>
      </c>
      <c r="MI57" s="222">
        <v>0</v>
      </c>
      <c r="MJ57" s="222">
        <v>0</v>
      </c>
      <c r="MK57" s="222">
        <v>0</v>
      </c>
      <c r="ML57" s="222">
        <v>0</v>
      </c>
      <c r="MM57" s="222">
        <v>0</v>
      </c>
      <c r="MN57" s="222">
        <v>0</v>
      </c>
      <c r="MO57" s="222">
        <v>0</v>
      </c>
      <c r="MP57" s="222">
        <v>0</v>
      </c>
      <c r="MQ57" s="222">
        <v>0</v>
      </c>
      <c r="MR57" s="222">
        <v>0</v>
      </c>
      <c r="MS57" s="222">
        <v>0</v>
      </c>
      <c r="MT57" s="222">
        <v>0</v>
      </c>
      <c r="MU57" s="222">
        <v>0</v>
      </c>
      <c r="MV57" s="222">
        <v>0</v>
      </c>
      <c r="MW57" s="222">
        <v>0</v>
      </c>
      <c r="MX57" s="222">
        <v>0</v>
      </c>
      <c r="MY57" s="222">
        <v>0</v>
      </c>
      <c r="MZ57" s="222">
        <v>0</v>
      </c>
      <c r="NA57" s="222">
        <v>0</v>
      </c>
      <c r="NB57" s="222">
        <v>0</v>
      </c>
      <c r="NC57" s="222">
        <v>0</v>
      </c>
      <c r="ND57" s="222">
        <v>0</v>
      </c>
      <c r="NE57" s="222">
        <v>0</v>
      </c>
      <c r="NF57" s="222">
        <v>0</v>
      </c>
      <c r="NG57" s="222">
        <v>0</v>
      </c>
      <c r="NH57" s="222">
        <v>0</v>
      </c>
      <c r="NI57" s="222">
        <v>0</v>
      </c>
      <c r="NJ57" s="222">
        <v>0</v>
      </c>
      <c r="NK57" s="222">
        <v>0</v>
      </c>
      <c r="NL57" s="222">
        <v>0</v>
      </c>
      <c r="NM57" s="222">
        <v>0</v>
      </c>
      <c r="NN57" s="222">
        <v>0</v>
      </c>
      <c r="NO57" s="222">
        <v>0</v>
      </c>
      <c r="NP57" s="222">
        <v>0</v>
      </c>
      <c r="NQ57" s="222">
        <v>0</v>
      </c>
      <c r="NR57" s="222">
        <v>0</v>
      </c>
      <c r="NS57" s="222">
        <v>0</v>
      </c>
      <c r="NT57" s="222">
        <v>0</v>
      </c>
      <c r="NU57" s="222">
        <v>0</v>
      </c>
      <c r="NV57" s="222">
        <v>0</v>
      </c>
      <c r="NW57" s="222">
        <v>0</v>
      </c>
      <c r="NX57" s="222">
        <v>0</v>
      </c>
      <c r="NY57" s="222">
        <v>0</v>
      </c>
      <c r="NZ57" s="222">
        <v>0</v>
      </c>
      <c r="OA57" s="222">
        <v>0</v>
      </c>
      <c r="OB57" s="222">
        <v>0</v>
      </c>
      <c r="OC57" s="222">
        <v>0</v>
      </c>
      <c r="OD57" s="222">
        <v>0</v>
      </c>
      <c r="OE57" s="222">
        <v>0</v>
      </c>
      <c r="OF57" s="222">
        <v>0</v>
      </c>
      <c r="OG57" s="222">
        <v>0</v>
      </c>
      <c r="OH57" s="222">
        <v>0</v>
      </c>
      <c r="OI57" s="222">
        <v>0</v>
      </c>
      <c r="OJ57" s="222">
        <v>0</v>
      </c>
      <c r="OK57" s="222">
        <v>0</v>
      </c>
      <c r="OL57" s="222">
        <v>0</v>
      </c>
      <c r="OM57" s="222">
        <v>0</v>
      </c>
      <c r="ON57" s="222">
        <v>0</v>
      </c>
      <c r="OO57" s="222">
        <v>0</v>
      </c>
      <c r="OP57" s="222">
        <v>0</v>
      </c>
      <c r="OQ57" s="222">
        <v>0</v>
      </c>
      <c r="OR57" s="222">
        <v>0</v>
      </c>
      <c r="OS57" s="222">
        <v>0</v>
      </c>
      <c r="OT57" s="222">
        <v>0</v>
      </c>
      <c r="OU57" s="222">
        <v>0</v>
      </c>
      <c r="OV57" s="222">
        <v>0</v>
      </c>
      <c r="OW57" s="222">
        <v>0</v>
      </c>
      <c r="OX57" s="222">
        <v>0</v>
      </c>
      <c r="OY57" s="222">
        <v>0</v>
      </c>
      <c r="OZ57" s="222">
        <v>0</v>
      </c>
      <c r="PA57" s="222">
        <v>0</v>
      </c>
      <c r="PB57" s="222">
        <v>0</v>
      </c>
      <c r="PC57" s="222">
        <v>0</v>
      </c>
      <c r="PD57" s="222">
        <v>0</v>
      </c>
      <c r="PE57" s="222">
        <v>0</v>
      </c>
      <c r="PF57" s="222">
        <v>0</v>
      </c>
      <c r="PG57" s="222">
        <v>0</v>
      </c>
      <c r="PH57" s="222">
        <v>0</v>
      </c>
      <c r="PI57" s="222">
        <v>0</v>
      </c>
      <c r="PJ57" s="222">
        <v>0</v>
      </c>
      <c r="PK57" s="222">
        <v>0</v>
      </c>
      <c r="PL57" s="222">
        <v>0</v>
      </c>
      <c r="PM57" s="222">
        <v>0</v>
      </c>
      <c r="PN57" s="222">
        <v>0</v>
      </c>
      <c r="PO57" s="222">
        <v>0</v>
      </c>
      <c r="PP57" s="222">
        <v>0</v>
      </c>
      <c r="PQ57" s="222">
        <v>0</v>
      </c>
      <c r="PR57" s="222">
        <v>0</v>
      </c>
      <c r="PS57" s="222">
        <v>0</v>
      </c>
      <c r="PT57" s="222">
        <v>0</v>
      </c>
      <c r="PU57" s="222">
        <v>0</v>
      </c>
      <c r="PV57" s="222">
        <v>0</v>
      </c>
      <c r="PW57" s="222">
        <v>0</v>
      </c>
      <c r="PX57" s="222">
        <v>0</v>
      </c>
      <c r="PY57" s="222">
        <v>0</v>
      </c>
      <c r="PZ57" s="222">
        <v>0</v>
      </c>
      <c r="QA57" s="222">
        <v>0</v>
      </c>
      <c r="QB57" s="222">
        <v>0</v>
      </c>
      <c r="QC57" s="222">
        <v>0</v>
      </c>
      <c r="QD57" s="222">
        <v>0</v>
      </c>
      <c r="QE57" s="222">
        <v>0</v>
      </c>
      <c r="QF57" s="222">
        <v>0</v>
      </c>
      <c r="QG57" s="222">
        <v>0</v>
      </c>
      <c r="QH57" s="222">
        <v>0</v>
      </c>
      <c r="QI57" s="222">
        <v>0</v>
      </c>
      <c r="QJ57" s="222">
        <v>0</v>
      </c>
      <c r="QK57" s="222">
        <v>0</v>
      </c>
      <c r="QL57" s="222">
        <v>0</v>
      </c>
      <c r="QM57" s="222">
        <v>0</v>
      </c>
      <c r="QN57" s="222">
        <v>0</v>
      </c>
      <c r="QO57" s="222">
        <v>0</v>
      </c>
      <c r="QP57" s="222">
        <v>0</v>
      </c>
      <c r="QQ57" s="222">
        <v>0</v>
      </c>
      <c r="QR57" s="222">
        <v>0</v>
      </c>
      <c r="QS57" s="222">
        <v>0</v>
      </c>
      <c r="QT57" s="222">
        <v>0</v>
      </c>
      <c r="QU57" s="222">
        <v>0</v>
      </c>
      <c r="QV57" s="222">
        <v>0</v>
      </c>
      <c r="QW57" s="222">
        <v>0</v>
      </c>
      <c r="QX57" s="222">
        <v>0</v>
      </c>
      <c r="QY57" s="222">
        <v>0</v>
      </c>
      <c r="QZ57" s="222">
        <v>0</v>
      </c>
      <c r="RA57" s="222">
        <v>0</v>
      </c>
      <c r="RB57" s="222">
        <v>0</v>
      </c>
      <c r="RC57" s="222">
        <v>0</v>
      </c>
      <c r="RD57" s="222">
        <v>0</v>
      </c>
      <c r="RE57" s="222">
        <v>0</v>
      </c>
      <c r="RF57" s="222">
        <v>0</v>
      </c>
      <c r="RG57" s="222">
        <v>0</v>
      </c>
      <c r="RH57" s="222">
        <v>0</v>
      </c>
      <c r="RI57" s="222">
        <v>0</v>
      </c>
      <c r="RJ57" s="222">
        <v>0</v>
      </c>
      <c r="RK57" s="222">
        <v>0</v>
      </c>
      <c r="RL57" s="222">
        <v>0</v>
      </c>
      <c r="RM57" s="222">
        <v>0</v>
      </c>
      <c r="RN57" s="222">
        <v>0</v>
      </c>
      <c r="RO57" s="222">
        <v>0</v>
      </c>
      <c r="RP57" s="222">
        <v>0</v>
      </c>
      <c r="RQ57" s="222">
        <v>0</v>
      </c>
      <c r="RR57" s="222">
        <v>0</v>
      </c>
      <c r="RS57" s="222">
        <v>0</v>
      </c>
      <c r="RT57" s="222">
        <v>0</v>
      </c>
      <c r="RU57" s="222">
        <v>0</v>
      </c>
      <c r="RV57" s="222">
        <v>0</v>
      </c>
      <c r="RW57" s="222">
        <v>0</v>
      </c>
      <c r="RX57" s="222">
        <v>0</v>
      </c>
      <c r="RY57" s="222">
        <v>0</v>
      </c>
      <c r="RZ57" s="222">
        <v>0</v>
      </c>
      <c r="SA57" s="222">
        <v>0</v>
      </c>
      <c r="SB57" s="222">
        <v>0</v>
      </c>
      <c r="SC57" s="222">
        <v>0</v>
      </c>
      <c r="SD57" s="222">
        <v>0</v>
      </c>
      <c r="SE57" s="222">
        <v>0</v>
      </c>
      <c r="SF57" s="222">
        <v>0</v>
      </c>
      <c r="SG57" s="222">
        <v>0</v>
      </c>
      <c r="SH57" s="222">
        <v>0</v>
      </c>
      <c r="SI57" s="222">
        <v>0</v>
      </c>
      <c r="SJ57" s="222">
        <v>0</v>
      </c>
      <c r="SK57" s="222">
        <v>0</v>
      </c>
      <c r="SL57" s="222">
        <v>0</v>
      </c>
      <c r="SM57" s="222">
        <v>0</v>
      </c>
      <c r="SN57" s="222">
        <v>0</v>
      </c>
      <c r="SO57" s="222">
        <v>0</v>
      </c>
      <c r="SP57" s="222">
        <v>0</v>
      </c>
      <c r="SQ57" s="222">
        <v>0</v>
      </c>
      <c r="SR57" s="222">
        <v>0</v>
      </c>
      <c r="SS57" s="222">
        <v>0</v>
      </c>
      <c r="ST57" s="222">
        <v>0</v>
      </c>
      <c r="SU57" s="222">
        <v>0</v>
      </c>
      <c r="SV57" s="222">
        <v>0</v>
      </c>
      <c r="SW57" s="222">
        <v>0</v>
      </c>
      <c r="SX57" s="222">
        <v>0</v>
      </c>
      <c r="SY57" s="222">
        <v>0</v>
      </c>
      <c r="SZ57" s="222">
        <v>0</v>
      </c>
      <c r="TA57" s="222">
        <v>0</v>
      </c>
      <c r="TB57" s="222">
        <v>0</v>
      </c>
      <c r="TC57" s="222">
        <v>0</v>
      </c>
      <c r="TD57" s="222">
        <v>0</v>
      </c>
      <c r="TE57" s="222">
        <v>0</v>
      </c>
      <c r="TF57" s="222">
        <v>0</v>
      </c>
      <c r="TG57" s="222">
        <v>0</v>
      </c>
      <c r="TH57" s="222">
        <v>0</v>
      </c>
      <c r="TI57" s="222">
        <v>0</v>
      </c>
      <c r="TJ57" s="222">
        <v>0</v>
      </c>
      <c r="TK57" s="222">
        <v>0</v>
      </c>
      <c r="TL57" s="222">
        <v>0</v>
      </c>
      <c r="TM57" s="222">
        <v>0</v>
      </c>
      <c r="TN57" s="222">
        <v>0</v>
      </c>
      <c r="TO57" s="222">
        <v>0</v>
      </c>
      <c r="TP57" s="222">
        <v>0</v>
      </c>
      <c r="TQ57" s="222">
        <v>0</v>
      </c>
      <c r="TR57" s="222">
        <v>0</v>
      </c>
      <c r="TS57" s="222">
        <v>0</v>
      </c>
      <c r="TT57" s="222">
        <v>0</v>
      </c>
      <c r="TU57" s="222">
        <v>0</v>
      </c>
      <c r="TV57" s="222">
        <v>0</v>
      </c>
      <c r="TW57" s="222">
        <v>0</v>
      </c>
      <c r="TX57" s="222">
        <v>0</v>
      </c>
      <c r="TY57" s="222">
        <v>0</v>
      </c>
      <c r="TZ57" s="222">
        <v>0</v>
      </c>
      <c r="UA57" s="222">
        <v>0</v>
      </c>
      <c r="UB57" s="222">
        <v>0</v>
      </c>
      <c r="UC57" s="222">
        <v>0</v>
      </c>
      <c r="UD57" s="222">
        <v>0</v>
      </c>
      <c r="UE57" s="222">
        <v>0</v>
      </c>
      <c r="UF57" s="222">
        <v>0</v>
      </c>
      <c r="UG57" s="222">
        <v>0</v>
      </c>
      <c r="UH57" s="222">
        <v>0</v>
      </c>
      <c r="UI57" s="222">
        <v>0</v>
      </c>
      <c r="UJ57" s="222">
        <v>0</v>
      </c>
      <c r="UK57" s="222">
        <v>0</v>
      </c>
      <c r="UL57" s="222">
        <v>0</v>
      </c>
      <c r="UM57" s="222">
        <v>0</v>
      </c>
      <c r="UN57" s="222">
        <v>0</v>
      </c>
      <c r="UO57" s="222">
        <v>0</v>
      </c>
      <c r="UP57" s="222">
        <v>0</v>
      </c>
      <c r="UQ57" s="222">
        <v>0</v>
      </c>
      <c r="UR57" s="222">
        <v>0</v>
      </c>
      <c r="US57" s="222">
        <v>0</v>
      </c>
      <c r="UT57" s="222">
        <v>0</v>
      </c>
      <c r="UU57" s="222">
        <v>0</v>
      </c>
      <c r="UV57" s="222">
        <v>0</v>
      </c>
      <c r="UW57" s="222">
        <v>0</v>
      </c>
      <c r="UX57" s="222">
        <v>0</v>
      </c>
      <c r="UY57" s="222">
        <v>0</v>
      </c>
      <c r="UZ57" s="222">
        <v>0</v>
      </c>
      <c r="VA57" s="222">
        <v>0</v>
      </c>
      <c r="VB57" s="222">
        <v>0</v>
      </c>
      <c r="VC57" s="222">
        <v>0</v>
      </c>
      <c r="VD57" s="222">
        <v>0</v>
      </c>
      <c r="VE57" s="222">
        <v>0</v>
      </c>
      <c r="VF57" s="222">
        <v>0</v>
      </c>
      <c r="VG57" s="222">
        <v>0</v>
      </c>
      <c r="VH57" s="222">
        <v>0</v>
      </c>
      <c r="VI57" s="222">
        <v>0</v>
      </c>
      <c r="VJ57" s="222">
        <v>0</v>
      </c>
      <c r="VK57" s="222">
        <v>0</v>
      </c>
      <c r="VL57" s="222">
        <v>0</v>
      </c>
      <c r="VM57" s="222">
        <v>0</v>
      </c>
      <c r="VN57" s="222">
        <v>0</v>
      </c>
      <c r="VO57" s="222">
        <v>0</v>
      </c>
      <c r="VP57" s="222">
        <v>0</v>
      </c>
      <c r="VQ57" s="222">
        <v>0</v>
      </c>
      <c r="VR57" s="222">
        <v>0</v>
      </c>
      <c r="VS57" s="222">
        <v>0</v>
      </c>
      <c r="VT57" s="222">
        <v>0</v>
      </c>
      <c r="VU57" s="222">
        <v>0</v>
      </c>
      <c r="VV57" s="222">
        <v>0</v>
      </c>
      <c r="VW57" s="222">
        <v>0</v>
      </c>
      <c r="VX57" s="222">
        <v>0</v>
      </c>
      <c r="VY57" s="222">
        <v>0</v>
      </c>
      <c r="VZ57" s="222">
        <v>0</v>
      </c>
      <c r="WA57" s="222">
        <v>0</v>
      </c>
      <c r="WB57" s="222">
        <v>0</v>
      </c>
      <c r="WC57" s="222">
        <v>0</v>
      </c>
      <c r="WD57" s="222">
        <v>0</v>
      </c>
      <c r="WE57" s="222">
        <v>0</v>
      </c>
      <c r="WF57" s="222">
        <v>0</v>
      </c>
      <c r="WG57" s="222">
        <v>0</v>
      </c>
      <c r="WH57" s="222">
        <v>0</v>
      </c>
      <c r="WI57" s="222">
        <v>0</v>
      </c>
      <c r="WJ57" s="222">
        <v>0</v>
      </c>
      <c r="WK57" s="222">
        <v>0</v>
      </c>
      <c r="WL57" s="222">
        <v>0</v>
      </c>
      <c r="WM57" s="222">
        <v>0</v>
      </c>
      <c r="WN57" s="222">
        <v>0</v>
      </c>
      <c r="WO57" s="222">
        <v>0</v>
      </c>
      <c r="WP57" s="222">
        <v>0</v>
      </c>
      <c r="WQ57" s="222">
        <v>0</v>
      </c>
      <c r="WR57" s="222">
        <v>0</v>
      </c>
      <c r="WS57" s="222">
        <v>0</v>
      </c>
      <c r="WT57" s="222">
        <v>0</v>
      </c>
      <c r="WU57" s="222">
        <v>0</v>
      </c>
      <c r="WV57" s="222">
        <v>0</v>
      </c>
      <c r="WW57" s="222">
        <v>0</v>
      </c>
      <c r="WX57" s="222">
        <v>0</v>
      </c>
      <c r="WY57" s="222">
        <v>0</v>
      </c>
      <c r="WZ57" s="222">
        <v>0</v>
      </c>
      <c r="XA57" s="222">
        <v>0</v>
      </c>
      <c r="XB57" s="222">
        <v>0</v>
      </c>
      <c r="XC57" s="222">
        <v>0</v>
      </c>
      <c r="XD57" s="222">
        <v>0</v>
      </c>
      <c r="XE57" s="222">
        <v>0</v>
      </c>
      <c r="XF57" s="222">
        <v>0</v>
      </c>
      <c r="XG57" s="222">
        <v>0</v>
      </c>
      <c r="XH57" s="222">
        <v>0</v>
      </c>
      <c r="XI57" s="222">
        <v>0</v>
      </c>
      <c r="XJ57" s="222">
        <v>0</v>
      </c>
      <c r="XK57" s="222">
        <v>0</v>
      </c>
      <c r="XL57" s="222">
        <v>0</v>
      </c>
      <c r="XM57" s="222">
        <v>0</v>
      </c>
      <c r="XN57" s="222">
        <v>0</v>
      </c>
      <c r="XO57" s="222">
        <v>0</v>
      </c>
      <c r="XP57" s="222">
        <v>0</v>
      </c>
      <c r="XQ57" s="222">
        <v>0</v>
      </c>
      <c r="XR57" s="222">
        <v>0</v>
      </c>
      <c r="XS57" s="222">
        <v>0</v>
      </c>
      <c r="XT57" s="222">
        <v>0</v>
      </c>
      <c r="XU57" s="222">
        <v>0</v>
      </c>
      <c r="XV57" s="222">
        <v>0</v>
      </c>
      <c r="XW57" s="222">
        <v>0</v>
      </c>
      <c r="XX57" s="222">
        <v>0</v>
      </c>
      <c r="XY57" s="222">
        <v>0</v>
      </c>
      <c r="XZ57" s="222">
        <v>0</v>
      </c>
      <c r="YA57" s="222">
        <v>0</v>
      </c>
      <c r="YB57" s="222">
        <v>0</v>
      </c>
      <c r="YC57" s="222">
        <v>0</v>
      </c>
      <c r="YD57" s="222">
        <v>0</v>
      </c>
      <c r="YE57" s="222">
        <v>0</v>
      </c>
      <c r="YF57" s="222">
        <v>0</v>
      </c>
      <c r="YG57" s="222">
        <v>0</v>
      </c>
      <c r="YH57" s="222">
        <v>0</v>
      </c>
      <c r="YI57" s="222">
        <v>0</v>
      </c>
      <c r="YJ57" s="222">
        <v>0</v>
      </c>
      <c r="YK57" s="222">
        <v>0</v>
      </c>
      <c r="YL57" s="222">
        <v>0</v>
      </c>
      <c r="YM57" s="222">
        <v>0</v>
      </c>
      <c r="YN57" s="222">
        <v>0</v>
      </c>
      <c r="YO57" s="222">
        <v>0</v>
      </c>
      <c r="YP57" s="222">
        <v>0</v>
      </c>
      <c r="YQ57" s="222">
        <v>0</v>
      </c>
      <c r="YR57" s="222">
        <v>0</v>
      </c>
      <c r="YS57" s="222">
        <v>0</v>
      </c>
      <c r="YT57" s="222">
        <v>0</v>
      </c>
      <c r="YU57" s="222">
        <v>0</v>
      </c>
      <c r="YV57" s="222">
        <v>0</v>
      </c>
      <c r="YW57" s="222">
        <v>0</v>
      </c>
      <c r="YX57" s="222">
        <v>0</v>
      </c>
      <c r="YY57" s="222">
        <v>0</v>
      </c>
      <c r="YZ57" s="222">
        <v>0</v>
      </c>
      <c r="ZA57" s="222">
        <v>0</v>
      </c>
      <c r="ZB57" s="222">
        <v>0</v>
      </c>
      <c r="ZC57" s="222">
        <v>0</v>
      </c>
      <c r="ZD57" s="222">
        <v>0</v>
      </c>
      <c r="ZE57" s="222">
        <v>0</v>
      </c>
      <c r="ZF57" s="222">
        <v>0</v>
      </c>
      <c r="ZG57" s="222">
        <v>0</v>
      </c>
      <c r="ZH57" s="222">
        <v>0</v>
      </c>
      <c r="ZI57" s="222">
        <v>0</v>
      </c>
      <c r="ZJ57" s="222">
        <v>0</v>
      </c>
      <c r="ZK57" s="222">
        <v>0</v>
      </c>
      <c r="ZL57" s="222">
        <v>0</v>
      </c>
      <c r="ZM57" s="222">
        <v>0</v>
      </c>
      <c r="ZN57" s="222">
        <v>0</v>
      </c>
      <c r="ZO57" s="222">
        <v>0</v>
      </c>
      <c r="ZP57" s="222">
        <v>0</v>
      </c>
      <c r="ZQ57" s="222">
        <v>0</v>
      </c>
      <c r="ZR57" s="222">
        <v>0</v>
      </c>
      <c r="ZS57" s="222">
        <v>0</v>
      </c>
      <c r="ZT57" s="222">
        <v>0</v>
      </c>
      <c r="ZU57" s="222">
        <v>0</v>
      </c>
      <c r="ZV57" s="222">
        <v>0</v>
      </c>
      <c r="ZW57" s="222">
        <v>0</v>
      </c>
      <c r="ZX57" s="222">
        <v>0</v>
      </c>
      <c r="ZY57" s="222">
        <v>0</v>
      </c>
      <c r="ZZ57" s="222">
        <v>0</v>
      </c>
      <c r="AAA57" s="222">
        <v>0</v>
      </c>
      <c r="AAB57" s="222">
        <v>0</v>
      </c>
      <c r="AAC57" s="222">
        <v>0</v>
      </c>
      <c r="AAD57" s="222">
        <v>0</v>
      </c>
      <c r="AAE57" s="222">
        <v>0</v>
      </c>
      <c r="AAF57" s="222">
        <v>0</v>
      </c>
      <c r="AAG57" s="222">
        <v>0</v>
      </c>
      <c r="AAH57" s="222">
        <v>0</v>
      </c>
      <c r="AAI57" s="222">
        <v>0</v>
      </c>
      <c r="AAJ57" s="222">
        <v>0</v>
      </c>
      <c r="AAK57" s="222">
        <v>0</v>
      </c>
      <c r="AAL57" s="222">
        <v>0</v>
      </c>
      <c r="AAM57" s="222">
        <v>0</v>
      </c>
      <c r="AAN57" s="222">
        <v>0</v>
      </c>
      <c r="AAO57" s="222">
        <v>0</v>
      </c>
      <c r="AAP57" s="222">
        <v>0</v>
      </c>
      <c r="AAQ57" s="222">
        <v>0</v>
      </c>
      <c r="AAR57" s="222">
        <v>0</v>
      </c>
      <c r="AAS57" s="222">
        <v>0</v>
      </c>
      <c r="AAT57" s="222">
        <v>0</v>
      </c>
      <c r="AAU57" s="222">
        <v>0</v>
      </c>
      <c r="AAV57" s="222">
        <v>0</v>
      </c>
      <c r="AAW57" s="222">
        <v>0</v>
      </c>
      <c r="AAX57" s="222">
        <v>0</v>
      </c>
      <c r="AAY57" s="222">
        <v>0</v>
      </c>
      <c r="AAZ57" s="222">
        <v>0</v>
      </c>
      <c r="ABA57" s="222">
        <v>0</v>
      </c>
      <c r="ABB57" s="222">
        <v>0</v>
      </c>
      <c r="ABC57" s="222">
        <v>0</v>
      </c>
      <c r="ABD57" s="222">
        <v>0</v>
      </c>
      <c r="ABE57" s="222">
        <v>0</v>
      </c>
      <c r="ABF57" s="222">
        <v>0</v>
      </c>
      <c r="ABG57" s="222">
        <v>0</v>
      </c>
      <c r="ABH57" s="222">
        <v>0</v>
      </c>
      <c r="ABI57" s="222">
        <v>0</v>
      </c>
      <c r="ABJ57" s="222">
        <v>0</v>
      </c>
      <c r="ABK57" s="222">
        <v>0</v>
      </c>
      <c r="ABL57" s="222">
        <v>0</v>
      </c>
      <c r="ABM57" s="222">
        <v>0</v>
      </c>
      <c r="ABN57" s="222">
        <v>0</v>
      </c>
      <c r="ABO57" s="222">
        <v>0</v>
      </c>
      <c r="ABP57" s="222">
        <v>0</v>
      </c>
      <c r="ABQ57" s="222">
        <v>0</v>
      </c>
      <c r="ABR57" s="222">
        <v>0</v>
      </c>
      <c r="ABS57" s="222">
        <v>0</v>
      </c>
      <c r="ABT57" s="222">
        <v>0</v>
      </c>
      <c r="ABU57" s="222">
        <v>0</v>
      </c>
      <c r="ABV57" s="222">
        <v>0</v>
      </c>
      <c r="ABW57" s="222">
        <v>0</v>
      </c>
      <c r="ABX57" s="222">
        <v>0</v>
      </c>
      <c r="ABY57" s="222">
        <v>0</v>
      </c>
      <c r="ABZ57" s="222">
        <v>0</v>
      </c>
      <c r="ACA57" s="222">
        <v>0</v>
      </c>
      <c r="ACB57" s="222">
        <v>0</v>
      </c>
      <c r="ACC57" s="222">
        <v>0</v>
      </c>
      <c r="ACD57" s="222">
        <v>0</v>
      </c>
      <c r="ACE57" s="222">
        <v>0</v>
      </c>
      <c r="ACF57" s="222">
        <v>0</v>
      </c>
      <c r="ACG57" s="222">
        <v>0</v>
      </c>
      <c r="ACH57" s="222">
        <v>0</v>
      </c>
      <c r="ACI57" s="222">
        <v>0</v>
      </c>
      <c r="ACJ57" s="222">
        <v>0</v>
      </c>
      <c r="ACK57" s="222">
        <v>0</v>
      </c>
      <c r="ACL57" s="222">
        <v>0</v>
      </c>
      <c r="ACM57" s="222">
        <v>0</v>
      </c>
      <c r="ACN57" s="222">
        <v>0</v>
      </c>
      <c r="ACO57" s="222">
        <v>0</v>
      </c>
      <c r="ACP57" s="222">
        <v>0</v>
      </c>
      <c r="ACQ57" s="222">
        <v>0</v>
      </c>
      <c r="ACR57" s="222">
        <v>0</v>
      </c>
      <c r="ACS57" s="222">
        <v>0</v>
      </c>
      <c r="ACT57" s="222">
        <v>0</v>
      </c>
      <c r="ACU57" s="222">
        <v>0</v>
      </c>
      <c r="ACV57" s="222">
        <v>0</v>
      </c>
      <c r="ACW57" s="222">
        <v>0</v>
      </c>
      <c r="ACX57" s="222">
        <v>0</v>
      </c>
      <c r="ACY57" s="222">
        <v>0</v>
      </c>
      <c r="ACZ57" s="222">
        <v>0</v>
      </c>
      <c r="ADA57" s="222">
        <v>0</v>
      </c>
      <c r="ADB57" s="222">
        <v>0</v>
      </c>
      <c r="ADC57" s="222">
        <v>0</v>
      </c>
      <c r="ADD57" s="222">
        <v>0</v>
      </c>
      <c r="ADE57" s="222">
        <v>0</v>
      </c>
      <c r="ADF57" s="222">
        <v>0</v>
      </c>
      <c r="ADG57" s="222">
        <v>0</v>
      </c>
      <c r="ADH57" s="222">
        <v>0</v>
      </c>
      <c r="ADI57" s="222">
        <v>0</v>
      </c>
      <c r="ADJ57" s="222">
        <v>0</v>
      </c>
      <c r="ADK57" s="222">
        <v>0</v>
      </c>
      <c r="ADL57" s="222">
        <v>0</v>
      </c>
      <c r="ADM57" s="222">
        <v>0</v>
      </c>
      <c r="ADN57" s="222">
        <v>0</v>
      </c>
      <c r="ADO57" s="222">
        <v>0</v>
      </c>
      <c r="ADP57" s="222">
        <v>0</v>
      </c>
      <c r="ADQ57" s="222">
        <v>0</v>
      </c>
      <c r="ADR57" s="222">
        <v>0</v>
      </c>
      <c r="ADS57" s="222">
        <v>0</v>
      </c>
      <c r="ADT57" s="222">
        <v>0</v>
      </c>
      <c r="ADU57" s="222">
        <v>0</v>
      </c>
      <c r="ADV57" s="222">
        <v>0</v>
      </c>
      <c r="ADW57" s="222">
        <v>0</v>
      </c>
      <c r="ADX57" s="222">
        <v>0</v>
      </c>
      <c r="ADY57" s="222">
        <v>0</v>
      </c>
      <c r="ADZ57" s="222">
        <v>0</v>
      </c>
      <c r="AEA57" s="222">
        <v>0</v>
      </c>
      <c r="AEB57" s="222">
        <v>0</v>
      </c>
      <c r="AEC57" s="222">
        <v>0</v>
      </c>
      <c r="AED57" s="222">
        <v>0</v>
      </c>
      <c r="AEE57" s="222">
        <v>0</v>
      </c>
      <c r="AEF57" s="222">
        <v>0</v>
      </c>
      <c r="AEG57" s="222">
        <v>0</v>
      </c>
      <c r="AEH57" s="222">
        <v>0</v>
      </c>
      <c r="AEI57" s="222">
        <v>0</v>
      </c>
      <c r="AEJ57" s="222">
        <v>0</v>
      </c>
      <c r="AEK57" s="222">
        <v>0</v>
      </c>
      <c r="AEL57" s="222">
        <v>0</v>
      </c>
      <c r="AEM57" s="222">
        <v>0</v>
      </c>
      <c r="AEN57" s="222">
        <v>0</v>
      </c>
      <c r="AEO57" s="222">
        <v>0</v>
      </c>
      <c r="AEP57" s="222">
        <v>0</v>
      </c>
      <c r="AEQ57" s="222">
        <v>0</v>
      </c>
      <c r="AER57" s="222">
        <v>0</v>
      </c>
      <c r="AES57" s="222">
        <v>0</v>
      </c>
      <c r="AET57" s="222">
        <v>0</v>
      </c>
      <c r="AEU57" s="222">
        <v>0</v>
      </c>
      <c r="AEV57" s="222">
        <v>0</v>
      </c>
      <c r="AEW57" s="222">
        <v>0</v>
      </c>
      <c r="AEX57" s="222">
        <v>0</v>
      </c>
      <c r="AEY57" s="222">
        <v>0</v>
      </c>
      <c r="AEZ57" s="222">
        <v>0</v>
      </c>
      <c r="AFA57" s="222">
        <v>0</v>
      </c>
      <c r="AFB57" s="222">
        <v>0</v>
      </c>
      <c r="AFC57" s="222">
        <v>0</v>
      </c>
      <c r="AFD57" s="222">
        <v>0</v>
      </c>
      <c r="AFE57" s="222">
        <v>0</v>
      </c>
      <c r="AFF57" s="222">
        <v>0</v>
      </c>
      <c r="AFG57" s="222">
        <v>0</v>
      </c>
      <c r="AFH57" s="222">
        <v>0</v>
      </c>
      <c r="AFI57" s="222">
        <v>0</v>
      </c>
      <c r="AFJ57" s="222">
        <v>0</v>
      </c>
      <c r="AFK57" s="222">
        <v>0</v>
      </c>
      <c r="AFL57" s="222">
        <v>0</v>
      </c>
      <c r="AFM57" s="222">
        <v>0</v>
      </c>
      <c r="AFN57" s="222">
        <v>0</v>
      </c>
      <c r="AFO57" s="222">
        <v>0</v>
      </c>
      <c r="AFP57" s="222">
        <v>0</v>
      </c>
      <c r="AFQ57" s="222">
        <v>0</v>
      </c>
      <c r="AFR57" s="222">
        <v>0</v>
      </c>
      <c r="AFS57" s="222">
        <v>0</v>
      </c>
      <c r="AFT57" s="222">
        <v>0</v>
      </c>
      <c r="AFU57" s="222">
        <v>0</v>
      </c>
      <c r="AFV57" s="222">
        <v>0</v>
      </c>
      <c r="AFW57" s="222">
        <v>0</v>
      </c>
      <c r="AFX57" s="222">
        <v>0</v>
      </c>
      <c r="AFY57" s="222">
        <v>0</v>
      </c>
      <c r="AFZ57" s="222">
        <v>0</v>
      </c>
      <c r="AGA57" s="222">
        <v>0</v>
      </c>
      <c r="AGB57" s="222">
        <v>0</v>
      </c>
      <c r="AGC57" s="222">
        <v>0</v>
      </c>
      <c r="AGD57" s="222">
        <v>0</v>
      </c>
      <c r="AGE57" s="222">
        <v>0</v>
      </c>
      <c r="AGF57" s="222">
        <v>0</v>
      </c>
      <c r="AGG57" s="222">
        <v>0</v>
      </c>
      <c r="AGH57" s="222">
        <v>0</v>
      </c>
      <c r="AGI57" s="222">
        <v>0</v>
      </c>
      <c r="AGJ57" s="222">
        <v>0</v>
      </c>
      <c r="AGK57" s="222">
        <v>0</v>
      </c>
      <c r="AGL57" s="222">
        <v>0</v>
      </c>
      <c r="AGM57" s="222">
        <v>0</v>
      </c>
      <c r="AGN57" s="222">
        <v>0</v>
      </c>
      <c r="AGO57" s="222">
        <v>0</v>
      </c>
      <c r="AGP57" s="222">
        <v>0</v>
      </c>
      <c r="AGQ57" s="222">
        <v>0</v>
      </c>
      <c r="AGR57" s="222">
        <v>0</v>
      </c>
      <c r="AGS57" s="222">
        <v>0</v>
      </c>
      <c r="AGT57" s="222">
        <v>0</v>
      </c>
      <c r="AGU57" s="222">
        <v>0</v>
      </c>
      <c r="AGV57" s="222">
        <v>0</v>
      </c>
      <c r="AGW57" s="222">
        <v>0</v>
      </c>
      <c r="AGX57" s="222">
        <v>0</v>
      </c>
      <c r="AGY57" s="222">
        <v>0</v>
      </c>
      <c r="AGZ57" s="222">
        <v>0</v>
      </c>
      <c r="AHA57" s="222">
        <v>0</v>
      </c>
      <c r="AHB57" s="222">
        <v>0</v>
      </c>
      <c r="AHC57" s="222">
        <v>0</v>
      </c>
      <c r="AHD57" s="222">
        <v>0</v>
      </c>
      <c r="AHE57" s="222">
        <v>0</v>
      </c>
      <c r="AHF57" s="222">
        <v>0</v>
      </c>
      <c r="AHG57" s="222">
        <v>0</v>
      </c>
      <c r="AHH57" s="222">
        <v>0</v>
      </c>
      <c r="AHI57" s="222">
        <v>0</v>
      </c>
      <c r="AHJ57" s="222">
        <v>0</v>
      </c>
      <c r="AHK57" s="222">
        <v>0</v>
      </c>
      <c r="AHL57" s="222">
        <v>0</v>
      </c>
      <c r="AHM57" s="222">
        <v>0</v>
      </c>
      <c r="AHN57" s="222">
        <v>0</v>
      </c>
      <c r="AHO57" s="222">
        <v>0</v>
      </c>
      <c r="AHP57" s="222">
        <v>0</v>
      </c>
      <c r="AHQ57" s="222">
        <v>0</v>
      </c>
      <c r="AHR57" s="264">
        <v>0</v>
      </c>
    </row>
    <row r="58" spans="1:902" ht="24">
      <c r="B58" s="183" t="s">
        <v>44</v>
      </c>
      <c r="C58" s="184" t="s">
        <v>6624</v>
      </c>
      <c r="D58" s="222">
        <v>746440670.69000006</v>
      </c>
      <c r="E58" s="222">
        <v>29843690.25</v>
      </c>
      <c r="F58" s="222">
        <v>46640264.359999999</v>
      </c>
      <c r="G58" s="222">
        <v>9731907.9200000018</v>
      </c>
      <c r="H58" s="222">
        <v>63116005.859999999</v>
      </c>
      <c r="I58" s="222">
        <v>13246616.51</v>
      </c>
      <c r="J58" s="222">
        <v>369903475.30000007</v>
      </c>
      <c r="K58" s="222">
        <v>97195825.340000004</v>
      </c>
      <c r="L58" s="222">
        <v>19004621.379999999</v>
      </c>
      <c r="M58" s="222">
        <v>15396061.1</v>
      </c>
      <c r="N58" s="222">
        <v>11621535.93</v>
      </c>
      <c r="O58" s="222">
        <v>12361046.52</v>
      </c>
      <c r="P58" s="222">
        <v>136941088.70000002</v>
      </c>
      <c r="Q58" s="222">
        <v>15793265.84</v>
      </c>
      <c r="R58" s="222">
        <v>8447050.1400000006</v>
      </c>
      <c r="S58" s="222">
        <v>24176112.290000003</v>
      </c>
      <c r="T58" s="222">
        <v>35532294.610000007</v>
      </c>
      <c r="U58" s="222">
        <v>7645809.0499999998</v>
      </c>
      <c r="V58" s="222">
        <v>765700424.23999989</v>
      </c>
      <c r="W58" s="222">
        <v>57587000.160000004</v>
      </c>
      <c r="X58" s="222">
        <v>39914408.599999994</v>
      </c>
      <c r="Y58" s="222">
        <v>127249491.41</v>
      </c>
      <c r="Z58" s="222">
        <v>29651480.559999999</v>
      </c>
      <c r="AA58" s="222">
        <v>40443591.540000007</v>
      </c>
      <c r="AB58" s="222">
        <v>25022746.940000005</v>
      </c>
      <c r="AC58" s="222">
        <v>65512660.080000006</v>
      </c>
      <c r="AD58" s="222">
        <v>53356346.469999999</v>
      </c>
      <c r="AE58" s="222">
        <v>17507699.920000002</v>
      </c>
      <c r="AF58" s="222">
        <v>65144630.289999999</v>
      </c>
      <c r="AG58" s="222">
        <v>29987838.41</v>
      </c>
      <c r="AH58" s="222">
        <v>121182454.86</v>
      </c>
      <c r="AI58" s="222">
        <v>32710595.110000003</v>
      </c>
      <c r="AJ58" s="222">
        <v>27357336.100000005</v>
      </c>
      <c r="AK58" s="222">
        <v>21377698.280000001</v>
      </c>
      <c r="AL58" s="222">
        <v>86951787.960000008</v>
      </c>
      <c r="AM58" s="222">
        <v>24057562.420000002</v>
      </c>
      <c r="AN58" s="222">
        <v>98770533.780000001</v>
      </c>
      <c r="AO58" s="222">
        <v>30742961.709999997</v>
      </c>
      <c r="AP58" s="222">
        <v>13692961.58</v>
      </c>
      <c r="AQ58" s="222">
        <v>12802452.75</v>
      </c>
      <c r="AR58" s="222">
        <v>24591287.630000003</v>
      </c>
      <c r="AS58" s="222">
        <v>7613989.5499999998</v>
      </c>
      <c r="AT58" s="222">
        <v>134233891</v>
      </c>
      <c r="AU58" s="222">
        <v>15441758.25</v>
      </c>
      <c r="AV58" s="222">
        <v>15713489.280000001</v>
      </c>
      <c r="AW58" s="222">
        <v>18343757.240000002</v>
      </c>
      <c r="AX58" s="222">
        <v>8363434.4199999999</v>
      </c>
      <c r="AY58" s="222">
        <v>22196174.620000001</v>
      </c>
      <c r="AZ58" s="222">
        <v>25119037.890000001</v>
      </c>
      <c r="BA58" s="222">
        <v>15218209.449999999</v>
      </c>
      <c r="BB58" s="222">
        <v>13734031.439999999</v>
      </c>
      <c r="BC58" s="222">
        <v>14875787.23</v>
      </c>
      <c r="BD58" s="222">
        <v>17884984.389999997</v>
      </c>
      <c r="BE58" s="222">
        <v>9411581.1099999994</v>
      </c>
      <c r="BF58" s="222">
        <v>27710209.859999999</v>
      </c>
      <c r="BG58" s="222">
        <v>8562950.6899999995</v>
      </c>
      <c r="BH58" s="222">
        <v>36505737.370000005</v>
      </c>
      <c r="BI58" s="222">
        <v>208915188.19</v>
      </c>
      <c r="BJ58" s="222">
        <v>85202724.98999998</v>
      </c>
      <c r="BK58" s="222">
        <v>28224765.940000001</v>
      </c>
      <c r="BL58" s="222">
        <v>11150978.139999999</v>
      </c>
      <c r="BM58" s="222">
        <v>20049490.669999998</v>
      </c>
      <c r="BN58" s="222">
        <v>17749391.599999998</v>
      </c>
      <c r="BO58" s="222">
        <v>10781531.67</v>
      </c>
      <c r="BP58" s="222">
        <v>16443286.67</v>
      </c>
      <c r="BQ58" s="222">
        <v>14574907.339999998</v>
      </c>
      <c r="BR58" s="222">
        <v>275286325.18000001</v>
      </c>
      <c r="BS58" s="222">
        <v>18461216.440000001</v>
      </c>
      <c r="BT58" s="222">
        <v>21578979.919999998</v>
      </c>
      <c r="BU58" s="222">
        <v>19889349.940000001</v>
      </c>
      <c r="BV58" s="222">
        <v>11465423.74</v>
      </c>
      <c r="BW58" s="222">
        <v>13088171.640000001</v>
      </c>
      <c r="BX58" s="222">
        <v>6394665.6500000004</v>
      </c>
      <c r="BY58" s="222">
        <v>11061170.029999999</v>
      </c>
      <c r="BZ58" s="222">
        <v>99974927.590000004</v>
      </c>
      <c r="CA58" s="222">
        <v>8660095.0800000001</v>
      </c>
      <c r="CB58" s="222">
        <v>7354952.4100000001</v>
      </c>
      <c r="CC58" s="222">
        <v>21621861.98</v>
      </c>
      <c r="CD58" s="222">
        <v>9609773.1899999976</v>
      </c>
      <c r="CE58" s="222">
        <v>13533279.119999999</v>
      </c>
      <c r="CF58" s="222">
        <v>5848115.7899999991</v>
      </c>
      <c r="CG58" s="222">
        <v>1557420154.77</v>
      </c>
      <c r="CH58" s="222">
        <v>25874596.139999997</v>
      </c>
      <c r="CI58" s="222">
        <v>44832151.390000001</v>
      </c>
      <c r="CJ58" s="222">
        <v>19186980.299999997</v>
      </c>
      <c r="CK58" s="222">
        <v>43384307.379999995</v>
      </c>
      <c r="CL58" s="222">
        <v>14123976.08</v>
      </c>
      <c r="CM58" s="222">
        <v>28334322.289999999</v>
      </c>
      <c r="CN58" s="222">
        <v>45652535.539999999</v>
      </c>
      <c r="CO58" s="222">
        <v>18673778.690000001</v>
      </c>
      <c r="CP58" s="222">
        <v>16675860.560000001</v>
      </c>
      <c r="CQ58" s="222">
        <v>19131978.09</v>
      </c>
      <c r="CR58" s="222">
        <v>16952604.509999998</v>
      </c>
      <c r="CS58" s="222">
        <v>23343187.890000001</v>
      </c>
      <c r="CT58" s="222">
        <v>265161272.34</v>
      </c>
      <c r="CU58" s="222">
        <v>31932682.48</v>
      </c>
      <c r="CV58" s="222">
        <v>27640061.560000002</v>
      </c>
      <c r="CW58" s="222">
        <v>24461146.010000002</v>
      </c>
      <c r="CX58" s="222">
        <v>26461867.059999999</v>
      </c>
      <c r="CY58" s="222">
        <v>23879987.789999999</v>
      </c>
      <c r="CZ58" s="222">
        <v>11663427.67</v>
      </c>
      <c r="DA58" s="222">
        <v>16836115.960000001</v>
      </c>
      <c r="DB58" s="222">
        <v>143028361.05000001</v>
      </c>
      <c r="DC58" s="222">
        <v>302352810.75999999</v>
      </c>
      <c r="DD58" s="222">
        <v>9602004.7999999989</v>
      </c>
      <c r="DE58" s="222">
        <v>20643180.370000001</v>
      </c>
      <c r="DF58" s="222">
        <v>25961354.119999997</v>
      </c>
      <c r="DG58" s="222">
        <v>43895321.090000004</v>
      </c>
      <c r="DH58" s="222">
        <v>20092015.049999997</v>
      </c>
      <c r="DI58" s="222">
        <v>6050327.4700000007</v>
      </c>
      <c r="DJ58" s="222">
        <v>38440524.030000001</v>
      </c>
      <c r="DK58" s="222">
        <v>1348423852.5899999</v>
      </c>
      <c r="DL58" s="222">
        <v>21822307.609999999</v>
      </c>
      <c r="DM58" s="222">
        <v>35919328.910000004</v>
      </c>
      <c r="DN58" s="222">
        <v>50257780.799999997</v>
      </c>
      <c r="DO58" s="222">
        <v>23650170.909900002</v>
      </c>
      <c r="DP58" s="222">
        <v>19313774.769999996</v>
      </c>
      <c r="DQ58" s="222">
        <v>78376991.659999996</v>
      </c>
      <c r="DR58" s="222">
        <v>47745233.380000003</v>
      </c>
      <c r="DS58" s="222">
        <v>86943111.269999996</v>
      </c>
      <c r="DT58" s="222">
        <v>274759856.97000003</v>
      </c>
      <c r="DU58" s="222">
        <v>21675210.02</v>
      </c>
      <c r="DV58" s="222">
        <v>47702834.210000001</v>
      </c>
      <c r="DW58" s="222">
        <v>65857172.560000002</v>
      </c>
      <c r="DX58" s="222">
        <v>46501376.900000006</v>
      </c>
      <c r="DY58" s="222">
        <v>16452373.41</v>
      </c>
      <c r="DZ58" s="222">
        <v>37417338.460000001</v>
      </c>
      <c r="EA58" s="222">
        <v>22074037.510000002</v>
      </c>
      <c r="EB58" s="222">
        <v>15799080.98</v>
      </c>
      <c r="EC58" s="222">
        <v>27991885.030000001</v>
      </c>
      <c r="ED58" s="222">
        <v>20337492.119999997</v>
      </c>
      <c r="EE58" s="222">
        <v>218116104.13999996</v>
      </c>
      <c r="EF58" s="222">
        <v>173642439.66</v>
      </c>
      <c r="EG58" s="222">
        <v>40635960.060000002</v>
      </c>
      <c r="EH58" s="222">
        <v>29482558.369999997</v>
      </c>
      <c r="EI58" s="222">
        <v>42895249.640000001</v>
      </c>
      <c r="EJ58" s="222">
        <v>32370233.119999997</v>
      </c>
      <c r="EK58" s="222">
        <v>41282833.419999994</v>
      </c>
      <c r="EL58" s="222">
        <v>21458899.390000001</v>
      </c>
      <c r="EM58" s="222">
        <v>38749768.18</v>
      </c>
      <c r="EN58" s="222">
        <v>194058004.82999998</v>
      </c>
      <c r="EO58" s="222">
        <v>11457003.869999999</v>
      </c>
      <c r="EP58" s="222">
        <v>17432947.5</v>
      </c>
      <c r="EQ58" s="222">
        <v>10370477.9</v>
      </c>
      <c r="ER58" s="222">
        <v>6765553.3300000001</v>
      </c>
      <c r="ES58" s="222">
        <v>15213858.689999999</v>
      </c>
      <c r="ET58" s="222">
        <v>26429584</v>
      </c>
      <c r="EU58" s="222">
        <v>21167128.450000003</v>
      </c>
      <c r="EV58" s="222">
        <v>15536277.180000002</v>
      </c>
      <c r="EW58" s="222">
        <v>203206614.41999999</v>
      </c>
      <c r="EX58" s="222">
        <v>37103274.009999998</v>
      </c>
      <c r="EY58" s="222">
        <v>35092212.07</v>
      </c>
      <c r="EZ58" s="222">
        <v>28805923.59</v>
      </c>
      <c r="FA58" s="222">
        <v>35847878.539999999</v>
      </c>
      <c r="FB58" s="222">
        <v>57029279.81000001</v>
      </c>
      <c r="FC58" s="222">
        <v>50782054.969999999</v>
      </c>
      <c r="FD58" s="222">
        <v>27656517.09</v>
      </c>
      <c r="FE58" s="222">
        <v>32809690.370000005</v>
      </c>
      <c r="FF58" s="222">
        <v>48484385.07</v>
      </c>
      <c r="FG58" s="222">
        <v>24625354.470000003</v>
      </c>
      <c r="FH58" s="222">
        <v>19234795.800000001</v>
      </c>
      <c r="FI58" s="222">
        <v>141808532.97</v>
      </c>
      <c r="FJ58" s="222">
        <v>20498464.140000001</v>
      </c>
      <c r="FK58" s="222">
        <v>21702702.380000003</v>
      </c>
      <c r="FL58" s="222">
        <v>22803161.859999999</v>
      </c>
      <c r="FM58" s="222">
        <v>25574051.400000002</v>
      </c>
      <c r="FN58" s="222">
        <v>42847863.540000007</v>
      </c>
      <c r="FO58" s="222">
        <v>15909551.59</v>
      </c>
      <c r="FP58" s="222">
        <v>16956967.68</v>
      </c>
      <c r="FQ58" s="222">
        <v>1150858053.1500001</v>
      </c>
      <c r="FR58" s="222">
        <v>23500133.870000001</v>
      </c>
      <c r="FS58" s="222">
        <v>44189392.5</v>
      </c>
      <c r="FT58" s="222">
        <v>32018735.100000001</v>
      </c>
      <c r="FU58" s="222">
        <v>51493924.979999997</v>
      </c>
      <c r="FV58" s="222">
        <v>18470221.710000001</v>
      </c>
      <c r="FW58" s="222">
        <v>50940220.239999995</v>
      </c>
      <c r="FX58" s="222">
        <v>25269339.619999997</v>
      </c>
      <c r="FY58" s="222">
        <v>46798879.069999993</v>
      </c>
      <c r="FZ58" s="222">
        <v>46267240.920000009</v>
      </c>
      <c r="GA58" s="222">
        <v>61365987.780000001</v>
      </c>
      <c r="GB58" s="222">
        <v>18023064.02</v>
      </c>
      <c r="GC58" s="222">
        <v>37387774.75</v>
      </c>
      <c r="GD58" s="222">
        <v>46382188.759999998</v>
      </c>
      <c r="GE58" s="222">
        <v>217132388.27000001</v>
      </c>
      <c r="GF58" s="222">
        <v>14912489.43</v>
      </c>
      <c r="GG58" s="222">
        <v>36004712.060000002</v>
      </c>
      <c r="GH58" s="222">
        <v>35689222.82</v>
      </c>
      <c r="GI58" s="222">
        <v>27673984.57</v>
      </c>
      <c r="GJ58" s="222">
        <v>22701944.039999999</v>
      </c>
      <c r="GK58" s="222">
        <v>15805813.640000001</v>
      </c>
      <c r="GL58" s="222">
        <v>50714947.269999996</v>
      </c>
      <c r="GM58" s="222">
        <v>15440788.280000001</v>
      </c>
      <c r="GN58" s="222">
        <v>17850162.640000001</v>
      </c>
      <c r="GO58" s="222">
        <v>10733591.470000001</v>
      </c>
      <c r="GP58" s="222">
        <v>13457097.66</v>
      </c>
      <c r="GQ58" s="222">
        <v>240668373.31999996</v>
      </c>
      <c r="GR58" s="222">
        <v>75187312.859999999</v>
      </c>
      <c r="GS58" s="222">
        <v>23854498.129999999</v>
      </c>
      <c r="GT58" s="222">
        <v>27126755.75</v>
      </c>
      <c r="GU58" s="222">
        <v>7176063.2000000002</v>
      </c>
      <c r="GV58" s="222">
        <v>26582947.140000001</v>
      </c>
      <c r="GW58" s="222">
        <v>26782427.419999998</v>
      </c>
      <c r="GX58" s="222">
        <v>18044940.050000001</v>
      </c>
      <c r="GY58" s="222">
        <v>83895173.170000002</v>
      </c>
      <c r="GZ58" s="222">
        <v>16180827.790000001</v>
      </c>
      <c r="HA58" s="222">
        <v>25753975.599999998</v>
      </c>
      <c r="HB58" s="222">
        <v>15925774.880000001</v>
      </c>
      <c r="HC58" s="222">
        <v>423364553.38</v>
      </c>
      <c r="HD58" s="222">
        <v>209692768.39000002</v>
      </c>
      <c r="HE58" s="222">
        <v>71781138.180000007</v>
      </c>
      <c r="HF58" s="222">
        <v>70625209.129999995</v>
      </c>
      <c r="HG58" s="222">
        <v>81576535.320000008</v>
      </c>
      <c r="HH58" s="222">
        <v>109194592.99000001</v>
      </c>
      <c r="HI58" s="222">
        <v>29346961.369999997</v>
      </c>
      <c r="HJ58" s="222">
        <v>589300235.73000002</v>
      </c>
      <c r="HK58" s="222">
        <v>59704658.589999996</v>
      </c>
      <c r="HL58" s="222">
        <v>109145734.50999999</v>
      </c>
      <c r="HM58" s="222">
        <v>91984845.840000004</v>
      </c>
      <c r="HN58" s="222">
        <v>13040167.99</v>
      </c>
      <c r="HO58" s="222">
        <v>58786720.989999995</v>
      </c>
      <c r="HP58" s="222">
        <v>65474884.010000005</v>
      </c>
      <c r="HQ58" s="222">
        <v>24432314.149999999</v>
      </c>
      <c r="HR58" s="222">
        <v>231626776.80939999</v>
      </c>
      <c r="HS58" s="222">
        <v>99253402.390000001</v>
      </c>
      <c r="HT58" s="222">
        <v>24001853.450000003</v>
      </c>
      <c r="HU58" s="222">
        <v>23292154.18</v>
      </c>
      <c r="HV58" s="222">
        <v>27653801.27</v>
      </c>
      <c r="HW58" s="222">
        <v>22026893.670000002</v>
      </c>
      <c r="HX58" s="222">
        <v>59076143.030000001</v>
      </c>
      <c r="HY58" s="222">
        <v>25547209.669999998</v>
      </c>
      <c r="HZ58" s="222">
        <v>31592210.450000003</v>
      </c>
      <c r="IA58" s="222">
        <v>24745621.010000002</v>
      </c>
      <c r="IB58" s="222">
        <v>30866504.430000003</v>
      </c>
      <c r="IC58" s="222">
        <v>63309454.689999998</v>
      </c>
      <c r="ID58" s="222">
        <v>10424193.99</v>
      </c>
      <c r="IE58" s="222">
        <v>21233433.48</v>
      </c>
      <c r="IF58" s="222">
        <v>5577324.9600000009</v>
      </c>
      <c r="IG58" s="222">
        <v>10687856.890000001</v>
      </c>
      <c r="IH58" s="222">
        <v>192921901.35999998</v>
      </c>
      <c r="II58" s="222">
        <v>105447348.63</v>
      </c>
      <c r="IJ58" s="222">
        <v>37176991.549999997</v>
      </c>
      <c r="IK58" s="222">
        <v>77265542.939999998</v>
      </c>
      <c r="IL58" s="222">
        <v>40668435.189999998</v>
      </c>
      <c r="IM58" s="222">
        <v>48211689.07</v>
      </c>
      <c r="IN58" s="222">
        <v>17461854.309999999</v>
      </c>
      <c r="IO58" s="222">
        <v>11807197.140000001</v>
      </c>
      <c r="IP58" s="222">
        <v>22903551.82</v>
      </c>
      <c r="IQ58" s="222">
        <v>17198685.940000001</v>
      </c>
      <c r="IR58" s="222">
        <v>68443853.159999996</v>
      </c>
      <c r="IS58" s="222">
        <v>196994143.12</v>
      </c>
      <c r="IT58" s="222">
        <v>144584205.33000001</v>
      </c>
      <c r="IU58" s="222">
        <v>25060513.400000002</v>
      </c>
      <c r="IV58" s="222">
        <v>32161876.440000001</v>
      </c>
      <c r="IW58" s="222">
        <v>66385643</v>
      </c>
      <c r="IX58" s="222">
        <v>30947700.09</v>
      </c>
      <c r="IY58" s="222">
        <v>25301793.350000001</v>
      </c>
      <c r="IZ58" s="222">
        <v>19745940.490000002</v>
      </c>
      <c r="JA58" s="222">
        <v>9407994.6199999992</v>
      </c>
      <c r="JB58" s="222">
        <v>17078283.960000001</v>
      </c>
      <c r="JC58" s="222">
        <v>43798730.409999996</v>
      </c>
      <c r="JD58" s="222">
        <v>10871580.740000002</v>
      </c>
      <c r="JE58" s="222">
        <v>78290043.019999996</v>
      </c>
      <c r="JF58" s="222">
        <v>48753689.170000002</v>
      </c>
      <c r="JG58" s="222">
        <v>23936638.620000001</v>
      </c>
      <c r="JH58" s="222">
        <v>19544920.740000002</v>
      </c>
      <c r="JI58" s="222">
        <v>13959386.639999999</v>
      </c>
      <c r="JJ58" s="222">
        <v>13120028.189999998</v>
      </c>
      <c r="JK58" s="222">
        <v>152716031.32000002</v>
      </c>
      <c r="JL58" s="222">
        <v>11612304.890000001</v>
      </c>
      <c r="JM58" s="222">
        <v>23987404.41</v>
      </c>
      <c r="JN58" s="222">
        <v>75780016.590000004</v>
      </c>
      <c r="JO58" s="222">
        <v>26630711.119999997</v>
      </c>
      <c r="JP58" s="222">
        <v>20693398.93</v>
      </c>
      <c r="JQ58" s="222">
        <v>12708905.310000001</v>
      </c>
      <c r="JR58" s="222">
        <v>320486860.40999997</v>
      </c>
      <c r="JS58" s="222">
        <v>104285933.84999999</v>
      </c>
      <c r="JT58" s="222">
        <v>43050344.07</v>
      </c>
      <c r="JU58" s="222">
        <v>12092089.030000001</v>
      </c>
      <c r="JV58" s="222">
        <v>22407972.759999998</v>
      </c>
      <c r="JW58" s="222">
        <v>12827017.1</v>
      </c>
      <c r="JX58" s="222">
        <v>39526225.350000001</v>
      </c>
      <c r="JY58" s="222">
        <v>41736598.089999996</v>
      </c>
      <c r="JZ58" s="222">
        <v>42744060.330000006</v>
      </c>
      <c r="KA58" s="222">
        <v>19206534.539999999</v>
      </c>
      <c r="KB58" s="222">
        <v>45588696.489999995</v>
      </c>
      <c r="KC58" s="222">
        <v>25068363.950000003</v>
      </c>
      <c r="KD58" s="222">
        <v>14886102.66</v>
      </c>
      <c r="KE58" s="222">
        <v>16913591.039999999</v>
      </c>
      <c r="KF58" s="222">
        <v>20571269.649999999</v>
      </c>
      <c r="KG58" s="222">
        <v>21452176.380000003</v>
      </c>
      <c r="KH58" s="222">
        <v>856254159.07000005</v>
      </c>
      <c r="KI58" s="222">
        <v>65601666.559999995</v>
      </c>
      <c r="KJ58" s="222">
        <v>68307228.040000007</v>
      </c>
      <c r="KK58" s="222">
        <v>22205226.890000001</v>
      </c>
      <c r="KL58" s="222">
        <v>89470295.129999995</v>
      </c>
      <c r="KM58" s="222">
        <v>105735384.64</v>
      </c>
      <c r="KN58" s="222">
        <v>96364732.580000013</v>
      </c>
      <c r="KO58" s="222">
        <v>38825367.560000002</v>
      </c>
      <c r="KP58" s="222">
        <v>29539746.509999998</v>
      </c>
      <c r="KQ58" s="222">
        <v>162334825.49000001</v>
      </c>
      <c r="KR58" s="222">
        <v>24683339.059999999</v>
      </c>
      <c r="KS58" s="222">
        <v>39427515.670000002</v>
      </c>
      <c r="KT58" s="222">
        <v>60514161.440000005</v>
      </c>
      <c r="KU58" s="222">
        <v>29391840.920000002</v>
      </c>
      <c r="KV58" s="222">
        <v>31191295.919999998</v>
      </c>
      <c r="KW58" s="222">
        <v>157497597.00999999</v>
      </c>
      <c r="KX58" s="222">
        <v>105087310.98999999</v>
      </c>
      <c r="KY58" s="222">
        <v>355589308.75000006</v>
      </c>
      <c r="KZ58" s="222">
        <v>12712770.800000001</v>
      </c>
      <c r="LA58" s="222">
        <v>10389558.359999999</v>
      </c>
      <c r="LB58" s="222">
        <v>23176565.68</v>
      </c>
      <c r="LC58" s="222">
        <v>44079859.910000004</v>
      </c>
      <c r="LD58" s="222">
        <v>18405437.399999999</v>
      </c>
      <c r="LE58" s="222">
        <v>18641766.739999998</v>
      </c>
      <c r="LF58" s="222">
        <v>22158381.380000003</v>
      </c>
      <c r="LG58" s="222">
        <v>420889242.63</v>
      </c>
      <c r="LH58" s="222">
        <v>101686553.98</v>
      </c>
      <c r="LI58" s="222">
        <v>209255841.58000001</v>
      </c>
      <c r="LJ58" s="222">
        <v>138172481.04999998</v>
      </c>
      <c r="LK58" s="222">
        <v>32818944.899999999</v>
      </c>
      <c r="LL58" s="222">
        <v>17702582.790000003</v>
      </c>
      <c r="LM58" s="222">
        <v>3062424.02</v>
      </c>
      <c r="LN58" s="222">
        <v>42939876.539999999</v>
      </c>
      <c r="LO58" s="222">
        <v>2201797.0099999998</v>
      </c>
      <c r="LP58" s="222">
        <v>27709149.449999999</v>
      </c>
      <c r="LQ58" s="222">
        <v>17420220.260000002</v>
      </c>
      <c r="LR58" s="222">
        <v>76543358.640000001</v>
      </c>
      <c r="LS58" s="222">
        <v>30784102.619999997</v>
      </c>
      <c r="LT58" s="222">
        <v>32161737.02</v>
      </c>
      <c r="LU58" s="222">
        <v>967722305.66000009</v>
      </c>
      <c r="LV58" s="222">
        <v>330285633.07000005</v>
      </c>
      <c r="LW58" s="222">
        <v>454793222.39999992</v>
      </c>
      <c r="LX58" s="222">
        <v>141626850.25999999</v>
      </c>
      <c r="LY58" s="222">
        <v>39706318.749999993</v>
      </c>
      <c r="LZ58" s="222">
        <v>67190664.340000004</v>
      </c>
      <c r="MA58" s="222">
        <v>64991121.219999999</v>
      </c>
      <c r="MB58" s="222">
        <v>51607342.280000001</v>
      </c>
      <c r="MC58" s="222">
        <v>72542735.659999996</v>
      </c>
      <c r="MD58" s="222">
        <v>121613069.09</v>
      </c>
      <c r="ME58" s="222">
        <v>63931198.869999997</v>
      </c>
      <c r="MF58" s="222">
        <v>45336472.030000001</v>
      </c>
      <c r="MG58" s="222">
        <v>272891656.66000003</v>
      </c>
      <c r="MH58" s="222">
        <v>39411618.219999999</v>
      </c>
      <c r="MI58" s="222">
        <v>43478913.32</v>
      </c>
      <c r="MJ58" s="222">
        <v>30194616.969999999</v>
      </c>
      <c r="MK58" s="222">
        <v>38671687.439999998</v>
      </c>
      <c r="ML58" s="222">
        <v>35055097.539999999</v>
      </c>
      <c r="MM58" s="222">
        <v>14801139.26</v>
      </c>
      <c r="MN58" s="222">
        <v>27879772.510000002</v>
      </c>
      <c r="MO58" s="222">
        <v>41475682.740000002</v>
      </c>
      <c r="MP58" s="222">
        <v>36419551.539999999</v>
      </c>
      <c r="MQ58" s="222">
        <v>23441282.299999997</v>
      </c>
      <c r="MR58" s="222">
        <v>41976947.490000002</v>
      </c>
      <c r="MS58" s="222">
        <v>521278249.27999997</v>
      </c>
      <c r="MT58" s="222">
        <v>40517401.68</v>
      </c>
      <c r="MU58" s="222">
        <v>83488286.860000014</v>
      </c>
      <c r="MV58" s="222">
        <v>41944611.950000003</v>
      </c>
      <c r="MW58" s="222">
        <v>87066277.680000007</v>
      </c>
      <c r="MX58" s="222">
        <v>45541016.019999996</v>
      </c>
      <c r="MY58" s="222">
        <v>119905471.18010001</v>
      </c>
      <c r="MZ58" s="222">
        <v>35728972.980000004</v>
      </c>
      <c r="NA58" s="222">
        <v>27305461.129999999</v>
      </c>
      <c r="NB58" s="222">
        <v>11514696.77</v>
      </c>
      <c r="NC58" s="222">
        <v>38454877.399999999</v>
      </c>
      <c r="ND58" s="222">
        <v>1231500559.5</v>
      </c>
      <c r="NE58" s="222">
        <v>236643974.87</v>
      </c>
      <c r="NF58" s="222">
        <v>39510380.810000002</v>
      </c>
      <c r="NG58" s="222">
        <v>538263087.80999994</v>
      </c>
      <c r="NH58" s="222">
        <v>32903926.310000002</v>
      </c>
      <c r="NI58" s="222">
        <v>93601144.260000005</v>
      </c>
      <c r="NJ58" s="222">
        <v>307218055.67999995</v>
      </c>
      <c r="NK58" s="222">
        <v>264262852.25999999</v>
      </c>
      <c r="NL58" s="222">
        <v>31667379.780000001</v>
      </c>
      <c r="NM58" s="222">
        <v>200782400.5</v>
      </c>
      <c r="NN58" s="222">
        <v>102054196.95999999</v>
      </c>
      <c r="NO58" s="222">
        <v>58233176.379999995</v>
      </c>
      <c r="NP58" s="222">
        <v>169218800.09999999</v>
      </c>
      <c r="NQ58" s="222">
        <v>23263568.189999998</v>
      </c>
      <c r="NR58" s="222">
        <v>25498223.350000001</v>
      </c>
      <c r="NS58" s="222">
        <v>27857904.480000004</v>
      </c>
      <c r="NT58" s="222">
        <v>23093944.77</v>
      </c>
      <c r="NU58" s="222">
        <v>13579514.18</v>
      </c>
      <c r="NV58" s="222">
        <v>20231210.75</v>
      </c>
      <c r="NW58" s="222">
        <v>400650845.38</v>
      </c>
      <c r="NX58" s="222">
        <v>172865299.94</v>
      </c>
      <c r="NY58" s="222">
        <v>34117681.310000002</v>
      </c>
      <c r="NZ58" s="222">
        <v>13418755.75</v>
      </c>
      <c r="OA58" s="222">
        <v>28133412.09</v>
      </c>
      <c r="OB58" s="222">
        <v>17343100.050000001</v>
      </c>
      <c r="OC58" s="222">
        <v>13658382.84</v>
      </c>
      <c r="OD58" s="222">
        <v>1004226734.01</v>
      </c>
      <c r="OE58" s="222">
        <v>29343073.549999997</v>
      </c>
      <c r="OF58" s="222">
        <v>53931596.020000003</v>
      </c>
      <c r="OG58" s="222">
        <v>84250516.409999996</v>
      </c>
      <c r="OH58" s="222">
        <v>23743901.869999997</v>
      </c>
      <c r="OI58" s="222">
        <v>90083720.950000003</v>
      </c>
      <c r="OJ58" s="222">
        <v>55561898.439999998</v>
      </c>
      <c r="OK58" s="222">
        <v>20366429.080000002</v>
      </c>
      <c r="OL58" s="222">
        <v>126639356.84999999</v>
      </c>
      <c r="OM58" s="222">
        <v>389064428.04999995</v>
      </c>
      <c r="ON58" s="222">
        <v>118305885.48999999</v>
      </c>
      <c r="OO58" s="222">
        <v>764846051.21999991</v>
      </c>
      <c r="OP58" s="222">
        <v>75042984.890000001</v>
      </c>
      <c r="OQ58" s="222">
        <v>60806103.490000002</v>
      </c>
      <c r="OR58" s="222">
        <v>127695336.25</v>
      </c>
      <c r="OS58" s="222">
        <v>449627139.32999998</v>
      </c>
      <c r="OT58" s="222">
        <v>33504757.199999996</v>
      </c>
      <c r="OU58" s="222">
        <v>80855936.410000011</v>
      </c>
      <c r="OV58" s="222">
        <v>44191714.480000004</v>
      </c>
      <c r="OW58" s="222">
        <v>58281454.980000004</v>
      </c>
      <c r="OX58" s="222">
        <v>118371744.83</v>
      </c>
      <c r="OY58" s="222">
        <v>50531014.32</v>
      </c>
      <c r="OZ58" s="222">
        <v>43789875.349999994</v>
      </c>
      <c r="PA58" s="222">
        <v>36817434.510000005</v>
      </c>
      <c r="PB58" s="222">
        <v>214976831.88</v>
      </c>
      <c r="PC58" s="222">
        <v>24876608.799999997</v>
      </c>
      <c r="PD58" s="222">
        <v>19279222.109999999</v>
      </c>
      <c r="PE58" s="222">
        <v>13293511.779999999</v>
      </c>
      <c r="PF58" s="222">
        <v>38298567.880000003</v>
      </c>
      <c r="PG58" s="222">
        <v>52006235.340000004</v>
      </c>
      <c r="PH58" s="222">
        <v>20572018.309999999</v>
      </c>
      <c r="PI58" s="222">
        <v>17916647.120000001</v>
      </c>
      <c r="PJ58" s="222">
        <v>33271596.740000002</v>
      </c>
      <c r="PK58" s="222">
        <v>16472553.209999999</v>
      </c>
      <c r="PL58" s="222">
        <v>54130829.399999999</v>
      </c>
      <c r="PM58" s="222">
        <v>49698948.789999999</v>
      </c>
      <c r="PN58" s="222">
        <v>7896256.5299999993</v>
      </c>
      <c r="PO58" s="222">
        <v>47616524.140000001</v>
      </c>
      <c r="PP58" s="222">
        <v>16993617.350000001</v>
      </c>
      <c r="PQ58" s="222">
        <v>14929963</v>
      </c>
      <c r="PR58" s="222">
        <v>12811568.51</v>
      </c>
      <c r="PS58" s="222">
        <v>11492076.48</v>
      </c>
      <c r="PT58" s="222">
        <v>771755907.74000001</v>
      </c>
      <c r="PU58" s="222">
        <v>47874315.419999994</v>
      </c>
      <c r="PV58" s="222">
        <v>9089504.2100000009</v>
      </c>
      <c r="PW58" s="222">
        <v>48217647.899999999</v>
      </c>
      <c r="PX58" s="222">
        <v>140543405.68000001</v>
      </c>
      <c r="PY58" s="222">
        <v>26027996.82</v>
      </c>
      <c r="PZ58" s="222">
        <v>71585431.980000004</v>
      </c>
      <c r="QA58" s="222">
        <v>17461273.57</v>
      </c>
      <c r="QB58" s="222">
        <v>88321696.24000001</v>
      </c>
      <c r="QC58" s="222">
        <v>9949236.0500000007</v>
      </c>
      <c r="QD58" s="222">
        <v>69058827.620000005</v>
      </c>
      <c r="QE58" s="222">
        <v>12397041.84</v>
      </c>
      <c r="QF58" s="222">
        <v>21904514.43</v>
      </c>
      <c r="QG58" s="222">
        <v>58659149.390000001</v>
      </c>
      <c r="QH58" s="222">
        <v>15170421.140000001</v>
      </c>
      <c r="QI58" s="222">
        <v>45306254.229999997</v>
      </c>
      <c r="QJ58" s="222">
        <v>20261494.459999997</v>
      </c>
      <c r="QK58" s="222">
        <v>12385732.630000001</v>
      </c>
      <c r="QL58" s="222">
        <v>9320265.3699999992</v>
      </c>
      <c r="QM58" s="222">
        <v>38173778.920000002</v>
      </c>
      <c r="QN58" s="222">
        <v>69316718.229999989</v>
      </c>
      <c r="QO58" s="222">
        <v>11821698.810000001</v>
      </c>
      <c r="QP58" s="222">
        <v>7718460.75</v>
      </c>
      <c r="QQ58" s="222">
        <v>9316709.1199999992</v>
      </c>
      <c r="QR58" s="222">
        <v>7973616.5499999998</v>
      </c>
      <c r="QS58" s="222">
        <v>23509693.719999999</v>
      </c>
      <c r="QT58" s="222">
        <v>287297182.56</v>
      </c>
      <c r="QU58" s="222">
        <v>13785446.01</v>
      </c>
      <c r="QV58" s="222">
        <v>67524218.520000011</v>
      </c>
      <c r="QW58" s="222">
        <v>37626144</v>
      </c>
      <c r="QX58" s="222">
        <v>33779703.520000003</v>
      </c>
      <c r="QY58" s="222">
        <v>148986850.86999997</v>
      </c>
      <c r="QZ58" s="222">
        <v>25597983.870000001</v>
      </c>
      <c r="RA58" s="222">
        <v>41148743.830000006</v>
      </c>
      <c r="RB58" s="222">
        <v>107596467.29000001</v>
      </c>
      <c r="RC58" s="222">
        <v>25397602.260000002</v>
      </c>
      <c r="RD58" s="222">
        <v>20752040.610000003</v>
      </c>
      <c r="RE58" s="222">
        <v>34129102.009999998</v>
      </c>
      <c r="RF58" s="222">
        <v>18502529.43</v>
      </c>
      <c r="RG58" s="222">
        <v>880263971.54999995</v>
      </c>
      <c r="RH58" s="222">
        <v>31031606.110000003</v>
      </c>
      <c r="RI58" s="222">
        <v>19891628.880000003</v>
      </c>
      <c r="RJ58" s="222">
        <v>62317996.579999998</v>
      </c>
      <c r="RK58" s="222">
        <v>8187800.1099999994</v>
      </c>
      <c r="RL58" s="222">
        <v>34369087.240000002</v>
      </c>
      <c r="RM58" s="222">
        <v>14776340.450000001</v>
      </c>
      <c r="RN58" s="222">
        <v>40688893.090000004</v>
      </c>
      <c r="RO58" s="222">
        <v>45221000.989999995</v>
      </c>
      <c r="RP58" s="222">
        <v>19034068.579999998</v>
      </c>
      <c r="RQ58" s="222">
        <v>71283665.969999999</v>
      </c>
      <c r="RR58" s="222">
        <v>19700401.849999998</v>
      </c>
      <c r="RS58" s="222">
        <v>19870485.359999999</v>
      </c>
      <c r="RT58" s="222">
        <v>21172154.66</v>
      </c>
      <c r="RU58" s="222">
        <v>14375783.58</v>
      </c>
      <c r="RV58" s="222">
        <v>17008427.229999997</v>
      </c>
      <c r="RW58" s="222">
        <v>19098255.57</v>
      </c>
      <c r="RX58" s="222">
        <v>21551592.530000001</v>
      </c>
      <c r="RY58" s="222">
        <v>8308942.9700000007</v>
      </c>
      <c r="RZ58" s="222">
        <v>13768276.16</v>
      </c>
      <c r="SA58" s="222">
        <v>155952611.91</v>
      </c>
      <c r="SB58" s="222">
        <v>32567951.260000002</v>
      </c>
      <c r="SC58" s="222">
        <v>26015630.68</v>
      </c>
      <c r="SD58" s="222">
        <v>31820342</v>
      </c>
      <c r="SE58" s="222">
        <v>22674849.610000003</v>
      </c>
      <c r="SF58" s="222">
        <v>23938315.390000001</v>
      </c>
      <c r="SG58" s="222">
        <v>40260220.239999995</v>
      </c>
      <c r="SH58" s="222">
        <v>50596067.460000001</v>
      </c>
      <c r="SI58" s="222">
        <v>43143504.899999999</v>
      </c>
      <c r="SJ58" s="222">
        <v>34345183.990000002</v>
      </c>
      <c r="SK58" s="222">
        <v>30285704.539999999</v>
      </c>
      <c r="SL58" s="222">
        <v>9366028.4900000002</v>
      </c>
      <c r="SM58" s="222">
        <v>96227987.439999998</v>
      </c>
      <c r="SN58" s="222">
        <v>37997713.969999999</v>
      </c>
      <c r="SO58" s="222">
        <v>32069329.91</v>
      </c>
      <c r="SP58" s="222">
        <v>51496066.530000001</v>
      </c>
      <c r="SQ58" s="222">
        <v>36635274.009999998</v>
      </c>
      <c r="SR58" s="222">
        <v>32819505.909999996</v>
      </c>
      <c r="SS58" s="222">
        <v>29818151.380000003</v>
      </c>
      <c r="ST58" s="222">
        <v>23079216.359999999</v>
      </c>
      <c r="SU58" s="222">
        <v>110712867.23000002</v>
      </c>
      <c r="SV58" s="222">
        <v>17952656.030000001</v>
      </c>
      <c r="SW58" s="222">
        <v>39440624.729999997</v>
      </c>
      <c r="SX58" s="222">
        <v>37222679.550000004</v>
      </c>
      <c r="SY58" s="222">
        <v>13182431.199999999</v>
      </c>
      <c r="SZ58" s="222">
        <v>18098269.140000001</v>
      </c>
      <c r="TA58" s="222">
        <v>12897635.939999999</v>
      </c>
      <c r="TB58" s="222">
        <v>34988816.07</v>
      </c>
      <c r="TC58" s="222">
        <v>12889875.27</v>
      </c>
      <c r="TD58" s="222">
        <v>14772290.610000001</v>
      </c>
      <c r="TE58" s="222">
        <v>31012161.620000001</v>
      </c>
      <c r="TF58" s="222">
        <v>28229866.66</v>
      </c>
      <c r="TG58" s="222">
        <v>58179583.659999996</v>
      </c>
      <c r="TH58" s="222">
        <v>14328841.860000001</v>
      </c>
      <c r="TI58" s="222">
        <v>274579187.30000001</v>
      </c>
      <c r="TJ58" s="222">
        <v>25816952.010000002</v>
      </c>
      <c r="TK58" s="222">
        <v>30967690.68</v>
      </c>
      <c r="TL58" s="222">
        <v>35900304.739999995</v>
      </c>
      <c r="TM58" s="222">
        <v>11168673.560000001</v>
      </c>
      <c r="TN58" s="222">
        <v>13787149.850000001</v>
      </c>
      <c r="TO58" s="222">
        <v>12970464.819999998</v>
      </c>
      <c r="TP58" s="222">
        <v>48079249.509999998</v>
      </c>
      <c r="TQ58" s="222">
        <v>21507495.849999998</v>
      </c>
      <c r="TR58" s="222">
        <v>15851208.109999999</v>
      </c>
      <c r="TS58" s="222">
        <v>6526781.2599999998</v>
      </c>
      <c r="TT58" s="222">
        <v>26829900.990000002</v>
      </c>
      <c r="TU58" s="222">
        <v>13774952.15</v>
      </c>
      <c r="TV58" s="222">
        <v>15274904.760000002</v>
      </c>
      <c r="TW58" s="222">
        <v>31730780.530000001</v>
      </c>
      <c r="TX58" s="222">
        <v>20974418.759999998</v>
      </c>
      <c r="TY58" s="222">
        <v>97875749.310000002</v>
      </c>
      <c r="TZ58" s="222">
        <v>21272835.629999999</v>
      </c>
      <c r="UA58" s="222">
        <v>340372164.12</v>
      </c>
      <c r="UB58" s="222">
        <v>29805184.800000001</v>
      </c>
      <c r="UC58" s="222">
        <v>7186935.9000000004</v>
      </c>
      <c r="UD58" s="222">
        <v>10962475.549999999</v>
      </c>
      <c r="UE58" s="222">
        <v>36329382.649999999</v>
      </c>
      <c r="UF58" s="222">
        <v>20017716.890000001</v>
      </c>
      <c r="UG58" s="222">
        <v>8236733.5800000001</v>
      </c>
      <c r="UH58" s="222">
        <v>45460494.869999997</v>
      </c>
      <c r="UI58" s="222">
        <v>11374009.24</v>
      </c>
      <c r="UJ58" s="222">
        <v>171287037.03</v>
      </c>
      <c r="UK58" s="222">
        <v>37279688.009999998</v>
      </c>
      <c r="UL58" s="222">
        <v>24250233.679999996</v>
      </c>
      <c r="UM58" s="222">
        <v>34459446.019999996</v>
      </c>
      <c r="UN58" s="222">
        <v>28310042.549999997</v>
      </c>
      <c r="UO58" s="222">
        <v>25068882.789999999</v>
      </c>
      <c r="UP58" s="222">
        <v>821895809.27999985</v>
      </c>
      <c r="UQ58" s="222">
        <v>31633621.109999999</v>
      </c>
      <c r="UR58" s="222">
        <v>26764089.52</v>
      </c>
      <c r="US58" s="222">
        <v>45922359.369999997</v>
      </c>
      <c r="UT58" s="222">
        <v>8735785.7799999993</v>
      </c>
      <c r="UU58" s="222">
        <v>20792002.059999999</v>
      </c>
      <c r="UV58" s="222">
        <v>37902834.689999998</v>
      </c>
      <c r="UW58" s="222">
        <v>15054339.809999999</v>
      </c>
      <c r="UX58" s="222">
        <v>16303827.18</v>
      </c>
      <c r="UY58" s="222">
        <v>36570365.689999998</v>
      </c>
      <c r="UZ58" s="222">
        <v>27368861.68</v>
      </c>
      <c r="VA58" s="222">
        <v>51217902.379999995</v>
      </c>
      <c r="VB58" s="222">
        <v>57586996.25</v>
      </c>
      <c r="VC58" s="222">
        <v>64527905.030000001</v>
      </c>
      <c r="VD58" s="222">
        <v>25786188.289999999</v>
      </c>
      <c r="VE58" s="222">
        <v>22140146.900000002</v>
      </c>
      <c r="VF58" s="222">
        <v>28917744.960000001</v>
      </c>
      <c r="VG58" s="222">
        <v>15137247.560000001</v>
      </c>
      <c r="VH58" s="222">
        <v>52805894.410000004</v>
      </c>
      <c r="VI58" s="222">
        <v>8499928.3399999999</v>
      </c>
      <c r="VJ58" s="222">
        <v>18403081.760000002</v>
      </c>
      <c r="VK58" s="222">
        <v>21072782.169999998</v>
      </c>
      <c r="VL58" s="222">
        <v>369388301.21999997</v>
      </c>
      <c r="VM58" s="222">
        <v>33621518.259999998</v>
      </c>
      <c r="VN58" s="222">
        <v>48505285.310000002</v>
      </c>
      <c r="VO58" s="222">
        <v>60912313.359999999</v>
      </c>
      <c r="VP58" s="222">
        <v>47829488.949999996</v>
      </c>
      <c r="VQ58" s="222">
        <v>44104610.669999994</v>
      </c>
      <c r="VR58" s="222">
        <v>38229581.589999996</v>
      </c>
      <c r="VS58" s="222">
        <v>10982857.530000001</v>
      </c>
      <c r="VT58" s="222">
        <v>55885766.790000007</v>
      </c>
      <c r="VU58" s="222">
        <v>121112392.95999999</v>
      </c>
      <c r="VV58" s="222">
        <v>25631153.460000001</v>
      </c>
      <c r="VW58" s="222">
        <v>108810289.07000001</v>
      </c>
      <c r="VX58" s="222">
        <v>32404858.509999998</v>
      </c>
      <c r="VY58" s="222">
        <v>48834015.249999993</v>
      </c>
      <c r="VZ58" s="222">
        <v>15923771.470000001</v>
      </c>
      <c r="WA58" s="222">
        <v>1948235344.0500002</v>
      </c>
      <c r="WB58" s="222">
        <v>58237102.07</v>
      </c>
      <c r="WC58" s="222">
        <v>84403317.650000006</v>
      </c>
      <c r="WD58" s="222">
        <v>60304340.460000008</v>
      </c>
      <c r="WE58" s="222">
        <v>27794498.680000003</v>
      </c>
      <c r="WF58" s="222">
        <v>27860614.780000001</v>
      </c>
      <c r="WG58" s="222">
        <v>42107344.719999999</v>
      </c>
      <c r="WH58" s="222">
        <v>48992895.549999997</v>
      </c>
      <c r="WI58" s="222">
        <v>61948737.240000002</v>
      </c>
      <c r="WJ58" s="222">
        <v>43633333.579999998</v>
      </c>
      <c r="WK58" s="222">
        <v>18598533.890000001</v>
      </c>
      <c r="WL58" s="222">
        <v>22292427.000999998</v>
      </c>
      <c r="WM58" s="222">
        <v>49666124.839999996</v>
      </c>
      <c r="WN58" s="222">
        <v>80823809.449999988</v>
      </c>
      <c r="WO58" s="222">
        <v>84616459.680000007</v>
      </c>
      <c r="WP58" s="222">
        <v>55212263.600000001</v>
      </c>
      <c r="WQ58" s="222">
        <v>45707973.590000004</v>
      </c>
      <c r="WR58" s="222">
        <v>40351528.690000005</v>
      </c>
      <c r="WS58" s="222">
        <v>21942188.390000001</v>
      </c>
      <c r="WT58" s="222">
        <v>58002539.959999993</v>
      </c>
      <c r="WU58" s="222">
        <v>177438917.55000001</v>
      </c>
      <c r="WV58" s="222">
        <v>23280705.510000002</v>
      </c>
      <c r="WW58" s="222">
        <v>42360166.859999999</v>
      </c>
      <c r="WX58" s="222">
        <v>27122461.640000001</v>
      </c>
      <c r="WY58" s="222">
        <v>43276065.439999998</v>
      </c>
      <c r="WZ58" s="222">
        <v>21182943.879999999</v>
      </c>
      <c r="XA58" s="222">
        <v>19817065.970000003</v>
      </c>
      <c r="XB58" s="222">
        <v>34339368.079999998</v>
      </c>
      <c r="XC58" s="222">
        <v>196505145.67999998</v>
      </c>
      <c r="XD58" s="222">
        <v>14084786.199999999</v>
      </c>
      <c r="XE58" s="222">
        <v>32256036.899999999</v>
      </c>
      <c r="XF58" s="222">
        <v>23846264.82</v>
      </c>
      <c r="XG58" s="222">
        <v>31659483.339999996</v>
      </c>
      <c r="XH58" s="222">
        <v>784749879.13999999</v>
      </c>
      <c r="XI58" s="222">
        <v>46858964.139999993</v>
      </c>
      <c r="XJ58" s="222">
        <v>130669446.85000001</v>
      </c>
      <c r="XK58" s="222">
        <v>99268286.510000005</v>
      </c>
      <c r="XL58" s="222">
        <v>42088752.370000005</v>
      </c>
      <c r="XM58" s="222">
        <v>30513183.029999997</v>
      </c>
      <c r="XN58" s="222">
        <v>63688465.199999996</v>
      </c>
      <c r="XO58" s="222">
        <v>97092130.799999997</v>
      </c>
      <c r="XP58" s="222">
        <v>28686631.66</v>
      </c>
      <c r="XQ58" s="222">
        <v>48036077.520000003</v>
      </c>
      <c r="XR58" s="222">
        <v>79951689.440000013</v>
      </c>
      <c r="XS58" s="222">
        <v>24521867.5</v>
      </c>
      <c r="XT58" s="222">
        <v>26300746.68</v>
      </c>
      <c r="XU58" s="222">
        <v>33396278.169999998</v>
      </c>
      <c r="XV58" s="222">
        <v>69137112.900000006</v>
      </c>
      <c r="XW58" s="222">
        <v>19997212.600000001</v>
      </c>
      <c r="XX58" s="222">
        <v>25879523.82</v>
      </c>
      <c r="XY58" s="222">
        <v>34316309.219999999</v>
      </c>
      <c r="XZ58" s="222">
        <v>16563341.25</v>
      </c>
      <c r="YA58" s="222">
        <v>21571498.84</v>
      </c>
      <c r="YB58" s="222">
        <v>21109842.849999998</v>
      </c>
      <c r="YC58" s="222">
        <v>71019287.939999998</v>
      </c>
      <c r="YD58" s="222">
        <v>59062436.25</v>
      </c>
      <c r="YE58" s="222">
        <v>699856170.37</v>
      </c>
      <c r="YF58" s="222">
        <v>45387833.460000001</v>
      </c>
      <c r="YG58" s="222">
        <v>94486748.150000006</v>
      </c>
      <c r="YH58" s="222">
        <v>72196196.590000004</v>
      </c>
      <c r="YI58" s="222">
        <v>154257103.45000002</v>
      </c>
      <c r="YJ58" s="222">
        <v>29728623.93</v>
      </c>
      <c r="YK58" s="222">
        <v>102966401.53999999</v>
      </c>
      <c r="YL58" s="222">
        <v>32184531.620000001</v>
      </c>
      <c r="YM58" s="222">
        <v>54600497.450000003</v>
      </c>
      <c r="YN58" s="222">
        <v>74204671.510000005</v>
      </c>
      <c r="YO58" s="222">
        <v>58681453.030000001</v>
      </c>
      <c r="YP58" s="222">
        <v>34032972.93</v>
      </c>
      <c r="YQ58" s="222">
        <v>52947941.560000002</v>
      </c>
      <c r="YR58" s="222">
        <v>33520876.410000004</v>
      </c>
      <c r="YS58" s="222">
        <v>83993468.849999994</v>
      </c>
      <c r="YT58" s="222">
        <v>100411042.67</v>
      </c>
      <c r="YU58" s="222">
        <v>41276251.549999997</v>
      </c>
      <c r="YV58" s="222">
        <v>164646939.49000001</v>
      </c>
      <c r="YW58" s="222">
        <v>20096724.959999997</v>
      </c>
      <c r="YX58" s="222">
        <v>31716910.940000001</v>
      </c>
      <c r="YY58" s="222">
        <v>29443394.309999999</v>
      </c>
      <c r="YZ58" s="222">
        <v>21739482.850000001</v>
      </c>
      <c r="ZA58" s="222">
        <v>19024631.32</v>
      </c>
      <c r="ZB58" s="222">
        <v>28873357.530000001</v>
      </c>
      <c r="ZC58" s="222">
        <v>144917448.91</v>
      </c>
      <c r="ZD58" s="222">
        <v>13944880.220000001</v>
      </c>
      <c r="ZE58" s="222">
        <v>43145732.530000009</v>
      </c>
      <c r="ZF58" s="222">
        <v>15026477.16</v>
      </c>
      <c r="ZG58" s="222">
        <v>42139104.039999999</v>
      </c>
      <c r="ZH58" s="222">
        <v>10461817.689999999</v>
      </c>
      <c r="ZI58" s="222">
        <v>15814390.199999999</v>
      </c>
      <c r="ZJ58" s="222">
        <v>18446169.849999998</v>
      </c>
      <c r="ZK58" s="222">
        <v>49690849.299999997</v>
      </c>
      <c r="ZL58" s="222">
        <v>302019642.92000002</v>
      </c>
      <c r="ZM58" s="222">
        <v>32155129.630000003</v>
      </c>
      <c r="ZN58" s="222">
        <v>83331540.969999984</v>
      </c>
      <c r="ZO58" s="222">
        <v>296671331.63000005</v>
      </c>
      <c r="ZP58" s="222">
        <v>114493554.38</v>
      </c>
      <c r="ZQ58" s="222">
        <v>56955327.210000001</v>
      </c>
      <c r="ZR58" s="222">
        <v>56276546.710000001</v>
      </c>
      <c r="ZS58" s="222">
        <v>143514912.41999996</v>
      </c>
      <c r="ZT58" s="222">
        <v>335288722.78000003</v>
      </c>
      <c r="ZU58" s="222">
        <v>48398881.259999998</v>
      </c>
      <c r="ZV58" s="222">
        <v>44371740.480000004</v>
      </c>
      <c r="ZW58" s="222">
        <v>53316589.75</v>
      </c>
      <c r="ZX58" s="222">
        <v>35018721.32</v>
      </c>
      <c r="ZY58" s="222">
        <v>50826543.629999995</v>
      </c>
      <c r="ZZ58" s="222">
        <v>27543072.170000002</v>
      </c>
      <c r="AAA58" s="222">
        <v>37850871.859999999</v>
      </c>
      <c r="AAB58" s="222">
        <v>32023254.059999999</v>
      </c>
      <c r="AAC58" s="222">
        <v>27518309.68</v>
      </c>
      <c r="AAD58" s="222">
        <v>38119866.460000001</v>
      </c>
      <c r="AAE58" s="222">
        <v>55547266.670000002</v>
      </c>
      <c r="AAF58" s="222">
        <v>14610529.319999998</v>
      </c>
      <c r="AAG58" s="222">
        <v>30421942.850000001</v>
      </c>
      <c r="AAH58" s="222">
        <v>101949225.46000001</v>
      </c>
      <c r="AAI58" s="222">
        <v>25844706.640000001</v>
      </c>
      <c r="AAJ58" s="222">
        <v>34642419.979999997</v>
      </c>
      <c r="AAK58" s="222">
        <v>11250490.42</v>
      </c>
      <c r="AAL58" s="222">
        <v>21613641.170000002</v>
      </c>
      <c r="AAM58" s="222">
        <v>18071579.82</v>
      </c>
      <c r="AAN58" s="222">
        <v>19326142.73</v>
      </c>
      <c r="AAO58" s="222">
        <v>1438315456.0500002</v>
      </c>
      <c r="AAP58" s="222">
        <v>29232312.920000002</v>
      </c>
      <c r="AAQ58" s="222">
        <v>36548381.600000001</v>
      </c>
      <c r="AAR58" s="222">
        <v>69390720.280000001</v>
      </c>
      <c r="AAS58" s="222">
        <v>51505471.120000005</v>
      </c>
      <c r="AAT58" s="222">
        <v>65229595.520000003</v>
      </c>
      <c r="AAU58" s="222">
        <v>37977588.189999998</v>
      </c>
      <c r="AAV58" s="222">
        <v>54579082.780000001</v>
      </c>
      <c r="AAW58" s="222">
        <v>66423463.549999997</v>
      </c>
      <c r="AAX58" s="222">
        <v>32268217.73</v>
      </c>
      <c r="AAY58" s="222">
        <v>37270263.509999998</v>
      </c>
      <c r="AAZ58" s="222">
        <v>107548152.58</v>
      </c>
      <c r="ABA58" s="222">
        <v>49137655.880000003</v>
      </c>
      <c r="ABB58" s="222">
        <v>6954532.7800000003</v>
      </c>
      <c r="ABC58" s="222">
        <v>17423614.780000001</v>
      </c>
      <c r="ABD58" s="222">
        <v>25102975.150000002</v>
      </c>
      <c r="ABE58" s="222">
        <v>24617535.360000003</v>
      </c>
      <c r="ABF58" s="222">
        <v>43700327.689999998</v>
      </c>
      <c r="ABG58" s="222">
        <v>17278200.84</v>
      </c>
      <c r="ABH58" s="222">
        <v>105051047.12</v>
      </c>
      <c r="ABI58" s="222">
        <v>55047835.360000007</v>
      </c>
      <c r="ABJ58" s="222">
        <v>46217103.950000003</v>
      </c>
      <c r="ABK58" s="222">
        <v>16228540.32</v>
      </c>
      <c r="ABL58" s="222">
        <v>19901673.969999999</v>
      </c>
      <c r="ABM58" s="222">
        <v>44479150.130000003</v>
      </c>
      <c r="ABN58" s="222">
        <v>24319032.850000001</v>
      </c>
      <c r="ABO58" s="222">
        <v>174884561.94</v>
      </c>
      <c r="ABP58" s="222">
        <v>74984560.279999986</v>
      </c>
      <c r="ABQ58" s="222">
        <v>6405452.5999999996</v>
      </c>
      <c r="ABR58" s="222">
        <v>40453512.899999999</v>
      </c>
      <c r="ABS58" s="222">
        <v>23713194.329999998</v>
      </c>
      <c r="ABT58" s="222">
        <v>27305658.919999998</v>
      </c>
      <c r="ABU58" s="222">
        <v>18802250.420000002</v>
      </c>
      <c r="ABV58" s="222">
        <v>21587546.77</v>
      </c>
      <c r="ABW58" s="222">
        <v>36935463.799999997</v>
      </c>
      <c r="ABX58" s="222">
        <v>177741556.87</v>
      </c>
      <c r="ABY58" s="222">
        <v>38129773.960000001</v>
      </c>
      <c r="ABZ58" s="222">
        <v>68620569.909999996</v>
      </c>
      <c r="ACA58" s="222">
        <v>12542490.91</v>
      </c>
      <c r="ACB58" s="222">
        <v>24902469.800000001</v>
      </c>
      <c r="ACC58" s="222">
        <v>56480051.490000002</v>
      </c>
      <c r="ACD58" s="222">
        <v>12427147.630000001</v>
      </c>
      <c r="ACE58" s="222">
        <v>18809605.32</v>
      </c>
      <c r="ACF58" s="222">
        <v>14681434.92</v>
      </c>
      <c r="ACG58" s="222">
        <v>33058316.279999997</v>
      </c>
      <c r="ACH58" s="222">
        <v>19603928.649999999</v>
      </c>
      <c r="ACI58" s="222">
        <v>575308448.02999997</v>
      </c>
      <c r="ACJ58" s="222">
        <v>12437555.359999999</v>
      </c>
      <c r="ACK58" s="222">
        <v>14556686.09</v>
      </c>
      <c r="ACL58" s="222">
        <v>35484048.07</v>
      </c>
      <c r="ACM58" s="222">
        <v>19533478.039999999</v>
      </c>
      <c r="ACN58" s="222">
        <v>29506421.170000002</v>
      </c>
      <c r="ACO58" s="222">
        <v>51490883.960000001</v>
      </c>
      <c r="ACP58" s="222">
        <v>199526691.22999999</v>
      </c>
      <c r="ACQ58" s="222">
        <v>229768450.94</v>
      </c>
      <c r="ACR58" s="222">
        <v>21410961.210000001</v>
      </c>
      <c r="ACS58" s="222">
        <v>55863217.460000001</v>
      </c>
      <c r="ACT58" s="222">
        <v>58861552.460000001</v>
      </c>
      <c r="ACU58" s="222">
        <v>29619381.73</v>
      </c>
      <c r="ACV58" s="222">
        <v>207402261.47</v>
      </c>
      <c r="ACW58" s="222">
        <v>12165088.859999999</v>
      </c>
      <c r="ACX58" s="222">
        <v>43357257.940000005</v>
      </c>
      <c r="ACY58" s="222">
        <v>64180027.879999995</v>
      </c>
      <c r="ACZ58" s="222">
        <v>12445424.58</v>
      </c>
      <c r="ADA58" s="222">
        <v>17507584.630000003</v>
      </c>
      <c r="ADB58" s="222">
        <v>13495146.309999999</v>
      </c>
      <c r="ADC58" s="222">
        <v>18079213.32</v>
      </c>
      <c r="ADD58" s="222">
        <v>33664419.100000001</v>
      </c>
      <c r="ADE58" s="222">
        <v>58623330.009999998</v>
      </c>
      <c r="ADF58" s="222">
        <v>31567519.719999999</v>
      </c>
      <c r="ADG58" s="222">
        <v>45784454</v>
      </c>
      <c r="ADH58" s="222">
        <v>24737190.809999999</v>
      </c>
      <c r="ADI58" s="222">
        <v>8952617.4900000002</v>
      </c>
      <c r="ADJ58" s="222">
        <v>16972690.079999998</v>
      </c>
      <c r="ADK58" s="222">
        <v>17539557.379999999</v>
      </c>
      <c r="ADL58" s="222">
        <v>27063591.66</v>
      </c>
      <c r="ADM58" s="222">
        <v>28789936.699999999</v>
      </c>
      <c r="ADN58" s="222">
        <v>20025387.020000003</v>
      </c>
      <c r="ADO58" s="222">
        <v>387281168.93000001</v>
      </c>
      <c r="ADP58" s="222">
        <v>131917123.69</v>
      </c>
      <c r="ADQ58" s="222">
        <v>54329860.260000005</v>
      </c>
      <c r="ADR58" s="222">
        <v>23664240.530000001</v>
      </c>
      <c r="ADS58" s="222">
        <v>101238234.67000002</v>
      </c>
      <c r="ADT58" s="222">
        <v>1329604.3600000001</v>
      </c>
      <c r="ADU58" s="222">
        <v>12882070.67</v>
      </c>
      <c r="ADV58" s="222">
        <v>45514720.039999999</v>
      </c>
      <c r="ADW58" s="222">
        <v>2058975.0099999998</v>
      </c>
      <c r="ADX58" s="222">
        <v>15436764.42</v>
      </c>
      <c r="ADY58" s="222">
        <v>649480486.88999999</v>
      </c>
      <c r="ADZ58" s="222">
        <v>140452187.40000001</v>
      </c>
      <c r="AEA58" s="222">
        <v>26479607.990000002</v>
      </c>
      <c r="AEB58" s="222">
        <v>44228720.579999998</v>
      </c>
      <c r="AEC58" s="222">
        <v>18423303.759999998</v>
      </c>
      <c r="AED58" s="222">
        <v>41299100.350000001</v>
      </c>
      <c r="AEE58" s="222">
        <v>23725667.020000003</v>
      </c>
      <c r="AEF58" s="222">
        <v>25652763.100000001</v>
      </c>
      <c r="AEG58" s="222">
        <v>12628634.059999999</v>
      </c>
      <c r="AEH58" s="222">
        <v>48751067.829999998</v>
      </c>
      <c r="AEI58" s="222">
        <v>12265839.140000001</v>
      </c>
      <c r="AEJ58" s="222">
        <v>17026464.27</v>
      </c>
      <c r="AEK58" s="222">
        <v>18021285.350000001</v>
      </c>
      <c r="AEL58" s="222">
        <v>21877139.640000001</v>
      </c>
      <c r="AEM58" s="222">
        <v>31926033.350000001</v>
      </c>
      <c r="AEN58" s="222">
        <v>31059739.66</v>
      </c>
      <c r="AEO58" s="222">
        <v>20463143.850000001</v>
      </c>
      <c r="AEP58" s="222">
        <v>40126424.129999995</v>
      </c>
      <c r="AEQ58" s="222">
        <v>9767118.620000001</v>
      </c>
      <c r="AER58" s="222">
        <v>36423862.140000001</v>
      </c>
      <c r="AES58" s="222">
        <v>424582120.57999998</v>
      </c>
      <c r="AET58" s="222">
        <v>50508451.539999999</v>
      </c>
      <c r="AEU58" s="222">
        <v>37144675.669999994</v>
      </c>
      <c r="AEV58" s="222">
        <v>26946703.970000003</v>
      </c>
      <c r="AEW58" s="222">
        <v>17887883.129999999</v>
      </c>
      <c r="AEX58" s="222">
        <v>79168116.159999996</v>
      </c>
      <c r="AEY58" s="222">
        <v>31941360.509999998</v>
      </c>
      <c r="AEZ58" s="222">
        <v>31593314.349999998</v>
      </c>
      <c r="AFA58" s="222">
        <v>22477360.16</v>
      </c>
      <c r="AFB58" s="222">
        <v>20117425.099999998</v>
      </c>
      <c r="AFC58" s="222">
        <v>291712950.99000007</v>
      </c>
      <c r="AFD58" s="222">
        <v>163436228.97</v>
      </c>
      <c r="AFE58" s="222">
        <v>35553684.5</v>
      </c>
      <c r="AFF58" s="222">
        <v>26270406.18</v>
      </c>
      <c r="AFG58" s="222">
        <v>62180302.380000003</v>
      </c>
      <c r="AFH58" s="222">
        <v>88639790.579999998</v>
      </c>
      <c r="AFI58" s="222">
        <v>25736409.899999999</v>
      </c>
      <c r="AFJ58" s="222">
        <v>18352538.130000003</v>
      </c>
      <c r="AFK58" s="222">
        <v>30804376.379999995</v>
      </c>
      <c r="AFL58" s="222">
        <v>34284993.600000001</v>
      </c>
      <c r="AFM58" s="222">
        <v>14097008.800000001</v>
      </c>
      <c r="AFN58" s="222">
        <v>15793119.219999999</v>
      </c>
      <c r="AFO58" s="222">
        <v>12882898.419999998</v>
      </c>
      <c r="AFP58" s="222">
        <v>246260966.63</v>
      </c>
      <c r="AFQ58" s="222">
        <v>33844059.629999995</v>
      </c>
      <c r="AFR58" s="222">
        <v>58793237.769999996</v>
      </c>
      <c r="AFS58" s="222">
        <v>24744178.850000001</v>
      </c>
      <c r="AFT58" s="222">
        <v>35254514.079999998</v>
      </c>
      <c r="AFU58" s="222">
        <v>40655366.169999994</v>
      </c>
      <c r="AFV58" s="222">
        <v>30470053.849999998</v>
      </c>
      <c r="AFW58" s="222">
        <v>63038024.07</v>
      </c>
      <c r="AFX58" s="222">
        <v>26674403.650000002</v>
      </c>
      <c r="AFY58" s="222">
        <v>24251069.469999999</v>
      </c>
      <c r="AFZ58" s="222">
        <v>42758144.57</v>
      </c>
      <c r="AGA58" s="222">
        <v>44820974.100000001</v>
      </c>
      <c r="AGB58" s="222">
        <v>359993051.68000001</v>
      </c>
      <c r="AGC58" s="222">
        <v>40753938.529999994</v>
      </c>
      <c r="AGD58" s="222">
        <v>16945670.149999999</v>
      </c>
      <c r="AGE58" s="222">
        <v>33615308.719999999</v>
      </c>
      <c r="AGF58" s="222">
        <v>63290630.839999996</v>
      </c>
      <c r="AGG58" s="222">
        <v>23909788.900000002</v>
      </c>
      <c r="AGH58" s="222">
        <v>14858194.919999998</v>
      </c>
      <c r="AGI58" s="222">
        <v>23155828.870000001</v>
      </c>
      <c r="AGJ58" s="222">
        <v>15976976.57</v>
      </c>
      <c r="AGK58" s="222">
        <v>17356668</v>
      </c>
      <c r="AGL58" s="222">
        <v>17210355.289999999</v>
      </c>
      <c r="AGM58" s="222">
        <v>720647873.21000004</v>
      </c>
      <c r="AGN58" s="222">
        <v>39819858.049999997</v>
      </c>
      <c r="AGO58" s="222">
        <v>37066352.520000003</v>
      </c>
      <c r="AGP58" s="222">
        <v>24802859.210000005</v>
      </c>
      <c r="AGQ58" s="222">
        <v>69439662.930000007</v>
      </c>
      <c r="AGR58" s="222">
        <v>49479526.25</v>
      </c>
      <c r="AGS58" s="222">
        <v>15821589.240000002</v>
      </c>
      <c r="AGT58" s="222">
        <v>44958138.50999999</v>
      </c>
      <c r="AGU58" s="222">
        <v>506604509.68000001</v>
      </c>
      <c r="AGV58" s="222">
        <v>483209940.03999996</v>
      </c>
      <c r="AGW58" s="222">
        <v>18414342.280000001</v>
      </c>
      <c r="AGX58" s="222">
        <v>130483522.75</v>
      </c>
      <c r="AGY58" s="222">
        <v>84893944.889999986</v>
      </c>
      <c r="AGZ58" s="222">
        <v>22044974.799999997</v>
      </c>
      <c r="AHA58" s="222">
        <v>15989547.18</v>
      </c>
      <c r="AHB58" s="222">
        <v>35955380.43</v>
      </c>
      <c r="AHC58" s="222">
        <v>14195050.620000001</v>
      </c>
      <c r="AHD58" s="222">
        <v>49333277.909999996</v>
      </c>
      <c r="AHE58" s="222">
        <v>52916780.450000003</v>
      </c>
      <c r="AHF58" s="222">
        <v>31213576.729999997</v>
      </c>
      <c r="AHG58" s="222">
        <v>14796621.140000001</v>
      </c>
      <c r="AHH58" s="222">
        <v>31412824.370000005</v>
      </c>
      <c r="AHI58" s="222">
        <v>21746341.09</v>
      </c>
      <c r="AHJ58" s="222">
        <v>12344444.870000001</v>
      </c>
      <c r="AHK58" s="222">
        <v>16198057.969999999</v>
      </c>
      <c r="AHL58" s="222">
        <v>77745012.019999996</v>
      </c>
      <c r="AHM58" s="222">
        <v>36295365.359999999</v>
      </c>
      <c r="AHN58" s="222">
        <v>32968920.91</v>
      </c>
      <c r="AHO58" s="222">
        <v>15668375.48</v>
      </c>
      <c r="AHP58" s="222">
        <v>37889490.439999998</v>
      </c>
      <c r="AHQ58" s="222">
        <v>24824236.100000001</v>
      </c>
      <c r="AHR58" s="264">
        <v>13883062.630000001</v>
      </c>
    </row>
    <row r="59" spans="1:902" ht="24"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  <c r="BP59" s="222"/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2"/>
      <c r="CB59" s="222"/>
      <c r="CC59" s="222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  <c r="EI59" s="222"/>
      <c r="EJ59" s="222"/>
      <c r="EK59" s="222"/>
      <c r="EL59" s="222"/>
      <c r="EM59" s="222"/>
      <c r="EN59" s="222"/>
      <c r="EO59" s="222"/>
      <c r="EP59" s="222"/>
      <c r="EQ59" s="222"/>
      <c r="ER59" s="222"/>
      <c r="ES59" s="222"/>
      <c r="ET59" s="222"/>
      <c r="EU59" s="222"/>
      <c r="EV59" s="222"/>
      <c r="EW59" s="222"/>
      <c r="EX59" s="222"/>
      <c r="EY59" s="222"/>
      <c r="EZ59" s="222"/>
      <c r="FA59" s="222"/>
      <c r="FB59" s="222"/>
      <c r="FC59" s="222"/>
      <c r="FD59" s="222"/>
      <c r="FE59" s="222"/>
      <c r="FF59" s="222"/>
      <c r="FG59" s="222"/>
      <c r="FH59" s="222"/>
      <c r="FI59" s="222"/>
      <c r="FJ59" s="222"/>
      <c r="FK59" s="222"/>
      <c r="FL59" s="222"/>
      <c r="FM59" s="222"/>
      <c r="FN59" s="222"/>
      <c r="FO59" s="222"/>
      <c r="FP59" s="222"/>
      <c r="FQ59" s="222"/>
      <c r="FR59" s="222"/>
      <c r="FS59" s="222"/>
      <c r="FT59" s="222"/>
      <c r="FU59" s="222"/>
      <c r="FV59" s="222"/>
      <c r="FW59" s="222"/>
      <c r="FX59" s="222"/>
      <c r="FY59" s="222"/>
      <c r="FZ59" s="222"/>
      <c r="GA59" s="222"/>
      <c r="GB59" s="222"/>
      <c r="GC59" s="222"/>
      <c r="GD59" s="222"/>
      <c r="GE59" s="222"/>
      <c r="GF59" s="222"/>
      <c r="GG59" s="222"/>
      <c r="GH59" s="222"/>
      <c r="GI59" s="222"/>
      <c r="GJ59" s="222"/>
      <c r="GK59" s="222"/>
      <c r="GL59" s="222"/>
      <c r="GM59" s="222"/>
      <c r="GN59" s="222"/>
      <c r="GO59" s="222"/>
      <c r="GP59" s="222"/>
      <c r="GQ59" s="222"/>
      <c r="GR59" s="222"/>
      <c r="GS59" s="222"/>
      <c r="GT59" s="222"/>
      <c r="GU59" s="222"/>
      <c r="GV59" s="222"/>
      <c r="GW59" s="222"/>
      <c r="GX59" s="222"/>
      <c r="GY59" s="222"/>
      <c r="GZ59" s="222"/>
      <c r="HA59" s="222"/>
      <c r="HB59" s="222"/>
      <c r="HC59" s="222"/>
      <c r="HD59" s="222"/>
      <c r="HE59" s="222"/>
      <c r="HF59" s="222"/>
      <c r="HG59" s="222"/>
      <c r="HH59" s="222"/>
      <c r="HI59" s="222"/>
      <c r="HJ59" s="222"/>
      <c r="HK59" s="222"/>
      <c r="HL59" s="222"/>
      <c r="HM59" s="222"/>
      <c r="HN59" s="222"/>
      <c r="HO59" s="222"/>
      <c r="HP59" s="222"/>
      <c r="HQ59" s="222"/>
      <c r="HR59" s="222"/>
      <c r="HS59" s="222"/>
      <c r="HT59" s="222"/>
      <c r="HU59" s="222"/>
      <c r="HV59" s="222"/>
      <c r="HW59" s="222"/>
      <c r="HX59" s="222"/>
      <c r="HY59" s="222"/>
      <c r="HZ59" s="222"/>
      <c r="IA59" s="222"/>
      <c r="IB59" s="222"/>
      <c r="IC59" s="222"/>
      <c r="ID59" s="222"/>
      <c r="IE59" s="222"/>
      <c r="IF59" s="222"/>
      <c r="IG59" s="222"/>
      <c r="IH59" s="222"/>
      <c r="II59" s="222"/>
      <c r="IJ59" s="222"/>
      <c r="IK59" s="222"/>
      <c r="IL59" s="222"/>
      <c r="IM59" s="222"/>
      <c r="IN59" s="222"/>
      <c r="IO59" s="222"/>
      <c r="IP59" s="222"/>
      <c r="IQ59" s="222"/>
      <c r="IR59" s="222"/>
      <c r="IS59" s="222"/>
      <c r="IT59" s="222"/>
      <c r="IU59" s="222"/>
      <c r="IV59" s="222"/>
      <c r="IW59" s="222"/>
      <c r="IX59" s="222"/>
      <c r="IY59" s="222"/>
      <c r="IZ59" s="222"/>
      <c r="JA59" s="222"/>
      <c r="JB59" s="222"/>
      <c r="JC59" s="222"/>
      <c r="JD59" s="222"/>
      <c r="JE59" s="222"/>
      <c r="JF59" s="222"/>
      <c r="JG59" s="222"/>
      <c r="JH59" s="222"/>
      <c r="JI59" s="222"/>
      <c r="JJ59" s="222"/>
      <c r="JK59" s="222"/>
      <c r="JL59" s="222"/>
      <c r="JM59" s="222"/>
      <c r="JN59" s="222"/>
      <c r="JO59" s="222"/>
      <c r="JP59" s="222"/>
      <c r="JQ59" s="222"/>
      <c r="JR59" s="222"/>
      <c r="JS59" s="222"/>
      <c r="JT59" s="222"/>
      <c r="JU59" s="222"/>
      <c r="JV59" s="222"/>
      <c r="JW59" s="222"/>
      <c r="JX59" s="222"/>
      <c r="JY59" s="222"/>
      <c r="JZ59" s="222"/>
      <c r="KA59" s="222"/>
      <c r="KB59" s="222"/>
      <c r="KC59" s="222"/>
      <c r="KD59" s="222"/>
      <c r="KE59" s="222"/>
      <c r="KF59" s="222"/>
      <c r="KG59" s="222"/>
      <c r="KH59" s="222"/>
      <c r="KI59" s="222"/>
      <c r="KJ59" s="222"/>
      <c r="KK59" s="222"/>
      <c r="KL59" s="222"/>
      <c r="KM59" s="222"/>
      <c r="KN59" s="222"/>
      <c r="KO59" s="222"/>
      <c r="KP59" s="222"/>
      <c r="KQ59" s="222"/>
      <c r="KR59" s="222"/>
      <c r="KS59" s="222"/>
      <c r="KT59" s="222"/>
      <c r="KU59" s="222"/>
      <c r="KV59" s="222"/>
      <c r="KW59" s="222"/>
      <c r="KX59" s="222"/>
      <c r="KY59" s="222"/>
      <c r="KZ59" s="222"/>
      <c r="LA59" s="222"/>
      <c r="LB59" s="222"/>
      <c r="LC59" s="222"/>
      <c r="LD59" s="222"/>
      <c r="LE59" s="222"/>
      <c r="LF59" s="222"/>
      <c r="LG59" s="222"/>
      <c r="LH59" s="222"/>
      <c r="LI59" s="222"/>
      <c r="LJ59" s="222"/>
      <c r="LK59" s="222"/>
      <c r="LL59" s="222"/>
      <c r="LM59" s="222"/>
      <c r="LN59" s="222"/>
      <c r="LO59" s="222"/>
      <c r="LP59" s="222"/>
      <c r="LQ59" s="222"/>
      <c r="LR59" s="222"/>
      <c r="LS59" s="222"/>
      <c r="LT59" s="222"/>
      <c r="LU59" s="222"/>
      <c r="LV59" s="222"/>
      <c r="LW59" s="222"/>
      <c r="LX59" s="222"/>
      <c r="LY59" s="222"/>
      <c r="LZ59" s="222"/>
      <c r="MA59" s="222"/>
      <c r="MB59" s="222"/>
      <c r="MC59" s="222"/>
      <c r="MD59" s="222"/>
      <c r="ME59" s="222"/>
      <c r="MF59" s="222"/>
      <c r="MG59" s="222"/>
      <c r="MH59" s="222"/>
      <c r="MI59" s="222"/>
      <c r="MJ59" s="222"/>
      <c r="MK59" s="222"/>
      <c r="ML59" s="222"/>
      <c r="MM59" s="222"/>
      <c r="MN59" s="222"/>
      <c r="MO59" s="222"/>
      <c r="MP59" s="222"/>
      <c r="MQ59" s="222"/>
      <c r="MR59" s="222"/>
      <c r="MS59" s="222"/>
      <c r="MT59" s="222"/>
      <c r="MU59" s="222"/>
      <c r="MV59" s="222"/>
      <c r="MW59" s="222"/>
      <c r="MX59" s="222"/>
      <c r="MY59" s="222"/>
      <c r="MZ59" s="222"/>
      <c r="NA59" s="222"/>
      <c r="NB59" s="222"/>
      <c r="NC59" s="222"/>
      <c r="ND59" s="222"/>
      <c r="NE59" s="222"/>
      <c r="NF59" s="222"/>
      <c r="NG59" s="222"/>
      <c r="NH59" s="222"/>
      <c r="NI59" s="222"/>
      <c r="NJ59" s="222"/>
      <c r="NK59" s="222"/>
      <c r="NL59" s="222"/>
      <c r="NM59" s="222"/>
      <c r="NN59" s="222"/>
      <c r="NO59" s="222"/>
      <c r="NP59" s="222"/>
      <c r="NQ59" s="222"/>
      <c r="NR59" s="222"/>
      <c r="NS59" s="222"/>
      <c r="NT59" s="222"/>
      <c r="NU59" s="222"/>
      <c r="NV59" s="222"/>
      <c r="NW59" s="222"/>
      <c r="NX59" s="222"/>
      <c r="NY59" s="222"/>
      <c r="NZ59" s="222"/>
      <c r="OA59" s="222"/>
      <c r="OB59" s="222"/>
      <c r="OC59" s="222"/>
      <c r="OD59" s="222"/>
      <c r="OE59" s="222"/>
      <c r="OF59" s="222"/>
      <c r="OG59" s="222"/>
      <c r="OH59" s="222"/>
      <c r="OI59" s="222"/>
      <c r="OJ59" s="222"/>
      <c r="OK59" s="222"/>
      <c r="OL59" s="222"/>
      <c r="OM59" s="222"/>
      <c r="ON59" s="222"/>
      <c r="OO59" s="222"/>
      <c r="OP59" s="222"/>
      <c r="OQ59" s="222"/>
      <c r="OR59" s="222"/>
      <c r="OS59" s="222"/>
      <c r="OT59" s="222"/>
      <c r="OU59" s="222"/>
      <c r="OV59" s="222"/>
      <c r="OW59" s="222"/>
      <c r="OX59" s="222"/>
      <c r="OY59" s="222"/>
      <c r="OZ59" s="222"/>
      <c r="PA59" s="222"/>
      <c r="PB59" s="222"/>
      <c r="PC59" s="222"/>
      <c r="PD59" s="222"/>
      <c r="PE59" s="222"/>
      <c r="PF59" s="222"/>
      <c r="PG59" s="222"/>
      <c r="PH59" s="222"/>
      <c r="PI59" s="222"/>
      <c r="PJ59" s="222"/>
      <c r="PK59" s="222"/>
      <c r="PL59" s="222"/>
      <c r="PM59" s="222"/>
      <c r="PN59" s="222"/>
      <c r="PO59" s="222"/>
      <c r="PP59" s="222"/>
      <c r="PQ59" s="222"/>
      <c r="PR59" s="222"/>
      <c r="PS59" s="222"/>
      <c r="PT59" s="222"/>
      <c r="PU59" s="222"/>
      <c r="PV59" s="222"/>
      <c r="PW59" s="222"/>
      <c r="PX59" s="222"/>
      <c r="PY59" s="222"/>
      <c r="PZ59" s="222"/>
      <c r="QA59" s="222"/>
      <c r="QB59" s="222"/>
      <c r="QC59" s="222"/>
      <c r="QD59" s="222"/>
      <c r="QE59" s="222"/>
      <c r="QF59" s="222"/>
      <c r="QG59" s="222"/>
      <c r="QH59" s="222"/>
      <c r="QI59" s="222"/>
      <c r="QJ59" s="222"/>
      <c r="QK59" s="222"/>
      <c r="QL59" s="222"/>
      <c r="QM59" s="222"/>
      <c r="QN59" s="222"/>
      <c r="QO59" s="222"/>
      <c r="QP59" s="222"/>
      <c r="QQ59" s="222"/>
      <c r="QR59" s="222"/>
      <c r="QS59" s="222"/>
      <c r="QT59" s="222"/>
      <c r="QU59" s="222"/>
      <c r="QV59" s="222"/>
      <c r="QW59" s="222"/>
      <c r="QX59" s="222"/>
      <c r="QY59" s="222"/>
      <c r="QZ59" s="222"/>
      <c r="RA59" s="222"/>
      <c r="RB59" s="222"/>
      <c r="RC59" s="222"/>
      <c r="RD59" s="222"/>
      <c r="RE59" s="222"/>
      <c r="RF59" s="222"/>
      <c r="RG59" s="222"/>
      <c r="RH59" s="222"/>
      <c r="RI59" s="222"/>
      <c r="RJ59" s="222"/>
      <c r="RK59" s="222"/>
      <c r="RL59" s="222"/>
      <c r="RM59" s="222"/>
      <c r="RN59" s="222"/>
      <c r="RO59" s="222"/>
      <c r="RP59" s="222"/>
      <c r="RQ59" s="222"/>
      <c r="RR59" s="222"/>
      <c r="RS59" s="222"/>
      <c r="RT59" s="222"/>
      <c r="RU59" s="222"/>
      <c r="RV59" s="222"/>
      <c r="RW59" s="222"/>
      <c r="RX59" s="222"/>
      <c r="RY59" s="222"/>
      <c r="RZ59" s="222"/>
      <c r="SA59" s="222"/>
      <c r="SB59" s="222"/>
      <c r="SC59" s="222"/>
      <c r="SD59" s="222"/>
      <c r="SE59" s="222"/>
      <c r="SF59" s="222"/>
      <c r="SG59" s="222"/>
      <c r="SH59" s="222"/>
      <c r="SI59" s="222"/>
      <c r="SJ59" s="222"/>
      <c r="SK59" s="222"/>
      <c r="SL59" s="222"/>
      <c r="SM59" s="222"/>
      <c r="SN59" s="222"/>
      <c r="SO59" s="222"/>
      <c r="SP59" s="222"/>
      <c r="SQ59" s="222"/>
      <c r="SR59" s="222"/>
      <c r="SS59" s="222"/>
      <c r="ST59" s="222"/>
      <c r="SU59" s="222"/>
      <c r="SV59" s="222"/>
      <c r="SW59" s="222"/>
      <c r="SX59" s="222"/>
      <c r="SY59" s="222"/>
      <c r="SZ59" s="222"/>
      <c r="TA59" s="222"/>
      <c r="TB59" s="222"/>
      <c r="TC59" s="222"/>
      <c r="TD59" s="222"/>
      <c r="TE59" s="222"/>
      <c r="TF59" s="222"/>
      <c r="TG59" s="222"/>
      <c r="TH59" s="222"/>
      <c r="TI59" s="222"/>
      <c r="TJ59" s="222"/>
      <c r="TK59" s="222"/>
      <c r="TL59" s="222"/>
      <c r="TM59" s="222"/>
      <c r="TN59" s="222"/>
      <c r="TO59" s="222"/>
      <c r="TP59" s="222"/>
      <c r="TQ59" s="222"/>
      <c r="TR59" s="222"/>
      <c r="TS59" s="222"/>
      <c r="TT59" s="222"/>
      <c r="TU59" s="222"/>
      <c r="TV59" s="222"/>
      <c r="TW59" s="222"/>
      <c r="TX59" s="222"/>
      <c r="TY59" s="222"/>
      <c r="TZ59" s="222"/>
      <c r="UA59" s="222"/>
      <c r="UB59" s="222"/>
      <c r="UC59" s="222"/>
      <c r="UD59" s="222"/>
      <c r="UE59" s="222"/>
      <c r="UF59" s="222"/>
      <c r="UG59" s="222"/>
      <c r="UH59" s="222"/>
      <c r="UI59" s="222"/>
      <c r="UJ59" s="222"/>
      <c r="UK59" s="222"/>
      <c r="UL59" s="222"/>
      <c r="UM59" s="222"/>
      <c r="UN59" s="222"/>
      <c r="UO59" s="222"/>
      <c r="UP59" s="222"/>
      <c r="UQ59" s="222"/>
      <c r="UR59" s="222"/>
      <c r="US59" s="222"/>
      <c r="UT59" s="222"/>
      <c r="UU59" s="222"/>
      <c r="UV59" s="222"/>
      <c r="UW59" s="222"/>
      <c r="UX59" s="222"/>
      <c r="UY59" s="222"/>
      <c r="UZ59" s="222"/>
      <c r="VA59" s="222"/>
      <c r="VB59" s="222"/>
      <c r="VC59" s="222"/>
      <c r="VD59" s="222"/>
      <c r="VE59" s="222"/>
      <c r="VF59" s="222"/>
      <c r="VG59" s="222"/>
      <c r="VH59" s="222"/>
      <c r="VI59" s="222"/>
      <c r="VJ59" s="222"/>
      <c r="VK59" s="222"/>
      <c r="VL59" s="222"/>
      <c r="VM59" s="222"/>
      <c r="VN59" s="222"/>
      <c r="VO59" s="222"/>
      <c r="VP59" s="222"/>
      <c r="VQ59" s="222"/>
      <c r="VR59" s="222"/>
      <c r="VS59" s="222"/>
      <c r="VT59" s="222"/>
      <c r="VU59" s="222"/>
      <c r="VV59" s="222"/>
      <c r="VW59" s="222"/>
      <c r="VX59" s="222"/>
      <c r="VY59" s="222"/>
      <c r="VZ59" s="222"/>
      <c r="WA59" s="222"/>
      <c r="WB59" s="222"/>
      <c r="WC59" s="222"/>
      <c r="WD59" s="222"/>
      <c r="WE59" s="222"/>
      <c r="WF59" s="222"/>
      <c r="WG59" s="222"/>
      <c r="WH59" s="222"/>
      <c r="WI59" s="222"/>
      <c r="WJ59" s="222"/>
      <c r="WK59" s="222"/>
      <c r="WL59" s="222"/>
      <c r="WM59" s="222"/>
      <c r="WN59" s="222"/>
      <c r="WO59" s="222"/>
      <c r="WP59" s="222"/>
      <c r="WQ59" s="222"/>
      <c r="WR59" s="222"/>
      <c r="WS59" s="222"/>
      <c r="WT59" s="222"/>
      <c r="WU59" s="222"/>
      <c r="WV59" s="222"/>
      <c r="WW59" s="222"/>
      <c r="WX59" s="222"/>
      <c r="WY59" s="222"/>
      <c r="WZ59" s="222"/>
      <c r="XA59" s="222"/>
      <c r="XB59" s="222"/>
      <c r="XC59" s="222"/>
      <c r="XD59" s="222"/>
      <c r="XE59" s="222"/>
      <c r="XF59" s="222"/>
      <c r="XG59" s="222"/>
      <c r="XH59" s="222"/>
      <c r="XI59" s="222"/>
      <c r="XJ59" s="222"/>
      <c r="XK59" s="222"/>
      <c r="XL59" s="222"/>
      <c r="XM59" s="222"/>
      <c r="XN59" s="222"/>
      <c r="XO59" s="222"/>
      <c r="XP59" s="222"/>
      <c r="XQ59" s="222"/>
      <c r="XR59" s="222"/>
      <c r="XS59" s="222"/>
      <c r="XT59" s="222"/>
      <c r="XU59" s="222"/>
      <c r="XV59" s="222"/>
      <c r="XW59" s="222"/>
      <c r="XX59" s="222"/>
      <c r="XY59" s="222"/>
      <c r="XZ59" s="222"/>
      <c r="YA59" s="222"/>
      <c r="YB59" s="222"/>
      <c r="YC59" s="222"/>
      <c r="YD59" s="222"/>
      <c r="YE59" s="222"/>
      <c r="YF59" s="222"/>
      <c r="YG59" s="222"/>
      <c r="YH59" s="222"/>
      <c r="YI59" s="222"/>
      <c r="YJ59" s="222"/>
      <c r="YK59" s="222"/>
      <c r="YL59" s="222"/>
      <c r="YM59" s="222"/>
      <c r="YN59" s="222"/>
      <c r="YO59" s="222"/>
      <c r="YP59" s="222"/>
      <c r="YQ59" s="222"/>
      <c r="YR59" s="222"/>
      <c r="YS59" s="222"/>
      <c r="YT59" s="222"/>
      <c r="YU59" s="222"/>
      <c r="YV59" s="222"/>
      <c r="YW59" s="222"/>
      <c r="YX59" s="222"/>
      <c r="YY59" s="222"/>
      <c r="YZ59" s="222"/>
      <c r="ZA59" s="222"/>
      <c r="ZB59" s="222"/>
      <c r="ZC59" s="222"/>
      <c r="ZD59" s="222"/>
      <c r="ZE59" s="222"/>
      <c r="ZF59" s="222"/>
      <c r="ZG59" s="222"/>
      <c r="ZH59" s="222"/>
      <c r="ZI59" s="222"/>
      <c r="ZJ59" s="222"/>
      <c r="ZK59" s="222"/>
      <c r="ZL59" s="222"/>
      <c r="ZM59" s="222"/>
      <c r="ZN59" s="222"/>
      <c r="ZO59" s="222"/>
      <c r="ZP59" s="222"/>
      <c r="ZQ59" s="222"/>
      <c r="ZR59" s="222"/>
      <c r="ZS59" s="222"/>
      <c r="ZT59" s="222"/>
      <c r="ZU59" s="222"/>
      <c r="ZV59" s="222"/>
      <c r="ZW59" s="222"/>
      <c r="ZX59" s="222"/>
      <c r="ZY59" s="222"/>
      <c r="ZZ59" s="222"/>
      <c r="AAA59" s="222"/>
      <c r="AAB59" s="222"/>
      <c r="AAC59" s="222"/>
      <c r="AAD59" s="222"/>
      <c r="AAE59" s="222"/>
      <c r="AAF59" s="222"/>
      <c r="AAG59" s="222"/>
      <c r="AAH59" s="222"/>
      <c r="AAI59" s="222"/>
      <c r="AAJ59" s="222"/>
      <c r="AAK59" s="222"/>
      <c r="AAL59" s="222"/>
      <c r="AAM59" s="222"/>
      <c r="AAN59" s="222"/>
      <c r="AAO59" s="222"/>
      <c r="AAP59" s="222"/>
      <c r="AAQ59" s="222"/>
      <c r="AAR59" s="222"/>
      <c r="AAS59" s="222"/>
      <c r="AAT59" s="222"/>
      <c r="AAU59" s="222"/>
      <c r="AAV59" s="222"/>
      <c r="AAW59" s="222"/>
      <c r="AAX59" s="222"/>
      <c r="AAY59" s="222"/>
      <c r="AAZ59" s="222"/>
      <c r="ABA59" s="222"/>
      <c r="ABB59" s="222"/>
      <c r="ABC59" s="222"/>
      <c r="ABD59" s="222"/>
      <c r="ABE59" s="222"/>
      <c r="ABF59" s="222"/>
      <c r="ABG59" s="222"/>
      <c r="ABH59" s="222"/>
      <c r="ABI59" s="222"/>
      <c r="ABJ59" s="222"/>
      <c r="ABK59" s="222"/>
      <c r="ABL59" s="222"/>
      <c r="ABM59" s="222"/>
      <c r="ABN59" s="222"/>
      <c r="ABO59" s="222"/>
      <c r="ABP59" s="222"/>
      <c r="ABQ59" s="222"/>
      <c r="ABR59" s="222"/>
      <c r="ABS59" s="222"/>
      <c r="ABT59" s="222"/>
      <c r="ABU59" s="222"/>
      <c r="ABV59" s="222"/>
      <c r="ABW59" s="222"/>
      <c r="ABX59" s="222"/>
      <c r="ABY59" s="222"/>
      <c r="ABZ59" s="222"/>
      <c r="ACA59" s="222"/>
      <c r="ACB59" s="222"/>
      <c r="ACC59" s="222"/>
      <c r="ACD59" s="222"/>
      <c r="ACE59" s="222"/>
      <c r="ACF59" s="222"/>
      <c r="ACG59" s="222"/>
      <c r="ACH59" s="222"/>
      <c r="ACI59" s="222"/>
      <c r="ACJ59" s="222"/>
      <c r="ACK59" s="222"/>
      <c r="ACL59" s="222"/>
      <c r="ACM59" s="222"/>
      <c r="ACN59" s="222"/>
      <c r="ACO59" s="222"/>
      <c r="ACP59" s="222"/>
      <c r="ACQ59" s="222"/>
      <c r="ACR59" s="222"/>
      <c r="ACS59" s="222"/>
      <c r="ACT59" s="222"/>
      <c r="ACU59" s="222"/>
      <c r="ACV59" s="222"/>
      <c r="ACW59" s="222"/>
      <c r="ACX59" s="222"/>
      <c r="ACY59" s="222"/>
      <c r="ACZ59" s="222"/>
      <c r="ADA59" s="222"/>
      <c r="ADB59" s="222"/>
      <c r="ADC59" s="222"/>
      <c r="ADD59" s="222"/>
      <c r="ADE59" s="222"/>
      <c r="ADF59" s="222"/>
      <c r="ADG59" s="222"/>
      <c r="ADH59" s="222"/>
      <c r="ADI59" s="222"/>
      <c r="ADJ59" s="222"/>
      <c r="ADK59" s="222"/>
      <c r="ADL59" s="222"/>
      <c r="ADM59" s="222"/>
      <c r="ADN59" s="222"/>
      <c r="ADO59" s="222"/>
      <c r="ADP59" s="222"/>
      <c r="ADQ59" s="222"/>
      <c r="ADR59" s="222"/>
      <c r="ADS59" s="222"/>
      <c r="ADT59" s="222"/>
      <c r="ADU59" s="222"/>
      <c r="ADV59" s="222"/>
      <c r="ADW59" s="222"/>
      <c r="ADX59" s="222"/>
      <c r="ADY59" s="222"/>
      <c r="ADZ59" s="222"/>
      <c r="AEA59" s="222"/>
      <c r="AEB59" s="222"/>
      <c r="AEC59" s="222"/>
      <c r="AED59" s="222"/>
      <c r="AEE59" s="222"/>
      <c r="AEF59" s="222"/>
      <c r="AEG59" s="222"/>
      <c r="AEH59" s="222"/>
      <c r="AEI59" s="222"/>
      <c r="AEJ59" s="222"/>
      <c r="AEK59" s="222"/>
      <c r="AEL59" s="222"/>
      <c r="AEM59" s="222"/>
      <c r="AEN59" s="222"/>
      <c r="AEO59" s="222"/>
      <c r="AEP59" s="222"/>
      <c r="AEQ59" s="222"/>
      <c r="AER59" s="222"/>
      <c r="AES59" s="222"/>
      <c r="AET59" s="222"/>
      <c r="AEU59" s="222"/>
      <c r="AEV59" s="222"/>
      <c r="AEW59" s="222"/>
      <c r="AEX59" s="222"/>
      <c r="AEY59" s="222"/>
      <c r="AEZ59" s="222"/>
      <c r="AFA59" s="222"/>
      <c r="AFB59" s="222"/>
      <c r="AFC59" s="222"/>
      <c r="AFD59" s="222"/>
      <c r="AFE59" s="222"/>
      <c r="AFF59" s="222"/>
      <c r="AFG59" s="222"/>
      <c r="AFH59" s="222"/>
      <c r="AFI59" s="222"/>
      <c r="AFJ59" s="222"/>
      <c r="AFK59" s="222"/>
      <c r="AFL59" s="222"/>
      <c r="AFM59" s="222"/>
      <c r="AFN59" s="222"/>
      <c r="AFO59" s="222"/>
      <c r="AFP59" s="222"/>
      <c r="AFQ59" s="222"/>
      <c r="AFR59" s="222"/>
      <c r="AFS59" s="222"/>
      <c r="AFT59" s="222"/>
      <c r="AFU59" s="222"/>
      <c r="AFV59" s="222"/>
      <c r="AFW59" s="222"/>
      <c r="AFX59" s="222"/>
      <c r="AFY59" s="222"/>
      <c r="AFZ59" s="222"/>
      <c r="AGA59" s="222"/>
      <c r="AGB59" s="222"/>
      <c r="AGC59" s="222"/>
      <c r="AGD59" s="222"/>
      <c r="AGE59" s="222"/>
      <c r="AGF59" s="222"/>
      <c r="AGG59" s="222"/>
      <c r="AGH59" s="222"/>
      <c r="AGI59" s="222"/>
      <c r="AGJ59" s="222"/>
      <c r="AGK59" s="222"/>
      <c r="AGL59" s="222"/>
      <c r="AGM59" s="222"/>
      <c r="AGN59" s="222"/>
      <c r="AGO59" s="222"/>
      <c r="AGP59" s="222"/>
      <c r="AGQ59" s="222"/>
      <c r="AGR59" s="222"/>
      <c r="AGS59" s="222"/>
      <c r="AGT59" s="222"/>
      <c r="AGU59" s="222"/>
      <c r="AGV59" s="222"/>
      <c r="AGW59" s="222"/>
      <c r="AGX59" s="222"/>
      <c r="AGY59" s="222"/>
      <c r="AGZ59" s="222"/>
      <c r="AHA59" s="222"/>
      <c r="AHB59" s="222"/>
      <c r="AHC59" s="222"/>
      <c r="AHD59" s="222"/>
      <c r="AHE59" s="222"/>
      <c r="AHF59" s="222"/>
      <c r="AHG59" s="222"/>
      <c r="AHH59" s="222"/>
      <c r="AHI59" s="222"/>
      <c r="AHJ59" s="222"/>
      <c r="AHK59" s="222"/>
      <c r="AHL59" s="222"/>
      <c r="AHM59" s="222"/>
      <c r="AHN59" s="222"/>
      <c r="AHO59" s="222"/>
      <c r="AHP59" s="222"/>
      <c r="AHQ59" s="222"/>
      <c r="AHR59" s="264"/>
    </row>
    <row r="60" spans="1:902" ht="24">
      <c r="A60" s="183" t="s">
        <v>6671</v>
      </c>
      <c r="B60" s="183" t="s">
        <v>6444</v>
      </c>
      <c r="C60" s="184" t="s">
        <v>6445</v>
      </c>
      <c r="D60" s="222">
        <v>22311531</v>
      </c>
      <c r="E60" s="222">
        <v>0</v>
      </c>
      <c r="F60" s="222">
        <v>0</v>
      </c>
      <c r="G60" s="222">
        <v>0</v>
      </c>
      <c r="H60" s="222">
        <v>0</v>
      </c>
      <c r="I60" s="222">
        <v>0</v>
      </c>
      <c r="J60" s="222">
        <v>0</v>
      </c>
      <c r="K60" s="222">
        <v>0</v>
      </c>
      <c r="L60" s="222">
        <v>0</v>
      </c>
      <c r="M60" s="222">
        <v>0</v>
      </c>
      <c r="N60" s="222">
        <v>0</v>
      </c>
      <c r="O60" s="222">
        <v>0</v>
      </c>
      <c r="P60" s="222">
        <v>0</v>
      </c>
      <c r="Q60" s="222">
        <v>0</v>
      </c>
      <c r="R60" s="222">
        <v>0</v>
      </c>
      <c r="S60" s="222">
        <v>0</v>
      </c>
      <c r="T60" s="222">
        <v>0</v>
      </c>
      <c r="U60" s="222">
        <v>0</v>
      </c>
      <c r="V60" s="222">
        <v>53529012.649999999</v>
      </c>
      <c r="W60" s="222">
        <v>0</v>
      </c>
      <c r="X60" s="222">
        <v>0</v>
      </c>
      <c r="Y60" s="222">
        <v>0</v>
      </c>
      <c r="Z60" s="222">
        <v>0</v>
      </c>
      <c r="AA60" s="222">
        <v>0</v>
      </c>
      <c r="AB60" s="222">
        <v>0</v>
      </c>
      <c r="AC60" s="222">
        <v>0</v>
      </c>
      <c r="AD60" s="222">
        <v>0</v>
      </c>
      <c r="AE60" s="222">
        <v>0</v>
      </c>
      <c r="AF60" s="222">
        <v>0</v>
      </c>
      <c r="AG60" s="222">
        <v>0</v>
      </c>
      <c r="AH60" s="222">
        <v>0</v>
      </c>
      <c r="AI60" s="222">
        <v>0</v>
      </c>
      <c r="AJ60" s="222">
        <v>0</v>
      </c>
      <c r="AK60" s="222">
        <v>0</v>
      </c>
      <c r="AL60" s="222">
        <v>0</v>
      </c>
      <c r="AM60" s="222">
        <v>0</v>
      </c>
      <c r="AN60" s="222">
        <v>0</v>
      </c>
      <c r="AO60" s="222">
        <v>0</v>
      </c>
      <c r="AP60" s="222">
        <v>0</v>
      </c>
      <c r="AQ60" s="222">
        <v>0</v>
      </c>
      <c r="AR60" s="222">
        <v>0</v>
      </c>
      <c r="AS60" s="222">
        <v>0</v>
      </c>
      <c r="AT60" s="222">
        <v>0</v>
      </c>
      <c r="AU60" s="222">
        <v>0</v>
      </c>
      <c r="AV60" s="222">
        <v>0</v>
      </c>
      <c r="AW60" s="222">
        <v>0</v>
      </c>
      <c r="AX60" s="222">
        <v>0</v>
      </c>
      <c r="AY60" s="222">
        <v>0</v>
      </c>
      <c r="AZ60" s="222">
        <v>0</v>
      </c>
      <c r="BA60" s="222">
        <v>0</v>
      </c>
      <c r="BB60" s="222">
        <v>0</v>
      </c>
      <c r="BC60" s="222">
        <v>0</v>
      </c>
      <c r="BD60" s="222">
        <v>0</v>
      </c>
      <c r="BE60" s="222">
        <v>0</v>
      </c>
      <c r="BF60" s="222">
        <v>0</v>
      </c>
      <c r="BG60" s="222">
        <v>0</v>
      </c>
      <c r="BH60" s="222">
        <v>0</v>
      </c>
      <c r="BI60" s="222">
        <v>15021911.66</v>
      </c>
      <c r="BJ60" s="222">
        <v>0</v>
      </c>
      <c r="BK60" s="222">
        <v>85000</v>
      </c>
      <c r="BL60" s="222">
        <v>0</v>
      </c>
      <c r="BM60" s="222">
        <v>0</v>
      </c>
      <c r="BN60" s="222">
        <v>0</v>
      </c>
      <c r="BO60" s="222">
        <v>0</v>
      </c>
      <c r="BP60" s="222">
        <v>0</v>
      </c>
      <c r="BQ60" s="222">
        <v>0</v>
      </c>
      <c r="BR60" s="222">
        <v>0</v>
      </c>
      <c r="BS60" s="222">
        <v>0</v>
      </c>
      <c r="BT60" s="222">
        <v>0</v>
      </c>
      <c r="BU60" s="222">
        <v>0</v>
      </c>
      <c r="BV60" s="222">
        <v>0</v>
      </c>
      <c r="BW60" s="222">
        <v>0</v>
      </c>
      <c r="BX60" s="222">
        <v>0</v>
      </c>
      <c r="BY60" s="222">
        <v>0</v>
      </c>
      <c r="BZ60" s="222">
        <v>0</v>
      </c>
      <c r="CA60" s="222">
        <v>0</v>
      </c>
      <c r="CB60" s="222">
        <v>0</v>
      </c>
      <c r="CC60" s="222">
        <v>0</v>
      </c>
      <c r="CD60" s="222">
        <v>0</v>
      </c>
      <c r="CE60" s="222">
        <v>0</v>
      </c>
      <c r="CF60" s="222">
        <v>0</v>
      </c>
      <c r="CG60" s="222">
        <v>17237226.370000001</v>
      </c>
      <c r="CH60" s="222">
        <v>0</v>
      </c>
      <c r="CI60" s="222">
        <v>0</v>
      </c>
      <c r="CJ60" s="222">
        <v>0</v>
      </c>
      <c r="CK60" s="222">
        <v>0</v>
      </c>
      <c r="CL60" s="222">
        <v>0</v>
      </c>
      <c r="CM60" s="222">
        <v>0</v>
      </c>
      <c r="CN60" s="222">
        <v>0</v>
      </c>
      <c r="CO60" s="222">
        <v>0</v>
      </c>
      <c r="CP60" s="222">
        <v>0</v>
      </c>
      <c r="CQ60" s="222">
        <v>0</v>
      </c>
      <c r="CR60" s="222">
        <v>0</v>
      </c>
      <c r="CS60" s="222">
        <v>0</v>
      </c>
      <c r="CT60" s="222">
        <v>0</v>
      </c>
      <c r="CU60" s="222">
        <v>0</v>
      </c>
      <c r="CV60" s="222">
        <v>0</v>
      </c>
      <c r="CW60" s="222">
        <v>0</v>
      </c>
      <c r="CX60" s="222">
        <v>0</v>
      </c>
      <c r="CY60" s="222">
        <v>0</v>
      </c>
      <c r="CZ60" s="222">
        <v>0</v>
      </c>
      <c r="DA60" s="222">
        <v>0</v>
      </c>
      <c r="DB60" s="222">
        <v>0</v>
      </c>
      <c r="DC60" s="222">
        <v>0</v>
      </c>
      <c r="DD60" s="222">
        <v>0</v>
      </c>
      <c r="DE60" s="222">
        <v>0</v>
      </c>
      <c r="DF60" s="222">
        <v>0</v>
      </c>
      <c r="DG60" s="222">
        <v>0</v>
      </c>
      <c r="DH60" s="222">
        <v>0</v>
      </c>
      <c r="DI60" s="222">
        <v>0</v>
      </c>
      <c r="DJ60" s="222">
        <v>0</v>
      </c>
      <c r="DK60" s="222">
        <v>0</v>
      </c>
      <c r="DL60" s="222">
        <v>0</v>
      </c>
      <c r="DM60" s="222">
        <v>0</v>
      </c>
      <c r="DN60" s="222">
        <v>0</v>
      </c>
      <c r="DO60" s="222">
        <v>0</v>
      </c>
      <c r="DP60" s="222">
        <v>0</v>
      </c>
      <c r="DQ60" s="222">
        <v>0</v>
      </c>
      <c r="DR60" s="222">
        <v>0</v>
      </c>
      <c r="DS60" s="222">
        <v>0</v>
      </c>
      <c r="DT60" s="222">
        <v>0</v>
      </c>
      <c r="DU60" s="222">
        <v>0</v>
      </c>
      <c r="DV60" s="222">
        <v>0</v>
      </c>
      <c r="DW60" s="222">
        <v>0</v>
      </c>
      <c r="DX60" s="222">
        <v>0</v>
      </c>
      <c r="DY60" s="222">
        <v>0</v>
      </c>
      <c r="DZ60" s="222">
        <v>0</v>
      </c>
      <c r="EA60" s="222">
        <v>0</v>
      </c>
      <c r="EB60" s="222">
        <v>0</v>
      </c>
      <c r="EC60" s="222">
        <v>0</v>
      </c>
      <c r="ED60" s="222">
        <v>0</v>
      </c>
      <c r="EE60" s="222">
        <v>19600</v>
      </c>
      <c r="EF60" s="222">
        <v>7442233.7599999998</v>
      </c>
      <c r="EG60" s="222">
        <v>0</v>
      </c>
      <c r="EH60" s="222">
        <v>0</v>
      </c>
      <c r="EI60" s="222">
        <v>0</v>
      </c>
      <c r="EJ60" s="222">
        <v>0</v>
      </c>
      <c r="EK60" s="222">
        <v>0</v>
      </c>
      <c r="EL60" s="222">
        <v>0</v>
      </c>
      <c r="EM60" s="222">
        <v>0</v>
      </c>
      <c r="EN60" s="222">
        <v>94279641.760000005</v>
      </c>
      <c r="EO60" s="222">
        <v>0</v>
      </c>
      <c r="EP60" s="222">
        <v>0</v>
      </c>
      <c r="EQ60" s="222">
        <v>0</v>
      </c>
      <c r="ER60" s="222">
        <v>0</v>
      </c>
      <c r="ES60" s="222">
        <v>0</v>
      </c>
      <c r="ET60" s="222">
        <v>0</v>
      </c>
      <c r="EU60" s="222">
        <v>0</v>
      </c>
      <c r="EV60" s="222">
        <v>0</v>
      </c>
      <c r="EW60" s="222">
        <v>0</v>
      </c>
      <c r="EX60" s="222">
        <v>0</v>
      </c>
      <c r="EY60" s="222">
        <v>0</v>
      </c>
      <c r="EZ60" s="222">
        <v>0</v>
      </c>
      <c r="FA60" s="222">
        <v>0</v>
      </c>
      <c r="FB60" s="222">
        <v>0</v>
      </c>
      <c r="FC60" s="222">
        <v>0</v>
      </c>
      <c r="FD60" s="222">
        <v>0</v>
      </c>
      <c r="FE60" s="222">
        <v>0</v>
      </c>
      <c r="FF60" s="222">
        <v>0</v>
      </c>
      <c r="FG60" s="222">
        <v>0</v>
      </c>
      <c r="FH60" s="222">
        <v>0</v>
      </c>
      <c r="FI60" s="222">
        <v>0</v>
      </c>
      <c r="FJ60" s="222">
        <v>0</v>
      </c>
      <c r="FK60" s="222">
        <v>0</v>
      </c>
      <c r="FL60" s="222">
        <v>0</v>
      </c>
      <c r="FM60" s="222">
        <v>0</v>
      </c>
      <c r="FN60" s="222">
        <v>0</v>
      </c>
      <c r="FO60" s="222">
        <v>0</v>
      </c>
      <c r="FP60" s="222">
        <v>0</v>
      </c>
      <c r="FQ60" s="222">
        <v>96687774.709999993</v>
      </c>
      <c r="FR60" s="222">
        <v>0</v>
      </c>
      <c r="FS60" s="222">
        <v>0</v>
      </c>
      <c r="FT60" s="222">
        <v>0</v>
      </c>
      <c r="FU60" s="222">
        <v>0</v>
      </c>
      <c r="FV60" s="222">
        <v>0</v>
      </c>
      <c r="FW60" s="222">
        <v>0</v>
      </c>
      <c r="FX60" s="222">
        <v>0</v>
      </c>
      <c r="FY60" s="222">
        <v>0</v>
      </c>
      <c r="FZ60" s="222">
        <v>0</v>
      </c>
      <c r="GA60" s="222">
        <v>0</v>
      </c>
      <c r="GB60" s="222">
        <v>0</v>
      </c>
      <c r="GC60" s="222">
        <v>0</v>
      </c>
      <c r="GD60" s="222">
        <v>0</v>
      </c>
      <c r="GE60" s="222">
        <v>29860828.210000001</v>
      </c>
      <c r="GF60" s="222">
        <v>0</v>
      </c>
      <c r="GG60" s="222">
        <v>0</v>
      </c>
      <c r="GH60" s="222">
        <v>0</v>
      </c>
      <c r="GI60" s="222">
        <v>0</v>
      </c>
      <c r="GJ60" s="222">
        <v>0</v>
      </c>
      <c r="GK60" s="222">
        <v>0</v>
      </c>
      <c r="GL60" s="222">
        <v>0</v>
      </c>
      <c r="GM60" s="222">
        <v>0</v>
      </c>
      <c r="GN60" s="222">
        <v>0</v>
      </c>
      <c r="GO60" s="222">
        <v>0</v>
      </c>
      <c r="GP60" s="222">
        <v>0</v>
      </c>
      <c r="GQ60" s="222">
        <v>4690927.08</v>
      </c>
      <c r="GR60" s="222">
        <v>0</v>
      </c>
      <c r="GS60" s="222">
        <v>0</v>
      </c>
      <c r="GT60" s="222">
        <v>0</v>
      </c>
      <c r="GU60" s="222">
        <v>0</v>
      </c>
      <c r="GV60" s="222">
        <v>0</v>
      </c>
      <c r="GW60" s="222">
        <v>0</v>
      </c>
      <c r="GX60" s="222">
        <v>0</v>
      </c>
      <c r="GY60" s="222">
        <v>0</v>
      </c>
      <c r="GZ60" s="222">
        <v>0</v>
      </c>
      <c r="HA60" s="222">
        <v>0</v>
      </c>
      <c r="HB60" s="222">
        <v>0</v>
      </c>
      <c r="HC60" s="222">
        <v>159117961.94999999</v>
      </c>
      <c r="HD60" s="222">
        <v>0</v>
      </c>
      <c r="HE60" s="222">
        <v>0</v>
      </c>
      <c r="HF60" s="222">
        <v>0</v>
      </c>
      <c r="HG60" s="222">
        <v>0</v>
      </c>
      <c r="HH60" s="222">
        <v>0</v>
      </c>
      <c r="HI60" s="222">
        <v>0</v>
      </c>
      <c r="HJ60" s="222">
        <v>0</v>
      </c>
      <c r="HK60" s="222">
        <v>0</v>
      </c>
      <c r="HL60" s="222">
        <v>0</v>
      </c>
      <c r="HM60" s="222">
        <v>0</v>
      </c>
      <c r="HN60" s="222">
        <v>0</v>
      </c>
      <c r="HO60" s="222">
        <v>0</v>
      </c>
      <c r="HP60" s="222">
        <v>0</v>
      </c>
      <c r="HQ60" s="222">
        <v>0</v>
      </c>
      <c r="HR60" s="222">
        <v>65333463.68</v>
      </c>
      <c r="HS60" s="222">
        <v>0</v>
      </c>
      <c r="HT60" s="222">
        <v>0</v>
      </c>
      <c r="HU60" s="222">
        <v>0</v>
      </c>
      <c r="HV60" s="222">
        <v>0</v>
      </c>
      <c r="HW60" s="222">
        <v>0</v>
      </c>
      <c r="HX60" s="222">
        <v>0</v>
      </c>
      <c r="HY60" s="222">
        <v>0</v>
      </c>
      <c r="HZ60" s="222">
        <v>0</v>
      </c>
      <c r="IA60" s="222">
        <v>0</v>
      </c>
      <c r="IB60" s="222">
        <v>0</v>
      </c>
      <c r="IC60" s="222">
        <v>0</v>
      </c>
      <c r="ID60" s="222">
        <v>0</v>
      </c>
      <c r="IE60" s="222">
        <v>0</v>
      </c>
      <c r="IF60" s="222">
        <v>0</v>
      </c>
      <c r="IG60" s="222">
        <v>0</v>
      </c>
      <c r="IH60" s="222">
        <v>0</v>
      </c>
      <c r="II60" s="222">
        <v>0</v>
      </c>
      <c r="IJ60" s="222">
        <v>0</v>
      </c>
      <c r="IK60" s="222">
        <v>0</v>
      </c>
      <c r="IL60" s="222">
        <v>0</v>
      </c>
      <c r="IM60" s="222">
        <v>0</v>
      </c>
      <c r="IN60" s="222">
        <v>0</v>
      </c>
      <c r="IO60" s="222">
        <v>0</v>
      </c>
      <c r="IP60" s="222">
        <v>0</v>
      </c>
      <c r="IQ60" s="222">
        <v>0</v>
      </c>
      <c r="IR60" s="222">
        <v>0</v>
      </c>
      <c r="IS60" s="222">
        <v>197298584.63999999</v>
      </c>
      <c r="IT60" s="222">
        <v>47094097.729999997</v>
      </c>
      <c r="IU60" s="222">
        <v>0</v>
      </c>
      <c r="IV60" s="222">
        <v>0</v>
      </c>
      <c r="IW60" s="222">
        <v>0</v>
      </c>
      <c r="IX60" s="222">
        <v>0</v>
      </c>
      <c r="IY60" s="222">
        <v>0</v>
      </c>
      <c r="IZ60" s="222">
        <v>0</v>
      </c>
      <c r="JA60" s="222">
        <v>0</v>
      </c>
      <c r="JB60" s="222">
        <v>0</v>
      </c>
      <c r="JC60" s="222">
        <v>0</v>
      </c>
      <c r="JD60" s="222">
        <v>0</v>
      </c>
      <c r="JE60" s="222">
        <v>21299931.82</v>
      </c>
      <c r="JF60" s="222">
        <v>0</v>
      </c>
      <c r="JG60" s="222">
        <v>0</v>
      </c>
      <c r="JH60" s="222">
        <v>0</v>
      </c>
      <c r="JI60" s="222">
        <v>0</v>
      </c>
      <c r="JJ60" s="222">
        <v>0</v>
      </c>
      <c r="JK60" s="222">
        <v>0</v>
      </c>
      <c r="JL60" s="222">
        <v>0</v>
      </c>
      <c r="JM60" s="222">
        <v>0</v>
      </c>
      <c r="JN60" s="222">
        <v>0</v>
      </c>
      <c r="JO60" s="222">
        <v>0</v>
      </c>
      <c r="JP60" s="222">
        <v>0</v>
      </c>
      <c r="JQ60" s="222">
        <v>0</v>
      </c>
      <c r="JR60" s="222">
        <v>45142082.299999997</v>
      </c>
      <c r="JS60" s="222">
        <v>29983037.300000001</v>
      </c>
      <c r="JT60" s="222">
        <v>0</v>
      </c>
      <c r="JU60" s="222">
        <v>0</v>
      </c>
      <c r="JV60" s="222">
        <v>0</v>
      </c>
      <c r="JW60" s="222">
        <v>0</v>
      </c>
      <c r="JX60" s="222">
        <v>0</v>
      </c>
      <c r="JY60" s="222">
        <v>0</v>
      </c>
      <c r="JZ60" s="222">
        <v>0</v>
      </c>
      <c r="KA60" s="222">
        <v>0</v>
      </c>
      <c r="KB60" s="222">
        <v>0</v>
      </c>
      <c r="KC60" s="222">
        <v>0</v>
      </c>
      <c r="KD60" s="222">
        <v>0</v>
      </c>
      <c r="KE60" s="222">
        <v>0</v>
      </c>
      <c r="KF60" s="222">
        <v>0</v>
      </c>
      <c r="KG60" s="222">
        <v>0</v>
      </c>
      <c r="KH60" s="222">
        <v>0</v>
      </c>
      <c r="KI60" s="222">
        <v>0</v>
      </c>
      <c r="KJ60" s="222">
        <v>0</v>
      </c>
      <c r="KK60" s="222">
        <v>0</v>
      </c>
      <c r="KL60" s="222">
        <v>0</v>
      </c>
      <c r="KM60" s="222">
        <v>0</v>
      </c>
      <c r="KN60" s="222">
        <v>0</v>
      </c>
      <c r="KO60" s="222">
        <v>0</v>
      </c>
      <c r="KP60" s="222">
        <v>0</v>
      </c>
      <c r="KQ60" s="222">
        <v>0</v>
      </c>
      <c r="KR60" s="222">
        <v>0</v>
      </c>
      <c r="KS60" s="222">
        <v>0</v>
      </c>
      <c r="KT60" s="222">
        <v>0</v>
      </c>
      <c r="KU60" s="222">
        <v>0</v>
      </c>
      <c r="KV60" s="222">
        <v>0</v>
      </c>
      <c r="KW60" s="222">
        <v>0</v>
      </c>
      <c r="KX60" s="222">
        <v>0</v>
      </c>
      <c r="KY60" s="222">
        <v>0</v>
      </c>
      <c r="KZ60" s="222">
        <v>0</v>
      </c>
      <c r="LA60" s="222">
        <v>0</v>
      </c>
      <c r="LB60" s="222">
        <v>0</v>
      </c>
      <c r="LC60" s="222">
        <v>0</v>
      </c>
      <c r="LD60" s="222">
        <v>0</v>
      </c>
      <c r="LE60" s="222">
        <v>0</v>
      </c>
      <c r="LF60" s="222">
        <v>0</v>
      </c>
      <c r="LG60" s="222">
        <v>179645781.78999999</v>
      </c>
      <c r="LH60" s="222">
        <v>33772055.280000001</v>
      </c>
      <c r="LI60" s="222">
        <v>16668843</v>
      </c>
      <c r="LJ60" s="222">
        <v>0</v>
      </c>
      <c r="LK60" s="222">
        <v>0</v>
      </c>
      <c r="LL60" s="222">
        <v>0</v>
      </c>
      <c r="LM60" s="222">
        <v>0</v>
      </c>
      <c r="LN60" s="222">
        <v>0</v>
      </c>
      <c r="LO60" s="222">
        <v>0</v>
      </c>
      <c r="LP60" s="222">
        <v>0</v>
      </c>
      <c r="LQ60" s="222">
        <v>0</v>
      </c>
      <c r="LR60" s="222">
        <v>0</v>
      </c>
      <c r="LS60" s="222">
        <v>0</v>
      </c>
      <c r="LT60" s="222">
        <v>0</v>
      </c>
      <c r="LU60" s="222">
        <v>13727230.15</v>
      </c>
      <c r="LV60" s="222">
        <v>0</v>
      </c>
      <c r="LW60" s="222">
        <v>0</v>
      </c>
      <c r="LX60" s="222">
        <v>0</v>
      </c>
      <c r="LY60" s="222">
        <v>0</v>
      </c>
      <c r="LZ60" s="222">
        <v>0</v>
      </c>
      <c r="MA60" s="222">
        <v>0</v>
      </c>
      <c r="MB60" s="222">
        <v>0</v>
      </c>
      <c r="MC60" s="222">
        <v>0</v>
      </c>
      <c r="MD60" s="222">
        <v>0</v>
      </c>
      <c r="ME60" s="222">
        <v>0</v>
      </c>
      <c r="MF60" s="222">
        <v>0</v>
      </c>
      <c r="MG60" s="222">
        <v>0</v>
      </c>
      <c r="MH60" s="222">
        <v>0</v>
      </c>
      <c r="MI60" s="222">
        <v>0</v>
      </c>
      <c r="MJ60" s="222">
        <v>0</v>
      </c>
      <c r="MK60" s="222">
        <v>0</v>
      </c>
      <c r="ML60" s="222">
        <v>0</v>
      </c>
      <c r="MM60" s="222">
        <v>0</v>
      </c>
      <c r="MN60" s="222">
        <v>0</v>
      </c>
      <c r="MO60" s="222">
        <v>0</v>
      </c>
      <c r="MP60" s="222">
        <v>0</v>
      </c>
      <c r="MQ60" s="222">
        <v>0</v>
      </c>
      <c r="MR60" s="222">
        <v>0</v>
      </c>
      <c r="MS60" s="222">
        <v>44660569.630000003</v>
      </c>
      <c r="MT60" s="222">
        <v>0</v>
      </c>
      <c r="MU60" s="222">
        <v>0</v>
      </c>
      <c r="MV60" s="222">
        <v>0</v>
      </c>
      <c r="MW60" s="222">
        <v>0</v>
      </c>
      <c r="MX60" s="222">
        <v>0</v>
      </c>
      <c r="MY60" s="222">
        <v>0</v>
      </c>
      <c r="MZ60" s="222">
        <v>0</v>
      </c>
      <c r="NA60" s="222">
        <v>0</v>
      </c>
      <c r="NB60" s="222">
        <v>0</v>
      </c>
      <c r="NC60" s="222">
        <v>0</v>
      </c>
      <c r="ND60" s="222">
        <v>60827030.990000002</v>
      </c>
      <c r="NE60" s="222">
        <v>0</v>
      </c>
      <c r="NF60" s="222">
        <v>0</v>
      </c>
      <c r="NG60" s="222">
        <v>0</v>
      </c>
      <c r="NH60" s="222">
        <v>0</v>
      </c>
      <c r="NI60" s="222">
        <v>0</v>
      </c>
      <c r="NJ60" s="222">
        <v>0</v>
      </c>
      <c r="NK60" s="222">
        <v>0</v>
      </c>
      <c r="NL60" s="222">
        <v>0</v>
      </c>
      <c r="NM60" s="222">
        <v>0</v>
      </c>
      <c r="NN60" s="222">
        <v>0</v>
      </c>
      <c r="NO60" s="222">
        <v>0</v>
      </c>
      <c r="NP60" s="222">
        <v>0</v>
      </c>
      <c r="NQ60" s="222">
        <v>0</v>
      </c>
      <c r="NR60" s="222">
        <v>0</v>
      </c>
      <c r="NS60" s="222">
        <v>0</v>
      </c>
      <c r="NT60" s="222">
        <v>0</v>
      </c>
      <c r="NU60" s="222">
        <v>0</v>
      </c>
      <c r="NV60" s="222">
        <v>0</v>
      </c>
      <c r="NW60" s="222">
        <v>56245099.909999996</v>
      </c>
      <c r="NX60" s="222">
        <v>0</v>
      </c>
      <c r="NY60" s="222">
        <v>0</v>
      </c>
      <c r="NZ60" s="222">
        <v>0</v>
      </c>
      <c r="OA60" s="222">
        <v>0</v>
      </c>
      <c r="OB60" s="222">
        <v>0</v>
      </c>
      <c r="OC60" s="222">
        <v>0</v>
      </c>
      <c r="OD60" s="222">
        <v>0</v>
      </c>
      <c r="OE60" s="222">
        <v>0</v>
      </c>
      <c r="OF60" s="222">
        <v>0</v>
      </c>
      <c r="OG60" s="222">
        <v>0</v>
      </c>
      <c r="OH60" s="222">
        <v>0</v>
      </c>
      <c r="OI60" s="222">
        <v>0</v>
      </c>
      <c r="OJ60" s="222">
        <v>0</v>
      </c>
      <c r="OK60" s="222">
        <v>0</v>
      </c>
      <c r="OL60" s="222">
        <v>0</v>
      </c>
      <c r="OM60" s="222">
        <v>33635198.399999999</v>
      </c>
      <c r="ON60" s="222">
        <v>0</v>
      </c>
      <c r="OO60" s="222">
        <v>0</v>
      </c>
      <c r="OP60" s="222">
        <v>0</v>
      </c>
      <c r="OQ60" s="222">
        <v>0</v>
      </c>
      <c r="OR60" s="222">
        <v>0</v>
      </c>
      <c r="OS60" s="222">
        <v>17398549.559999999</v>
      </c>
      <c r="OT60" s="222">
        <v>0</v>
      </c>
      <c r="OU60" s="222">
        <v>0</v>
      </c>
      <c r="OV60" s="222">
        <v>0</v>
      </c>
      <c r="OW60" s="222">
        <v>0</v>
      </c>
      <c r="OX60" s="222">
        <v>0</v>
      </c>
      <c r="OY60" s="222">
        <v>0</v>
      </c>
      <c r="OZ60" s="222">
        <v>0</v>
      </c>
      <c r="PA60" s="222">
        <v>0</v>
      </c>
      <c r="PB60" s="222">
        <v>0</v>
      </c>
      <c r="PC60" s="222">
        <v>0</v>
      </c>
      <c r="PD60" s="222">
        <v>0</v>
      </c>
      <c r="PE60" s="222">
        <v>0</v>
      </c>
      <c r="PF60" s="222">
        <v>0</v>
      </c>
      <c r="PG60" s="222">
        <v>0</v>
      </c>
      <c r="PH60" s="222">
        <v>0</v>
      </c>
      <c r="PI60" s="222">
        <v>0</v>
      </c>
      <c r="PJ60" s="222">
        <v>0</v>
      </c>
      <c r="PK60" s="222">
        <v>0</v>
      </c>
      <c r="PL60" s="222">
        <v>0</v>
      </c>
      <c r="PM60" s="222">
        <v>0</v>
      </c>
      <c r="PN60" s="222">
        <v>0</v>
      </c>
      <c r="PO60" s="222">
        <v>0</v>
      </c>
      <c r="PP60" s="222">
        <v>0</v>
      </c>
      <c r="PQ60" s="222">
        <v>0</v>
      </c>
      <c r="PR60" s="222">
        <v>0</v>
      </c>
      <c r="PS60" s="222">
        <v>0</v>
      </c>
      <c r="PT60" s="222">
        <v>0</v>
      </c>
      <c r="PU60" s="222">
        <v>0</v>
      </c>
      <c r="PV60" s="222">
        <v>0</v>
      </c>
      <c r="PW60" s="222">
        <v>0</v>
      </c>
      <c r="PX60" s="222">
        <v>0</v>
      </c>
      <c r="PY60" s="222">
        <v>0</v>
      </c>
      <c r="PZ60" s="222">
        <v>0</v>
      </c>
      <c r="QA60" s="222">
        <v>0</v>
      </c>
      <c r="QB60" s="222">
        <v>0</v>
      </c>
      <c r="QC60" s="222">
        <v>0</v>
      </c>
      <c r="QD60" s="222">
        <v>0</v>
      </c>
      <c r="QE60" s="222">
        <v>0</v>
      </c>
      <c r="QF60" s="222">
        <v>0</v>
      </c>
      <c r="QG60" s="222">
        <v>0</v>
      </c>
      <c r="QH60" s="222">
        <v>0</v>
      </c>
      <c r="QI60" s="222">
        <v>0</v>
      </c>
      <c r="QJ60" s="222">
        <v>0</v>
      </c>
      <c r="QK60" s="222">
        <v>0</v>
      </c>
      <c r="QL60" s="222">
        <v>0</v>
      </c>
      <c r="QM60" s="222">
        <v>0</v>
      </c>
      <c r="QN60" s="222">
        <v>0</v>
      </c>
      <c r="QO60" s="222">
        <v>0</v>
      </c>
      <c r="QP60" s="222">
        <v>0</v>
      </c>
      <c r="QQ60" s="222">
        <v>0</v>
      </c>
      <c r="QR60" s="222">
        <v>0</v>
      </c>
      <c r="QS60" s="222">
        <v>0</v>
      </c>
      <c r="QT60" s="222">
        <v>0</v>
      </c>
      <c r="QU60" s="222">
        <v>0</v>
      </c>
      <c r="QV60" s="222">
        <v>0</v>
      </c>
      <c r="QW60" s="222">
        <v>0</v>
      </c>
      <c r="QX60" s="222">
        <v>0</v>
      </c>
      <c r="QY60" s="222">
        <v>0</v>
      </c>
      <c r="QZ60" s="222">
        <v>0</v>
      </c>
      <c r="RA60" s="222">
        <v>0</v>
      </c>
      <c r="RB60" s="222">
        <v>0</v>
      </c>
      <c r="RC60" s="222">
        <v>0</v>
      </c>
      <c r="RD60" s="222">
        <v>0</v>
      </c>
      <c r="RE60" s="222">
        <v>0</v>
      </c>
      <c r="RF60" s="222">
        <v>0</v>
      </c>
      <c r="RG60" s="222">
        <v>55500</v>
      </c>
      <c r="RH60" s="222">
        <v>0</v>
      </c>
      <c r="RI60" s="222">
        <v>0</v>
      </c>
      <c r="RJ60" s="222">
        <v>0</v>
      </c>
      <c r="RK60" s="222">
        <v>103096</v>
      </c>
      <c r="RL60" s="222">
        <v>0</v>
      </c>
      <c r="RM60" s="222">
        <v>0</v>
      </c>
      <c r="RN60" s="222">
        <v>0</v>
      </c>
      <c r="RO60" s="222">
        <v>27390</v>
      </c>
      <c r="RP60" s="222">
        <v>0</v>
      </c>
      <c r="RQ60" s="222">
        <v>0</v>
      </c>
      <c r="RR60" s="222">
        <v>0</v>
      </c>
      <c r="RS60" s="222">
        <v>0</v>
      </c>
      <c r="RT60" s="222">
        <v>0</v>
      </c>
      <c r="RU60" s="222">
        <v>0</v>
      </c>
      <c r="RV60" s="222">
        <v>0</v>
      </c>
      <c r="RW60" s="222">
        <v>0</v>
      </c>
      <c r="RX60" s="222">
        <v>78549.5</v>
      </c>
      <c r="RY60" s="222">
        <v>0</v>
      </c>
      <c r="RZ60" s="222">
        <v>0</v>
      </c>
      <c r="SA60" s="222">
        <v>0</v>
      </c>
      <c r="SB60" s="222">
        <v>0</v>
      </c>
      <c r="SC60" s="222">
        <v>0</v>
      </c>
      <c r="SD60" s="222">
        <v>0</v>
      </c>
      <c r="SE60" s="222">
        <v>0</v>
      </c>
      <c r="SF60" s="222">
        <v>0</v>
      </c>
      <c r="SG60" s="222">
        <v>0</v>
      </c>
      <c r="SH60" s="222">
        <v>0</v>
      </c>
      <c r="SI60" s="222">
        <v>0</v>
      </c>
      <c r="SJ60" s="222">
        <v>0</v>
      </c>
      <c r="SK60" s="222">
        <v>0</v>
      </c>
      <c r="SL60" s="222">
        <v>0</v>
      </c>
      <c r="SM60" s="222">
        <v>0</v>
      </c>
      <c r="SN60" s="222">
        <v>0</v>
      </c>
      <c r="SO60" s="222">
        <v>0</v>
      </c>
      <c r="SP60" s="222">
        <v>0</v>
      </c>
      <c r="SQ60" s="222">
        <v>0</v>
      </c>
      <c r="SR60" s="222">
        <v>0</v>
      </c>
      <c r="SS60" s="222">
        <v>0</v>
      </c>
      <c r="ST60" s="222">
        <v>0</v>
      </c>
      <c r="SU60" s="222">
        <v>0</v>
      </c>
      <c r="SV60" s="222">
        <v>0</v>
      </c>
      <c r="SW60" s="222">
        <v>0</v>
      </c>
      <c r="SX60" s="222">
        <v>0</v>
      </c>
      <c r="SY60" s="222">
        <v>0</v>
      </c>
      <c r="SZ60" s="222">
        <v>0</v>
      </c>
      <c r="TA60" s="222">
        <v>0</v>
      </c>
      <c r="TB60" s="222">
        <v>0</v>
      </c>
      <c r="TC60" s="222">
        <v>0</v>
      </c>
      <c r="TD60" s="222">
        <v>0</v>
      </c>
      <c r="TE60" s="222">
        <v>0</v>
      </c>
      <c r="TF60" s="222">
        <v>0</v>
      </c>
      <c r="TG60" s="222">
        <v>0</v>
      </c>
      <c r="TH60" s="222">
        <v>0</v>
      </c>
      <c r="TI60" s="222">
        <v>0</v>
      </c>
      <c r="TJ60" s="222">
        <v>0</v>
      </c>
      <c r="TK60" s="222">
        <v>0</v>
      </c>
      <c r="TL60" s="222">
        <v>0</v>
      </c>
      <c r="TM60" s="222">
        <v>0</v>
      </c>
      <c r="TN60" s="222">
        <v>0</v>
      </c>
      <c r="TO60" s="222">
        <v>0</v>
      </c>
      <c r="TP60" s="222">
        <v>0</v>
      </c>
      <c r="TQ60" s="222">
        <v>0</v>
      </c>
      <c r="TR60" s="222">
        <v>0</v>
      </c>
      <c r="TS60" s="222">
        <v>0</v>
      </c>
      <c r="TT60" s="222">
        <v>0</v>
      </c>
      <c r="TU60" s="222">
        <v>0</v>
      </c>
      <c r="TV60" s="222">
        <v>0</v>
      </c>
      <c r="TW60" s="222">
        <v>0</v>
      </c>
      <c r="TX60" s="222">
        <v>0</v>
      </c>
      <c r="TY60" s="222">
        <v>0</v>
      </c>
      <c r="TZ60" s="222">
        <v>0</v>
      </c>
      <c r="UA60" s="222">
        <v>0</v>
      </c>
      <c r="UB60" s="222">
        <v>0</v>
      </c>
      <c r="UC60" s="222">
        <v>0</v>
      </c>
      <c r="UD60" s="222">
        <v>0</v>
      </c>
      <c r="UE60" s="222">
        <v>0</v>
      </c>
      <c r="UF60" s="222">
        <v>0</v>
      </c>
      <c r="UG60" s="222">
        <v>0</v>
      </c>
      <c r="UH60" s="222">
        <v>0</v>
      </c>
      <c r="UI60" s="222">
        <v>0</v>
      </c>
      <c r="UJ60" s="222">
        <v>0</v>
      </c>
      <c r="UK60" s="222">
        <v>0</v>
      </c>
      <c r="UL60" s="222">
        <v>0</v>
      </c>
      <c r="UM60" s="222">
        <v>0</v>
      </c>
      <c r="UN60" s="222">
        <v>0</v>
      </c>
      <c r="UO60" s="222">
        <v>0</v>
      </c>
      <c r="UP60" s="222">
        <v>102753461.84999999</v>
      </c>
      <c r="UQ60" s="222">
        <v>0</v>
      </c>
      <c r="UR60" s="222">
        <v>0</v>
      </c>
      <c r="US60" s="222">
        <v>0</v>
      </c>
      <c r="UT60" s="222">
        <v>0</v>
      </c>
      <c r="UU60" s="222">
        <v>0</v>
      </c>
      <c r="UV60" s="222">
        <v>0</v>
      </c>
      <c r="UW60" s="222">
        <v>0</v>
      </c>
      <c r="UX60" s="222">
        <v>0</v>
      </c>
      <c r="UY60" s="222">
        <v>0</v>
      </c>
      <c r="UZ60" s="222">
        <v>0</v>
      </c>
      <c r="VA60" s="222">
        <v>0</v>
      </c>
      <c r="VB60" s="222">
        <v>0</v>
      </c>
      <c r="VC60" s="222">
        <v>0</v>
      </c>
      <c r="VD60" s="222">
        <v>0</v>
      </c>
      <c r="VE60" s="222">
        <v>0</v>
      </c>
      <c r="VF60" s="222">
        <v>0</v>
      </c>
      <c r="VG60" s="222">
        <v>0</v>
      </c>
      <c r="VH60" s="222">
        <v>0</v>
      </c>
      <c r="VI60" s="222">
        <v>0</v>
      </c>
      <c r="VJ60" s="222">
        <v>0</v>
      </c>
      <c r="VK60" s="222">
        <v>0</v>
      </c>
      <c r="VL60" s="222">
        <v>0</v>
      </c>
      <c r="VM60" s="222">
        <v>0</v>
      </c>
      <c r="VN60" s="222">
        <v>0</v>
      </c>
      <c r="VO60" s="222">
        <v>0</v>
      </c>
      <c r="VP60" s="222">
        <v>0</v>
      </c>
      <c r="VQ60" s="222">
        <v>0</v>
      </c>
      <c r="VR60" s="222">
        <v>0</v>
      </c>
      <c r="VS60" s="222">
        <v>0</v>
      </c>
      <c r="VT60" s="222">
        <v>0</v>
      </c>
      <c r="VU60" s="222">
        <v>0</v>
      </c>
      <c r="VV60" s="222">
        <v>0</v>
      </c>
      <c r="VW60" s="222">
        <v>0</v>
      </c>
      <c r="VX60" s="222">
        <v>0</v>
      </c>
      <c r="VY60" s="222">
        <v>0</v>
      </c>
      <c r="VZ60" s="222">
        <v>0</v>
      </c>
      <c r="WA60" s="222">
        <v>0</v>
      </c>
      <c r="WB60" s="222">
        <v>0</v>
      </c>
      <c r="WC60" s="222">
        <v>0</v>
      </c>
      <c r="WD60" s="222">
        <v>0</v>
      </c>
      <c r="WE60" s="222">
        <v>0</v>
      </c>
      <c r="WF60" s="222">
        <v>0</v>
      </c>
      <c r="WG60" s="222">
        <v>0</v>
      </c>
      <c r="WH60" s="222">
        <v>0</v>
      </c>
      <c r="WI60" s="222">
        <v>0</v>
      </c>
      <c r="WJ60" s="222">
        <v>0</v>
      </c>
      <c r="WK60" s="222">
        <v>0</v>
      </c>
      <c r="WL60" s="222">
        <v>0</v>
      </c>
      <c r="WM60" s="222">
        <v>0</v>
      </c>
      <c r="WN60" s="222">
        <v>0</v>
      </c>
      <c r="WO60" s="222">
        <v>0</v>
      </c>
      <c r="WP60" s="222">
        <v>0</v>
      </c>
      <c r="WQ60" s="222">
        <v>0</v>
      </c>
      <c r="WR60" s="222">
        <v>0</v>
      </c>
      <c r="WS60" s="222">
        <v>0</v>
      </c>
      <c r="WT60" s="222">
        <v>0</v>
      </c>
      <c r="WU60" s="222">
        <v>0</v>
      </c>
      <c r="WV60" s="222">
        <v>0</v>
      </c>
      <c r="WW60" s="222">
        <v>0</v>
      </c>
      <c r="WX60" s="222">
        <v>0</v>
      </c>
      <c r="WY60" s="222">
        <v>0</v>
      </c>
      <c r="WZ60" s="222">
        <v>0</v>
      </c>
      <c r="XA60" s="222">
        <v>0</v>
      </c>
      <c r="XB60" s="222">
        <v>0</v>
      </c>
      <c r="XC60" s="222">
        <v>0</v>
      </c>
      <c r="XD60" s="222">
        <v>0</v>
      </c>
      <c r="XE60" s="222">
        <v>0</v>
      </c>
      <c r="XF60" s="222">
        <v>0</v>
      </c>
      <c r="XG60" s="222">
        <v>0</v>
      </c>
      <c r="XH60" s="222">
        <v>0</v>
      </c>
      <c r="XI60" s="222">
        <v>0</v>
      </c>
      <c r="XJ60" s="222">
        <v>0</v>
      </c>
      <c r="XK60" s="222">
        <v>1244152</v>
      </c>
      <c r="XL60" s="222">
        <v>0</v>
      </c>
      <c r="XM60" s="222">
        <v>0</v>
      </c>
      <c r="XN60" s="222">
        <v>0</v>
      </c>
      <c r="XO60" s="222">
        <v>0</v>
      </c>
      <c r="XP60" s="222">
        <v>0</v>
      </c>
      <c r="XQ60" s="222">
        <v>0</v>
      </c>
      <c r="XR60" s="222">
        <v>0</v>
      </c>
      <c r="XS60" s="222">
        <v>0</v>
      </c>
      <c r="XT60" s="222">
        <v>0</v>
      </c>
      <c r="XU60" s="222">
        <v>0</v>
      </c>
      <c r="XV60" s="222">
        <v>0</v>
      </c>
      <c r="XW60" s="222">
        <v>0</v>
      </c>
      <c r="XX60" s="222">
        <v>0</v>
      </c>
      <c r="XY60" s="222">
        <v>0</v>
      </c>
      <c r="XZ60" s="222">
        <v>0</v>
      </c>
      <c r="YA60" s="222">
        <v>0</v>
      </c>
      <c r="YB60" s="222">
        <v>0</v>
      </c>
      <c r="YC60" s="222">
        <v>0</v>
      </c>
      <c r="YD60" s="222">
        <v>0</v>
      </c>
      <c r="YE60" s="222">
        <v>0</v>
      </c>
      <c r="YF60" s="222">
        <v>0</v>
      </c>
      <c r="YG60" s="222">
        <v>0</v>
      </c>
      <c r="YH60" s="222">
        <v>0</v>
      </c>
      <c r="YI60" s="222">
        <v>0</v>
      </c>
      <c r="YJ60" s="222">
        <v>0</v>
      </c>
      <c r="YK60" s="222">
        <v>0</v>
      </c>
      <c r="YL60" s="222">
        <v>0</v>
      </c>
      <c r="YM60" s="222">
        <v>0</v>
      </c>
      <c r="YN60" s="222">
        <v>0</v>
      </c>
      <c r="YO60" s="222">
        <v>0</v>
      </c>
      <c r="YP60" s="222">
        <v>0</v>
      </c>
      <c r="YQ60" s="222">
        <v>0</v>
      </c>
      <c r="YR60" s="222">
        <v>0</v>
      </c>
      <c r="YS60" s="222">
        <v>0</v>
      </c>
      <c r="YT60" s="222">
        <v>0</v>
      </c>
      <c r="YU60" s="222">
        <v>0</v>
      </c>
      <c r="YV60" s="222">
        <v>0</v>
      </c>
      <c r="YW60" s="222">
        <v>0</v>
      </c>
      <c r="YX60" s="222">
        <v>0</v>
      </c>
      <c r="YY60" s="222">
        <v>0</v>
      </c>
      <c r="YZ60" s="222">
        <v>0</v>
      </c>
      <c r="ZA60" s="222">
        <v>0</v>
      </c>
      <c r="ZB60" s="222">
        <v>0</v>
      </c>
      <c r="ZC60" s="222">
        <v>0</v>
      </c>
      <c r="ZD60" s="222">
        <v>0</v>
      </c>
      <c r="ZE60" s="222">
        <v>0</v>
      </c>
      <c r="ZF60" s="222">
        <v>0</v>
      </c>
      <c r="ZG60" s="222">
        <v>0</v>
      </c>
      <c r="ZH60" s="222">
        <v>0</v>
      </c>
      <c r="ZI60" s="222">
        <v>0</v>
      </c>
      <c r="ZJ60" s="222">
        <v>0</v>
      </c>
      <c r="ZK60" s="222">
        <v>0</v>
      </c>
      <c r="ZL60" s="222">
        <v>0</v>
      </c>
      <c r="ZM60" s="222">
        <v>0</v>
      </c>
      <c r="ZN60" s="222">
        <v>0</v>
      </c>
      <c r="ZO60" s="222">
        <v>0</v>
      </c>
      <c r="ZP60" s="222">
        <v>0</v>
      </c>
      <c r="ZQ60" s="222">
        <v>0</v>
      </c>
      <c r="ZR60" s="222">
        <v>0</v>
      </c>
      <c r="ZS60" s="222">
        <v>0</v>
      </c>
      <c r="ZT60" s="222">
        <v>0</v>
      </c>
      <c r="ZU60" s="222">
        <v>0</v>
      </c>
      <c r="ZV60" s="222">
        <v>0</v>
      </c>
      <c r="ZW60" s="222">
        <v>0</v>
      </c>
      <c r="ZX60" s="222">
        <v>0</v>
      </c>
      <c r="ZY60" s="222">
        <v>0</v>
      </c>
      <c r="ZZ60" s="222">
        <v>0</v>
      </c>
      <c r="AAA60" s="222">
        <v>0</v>
      </c>
      <c r="AAB60" s="222">
        <v>0</v>
      </c>
      <c r="AAC60" s="222">
        <v>0</v>
      </c>
      <c r="AAD60" s="222">
        <v>0</v>
      </c>
      <c r="AAE60" s="222">
        <v>0</v>
      </c>
      <c r="AAF60" s="222">
        <v>0</v>
      </c>
      <c r="AAG60" s="222">
        <v>0</v>
      </c>
      <c r="AAH60" s="222">
        <v>0</v>
      </c>
      <c r="AAI60" s="222">
        <v>0</v>
      </c>
      <c r="AAJ60" s="222">
        <v>0</v>
      </c>
      <c r="AAK60" s="222">
        <v>0</v>
      </c>
      <c r="AAL60" s="222">
        <v>0</v>
      </c>
      <c r="AAM60" s="222">
        <v>0</v>
      </c>
      <c r="AAN60" s="222">
        <v>0</v>
      </c>
      <c r="AAO60" s="222">
        <v>0</v>
      </c>
      <c r="AAP60" s="222">
        <v>0</v>
      </c>
      <c r="AAQ60" s="222">
        <v>0</v>
      </c>
      <c r="AAR60" s="222">
        <v>0</v>
      </c>
      <c r="AAS60" s="222">
        <v>0</v>
      </c>
      <c r="AAT60" s="222">
        <v>0</v>
      </c>
      <c r="AAU60" s="222">
        <v>0</v>
      </c>
      <c r="AAV60" s="222">
        <v>0</v>
      </c>
      <c r="AAW60" s="222">
        <v>0</v>
      </c>
      <c r="AAX60" s="222">
        <v>0</v>
      </c>
      <c r="AAY60" s="222">
        <v>0</v>
      </c>
      <c r="AAZ60" s="222">
        <v>0</v>
      </c>
      <c r="ABA60" s="222">
        <v>0</v>
      </c>
      <c r="ABB60" s="222">
        <v>0</v>
      </c>
      <c r="ABC60" s="222">
        <v>0</v>
      </c>
      <c r="ABD60" s="222">
        <v>0</v>
      </c>
      <c r="ABE60" s="222">
        <v>0</v>
      </c>
      <c r="ABF60" s="222">
        <v>0</v>
      </c>
      <c r="ABG60" s="222">
        <v>0</v>
      </c>
      <c r="ABH60" s="222">
        <v>0</v>
      </c>
      <c r="ABI60" s="222">
        <v>0</v>
      </c>
      <c r="ABJ60" s="222">
        <v>0</v>
      </c>
      <c r="ABK60" s="222">
        <v>0</v>
      </c>
      <c r="ABL60" s="222">
        <v>0</v>
      </c>
      <c r="ABM60" s="222">
        <v>0</v>
      </c>
      <c r="ABN60" s="222">
        <v>0</v>
      </c>
      <c r="ABO60" s="222">
        <v>0</v>
      </c>
      <c r="ABP60" s="222">
        <v>0</v>
      </c>
      <c r="ABQ60" s="222">
        <v>0</v>
      </c>
      <c r="ABR60" s="222">
        <v>0</v>
      </c>
      <c r="ABS60" s="222">
        <v>0</v>
      </c>
      <c r="ABT60" s="222">
        <v>0</v>
      </c>
      <c r="ABU60" s="222">
        <v>0</v>
      </c>
      <c r="ABV60" s="222">
        <v>0</v>
      </c>
      <c r="ABW60" s="222">
        <v>0</v>
      </c>
      <c r="ABX60" s="222">
        <v>183785952.77000001</v>
      </c>
      <c r="ABY60" s="222">
        <v>0</v>
      </c>
      <c r="ABZ60" s="222">
        <v>0</v>
      </c>
      <c r="ACA60" s="222">
        <v>0</v>
      </c>
      <c r="ACB60" s="222">
        <v>0</v>
      </c>
      <c r="ACC60" s="222">
        <v>0</v>
      </c>
      <c r="ACD60" s="222">
        <v>0</v>
      </c>
      <c r="ACE60" s="222">
        <v>0</v>
      </c>
      <c r="ACF60" s="222">
        <v>0</v>
      </c>
      <c r="ACG60" s="222">
        <v>0</v>
      </c>
      <c r="ACH60" s="222">
        <v>0</v>
      </c>
      <c r="ACI60" s="222">
        <v>0</v>
      </c>
      <c r="ACJ60" s="222">
        <v>0</v>
      </c>
      <c r="ACK60" s="222">
        <v>0</v>
      </c>
      <c r="ACL60" s="222">
        <v>0</v>
      </c>
      <c r="ACM60" s="222">
        <v>0</v>
      </c>
      <c r="ACN60" s="222">
        <v>0</v>
      </c>
      <c r="ACO60" s="222">
        <v>0</v>
      </c>
      <c r="ACP60" s="222">
        <v>0</v>
      </c>
      <c r="ACQ60" s="222">
        <v>0</v>
      </c>
      <c r="ACR60" s="222">
        <v>0</v>
      </c>
      <c r="ACS60" s="222">
        <v>0</v>
      </c>
      <c r="ACT60" s="222">
        <v>0</v>
      </c>
      <c r="ACU60" s="222">
        <v>0</v>
      </c>
      <c r="ACV60" s="222">
        <v>0</v>
      </c>
      <c r="ACW60" s="222">
        <v>0</v>
      </c>
      <c r="ACX60" s="222">
        <v>0</v>
      </c>
      <c r="ACY60" s="222">
        <v>0</v>
      </c>
      <c r="ACZ60" s="222">
        <v>0</v>
      </c>
      <c r="ADA60" s="222">
        <v>0</v>
      </c>
      <c r="ADB60" s="222">
        <v>0</v>
      </c>
      <c r="ADC60" s="222">
        <v>0</v>
      </c>
      <c r="ADD60" s="222">
        <v>0</v>
      </c>
      <c r="ADE60" s="222">
        <v>0</v>
      </c>
      <c r="ADF60" s="222">
        <v>0</v>
      </c>
      <c r="ADG60" s="222">
        <v>0</v>
      </c>
      <c r="ADH60" s="222">
        <v>0</v>
      </c>
      <c r="ADI60" s="222">
        <v>0</v>
      </c>
      <c r="ADJ60" s="222">
        <v>0</v>
      </c>
      <c r="ADK60" s="222">
        <v>0</v>
      </c>
      <c r="ADL60" s="222">
        <v>0</v>
      </c>
      <c r="ADM60" s="222">
        <v>0</v>
      </c>
      <c r="ADN60" s="222">
        <v>0</v>
      </c>
      <c r="ADO60" s="222">
        <v>0</v>
      </c>
      <c r="ADP60" s="222">
        <v>0</v>
      </c>
      <c r="ADQ60" s="222">
        <v>0</v>
      </c>
      <c r="ADR60" s="222">
        <v>0</v>
      </c>
      <c r="ADS60" s="222">
        <v>0</v>
      </c>
      <c r="ADT60" s="222">
        <v>0</v>
      </c>
      <c r="ADU60" s="222">
        <v>0</v>
      </c>
      <c r="ADV60" s="222">
        <v>0</v>
      </c>
      <c r="ADW60" s="222">
        <v>0</v>
      </c>
      <c r="ADX60" s="222">
        <v>0</v>
      </c>
      <c r="ADY60" s="222">
        <v>0</v>
      </c>
      <c r="ADZ60" s="222">
        <v>7800</v>
      </c>
      <c r="AEA60" s="222">
        <v>0</v>
      </c>
      <c r="AEB60" s="222">
        <v>0</v>
      </c>
      <c r="AEC60" s="222">
        <v>0</v>
      </c>
      <c r="AED60" s="222">
        <v>0</v>
      </c>
      <c r="AEE60" s="222">
        <v>0</v>
      </c>
      <c r="AEF60" s="222">
        <v>0</v>
      </c>
      <c r="AEG60" s="222">
        <v>0</v>
      </c>
      <c r="AEH60" s="222">
        <v>0</v>
      </c>
      <c r="AEI60" s="222">
        <v>0</v>
      </c>
      <c r="AEJ60" s="222">
        <v>0</v>
      </c>
      <c r="AEK60" s="222">
        <v>0</v>
      </c>
      <c r="AEL60" s="222">
        <v>0</v>
      </c>
      <c r="AEM60" s="222">
        <v>0</v>
      </c>
      <c r="AEN60" s="222">
        <v>0</v>
      </c>
      <c r="AEO60" s="222">
        <v>0</v>
      </c>
      <c r="AEP60" s="222">
        <v>0</v>
      </c>
      <c r="AEQ60" s="222">
        <v>0</v>
      </c>
      <c r="AER60" s="222">
        <v>0</v>
      </c>
      <c r="AES60" s="222">
        <v>53544598.829999998</v>
      </c>
      <c r="AET60" s="222">
        <v>0</v>
      </c>
      <c r="AEU60" s="222">
        <v>0</v>
      </c>
      <c r="AEV60" s="222">
        <v>0</v>
      </c>
      <c r="AEW60" s="222">
        <v>0</v>
      </c>
      <c r="AEX60" s="222">
        <v>0</v>
      </c>
      <c r="AEY60" s="222">
        <v>0</v>
      </c>
      <c r="AEZ60" s="222">
        <v>0</v>
      </c>
      <c r="AFA60" s="222">
        <v>0</v>
      </c>
      <c r="AFB60" s="222">
        <v>0</v>
      </c>
      <c r="AFC60" s="222">
        <v>0</v>
      </c>
      <c r="AFD60" s="222">
        <v>0</v>
      </c>
      <c r="AFE60" s="222">
        <v>0</v>
      </c>
      <c r="AFF60" s="222">
        <v>0</v>
      </c>
      <c r="AFG60" s="222">
        <v>0</v>
      </c>
      <c r="AFH60" s="222">
        <v>0</v>
      </c>
      <c r="AFI60" s="222">
        <v>0</v>
      </c>
      <c r="AFJ60" s="222">
        <v>0</v>
      </c>
      <c r="AFK60" s="222">
        <v>0</v>
      </c>
      <c r="AFL60" s="222">
        <v>0</v>
      </c>
      <c r="AFM60" s="222">
        <v>0</v>
      </c>
      <c r="AFN60" s="222">
        <v>0</v>
      </c>
      <c r="AFO60" s="222">
        <v>0</v>
      </c>
      <c r="AFP60" s="222">
        <v>0</v>
      </c>
      <c r="AFQ60" s="222">
        <v>0</v>
      </c>
      <c r="AFR60" s="222">
        <v>0</v>
      </c>
      <c r="AFS60" s="222">
        <v>0</v>
      </c>
      <c r="AFT60" s="222">
        <v>0</v>
      </c>
      <c r="AFU60" s="222">
        <v>0</v>
      </c>
      <c r="AFV60" s="222">
        <v>0</v>
      </c>
      <c r="AFW60" s="222">
        <v>0</v>
      </c>
      <c r="AFX60" s="222">
        <v>0</v>
      </c>
      <c r="AFY60" s="222">
        <v>0</v>
      </c>
      <c r="AFZ60" s="222">
        <v>0</v>
      </c>
      <c r="AGA60" s="222">
        <v>0</v>
      </c>
      <c r="AGB60" s="222">
        <v>0</v>
      </c>
      <c r="AGC60" s="222">
        <v>0</v>
      </c>
      <c r="AGD60" s="222">
        <v>0</v>
      </c>
      <c r="AGE60" s="222">
        <v>0</v>
      </c>
      <c r="AGF60" s="222">
        <v>0</v>
      </c>
      <c r="AGG60" s="222">
        <v>0</v>
      </c>
      <c r="AGH60" s="222">
        <v>0</v>
      </c>
      <c r="AGI60" s="222">
        <v>0</v>
      </c>
      <c r="AGJ60" s="222">
        <v>0</v>
      </c>
      <c r="AGK60" s="222">
        <v>0</v>
      </c>
      <c r="AGL60" s="222">
        <v>0</v>
      </c>
      <c r="AGM60" s="222">
        <v>41078959.390000001</v>
      </c>
      <c r="AGN60" s="222">
        <v>0</v>
      </c>
      <c r="AGO60" s="222">
        <v>0</v>
      </c>
      <c r="AGP60" s="222">
        <v>0</v>
      </c>
      <c r="AGQ60" s="222">
        <v>0</v>
      </c>
      <c r="AGR60" s="222">
        <v>0</v>
      </c>
      <c r="AGS60" s="222">
        <v>0</v>
      </c>
      <c r="AGT60" s="222">
        <v>0</v>
      </c>
      <c r="AGU60" s="222">
        <v>115376578.40000001</v>
      </c>
      <c r="AGV60" s="222">
        <v>215315042.81999999</v>
      </c>
      <c r="AGW60" s="222">
        <v>0</v>
      </c>
      <c r="AGX60" s="222">
        <v>0</v>
      </c>
      <c r="AGY60" s="222">
        <v>0</v>
      </c>
      <c r="AGZ60" s="222">
        <v>0</v>
      </c>
      <c r="AHA60" s="222">
        <v>0</v>
      </c>
      <c r="AHB60" s="222">
        <v>0</v>
      </c>
      <c r="AHC60" s="222">
        <v>0</v>
      </c>
      <c r="AHD60" s="222">
        <v>0</v>
      </c>
      <c r="AHE60" s="222">
        <v>0</v>
      </c>
      <c r="AHF60" s="222">
        <v>0</v>
      </c>
      <c r="AHG60" s="222">
        <v>0</v>
      </c>
      <c r="AHH60" s="222">
        <v>0</v>
      </c>
      <c r="AHI60" s="222">
        <v>0</v>
      </c>
      <c r="AHJ60" s="222">
        <v>0</v>
      </c>
      <c r="AHK60" s="222">
        <v>0</v>
      </c>
      <c r="AHL60" s="222">
        <v>25509651.25</v>
      </c>
      <c r="AHM60" s="222">
        <v>0</v>
      </c>
      <c r="AHN60" s="222">
        <v>0</v>
      </c>
      <c r="AHO60" s="222">
        <v>0</v>
      </c>
      <c r="AHP60" s="222">
        <v>0</v>
      </c>
      <c r="AHQ60" s="222">
        <v>0</v>
      </c>
      <c r="AHR60" s="264">
        <v>0</v>
      </c>
    </row>
    <row r="61" spans="1:902" ht="24">
      <c r="A61" s="183" t="s">
        <v>6671</v>
      </c>
      <c r="B61" s="183" t="s">
        <v>6446</v>
      </c>
      <c r="C61" s="184" t="s">
        <v>6447</v>
      </c>
      <c r="D61" s="222">
        <v>46404128.340000004</v>
      </c>
      <c r="E61" s="222">
        <v>0</v>
      </c>
      <c r="F61" s="222">
        <v>0</v>
      </c>
      <c r="G61" s="222">
        <v>0</v>
      </c>
      <c r="H61" s="222">
        <v>0</v>
      </c>
      <c r="I61" s="222">
        <v>0</v>
      </c>
      <c r="J61" s="222">
        <v>0</v>
      </c>
      <c r="K61" s="222">
        <v>0</v>
      </c>
      <c r="L61" s="222">
        <v>0</v>
      </c>
      <c r="M61" s="222">
        <v>0</v>
      </c>
      <c r="N61" s="222">
        <v>0</v>
      </c>
      <c r="O61" s="222">
        <v>0</v>
      </c>
      <c r="P61" s="222">
        <v>0</v>
      </c>
      <c r="Q61" s="222">
        <v>0</v>
      </c>
      <c r="R61" s="222">
        <v>0</v>
      </c>
      <c r="S61" s="222">
        <v>0</v>
      </c>
      <c r="T61" s="222">
        <v>0</v>
      </c>
      <c r="U61" s="222">
        <v>0</v>
      </c>
      <c r="V61" s="222">
        <v>24412770.760000002</v>
      </c>
      <c r="W61" s="222">
        <v>0</v>
      </c>
      <c r="X61" s="222">
        <v>0</v>
      </c>
      <c r="Y61" s="222">
        <v>0</v>
      </c>
      <c r="Z61" s="222">
        <v>0</v>
      </c>
      <c r="AA61" s="222">
        <v>0</v>
      </c>
      <c r="AB61" s="222">
        <v>0</v>
      </c>
      <c r="AC61" s="222">
        <v>0</v>
      </c>
      <c r="AD61" s="222">
        <v>0</v>
      </c>
      <c r="AE61" s="222">
        <v>0</v>
      </c>
      <c r="AF61" s="222">
        <v>0</v>
      </c>
      <c r="AG61" s="222">
        <v>0</v>
      </c>
      <c r="AH61" s="222">
        <v>0</v>
      </c>
      <c r="AI61" s="222">
        <v>0</v>
      </c>
      <c r="AJ61" s="222">
        <v>0</v>
      </c>
      <c r="AK61" s="222">
        <v>0</v>
      </c>
      <c r="AL61" s="222">
        <v>0</v>
      </c>
      <c r="AM61" s="222">
        <v>0</v>
      </c>
      <c r="AN61" s="222">
        <v>0</v>
      </c>
      <c r="AO61" s="222">
        <v>0</v>
      </c>
      <c r="AP61" s="222">
        <v>0</v>
      </c>
      <c r="AQ61" s="222">
        <v>0</v>
      </c>
      <c r="AR61" s="222">
        <v>0</v>
      </c>
      <c r="AS61" s="222">
        <v>0</v>
      </c>
      <c r="AT61" s="222">
        <v>0</v>
      </c>
      <c r="AU61" s="222">
        <v>0</v>
      </c>
      <c r="AV61" s="222">
        <v>0</v>
      </c>
      <c r="AW61" s="222">
        <v>0</v>
      </c>
      <c r="AX61" s="222">
        <v>0</v>
      </c>
      <c r="AY61" s="222">
        <v>0</v>
      </c>
      <c r="AZ61" s="222">
        <v>0</v>
      </c>
      <c r="BA61" s="222">
        <v>0</v>
      </c>
      <c r="BB61" s="222">
        <v>0</v>
      </c>
      <c r="BC61" s="222">
        <v>0</v>
      </c>
      <c r="BD61" s="222">
        <v>0</v>
      </c>
      <c r="BE61" s="222">
        <v>0</v>
      </c>
      <c r="BF61" s="222">
        <v>0</v>
      </c>
      <c r="BG61" s="222">
        <v>0</v>
      </c>
      <c r="BH61" s="222">
        <v>0</v>
      </c>
      <c r="BI61" s="222">
        <v>5281983.38</v>
      </c>
      <c r="BJ61" s="222">
        <v>0</v>
      </c>
      <c r="BK61" s="222">
        <v>0</v>
      </c>
      <c r="BL61" s="222">
        <v>0</v>
      </c>
      <c r="BM61" s="222">
        <v>0</v>
      </c>
      <c r="BN61" s="222">
        <v>0</v>
      </c>
      <c r="BO61" s="222">
        <v>0</v>
      </c>
      <c r="BP61" s="222">
        <v>0</v>
      </c>
      <c r="BQ61" s="222">
        <v>0</v>
      </c>
      <c r="BR61" s="222">
        <v>0</v>
      </c>
      <c r="BS61" s="222">
        <v>0</v>
      </c>
      <c r="BT61" s="222">
        <v>0</v>
      </c>
      <c r="BU61" s="222">
        <v>0</v>
      </c>
      <c r="BV61" s="222">
        <v>0</v>
      </c>
      <c r="BW61" s="222">
        <v>0</v>
      </c>
      <c r="BX61" s="222">
        <v>0</v>
      </c>
      <c r="BY61" s="222">
        <v>0</v>
      </c>
      <c r="BZ61" s="222">
        <v>0</v>
      </c>
      <c r="CA61" s="222">
        <v>0</v>
      </c>
      <c r="CB61" s="222">
        <v>0</v>
      </c>
      <c r="CC61" s="222">
        <v>0</v>
      </c>
      <c r="CD61" s="222">
        <v>0</v>
      </c>
      <c r="CE61" s="222">
        <v>0</v>
      </c>
      <c r="CF61" s="222">
        <v>0</v>
      </c>
      <c r="CG61" s="222">
        <v>21606049.940000001</v>
      </c>
      <c r="CH61" s="222">
        <v>0</v>
      </c>
      <c r="CI61" s="222">
        <v>0</v>
      </c>
      <c r="CJ61" s="222">
        <v>0</v>
      </c>
      <c r="CK61" s="222">
        <v>0</v>
      </c>
      <c r="CL61" s="222">
        <v>0</v>
      </c>
      <c r="CM61" s="222">
        <v>0</v>
      </c>
      <c r="CN61" s="222">
        <v>0</v>
      </c>
      <c r="CO61" s="222">
        <v>0</v>
      </c>
      <c r="CP61" s="222">
        <v>0</v>
      </c>
      <c r="CQ61" s="222">
        <v>0</v>
      </c>
      <c r="CR61" s="222">
        <v>0</v>
      </c>
      <c r="CS61" s="222">
        <v>0</v>
      </c>
      <c r="CT61" s="222">
        <v>0</v>
      </c>
      <c r="CU61" s="222">
        <v>0</v>
      </c>
      <c r="CV61" s="222">
        <v>0</v>
      </c>
      <c r="CW61" s="222">
        <v>0</v>
      </c>
      <c r="CX61" s="222">
        <v>0</v>
      </c>
      <c r="CY61" s="222">
        <v>0</v>
      </c>
      <c r="CZ61" s="222">
        <v>0</v>
      </c>
      <c r="DA61" s="222">
        <v>0</v>
      </c>
      <c r="DB61" s="222">
        <v>0</v>
      </c>
      <c r="DC61" s="222">
        <v>0</v>
      </c>
      <c r="DD61" s="222">
        <v>0</v>
      </c>
      <c r="DE61" s="222">
        <v>0</v>
      </c>
      <c r="DF61" s="222">
        <v>0</v>
      </c>
      <c r="DG61" s="222">
        <v>0</v>
      </c>
      <c r="DH61" s="222">
        <v>0</v>
      </c>
      <c r="DI61" s="222">
        <v>0</v>
      </c>
      <c r="DJ61" s="222">
        <v>0</v>
      </c>
      <c r="DK61" s="222">
        <v>0</v>
      </c>
      <c r="DL61" s="222">
        <v>0</v>
      </c>
      <c r="DM61" s="222">
        <v>0</v>
      </c>
      <c r="DN61" s="222">
        <v>0</v>
      </c>
      <c r="DO61" s="222">
        <v>0</v>
      </c>
      <c r="DP61" s="222">
        <v>0</v>
      </c>
      <c r="DQ61" s="222">
        <v>0</v>
      </c>
      <c r="DR61" s="222">
        <v>0</v>
      </c>
      <c r="DS61" s="222">
        <v>0</v>
      </c>
      <c r="DT61" s="222">
        <v>0</v>
      </c>
      <c r="DU61" s="222">
        <v>0</v>
      </c>
      <c r="DV61" s="222">
        <v>0</v>
      </c>
      <c r="DW61" s="222">
        <v>0</v>
      </c>
      <c r="DX61" s="222">
        <v>0</v>
      </c>
      <c r="DY61" s="222">
        <v>0</v>
      </c>
      <c r="DZ61" s="222">
        <v>0</v>
      </c>
      <c r="EA61" s="222">
        <v>0</v>
      </c>
      <c r="EB61" s="222">
        <v>168014.5</v>
      </c>
      <c r="EC61" s="222">
        <v>0</v>
      </c>
      <c r="ED61" s="222">
        <v>0</v>
      </c>
      <c r="EE61" s="222">
        <v>0</v>
      </c>
      <c r="EF61" s="222">
        <v>297768.15000000002</v>
      </c>
      <c r="EG61" s="222">
        <v>0</v>
      </c>
      <c r="EH61" s="222">
        <v>0</v>
      </c>
      <c r="EI61" s="222">
        <v>0</v>
      </c>
      <c r="EJ61" s="222">
        <v>0</v>
      </c>
      <c r="EK61" s="222">
        <v>0</v>
      </c>
      <c r="EL61" s="222">
        <v>0</v>
      </c>
      <c r="EM61" s="222">
        <v>0</v>
      </c>
      <c r="EN61" s="222">
        <v>36572387.060000002</v>
      </c>
      <c r="EO61" s="222">
        <v>0</v>
      </c>
      <c r="EP61" s="222">
        <v>0</v>
      </c>
      <c r="EQ61" s="222">
        <v>0</v>
      </c>
      <c r="ER61" s="222">
        <v>0</v>
      </c>
      <c r="ES61" s="222">
        <v>0</v>
      </c>
      <c r="ET61" s="222">
        <v>0</v>
      </c>
      <c r="EU61" s="222">
        <v>0</v>
      </c>
      <c r="EV61" s="222">
        <v>0</v>
      </c>
      <c r="EW61" s="222">
        <v>0</v>
      </c>
      <c r="EX61" s="222">
        <v>0</v>
      </c>
      <c r="EY61" s="222">
        <v>0</v>
      </c>
      <c r="EZ61" s="222">
        <v>0</v>
      </c>
      <c r="FA61" s="222">
        <v>0</v>
      </c>
      <c r="FB61" s="222">
        <v>0</v>
      </c>
      <c r="FC61" s="222">
        <v>0</v>
      </c>
      <c r="FD61" s="222">
        <v>0</v>
      </c>
      <c r="FE61" s="222">
        <v>0</v>
      </c>
      <c r="FF61" s="222">
        <v>0</v>
      </c>
      <c r="FG61" s="222">
        <v>0</v>
      </c>
      <c r="FH61" s="222">
        <v>0</v>
      </c>
      <c r="FI61" s="222">
        <v>0</v>
      </c>
      <c r="FJ61" s="222">
        <v>0</v>
      </c>
      <c r="FK61" s="222">
        <v>0</v>
      </c>
      <c r="FL61" s="222">
        <v>0</v>
      </c>
      <c r="FM61" s="222">
        <v>0</v>
      </c>
      <c r="FN61" s="222">
        <v>0</v>
      </c>
      <c r="FO61" s="222">
        <v>0</v>
      </c>
      <c r="FP61" s="222">
        <v>0</v>
      </c>
      <c r="FQ61" s="222">
        <v>64020039.939999998</v>
      </c>
      <c r="FR61" s="222">
        <v>0</v>
      </c>
      <c r="FS61" s="222">
        <v>0</v>
      </c>
      <c r="FT61" s="222">
        <v>0</v>
      </c>
      <c r="FU61" s="222">
        <v>0</v>
      </c>
      <c r="FV61" s="222">
        <v>0</v>
      </c>
      <c r="FW61" s="222">
        <v>0</v>
      </c>
      <c r="FX61" s="222">
        <v>0</v>
      </c>
      <c r="FY61" s="222">
        <v>0</v>
      </c>
      <c r="FZ61" s="222">
        <v>0</v>
      </c>
      <c r="GA61" s="222">
        <v>0</v>
      </c>
      <c r="GB61" s="222">
        <v>0</v>
      </c>
      <c r="GC61" s="222">
        <v>0</v>
      </c>
      <c r="GD61" s="222">
        <v>0</v>
      </c>
      <c r="GE61" s="222">
        <v>16881978.34</v>
      </c>
      <c r="GF61" s="222">
        <v>0</v>
      </c>
      <c r="GG61" s="222">
        <v>0</v>
      </c>
      <c r="GH61" s="222">
        <v>0</v>
      </c>
      <c r="GI61" s="222">
        <v>0</v>
      </c>
      <c r="GJ61" s="222">
        <v>0</v>
      </c>
      <c r="GK61" s="222">
        <v>0</v>
      </c>
      <c r="GL61" s="222">
        <v>0</v>
      </c>
      <c r="GM61" s="222">
        <v>0</v>
      </c>
      <c r="GN61" s="222">
        <v>0</v>
      </c>
      <c r="GO61" s="222">
        <v>0</v>
      </c>
      <c r="GP61" s="222">
        <v>0</v>
      </c>
      <c r="GQ61" s="222">
        <v>0</v>
      </c>
      <c r="GR61" s="222">
        <v>0</v>
      </c>
      <c r="GS61" s="222">
        <v>0</v>
      </c>
      <c r="GT61" s="222">
        <v>0</v>
      </c>
      <c r="GU61" s="222">
        <v>0</v>
      </c>
      <c r="GV61" s="222">
        <v>0</v>
      </c>
      <c r="GW61" s="222">
        <v>0</v>
      </c>
      <c r="GX61" s="222">
        <v>0</v>
      </c>
      <c r="GY61" s="222">
        <v>0</v>
      </c>
      <c r="GZ61" s="222">
        <v>0</v>
      </c>
      <c r="HA61" s="222">
        <v>0</v>
      </c>
      <c r="HB61" s="222">
        <v>0</v>
      </c>
      <c r="HC61" s="222">
        <v>1908489.7</v>
      </c>
      <c r="HD61" s="222">
        <v>0</v>
      </c>
      <c r="HE61" s="222">
        <v>0</v>
      </c>
      <c r="HF61" s="222">
        <v>0</v>
      </c>
      <c r="HG61" s="222">
        <v>0</v>
      </c>
      <c r="HH61" s="222">
        <v>0</v>
      </c>
      <c r="HI61" s="222">
        <v>0</v>
      </c>
      <c r="HJ61" s="222">
        <v>0</v>
      </c>
      <c r="HK61" s="222">
        <v>0</v>
      </c>
      <c r="HL61" s="222">
        <v>0</v>
      </c>
      <c r="HM61" s="222">
        <v>0</v>
      </c>
      <c r="HN61" s="222">
        <v>0</v>
      </c>
      <c r="HO61" s="222">
        <v>0</v>
      </c>
      <c r="HP61" s="222">
        <v>0</v>
      </c>
      <c r="HQ61" s="222">
        <v>0</v>
      </c>
      <c r="HR61" s="222">
        <v>32956068.170000002</v>
      </c>
      <c r="HS61" s="222">
        <v>0</v>
      </c>
      <c r="HT61" s="222">
        <v>0</v>
      </c>
      <c r="HU61" s="222">
        <v>0</v>
      </c>
      <c r="HV61" s="222">
        <v>0</v>
      </c>
      <c r="HW61" s="222">
        <v>0</v>
      </c>
      <c r="HX61" s="222">
        <v>0</v>
      </c>
      <c r="HY61" s="222">
        <v>0</v>
      </c>
      <c r="HZ61" s="222">
        <v>0</v>
      </c>
      <c r="IA61" s="222">
        <v>0</v>
      </c>
      <c r="IB61" s="222">
        <v>0</v>
      </c>
      <c r="IC61" s="222">
        <v>0</v>
      </c>
      <c r="ID61" s="222">
        <v>0</v>
      </c>
      <c r="IE61" s="222">
        <v>0</v>
      </c>
      <c r="IF61" s="222">
        <v>0</v>
      </c>
      <c r="IG61" s="222">
        <v>0</v>
      </c>
      <c r="IH61" s="222">
        <v>0</v>
      </c>
      <c r="II61" s="222">
        <v>0</v>
      </c>
      <c r="IJ61" s="222">
        <v>0</v>
      </c>
      <c r="IK61" s="222">
        <v>0</v>
      </c>
      <c r="IL61" s="222">
        <v>0</v>
      </c>
      <c r="IM61" s="222">
        <v>0</v>
      </c>
      <c r="IN61" s="222">
        <v>0</v>
      </c>
      <c r="IO61" s="222">
        <v>0</v>
      </c>
      <c r="IP61" s="222">
        <v>0</v>
      </c>
      <c r="IQ61" s="222">
        <v>0</v>
      </c>
      <c r="IR61" s="222">
        <v>0</v>
      </c>
      <c r="IS61" s="222">
        <v>44631242.020000003</v>
      </c>
      <c r="IT61" s="222">
        <v>36231696.340000004</v>
      </c>
      <c r="IU61" s="222">
        <v>0</v>
      </c>
      <c r="IV61" s="222">
        <v>0</v>
      </c>
      <c r="IW61" s="222">
        <v>0</v>
      </c>
      <c r="IX61" s="222">
        <v>0</v>
      </c>
      <c r="IY61" s="222">
        <v>0</v>
      </c>
      <c r="IZ61" s="222">
        <v>0</v>
      </c>
      <c r="JA61" s="222">
        <v>0</v>
      </c>
      <c r="JB61" s="222">
        <v>0</v>
      </c>
      <c r="JC61" s="222">
        <v>0</v>
      </c>
      <c r="JD61" s="222">
        <v>0</v>
      </c>
      <c r="JE61" s="222">
        <v>968557.5</v>
      </c>
      <c r="JF61" s="222">
        <v>0</v>
      </c>
      <c r="JG61" s="222">
        <v>0</v>
      </c>
      <c r="JH61" s="222">
        <v>0</v>
      </c>
      <c r="JI61" s="222">
        <v>0</v>
      </c>
      <c r="JJ61" s="222">
        <v>0</v>
      </c>
      <c r="JK61" s="222">
        <v>0</v>
      </c>
      <c r="JL61" s="222">
        <v>0</v>
      </c>
      <c r="JM61" s="222">
        <v>0</v>
      </c>
      <c r="JN61" s="222">
        <v>0</v>
      </c>
      <c r="JO61" s="222">
        <v>0</v>
      </c>
      <c r="JP61" s="222">
        <v>0</v>
      </c>
      <c r="JQ61" s="222">
        <v>0</v>
      </c>
      <c r="JR61" s="222">
        <v>23421732.260000002</v>
      </c>
      <c r="JS61" s="222">
        <v>18626667.809999999</v>
      </c>
      <c r="JT61" s="222">
        <v>0</v>
      </c>
      <c r="JU61" s="222">
        <v>0</v>
      </c>
      <c r="JV61" s="222">
        <v>0</v>
      </c>
      <c r="JW61" s="222">
        <v>0</v>
      </c>
      <c r="JX61" s="222">
        <v>0</v>
      </c>
      <c r="JY61" s="222">
        <v>0</v>
      </c>
      <c r="JZ61" s="222">
        <v>0</v>
      </c>
      <c r="KA61" s="222">
        <v>0</v>
      </c>
      <c r="KB61" s="222">
        <v>0</v>
      </c>
      <c r="KC61" s="222">
        <v>0</v>
      </c>
      <c r="KD61" s="222">
        <v>0</v>
      </c>
      <c r="KE61" s="222">
        <v>0</v>
      </c>
      <c r="KF61" s="222">
        <v>0</v>
      </c>
      <c r="KG61" s="222">
        <v>0</v>
      </c>
      <c r="KH61" s="222">
        <v>0</v>
      </c>
      <c r="KI61" s="222">
        <v>0</v>
      </c>
      <c r="KJ61" s="222">
        <v>0</v>
      </c>
      <c r="KK61" s="222">
        <v>0</v>
      </c>
      <c r="KL61" s="222">
        <v>0</v>
      </c>
      <c r="KM61" s="222">
        <v>0</v>
      </c>
      <c r="KN61" s="222">
        <v>0</v>
      </c>
      <c r="KO61" s="222">
        <v>0</v>
      </c>
      <c r="KP61" s="222">
        <v>0</v>
      </c>
      <c r="KQ61" s="222">
        <v>0</v>
      </c>
      <c r="KR61" s="222">
        <v>0</v>
      </c>
      <c r="KS61" s="222">
        <v>0</v>
      </c>
      <c r="KT61" s="222">
        <v>0</v>
      </c>
      <c r="KU61" s="222">
        <v>0</v>
      </c>
      <c r="KV61" s="222">
        <v>0</v>
      </c>
      <c r="KW61" s="222">
        <v>0</v>
      </c>
      <c r="KX61" s="222">
        <v>0</v>
      </c>
      <c r="KY61" s="222">
        <v>0</v>
      </c>
      <c r="KZ61" s="222">
        <v>0</v>
      </c>
      <c r="LA61" s="222">
        <v>0</v>
      </c>
      <c r="LB61" s="222">
        <v>0</v>
      </c>
      <c r="LC61" s="222">
        <v>0</v>
      </c>
      <c r="LD61" s="222">
        <v>0</v>
      </c>
      <c r="LE61" s="222">
        <v>0</v>
      </c>
      <c r="LF61" s="222">
        <v>0</v>
      </c>
      <c r="LG61" s="222">
        <v>108106766.84</v>
      </c>
      <c r="LH61" s="222">
        <v>16358723.199999999</v>
      </c>
      <c r="LI61" s="222">
        <v>6809533.21</v>
      </c>
      <c r="LJ61" s="222">
        <v>0</v>
      </c>
      <c r="LK61" s="222">
        <v>0</v>
      </c>
      <c r="LL61" s="222">
        <v>0</v>
      </c>
      <c r="LM61" s="222">
        <v>0</v>
      </c>
      <c r="LN61" s="222">
        <v>0</v>
      </c>
      <c r="LO61" s="222">
        <v>0</v>
      </c>
      <c r="LP61" s="222">
        <v>0</v>
      </c>
      <c r="LQ61" s="222">
        <v>0</v>
      </c>
      <c r="LR61" s="222">
        <v>0</v>
      </c>
      <c r="LS61" s="222">
        <v>0</v>
      </c>
      <c r="LT61" s="222">
        <v>0</v>
      </c>
      <c r="LU61" s="222">
        <v>11139794.65</v>
      </c>
      <c r="LV61" s="222">
        <v>0</v>
      </c>
      <c r="LW61" s="222">
        <v>0</v>
      </c>
      <c r="LX61" s="222">
        <v>0</v>
      </c>
      <c r="LY61" s="222">
        <v>0</v>
      </c>
      <c r="LZ61" s="222">
        <v>0</v>
      </c>
      <c r="MA61" s="222">
        <v>0</v>
      </c>
      <c r="MB61" s="222">
        <v>0</v>
      </c>
      <c r="MC61" s="222">
        <v>0</v>
      </c>
      <c r="MD61" s="222">
        <v>0</v>
      </c>
      <c r="ME61" s="222">
        <v>0</v>
      </c>
      <c r="MF61" s="222">
        <v>0</v>
      </c>
      <c r="MG61" s="222">
        <v>0</v>
      </c>
      <c r="MH61" s="222">
        <v>0</v>
      </c>
      <c r="MI61" s="222">
        <v>0</v>
      </c>
      <c r="MJ61" s="222">
        <v>0</v>
      </c>
      <c r="MK61" s="222">
        <v>0</v>
      </c>
      <c r="ML61" s="222">
        <v>0</v>
      </c>
      <c r="MM61" s="222">
        <v>0</v>
      </c>
      <c r="MN61" s="222">
        <v>0</v>
      </c>
      <c r="MO61" s="222">
        <v>0</v>
      </c>
      <c r="MP61" s="222">
        <v>0</v>
      </c>
      <c r="MQ61" s="222">
        <v>0</v>
      </c>
      <c r="MR61" s="222">
        <v>0</v>
      </c>
      <c r="MS61" s="222">
        <v>19270014.879999999</v>
      </c>
      <c r="MT61" s="222">
        <v>0</v>
      </c>
      <c r="MU61" s="222">
        <v>0</v>
      </c>
      <c r="MV61" s="222">
        <v>0</v>
      </c>
      <c r="MW61" s="222">
        <v>0</v>
      </c>
      <c r="MX61" s="222">
        <v>0</v>
      </c>
      <c r="MY61" s="222">
        <v>0</v>
      </c>
      <c r="MZ61" s="222">
        <v>0</v>
      </c>
      <c r="NA61" s="222">
        <v>0</v>
      </c>
      <c r="NB61" s="222">
        <v>0</v>
      </c>
      <c r="NC61" s="222">
        <v>0</v>
      </c>
      <c r="ND61" s="222">
        <v>26706518.579999998</v>
      </c>
      <c r="NE61" s="222">
        <v>0</v>
      </c>
      <c r="NF61" s="222">
        <v>0</v>
      </c>
      <c r="NG61" s="222">
        <v>0</v>
      </c>
      <c r="NH61" s="222">
        <v>0</v>
      </c>
      <c r="NI61" s="222">
        <v>0</v>
      </c>
      <c r="NJ61" s="222">
        <v>0</v>
      </c>
      <c r="NK61" s="222">
        <v>0</v>
      </c>
      <c r="NL61" s="222">
        <v>0</v>
      </c>
      <c r="NM61" s="222">
        <v>0</v>
      </c>
      <c r="NN61" s="222">
        <v>0</v>
      </c>
      <c r="NO61" s="222">
        <v>0</v>
      </c>
      <c r="NP61" s="222">
        <v>0</v>
      </c>
      <c r="NQ61" s="222">
        <v>0</v>
      </c>
      <c r="NR61" s="222">
        <v>0</v>
      </c>
      <c r="NS61" s="222">
        <v>0</v>
      </c>
      <c r="NT61" s="222">
        <v>0</v>
      </c>
      <c r="NU61" s="222">
        <v>0</v>
      </c>
      <c r="NV61" s="222">
        <v>0</v>
      </c>
      <c r="NW61" s="222">
        <v>8839390.3000000007</v>
      </c>
      <c r="NX61" s="222">
        <v>0</v>
      </c>
      <c r="NY61" s="222">
        <v>0</v>
      </c>
      <c r="NZ61" s="222">
        <v>0</v>
      </c>
      <c r="OA61" s="222">
        <v>0</v>
      </c>
      <c r="OB61" s="222">
        <v>0</v>
      </c>
      <c r="OC61" s="222">
        <v>0</v>
      </c>
      <c r="OD61" s="222">
        <v>0</v>
      </c>
      <c r="OE61" s="222">
        <v>0</v>
      </c>
      <c r="OF61" s="222">
        <v>0</v>
      </c>
      <c r="OG61" s="222">
        <v>0</v>
      </c>
      <c r="OH61" s="222">
        <v>0</v>
      </c>
      <c r="OI61" s="222">
        <v>0</v>
      </c>
      <c r="OJ61" s="222">
        <v>0</v>
      </c>
      <c r="OK61" s="222">
        <v>0</v>
      </c>
      <c r="OL61" s="222">
        <v>0</v>
      </c>
      <c r="OM61" s="222">
        <v>29101598.789999999</v>
      </c>
      <c r="ON61" s="222">
        <v>0</v>
      </c>
      <c r="OO61" s="222">
        <v>0</v>
      </c>
      <c r="OP61" s="222">
        <v>0</v>
      </c>
      <c r="OQ61" s="222">
        <v>0</v>
      </c>
      <c r="OR61" s="222">
        <v>0</v>
      </c>
      <c r="OS61" s="222">
        <v>11668203.27</v>
      </c>
      <c r="OT61" s="222">
        <v>0</v>
      </c>
      <c r="OU61" s="222">
        <v>0</v>
      </c>
      <c r="OV61" s="222">
        <v>0</v>
      </c>
      <c r="OW61" s="222">
        <v>0</v>
      </c>
      <c r="OX61" s="222">
        <v>0</v>
      </c>
      <c r="OY61" s="222">
        <v>0</v>
      </c>
      <c r="OZ61" s="222">
        <v>0</v>
      </c>
      <c r="PA61" s="222">
        <v>0</v>
      </c>
      <c r="PB61" s="222">
        <v>0</v>
      </c>
      <c r="PC61" s="222">
        <v>0</v>
      </c>
      <c r="PD61" s="222">
        <v>0</v>
      </c>
      <c r="PE61" s="222">
        <v>0</v>
      </c>
      <c r="PF61" s="222">
        <v>0</v>
      </c>
      <c r="PG61" s="222">
        <v>0</v>
      </c>
      <c r="PH61" s="222">
        <v>0</v>
      </c>
      <c r="PI61" s="222">
        <v>0</v>
      </c>
      <c r="PJ61" s="222">
        <v>0</v>
      </c>
      <c r="PK61" s="222">
        <v>0</v>
      </c>
      <c r="PL61" s="222">
        <v>0</v>
      </c>
      <c r="PM61" s="222">
        <v>0</v>
      </c>
      <c r="PN61" s="222">
        <v>0</v>
      </c>
      <c r="PO61" s="222">
        <v>0</v>
      </c>
      <c r="PP61" s="222">
        <v>0</v>
      </c>
      <c r="PQ61" s="222">
        <v>0</v>
      </c>
      <c r="PR61" s="222">
        <v>0</v>
      </c>
      <c r="PS61" s="222">
        <v>0</v>
      </c>
      <c r="PT61" s="222">
        <v>0</v>
      </c>
      <c r="PU61" s="222">
        <v>0</v>
      </c>
      <c r="PV61" s="222">
        <v>0</v>
      </c>
      <c r="PW61" s="222">
        <v>0</v>
      </c>
      <c r="PX61" s="222">
        <v>0</v>
      </c>
      <c r="PY61" s="222">
        <v>0</v>
      </c>
      <c r="PZ61" s="222">
        <v>0</v>
      </c>
      <c r="QA61" s="222">
        <v>0</v>
      </c>
      <c r="QB61" s="222">
        <v>0</v>
      </c>
      <c r="QC61" s="222">
        <v>0</v>
      </c>
      <c r="QD61" s="222">
        <v>0</v>
      </c>
      <c r="QE61" s="222">
        <v>0</v>
      </c>
      <c r="QF61" s="222">
        <v>0</v>
      </c>
      <c r="QG61" s="222">
        <v>0</v>
      </c>
      <c r="QH61" s="222">
        <v>0</v>
      </c>
      <c r="QI61" s="222">
        <v>0</v>
      </c>
      <c r="QJ61" s="222">
        <v>0</v>
      </c>
      <c r="QK61" s="222">
        <v>0</v>
      </c>
      <c r="QL61" s="222">
        <v>0</v>
      </c>
      <c r="QM61" s="222">
        <v>0</v>
      </c>
      <c r="QN61" s="222">
        <v>0</v>
      </c>
      <c r="QO61" s="222">
        <v>0</v>
      </c>
      <c r="QP61" s="222">
        <v>0</v>
      </c>
      <c r="QQ61" s="222">
        <v>0</v>
      </c>
      <c r="QR61" s="222">
        <v>0</v>
      </c>
      <c r="QS61" s="222">
        <v>0</v>
      </c>
      <c r="QT61" s="222">
        <v>0</v>
      </c>
      <c r="QU61" s="222">
        <v>0</v>
      </c>
      <c r="QV61" s="222">
        <v>0</v>
      </c>
      <c r="QW61" s="222">
        <v>0</v>
      </c>
      <c r="QX61" s="222">
        <v>0</v>
      </c>
      <c r="QY61" s="222">
        <v>0</v>
      </c>
      <c r="QZ61" s="222">
        <v>0</v>
      </c>
      <c r="RA61" s="222">
        <v>0</v>
      </c>
      <c r="RB61" s="222">
        <v>0</v>
      </c>
      <c r="RC61" s="222">
        <v>0</v>
      </c>
      <c r="RD61" s="222">
        <v>0</v>
      </c>
      <c r="RE61" s="222">
        <v>0</v>
      </c>
      <c r="RF61" s="222">
        <v>0</v>
      </c>
      <c r="RG61" s="222">
        <v>0</v>
      </c>
      <c r="RH61" s="222">
        <v>0</v>
      </c>
      <c r="RI61" s="222">
        <v>0</v>
      </c>
      <c r="RJ61" s="222">
        <v>0</v>
      </c>
      <c r="RK61" s="222">
        <v>4000</v>
      </c>
      <c r="RL61" s="222">
        <v>0</v>
      </c>
      <c r="RM61" s="222">
        <v>143159.5</v>
      </c>
      <c r="RN61" s="222">
        <v>0</v>
      </c>
      <c r="RO61" s="222">
        <v>0</v>
      </c>
      <c r="RP61" s="222">
        <v>0</v>
      </c>
      <c r="RQ61" s="222">
        <v>0</v>
      </c>
      <c r="RR61" s="222">
        <v>0</v>
      </c>
      <c r="RS61" s="222">
        <v>0</v>
      </c>
      <c r="RT61" s="222">
        <v>0</v>
      </c>
      <c r="RU61" s="222">
        <v>0</v>
      </c>
      <c r="RV61" s="222">
        <v>0</v>
      </c>
      <c r="RW61" s="222">
        <v>0</v>
      </c>
      <c r="RX61" s="222">
        <v>0</v>
      </c>
      <c r="RY61" s="222">
        <v>0</v>
      </c>
      <c r="RZ61" s="222">
        <v>0</v>
      </c>
      <c r="SA61" s="222">
        <v>0</v>
      </c>
      <c r="SB61" s="222">
        <v>0</v>
      </c>
      <c r="SC61" s="222">
        <v>0</v>
      </c>
      <c r="SD61" s="222">
        <v>0</v>
      </c>
      <c r="SE61" s="222">
        <v>0</v>
      </c>
      <c r="SF61" s="222">
        <v>0</v>
      </c>
      <c r="SG61" s="222">
        <v>0</v>
      </c>
      <c r="SH61" s="222">
        <v>0</v>
      </c>
      <c r="SI61" s="222">
        <v>0</v>
      </c>
      <c r="SJ61" s="222">
        <v>0</v>
      </c>
      <c r="SK61" s="222">
        <v>0</v>
      </c>
      <c r="SL61" s="222">
        <v>0</v>
      </c>
      <c r="SM61" s="222">
        <v>0</v>
      </c>
      <c r="SN61" s="222">
        <v>0</v>
      </c>
      <c r="SO61" s="222">
        <v>0</v>
      </c>
      <c r="SP61" s="222">
        <v>0</v>
      </c>
      <c r="SQ61" s="222">
        <v>0</v>
      </c>
      <c r="SR61" s="222">
        <v>0</v>
      </c>
      <c r="SS61" s="222">
        <v>0</v>
      </c>
      <c r="ST61" s="222">
        <v>0</v>
      </c>
      <c r="SU61" s="222">
        <v>0</v>
      </c>
      <c r="SV61" s="222">
        <v>0</v>
      </c>
      <c r="SW61" s="222">
        <v>0</v>
      </c>
      <c r="SX61" s="222">
        <v>0</v>
      </c>
      <c r="SY61" s="222">
        <v>0</v>
      </c>
      <c r="SZ61" s="222">
        <v>0</v>
      </c>
      <c r="TA61" s="222">
        <v>0</v>
      </c>
      <c r="TB61" s="222">
        <v>0</v>
      </c>
      <c r="TC61" s="222">
        <v>0</v>
      </c>
      <c r="TD61" s="222">
        <v>0</v>
      </c>
      <c r="TE61" s="222">
        <v>0</v>
      </c>
      <c r="TF61" s="222">
        <v>0</v>
      </c>
      <c r="TG61" s="222">
        <v>0</v>
      </c>
      <c r="TH61" s="222">
        <v>0</v>
      </c>
      <c r="TI61" s="222">
        <v>0</v>
      </c>
      <c r="TJ61" s="222">
        <v>0</v>
      </c>
      <c r="TK61" s="222">
        <v>0</v>
      </c>
      <c r="TL61" s="222">
        <v>0</v>
      </c>
      <c r="TM61" s="222">
        <v>0</v>
      </c>
      <c r="TN61" s="222">
        <v>0</v>
      </c>
      <c r="TO61" s="222">
        <v>0</v>
      </c>
      <c r="TP61" s="222">
        <v>0</v>
      </c>
      <c r="TQ61" s="222">
        <v>0</v>
      </c>
      <c r="TR61" s="222">
        <v>0</v>
      </c>
      <c r="TS61" s="222">
        <v>0</v>
      </c>
      <c r="TT61" s="222">
        <v>0</v>
      </c>
      <c r="TU61" s="222">
        <v>0</v>
      </c>
      <c r="TV61" s="222">
        <v>0</v>
      </c>
      <c r="TW61" s="222">
        <v>0</v>
      </c>
      <c r="TX61" s="222">
        <v>0</v>
      </c>
      <c r="TY61" s="222">
        <v>0</v>
      </c>
      <c r="TZ61" s="222">
        <v>0</v>
      </c>
      <c r="UA61" s="222">
        <v>0</v>
      </c>
      <c r="UB61" s="222">
        <v>0</v>
      </c>
      <c r="UC61" s="222">
        <v>0</v>
      </c>
      <c r="UD61" s="222">
        <v>0</v>
      </c>
      <c r="UE61" s="222">
        <v>0</v>
      </c>
      <c r="UF61" s="222">
        <v>0</v>
      </c>
      <c r="UG61" s="222">
        <v>0</v>
      </c>
      <c r="UH61" s="222">
        <v>0</v>
      </c>
      <c r="UI61" s="222">
        <v>0</v>
      </c>
      <c r="UJ61" s="222">
        <v>0</v>
      </c>
      <c r="UK61" s="222">
        <v>0</v>
      </c>
      <c r="UL61" s="222">
        <v>0</v>
      </c>
      <c r="UM61" s="222">
        <v>0</v>
      </c>
      <c r="UN61" s="222">
        <v>0</v>
      </c>
      <c r="UO61" s="222">
        <v>0</v>
      </c>
      <c r="UP61" s="222">
        <v>0</v>
      </c>
      <c r="UQ61" s="222">
        <v>0</v>
      </c>
      <c r="UR61" s="222">
        <v>0</v>
      </c>
      <c r="US61" s="222">
        <v>0</v>
      </c>
      <c r="UT61" s="222">
        <v>0</v>
      </c>
      <c r="UU61" s="222">
        <v>0</v>
      </c>
      <c r="UV61" s="222">
        <v>0</v>
      </c>
      <c r="UW61" s="222">
        <v>0</v>
      </c>
      <c r="UX61" s="222">
        <v>0</v>
      </c>
      <c r="UY61" s="222">
        <v>0</v>
      </c>
      <c r="UZ61" s="222">
        <v>0</v>
      </c>
      <c r="VA61" s="222">
        <v>0</v>
      </c>
      <c r="VB61" s="222">
        <v>0</v>
      </c>
      <c r="VC61" s="222">
        <v>0</v>
      </c>
      <c r="VD61" s="222">
        <v>0</v>
      </c>
      <c r="VE61" s="222">
        <v>0</v>
      </c>
      <c r="VF61" s="222">
        <v>0</v>
      </c>
      <c r="VG61" s="222">
        <v>0</v>
      </c>
      <c r="VH61" s="222">
        <v>0</v>
      </c>
      <c r="VI61" s="222">
        <v>0</v>
      </c>
      <c r="VJ61" s="222">
        <v>0</v>
      </c>
      <c r="VK61" s="222">
        <v>0</v>
      </c>
      <c r="VL61" s="222">
        <v>0</v>
      </c>
      <c r="VM61" s="222">
        <v>0</v>
      </c>
      <c r="VN61" s="222">
        <v>0</v>
      </c>
      <c r="VO61" s="222">
        <v>0</v>
      </c>
      <c r="VP61" s="222">
        <v>0</v>
      </c>
      <c r="VQ61" s="222">
        <v>0</v>
      </c>
      <c r="VR61" s="222">
        <v>0</v>
      </c>
      <c r="VS61" s="222">
        <v>0</v>
      </c>
      <c r="VT61" s="222">
        <v>0</v>
      </c>
      <c r="VU61" s="222">
        <v>0</v>
      </c>
      <c r="VV61" s="222">
        <v>0</v>
      </c>
      <c r="VW61" s="222">
        <v>0</v>
      </c>
      <c r="VX61" s="222">
        <v>0</v>
      </c>
      <c r="VY61" s="222">
        <v>0</v>
      </c>
      <c r="VZ61" s="222">
        <v>0</v>
      </c>
      <c r="WA61" s="222">
        <v>93043138.909999996</v>
      </c>
      <c r="WB61" s="222">
        <v>0</v>
      </c>
      <c r="WC61" s="222">
        <v>0</v>
      </c>
      <c r="WD61" s="222">
        <v>0</v>
      </c>
      <c r="WE61" s="222">
        <v>0</v>
      </c>
      <c r="WF61" s="222">
        <v>0</v>
      </c>
      <c r="WG61" s="222">
        <v>0</v>
      </c>
      <c r="WH61" s="222">
        <v>0</v>
      </c>
      <c r="WI61" s="222">
        <v>0</v>
      </c>
      <c r="WJ61" s="222">
        <v>0</v>
      </c>
      <c r="WK61" s="222">
        <v>0</v>
      </c>
      <c r="WL61" s="222">
        <v>0</v>
      </c>
      <c r="WM61" s="222">
        <v>0</v>
      </c>
      <c r="WN61" s="222">
        <v>0</v>
      </c>
      <c r="WO61" s="222">
        <v>0</v>
      </c>
      <c r="WP61" s="222">
        <v>0</v>
      </c>
      <c r="WQ61" s="222">
        <v>0</v>
      </c>
      <c r="WR61" s="222">
        <v>0</v>
      </c>
      <c r="WS61" s="222">
        <v>0</v>
      </c>
      <c r="WT61" s="222">
        <v>0</v>
      </c>
      <c r="WU61" s="222">
        <v>0</v>
      </c>
      <c r="WV61" s="222">
        <v>0</v>
      </c>
      <c r="WW61" s="222">
        <v>0</v>
      </c>
      <c r="WX61" s="222">
        <v>0</v>
      </c>
      <c r="WY61" s="222">
        <v>0</v>
      </c>
      <c r="WZ61" s="222">
        <v>0</v>
      </c>
      <c r="XA61" s="222">
        <v>0</v>
      </c>
      <c r="XB61" s="222">
        <v>0</v>
      </c>
      <c r="XC61" s="222">
        <v>0</v>
      </c>
      <c r="XD61" s="222">
        <v>0</v>
      </c>
      <c r="XE61" s="222">
        <v>0</v>
      </c>
      <c r="XF61" s="222">
        <v>0</v>
      </c>
      <c r="XG61" s="222">
        <v>0</v>
      </c>
      <c r="XH61" s="222">
        <v>0</v>
      </c>
      <c r="XI61" s="222">
        <v>0</v>
      </c>
      <c r="XJ61" s="222">
        <v>0</v>
      </c>
      <c r="XK61" s="222">
        <v>0</v>
      </c>
      <c r="XL61" s="222">
        <v>0</v>
      </c>
      <c r="XM61" s="222">
        <v>0</v>
      </c>
      <c r="XN61" s="222">
        <v>0</v>
      </c>
      <c r="XO61" s="222">
        <v>0</v>
      </c>
      <c r="XP61" s="222">
        <v>0</v>
      </c>
      <c r="XQ61" s="222">
        <v>0</v>
      </c>
      <c r="XR61" s="222">
        <v>0</v>
      </c>
      <c r="XS61" s="222">
        <v>0</v>
      </c>
      <c r="XT61" s="222">
        <v>0</v>
      </c>
      <c r="XU61" s="222">
        <v>0</v>
      </c>
      <c r="XV61" s="222">
        <v>0</v>
      </c>
      <c r="XW61" s="222">
        <v>0</v>
      </c>
      <c r="XX61" s="222">
        <v>0</v>
      </c>
      <c r="XY61" s="222">
        <v>0</v>
      </c>
      <c r="XZ61" s="222">
        <v>0</v>
      </c>
      <c r="YA61" s="222">
        <v>0</v>
      </c>
      <c r="YB61" s="222">
        <v>0</v>
      </c>
      <c r="YC61" s="222">
        <v>0</v>
      </c>
      <c r="YD61" s="222">
        <v>0</v>
      </c>
      <c r="YE61" s="222">
        <v>0</v>
      </c>
      <c r="YF61" s="222">
        <v>0</v>
      </c>
      <c r="YG61" s="222">
        <v>0</v>
      </c>
      <c r="YH61" s="222">
        <v>0</v>
      </c>
      <c r="YI61" s="222">
        <v>0</v>
      </c>
      <c r="YJ61" s="222">
        <v>0</v>
      </c>
      <c r="YK61" s="222">
        <v>0</v>
      </c>
      <c r="YL61" s="222">
        <v>0</v>
      </c>
      <c r="YM61" s="222">
        <v>0</v>
      </c>
      <c r="YN61" s="222">
        <v>0</v>
      </c>
      <c r="YO61" s="222">
        <v>0</v>
      </c>
      <c r="YP61" s="222">
        <v>0</v>
      </c>
      <c r="YQ61" s="222">
        <v>0</v>
      </c>
      <c r="YR61" s="222">
        <v>0</v>
      </c>
      <c r="YS61" s="222">
        <v>0</v>
      </c>
      <c r="YT61" s="222">
        <v>0</v>
      </c>
      <c r="YU61" s="222">
        <v>0</v>
      </c>
      <c r="YV61" s="222">
        <v>0</v>
      </c>
      <c r="YW61" s="222">
        <v>0</v>
      </c>
      <c r="YX61" s="222">
        <v>0</v>
      </c>
      <c r="YY61" s="222">
        <v>0</v>
      </c>
      <c r="YZ61" s="222">
        <v>0</v>
      </c>
      <c r="ZA61" s="222">
        <v>0</v>
      </c>
      <c r="ZB61" s="222">
        <v>0</v>
      </c>
      <c r="ZC61" s="222">
        <v>0</v>
      </c>
      <c r="ZD61" s="222">
        <v>0</v>
      </c>
      <c r="ZE61" s="222">
        <v>0</v>
      </c>
      <c r="ZF61" s="222">
        <v>0</v>
      </c>
      <c r="ZG61" s="222">
        <v>0</v>
      </c>
      <c r="ZH61" s="222">
        <v>0</v>
      </c>
      <c r="ZI61" s="222">
        <v>0</v>
      </c>
      <c r="ZJ61" s="222">
        <v>0</v>
      </c>
      <c r="ZK61" s="222">
        <v>0</v>
      </c>
      <c r="ZL61" s="222">
        <v>0</v>
      </c>
      <c r="ZM61" s="222">
        <v>0</v>
      </c>
      <c r="ZN61" s="222">
        <v>0</v>
      </c>
      <c r="ZO61" s="222">
        <v>0</v>
      </c>
      <c r="ZP61" s="222">
        <v>0</v>
      </c>
      <c r="ZQ61" s="222">
        <v>0</v>
      </c>
      <c r="ZR61" s="222">
        <v>0</v>
      </c>
      <c r="ZS61" s="222">
        <v>0</v>
      </c>
      <c r="ZT61" s="222">
        <v>0</v>
      </c>
      <c r="ZU61" s="222">
        <v>0</v>
      </c>
      <c r="ZV61" s="222">
        <v>0</v>
      </c>
      <c r="ZW61" s="222">
        <v>0</v>
      </c>
      <c r="ZX61" s="222">
        <v>0</v>
      </c>
      <c r="ZY61" s="222">
        <v>0</v>
      </c>
      <c r="ZZ61" s="222">
        <v>0</v>
      </c>
      <c r="AAA61" s="222">
        <v>0</v>
      </c>
      <c r="AAB61" s="222">
        <v>0</v>
      </c>
      <c r="AAC61" s="222">
        <v>0</v>
      </c>
      <c r="AAD61" s="222">
        <v>0</v>
      </c>
      <c r="AAE61" s="222">
        <v>0</v>
      </c>
      <c r="AAF61" s="222">
        <v>0</v>
      </c>
      <c r="AAG61" s="222">
        <v>0</v>
      </c>
      <c r="AAH61" s="222">
        <v>0</v>
      </c>
      <c r="AAI61" s="222">
        <v>0</v>
      </c>
      <c r="AAJ61" s="222">
        <v>0</v>
      </c>
      <c r="AAK61" s="222">
        <v>0</v>
      </c>
      <c r="AAL61" s="222">
        <v>0</v>
      </c>
      <c r="AAM61" s="222">
        <v>0</v>
      </c>
      <c r="AAN61" s="222">
        <v>0</v>
      </c>
      <c r="AAO61" s="222">
        <v>0</v>
      </c>
      <c r="AAP61" s="222">
        <v>0</v>
      </c>
      <c r="AAQ61" s="222">
        <v>0</v>
      </c>
      <c r="AAR61" s="222">
        <v>0</v>
      </c>
      <c r="AAS61" s="222">
        <v>0</v>
      </c>
      <c r="AAT61" s="222">
        <v>0</v>
      </c>
      <c r="AAU61" s="222">
        <v>0</v>
      </c>
      <c r="AAV61" s="222">
        <v>0</v>
      </c>
      <c r="AAW61" s="222">
        <v>0</v>
      </c>
      <c r="AAX61" s="222">
        <v>0</v>
      </c>
      <c r="AAY61" s="222">
        <v>0</v>
      </c>
      <c r="AAZ61" s="222">
        <v>0</v>
      </c>
      <c r="ABA61" s="222">
        <v>0</v>
      </c>
      <c r="ABB61" s="222">
        <v>0</v>
      </c>
      <c r="ABC61" s="222">
        <v>0</v>
      </c>
      <c r="ABD61" s="222">
        <v>0</v>
      </c>
      <c r="ABE61" s="222">
        <v>0</v>
      </c>
      <c r="ABF61" s="222">
        <v>0</v>
      </c>
      <c r="ABG61" s="222">
        <v>0</v>
      </c>
      <c r="ABH61" s="222">
        <v>0</v>
      </c>
      <c r="ABI61" s="222">
        <v>0</v>
      </c>
      <c r="ABJ61" s="222">
        <v>0</v>
      </c>
      <c r="ABK61" s="222">
        <v>0</v>
      </c>
      <c r="ABL61" s="222">
        <v>0</v>
      </c>
      <c r="ABM61" s="222">
        <v>0</v>
      </c>
      <c r="ABN61" s="222">
        <v>0</v>
      </c>
      <c r="ABO61" s="222">
        <v>0</v>
      </c>
      <c r="ABP61" s="222">
        <v>0</v>
      </c>
      <c r="ABQ61" s="222">
        <v>0</v>
      </c>
      <c r="ABR61" s="222">
        <v>0</v>
      </c>
      <c r="ABS61" s="222">
        <v>0</v>
      </c>
      <c r="ABT61" s="222">
        <v>0</v>
      </c>
      <c r="ABU61" s="222">
        <v>0</v>
      </c>
      <c r="ABV61" s="222">
        <v>0</v>
      </c>
      <c r="ABW61" s="222">
        <v>0</v>
      </c>
      <c r="ABX61" s="222">
        <v>92125506.890000001</v>
      </c>
      <c r="ABY61" s="222">
        <v>0</v>
      </c>
      <c r="ABZ61" s="222">
        <v>0</v>
      </c>
      <c r="ACA61" s="222">
        <v>0</v>
      </c>
      <c r="ACB61" s="222">
        <v>0</v>
      </c>
      <c r="ACC61" s="222">
        <v>0</v>
      </c>
      <c r="ACD61" s="222">
        <v>0</v>
      </c>
      <c r="ACE61" s="222">
        <v>0</v>
      </c>
      <c r="ACF61" s="222">
        <v>0</v>
      </c>
      <c r="ACG61" s="222">
        <v>0</v>
      </c>
      <c r="ACH61" s="222">
        <v>0</v>
      </c>
      <c r="ACI61" s="222">
        <v>0</v>
      </c>
      <c r="ACJ61" s="222">
        <v>0</v>
      </c>
      <c r="ACK61" s="222">
        <v>0</v>
      </c>
      <c r="ACL61" s="222">
        <v>0</v>
      </c>
      <c r="ACM61" s="222">
        <v>0</v>
      </c>
      <c r="ACN61" s="222">
        <v>0</v>
      </c>
      <c r="ACO61" s="222">
        <v>0</v>
      </c>
      <c r="ACP61" s="222">
        <v>0</v>
      </c>
      <c r="ACQ61" s="222">
        <v>0</v>
      </c>
      <c r="ACR61" s="222">
        <v>0</v>
      </c>
      <c r="ACS61" s="222">
        <v>0</v>
      </c>
      <c r="ACT61" s="222">
        <v>0</v>
      </c>
      <c r="ACU61" s="222">
        <v>0</v>
      </c>
      <c r="ACV61" s="222">
        <v>0</v>
      </c>
      <c r="ACW61" s="222">
        <v>0</v>
      </c>
      <c r="ACX61" s="222">
        <v>0</v>
      </c>
      <c r="ACY61" s="222">
        <v>0</v>
      </c>
      <c r="ACZ61" s="222">
        <v>0</v>
      </c>
      <c r="ADA61" s="222">
        <v>0</v>
      </c>
      <c r="ADB61" s="222">
        <v>0</v>
      </c>
      <c r="ADC61" s="222">
        <v>0</v>
      </c>
      <c r="ADD61" s="222">
        <v>0</v>
      </c>
      <c r="ADE61" s="222">
        <v>0</v>
      </c>
      <c r="ADF61" s="222">
        <v>0</v>
      </c>
      <c r="ADG61" s="222">
        <v>0</v>
      </c>
      <c r="ADH61" s="222">
        <v>0</v>
      </c>
      <c r="ADI61" s="222">
        <v>0</v>
      </c>
      <c r="ADJ61" s="222">
        <v>0</v>
      </c>
      <c r="ADK61" s="222">
        <v>0</v>
      </c>
      <c r="ADL61" s="222">
        <v>86620</v>
      </c>
      <c r="ADM61" s="222">
        <v>0</v>
      </c>
      <c r="ADN61" s="222">
        <v>0</v>
      </c>
      <c r="ADO61" s="222">
        <v>0</v>
      </c>
      <c r="ADP61" s="222">
        <v>0</v>
      </c>
      <c r="ADQ61" s="222">
        <v>0</v>
      </c>
      <c r="ADR61" s="222">
        <v>0</v>
      </c>
      <c r="ADS61" s="222">
        <v>0</v>
      </c>
      <c r="ADT61" s="222">
        <v>0</v>
      </c>
      <c r="ADU61" s="222">
        <v>0</v>
      </c>
      <c r="ADV61" s="222">
        <v>0</v>
      </c>
      <c r="ADW61" s="222">
        <v>0</v>
      </c>
      <c r="ADX61" s="222">
        <v>0</v>
      </c>
      <c r="ADY61" s="222">
        <v>473000</v>
      </c>
      <c r="ADZ61" s="222">
        <v>74900</v>
      </c>
      <c r="AEA61" s="222">
        <v>0</v>
      </c>
      <c r="AEB61" s="222">
        <v>0</v>
      </c>
      <c r="AEC61" s="222">
        <v>0</v>
      </c>
      <c r="AED61" s="222">
        <v>0</v>
      </c>
      <c r="AEE61" s="222">
        <v>0</v>
      </c>
      <c r="AEF61" s="222">
        <v>0</v>
      </c>
      <c r="AEG61" s="222">
        <v>0</v>
      </c>
      <c r="AEH61" s="222">
        <v>0</v>
      </c>
      <c r="AEI61" s="222">
        <v>0</v>
      </c>
      <c r="AEJ61" s="222">
        <v>0</v>
      </c>
      <c r="AEK61" s="222">
        <v>0</v>
      </c>
      <c r="AEL61" s="222">
        <v>0</v>
      </c>
      <c r="AEM61" s="222">
        <v>0</v>
      </c>
      <c r="AEN61" s="222">
        <v>0</v>
      </c>
      <c r="AEO61" s="222">
        <v>0</v>
      </c>
      <c r="AEP61" s="222">
        <v>0</v>
      </c>
      <c r="AEQ61" s="222">
        <v>0</v>
      </c>
      <c r="AER61" s="222">
        <v>0</v>
      </c>
      <c r="AES61" s="222">
        <v>25428516.399999999</v>
      </c>
      <c r="AET61" s="222">
        <v>0</v>
      </c>
      <c r="AEU61" s="222">
        <v>0</v>
      </c>
      <c r="AEV61" s="222">
        <v>0</v>
      </c>
      <c r="AEW61" s="222">
        <v>0</v>
      </c>
      <c r="AEX61" s="222">
        <v>0</v>
      </c>
      <c r="AEY61" s="222">
        <v>0</v>
      </c>
      <c r="AEZ61" s="222">
        <v>0</v>
      </c>
      <c r="AFA61" s="222">
        <v>0</v>
      </c>
      <c r="AFB61" s="222">
        <v>0</v>
      </c>
      <c r="AFC61" s="222">
        <v>0</v>
      </c>
      <c r="AFD61" s="222">
        <v>0</v>
      </c>
      <c r="AFE61" s="222">
        <v>0</v>
      </c>
      <c r="AFF61" s="222">
        <v>0</v>
      </c>
      <c r="AFG61" s="222">
        <v>0</v>
      </c>
      <c r="AFH61" s="222">
        <v>0</v>
      </c>
      <c r="AFI61" s="222">
        <v>0</v>
      </c>
      <c r="AFJ61" s="222">
        <v>0</v>
      </c>
      <c r="AFK61" s="222">
        <v>0</v>
      </c>
      <c r="AFL61" s="222">
        <v>0</v>
      </c>
      <c r="AFM61" s="222">
        <v>0</v>
      </c>
      <c r="AFN61" s="222">
        <v>0</v>
      </c>
      <c r="AFO61" s="222">
        <v>0</v>
      </c>
      <c r="AFP61" s="222">
        <v>0</v>
      </c>
      <c r="AFQ61" s="222">
        <v>0</v>
      </c>
      <c r="AFR61" s="222">
        <v>0</v>
      </c>
      <c r="AFS61" s="222">
        <v>0</v>
      </c>
      <c r="AFT61" s="222">
        <v>0</v>
      </c>
      <c r="AFU61" s="222">
        <v>0</v>
      </c>
      <c r="AFV61" s="222">
        <v>0</v>
      </c>
      <c r="AFW61" s="222">
        <v>0</v>
      </c>
      <c r="AFX61" s="222">
        <v>0</v>
      </c>
      <c r="AFY61" s="222">
        <v>0</v>
      </c>
      <c r="AFZ61" s="222">
        <v>0</v>
      </c>
      <c r="AGA61" s="222">
        <v>0</v>
      </c>
      <c r="AGB61" s="222">
        <v>0</v>
      </c>
      <c r="AGC61" s="222">
        <v>0</v>
      </c>
      <c r="AGD61" s="222">
        <v>0</v>
      </c>
      <c r="AGE61" s="222">
        <v>0</v>
      </c>
      <c r="AGF61" s="222">
        <v>0</v>
      </c>
      <c r="AGG61" s="222">
        <v>0</v>
      </c>
      <c r="AGH61" s="222">
        <v>0</v>
      </c>
      <c r="AGI61" s="222">
        <v>0</v>
      </c>
      <c r="AGJ61" s="222">
        <v>0</v>
      </c>
      <c r="AGK61" s="222">
        <v>0</v>
      </c>
      <c r="AGL61" s="222">
        <v>0</v>
      </c>
      <c r="AGM61" s="222">
        <v>21774772.620000001</v>
      </c>
      <c r="AGN61" s="222">
        <v>0</v>
      </c>
      <c r="AGO61" s="222">
        <v>0</v>
      </c>
      <c r="AGP61" s="222">
        <v>0</v>
      </c>
      <c r="AGQ61" s="222">
        <v>0</v>
      </c>
      <c r="AGR61" s="222">
        <v>0</v>
      </c>
      <c r="AGS61" s="222">
        <v>0</v>
      </c>
      <c r="AGT61" s="222">
        <v>0</v>
      </c>
      <c r="AGU61" s="222">
        <v>115649171.39</v>
      </c>
      <c r="AGV61" s="222">
        <v>68821685.519999996</v>
      </c>
      <c r="AGW61" s="222">
        <v>0</v>
      </c>
      <c r="AGX61" s="222">
        <v>0</v>
      </c>
      <c r="AGY61" s="222">
        <v>0</v>
      </c>
      <c r="AGZ61" s="222">
        <v>0</v>
      </c>
      <c r="AHA61" s="222">
        <v>0</v>
      </c>
      <c r="AHB61" s="222">
        <v>0</v>
      </c>
      <c r="AHC61" s="222">
        <v>0</v>
      </c>
      <c r="AHD61" s="222">
        <v>0</v>
      </c>
      <c r="AHE61" s="222">
        <v>0</v>
      </c>
      <c r="AHF61" s="222">
        <v>0</v>
      </c>
      <c r="AHG61" s="222">
        <v>0</v>
      </c>
      <c r="AHH61" s="222">
        <v>0</v>
      </c>
      <c r="AHI61" s="222">
        <v>0</v>
      </c>
      <c r="AHJ61" s="222">
        <v>0</v>
      </c>
      <c r="AHK61" s="222">
        <v>0</v>
      </c>
      <c r="AHL61" s="222">
        <v>4533052.4800000004</v>
      </c>
      <c r="AHM61" s="222">
        <v>0</v>
      </c>
      <c r="AHN61" s="222">
        <v>0</v>
      </c>
      <c r="AHO61" s="222">
        <v>0</v>
      </c>
      <c r="AHP61" s="222">
        <v>0</v>
      </c>
      <c r="AHQ61" s="222">
        <v>0</v>
      </c>
      <c r="AHR61" s="264">
        <v>0</v>
      </c>
    </row>
    <row r="62" spans="1:902" ht="24">
      <c r="A62" s="183" t="s">
        <v>6671</v>
      </c>
      <c r="B62" s="183" t="s">
        <v>6448</v>
      </c>
      <c r="C62" s="184" t="s">
        <v>6449</v>
      </c>
      <c r="D62" s="222">
        <v>13919595.869999999</v>
      </c>
      <c r="E62" s="222">
        <v>0</v>
      </c>
      <c r="F62" s="222">
        <v>0</v>
      </c>
      <c r="G62" s="222">
        <v>0</v>
      </c>
      <c r="H62" s="222">
        <v>0</v>
      </c>
      <c r="I62" s="222">
        <v>0</v>
      </c>
      <c r="J62" s="222">
        <v>0</v>
      </c>
      <c r="K62" s="222">
        <v>0</v>
      </c>
      <c r="L62" s="222">
        <v>0</v>
      </c>
      <c r="M62" s="222">
        <v>0</v>
      </c>
      <c r="N62" s="222">
        <v>0</v>
      </c>
      <c r="O62" s="222">
        <v>0</v>
      </c>
      <c r="P62" s="222">
        <v>0</v>
      </c>
      <c r="Q62" s="222">
        <v>0</v>
      </c>
      <c r="R62" s="222">
        <v>0</v>
      </c>
      <c r="S62" s="222">
        <v>0</v>
      </c>
      <c r="T62" s="222">
        <v>0</v>
      </c>
      <c r="U62" s="222">
        <v>0</v>
      </c>
      <c r="V62" s="222">
        <v>1875327.5</v>
      </c>
      <c r="W62" s="222">
        <v>0</v>
      </c>
      <c r="X62" s="222">
        <v>0</v>
      </c>
      <c r="Y62" s="222">
        <v>0</v>
      </c>
      <c r="Z62" s="222">
        <v>0</v>
      </c>
      <c r="AA62" s="222">
        <v>0</v>
      </c>
      <c r="AB62" s="222">
        <v>0</v>
      </c>
      <c r="AC62" s="222">
        <v>0</v>
      </c>
      <c r="AD62" s="222">
        <v>0</v>
      </c>
      <c r="AE62" s="222">
        <v>0</v>
      </c>
      <c r="AF62" s="222">
        <v>0</v>
      </c>
      <c r="AG62" s="222">
        <v>0</v>
      </c>
      <c r="AH62" s="222">
        <v>0</v>
      </c>
      <c r="AI62" s="222">
        <v>0</v>
      </c>
      <c r="AJ62" s="222">
        <v>0</v>
      </c>
      <c r="AK62" s="222">
        <v>0</v>
      </c>
      <c r="AL62" s="222">
        <v>0</v>
      </c>
      <c r="AM62" s="222">
        <v>0</v>
      </c>
      <c r="AN62" s="222">
        <v>0</v>
      </c>
      <c r="AO62" s="222">
        <v>0</v>
      </c>
      <c r="AP62" s="222">
        <v>0</v>
      </c>
      <c r="AQ62" s="222">
        <v>0</v>
      </c>
      <c r="AR62" s="222">
        <v>0</v>
      </c>
      <c r="AS62" s="222">
        <v>0</v>
      </c>
      <c r="AT62" s="222">
        <v>0</v>
      </c>
      <c r="AU62" s="222">
        <v>0</v>
      </c>
      <c r="AV62" s="222">
        <v>0</v>
      </c>
      <c r="AW62" s="222">
        <v>0</v>
      </c>
      <c r="AX62" s="222">
        <v>0</v>
      </c>
      <c r="AY62" s="222">
        <v>0</v>
      </c>
      <c r="AZ62" s="222">
        <v>0</v>
      </c>
      <c r="BA62" s="222">
        <v>0</v>
      </c>
      <c r="BB62" s="222">
        <v>0</v>
      </c>
      <c r="BC62" s="222">
        <v>0</v>
      </c>
      <c r="BD62" s="222">
        <v>0</v>
      </c>
      <c r="BE62" s="222">
        <v>0</v>
      </c>
      <c r="BF62" s="222">
        <v>0</v>
      </c>
      <c r="BG62" s="222">
        <v>0</v>
      </c>
      <c r="BH62" s="222">
        <v>0</v>
      </c>
      <c r="BI62" s="222">
        <v>8245318.8799999999</v>
      </c>
      <c r="BJ62" s="222">
        <v>0</v>
      </c>
      <c r="BK62" s="222">
        <v>0</v>
      </c>
      <c r="BL62" s="222">
        <v>0</v>
      </c>
      <c r="BM62" s="222">
        <v>0</v>
      </c>
      <c r="BN62" s="222">
        <v>0</v>
      </c>
      <c r="BO62" s="222">
        <v>0</v>
      </c>
      <c r="BP62" s="222">
        <v>0</v>
      </c>
      <c r="BQ62" s="222">
        <v>0</v>
      </c>
      <c r="BR62" s="222">
        <v>0</v>
      </c>
      <c r="BS62" s="222">
        <v>0</v>
      </c>
      <c r="BT62" s="222">
        <v>0</v>
      </c>
      <c r="BU62" s="222">
        <v>0</v>
      </c>
      <c r="BV62" s="222">
        <v>0</v>
      </c>
      <c r="BW62" s="222">
        <v>0</v>
      </c>
      <c r="BX62" s="222">
        <v>0</v>
      </c>
      <c r="BY62" s="222">
        <v>0</v>
      </c>
      <c r="BZ62" s="222">
        <v>0</v>
      </c>
      <c r="CA62" s="222">
        <v>0</v>
      </c>
      <c r="CB62" s="222">
        <v>0</v>
      </c>
      <c r="CC62" s="222">
        <v>0</v>
      </c>
      <c r="CD62" s="222">
        <v>0</v>
      </c>
      <c r="CE62" s="222">
        <v>0</v>
      </c>
      <c r="CF62" s="222">
        <v>0</v>
      </c>
      <c r="CG62" s="222">
        <v>5701103.5</v>
      </c>
      <c r="CH62" s="222">
        <v>0</v>
      </c>
      <c r="CI62" s="222">
        <v>0</v>
      </c>
      <c r="CJ62" s="222">
        <v>0</v>
      </c>
      <c r="CK62" s="222">
        <v>0</v>
      </c>
      <c r="CL62" s="222">
        <v>0</v>
      </c>
      <c r="CM62" s="222">
        <v>0</v>
      </c>
      <c r="CN62" s="222">
        <v>0</v>
      </c>
      <c r="CO62" s="222">
        <v>0</v>
      </c>
      <c r="CP62" s="222">
        <v>0</v>
      </c>
      <c r="CQ62" s="222">
        <v>0</v>
      </c>
      <c r="CR62" s="222">
        <v>0</v>
      </c>
      <c r="CS62" s="222">
        <v>0</v>
      </c>
      <c r="CT62" s="222">
        <v>0</v>
      </c>
      <c r="CU62" s="222">
        <v>0</v>
      </c>
      <c r="CV62" s="222">
        <v>0</v>
      </c>
      <c r="CW62" s="222">
        <v>0</v>
      </c>
      <c r="CX62" s="222">
        <v>0</v>
      </c>
      <c r="CY62" s="222">
        <v>0</v>
      </c>
      <c r="CZ62" s="222">
        <v>0</v>
      </c>
      <c r="DA62" s="222">
        <v>0</v>
      </c>
      <c r="DB62" s="222">
        <v>0</v>
      </c>
      <c r="DC62" s="222">
        <v>0</v>
      </c>
      <c r="DD62" s="222">
        <v>0</v>
      </c>
      <c r="DE62" s="222">
        <v>0</v>
      </c>
      <c r="DF62" s="222">
        <v>0</v>
      </c>
      <c r="DG62" s="222">
        <v>0</v>
      </c>
      <c r="DH62" s="222">
        <v>0</v>
      </c>
      <c r="DI62" s="222">
        <v>0</v>
      </c>
      <c r="DJ62" s="222">
        <v>0</v>
      </c>
      <c r="DK62" s="222">
        <v>0</v>
      </c>
      <c r="DL62" s="222">
        <v>0</v>
      </c>
      <c r="DM62" s="222">
        <v>0</v>
      </c>
      <c r="DN62" s="222">
        <v>0</v>
      </c>
      <c r="DO62" s="222">
        <v>0</v>
      </c>
      <c r="DP62" s="222">
        <v>0</v>
      </c>
      <c r="DQ62" s="222">
        <v>0</v>
      </c>
      <c r="DR62" s="222">
        <v>0</v>
      </c>
      <c r="DS62" s="222">
        <v>0</v>
      </c>
      <c r="DT62" s="222">
        <v>0</v>
      </c>
      <c r="DU62" s="222">
        <v>0</v>
      </c>
      <c r="DV62" s="222">
        <v>0</v>
      </c>
      <c r="DW62" s="222">
        <v>0</v>
      </c>
      <c r="DX62" s="222">
        <v>0</v>
      </c>
      <c r="DY62" s="222">
        <v>0</v>
      </c>
      <c r="DZ62" s="222">
        <v>0</v>
      </c>
      <c r="EA62" s="222">
        <v>0</v>
      </c>
      <c r="EB62" s="222">
        <v>9500</v>
      </c>
      <c r="EC62" s="222">
        <v>0</v>
      </c>
      <c r="ED62" s="222">
        <v>0</v>
      </c>
      <c r="EE62" s="222">
        <v>916500</v>
      </c>
      <c r="EF62" s="222">
        <v>2834695</v>
      </c>
      <c r="EG62" s="222">
        <v>0</v>
      </c>
      <c r="EH62" s="222">
        <v>0</v>
      </c>
      <c r="EI62" s="222">
        <v>0</v>
      </c>
      <c r="EJ62" s="222">
        <v>0</v>
      </c>
      <c r="EK62" s="222">
        <v>0</v>
      </c>
      <c r="EL62" s="222">
        <v>0</v>
      </c>
      <c r="EM62" s="222">
        <v>0</v>
      </c>
      <c r="EN62" s="222">
        <v>7906832.0499999998</v>
      </c>
      <c r="EO62" s="222">
        <v>0</v>
      </c>
      <c r="EP62" s="222">
        <v>0</v>
      </c>
      <c r="EQ62" s="222">
        <v>0</v>
      </c>
      <c r="ER62" s="222">
        <v>0</v>
      </c>
      <c r="ES62" s="222">
        <v>0</v>
      </c>
      <c r="ET62" s="222">
        <v>0</v>
      </c>
      <c r="EU62" s="222">
        <v>0</v>
      </c>
      <c r="EV62" s="222">
        <v>0</v>
      </c>
      <c r="EW62" s="222">
        <v>0</v>
      </c>
      <c r="EX62" s="222">
        <v>0</v>
      </c>
      <c r="EY62" s="222">
        <v>0</v>
      </c>
      <c r="EZ62" s="222">
        <v>0</v>
      </c>
      <c r="FA62" s="222">
        <v>0</v>
      </c>
      <c r="FB62" s="222">
        <v>0</v>
      </c>
      <c r="FC62" s="222">
        <v>0</v>
      </c>
      <c r="FD62" s="222">
        <v>0</v>
      </c>
      <c r="FE62" s="222">
        <v>0</v>
      </c>
      <c r="FF62" s="222">
        <v>0</v>
      </c>
      <c r="FG62" s="222">
        <v>0</v>
      </c>
      <c r="FH62" s="222">
        <v>0</v>
      </c>
      <c r="FI62" s="222">
        <v>0</v>
      </c>
      <c r="FJ62" s="222">
        <v>0</v>
      </c>
      <c r="FK62" s="222">
        <v>0</v>
      </c>
      <c r="FL62" s="222">
        <v>0</v>
      </c>
      <c r="FM62" s="222">
        <v>0</v>
      </c>
      <c r="FN62" s="222">
        <v>0</v>
      </c>
      <c r="FO62" s="222">
        <v>0</v>
      </c>
      <c r="FP62" s="222">
        <v>0</v>
      </c>
      <c r="FQ62" s="222">
        <v>20796190.149999999</v>
      </c>
      <c r="FR62" s="222">
        <v>0</v>
      </c>
      <c r="FS62" s="222">
        <v>0</v>
      </c>
      <c r="FT62" s="222">
        <v>0</v>
      </c>
      <c r="FU62" s="222">
        <v>0</v>
      </c>
      <c r="FV62" s="222">
        <v>0</v>
      </c>
      <c r="FW62" s="222">
        <v>0</v>
      </c>
      <c r="FX62" s="222">
        <v>0</v>
      </c>
      <c r="FY62" s="222">
        <v>0</v>
      </c>
      <c r="FZ62" s="222">
        <v>0</v>
      </c>
      <c r="GA62" s="222">
        <v>0</v>
      </c>
      <c r="GB62" s="222">
        <v>0</v>
      </c>
      <c r="GC62" s="222">
        <v>0</v>
      </c>
      <c r="GD62" s="222">
        <v>0</v>
      </c>
      <c r="GE62" s="222">
        <v>6273148.9000000004</v>
      </c>
      <c r="GF62" s="222">
        <v>0</v>
      </c>
      <c r="GG62" s="222">
        <v>0</v>
      </c>
      <c r="GH62" s="222">
        <v>0</v>
      </c>
      <c r="GI62" s="222">
        <v>0</v>
      </c>
      <c r="GJ62" s="222">
        <v>0</v>
      </c>
      <c r="GK62" s="222">
        <v>0</v>
      </c>
      <c r="GL62" s="222">
        <v>0</v>
      </c>
      <c r="GM62" s="222">
        <v>0</v>
      </c>
      <c r="GN62" s="222">
        <v>0</v>
      </c>
      <c r="GO62" s="222">
        <v>0</v>
      </c>
      <c r="GP62" s="222">
        <v>0</v>
      </c>
      <c r="GQ62" s="222">
        <v>0</v>
      </c>
      <c r="GR62" s="222">
        <v>0</v>
      </c>
      <c r="GS62" s="222">
        <v>0</v>
      </c>
      <c r="GT62" s="222">
        <v>0</v>
      </c>
      <c r="GU62" s="222">
        <v>0</v>
      </c>
      <c r="GV62" s="222">
        <v>0</v>
      </c>
      <c r="GW62" s="222">
        <v>0</v>
      </c>
      <c r="GX62" s="222">
        <v>0</v>
      </c>
      <c r="GY62" s="222">
        <v>0</v>
      </c>
      <c r="GZ62" s="222">
        <v>0</v>
      </c>
      <c r="HA62" s="222">
        <v>0</v>
      </c>
      <c r="HB62" s="222">
        <v>0</v>
      </c>
      <c r="HC62" s="222">
        <v>0</v>
      </c>
      <c r="HD62" s="222">
        <v>0</v>
      </c>
      <c r="HE62" s="222">
        <v>0</v>
      </c>
      <c r="HF62" s="222">
        <v>0</v>
      </c>
      <c r="HG62" s="222">
        <v>0</v>
      </c>
      <c r="HH62" s="222">
        <v>0</v>
      </c>
      <c r="HI62" s="222">
        <v>0</v>
      </c>
      <c r="HJ62" s="222">
        <v>0</v>
      </c>
      <c r="HK62" s="222">
        <v>0</v>
      </c>
      <c r="HL62" s="222">
        <v>0</v>
      </c>
      <c r="HM62" s="222">
        <v>0</v>
      </c>
      <c r="HN62" s="222">
        <v>0</v>
      </c>
      <c r="HO62" s="222">
        <v>0</v>
      </c>
      <c r="HP62" s="222">
        <v>0</v>
      </c>
      <c r="HQ62" s="222">
        <v>0</v>
      </c>
      <c r="HR62" s="222">
        <v>32402576.32</v>
      </c>
      <c r="HS62" s="222">
        <v>0</v>
      </c>
      <c r="HT62" s="222">
        <v>0</v>
      </c>
      <c r="HU62" s="222">
        <v>0</v>
      </c>
      <c r="HV62" s="222">
        <v>0</v>
      </c>
      <c r="HW62" s="222">
        <v>0</v>
      </c>
      <c r="HX62" s="222">
        <v>0</v>
      </c>
      <c r="HY62" s="222">
        <v>0</v>
      </c>
      <c r="HZ62" s="222">
        <v>0</v>
      </c>
      <c r="IA62" s="222">
        <v>0</v>
      </c>
      <c r="IB62" s="222">
        <v>0</v>
      </c>
      <c r="IC62" s="222">
        <v>0</v>
      </c>
      <c r="ID62" s="222">
        <v>0</v>
      </c>
      <c r="IE62" s="222">
        <v>0</v>
      </c>
      <c r="IF62" s="222">
        <v>0</v>
      </c>
      <c r="IG62" s="222">
        <v>0</v>
      </c>
      <c r="IH62" s="222">
        <v>0</v>
      </c>
      <c r="II62" s="222">
        <v>0</v>
      </c>
      <c r="IJ62" s="222">
        <v>0</v>
      </c>
      <c r="IK62" s="222">
        <v>0</v>
      </c>
      <c r="IL62" s="222">
        <v>0</v>
      </c>
      <c r="IM62" s="222">
        <v>0</v>
      </c>
      <c r="IN62" s="222">
        <v>0</v>
      </c>
      <c r="IO62" s="222">
        <v>0</v>
      </c>
      <c r="IP62" s="222">
        <v>0</v>
      </c>
      <c r="IQ62" s="222">
        <v>0</v>
      </c>
      <c r="IR62" s="222">
        <v>0</v>
      </c>
      <c r="IS62" s="222">
        <v>0</v>
      </c>
      <c r="IT62" s="222">
        <v>6768766.5999999996</v>
      </c>
      <c r="IU62" s="222">
        <v>0</v>
      </c>
      <c r="IV62" s="222">
        <v>0</v>
      </c>
      <c r="IW62" s="222">
        <v>0</v>
      </c>
      <c r="IX62" s="222">
        <v>0</v>
      </c>
      <c r="IY62" s="222">
        <v>0</v>
      </c>
      <c r="IZ62" s="222">
        <v>0</v>
      </c>
      <c r="JA62" s="222">
        <v>0</v>
      </c>
      <c r="JB62" s="222">
        <v>0</v>
      </c>
      <c r="JC62" s="222">
        <v>0</v>
      </c>
      <c r="JD62" s="222">
        <v>0</v>
      </c>
      <c r="JE62" s="222">
        <v>1994403.21</v>
      </c>
      <c r="JF62" s="222">
        <v>0</v>
      </c>
      <c r="JG62" s="222">
        <v>0</v>
      </c>
      <c r="JH62" s="222">
        <v>0</v>
      </c>
      <c r="JI62" s="222">
        <v>0</v>
      </c>
      <c r="JJ62" s="222">
        <v>0</v>
      </c>
      <c r="JK62" s="222">
        <v>0</v>
      </c>
      <c r="JL62" s="222">
        <v>0</v>
      </c>
      <c r="JM62" s="222">
        <v>0</v>
      </c>
      <c r="JN62" s="222">
        <v>0</v>
      </c>
      <c r="JO62" s="222">
        <v>0</v>
      </c>
      <c r="JP62" s="222">
        <v>0</v>
      </c>
      <c r="JQ62" s="222">
        <v>0</v>
      </c>
      <c r="JR62" s="222">
        <v>24188876.149999999</v>
      </c>
      <c r="JS62" s="222">
        <v>7338430.6200000001</v>
      </c>
      <c r="JT62" s="222">
        <v>0</v>
      </c>
      <c r="JU62" s="222">
        <v>0</v>
      </c>
      <c r="JV62" s="222">
        <v>0</v>
      </c>
      <c r="JW62" s="222">
        <v>0</v>
      </c>
      <c r="JX62" s="222">
        <v>0</v>
      </c>
      <c r="JY62" s="222">
        <v>0</v>
      </c>
      <c r="JZ62" s="222">
        <v>0</v>
      </c>
      <c r="KA62" s="222">
        <v>0</v>
      </c>
      <c r="KB62" s="222">
        <v>0</v>
      </c>
      <c r="KC62" s="222">
        <v>0</v>
      </c>
      <c r="KD62" s="222">
        <v>0</v>
      </c>
      <c r="KE62" s="222">
        <v>0</v>
      </c>
      <c r="KF62" s="222">
        <v>0</v>
      </c>
      <c r="KG62" s="222">
        <v>0</v>
      </c>
      <c r="KH62" s="222">
        <v>0</v>
      </c>
      <c r="KI62" s="222">
        <v>0</v>
      </c>
      <c r="KJ62" s="222">
        <v>0</v>
      </c>
      <c r="KK62" s="222">
        <v>0</v>
      </c>
      <c r="KL62" s="222">
        <v>0</v>
      </c>
      <c r="KM62" s="222">
        <v>0</v>
      </c>
      <c r="KN62" s="222">
        <v>0</v>
      </c>
      <c r="KO62" s="222">
        <v>0</v>
      </c>
      <c r="KP62" s="222">
        <v>0</v>
      </c>
      <c r="KQ62" s="222">
        <v>0</v>
      </c>
      <c r="KR62" s="222">
        <v>0</v>
      </c>
      <c r="KS62" s="222">
        <v>0</v>
      </c>
      <c r="KT62" s="222">
        <v>0</v>
      </c>
      <c r="KU62" s="222">
        <v>0</v>
      </c>
      <c r="KV62" s="222">
        <v>0</v>
      </c>
      <c r="KW62" s="222">
        <v>0</v>
      </c>
      <c r="KX62" s="222">
        <v>0</v>
      </c>
      <c r="KY62" s="222">
        <v>0</v>
      </c>
      <c r="KZ62" s="222">
        <v>0</v>
      </c>
      <c r="LA62" s="222">
        <v>0</v>
      </c>
      <c r="LB62" s="222">
        <v>0</v>
      </c>
      <c r="LC62" s="222">
        <v>0</v>
      </c>
      <c r="LD62" s="222">
        <v>0</v>
      </c>
      <c r="LE62" s="222">
        <v>0</v>
      </c>
      <c r="LF62" s="222">
        <v>0</v>
      </c>
      <c r="LG62" s="222">
        <v>70699002.980000004</v>
      </c>
      <c r="LH62" s="222">
        <v>3852471.6</v>
      </c>
      <c r="LI62" s="222">
        <v>2240226.65</v>
      </c>
      <c r="LJ62" s="222">
        <v>0</v>
      </c>
      <c r="LK62" s="222">
        <v>0</v>
      </c>
      <c r="LL62" s="222">
        <v>0</v>
      </c>
      <c r="LM62" s="222">
        <v>0</v>
      </c>
      <c r="LN62" s="222">
        <v>0</v>
      </c>
      <c r="LO62" s="222">
        <v>0</v>
      </c>
      <c r="LP62" s="222">
        <v>0</v>
      </c>
      <c r="LQ62" s="222">
        <v>0</v>
      </c>
      <c r="LR62" s="222">
        <v>0</v>
      </c>
      <c r="LS62" s="222">
        <v>0</v>
      </c>
      <c r="LT62" s="222">
        <v>0</v>
      </c>
      <c r="LU62" s="222">
        <v>1904825.68</v>
      </c>
      <c r="LV62" s="222">
        <v>0</v>
      </c>
      <c r="LW62" s="222">
        <v>22470</v>
      </c>
      <c r="LX62" s="222">
        <v>0</v>
      </c>
      <c r="LY62" s="222">
        <v>0</v>
      </c>
      <c r="LZ62" s="222">
        <v>0</v>
      </c>
      <c r="MA62" s="222">
        <v>0</v>
      </c>
      <c r="MB62" s="222">
        <v>0</v>
      </c>
      <c r="MC62" s="222">
        <v>0</v>
      </c>
      <c r="MD62" s="222">
        <v>0</v>
      </c>
      <c r="ME62" s="222">
        <v>0</v>
      </c>
      <c r="MF62" s="222">
        <v>0</v>
      </c>
      <c r="MG62" s="222">
        <v>0</v>
      </c>
      <c r="MH62" s="222">
        <v>0</v>
      </c>
      <c r="MI62" s="222">
        <v>0</v>
      </c>
      <c r="MJ62" s="222">
        <v>0</v>
      </c>
      <c r="MK62" s="222">
        <v>4300</v>
      </c>
      <c r="ML62" s="222">
        <v>0</v>
      </c>
      <c r="MM62" s="222">
        <v>0</v>
      </c>
      <c r="MN62" s="222">
        <v>0</v>
      </c>
      <c r="MO62" s="222">
        <v>0</v>
      </c>
      <c r="MP62" s="222">
        <v>0</v>
      </c>
      <c r="MQ62" s="222">
        <v>0</v>
      </c>
      <c r="MR62" s="222">
        <v>0</v>
      </c>
      <c r="MS62" s="222">
        <v>11868998.300000001</v>
      </c>
      <c r="MT62" s="222">
        <v>0</v>
      </c>
      <c r="MU62" s="222">
        <v>0</v>
      </c>
      <c r="MV62" s="222">
        <v>0</v>
      </c>
      <c r="MW62" s="222">
        <v>0</v>
      </c>
      <c r="MX62" s="222">
        <v>0</v>
      </c>
      <c r="MY62" s="222">
        <v>0</v>
      </c>
      <c r="MZ62" s="222">
        <v>0</v>
      </c>
      <c r="NA62" s="222">
        <v>0</v>
      </c>
      <c r="NB62" s="222">
        <v>0</v>
      </c>
      <c r="NC62" s="222">
        <v>0</v>
      </c>
      <c r="ND62" s="222">
        <v>34785707.119999997</v>
      </c>
      <c r="NE62" s="222">
        <v>0</v>
      </c>
      <c r="NF62" s="222">
        <v>0</v>
      </c>
      <c r="NG62" s="222">
        <v>0</v>
      </c>
      <c r="NH62" s="222">
        <v>0</v>
      </c>
      <c r="NI62" s="222">
        <v>0</v>
      </c>
      <c r="NJ62" s="222">
        <v>0</v>
      </c>
      <c r="NK62" s="222">
        <v>0</v>
      </c>
      <c r="NL62" s="222">
        <v>0</v>
      </c>
      <c r="NM62" s="222">
        <v>0</v>
      </c>
      <c r="NN62" s="222">
        <v>0</v>
      </c>
      <c r="NO62" s="222">
        <v>0</v>
      </c>
      <c r="NP62" s="222">
        <v>5535000</v>
      </c>
      <c r="NQ62" s="222">
        <v>0</v>
      </c>
      <c r="NR62" s="222">
        <v>0</v>
      </c>
      <c r="NS62" s="222">
        <v>0</v>
      </c>
      <c r="NT62" s="222">
        <v>0</v>
      </c>
      <c r="NU62" s="222">
        <v>0</v>
      </c>
      <c r="NV62" s="222">
        <v>0</v>
      </c>
      <c r="NW62" s="222">
        <v>19347627.739999998</v>
      </c>
      <c r="NX62" s="222">
        <v>0</v>
      </c>
      <c r="NY62" s="222">
        <v>0</v>
      </c>
      <c r="NZ62" s="222">
        <v>0</v>
      </c>
      <c r="OA62" s="222">
        <v>0</v>
      </c>
      <c r="OB62" s="222">
        <v>0</v>
      </c>
      <c r="OC62" s="222">
        <v>0</v>
      </c>
      <c r="OD62" s="222">
        <v>0</v>
      </c>
      <c r="OE62" s="222">
        <v>0</v>
      </c>
      <c r="OF62" s="222">
        <v>0</v>
      </c>
      <c r="OG62" s="222">
        <v>0</v>
      </c>
      <c r="OH62" s="222">
        <v>0</v>
      </c>
      <c r="OI62" s="222">
        <v>0</v>
      </c>
      <c r="OJ62" s="222">
        <v>0</v>
      </c>
      <c r="OK62" s="222">
        <v>0</v>
      </c>
      <c r="OL62" s="222">
        <v>0</v>
      </c>
      <c r="OM62" s="222">
        <v>22287638.5</v>
      </c>
      <c r="ON62" s="222">
        <v>0</v>
      </c>
      <c r="OO62" s="222">
        <v>0</v>
      </c>
      <c r="OP62" s="222">
        <v>0</v>
      </c>
      <c r="OQ62" s="222">
        <v>0</v>
      </c>
      <c r="OR62" s="222">
        <v>0</v>
      </c>
      <c r="OS62" s="222">
        <v>5168493.25</v>
      </c>
      <c r="OT62" s="222">
        <v>0</v>
      </c>
      <c r="OU62" s="222">
        <v>0</v>
      </c>
      <c r="OV62" s="222">
        <v>0</v>
      </c>
      <c r="OW62" s="222">
        <v>0</v>
      </c>
      <c r="OX62" s="222">
        <v>0</v>
      </c>
      <c r="OY62" s="222">
        <v>0</v>
      </c>
      <c r="OZ62" s="222">
        <v>0</v>
      </c>
      <c r="PA62" s="222">
        <v>0</v>
      </c>
      <c r="PB62" s="222">
        <v>0</v>
      </c>
      <c r="PC62" s="222">
        <v>0</v>
      </c>
      <c r="PD62" s="222">
        <v>0</v>
      </c>
      <c r="PE62" s="222">
        <v>0</v>
      </c>
      <c r="PF62" s="222">
        <v>0</v>
      </c>
      <c r="PG62" s="222">
        <v>0</v>
      </c>
      <c r="PH62" s="222">
        <v>0</v>
      </c>
      <c r="PI62" s="222">
        <v>0</v>
      </c>
      <c r="PJ62" s="222">
        <v>0</v>
      </c>
      <c r="PK62" s="222">
        <v>0</v>
      </c>
      <c r="PL62" s="222">
        <v>0</v>
      </c>
      <c r="PM62" s="222">
        <v>0</v>
      </c>
      <c r="PN62" s="222">
        <v>0</v>
      </c>
      <c r="PO62" s="222">
        <v>0</v>
      </c>
      <c r="PP62" s="222">
        <v>0</v>
      </c>
      <c r="PQ62" s="222">
        <v>0</v>
      </c>
      <c r="PR62" s="222">
        <v>0</v>
      </c>
      <c r="PS62" s="222">
        <v>0</v>
      </c>
      <c r="PT62" s="222">
        <v>0</v>
      </c>
      <c r="PU62" s="222">
        <v>0</v>
      </c>
      <c r="PV62" s="222">
        <v>0</v>
      </c>
      <c r="PW62" s="222">
        <v>0</v>
      </c>
      <c r="PX62" s="222">
        <v>0</v>
      </c>
      <c r="PY62" s="222">
        <v>0</v>
      </c>
      <c r="PZ62" s="222">
        <v>0</v>
      </c>
      <c r="QA62" s="222">
        <v>0</v>
      </c>
      <c r="QB62" s="222">
        <v>0</v>
      </c>
      <c r="QC62" s="222">
        <v>0</v>
      </c>
      <c r="QD62" s="222">
        <v>0</v>
      </c>
      <c r="QE62" s="222">
        <v>0</v>
      </c>
      <c r="QF62" s="222">
        <v>0</v>
      </c>
      <c r="QG62" s="222">
        <v>0</v>
      </c>
      <c r="QH62" s="222">
        <v>0</v>
      </c>
      <c r="QI62" s="222">
        <v>0</v>
      </c>
      <c r="QJ62" s="222">
        <v>0</v>
      </c>
      <c r="QK62" s="222">
        <v>0</v>
      </c>
      <c r="QL62" s="222">
        <v>0</v>
      </c>
      <c r="QM62" s="222">
        <v>0</v>
      </c>
      <c r="QN62" s="222">
        <v>0</v>
      </c>
      <c r="QO62" s="222">
        <v>0</v>
      </c>
      <c r="QP62" s="222">
        <v>0</v>
      </c>
      <c r="QQ62" s="222">
        <v>0</v>
      </c>
      <c r="QR62" s="222">
        <v>0</v>
      </c>
      <c r="QS62" s="222">
        <v>0</v>
      </c>
      <c r="QT62" s="222">
        <v>0</v>
      </c>
      <c r="QU62" s="222">
        <v>0</v>
      </c>
      <c r="QV62" s="222">
        <v>0</v>
      </c>
      <c r="QW62" s="222">
        <v>0</v>
      </c>
      <c r="QX62" s="222">
        <v>0</v>
      </c>
      <c r="QY62" s="222">
        <v>0</v>
      </c>
      <c r="QZ62" s="222">
        <v>0</v>
      </c>
      <c r="RA62" s="222">
        <v>0</v>
      </c>
      <c r="RB62" s="222">
        <v>0</v>
      </c>
      <c r="RC62" s="222">
        <v>0</v>
      </c>
      <c r="RD62" s="222">
        <v>0</v>
      </c>
      <c r="RE62" s="222">
        <v>0</v>
      </c>
      <c r="RF62" s="222">
        <v>0</v>
      </c>
      <c r="RG62" s="222">
        <v>0</v>
      </c>
      <c r="RH62" s="222">
        <v>0</v>
      </c>
      <c r="RI62" s="222">
        <v>0</v>
      </c>
      <c r="RJ62" s="222">
        <v>0</v>
      </c>
      <c r="RK62" s="222">
        <v>0</v>
      </c>
      <c r="RL62" s="222">
        <v>0</v>
      </c>
      <c r="RM62" s="222">
        <v>0</v>
      </c>
      <c r="RN62" s="222">
        <v>0</v>
      </c>
      <c r="RO62" s="222">
        <v>0</v>
      </c>
      <c r="RP62" s="222">
        <v>0</v>
      </c>
      <c r="RQ62" s="222">
        <v>0</v>
      </c>
      <c r="RR62" s="222">
        <v>0</v>
      </c>
      <c r="RS62" s="222">
        <v>0</v>
      </c>
      <c r="RT62" s="222">
        <v>0</v>
      </c>
      <c r="RU62" s="222">
        <v>0</v>
      </c>
      <c r="RV62" s="222">
        <v>0</v>
      </c>
      <c r="RW62" s="222">
        <v>0</v>
      </c>
      <c r="RX62" s="222">
        <v>7120</v>
      </c>
      <c r="RY62" s="222">
        <v>0</v>
      </c>
      <c r="RZ62" s="222">
        <v>23000</v>
      </c>
      <c r="SA62" s="222">
        <v>0</v>
      </c>
      <c r="SB62" s="222">
        <v>0</v>
      </c>
      <c r="SC62" s="222">
        <v>0</v>
      </c>
      <c r="SD62" s="222">
        <v>0</v>
      </c>
      <c r="SE62" s="222">
        <v>0</v>
      </c>
      <c r="SF62" s="222">
        <v>0</v>
      </c>
      <c r="SG62" s="222">
        <v>0</v>
      </c>
      <c r="SH62" s="222">
        <v>0</v>
      </c>
      <c r="SI62" s="222">
        <v>0</v>
      </c>
      <c r="SJ62" s="222">
        <v>0</v>
      </c>
      <c r="SK62" s="222">
        <v>0</v>
      </c>
      <c r="SL62" s="222">
        <v>0</v>
      </c>
      <c r="SM62" s="222">
        <v>0</v>
      </c>
      <c r="SN62" s="222">
        <v>0</v>
      </c>
      <c r="SO62" s="222">
        <v>0</v>
      </c>
      <c r="SP62" s="222">
        <v>0</v>
      </c>
      <c r="SQ62" s="222">
        <v>0</v>
      </c>
      <c r="SR62" s="222">
        <v>0</v>
      </c>
      <c r="SS62" s="222">
        <v>0</v>
      </c>
      <c r="ST62" s="222">
        <v>0</v>
      </c>
      <c r="SU62" s="222">
        <v>0</v>
      </c>
      <c r="SV62" s="222">
        <v>0</v>
      </c>
      <c r="SW62" s="222">
        <v>0</v>
      </c>
      <c r="SX62" s="222">
        <v>0</v>
      </c>
      <c r="SY62" s="222">
        <v>0</v>
      </c>
      <c r="SZ62" s="222">
        <v>0</v>
      </c>
      <c r="TA62" s="222">
        <v>0</v>
      </c>
      <c r="TB62" s="222">
        <v>0</v>
      </c>
      <c r="TC62" s="222">
        <v>0</v>
      </c>
      <c r="TD62" s="222">
        <v>0</v>
      </c>
      <c r="TE62" s="222">
        <v>0</v>
      </c>
      <c r="TF62" s="222">
        <v>0</v>
      </c>
      <c r="TG62" s="222">
        <v>0</v>
      </c>
      <c r="TH62" s="222">
        <v>0</v>
      </c>
      <c r="TI62" s="222">
        <v>0</v>
      </c>
      <c r="TJ62" s="222">
        <v>0</v>
      </c>
      <c r="TK62" s="222">
        <v>0</v>
      </c>
      <c r="TL62" s="222">
        <v>0</v>
      </c>
      <c r="TM62" s="222">
        <v>0</v>
      </c>
      <c r="TN62" s="222">
        <v>0</v>
      </c>
      <c r="TO62" s="222">
        <v>0</v>
      </c>
      <c r="TP62" s="222">
        <v>0</v>
      </c>
      <c r="TQ62" s="222">
        <v>0</v>
      </c>
      <c r="TR62" s="222">
        <v>0</v>
      </c>
      <c r="TS62" s="222">
        <v>0</v>
      </c>
      <c r="TT62" s="222">
        <v>0</v>
      </c>
      <c r="TU62" s="222">
        <v>0</v>
      </c>
      <c r="TV62" s="222">
        <v>0</v>
      </c>
      <c r="TW62" s="222">
        <v>0</v>
      </c>
      <c r="TX62" s="222">
        <v>0</v>
      </c>
      <c r="TY62" s="222">
        <v>0</v>
      </c>
      <c r="TZ62" s="222">
        <v>0</v>
      </c>
      <c r="UA62" s="222">
        <v>0</v>
      </c>
      <c r="UB62" s="222">
        <v>0</v>
      </c>
      <c r="UC62" s="222">
        <v>0</v>
      </c>
      <c r="UD62" s="222">
        <v>0</v>
      </c>
      <c r="UE62" s="222">
        <v>0</v>
      </c>
      <c r="UF62" s="222">
        <v>0</v>
      </c>
      <c r="UG62" s="222">
        <v>0</v>
      </c>
      <c r="UH62" s="222">
        <v>0</v>
      </c>
      <c r="UI62" s="222">
        <v>0</v>
      </c>
      <c r="UJ62" s="222">
        <v>0</v>
      </c>
      <c r="UK62" s="222">
        <v>0</v>
      </c>
      <c r="UL62" s="222">
        <v>0</v>
      </c>
      <c r="UM62" s="222">
        <v>0</v>
      </c>
      <c r="UN62" s="222">
        <v>0</v>
      </c>
      <c r="UO62" s="222">
        <v>0</v>
      </c>
      <c r="UP62" s="222">
        <v>0</v>
      </c>
      <c r="UQ62" s="222">
        <v>0</v>
      </c>
      <c r="UR62" s="222">
        <v>0</v>
      </c>
      <c r="US62" s="222">
        <v>0</v>
      </c>
      <c r="UT62" s="222">
        <v>0</v>
      </c>
      <c r="UU62" s="222">
        <v>0</v>
      </c>
      <c r="UV62" s="222">
        <v>0</v>
      </c>
      <c r="UW62" s="222">
        <v>0</v>
      </c>
      <c r="UX62" s="222">
        <v>0</v>
      </c>
      <c r="UY62" s="222">
        <v>0</v>
      </c>
      <c r="UZ62" s="222">
        <v>0</v>
      </c>
      <c r="VA62" s="222">
        <v>0</v>
      </c>
      <c r="VB62" s="222">
        <v>0</v>
      </c>
      <c r="VC62" s="222">
        <v>0</v>
      </c>
      <c r="VD62" s="222">
        <v>0</v>
      </c>
      <c r="VE62" s="222">
        <v>0</v>
      </c>
      <c r="VF62" s="222">
        <v>0</v>
      </c>
      <c r="VG62" s="222">
        <v>0</v>
      </c>
      <c r="VH62" s="222">
        <v>0</v>
      </c>
      <c r="VI62" s="222">
        <v>0</v>
      </c>
      <c r="VJ62" s="222">
        <v>0</v>
      </c>
      <c r="VK62" s="222">
        <v>0</v>
      </c>
      <c r="VL62" s="222">
        <v>0</v>
      </c>
      <c r="VM62" s="222">
        <v>0</v>
      </c>
      <c r="VN62" s="222">
        <v>0</v>
      </c>
      <c r="VO62" s="222">
        <v>0</v>
      </c>
      <c r="VP62" s="222">
        <v>0</v>
      </c>
      <c r="VQ62" s="222">
        <v>0</v>
      </c>
      <c r="VR62" s="222">
        <v>0</v>
      </c>
      <c r="VS62" s="222">
        <v>0</v>
      </c>
      <c r="VT62" s="222">
        <v>0</v>
      </c>
      <c r="VU62" s="222">
        <v>0</v>
      </c>
      <c r="VV62" s="222">
        <v>0</v>
      </c>
      <c r="VW62" s="222">
        <v>0</v>
      </c>
      <c r="VX62" s="222">
        <v>0</v>
      </c>
      <c r="VY62" s="222">
        <v>0</v>
      </c>
      <c r="VZ62" s="222">
        <v>0</v>
      </c>
      <c r="WA62" s="222">
        <v>67009319.219999999</v>
      </c>
      <c r="WB62" s="222">
        <v>0</v>
      </c>
      <c r="WC62" s="222">
        <v>0</v>
      </c>
      <c r="WD62" s="222">
        <v>0</v>
      </c>
      <c r="WE62" s="222">
        <v>0</v>
      </c>
      <c r="WF62" s="222">
        <v>0</v>
      </c>
      <c r="WG62" s="222">
        <v>0</v>
      </c>
      <c r="WH62" s="222">
        <v>0</v>
      </c>
      <c r="WI62" s="222">
        <v>0</v>
      </c>
      <c r="WJ62" s="222">
        <v>0</v>
      </c>
      <c r="WK62" s="222">
        <v>0</v>
      </c>
      <c r="WL62" s="222">
        <v>0</v>
      </c>
      <c r="WM62" s="222">
        <v>0</v>
      </c>
      <c r="WN62" s="222">
        <v>0</v>
      </c>
      <c r="WO62" s="222">
        <v>0</v>
      </c>
      <c r="WP62" s="222">
        <v>0</v>
      </c>
      <c r="WQ62" s="222">
        <v>0</v>
      </c>
      <c r="WR62" s="222">
        <v>0</v>
      </c>
      <c r="WS62" s="222">
        <v>0</v>
      </c>
      <c r="WT62" s="222">
        <v>0</v>
      </c>
      <c r="WU62" s="222">
        <v>0</v>
      </c>
      <c r="WV62" s="222">
        <v>0</v>
      </c>
      <c r="WW62" s="222">
        <v>0</v>
      </c>
      <c r="WX62" s="222">
        <v>0</v>
      </c>
      <c r="WY62" s="222">
        <v>0</v>
      </c>
      <c r="WZ62" s="222">
        <v>0</v>
      </c>
      <c r="XA62" s="222">
        <v>0</v>
      </c>
      <c r="XB62" s="222">
        <v>0</v>
      </c>
      <c r="XC62" s="222">
        <v>0</v>
      </c>
      <c r="XD62" s="222">
        <v>0</v>
      </c>
      <c r="XE62" s="222">
        <v>0</v>
      </c>
      <c r="XF62" s="222">
        <v>0</v>
      </c>
      <c r="XG62" s="222">
        <v>0</v>
      </c>
      <c r="XH62" s="222">
        <v>0</v>
      </c>
      <c r="XI62" s="222">
        <v>0</v>
      </c>
      <c r="XJ62" s="222">
        <v>0</v>
      </c>
      <c r="XK62" s="222">
        <v>0</v>
      </c>
      <c r="XL62" s="222">
        <v>0</v>
      </c>
      <c r="XM62" s="222">
        <v>0</v>
      </c>
      <c r="XN62" s="222">
        <v>0</v>
      </c>
      <c r="XO62" s="222">
        <v>0</v>
      </c>
      <c r="XP62" s="222">
        <v>0</v>
      </c>
      <c r="XQ62" s="222">
        <v>0</v>
      </c>
      <c r="XR62" s="222">
        <v>0</v>
      </c>
      <c r="XS62" s="222">
        <v>0</v>
      </c>
      <c r="XT62" s="222">
        <v>0</v>
      </c>
      <c r="XU62" s="222">
        <v>0</v>
      </c>
      <c r="XV62" s="222">
        <v>0</v>
      </c>
      <c r="XW62" s="222">
        <v>0</v>
      </c>
      <c r="XX62" s="222">
        <v>0</v>
      </c>
      <c r="XY62" s="222">
        <v>0</v>
      </c>
      <c r="XZ62" s="222">
        <v>0</v>
      </c>
      <c r="YA62" s="222">
        <v>0</v>
      </c>
      <c r="YB62" s="222">
        <v>0</v>
      </c>
      <c r="YC62" s="222">
        <v>0</v>
      </c>
      <c r="YD62" s="222">
        <v>0</v>
      </c>
      <c r="YE62" s="222">
        <v>0</v>
      </c>
      <c r="YF62" s="222">
        <v>0</v>
      </c>
      <c r="YG62" s="222">
        <v>0</v>
      </c>
      <c r="YH62" s="222">
        <v>0</v>
      </c>
      <c r="YI62" s="222">
        <v>0</v>
      </c>
      <c r="YJ62" s="222">
        <v>0</v>
      </c>
      <c r="YK62" s="222">
        <v>0</v>
      </c>
      <c r="YL62" s="222">
        <v>0</v>
      </c>
      <c r="YM62" s="222">
        <v>0</v>
      </c>
      <c r="YN62" s="222">
        <v>0</v>
      </c>
      <c r="YO62" s="222">
        <v>0</v>
      </c>
      <c r="YP62" s="222">
        <v>0</v>
      </c>
      <c r="YQ62" s="222">
        <v>0</v>
      </c>
      <c r="YR62" s="222">
        <v>0</v>
      </c>
      <c r="YS62" s="222">
        <v>0</v>
      </c>
      <c r="YT62" s="222">
        <v>0</v>
      </c>
      <c r="YU62" s="222">
        <v>0</v>
      </c>
      <c r="YV62" s="222">
        <v>0</v>
      </c>
      <c r="YW62" s="222">
        <v>0</v>
      </c>
      <c r="YX62" s="222">
        <v>0</v>
      </c>
      <c r="YY62" s="222">
        <v>0</v>
      </c>
      <c r="YZ62" s="222">
        <v>0</v>
      </c>
      <c r="ZA62" s="222">
        <v>0</v>
      </c>
      <c r="ZB62" s="222">
        <v>0</v>
      </c>
      <c r="ZC62" s="222">
        <v>0</v>
      </c>
      <c r="ZD62" s="222">
        <v>0</v>
      </c>
      <c r="ZE62" s="222">
        <v>0</v>
      </c>
      <c r="ZF62" s="222">
        <v>0</v>
      </c>
      <c r="ZG62" s="222">
        <v>0</v>
      </c>
      <c r="ZH62" s="222">
        <v>0</v>
      </c>
      <c r="ZI62" s="222">
        <v>0</v>
      </c>
      <c r="ZJ62" s="222">
        <v>0</v>
      </c>
      <c r="ZK62" s="222">
        <v>0</v>
      </c>
      <c r="ZL62" s="222">
        <v>0</v>
      </c>
      <c r="ZM62" s="222">
        <v>0</v>
      </c>
      <c r="ZN62" s="222">
        <v>0</v>
      </c>
      <c r="ZO62" s="222">
        <v>0</v>
      </c>
      <c r="ZP62" s="222">
        <v>0</v>
      </c>
      <c r="ZQ62" s="222">
        <v>0</v>
      </c>
      <c r="ZR62" s="222">
        <v>0</v>
      </c>
      <c r="ZS62" s="222">
        <v>0</v>
      </c>
      <c r="ZT62" s="222">
        <v>0</v>
      </c>
      <c r="ZU62" s="222">
        <v>0</v>
      </c>
      <c r="ZV62" s="222">
        <v>0</v>
      </c>
      <c r="ZW62" s="222">
        <v>0</v>
      </c>
      <c r="ZX62" s="222">
        <v>0</v>
      </c>
      <c r="ZY62" s="222">
        <v>0</v>
      </c>
      <c r="ZZ62" s="222">
        <v>0</v>
      </c>
      <c r="AAA62" s="222">
        <v>0</v>
      </c>
      <c r="AAB62" s="222">
        <v>0</v>
      </c>
      <c r="AAC62" s="222">
        <v>0</v>
      </c>
      <c r="AAD62" s="222">
        <v>0</v>
      </c>
      <c r="AAE62" s="222">
        <v>0</v>
      </c>
      <c r="AAF62" s="222">
        <v>0</v>
      </c>
      <c r="AAG62" s="222">
        <v>0</v>
      </c>
      <c r="AAH62" s="222">
        <v>0</v>
      </c>
      <c r="AAI62" s="222">
        <v>0</v>
      </c>
      <c r="AAJ62" s="222">
        <v>0</v>
      </c>
      <c r="AAK62" s="222">
        <v>0</v>
      </c>
      <c r="AAL62" s="222">
        <v>0</v>
      </c>
      <c r="AAM62" s="222">
        <v>0</v>
      </c>
      <c r="AAN62" s="222">
        <v>0</v>
      </c>
      <c r="AAO62" s="222">
        <v>0</v>
      </c>
      <c r="AAP62" s="222">
        <v>0</v>
      </c>
      <c r="AAQ62" s="222">
        <v>0</v>
      </c>
      <c r="AAR62" s="222">
        <v>0</v>
      </c>
      <c r="AAS62" s="222">
        <v>0</v>
      </c>
      <c r="AAT62" s="222">
        <v>0</v>
      </c>
      <c r="AAU62" s="222">
        <v>0</v>
      </c>
      <c r="AAV62" s="222">
        <v>0</v>
      </c>
      <c r="AAW62" s="222">
        <v>0</v>
      </c>
      <c r="AAX62" s="222">
        <v>0</v>
      </c>
      <c r="AAY62" s="222">
        <v>0</v>
      </c>
      <c r="AAZ62" s="222">
        <v>0</v>
      </c>
      <c r="ABA62" s="222">
        <v>0</v>
      </c>
      <c r="ABB62" s="222">
        <v>0</v>
      </c>
      <c r="ABC62" s="222">
        <v>0</v>
      </c>
      <c r="ABD62" s="222">
        <v>0</v>
      </c>
      <c r="ABE62" s="222">
        <v>0</v>
      </c>
      <c r="ABF62" s="222">
        <v>0</v>
      </c>
      <c r="ABG62" s="222">
        <v>0</v>
      </c>
      <c r="ABH62" s="222">
        <v>0</v>
      </c>
      <c r="ABI62" s="222">
        <v>0</v>
      </c>
      <c r="ABJ62" s="222">
        <v>0</v>
      </c>
      <c r="ABK62" s="222">
        <v>0</v>
      </c>
      <c r="ABL62" s="222">
        <v>0</v>
      </c>
      <c r="ABM62" s="222">
        <v>0</v>
      </c>
      <c r="ABN62" s="222">
        <v>0</v>
      </c>
      <c r="ABO62" s="222">
        <v>0</v>
      </c>
      <c r="ABP62" s="222">
        <v>0</v>
      </c>
      <c r="ABQ62" s="222">
        <v>0</v>
      </c>
      <c r="ABR62" s="222">
        <v>0</v>
      </c>
      <c r="ABS62" s="222">
        <v>0</v>
      </c>
      <c r="ABT62" s="222">
        <v>0</v>
      </c>
      <c r="ABU62" s="222">
        <v>0</v>
      </c>
      <c r="ABV62" s="222">
        <v>0</v>
      </c>
      <c r="ABW62" s="222">
        <v>0</v>
      </c>
      <c r="ABX62" s="222">
        <v>48651191.189999998</v>
      </c>
      <c r="ABY62" s="222">
        <v>0</v>
      </c>
      <c r="ABZ62" s="222">
        <v>0</v>
      </c>
      <c r="ACA62" s="222">
        <v>0</v>
      </c>
      <c r="ACB62" s="222">
        <v>0</v>
      </c>
      <c r="ACC62" s="222">
        <v>0</v>
      </c>
      <c r="ACD62" s="222">
        <v>0</v>
      </c>
      <c r="ACE62" s="222">
        <v>0</v>
      </c>
      <c r="ACF62" s="222">
        <v>0</v>
      </c>
      <c r="ACG62" s="222">
        <v>0</v>
      </c>
      <c r="ACH62" s="222">
        <v>0</v>
      </c>
      <c r="ACI62" s="222">
        <v>0</v>
      </c>
      <c r="ACJ62" s="222">
        <v>0</v>
      </c>
      <c r="ACK62" s="222">
        <v>0</v>
      </c>
      <c r="ACL62" s="222">
        <v>0</v>
      </c>
      <c r="ACM62" s="222">
        <v>0</v>
      </c>
      <c r="ACN62" s="222">
        <v>0</v>
      </c>
      <c r="ACO62" s="222">
        <v>0</v>
      </c>
      <c r="ACP62" s="222">
        <v>0</v>
      </c>
      <c r="ACQ62" s="222">
        <v>0</v>
      </c>
      <c r="ACR62" s="222">
        <v>0</v>
      </c>
      <c r="ACS62" s="222">
        <v>0</v>
      </c>
      <c r="ACT62" s="222">
        <v>0</v>
      </c>
      <c r="ACU62" s="222">
        <v>0</v>
      </c>
      <c r="ACV62" s="222">
        <v>0</v>
      </c>
      <c r="ACW62" s="222">
        <v>0</v>
      </c>
      <c r="ACX62" s="222">
        <v>0</v>
      </c>
      <c r="ACY62" s="222">
        <v>0</v>
      </c>
      <c r="ACZ62" s="222">
        <v>0</v>
      </c>
      <c r="ADA62" s="222">
        <v>0</v>
      </c>
      <c r="ADB62" s="222">
        <v>0</v>
      </c>
      <c r="ADC62" s="222">
        <v>0</v>
      </c>
      <c r="ADD62" s="222">
        <v>0</v>
      </c>
      <c r="ADE62" s="222">
        <v>0</v>
      </c>
      <c r="ADF62" s="222">
        <v>0</v>
      </c>
      <c r="ADG62" s="222">
        <v>0</v>
      </c>
      <c r="ADH62" s="222">
        <v>0</v>
      </c>
      <c r="ADI62" s="222">
        <v>0</v>
      </c>
      <c r="ADJ62" s="222">
        <v>0</v>
      </c>
      <c r="ADK62" s="222">
        <v>0</v>
      </c>
      <c r="ADL62" s="222">
        <v>25040</v>
      </c>
      <c r="ADM62" s="222">
        <v>0</v>
      </c>
      <c r="ADN62" s="222">
        <v>0</v>
      </c>
      <c r="ADO62" s="222">
        <v>0</v>
      </c>
      <c r="ADP62" s="222">
        <v>0</v>
      </c>
      <c r="ADQ62" s="222">
        <v>0</v>
      </c>
      <c r="ADR62" s="222">
        <v>0</v>
      </c>
      <c r="ADS62" s="222">
        <v>6500</v>
      </c>
      <c r="ADT62" s="222">
        <v>0</v>
      </c>
      <c r="ADU62" s="222">
        <v>0</v>
      </c>
      <c r="ADV62" s="222">
        <v>0</v>
      </c>
      <c r="ADW62" s="222">
        <v>0</v>
      </c>
      <c r="ADX62" s="222">
        <v>0</v>
      </c>
      <c r="ADY62" s="222">
        <v>0</v>
      </c>
      <c r="ADZ62" s="222">
        <v>0</v>
      </c>
      <c r="AEA62" s="222">
        <v>0</v>
      </c>
      <c r="AEB62" s="222">
        <v>0</v>
      </c>
      <c r="AEC62" s="222">
        <v>0</v>
      </c>
      <c r="AED62" s="222">
        <v>0</v>
      </c>
      <c r="AEE62" s="222">
        <v>0</v>
      </c>
      <c r="AEF62" s="222">
        <v>0</v>
      </c>
      <c r="AEG62" s="222">
        <v>0</v>
      </c>
      <c r="AEH62" s="222">
        <v>0</v>
      </c>
      <c r="AEI62" s="222">
        <v>0</v>
      </c>
      <c r="AEJ62" s="222">
        <v>0</v>
      </c>
      <c r="AEK62" s="222">
        <v>0</v>
      </c>
      <c r="AEL62" s="222">
        <v>0</v>
      </c>
      <c r="AEM62" s="222">
        <v>0</v>
      </c>
      <c r="AEN62" s="222">
        <v>0</v>
      </c>
      <c r="AEO62" s="222">
        <v>48380</v>
      </c>
      <c r="AEP62" s="222">
        <v>0</v>
      </c>
      <c r="AEQ62" s="222">
        <v>0</v>
      </c>
      <c r="AER62" s="222">
        <v>0</v>
      </c>
      <c r="AES62" s="222">
        <v>11394916.050000001</v>
      </c>
      <c r="AET62" s="222">
        <v>0</v>
      </c>
      <c r="AEU62" s="222">
        <v>0</v>
      </c>
      <c r="AEV62" s="222">
        <v>0</v>
      </c>
      <c r="AEW62" s="222">
        <v>0</v>
      </c>
      <c r="AEX62" s="222">
        <v>0</v>
      </c>
      <c r="AEY62" s="222">
        <v>0</v>
      </c>
      <c r="AEZ62" s="222">
        <v>0</v>
      </c>
      <c r="AFA62" s="222">
        <v>0</v>
      </c>
      <c r="AFB62" s="222">
        <v>0</v>
      </c>
      <c r="AFC62" s="222">
        <v>0</v>
      </c>
      <c r="AFD62" s="222">
        <v>0</v>
      </c>
      <c r="AFE62" s="222">
        <v>0</v>
      </c>
      <c r="AFF62" s="222">
        <v>0</v>
      </c>
      <c r="AFG62" s="222">
        <v>0</v>
      </c>
      <c r="AFH62" s="222">
        <v>0</v>
      </c>
      <c r="AFI62" s="222">
        <v>0</v>
      </c>
      <c r="AFJ62" s="222">
        <v>0</v>
      </c>
      <c r="AFK62" s="222">
        <v>0</v>
      </c>
      <c r="AFL62" s="222">
        <v>0</v>
      </c>
      <c r="AFM62" s="222">
        <v>0</v>
      </c>
      <c r="AFN62" s="222">
        <v>0</v>
      </c>
      <c r="AFO62" s="222">
        <v>0</v>
      </c>
      <c r="AFP62" s="222">
        <v>0</v>
      </c>
      <c r="AFQ62" s="222">
        <v>0</v>
      </c>
      <c r="AFR62" s="222">
        <v>0</v>
      </c>
      <c r="AFS62" s="222">
        <v>0</v>
      </c>
      <c r="AFT62" s="222">
        <v>0</v>
      </c>
      <c r="AFU62" s="222">
        <v>0</v>
      </c>
      <c r="AFV62" s="222">
        <v>0</v>
      </c>
      <c r="AFW62" s="222">
        <v>0</v>
      </c>
      <c r="AFX62" s="222">
        <v>0</v>
      </c>
      <c r="AFY62" s="222">
        <v>0</v>
      </c>
      <c r="AFZ62" s="222">
        <v>0</v>
      </c>
      <c r="AGA62" s="222">
        <v>0</v>
      </c>
      <c r="AGB62" s="222">
        <v>0</v>
      </c>
      <c r="AGC62" s="222">
        <v>0</v>
      </c>
      <c r="AGD62" s="222">
        <v>0</v>
      </c>
      <c r="AGE62" s="222">
        <v>0</v>
      </c>
      <c r="AGF62" s="222">
        <v>0</v>
      </c>
      <c r="AGG62" s="222">
        <v>0</v>
      </c>
      <c r="AGH62" s="222">
        <v>0</v>
      </c>
      <c r="AGI62" s="222">
        <v>0</v>
      </c>
      <c r="AGJ62" s="222">
        <v>0</v>
      </c>
      <c r="AGK62" s="222">
        <v>0</v>
      </c>
      <c r="AGL62" s="222">
        <v>0</v>
      </c>
      <c r="AGM62" s="222">
        <v>23933993.02</v>
      </c>
      <c r="AGN62" s="222">
        <v>0</v>
      </c>
      <c r="AGO62" s="222">
        <v>0</v>
      </c>
      <c r="AGP62" s="222">
        <v>0</v>
      </c>
      <c r="AGQ62" s="222">
        <v>0</v>
      </c>
      <c r="AGR62" s="222">
        <v>0</v>
      </c>
      <c r="AGS62" s="222">
        <v>0</v>
      </c>
      <c r="AGT62" s="222">
        <v>0</v>
      </c>
      <c r="AGU62" s="222">
        <v>48343436.890000001</v>
      </c>
      <c r="AGV62" s="222">
        <v>23042506.43</v>
      </c>
      <c r="AGW62" s="222">
        <v>0</v>
      </c>
      <c r="AGX62" s="222">
        <v>0</v>
      </c>
      <c r="AGY62" s="222">
        <v>0</v>
      </c>
      <c r="AGZ62" s="222">
        <v>0</v>
      </c>
      <c r="AHA62" s="222">
        <v>0</v>
      </c>
      <c r="AHB62" s="222">
        <v>0</v>
      </c>
      <c r="AHC62" s="222">
        <v>0</v>
      </c>
      <c r="AHD62" s="222">
        <v>0</v>
      </c>
      <c r="AHE62" s="222">
        <v>0</v>
      </c>
      <c r="AHF62" s="222">
        <v>0</v>
      </c>
      <c r="AHG62" s="222">
        <v>0</v>
      </c>
      <c r="AHH62" s="222">
        <v>0</v>
      </c>
      <c r="AHI62" s="222">
        <v>0</v>
      </c>
      <c r="AHJ62" s="222">
        <v>0</v>
      </c>
      <c r="AHK62" s="222">
        <v>0</v>
      </c>
      <c r="AHL62" s="222">
        <v>5311530.3499999996</v>
      </c>
      <c r="AHM62" s="222">
        <v>0</v>
      </c>
      <c r="AHN62" s="222">
        <v>0</v>
      </c>
      <c r="AHO62" s="222">
        <v>0</v>
      </c>
      <c r="AHP62" s="222">
        <v>0</v>
      </c>
      <c r="AHQ62" s="222">
        <v>0</v>
      </c>
      <c r="AHR62" s="264">
        <v>0</v>
      </c>
    </row>
    <row r="63" spans="1:902" ht="24">
      <c r="A63" s="183" t="s">
        <v>6671</v>
      </c>
      <c r="B63" s="183" t="s">
        <v>6450</v>
      </c>
      <c r="C63" s="184" t="s">
        <v>6451</v>
      </c>
      <c r="D63" s="222">
        <v>3767811.25</v>
      </c>
      <c r="E63" s="222">
        <v>0</v>
      </c>
      <c r="F63" s="222">
        <v>0</v>
      </c>
      <c r="G63" s="222">
        <v>0</v>
      </c>
      <c r="H63" s="222">
        <v>0</v>
      </c>
      <c r="I63" s="222">
        <v>0</v>
      </c>
      <c r="J63" s="222">
        <v>0</v>
      </c>
      <c r="K63" s="222">
        <v>0</v>
      </c>
      <c r="L63" s="222">
        <v>0</v>
      </c>
      <c r="M63" s="222">
        <v>0</v>
      </c>
      <c r="N63" s="222">
        <v>0</v>
      </c>
      <c r="O63" s="222">
        <v>0</v>
      </c>
      <c r="P63" s="222">
        <v>0</v>
      </c>
      <c r="Q63" s="222">
        <v>0</v>
      </c>
      <c r="R63" s="222">
        <v>0</v>
      </c>
      <c r="S63" s="222">
        <v>0</v>
      </c>
      <c r="T63" s="222">
        <v>0</v>
      </c>
      <c r="U63" s="222">
        <v>0</v>
      </c>
      <c r="V63" s="222">
        <v>5040493.3499999996</v>
      </c>
      <c r="W63" s="222">
        <v>0</v>
      </c>
      <c r="X63" s="222">
        <v>0</v>
      </c>
      <c r="Y63" s="222">
        <v>0</v>
      </c>
      <c r="Z63" s="222">
        <v>0</v>
      </c>
      <c r="AA63" s="222">
        <v>0</v>
      </c>
      <c r="AB63" s="222">
        <v>0</v>
      </c>
      <c r="AC63" s="222">
        <v>0</v>
      </c>
      <c r="AD63" s="222">
        <v>0</v>
      </c>
      <c r="AE63" s="222">
        <v>0</v>
      </c>
      <c r="AF63" s="222">
        <v>0</v>
      </c>
      <c r="AG63" s="222">
        <v>0</v>
      </c>
      <c r="AH63" s="222">
        <v>0</v>
      </c>
      <c r="AI63" s="222">
        <v>0</v>
      </c>
      <c r="AJ63" s="222">
        <v>0</v>
      </c>
      <c r="AK63" s="222">
        <v>0</v>
      </c>
      <c r="AL63" s="222">
        <v>0</v>
      </c>
      <c r="AM63" s="222">
        <v>0</v>
      </c>
      <c r="AN63" s="222">
        <v>0</v>
      </c>
      <c r="AO63" s="222">
        <v>0</v>
      </c>
      <c r="AP63" s="222">
        <v>0</v>
      </c>
      <c r="AQ63" s="222">
        <v>0</v>
      </c>
      <c r="AR63" s="222">
        <v>0</v>
      </c>
      <c r="AS63" s="222">
        <v>0</v>
      </c>
      <c r="AT63" s="222">
        <v>0</v>
      </c>
      <c r="AU63" s="222">
        <v>0</v>
      </c>
      <c r="AV63" s="222">
        <v>0</v>
      </c>
      <c r="AW63" s="222">
        <v>0</v>
      </c>
      <c r="AX63" s="222">
        <v>0</v>
      </c>
      <c r="AY63" s="222">
        <v>0</v>
      </c>
      <c r="AZ63" s="222">
        <v>0</v>
      </c>
      <c r="BA63" s="222">
        <v>0</v>
      </c>
      <c r="BB63" s="222">
        <v>0</v>
      </c>
      <c r="BC63" s="222">
        <v>0</v>
      </c>
      <c r="BD63" s="222">
        <v>0</v>
      </c>
      <c r="BE63" s="222">
        <v>0</v>
      </c>
      <c r="BF63" s="222">
        <v>0</v>
      </c>
      <c r="BG63" s="222">
        <v>0</v>
      </c>
      <c r="BH63" s="222">
        <v>0</v>
      </c>
      <c r="BI63" s="222">
        <v>1957617.19</v>
      </c>
      <c r="BJ63" s="222">
        <v>0</v>
      </c>
      <c r="BK63" s="222">
        <v>0</v>
      </c>
      <c r="BL63" s="222">
        <v>0</v>
      </c>
      <c r="BM63" s="222">
        <v>0</v>
      </c>
      <c r="BN63" s="222">
        <v>0</v>
      </c>
      <c r="BO63" s="222">
        <v>0</v>
      </c>
      <c r="BP63" s="222">
        <v>0</v>
      </c>
      <c r="BQ63" s="222">
        <v>0</v>
      </c>
      <c r="BR63" s="222">
        <v>0</v>
      </c>
      <c r="BS63" s="222">
        <v>0</v>
      </c>
      <c r="BT63" s="222">
        <v>0</v>
      </c>
      <c r="BU63" s="222">
        <v>0</v>
      </c>
      <c r="BV63" s="222">
        <v>0</v>
      </c>
      <c r="BW63" s="222">
        <v>0</v>
      </c>
      <c r="BX63" s="222">
        <v>0</v>
      </c>
      <c r="BY63" s="222">
        <v>0</v>
      </c>
      <c r="BZ63" s="222">
        <v>0</v>
      </c>
      <c r="CA63" s="222">
        <v>0</v>
      </c>
      <c r="CB63" s="222">
        <v>0</v>
      </c>
      <c r="CC63" s="222">
        <v>0</v>
      </c>
      <c r="CD63" s="222">
        <v>0</v>
      </c>
      <c r="CE63" s="222">
        <v>0</v>
      </c>
      <c r="CF63" s="222">
        <v>0</v>
      </c>
      <c r="CG63" s="222">
        <v>3660785.46</v>
      </c>
      <c r="CH63" s="222">
        <v>0</v>
      </c>
      <c r="CI63" s="222">
        <v>0</v>
      </c>
      <c r="CJ63" s="222">
        <v>0</v>
      </c>
      <c r="CK63" s="222">
        <v>0</v>
      </c>
      <c r="CL63" s="222">
        <v>0</v>
      </c>
      <c r="CM63" s="222">
        <v>0</v>
      </c>
      <c r="CN63" s="222">
        <v>0</v>
      </c>
      <c r="CO63" s="222">
        <v>0</v>
      </c>
      <c r="CP63" s="222">
        <v>0</v>
      </c>
      <c r="CQ63" s="222">
        <v>0</v>
      </c>
      <c r="CR63" s="222">
        <v>0</v>
      </c>
      <c r="CS63" s="222">
        <v>0</v>
      </c>
      <c r="CT63" s="222">
        <v>0</v>
      </c>
      <c r="CU63" s="222">
        <v>0</v>
      </c>
      <c r="CV63" s="222">
        <v>0</v>
      </c>
      <c r="CW63" s="222">
        <v>0</v>
      </c>
      <c r="CX63" s="222">
        <v>0</v>
      </c>
      <c r="CY63" s="222">
        <v>0</v>
      </c>
      <c r="CZ63" s="222">
        <v>0</v>
      </c>
      <c r="DA63" s="222">
        <v>0</v>
      </c>
      <c r="DB63" s="222">
        <v>0</v>
      </c>
      <c r="DC63" s="222">
        <v>0</v>
      </c>
      <c r="DD63" s="222">
        <v>0</v>
      </c>
      <c r="DE63" s="222">
        <v>0</v>
      </c>
      <c r="DF63" s="222">
        <v>0</v>
      </c>
      <c r="DG63" s="222">
        <v>0</v>
      </c>
      <c r="DH63" s="222">
        <v>0</v>
      </c>
      <c r="DI63" s="222">
        <v>0</v>
      </c>
      <c r="DJ63" s="222">
        <v>0</v>
      </c>
      <c r="DK63" s="222">
        <v>0</v>
      </c>
      <c r="DL63" s="222">
        <v>0</v>
      </c>
      <c r="DM63" s="222">
        <v>0</v>
      </c>
      <c r="DN63" s="222">
        <v>0</v>
      </c>
      <c r="DO63" s="222">
        <v>0</v>
      </c>
      <c r="DP63" s="222">
        <v>0</v>
      </c>
      <c r="DQ63" s="222">
        <v>0</v>
      </c>
      <c r="DR63" s="222">
        <v>0</v>
      </c>
      <c r="DS63" s="222">
        <v>0</v>
      </c>
      <c r="DT63" s="222">
        <v>0</v>
      </c>
      <c r="DU63" s="222">
        <v>0</v>
      </c>
      <c r="DV63" s="222">
        <v>0</v>
      </c>
      <c r="DW63" s="222">
        <v>0</v>
      </c>
      <c r="DX63" s="222">
        <v>0</v>
      </c>
      <c r="DY63" s="222">
        <v>0</v>
      </c>
      <c r="DZ63" s="222">
        <v>0</v>
      </c>
      <c r="EA63" s="222">
        <v>0</v>
      </c>
      <c r="EB63" s="222">
        <v>0</v>
      </c>
      <c r="EC63" s="222">
        <v>0</v>
      </c>
      <c r="ED63" s="222">
        <v>0</v>
      </c>
      <c r="EE63" s="222">
        <v>193480</v>
      </c>
      <c r="EF63" s="222">
        <v>230226.76</v>
      </c>
      <c r="EG63" s="222">
        <v>0</v>
      </c>
      <c r="EH63" s="222">
        <v>0</v>
      </c>
      <c r="EI63" s="222">
        <v>0</v>
      </c>
      <c r="EJ63" s="222">
        <v>0</v>
      </c>
      <c r="EK63" s="222">
        <v>0</v>
      </c>
      <c r="EL63" s="222">
        <v>0</v>
      </c>
      <c r="EM63" s="222">
        <v>0</v>
      </c>
      <c r="EN63" s="222">
        <v>7334721.1500000004</v>
      </c>
      <c r="EO63" s="222">
        <v>0</v>
      </c>
      <c r="EP63" s="222">
        <v>0</v>
      </c>
      <c r="EQ63" s="222">
        <v>0</v>
      </c>
      <c r="ER63" s="222">
        <v>0</v>
      </c>
      <c r="ES63" s="222">
        <v>0</v>
      </c>
      <c r="ET63" s="222">
        <v>0</v>
      </c>
      <c r="EU63" s="222">
        <v>0</v>
      </c>
      <c r="EV63" s="222">
        <v>0</v>
      </c>
      <c r="EW63" s="222">
        <v>0</v>
      </c>
      <c r="EX63" s="222">
        <v>0</v>
      </c>
      <c r="EY63" s="222">
        <v>0</v>
      </c>
      <c r="EZ63" s="222">
        <v>0</v>
      </c>
      <c r="FA63" s="222">
        <v>0</v>
      </c>
      <c r="FB63" s="222">
        <v>0</v>
      </c>
      <c r="FC63" s="222">
        <v>0</v>
      </c>
      <c r="FD63" s="222">
        <v>0</v>
      </c>
      <c r="FE63" s="222">
        <v>0</v>
      </c>
      <c r="FF63" s="222">
        <v>0</v>
      </c>
      <c r="FG63" s="222">
        <v>0</v>
      </c>
      <c r="FH63" s="222">
        <v>0</v>
      </c>
      <c r="FI63" s="222">
        <v>55143</v>
      </c>
      <c r="FJ63" s="222">
        <v>0</v>
      </c>
      <c r="FK63" s="222">
        <v>0</v>
      </c>
      <c r="FL63" s="222">
        <v>0</v>
      </c>
      <c r="FM63" s="222">
        <v>0</v>
      </c>
      <c r="FN63" s="222">
        <v>0</v>
      </c>
      <c r="FO63" s="222">
        <v>0</v>
      </c>
      <c r="FP63" s="222">
        <v>0</v>
      </c>
      <c r="FQ63" s="222">
        <v>7402367.04</v>
      </c>
      <c r="FR63" s="222">
        <v>0</v>
      </c>
      <c r="FS63" s="222">
        <v>0</v>
      </c>
      <c r="FT63" s="222">
        <v>0</v>
      </c>
      <c r="FU63" s="222">
        <v>0</v>
      </c>
      <c r="FV63" s="222">
        <v>0</v>
      </c>
      <c r="FW63" s="222">
        <v>0</v>
      </c>
      <c r="FX63" s="222">
        <v>0</v>
      </c>
      <c r="FY63" s="222">
        <v>0</v>
      </c>
      <c r="FZ63" s="222">
        <v>0</v>
      </c>
      <c r="GA63" s="222">
        <v>0</v>
      </c>
      <c r="GB63" s="222">
        <v>0</v>
      </c>
      <c r="GC63" s="222">
        <v>0</v>
      </c>
      <c r="GD63" s="222">
        <v>0</v>
      </c>
      <c r="GE63" s="222">
        <v>3099710.49</v>
      </c>
      <c r="GF63" s="222">
        <v>0</v>
      </c>
      <c r="GG63" s="222">
        <v>0</v>
      </c>
      <c r="GH63" s="222">
        <v>0</v>
      </c>
      <c r="GI63" s="222">
        <v>0</v>
      </c>
      <c r="GJ63" s="222">
        <v>0</v>
      </c>
      <c r="GK63" s="222">
        <v>0</v>
      </c>
      <c r="GL63" s="222">
        <v>0</v>
      </c>
      <c r="GM63" s="222">
        <v>0</v>
      </c>
      <c r="GN63" s="222">
        <v>0</v>
      </c>
      <c r="GO63" s="222">
        <v>0</v>
      </c>
      <c r="GP63" s="222">
        <v>0</v>
      </c>
      <c r="GQ63" s="222">
        <v>370478</v>
      </c>
      <c r="GR63" s="222">
        <v>0</v>
      </c>
      <c r="GS63" s="222">
        <v>0</v>
      </c>
      <c r="GT63" s="222">
        <v>0</v>
      </c>
      <c r="GU63" s="222">
        <v>0</v>
      </c>
      <c r="GV63" s="222">
        <v>0</v>
      </c>
      <c r="GW63" s="222">
        <v>0</v>
      </c>
      <c r="GX63" s="222">
        <v>0</v>
      </c>
      <c r="GY63" s="222">
        <v>0</v>
      </c>
      <c r="GZ63" s="222">
        <v>0</v>
      </c>
      <c r="HA63" s="222">
        <v>0</v>
      </c>
      <c r="HB63" s="222">
        <v>0</v>
      </c>
      <c r="HC63" s="222">
        <v>6785751.1399999997</v>
      </c>
      <c r="HD63" s="222">
        <v>0</v>
      </c>
      <c r="HE63" s="222">
        <v>0</v>
      </c>
      <c r="HF63" s="222">
        <v>0</v>
      </c>
      <c r="HG63" s="222">
        <v>0</v>
      </c>
      <c r="HH63" s="222">
        <v>0</v>
      </c>
      <c r="HI63" s="222">
        <v>0</v>
      </c>
      <c r="HJ63" s="222">
        <v>0</v>
      </c>
      <c r="HK63" s="222">
        <v>0</v>
      </c>
      <c r="HL63" s="222">
        <v>0</v>
      </c>
      <c r="HM63" s="222">
        <v>0</v>
      </c>
      <c r="HN63" s="222">
        <v>0</v>
      </c>
      <c r="HO63" s="222">
        <v>0</v>
      </c>
      <c r="HP63" s="222">
        <v>0</v>
      </c>
      <c r="HQ63" s="222">
        <v>0</v>
      </c>
      <c r="HR63" s="222">
        <v>7408429.1699999999</v>
      </c>
      <c r="HS63" s="222">
        <v>0</v>
      </c>
      <c r="HT63" s="222">
        <v>0</v>
      </c>
      <c r="HU63" s="222">
        <v>0</v>
      </c>
      <c r="HV63" s="222">
        <v>0</v>
      </c>
      <c r="HW63" s="222">
        <v>0</v>
      </c>
      <c r="HX63" s="222">
        <v>0</v>
      </c>
      <c r="HY63" s="222">
        <v>0</v>
      </c>
      <c r="HZ63" s="222">
        <v>0</v>
      </c>
      <c r="IA63" s="222">
        <v>0</v>
      </c>
      <c r="IB63" s="222">
        <v>0</v>
      </c>
      <c r="IC63" s="222">
        <v>0</v>
      </c>
      <c r="ID63" s="222">
        <v>0</v>
      </c>
      <c r="IE63" s="222">
        <v>0</v>
      </c>
      <c r="IF63" s="222">
        <v>0</v>
      </c>
      <c r="IG63" s="222">
        <v>0</v>
      </c>
      <c r="IH63" s="222">
        <v>0</v>
      </c>
      <c r="II63" s="222">
        <v>0</v>
      </c>
      <c r="IJ63" s="222">
        <v>0</v>
      </c>
      <c r="IK63" s="222">
        <v>0</v>
      </c>
      <c r="IL63" s="222">
        <v>0</v>
      </c>
      <c r="IM63" s="222">
        <v>0</v>
      </c>
      <c r="IN63" s="222">
        <v>0</v>
      </c>
      <c r="IO63" s="222">
        <v>0</v>
      </c>
      <c r="IP63" s="222">
        <v>0</v>
      </c>
      <c r="IQ63" s="222">
        <v>0</v>
      </c>
      <c r="IR63" s="222">
        <v>0</v>
      </c>
      <c r="IS63" s="222">
        <v>0</v>
      </c>
      <c r="IT63" s="222">
        <v>8230989.3899999997</v>
      </c>
      <c r="IU63" s="222">
        <v>0</v>
      </c>
      <c r="IV63" s="222">
        <v>0</v>
      </c>
      <c r="IW63" s="222">
        <v>0</v>
      </c>
      <c r="IX63" s="222">
        <v>0</v>
      </c>
      <c r="IY63" s="222">
        <v>0</v>
      </c>
      <c r="IZ63" s="222">
        <v>0</v>
      </c>
      <c r="JA63" s="222">
        <v>0</v>
      </c>
      <c r="JB63" s="222">
        <v>0</v>
      </c>
      <c r="JC63" s="222">
        <v>0</v>
      </c>
      <c r="JD63" s="222">
        <v>0</v>
      </c>
      <c r="JE63" s="222">
        <v>788257.6</v>
      </c>
      <c r="JF63" s="222">
        <v>0</v>
      </c>
      <c r="JG63" s="222">
        <v>0</v>
      </c>
      <c r="JH63" s="222">
        <v>0</v>
      </c>
      <c r="JI63" s="222">
        <v>0</v>
      </c>
      <c r="JJ63" s="222">
        <v>0</v>
      </c>
      <c r="JK63" s="222">
        <v>0</v>
      </c>
      <c r="JL63" s="222">
        <v>0</v>
      </c>
      <c r="JM63" s="222">
        <v>0</v>
      </c>
      <c r="JN63" s="222">
        <v>0</v>
      </c>
      <c r="JO63" s="222">
        <v>0</v>
      </c>
      <c r="JP63" s="222">
        <v>0</v>
      </c>
      <c r="JQ63" s="222">
        <v>0</v>
      </c>
      <c r="JR63" s="222">
        <v>496893.65</v>
      </c>
      <c r="JS63" s="222">
        <v>13500</v>
      </c>
      <c r="JT63" s="222">
        <v>0</v>
      </c>
      <c r="JU63" s="222">
        <v>0</v>
      </c>
      <c r="JV63" s="222">
        <v>0</v>
      </c>
      <c r="JW63" s="222">
        <v>0</v>
      </c>
      <c r="JX63" s="222">
        <v>0</v>
      </c>
      <c r="JY63" s="222">
        <v>0</v>
      </c>
      <c r="JZ63" s="222">
        <v>0</v>
      </c>
      <c r="KA63" s="222">
        <v>0</v>
      </c>
      <c r="KB63" s="222">
        <v>0</v>
      </c>
      <c r="KC63" s="222">
        <v>0</v>
      </c>
      <c r="KD63" s="222">
        <v>0</v>
      </c>
      <c r="KE63" s="222">
        <v>0</v>
      </c>
      <c r="KF63" s="222">
        <v>0</v>
      </c>
      <c r="KG63" s="222">
        <v>0</v>
      </c>
      <c r="KH63" s="222">
        <v>0</v>
      </c>
      <c r="KI63" s="222">
        <v>0</v>
      </c>
      <c r="KJ63" s="222">
        <v>0</v>
      </c>
      <c r="KK63" s="222">
        <v>0</v>
      </c>
      <c r="KL63" s="222">
        <v>0</v>
      </c>
      <c r="KM63" s="222">
        <v>0</v>
      </c>
      <c r="KN63" s="222">
        <v>0</v>
      </c>
      <c r="KO63" s="222">
        <v>0</v>
      </c>
      <c r="KP63" s="222">
        <v>0</v>
      </c>
      <c r="KQ63" s="222">
        <v>0</v>
      </c>
      <c r="KR63" s="222">
        <v>0</v>
      </c>
      <c r="KS63" s="222">
        <v>0</v>
      </c>
      <c r="KT63" s="222">
        <v>0</v>
      </c>
      <c r="KU63" s="222">
        <v>0</v>
      </c>
      <c r="KV63" s="222">
        <v>0</v>
      </c>
      <c r="KW63" s="222">
        <v>10835</v>
      </c>
      <c r="KX63" s="222">
        <v>0</v>
      </c>
      <c r="KY63" s="222">
        <v>0</v>
      </c>
      <c r="KZ63" s="222">
        <v>0</v>
      </c>
      <c r="LA63" s="222">
        <v>0</v>
      </c>
      <c r="LB63" s="222">
        <v>0</v>
      </c>
      <c r="LC63" s="222">
        <v>0</v>
      </c>
      <c r="LD63" s="222">
        <v>0</v>
      </c>
      <c r="LE63" s="222">
        <v>0</v>
      </c>
      <c r="LF63" s="222">
        <v>0</v>
      </c>
      <c r="LG63" s="222">
        <v>12377621.289999999</v>
      </c>
      <c r="LH63" s="222">
        <v>2946891.58</v>
      </c>
      <c r="LI63" s="222">
        <v>2181677.7999999998</v>
      </c>
      <c r="LJ63" s="222">
        <v>0</v>
      </c>
      <c r="LK63" s="222">
        <v>0</v>
      </c>
      <c r="LL63" s="222">
        <v>0</v>
      </c>
      <c r="LM63" s="222">
        <v>0</v>
      </c>
      <c r="LN63" s="222">
        <v>0</v>
      </c>
      <c r="LO63" s="222">
        <v>0</v>
      </c>
      <c r="LP63" s="222">
        <v>0</v>
      </c>
      <c r="LQ63" s="222">
        <v>0</v>
      </c>
      <c r="LR63" s="222">
        <v>0</v>
      </c>
      <c r="LS63" s="222">
        <v>0</v>
      </c>
      <c r="LT63" s="222">
        <v>0</v>
      </c>
      <c r="LU63" s="222">
        <v>1340672.54</v>
      </c>
      <c r="LV63" s="222">
        <v>0</v>
      </c>
      <c r="LW63" s="222">
        <v>65500</v>
      </c>
      <c r="LX63" s="222">
        <v>0</v>
      </c>
      <c r="LY63" s="222">
        <v>0</v>
      </c>
      <c r="LZ63" s="222">
        <v>0</v>
      </c>
      <c r="MA63" s="222">
        <v>0</v>
      </c>
      <c r="MB63" s="222">
        <v>0</v>
      </c>
      <c r="MC63" s="222">
        <v>0</v>
      </c>
      <c r="MD63" s="222">
        <v>0</v>
      </c>
      <c r="ME63" s="222">
        <v>0</v>
      </c>
      <c r="MF63" s="222">
        <v>0</v>
      </c>
      <c r="MG63" s="222">
        <v>0</v>
      </c>
      <c r="MH63" s="222">
        <v>0</v>
      </c>
      <c r="MI63" s="222">
        <v>0</v>
      </c>
      <c r="MJ63" s="222">
        <v>0</v>
      </c>
      <c r="MK63" s="222">
        <v>0</v>
      </c>
      <c r="ML63" s="222">
        <v>0</v>
      </c>
      <c r="MM63" s="222">
        <v>0</v>
      </c>
      <c r="MN63" s="222">
        <v>0</v>
      </c>
      <c r="MO63" s="222">
        <v>0</v>
      </c>
      <c r="MP63" s="222">
        <v>0</v>
      </c>
      <c r="MQ63" s="222">
        <v>0</v>
      </c>
      <c r="MR63" s="222">
        <v>0</v>
      </c>
      <c r="MS63" s="222">
        <v>6299544.7999999998</v>
      </c>
      <c r="MT63" s="222">
        <v>0</v>
      </c>
      <c r="MU63" s="222">
        <v>0</v>
      </c>
      <c r="MV63" s="222">
        <v>0</v>
      </c>
      <c r="MW63" s="222">
        <v>0</v>
      </c>
      <c r="MX63" s="222">
        <v>0</v>
      </c>
      <c r="MY63" s="222">
        <v>0</v>
      </c>
      <c r="MZ63" s="222">
        <v>0</v>
      </c>
      <c r="NA63" s="222">
        <v>0</v>
      </c>
      <c r="NB63" s="222">
        <v>0</v>
      </c>
      <c r="NC63" s="222">
        <v>0</v>
      </c>
      <c r="ND63" s="222">
        <v>15562954.300000001</v>
      </c>
      <c r="NE63" s="222">
        <v>0</v>
      </c>
      <c r="NF63" s="222">
        <v>0</v>
      </c>
      <c r="NG63" s="222">
        <v>0</v>
      </c>
      <c r="NH63" s="222">
        <v>0</v>
      </c>
      <c r="NI63" s="222">
        <v>0</v>
      </c>
      <c r="NJ63" s="222">
        <v>0</v>
      </c>
      <c r="NK63" s="222">
        <v>0</v>
      </c>
      <c r="NL63" s="222">
        <v>0</v>
      </c>
      <c r="NM63" s="222">
        <v>88093.1</v>
      </c>
      <c r="NN63" s="222">
        <v>0</v>
      </c>
      <c r="NO63" s="222">
        <v>0</v>
      </c>
      <c r="NP63" s="222">
        <v>69401.06</v>
      </c>
      <c r="NQ63" s="222">
        <v>0</v>
      </c>
      <c r="NR63" s="222">
        <v>0</v>
      </c>
      <c r="NS63" s="222">
        <v>0</v>
      </c>
      <c r="NT63" s="222">
        <v>0</v>
      </c>
      <c r="NU63" s="222">
        <v>0</v>
      </c>
      <c r="NV63" s="222">
        <v>0</v>
      </c>
      <c r="NW63" s="222">
        <v>10356126.789999999</v>
      </c>
      <c r="NX63" s="222">
        <v>0</v>
      </c>
      <c r="NY63" s="222">
        <v>0</v>
      </c>
      <c r="NZ63" s="222">
        <v>0</v>
      </c>
      <c r="OA63" s="222">
        <v>0</v>
      </c>
      <c r="OB63" s="222">
        <v>0</v>
      </c>
      <c r="OC63" s="222">
        <v>0</v>
      </c>
      <c r="OD63" s="222">
        <v>0</v>
      </c>
      <c r="OE63" s="222">
        <v>0</v>
      </c>
      <c r="OF63" s="222">
        <v>0</v>
      </c>
      <c r="OG63" s="222">
        <v>0</v>
      </c>
      <c r="OH63" s="222">
        <v>0</v>
      </c>
      <c r="OI63" s="222">
        <v>0</v>
      </c>
      <c r="OJ63" s="222">
        <v>0</v>
      </c>
      <c r="OK63" s="222">
        <v>0</v>
      </c>
      <c r="OL63" s="222">
        <v>0</v>
      </c>
      <c r="OM63" s="222">
        <v>11294097.279999999</v>
      </c>
      <c r="ON63" s="222">
        <v>0</v>
      </c>
      <c r="OO63" s="222">
        <v>0</v>
      </c>
      <c r="OP63" s="222">
        <v>0</v>
      </c>
      <c r="OQ63" s="222">
        <v>0</v>
      </c>
      <c r="OR63" s="222">
        <v>0</v>
      </c>
      <c r="OS63" s="222">
        <v>2023901.75</v>
      </c>
      <c r="OT63" s="222">
        <v>0</v>
      </c>
      <c r="OU63" s="222">
        <v>0</v>
      </c>
      <c r="OV63" s="222">
        <v>0</v>
      </c>
      <c r="OW63" s="222">
        <v>0</v>
      </c>
      <c r="OX63" s="222">
        <v>0</v>
      </c>
      <c r="OY63" s="222">
        <v>0</v>
      </c>
      <c r="OZ63" s="222">
        <v>0</v>
      </c>
      <c r="PA63" s="222">
        <v>0</v>
      </c>
      <c r="PB63" s="222">
        <v>0</v>
      </c>
      <c r="PC63" s="222">
        <v>0</v>
      </c>
      <c r="PD63" s="222">
        <v>0</v>
      </c>
      <c r="PE63" s="222">
        <v>0</v>
      </c>
      <c r="PF63" s="222">
        <v>0</v>
      </c>
      <c r="PG63" s="222">
        <v>0</v>
      </c>
      <c r="PH63" s="222">
        <v>0</v>
      </c>
      <c r="PI63" s="222">
        <v>0</v>
      </c>
      <c r="PJ63" s="222">
        <v>0</v>
      </c>
      <c r="PK63" s="222">
        <v>0</v>
      </c>
      <c r="PL63" s="222">
        <v>0</v>
      </c>
      <c r="PM63" s="222">
        <v>0</v>
      </c>
      <c r="PN63" s="222">
        <v>0</v>
      </c>
      <c r="PO63" s="222">
        <v>0</v>
      </c>
      <c r="PP63" s="222">
        <v>0</v>
      </c>
      <c r="PQ63" s="222">
        <v>0</v>
      </c>
      <c r="PR63" s="222">
        <v>0</v>
      </c>
      <c r="PS63" s="222">
        <v>0</v>
      </c>
      <c r="PT63" s="222">
        <v>0</v>
      </c>
      <c r="PU63" s="222">
        <v>0</v>
      </c>
      <c r="PV63" s="222">
        <v>0</v>
      </c>
      <c r="PW63" s="222">
        <v>0</v>
      </c>
      <c r="PX63" s="222">
        <v>0</v>
      </c>
      <c r="PY63" s="222">
        <v>0</v>
      </c>
      <c r="PZ63" s="222">
        <v>0</v>
      </c>
      <c r="QA63" s="222">
        <v>0</v>
      </c>
      <c r="QB63" s="222">
        <v>0</v>
      </c>
      <c r="QC63" s="222">
        <v>0</v>
      </c>
      <c r="QD63" s="222">
        <v>0</v>
      </c>
      <c r="QE63" s="222">
        <v>0</v>
      </c>
      <c r="QF63" s="222">
        <v>0</v>
      </c>
      <c r="QG63" s="222">
        <v>0</v>
      </c>
      <c r="QH63" s="222">
        <v>0</v>
      </c>
      <c r="QI63" s="222">
        <v>0</v>
      </c>
      <c r="QJ63" s="222">
        <v>0</v>
      </c>
      <c r="QK63" s="222">
        <v>0</v>
      </c>
      <c r="QL63" s="222">
        <v>0</v>
      </c>
      <c r="QM63" s="222">
        <v>0</v>
      </c>
      <c r="QN63" s="222">
        <v>0</v>
      </c>
      <c r="QO63" s="222">
        <v>0</v>
      </c>
      <c r="QP63" s="222">
        <v>0</v>
      </c>
      <c r="QQ63" s="222">
        <v>0</v>
      </c>
      <c r="QR63" s="222">
        <v>0</v>
      </c>
      <c r="QS63" s="222">
        <v>0</v>
      </c>
      <c r="QT63" s="222">
        <v>0</v>
      </c>
      <c r="QU63" s="222">
        <v>0</v>
      </c>
      <c r="QV63" s="222">
        <v>0</v>
      </c>
      <c r="QW63" s="222">
        <v>0</v>
      </c>
      <c r="QX63" s="222">
        <v>0</v>
      </c>
      <c r="QY63" s="222">
        <v>0</v>
      </c>
      <c r="QZ63" s="222">
        <v>0</v>
      </c>
      <c r="RA63" s="222">
        <v>0</v>
      </c>
      <c r="RB63" s="222">
        <v>0</v>
      </c>
      <c r="RC63" s="222">
        <v>0</v>
      </c>
      <c r="RD63" s="222">
        <v>0</v>
      </c>
      <c r="RE63" s="222">
        <v>0</v>
      </c>
      <c r="RF63" s="222">
        <v>0</v>
      </c>
      <c r="RG63" s="222">
        <v>0</v>
      </c>
      <c r="RH63" s="222">
        <v>0</v>
      </c>
      <c r="RI63" s="222">
        <v>0</v>
      </c>
      <c r="RJ63" s="222">
        <v>0</v>
      </c>
      <c r="RK63" s="222">
        <v>0</v>
      </c>
      <c r="RL63" s="222">
        <v>0</v>
      </c>
      <c r="RM63" s="222">
        <v>0</v>
      </c>
      <c r="RN63" s="222">
        <v>0</v>
      </c>
      <c r="RO63" s="222">
        <v>0</v>
      </c>
      <c r="RP63" s="222">
        <v>0</v>
      </c>
      <c r="RQ63" s="222">
        <v>0</v>
      </c>
      <c r="RR63" s="222">
        <v>0</v>
      </c>
      <c r="RS63" s="222">
        <v>0</v>
      </c>
      <c r="RT63" s="222">
        <v>0</v>
      </c>
      <c r="RU63" s="222">
        <v>0</v>
      </c>
      <c r="RV63" s="222">
        <v>0</v>
      </c>
      <c r="RW63" s="222">
        <v>0</v>
      </c>
      <c r="RX63" s="222">
        <v>0</v>
      </c>
      <c r="RY63" s="222">
        <v>0</v>
      </c>
      <c r="RZ63" s="222">
        <v>0</v>
      </c>
      <c r="SA63" s="222">
        <v>0</v>
      </c>
      <c r="SB63" s="222">
        <v>0</v>
      </c>
      <c r="SC63" s="222">
        <v>0</v>
      </c>
      <c r="SD63" s="222">
        <v>0</v>
      </c>
      <c r="SE63" s="222">
        <v>0</v>
      </c>
      <c r="SF63" s="222">
        <v>0</v>
      </c>
      <c r="SG63" s="222">
        <v>0</v>
      </c>
      <c r="SH63" s="222">
        <v>0</v>
      </c>
      <c r="SI63" s="222">
        <v>0</v>
      </c>
      <c r="SJ63" s="222">
        <v>0</v>
      </c>
      <c r="SK63" s="222">
        <v>0</v>
      </c>
      <c r="SL63" s="222">
        <v>0</v>
      </c>
      <c r="SM63" s="222">
        <v>0</v>
      </c>
      <c r="SN63" s="222">
        <v>0</v>
      </c>
      <c r="SO63" s="222">
        <v>0</v>
      </c>
      <c r="SP63" s="222">
        <v>0</v>
      </c>
      <c r="SQ63" s="222">
        <v>0</v>
      </c>
      <c r="SR63" s="222">
        <v>0</v>
      </c>
      <c r="SS63" s="222">
        <v>0</v>
      </c>
      <c r="ST63" s="222">
        <v>0</v>
      </c>
      <c r="SU63" s="222">
        <v>0</v>
      </c>
      <c r="SV63" s="222">
        <v>0</v>
      </c>
      <c r="SW63" s="222">
        <v>0</v>
      </c>
      <c r="SX63" s="222">
        <v>0</v>
      </c>
      <c r="SY63" s="222">
        <v>0</v>
      </c>
      <c r="SZ63" s="222">
        <v>0</v>
      </c>
      <c r="TA63" s="222">
        <v>0</v>
      </c>
      <c r="TB63" s="222">
        <v>0</v>
      </c>
      <c r="TC63" s="222">
        <v>0</v>
      </c>
      <c r="TD63" s="222">
        <v>0</v>
      </c>
      <c r="TE63" s="222">
        <v>0</v>
      </c>
      <c r="TF63" s="222">
        <v>0</v>
      </c>
      <c r="TG63" s="222">
        <v>0</v>
      </c>
      <c r="TH63" s="222">
        <v>0</v>
      </c>
      <c r="TI63" s="222">
        <v>0</v>
      </c>
      <c r="TJ63" s="222">
        <v>0</v>
      </c>
      <c r="TK63" s="222">
        <v>0</v>
      </c>
      <c r="TL63" s="222">
        <v>0</v>
      </c>
      <c r="TM63" s="222">
        <v>0</v>
      </c>
      <c r="TN63" s="222">
        <v>0</v>
      </c>
      <c r="TO63" s="222">
        <v>0</v>
      </c>
      <c r="TP63" s="222">
        <v>0</v>
      </c>
      <c r="TQ63" s="222">
        <v>0</v>
      </c>
      <c r="TR63" s="222">
        <v>0</v>
      </c>
      <c r="TS63" s="222">
        <v>0</v>
      </c>
      <c r="TT63" s="222">
        <v>0</v>
      </c>
      <c r="TU63" s="222">
        <v>0</v>
      </c>
      <c r="TV63" s="222">
        <v>0</v>
      </c>
      <c r="TW63" s="222">
        <v>0</v>
      </c>
      <c r="TX63" s="222">
        <v>0</v>
      </c>
      <c r="TY63" s="222">
        <v>0</v>
      </c>
      <c r="TZ63" s="222">
        <v>0</v>
      </c>
      <c r="UA63" s="222">
        <v>0</v>
      </c>
      <c r="UB63" s="222">
        <v>0</v>
      </c>
      <c r="UC63" s="222">
        <v>0</v>
      </c>
      <c r="UD63" s="222">
        <v>0</v>
      </c>
      <c r="UE63" s="222">
        <v>0</v>
      </c>
      <c r="UF63" s="222">
        <v>0</v>
      </c>
      <c r="UG63" s="222">
        <v>0</v>
      </c>
      <c r="UH63" s="222">
        <v>0</v>
      </c>
      <c r="UI63" s="222">
        <v>0</v>
      </c>
      <c r="UJ63" s="222">
        <v>0</v>
      </c>
      <c r="UK63" s="222">
        <v>0</v>
      </c>
      <c r="UL63" s="222">
        <v>0</v>
      </c>
      <c r="UM63" s="222">
        <v>0</v>
      </c>
      <c r="UN63" s="222">
        <v>0</v>
      </c>
      <c r="UO63" s="222">
        <v>0</v>
      </c>
      <c r="UP63" s="222">
        <v>10001.5</v>
      </c>
      <c r="UQ63" s="222">
        <v>0</v>
      </c>
      <c r="UR63" s="222">
        <v>0</v>
      </c>
      <c r="US63" s="222">
        <v>0</v>
      </c>
      <c r="UT63" s="222">
        <v>0</v>
      </c>
      <c r="UU63" s="222">
        <v>0</v>
      </c>
      <c r="UV63" s="222">
        <v>0</v>
      </c>
      <c r="UW63" s="222">
        <v>0</v>
      </c>
      <c r="UX63" s="222">
        <v>0</v>
      </c>
      <c r="UY63" s="222">
        <v>0</v>
      </c>
      <c r="UZ63" s="222">
        <v>0</v>
      </c>
      <c r="VA63" s="222">
        <v>0</v>
      </c>
      <c r="VB63" s="222">
        <v>0</v>
      </c>
      <c r="VC63" s="222">
        <v>0</v>
      </c>
      <c r="VD63" s="222">
        <v>0</v>
      </c>
      <c r="VE63" s="222">
        <v>0</v>
      </c>
      <c r="VF63" s="222">
        <v>0</v>
      </c>
      <c r="VG63" s="222">
        <v>0</v>
      </c>
      <c r="VH63" s="222">
        <v>0</v>
      </c>
      <c r="VI63" s="222">
        <v>0</v>
      </c>
      <c r="VJ63" s="222">
        <v>0</v>
      </c>
      <c r="VK63" s="222">
        <v>0</v>
      </c>
      <c r="VL63" s="222">
        <v>0</v>
      </c>
      <c r="VM63" s="222">
        <v>0</v>
      </c>
      <c r="VN63" s="222">
        <v>0</v>
      </c>
      <c r="VO63" s="222">
        <v>0</v>
      </c>
      <c r="VP63" s="222">
        <v>0</v>
      </c>
      <c r="VQ63" s="222">
        <v>0</v>
      </c>
      <c r="VR63" s="222">
        <v>0</v>
      </c>
      <c r="VS63" s="222">
        <v>0</v>
      </c>
      <c r="VT63" s="222">
        <v>0</v>
      </c>
      <c r="VU63" s="222">
        <v>0</v>
      </c>
      <c r="VV63" s="222">
        <v>0</v>
      </c>
      <c r="VW63" s="222">
        <v>0</v>
      </c>
      <c r="VX63" s="222">
        <v>0</v>
      </c>
      <c r="VY63" s="222">
        <v>0</v>
      </c>
      <c r="VZ63" s="222">
        <v>0</v>
      </c>
      <c r="WA63" s="222">
        <v>4497660.58</v>
      </c>
      <c r="WB63" s="222">
        <v>0</v>
      </c>
      <c r="WC63" s="222">
        <v>0</v>
      </c>
      <c r="WD63" s="222">
        <v>0</v>
      </c>
      <c r="WE63" s="222">
        <v>0</v>
      </c>
      <c r="WF63" s="222">
        <v>0</v>
      </c>
      <c r="WG63" s="222">
        <v>0</v>
      </c>
      <c r="WH63" s="222">
        <v>0</v>
      </c>
      <c r="WI63" s="222">
        <v>0</v>
      </c>
      <c r="WJ63" s="222">
        <v>0</v>
      </c>
      <c r="WK63" s="222">
        <v>0</v>
      </c>
      <c r="WL63" s="222">
        <v>0</v>
      </c>
      <c r="WM63" s="222">
        <v>0</v>
      </c>
      <c r="WN63" s="222">
        <v>0</v>
      </c>
      <c r="WO63" s="222">
        <v>0</v>
      </c>
      <c r="WP63" s="222">
        <v>0</v>
      </c>
      <c r="WQ63" s="222">
        <v>0</v>
      </c>
      <c r="WR63" s="222">
        <v>0</v>
      </c>
      <c r="WS63" s="222">
        <v>0</v>
      </c>
      <c r="WT63" s="222">
        <v>0</v>
      </c>
      <c r="WU63" s="222">
        <v>0</v>
      </c>
      <c r="WV63" s="222">
        <v>0</v>
      </c>
      <c r="WW63" s="222">
        <v>0</v>
      </c>
      <c r="WX63" s="222">
        <v>0</v>
      </c>
      <c r="WY63" s="222">
        <v>0</v>
      </c>
      <c r="WZ63" s="222">
        <v>0</v>
      </c>
      <c r="XA63" s="222">
        <v>0</v>
      </c>
      <c r="XB63" s="222">
        <v>0</v>
      </c>
      <c r="XC63" s="222">
        <v>0</v>
      </c>
      <c r="XD63" s="222">
        <v>0</v>
      </c>
      <c r="XE63" s="222">
        <v>0</v>
      </c>
      <c r="XF63" s="222">
        <v>0</v>
      </c>
      <c r="XG63" s="222">
        <v>0</v>
      </c>
      <c r="XH63" s="222">
        <v>0</v>
      </c>
      <c r="XI63" s="222">
        <v>0</v>
      </c>
      <c r="XJ63" s="222">
        <v>0</v>
      </c>
      <c r="XK63" s="222">
        <v>48685</v>
      </c>
      <c r="XL63" s="222">
        <v>0</v>
      </c>
      <c r="XM63" s="222">
        <v>0</v>
      </c>
      <c r="XN63" s="222">
        <v>0</v>
      </c>
      <c r="XO63" s="222">
        <v>0</v>
      </c>
      <c r="XP63" s="222">
        <v>0</v>
      </c>
      <c r="XQ63" s="222">
        <v>0</v>
      </c>
      <c r="XR63" s="222">
        <v>0</v>
      </c>
      <c r="XS63" s="222">
        <v>0</v>
      </c>
      <c r="XT63" s="222">
        <v>0</v>
      </c>
      <c r="XU63" s="222">
        <v>0</v>
      </c>
      <c r="XV63" s="222">
        <v>0</v>
      </c>
      <c r="XW63" s="222">
        <v>0</v>
      </c>
      <c r="XX63" s="222">
        <v>0</v>
      </c>
      <c r="XY63" s="222">
        <v>0</v>
      </c>
      <c r="XZ63" s="222">
        <v>0</v>
      </c>
      <c r="YA63" s="222">
        <v>0</v>
      </c>
      <c r="YB63" s="222">
        <v>0</v>
      </c>
      <c r="YC63" s="222">
        <v>0</v>
      </c>
      <c r="YD63" s="222">
        <v>0</v>
      </c>
      <c r="YE63" s="222">
        <v>0</v>
      </c>
      <c r="YF63" s="222">
        <v>0</v>
      </c>
      <c r="YG63" s="222">
        <v>0</v>
      </c>
      <c r="YH63" s="222">
        <v>0</v>
      </c>
      <c r="YI63" s="222">
        <v>0</v>
      </c>
      <c r="YJ63" s="222">
        <v>0</v>
      </c>
      <c r="YK63" s="222">
        <v>0</v>
      </c>
      <c r="YL63" s="222">
        <v>0</v>
      </c>
      <c r="YM63" s="222">
        <v>0</v>
      </c>
      <c r="YN63" s="222">
        <v>0</v>
      </c>
      <c r="YO63" s="222">
        <v>0</v>
      </c>
      <c r="YP63" s="222">
        <v>0</v>
      </c>
      <c r="YQ63" s="222">
        <v>0</v>
      </c>
      <c r="YR63" s="222">
        <v>0</v>
      </c>
      <c r="YS63" s="222">
        <v>0</v>
      </c>
      <c r="YT63" s="222">
        <v>0</v>
      </c>
      <c r="YU63" s="222">
        <v>0</v>
      </c>
      <c r="YV63" s="222">
        <v>0</v>
      </c>
      <c r="YW63" s="222">
        <v>0</v>
      </c>
      <c r="YX63" s="222">
        <v>0</v>
      </c>
      <c r="YY63" s="222">
        <v>0</v>
      </c>
      <c r="YZ63" s="222">
        <v>0</v>
      </c>
      <c r="ZA63" s="222">
        <v>0</v>
      </c>
      <c r="ZB63" s="222">
        <v>0</v>
      </c>
      <c r="ZC63" s="222">
        <v>0</v>
      </c>
      <c r="ZD63" s="222">
        <v>0</v>
      </c>
      <c r="ZE63" s="222">
        <v>0</v>
      </c>
      <c r="ZF63" s="222">
        <v>0</v>
      </c>
      <c r="ZG63" s="222">
        <v>0</v>
      </c>
      <c r="ZH63" s="222">
        <v>0</v>
      </c>
      <c r="ZI63" s="222">
        <v>0</v>
      </c>
      <c r="ZJ63" s="222">
        <v>0</v>
      </c>
      <c r="ZK63" s="222">
        <v>0</v>
      </c>
      <c r="ZL63" s="222">
        <v>0</v>
      </c>
      <c r="ZM63" s="222">
        <v>0</v>
      </c>
      <c r="ZN63" s="222">
        <v>0</v>
      </c>
      <c r="ZO63" s="222">
        <v>0</v>
      </c>
      <c r="ZP63" s="222">
        <v>0</v>
      </c>
      <c r="ZQ63" s="222">
        <v>0</v>
      </c>
      <c r="ZR63" s="222">
        <v>0</v>
      </c>
      <c r="ZS63" s="222">
        <v>0</v>
      </c>
      <c r="ZT63" s="222">
        <v>0</v>
      </c>
      <c r="ZU63" s="222">
        <v>0</v>
      </c>
      <c r="ZV63" s="222">
        <v>0</v>
      </c>
      <c r="ZW63" s="222">
        <v>0</v>
      </c>
      <c r="ZX63" s="222">
        <v>0</v>
      </c>
      <c r="ZY63" s="222">
        <v>0</v>
      </c>
      <c r="ZZ63" s="222">
        <v>0</v>
      </c>
      <c r="AAA63" s="222">
        <v>0</v>
      </c>
      <c r="AAB63" s="222">
        <v>0</v>
      </c>
      <c r="AAC63" s="222">
        <v>0</v>
      </c>
      <c r="AAD63" s="222">
        <v>0</v>
      </c>
      <c r="AAE63" s="222">
        <v>0</v>
      </c>
      <c r="AAF63" s="222">
        <v>0</v>
      </c>
      <c r="AAG63" s="222">
        <v>0</v>
      </c>
      <c r="AAH63" s="222">
        <v>0</v>
      </c>
      <c r="AAI63" s="222">
        <v>0</v>
      </c>
      <c r="AAJ63" s="222">
        <v>0</v>
      </c>
      <c r="AAK63" s="222">
        <v>0</v>
      </c>
      <c r="AAL63" s="222">
        <v>0</v>
      </c>
      <c r="AAM63" s="222">
        <v>0</v>
      </c>
      <c r="AAN63" s="222">
        <v>0</v>
      </c>
      <c r="AAO63" s="222">
        <v>0</v>
      </c>
      <c r="AAP63" s="222">
        <v>0</v>
      </c>
      <c r="AAQ63" s="222">
        <v>0</v>
      </c>
      <c r="AAR63" s="222">
        <v>0</v>
      </c>
      <c r="AAS63" s="222">
        <v>0</v>
      </c>
      <c r="AAT63" s="222">
        <v>0</v>
      </c>
      <c r="AAU63" s="222">
        <v>0</v>
      </c>
      <c r="AAV63" s="222">
        <v>0</v>
      </c>
      <c r="AAW63" s="222">
        <v>0</v>
      </c>
      <c r="AAX63" s="222">
        <v>0</v>
      </c>
      <c r="AAY63" s="222">
        <v>0</v>
      </c>
      <c r="AAZ63" s="222">
        <v>0</v>
      </c>
      <c r="ABA63" s="222">
        <v>0</v>
      </c>
      <c r="ABB63" s="222">
        <v>0</v>
      </c>
      <c r="ABC63" s="222">
        <v>0</v>
      </c>
      <c r="ABD63" s="222">
        <v>0</v>
      </c>
      <c r="ABE63" s="222">
        <v>0</v>
      </c>
      <c r="ABF63" s="222">
        <v>0</v>
      </c>
      <c r="ABG63" s="222">
        <v>0</v>
      </c>
      <c r="ABH63" s="222">
        <v>0</v>
      </c>
      <c r="ABI63" s="222">
        <v>0</v>
      </c>
      <c r="ABJ63" s="222">
        <v>0</v>
      </c>
      <c r="ABK63" s="222">
        <v>0</v>
      </c>
      <c r="ABL63" s="222">
        <v>0</v>
      </c>
      <c r="ABM63" s="222">
        <v>0</v>
      </c>
      <c r="ABN63" s="222">
        <v>0</v>
      </c>
      <c r="ABO63" s="222">
        <v>0</v>
      </c>
      <c r="ABP63" s="222">
        <v>0</v>
      </c>
      <c r="ABQ63" s="222">
        <v>0</v>
      </c>
      <c r="ABR63" s="222">
        <v>0</v>
      </c>
      <c r="ABS63" s="222">
        <v>0</v>
      </c>
      <c r="ABT63" s="222">
        <v>0</v>
      </c>
      <c r="ABU63" s="222">
        <v>0</v>
      </c>
      <c r="ABV63" s="222">
        <v>0</v>
      </c>
      <c r="ABW63" s="222">
        <v>0</v>
      </c>
      <c r="ABX63" s="222">
        <v>14826288.279999999</v>
      </c>
      <c r="ABY63" s="222">
        <v>0</v>
      </c>
      <c r="ABZ63" s="222">
        <v>0</v>
      </c>
      <c r="ACA63" s="222">
        <v>0</v>
      </c>
      <c r="ACB63" s="222">
        <v>0</v>
      </c>
      <c r="ACC63" s="222">
        <v>0</v>
      </c>
      <c r="ACD63" s="222">
        <v>0</v>
      </c>
      <c r="ACE63" s="222">
        <v>0</v>
      </c>
      <c r="ACF63" s="222">
        <v>0</v>
      </c>
      <c r="ACG63" s="222">
        <v>0</v>
      </c>
      <c r="ACH63" s="222">
        <v>0</v>
      </c>
      <c r="ACI63" s="222">
        <v>0</v>
      </c>
      <c r="ACJ63" s="222">
        <v>0</v>
      </c>
      <c r="ACK63" s="222">
        <v>0</v>
      </c>
      <c r="ACL63" s="222">
        <v>0</v>
      </c>
      <c r="ACM63" s="222">
        <v>0</v>
      </c>
      <c r="ACN63" s="222">
        <v>0</v>
      </c>
      <c r="ACO63" s="222">
        <v>0</v>
      </c>
      <c r="ACP63" s="222">
        <v>0</v>
      </c>
      <c r="ACQ63" s="222">
        <v>0</v>
      </c>
      <c r="ACR63" s="222">
        <v>0</v>
      </c>
      <c r="ACS63" s="222">
        <v>0</v>
      </c>
      <c r="ACT63" s="222">
        <v>0</v>
      </c>
      <c r="ACU63" s="222">
        <v>0</v>
      </c>
      <c r="ACV63" s="222">
        <v>0</v>
      </c>
      <c r="ACW63" s="222">
        <v>0</v>
      </c>
      <c r="ACX63" s="222">
        <v>0</v>
      </c>
      <c r="ACY63" s="222">
        <v>0</v>
      </c>
      <c r="ACZ63" s="222">
        <v>0</v>
      </c>
      <c r="ADA63" s="222">
        <v>0</v>
      </c>
      <c r="ADB63" s="222">
        <v>0</v>
      </c>
      <c r="ADC63" s="222">
        <v>0</v>
      </c>
      <c r="ADD63" s="222">
        <v>0</v>
      </c>
      <c r="ADE63" s="222">
        <v>0</v>
      </c>
      <c r="ADF63" s="222">
        <v>0</v>
      </c>
      <c r="ADG63" s="222">
        <v>0</v>
      </c>
      <c r="ADH63" s="222">
        <v>0</v>
      </c>
      <c r="ADI63" s="222">
        <v>0</v>
      </c>
      <c r="ADJ63" s="222">
        <v>0</v>
      </c>
      <c r="ADK63" s="222">
        <v>0</v>
      </c>
      <c r="ADL63" s="222">
        <v>0</v>
      </c>
      <c r="ADM63" s="222">
        <v>0</v>
      </c>
      <c r="ADN63" s="222">
        <v>0</v>
      </c>
      <c r="ADO63" s="222">
        <v>0</v>
      </c>
      <c r="ADP63" s="222">
        <v>0</v>
      </c>
      <c r="ADQ63" s="222">
        <v>28523</v>
      </c>
      <c r="ADR63" s="222">
        <v>0</v>
      </c>
      <c r="ADS63" s="222">
        <v>7620</v>
      </c>
      <c r="ADT63" s="222">
        <v>0</v>
      </c>
      <c r="ADU63" s="222">
        <v>0</v>
      </c>
      <c r="ADV63" s="222">
        <v>0</v>
      </c>
      <c r="ADW63" s="222">
        <v>0</v>
      </c>
      <c r="ADX63" s="222">
        <v>0</v>
      </c>
      <c r="ADY63" s="222">
        <v>175020</v>
      </c>
      <c r="ADZ63" s="222">
        <v>0</v>
      </c>
      <c r="AEA63" s="222">
        <v>0</v>
      </c>
      <c r="AEB63" s="222">
        <v>0</v>
      </c>
      <c r="AEC63" s="222">
        <v>0</v>
      </c>
      <c r="AED63" s="222">
        <v>0</v>
      </c>
      <c r="AEE63" s="222">
        <v>0</v>
      </c>
      <c r="AEF63" s="222">
        <v>0</v>
      </c>
      <c r="AEG63" s="222">
        <v>0</v>
      </c>
      <c r="AEH63" s="222">
        <v>0</v>
      </c>
      <c r="AEI63" s="222">
        <v>0</v>
      </c>
      <c r="AEJ63" s="222">
        <v>0</v>
      </c>
      <c r="AEK63" s="222">
        <v>0</v>
      </c>
      <c r="AEL63" s="222">
        <v>0</v>
      </c>
      <c r="AEM63" s="222">
        <v>0</v>
      </c>
      <c r="AEN63" s="222">
        <v>0</v>
      </c>
      <c r="AEO63" s="222">
        <v>60619</v>
      </c>
      <c r="AEP63" s="222">
        <v>0</v>
      </c>
      <c r="AEQ63" s="222">
        <v>0</v>
      </c>
      <c r="AER63" s="222">
        <v>0</v>
      </c>
      <c r="AES63" s="222">
        <v>3307945.36</v>
      </c>
      <c r="AET63" s="222">
        <v>0</v>
      </c>
      <c r="AEU63" s="222">
        <v>0</v>
      </c>
      <c r="AEV63" s="222">
        <v>0</v>
      </c>
      <c r="AEW63" s="222">
        <v>0</v>
      </c>
      <c r="AEX63" s="222">
        <v>0</v>
      </c>
      <c r="AEY63" s="222">
        <v>0</v>
      </c>
      <c r="AEZ63" s="222">
        <v>0</v>
      </c>
      <c r="AFA63" s="222">
        <v>0</v>
      </c>
      <c r="AFB63" s="222">
        <v>0</v>
      </c>
      <c r="AFC63" s="222">
        <v>0</v>
      </c>
      <c r="AFD63" s="222">
        <v>0</v>
      </c>
      <c r="AFE63" s="222">
        <v>0</v>
      </c>
      <c r="AFF63" s="222">
        <v>0</v>
      </c>
      <c r="AFG63" s="222">
        <v>0</v>
      </c>
      <c r="AFH63" s="222">
        <v>0</v>
      </c>
      <c r="AFI63" s="222">
        <v>0</v>
      </c>
      <c r="AFJ63" s="222">
        <v>0</v>
      </c>
      <c r="AFK63" s="222">
        <v>0</v>
      </c>
      <c r="AFL63" s="222">
        <v>0</v>
      </c>
      <c r="AFM63" s="222">
        <v>0</v>
      </c>
      <c r="AFN63" s="222">
        <v>0</v>
      </c>
      <c r="AFO63" s="222">
        <v>0</v>
      </c>
      <c r="AFP63" s="222">
        <v>0</v>
      </c>
      <c r="AFQ63" s="222">
        <v>0</v>
      </c>
      <c r="AFR63" s="222">
        <v>0</v>
      </c>
      <c r="AFS63" s="222">
        <v>0</v>
      </c>
      <c r="AFT63" s="222">
        <v>0</v>
      </c>
      <c r="AFU63" s="222">
        <v>0</v>
      </c>
      <c r="AFV63" s="222">
        <v>0</v>
      </c>
      <c r="AFW63" s="222">
        <v>0</v>
      </c>
      <c r="AFX63" s="222">
        <v>0</v>
      </c>
      <c r="AFY63" s="222">
        <v>0</v>
      </c>
      <c r="AFZ63" s="222">
        <v>0</v>
      </c>
      <c r="AGA63" s="222">
        <v>0</v>
      </c>
      <c r="AGB63" s="222">
        <v>0</v>
      </c>
      <c r="AGC63" s="222">
        <v>0</v>
      </c>
      <c r="AGD63" s="222">
        <v>0</v>
      </c>
      <c r="AGE63" s="222">
        <v>0</v>
      </c>
      <c r="AGF63" s="222">
        <v>0</v>
      </c>
      <c r="AGG63" s="222">
        <v>0</v>
      </c>
      <c r="AGH63" s="222">
        <v>0</v>
      </c>
      <c r="AGI63" s="222">
        <v>0</v>
      </c>
      <c r="AGJ63" s="222">
        <v>0</v>
      </c>
      <c r="AGK63" s="222">
        <v>0</v>
      </c>
      <c r="AGL63" s="222">
        <v>0</v>
      </c>
      <c r="AGM63" s="222">
        <v>3087702</v>
      </c>
      <c r="AGN63" s="222">
        <v>0</v>
      </c>
      <c r="AGO63" s="222">
        <v>0</v>
      </c>
      <c r="AGP63" s="222">
        <v>0</v>
      </c>
      <c r="AGQ63" s="222">
        <v>0</v>
      </c>
      <c r="AGR63" s="222">
        <v>0</v>
      </c>
      <c r="AGS63" s="222">
        <v>0</v>
      </c>
      <c r="AGT63" s="222">
        <v>0</v>
      </c>
      <c r="AGU63" s="222">
        <v>9077836.2799999993</v>
      </c>
      <c r="AGV63" s="222">
        <v>10286405.609999999</v>
      </c>
      <c r="AGW63" s="222">
        <v>0</v>
      </c>
      <c r="AGX63" s="222">
        <v>0</v>
      </c>
      <c r="AGY63" s="222">
        <v>0</v>
      </c>
      <c r="AGZ63" s="222">
        <v>0</v>
      </c>
      <c r="AHA63" s="222">
        <v>0</v>
      </c>
      <c r="AHB63" s="222">
        <v>0</v>
      </c>
      <c r="AHC63" s="222">
        <v>0</v>
      </c>
      <c r="AHD63" s="222">
        <v>0</v>
      </c>
      <c r="AHE63" s="222">
        <v>0</v>
      </c>
      <c r="AHF63" s="222">
        <v>0</v>
      </c>
      <c r="AHG63" s="222">
        <v>0</v>
      </c>
      <c r="AHH63" s="222">
        <v>0</v>
      </c>
      <c r="AHI63" s="222">
        <v>0</v>
      </c>
      <c r="AHJ63" s="222">
        <v>0</v>
      </c>
      <c r="AHK63" s="222">
        <v>0</v>
      </c>
      <c r="AHL63" s="222">
        <v>1896088.96</v>
      </c>
      <c r="AHM63" s="222">
        <v>0</v>
      </c>
      <c r="AHN63" s="222">
        <v>0</v>
      </c>
      <c r="AHO63" s="222">
        <v>0</v>
      </c>
      <c r="AHP63" s="222">
        <v>0</v>
      </c>
      <c r="AHQ63" s="222">
        <v>0</v>
      </c>
      <c r="AHR63" s="264">
        <v>0</v>
      </c>
    </row>
    <row r="64" spans="1:902" ht="24">
      <c r="A64" s="183" t="s">
        <v>6671</v>
      </c>
      <c r="B64" s="183" t="s">
        <v>6452</v>
      </c>
      <c r="C64" s="184" t="s">
        <v>6453</v>
      </c>
      <c r="D64" s="222">
        <v>10055690.27</v>
      </c>
      <c r="E64" s="222">
        <v>0</v>
      </c>
      <c r="F64" s="222">
        <v>0</v>
      </c>
      <c r="G64" s="222">
        <v>0</v>
      </c>
      <c r="H64" s="222">
        <v>0</v>
      </c>
      <c r="I64" s="222">
        <v>0</v>
      </c>
      <c r="J64" s="222">
        <v>0</v>
      </c>
      <c r="K64" s="222">
        <v>0</v>
      </c>
      <c r="L64" s="222">
        <v>0</v>
      </c>
      <c r="M64" s="222">
        <v>0</v>
      </c>
      <c r="N64" s="222">
        <v>0</v>
      </c>
      <c r="O64" s="222">
        <v>0</v>
      </c>
      <c r="P64" s="222">
        <v>0</v>
      </c>
      <c r="Q64" s="222">
        <v>0</v>
      </c>
      <c r="R64" s="222">
        <v>0</v>
      </c>
      <c r="S64" s="222">
        <v>0</v>
      </c>
      <c r="T64" s="222">
        <v>0</v>
      </c>
      <c r="U64" s="222">
        <v>0</v>
      </c>
      <c r="V64" s="222">
        <v>0</v>
      </c>
      <c r="W64" s="222">
        <v>0</v>
      </c>
      <c r="X64" s="222">
        <v>0</v>
      </c>
      <c r="Y64" s="222">
        <v>0</v>
      </c>
      <c r="Z64" s="222">
        <v>0</v>
      </c>
      <c r="AA64" s="222">
        <v>0</v>
      </c>
      <c r="AB64" s="222">
        <v>0</v>
      </c>
      <c r="AC64" s="222">
        <v>0</v>
      </c>
      <c r="AD64" s="222">
        <v>0</v>
      </c>
      <c r="AE64" s="222">
        <v>0</v>
      </c>
      <c r="AF64" s="222">
        <v>0</v>
      </c>
      <c r="AG64" s="222">
        <v>0</v>
      </c>
      <c r="AH64" s="222">
        <v>0</v>
      </c>
      <c r="AI64" s="222">
        <v>0</v>
      </c>
      <c r="AJ64" s="222">
        <v>0</v>
      </c>
      <c r="AK64" s="222">
        <v>0</v>
      </c>
      <c r="AL64" s="222">
        <v>0</v>
      </c>
      <c r="AM64" s="222">
        <v>0</v>
      </c>
      <c r="AN64" s="222">
        <v>0</v>
      </c>
      <c r="AO64" s="222">
        <v>0</v>
      </c>
      <c r="AP64" s="222">
        <v>0</v>
      </c>
      <c r="AQ64" s="222">
        <v>0</v>
      </c>
      <c r="AR64" s="222">
        <v>0</v>
      </c>
      <c r="AS64" s="222">
        <v>0</v>
      </c>
      <c r="AT64" s="222">
        <v>0</v>
      </c>
      <c r="AU64" s="222">
        <v>0</v>
      </c>
      <c r="AV64" s="222">
        <v>0</v>
      </c>
      <c r="AW64" s="222">
        <v>0</v>
      </c>
      <c r="AX64" s="222">
        <v>0</v>
      </c>
      <c r="AY64" s="222">
        <v>0</v>
      </c>
      <c r="AZ64" s="222">
        <v>0</v>
      </c>
      <c r="BA64" s="222">
        <v>0</v>
      </c>
      <c r="BB64" s="222">
        <v>0</v>
      </c>
      <c r="BC64" s="222">
        <v>0</v>
      </c>
      <c r="BD64" s="222">
        <v>0</v>
      </c>
      <c r="BE64" s="222">
        <v>0</v>
      </c>
      <c r="BF64" s="222">
        <v>0</v>
      </c>
      <c r="BG64" s="222">
        <v>0</v>
      </c>
      <c r="BH64" s="222">
        <v>0</v>
      </c>
      <c r="BI64" s="222">
        <v>9606897.9199999999</v>
      </c>
      <c r="BJ64" s="222">
        <v>5131642.8600000003</v>
      </c>
      <c r="BK64" s="222">
        <v>250000</v>
      </c>
      <c r="BL64" s="222">
        <v>0</v>
      </c>
      <c r="BM64" s="222">
        <v>0</v>
      </c>
      <c r="BN64" s="222">
        <v>0</v>
      </c>
      <c r="BO64" s="222">
        <v>0</v>
      </c>
      <c r="BP64" s="222">
        <v>0</v>
      </c>
      <c r="BQ64" s="222">
        <v>0</v>
      </c>
      <c r="BR64" s="222">
        <v>0</v>
      </c>
      <c r="BS64" s="222">
        <v>0</v>
      </c>
      <c r="BT64" s="222">
        <v>0</v>
      </c>
      <c r="BU64" s="222">
        <v>0</v>
      </c>
      <c r="BV64" s="222">
        <v>0</v>
      </c>
      <c r="BW64" s="222">
        <v>0</v>
      </c>
      <c r="BX64" s="222">
        <v>0</v>
      </c>
      <c r="BY64" s="222">
        <v>0</v>
      </c>
      <c r="BZ64" s="222">
        <v>0</v>
      </c>
      <c r="CA64" s="222">
        <v>0</v>
      </c>
      <c r="CB64" s="222">
        <v>0</v>
      </c>
      <c r="CC64" s="222">
        <v>0</v>
      </c>
      <c r="CD64" s="222">
        <v>0</v>
      </c>
      <c r="CE64" s="222">
        <v>0</v>
      </c>
      <c r="CF64" s="222">
        <v>0</v>
      </c>
      <c r="CG64" s="222">
        <v>5121081.8499999996</v>
      </c>
      <c r="CH64" s="222">
        <v>0</v>
      </c>
      <c r="CI64" s="222">
        <v>0</v>
      </c>
      <c r="CJ64" s="222">
        <v>0</v>
      </c>
      <c r="CK64" s="222">
        <v>0</v>
      </c>
      <c r="CL64" s="222">
        <v>0</v>
      </c>
      <c r="CM64" s="222">
        <v>0</v>
      </c>
      <c r="CN64" s="222">
        <v>0</v>
      </c>
      <c r="CO64" s="222">
        <v>0</v>
      </c>
      <c r="CP64" s="222">
        <v>0</v>
      </c>
      <c r="CQ64" s="222">
        <v>0</v>
      </c>
      <c r="CR64" s="222">
        <v>0</v>
      </c>
      <c r="CS64" s="222">
        <v>0</v>
      </c>
      <c r="CT64" s="222">
        <v>0</v>
      </c>
      <c r="CU64" s="222">
        <v>0</v>
      </c>
      <c r="CV64" s="222">
        <v>0</v>
      </c>
      <c r="CW64" s="222">
        <v>0</v>
      </c>
      <c r="CX64" s="222">
        <v>0</v>
      </c>
      <c r="CY64" s="222">
        <v>0</v>
      </c>
      <c r="CZ64" s="222">
        <v>0</v>
      </c>
      <c r="DA64" s="222">
        <v>0</v>
      </c>
      <c r="DB64" s="222">
        <v>0</v>
      </c>
      <c r="DC64" s="222">
        <v>0</v>
      </c>
      <c r="DD64" s="222">
        <v>0</v>
      </c>
      <c r="DE64" s="222">
        <v>0</v>
      </c>
      <c r="DF64" s="222">
        <v>0</v>
      </c>
      <c r="DG64" s="222">
        <v>0</v>
      </c>
      <c r="DH64" s="222">
        <v>0</v>
      </c>
      <c r="DI64" s="222">
        <v>0</v>
      </c>
      <c r="DJ64" s="222">
        <v>0</v>
      </c>
      <c r="DK64" s="222">
        <v>0</v>
      </c>
      <c r="DL64" s="222">
        <v>0</v>
      </c>
      <c r="DM64" s="222">
        <v>0</v>
      </c>
      <c r="DN64" s="222">
        <v>0</v>
      </c>
      <c r="DO64" s="222">
        <v>0</v>
      </c>
      <c r="DP64" s="222">
        <v>0</v>
      </c>
      <c r="DQ64" s="222">
        <v>0</v>
      </c>
      <c r="DR64" s="222">
        <v>0</v>
      </c>
      <c r="DS64" s="222">
        <v>0</v>
      </c>
      <c r="DT64" s="222">
        <v>0</v>
      </c>
      <c r="DU64" s="222">
        <v>0</v>
      </c>
      <c r="DV64" s="222">
        <v>0</v>
      </c>
      <c r="DW64" s="222">
        <v>0</v>
      </c>
      <c r="DX64" s="222">
        <v>0</v>
      </c>
      <c r="DY64" s="222">
        <v>0</v>
      </c>
      <c r="DZ64" s="222">
        <v>0</v>
      </c>
      <c r="EA64" s="222">
        <v>0</v>
      </c>
      <c r="EB64" s="222">
        <v>0</v>
      </c>
      <c r="EC64" s="222">
        <v>0</v>
      </c>
      <c r="ED64" s="222">
        <v>0</v>
      </c>
      <c r="EE64" s="222">
        <v>1587017.79</v>
      </c>
      <c r="EF64" s="222">
        <v>0</v>
      </c>
      <c r="EG64" s="222">
        <v>0</v>
      </c>
      <c r="EH64" s="222">
        <v>0</v>
      </c>
      <c r="EI64" s="222">
        <v>0</v>
      </c>
      <c r="EJ64" s="222">
        <v>0</v>
      </c>
      <c r="EK64" s="222">
        <v>0</v>
      </c>
      <c r="EL64" s="222">
        <v>0</v>
      </c>
      <c r="EM64" s="222">
        <v>0</v>
      </c>
      <c r="EN64" s="222">
        <v>19136671.960000001</v>
      </c>
      <c r="EO64" s="222">
        <v>0</v>
      </c>
      <c r="EP64" s="222">
        <v>0</v>
      </c>
      <c r="EQ64" s="222">
        <v>0</v>
      </c>
      <c r="ER64" s="222">
        <v>0</v>
      </c>
      <c r="ES64" s="222">
        <v>0</v>
      </c>
      <c r="ET64" s="222">
        <v>0</v>
      </c>
      <c r="EU64" s="222">
        <v>0</v>
      </c>
      <c r="EV64" s="222">
        <v>0</v>
      </c>
      <c r="EW64" s="222">
        <v>0</v>
      </c>
      <c r="EX64" s="222">
        <v>0</v>
      </c>
      <c r="EY64" s="222">
        <v>0</v>
      </c>
      <c r="EZ64" s="222">
        <v>0</v>
      </c>
      <c r="FA64" s="222">
        <v>0</v>
      </c>
      <c r="FB64" s="222">
        <v>0</v>
      </c>
      <c r="FC64" s="222">
        <v>0</v>
      </c>
      <c r="FD64" s="222">
        <v>0</v>
      </c>
      <c r="FE64" s="222">
        <v>0</v>
      </c>
      <c r="FF64" s="222">
        <v>0</v>
      </c>
      <c r="FG64" s="222">
        <v>0</v>
      </c>
      <c r="FH64" s="222">
        <v>0</v>
      </c>
      <c r="FI64" s="222">
        <v>0</v>
      </c>
      <c r="FJ64" s="222">
        <v>0</v>
      </c>
      <c r="FK64" s="222">
        <v>0</v>
      </c>
      <c r="FL64" s="222">
        <v>0</v>
      </c>
      <c r="FM64" s="222">
        <v>0</v>
      </c>
      <c r="FN64" s="222">
        <v>0</v>
      </c>
      <c r="FO64" s="222">
        <v>0</v>
      </c>
      <c r="FP64" s="222">
        <v>0</v>
      </c>
      <c r="FQ64" s="222">
        <v>18331916.23</v>
      </c>
      <c r="FR64" s="222">
        <v>0</v>
      </c>
      <c r="FS64" s="222">
        <v>0</v>
      </c>
      <c r="FT64" s="222">
        <v>0</v>
      </c>
      <c r="FU64" s="222">
        <v>0</v>
      </c>
      <c r="FV64" s="222">
        <v>0</v>
      </c>
      <c r="FW64" s="222">
        <v>0</v>
      </c>
      <c r="FX64" s="222">
        <v>0</v>
      </c>
      <c r="FY64" s="222">
        <v>0</v>
      </c>
      <c r="FZ64" s="222">
        <v>0</v>
      </c>
      <c r="GA64" s="222">
        <v>0</v>
      </c>
      <c r="GB64" s="222">
        <v>0</v>
      </c>
      <c r="GC64" s="222">
        <v>0</v>
      </c>
      <c r="GD64" s="222">
        <v>0</v>
      </c>
      <c r="GE64" s="222">
        <v>13642883.300000001</v>
      </c>
      <c r="GF64" s="222">
        <v>0</v>
      </c>
      <c r="GG64" s="222">
        <v>0</v>
      </c>
      <c r="GH64" s="222">
        <v>0</v>
      </c>
      <c r="GI64" s="222">
        <v>0</v>
      </c>
      <c r="GJ64" s="222">
        <v>0</v>
      </c>
      <c r="GK64" s="222">
        <v>0</v>
      </c>
      <c r="GL64" s="222">
        <v>0</v>
      </c>
      <c r="GM64" s="222">
        <v>0</v>
      </c>
      <c r="GN64" s="222">
        <v>0</v>
      </c>
      <c r="GO64" s="222">
        <v>0</v>
      </c>
      <c r="GP64" s="222">
        <v>0</v>
      </c>
      <c r="GQ64" s="222">
        <v>4233461</v>
      </c>
      <c r="GR64" s="222">
        <v>0</v>
      </c>
      <c r="GS64" s="222">
        <v>0</v>
      </c>
      <c r="GT64" s="222">
        <v>0</v>
      </c>
      <c r="GU64" s="222">
        <v>0</v>
      </c>
      <c r="GV64" s="222">
        <v>0</v>
      </c>
      <c r="GW64" s="222">
        <v>0</v>
      </c>
      <c r="GX64" s="222">
        <v>0</v>
      </c>
      <c r="GY64" s="222">
        <v>0</v>
      </c>
      <c r="GZ64" s="222">
        <v>0</v>
      </c>
      <c r="HA64" s="222">
        <v>0</v>
      </c>
      <c r="HB64" s="222">
        <v>0</v>
      </c>
      <c r="HC64" s="222">
        <v>15056721.449999999</v>
      </c>
      <c r="HD64" s="222">
        <v>0</v>
      </c>
      <c r="HE64" s="222">
        <v>0</v>
      </c>
      <c r="HF64" s="222">
        <v>0</v>
      </c>
      <c r="HG64" s="222">
        <v>0</v>
      </c>
      <c r="HH64" s="222">
        <v>0</v>
      </c>
      <c r="HI64" s="222">
        <v>0</v>
      </c>
      <c r="HJ64" s="222">
        <v>3390000</v>
      </c>
      <c r="HK64" s="222">
        <v>0</v>
      </c>
      <c r="HL64" s="222">
        <v>0</v>
      </c>
      <c r="HM64" s="222">
        <v>0</v>
      </c>
      <c r="HN64" s="222">
        <v>0</v>
      </c>
      <c r="HO64" s="222">
        <v>0</v>
      </c>
      <c r="HP64" s="222">
        <v>0</v>
      </c>
      <c r="HQ64" s="222">
        <v>0</v>
      </c>
      <c r="HR64" s="222">
        <v>19452622.670000002</v>
      </c>
      <c r="HS64" s="222">
        <v>0</v>
      </c>
      <c r="HT64" s="222">
        <v>0</v>
      </c>
      <c r="HU64" s="222">
        <v>0</v>
      </c>
      <c r="HV64" s="222">
        <v>0</v>
      </c>
      <c r="HW64" s="222">
        <v>0</v>
      </c>
      <c r="HX64" s="222">
        <v>0</v>
      </c>
      <c r="HY64" s="222">
        <v>0</v>
      </c>
      <c r="HZ64" s="222">
        <v>0</v>
      </c>
      <c r="IA64" s="222">
        <v>0</v>
      </c>
      <c r="IB64" s="222">
        <v>0</v>
      </c>
      <c r="IC64" s="222">
        <v>0</v>
      </c>
      <c r="ID64" s="222">
        <v>0</v>
      </c>
      <c r="IE64" s="222">
        <v>0</v>
      </c>
      <c r="IF64" s="222">
        <v>0</v>
      </c>
      <c r="IG64" s="222">
        <v>0</v>
      </c>
      <c r="IH64" s="222">
        <v>0</v>
      </c>
      <c r="II64" s="222">
        <v>0</v>
      </c>
      <c r="IJ64" s="222">
        <v>0</v>
      </c>
      <c r="IK64" s="222">
        <v>0</v>
      </c>
      <c r="IL64" s="222">
        <v>0</v>
      </c>
      <c r="IM64" s="222">
        <v>0</v>
      </c>
      <c r="IN64" s="222">
        <v>0</v>
      </c>
      <c r="IO64" s="222">
        <v>0</v>
      </c>
      <c r="IP64" s="222">
        <v>0</v>
      </c>
      <c r="IQ64" s="222">
        <v>0</v>
      </c>
      <c r="IR64" s="222">
        <v>0</v>
      </c>
      <c r="IS64" s="222">
        <v>0</v>
      </c>
      <c r="IT64" s="222">
        <v>9502960.8800000008</v>
      </c>
      <c r="IU64" s="222">
        <v>0</v>
      </c>
      <c r="IV64" s="222">
        <v>0</v>
      </c>
      <c r="IW64" s="222">
        <v>0</v>
      </c>
      <c r="IX64" s="222">
        <v>0</v>
      </c>
      <c r="IY64" s="222">
        <v>0</v>
      </c>
      <c r="IZ64" s="222">
        <v>0</v>
      </c>
      <c r="JA64" s="222">
        <v>0</v>
      </c>
      <c r="JB64" s="222">
        <v>0</v>
      </c>
      <c r="JC64" s="222">
        <v>0</v>
      </c>
      <c r="JD64" s="222">
        <v>0</v>
      </c>
      <c r="JE64" s="222">
        <v>5236561.66</v>
      </c>
      <c r="JF64" s="222">
        <v>0</v>
      </c>
      <c r="JG64" s="222">
        <v>0</v>
      </c>
      <c r="JH64" s="222">
        <v>0</v>
      </c>
      <c r="JI64" s="222">
        <v>0</v>
      </c>
      <c r="JJ64" s="222">
        <v>0</v>
      </c>
      <c r="JK64" s="222">
        <v>4024000</v>
      </c>
      <c r="JL64" s="222">
        <v>0</v>
      </c>
      <c r="JM64" s="222">
        <v>0</v>
      </c>
      <c r="JN64" s="222">
        <v>0</v>
      </c>
      <c r="JO64" s="222">
        <v>0</v>
      </c>
      <c r="JP64" s="222">
        <v>0</v>
      </c>
      <c r="JQ64" s="222">
        <v>0</v>
      </c>
      <c r="JR64" s="222">
        <v>4775310.45</v>
      </c>
      <c r="JS64" s="222">
        <v>7894715.3700000001</v>
      </c>
      <c r="JT64" s="222">
        <v>0</v>
      </c>
      <c r="JU64" s="222">
        <v>0</v>
      </c>
      <c r="JV64" s="222">
        <v>0</v>
      </c>
      <c r="JW64" s="222">
        <v>0</v>
      </c>
      <c r="JX64" s="222">
        <v>0</v>
      </c>
      <c r="JY64" s="222">
        <v>0</v>
      </c>
      <c r="JZ64" s="222">
        <v>0</v>
      </c>
      <c r="KA64" s="222">
        <v>0</v>
      </c>
      <c r="KB64" s="222">
        <v>0</v>
      </c>
      <c r="KC64" s="222">
        <v>0</v>
      </c>
      <c r="KD64" s="222">
        <v>0</v>
      </c>
      <c r="KE64" s="222">
        <v>0</v>
      </c>
      <c r="KF64" s="222">
        <v>0</v>
      </c>
      <c r="KG64" s="222">
        <v>0</v>
      </c>
      <c r="KH64" s="222">
        <v>0</v>
      </c>
      <c r="KI64" s="222">
        <v>0</v>
      </c>
      <c r="KJ64" s="222">
        <v>0</v>
      </c>
      <c r="KK64" s="222">
        <v>0</v>
      </c>
      <c r="KL64" s="222">
        <v>0</v>
      </c>
      <c r="KM64" s="222">
        <v>0</v>
      </c>
      <c r="KN64" s="222">
        <v>0</v>
      </c>
      <c r="KO64" s="222">
        <v>0</v>
      </c>
      <c r="KP64" s="222">
        <v>0</v>
      </c>
      <c r="KQ64" s="222">
        <v>0</v>
      </c>
      <c r="KR64" s="222">
        <v>0</v>
      </c>
      <c r="KS64" s="222">
        <v>0</v>
      </c>
      <c r="KT64" s="222">
        <v>0</v>
      </c>
      <c r="KU64" s="222">
        <v>0</v>
      </c>
      <c r="KV64" s="222">
        <v>0</v>
      </c>
      <c r="KW64" s="222">
        <v>15400</v>
      </c>
      <c r="KX64" s="222">
        <v>0</v>
      </c>
      <c r="KY64" s="222">
        <v>0</v>
      </c>
      <c r="KZ64" s="222">
        <v>0</v>
      </c>
      <c r="LA64" s="222">
        <v>0</v>
      </c>
      <c r="LB64" s="222">
        <v>0</v>
      </c>
      <c r="LC64" s="222">
        <v>0</v>
      </c>
      <c r="LD64" s="222">
        <v>0</v>
      </c>
      <c r="LE64" s="222">
        <v>0</v>
      </c>
      <c r="LF64" s="222">
        <v>0</v>
      </c>
      <c r="LG64" s="222">
        <v>27510457.239999998</v>
      </c>
      <c r="LH64" s="222">
        <v>3073656.16</v>
      </c>
      <c r="LI64" s="222">
        <v>6000958.9199999999</v>
      </c>
      <c r="LJ64" s="222">
        <v>0</v>
      </c>
      <c r="LK64" s="222">
        <v>0</v>
      </c>
      <c r="LL64" s="222">
        <v>0</v>
      </c>
      <c r="LM64" s="222">
        <v>0</v>
      </c>
      <c r="LN64" s="222">
        <v>0</v>
      </c>
      <c r="LO64" s="222">
        <v>0</v>
      </c>
      <c r="LP64" s="222">
        <v>0</v>
      </c>
      <c r="LQ64" s="222">
        <v>0</v>
      </c>
      <c r="LR64" s="222">
        <v>8195000</v>
      </c>
      <c r="LS64" s="222">
        <v>0</v>
      </c>
      <c r="LT64" s="222">
        <v>0</v>
      </c>
      <c r="LU64" s="222">
        <v>1661360</v>
      </c>
      <c r="LV64" s="222">
        <v>0</v>
      </c>
      <c r="LW64" s="222">
        <v>208900</v>
      </c>
      <c r="LX64" s="222">
        <v>0</v>
      </c>
      <c r="LY64" s="222">
        <v>0</v>
      </c>
      <c r="LZ64" s="222">
        <v>0</v>
      </c>
      <c r="MA64" s="222">
        <v>0</v>
      </c>
      <c r="MB64" s="222">
        <v>0</v>
      </c>
      <c r="MC64" s="222">
        <v>0</v>
      </c>
      <c r="MD64" s="222">
        <v>0</v>
      </c>
      <c r="ME64" s="222">
        <v>0</v>
      </c>
      <c r="MF64" s="222">
        <v>0</v>
      </c>
      <c r="MG64" s="222">
        <v>5262390</v>
      </c>
      <c r="MH64" s="222">
        <v>0</v>
      </c>
      <c r="MI64" s="222">
        <v>0</v>
      </c>
      <c r="MJ64" s="222">
        <v>0</v>
      </c>
      <c r="MK64" s="222">
        <v>0</v>
      </c>
      <c r="ML64" s="222">
        <v>0</v>
      </c>
      <c r="MM64" s="222">
        <v>0</v>
      </c>
      <c r="MN64" s="222">
        <v>0</v>
      </c>
      <c r="MO64" s="222">
        <v>0</v>
      </c>
      <c r="MP64" s="222">
        <v>0</v>
      </c>
      <c r="MQ64" s="222">
        <v>0</v>
      </c>
      <c r="MR64" s="222">
        <v>0</v>
      </c>
      <c r="MS64" s="222">
        <v>15178376.59</v>
      </c>
      <c r="MT64" s="222">
        <v>0</v>
      </c>
      <c r="MU64" s="222">
        <v>0</v>
      </c>
      <c r="MV64" s="222">
        <v>0</v>
      </c>
      <c r="MW64" s="222">
        <v>0</v>
      </c>
      <c r="MX64" s="222">
        <v>0</v>
      </c>
      <c r="MY64" s="222">
        <v>0</v>
      </c>
      <c r="MZ64" s="222">
        <v>0</v>
      </c>
      <c r="NA64" s="222">
        <v>0</v>
      </c>
      <c r="NB64" s="222">
        <v>0</v>
      </c>
      <c r="NC64" s="222">
        <v>0</v>
      </c>
      <c r="ND64" s="222">
        <v>19741239.329999998</v>
      </c>
      <c r="NE64" s="222">
        <v>0</v>
      </c>
      <c r="NF64" s="222">
        <v>0</v>
      </c>
      <c r="NG64" s="222">
        <v>0</v>
      </c>
      <c r="NH64" s="222">
        <v>0</v>
      </c>
      <c r="NI64" s="222">
        <v>0</v>
      </c>
      <c r="NJ64" s="222">
        <v>0</v>
      </c>
      <c r="NK64" s="222">
        <v>0</v>
      </c>
      <c r="NL64" s="222">
        <v>0</v>
      </c>
      <c r="NM64" s="222">
        <v>0</v>
      </c>
      <c r="NN64" s="222">
        <v>0</v>
      </c>
      <c r="NO64" s="222">
        <v>0</v>
      </c>
      <c r="NP64" s="222">
        <v>3421955</v>
      </c>
      <c r="NQ64" s="222">
        <v>0</v>
      </c>
      <c r="NR64" s="222">
        <v>0</v>
      </c>
      <c r="NS64" s="222">
        <v>0</v>
      </c>
      <c r="NT64" s="222">
        <v>0</v>
      </c>
      <c r="NU64" s="222">
        <v>0</v>
      </c>
      <c r="NV64" s="222">
        <v>0</v>
      </c>
      <c r="NW64" s="222">
        <v>25475886.140000001</v>
      </c>
      <c r="NX64" s="222">
        <v>0</v>
      </c>
      <c r="NY64" s="222">
        <v>0</v>
      </c>
      <c r="NZ64" s="222">
        <v>0</v>
      </c>
      <c r="OA64" s="222">
        <v>0</v>
      </c>
      <c r="OB64" s="222">
        <v>0</v>
      </c>
      <c r="OC64" s="222">
        <v>0</v>
      </c>
      <c r="OD64" s="222">
        <v>0</v>
      </c>
      <c r="OE64" s="222">
        <v>10950</v>
      </c>
      <c r="OF64" s="222">
        <v>0</v>
      </c>
      <c r="OG64" s="222">
        <v>0</v>
      </c>
      <c r="OH64" s="222">
        <v>0</v>
      </c>
      <c r="OI64" s="222">
        <v>0</v>
      </c>
      <c r="OJ64" s="222">
        <v>0</v>
      </c>
      <c r="OK64" s="222">
        <v>0</v>
      </c>
      <c r="OL64" s="222">
        <v>0</v>
      </c>
      <c r="OM64" s="222">
        <v>41369616.740000002</v>
      </c>
      <c r="ON64" s="222">
        <v>0</v>
      </c>
      <c r="OO64" s="222">
        <v>0</v>
      </c>
      <c r="OP64" s="222">
        <v>0</v>
      </c>
      <c r="OQ64" s="222">
        <v>0</v>
      </c>
      <c r="OR64" s="222">
        <v>0</v>
      </c>
      <c r="OS64" s="222">
        <v>4588847.24</v>
      </c>
      <c r="OT64" s="222">
        <v>0</v>
      </c>
      <c r="OU64" s="222">
        <v>0</v>
      </c>
      <c r="OV64" s="222">
        <v>0</v>
      </c>
      <c r="OW64" s="222">
        <v>0</v>
      </c>
      <c r="OX64" s="222">
        <v>0</v>
      </c>
      <c r="OY64" s="222">
        <v>0</v>
      </c>
      <c r="OZ64" s="222">
        <v>0</v>
      </c>
      <c r="PA64" s="222">
        <v>0</v>
      </c>
      <c r="PB64" s="222">
        <v>0</v>
      </c>
      <c r="PC64" s="222">
        <v>0</v>
      </c>
      <c r="PD64" s="222">
        <v>0</v>
      </c>
      <c r="PE64" s="222">
        <v>0</v>
      </c>
      <c r="PF64" s="222">
        <v>0</v>
      </c>
      <c r="PG64" s="222">
        <v>0</v>
      </c>
      <c r="PH64" s="222">
        <v>0</v>
      </c>
      <c r="PI64" s="222">
        <v>0</v>
      </c>
      <c r="PJ64" s="222">
        <v>0</v>
      </c>
      <c r="PK64" s="222">
        <v>0</v>
      </c>
      <c r="PL64" s="222">
        <v>0</v>
      </c>
      <c r="PM64" s="222">
        <v>0</v>
      </c>
      <c r="PN64" s="222">
        <v>0</v>
      </c>
      <c r="PO64" s="222">
        <v>0</v>
      </c>
      <c r="PP64" s="222">
        <v>0</v>
      </c>
      <c r="PQ64" s="222">
        <v>0</v>
      </c>
      <c r="PR64" s="222">
        <v>0</v>
      </c>
      <c r="PS64" s="222">
        <v>0</v>
      </c>
      <c r="PT64" s="222">
        <v>17250000</v>
      </c>
      <c r="PU64" s="222">
        <v>0</v>
      </c>
      <c r="PV64" s="222">
        <v>0</v>
      </c>
      <c r="PW64" s="222">
        <v>0</v>
      </c>
      <c r="PX64" s="222">
        <v>0</v>
      </c>
      <c r="PY64" s="222">
        <v>0</v>
      </c>
      <c r="PZ64" s="222">
        <v>0</v>
      </c>
      <c r="QA64" s="222">
        <v>0</v>
      </c>
      <c r="QB64" s="222">
        <v>0</v>
      </c>
      <c r="QC64" s="222">
        <v>0</v>
      </c>
      <c r="QD64" s="222">
        <v>0</v>
      </c>
      <c r="QE64" s="222">
        <v>0</v>
      </c>
      <c r="QF64" s="222">
        <v>0</v>
      </c>
      <c r="QG64" s="222">
        <v>0</v>
      </c>
      <c r="QH64" s="222">
        <v>0</v>
      </c>
      <c r="QI64" s="222">
        <v>0</v>
      </c>
      <c r="QJ64" s="222">
        <v>0</v>
      </c>
      <c r="QK64" s="222">
        <v>0</v>
      </c>
      <c r="QL64" s="222">
        <v>0</v>
      </c>
      <c r="QM64" s="222">
        <v>0</v>
      </c>
      <c r="QN64" s="222">
        <v>0</v>
      </c>
      <c r="QO64" s="222">
        <v>0</v>
      </c>
      <c r="QP64" s="222">
        <v>0</v>
      </c>
      <c r="QQ64" s="222">
        <v>0</v>
      </c>
      <c r="QR64" s="222">
        <v>0</v>
      </c>
      <c r="QS64" s="222">
        <v>0</v>
      </c>
      <c r="QT64" s="222">
        <v>0</v>
      </c>
      <c r="QU64" s="222">
        <v>0</v>
      </c>
      <c r="QV64" s="222">
        <v>0</v>
      </c>
      <c r="QW64" s="222">
        <v>0</v>
      </c>
      <c r="QX64" s="222">
        <v>0</v>
      </c>
      <c r="QY64" s="222">
        <v>0</v>
      </c>
      <c r="QZ64" s="222">
        <v>0</v>
      </c>
      <c r="RA64" s="222">
        <v>0</v>
      </c>
      <c r="RB64" s="222">
        <v>0</v>
      </c>
      <c r="RC64" s="222">
        <v>0</v>
      </c>
      <c r="RD64" s="222">
        <v>0</v>
      </c>
      <c r="RE64" s="222">
        <v>0</v>
      </c>
      <c r="RF64" s="222">
        <v>0</v>
      </c>
      <c r="RG64" s="222">
        <v>0</v>
      </c>
      <c r="RH64" s="222">
        <v>0</v>
      </c>
      <c r="RI64" s="222">
        <v>0</v>
      </c>
      <c r="RJ64" s="222">
        <v>0</v>
      </c>
      <c r="RK64" s="222">
        <v>0</v>
      </c>
      <c r="RL64" s="222">
        <v>0</v>
      </c>
      <c r="RM64" s="222">
        <v>0</v>
      </c>
      <c r="RN64" s="222">
        <v>0</v>
      </c>
      <c r="RO64" s="222">
        <v>0</v>
      </c>
      <c r="RP64" s="222">
        <v>0</v>
      </c>
      <c r="RQ64" s="222">
        <v>0</v>
      </c>
      <c r="RR64" s="222">
        <v>0</v>
      </c>
      <c r="RS64" s="222">
        <v>0</v>
      </c>
      <c r="RT64" s="222">
        <v>0</v>
      </c>
      <c r="RU64" s="222">
        <v>0</v>
      </c>
      <c r="RV64" s="222">
        <v>0</v>
      </c>
      <c r="RW64" s="222">
        <v>0</v>
      </c>
      <c r="RX64" s="222">
        <v>0</v>
      </c>
      <c r="RY64" s="222">
        <v>0</v>
      </c>
      <c r="RZ64" s="222">
        <v>0</v>
      </c>
      <c r="SA64" s="222">
        <v>0</v>
      </c>
      <c r="SB64" s="222">
        <v>0</v>
      </c>
      <c r="SC64" s="222">
        <v>0</v>
      </c>
      <c r="SD64" s="222">
        <v>0</v>
      </c>
      <c r="SE64" s="222">
        <v>0</v>
      </c>
      <c r="SF64" s="222">
        <v>0</v>
      </c>
      <c r="SG64" s="222">
        <v>0</v>
      </c>
      <c r="SH64" s="222">
        <v>0</v>
      </c>
      <c r="SI64" s="222">
        <v>0</v>
      </c>
      <c r="SJ64" s="222">
        <v>0</v>
      </c>
      <c r="SK64" s="222">
        <v>0</v>
      </c>
      <c r="SL64" s="222">
        <v>0</v>
      </c>
      <c r="SM64" s="222">
        <v>0</v>
      </c>
      <c r="SN64" s="222">
        <v>0</v>
      </c>
      <c r="SO64" s="222">
        <v>0</v>
      </c>
      <c r="SP64" s="222">
        <v>0</v>
      </c>
      <c r="SQ64" s="222">
        <v>0</v>
      </c>
      <c r="SR64" s="222">
        <v>0</v>
      </c>
      <c r="SS64" s="222">
        <v>0</v>
      </c>
      <c r="ST64" s="222">
        <v>0</v>
      </c>
      <c r="SU64" s="222">
        <v>7295874.5499999998</v>
      </c>
      <c r="SV64" s="222">
        <v>0</v>
      </c>
      <c r="SW64" s="222">
        <v>0</v>
      </c>
      <c r="SX64" s="222">
        <v>0</v>
      </c>
      <c r="SY64" s="222">
        <v>0</v>
      </c>
      <c r="SZ64" s="222">
        <v>0</v>
      </c>
      <c r="TA64" s="222">
        <v>0</v>
      </c>
      <c r="TB64" s="222">
        <v>0</v>
      </c>
      <c r="TC64" s="222">
        <v>0</v>
      </c>
      <c r="TD64" s="222">
        <v>0</v>
      </c>
      <c r="TE64" s="222">
        <v>0</v>
      </c>
      <c r="TF64" s="222">
        <v>0</v>
      </c>
      <c r="TG64" s="222">
        <v>0</v>
      </c>
      <c r="TH64" s="222">
        <v>0</v>
      </c>
      <c r="TI64" s="222">
        <v>0</v>
      </c>
      <c r="TJ64" s="222">
        <v>0</v>
      </c>
      <c r="TK64" s="222">
        <v>0</v>
      </c>
      <c r="TL64" s="222">
        <v>0</v>
      </c>
      <c r="TM64" s="222">
        <v>0</v>
      </c>
      <c r="TN64" s="222">
        <v>0</v>
      </c>
      <c r="TO64" s="222">
        <v>0</v>
      </c>
      <c r="TP64" s="222">
        <v>0</v>
      </c>
      <c r="TQ64" s="222">
        <v>0</v>
      </c>
      <c r="TR64" s="222">
        <v>0</v>
      </c>
      <c r="TS64" s="222">
        <v>0</v>
      </c>
      <c r="TT64" s="222">
        <v>0</v>
      </c>
      <c r="TU64" s="222">
        <v>0</v>
      </c>
      <c r="TV64" s="222">
        <v>0</v>
      </c>
      <c r="TW64" s="222">
        <v>0</v>
      </c>
      <c r="TX64" s="222">
        <v>0</v>
      </c>
      <c r="TY64" s="222">
        <v>0</v>
      </c>
      <c r="TZ64" s="222">
        <v>0</v>
      </c>
      <c r="UA64" s="222">
        <v>1769800</v>
      </c>
      <c r="UB64" s="222">
        <v>0</v>
      </c>
      <c r="UC64" s="222">
        <v>0</v>
      </c>
      <c r="UD64" s="222">
        <v>0</v>
      </c>
      <c r="UE64" s="222">
        <v>0</v>
      </c>
      <c r="UF64" s="222">
        <v>0</v>
      </c>
      <c r="UG64" s="222">
        <v>0</v>
      </c>
      <c r="UH64" s="222">
        <v>0</v>
      </c>
      <c r="UI64" s="222">
        <v>0</v>
      </c>
      <c r="UJ64" s="222">
        <v>0</v>
      </c>
      <c r="UK64" s="222">
        <v>0</v>
      </c>
      <c r="UL64" s="222">
        <v>0</v>
      </c>
      <c r="UM64" s="222">
        <v>0</v>
      </c>
      <c r="UN64" s="222">
        <v>0</v>
      </c>
      <c r="UO64" s="222">
        <v>0</v>
      </c>
      <c r="UP64" s="222">
        <v>0</v>
      </c>
      <c r="UQ64" s="222">
        <v>0</v>
      </c>
      <c r="UR64" s="222">
        <v>0</v>
      </c>
      <c r="US64" s="222">
        <v>0</v>
      </c>
      <c r="UT64" s="222">
        <v>0</v>
      </c>
      <c r="UU64" s="222">
        <v>0</v>
      </c>
      <c r="UV64" s="222">
        <v>0</v>
      </c>
      <c r="UW64" s="222">
        <v>0</v>
      </c>
      <c r="UX64" s="222">
        <v>0</v>
      </c>
      <c r="UY64" s="222">
        <v>0</v>
      </c>
      <c r="UZ64" s="222">
        <v>0</v>
      </c>
      <c r="VA64" s="222">
        <v>0</v>
      </c>
      <c r="VB64" s="222">
        <v>0</v>
      </c>
      <c r="VC64" s="222">
        <v>0</v>
      </c>
      <c r="VD64" s="222">
        <v>0</v>
      </c>
      <c r="VE64" s="222">
        <v>0</v>
      </c>
      <c r="VF64" s="222">
        <v>0</v>
      </c>
      <c r="VG64" s="222">
        <v>0</v>
      </c>
      <c r="VH64" s="222">
        <v>0</v>
      </c>
      <c r="VI64" s="222">
        <v>0</v>
      </c>
      <c r="VJ64" s="222">
        <v>0</v>
      </c>
      <c r="VK64" s="222">
        <v>0</v>
      </c>
      <c r="VL64" s="222">
        <v>0</v>
      </c>
      <c r="VM64" s="222">
        <v>0</v>
      </c>
      <c r="VN64" s="222">
        <v>0</v>
      </c>
      <c r="VO64" s="222">
        <v>0</v>
      </c>
      <c r="VP64" s="222">
        <v>0</v>
      </c>
      <c r="VQ64" s="222">
        <v>0</v>
      </c>
      <c r="VR64" s="222">
        <v>0</v>
      </c>
      <c r="VS64" s="222">
        <v>0</v>
      </c>
      <c r="VT64" s="222">
        <v>0</v>
      </c>
      <c r="VU64" s="222">
        <v>0</v>
      </c>
      <c r="VV64" s="222">
        <v>0</v>
      </c>
      <c r="VW64" s="222">
        <v>0</v>
      </c>
      <c r="VX64" s="222">
        <v>0</v>
      </c>
      <c r="VY64" s="222">
        <v>0</v>
      </c>
      <c r="VZ64" s="222">
        <v>0</v>
      </c>
      <c r="WA64" s="222">
        <v>4264203</v>
      </c>
      <c r="WB64" s="222">
        <v>0</v>
      </c>
      <c r="WC64" s="222">
        <v>0</v>
      </c>
      <c r="WD64" s="222">
        <v>0</v>
      </c>
      <c r="WE64" s="222">
        <v>0</v>
      </c>
      <c r="WF64" s="222">
        <v>0</v>
      </c>
      <c r="WG64" s="222">
        <v>0</v>
      </c>
      <c r="WH64" s="222">
        <v>0</v>
      </c>
      <c r="WI64" s="222">
        <v>0</v>
      </c>
      <c r="WJ64" s="222">
        <v>0</v>
      </c>
      <c r="WK64" s="222">
        <v>0</v>
      </c>
      <c r="WL64" s="222">
        <v>0</v>
      </c>
      <c r="WM64" s="222">
        <v>0</v>
      </c>
      <c r="WN64" s="222">
        <v>0</v>
      </c>
      <c r="WO64" s="222">
        <v>0</v>
      </c>
      <c r="WP64" s="222">
        <v>0</v>
      </c>
      <c r="WQ64" s="222">
        <v>0</v>
      </c>
      <c r="WR64" s="222">
        <v>0</v>
      </c>
      <c r="WS64" s="222">
        <v>0</v>
      </c>
      <c r="WT64" s="222">
        <v>0</v>
      </c>
      <c r="WU64" s="222">
        <v>0</v>
      </c>
      <c r="WV64" s="222">
        <v>0</v>
      </c>
      <c r="WW64" s="222">
        <v>0</v>
      </c>
      <c r="WX64" s="222">
        <v>0</v>
      </c>
      <c r="WY64" s="222">
        <v>0</v>
      </c>
      <c r="WZ64" s="222">
        <v>0</v>
      </c>
      <c r="XA64" s="222">
        <v>0</v>
      </c>
      <c r="XB64" s="222">
        <v>0</v>
      </c>
      <c r="XC64" s="222">
        <v>0</v>
      </c>
      <c r="XD64" s="222">
        <v>0</v>
      </c>
      <c r="XE64" s="222">
        <v>0</v>
      </c>
      <c r="XF64" s="222">
        <v>0</v>
      </c>
      <c r="XG64" s="222">
        <v>0</v>
      </c>
      <c r="XH64" s="222">
        <v>0</v>
      </c>
      <c r="XI64" s="222">
        <v>0</v>
      </c>
      <c r="XJ64" s="222">
        <v>0</v>
      </c>
      <c r="XK64" s="222">
        <v>676000</v>
      </c>
      <c r="XL64" s="222">
        <v>0</v>
      </c>
      <c r="XM64" s="222">
        <v>0</v>
      </c>
      <c r="XN64" s="222">
        <v>0</v>
      </c>
      <c r="XO64" s="222">
        <v>0</v>
      </c>
      <c r="XP64" s="222">
        <v>0</v>
      </c>
      <c r="XQ64" s="222">
        <v>0</v>
      </c>
      <c r="XR64" s="222">
        <v>0</v>
      </c>
      <c r="XS64" s="222">
        <v>0</v>
      </c>
      <c r="XT64" s="222">
        <v>0</v>
      </c>
      <c r="XU64" s="222">
        <v>0</v>
      </c>
      <c r="XV64" s="222">
        <v>0</v>
      </c>
      <c r="XW64" s="222">
        <v>0</v>
      </c>
      <c r="XX64" s="222">
        <v>0</v>
      </c>
      <c r="XY64" s="222">
        <v>0</v>
      </c>
      <c r="XZ64" s="222">
        <v>0</v>
      </c>
      <c r="YA64" s="222">
        <v>0</v>
      </c>
      <c r="YB64" s="222">
        <v>0</v>
      </c>
      <c r="YC64" s="222">
        <v>0</v>
      </c>
      <c r="YD64" s="222">
        <v>0</v>
      </c>
      <c r="YE64" s="222">
        <v>0</v>
      </c>
      <c r="YF64" s="222">
        <v>0</v>
      </c>
      <c r="YG64" s="222">
        <v>0</v>
      </c>
      <c r="YH64" s="222">
        <v>0</v>
      </c>
      <c r="YI64" s="222">
        <v>0</v>
      </c>
      <c r="YJ64" s="222">
        <v>0</v>
      </c>
      <c r="YK64" s="222">
        <v>0</v>
      </c>
      <c r="YL64" s="222">
        <v>0</v>
      </c>
      <c r="YM64" s="222">
        <v>0</v>
      </c>
      <c r="YN64" s="222">
        <v>0</v>
      </c>
      <c r="YO64" s="222">
        <v>0</v>
      </c>
      <c r="YP64" s="222">
        <v>0</v>
      </c>
      <c r="YQ64" s="222">
        <v>0</v>
      </c>
      <c r="YR64" s="222">
        <v>0</v>
      </c>
      <c r="YS64" s="222">
        <v>0</v>
      </c>
      <c r="YT64" s="222">
        <v>0</v>
      </c>
      <c r="YU64" s="222">
        <v>0</v>
      </c>
      <c r="YV64" s="222">
        <v>1067200</v>
      </c>
      <c r="YW64" s="222">
        <v>0</v>
      </c>
      <c r="YX64" s="222">
        <v>0</v>
      </c>
      <c r="YY64" s="222">
        <v>0</v>
      </c>
      <c r="YZ64" s="222">
        <v>0</v>
      </c>
      <c r="ZA64" s="222">
        <v>0</v>
      </c>
      <c r="ZB64" s="222">
        <v>0</v>
      </c>
      <c r="ZC64" s="222">
        <v>0</v>
      </c>
      <c r="ZD64" s="222">
        <v>0</v>
      </c>
      <c r="ZE64" s="222">
        <v>0</v>
      </c>
      <c r="ZF64" s="222">
        <v>0</v>
      </c>
      <c r="ZG64" s="222">
        <v>0</v>
      </c>
      <c r="ZH64" s="222">
        <v>0</v>
      </c>
      <c r="ZI64" s="222">
        <v>0</v>
      </c>
      <c r="ZJ64" s="222">
        <v>0</v>
      </c>
      <c r="ZK64" s="222">
        <v>0</v>
      </c>
      <c r="ZL64" s="222">
        <v>0</v>
      </c>
      <c r="ZM64" s="222">
        <v>0</v>
      </c>
      <c r="ZN64" s="222">
        <v>0</v>
      </c>
      <c r="ZO64" s="222">
        <v>0</v>
      </c>
      <c r="ZP64" s="222">
        <v>0</v>
      </c>
      <c r="ZQ64" s="222">
        <v>0</v>
      </c>
      <c r="ZR64" s="222">
        <v>0</v>
      </c>
      <c r="ZS64" s="222">
        <v>0</v>
      </c>
      <c r="ZT64" s="222">
        <v>0</v>
      </c>
      <c r="ZU64" s="222">
        <v>0</v>
      </c>
      <c r="ZV64" s="222">
        <v>0</v>
      </c>
      <c r="ZW64" s="222">
        <v>0</v>
      </c>
      <c r="ZX64" s="222">
        <v>0</v>
      </c>
      <c r="ZY64" s="222">
        <v>0</v>
      </c>
      <c r="ZZ64" s="222">
        <v>0</v>
      </c>
      <c r="AAA64" s="222">
        <v>0</v>
      </c>
      <c r="AAB64" s="222">
        <v>0</v>
      </c>
      <c r="AAC64" s="222">
        <v>0</v>
      </c>
      <c r="AAD64" s="222">
        <v>0</v>
      </c>
      <c r="AAE64" s="222">
        <v>0</v>
      </c>
      <c r="AAF64" s="222">
        <v>0</v>
      </c>
      <c r="AAG64" s="222">
        <v>0</v>
      </c>
      <c r="AAH64" s="222">
        <v>0</v>
      </c>
      <c r="AAI64" s="222">
        <v>0</v>
      </c>
      <c r="AAJ64" s="222">
        <v>0</v>
      </c>
      <c r="AAK64" s="222">
        <v>0</v>
      </c>
      <c r="AAL64" s="222">
        <v>0</v>
      </c>
      <c r="AAM64" s="222">
        <v>0</v>
      </c>
      <c r="AAN64" s="222">
        <v>0</v>
      </c>
      <c r="AAO64" s="222">
        <v>0</v>
      </c>
      <c r="AAP64" s="222">
        <v>0</v>
      </c>
      <c r="AAQ64" s="222">
        <v>0</v>
      </c>
      <c r="AAR64" s="222">
        <v>0</v>
      </c>
      <c r="AAS64" s="222">
        <v>0</v>
      </c>
      <c r="AAT64" s="222">
        <v>0</v>
      </c>
      <c r="AAU64" s="222">
        <v>0</v>
      </c>
      <c r="AAV64" s="222">
        <v>0</v>
      </c>
      <c r="AAW64" s="222">
        <v>0</v>
      </c>
      <c r="AAX64" s="222">
        <v>0</v>
      </c>
      <c r="AAY64" s="222">
        <v>0</v>
      </c>
      <c r="AAZ64" s="222">
        <v>0</v>
      </c>
      <c r="ABA64" s="222">
        <v>0</v>
      </c>
      <c r="ABB64" s="222">
        <v>0</v>
      </c>
      <c r="ABC64" s="222">
        <v>0</v>
      </c>
      <c r="ABD64" s="222">
        <v>0</v>
      </c>
      <c r="ABE64" s="222">
        <v>0</v>
      </c>
      <c r="ABF64" s="222">
        <v>0</v>
      </c>
      <c r="ABG64" s="222">
        <v>0</v>
      </c>
      <c r="ABH64" s="222">
        <v>0</v>
      </c>
      <c r="ABI64" s="222">
        <v>0</v>
      </c>
      <c r="ABJ64" s="222">
        <v>0</v>
      </c>
      <c r="ABK64" s="222">
        <v>0</v>
      </c>
      <c r="ABL64" s="222">
        <v>0</v>
      </c>
      <c r="ABM64" s="222">
        <v>0</v>
      </c>
      <c r="ABN64" s="222">
        <v>0</v>
      </c>
      <c r="ABO64" s="222">
        <v>963600</v>
      </c>
      <c r="ABP64" s="222">
        <v>0</v>
      </c>
      <c r="ABQ64" s="222">
        <v>0</v>
      </c>
      <c r="ABR64" s="222">
        <v>0</v>
      </c>
      <c r="ABS64" s="222">
        <v>0</v>
      </c>
      <c r="ABT64" s="222">
        <v>0</v>
      </c>
      <c r="ABU64" s="222">
        <v>0</v>
      </c>
      <c r="ABV64" s="222">
        <v>0</v>
      </c>
      <c r="ABW64" s="222">
        <v>0</v>
      </c>
      <c r="ABX64" s="222">
        <v>10142392.539999999</v>
      </c>
      <c r="ABY64" s="222">
        <v>0</v>
      </c>
      <c r="ABZ64" s="222">
        <v>0</v>
      </c>
      <c r="ACA64" s="222">
        <v>0</v>
      </c>
      <c r="ACB64" s="222">
        <v>0</v>
      </c>
      <c r="ACC64" s="222">
        <v>0</v>
      </c>
      <c r="ACD64" s="222">
        <v>0</v>
      </c>
      <c r="ACE64" s="222">
        <v>0</v>
      </c>
      <c r="ACF64" s="222">
        <v>0</v>
      </c>
      <c r="ACG64" s="222">
        <v>0</v>
      </c>
      <c r="ACH64" s="222">
        <v>590570</v>
      </c>
      <c r="ACI64" s="222">
        <v>0</v>
      </c>
      <c r="ACJ64" s="222">
        <v>0</v>
      </c>
      <c r="ACK64" s="222">
        <v>0</v>
      </c>
      <c r="ACL64" s="222">
        <v>0</v>
      </c>
      <c r="ACM64" s="222">
        <v>0</v>
      </c>
      <c r="ACN64" s="222">
        <v>0</v>
      </c>
      <c r="ACO64" s="222">
        <v>0</v>
      </c>
      <c r="ACP64" s="222">
        <v>0</v>
      </c>
      <c r="ACQ64" s="222">
        <v>0</v>
      </c>
      <c r="ACR64" s="222">
        <v>0</v>
      </c>
      <c r="ACS64" s="222">
        <v>0</v>
      </c>
      <c r="ACT64" s="222">
        <v>0</v>
      </c>
      <c r="ACU64" s="222">
        <v>0</v>
      </c>
      <c r="ACV64" s="222">
        <v>0</v>
      </c>
      <c r="ACW64" s="222">
        <v>0</v>
      </c>
      <c r="ACX64" s="222">
        <v>0</v>
      </c>
      <c r="ACY64" s="222">
        <v>0</v>
      </c>
      <c r="ACZ64" s="222">
        <v>0</v>
      </c>
      <c r="ADA64" s="222">
        <v>0</v>
      </c>
      <c r="ADB64" s="222">
        <v>0</v>
      </c>
      <c r="ADC64" s="222">
        <v>0</v>
      </c>
      <c r="ADD64" s="222">
        <v>0</v>
      </c>
      <c r="ADE64" s="222">
        <v>0</v>
      </c>
      <c r="ADF64" s="222">
        <v>0</v>
      </c>
      <c r="ADG64" s="222">
        <v>0</v>
      </c>
      <c r="ADH64" s="222">
        <v>0</v>
      </c>
      <c r="ADI64" s="222">
        <v>0</v>
      </c>
      <c r="ADJ64" s="222">
        <v>0</v>
      </c>
      <c r="ADK64" s="222">
        <v>0</v>
      </c>
      <c r="ADL64" s="222">
        <v>0</v>
      </c>
      <c r="ADM64" s="222">
        <v>0</v>
      </c>
      <c r="ADN64" s="222">
        <v>0</v>
      </c>
      <c r="ADO64" s="222">
        <v>0</v>
      </c>
      <c r="ADP64" s="222">
        <v>0</v>
      </c>
      <c r="ADQ64" s="222">
        <v>7211837</v>
      </c>
      <c r="ADR64" s="222">
        <v>0</v>
      </c>
      <c r="ADS64" s="222">
        <v>0</v>
      </c>
      <c r="ADT64" s="222">
        <v>0</v>
      </c>
      <c r="ADU64" s="222">
        <v>0</v>
      </c>
      <c r="ADV64" s="222">
        <v>0</v>
      </c>
      <c r="ADW64" s="222">
        <v>0</v>
      </c>
      <c r="ADX64" s="222">
        <v>0</v>
      </c>
      <c r="ADY64" s="222">
        <v>17307500.039999999</v>
      </c>
      <c r="ADZ64" s="222">
        <v>0</v>
      </c>
      <c r="AEA64" s="222">
        <v>0</v>
      </c>
      <c r="AEB64" s="222">
        <v>0</v>
      </c>
      <c r="AEC64" s="222">
        <v>0</v>
      </c>
      <c r="AED64" s="222">
        <v>0</v>
      </c>
      <c r="AEE64" s="222">
        <v>0</v>
      </c>
      <c r="AEF64" s="222">
        <v>0</v>
      </c>
      <c r="AEG64" s="222">
        <v>0</v>
      </c>
      <c r="AEH64" s="222">
        <v>0</v>
      </c>
      <c r="AEI64" s="222">
        <v>0</v>
      </c>
      <c r="AEJ64" s="222">
        <v>0</v>
      </c>
      <c r="AEK64" s="222">
        <v>0</v>
      </c>
      <c r="AEL64" s="222">
        <v>0</v>
      </c>
      <c r="AEM64" s="222">
        <v>0</v>
      </c>
      <c r="AEN64" s="222">
        <v>0</v>
      </c>
      <c r="AEO64" s="222">
        <v>0</v>
      </c>
      <c r="AEP64" s="222">
        <v>0</v>
      </c>
      <c r="AEQ64" s="222">
        <v>0</v>
      </c>
      <c r="AER64" s="222">
        <v>0</v>
      </c>
      <c r="AES64" s="222">
        <v>2607742.41</v>
      </c>
      <c r="AET64" s="222">
        <v>0</v>
      </c>
      <c r="AEU64" s="222">
        <v>0</v>
      </c>
      <c r="AEV64" s="222">
        <v>0</v>
      </c>
      <c r="AEW64" s="222">
        <v>0</v>
      </c>
      <c r="AEX64" s="222">
        <v>0</v>
      </c>
      <c r="AEY64" s="222">
        <v>0</v>
      </c>
      <c r="AEZ64" s="222">
        <v>0</v>
      </c>
      <c r="AFA64" s="222">
        <v>0</v>
      </c>
      <c r="AFB64" s="222">
        <v>0</v>
      </c>
      <c r="AFC64" s="222">
        <v>0</v>
      </c>
      <c r="AFD64" s="222">
        <v>0</v>
      </c>
      <c r="AFE64" s="222">
        <v>0</v>
      </c>
      <c r="AFF64" s="222">
        <v>0</v>
      </c>
      <c r="AFG64" s="222">
        <v>0</v>
      </c>
      <c r="AFH64" s="222">
        <v>0</v>
      </c>
      <c r="AFI64" s="222">
        <v>0</v>
      </c>
      <c r="AFJ64" s="222">
        <v>0</v>
      </c>
      <c r="AFK64" s="222">
        <v>0</v>
      </c>
      <c r="AFL64" s="222">
        <v>0</v>
      </c>
      <c r="AFM64" s="222">
        <v>0</v>
      </c>
      <c r="AFN64" s="222">
        <v>0</v>
      </c>
      <c r="AFO64" s="222">
        <v>0</v>
      </c>
      <c r="AFP64" s="222">
        <v>0</v>
      </c>
      <c r="AFQ64" s="222">
        <v>0</v>
      </c>
      <c r="AFR64" s="222">
        <v>0</v>
      </c>
      <c r="AFS64" s="222">
        <v>0</v>
      </c>
      <c r="AFT64" s="222">
        <v>0</v>
      </c>
      <c r="AFU64" s="222">
        <v>0</v>
      </c>
      <c r="AFV64" s="222">
        <v>0</v>
      </c>
      <c r="AFW64" s="222">
        <v>0</v>
      </c>
      <c r="AFX64" s="222">
        <v>0</v>
      </c>
      <c r="AFY64" s="222">
        <v>0</v>
      </c>
      <c r="AFZ64" s="222">
        <v>0</v>
      </c>
      <c r="AGA64" s="222">
        <v>0</v>
      </c>
      <c r="AGB64" s="222">
        <v>0</v>
      </c>
      <c r="AGC64" s="222">
        <v>0</v>
      </c>
      <c r="AGD64" s="222">
        <v>0</v>
      </c>
      <c r="AGE64" s="222">
        <v>0</v>
      </c>
      <c r="AGF64" s="222">
        <v>0</v>
      </c>
      <c r="AGG64" s="222">
        <v>0</v>
      </c>
      <c r="AGH64" s="222">
        <v>0</v>
      </c>
      <c r="AGI64" s="222">
        <v>0</v>
      </c>
      <c r="AGJ64" s="222">
        <v>0</v>
      </c>
      <c r="AGK64" s="222">
        <v>0</v>
      </c>
      <c r="AGL64" s="222">
        <v>0</v>
      </c>
      <c r="AGM64" s="222">
        <v>15909508.359999999</v>
      </c>
      <c r="AGN64" s="222">
        <v>0</v>
      </c>
      <c r="AGO64" s="222">
        <v>0</v>
      </c>
      <c r="AGP64" s="222">
        <v>0</v>
      </c>
      <c r="AGQ64" s="222">
        <v>0</v>
      </c>
      <c r="AGR64" s="222">
        <v>0</v>
      </c>
      <c r="AGS64" s="222">
        <v>0</v>
      </c>
      <c r="AGT64" s="222">
        <v>0</v>
      </c>
      <c r="AGU64" s="222">
        <v>34917987.670000002</v>
      </c>
      <c r="AGV64" s="222">
        <v>29350052.82</v>
      </c>
      <c r="AGW64" s="222">
        <v>0</v>
      </c>
      <c r="AGX64" s="222">
        <v>0</v>
      </c>
      <c r="AGY64" s="222">
        <v>0</v>
      </c>
      <c r="AGZ64" s="222">
        <v>0</v>
      </c>
      <c r="AHA64" s="222">
        <v>0</v>
      </c>
      <c r="AHB64" s="222">
        <v>0</v>
      </c>
      <c r="AHC64" s="222">
        <v>0</v>
      </c>
      <c r="AHD64" s="222">
        <v>0</v>
      </c>
      <c r="AHE64" s="222">
        <v>0</v>
      </c>
      <c r="AHF64" s="222">
        <v>0</v>
      </c>
      <c r="AHG64" s="222">
        <v>0</v>
      </c>
      <c r="AHH64" s="222">
        <v>0</v>
      </c>
      <c r="AHI64" s="222">
        <v>0</v>
      </c>
      <c r="AHJ64" s="222">
        <v>0</v>
      </c>
      <c r="AHK64" s="222">
        <v>0</v>
      </c>
      <c r="AHL64" s="222">
        <v>5550419.9400000004</v>
      </c>
      <c r="AHM64" s="222">
        <v>0</v>
      </c>
      <c r="AHN64" s="222">
        <v>0</v>
      </c>
      <c r="AHO64" s="222">
        <v>0</v>
      </c>
      <c r="AHP64" s="222">
        <v>0</v>
      </c>
      <c r="AHQ64" s="222">
        <v>0</v>
      </c>
      <c r="AHR64" s="264">
        <v>0</v>
      </c>
    </row>
    <row r="65" spans="1:902" ht="24">
      <c r="A65" s="183" t="s">
        <v>6671</v>
      </c>
      <c r="B65" s="183" t="s">
        <v>6454</v>
      </c>
      <c r="C65" s="184" t="s">
        <v>6455</v>
      </c>
      <c r="D65" s="222">
        <v>0</v>
      </c>
      <c r="E65" s="222">
        <v>0</v>
      </c>
      <c r="F65" s="222">
        <v>0</v>
      </c>
      <c r="G65" s="222">
        <v>0</v>
      </c>
      <c r="H65" s="222">
        <v>0</v>
      </c>
      <c r="I65" s="222">
        <v>0</v>
      </c>
      <c r="J65" s="222">
        <v>0</v>
      </c>
      <c r="K65" s="222">
        <v>0</v>
      </c>
      <c r="L65" s="222">
        <v>0</v>
      </c>
      <c r="M65" s="222">
        <v>0</v>
      </c>
      <c r="N65" s="222">
        <v>0</v>
      </c>
      <c r="O65" s="222">
        <v>0</v>
      </c>
      <c r="P65" s="222">
        <v>0</v>
      </c>
      <c r="Q65" s="222">
        <v>0</v>
      </c>
      <c r="R65" s="222">
        <v>0</v>
      </c>
      <c r="S65" s="222">
        <v>0</v>
      </c>
      <c r="T65" s="222">
        <v>0</v>
      </c>
      <c r="U65" s="222">
        <v>0</v>
      </c>
      <c r="V65" s="222">
        <v>234039.6</v>
      </c>
      <c r="W65" s="222">
        <v>0</v>
      </c>
      <c r="X65" s="222">
        <v>0</v>
      </c>
      <c r="Y65" s="222">
        <v>0</v>
      </c>
      <c r="Z65" s="222">
        <v>0</v>
      </c>
      <c r="AA65" s="222">
        <v>0</v>
      </c>
      <c r="AB65" s="222">
        <v>0</v>
      </c>
      <c r="AC65" s="222">
        <v>0</v>
      </c>
      <c r="AD65" s="222">
        <v>0</v>
      </c>
      <c r="AE65" s="222">
        <v>0</v>
      </c>
      <c r="AF65" s="222">
        <v>0</v>
      </c>
      <c r="AG65" s="222">
        <v>0</v>
      </c>
      <c r="AH65" s="222">
        <v>0</v>
      </c>
      <c r="AI65" s="222">
        <v>0</v>
      </c>
      <c r="AJ65" s="222">
        <v>0</v>
      </c>
      <c r="AK65" s="222">
        <v>0</v>
      </c>
      <c r="AL65" s="222">
        <v>0</v>
      </c>
      <c r="AM65" s="222">
        <v>0</v>
      </c>
      <c r="AN65" s="222">
        <v>0</v>
      </c>
      <c r="AO65" s="222">
        <v>0</v>
      </c>
      <c r="AP65" s="222">
        <v>0</v>
      </c>
      <c r="AQ65" s="222">
        <v>0</v>
      </c>
      <c r="AR65" s="222">
        <v>0</v>
      </c>
      <c r="AS65" s="222">
        <v>0</v>
      </c>
      <c r="AT65" s="222">
        <v>0</v>
      </c>
      <c r="AU65" s="222">
        <v>0</v>
      </c>
      <c r="AV65" s="222">
        <v>0</v>
      </c>
      <c r="AW65" s="222">
        <v>0</v>
      </c>
      <c r="AX65" s="222">
        <v>0</v>
      </c>
      <c r="AY65" s="222">
        <v>0</v>
      </c>
      <c r="AZ65" s="222">
        <v>0</v>
      </c>
      <c r="BA65" s="222">
        <v>0</v>
      </c>
      <c r="BB65" s="222">
        <v>0</v>
      </c>
      <c r="BC65" s="222">
        <v>0</v>
      </c>
      <c r="BD65" s="222">
        <v>0</v>
      </c>
      <c r="BE65" s="222">
        <v>0</v>
      </c>
      <c r="BF65" s="222">
        <v>0</v>
      </c>
      <c r="BG65" s="222">
        <v>0</v>
      </c>
      <c r="BH65" s="222">
        <v>0</v>
      </c>
      <c r="BI65" s="222">
        <v>144540</v>
      </c>
      <c r="BJ65" s="222">
        <v>0</v>
      </c>
      <c r="BK65" s="222">
        <v>0</v>
      </c>
      <c r="BL65" s="222">
        <v>0</v>
      </c>
      <c r="BM65" s="222">
        <v>0</v>
      </c>
      <c r="BN65" s="222">
        <v>0</v>
      </c>
      <c r="BO65" s="222">
        <v>0</v>
      </c>
      <c r="BP65" s="222">
        <v>0</v>
      </c>
      <c r="BQ65" s="222">
        <v>0</v>
      </c>
      <c r="BR65" s="222">
        <v>0</v>
      </c>
      <c r="BS65" s="222">
        <v>0</v>
      </c>
      <c r="BT65" s="222">
        <v>0</v>
      </c>
      <c r="BU65" s="222">
        <v>0</v>
      </c>
      <c r="BV65" s="222">
        <v>0</v>
      </c>
      <c r="BW65" s="222">
        <v>0</v>
      </c>
      <c r="BX65" s="222">
        <v>0</v>
      </c>
      <c r="BY65" s="222">
        <v>0</v>
      </c>
      <c r="BZ65" s="222">
        <v>0</v>
      </c>
      <c r="CA65" s="222">
        <v>0</v>
      </c>
      <c r="CB65" s="222">
        <v>0</v>
      </c>
      <c r="CC65" s="222">
        <v>0</v>
      </c>
      <c r="CD65" s="222">
        <v>0</v>
      </c>
      <c r="CE65" s="222">
        <v>0</v>
      </c>
      <c r="CF65" s="222">
        <v>0</v>
      </c>
      <c r="CG65" s="222">
        <v>9338067.1400000006</v>
      </c>
      <c r="CH65" s="222">
        <v>0</v>
      </c>
      <c r="CI65" s="222">
        <v>0</v>
      </c>
      <c r="CJ65" s="222">
        <v>0</v>
      </c>
      <c r="CK65" s="222">
        <v>0</v>
      </c>
      <c r="CL65" s="222">
        <v>0</v>
      </c>
      <c r="CM65" s="222">
        <v>0</v>
      </c>
      <c r="CN65" s="222">
        <v>0</v>
      </c>
      <c r="CO65" s="222">
        <v>0</v>
      </c>
      <c r="CP65" s="222">
        <v>0</v>
      </c>
      <c r="CQ65" s="222">
        <v>0</v>
      </c>
      <c r="CR65" s="222">
        <v>0</v>
      </c>
      <c r="CS65" s="222">
        <v>0</v>
      </c>
      <c r="CT65" s="222">
        <v>0</v>
      </c>
      <c r="CU65" s="222">
        <v>0</v>
      </c>
      <c r="CV65" s="222">
        <v>0</v>
      </c>
      <c r="CW65" s="222">
        <v>0</v>
      </c>
      <c r="CX65" s="222">
        <v>0</v>
      </c>
      <c r="CY65" s="222">
        <v>0</v>
      </c>
      <c r="CZ65" s="222">
        <v>0</v>
      </c>
      <c r="DA65" s="222">
        <v>0</v>
      </c>
      <c r="DB65" s="222">
        <v>0</v>
      </c>
      <c r="DC65" s="222">
        <v>0</v>
      </c>
      <c r="DD65" s="222">
        <v>0</v>
      </c>
      <c r="DE65" s="222">
        <v>0</v>
      </c>
      <c r="DF65" s="222">
        <v>0</v>
      </c>
      <c r="DG65" s="222">
        <v>0</v>
      </c>
      <c r="DH65" s="222">
        <v>0</v>
      </c>
      <c r="DI65" s="222">
        <v>0</v>
      </c>
      <c r="DJ65" s="222">
        <v>0</v>
      </c>
      <c r="DK65" s="222">
        <v>0</v>
      </c>
      <c r="DL65" s="222">
        <v>0</v>
      </c>
      <c r="DM65" s="222">
        <v>0</v>
      </c>
      <c r="DN65" s="222">
        <v>0</v>
      </c>
      <c r="DO65" s="222">
        <v>0</v>
      </c>
      <c r="DP65" s="222">
        <v>0</v>
      </c>
      <c r="DQ65" s="222">
        <v>0</v>
      </c>
      <c r="DR65" s="222">
        <v>0</v>
      </c>
      <c r="DS65" s="222">
        <v>0</v>
      </c>
      <c r="DT65" s="222">
        <v>0</v>
      </c>
      <c r="DU65" s="222">
        <v>0</v>
      </c>
      <c r="DV65" s="222">
        <v>0</v>
      </c>
      <c r="DW65" s="222">
        <v>0</v>
      </c>
      <c r="DX65" s="222">
        <v>0</v>
      </c>
      <c r="DY65" s="222">
        <v>0</v>
      </c>
      <c r="DZ65" s="222">
        <v>0</v>
      </c>
      <c r="EA65" s="222">
        <v>0</v>
      </c>
      <c r="EB65" s="222">
        <v>0</v>
      </c>
      <c r="EC65" s="222">
        <v>0</v>
      </c>
      <c r="ED65" s="222">
        <v>0</v>
      </c>
      <c r="EE65" s="222">
        <v>0</v>
      </c>
      <c r="EF65" s="222">
        <v>0</v>
      </c>
      <c r="EG65" s="222">
        <v>0</v>
      </c>
      <c r="EH65" s="222">
        <v>0</v>
      </c>
      <c r="EI65" s="222">
        <v>0</v>
      </c>
      <c r="EJ65" s="222">
        <v>0</v>
      </c>
      <c r="EK65" s="222">
        <v>0</v>
      </c>
      <c r="EL65" s="222">
        <v>0</v>
      </c>
      <c r="EM65" s="222">
        <v>0</v>
      </c>
      <c r="EN65" s="222">
        <v>975773.83</v>
      </c>
      <c r="EO65" s="222">
        <v>0</v>
      </c>
      <c r="EP65" s="222">
        <v>0</v>
      </c>
      <c r="EQ65" s="222">
        <v>0</v>
      </c>
      <c r="ER65" s="222">
        <v>0</v>
      </c>
      <c r="ES65" s="222">
        <v>0</v>
      </c>
      <c r="ET65" s="222">
        <v>0</v>
      </c>
      <c r="EU65" s="222">
        <v>0</v>
      </c>
      <c r="EV65" s="222">
        <v>0</v>
      </c>
      <c r="EW65" s="222">
        <v>0</v>
      </c>
      <c r="EX65" s="222">
        <v>0</v>
      </c>
      <c r="EY65" s="222">
        <v>0</v>
      </c>
      <c r="EZ65" s="222">
        <v>0</v>
      </c>
      <c r="FA65" s="222">
        <v>0</v>
      </c>
      <c r="FB65" s="222">
        <v>0</v>
      </c>
      <c r="FC65" s="222">
        <v>0</v>
      </c>
      <c r="FD65" s="222">
        <v>0</v>
      </c>
      <c r="FE65" s="222">
        <v>0</v>
      </c>
      <c r="FF65" s="222">
        <v>0</v>
      </c>
      <c r="FG65" s="222">
        <v>0</v>
      </c>
      <c r="FH65" s="222">
        <v>0</v>
      </c>
      <c r="FI65" s="222">
        <v>0</v>
      </c>
      <c r="FJ65" s="222">
        <v>0</v>
      </c>
      <c r="FK65" s="222">
        <v>0</v>
      </c>
      <c r="FL65" s="222">
        <v>0</v>
      </c>
      <c r="FM65" s="222">
        <v>0</v>
      </c>
      <c r="FN65" s="222">
        <v>0</v>
      </c>
      <c r="FO65" s="222">
        <v>0</v>
      </c>
      <c r="FP65" s="222">
        <v>0</v>
      </c>
      <c r="FQ65" s="222">
        <v>440018</v>
      </c>
      <c r="FR65" s="222">
        <v>0</v>
      </c>
      <c r="FS65" s="222">
        <v>0</v>
      </c>
      <c r="FT65" s="222">
        <v>0</v>
      </c>
      <c r="FU65" s="222">
        <v>0</v>
      </c>
      <c r="FV65" s="222">
        <v>0</v>
      </c>
      <c r="FW65" s="222">
        <v>0</v>
      </c>
      <c r="FX65" s="222">
        <v>0</v>
      </c>
      <c r="FY65" s="222">
        <v>0</v>
      </c>
      <c r="FZ65" s="222">
        <v>0</v>
      </c>
      <c r="GA65" s="222">
        <v>0</v>
      </c>
      <c r="GB65" s="222">
        <v>0</v>
      </c>
      <c r="GC65" s="222">
        <v>0</v>
      </c>
      <c r="GD65" s="222">
        <v>0</v>
      </c>
      <c r="GE65" s="222">
        <v>1688914.5</v>
      </c>
      <c r="GF65" s="222">
        <v>0</v>
      </c>
      <c r="GG65" s="222">
        <v>0</v>
      </c>
      <c r="GH65" s="222">
        <v>0</v>
      </c>
      <c r="GI65" s="222">
        <v>0</v>
      </c>
      <c r="GJ65" s="222">
        <v>0</v>
      </c>
      <c r="GK65" s="222">
        <v>0</v>
      </c>
      <c r="GL65" s="222">
        <v>0</v>
      </c>
      <c r="GM65" s="222">
        <v>0</v>
      </c>
      <c r="GN65" s="222">
        <v>0</v>
      </c>
      <c r="GO65" s="222">
        <v>0</v>
      </c>
      <c r="GP65" s="222">
        <v>0</v>
      </c>
      <c r="GQ65" s="222">
        <v>0</v>
      </c>
      <c r="GR65" s="222">
        <v>0</v>
      </c>
      <c r="GS65" s="222">
        <v>0</v>
      </c>
      <c r="GT65" s="222">
        <v>0</v>
      </c>
      <c r="GU65" s="222">
        <v>0</v>
      </c>
      <c r="GV65" s="222">
        <v>0</v>
      </c>
      <c r="GW65" s="222">
        <v>0</v>
      </c>
      <c r="GX65" s="222">
        <v>0</v>
      </c>
      <c r="GY65" s="222">
        <v>0</v>
      </c>
      <c r="GZ65" s="222">
        <v>0</v>
      </c>
      <c r="HA65" s="222">
        <v>0</v>
      </c>
      <c r="HB65" s="222">
        <v>0</v>
      </c>
      <c r="HC65" s="222">
        <v>43399196.609999999</v>
      </c>
      <c r="HD65" s="222">
        <v>0</v>
      </c>
      <c r="HE65" s="222">
        <v>0</v>
      </c>
      <c r="HF65" s="222">
        <v>0</v>
      </c>
      <c r="HG65" s="222">
        <v>0</v>
      </c>
      <c r="HH65" s="222">
        <v>0</v>
      </c>
      <c r="HI65" s="222">
        <v>0</v>
      </c>
      <c r="HJ65" s="222">
        <v>0</v>
      </c>
      <c r="HK65" s="222">
        <v>0</v>
      </c>
      <c r="HL65" s="222">
        <v>0</v>
      </c>
      <c r="HM65" s="222">
        <v>0</v>
      </c>
      <c r="HN65" s="222">
        <v>0</v>
      </c>
      <c r="HO65" s="222">
        <v>0</v>
      </c>
      <c r="HP65" s="222">
        <v>0</v>
      </c>
      <c r="HQ65" s="222">
        <v>0</v>
      </c>
      <c r="HR65" s="222">
        <v>18889269.82</v>
      </c>
      <c r="HS65" s="222">
        <v>0</v>
      </c>
      <c r="HT65" s="222">
        <v>0</v>
      </c>
      <c r="HU65" s="222">
        <v>0</v>
      </c>
      <c r="HV65" s="222">
        <v>0</v>
      </c>
      <c r="HW65" s="222">
        <v>0</v>
      </c>
      <c r="HX65" s="222">
        <v>0</v>
      </c>
      <c r="HY65" s="222">
        <v>0</v>
      </c>
      <c r="HZ65" s="222">
        <v>0</v>
      </c>
      <c r="IA65" s="222">
        <v>0</v>
      </c>
      <c r="IB65" s="222">
        <v>0</v>
      </c>
      <c r="IC65" s="222">
        <v>0</v>
      </c>
      <c r="ID65" s="222">
        <v>0</v>
      </c>
      <c r="IE65" s="222">
        <v>0</v>
      </c>
      <c r="IF65" s="222">
        <v>0</v>
      </c>
      <c r="IG65" s="222">
        <v>0</v>
      </c>
      <c r="IH65" s="222">
        <v>0</v>
      </c>
      <c r="II65" s="222">
        <v>0</v>
      </c>
      <c r="IJ65" s="222">
        <v>0</v>
      </c>
      <c r="IK65" s="222">
        <v>0</v>
      </c>
      <c r="IL65" s="222">
        <v>0</v>
      </c>
      <c r="IM65" s="222">
        <v>0</v>
      </c>
      <c r="IN65" s="222">
        <v>0</v>
      </c>
      <c r="IO65" s="222">
        <v>0</v>
      </c>
      <c r="IP65" s="222">
        <v>0</v>
      </c>
      <c r="IQ65" s="222">
        <v>0</v>
      </c>
      <c r="IR65" s="222">
        <v>0</v>
      </c>
      <c r="IS65" s="222">
        <v>605791.07999999996</v>
      </c>
      <c r="IT65" s="222">
        <v>2437272.0299999998</v>
      </c>
      <c r="IU65" s="222">
        <v>0</v>
      </c>
      <c r="IV65" s="222">
        <v>0</v>
      </c>
      <c r="IW65" s="222">
        <v>0</v>
      </c>
      <c r="IX65" s="222">
        <v>0</v>
      </c>
      <c r="IY65" s="222">
        <v>0</v>
      </c>
      <c r="IZ65" s="222">
        <v>0</v>
      </c>
      <c r="JA65" s="222">
        <v>0</v>
      </c>
      <c r="JB65" s="222">
        <v>0</v>
      </c>
      <c r="JC65" s="222">
        <v>0</v>
      </c>
      <c r="JD65" s="222">
        <v>0</v>
      </c>
      <c r="JE65" s="222">
        <v>5874965.9400000004</v>
      </c>
      <c r="JF65" s="222">
        <v>0</v>
      </c>
      <c r="JG65" s="222">
        <v>0</v>
      </c>
      <c r="JH65" s="222">
        <v>0</v>
      </c>
      <c r="JI65" s="222">
        <v>0</v>
      </c>
      <c r="JJ65" s="222">
        <v>0</v>
      </c>
      <c r="JK65" s="222">
        <v>0</v>
      </c>
      <c r="JL65" s="222">
        <v>0</v>
      </c>
      <c r="JM65" s="222">
        <v>0</v>
      </c>
      <c r="JN65" s="222">
        <v>0</v>
      </c>
      <c r="JO65" s="222">
        <v>0</v>
      </c>
      <c r="JP65" s="222">
        <v>0</v>
      </c>
      <c r="JQ65" s="222">
        <v>0</v>
      </c>
      <c r="JR65" s="222">
        <v>453779</v>
      </c>
      <c r="JS65" s="222">
        <v>3739802.03</v>
      </c>
      <c r="JT65" s="222">
        <v>0</v>
      </c>
      <c r="JU65" s="222">
        <v>0</v>
      </c>
      <c r="JV65" s="222">
        <v>0</v>
      </c>
      <c r="JW65" s="222">
        <v>0</v>
      </c>
      <c r="JX65" s="222">
        <v>0</v>
      </c>
      <c r="JY65" s="222">
        <v>0</v>
      </c>
      <c r="JZ65" s="222">
        <v>0</v>
      </c>
      <c r="KA65" s="222">
        <v>0</v>
      </c>
      <c r="KB65" s="222">
        <v>0</v>
      </c>
      <c r="KC65" s="222">
        <v>0</v>
      </c>
      <c r="KD65" s="222">
        <v>0</v>
      </c>
      <c r="KE65" s="222">
        <v>0</v>
      </c>
      <c r="KF65" s="222">
        <v>0</v>
      </c>
      <c r="KG65" s="222">
        <v>0</v>
      </c>
      <c r="KH65" s="222">
        <v>0</v>
      </c>
      <c r="KI65" s="222">
        <v>0</v>
      </c>
      <c r="KJ65" s="222">
        <v>0</v>
      </c>
      <c r="KK65" s="222">
        <v>0</v>
      </c>
      <c r="KL65" s="222">
        <v>0</v>
      </c>
      <c r="KM65" s="222">
        <v>0</v>
      </c>
      <c r="KN65" s="222">
        <v>0</v>
      </c>
      <c r="KO65" s="222">
        <v>0</v>
      </c>
      <c r="KP65" s="222">
        <v>0</v>
      </c>
      <c r="KQ65" s="222">
        <v>0</v>
      </c>
      <c r="KR65" s="222">
        <v>0</v>
      </c>
      <c r="KS65" s="222">
        <v>0</v>
      </c>
      <c r="KT65" s="222">
        <v>0</v>
      </c>
      <c r="KU65" s="222">
        <v>0</v>
      </c>
      <c r="KV65" s="222">
        <v>0</v>
      </c>
      <c r="KW65" s="222">
        <v>0</v>
      </c>
      <c r="KX65" s="222">
        <v>0</v>
      </c>
      <c r="KY65" s="222">
        <v>0</v>
      </c>
      <c r="KZ65" s="222">
        <v>0</v>
      </c>
      <c r="LA65" s="222">
        <v>0</v>
      </c>
      <c r="LB65" s="222">
        <v>0</v>
      </c>
      <c r="LC65" s="222">
        <v>0</v>
      </c>
      <c r="LD65" s="222">
        <v>0</v>
      </c>
      <c r="LE65" s="222">
        <v>0</v>
      </c>
      <c r="LF65" s="222">
        <v>0</v>
      </c>
      <c r="LG65" s="222">
        <v>469783.1</v>
      </c>
      <c r="LH65" s="222">
        <v>0</v>
      </c>
      <c r="LI65" s="222">
        <v>2514103.6</v>
      </c>
      <c r="LJ65" s="222">
        <v>0</v>
      </c>
      <c r="LK65" s="222">
        <v>0</v>
      </c>
      <c r="LL65" s="222">
        <v>0</v>
      </c>
      <c r="LM65" s="222">
        <v>0</v>
      </c>
      <c r="LN65" s="222">
        <v>0</v>
      </c>
      <c r="LO65" s="222">
        <v>0</v>
      </c>
      <c r="LP65" s="222">
        <v>0</v>
      </c>
      <c r="LQ65" s="222">
        <v>0</v>
      </c>
      <c r="LR65" s="222">
        <v>0</v>
      </c>
      <c r="LS65" s="222">
        <v>0</v>
      </c>
      <c r="LT65" s="222">
        <v>0</v>
      </c>
      <c r="LU65" s="222">
        <v>0</v>
      </c>
      <c r="LV65" s="222">
        <v>0</v>
      </c>
      <c r="LW65" s="222">
        <v>0</v>
      </c>
      <c r="LX65" s="222">
        <v>0</v>
      </c>
      <c r="LY65" s="222">
        <v>0</v>
      </c>
      <c r="LZ65" s="222">
        <v>0</v>
      </c>
      <c r="MA65" s="222">
        <v>0</v>
      </c>
      <c r="MB65" s="222">
        <v>0</v>
      </c>
      <c r="MC65" s="222">
        <v>0</v>
      </c>
      <c r="MD65" s="222">
        <v>0</v>
      </c>
      <c r="ME65" s="222">
        <v>0</v>
      </c>
      <c r="MF65" s="222">
        <v>0</v>
      </c>
      <c r="MG65" s="222">
        <v>0</v>
      </c>
      <c r="MH65" s="222">
        <v>0</v>
      </c>
      <c r="MI65" s="222">
        <v>0</v>
      </c>
      <c r="MJ65" s="222">
        <v>0</v>
      </c>
      <c r="MK65" s="222">
        <v>0</v>
      </c>
      <c r="ML65" s="222">
        <v>0</v>
      </c>
      <c r="MM65" s="222">
        <v>0</v>
      </c>
      <c r="MN65" s="222">
        <v>0</v>
      </c>
      <c r="MO65" s="222">
        <v>0</v>
      </c>
      <c r="MP65" s="222">
        <v>0</v>
      </c>
      <c r="MQ65" s="222">
        <v>0</v>
      </c>
      <c r="MR65" s="222">
        <v>0</v>
      </c>
      <c r="MS65" s="222">
        <v>0</v>
      </c>
      <c r="MT65" s="222">
        <v>0</v>
      </c>
      <c r="MU65" s="222">
        <v>0</v>
      </c>
      <c r="MV65" s="222">
        <v>0</v>
      </c>
      <c r="MW65" s="222">
        <v>0</v>
      </c>
      <c r="MX65" s="222">
        <v>0</v>
      </c>
      <c r="MY65" s="222">
        <v>0</v>
      </c>
      <c r="MZ65" s="222">
        <v>0</v>
      </c>
      <c r="NA65" s="222">
        <v>0</v>
      </c>
      <c r="NB65" s="222">
        <v>0</v>
      </c>
      <c r="NC65" s="222">
        <v>0</v>
      </c>
      <c r="ND65" s="222">
        <v>38772510.329999998</v>
      </c>
      <c r="NE65" s="222">
        <v>0</v>
      </c>
      <c r="NF65" s="222">
        <v>0</v>
      </c>
      <c r="NG65" s="222">
        <v>0</v>
      </c>
      <c r="NH65" s="222">
        <v>0</v>
      </c>
      <c r="NI65" s="222">
        <v>0</v>
      </c>
      <c r="NJ65" s="222">
        <v>0</v>
      </c>
      <c r="NK65" s="222">
        <v>0</v>
      </c>
      <c r="NL65" s="222">
        <v>0</v>
      </c>
      <c r="NM65" s="222">
        <v>0</v>
      </c>
      <c r="NN65" s="222">
        <v>0</v>
      </c>
      <c r="NO65" s="222">
        <v>0</v>
      </c>
      <c r="NP65" s="222">
        <v>0</v>
      </c>
      <c r="NQ65" s="222">
        <v>0</v>
      </c>
      <c r="NR65" s="222">
        <v>0</v>
      </c>
      <c r="NS65" s="222">
        <v>0</v>
      </c>
      <c r="NT65" s="222">
        <v>0</v>
      </c>
      <c r="NU65" s="222">
        <v>0</v>
      </c>
      <c r="NV65" s="222">
        <v>0</v>
      </c>
      <c r="NW65" s="222">
        <v>23472822.120000001</v>
      </c>
      <c r="NX65" s="222">
        <v>0</v>
      </c>
      <c r="NY65" s="222">
        <v>0</v>
      </c>
      <c r="NZ65" s="222">
        <v>0</v>
      </c>
      <c r="OA65" s="222">
        <v>0</v>
      </c>
      <c r="OB65" s="222">
        <v>0</v>
      </c>
      <c r="OC65" s="222">
        <v>0</v>
      </c>
      <c r="OD65" s="222">
        <v>0</v>
      </c>
      <c r="OE65" s="222">
        <v>0</v>
      </c>
      <c r="OF65" s="222">
        <v>0</v>
      </c>
      <c r="OG65" s="222">
        <v>0</v>
      </c>
      <c r="OH65" s="222">
        <v>0</v>
      </c>
      <c r="OI65" s="222">
        <v>0</v>
      </c>
      <c r="OJ65" s="222">
        <v>0</v>
      </c>
      <c r="OK65" s="222">
        <v>0</v>
      </c>
      <c r="OL65" s="222">
        <v>0</v>
      </c>
      <c r="OM65" s="222">
        <v>8069666.8799999999</v>
      </c>
      <c r="ON65" s="222">
        <v>0</v>
      </c>
      <c r="OO65" s="222">
        <v>0</v>
      </c>
      <c r="OP65" s="222">
        <v>0</v>
      </c>
      <c r="OQ65" s="222">
        <v>0</v>
      </c>
      <c r="OR65" s="222">
        <v>0</v>
      </c>
      <c r="OS65" s="222">
        <v>391900.59</v>
      </c>
      <c r="OT65" s="222">
        <v>0</v>
      </c>
      <c r="OU65" s="222">
        <v>0</v>
      </c>
      <c r="OV65" s="222">
        <v>0</v>
      </c>
      <c r="OW65" s="222">
        <v>0</v>
      </c>
      <c r="OX65" s="222">
        <v>0</v>
      </c>
      <c r="OY65" s="222">
        <v>0</v>
      </c>
      <c r="OZ65" s="222">
        <v>0</v>
      </c>
      <c r="PA65" s="222">
        <v>0</v>
      </c>
      <c r="PB65" s="222">
        <v>0</v>
      </c>
      <c r="PC65" s="222">
        <v>0</v>
      </c>
      <c r="PD65" s="222">
        <v>0</v>
      </c>
      <c r="PE65" s="222">
        <v>0</v>
      </c>
      <c r="PF65" s="222">
        <v>0</v>
      </c>
      <c r="PG65" s="222">
        <v>0</v>
      </c>
      <c r="PH65" s="222">
        <v>0</v>
      </c>
      <c r="PI65" s="222">
        <v>0</v>
      </c>
      <c r="PJ65" s="222">
        <v>0</v>
      </c>
      <c r="PK65" s="222">
        <v>0</v>
      </c>
      <c r="PL65" s="222">
        <v>0</v>
      </c>
      <c r="PM65" s="222">
        <v>0</v>
      </c>
      <c r="PN65" s="222">
        <v>0</v>
      </c>
      <c r="PO65" s="222">
        <v>0</v>
      </c>
      <c r="PP65" s="222">
        <v>0</v>
      </c>
      <c r="PQ65" s="222">
        <v>0</v>
      </c>
      <c r="PR65" s="222">
        <v>0</v>
      </c>
      <c r="PS65" s="222">
        <v>0</v>
      </c>
      <c r="PT65" s="222">
        <v>0</v>
      </c>
      <c r="PU65" s="222">
        <v>0</v>
      </c>
      <c r="PV65" s="222">
        <v>0</v>
      </c>
      <c r="PW65" s="222">
        <v>0</v>
      </c>
      <c r="PX65" s="222">
        <v>0</v>
      </c>
      <c r="PY65" s="222">
        <v>0</v>
      </c>
      <c r="PZ65" s="222">
        <v>0</v>
      </c>
      <c r="QA65" s="222">
        <v>0</v>
      </c>
      <c r="QB65" s="222">
        <v>0</v>
      </c>
      <c r="QC65" s="222">
        <v>0</v>
      </c>
      <c r="QD65" s="222">
        <v>0</v>
      </c>
      <c r="QE65" s="222">
        <v>0</v>
      </c>
      <c r="QF65" s="222">
        <v>0</v>
      </c>
      <c r="QG65" s="222">
        <v>0</v>
      </c>
      <c r="QH65" s="222">
        <v>0</v>
      </c>
      <c r="QI65" s="222">
        <v>0</v>
      </c>
      <c r="QJ65" s="222">
        <v>0</v>
      </c>
      <c r="QK65" s="222">
        <v>0</v>
      </c>
      <c r="QL65" s="222">
        <v>0</v>
      </c>
      <c r="QM65" s="222">
        <v>0</v>
      </c>
      <c r="QN65" s="222">
        <v>0</v>
      </c>
      <c r="QO65" s="222">
        <v>0</v>
      </c>
      <c r="QP65" s="222">
        <v>0</v>
      </c>
      <c r="QQ65" s="222">
        <v>0</v>
      </c>
      <c r="QR65" s="222">
        <v>0</v>
      </c>
      <c r="QS65" s="222">
        <v>0</v>
      </c>
      <c r="QT65" s="222">
        <v>0</v>
      </c>
      <c r="QU65" s="222">
        <v>0</v>
      </c>
      <c r="QV65" s="222">
        <v>0</v>
      </c>
      <c r="QW65" s="222">
        <v>0</v>
      </c>
      <c r="QX65" s="222">
        <v>0</v>
      </c>
      <c r="QY65" s="222">
        <v>0</v>
      </c>
      <c r="QZ65" s="222">
        <v>0</v>
      </c>
      <c r="RA65" s="222">
        <v>0</v>
      </c>
      <c r="RB65" s="222">
        <v>0</v>
      </c>
      <c r="RC65" s="222">
        <v>0</v>
      </c>
      <c r="RD65" s="222">
        <v>0</v>
      </c>
      <c r="RE65" s="222">
        <v>0</v>
      </c>
      <c r="RF65" s="222">
        <v>0</v>
      </c>
      <c r="RG65" s="222">
        <v>0</v>
      </c>
      <c r="RH65" s="222">
        <v>0</v>
      </c>
      <c r="RI65" s="222">
        <v>0</v>
      </c>
      <c r="RJ65" s="222">
        <v>0</v>
      </c>
      <c r="RK65" s="222">
        <v>0</v>
      </c>
      <c r="RL65" s="222">
        <v>0</v>
      </c>
      <c r="RM65" s="222">
        <v>0</v>
      </c>
      <c r="RN65" s="222">
        <v>0</v>
      </c>
      <c r="RO65" s="222">
        <v>0</v>
      </c>
      <c r="RP65" s="222">
        <v>0</v>
      </c>
      <c r="RQ65" s="222">
        <v>0</v>
      </c>
      <c r="RR65" s="222">
        <v>0</v>
      </c>
      <c r="RS65" s="222">
        <v>0</v>
      </c>
      <c r="RT65" s="222">
        <v>0</v>
      </c>
      <c r="RU65" s="222">
        <v>0</v>
      </c>
      <c r="RV65" s="222">
        <v>0</v>
      </c>
      <c r="RW65" s="222">
        <v>0</v>
      </c>
      <c r="RX65" s="222">
        <v>0</v>
      </c>
      <c r="RY65" s="222">
        <v>0</v>
      </c>
      <c r="RZ65" s="222">
        <v>0</v>
      </c>
      <c r="SA65" s="222">
        <v>0</v>
      </c>
      <c r="SB65" s="222">
        <v>0</v>
      </c>
      <c r="SC65" s="222">
        <v>0</v>
      </c>
      <c r="SD65" s="222">
        <v>0</v>
      </c>
      <c r="SE65" s="222">
        <v>0</v>
      </c>
      <c r="SF65" s="222">
        <v>0</v>
      </c>
      <c r="SG65" s="222">
        <v>0</v>
      </c>
      <c r="SH65" s="222">
        <v>0</v>
      </c>
      <c r="SI65" s="222">
        <v>0</v>
      </c>
      <c r="SJ65" s="222">
        <v>0</v>
      </c>
      <c r="SK65" s="222">
        <v>0</v>
      </c>
      <c r="SL65" s="222">
        <v>0</v>
      </c>
      <c r="SM65" s="222">
        <v>0</v>
      </c>
      <c r="SN65" s="222">
        <v>0</v>
      </c>
      <c r="SO65" s="222">
        <v>0</v>
      </c>
      <c r="SP65" s="222">
        <v>0</v>
      </c>
      <c r="SQ65" s="222">
        <v>0</v>
      </c>
      <c r="SR65" s="222">
        <v>0</v>
      </c>
      <c r="SS65" s="222">
        <v>0</v>
      </c>
      <c r="ST65" s="222">
        <v>0</v>
      </c>
      <c r="SU65" s="222">
        <v>0</v>
      </c>
      <c r="SV65" s="222">
        <v>0</v>
      </c>
      <c r="SW65" s="222">
        <v>0</v>
      </c>
      <c r="SX65" s="222">
        <v>0</v>
      </c>
      <c r="SY65" s="222">
        <v>0</v>
      </c>
      <c r="SZ65" s="222">
        <v>0</v>
      </c>
      <c r="TA65" s="222">
        <v>0</v>
      </c>
      <c r="TB65" s="222">
        <v>0</v>
      </c>
      <c r="TC65" s="222">
        <v>0</v>
      </c>
      <c r="TD65" s="222">
        <v>0</v>
      </c>
      <c r="TE65" s="222">
        <v>0</v>
      </c>
      <c r="TF65" s="222">
        <v>0</v>
      </c>
      <c r="TG65" s="222">
        <v>0</v>
      </c>
      <c r="TH65" s="222">
        <v>0</v>
      </c>
      <c r="TI65" s="222">
        <v>0</v>
      </c>
      <c r="TJ65" s="222">
        <v>0</v>
      </c>
      <c r="TK65" s="222">
        <v>0</v>
      </c>
      <c r="TL65" s="222">
        <v>0</v>
      </c>
      <c r="TM65" s="222">
        <v>0</v>
      </c>
      <c r="TN65" s="222">
        <v>0</v>
      </c>
      <c r="TO65" s="222">
        <v>0</v>
      </c>
      <c r="TP65" s="222">
        <v>0</v>
      </c>
      <c r="TQ65" s="222">
        <v>0</v>
      </c>
      <c r="TR65" s="222">
        <v>0</v>
      </c>
      <c r="TS65" s="222">
        <v>0</v>
      </c>
      <c r="TT65" s="222">
        <v>0</v>
      </c>
      <c r="TU65" s="222">
        <v>0</v>
      </c>
      <c r="TV65" s="222">
        <v>0</v>
      </c>
      <c r="TW65" s="222">
        <v>0</v>
      </c>
      <c r="TX65" s="222">
        <v>0</v>
      </c>
      <c r="TY65" s="222">
        <v>0</v>
      </c>
      <c r="TZ65" s="222">
        <v>0</v>
      </c>
      <c r="UA65" s="222">
        <v>0</v>
      </c>
      <c r="UB65" s="222">
        <v>0</v>
      </c>
      <c r="UC65" s="222">
        <v>0</v>
      </c>
      <c r="UD65" s="222">
        <v>0</v>
      </c>
      <c r="UE65" s="222">
        <v>0</v>
      </c>
      <c r="UF65" s="222">
        <v>0</v>
      </c>
      <c r="UG65" s="222">
        <v>0</v>
      </c>
      <c r="UH65" s="222">
        <v>0</v>
      </c>
      <c r="UI65" s="222">
        <v>0</v>
      </c>
      <c r="UJ65" s="222">
        <v>0</v>
      </c>
      <c r="UK65" s="222">
        <v>0</v>
      </c>
      <c r="UL65" s="222">
        <v>0</v>
      </c>
      <c r="UM65" s="222">
        <v>0</v>
      </c>
      <c r="UN65" s="222">
        <v>0</v>
      </c>
      <c r="UO65" s="222">
        <v>0</v>
      </c>
      <c r="UP65" s="222">
        <v>0</v>
      </c>
      <c r="UQ65" s="222">
        <v>0</v>
      </c>
      <c r="UR65" s="222">
        <v>0</v>
      </c>
      <c r="US65" s="222">
        <v>0</v>
      </c>
      <c r="UT65" s="222">
        <v>0</v>
      </c>
      <c r="UU65" s="222">
        <v>0</v>
      </c>
      <c r="UV65" s="222">
        <v>0</v>
      </c>
      <c r="UW65" s="222">
        <v>0</v>
      </c>
      <c r="UX65" s="222">
        <v>0</v>
      </c>
      <c r="UY65" s="222">
        <v>0</v>
      </c>
      <c r="UZ65" s="222">
        <v>0</v>
      </c>
      <c r="VA65" s="222">
        <v>0</v>
      </c>
      <c r="VB65" s="222">
        <v>0</v>
      </c>
      <c r="VC65" s="222">
        <v>0</v>
      </c>
      <c r="VD65" s="222">
        <v>0</v>
      </c>
      <c r="VE65" s="222">
        <v>0</v>
      </c>
      <c r="VF65" s="222">
        <v>0</v>
      </c>
      <c r="VG65" s="222">
        <v>0</v>
      </c>
      <c r="VH65" s="222">
        <v>0</v>
      </c>
      <c r="VI65" s="222">
        <v>0</v>
      </c>
      <c r="VJ65" s="222">
        <v>0</v>
      </c>
      <c r="VK65" s="222">
        <v>0</v>
      </c>
      <c r="VL65" s="222">
        <v>0</v>
      </c>
      <c r="VM65" s="222">
        <v>0</v>
      </c>
      <c r="VN65" s="222">
        <v>0</v>
      </c>
      <c r="VO65" s="222">
        <v>0</v>
      </c>
      <c r="VP65" s="222">
        <v>0</v>
      </c>
      <c r="VQ65" s="222">
        <v>0</v>
      </c>
      <c r="VR65" s="222">
        <v>0</v>
      </c>
      <c r="VS65" s="222">
        <v>0</v>
      </c>
      <c r="VT65" s="222">
        <v>0</v>
      </c>
      <c r="VU65" s="222">
        <v>0</v>
      </c>
      <c r="VV65" s="222">
        <v>0</v>
      </c>
      <c r="VW65" s="222">
        <v>0</v>
      </c>
      <c r="VX65" s="222">
        <v>0</v>
      </c>
      <c r="VY65" s="222">
        <v>0</v>
      </c>
      <c r="VZ65" s="222">
        <v>0</v>
      </c>
      <c r="WA65" s="222">
        <v>1113109.6000000001</v>
      </c>
      <c r="WB65" s="222">
        <v>0</v>
      </c>
      <c r="WC65" s="222">
        <v>0</v>
      </c>
      <c r="WD65" s="222">
        <v>0</v>
      </c>
      <c r="WE65" s="222">
        <v>0</v>
      </c>
      <c r="WF65" s="222">
        <v>0</v>
      </c>
      <c r="WG65" s="222">
        <v>0</v>
      </c>
      <c r="WH65" s="222">
        <v>0</v>
      </c>
      <c r="WI65" s="222">
        <v>0</v>
      </c>
      <c r="WJ65" s="222">
        <v>0</v>
      </c>
      <c r="WK65" s="222">
        <v>0</v>
      </c>
      <c r="WL65" s="222">
        <v>0</v>
      </c>
      <c r="WM65" s="222">
        <v>0</v>
      </c>
      <c r="WN65" s="222">
        <v>0</v>
      </c>
      <c r="WO65" s="222">
        <v>0</v>
      </c>
      <c r="WP65" s="222">
        <v>0</v>
      </c>
      <c r="WQ65" s="222">
        <v>0</v>
      </c>
      <c r="WR65" s="222">
        <v>0</v>
      </c>
      <c r="WS65" s="222">
        <v>0</v>
      </c>
      <c r="WT65" s="222">
        <v>0</v>
      </c>
      <c r="WU65" s="222">
        <v>0</v>
      </c>
      <c r="WV65" s="222">
        <v>0</v>
      </c>
      <c r="WW65" s="222">
        <v>0</v>
      </c>
      <c r="WX65" s="222">
        <v>0</v>
      </c>
      <c r="WY65" s="222">
        <v>0</v>
      </c>
      <c r="WZ65" s="222">
        <v>0</v>
      </c>
      <c r="XA65" s="222">
        <v>0</v>
      </c>
      <c r="XB65" s="222">
        <v>0</v>
      </c>
      <c r="XC65" s="222">
        <v>0</v>
      </c>
      <c r="XD65" s="222">
        <v>0</v>
      </c>
      <c r="XE65" s="222">
        <v>0</v>
      </c>
      <c r="XF65" s="222">
        <v>0</v>
      </c>
      <c r="XG65" s="222">
        <v>0</v>
      </c>
      <c r="XH65" s="222">
        <v>0</v>
      </c>
      <c r="XI65" s="222">
        <v>0</v>
      </c>
      <c r="XJ65" s="222">
        <v>0</v>
      </c>
      <c r="XK65" s="222">
        <v>0</v>
      </c>
      <c r="XL65" s="222">
        <v>0</v>
      </c>
      <c r="XM65" s="222">
        <v>0</v>
      </c>
      <c r="XN65" s="222">
        <v>0</v>
      </c>
      <c r="XO65" s="222">
        <v>0</v>
      </c>
      <c r="XP65" s="222">
        <v>0</v>
      </c>
      <c r="XQ65" s="222">
        <v>0</v>
      </c>
      <c r="XR65" s="222">
        <v>0</v>
      </c>
      <c r="XS65" s="222">
        <v>0</v>
      </c>
      <c r="XT65" s="222">
        <v>0</v>
      </c>
      <c r="XU65" s="222">
        <v>0</v>
      </c>
      <c r="XV65" s="222">
        <v>0</v>
      </c>
      <c r="XW65" s="222">
        <v>0</v>
      </c>
      <c r="XX65" s="222">
        <v>0</v>
      </c>
      <c r="XY65" s="222">
        <v>0</v>
      </c>
      <c r="XZ65" s="222">
        <v>0</v>
      </c>
      <c r="YA65" s="222">
        <v>0</v>
      </c>
      <c r="YB65" s="222">
        <v>0</v>
      </c>
      <c r="YC65" s="222">
        <v>0</v>
      </c>
      <c r="YD65" s="222">
        <v>0</v>
      </c>
      <c r="YE65" s="222">
        <v>0</v>
      </c>
      <c r="YF65" s="222">
        <v>0</v>
      </c>
      <c r="YG65" s="222">
        <v>0</v>
      </c>
      <c r="YH65" s="222">
        <v>0</v>
      </c>
      <c r="YI65" s="222">
        <v>0</v>
      </c>
      <c r="YJ65" s="222">
        <v>0</v>
      </c>
      <c r="YK65" s="222">
        <v>0</v>
      </c>
      <c r="YL65" s="222">
        <v>0</v>
      </c>
      <c r="YM65" s="222">
        <v>0</v>
      </c>
      <c r="YN65" s="222">
        <v>0</v>
      </c>
      <c r="YO65" s="222">
        <v>0</v>
      </c>
      <c r="YP65" s="222">
        <v>0</v>
      </c>
      <c r="YQ65" s="222">
        <v>0</v>
      </c>
      <c r="YR65" s="222">
        <v>0</v>
      </c>
      <c r="YS65" s="222">
        <v>0</v>
      </c>
      <c r="YT65" s="222">
        <v>0</v>
      </c>
      <c r="YU65" s="222">
        <v>0</v>
      </c>
      <c r="YV65" s="222">
        <v>0</v>
      </c>
      <c r="YW65" s="222">
        <v>0</v>
      </c>
      <c r="YX65" s="222">
        <v>0</v>
      </c>
      <c r="YY65" s="222">
        <v>0</v>
      </c>
      <c r="YZ65" s="222">
        <v>0</v>
      </c>
      <c r="ZA65" s="222">
        <v>0</v>
      </c>
      <c r="ZB65" s="222">
        <v>0</v>
      </c>
      <c r="ZC65" s="222">
        <v>0</v>
      </c>
      <c r="ZD65" s="222">
        <v>0</v>
      </c>
      <c r="ZE65" s="222">
        <v>0</v>
      </c>
      <c r="ZF65" s="222">
        <v>0</v>
      </c>
      <c r="ZG65" s="222">
        <v>0</v>
      </c>
      <c r="ZH65" s="222">
        <v>0</v>
      </c>
      <c r="ZI65" s="222">
        <v>0</v>
      </c>
      <c r="ZJ65" s="222">
        <v>0</v>
      </c>
      <c r="ZK65" s="222">
        <v>0</v>
      </c>
      <c r="ZL65" s="222">
        <v>0</v>
      </c>
      <c r="ZM65" s="222">
        <v>0</v>
      </c>
      <c r="ZN65" s="222">
        <v>0</v>
      </c>
      <c r="ZO65" s="222">
        <v>0</v>
      </c>
      <c r="ZP65" s="222">
        <v>0</v>
      </c>
      <c r="ZQ65" s="222">
        <v>0</v>
      </c>
      <c r="ZR65" s="222">
        <v>0</v>
      </c>
      <c r="ZS65" s="222">
        <v>0</v>
      </c>
      <c r="ZT65" s="222">
        <v>0</v>
      </c>
      <c r="ZU65" s="222">
        <v>0</v>
      </c>
      <c r="ZV65" s="222">
        <v>0</v>
      </c>
      <c r="ZW65" s="222">
        <v>0</v>
      </c>
      <c r="ZX65" s="222">
        <v>0</v>
      </c>
      <c r="ZY65" s="222">
        <v>0</v>
      </c>
      <c r="ZZ65" s="222">
        <v>0</v>
      </c>
      <c r="AAA65" s="222">
        <v>0</v>
      </c>
      <c r="AAB65" s="222">
        <v>0</v>
      </c>
      <c r="AAC65" s="222">
        <v>0</v>
      </c>
      <c r="AAD65" s="222">
        <v>0</v>
      </c>
      <c r="AAE65" s="222">
        <v>0</v>
      </c>
      <c r="AAF65" s="222">
        <v>0</v>
      </c>
      <c r="AAG65" s="222">
        <v>0</v>
      </c>
      <c r="AAH65" s="222">
        <v>0</v>
      </c>
      <c r="AAI65" s="222">
        <v>0</v>
      </c>
      <c r="AAJ65" s="222">
        <v>0</v>
      </c>
      <c r="AAK65" s="222">
        <v>0</v>
      </c>
      <c r="AAL65" s="222">
        <v>0</v>
      </c>
      <c r="AAM65" s="222">
        <v>0</v>
      </c>
      <c r="AAN65" s="222">
        <v>0</v>
      </c>
      <c r="AAO65" s="222">
        <v>0</v>
      </c>
      <c r="AAP65" s="222">
        <v>0</v>
      </c>
      <c r="AAQ65" s="222">
        <v>0</v>
      </c>
      <c r="AAR65" s="222">
        <v>0</v>
      </c>
      <c r="AAS65" s="222">
        <v>0</v>
      </c>
      <c r="AAT65" s="222">
        <v>0</v>
      </c>
      <c r="AAU65" s="222">
        <v>0</v>
      </c>
      <c r="AAV65" s="222">
        <v>0</v>
      </c>
      <c r="AAW65" s="222">
        <v>0</v>
      </c>
      <c r="AAX65" s="222">
        <v>0</v>
      </c>
      <c r="AAY65" s="222">
        <v>0</v>
      </c>
      <c r="AAZ65" s="222">
        <v>0</v>
      </c>
      <c r="ABA65" s="222">
        <v>0</v>
      </c>
      <c r="ABB65" s="222">
        <v>0</v>
      </c>
      <c r="ABC65" s="222">
        <v>0</v>
      </c>
      <c r="ABD65" s="222">
        <v>0</v>
      </c>
      <c r="ABE65" s="222">
        <v>0</v>
      </c>
      <c r="ABF65" s="222">
        <v>0</v>
      </c>
      <c r="ABG65" s="222">
        <v>0</v>
      </c>
      <c r="ABH65" s="222">
        <v>0</v>
      </c>
      <c r="ABI65" s="222">
        <v>0</v>
      </c>
      <c r="ABJ65" s="222">
        <v>0</v>
      </c>
      <c r="ABK65" s="222">
        <v>0</v>
      </c>
      <c r="ABL65" s="222">
        <v>0</v>
      </c>
      <c r="ABM65" s="222">
        <v>0</v>
      </c>
      <c r="ABN65" s="222">
        <v>0</v>
      </c>
      <c r="ABO65" s="222">
        <v>0</v>
      </c>
      <c r="ABP65" s="222">
        <v>0</v>
      </c>
      <c r="ABQ65" s="222">
        <v>0</v>
      </c>
      <c r="ABR65" s="222">
        <v>0</v>
      </c>
      <c r="ABS65" s="222">
        <v>0</v>
      </c>
      <c r="ABT65" s="222">
        <v>0</v>
      </c>
      <c r="ABU65" s="222">
        <v>0</v>
      </c>
      <c r="ABV65" s="222">
        <v>0</v>
      </c>
      <c r="ABW65" s="222">
        <v>0</v>
      </c>
      <c r="ABX65" s="222">
        <v>0</v>
      </c>
      <c r="ABY65" s="222">
        <v>0</v>
      </c>
      <c r="ABZ65" s="222">
        <v>0</v>
      </c>
      <c r="ACA65" s="222">
        <v>0</v>
      </c>
      <c r="ACB65" s="222">
        <v>0</v>
      </c>
      <c r="ACC65" s="222">
        <v>0</v>
      </c>
      <c r="ACD65" s="222">
        <v>0</v>
      </c>
      <c r="ACE65" s="222">
        <v>0</v>
      </c>
      <c r="ACF65" s="222">
        <v>0</v>
      </c>
      <c r="ACG65" s="222">
        <v>0</v>
      </c>
      <c r="ACH65" s="222">
        <v>0</v>
      </c>
      <c r="ACI65" s="222">
        <v>0</v>
      </c>
      <c r="ACJ65" s="222">
        <v>0</v>
      </c>
      <c r="ACK65" s="222">
        <v>0</v>
      </c>
      <c r="ACL65" s="222">
        <v>0</v>
      </c>
      <c r="ACM65" s="222">
        <v>0</v>
      </c>
      <c r="ACN65" s="222">
        <v>0</v>
      </c>
      <c r="ACO65" s="222">
        <v>0</v>
      </c>
      <c r="ACP65" s="222">
        <v>0</v>
      </c>
      <c r="ACQ65" s="222">
        <v>0</v>
      </c>
      <c r="ACR65" s="222">
        <v>0</v>
      </c>
      <c r="ACS65" s="222">
        <v>0</v>
      </c>
      <c r="ACT65" s="222">
        <v>0</v>
      </c>
      <c r="ACU65" s="222">
        <v>0</v>
      </c>
      <c r="ACV65" s="222">
        <v>0</v>
      </c>
      <c r="ACW65" s="222">
        <v>0</v>
      </c>
      <c r="ACX65" s="222">
        <v>0</v>
      </c>
      <c r="ACY65" s="222">
        <v>0</v>
      </c>
      <c r="ACZ65" s="222">
        <v>0</v>
      </c>
      <c r="ADA65" s="222">
        <v>0</v>
      </c>
      <c r="ADB65" s="222">
        <v>0</v>
      </c>
      <c r="ADC65" s="222">
        <v>0</v>
      </c>
      <c r="ADD65" s="222">
        <v>0</v>
      </c>
      <c r="ADE65" s="222">
        <v>0</v>
      </c>
      <c r="ADF65" s="222">
        <v>0</v>
      </c>
      <c r="ADG65" s="222">
        <v>0</v>
      </c>
      <c r="ADH65" s="222">
        <v>0</v>
      </c>
      <c r="ADI65" s="222">
        <v>0</v>
      </c>
      <c r="ADJ65" s="222">
        <v>0</v>
      </c>
      <c r="ADK65" s="222">
        <v>0</v>
      </c>
      <c r="ADL65" s="222">
        <v>0</v>
      </c>
      <c r="ADM65" s="222">
        <v>0</v>
      </c>
      <c r="ADN65" s="222">
        <v>0</v>
      </c>
      <c r="ADO65" s="222">
        <v>0</v>
      </c>
      <c r="ADP65" s="222">
        <v>0</v>
      </c>
      <c r="ADQ65" s="222">
        <v>0</v>
      </c>
      <c r="ADR65" s="222">
        <v>0</v>
      </c>
      <c r="ADS65" s="222">
        <v>0</v>
      </c>
      <c r="ADT65" s="222">
        <v>0</v>
      </c>
      <c r="ADU65" s="222">
        <v>0</v>
      </c>
      <c r="ADV65" s="222">
        <v>0</v>
      </c>
      <c r="ADW65" s="222">
        <v>0</v>
      </c>
      <c r="ADX65" s="222">
        <v>0</v>
      </c>
      <c r="ADY65" s="222">
        <v>0</v>
      </c>
      <c r="ADZ65" s="222">
        <v>0</v>
      </c>
      <c r="AEA65" s="222">
        <v>0</v>
      </c>
      <c r="AEB65" s="222">
        <v>0</v>
      </c>
      <c r="AEC65" s="222">
        <v>0</v>
      </c>
      <c r="AED65" s="222">
        <v>0</v>
      </c>
      <c r="AEE65" s="222">
        <v>0</v>
      </c>
      <c r="AEF65" s="222">
        <v>0</v>
      </c>
      <c r="AEG65" s="222">
        <v>0</v>
      </c>
      <c r="AEH65" s="222">
        <v>0</v>
      </c>
      <c r="AEI65" s="222">
        <v>0</v>
      </c>
      <c r="AEJ65" s="222">
        <v>0</v>
      </c>
      <c r="AEK65" s="222">
        <v>0</v>
      </c>
      <c r="AEL65" s="222">
        <v>0</v>
      </c>
      <c r="AEM65" s="222">
        <v>0</v>
      </c>
      <c r="AEN65" s="222">
        <v>0</v>
      </c>
      <c r="AEO65" s="222">
        <v>0</v>
      </c>
      <c r="AEP65" s="222">
        <v>0</v>
      </c>
      <c r="AEQ65" s="222">
        <v>0</v>
      </c>
      <c r="AER65" s="222">
        <v>0</v>
      </c>
      <c r="AES65" s="222">
        <v>963484.14</v>
      </c>
      <c r="AET65" s="222">
        <v>0</v>
      </c>
      <c r="AEU65" s="222">
        <v>0</v>
      </c>
      <c r="AEV65" s="222">
        <v>0</v>
      </c>
      <c r="AEW65" s="222">
        <v>0</v>
      </c>
      <c r="AEX65" s="222">
        <v>0</v>
      </c>
      <c r="AEY65" s="222">
        <v>0</v>
      </c>
      <c r="AEZ65" s="222">
        <v>0</v>
      </c>
      <c r="AFA65" s="222">
        <v>0</v>
      </c>
      <c r="AFB65" s="222">
        <v>0</v>
      </c>
      <c r="AFC65" s="222">
        <v>0</v>
      </c>
      <c r="AFD65" s="222">
        <v>0</v>
      </c>
      <c r="AFE65" s="222">
        <v>0</v>
      </c>
      <c r="AFF65" s="222">
        <v>0</v>
      </c>
      <c r="AFG65" s="222">
        <v>0</v>
      </c>
      <c r="AFH65" s="222">
        <v>0</v>
      </c>
      <c r="AFI65" s="222">
        <v>0</v>
      </c>
      <c r="AFJ65" s="222">
        <v>0</v>
      </c>
      <c r="AFK65" s="222">
        <v>0</v>
      </c>
      <c r="AFL65" s="222">
        <v>0</v>
      </c>
      <c r="AFM65" s="222">
        <v>0</v>
      </c>
      <c r="AFN65" s="222">
        <v>0</v>
      </c>
      <c r="AFO65" s="222">
        <v>0</v>
      </c>
      <c r="AFP65" s="222">
        <v>0</v>
      </c>
      <c r="AFQ65" s="222">
        <v>0</v>
      </c>
      <c r="AFR65" s="222">
        <v>0</v>
      </c>
      <c r="AFS65" s="222">
        <v>0</v>
      </c>
      <c r="AFT65" s="222">
        <v>0</v>
      </c>
      <c r="AFU65" s="222">
        <v>0</v>
      </c>
      <c r="AFV65" s="222">
        <v>0</v>
      </c>
      <c r="AFW65" s="222">
        <v>0</v>
      </c>
      <c r="AFX65" s="222">
        <v>0</v>
      </c>
      <c r="AFY65" s="222">
        <v>0</v>
      </c>
      <c r="AFZ65" s="222">
        <v>0</v>
      </c>
      <c r="AGA65" s="222">
        <v>0</v>
      </c>
      <c r="AGB65" s="222">
        <v>0</v>
      </c>
      <c r="AGC65" s="222">
        <v>0</v>
      </c>
      <c r="AGD65" s="222">
        <v>0</v>
      </c>
      <c r="AGE65" s="222">
        <v>0</v>
      </c>
      <c r="AGF65" s="222">
        <v>0</v>
      </c>
      <c r="AGG65" s="222">
        <v>0</v>
      </c>
      <c r="AGH65" s="222">
        <v>0</v>
      </c>
      <c r="AGI65" s="222">
        <v>0</v>
      </c>
      <c r="AGJ65" s="222">
        <v>0</v>
      </c>
      <c r="AGK65" s="222">
        <v>0</v>
      </c>
      <c r="AGL65" s="222">
        <v>0</v>
      </c>
      <c r="AGM65" s="222">
        <v>229975.48</v>
      </c>
      <c r="AGN65" s="222">
        <v>0</v>
      </c>
      <c r="AGO65" s="222">
        <v>0</v>
      </c>
      <c r="AGP65" s="222">
        <v>0</v>
      </c>
      <c r="AGQ65" s="222">
        <v>0</v>
      </c>
      <c r="AGR65" s="222">
        <v>0</v>
      </c>
      <c r="AGS65" s="222">
        <v>0</v>
      </c>
      <c r="AGT65" s="222">
        <v>0</v>
      </c>
      <c r="AGU65" s="222">
        <v>779265.39</v>
      </c>
      <c r="AGV65" s="222">
        <v>1087904.47</v>
      </c>
      <c r="AGW65" s="222">
        <v>0</v>
      </c>
      <c r="AGX65" s="222">
        <v>0</v>
      </c>
      <c r="AGY65" s="222">
        <v>0</v>
      </c>
      <c r="AGZ65" s="222">
        <v>0</v>
      </c>
      <c r="AHA65" s="222">
        <v>0</v>
      </c>
      <c r="AHB65" s="222">
        <v>0</v>
      </c>
      <c r="AHC65" s="222">
        <v>0</v>
      </c>
      <c r="AHD65" s="222">
        <v>0</v>
      </c>
      <c r="AHE65" s="222">
        <v>0</v>
      </c>
      <c r="AHF65" s="222">
        <v>0</v>
      </c>
      <c r="AHG65" s="222">
        <v>0</v>
      </c>
      <c r="AHH65" s="222">
        <v>0</v>
      </c>
      <c r="AHI65" s="222">
        <v>0</v>
      </c>
      <c r="AHJ65" s="222">
        <v>0</v>
      </c>
      <c r="AHK65" s="222">
        <v>0</v>
      </c>
      <c r="AHL65" s="222">
        <v>2906945.41</v>
      </c>
      <c r="AHM65" s="222">
        <v>0</v>
      </c>
      <c r="AHN65" s="222">
        <v>0</v>
      </c>
      <c r="AHO65" s="222">
        <v>0</v>
      </c>
      <c r="AHP65" s="222">
        <v>0</v>
      </c>
      <c r="AHQ65" s="222">
        <v>0</v>
      </c>
      <c r="AHR65" s="264">
        <v>0</v>
      </c>
    </row>
    <row r="66" spans="1:902" ht="24">
      <c r="A66" s="183" t="s">
        <v>6671</v>
      </c>
      <c r="B66" s="183" t="s">
        <v>6456</v>
      </c>
      <c r="C66" s="184" t="s">
        <v>6457</v>
      </c>
      <c r="D66" s="222">
        <v>0</v>
      </c>
      <c r="E66" s="222">
        <v>0</v>
      </c>
      <c r="F66" s="222">
        <v>0</v>
      </c>
      <c r="G66" s="222">
        <v>0</v>
      </c>
      <c r="H66" s="222">
        <v>0</v>
      </c>
      <c r="I66" s="222">
        <v>0</v>
      </c>
      <c r="J66" s="222">
        <v>0</v>
      </c>
      <c r="K66" s="222">
        <v>0</v>
      </c>
      <c r="L66" s="222">
        <v>0</v>
      </c>
      <c r="M66" s="222">
        <v>0</v>
      </c>
      <c r="N66" s="222">
        <v>0</v>
      </c>
      <c r="O66" s="222">
        <v>0</v>
      </c>
      <c r="P66" s="222">
        <v>0</v>
      </c>
      <c r="Q66" s="222">
        <v>0</v>
      </c>
      <c r="R66" s="222">
        <v>0</v>
      </c>
      <c r="S66" s="222">
        <v>0</v>
      </c>
      <c r="T66" s="222">
        <v>0</v>
      </c>
      <c r="U66" s="222">
        <v>0</v>
      </c>
      <c r="V66" s="222">
        <v>362462.05</v>
      </c>
      <c r="W66" s="222">
        <v>0</v>
      </c>
      <c r="X66" s="222">
        <v>0</v>
      </c>
      <c r="Y66" s="222">
        <v>0</v>
      </c>
      <c r="Z66" s="222">
        <v>0</v>
      </c>
      <c r="AA66" s="222">
        <v>0</v>
      </c>
      <c r="AB66" s="222">
        <v>0</v>
      </c>
      <c r="AC66" s="222">
        <v>0</v>
      </c>
      <c r="AD66" s="222">
        <v>0</v>
      </c>
      <c r="AE66" s="222">
        <v>0</v>
      </c>
      <c r="AF66" s="222">
        <v>0</v>
      </c>
      <c r="AG66" s="222">
        <v>0</v>
      </c>
      <c r="AH66" s="222">
        <v>0</v>
      </c>
      <c r="AI66" s="222">
        <v>0</v>
      </c>
      <c r="AJ66" s="222">
        <v>0</v>
      </c>
      <c r="AK66" s="222">
        <v>0</v>
      </c>
      <c r="AL66" s="222">
        <v>0</v>
      </c>
      <c r="AM66" s="222">
        <v>0</v>
      </c>
      <c r="AN66" s="222">
        <v>0</v>
      </c>
      <c r="AO66" s="222">
        <v>0</v>
      </c>
      <c r="AP66" s="222">
        <v>0</v>
      </c>
      <c r="AQ66" s="222">
        <v>0</v>
      </c>
      <c r="AR66" s="222">
        <v>0</v>
      </c>
      <c r="AS66" s="222">
        <v>0</v>
      </c>
      <c r="AT66" s="222">
        <v>0</v>
      </c>
      <c r="AU66" s="222">
        <v>0</v>
      </c>
      <c r="AV66" s="222">
        <v>0</v>
      </c>
      <c r="AW66" s="222">
        <v>0</v>
      </c>
      <c r="AX66" s="222">
        <v>0</v>
      </c>
      <c r="AY66" s="222">
        <v>0</v>
      </c>
      <c r="AZ66" s="222">
        <v>0</v>
      </c>
      <c r="BA66" s="222">
        <v>0</v>
      </c>
      <c r="BB66" s="222">
        <v>0</v>
      </c>
      <c r="BC66" s="222">
        <v>0</v>
      </c>
      <c r="BD66" s="222">
        <v>0</v>
      </c>
      <c r="BE66" s="222">
        <v>0</v>
      </c>
      <c r="BF66" s="222">
        <v>0</v>
      </c>
      <c r="BG66" s="222">
        <v>0</v>
      </c>
      <c r="BH66" s="222">
        <v>0</v>
      </c>
      <c r="BI66" s="222">
        <v>57720</v>
      </c>
      <c r="BJ66" s="222">
        <v>0</v>
      </c>
      <c r="BK66" s="222">
        <v>0</v>
      </c>
      <c r="BL66" s="222">
        <v>0</v>
      </c>
      <c r="BM66" s="222">
        <v>0</v>
      </c>
      <c r="BN66" s="222">
        <v>0</v>
      </c>
      <c r="BO66" s="222">
        <v>0</v>
      </c>
      <c r="BP66" s="222">
        <v>0</v>
      </c>
      <c r="BQ66" s="222">
        <v>0</v>
      </c>
      <c r="BR66" s="222">
        <v>0</v>
      </c>
      <c r="BS66" s="222">
        <v>0</v>
      </c>
      <c r="BT66" s="222">
        <v>0</v>
      </c>
      <c r="BU66" s="222">
        <v>0</v>
      </c>
      <c r="BV66" s="222">
        <v>0</v>
      </c>
      <c r="BW66" s="222">
        <v>0</v>
      </c>
      <c r="BX66" s="222">
        <v>0</v>
      </c>
      <c r="BY66" s="222">
        <v>0</v>
      </c>
      <c r="BZ66" s="222">
        <v>0</v>
      </c>
      <c r="CA66" s="222">
        <v>0</v>
      </c>
      <c r="CB66" s="222">
        <v>0</v>
      </c>
      <c r="CC66" s="222">
        <v>0</v>
      </c>
      <c r="CD66" s="222">
        <v>0</v>
      </c>
      <c r="CE66" s="222">
        <v>0</v>
      </c>
      <c r="CF66" s="222">
        <v>0</v>
      </c>
      <c r="CG66" s="222">
        <v>302620</v>
      </c>
      <c r="CH66" s="222">
        <v>0</v>
      </c>
      <c r="CI66" s="222">
        <v>0</v>
      </c>
      <c r="CJ66" s="222">
        <v>0</v>
      </c>
      <c r="CK66" s="222">
        <v>0</v>
      </c>
      <c r="CL66" s="222">
        <v>0</v>
      </c>
      <c r="CM66" s="222">
        <v>0</v>
      </c>
      <c r="CN66" s="222">
        <v>0</v>
      </c>
      <c r="CO66" s="222">
        <v>0</v>
      </c>
      <c r="CP66" s="222">
        <v>0</v>
      </c>
      <c r="CQ66" s="222">
        <v>0</v>
      </c>
      <c r="CR66" s="222">
        <v>0</v>
      </c>
      <c r="CS66" s="222">
        <v>0</v>
      </c>
      <c r="CT66" s="222">
        <v>0</v>
      </c>
      <c r="CU66" s="222">
        <v>0</v>
      </c>
      <c r="CV66" s="222">
        <v>0</v>
      </c>
      <c r="CW66" s="222">
        <v>0</v>
      </c>
      <c r="CX66" s="222">
        <v>0</v>
      </c>
      <c r="CY66" s="222">
        <v>0</v>
      </c>
      <c r="CZ66" s="222">
        <v>0</v>
      </c>
      <c r="DA66" s="222">
        <v>0</v>
      </c>
      <c r="DB66" s="222">
        <v>0</v>
      </c>
      <c r="DC66" s="222">
        <v>0</v>
      </c>
      <c r="DD66" s="222">
        <v>0</v>
      </c>
      <c r="DE66" s="222">
        <v>0</v>
      </c>
      <c r="DF66" s="222">
        <v>0</v>
      </c>
      <c r="DG66" s="222">
        <v>0</v>
      </c>
      <c r="DH66" s="222">
        <v>0</v>
      </c>
      <c r="DI66" s="222">
        <v>0</v>
      </c>
      <c r="DJ66" s="222">
        <v>0</v>
      </c>
      <c r="DK66" s="222">
        <v>0</v>
      </c>
      <c r="DL66" s="222">
        <v>0</v>
      </c>
      <c r="DM66" s="222">
        <v>0</v>
      </c>
      <c r="DN66" s="222">
        <v>0</v>
      </c>
      <c r="DO66" s="222">
        <v>0</v>
      </c>
      <c r="DP66" s="222">
        <v>0</v>
      </c>
      <c r="DQ66" s="222">
        <v>0</v>
      </c>
      <c r="DR66" s="222">
        <v>0</v>
      </c>
      <c r="DS66" s="222">
        <v>0</v>
      </c>
      <c r="DT66" s="222">
        <v>0</v>
      </c>
      <c r="DU66" s="222">
        <v>0</v>
      </c>
      <c r="DV66" s="222">
        <v>0</v>
      </c>
      <c r="DW66" s="222">
        <v>0</v>
      </c>
      <c r="DX66" s="222">
        <v>0</v>
      </c>
      <c r="DY66" s="222">
        <v>0</v>
      </c>
      <c r="DZ66" s="222">
        <v>0</v>
      </c>
      <c r="EA66" s="222">
        <v>0</v>
      </c>
      <c r="EB66" s="222">
        <v>0</v>
      </c>
      <c r="EC66" s="222">
        <v>0</v>
      </c>
      <c r="ED66" s="222">
        <v>0</v>
      </c>
      <c r="EE66" s="222">
        <v>0</v>
      </c>
      <c r="EF66" s="222">
        <v>119502.95</v>
      </c>
      <c r="EG66" s="222">
        <v>0</v>
      </c>
      <c r="EH66" s="222">
        <v>0</v>
      </c>
      <c r="EI66" s="222">
        <v>0</v>
      </c>
      <c r="EJ66" s="222">
        <v>0</v>
      </c>
      <c r="EK66" s="222">
        <v>0</v>
      </c>
      <c r="EL66" s="222">
        <v>0</v>
      </c>
      <c r="EM66" s="222">
        <v>0</v>
      </c>
      <c r="EN66" s="222">
        <v>829138.25</v>
      </c>
      <c r="EO66" s="222">
        <v>0</v>
      </c>
      <c r="EP66" s="222">
        <v>0</v>
      </c>
      <c r="EQ66" s="222">
        <v>0</v>
      </c>
      <c r="ER66" s="222">
        <v>0</v>
      </c>
      <c r="ES66" s="222">
        <v>0</v>
      </c>
      <c r="ET66" s="222">
        <v>0</v>
      </c>
      <c r="EU66" s="222">
        <v>0</v>
      </c>
      <c r="EV66" s="222">
        <v>0</v>
      </c>
      <c r="EW66" s="222">
        <v>0</v>
      </c>
      <c r="EX66" s="222">
        <v>0</v>
      </c>
      <c r="EY66" s="222">
        <v>0</v>
      </c>
      <c r="EZ66" s="222">
        <v>0</v>
      </c>
      <c r="FA66" s="222">
        <v>0</v>
      </c>
      <c r="FB66" s="222">
        <v>0</v>
      </c>
      <c r="FC66" s="222">
        <v>0</v>
      </c>
      <c r="FD66" s="222">
        <v>0</v>
      </c>
      <c r="FE66" s="222">
        <v>0</v>
      </c>
      <c r="FF66" s="222">
        <v>0</v>
      </c>
      <c r="FG66" s="222">
        <v>0</v>
      </c>
      <c r="FH66" s="222">
        <v>0</v>
      </c>
      <c r="FI66" s="222">
        <v>0</v>
      </c>
      <c r="FJ66" s="222">
        <v>0</v>
      </c>
      <c r="FK66" s="222">
        <v>0</v>
      </c>
      <c r="FL66" s="222">
        <v>0</v>
      </c>
      <c r="FM66" s="222">
        <v>0</v>
      </c>
      <c r="FN66" s="222">
        <v>0</v>
      </c>
      <c r="FO66" s="222">
        <v>0</v>
      </c>
      <c r="FP66" s="222">
        <v>0</v>
      </c>
      <c r="FQ66" s="222">
        <v>679832.95</v>
      </c>
      <c r="FR66" s="222">
        <v>0</v>
      </c>
      <c r="FS66" s="222">
        <v>0</v>
      </c>
      <c r="FT66" s="222">
        <v>0</v>
      </c>
      <c r="FU66" s="222">
        <v>0</v>
      </c>
      <c r="FV66" s="222">
        <v>0</v>
      </c>
      <c r="FW66" s="222">
        <v>0</v>
      </c>
      <c r="FX66" s="222">
        <v>0</v>
      </c>
      <c r="FY66" s="222">
        <v>0</v>
      </c>
      <c r="FZ66" s="222">
        <v>0</v>
      </c>
      <c r="GA66" s="222">
        <v>0</v>
      </c>
      <c r="GB66" s="222">
        <v>0</v>
      </c>
      <c r="GC66" s="222">
        <v>0</v>
      </c>
      <c r="GD66" s="222">
        <v>0</v>
      </c>
      <c r="GE66" s="222">
        <v>0</v>
      </c>
      <c r="GF66" s="222">
        <v>0</v>
      </c>
      <c r="GG66" s="222">
        <v>0</v>
      </c>
      <c r="GH66" s="222">
        <v>0</v>
      </c>
      <c r="GI66" s="222">
        <v>0</v>
      </c>
      <c r="GJ66" s="222">
        <v>0</v>
      </c>
      <c r="GK66" s="222">
        <v>0</v>
      </c>
      <c r="GL66" s="222">
        <v>0</v>
      </c>
      <c r="GM66" s="222">
        <v>0</v>
      </c>
      <c r="GN66" s="222">
        <v>0</v>
      </c>
      <c r="GO66" s="222">
        <v>0</v>
      </c>
      <c r="GP66" s="222">
        <v>0</v>
      </c>
      <c r="GQ66" s="222">
        <v>0</v>
      </c>
      <c r="GR66" s="222">
        <v>0</v>
      </c>
      <c r="GS66" s="222">
        <v>0</v>
      </c>
      <c r="GT66" s="222">
        <v>0</v>
      </c>
      <c r="GU66" s="222">
        <v>0</v>
      </c>
      <c r="GV66" s="222">
        <v>0</v>
      </c>
      <c r="GW66" s="222">
        <v>0</v>
      </c>
      <c r="GX66" s="222">
        <v>0</v>
      </c>
      <c r="GY66" s="222">
        <v>0</v>
      </c>
      <c r="GZ66" s="222">
        <v>0</v>
      </c>
      <c r="HA66" s="222">
        <v>0</v>
      </c>
      <c r="HB66" s="222">
        <v>0</v>
      </c>
      <c r="HC66" s="222">
        <v>0</v>
      </c>
      <c r="HD66" s="222">
        <v>0</v>
      </c>
      <c r="HE66" s="222">
        <v>0</v>
      </c>
      <c r="HF66" s="222">
        <v>0</v>
      </c>
      <c r="HG66" s="222">
        <v>0</v>
      </c>
      <c r="HH66" s="222">
        <v>0</v>
      </c>
      <c r="HI66" s="222">
        <v>0</v>
      </c>
      <c r="HJ66" s="222">
        <v>0</v>
      </c>
      <c r="HK66" s="222">
        <v>0</v>
      </c>
      <c r="HL66" s="222">
        <v>0</v>
      </c>
      <c r="HM66" s="222">
        <v>0</v>
      </c>
      <c r="HN66" s="222">
        <v>0</v>
      </c>
      <c r="HO66" s="222">
        <v>0</v>
      </c>
      <c r="HP66" s="222">
        <v>0</v>
      </c>
      <c r="HQ66" s="222">
        <v>0</v>
      </c>
      <c r="HR66" s="222">
        <v>883145.63</v>
      </c>
      <c r="HS66" s="222">
        <v>0</v>
      </c>
      <c r="HT66" s="222">
        <v>0</v>
      </c>
      <c r="HU66" s="222">
        <v>0</v>
      </c>
      <c r="HV66" s="222">
        <v>0</v>
      </c>
      <c r="HW66" s="222">
        <v>0</v>
      </c>
      <c r="HX66" s="222">
        <v>0</v>
      </c>
      <c r="HY66" s="222">
        <v>0</v>
      </c>
      <c r="HZ66" s="222">
        <v>0</v>
      </c>
      <c r="IA66" s="222">
        <v>0</v>
      </c>
      <c r="IB66" s="222">
        <v>0</v>
      </c>
      <c r="IC66" s="222">
        <v>0</v>
      </c>
      <c r="ID66" s="222">
        <v>0</v>
      </c>
      <c r="IE66" s="222">
        <v>0</v>
      </c>
      <c r="IF66" s="222">
        <v>0</v>
      </c>
      <c r="IG66" s="222">
        <v>0</v>
      </c>
      <c r="IH66" s="222">
        <v>0</v>
      </c>
      <c r="II66" s="222">
        <v>0</v>
      </c>
      <c r="IJ66" s="222">
        <v>0</v>
      </c>
      <c r="IK66" s="222">
        <v>0</v>
      </c>
      <c r="IL66" s="222">
        <v>0</v>
      </c>
      <c r="IM66" s="222">
        <v>0</v>
      </c>
      <c r="IN66" s="222">
        <v>0</v>
      </c>
      <c r="IO66" s="222">
        <v>0</v>
      </c>
      <c r="IP66" s="222">
        <v>0</v>
      </c>
      <c r="IQ66" s="222">
        <v>0</v>
      </c>
      <c r="IR66" s="222">
        <v>0</v>
      </c>
      <c r="IS66" s="222">
        <v>0</v>
      </c>
      <c r="IT66" s="222">
        <v>748857.51</v>
      </c>
      <c r="IU66" s="222">
        <v>0</v>
      </c>
      <c r="IV66" s="222">
        <v>0</v>
      </c>
      <c r="IW66" s="222">
        <v>0</v>
      </c>
      <c r="IX66" s="222">
        <v>0</v>
      </c>
      <c r="IY66" s="222">
        <v>0</v>
      </c>
      <c r="IZ66" s="222">
        <v>0</v>
      </c>
      <c r="JA66" s="222">
        <v>0</v>
      </c>
      <c r="JB66" s="222">
        <v>0</v>
      </c>
      <c r="JC66" s="222">
        <v>0</v>
      </c>
      <c r="JD66" s="222">
        <v>0</v>
      </c>
      <c r="JE66" s="222">
        <v>8450</v>
      </c>
      <c r="JF66" s="222">
        <v>0</v>
      </c>
      <c r="JG66" s="222">
        <v>0</v>
      </c>
      <c r="JH66" s="222">
        <v>0</v>
      </c>
      <c r="JI66" s="222">
        <v>0</v>
      </c>
      <c r="JJ66" s="222">
        <v>0</v>
      </c>
      <c r="JK66" s="222">
        <v>0</v>
      </c>
      <c r="JL66" s="222">
        <v>0</v>
      </c>
      <c r="JM66" s="222">
        <v>0</v>
      </c>
      <c r="JN66" s="222">
        <v>0</v>
      </c>
      <c r="JO66" s="222">
        <v>0</v>
      </c>
      <c r="JP66" s="222">
        <v>0</v>
      </c>
      <c r="JQ66" s="222">
        <v>0</v>
      </c>
      <c r="JR66" s="222">
        <v>548924.1</v>
      </c>
      <c r="JS66" s="222">
        <v>1845119.39</v>
      </c>
      <c r="JT66" s="222">
        <v>0</v>
      </c>
      <c r="JU66" s="222">
        <v>0</v>
      </c>
      <c r="JV66" s="222">
        <v>0</v>
      </c>
      <c r="JW66" s="222">
        <v>0</v>
      </c>
      <c r="JX66" s="222">
        <v>0</v>
      </c>
      <c r="JY66" s="222">
        <v>0</v>
      </c>
      <c r="JZ66" s="222">
        <v>0</v>
      </c>
      <c r="KA66" s="222">
        <v>0</v>
      </c>
      <c r="KB66" s="222">
        <v>0</v>
      </c>
      <c r="KC66" s="222">
        <v>0</v>
      </c>
      <c r="KD66" s="222">
        <v>0</v>
      </c>
      <c r="KE66" s="222">
        <v>0</v>
      </c>
      <c r="KF66" s="222">
        <v>0</v>
      </c>
      <c r="KG66" s="222">
        <v>0</v>
      </c>
      <c r="KH66" s="222">
        <v>0</v>
      </c>
      <c r="KI66" s="222">
        <v>0</v>
      </c>
      <c r="KJ66" s="222">
        <v>0</v>
      </c>
      <c r="KK66" s="222">
        <v>0</v>
      </c>
      <c r="KL66" s="222">
        <v>0</v>
      </c>
      <c r="KM66" s="222">
        <v>0</v>
      </c>
      <c r="KN66" s="222">
        <v>0</v>
      </c>
      <c r="KO66" s="222">
        <v>0</v>
      </c>
      <c r="KP66" s="222">
        <v>0</v>
      </c>
      <c r="KQ66" s="222">
        <v>0</v>
      </c>
      <c r="KR66" s="222">
        <v>0</v>
      </c>
      <c r="KS66" s="222">
        <v>0</v>
      </c>
      <c r="KT66" s="222">
        <v>0</v>
      </c>
      <c r="KU66" s="222">
        <v>0</v>
      </c>
      <c r="KV66" s="222">
        <v>0</v>
      </c>
      <c r="KW66" s="222">
        <v>0</v>
      </c>
      <c r="KX66" s="222">
        <v>0</v>
      </c>
      <c r="KY66" s="222">
        <v>0</v>
      </c>
      <c r="KZ66" s="222">
        <v>0</v>
      </c>
      <c r="LA66" s="222">
        <v>0</v>
      </c>
      <c r="LB66" s="222">
        <v>0</v>
      </c>
      <c r="LC66" s="222">
        <v>0</v>
      </c>
      <c r="LD66" s="222">
        <v>0</v>
      </c>
      <c r="LE66" s="222">
        <v>0</v>
      </c>
      <c r="LF66" s="222">
        <v>0</v>
      </c>
      <c r="LG66" s="222">
        <v>1442187.4</v>
      </c>
      <c r="LH66" s="222">
        <v>397432.5</v>
      </c>
      <c r="LI66" s="222">
        <v>136948.5</v>
      </c>
      <c r="LJ66" s="222">
        <v>0</v>
      </c>
      <c r="LK66" s="222">
        <v>0</v>
      </c>
      <c r="LL66" s="222">
        <v>0</v>
      </c>
      <c r="LM66" s="222">
        <v>0</v>
      </c>
      <c r="LN66" s="222">
        <v>0</v>
      </c>
      <c r="LO66" s="222">
        <v>0</v>
      </c>
      <c r="LP66" s="222">
        <v>0</v>
      </c>
      <c r="LQ66" s="222">
        <v>0</v>
      </c>
      <c r="LR66" s="222">
        <v>0</v>
      </c>
      <c r="LS66" s="222">
        <v>0</v>
      </c>
      <c r="LT66" s="222">
        <v>0</v>
      </c>
      <c r="LU66" s="222">
        <v>202444</v>
      </c>
      <c r="LV66" s="222">
        <v>0</v>
      </c>
      <c r="LW66" s="222">
        <v>0</v>
      </c>
      <c r="LX66" s="222">
        <v>0</v>
      </c>
      <c r="LY66" s="222">
        <v>0</v>
      </c>
      <c r="LZ66" s="222">
        <v>0</v>
      </c>
      <c r="MA66" s="222">
        <v>0</v>
      </c>
      <c r="MB66" s="222">
        <v>0</v>
      </c>
      <c r="MC66" s="222">
        <v>0</v>
      </c>
      <c r="MD66" s="222">
        <v>0</v>
      </c>
      <c r="ME66" s="222">
        <v>0</v>
      </c>
      <c r="MF66" s="222">
        <v>0</v>
      </c>
      <c r="MG66" s="222">
        <v>0</v>
      </c>
      <c r="MH66" s="222">
        <v>0</v>
      </c>
      <c r="MI66" s="222">
        <v>0</v>
      </c>
      <c r="MJ66" s="222">
        <v>0</v>
      </c>
      <c r="MK66" s="222">
        <v>0</v>
      </c>
      <c r="ML66" s="222">
        <v>0</v>
      </c>
      <c r="MM66" s="222">
        <v>0</v>
      </c>
      <c r="MN66" s="222">
        <v>0</v>
      </c>
      <c r="MO66" s="222">
        <v>0</v>
      </c>
      <c r="MP66" s="222">
        <v>0</v>
      </c>
      <c r="MQ66" s="222">
        <v>0</v>
      </c>
      <c r="MR66" s="222">
        <v>0</v>
      </c>
      <c r="MS66" s="222">
        <v>373475.32</v>
      </c>
      <c r="MT66" s="222">
        <v>0</v>
      </c>
      <c r="MU66" s="222">
        <v>0</v>
      </c>
      <c r="MV66" s="222">
        <v>0</v>
      </c>
      <c r="MW66" s="222">
        <v>0</v>
      </c>
      <c r="MX66" s="222">
        <v>0</v>
      </c>
      <c r="MY66" s="222">
        <v>0</v>
      </c>
      <c r="MZ66" s="222">
        <v>0</v>
      </c>
      <c r="NA66" s="222">
        <v>0</v>
      </c>
      <c r="NB66" s="222">
        <v>0</v>
      </c>
      <c r="NC66" s="222">
        <v>0</v>
      </c>
      <c r="ND66" s="222">
        <v>879042.21</v>
      </c>
      <c r="NE66" s="222">
        <v>0</v>
      </c>
      <c r="NF66" s="222">
        <v>0</v>
      </c>
      <c r="NG66" s="222">
        <v>0</v>
      </c>
      <c r="NH66" s="222">
        <v>0</v>
      </c>
      <c r="NI66" s="222">
        <v>0</v>
      </c>
      <c r="NJ66" s="222">
        <v>0</v>
      </c>
      <c r="NK66" s="222">
        <v>0</v>
      </c>
      <c r="NL66" s="222">
        <v>0</v>
      </c>
      <c r="NM66" s="222">
        <v>0</v>
      </c>
      <c r="NN66" s="222">
        <v>0</v>
      </c>
      <c r="NO66" s="222">
        <v>0</v>
      </c>
      <c r="NP66" s="222">
        <v>0</v>
      </c>
      <c r="NQ66" s="222">
        <v>0</v>
      </c>
      <c r="NR66" s="222">
        <v>0</v>
      </c>
      <c r="NS66" s="222">
        <v>0</v>
      </c>
      <c r="NT66" s="222">
        <v>0</v>
      </c>
      <c r="NU66" s="222">
        <v>0</v>
      </c>
      <c r="NV66" s="222">
        <v>0</v>
      </c>
      <c r="NW66" s="222">
        <v>2624669.6800000002</v>
      </c>
      <c r="NX66" s="222">
        <v>0</v>
      </c>
      <c r="NY66" s="222">
        <v>0</v>
      </c>
      <c r="NZ66" s="222">
        <v>0</v>
      </c>
      <c r="OA66" s="222">
        <v>0</v>
      </c>
      <c r="OB66" s="222">
        <v>0</v>
      </c>
      <c r="OC66" s="222">
        <v>0</v>
      </c>
      <c r="OD66" s="222">
        <v>0</v>
      </c>
      <c r="OE66" s="222">
        <v>0</v>
      </c>
      <c r="OF66" s="222">
        <v>0</v>
      </c>
      <c r="OG66" s="222">
        <v>0</v>
      </c>
      <c r="OH66" s="222">
        <v>0</v>
      </c>
      <c r="OI66" s="222">
        <v>0</v>
      </c>
      <c r="OJ66" s="222">
        <v>0</v>
      </c>
      <c r="OK66" s="222">
        <v>0</v>
      </c>
      <c r="OL66" s="222">
        <v>0</v>
      </c>
      <c r="OM66" s="222">
        <v>627291</v>
      </c>
      <c r="ON66" s="222">
        <v>0</v>
      </c>
      <c r="OO66" s="222">
        <v>0</v>
      </c>
      <c r="OP66" s="222">
        <v>0</v>
      </c>
      <c r="OQ66" s="222">
        <v>0</v>
      </c>
      <c r="OR66" s="222">
        <v>0</v>
      </c>
      <c r="OS66" s="222">
        <v>286520</v>
      </c>
      <c r="OT66" s="222">
        <v>0</v>
      </c>
      <c r="OU66" s="222">
        <v>0</v>
      </c>
      <c r="OV66" s="222">
        <v>0</v>
      </c>
      <c r="OW66" s="222">
        <v>0</v>
      </c>
      <c r="OX66" s="222">
        <v>0</v>
      </c>
      <c r="OY66" s="222">
        <v>0</v>
      </c>
      <c r="OZ66" s="222">
        <v>0</v>
      </c>
      <c r="PA66" s="222">
        <v>0</v>
      </c>
      <c r="PB66" s="222">
        <v>0</v>
      </c>
      <c r="PC66" s="222">
        <v>0</v>
      </c>
      <c r="PD66" s="222">
        <v>0</v>
      </c>
      <c r="PE66" s="222">
        <v>0</v>
      </c>
      <c r="PF66" s="222">
        <v>0</v>
      </c>
      <c r="PG66" s="222">
        <v>0</v>
      </c>
      <c r="PH66" s="222">
        <v>0</v>
      </c>
      <c r="PI66" s="222">
        <v>0</v>
      </c>
      <c r="PJ66" s="222">
        <v>0</v>
      </c>
      <c r="PK66" s="222">
        <v>0</v>
      </c>
      <c r="PL66" s="222">
        <v>0</v>
      </c>
      <c r="PM66" s="222">
        <v>0</v>
      </c>
      <c r="PN66" s="222">
        <v>0</v>
      </c>
      <c r="PO66" s="222">
        <v>0</v>
      </c>
      <c r="PP66" s="222">
        <v>0</v>
      </c>
      <c r="PQ66" s="222">
        <v>0</v>
      </c>
      <c r="PR66" s="222">
        <v>0</v>
      </c>
      <c r="PS66" s="222">
        <v>0</v>
      </c>
      <c r="PT66" s="222">
        <v>0</v>
      </c>
      <c r="PU66" s="222">
        <v>0</v>
      </c>
      <c r="PV66" s="222">
        <v>0</v>
      </c>
      <c r="PW66" s="222">
        <v>0</v>
      </c>
      <c r="PX66" s="222">
        <v>0</v>
      </c>
      <c r="PY66" s="222">
        <v>0</v>
      </c>
      <c r="PZ66" s="222">
        <v>0</v>
      </c>
      <c r="QA66" s="222">
        <v>0</v>
      </c>
      <c r="QB66" s="222">
        <v>0</v>
      </c>
      <c r="QC66" s="222">
        <v>0</v>
      </c>
      <c r="QD66" s="222">
        <v>0</v>
      </c>
      <c r="QE66" s="222">
        <v>0</v>
      </c>
      <c r="QF66" s="222">
        <v>0</v>
      </c>
      <c r="QG66" s="222">
        <v>0</v>
      </c>
      <c r="QH66" s="222">
        <v>0</v>
      </c>
      <c r="QI66" s="222">
        <v>0</v>
      </c>
      <c r="QJ66" s="222">
        <v>0</v>
      </c>
      <c r="QK66" s="222">
        <v>0</v>
      </c>
      <c r="QL66" s="222">
        <v>0</v>
      </c>
      <c r="QM66" s="222">
        <v>0</v>
      </c>
      <c r="QN66" s="222">
        <v>0</v>
      </c>
      <c r="QO66" s="222">
        <v>0</v>
      </c>
      <c r="QP66" s="222">
        <v>0</v>
      </c>
      <c r="QQ66" s="222">
        <v>0</v>
      </c>
      <c r="QR66" s="222">
        <v>0</v>
      </c>
      <c r="QS66" s="222">
        <v>0</v>
      </c>
      <c r="QT66" s="222">
        <v>0</v>
      </c>
      <c r="QU66" s="222">
        <v>0</v>
      </c>
      <c r="QV66" s="222">
        <v>0</v>
      </c>
      <c r="QW66" s="222">
        <v>0</v>
      </c>
      <c r="QX66" s="222">
        <v>0</v>
      </c>
      <c r="QY66" s="222">
        <v>0</v>
      </c>
      <c r="QZ66" s="222">
        <v>0</v>
      </c>
      <c r="RA66" s="222">
        <v>0</v>
      </c>
      <c r="RB66" s="222">
        <v>0</v>
      </c>
      <c r="RC66" s="222">
        <v>0</v>
      </c>
      <c r="RD66" s="222">
        <v>0</v>
      </c>
      <c r="RE66" s="222">
        <v>0</v>
      </c>
      <c r="RF66" s="222">
        <v>0</v>
      </c>
      <c r="RG66" s="222">
        <v>0</v>
      </c>
      <c r="RH66" s="222">
        <v>0</v>
      </c>
      <c r="RI66" s="222">
        <v>0</v>
      </c>
      <c r="RJ66" s="222">
        <v>0</v>
      </c>
      <c r="RK66" s="222">
        <v>0</v>
      </c>
      <c r="RL66" s="222">
        <v>0</v>
      </c>
      <c r="RM66" s="222">
        <v>0</v>
      </c>
      <c r="RN66" s="222">
        <v>0</v>
      </c>
      <c r="RO66" s="222">
        <v>0</v>
      </c>
      <c r="RP66" s="222">
        <v>0</v>
      </c>
      <c r="RQ66" s="222">
        <v>0</v>
      </c>
      <c r="RR66" s="222">
        <v>0</v>
      </c>
      <c r="RS66" s="222">
        <v>0</v>
      </c>
      <c r="RT66" s="222">
        <v>0</v>
      </c>
      <c r="RU66" s="222">
        <v>0</v>
      </c>
      <c r="RV66" s="222">
        <v>0</v>
      </c>
      <c r="RW66" s="222">
        <v>0</v>
      </c>
      <c r="RX66" s="222">
        <v>0</v>
      </c>
      <c r="RY66" s="222">
        <v>0</v>
      </c>
      <c r="RZ66" s="222">
        <v>0</v>
      </c>
      <c r="SA66" s="222">
        <v>0</v>
      </c>
      <c r="SB66" s="222">
        <v>0</v>
      </c>
      <c r="SC66" s="222">
        <v>0</v>
      </c>
      <c r="SD66" s="222">
        <v>0</v>
      </c>
      <c r="SE66" s="222">
        <v>0</v>
      </c>
      <c r="SF66" s="222">
        <v>0</v>
      </c>
      <c r="SG66" s="222">
        <v>0</v>
      </c>
      <c r="SH66" s="222">
        <v>0</v>
      </c>
      <c r="SI66" s="222">
        <v>0</v>
      </c>
      <c r="SJ66" s="222">
        <v>0</v>
      </c>
      <c r="SK66" s="222">
        <v>0</v>
      </c>
      <c r="SL66" s="222">
        <v>0</v>
      </c>
      <c r="SM66" s="222">
        <v>0</v>
      </c>
      <c r="SN66" s="222">
        <v>0</v>
      </c>
      <c r="SO66" s="222">
        <v>0</v>
      </c>
      <c r="SP66" s="222">
        <v>0</v>
      </c>
      <c r="SQ66" s="222">
        <v>0</v>
      </c>
      <c r="SR66" s="222">
        <v>0</v>
      </c>
      <c r="SS66" s="222">
        <v>0</v>
      </c>
      <c r="ST66" s="222">
        <v>0</v>
      </c>
      <c r="SU66" s="222">
        <v>0</v>
      </c>
      <c r="SV66" s="222">
        <v>0</v>
      </c>
      <c r="SW66" s="222">
        <v>0</v>
      </c>
      <c r="SX66" s="222">
        <v>0</v>
      </c>
      <c r="SY66" s="222">
        <v>0</v>
      </c>
      <c r="SZ66" s="222">
        <v>0</v>
      </c>
      <c r="TA66" s="222">
        <v>0</v>
      </c>
      <c r="TB66" s="222">
        <v>0</v>
      </c>
      <c r="TC66" s="222">
        <v>0</v>
      </c>
      <c r="TD66" s="222">
        <v>0</v>
      </c>
      <c r="TE66" s="222">
        <v>0</v>
      </c>
      <c r="TF66" s="222">
        <v>0</v>
      </c>
      <c r="TG66" s="222">
        <v>0</v>
      </c>
      <c r="TH66" s="222">
        <v>0</v>
      </c>
      <c r="TI66" s="222">
        <v>0</v>
      </c>
      <c r="TJ66" s="222">
        <v>0</v>
      </c>
      <c r="TK66" s="222">
        <v>0</v>
      </c>
      <c r="TL66" s="222">
        <v>0</v>
      </c>
      <c r="TM66" s="222">
        <v>0</v>
      </c>
      <c r="TN66" s="222">
        <v>0</v>
      </c>
      <c r="TO66" s="222">
        <v>0</v>
      </c>
      <c r="TP66" s="222">
        <v>0</v>
      </c>
      <c r="TQ66" s="222">
        <v>0</v>
      </c>
      <c r="TR66" s="222">
        <v>0</v>
      </c>
      <c r="TS66" s="222">
        <v>0</v>
      </c>
      <c r="TT66" s="222">
        <v>0</v>
      </c>
      <c r="TU66" s="222">
        <v>0</v>
      </c>
      <c r="TV66" s="222">
        <v>0</v>
      </c>
      <c r="TW66" s="222">
        <v>0</v>
      </c>
      <c r="TX66" s="222">
        <v>0</v>
      </c>
      <c r="TY66" s="222">
        <v>0</v>
      </c>
      <c r="TZ66" s="222">
        <v>0</v>
      </c>
      <c r="UA66" s="222">
        <v>0</v>
      </c>
      <c r="UB66" s="222">
        <v>0</v>
      </c>
      <c r="UC66" s="222">
        <v>0</v>
      </c>
      <c r="UD66" s="222">
        <v>0</v>
      </c>
      <c r="UE66" s="222">
        <v>0</v>
      </c>
      <c r="UF66" s="222">
        <v>0</v>
      </c>
      <c r="UG66" s="222">
        <v>0</v>
      </c>
      <c r="UH66" s="222">
        <v>0</v>
      </c>
      <c r="UI66" s="222">
        <v>0</v>
      </c>
      <c r="UJ66" s="222">
        <v>0</v>
      </c>
      <c r="UK66" s="222">
        <v>0</v>
      </c>
      <c r="UL66" s="222">
        <v>0</v>
      </c>
      <c r="UM66" s="222">
        <v>0</v>
      </c>
      <c r="UN66" s="222">
        <v>0</v>
      </c>
      <c r="UO66" s="222">
        <v>0</v>
      </c>
      <c r="UP66" s="222">
        <v>0</v>
      </c>
      <c r="UQ66" s="222">
        <v>0</v>
      </c>
      <c r="UR66" s="222">
        <v>0</v>
      </c>
      <c r="US66" s="222">
        <v>0</v>
      </c>
      <c r="UT66" s="222">
        <v>0</v>
      </c>
      <c r="UU66" s="222">
        <v>0</v>
      </c>
      <c r="UV66" s="222">
        <v>0</v>
      </c>
      <c r="UW66" s="222">
        <v>0</v>
      </c>
      <c r="UX66" s="222">
        <v>0</v>
      </c>
      <c r="UY66" s="222">
        <v>0</v>
      </c>
      <c r="UZ66" s="222">
        <v>0</v>
      </c>
      <c r="VA66" s="222">
        <v>0</v>
      </c>
      <c r="VB66" s="222">
        <v>0</v>
      </c>
      <c r="VC66" s="222">
        <v>0</v>
      </c>
      <c r="VD66" s="222">
        <v>0</v>
      </c>
      <c r="VE66" s="222">
        <v>0</v>
      </c>
      <c r="VF66" s="222">
        <v>0</v>
      </c>
      <c r="VG66" s="222">
        <v>0</v>
      </c>
      <c r="VH66" s="222">
        <v>0</v>
      </c>
      <c r="VI66" s="222">
        <v>0</v>
      </c>
      <c r="VJ66" s="222">
        <v>0</v>
      </c>
      <c r="VK66" s="222">
        <v>0</v>
      </c>
      <c r="VL66" s="222">
        <v>0</v>
      </c>
      <c r="VM66" s="222">
        <v>0</v>
      </c>
      <c r="VN66" s="222">
        <v>0</v>
      </c>
      <c r="VO66" s="222">
        <v>0</v>
      </c>
      <c r="VP66" s="222">
        <v>0</v>
      </c>
      <c r="VQ66" s="222">
        <v>0</v>
      </c>
      <c r="VR66" s="222">
        <v>0</v>
      </c>
      <c r="VS66" s="222">
        <v>0</v>
      </c>
      <c r="VT66" s="222">
        <v>0</v>
      </c>
      <c r="VU66" s="222">
        <v>0</v>
      </c>
      <c r="VV66" s="222">
        <v>0</v>
      </c>
      <c r="VW66" s="222">
        <v>0</v>
      </c>
      <c r="VX66" s="222">
        <v>0</v>
      </c>
      <c r="VY66" s="222">
        <v>0</v>
      </c>
      <c r="VZ66" s="222">
        <v>0</v>
      </c>
      <c r="WA66" s="222">
        <v>1550056.06</v>
      </c>
      <c r="WB66" s="222">
        <v>0</v>
      </c>
      <c r="WC66" s="222">
        <v>0</v>
      </c>
      <c r="WD66" s="222">
        <v>0</v>
      </c>
      <c r="WE66" s="222">
        <v>0</v>
      </c>
      <c r="WF66" s="222">
        <v>0</v>
      </c>
      <c r="WG66" s="222">
        <v>0</v>
      </c>
      <c r="WH66" s="222">
        <v>0</v>
      </c>
      <c r="WI66" s="222">
        <v>0</v>
      </c>
      <c r="WJ66" s="222">
        <v>0</v>
      </c>
      <c r="WK66" s="222">
        <v>0</v>
      </c>
      <c r="WL66" s="222">
        <v>0</v>
      </c>
      <c r="WM66" s="222">
        <v>0</v>
      </c>
      <c r="WN66" s="222">
        <v>0</v>
      </c>
      <c r="WO66" s="222">
        <v>0</v>
      </c>
      <c r="WP66" s="222">
        <v>0</v>
      </c>
      <c r="WQ66" s="222">
        <v>0</v>
      </c>
      <c r="WR66" s="222">
        <v>0</v>
      </c>
      <c r="WS66" s="222">
        <v>0</v>
      </c>
      <c r="WT66" s="222">
        <v>0</v>
      </c>
      <c r="WU66" s="222">
        <v>0</v>
      </c>
      <c r="WV66" s="222">
        <v>0</v>
      </c>
      <c r="WW66" s="222">
        <v>0</v>
      </c>
      <c r="WX66" s="222">
        <v>0</v>
      </c>
      <c r="WY66" s="222">
        <v>0</v>
      </c>
      <c r="WZ66" s="222">
        <v>0</v>
      </c>
      <c r="XA66" s="222">
        <v>0</v>
      </c>
      <c r="XB66" s="222">
        <v>0</v>
      </c>
      <c r="XC66" s="222">
        <v>0</v>
      </c>
      <c r="XD66" s="222">
        <v>0</v>
      </c>
      <c r="XE66" s="222">
        <v>0</v>
      </c>
      <c r="XF66" s="222">
        <v>0</v>
      </c>
      <c r="XG66" s="222">
        <v>0</v>
      </c>
      <c r="XH66" s="222">
        <v>0</v>
      </c>
      <c r="XI66" s="222">
        <v>0</v>
      </c>
      <c r="XJ66" s="222">
        <v>0</v>
      </c>
      <c r="XK66" s="222">
        <v>0</v>
      </c>
      <c r="XL66" s="222">
        <v>0</v>
      </c>
      <c r="XM66" s="222">
        <v>0</v>
      </c>
      <c r="XN66" s="222">
        <v>0</v>
      </c>
      <c r="XO66" s="222">
        <v>0</v>
      </c>
      <c r="XP66" s="222">
        <v>0</v>
      </c>
      <c r="XQ66" s="222">
        <v>0</v>
      </c>
      <c r="XR66" s="222">
        <v>0</v>
      </c>
      <c r="XS66" s="222">
        <v>0</v>
      </c>
      <c r="XT66" s="222">
        <v>0</v>
      </c>
      <c r="XU66" s="222">
        <v>0</v>
      </c>
      <c r="XV66" s="222">
        <v>0</v>
      </c>
      <c r="XW66" s="222">
        <v>0</v>
      </c>
      <c r="XX66" s="222">
        <v>0</v>
      </c>
      <c r="XY66" s="222">
        <v>0</v>
      </c>
      <c r="XZ66" s="222">
        <v>0</v>
      </c>
      <c r="YA66" s="222">
        <v>0</v>
      </c>
      <c r="YB66" s="222">
        <v>0</v>
      </c>
      <c r="YC66" s="222">
        <v>0</v>
      </c>
      <c r="YD66" s="222">
        <v>0</v>
      </c>
      <c r="YE66" s="222">
        <v>0</v>
      </c>
      <c r="YF66" s="222">
        <v>0</v>
      </c>
      <c r="YG66" s="222">
        <v>0</v>
      </c>
      <c r="YH66" s="222">
        <v>0</v>
      </c>
      <c r="YI66" s="222">
        <v>0</v>
      </c>
      <c r="YJ66" s="222">
        <v>0</v>
      </c>
      <c r="YK66" s="222">
        <v>0</v>
      </c>
      <c r="YL66" s="222">
        <v>0</v>
      </c>
      <c r="YM66" s="222">
        <v>0</v>
      </c>
      <c r="YN66" s="222">
        <v>0</v>
      </c>
      <c r="YO66" s="222">
        <v>0</v>
      </c>
      <c r="YP66" s="222">
        <v>0</v>
      </c>
      <c r="YQ66" s="222">
        <v>0</v>
      </c>
      <c r="YR66" s="222">
        <v>0</v>
      </c>
      <c r="YS66" s="222">
        <v>0</v>
      </c>
      <c r="YT66" s="222">
        <v>0</v>
      </c>
      <c r="YU66" s="222">
        <v>0</v>
      </c>
      <c r="YV66" s="222">
        <v>0</v>
      </c>
      <c r="YW66" s="222">
        <v>0</v>
      </c>
      <c r="YX66" s="222">
        <v>0</v>
      </c>
      <c r="YY66" s="222">
        <v>0</v>
      </c>
      <c r="YZ66" s="222">
        <v>0</v>
      </c>
      <c r="ZA66" s="222">
        <v>0</v>
      </c>
      <c r="ZB66" s="222">
        <v>0</v>
      </c>
      <c r="ZC66" s="222">
        <v>0</v>
      </c>
      <c r="ZD66" s="222">
        <v>0</v>
      </c>
      <c r="ZE66" s="222">
        <v>0</v>
      </c>
      <c r="ZF66" s="222">
        <v>0</v>
      </c>
      <c r="ZG66" s="222">
        <v>0</v>
      </c>
      <c r="ZH66" s="222">
        <v>0</v>
      </c>
      <c r="ZI66" s="222">
        <v>0</v>
      </c>
      <c r="ZJ66" s="222">
        <v>0</v>
      </c>
      <c r="ZK66" s="222">
        <v>0</v>
      </c>
      <c r="ZL66" s="222">
        <v>0</v>
      </c>
      <c r="ZM66" s="222">
        <v>0</v>
      </c>
      <c r="ZN66" s="222">
        <v>0</v>
      </c>
      <c r="ZO66" s="222">
        <v>0</v>
      </c>
      <c r="ZP66" s="222">
        <v>0</v>
      </c>
      <c r="ZQ66" s="222">
        <v>0</v>
      </c>
      <c r="ZR66" s="222">
        <v>0</v>
      </c>
      <c r="ZS66" s="222">
        <v>0</v>
      </c>
      <c r="ZT66" s="222">
        <v>0</v>
      </c>
      <c r="ZU66" s="222">
        <v>0</v>
      </c>
      <c r="ZV66" s="222">
        <v>0</v>
      </c>
      <c r="ZW66" s="222">
        <v>0</v>
      </c>
      <c r="ZX66" s="222">
        <v>0</v>
      </c>
      <c r="ZY66" s="222">
        <v>0</v>
      </c>
      <c r="ZZ66" s="222">
        <v>0</v>
      </c>
      <c r="AAA66" s="222">
        <v>0</v>
      </c>
      <c r="AAB66" s="222">
        <v>0</v>
      </c>
      <c r="AAC66" s="222">
        <v>0</v>
      </c>
      <c r="AAD66" s="222">
        <v>0</v>
      </c>
      <c r="AAE66" s="222">
        <v>0</v>
      </c>
      <c r="AAF66" s="222">
        <v>0</v>
      </c>
      <c r="AAG66" s="222">
        <v>0</v>
      </c>
      <c r="AAH66" s="222">
        <v>0</v>
      </c>
      <c r="AAI66" s="222">
        <v>0</v>
      </c>
      <c r="AAJ66" s="222">
        <v>0</v>
      </c>
      <c r="AAK66" s="222">
        <v>0</v>
      </c>
      <c r="AAL66" s="222">
        <v>0</v>
      </c>
      <c r="AAM66" s="222">
        <v>0</v>
      </c>
      <c r="AAN66" s="222">
        <v>0</v>
      </c>
      <c r="AAO66" s="222">
        <v>0</v>
      </c>
      <c r="AAP66" s="222">
        <v>0</v>
      </c>
      <c r="AAQ66" s="222">
        <v>0</v>
      </c>
      <c r="AAR66" s="222">
        <v>0</v>
      </c>
      <c r="AAS66" s="222">
        <v>0</v>
      </c>
      <c r="AAT66" s="222">
        <v>0</v>
      </c>
      <c r="AAU66" s="222">
        <v>0</v>
      </c>
      <c r="AAV66" s="222">
        <v>0</v>
      </c>
      <c r="AAW66" s="222">
        <v>0</v>
      </c>
      <c r="AAX66" s="222">
        <v>0</v>
      </c>
      <c r="AAY66" s="222">
        <v>0</v>
      </c>
      <c r="AAZ66" s="222">
        <v>0</v>
      </c>
      <c r="ABA66" s="222">
        <v>0</v>
      </c>
      <c r="ABB66" s="222">
        <v>0</v>
      </c>
      <c r="ABC66" s="222">
        <v>0</v>
      </c>
      <c r="ABD66" s="222">
        <v>0</v>
      </c>
      <c r="ABE66" s="222">
        <v>0</v>
      </c>
      <c r="ABF66" s="222">
        <v>0</v>
      </c>
      <c r="ABG66" s="222">
        <v>0</v>
      </c>
      <c r="ABH66" s="222">
        <v>0</v>
      </c>
      <c r="ABI66" s="222">
        <v>0</v>
      </c>
      <c r="ABJ66" s="222">
        <v>0</v>
      </c>
      <c r="ABK66" s="222">
        <v>0</v>
      </c>
      <c r="ABL66" s="222">
        <v>0</v>
      </c>
      <c r="ABM66" s="222">
        <v>0</v>
      </c>
      <c r="ABN66" s="222">
        <v>0</v>
      </c>
      <c r="ABO66" s="222">
        <v>0</v>
      </c>
      <c r="ABP66" s="222">
        <v>0</v>
      </c>
      <c r="ABQ66" s="222">
        <v>0</v>
      </c>
      <c r="ABR66" s="222">
        <v>0</v>
      </c>
      <c r="ABS66" s="222">
        <v>0</v>
      </c>
      <c r="ABT66" s="222">
        <v>0</v>
      </c>
      <c r="ABU66" s="222">
        <v>0</v>
      </c>
      <c r="ABV66" s="222">
        <v>0</v>
      </c>
      <c r="ABW66" s="222">
        <v>0</v>
      </c>
      <c r="ABX66" s="222">
        <v>0</v>
      </c>
      <c r="ABY66" s="222">
        <v>0</v>
      </c>
      <c r="ABZ66" s="222">
        <v>0</v>
      </c>
      <c r="ACA66" s="222">
        <v>0</v>
      </c>
      <c r="ACB66" s="222">
        <v>0</v>
      </c>
      <c r="ACC66" s="222">
        <v>0</v>
      </c>
      <c r="ACD66" s="222">
        <v>0</v>
      </c>
      <c r="ACE66" s="222">
        <v>0</v>
      </c>
      <c r="ACF66" s="222">
        <v>0</v>
      </c>
      <c r="ACG66" s="222">
        <v>0</v>
      </c>
      <c r="ACH66" s="222">
        <v>0</v>
      </c>
      <c r="ACI66" s="222">
        <v>0</v>
      </c>
      <c r="ACJ66" s="222">
        <v>0</v>
      </c>
      <c r="ACK66" s="222">
        <v>0</v>
      </c>
      <c r="ACL66" s="222">
        <v>0</v>
      </c>
      <c r="ACM66" s="222">
        <v>0</v>
      </c>
      <c r="ACN66" s="222">
        <v>0</v>
      </c>
      <c r="ACO66" s="222">
        <v>0</v>
      </c>
      <c r="ACP66" s="222">
        <v>0</v>
      </c>
      <c r="ACQ66" s="222">
        <v>0</v>
      </c>
      <c r="ACR66" s="222">
        <v>0</v>
      </c>
      <c r="ACS66" s="222">
        <v>0</v>
      </c>
      <c r="ACT66" s="222">
        <v>0</v>
      </c>
      <c r="ACU66" s="222">
        <v>0</v>
      </c>
      <c r="ACV66" s="222">
        <v>0</v>
      </c>
      <c r="ACW66" s="222">
        <v>0</v>
      </c>
      <c r="ACX66" s="222">
        <v>0</v>
      </c>
      <c r="ACY66" s="222">
        <v>0</v>
      </c>
      <c r="ACZ66" s="222">
        <v>0</v>
      </c>
      <c r="ADA66" s="222">
        <v>0</v>
      </c>
      <c r="ADB66" s="222">
        <v>0</v>
      </c>
      <c r="ADC66" s="222">
        <v>0</v>
      </c>
      <c r="ADD66" s="222">
        <v>0</v>
      </c>
      <c r="ADE66" s="222">
        <v>0</v>
      </c>
      <c r="ADF66" s="222">
        <v>0</v>
      </c>
      <c r="ADG66" s="222">
        <v>0</v>
      </c>
      <c r="ADH66" s="222">
        <v>0</v>
      </c>
      <c r="ADI66" s="222">
        <v>0</v>
      </c>
      <c r="ADJ66" s="222">
        <v>0</v>
      </c>
      <c r="ADK66" s="222">
        <v>0</v>
      </c>
      <c r="ADL66" s="222">
        <v>0</v>
      </c>
      <c r="ADM66" s="222">
        <v>0</v>
      </c>
      <c r="ADN66" s="222">
        <v>0</v>
      </c>
      <c r="ADO66" s="222">
        <v>0</v>
      </c>
      <c r="ADP66" s="222">
        <v>0</v>
      </c>
      <c r="ADQ66" s="222">
        <v>0</v>
      </c>
      <c r="ADR66" s="222">
        <v>0</v>
      </c>
      <c r="ADS66" s="222">
        <v>0</v>
      </c>
      <c r="ADT66" s="222">
        <v>0</v>
      </c>
      <c r="ADU66" s="222">
        <v>0</v>
      </c>
      <c r="ADV66" s="222">
        <v>0</v>
      </c>
      <c r="ADW66" s="222">
        <v>0</v>
      </c>
      <c r="ADX66" s="222">
        <v>0</v>
      </c>
      <c r="ADY66" s="222">
        <v>0</v>
      </c>
      <c r="ADZ66" s="222">
        <v>0</v>
      </c>
      <c r="AEA66" s="222">
        <v>0</v>
      </c>
      <c r="AEB66" s="222">
        <v>0</v>
      </c>
      <c r="AEC66" s="222">
        <v>0</v>
      </c>
      <c r="AED66" s="222">
        <v>0</v>
      </c>
      <c r="AEE66" s="222">
        <v>0</v>
      </c>
      <c r="AEF66" s="222">
        <v>0</v>
      </c>
      <c r="AEG66" s="222">
        <v>0</v>
      </c>
      <c r="AEH66" s="222">
        <v>0</v>
      </c>
      <c r="AEI66" s="222">
        <v>0</v>
      </c>
      <c r="AEJ66" s="222">
        <v>0</v>
      </c>
      <c r="AEK66" s="222">
        <v>0</v>
      </c>
      <c r="AEL66" s="222">
        <v>0</v>
      </c>
      <c r="AEM66" s="222">
        <v>0</v>
      </c>
      <c r="AEN66" s="222">
        <v>0</v>
      </c>
      <c r="AEO66" s="222">
        <v>0</v>
      </c>
      <c r="AEP66" s="222">
        <v>0</v>
      </c>
      <c r="AEQ66" s="222">
        <v>0</v>
      </c>
      <c r="AER66" s="222">
        <v>0</v>
      </c>
      <c r="AES66" s="222">
        <v>133628.70000000001</v>
      </c>
      <c r="AET66" s="222">
        <v>0</v>
      </c>
      <c r="AEU66" s="222">
        <v>0</v>
      </c>
      <c r="AEV66" s="222">
        <v>0</v>
      </c>
      <c r="AEW66" s="222">
        <v>0</v>
      </c>
      <c r="AEX66" s="222">
        <v>0</v>
      </c>
      <c r="AEY66" s="222">
        <v>0</v>
      </c>
      <c r="AEZ66" s="222">
        <v>0</v>
      </c>
      <c r="AFA66" s="222">
        <v>0</v>
      </c>
      <c r="AFB66" s="222">
        <v>0</v>
      </c>
      <c r="AFC66" s="222">
        <v>0</v>
      </c>
      <c r="AFD66" s="222">
        <v>0</v>
      </c>
      <c r="AFE66" s="222">
        <v>0</v>
      </c>
      <c r="AFF66" s="222">
        <v>0</v>
      </c>
      <c r="AFG66" s="222">
        <v>0</v>
      </c>
      <c r="AFH66" s="222">
        <v>0</v>
      </c>
      <c r="AFI66" s="222">
        <v>0</v>
      </c>
      <c r="AFJ66" s="222">
        <v>0</v>
      </c>
      <c r="AFK66" s="222">
        <v>0</v>
      </c>
      <c r="AFL66" s="222">
        <v>0</v>
      </c>
      <c r="AFM66" s="222">
        <v>0</v>
      </c>
      <c r="AFN66" s="222">
        <v>0</v>
      </c>
      <c r="AFO66" s="222">
        <v>0</v>
      </c>
      <c r="AFP66" s="222">
        <v>0</v>
      </c>
      <c r="AFQ66" s="222">
        <v>0</v>
      </c>
      <c r="AFR66" s="222">
        <v>0</v>
      </c>
      <c r="AFS66" s="222">
        <v>0</v>
      </c>
      <c r="AFT66" s="222">
        <v>0</v>
      </c>
      <c r="AFU66" s="222">
        <v>0</v>
      </c>
      <c r="AFV66" s="222">
        <v>0</v>
      </c>
      <c r="AFW66" s="222">
        <v>0</v>
      </c>
      <c r="AFX66" s="222">
        <v>0</v>
      </c>
      <c r="AFY66" s="222">
        <v>0</v>
      </c>
      <c r="AFZ66" s="222">
        <v>0</v>
      </c>
      <c r="AGA66" s="222">
        <v>0</v>
      </c>
      <c r="AGB66" s="222">
        <v>0</v>
      </c>
      <c r="AGC66" s="222">
        <v>0</v>
      </c>
      <c r="AGD66" s="222">
        <v>0</v>
      </c>
      <c r="AGE66" s="222">
        <v>0</v>
      </c>
      <c r="AGF66" s="222">
        <v>0</v>
      </c>
      <c r="AGG66" s="222">
        <v>0</v>
      </c>
      <c r="AGH66" s="222">
        <v>0</v>
      </c>
      <c r="AGI66" s="222">
        <v>0</v>
      </c>
      <c r="AGJ66" s="222">
        <v>0</v>
      </c>
      <c r="AGK66" s="222">
        <v>0</v>
      </c>
      <c r="AGL66" s="222">
        <v>0</v>
      </c>
      <c r="AGM66" s="222">
        <v>382220</v>
      </c>
      <c r="AGN66" s="222">
        <v>0</v>
      </c>
      <c r="AGO66" s="222">
        <v>0</v>
      </c>
      <c r="AGP66" s="222">
        <v>0</v>
      </c>
      <c r="AGQ66" s="222">
        <v>0</v>
      </c>
      <c r="AGR66" s="222">
        <v>0</v>
      </c>
      <c r="AGS66" s="222">
        <v>0</v>
      </c>
      <c r="AGT66" s="222">
        <v>0</v>
      </c>
      <c r="AGU66" s="222">
        <v>2366508.69</v>
      </c>
      <c r="AGV66" s="222">
        <v>1036690.51</v>
      </c>
      <c r="AGW66" s="222">
        <v>0</v>
      </c>
      <c r="AGX66" s="222">
        <v>0</v>
      </c>
      <c r="AGY66" s="222">
        <v>0</v>
      </c>
      <c r="AGZ66" s="222">
        <v>0</v>
      </c>
      <c r="AHA66" s="222">
        <v>0</v>
      </c>
      <c r="AHB66" s="222">
        <v>0</v>
      </c>
      <c r="AHC66" s="222">
        <v>0</v>
      </c>
      <c r="AHD66" s="222">
        <v>0</v>
      </c>
      <c r="AHE66" s="222">
        <v>0</v>
      </c>
      <c r="AHF66" s="222">
        <v>0</v>
      </c>
      <c r="AHG66" s="222">
        <v>0</v>
      </c>
      <c r="AHH66" s="222">
        <v>0</v>
      </c>
      <c r="AHI66" s="222">
        <v>0</v>
      </c>
      <c r="AHJ66" s="222">
        <v>0</v>
      </c>
      <c r="AHK66" s="222">
        <v>0</v>
      </c>
      <c r="AHL66" s="222">
        <v>1587693.63</v>
      </c>
      <c r="AHM66" s="222">
        <v>0</v>
      </c>
      <c r="AHN66" s="222">
        <v>0</v>
      </c>
      <c r="AHO66" s="222">
        <v>0</v>
      </c>
      <c r="AHP66" s="222">
        <v>0</v>
      </c>
      <c r="AHQ66" s="222">
        <v>0</v>
      </c>
      <c r="AHR66" s="264">
        <v>0</v>
      </c>
    </row>
    <row r="67" spans="1:902" ht="24">
      <c r="A67" s="183" t="s">
        <v>6671</v>
      </c>
      <c r="B67" s="183" t="s">
        <v>6458</v>
      </c>
      <c r="C67" s="184" t="s">
        <v>6459</v>
      </c>
      <c r="D67" s="222">
        <v>0</v>
      </c>
      <c r="E67" s="222">
        <v>0</v>
      </c>
      <c r="F67" s="222">
        <v>0</v>
      </c>
      <c r="G67" s="222">
        <v>0</v>
      </c>
      <c r="H67" s="222">
        <v>0</v>
      </c>
      <c r="I67" s="222">
        <v>0</v>
      </c>
      <c r="J67" s="222">
        <v>0</v>
      </c>
      <c r="K67" s="222">
        <v>0</v>
      </c>
      <c r="L67" s="222">
        <v>0</v>
      </c>
      <c r="M67" s="222">
        <v>0</v>
      </c>
      <c r="N67" s="222">
        <v>0</v>
      </c>
      <c r="O67" s="222">
        <v>0</v>
      </c>
      <c r="P67" s="222">
        <v>0</v>
      </c>
      <c r="Q67" s="222">
        <v>0</v>
      </c>
      <c r="R67" s="222">
        <v>0</v>
      </c>
      <c r="S67" s="222">
        <v>0</v>
      </c>
      <c r="T67" s="222">
        <v>0</v>
      </c>
      <c r="U67" s="222">
        <v>0</v>
      </c>
      <c r="V67" s="222">
        <v>0</v>
      </c>
      <c r="W67" s="222">
        <v>0</v>
      </c>
      <c r="X67" s="222">
        <v>0</v>
      </c>
      <c r="Y67" s="222">
        <v>0</v>
      </c>
      <c r="Z67" s="222">
        <v>0</v>
      </c>
      <c r="AA67" s="222">
        <v>0</v>
      </c>
      <c r="AB67" s="222">
        <v>0</v>
      </c>
      <c r="AC67" s="222">
        <v>0</v>
      </c>
      <c r="AD67" s="222">
        <v>0</v>
      </c>
      <c r="AE67" s="222">
        <v>0</v>
      </c>
      <c r="AF67" s="222">
        <v>0</v>
      </c>
      <c r="AG67" s="222">
        <v>0</v>
      </c>
      <c r="AH67" s="222">
        <v>0</v>
      </c>
      <c r="AI67" s="222">
        <v>0</v>
      </c>
      <c r="AJ67" s="222">
        <v>0</v>
      </c>
      <c r="AK67" s="222">
        <v>0</v>
      </c>
      <c r="AL67" s="222">
        <v>0</v>
      </c>
      <c r="AM67" s="222">
        <v>0</v>
      </c>
      <c r="AN67" s="222">
        <v>0</v>
      </c>
      <c r="AO67" s="222">
        <v>0</v>
      </c>
      <c r="AP67" s="222">
        <v>0</v>
      </c>
      <c r="AQ67" s="222">
        <v>0</v>
      </c>
      <c r="AR67" s="222">
        <v>0</v>
      </c>
      <c r="AS67" s="222">
        <v>0</v>
      </c>
      <c r="AT67" s="222">
        <v>0</v>
      </c>
      <c r="AU67" s="222">
        <v>0</v>
      </c>
      <c r="AV67" s="222">
        <v>0</v>
      </c>
      <c r="AW67" s="222">
        <v>0</v>
      </c>
      <c r="AX67" s="222">
        <v>0</v>
      </c>
      <c r="AY67" s="222">
        <v>0</v>
      </c>
      <c r="AZ67" s="222">
        <v>0</v>
      </c>
      <c r="BA67" s="222">
        <v>0</v>
      </c>
      <c r="BB67" s="222">
        <v>0</v>
      </c>
      <c r="BC67" s="222">
        <v>0</v>
      </c>
      <c r="BD67" s="222">
        <v>0</v>
      </c>
      <c r="BE67" s="222">
        <v>0</v>
      </c>
      <c r="BF67" s="222">
        <v>0</v>
      </c>
      <c r="BG67" s="222">
        <v>0</v>
      </c>
      <c r="BH67" s="222">
        <v>0</v>
      </c>
      <c r="BI67" s="222">
        <v>0</v>
      </c>
      <c r="BJ67" s="222">
        <v>0</v>
      </c>
      <c r="BK67" s="222">
        <v>0</v>
      </c>
      <c r="BL67" s="222">
        <v>0</v>
      </c>
      <c r="BM67" s="222">
        <v>0</v>
      </c>
      <c r="BN67" s="222">
        <v>0</v>
      </c>
      <c r="BO67" s="222">
        <v>0</v>
      </c>
      <c r="BP67" s="222">
        <v>0</v>
      </c>
      <c r="BQ67" s="222">
        <v>0</v>
      </c>
      <c r="BR67" s="222">
        <v>0</v>
      </c>
      <c r="BS67" s="222">
        <v>0</v>
      </c>
      <c r="BT67" s="222">
        <v>0</v>
      </c>
      <c r="BU67" s="222">
        <v>0</v>
      </c>
      <c r="BV67" s="222">
        <v>0</v>
      </c>
      <c r="BW67" s="222">
        <v>0</v>
      </c>
      <c r="BX67" s="222">
        <v>0</v>
      </c>
      <c r="BY67" s="222">
        <v>0</v>
      </c>
      <c r="BZ67" s="222">
        <v>0</v>
      </c>
      <c r="CA67" s="222">
        <v>0</v>
      </c>
      <c r="CB67" s="222">
        <v>0</v>
      </c>
      <c r="CC67" s="222">
        <v>0</v>
      </c>
      <c r="CD67" s="222">
        <v>0</v>
      </c>
      <c r="CE67" s="222">
        <v>0</v>
      </c>
      <c r="CF67" s="222">
        <v>0</v>
      </c>
      <c r="CG67" s="222">
        <v>1457130</v>
      </c>
      <c r="CH67" s="222">
        <v>0</v>
      </c>
      <c r="CI67" s="222">
        <v>0</v>
      </c>
      <c r="CJ67" s="222">
        <v>0</v>
      </c>
      <c r="CK67" s="222">
        <v>0</v>
      </c>
      <c r="CL67" s="222">
        <v>0</v>
      </c>
      <c r="CM67" s="222">
        <v>0</v>
      </c>
      <c r="CN67" s="222">
        <v>0</v>
      </c>
      <c r="CO67" s="222">
        <v>0</v>
      </c>
      <c r="CP67" s="222">
        <v>0</v>
      </c>
      <c r="CQ67" s="222">
        <v>0</v>
      </c>
      <c r="CR67" s="222">
        <v>0</v>
      </c>
      <c r="CS67" s="222">
        <v>0</v>
      </c>
      <c r="CT67" s="222">
        <v>0</v>
      </c>
      <c r="CU67" s="222">
        <v>0</v>
      </c>
      <c r="CV67" s="222">
        <v>0</v>
      </c>
      <c r="CW67" s="222">
        <v>0</v>
      </c>
      <c r="CX67" s="222">
        <v>0</v>
      </c>
      <c r="CY67" s="222">
        <v>0</v>
      </c>
      <c r="CZ67" s="222">
        <v>0</v>
      </c>
      <c r="DA67" s="222">
        <v>0</v>
      </c>
      <c r="DB67" s="222">
        <v>0</v>
      </c>
      <c r="DC67" s="222">
        <v>0</v>
      </c>
      <c r="DD67" s="222">
        <v>0</v>
      </c>
      <c r="DE67" s="222">
        <v>0</v>
      </c>
      <c r="DF67" s="222">
        <v>0</v>
      </c>
      <c r="DG67" s="222">
        <v>0</v>
      </c>
      <c r="DH67" s="222">
        <v>0</v>
      </c>
      <c r="DI67" s="222">
        <v>0</v>
      </c>
      <c r="DJ67" s="222">
        <v>0</v>
      </c>
      <c r="DK67" s="222">
        <v>0</v>
      </c>
      <c r="DL67" s="222">
        <v>0</v>
      </c>
      <c r="DM67" s="222">
        <v>0</v>
      </c>
      <c r="DN67" s="222">
        <v>0</v>
      </c>
      <c r="DO67" s="222">
        <v>0</v>
      </c>
      <c r="DP67" s="222">
        <v>0</v>
      </c>
      <c r="DQ67" s="222">
        <v>0</v>
      </c>
      <c r="DR67" s="222">
        <v>0</v>
      </c>
      <c r="DS67" s="222">
        <v>0</v>
      </c>
      <c r="DT67" s="222">
        <v>0</v>
      </c>
      <c r="DU67" s="222">
        <v>0</v>
      </c>
      <c r="DV67" s="222">
        <v>0</v>
      </c>
      <c r="DW67" s="222">
        <v>0</v>
      </c>
      <c r="DX67" s="222">
        <v>0</v>
      </c>
      <c r="DY67" s="222">
        <v>0</v>
      </c>
      <c r="DZ67" s="222">
        <v>0</v>
      </c>
      <c r="EA67" s="222">
        <v>0</v>
      </c>
      <c r="EB67" s="222">
        <v>0</v>
      </c>
      <c r="EC67" s="222">
        <v>0</v>
      </c>
      <c r="ED67" s="222">
        <v>0</v>
      </c>
      <c r="EE67" s="222">
        <v>0</v>
      </c>
      <c r="EF67" s="222">
        <v>0</v>
      </c>
      <c r="EG67" s="222">
        <v>0</v>
      </c>
      <c r="EH67" s="222">
        <v>0</v>
      </c>
      <c r="EI67" s="222">
        <v>0</v>
      </c>
      <c r="EJ67" s="222">
        <v>0</v>
      </c>
      <c r="EK67" s="222">
        <v>0</v>
      </c>
      <c r="EL67" s="222">
        <v>0</v>
      </c>
      <c r="EM67" s="222">
        <v>0</v>
      </c>
      <c r="EN67" s="222">
        <v>0</v>
      </c>
      <c r="EO67" s="222">
        <v>0</v>
      </c>
      <c r="EP67" s="222">
        <v>0</v>
      </c>
      <c r="EQ67" s="222">
        <v>0</v>
      </c>
      <c r="ER67" s="222">
        <v>0</v>
      </c>
      <c r="ES67" s="222">
        <v>0</v>
      </c>
      <c r="ET67" s="222">
        <v>0</v>
      </c>
      <c r="EU67" s="222">
        <v>0</v>
      </c>
      <c r="EV67" s="222">
        <v>0</v>
      </c>
      <c r="EW67" s="222">
        <v>0</v>
      </c>
      <c r="EX67" s="222">
        <v>0</v>
      </c>
      <c r="EY67" s="222">
        <v>0</v>
      </c>
      <c r="EZ67" s="222">
        <v>0</v>
      </c>
      <c r="FA67" s="222">
        <v>0</v>
      </c>
      <c r="FB67" s="222">
        <v>0</v>
      </c>
      <c r="FC67" s="222">
        <v>0</v>
      </c>
      <c r="FD67" s="222">
        <v>0</v>
      </c>
      <c r="FE67" s="222">
        <v>0</v>
      </c>
      <c r="FF67" s="222">
        <v>0</v>
      </c>
      <c r="FG67" s="222">
        <v>0</v>
      </c>
      <c r="FH67" s="222">
        <v>0</v>
      </c>
      <c r="FI67" s="222">
        <v>0</v>
      </c>
      <c r="FJ67" s="222">
        <v>0</v>
      </c>
      <c r="FK67" s="222">
        <v>0</v>
      </c>
      <c r="FL67" s="222">
        <v>0</v>
      </c>
      <c r="FM67" s="222">
        <v>0</v>
      </c>
      <c r="FN67" s="222">
        <v>0</v>
      </c>
      <c r="FO67" s="222">
        <v>0</v>
      </c>
      <c r="FP67" s="222">
        <v>0</v>
      </c>
      <c r="FQ67" s="222">
        <v>0</v>
      </c>
      <c r="FR67" s="222">
        <v>0</v>
      </c>
      <c r="FS67" s="222">
        <v>0</v>
      </c>
      <c r="FT67" s="222">
        <v>0</v>
      </c>
      <c r="FU67" s="222">
        <v>0</v>
      </c>
      <c r="FV67" s="222">
        <v>0</v>
      </c>
      <c r="FW67" s="222">
        <v>0</v>
      </c>
      <c r="FX67" s="222">
        <v>0</v>
      </c>
      <c r="FY67" s="222">
        <v>0</v>
      </c>
      <c r="FZ67" s="222">
        <v>0</v>
      </c>
      <c r="GA67" s="222">
        <v>0</v>
      </c>
      <c r="GB67" s="222">
        <v>0</v>
      </c>
      <c r="GC67" s="222">
        <v>0</v>
      </c>
      <c r="GD67" s="222">
        <v>0</v>
      </c>
      <c r="GE67" s="222">
        <v>0</v>
      </c>
      <c r="GF67" s="222">
        <v>0</v>
      </c>
      <c r="GG67" s="222">
        <v>0</v>
      </c>
      <c r="GH67" s="222">
        <v>0</v>
      </c>
      <c r="GI67" s="222">
        <v>0</v>
      </c>
      <c r="GJ67" s="222">
        <v>0</v>
      </c>
      <c r="GK67" s="222">
        <v>0</v>
      </c>
      <c r="GL67" s="222">
        <v>0</v>
      </c>
      <c r="GM67" s="222">
        <v>0</v>
      </c>
      <c r="GN67" s="222">
        <v>0</v>
      </c>
      <c r="GO67" s="222">
        <v>0</v>
      </c>
      <c r="GP67" s="222">
        <v>0</v>
      </c>
      <c r="GQ67" s="222">
        <v>0</v>
      </c>
      <c r="GR67" s="222">
        <v>0</v>
      </c>
      <c r="GS67" s="222">
        <v>0</v>
      </c>
      <c r="GT67" s="222">
        <v>0</v>
      </c>
      <c r="GU67" s="222">
        <v>0</v>
      </c>
      <c r="GV67" s="222">
        <v>0</v>
      </c>
      <c r="GW67" s="222">
        <v>0</v>
      </c>
      <c r="GX67" s="222">
        <v>0</v>
      </c>
      <c r="GY67" s="222">
        <v>0</v>
      </c>
      <c r="GZ67" s="222">
        <v>0</v>
      </c>
      <c r="HA67" s="222">
        <v>0</v>
      </c>
      <c r="HB67" s="222">
        <v>0</v>
      </c>
      <c r="HC67" s="222">
        <v>0</v>
      </c>
      <c r="HD67" s="222">
        <v>0</v>
      </c>
      <c r="HE67" s="222">
        <v>0</v>
      </c>
      <c r="HF67" s="222">
        <v>0</v>
      </c>
      <c r="HG67" s="222">
        <v>0</v>
      </c>
      <c r="HH67" s="222">
        <v>0</v>
      </c>
      <c r="HI67" s="222">
        <v>0</v>
      </c>
      <c r="HJ67" s="222">
        <v>0</v>
      </c>
      <c r="HK67" s="222">
        <v>0</v>
      </c>
      <c r="HL67" s="222">
        <v>0</v>
      </c>
      <c r="HM67" s="222">
        <v>0</v>
      </c>
      <c r="HN67" s="222">
        <v>0</v>
      </c>
      <c r="HO67" s="222">
        <v>0</v>
      </c>
      <c r="HP67" s="222">
        <v>0</v>
      </c>
      <c r="HQ67" s="222">
        <v>0</v>
      </c>
      <c r="HR67" s="222">
        <v>0</v>
      </c>
      <c r="HS67" s="222">
        <v>0</v>
      </c>
      <c r="HT67" s="222">
        <v>0</v>
      </c>
      <c r="HU67" s="222">
        <v>0</v>
      </c>
      <c r="HV67" s="222">
        <v>0</v>
      </c>
      <c r="HW67" s="222">
        <v>0</v>
      </c>
      <c r="HX67" s="222">
        <v>0</v>
      </c>
      <c r="HY67" s="222">
        <v>0</v>
      </c>
      <c r="HZ67" s="222">
        <v>0</v>
      </c>
      <c r="IA67" s="222">
        <v>0</v>
      </c>
      <c r="IB67" s="222">
        <v>0</v>
      </c>
      <c r="IC67" s="222">
        <v>0</v>
      </c>
      <c r="ID67" s="222">
        <v>0</v>
      </c>
      <c r="IE67" s="222">
        <v>0</v>
      </c>
      <c r="IF67" s="222">
        <v>0</v>
      </c>
      <c r="IG67" s="222">
        <v>0</v>
      </c>
      <c r="IH67" s="222">
        <v>0</v>
      </c>
      <c r="II67" s="222">
        <v>0</v>
      </c>
      <c r="IJ67" s="222">
        <v>0</v>
      </c>
      <c r="IK67" s="222">
        <v>0</v>
      </c>
      <c r="IL67" s="222">
        <v>0</v>
      </c>
      <c r="IM67" s="222">
        <v>0</v>
      </c>
      <c r="IN67" s="222">
        <v>0</v>
      </c>
      <c r="IO67" s="222">
        <v>0</v>
      </c>
      <c r="IP67" s="222">
        <v>0</v>
      </c>
      <c r="IQ67" s="222">
        <v>0</v>
      </c>
      <c r="IR67" s="222">
        <v>0</v>
      </c>
      <c r="IS67" s="222">
        <v>0</v>
      </c>
      <c r="IT67" s="222">
        <v>0</v>
      </c>
      <c r="IU67" s="222">
        <v>0</v>
      </c>
      <c r="IV67" s="222">
        <v>0</v>
      </c>
      <c r="IW67" s="222">
        <v>0</v>
      </c>
      <c r="IX67" s="222">
        <v>0</v>
      </c>
      <c r="IY67" s="222">
        <v>0</v>
      </c>
      <c r="IZ67" s="222">
        <v>0</v>
      </c>
      <c r="JA67" s="222">
        <v>0</v>
      </c>
      <c r="JB67" s="222">
        <v>0</v>
      </c>
      <c r="JC67" s="222">
        <v>0</v>
      </c>
      <c r="JD67" s="222">
        <v>0</v>
      </c>
      <c r="JE67" s="222">
        <v>0</v>
      </c>
      <c r="JF67" s="222">
        <v>0</v>
      </c>
      <c r="JG67" s="222">
        <v>0</v>
      </c>
      <c r="JH67" s="222">
        <v>0</v>
      </c>
      <c r="JI67" s="222">
        <v>0</v>
      </c>
      <c r="JJ67" s="222">
        <v>0</v>
      </c>
      <c r="JK67" s="222">
        <v>0</v>
      </c>
      <c r="JL67" s="222">
        <v>0</v>
      </c>
      <c r="JM67" s="222">
        <v>0</v>
      </c>
      <c r="JN67" s="222">
        <v>0</v>
      </c>
      <c r="JO67" s="222">
        <v>0</v>
      </c>
      <c r="JP67" s="222">
        <v>0</v>
      </c>
      <c r="JQ67" s="222">
        <v>0</v>
      </c>
      <c r="JR67" s="222">
        <v>0</v>
      </c>
      <c r="JS67" s="222">
        <v>8041402.5099999998</v>
      </c>
      <c r="JT67" s="222">
        <v>0</v>
      </c>
      <c r="JU67" s="222">
        <v>0</v>
      </c>
      <c r="JV67" s="222">
        <v>0</v>
      </c>
      <c r="JW67" s="222">
        <v>0</v>
      </c>
      <c r="JX67" s="222">
        <v>0</v>
      </c>
      <c r="JY67" s="222">
        <v>0</v>
      </c>
      <c r="JZ67" s="222">
        <v>0</v>
      </c>
      <c r="KA67" s="222">
        <v>0</v>
      </c>
      <c r="KB67" s="222">
        <v>0</v>
      </c>
      <c r="KC67" s="222">
        <v>0</v>
      </c>
      <c r="KD67" s="222">
        <v>0</v>
      </c>
      <c r="KE67" s="222">
        <v>0</v>
      </c>
      <c r="KF67" s="222">
        <v>0</v>
      </c>
      <c r="KG67" s="222">
        <v>0</v>
      </c>
      <c r="KH67" s="222">
        <v>0</v>
      </c>
      <c r="KI67" s="222">
        <v>0</v>
      </c>
      <c r="KJ67" s="222">
        <v>0</v>
      </c>
      <c r="KK67" s="222">
        <v>0</v>
      </c>
      <c r="KL67" s="222">
        <v>0</v>
      </c>
      <c r="KM67" s="222">
        <v>0</v>
      </c>
      <c r="KN67" s="222">
        <v>0</v>
      </c>
      <c r="KO67" s="222">
        <v>0</v>
      </c>
      <c r="KP67" s="222">
        <v>0</v>
      </c>
      <c r="KQ67" s="222">
        <v>0</v>
      </c>
      <c r="KR67" s="222">
        <v>0</v>
      </c>
      <c r="KS67" s="222">
        <v>0</v>
      </c>
      <c r="KT67" s="222">
        <v>0</v>
      </c>
      <c r="KU67" s="222">
        <v>0</v>
      </c>
      <c r="KV67" s="222">
        <v>0</v>
      </c>
      <c r="KW67" s="222">
        <v>0</v>
      </c>
      <c r="KX67" s="222">
        <v>0</v>
      </c>
      <c r="KY67" s="222">
        <v>0</v>
      </c>
      <c r="KZ67" s="222">
        <v>0</v>
      </c>
      <c r="LA67" s="222">
        <v>0</v>
      </c>
      <c r="LB67" s="222">
        <v>0</v>
      </c>
      <c r="LC67" s="222">
        <v>0</v>
      </c>
      <c r="LD67" s="222">
        <v>0</v>
      </c>
      <c r="LE67" s="222">
        <v>0</v>
      </c>
      <c r="LF67" s="222">
        <v>0</v>
      </c>
      <c r="LG67" s="222">
        <v>620158.80000000005</v>
      </c>
      <c r="LH67" s="222">
        <v>0</v>
      </c>
      <c r="LI67" s="222">
        <v>0</v>
      </c>
      <c r="LJ67" s="222">
        <v>0</v>
      </c>
      <c r="LK67" s="222">
        <v>0</v>
      </c>
      <c r="LL67" s="222">
        <v>0</v>
      </c>
      <c r="LM67" s="222">
        <v>0</v>
      </c>
      <c r="LN67" s="222">
        <v>0</v>
      </c>
      <c r="LO67" s="222">
        <v>0</v>
      </c>
      <c r="LP67" s="222">
        <v>0</v>
      </c>
      <c r="LQ67" s="222">
        <v>0</v>
      </c>
      <c r="LR67" s="222">
        <v>0</v>
      </c>
      <c r="LS67" s="222">
        <v>0</v>
      </c>
      <c r="LT67" s="222">
        <v>0</v>
      </c>
      <c r="LU67" s="222">
        <v>235447.5</v>
      </c>
      <c r="LV67" s="222">
        <v>0</v>
      </c>
      <c r="LW67" s="222">
        <v>0</v>
      </c>
      <c r="LX67" s="222">
        <v>0</v>
      </c>
      <c r="LY67" s="222">
        <v>0</v>
      </c>
      <c r="LZ67" s="222">
        <v>0</v>
      </c>
      <c r="MA67" s="222">
        <v>0</v>
      </c>
      <c r="MB67" s="222">
        <v>0</v>
      </c>
      <c r="MC67" s="222">
        <v>0</v>
      </c>
      <c r="MD67" s="222">
        <v>0</v>
      </c>
      <c r="ME67" s="222">
        <v>0</v>
      </c>
      <c r="MF67" s="222">
        <v>0</v>
      </c>
      <c r="MG67" s="222">
        <v>0</v>
      </c>
      <c r="MH67" s="222">
        <v>0</v>
      </c>
      <c r="MI67" s="222">
        <v>0</v>
      </c>
      <c r="MJ67" s="222">
        <v>0</v>
      </c>
      <c r="MK67" s="222">
        <v>0</v>
      </c>
      <c r="ML67" s="222">
        <v>0</v>
      </c>
      <c r="MM67" s="222">
        <v>0</v>
      </c>
      <c r="MN67" s="222">
        <v>0</v>
      </c>
      <c r="MO67" s="222">
        <v>0</v>
      </c>
      <c r="MP67" s="222">
        <v>0</v>
      </c>
      <c r="MQ67" s="222">
        <v>0</v>
      </c>
      <c r="MR67" s="222">
        <v>0</v>
      </c>
      <c r="MS67" s="222">
        <v>0</v>
      </c>
      <c r="MT67" s="222">
        <v>0</v>
      </c>
      <c r="MU67" s="222">
        <v>0</v>
      </c>
      <c r="MV67" s="222">
        <v>0</v>
      </c>
      <c r="MW67" s="222">
        <v>0</v>
      </c>
      <c r="MX67" s="222">
        <v>0</v>
      </c>
      <c r="MY67" s="222">
        <v>0</v>
      </c>
      <c r="MZ67" s="222">
        <v>0</v>
      </c>
      <c r="NA67" s="222">
        <v>0</v>
      </c>
      <c r="NB67" s="222">
        <v>0</v>
      </c>
      <c r="NC67" s="222">
        <v>0</v>
      </c>
      <c r="ND67" s="222">
        <v>0</v>
      </c>
      <c r="NE67" s="222">
        <v>0</v>
      </c>
      <c r="NF67" s="222">
        <v>0</v>
      </c>
      <c r="NG67" s="222">
        <v>0</v>
      </c>
      <c r="NH67" s="222">
        <v>0</v>
      </c>
      <c r="NI67" s="222">
        <v>0</v>
      </c>
      <c r="NJ67" s="222">
        <v>0</v>
      </c>
      <c r="NK67" s="222">
        <v>0</v>
      </c>
      <c r="NL67" s="222">
        <v>0</v>
      </c>
      <c r="NM67" s="222">
        <v>0</v>
      </c>
      <c r="NN67" s="222">
        <v>0</v>
      </c>
      <c r="NO67" s="222">
        <v>0</v>
      </c>
      <c r="NP67" s="222">
        <v>0</v>
      </c>
      <c r="NQ67" s="222">
        <v>0</v>
      </c>
      <c r="NR67" s="222">
        <v>0</v>
      </c>
      <c r="NS67" s="222">
        <v>0</v>
      </c>
      <c r="NT67" s="222">
        <v>0</v>
      </c>
      <c r="NU67" s="222">
        <v>0</v>
      </c>
      <c r="NV67" s="222">
        <v>0</v>
      </c>
      <c r="NW67" s="222">
        <v>0</v>
      </c>
      <c r="NX67" s="222">
        <v>0</v>
      </c>
      <c r="NY67" s="222">
        <v>0</v>
      </c>
      <c r="NZ67" s="222">
        <v>0</v>
      </c>
      <c r="OA67" s="222">
        <v>0</v>
      </c>
      <c r="OB67" s="222">
        <v>0</v>
      </c>
      <c r="OC67" s="222">
        <v>0</v>
      </c>
      <c r="OD67" s="222">
        <v>0</v>
      </c>
      <c r="OE67" s="222">
        <v>0</v>
      </c>
      <c r="OF67" s="222">
        <v>0</v>
      </c>
      <c r="OG67" s="222">
        <v>0</v>
      </c>
      <c r="OH67" s="222">
        <v>0</v>
      </c>
      <c r="OI67" s="222">
        <v>0</v>
      </c>
      <c r="OJ67" s="222">
        <v>0</v>
      </c>
      <c r="OK67" s="222">
        <v>0</v>
      </c>
      <c r="OL67" s="222">
        <v>0</v>
      </c>
      <c r="OM67" s="222">
        <v>0</v>
      </c>
      <c r="ON67" s="222">
        <v>0</v>
      </c>
      <c r="OO67" s="222">
        <v>0</v>
      </c>
      <c r="OP67" s="222">
        <v>0</v>
      </c>
      <c r="OQ67" s="222">
        <v>0</v>
      </c>
      <c r="OR67" s="222">
        <v>0</v>
      </c>
      <c r="OS67" s="222">
        <v>0</v>
      </c>
      <c r="OT67" s="222">
        <v>0</v>
      </c>
      <c r="OU67" s="222">
        <v>0</v>
      </c>
      <c r="OV67" s="222">
        <v>0</v>
      </c>
      <c r="OW67" s="222">
        <v>0</v>
      </c>
      <c r="OX67" s="222">
        <v>0</v>
      </c>
      <c r="OY67" s="222">
        <v>0</v>
      </c>
      <c r="OZ67" s="222">
        <v>0</v>
      </c>
      <c r="PA67" s="222">
        <v>0</v>
      </c>
      <c r="PB67" s="222">
        <v>0</v>
      </c>
      <c r="PC67" s="222">
        <v>0</v>
      </c>
      <c r="PD67" s="222">
        <v>0</v>
      </c>
      <c r="PE67" s="222">
        <v>0</v>
      </c>
      <c r="PF67" s="222">
        <v>0</v>
      </c>
      <c r="PG67" s="222">
        <v>0</v>
      </c>
      <c r="PH67" s="222">
        <v>0</v>
      </c>
      <c r="PI67" s="222">
        <v>0</v>
      </c>
      <c r="PJ67" s="222">
        <v>0</v>
      </c>
      <c r="PK67" s="222">
        <v>0</v>
      </c>
      <c r="PL67" s="222">
        <v>0</v>
      </c>
      <c r="PM67" s="222">
        <v>0</v>
      </c>
      <c r="PN67" s="222">
        <v>0</v>
      </c>
      <c r="PO67" s="222">
        <v>0</v>
      </c>
      <c r="PP67" s="222">
        <v>0</v>
      </c>
      <c r="PQ67" s="222">
        <v>0</v>
      </c>
      <c r="PR67" s="222">
        <v>0</v>
      </c>
      <c r="PS67" s="222">
        <v>0</v>
      </c>
      <c r="PT67" s="222">
        <v>0</v>
      </c>
      <c r="PU67" s="222">
        <v>0</v>
      </c>
      <c r="PV67" s="222">
        <v>0</v>
      </c>
      <c r="PW67" s="222">
        <v>0</v>
      </c>
      <c r="PX67" s="222">
        <v>0</v>
      </c>
      <c r="PY67" s="222">
        <v>0</v>
      </c>
      <c r="PZ67" s="222">
        <v>0</v>
      </c>
      <c r="QA67" s="222">
        <v>0</v>
      </c>
      <c r="QB67" s="222">
        <v>0</v>
      </c>
      <c r="QC67" s="222">
        <v>0</v>
      </c>
      <c r="QD67" s="222">
        <v>0</v>
      </c>
      <c r="QE67" s="222">
        <v>0</v>
      </c>
      <c r="QF67" s="222">
        <v>0</v>
      </c>
      <c r="QG67" s="222">
        <v>0</v>
      </c>
      <c r="QH67" s="222">
        <v>0</v>
      </c>
      <c r="QI67" s="222">
        <v>0</v>
      </c>
      <c r="QJ67" s="222">
        <v>0</v>
      </c>
      <c r="QK67" s="222">
        <v>0</v>
      </c>
      <c r="QL67" s="222">
        <v>0</v>
      </c>
      <c r="QM67" s="222">
        <v>0</v>
      </c>
      <c r="QN67" s="222">
        <v>0</v>
      </c>
      <c r="QO67" s="222">
        <v>0</v>
      </c>
      <c r="QP67" s="222">
        <v>0</v>
      </c>
      <c r="QQ67" s="222">
        <v>0</v>
      </c>
      <c r="QR67" s="222">
        <v>0</v>
      </c>
      <c r="QS67" s="222">
        <v>0</v>
      </c>
      <c r="QT67" s="222">
        <v>0</v>
      </c>
      <c r="QU67" s="222">
        <v>0</v>
      </c>
      <c r="QV67" s="222">
        <v>0</v>
      </c>
      <c r="QW67" s="222">
        <v>0</v>
      </c>
      <c r="QX67" s="222">
        <v>0</v>
      </c>
      <c r="QY67" s="222">
        <v>0</v>
      </c>
      <c r="QZ67" s="222">
        <v>0</v>
      </c>
      <c r="RA67" s="222">
        <v>0</v>
      </c>
      <c r="RB67" s="222">
        <v>0</v>
      </c>
      <c r="RC67" s="222">
        <v>0</v>
      </c>
      <c r="RD67" s="222">
        <v>0</v>
      </c>
      <c r="RE67" s="222">
        <v>0</v>
      </c>
      <c r="RF67" s="222">
        <v>0</v>
      </c>
      <c r="RG67" s="222">
        <v>0</v>
      </c>
      <c r="RH67" s="222">
        <v>0</v>
      </c>
      <c r="RI67" s="222">
        <v>0</v>
      </c>
      <c r="RJ67" s="222">
        <v>0</v>
      </c>
      <c r="RK67" s="222">
        <v>0</v>
      </c>
      <c r="RL67" s="222">
        <v>0</v>
      </c>
      <c r="RM67" s="222">
        <v>0</v>
      </c>
      <c r="RN67" s="222">
        <v>0</v>
      </c>
      <c r="RO67" s="222">
        <v>0</v>
      </c>
      <c r="RP67" s="222">
        <v>0</v>
      </c>
      <c r="RQ67" s="222">
        <v>0</v>
      </c>
      <c r="RR67" s="222">
        <v>0</v>
      </c>
      <c r="RS67" s="222">
        <v>0</v>
      </c>
      <c r="RT67" s="222">
        <v>0</v>
      </c>
      <c r="RU67" s="222">
        <v>0</v>
      </c>
      <c r="RV67" s="222">
        <v>0</v>
      </c>
      <c r="RW67" s="222">
        <v>0</v>
      </c>
      <c r="RX67" s="222">
        <v>0</v>
      </c>
      <c r="RY67" s="222">
        <v>0</v>
      </c>
      <c r="RZ67" s="222">
        <v>0</v>
      </c>
      <c r="SA67" s="222">
        <v>0</v>
      </c>
      <c r="SB67" s="222">
        <v>0</v>
      </c>
      <c r="SC67" s="222">
        <v>0</v>
      </c>
      <c r="SD67" s="222">
        <v>0</v>
      </c>
      <c r="SE67" s="222">
        <v>0</v>
      </c>
      <c r="SF67" s="222">
        <v>0</v>
      </c>
      <c r="SG67" s="222">
        <v>0</v>
      </c>
      <c r="SH67" s="222">
        <v>0</v>
      </c>
      <c r="SI67" s="222">
        <v>0</v>
      </c>
      <c r="SJ67" s="222">
        <v>0</v>
      </c>
      <c r="SK67" s="222">
        <v>0</v>
      </c>
      <c r="SL67" s="222">
        <v>0</v>
      </c>
      <c r="SM67" s="222">
        <v>0</v>
      </c>
      <c r="SN67" s="222">
        <v>0</v>
      </c>
      <c r="SO67" s="222">
        <v>0</v>
      </c>
      <c r="SP67" s="222">
        <v>0</v>
      </c>
      <c r="SQ67" s="222">
        <v>0</v>
      </c>
      <c r="SR67" s="222">
        <v>0</v>
      </c>
      <c r="SS67" s="222">
        <v>0</v>
      </c>
      <c r="ST67" s="222">
        <v>0</v>
      </c>
      <c r="SU67" s="222">
        <v>0</v>
      </c>
      <c r="SV67" s="222">
        <v>0</v>
      </c>
      <c r="SW67" s="222">
        <v>0</v>
      </c>
      <c r="SX67" s="222">
        <v>0</v>
      </c>
      <c r="SY67" s="222">
        <v>0</v>
      </c>
      <c r="SZ67" s="222">
        <v>0</v>
      </c>
      <c r="TA67" s="222">
        <v>0</v>
      </c>
      <c r="TB67" s="222">
        <v>0</v>
      </c>
      <c r="TC67" s="222">
        <v>0</v>
      </c>
      <c r="TD67" s="222">
        <v>0</v>
      </c>
      <c r="TE67" s="222">
        <v>0</v>
      </c>
      <c r="TF67" s="222">
        <v>0</v>
      </c>
      <c r="TG67" s="222">
        <v>0</v>
      </c>
      <c r="TH67" s="222">
        <v>0</v>
      </c>
      <c r="TI67" s="222">
        <v>0</v>
      </c>
      <c r="TJ67" s="222">
        <v>0</v>
      </c>
      <c r="TK67" s="222">
        <v>0</v>
      </c>
      <c r="TL67" s="222">
        <v>0</v>
      </c>
      <c r="TM67" s="222">
        <v>0</v>
      </c>
      <c r="TN67" s="222">
        <v>0</v>
      </c>
      <c r="TO67" s="222">
        <v>0</v>
      </c>
      <c r="TP67" s="222">
        <v>0</v>
      </c>
      <c r="TQ67" s="222">
        <v>0</v>
      </c>
      <c r="TR67" s="222">
        <v>0</v>
      </c>
      <c r="TS67" s="222">
        <v>0</v>
      </c>
      <c r="TT67" s="222">
        <v>0</v>
      </c>
      <c r="TU67" s="222">
        <v>0</v>
      </c>
      <c r="TV67" s="222">
        <v>0</v>
      </c>
      <c r="TW67" s="222">
        <v>0</v>
      </c>
      <c r="TX67" s="222">
        <v>0</v>
      </c>
      <c r="TY67" s="222">
        <v>0</v>
      </c>
      <c r="TZ67" s="222">
        <v>0</v>
      </c>
      <c r="UA67" s="222">
        <v>0</v>
      </c>
      <c r="UB67" s="222">
        <v>0</v>
      </c>
      <c r="UC67" s="222">
        <v>0</v>
      </c>
      <c r="UD67" s="222">
        <v>0</v>
      </c>
      <c r="UE67" s="222">
        <v>0</v>
      </c>
      <c r="UF67" s="222">
        <v>0</v>
      </c>
      <c r="UG67" s="222">
        <v>0</v>
      </c>
      <c r="UH67" s="222">
        <v>0</v>
      </c>
      <c r="UI67" s="222">
        <v>0</v>
      </c>
      <c r="UJ67" s="222">
        <v>0</v>
      </c>
      <c r="UK67" s="222">
        <v>0</v>
      </c>
      <c r="UL67" s="222">
        <v>0</v>
      </c>
      <c r="UM67" s="222">
        <v>0</v>
      </c>
      <c r="UN67" s="222">
        <v>0</v>
      </c>
      <c r="UO67" s="222">
        <v>0</v>
      </c>
      <c r="UP67" s="222">
        <v>0</v>
      </c>
      <c r="UQ67" s="222">
        <v>0</v>
      </c>
      <c r="UR67" s="222">
        <v>0</v>
      </c>
      <c r="US67" s="222">
        <v>0</v>
      </c>
      <c r="UT67" s="222">
        <v>0</v>
      </c>
      <c r="UU67" s="222">
        <v>0</v>
      </c>
      <c r="UV67" s="222">
        <v>0</v>
      </c>
      <c r="UW67" s="222">
        <v>0</v>
      </c>
      <c r="UX67" s="222">
        <v>0</v>
      </c>
      <c r="UY67" s="222">
        <v>0</v>
      </c>
      <c r="UZ67" s="222">
        <v>0</v>
      </c>
      <c r="VA67" s="222">
        <v>0</v>
      </c>
      <c r="VB67" s="222">
        <v>0</v>
      </c>
      <c r="VC67" s="222">
        <v>0</v>
      </c>
      <c r="VD67" s="222">
        <v>0</v>
      </c>
      <c r="VE67" s="222">
        <v>0</v>
      </c>
      <c r="VF67" s="222">
        <v>0</v>
      </c>
      <c r="VG67" s="222">
        <v>0</v>
      </c>
      <c r="VH67" s="222">
        <v>0</v>
      </c>
      <c r="VI67" s="222">
        <v>0</v>
      </c>
      <c r="VJ67" s="222">
        <v>0</v>
      </c>
      <c r="VK67" s="222">
        <v>0</v>
      </c>
      <c r="VL67" s="222">
        <v>0</v>
      </c>
      <c r="VM67" s="222">
        <v>0</v>
      </c>
      <c r="VN67" s="222">
        <v>0</v>
      </c>
      <c r="VO67" s="222">
        <v>0</v>
      </c>
      <c r="VP67" s="222">
        <v>0</v>
      </c>
      <c r="VQ67" s="222">
        <v>0</v>
      </c>
      <c r="VR67" s="222">
        <v>0</v>
      </c>
      <c r="VS67" s="222">
        <v>0</v>
      </c>
      <c r="VT67" s="222">
        <v>0</v>
      </c>
      <c r="VU67" s="222">
        <v>0</v>
      </c>
      <c r="VV67" s="222">
        <v>0</v>
      </c>
      <c r="VW67" s="222">
        <v>0</v>
      </c>
      <c r="VX67" s="222">
        <v>0</v>
      </c>
      <c r="VY67" s="222">
        <v>0</v>
      </c>
      <c r="VZ67" s="222">
        <v>0</v>
      </c>
      <c r="WA67" s="222">
        <v>0</v>
      </c>
      <c r="WB67" s="222">
        <v>0</v>
      </c>
      <c r="WC67" s="222">
        <v>0</v>
      </c>
      <c r="WD67" s="222">
        <v>0</v>
      </c>
      <c r="WE67" s="222">
        <v>0</v>
      </c>
      <c r="WF67" s="222">
        <v>0</v>
      </c>
      <c r="WG67" s="222">
        <v>0</v>
      </c>
      <c r="WH67" s="222">
        <v>0</v>
      </c>
      <c r="WI67" s="222">
        <v>0</v>
      </c>
      <c r="WJ67" s="222">
        <v>0</v>
      </c>
      <c r="WK67" s="222">
        <v>0</v>
      </c>
      <c r="WL67" s="222">
        <v>0</v>
      </c>
      <c r="WM67" s="222">
        <v>0</v>
      </c>
      <c r="WN67" s="222">
        <v>0</v>
      </c>
      <c r="WO67" s="222">
        <v>0</v>
      </c>
      <c r="WP67" s="222">
        <v>0</v>
      </c>
      <c r="WQ67" s="222">
        <v>0</v>
      </c>
      <c r="WR67" s="222">
        <v>0</v>
      </c>
      <c r="WS67" s="222">
        <v>0</v>
      </c>
      <c r="WT67" s="222">
        <v>0</v>
      </c>
      <c r="WU67" s="222">
        <v>0</v>
      </c>
      <c r="WV67" s="222">
        <v>0</v>
      </c>
      <c r="WW67" s="222">
        <v>0</v>
      </c>
      <c r="WX67" s="222">
        <v>0</v>
      </c>
      <c r="WY67" s="222">
        <v>0</v>
      </c>
      <c r="WZ67" s="222">
        <v>0</v>
      </c>
      <c r="XA67" s="222">
        <v>0</v>
      </c>
      <c r="XB67" s="222">
        <v>0</v>
      </c>
      <c r="XC67" s="222">
        <v>0</v>
      </c>
      <c r="XD67" s="222">
        <v>0</v>
      </c>
      <c r="XE67" s="222">
        <v>0</v>
      </c>
      <c r="XF67" s="222">
        <v>0</v>
      </c>
      <c r="XG67" s="222">
        <v>0</v>
      </c>
      <c r="XH67" s="222">
        <v>0</v>
      </c>
      <c r="XI67" s="222">
        <v>0</v>
      </c>
      <c r="XJ67" s="222">
        <v>0</v>
      </c>
      <c r="XK67" s="222">
        <v>0</v>
      </c>
      <c r="XL67" s="222">
        <v>0</v>
      </c>
      <c r="XM67" s="222">
        <v>0</v>
      </c>
      <c r="XN67" s="222">
        <v>0</v>
      </c>
      <c r="XO67" s="222">
        <v>0</v>
      </c>
      <c r="XP67" s="222">
        <v>0</v>
      </c>
      <c r="XQ67" s="222">
        <v>0</v>
      </c>
      <c r="XR67" s="222">
        <v>0</v>
      </c>
      <c r="XS67" s="222">
        <v>0</v>
      </c>
      <c r="XT67" s="222">
        <v>0</v>
      </c>
      <c r="XU67" s="222">
        <v>0</v>
      </c>
      <c r="XV67" s="222">
        <v>0</v>
      </c>
      <c r="XW67" s="222">
        <v>0</v>
      </c>
      <c r="XX67" s="222">
        <v>0</v>
      </c>
      <c r="XY67" s="222">
        <v>0</v>
      </c>
      <c r="XZ67" s="222">
        <v>0</v>
      </c>
      <c r="YA67" s="222">
        <v>0</v>
      </c>
      <c r="YB67" s="222">
        <v>0</v>
      </c>
      <c r="YC67" s="222">
        <v>0</v>
      </c>
      <c r="YD67" s="222">
        <v>0</v>
      </c>
      <c r="YE67" s="222">
        <v>0</v>
      </c>
      <c r="YF67" s="222">
        <v>0</v>
      </c>
      <c r="YG67" s="222">
        <v>0</v>
      </c>
      <c r="YH67" s="222">
        <v>0</v>
      </c>
      <c r="YI67" s="222">
        <v>0</v>
      </c>
      <c r="YJ67" s="222">
        <v>0</v>
      </c>
      <c r="YK67" s="222">
        <v>0</v>
      </c>
      <c r="YL67" s="222">
        <v>0</v>
      </c>
      <c r="YM67" s="222">
        <v>0</v>
      </c>
      <c r="YN67" s="222">
        <v>0</v>
      </c>
      <c r="YO67" s="222">
        <v>0</v>
      </c>
      <c r="YP67" s="222">
        <v>0</v>
      </c>
      <c r="YQ67" s="222">
        <v>0</v>
      </c>
      <c r="YR67" s="222">
        <v>0</v>
      </c>
      <c r="YS67" s="222">
        <v>0</v>
      </c>
      <c r="YT67" s="222">
        <v>0</v>
      </c>
      <c r="YU67" s="222">
        <v>0</v>
      </c>
      <c r="YV67" s="222">
        <v>0</v>
      </c>
      <c r="YW67" s="222">
        <v>0</v>
      </c>
      <c r="YX67" s="222">
        <v>0</v>
      </c>
      <c r="YY67" s="222">
        <v>0</v>
      </c>
      <c r="YZ67" s="222">
        <v>0</v>
      </c>
      <c r="ZA67" s="222">
        <v>0</v>
      </c>
      <c r="ZB67" s="222">
        <v>0</v>
      </c>
      <c r="ZC67" s="222">
        <v>0</v>
      </c>
      <c r="ZD67" s="222">
        <v>0</v>
      </c>
      <c r="ZE67" s="222">
        <v>0</v>
      </c>
      <c r="ZF67" s="222">
        <v>0</v>
      </c>
      <c r="ZG67" s="222">
        <v>0</v>
      </c>
      <c r="ZH67" s="222">
        <v>0</v>
      </c>
      <c r="ZI67" s="222">
        <v>0</v>
      </c>
      <c r="ZJ67" s="222">
        <v>0</v>
      </c>
      <c r="ZK67" s="222">
        <v>0</v>
      </c>
      <c r="ZL67" s="222">
        <v>0</v>
      </c>
      <c r="ZM67" s="222">
        <v>0</v>
      </c>
      <c r="ZN67" s="222">
        <v>0</v>
      </c>
      <c r="ZO67" s="222">
        <v>0</v>
      </c>
      <c r="ZP67" s="222">
        <v>0</v>
      </c>
      <c r="ZQ67" s="222">
        <v>0</v>
      </c>
      <c r="ZR67" s="222">
        <v>0</v>
      </c>
      <c r="ZS67" s="222">
        <v>0</v>
      </c>
      <c r="ZT67" s="222">
        <v>0</v>
      </c>
      <c r="ZU67" s="222">
        <v>0</v>
      </c>
      <c r="ZV67" s="222">
        <v>0</v>
      </c>
      <c r="ZW67" s="222">
        <v>0</v>
      </c>
      <c r="ZX67" s="222">
        <v>0</v>
      </c>
      <c r="ZY67" s="222">
        <v>0</v>
      </c>
      <c r="ZZ67" s="222">
        <v>0</v>
      </c>
      <c r="AAA67" s="222">
        <v>0</v>
      </c>
      <c r="AAB67" s="222">
        <v>0</v>
      </c>
      <c r="AAC67" s="222">
        <v>0</v>
      </c>
      <c r="AAD67" s="222">
        <v>0</v>
      </c>
      <c r="AAE67" s="222">
        <v>0</v>
      </c>
      <c r="AAF67" s="222">
        <v>0</v>
      </c>
      <c r="AAG67" s="222">
        <v>0</v>
      </c>
      <c r="AAH67" s="222">
        <v>0</v>
      </c>
      <c r="AAI67" s="222">
        <v>0</v>
      </c>
      <c r="AAJ67" s="222">
        <v>0</v>
      </c>
      <c r="AAK67" s="222">
        <v>0</v>
      </c>
      <c r="AAL67" s="222">
        <v>0</v>
      </c>
      <c r="AAM67" s="222">
        <v>0</v>
      </c>
      <c r="AAN67" s="222">
        <v>0</v>
      </c>
      <c r="AAO67" s="222">
        <v>0</v>
      </c>
      <c r="AAP67" s="222">
        <v>0</v>
      </c>
      <c r="AAQ67" s="222">
        <v>0</v>
      </c>
      <c r="AAR67" s="222">
        <v>0</v>
      </c>
      <c r="AAS67" s="222">
        <v>0</v>
      </c>
      <c r="AAT67" s="222">
        <v>0</v>
      </c>
      <c r="AAU67" s="222">
        <v>0</v>
      </c>
      <c r="AAV67" s="222">
        <v>0</v>
      </c>
      <c r="AAW67" s="222">
        <v>0</v>
      </c>
      <c r="AAX67" s="222">
        <v>0</v>
      </c>
      <c r="AAY67" s="222">
        <v>0</v>
      </c>
      <c r="AAZ67" s="222">
        <v>0</v>
      </c>
      <c r="ABA67" s="222">
        <v>0</v>
      </c>
      <c r="ABB67" s="222">
        <v>0</v>
      </c>
      <c r="ABC67" s="222">
        <v>0</v>
      </c>
      <c r="ABD67" s="222">
        <v>0</v>
      </c>
      <c r="ABE67" s="222">
        <v>0</v>
      </c>
      <c r="ABF67" s="222">
        <v>0</v>
      </c>
      <c r="ABG67" s="222">
        <v>0</v>
      </c>
      <c r="ABH67" s="222">
        <v>0</v>
      </c>
      <c r="ABI67" s="222">
        <v>0</v>
      </c>
      <c r="ABJ67" s="222">
        <v>0</v>
      </c>
      <c r="ABK67" s="222">
        <v>0</v>
      </c>
      <c r="ABL67" s="222">
        <v>0</v>
      </c>
      <c r="ABM67" s="222">
        <v>0</v>
      </c>
      <c r="ABN67" s="222">
        <v>0</v>
      </c>
      <c r="ABO67" s="222">
        <v>0</v>
      </c>
      <c r="ABP67" s="222">
        <v>0</v>
      </c>
      <c r="ABQ67" s="222">
        <v>0</v>
      </c>
      <c r="ABR67" s="222">
        <v>0</v>
      </c>
      <c r="ABS67" s="222">
        <v>0</v>
      </c>
      <c r="ABT67" s="222">
        <v>0</v>
      </c>
      <c r="ABU67" s="222">
        <v>0</v>
      </c>
      <c r="ABV67" s="222">
        <v>0</v>
      </c>
      <c r="ABW67" s="222">
        <v>0</v>
      </c>
      <c r="ABX67" s="222">
        <v>0</v>
      </c>
      <c r="ABY67" s="222">
        <v>0</v>
      </c>
      <c r="ABZ67" s="222">
        <v>0</v>
      </c>
      <c r="ACA67" s="222">
        <v>0</v>
      </c>
      <c r="ACB67" s="222">
        <v>0</v>
      </c>
      <c r="ACC67" s="222">
        <v>0</v>
      </c>
      <c r="ACD67" s="222">
        <v>0</v>
      </c>
      <c r="ACE67" s="222">
        <v>0</v>
      </c>
      <c r="ACF67" s="222">
        <v>0</v>
      </c>
      <c r="ACG67" s="222">
        <v>0</v>
      </c>
      <c r="ACH67" s="222">
        <v>0</v>
      </c>
      <c r="ACI67" s="222">
        <v>0</v>
      </c>
      <c r="ACJ67" s="222">
        <v>0</v>
      </c>
      <c r="ACK67" s="222">
        <v>0</v>
      </c>
      <c r="ACL67" s="222">
        <v>0</v>
      </c>
      <c r="ACM67" s="222">
        <v>0</v>
      </c>
      <c r="ACN67" s="222">
        <v>0</v>
      </c>
      <c r="ACO67" s="222">
        <v>0</v>
      </c>
      <c r="ACP67" s="222">
        <v>0</v>
      </c>
      <c r="ACQ67" s="222">
        <v>0</v>
      </c>
      <c r="ACR67" s="222">
        <v>0</v>
      </c>
      <c r="ACS67" s="222">
        <v>0</v>
      </c>
      <c r="ACT67" s="222">
        <v>0</v>
      </c>
      <c r="ACU67" s="222">
        <v>0</v>
      </c>
      <c r="ACV67" s="222">
        <v>0</v>
      </c>
      <c r="ACW67" s="222">
        <v>0</v>
      </c>
      <c r="ACX67" s="222">
        <v>0</v>
      </c>
      <c r="ACY67" s="222">
        <v>0</v>
      </c>
      <c r="ACZ67" s="222">
        <v>0</v>
      </c>
      <c r="ADA67" s="222">
        <v>0</v>
      </c>
      <c r="ADB67" s="222">
        <v>0</v>
      </c>
      <c r="ADC67" s="222">
        <v>0</v>
      </c>
      <c r="ADD67" s="222">
        <v>0</v>
      </c>
      <c r="ADE67" s="222">
        <v>0</v>
      </c>
      <c r="ADF67" s="222">
        <v>0</v>
      </c>
      <c r="ADG67" s="222">
        <v>0</v>
      </c>
      <c r="ADH67" s="222">
        <v>0</v>
      </c>
      <c r="ADI67" s="222">
        <v>0</v>
      </c>
      <c r="ADJ67" s="222">
        <v>0</v>
      </c>
      <c r="ADK67" s="222">
        <v>0</v>
      </c>
      <c r="ADL67" s="222">
        <v>0</v>
      </c>
      <c r="ADM67" s="222">
        <v>0</v>
      </c>
      <c r="ADN67" s="222">
        <v>0</v>
      </c>
      <c r="ADO67" s="222">
        <v>0</v>
      </c>
      <c r="ADP67" s="222">
        <v>0</v>
      </c>
      <c r="ADQ67" s="222">
        <v>0</v>
      </c>
      <c r="ADR67" s="222">
        <v>0</v>
      </c>
      <c r="ADS67" s="222">
        <v>0</v>
      </c>
      <c r="ADT67" s="222">
        <v>0</v>
      </c>
      <c r="ADU67" s="222">
        <v>0</v>
      </c>
      <c r="ADV67" s="222">
        <v>0</v>
      </c>
      <c r="ADW67" s="222">
        <v>0</v>
      </c>
      <c r="ADX67" s="222">
        <v>0</v>
      </c>
      <c r="ADY67" s="222">
        <v>0</v>
      </c>
      <c r="ADZ67" s="222">
        <v>0</v>
      </c>
      <c r="AEA67" s="222">
        <v>0</v>
      </c>
      <c r="AEB67" s="222">
        <v>0</v>
      </c>
      <c r="AEC67" s="222">
        <v>0</v>
      </c>
      <c r="AED67" s="222">
        <v>0</v>
      </c>
      <c r="AEE67" s="222">
        <v>0</v>
      </c>
      <c r="AEF67" s="222">
        <v>0</v>
      </c>
      <c r="AEG67" s="222">
        <v>0</v>
      </c>
      <c r="AEH67" s="222">
        <v>0</v>
      </c>
      <c r="AEI67" s="222">
        <v>0</v>
      </c>
      <c r="AEJ67" s="222">
        <v>0</v>
      </c>
      <c r="AEK67" s="222">
        <v>0</v>
      </c>
      <c r="AEL67" s="222">
        <v>0</v>
      </c>
      <c r="AEM67" s="222">
        <v>0</v>
      </c>
      <c r="AEN67" s="222">
        <v>0</v>
      </c>
      <c r="AEO67" s="222">
        <v>0</v>
      </c>
      <c r="AEP67" s="222">
        <v>0</v>
      </c>
      <c r="AEQ67" s="222">
        <v>0</v>
      </c>
      <c r="AER67" s="222">
        <v>0</v>
      </c>
      <c r="AES67" s="222">
        <v>0</v>
      </c>
      <c r="AET67" s="222">
        <v>0</v>
      </c>
      <c r="AEU67" s="222">
        <v>0</v>
      </c>
      <c r="AEV67" s="222">
        <v>0</v>
      </c>
      <c r="AEW67" s="222">
        <v>0</v>
      </c>
      <c r="AEX67" s="222">
        <v>0</v>
      </c>
      <c r="AEY67" s="222">
        <v>0</v>
      </c>
      <c r="AEZ67" s="222">
        <v>0</v>
      </c>
      <c r="AFA67" s="222">
        <v>0</v>
      </c>
      <c r="AFB67" s="222">
        <v>0</v>
      </c>
      <c r="AFC67" s="222">
        <v>0</v>
      </c>
      <c r="AFD67" s="222">
        <v>0</v>
      </c>
      <c r="AFE67" s="222">
        <v>0</v>
      </c>
      <c r="AFF67" s="222">
        <v>0</v>
      </c>
      <c r="AFG67" s="222">
        <v>0</v>
      </c>
      <c r="AFH67" s="222">
        <v>0</v>
      </c>
      <c r="AFI67" s="222">
        <v>0</v>
      </c>
      <c r="AFJ67" s="222">
        <v>0</v>
      </c>
      <c r="AFK67" s="222">
        <v>0</v>
      </c>
      <c r="AFL67" s="222">
        <v>0</v>
      </c>
      <c r="AFM67" s="222">
        <v>0</v>
      </c>
      <c r="AFN67" s="222">
        <v>0</v>
      </c>
      <c r="AFO67" s="222">
        <v>0</v>
      </c>
      <c r="AFP67" s="222">
        <v>0</v>
      </c>
      <c r="AFQ67" s="222">
        <v>0</v>
      </c>
      <c r="AFR67" s="222">
        <v>0</v>
      </c>
      <c r="AFS67" s="222">
        <v>0</v>
      </c>
      <c r="AFT67" s="222">
        <v>0</v>
      </c>
      <c r="AFU67" s="222">
        <v>0</v>
      </c>
      <c r="AFV67" s="222">
        <v>0</v>
      </c>
      <c r="AFW67" s="222">
        <v>0</v>
      </c>
      <c r="AFX67" s="222">
        <v>0</v>
      </c>
      <c r="AFY67" s="222">
        <v>0</v>
      </c>
      <c r="AFZ67" s="222">
        <v>0</v>
      </c>
      <c r="AGA67" s="222">
        <v>0</v>
      </c>
      <c r="AGB67" s="222">
        <v>0</v>
      </c>
      <c r="AGC67" s="222">
        <v>0</v>
      </c>
      <c r="AGD67" s="222">
        <v>0</v>
      </c>
      <c r="AGE67" s="222">
        <v>0</v>
      </c>
      <c r="AGF67" s="222">
        <v>0</v>
      </c>
      <c r="AGG67" s="222">
        <v>0</v>
      </c>
      <c r="AGH67" s="222">
        <v>0</v>
      </c>
      <c r="AGI67" s="222">
        <v>0</v>
      </c>
      <c r="AGJ67" s="222">
        <v>0</v>
      </c>
      <c r="AGK67" s="222">
        <v>0</v>
      </c>
      <c r="AGL67" s="222">
        <v>0</v>
      </c>
      <c r="AGM67" s="222">
        <v>0</v>
      </c>
      <c r="AGN67" s="222">
        <v>0</v>
      </c>
      <c r="AGO67" s="222">
        <v>0</v>
      </c>
      <c r="AGP67" s="222">
        <v>0</v>
      </c>
      <c r="AGQ67" s="222">
        <v>0</v>
      </c>
      <c r="AGR67" s="222">
        <v>0</v>
      </c>
      <c r="AGS67" s="222">
        <v>0</v>
      </c>
      <c r="AGT67" s="222">
        <v>0</v>
      </c>
      <c r="AGU67" s="222">
        <v>3703864</v>
      </c>
      <c r="AGV67" s="222">
        <v>0</v>
      </c>
      <c r="AGW67" s="222">
        <v>0</v>
      </c>
      <c r="AGX67" s="222">
        <v>0</v>
      </c>
      <c r="AGY67" s="222">
        <v>0</v>
      </c>
      <c r="AGZ67" s="222">
        <v>0</v>
      </c>
      <c r="AHA67" s="222">
        <v>0</v>
      </c>
      <c r="AHB67" s="222">
        <v>0</v>
      </c>
      <c r="AHC67" s="222">
        <v>0</v>
      </c>
      <c r="AHD67" s="222">
        <v>0</v>
      </c>
      <c r="AHE67" s="222">
        <v>0</v>
      </c>
      <c r="AHF67" s="222">
        <v>0</v>
      </c>
      <c r="AHG67" s="222">
        <v>0</v>
      </c>
      <c r="AHH67" s="222">
        <v>0</v>
      </c>
      <c r="AHI67" s="222">
        <v>0</v>
      </c>
      <c r="AHJ67" s="222">
        <v>0</v>
      </c>
      <c r="AHK67" s="222">
        <v>0</v>
      </c>
      <c r="AHL67" s="222">
        <v>72500</v>
      </c>
      <c r="AHM67" s="222">
        <v>0</v>
      </c>
      <c r="AHN67" s="222">
        <v>0</v>
      </c>
      <c r="AHO67" s="222">
        <v>0</v>
      </c>
      <c r="AHP67" s="222">
        <v>0</v>
      </c>
      <c r="AHQ67" s="222">
        <v>0</v>
      </c>
      <c r="AHR67" s="264">
        <v>0</v>
      </c>
    </row>
    <row r="68" spans="1:902" ht="24">
      <c r="A68" s="183" t="s">
        <v>6671</v>
      </c>
      <c r="B68" s="183" t="s">
        <v>6460</v>
      </c>
      <c r="C68" s="184" t="s">
        <v>6461</v>
      </c>
      <c r="D68" s="222">
        <v>0</v>
      </c>
      <c r="E68" s="222">
        <v>0</v>
      </c>
      <c r="F68" s="222">
        <v>0</v>
      </c>
      <c r="G68" s="222">
        <v>0</v>
      </c>
      <c r="H68" s="222">
        <v>0</v>
      </c>
      <c r="I68" s="222">
        <v>0</v>
      </c>
      <c r="J68" s="222">
        <v>0</v>
      </c>
      <c r="K68" s="222">
        <v>0</v>
      </c>
      <c r="L68" s="222">
        <v>0</v>
      </c>
      <c r="M68" s="222">
        <v>0</v>
      </c>
      <c r="N68" s="222">
        <v>0</v>
      </c>
      <c r="O68" s="222">
        <v>0</v>
      </c>
      <c r="P68" s="222">
        <v>0</v>
      </c>
      <c r="Q68" s="222">
        <v>0</v>
      </c>
      <c r="R68" s="222">
        <v>0</v>
      </c>
      <c r="S68" s="222">
        <v>0</v>
      </c>
      <c r="T68" s="222">
        <v>0</v>
      </c>
      <c r="U68" s="222">
        <v>0</v>
      </c>
      <c r="V68" s="222">
        <v>2010810.2</v>
      </c>
      <c r="W68" s="222">
        <v>0</v>
      </c>
      <c r="X68" s="222">
        <v>0</v>
      </c>
      <c r="Y68" s="222">
        <v>0</v>
      </c>
      <c r="Z68" s="222">
        <v>0</v>
      </c>
      <c r="AA68" s="222">
        <v>0</v>
      </c>
      <c r="AB68" s="222">
        <v>0</v>
      </c>
      <c r="AC68" s="222">
        <v>0</v>
      </c>
      <c r="AD68" s="222">
        <v>0</v>
      </c>
      <c r="AE68" s="222">
        <v>0</v>
      </c>
      <c r="AF68" s="222">
        <v>0</v>
      </c>
      <c r="AG68" s="222">
        <v>0</v>
      </c>
      <c r="AH68" s="222">
        <v>0</v>
      </c>
      <c r="AI68" s="222">
        <v>0</v>
      </c>
      <c r="AJ68" s="222">
        <v>0</v>
      </c>
      <c r="AK68" s="222">
        <v>0</v>
      </c>
      <c r="AL68" s="222">
        <v>0</v>
      </c>
      <c r="AM68" s="222">
        <v>0</v>
      </c>
      <c r="AN68" s="222">
        <v>0</v>
      </c>
      <c r="AO68" s="222">
        <v>0</v>
      </c>
      <c r="AP68" s="222">
        <v>0</v>
      </c>
      <c r="AQ68" s="222">
        <v>0</v>
      </c>
      <c r="AR68" s="222">
        <v>0</v>
      </c>
      <c r="AS68" s="222">
        <v>0</v>
      </c>
      <c r="AT68" s="222">
        <v>0</v>
      </c>
      <c r="AU68" s="222">
        <v>0</v>
      </c>
      <c r="AV68" s="222">
        <v>0</v>
      </c>
      <c r="AW68" s="222">
        <v>0</v>
      </c>
      <c r="AX68" s="222">
        <v>0</v>
      </c>
      <c r="AY68" s="222">
        <v>0</v>
      </c>
      <c r="AZ68" s="222">
        <v>0</v>
      </c>
      <c r="BA68" s="222">
        <v>0</v>
      </c>
      <c r="BB68" s="222">
        <v>0</v>
      </c>
      <c r="BC68" s="222">
        <v>0</v>
      </c>
      <c r="BD68" s="222">
        <v>0</v>
      </c>
      <c r="BE68" s="222">
        <v>0</v>
      </c>
      <c r="BF68" s="222">
        <v>0</v>
      </c>
      <c r="BG68" s="222">
        <v>0</v>
      </c>
      <c r="BH68" s="222">
        <v>0</v>
      </c>
      <c r="BI68" s="222">
        <v>0</v>
      </c>
      <c r="BJ68" s="222">
        <v>0</v>
      </c>
      <c r="BK68" s="222">
        <v>0</v>
      </c>
      <c r="BL68" s="222">
        <v>0</v>
      </c>
      <c r="BM68" s="222">
        <v>0</v>
      </c>
      <c r="BN68" s="222">
        <v>0</v>
      </c>
      <c r="BO68" s="222">
        <v>0</v>
      </c>
      <c r="BP68" s="222">
        <v>0</v>
      </c>
      <c r="BQ68" s="222">
        <v>0</v>
      </c>
      <c r="BR68" s="222">
        <v>0</v>
      </c>
      <c r="BS68" s="222">
        <v>0</v>
      </c>
      <c r="BT68" s="222">
        <v>0</v>
      </c>
      <c r="BU68" s="222">
        <v>0</v>
      </c>
      <c r="BV68" s="222">
        <v>0</v>
      </c>
      <c r="BW68" s="222">
        <v>0</v>
      </c>
      <c r="BX68" s="222">
        <v>0</v>
      </c>
      <c r="BY68" s="222">
        <v>0</v>
      </c>
      <c r="BZ68" s="222">
        <v>0</v>
      </c>
      <c r="CA68" s="222">
        <v>0</v>
      </c>
      <c r="CB68" s="222">
        <v>0</v>
      </c>
      <c r="CC68" s="222">
        <v>0</v>
      </c>
      <c r="CD68" s="222">
        <v>0</v>
      </c>
      <c r="CE68" s="222">
        <v>0</v>
      </c>
      <c r="CF68" s="222">
        <v>0</v>
      </c>
      <c r="CG68" s="222">
        <v>522526</v>
      </c>
      <c r="CH68" s="222">
        <v>0</v>
      </c>
      <c r="CI68" s="222">
        <v>0</v>
      </c>
      <c r="CJ68" s="222">
        <v>0</v>
      </c>
      <c r="CK68" s="222">
        <v>0</v>
      </c>
      <c r="CL68" s="222">
        <v>0</v>
      </c>
      <c r="CM68" s="222">
        <v>0</v>
      </c>
      <c r="CN68" s="222">
        <v>0</v>
      </c>
      <c r="CO68" s="222">
        <v>0</v>
      </c>
      <c r="CP68" s="222">
        <v>0</v>
      </c>
      <c r="CQ68" s="222">
        <v>0</v>
      </c>
      <c r="CR68" s="222">
        <v>0</v>
      </c>
      <c r="CS68" s="222">
        <v>0</v>
      </c>
      <c r="CT68" s="222">
        <v>0</v>
      </c>
      <c r="CU68" s="222">
        <v>0</v>
      </c>
      <c r="CV68" s="222">
        <v>0</v>
      </c>
      <c r="CW68" s="222">
        <v>0</v>
      </c>
      <c r="CX68" s="222">
        <v>0</v>
      </c>
      <c r="CY68" s="222">
        <v>0</v>
      </c>
      <c r="CZ68" s="222">
        <v>0</v>
      </c>
      <c r="DA68" s="222">
        <v>0</v>
      </c>
      <c r="DB68" s="222">
        <v>0</v>
      </c>
      <c r="DC68" s="222">
        <v>0</v>
      </c>
      <c r="DD68" s="222">
        <v>0</v>
      </c>
      <c r="DE68" s="222">
        <v>0</v>
      </c>
      <c r="DF68" s="222">
        <v>0</v>
      </c>
      <c r="DG68" s="222">
        <v>0</v>
      </c>
      <c r="DH68" s="222">
        <v>0</v>
      </c>
      <c r="DI68" s="222">
        <v>0</v>
      </c>
      <c r="DJ68" s="222">
        <v>0</v>
      </c>
      <c r="DK68" s="222">
        <v>0</v>
      </c>
      <c r="DL68" s="222">
        <v>0</v>
      </c>
      <c r="DM68" s="222">
        <v>0</v>
      </c>
      <c r="DN68" s="222">
        <v>0</v>
      </c>
      <c r="DO68" s="222">
        <v>0</v>
      </c>
      <c r="DP68" s="222">
        <v>0</v>
      </c>
      <c r="DQ68" s="222">
        <v>0</v>
      </c>
      <c r="DR68" s="222">
        <v>0</v>
      </c>
      <c r="DS68" s="222">
        <v>0</v>
      </c>
      <c r="DT68" s="222">
        <v>0</v>
      </c>
      <c r="DU68" s="222">
        <v>0</v>
      </c>
      <c r="DV68" s="222">
        <v>0</v>
      </c>
      <c r="DW68" s="222">
        <v>0</v>
      </c>
      <c r="DX68" s="222">
        <v>0</v>
      </c>
      <c r="DY68" s="222">
        <v>0</v>
      </c>
      <c r="DZ68" s="222">
        <v>0</v>
      </c>
      <c r="EA68" s="222">
        <v>0</v>
      </c>
      <c r="EB68" s="222">
        <v>0</v>
      </c>
      <c r="EC68" s="222">
        <v>0</v>
      </c>
      <c r="ED68" s="222">
        <v>0</v>
      </c>
      <c r="EE68" s="222">
        <v>0</v>
      </c>
      <c r="EF68" s="222">
        <v>0</v>
      </c>
      <c r="EG68" s="222">
        <v>0</v>
      </c>
      <c r="EH68" s="222">
        <v>0</v>
      </c>
      <c r="EI68" s="222">
        <v>0</v>
      </c>
      <c r="EJ68" s="222">
        <v>0</v>
      </c>
      <c r="EK68" s="222">
        <v>0</v>
      </c>
      <c r="EL68" s="222">
        <v>0</v>
      </c>
      <c r="EM68" s="222">
        <v>0</v>
      </c>
      <c r="EN68" s="222">
        <v>0</v>
      </c>
      <c r="EO68" s="222">
        <v>0</v>
      </c>
      <c r="EP68" s="222">
        <v>0</v>
      </c>
      <c r="EQ68" s="222">
        <v>0</v>
      </c>
      <c r="ER68" s="222">
        <v>0</v>
      </c>
      <c r="ES68" s="222">
        <v>0</v>
      </c>
      <c r="ET68" s="222">
        <v>0</v>
      </c>
      <c r="EU68" s="222">
        <v>0</v>
      </c>
      <c r="EV68" s="222">
        <v>0</v>
      </c>
      <c r="EW68" s="222">
        <v>0</v>
      </c>
      <c r="EX68" s="222">
        <v>0</v>
      </c>
      <c r="EY68" s="222">
        <v>0</v>
      </c>
      <c r="EZ68" s="222">
        <v>0</v>
      </c>
      <c r="FA68" s="222">
        <v>0</v>
      </c>
      <c r="FB68" s="222">
        <v>0</v>
      </c>
      <c r="FC68" s="222">
        <v>0</v>
      </c>
      <c r="FD68" s="222">
        <v>0</v>
      </c>
      <c r="FE68" s="222">
        <v>0</v>
      </c>
      <c r="FF68" s="222">
        <v>0</v>
      </c>
      <c r="FG68" s="222">
        <v>0</v>
      </c>
      <c r="FH68" s="222">
        <v>0</v>
      </c>
      <c r="FI68" s="222">
        <v>0</v>
      </c>
      <c r="FJ68" s="222">
        <v>0</v>
      </c>
      <c r="FK68" s="222">
        <v>0</v>
      </c>
      <c r="FL68" s="222">
        <v>0</v>
      </c>
      <c r="FM68" s="222">
        <v>0</v>
      </c>
      <c r="FN68" s="222">
        <v>0</v>
      </c>
      <c r="FO68" s="222">
        <v>0</v>
      </c>
      <c r="FP68" s="222">
        <v>0</v>
      </c>
      <c r="FQ68" s="222">
        <v>3450.4</v>
      </c>
      <c r="FR68" s="222">
        <v>0</v>
      </c>
      <c r="FS68" s="222">
        <v>0</v>
      </c>
      <c r="FT68" s="222">
        <v>0</v>
      </c>
      <c r="FU68" s="222">
        <v>0</v>
      </c>
      <c r="FV68" s="222">
        <v>0</v>
      </c>
      <c r="FW68" s="222">
        <v>0</v>
      </c>
      <c r="FX68" s="222">
        <v>0</v>
      </c>
      <c r="FY68" s="222">
        <v>0</v>
      </c>
      <c r="FZ68" s="222">
        <v>0</v>
      </c>
      <c r="GA68" s="222">
        <v>0</v>
      </c>
      <c r="GB68" s="222">
        <v>0</v>
      </c>
      <c r="GC68" s="222">
        <v>0</v>
      </c>
      <c r="GD68" s="222">
        <v>0</v>
      </c>
      <c r="GE68" s="222">
        <v>2719225.25</v>
      </c>
      <c r="GF68" s="222">
        <v>0</v>
      </c>
      <c r="GG68" s="222">
        <v>0</v>
      </c>
      <c r="GH68" s="222">
        <v>0</v>
      </c>
      <c r="GI68" s="222">
        <v>0</v>
      </c>
      <c r="GJ68" s="222">
        <v>0</v>
      </c>
      <c r="GK68" s="222">
        <v>0</v>
      </c>
      <c r="GL68" s="222">
        <v>0</v>
      </c>
      <c r="GM68" s="222">
        <v>0</v>
      </c>
      <c r="GN68" s="222">
        <v>0</v>
      </c>
      <c r="GO68" s="222">
        <v>0</v>
      </c>
      <c r="GP68" s="222">
        <v>0</v>
      </c>
      <c r="GQ68" s="222">
        <v>0</v>
      </c>
      <c r="GR68" s="222">
        <v>0</v>
      </c>
      <c r="GS68" s="222">
        <v>0</v>
      </c>
      <c r="GT68" s="222">
        <v>0</v>
      </c>
      <c r="GU68" s="222">
        <v>0</v>
      </c>
      <c r="GV68" s="222">
        <v>0</v>
      </c>
      <c r="GW68" s="222">
        <v>0</v>
      </c>
      <c r="GX68" s="222">
        <v>0</v>
      </c>
      <c r="GY68" s="222">
        <v>0</v>
      </c>
      <c r="GZ68" s="222">
        <v>0</v>
      </c>
      <c r="HA68" s="222">
        <v>0</v>
      </c>
      <c r="HB68" s="222">
        <v>0</v>
      </c>
      <c r="HC68" s="222">
        <v>0</v>
      </c>
      <c r="HD68" s="222">
        <v>0</v>
      </c>
      <c r="HE68" s="222">
        <v>0</v>
      </c>
      <c r="HF68" s="222">
        <v>0</v>
      </c>
      <c r="HG68" s="222">
        <v>0</v>
      </c>
      <c r="HH68" s="222">
        <v>0</v>
      </c>
      <c r="HI68" s="222">
        <v>0</v>
      </c>
      <c r="HJ68" s="222">
        <v>0</v>
      </c>
      <c r="HK68" s="222">
        <v>0</v>
      </c>
      <c r="HL68" s="222">
        <v>0</v>
      </c>
      <c r="HM68" s="222">
        <v>0</v>
      </c>
      <c r="HN68" s="222">
        <v>0</v>
      </c>
      <c r="HO68" s="222">
        <v>0</v>
      </c>
      <c r="HP68" s="222">
        <v>0</v>
      </c>
      <c r="HQ68" s="222">
        <v>0</v>
      </c>
      <c r="HR68" s="222">
        <v>0</v>
      </c>
      <c r="HS68" s="222">
        <v>0</v>
      </c>
      <c r="HT68" s="222">
        <v>0</v>
      </c>
      <c r="HU68" s="222">
        <v>0</v>
      </c>
      <c r="HV68" s="222">
        <v>0</v>
      </c>
      <c r="HW68" s="222">
        <v>0</v>
      </c>
      <c r="HX68" s="222">
        <v>0</v>
      </c>
      <c r="HY68" s="222">
        <v>0</v>
      </c>
      <c r="HZ68" s="222">
        <v>0</v>
      </c>
      <c r="IA68" s="222">
        <v>0</v>
      </c>
      <c r="IB68" s="222">
        <v>0</v>
      </c>
      <c r="IC68" s="222">
        <v>0</v>
      </c>
      <c r="ID68" s="222">
        <v>0</v>
      </c>
      <c r="IE68" s="222">
        <v>0</v>
      </c>
      <c r="IF68" s="222">
        <v>0</v>
      </c>
      <c r="IG68" s="222">
        <v>0</v>
      </c>
      <c r="IH68" s="222">
        <v>0</v>
      </c>
      <c r="II68" s="222">
        <v>0</v>
      </c>
      <c r="IJ68" s="222">
        <v>0</v>
      </c>
      <c r="IK68" s="222">
        <v>0</v>
      </c>
      <c r="IL68" s="222">
        <v>0</v>
      </c>
      <c r="IM68" s="222">
        <v>0</v>
      </c>
      <c r="IN68" s="222">
        <v>0</v>
      </c>
      <c r="IO68" s="222">
        <v>0</v>
      </c>
      <c r="IP68" s="222">
        <v>0</v>
      </c>
      <c r="IQ68" s="222">
        <v>0</v>
      </c>
      <c r="IR68" s="222">
        <v>0</v>
      </c>
      <c r="IS68" s="222">
        <v>0</v>
      </c>
      <c r="IT68" s="222">
        <v>0</v>
      </c>
      <c r="IU68" s="222">
        <v>0</v>
      </c>
      <c r="IV68" s="222">
        <v>0</v>
      </c>
      <c r="IW68" s="222">
        <v>0</v>
      </c>
      <c r="IX68" s="222">
        <v>0</v>
      </c>
      <c r="IY68" s="222">
        <v>0</v>
      </c>
      <c r="IZ68" s="222">
        <v>0</v>
      </c>
      <c r="JA68" s="222">
        <v>0</v>
      </c>
      <c r="JB68" s="222">
        <v>0</v>
      </c>
      <c r="JC68" s="222">
        <v>0</v>
      </c>
      <c r="JD68" s="222">
        <v>0</v>
      </c>
      <c r="JE68" s="222">
        <v>0</v>
      </c>
      <c r="JF68" s="222">
        <v>0</v>
      </c>
      <c r="JG68" s="222">
        <v>0</v>
      </c>
      <c r="JH68" s="222">
        <v>0</v>
      </c>
      <c r="JI68" s="222">
        <v>0</v>
      </c>
      <c r="JJ68" s="222">
        <v>0</v>
      </c>
      <c r="JK68" s="222">
        <v>0</v>
      </c>
      <c r="JL68" s="222">
        <v>0</v>
      </c>
      <c r="JM68" s="222">
        <v>80000</v>
      </c>
      <c r="JN68" s="222">
        <v>0</v>
      </c>
      <c r="JO68" s="222">
        <v>0</v>
      </c>
      <c r="JP68" s="222">
        <v>0</v>
      </c>
      <c r="JQ68" s="222">
        <v>0</v>
      </c>
      <c r="JR68" s="222">
        <v>0</v>
      </c>
      <c r="JS68" s="222">
        <v>0</v>
      </c>
      <c r="JT68" s="222">
        <v>0</v>
      </c>
      <c r="JU68" s="222">
        <v>0</v>
      </c>
      <c r="JV68" s="222">
        <v>0</v>
      </c>
      <c r="JW68" s="222">
        <v>0</v>
      </c>
      <c r="JX68" s="222">
        <v>0</v>
      </c>
      <c r="JY68" s="222">
        <v>0</v>
      </c>
      <c r="JZ68" s="222">
        <v>0</v>
      </c>
      <c r="KA68" s="222">
        <v>0</v>
      </c>
      <c r="KB68" s="222">
        <v>0</v>
      </c>
      <c r="KC68" s="222">
        <v>0</v>
      </c>
      <c r="KD68" s="222">
        <v>0</v>
      </c>
      <c r="KE68" s="222">
        <v>0</v>
      </c>
      <c r="KF68" s="222">
        <v>0</v>
      </c>
      <c r="KG68" s="222">
        <v>0</v>
      </c>
      <c r="KH68" s="222">
        <v>1730754.2</v>
      </c>
      <c r="KI68" s="222">
        <v>0</v>
      </c>
      <c r="KJ68" s="222">
        <v>0</v>
      </c>
      <c r="KK68" s="222">
        <v>0</v>
      </c>
      <c r="KL68" s="222">
        <v>0</v>
      </c>
      <c r="KM68" s="222">
        <v>0</v>
      </c>
      <c r="KN68" s="222">
        <v>0</v>
      </c>
      <c r="KO68" s="222">
        <v>0</v>
      </c>
      <c r="KP68" s="222">
        <v>0</v>
      </c>
      <c r="KQ68" s="222">
        <v>0</v>
      </c>
      <c r="KR68" s="222">
        <v>0</v>
      </c>
      <c r="KS68" s="222">
        <v>0</v>
      </c>
      <c r="KT68" s="222">
        <v>0</v>
      </c>
      <c r="KU68" s="222">
        <v>0</v>
      </c>
      <c r="KV68" s="222">
        <v>0</v>
      </c>
      <c r="KW68" s="222">
        <v>0</v>
      </c>
      <c r="KX68" s="222">
        <v>0</v>
      </c>
      <c r="KY68" s="222">
        <v>0</v>
      </c>
      <c r="KZ68" s="222">
        <v>0</v>
      </c>
      <c r="LA68" s="222">
        <v>0</v>
      </c>
      <c r="LB68" s="222">
        <v>0</v>
      </c>
      <c r="LC68" s="222">
        <v>0</v>
      </c>
      <c r="LD68" s="222">
        <v>0</v>
      </c>
      <c r="LE68" s="222">
        <v>0</v>
      </c>
      <c r="LF68" s="222">
        <v>0</v>
      </c>
      <c r="LG68" s="222">
        <v>0</v>
      </c>
      <c r="LH68" s="222">
        <v>0</v>
      </c>
      <c r="LI68" s="222">
        <v>0</v>
      </c>
      <c r="LJ68" s="222">
        <v>0</v>
      </c>
      <c r="LK68" s="222">
        <v>0</v>
      </c>
      <c r="LL68" s="222">
        <v>0</v>
      </c>
      <c r="LM68" s="222">
        <v>0</v>
      </c>
      <c r="LN68" s="222">
        <v>0</v>
      </c>
      <c r="LO68" s="222">
        <v>0</v>
      </c>
      <c r="LP68" s="222">
        <v>0</v>
      </c>
      <c r="LQ68" s="222">
        <v>0</v>
      </c>
      <c r="LR68" s="222">
        <v>0</v>
      </c>
      <c r="LS68" s="222">
        <v>0</v>
      </c>
      <c r="LT68" s="222">
        <v>0</v>
      </c>
      <c r="LU68" s="222">
        <v>0</v>
      </c>
      <c r="LV68" s="222">
        <v>0</v>
      </c>
      <c r="LW68" s="222">
        <v>0</v>
      </c>
      <c r="LX68" s="222">
        <v>0</v>
      </c>
      <c r="LY68" s="222">
        <v>0</v>
      </c>
      <c r="LZ68" s="222">
        <v>0</v>
      </c>
      <c r="MA68" s="222">
        <v>0</v>
      </c>
      <c r="MB68" s="222">
        <v>0</v>
      </c>
      <c r="MC68" s="222">
        <v>0</v>
      </c>
      <c r="MD68" s="222">
        <v>0</v>
      </c>
      <c r="ME68" s="222">
        <v>0</v>
      </c>
      <c r="MF68" s="222">
        <v>0</v>
      </c>
      <c r="MG68" s="222">
        <v>0</v>
      </c>
      <c r="MH68" s="222">
        <v>0</v>
      </c>
      <c r="MI68" s="222">
        <v>0</v>
      </c>
      <c r="MJ68" s="222">
        <v>0</v>
      </c>
      <c r="MK68" s="222">
        <v>0</v>
      </c>
      <c r="ML68" s="222">
        <v>0</v>
      </c>
      <c r="MM68" s="222">
        <v>0</v>
      </c>
      <c r="MN68" s="222">
        <v>0</v>
      </c>
      <c r="MO68" s="222">
        <v>0</v>
      </c>
      <c r="MP68" s="222">
        <v>0</v>
      </c>
      <c r="MQ68" s="222">
        <v>0</v>
      </c>
      <c r="MR68" s="222">
        <v>0</v>
      </c>
      <c r="MS68" s="222">
        <v>0</v>
      </c>
      <c r="MT68" s="222">
        <v>0</v>
      </c>
      <c r="MU68" s="222">
        <v>0</v>
      </c>
      <c r="MV68" s="222">
        <v>0</v>
      </c>
      <c r="MW68" s="222">
        <v>0</v>
      </c>
      <c r="MX68" s="222">
        <v>0</v>
      </c>
      <c r="MY68" s="222">
        <v>0</v>
      </c>
      <c r="MZ68" s="222">
        <v>0</v>
      </c>
      <c r="NA68" s="222">
        <v>0</v>
      </c>
      <c r="NB68" s="222">
        <v>0</v>
      </c>
      <c r="NC68" s="222">
        <v>0</v>
      </c>
      <c r="ND68" s="222">
        <v>0</v>
      </c>
      <c r="NE68" s="222">
        <v>0</v>
      </c>
      <c r="NF68" s="222">
        <v>0</v>
      </c>
      <c r="NG68" s="222">
        <v>0</v>
      </c>
      <c r="NH68" s="222">
        <v>0</v>
      </c>
      <c r="NI68" s="222">
        <v>0</v>
      </c>
      <c r="NJ68" s="222">
        <v>0</v>
      </c>
      <c r="NK68" s="222">
        <v>0</v>
      </c>
      <c r="NL68" s="222">
        <v>0</v>
      </c>
      <c r="NM68" s="222">
        <v>0</v>
      </c>
      <c r="NN68" s="222">
        <v>0</v>
      </c>
      <c r="NO68" s="222">
        <v>0</v>
      </c>
      <c r="NP68" s="222">
        <v>0</v>
      </c>
      <c r="NQ68" s="222">
        <v>0</v>
      </c>
      <c r="NR68" s="222">
        <v>0</v>
      </c>
      <c r="NS68" s="222">
        <v>0</v>
      </c>
      <c r="NT68" s="222">
        <v>0</v>
      </c>
      <c r="NU68" s="222">
        <v>0</v>
      </c>
      <c r="NV68" s="222">
        <v>0</v>
      </c>
      <c r="NW68" s="222">
        <v>0</v>
      </c>
      <c r="NX68" s="222">
        <v>0</v>
      </c>
      <c r="NY68" s="222">
        <v>0</v>
      </c>
      <c r="NZ68" s="222">
        <v>0</v>
      </c>
      <c r="OA68" s="222">
        <v>0</v>
      </c>
      <c r="OB68" s="222">
        <v>0</v>
      </c>
      <c r="OC68" s="222">
        <v>0</v>
      </c>
      <c r="OD68" s="222">
        <v>0</v>
      </c>
      <c r="OE68" s="222">
        <v>0</v>
      </c>
      <c r="OF68" s="222">
        <v>0</v>
      </c>
      <c r="OG68" s="222">
        <v>0</v>
      </c>
      <c r="OH68" s="222">
        <v>0</v>
      </c>
      <c r="OI68" s="222">
        <v>0</v>
      </c>
      <c r="OJ68" s="222">
        <v>0</v>
      </c>
      <c r="OK68" s="222">
        <v>0</v>
      </c>
      <c r="OL68" s="222">
        <v>0</v>
      </c>
      <c r="OM68" s="222">
        <v>20518833</v>
      </c>
      <c r="ON68" s="222">
        <v>0</v>
      </c>
      <c r="OO68" s="222">
        <v>0</v>
      </c>
      <c r="OP68" s="222">
        <v>0</v>
      </c>
      <c r="OQ68" s="222">
        <v>0</v>
      </c>
      <c r="OR68" s="222">
        <v>0</v>
      </c>
      <c r="OS68" s="222">
        <v>0</v>
      </c>
      <c r="OT68" s="222">
        <v>0</v>
      </c>
      <c r="OU68" s="222">
        <v>0</v>
      </c>
      <c r="OV68" s="222">
        <v>0</v>
      </c>
      <c r="OW68" s="222">
        <v>0</v>
      </c>
      <c r="OX68" s="222">
        <v>0</v>
      </c>
      <c r="OY68" s="222">
        <v>0</v>
      </c>
      <c r="OZ68" s="222">
        <v>0</v>
      </c>
      <c r="PA68" s="222">
        <v>0</v>
      </c>
      <c r="PB68" s="222">
        <v>0</v>
      </c>
      <c r="PC68" s="222">
        <v>0</v>
      </c>
      <c r="PD68" s="222">
        <v>0</v>
      </c>
      <c r="PE68" s="222">
        <v>0</v>
      </c>
      <c r="PF68" s="222">
        <v>0</v>
      </c>
      <c r="PG68" s="222">
        <v>0</v>
      </c>
      <c r="PH68" s="222">
        <v>0</v>
      </c>
      <c r="PI68" s="222">
        <v>0</v>
      </c>
      <c r="PJ68" s="222">
        <v>0</v>
      </c>
      <c r="PK68" s="222">
        <v>0</v>
      </c>
      <c r="PL68" s="222">
        <v>0</v>
      </c>
      <c r="PM68" s="222">
        <v>0</v>
      </c>
      <c r="PN68" s="222">
        <v>0</v>
      </c>
      <c r="PO68" s="222">
        <v>0</v>
      </c>
      <c r="PP68" s="222">
        <v>0</v>
      </c>
      <c r="PQ68" s="222">
        <v>0</v>
      </c>
      <c r="PR68" s="222">
        <v>0</v>
      </c>
      <c r="PS68" s="222">
        <v>0</v>
      </c>
      <c r="PT68" s="222">
        <v>0</v>
      </c>
      <c r="PU68" s="222">
        <v>0</v>
      </c>
      <c r="PV68" s="222">
        <v>0</v>
      </c>
      <c r="PW68" s="222">
        <v>0</v>
      </c>
      <c r="PX68" s="222">
        <v>0</v>
      </c>
      <c r="PY68" s="222">
        <v>0</v>
      </c>
      <c r="PZ68" s="222">
        <v>0</v>
      </c>
      <c r="QA68" s="222">
        <v>0</v>
      </c>
      <c r="QB68" s="222">
        <v>0</v>
      </c>
      <c r="QC68" s="222">
        <v>0</v>
      </c>
      <c r="QD68" s="222">
        <v>0</v>
      </c>
      <c r="QE68" s="222">
        <v>0</v>
      </c>
      <c r="QF68" s="222">
        <v>0</v>
      </c>
      <c r="QG68" s="222">
        <v>0</v>
      </c>
      <c r="QH68" s="222">
        <v>0</v>
      </c>
      <c r="QI68" s="222">
        <v>0</v>
      </c>
      <c r="QJ68" s="222">
        <v>0</v>
      </c>
      <c r="QK68" s="222">
        <v>0</v>
      </c>
      <c r="QL68" s="222">
        <v>0</v>
      </c>
      <c r="QM68" s="222">
        <v>0</v>
      </c>
      <c r="QN68" s="222">
        <v>0</v>
      </c>
      <c r="QO68" s="222">
        <v>0</v>
      </c>
      <c r="QP68" s="222">
        <v>0</v>
      </c>
      <c r="QQ68" s="222">
        <v>0</v>
      </c>
      <c r="QR68" s="222">
        <v>0</v>
      </c>
      <c r="QS68" s="222">
        <v>0</v>
      </c>
      <c r="QT68" s="222">
        <v>0</v>
      </c>
      <c r="QU68" s="222">
        <v>0</v>
      </c>
      <c r="QV68" s="222">
        <v>0</v>
      </c>
      <c r="QW68" s="222">
        <v>0</v>
      </c>
      <c r="QX68" s="222">
        <v>0</v>
      </c>
      <c r="QY68" s="222">
        <v>0</v>
      </c>
      <c r="QZ68" s="222">
        <v>0</v>
      </c>
      <c r="RA68" s="222">
        <v>0</v>
      </c>
      <c r="RB68" s="222">
        <v>0</v>
      </c>
      <c r="RC68" s="222">
        <v>0</v>
      </c>
      <c r="RD68" s="222">
        <v>0</v>
      </c>
      <c r="RE68" s="222">
        <v>0</v>
      </c>
      <c r="RF68" s="222">
        <v>0</v>
      </c>
      <c r="RG68" s="222">
        <v>0</v>
      </c>
      <c r="RH68" s="222">
        <v>0</v>
      </c>
      <c r="RI68" s="222">
        <v>0</v>
      </c>
      <c r="RJ68" s="222">
        <v>0</v>
      </c>
      <c r="RK68" s="222">
        <v>0</v>
      </c>
      <c r="RL68" s="222">
        <v>0</v>
      </c>
      <c r="RM68" s="222">
        <v>0</v>
      </c>
      <c r="RN68" s="222">
        <v>0</v>
      </c>
      <c r="RO68" s="222">
        <v>0</v>
      </c>
      <c r="RP68" s="222">
        <v>0</v>
      </c>
      <c r="RQ68" s="222">
        <v>0</v>
      </c>
      <c r="RR68" s="222">
        <v>0</v>
      </c>
      <c r="RS68" s="222">
        <v>0</v>
      </c>
      <c r="RT68" s="222">
        <v>0</v>
      </c>
      <c r="RU68" s="222">
        <v>0</v>
      </c>
      <c r="RV68" s="222">
        <v>0</v>
      </c>
      <c r="RW68" s="222">
        <v>0</v>
      </c>
      <c r="RX68" s="222">
        <v>0</v>
      </c>
      <c r="RY68" s="222">
        <v>0</v>
      </c>
      <c r="RZ68" s="222">
        <v>0</v>
      </c>
      <c r="SA68" s="222">
        <v>0</v>
      </c>
      <c r="SB68" s="222">
        <v>0</v>
      </c>
      <c r="SC68" s="222">
        <v>0</v>
      </c>
      <c r="SD68" s="222">
        <v>0</v>
      </c>
      <c r="SE68" s="222">
        <v>0</v>
      </c>
      <c r="SF68" s="222">
        <v>0</v>
      </c>
      <c r="SG68" s="222">
        <v>0</v>
      </c>
      <c r="SH68" s="222">
        <v>0</v>
      </c>
      <c r="SI68" s="222">
        <v>0</v>
      </c>
      <c r="SJ68" s="222">
        <v>0</v>
      </c>
      <c r="SK68" s="222">
        <v>0</v>
      </c>
      <c r="SL68" s="222">
        <v>0</v>
      </c>
      <c r="SM68" s="222">
        <v>0</v>
      </c>
      <c r="SN68" s="222">
        <v>0</v>
      </c>
      <c r="SO68" s="222">
        <v>0</v>
      </c>
      <c r="SP68" s="222">
        <v>0</v>
      </c>
      <c r="SQ68" s="222">
        <v>0</v>
      </c>
      <c r="SR68" s="222">
        <v>0</v>
      </c>
      <c r="SS68" s="222">
        <v>0</v>
      </c>
      <c r="ST68" s="222">
        <v>0</v>
      </c>
      <c r="SU68" s="222">
        <v>0</v>
      </c>
      <c r="SV68" s="222">
        <v>0</v>
      </c>
      <c r="SW68" s="222">
        <v>0</v>
      </c>
      <c r="SX68" s="222">
        <v>0</v>
      </c>
      <c r="SY68" s="222">
        <v>0</v>
      </c>
      <c r="SZ68" s="222">
        <v>0</v>
      </c>
      <c r="TA68" s="222">
        <v>0</v>
      </c>
      <c r="TB68" s="222">
        <v>0</v>
      </c>
      <c r="TC68" s="222">
        <v>0</v>
      </c>
      <c r="TD68" s="222">
        <v>0</v>
      </c>
      <c r="TE68" s="222">
        <v>0</v>
      </c>
      <c r="TF68" s="222">
        <v>0</v>
      </c>
      <c r="TG68" s="222">
        <v>0</v>
      </c>
      <c r="TH68" s="222">
        <v>0</v>
      </c>
      <c r="TI68" s="222">
        <v>0</v>
      </c>
      <c r="TJ68" s="222">
        <v>0</v>
      </c>
      <c r="TK68" s="222">
        <v>0</v>
      </c>
      <c r="TL68" s="222">
        <v>0</v>
      </c>
      <c r="TM68" s="222">
        <v>0</v>
      </c>
      <c r="TN68" s="222">
        <v>0</v>
      </c>
      <c r="TO68" s="222">
        <v>0</v>
      </c>
      <c r="TP68" s="222">
        <v>0</v>
      </c>
      <c r="TQ68" s="222">
        <v>0</v>
      </c>
      <c r="TR68" s="222">
        <v>0</v>
      </c>
      <c r="TS68" s="222">
        <v>0</v>
      </c>
      <c r="TT68" s="222">
        <v>0</v>
      </c>
      <c r="TU68" s="222">
        <v>0</v>
      </c>
      <c r="TV68" s="222">
        <v>0</v>
      </c>
      <c r="TW68" s="222">
        <v>0</v>
      </c>
      <c r="TX68" s="222">
        <v>0</v>
      </c>
      <c r="TY68" s="222">
        <v>0</v>
      </c>
      <c r="TZ68" s="222">
        <v>0</v>
      </c>
      <c r="UA68" s="222">
        <v>0</v>
      </c>
      <c r="UB68" s="222">
        <v>0</v>
      </c>
      <c r="UC68" s="222">
        <v>0</v>
      </c>
      <c r="UD68" s="222">
        <v>0</v>
      </c>
      <c r="UE68" s="222">
        <v>0</v>
      </c>
      <c r="UF68" s="222">
        <v>0</v>
      </c>
      <c r="UG68" s="222">
        <v>0</v>
      </c>
      <c r="UH68" s="222">
        <v>0</v>
      </c>
      <c r="UI68" s="222">
        <v>0</v>
      </c>
      <c r="UJ68" s="222">
        <v>0</v>
      </c>
      <c r="UK68" s="222">
        <v>0</v>
      </c>
      <c r="UL68" s="222">
        <v>0</v>
      </c>
      <c r="UM68" s="222">
        <v>0</v>
      </c>
      <c r="UN68" s="222">
        <v>0</v>
      </c>
      <c r="UO68" s="222">
        <v>0</v>
      </c>
      <c r="UP68" s="222">
        <v>0</v>
      </c>
      <c r="UQ68" s="222">
        <v>0</v>
      </c>
      <c r="UR68" s="222">
        <v>0</v>
      </c>
      <c r="US68" s="222">
        <v>0</v>
      </c>
      <c r="UT68" s="222">
        <v>0</v>
      </c>
      <c r="UU68" s="222">
        <v>0</v>
      </c>
      <c r="UV68" s="222">
        <v>0</v>
      </c>
      <c r="UW68" s="222">
        <v>0</v>
      </c>
      <c r="UX68" s="222">
        <v>0</v>
      </c>
      <c r="UY68" s="222">
        <v>0</v>
      </c>
      <c r="UZ68" s="222">
        <v>0</v>
      </c>
      <c r="VA68" s="222">
        <v>0</v>
      </c>
      <c r="VB68" s="222">
        <v>0</v>
      </c>
      <c r="VC68" s="222">
        <v>0</v>
      </c>
      <c r="VD68" s="222">
        <v>0</v>
      </c>
      <c r="VE68" s="222">
        <v>0</v>
      </c>
      <c r="VF68" s="222">
        <v>0</v>
      </c>
      <c r="VG68" s="222">
        <v>0</v>
      </c>
      <c r="VH68" s="222">
        <v>0</v>
      </c>
      <c r="VI68" s="222">
        <v>0</v>
      </c>
      <c r="VJ68" s="222">
        <v>0</v>
      </c>
      <c r="VK68" s="222">
        <v>0</v>
      </c>
      <c r="VL68" s="222">
        <v>0</v>
      </c>
      <c r="VM68" s="222">
        <v>0</v>
      </c>
      <c r="VN68" s="222">
        <v>0</v>
      </c>
      <c r="VO68" s="222">
        <v>0</v>
      </c>
      <c r="VP68" s="222">
        <v>0</v>
      </c>
      <c r="VQ68" s="222">
        <v>0</v>
      </c>
      <c r="VR68" s="222">
        <v>0</v>
      </c>
      <c r="VS68" s="222">
        <v>0</v>
      </c>
      <c r="VT68" s="222">
        <v>0</v>
      </c>
      <c r="VU68" s="222">
        <v>0</v>
      </c>
      <c r="VV68" s="222">
        <v>0</v>
      </c>
      <c r="VW68" s="222">
        <v>0</v>
      </c>
      <c r="VX68" s="222">
        <v>0</v>
      </c>
      <c r="VY68" s="222">
        <v>0</v>
      </c>
      <c r="VZ68" s="222">
        <v>0</v>
      </c>
      <c r="WA68" s="222">
        <v>0</v>
      </c>
      <c r="WB68" s="222">
        <v>0</v>
      </c>
      <c r="WC68" s="222">
        <v>0</v>
      </c>
      <c r="WD68" s="222">
        <v>0</v>
      </c>
      <c r="WE68" s="222">
        <v>0</v>
      </c>
      <c r="WF68" s="222">
        <v>0</v>
      </c>
      <c r="WG68" s="222">
        <v>0</v>
      </c>
      <c r="WH68" s="222">
        <v>0</v>
      </c>
      <c r="WI68" s="222">
        <v>0</v>
      </c>
      <c r="WJ68" s="222">
        <v>0</v>
      </c>
      <c r="WK68" s="222">
        <v>0</v>
      </c>
      <c r="WL68" s="222">
        <v>0</v>
      </c>
      <c r="WM68" s="222">
        <v>0</v>
      </c>
      <c r="WN68" s="222">
        <v>0</v>
      </c>
      <c r="WO68" s="222">
        <v>0</v>
      </c>
      <c r="WP68" s="222">
        <v>0</v>
      </c>
      <c r="WQ68" s="222">
        <v>0</v>
      </c>
      <c r="WR68" s="222">
        <v>0</v>
      </c>
      <c r="WS68" s="222">
        <v>0</v>
      </c>
      <c r="WT68" s="222">
        <v>0</v>
      </c>
      <c r="WU68" s="222">
        <v>0</v>
      </c>
      <c r="WV68" s="222">
        <v>0</v>
      </c>
      <c r="WW68" s="222">
        <v>0</v>
      </c>
      <c r="WX68" s="222">
        <v>0</v>
      </c>
      <c r="WY68" s="222">
        <v>0</v>
      </c>
      <c r="WZ68" s="222">
        <v>0</v>
      </c>
      <c r="XA68" s="222">
        <v>0</v>
      </c>
      <c r="XB68" s="222">
        <v>0</v>
      </c>
      <c r="XC68" s="222">
        <v>0</v>
      </c>
      <c r="XD68" s="222">
        <v>0</v>
      </c>
      <c r="XE68" s="222">
        <v>0</v>
      </c>
      <c r="XF68" s="222">
        <v>0</v>
      </c>
      <c r="XG68" s="222">
        <v>0</v>
      </c>
      <c r="XH68" s="222">
        <v>0</v>
      </c>
      <c r="XI68" s="222">
        <v>0</v>
      </c>
      <c r="XJ68" s="222">
        <v>0</v>
      </c>
      <c r="XK68" s="222">
        <v>0</v>
      </c>
      <c r="XL68" s="222">
        <v>0</v>
      </c>
      <c r="XM68" s="222">
        <v>0</v>
      </c>
      <c r="XN68" s="222">
        <v>0</v>
      </c>
      <c r="XO68" s="222">
        <v>0</v>
      </c>
      <c r="XP68" s="222">
        <v>0</v>
      </c>
      <c r="XQ68" s="222">
        <v>0</v>
      </c>
      <c r="XR68" s="222">
        <v>0</v>
      </c>
      <c r="XS68" s="222">
        <v>0</v>
      </c>
      <c r="XT68" s="222">
        <v>0</v>
      </c>
      <c r="XU68" s="222">
        <v>0</v>
      </c>
      <c r="XV68" s="222">
        <v>0</v>
      </c>
      <c r="XW68" s="222">
        <v>0</v>
      </c>
      <c r="XX68" s="222">
        <v>0</v>
      </c>
      <c r="XY68" s="222">
        <v>0</v>
      </c>
      <c r="XZ68" s="222">
        <v>0</v>
      </c>
      <c r="YA68" s="222">
        <v>0</v>
      </c>
      <c r="YB68" s="222">
        <v>0</v>
      </c>
      <c r="YC68" s="222">
        <v>0</v>
      </c>
      <c r="YD68" s="222">
        <v>0</v>
      </c>
      <c r="YE68" s="222">
        <v>0</v>
      </c>
      <c r="YF68" s="222">
        <v>0</v>
      </c>
      <c r="YG68" s="222">
        <v>0</v>
      </c>
      <c r="YH68" s="222">
        <v>0</v>
      </c>
      <c r="YI68" s="222">
        <v>0</v>
      </c>
      <c r="YJ68" s="222">
        <v>0</v>
      </c>
      <c r="YK68" s="222">
        <v>0</v>
      </c>
      <c r="YL68" s="222">
        <v>0</v>
      </c>
      <c r="YM68" s="222">
        <v>0</v>
      </c>
      <c r="YN68" s="222">
        <v>0</v>
      </c>
      <c r="YO68" s="222">
        <v>0</v>
      </c>
      <c r="YP68" s="222">
        <v>0</v>
      </c>
      <c r="YQ68" s="222">
        <v>0</v>
      </c>
      <c r="YR68" s="222">
        <v>0</v>
      </c>
      <c r="YS68" s="222">
        <v>0</v>
      </c>
      <c r="YT68" s="222">
        <v>0</v>
      </c>
      <c r="YU68" s="222">
        <v>0</v>
      </c>
      <c r="YV68" s="222">
        <v>0</v>
      </c>
      <c r="YW68" s="222">
        <v>0</v>
      </c>
      <c r="YX68" s="222">
        <v>0</v>
      </c>
      <c r="YY68" s="222">
        <v>0</v>
      </c>
      <c r="YZ68" s="222">
        <v>0</v>
      </c>
      <c r="ZA68" s="222">
        <v>0</v>
      </c>
      <c r="ZB68" s="222">
        <v>0</v>
      </c>
      <c r="ZC68" s="222">
        <v>0</v>
      </c>
      <c r="ZD68" s="222">
        <v>0</v>
      </c>
      <c r="ZE68" s="222">
        <v>0</v>
      </c>
      <c r="ZF68" s="222">
        <v>0</v>
      </c>
      <c r="ZG68" s="222">
        <v>0</v>
      </c>
      <c r="ZH68" s="222">
        <v>0</v>
      </c>
      <c r="ZI68" s="222">
        <v>0</v>
      </c>
      <c r="ZJ68" s="222">
        <v>0</v>
      </c>
      <c r="ZK68" s="222">
        <v>0</v>
      </c>
      <c r="ZL68" s="222">
        <v>0</v>
      </c>
      <c r="ZM68" s="222">
        <v>0</v>
      </c>
      <c r="ZN68" s="222">
        <v>0</v>
      </c>
      <c r="ZO68" s="222">
        <v>0</v>
      </c>
      <c r="ZP68" s="222">
        <v>0</v>
      </c>
      <c r="ZQ68" s="222">
        <v>0</v>
      </c>
      <c r="ZR68" s="222">
        <v>0</v>
      </c>
      <c r="ZS68" s="222">
        <v>0</v>
      </c>
      <c r="ZT68" s="222">
        <v>0</v>
      </c>
      <c r="ZU68" s="222">
        <v>0</v>
      </c>
      <c r="ZV68" s="222">
        <v>0</v>
      </c>
      <c r="ZW68" s="222">
        <v>0</v>
      </c>
      <c r="ZX68" s="222">
        <v>0</v>
      </c>
      <c r="ZY68" s="222">
        <v>0</v>
      </c>
      <c r="ZZ68" s="222">
        <v>0</v>
      </c>
      <c r="AAA68" s="222">
        <v>0</v>
      </c>
      <c r="AAB68" s="222">
        <v>0</v>
      </c>
      <c r="AAC68" s="222">
        <v>0</v>
      </c>
      <c r="AAD68" s="222">
        <v>0</v>
      </c>
      <c r="AAE68" s="222">
        <v>0</v>
      </c>
      <c r="AAF68" s="222">
        <v>0</v>
      </c>
      <c r="AAG68" s="222">
        <v>0</v>
      </c>
      <c r="AAH68" s="222">
        <v>0</v>
      </c>
      <c r="AAI68" s="222">
        <v>0</v>
      </c>
      <c r="AAJ68" s="222">
        <v>0</v>
      </c>
      <c r="AAK68" s="222">
        <v>0</v>
      </c>
      <c r="AAL68" s="222">
        <v>0</v>
      </c>
      <c r="AAM68" s="222">
        <v>0</v>
      </c>
      <c r="AAN68" s="222">
        <v>0</v>
      </c>
      <c r="AAO68" s="222">
        <v>0</v>
      </c>
      <c r="AAP68" s="222">
        <v>0</v>
      </c>
      <c r="AAQ68" s="222">
        <v>0</v>
      </c>
      <c r="AAR68" s="222">
        <v>0</v>
      </c>
      <c r="AAS68" s="222">
        <v>0</v>
      </c>
      <c r="AAT68" s="222">
        <v>0</v>
      </c>
      <c r="AAU68" s="222">
        <v>0</v>
      </c>
      <c r="AAV68" s="222">
        <v>0</v>
      </c>
      <c r="AAW68" s="222">
        <v>0</v>
      </c>
      <c r="AAX68" s="222">
        <v>0</v>
      </c>
      <c r="AAY68" s="222">
        <v>0</v>
      </c>
      <c r="AAZ68" s="222">
        <v>0</v>
      </c>
      <c r="ABA68" s="222">
        <v>0</v>
      </c>
      <c r="ABB68" s="222">
        <v>0</v>
      </c>
      <c r="ABC68" s="222">
        <v>0</v>
      </c>
      <c r="ABD68" s="222">
        <v>0</v>
      </c>
      <c r="ABE68" s="222">
        <v>0</v>
      </c>
      <c r="ABF68" s="222">
        <v>0</v>
      </c>
      <c r="ABG68" s="222">
        <v>0</v>
      </c>
      <c r="ABH68" s="222">
        <v>0</v>
      </c>
      <c r="ABI68" s="222">
        <v>0</v>
      </c>
      <c r="ABJ68" s="222">
        <v>0</v>
      </c>
      <c r="ABK68" s="222">
        <v>0</v>
      </c>
      <c r="ABL68" s="222">
        <v>0</v>
      </c>
      <c r="ABM68" s="222">
        <v>0</v>
      </c>
      <c r="ABN68" s="222">
        <v>0</v>
      </c>
      <c r="ABO68" s="222">
        <v>0</v>
      </c>
      <c r="ABP68" s="222">
        <v>0</v>
      </c>
      <c r="ABQ68" s="222">
        <v>0</v>
      </c>
      <c r="ABR68" s="222">
        <v>0</v>
      </c>
      <c r="ABS68" s="222">
        <v>0</v>
      </c>
      <c r="ABT68" s="222">
        <v>0</v>
      </c>
      <c r="ABU68" s="222">
        <v>0</v>
      </c>
      <c r="ABV68" s="222">
        <v>0</v>
      </c>
      <c r="ABW68" s="222">
        <v>0</v>
      </c>
      <c r="ABX68" s="222">
        <v>0</v>
      </c>
      <c r="ABY68" s="222">
        <v>0</v>
      </c>
      <c r="ABZ68" s="222">
        <v>0</v>
      </c>
      <c r="ACA68" s="222">
        <v>0</v>
      </c>
      <c r="ACB68" s="222">
        <v>0</v>
      </c>
      <c r="ACC68" s="222">
        <v>0</v>
      </c>
      <c r="ACD68" s="222">
        <v>0</v>
      </c>
      <c r="ACE68" s="222">
        <v>0</v>
      </c>
      <c r="ACF68" s="222">
        <v>0</v>
      </c>
      <c r="ACG68" s="222">
        <v>0</v>
      </c>
      <c r="ACH68" s="222">
        <v>0</v>
      </c>
      <c r="ACI68" s="222">
        <v>0</v>
      </c>
      <c r="ACJ68" s="222">
        <v>0</v>
      </c>
      <c r="ACK68" s="222">
        <v>0</v>
      </c>
      <c r="ACL68" s="222">
        <v>0</v>
      </c>
      <c r="ACM68" s="222">
        <v>0</v>
      </c>
      <c r="ACN68" s="222">
        <v>0</v>
      </c>
      <c r="ACO68" s="222">
        <v>0</v>
      </c>
      <c r="ACP68" s="222">
        <v>0</v>
      </c>
      <c r="ACQ68" s="222">
        <v>0</v>
      </c>
      <c r="ACR68" s="222">
        <v>0</v>
      </c>
      <c r="ACS68" s="222">
        <v>0</v>
      </c>
      <c r="ACT68" s="222">
        <v>0</v>
      </c>
      <c r="ACU68" s="222">
        <v>0</v>
      </c>
      <c r="ACV68" s="222">
        <v>0</v>
      </c>
      <c r="ACW68" s="222">
        <v>0</v>
      </c>
      <c r="ACX68" s="222">
        <v>0</v>
      </c>
      <c r="ACY68" s="222">
        <v>0</v>
      </c>
      <c r="ACZ68" s="222">
        <v>0</v>
      </c>
      <c r="ADA68" s="222">
        <v>0</v>
      </c>
      <c r="ADB68" s="222">
        <v>0</v>
      </c>
      <c r="ADC68" s="222">
        <v>0</v>
      </c>
      <c r="ADD68" s="222">
        <v>0</v>
      </c>
      <c r="ADE68" s="222">
        <v>0</v>
      </c>
      <c r="ADF68" s="222">
        <v>0</v>
      </c>
      <c r="ADG68" s="222">
        <v>0</v>
      </c>
      <c r="ADH68" s="222">
        <v>0</v>
      </c>
      <c r="ADI68" s="222">
        <v>0</v>
      </c>
      <c r="ADJ68" s="222">
        <v>0</v>
      </c>
      <c r="ADK68" s="222">
        <v>0</v>
      </c>
      <c r="ADL68" s="222">
        <v>0</v>
      </c>
      <c r="ADM68" s="222">
        <v>0</v>
      </c>
      <c r="ADN68" s="222">
        <v>0</v>
      </c>
      <c r="ADO68" s="222">
        <v>0</v>
      </c>
      <c r="ADP68" s="222">
        <v>0</v>
      </c>
      <c r="ADQ68" s="222">
        <v>0</v>
      </c>
      <c r="ADR68" s="222">
        <v>0</v>
      </c>
      <c r="ADS68" s="222">
        <v>0</v>
      </c>
      <c r="ADT68" s="222">
        <v>0</v>
      </c>
      <c r="ADU68" s="222">
        <v>0</v>
      </c>
      <c r="ADV68" s="222">
        <v>0</v>
      </c>
      <c r="ADW68" s="222">
        <v>0</v>
      </c>
      <c r="ADX68" s="222">
        <v>0</v>
      </c>
      <c r="ADY68" s="222">
        <v>0</v>
      </c>
      <c r="ADZ68" s="222">
        <v>0</v>
      </c>
      <c r="AEA68" s="222">
        <v>0</v>
      </c>
      <c r="AEB68" s="222">
        <v>0</v>
      </c>
      <c r="AEC68" s="222">
        <v>0</v>
      </c>
      <c r="AED68" s="222">
        <v>0</v>
      </c>
      <c r="AEE68" s="222">
        <v>0</v>
      </c>
      <c r="AEF68" s="222">
        <v>0</v>
      </c>
      <c r="AEG68" s="222">
        <v>0</v>
      </c>
      <c r="AEH68" s="222">
        <v>0</v>
      </c>
      <c r="AEI68" s="222">
        <v>0</v>
      </c>
      <c r="AEJ68" s="222">
        <v>0</v>
      </c>
      <c r="AEK68" s="222">
        <v>0</v>
      </c>
      <c r="AEL68" s="222">
        <v>0</v>
      </c>
      <c r="AEM68" s="222">
        <v>0</v>
      </c>
      <c r="AEN68" s="222">
        <v>0</v>
      </c>
      <c r="AEO68" s="222">
        <v>0</v>
      </c>
      <c r="AEP68" s="222">
        <v>0</v>
      </c>
      <c r="AEQ68" s="222">
        <v>0</v>
      </c>
      <c r="AER68" s="222">
        <v>0</v>
      </c>
      <c r="AES68" s="222">
        <v>0</v>
      </c>
      <c r="AET68" s="222">
        <v>0</v>
      </c>
      <c r="AEU68" s="222">
        <v>0</v>
      </c>
      <c r="AEV68" s="222">
        <v>0</v>
      </c>
      <c r="AEW68" s="222">
        <v>0</v>
      </c>
      <c r="AEX68" s="222">
        <v>0</v>
      </c>
      <c r="AEY68" s="222">
        <v>0</v>
      </c>
      <c r="AEZ68" s="222">
        <v>0</v>
      </c>
      <c r="AFA68" s="222">
        <v>0</v>
      </c>
      <c r="AFB68" s="222">
        <v>0</v>
      </c>
      <c r="AFC68" s="222">
        <v>0</v>
      </c>
      <c r="AFD68" s="222">
        <v>0</v>
      </c>
      <c r="AFE68" s="222">
        <v>0</v>
      </c>
      <c r="AFF68" s="222">
        <v>0</v>
      </c>
      <c r="AFG68" s="222">
        <v>0</v>
      </c>
      <c r="AFH68" s="222">
        <v>0</v>
      </c>
      <c r="AFI68" s="222">
        <v>0</v>
      </c>
      <c r="AFJ68" s="222">
        <v>0</v>
      </c>
      <c r="AFK68" s="222">
        <v>0</v>
      </c>
      <c r="AFL68" s="222">
        <v>0</v>
      </c>
      <c r="AFM68" s="222">
        <v>0</v>
      </c>
      <c r="AFN68" s="222">
        <v>0</v>
      </c>
      <c r="AFO68" s="222">
        <v>0</v>
      </c>
      <c r="AFP68" s="222">
        <v>0</v>
      </c>
      <c r="AFQ68" s="222">
        <v>0</v>
      </c>
      <c r="AFR68" s="222">
        <v>0</v>
      </c>
      <c r="AFS68" s="222">
        <v>0</v>
      </c>
      <c r="AFT68" s="222">
        <v>0</v>
      </c>
      <c r="AFU68" s="222">
        <v>0</v>
      </c>
      <c r="AFV68" s="222">
        <v>0</v>
      </c>
      <c r="AFW68" s="222">
        <v>0</v>
      </c>
      <c r="AFX68" s="222">
        <v>0</v>
      </c>
      <c r="AFY68" s="222">
        <v>0</v>
      </c>
      <c r="AFZ68" s="222">
        <v>0</v>
      </c>
      <c r="AGA68" s="222">
        <v>0</v>
      </c>
      <c r="AGB68" s="222">
        <v>0</v>
      </c>
      <c r="AGC68" s="222">
        <v>0</v>
      </c>
      <c r="AGD68" s="222">
        <v>0</v>
      </c>
      <c r="AGE68" s="222">
        <v>0</v>
      </c>
      <c r="AGF68" s="222">
        <v>0</v>
      </c>
      <c r="AGG68" s="222">
        <v>0</v>
      </c>
      <c r="AGH68" s="222">
        <v>0</v>
      </c>
      <c r="AGI68" s="222">
        <v>0</v>
      </c>
      <c r="AGJ68" s="222">
        <v>0</v>
      </c>
      <c r="AGK68" s="222">
        <v>0</v>
      </c>
      <c r="AGL68" s="222">
        <v>0</v>
      </c>
      <c r="AGM68" s="222">
        <v>0</v>
      </c>
      <c r="AGN68" s="222">
        <v>0</v>
      </c>
      <c r="AGO68" s="222">
        <v>0</v>
      </c>
      <c r="AGP68" s="222">
        <v>0</v>
      </c>
      <c r="AGQ68" s="222">
        <v>0</v>
      </c>
      <c r="AGR68" s="222">
        <v>0</v>
      </c>
      <c r="AGS68" s="222">
        <v>0</v>
      </c>
      <c r="AGT68" s="222">
        <v>0</v>
      </c>
      <c r="AGU68" s="222">
        <v>0</v>
      </c>
      <c r="AGV68" s="222">
        <v>0</v>
      </c>
      <c r="AGW68" s="222">
        <v>0</v>
      </c>
      <c r="AGX68" s="222">
        <v>0</v>
      </c>
      <c r="AGY68" s="222">
        <v>0</v>
      </c>
      <c r="AGZ68" s="222">
        <v>0</v>
      </c>
      <c r="AHA68" s="222">
        <v>0</v>
      </c>
      <c r="AHB68" s="222">
        <v>0</v>
      </c>
      <c r="AHC68" s="222">
        <v>0</v>
      </c>
      <c r="AHD68" s="222">
        <v>0</v>
      </c>
      <c r="AHE68" s="222">
        <v>0</v>
      </c>
      <c r="AHF68" s="222">
        <v>0</v>
      </c>
      <c r="AHG68" s="222">
        <v>0</v>
      </c>
      <c r="AHH68" s="222">
        <v>0</v>
      </c>
      <c r="AHI68" s="222">
        <v>0</v>
      </c>
      <c r="AHJ68" s="222">
        <v>0</v>
      </c>
      <c r="AHK68" s="222">
        <v>0</v>
      </c>
      <c r="AHL68" s="222">
        <v>0</v>
      </c>
      <c r="AHM68" s="222">
        <v>0</v>
      </c>
      <c r="AHN68" s="222">
        <v>0</v>
      </c>
      <c r="AHO68" s="222">
        <v>0</v>
      </c>
      <c r="AHP68" s="222">
        <v>0</v>
      </c>
      <c r="AHQ68" s="222">
        <v>0</v>
      </c>
      <c r="AHR68" s="264">
        <v>0</v>
      </c>
    </row>
    <row r="69" spans="1:902" ht="24">
      <c r="A69" s="183" t="s">
        <v>6671</v>
      </c>
      <c r="B69" s="183" t="s">
        <v>6462</v>
      </c>
      <c r="C69" s="184" t="s">
        <v>6463</v>
      </c>
      <c r="D69" s="222">
        <v>0</v>
      </c>
      <c r="E69" s="222">
        <v>0</v>
      </c>
      <c r="F69" s="222">
        <v>0</v>
      </c>
      <c r="G69" s="222">
        <v>0</v>
      </c>
      <c r="H69" s="222">
        <v>0</v>
      </c>
      <c r="I69" s="222">
        <v>0</v>
      </c>
      <c r="J69" s="222">
        <v>0</v>
      </c>
      <c r="K69" s="222">
        <v>0</v>
      </c>
      <c r="L69" s="222">
        <v>0</v>
      </c>
      <c r="M69" s="222">
        <v>0</v>
      </c>
      <c r="N69" s="222">
        <v>0</v>
      </c>
      <c r="O69" s="222">
        <v>0</v>
      </c>
      <c r="P69" s="222">
        <v>0</v>
      </c>
      <c r="Q69" s="222">
        <v>0</v>
      </c>
      <c r="R69" s="222">
        <v>0</v>
      </c>
      <c r="S69" s="222">
        <v>0</v>
      </c>
      <c r="T69" s="222">
        <v>0</v>
      </c>
      <c r="U69" s="222">
        <v>0</v>
      </c>
      <c r="V69" s="222">
        <v>0</v>
      </c>
      <c r="W69" s="222">
        <v>0</v>
      </c>
      <c r="X69" s="222">
        <v>0</v>
      </c>
      <c r="Y69" s="222">
        <v>0</v>
      </c>
      <c r="Z69" s="222">
        <v>0</v>
      </c>
      <c r="AA69" s="222">
        <v>0</v>
      </c>
      <c r="AB69" s="222">
        <v>0</v>
      </c>
      <c r="AC69" s="222">
        <v>0</v>
      </c>
      <c r="AD69" s="222">
        <v>0</v>
      </c>
      <c r="AE69" s="222">
        <v>0</v>
      </c>
      <c r="AF69" s="222">
        <v>0</v>
      </c>
      <c r="AG69" s="222">
        <v>0</v>
      </c>
      <c r="AH69" s="222">
        <v>0</v>
      </c>
      <c r="AI69" s="222">
        <v>0</v>
      </c>
      <c r="AJ69" s="222">
        <v>0</v>
      </c>
      <c r="AK69" s="222">
        <v>0</v>
      </c>
      <c r="AL69" s="222">
        <v>0</v>
      </c>
      <c r="AM69" s="222">
        <v>0</v>
      </c>
      <c r="AN69" s="222">
        <v>0</v>
      </c>
      <c r="AO69" s="222">
        <v>0</v>
      </c>
      <c r="AP69" s="222">
        <v>0</v>
      </c>
      <c r="AQ69" s="222">
        <v>0</v>
      </c>
      <c r="AR69" s="222">
        <v>0</v>
      </c>
      <c r="AS69" s="222">
        <v>0</v>
      </c>
      <c r="AT69" s="222">
        <v>0</v>
      </c>
      <c r="AU69" s="222">
        <v>0</v>
      </c>
      <c r="AV69" s="222">
        <v>0</v>
      </c>
      <c r="AW69" s="222">
        <v>0</v>
      </c>
      <c r="AX69" s="222">
        <v>0</v>
      </c>
      <c r="AY69" s="222">
        <v>0</v>
      </c>
      <c r="AZ69" s="222">
        <v>0</v>
      </c>
      <c r="BA69" s="222">
        <v>0</v>
      </c>
      <c r="BB69" s="222">
        <v>0</v>
      </c>
      <c r="BC69" s="222">
        <v>0</v>
      </c>
      <c r="BD69" s="222">
        <v>0</v>
      </c>
      <c r="BE69" s="222">
        <v>0</v>
      </c>
      <c r="BF69" s="222">
        <v>0</v>
      </c>
      <c r="BG69" s="222">
        <v>0</v>
      </c>
      <c r="BH69" s="222">
        <v>0</v>
      </c>
      <c r="BI69" s="222">
        <v>0</v>
      </c>
      <c r="BJ69" s="222">
        <v>0</v>
      </c>
      <c r="BK69" s="222">
        <v>0</v>
      </c>
      <c r="BL69" s="222">
        <v>0</v>
      </c>
      <c r="BM69" s="222">
        <v>0</v>
      </c>
      <c r="BN69" s="222">
        <v>0</v>
      </c>
      <c r="BO69" s="222">
        <v>0</v>
      </c>
      <c r="BP69" s="222">
        <v>0</v>
      </c>
      <c r="BQ69" s="222">
        <v>0</v>
      </c>
      <c r="BR69" s="222">
        <v>0</v>
      </c>
      <c r="BS69" s="222">
        <v>0</v>
      </c>
      <c r="BT69" s="222">
        <v>0</v>
      </c>
      <c r="BU69" s="222">
        <v>0</v>
      </c>
      <c r="BV69" s="222">
        <v>0</v>
      </c>
      <c r="BW69" s="222">
        <v>0</v>
      </c>
      <c r="BX69" s="222">
        <v>0</v>
      </c>
      <c r="BY69" s="222">
        <v>0</v>
      </c>
      <c r="BZ69" s="222">
        <v>0</v>
      </c>
      <c r="CA69" s="222">
        <v>0</v>
      </c>
      <c r="CB69" s="222">
        <v>0</v>
      </c>
      <c r="CC69" s="222">
        <v>0</v>
      </c>
      <c r="CD69" s="222">
        <v>0</v>
      </c>
      <c r="CE69" s="222">
        <v>0</v>
      </c>
      <c r="CF69" s="222">
        <v>0</v>
      </c>
      <c r="CG69" s="222">
        <v>0</v>
      </c>
      <c r="CH69" s="222">
        <v>0</v>
      </c>
      <c r="CI69" s="222">
        <v>0</v>
      </c>
      <c r="CJ69" s="222">
        <v>0</v>
      </c>
      <c r="CK69" s="222">
        <v>0</v>
      </c>
      <c r="CL69" s="222">
        <v>0</v>
      </c>
      <c r="CM69" s="222">
        <v>0</v>
      </c>
      <c r="CN69" s="222">
        <v>0</v>
      </c>
      <c r="CO69" s="222">
        <v>0</v>
      </c>
      <c r="CP69" s="222">
        <v>0</v>
      </c>
      <c r="CQ69" s="222">
        <v>0</v>
      </c>
      <c r="CR69" s="222">
        <v>0</v>
      </c>
      <c r="CS69" s="222">
        <v>0</v>
      </c>
      <c r="CT69" s="222">
        <v>0</v>
      </c>
      <c r="CU69" s="222">
        <v>0</v>
      </c>
      <c r="CV69" s="222">
        <v>0</v>
      </c>
      <c r="CW69" s="222">
        <v>0</v>
      </c>
      <c r="CX69" s="222">
        <v>0</v>
      </c>
      <c r="CY69" s="222">
        <v>0</v>
      </c>
      <c r="CZ69" s="222">
        <v>0</v>
      </c>
      <c r="DA69" s="222">
        <v>0</v>
      </c>
      <c r="DB69" s="222">
        <v>0</v>
      </c>
      <c r="DC69" s="222">
        <v>0</v>
      </c>
      <c r="DD69" s="222">
        <v>0</v>
      </c>
      <c r="DE69" s="222">
        <v>0</v>
      </c>
      <c r="DF69" s="222">
        <v>0</v>
      </c>
      <c r="DG69" s="222">
        <v>0</v>
      </c>
      <c r="DH69" s="222">
        <v>0</v>
      </c>
      <c r="DI69" s="222">
        <v>0</v>
      </c>
      <c r="DJ69" s="222">
        <v>0</v>
      </c>
      <c r="DK69" s="222">
        <v>0</v>
      </c>
      <c r="DL69" s="222">
        <v>0</v>
      </c>
      <c r="DM69" s="222">
        <v>0</v>
      </c>
      <c r="DN69" s="222">
        <v>0</v>
      </c>
      <c r="DO69" s="222">
        <v>0</v>
      </c>
      <c r="DP69" s="222">
        <v>0</v>
      </c>
      <c r="DQ69" s="222">
        <v>0</v>
      </c>
      <c r="DR69" s="222">
        <v>0</v>
      </c>
      <c r="DS69" s="222">
        <v>0</v>
      </c>
      <c r="DT69" s="222">
        <v>0</v>
      </c>
      <c r="DU69" s="222">
        <v>0</v>
      </c>
      <c r="DV69" s="222">
        <v>0</v>
      </c>
      <c r="DW69" s="222">
        <v>0</v>
      </c>
      <c r="DX69" s="222">
        <v>0</v>
      </c>
      <c r="DY69" s="222">
        <v>0</v>
      </c>
      <c r="DZ69" s="222">
        <v>0</v>
      </c>
      <c r="EA69" s="222">
        <v>0</v>
      </c>
      <c r="EB69" s="222">
        <v>0</v>
      </c>
      <c r="EC69" s="222">
        <v>0</v>
      </c>
      <c r="ED69" s="222">
        <v>0</v>
      </c>
      <c r="EE69" s="222">
        <v>0</v>
      </c>
      <c r="EF69" s="222">
        <v>0</v>
      </c>
      <c r="EG69" s="222">
        <v>0</v>
      </c>
      <c r="EH69" s="222">
        <v>0</v>
      </c>
      <c r="EI69" s="222">
        <v>0</v>
      </c>
      <c r="EJ69" s="222">
        <v>0</v>
      </c>
      <c r="EK69" s="222">
        <v>0</v>
      </c>
      <c r="EL69" s="222">
        <v>0</v>
      </c>
      <c r="EM69" s="222">
        <v>0</v>
      </c>
      <c r="EN69" s="222">
        <v>0</v>
      </c>
      <c r="EO69" s="222">
        <v>0</v>
      </c>
      <c r="EP69" s="222">
        <v>0</v>
      </c>
      <c r="EQ69" s="222">
        <v>0</v>
      </c>
      <c r="ER69" s="222">
        <v>0</v>
      </c>
      <c r="ES69" s="222">
        <v>0</v>
      </c>
      <c r="ET69" s="222">
        <v>0</v>
      </c>
      <c r="EU69" s="222">
        <v>0</v>
      </c>
      <c r="EV69" s="222">
        <v>0</v>
      </c>
      <c r="EW69" s="222">
        <v>0</v>
      </c>
      <c r="EX69" s="222">
        <v>0</v>
      </c>
      <c r="EY69" s="222">
        <v>0</v>
      </c>
      <c r="EZ69" s="222">
        <v>0</v>
      </c>
      <c r="FA69" s="222">
        <v>0</v>
      </c>
      <c r="FB69" s="222">
        <v>0</v>
      </c>
      <c r="FC69" s="222">
        <v>0</v>
      </c>
      <c r="FD69" s="222">
        <v>0</v>
      </c>
      <c r="FE69" s="222">
        <v>0</v>
      </c>
      <c r="FF69" s="222">
        <v>0</v>
      </c>
      <c r="FG69" s="222">
        <v>0</v>
      </c>
      <c r="FH69" s="222">
        <v>0</v>
      </c>
      <c r="FI69" s="222">
        <v>0</v>
      </c>
      <c r="FJ69" s="222">
        <v>0</v>
      </c>
      <c r="FK69" s="222">
        <v>0</v>
      </c>
      <c r="FL69" s="222">
        <v>0</v>
      </c>
      <c r="FM69" s="222">
        <v>0</v>
      </c>
      <c r="FN69" s="222">
        <v>0</v>
      </c>
      <c r="FO69" s="222">
        <v>0</v>
      </c>
      <c r="FP69" s="222">
        <v>0</v>
      </c>
      <c r="FQ69" s="222">
        <v>0</v>
      </c>
      <c r="FR69" s="222">
        <v>0</v>
      </c>
      <c r="FS69" s="222">
        <v>0</v>
      </c>
      <c r="FT69" s="222">
        <v>0</v>
      </c>
      <c r="FU69" s="222">
        <v>0</v>
      </c>
      <c r="FV69" s="222">
        <v>0</v>
      </c>
      <c r="FW69" s="222">
        <v>0</v>
      </c>
      <c r="FX69" s="222">
        <v>0</v>
      </c>
      <c r="FY69" s="222">
        <v>0</v>
      </c>
      <c r="FZ69" s="222">
        <v>0</v>
      </c>
      <c r="GA69" s="222">
        <v>0</v>
      </c>
      <c r="GB69" s="222">
        <v>0</v>
      </c>
      <c r="GC69" s="222">
        <v>0</v>
      </c>
      <c r="GD69" s="222">
        <v>0</v>
      </c>
      <c r="GE69" s="222">
        <v>0</v>
      </c>
      <c r="GF69" s="222">
        <v>0</v>
      </c>
      <c r="GG69" s="222">
        <v>0</v>
      </c>
      <c r="GH69" s="222">
        <v>0</v>
      </c>
      <c r="GI69" s="222">
        <v>0</v>
      </c>
      <c r="GJ69" s="222">
        <v>0</v>
      </c>
      <c r="GK69" s="222">
        <v>0</v>
      </c>
      <c r="GL69" s="222">
        <v>0</v>
      </c>
      <c r="GM69" s="222">
        <v>0</v>
      </c>
      <c r="GN69" s="222">
        <v>0</v>
      </c>
      <c r="GO69" s="222">
        <v>0</v>
      </c>
      <c r="GP69" s="222">
        <v>0</v>
      </c>
      <c r="GQ69" s="222">
        <v>0</v>
      </c>
      <c r="GR69" s="222">
        <v>0</v>
      </c>
      <c r="GS69" s="222">
        <v>0</v>
      </c>
      <c r="GT69" s="222">
        <v>0</v>
      </c>
      <c r="GU69" s="222">
        <v>0</v>
      </c>
      <c r="GV69" s="222">
        <v>0</v>
      </c>
      <c r="GW69" s="222">
        <v>0</v>
      </c>
      <c r="GX69" s="222">
        <v>0</v>
      </c>
      <c r="GY69" s="222">
        <v>0</v>
      </c>
      <c r="GZ69" s="222">
        <v>0</v>
      </c>
      <c r="HA69" s="222">
        <v>0</v>
      </c>
      <c r="HB69" s="222">
        <v>0</v>
      </c>
      <c r="HC69" s="222">
        <v>0</v>
      </c>
      <c r="HD69" s="222">
        <v>0</v>
      </c>
      <c r="HE69" s="222">
        <v>0</v>
      </c>
      <c r="HF69" s="222">
        <v>0</v>
      </c>
      <c r="HG69" s="222">
        <v>0</v>
      </c>
      <c r="HH69" s="222">
        <v>0</v>
      </c>
      <c r="HI69" s="222">
        <v>0</v>
      </c>
      <c r="HJ69" s="222">
        <v>0</v>
      </c>
      <c r="HK69" s="222">
        <v>0</v>
      </c>
      <c r="HL69" s="222">
        <v>0</v>
      </c>
      <c r="HM69" s="222">
        <v>0</v>
      </c>
      <c r="HN69" s="222">
        <v>0</v>
      </c>
      <c r="HO69" s="222">
        <v>0</v>
      </c>
      <c r="HP69" s="222">
        <v>0</v>
      </c>
      <c r="HQ69" s="222">
        <v>0</v>
      </c>
      <c r="HR69" s="222">
        <v>0</v>
      </c>
      <c r="HS69" s="222">
        <v>0</v>
      </c>
      <c r="HT69" s="222">
        <v>0</v>
      </c>
      <c r="HU69" s="222">
        <v>0</v>
      </c>
      <c r="HV69" s="222">
        <v>0</v>
      </c>
      <c r="HW69" s="222">
        <v>0</v>
      </c>
      <c r="HX69" s="222">
        <v>0</v>
      </c>
      <c r="HY69" s="222">
        <v>0</v>
      </c>
      <c r="HZ69" s="222">
        <v>0</v>
      </c>
      <c r="IA69" s="222">
        <v>0</v>
      </c>
      <c r="IB69" s="222">
        <v>0</v>
      </c>
      <c r="IC69" s="222">
        <v>0</v>
      </c>
      <c r="ID69" s="222">
        <v>0</v>
      </c>
      <c r="IE69" s="222">
        <v>0</v>
      </c>
      <c r="IF69" s="222">
        <v>0</v>
      </c>
      <c r="IG69" s="222">
        <v>0</v>
      </c>
      <c r="IH69" s="222">
        <v>0</v>
      </c>
      <c r="II69" s="222">
        <v>0</v>
      </c>
      <c r="IJ69" s="222">
        <v>0</v>
      </c>
      <c r="IK69" s="222">
        <v>0</v>
      </c>
      <c r="IL69" s="222">
        <v>0</v>
      </c>
      <c r="IM69" s="222">
        <v>0</v>
      </c>
      <c r="IN69" s="222">
        <v>0</v>
      </c>
      <c r="IO69" s="222">
        <v>0</v>
      </c>
      <c r="IP69" s="222">
        <v>0</v>
      </c>
      <c r="IQ69" s="222">
        <v>0</v>
      </c>
      <c r="IR69" s="222">
        <v>0</v>
      </c>
      <c r="IS69" s="222">
        <v>0</v>
      </c>
      <c r="IT69" s="222">
        <v>0</v>
      </c>
      <c r="IU69" s="222">
        <v>0</v>
      </c>
      <c r="IV69" s="222">
        <v>0</v>
      </c>
      <c r="IW69" s="222">
        <v>0</v>
      </c>
      <c r="IX69" s="222">
        <v>0</v>
      </c>
      <c r="IY69" s="222">
        <v>0</v>
      </c>
      <c r="IZ69" s="222">
        <v>0</v>
      </c>
      <c r="JA69" s="222">
        <v>0</v>
      </c>
      <c r="JB69" s="222">
        <v>0</v>
      </c>
      <c r="JC69" s="222">
        <v>0</v>
      </c>
      <c r="JD69" s="222">
        <v>0</v>
      </c>
      <c r="JE69" s="222">
        <v>0</v>
      </c>
      <c r="JF69" s="222">
        <v>0</v>
      </c>
      <c r="JG69" s="222">
        <v>0</v>
      </c>
      <c r="JH69" s="222">
        <v>0</v>
      </c>
      <c r="JI69" s="222">
        <v>0</v>
      </c>
      <c r="JJ69" s="222">
        <v>0</v>
      </c>
      <c r="JK69" s="222">
        <v>0</v>
      </c>
      <c r="JL69" s="222">
        <v>0</v>
      </c>
      <c r="JM69" s="222">
        <v>0</v>
      </c>
      <c r="JN69" s="222">
        <v>0</v>
      </c>
      <c r="JO69" s="222">
        <v>0</v>
      </c>
      <c r="JP69" s="222">
        <v>0</v>
      </c>
      <c r="JQ69" s="222">
        <v>0</v>
      </c>
      <c r="JR69" s="222">
        <v>0</v>
      </c>
      <c r="JS69" s="222">
        <v>0</v>
      </c>
      <c r="JT69" s="222">
        <v>0</v>
      </c>
      <c r="JU69" s="222">
        <v>0</v>
      </c>
      <c r="JV69" s="222">
        <v>0</v>
      </c>
      <c r="JW69" s="222">
        <v>0</v>
      </c>
      <c r="JX69" s="222">
        <v>0</v>
      </c>
      <c r="JY69" s="222">
        <v>0</v>
      </c>
      <c r="JZ69" s="222">
        <v>0</v>
      </c>
      <c r="KA69" s="222">
        <v>0</v>
      </c>
      <c r="KB69" s="222">
        <v>0</v>
      </c>
      <c r="KC69" s="222">
        <v>0</v>
      </c>
      <c r="KD69" s="222">
        <v>0</v>
      </c>
      <c r="KE69" s="222">
        <v>0</v>
      </c>
      <c r="KF69" s="222">
        <v>0</v>
      </c>
      <c r="KG69" s="222">
        <v>0</v>
      </c>
      <c r="KH69" s="222">
        <v>0</v>
      </c>
      <c r="KI69" s="222">
        <v>0</v>
      </c>
      <c r="KJ69" s="222">
        <v>0</v>
      </c>
      <c r="KK69" s="222">
        <v>0</v>
      </c>
      <c r="KL69" s="222">
        <v>0</v>
      </c>
      <c r="KM69" s="222">
        <v>0</v>
      </c>
      <c r="KN69" s="222">
        <v>0</v>
      </c>
      <c r="KO69" s="222">
        <v>0</v>
      </c>
      <c r="KP69" s="222">
        <v>0</v>
      </c>
      <c r="KQ69" s="222">
        <v>0</v>
      </c>
      <c r="KR69" s="222">
        <v>0</v>
      </c>
      <c r="KS69" s="222">
        <v>0</v>
      </c>
      <c r="KT69" s="222">
        <v>0</v>
      </c>
      <c r="KU69" s="222">
        <v>0</v>
      </c>
      <c r="KV69" s="222">
        <v>0</v>
      </c>
      <c r="KW69" s="222">
        <v>0</v>
      </c>
      <c r="KX69" s="222">
        <v>0</v>
      </c>
      <c r="KY69" s="222">
        <v>0</v>
      </c>
      <c r="KZ69" s="222">
        <v>0</v>
      </c>
      <c r="LA69" s="222">
        <v>0</v>
      </c>
      <c r="LB69" s="222">
        <v>0</v>
      </c>
      <c r="LC69" s="222">
        <v>0</v>
      </c>
      <c r="LD69" s="222">
        <v>0</v>
      </c>
      <c r="LE69" s="222">
        <v>0</v>
      </c>
      <c r="LF69" s="222">
        <v>0</v>
      </c>
      <c r="LG69" s="222">
        <v>0</v>
      </c>
      <c r="LH69" s="222">
        <v>0</v>
      </c>
      <c r="LI69" s="222">
        <v>0</v>
      </c>
      <c r="LJ69" s="222">
        <v>0</v>
      </c>
      <c r="LK69" s="222">
        <v>0</v>
      </c>
      <c r="LL69" s="222">
        <v>0</v>
      </c>
      <c r="LM69" s="222">
        <v>0</v>
      </c>
      <c r="LN69" s="222">
        <v>0</v>
      </c>
      <c r="LO69" s="222">
        <v>0</v>
      </c>
      <c r="LP69" s="222">
        <v>0</v>
      </c>
      <c r="LQ69" s="222">
        <v>0</v>
      </c>
      <c r="LR69" s="222">
        <v>0</v>
      </c>
      <c r="LS69" s="222">
        <v>0</v>
      </c>
      <c r="LT69" s="222">
        <v>0</v>
      </c>
      <c r="LU69" s="222">
        <v>0</v>
      </c>
      <c r="LV69" s="222">
        <v>0</v>
      </c>
      <c r="LW69" s="222">
        <v>0</v>
      </c>
      <c r="LX69" s="222">
        <v>0</v>
      </c>
      <c r="LY69" s="222">
        <v>0</v>
      </c>
      <c r="LZ69" s="222">
        <v>0</v>
      </c>
      <c r="MA69" s="222">
        <v>0</v>
      </c>
      <c r="MB69" s="222">
        <v>0</v>
      </c>
      <c r="MC69" s="222">
        <v>0</v>
      </c>
      <c r="MD69" s="222">
        <v>0</v>
      </c>
      <c r="ME69" s="222">
        <v>0</v>
      </c>
      <c r="MF69" s="222">
        <v>0</v>
      </c>
      <c r="MG69" s="222">
        <v>0</v>
      </c>
      <c r="MH69" s="222">
        <v>0</v>
      </c>
      <c r="MI69" s="222">
        <v>0</v>
      </c>
      <c r="MJ69" s="222">
        <v>0</v>
      </c>
      <c r="MK69" s="222">
        <v>0</v>
      </c>
      <c r="ML69" s="222">
        <v>0</v>
      </c>
      <c r="MM69" s="222">
        <v>0</v>
      </c>
      <c r="MN69" s="222">
        <v>0</v>
      </c>
      <c r="MO69" s="222">
        <v>0</v>
      </c>
      <c r="MP69" s="222">
        <v>0</v>
      </c>
      <c r="MQ69" s="222">
        <v>0</v>
      </c>
      <c r="MR69" s="222">
        <v>0</v>
      </c>
      <c r="MS69" s="222">
        <v>0</v>
      </c>
      <c r="MT69" s="222">
        <v>0</v>
      </c>
      <c r="MU69" s="222">
        <v>0</v>
      </c>
      <c r="MV69" s="222">
        <v>0</v>
      </c>
      <c r="MW69" s="222">
        <v>0</v>
      </c>
      <c r="MX69" s="222">
        <v>0</v>
      </c>
      <c r="MY69" s="222">
        <v>0</v>
      </c>
      <c r="MZ69" s="222">
        <v>0</v>
      </c>
      <c r="NA69" s="222">
        <v>0</v>
      </c>
      <c r="NB69" s="222">
        <v>0</v>
      </c>
      <c r="NC69" s="222">
        <v>0</v>
      </c>
      <c r="ND69" s="222">
        <v>0</v>
      </c>
      <c r="NE69" s="222">
        <v>0</v>
      </c>
      <c r="NF69" s="222">
        <v>0</v>
      </c>
      <c r="NG69" s="222">
        <v>0</v>
      </c>
      <c r="NH69" s="222">
        <v>0</v>
      </c>
      <c r="NI69" s="222">
        <v>0</v>
      </c>
      <c r="NJ69" s="222">
        <v>0</v>
      </c>
      <c r="NK69" s="222">
        <v>0</v>
      </c>
      <c r="NL69" s="222">
        <v>0</v>
      </c>
      <c r="NM69" s="222">
        <v>0</v>
      </c>
      <c r="NN69" s="222">
        <v>0</v>
      </c>
      <c r="NO69" s="222">
        <v>0</v>
      </c>
      <c r="NP69" s="222">
        <v>0</v>
      </c>
      <c r="NQ69" s="222">
        <v>0</v>
      </c>
      <c r="NR69" s="222">
        <v>0</v>
      </c>
      <c r="NS69" s="222">
        <v>0</v>
      </c>
      <c r="NT69" s="222">
        <v>0</v>
      </c>
      <c r="NU69" s="222">
        <v>0</v>
      </c>
      <c r="NV69" s="222">
        <v>0</v>
      </c>
      <c r="NW69" s="222">
        <v>0</v>
      </c>
      <c r="NX69" s="222">
        <v>0</v>
      </c>
      <c r="NY69" s="222">
        <v>0</v>
      </c>
      <c r="NZ69" s="222">
        <v>0</v>
      </c>
      <c r="OA69" s="222">
        <v>0</v>
      </c>
      <c r="OB69" s="222">
        <v>0</v>
      </c>
      <c r="OC69" s="222">
        <v>0</v>
      </c>
      <c r="OD69" s="222">
        <v>0</v>
      </c>
      <c r="OE69" s="222">
        <v>0</v>
      </c>
      <c r="OF69" s="222">
        <v>0</v>
      </c>
      <c r="OG69" s="222">
        <v>0</v>
      </c>
      <c r="OH69" s="222">
        <v>0</v>
      </c>
      <c r="OI69" s="222">
        <v>0</v>
      </c>
      <c r="OJ69" s="222">
        <v>0</v>
      </c>
      <c r="OK69" s="222">
        <v>0</v>
      </c>
      <c r="OL69" s="222">
        <v>0</v>
      </c>
      <c r="OM69" s="222">
        <v>0</v>
      </c>
      <c r="ON69" s="222">
        <v>0</v>
      </c>
      <c r="OO69" s="222">
        <v>0</v>
      </c>
      <c r="OP69" s="222">
        <v>0</v>
      </c>
      <c r="OQ69" s="222">
        <v>0</v>
      </c>
      <c r="OR69" s="222">
        <v>0</v>
      </c>
      <c r="OS69" s="222">
        <v>0</v>
      </c>
      <c r="OT69" s="222">
        <v>0</v>
      </c>
      <c r="OU69" s="222">
        <v>0</v>
      </c>
      <c r="OV69" s="222">
        <v>0</v>
      </c>
      <c r="OW69" s="222">
        <v>0</v>
      </c>
      <c r="OX69" s="222">
        <v>0</v>
      </c>
      <c r="OY69" s="222">
        <v>0</v>
      </c>
      <c r="OZ69" s="222">
        <v>0</v>
      </c>
      <c r="PA69" s="222">
        <v>0</v>
      </c>
      <c r="PB69" s="222">
        <v>0</v>
      </c>
      <c r="PC69" s="222">
        <v>0</v>
      </c>
      <c r="PD69" s="222">
        <v>0</v>
      </c>
      <c r="PE69" s="222">
        <v>0</v>
      </c>
      <c r="PF69" s="222">
        <v>0</v>
      </c>
      <c r="PG69" s="222">
        <v>0</v>
      </c>
      <c r="PH69" s="222">
        <v>0</v>
      </c>
      <c r="PI69" s="222">
        <v>0</v>
      </c>
      <c r="PJ69" s="222">
        <v>0</v>
      </c>
      <c r="PK69" s="222">
        <v>0</v>
      </c>
      <c r="PL69" s="222">
        <v>0</v>
      </c>
      <c r="PM69" s="222">
        <v>0</v>
      </c>
      <c r="PN69" s="222">
        <v>0</v>
      </c>
      <c r="PO69" s="222">
        <v>0</v>
      </c>
      <c r="PP69" s="222">
        <v>0</v>
      </c>
      <c r="PQ69" s="222">
        <v>0</v>
      </c>
      <c r="PR69" s="222">
        <v>0</v>
      </c>
      <c r="PS69" s="222">
        <v>0</v>
      </c>
      <c r="PT69" s="222">
        <v>0</v>
      </c>
      <c r="PU69" s="222">
        <v>0</v>
      </c>
      <c r="PV69" s="222">
        <v>0</v>
      </c>
      <c r="PW69" s="222">
        <v>0</v>
      </c>
      <c r="PX69" s="222">
        <v>0</v>
      </c>
      <c r="PY69" s="222">
        <v>0</v>
      </c>
      <c r="PZ69" s="222">
        <v>0</v>
      </c>
      <c r="QA69" s="222">
        <v>0</v>
      </c>
      <c r="QB69" s="222">
        <v>0</v>
      </c>
      <c r="QC69" s="222">
        <v>0</v>
      </c>
      <c r="QD69" s="222">
        <v>0</v>
      </c>
      <c r="QE69" s="222">
        <v>0</v>
      </c>
      <c r="QF69" s="222">
        <v>0</v>
      </c>
      <c r="QG69" s="222">
        <v>0</v>
      </c>
      <c r="QH69" s="222">
        <v>0</v>
      </c>
      <c r="QI69" s="222">
        <v>0</v>
      </c>
      <c r="QJ69" s="222">
        <v>0</v>
      </c>
      <c r="QK69" s="222">
        <v>0</v>
      </c>
      <c r="QL69" s="222">
        <v>0</v>
      </c>
      <c r="QM69" s="222">
        <v>0</v>
      </c>
      <c r="QN69" s="222">
        <v>0</v>
      </c>
      <c r="QO69" s="222">
        <v>0</v>
      </c>
      <c r="QP69" s="222">
        <v>0</v>
      </c>
      <c r="QQ69" s="222">
        <v>0</v>
      </c>
      <c r="QR69" s="222">
        <v>0</v>
      </c>
      <c r="QS69" s="222">
        <v>0</v>
      </c>
      <c r="QT69" s="222">
        <v>0</v>
      </c>
      <c r="QU69" s="222">
        <v>0</v>
      </c>
      <c r="QV69" s="222">
        <v>0</v>
      </c>
      <c r="QW69" s="222">
        <v>0</v>
      </c>
      <c r="QX69" s="222">
        <v>0</v>
      </c>
      <c r="QY69" s="222">
        <v>0</v>
      </c>
      <c r="QZ69" s="222">
        <v>0</v>
      </c>
      <c r="RA69" s="222">
        <v>0</v>
      </c>
      <c r="RB69" s="222">
        <v>0</v>
      </c>
      <c r="RC69" s="222">
        <v>0</v>
      </c>
      <c r="RD69" s="222">
        <v>0</v>
      </c>
      <c r="RE69" s="222">
        <v>0</v>
      </c>
      <c r="RF69" s="222">
        <v>0</v>
      </c>
      <c r="RG69" s="222">
        <v>0</v>
      </c>
      <c r="RH69" s="222">
        <v>0</v>
      </c>
      <c r="RI69" s="222">
        <v>0</v>
      </c>
      <c r="RJ69" s="222">
        <v>0</v>
      </c>
      <c r="RK69" s="222">
        <v>0</v>
      </c>
      <c r="RL69" s="222">
        <v>0</v>
      </c>
      <c r="RM69" s="222">
        <v>0</v>
      </c>
      <c r="RN69" s="222">
        <v>0</v>
      </c>
      <c r="RO69" s="222">
        <v>0</v>
      </c>
      <c r="RP69" s="222">
        <v>0</v>
      </c>
      <c r="RQ69" s="222">
        <v>0</v>
      </c>
      <c r="RR69" s="222">
        <v>0</v>
      </c>
      <c r="RS69" s="222">
        <v>0</v>
      </c>
      <c r="RT69" s="222">
        <v>0</v>
      </c>
      <c r="RU69" s="222">
        <v>0</v>
      </c>
      <c r="RV69" s="222">
        <v>0</v>
      </c>
      <c r="RW69" s="222">
        <v>0</v>
      </c>
      <c r="RX69" s="222">
        <v>0</v>
      </c>
      <c r="RY69" s="222">
        <v>0</v>
      </c>
      <c r="RZ69" s="222">
        <v>0</v>
      </c>
      <c r="SA69" s="222">
        <v>0</v>
      </c>
      <c r="SB69" s="222">
        <v>0</v>
      </c>
      <c r="SC69" s="222">
        <v>0</v>
      </c>
      <c r="SD69" s="222">
        <v>0</v>
      </c>
      <c r="SE69" s="222">
        <v>0</v>
      </c>
      <c r="SF69" s="222">
        <v>0</v>
      </c>
      <c r="SG69" s="222">
        <v>0</v>
      </c>
      <c r="SH69" s="222">
        <v>0</v>
      </c>
      <c r="SI69" s="222">
        <v>0</v>
      </c>
      <c r="SJ69" s="222">
        <v>0</v>
      </c>
      <c r="SK69" s="222">
        <v>0</v>
      </c>
      <c r="SL69" s="222">
        <v>0</v>
      </c>
      <c r="SM69" s="222">
        <v>0</v>
      </c>
      <c r="SN69" s="222">
        <v>0</v>
      </c>
      <c r="SO69" s="222">
        <v>0</v>
      </c>
      <c r="SP69" s="222">
        <v>0</v>
      </c>
      <c r="SQ69" s="222">
        <v>0</v>
      </c>
      <c r="SR69" s="222">
        <v>0</v>
      </c>
      <c r="SS69" s="222">
        <v>0</v>
      </c>
      <c r="ST69" s="222">
        <v>0</v>
      </c>
      <c r="SU69" s="222">
        <v>0</v>
      </c>
      <c r="SV69" s="222">
        <v>0</v>
      </c>
      <c r="SW69" s="222">
        <v>0</v>
      </c>
      <c r="SX69" s="222">
        <v>0</v>
      </c>
      <c r="SY69" s="222">
        <v>0</v>
      </c>
      <c r="SZ69" s="222">
        <v>0</v>
      </c>
      <c r="TA69" s="222">
        <v>0</v>
      </c>
      <c r="TB69" s="222">
        <v>0</v>
      </c>
      <c r="TC69" s="222">
        <v>0</v>
      </c>
      <c r="TD69" s="222">
        <v>0</v>
      </c>
      <c r="TE69" s="222">
        <v>0</v>
      </c>
      <c r="TF69" s="222">
        <v>0</v>
      </c>
      <c r="TG69" s="222">
        <v>0</v>
      </c>
      <c r="TH69" s="222">
        <v>0</v>
      </c>
      <c r="TI69" s="222">
        <v>0</v>
      </c>
      <c r="TJ69" s="222">
        <v>0</v>
      </c>
      <c r="TK69" s="222">
        <v>0</v>
      </c>
      <c r="TL69" s="222">
        <v>0</v>
      </c>
      <c r="TM69" s="222">
        <v>0</v>
      </c>
      <c r="TN69" s="222">
        <v>0</v>
      </c>
      <c r="TO69" s="222">
        <v>0</v>
      </c>
      <c r="TP69" s="222">
        <v>0</v>
      </c>
      <c r="TQ69" s="222">
        <v>0</v>
      </c>
      <c r="TR69" s="222">
        <v>0</v>
      </c>
      <c r="TS69" s="222">
        <v>0</v>
      </c>
      <c r="TT69" s="222">
        <v>0</v>
      </c>
      <c r="TU69" s="222">
        <v>0</v>
      </c>
      <c r="TV69" s="222">
        <v>0</v>
      </c>
      <c r="TW69" s="222">
        <v>0</v>
      </c>
      <c r="TX69" s="222">
        <v>0</v>
      </c>
      <c r="TY69" s="222">
        <v>0</v>
      </c>
      <c r="TZ69" s="222">
        <v>0</v>
      </c>
      <c r="UA69" s="222">
        <v>0</v>
      </c>
      <c r="UB69" s="222">
        <v>0</v>
      </c>
      <c r="UC69" s="222">
        <v>0</v>
      </c>
      <c r="UD69" s="222">
        <v>0</v>
      </c>
      <c r="UE69" s="222">
        <v>0</v>
      </c>
      <c r="UF69" s="222">
        <v>0</v>
      </c>
      <c r="UG69" s="222">
        <v>0</v>
      </c>
      <c r="UH69" s="222">
        <v>0</v>
      </c>
      <c r="UI69" s="222">
        <v>0</v>
      </c>
      <c r="UJ69" s="222">
        <v>0</v>
      </c>
      <c r="UK69" s="222">
        <v>0</v>
      </c>
      <c r="UL69" s="222">
        <v>0</v>
      </c>
      <c r="UM69" s="222">
        <v>0</v>
      </c>
      <c r="UN69" s="222">
        <v>0</v>
      </c>
      <c r="UO69" s="222">
        <v>0</v>
      </c>
      <c r="UP69" s="222">
        <v>0</v>
      </c>
      <c r="UQ69" s="222">
        <v>0</v>
      </c>
      <c r="UR69" s="222">
        <v>0</v>
      </c>
      <c r="US69" s="222">
        <v>0</v>
      </c>
      <c r="UT69" s="222">
        <v>0</v>
      </c>
      <c r="UU69" s="222">
        <v>0</v>
      </c>
      <c r="UV69" s="222">
        <v>0</v>
      </c>
      <c r="UW69" s="222">
        <v>0</v>
      </c>
      <c r="UX69" s="222">
        <v>0</v>
      </c>
      <c r="UY69" s="222">
        <v>0</v>
      </c>
      <c r="UZ69" s="222">
        <v>0</v>
      </c>
      <c r="VA69" s="222">
        <v>0</v>
      </c>
      <c r="VB69" s="222">
        <v>0</v>
      </c>
      <c r="VC69" s="222">
        <v>0</v>
      </c>
      <c r="VD69" s="222">
        <v>0</v>
      </c>
      <c r="VE69" s="222">
        <v>0</v>
      </c>
      <c r="VF69" s="222">
        <v>0</v>
      </c>
      <c r="VG69" s="222">
        <v>0</v>
      </c>
      <c r="VH69" s="222">
        <v>0</v>
      </c>
      <c r="VI69" s="222">
        <v>0</v>
      </c>
      <c r="VJ69" s="222">
        <v>0</v>
      </c>
      <c r="VK69" s="222">
        <v>0</v>
      </c>
      <c r="VL69" s="222">
        <v>0</v>
      </c>
      <c r="VM69" s="222">
        <v>0</v>
      </c>
      <c r="VN69" s="222">
        <v>0</v>
      </c>
      <c r="VO69" s="222">
        <v>0</v>
      </c>
      <c r="VP69" s="222">
        <v>0</v>
      </c>
      <c r="VQ69" s="222">
        <v>0</v>
      </c>
      <c r="VR69" s="222">
        <v>0</v>
      </c>
      <c r="VS69" s="222">
        <v>0</v>
      </c>
      <c r="VT69" s="222">
        <v>0</v>
      </c>
      <c r="VU69" s="222">
        <v>0</v>
      </c>
      <c r="VV69" s="222">
        <v>0</v>
      </c>
      <c r="VW69" s="222">
        <v>0</v>
      </c>
      <c r="VX69" s="222">
        <v>0</v>
      </c>
      <c r="VY69" s="222">
        <v>0</v>
      </c>
      <c r="VZ69" s="222">
        <v>0</v>
      </c>
      <c r="WA69" s="222">
        <v>0</v>
      </c>
      <c r="WB69" s="222">
        <v>0</v>
      </c>
      <c r="WC69" s="222">
        <v>0</v>
      </c>
      <c r="WD69" s="222">
        <v>0</v>
      </c>
      <c r="WE69" s="222">
        <v>0</v>
      </c>
      <c r="WF69" s="222">
        <v>0</v>
      </c>
      <c r="WG69" s="222">
        <v>0</v>
      </c>
      <c r="WH69" s="222">
        <v>0</v>
      </c>
      <c r="WI69" s="222">
        <v>0</v>
      </c>
      <c r="WJ69" s="222">
        <v>0</v>
      </c>
      <c r="WK69" s="222">
        <v>0</v>
      </c>
      <c r="WL69" s="222">
        <v>0</v>
      </c>
      <c r="WM69" s="222">
        <v>0</v>
      </c>
      <c r="WN69" s="222">
        <v>0</v>
      </c>
      <c r="WO69" s="222">
        <v>0</v>
      </c>
      <c r="WP69" s="222">
        <v>0</v>
      </c>
      <c r="WQ69" s="222">
        <v>0</v>
      </c>
      <c r="WR69" s="222">
        <v>0</v>
      </c>
      <c r="WS69" s="222">
        <v>0</v>
      </c>
      <c r="WT69" s="222">
        <v>0</v>
      </c>
      <c r="WU69" s="222">
        <v>0</v>
      </c>
      <c r="WV69" s="222">
        <v>0</v>
      </c>
      <c r="WW69" s="222">
        <v>0</v>
      </c>
      <c r="WX69" s="222">
        <v>0</v>
      </c>
      <c r="WY69" s="222">
        <v>0</v>
      </c>
      <c r="WZ69" s="222">
        <v>0</v>
      </c>
      <c r="XA69" s="222">
        <v>0</v>
      </c>
      <c r="XB69" s="222">
        <v>0</v>
      </c>
      <c r="XC69" s="222">
        <v>0</v>
      </c>
      <c r="XD69" s="222">
        <v>0</v>
      </c>
      <c r="XE69" s="222">
        <v>0</v>
      </c>
      <c r="XF69" s="222">
        <v>0</v>
      </c>
      <c r="XG69" s="222">
        <v>0</v>
      </c>
      <c r="XH69" s="222">
        <v>0</v>
      </c>
      <c r="XI69" s="222">
        <v>0</v>
      </c>
      <c r="XJ69" s="222">
        <v>0</v>
      </c>
      <c r="XK69" s="222">
        <v>0</v>
      </c>
      <c r="XL69" s="222">
        <v>0</v>
      </c>
      <c r="XM69" s="222">
        <v>0</v>
      </c>
      <c r="XN69" s="222">
        <v>0</v>
      </c>
      <c r="XO69" s="222">
        <v>0</v>
      </c>
      <c r="XP69" s="222">
        <v>0</v>
      </c>
      <c r="XQ69" s="222">
        <v>0</v>
      </c>
      <c r="XR69" s="222">
        <v>0</v>
      </c>
      <c r="XS69" s="222">
        <v>0</v>
      </c>
      <c r="XT69" s="222">
        <v>0</v>
      </c>
      <c r="XU69" s="222">
        <v>0</v>
      </c>
      <c r="XV69" s="222">
        <v>0</v>
      </c>
      <c r="XW69" s="222">
        <v>0</v>
      </c>
      <c r="XX69" s="222">
        <v>0</v>
      </c>
      <c r="XY69" s="222">
        <v>0</v>
      </c>
      <c r="XZ69" s="222">
        <v>0</v>
      </c>
      <c r="YA69" s="222">
        <v>0</v>
      </c>
      <c r="YB69" s="222">
        <v>0</v>
      </c>
      <c r="YC69" s="222">
        <v>0</v>
      </c>
      <c r="YD69" s="222">
        <v>0</v>
      </c>
      <c r="YE69" s="222">
        <v>0</v>
      </c>
      <c r="YF69" s="222">
        <v>0</v>
      </c>
      <c r="YG69" s="222">
        <v>0</v>
      </c>
      <c r="YH69" s="222">
        <v>0</v>
      </c>
      <c r="YI69" s="222">
        <v>0</v>
      </c>
      <c r="YJ69" s="222">
        <v>0</v>
      </c>
      <c r="YK69" s="222">
        <v>0</v>
      </c>
      <c r="YL69" s="222">
        <v>0</v>
      </c>
      <c r="YM69" s="222">
        <v>0</v>
      </c>
      <c r="YN69" s="222">
        <v>0</v>
      </c>
      <c r="YO69" s="222">
        <v>0</v>
      </c>
      <c r="YP69" s="222">
        <v>0</v>
      </c>
      <c r="YQ69" s="222">
        <v>0</v>
      </c>
      <c r="YR69" s="222">
        <v>0</v>
      </c>
      <c r="YS69" s="222">
        <v>0</v>
      </c>
      <c r="YT69" s="222">
        <v>0</v>
      </c>
      <c r="YU69" s="222">
        <v>0</v>
      </c>
      <c r="YV69" s="222">
        <v>0</v>
      </c>
      <c r="YW69" s="222">
        <v>0</v>
      </c>
      <c r="YX69" s="222">
        <v>0</v>
      </c>
      <c r="YY69" s="222">
        <v>0</v>
      </c>
      <c r="YZ69" s="222">
        <v>0</v>
      </c>
      <c r="ZA69" s="222">
        <v>0</v>
      </c>
      <c r="ZB69" s="222">
        <v>0</v>
      </c>
      <c r="ZC69" s="222">
        <v>0</v>
      </c>
      <c r="ZD69" s="222">
        <v>0</v>
      </c>
      <c r="ZE69" s="222">
        <v>0</v>
      </c>
      <c r="ZF69" s="222">
        <v>0</v>
      </c>
      <c r="ZG69" s="222">
        <v>0</v>
      </c>
      <c r="ZH69" s="222">
        <v>0</v>
      </c>
      <c r="ZI69" s="222">
        <v>0</v>
      </c>
      <c r="ZJ69" s="222">
        <v>0</v>
      </c>
      <c r="ZK69" s="222">
        <v>0</v>
      </c>
      <c r="ZL69" s="222">
        <v>0</v>
      </c>
      <c r="ZM69" s="222">
        <v>0</v>
      </c>
      <c r="ZN69" s="222">
        <v>0</v>
      </c>
      <c r="ZO69" s="222">
        <v>0</v>
      </c>
      <c r="ZP69" s="222">
        <v>0</v>
      </c>
      <c r="ZQ69" s="222">
        <v>0</v>
      </c>
      <c r="ZR69" s="222">
        <v>0</v>
      </c>
      <c r="ZS69" s="222">
        <v>0</v>
      </c>
      <c r="ZT69" s="222">
        <v>0</v>
      </c>
      <c r="ZU69" s="222">
        <v>0</v>
      </c>
      <c r="ZV69" s="222">
        <v>0</v>
      </c>
      <c r="ZW69" s="222">
        <v>0</v>
      </c>
      <c r="ZX69" s="222">
        <v>0</v>
      </c>
      <c r="ZY69" s="222">
        <v>0</v>
      </c>
      <c r="ZZ69" s="222">
        <v>0</v>
      </c>
      <c r="AAA69" s="222">
        <v>0</v>
      </c>
      <c r="AAB69" s="222">
        <v>0</v>
      </c>
      <c r="AAC69" s="222">
        <v>0</v>
      </c>
      <c r="AAD69" s="222">
        <v>0</v>
      </c>
      <c r="AAE69" s="222">
        <v>0</v>
      </c>
      <c r="AAF69" s="222">
        <v>0</v>
      </c>
      <c r="AAG69" s="222">
        <v>0</v>
      </c>
      <c r="AAH69" s="222">
        <v>0</v>
      </c>
      <c r="AAI69" s="222">
        <v>0</v>
      </c>
      <c r="AAJ69" s="222">
        <v>0</v>
      </c>
      <c r="AAK69" s="222">
        <v>0</v>
      </c>
      <c r="AAL69" s="222">
        <v>0</v>
      </c>
      <c r="AAM69" s="222">
        <v>0</v>
      </c>
      <c r="AAN69" s="222">
        <v>0</v>
      </c>
      <c r="AAO69" s="222">
        <v>0</v>
      </c>
      <c r="AAP69" s="222">
        <v>0</v>
      </c>
      <c r="AAQ69" s="222">
        <v>0</v>
      </c>
      <c r="AAR69" s="222">
        <v>0</v>
      </c>
      <c r="AAS69" s="222">
        <v>0</v>
      </c>
      <c r="AAT69" s="222">
        <v>0</v>
      </c>
      <c r="AAU69" s="222">
        <v>0</v>
      </c>
      <c r="AAV69" s="222">
        <v>0</v>
      </c>
      <c r="AAW69" s="222">
        <v>0</v>
      </c>
      <c r="AAX69" s="222">
        <v>0</v>
      </c>
      <c r="AAY69" s="222">
        <v>0</v>
      </c>
      <c r="AAZ69" s="222">
        <v>0</v>
      </c>
      <c r="ABA69" s="222">
        <v>0</v>
      </c>
      <c r="ABB69" s="222">
        <v>0</v>
      </c>
      <c r="ABC69" s="222">
        <v>0</v>
      </c>
      <c r="ABD69" s="222">
        <v>0</v>
      </c>
      <c r="ABE69" s="222">
        <v>0</v>
      </c>
      <c r="ABF69" s="222">
        <v>0</v>
      </c>
      <c r="ABG69" s="222">
        <v>0</v>
      </c>
      <c r="ABH69" s="222">
        <v>0</v>
      </c>
      <c r="ABI69" s="222">
        <v>0</v>
      </c>
      <c r="ABJ69" s="222">
        <v>0</v>
      </c>
      <c r="ABK69" s="222">
        <v>0</v>
      </c>
      <c r="ABL69" s="222">
        <v>0</v>
      </c>
      <c r="ABM69" s="222">
        <v>0</v>
      </c>
      <c r="ABN69" s="222">
        <v>0</v>
      </c>
      <c r="ABO69" s="222">
        <v>0</v>
      </c>
      <c r="ABP69" s="222">
        <v>0</v>
      </c>
      <c r="ABQ69" s="222">
        <v>0</v>
      </c>
      <c r="ABR69" s="222">
        <v>0</v>
      </c>
      <c r="ABS69" s="222">
        <v>0</v>
      </c>
      <c r="ABT69" s="222">
        <v>0</v>
      </c>
      <c r="ABU69" s="222">
        <v>0</v>
      </c>
      <c r="ABV69" s="222">
        <v>0</v>
      </c>
      <c r="ABW69" s="222">
        <v>0</v>
      </c>
      <c r="ABX69" s="222">
        <v>0</v>
      </c>
      <c r="ABY69" s="222">
        <v>0</v>
      </c>
      <c r="ABZ69" s="222">
        <v>0</v>
      </c>
      <c r="ACA69" s="222">
        <v>0</v>
      </c>
      <c r="ACB69" s="222">
        <v>0</v>
      </c>
      <c r="ACC69" s="222">
        <v>0</v>
      </c>
      <c r="ACD69" s="222">
        <v>0</v>
      </c>
      <c r="ACE69" s="222">
        <v>0</v>
      </c>
      <c r="ACF69" s="222">
        <v>0</v>
      </c>
      <c r="ACG69" s="222">
        <v>0</v>
      </c>
      <c r="ACH69" s="222">
        <v>0</v>
      </c>
      <c r="ACI69" s="222">
        <v>0</v>
      </c>
      <c r="ACJ69" s="222">
        <v>0</v>
      </c>
      <c r="ACK69" s="222">
        <v>0</v>
      </c>
      <c r="ACL69" s="222">
        <v>0</v>
      </c>
      <c r="ACM69" s="222">
        <v>0</v>
      </c>
      <c r="ACN69" s="222">
        <v>0</v>
      </c>
      <c r="ACO69" s="222">
        <v>0</v>
      </c>
      <c r="ACP69" s="222">
        <v>0</v>
      </c>
      <c r="ACQ69" s="222">
        <v>0</v>
      </c>
      <c r="ACR69" s="222">
        <v>0</v>
      </c>
      <c r="ACS69" s="222">
        <v>0</v>
      </c>
      <c r="ACT69" s="222">
        <v>0</v>
      </c>
      <c r="ACU69" s="222">
        <v>0</v>
      </c>
      <c r="ACV69" s="222">
        <v>0</v>
      </c>
      <c r="ACW69" s="222">
        <v>0</v>
      </c>
      <c r="ACX69" s="222">
        <v>0</v>
      </c>
      <c r="ACY69" s="222">
        <v>0</v>
      </c>
      <c r="ACZ69" s="222">
        <v>0</v>
      </c>
      <c r="ADA69" s="222">
        <v>0</v>
      </c>
      <c r="ADB69" s="222">
        <v>0</v>
      </c>
      <c r="ADC69" s="222">
        <v>0</v>
      </c>
      <c r="ADD69" s="222">
        <v>0</v>
      </c>
      <c r="ADE69" s="222">
        <v>0</v>
      </c>
      <c r="ADF69" s="222">
        <v>0</v>
      </c>
      <c r="ADG69" s="222">
        <v>0</v>
      </c>
      <c r="ADH69" s="222">
        <v>0</v>
      </c>
      <c r="ADI69" s="222">
        <v>0</v>
      </c>
      <c r="ADJ69" s="222">
        <v>0</v>
      </c>
      <c r="ADK69" s="222">
        <v>0</v>
      </c>
      <c r="ADL69" s="222">
        <v>0</v>
      </c>
      <c r="ADM69" s="222">
        <v>0</v>
      </c>
      <c r="ADN69" s="222">
        <v>0</v>
      </c>
      <c r="ADO69" s="222">
        <v>0</v>
      </c>
      <c r="ADP69" s="222">
        <v>0</v>
      </c>
      <c r="ADQ69" s="222">
        <v>0</v>
      </c>
      <c r="ADR69" s="222">
        <v>0</v>
      </c>
      <c r="ADS69" s="222">
        <v>0</v>
      </c>
      <c r="ADT69" s="222">
        <v>0</v>
      </c>
      <c r="ADU69" s="222">
        <v>0</v>
      </c>
      <c r="ADV69" s="222">
        <v>0</v>
      </c>
      <c r="ADW69" s="222">
        <v>0</v>
      </c>
      <c r="ADX69" s="222">
        <v>0</v>
      </c>
      <c r="ADY69" s="222">
        <v>0</v>
      </c>
      <c r="ADZ69" s="222">
        <v>2565910.91</v>
      </c>
      <c r="AEA69" s="222">
        <v>0</v>
      </c>
      <c r="AEB69" s="222">
        <v>0</v>
      </c>
      <c r="AEC69" s="222">
        <v>0</v>
      </c>
      <c r="AED69" s="222">
        <v>0</v>
      </c>
      <c r="AEE69" s="222">
        <v>0</v>
      </c>
      <c r="AEF69" s="222">
        <v>0</v>
      </c>
      <c r="AEG69" s="222">
        <v>0</v>
      </c>
      <c r="AEH69" s="222">
        <v>0</v>
      </c>
      <c r="AEI69" s="222">
        <v>0</v>
      </c>
      <c r="AEJ69" s="222">
        <v>0</v>
      </c>
      <c r="AEK69" s="222">
        <v>0</v>
      </c>
      <c r="AEL69" s="222">
        <v>0</v>
      </c>
      <c r="AEM69" s="222">
        <v>0</v>
      </c>
      <c r="AEN69" s="222">
        <v>0</v>
      </c>
      <c r="AEO69" s="222">
        <v>0</v>
      </c>
      <c r="AEP69" s="222">
        <v>0</v>
      </c>
      <c r="AEQ69" s="222">
        <v>0</v>
      </c>
      <c r="AER69" s="222">
        <v>0</v>
      </c>
      <c r="AES69" s="222">
        <v>0</v>
      </c>
      <c r="AET69" s="222">
        <v>0</v>
      </c>
      <c r="AEU69" s="222">
        <v>0</v>
      </c>
      <c r="AEV69" s="222">
        <v>0</v>
      </c>
      <c r="AEW69" s="222">
        <v>0</v>
      </c>
      <c r="AEX69" s="222">
        <v>0</v>
      </c>
      <c r="AEY69" s="222">
        <v>0</v>
      </c>
      <c r="AEZ69" s="222">
        <v>0</v>
      </c>
      <c r="AFA69" s="222">
        <v>0</v>
      </c>
      <c r="AFB69" s="222">
        <v>0</v>
      </c>
      <c r="AFC69" s="222">
        <v>0</v>
      </c>
      <c r="AFD69" s="222">
        <v>0</v>
      </c>
      <c r="AFE69" s="222">
        <v>0</v>
      </c>
      <c r="AFF69" s="222">
        <v>0</v>
      </c>
      <c r="AFG69" s="222">
        <v>0</v>
      </c>
      <c r="AFH69" s="222">
        <v>0</v>
      </c>
      <c r="AFI69" s="222">
        <v>0</v>
      </c>
      <c r="AFJ69" s="222">
        <v>0</v>
      </c>
      <c r="AFK69" s="222">
        <v>0</v>
      </c>
      <c r="AFL69" s="222">
        <v>0</v>
      </c>
      <c r="AFM69" s="222">
        <v>0</v>
      </c>
      <c r="AFN69" s="222">
        <v>0</v>
      </c>
      <c r="AFO69" s="222">
        <v>0</v>
      </c>
      <c r="AFP69" s="222">
        <v>0</v>
      </c>
      <c r="AFQ69" s="222">
        <v>0</v>
      </c>
      <c r="AFR69" s="222">
        <v>0</v>
      </c>
      <c r="AFS69" s="222">
        <v>0</v>
      </c>
      <c r="AFT69" s="222">
        <v>0</v>
      </c>
      <c r="AFU69" s="222">
        <v>0</v>
      </c>
      <c r="AFV69" s="222">
        <v>0</v>
      </c>
      <c r="AFW69" s="222">
        <v>0</v>
      </c>
      <c r="AFX69" s="222">
        <v>0</v>
      </c>
      <c r="AFY69" s="222">
        <v>0</v>
      </c>
      <c r="AFZ69" s="222">
        <v>0</v>
      </c>
      <c r="AGA69" s="222">
        <v>0</v>
      </c>
      <c r="AGB69" s="222">
        <v>0</v>
      </c>
      <c r="AGC69" s="222">
        <v>0</v>
      </c>
      <c r="AGD69" s="222">
        <v>0</v>
      </c>
      <c r="AGE69" s="222">
        <v>0</v>
      </c>
      <c r="AGF69" s="222">
        <v>0</v>
      </c>
      <c r="AGG69" s="222">
        <v>0</v>
      </c>
      <c r="AGH69" s="222">
        <v>0</v>
      </c>
      <c r="AGI69" s="222">
        <v>0</v>
      </c>
      <c r="AGJ69" s="222">
        <v>0</v>
      </c>
      <c r="AGK69" s="222">
        <v>0</v>
      </c>
      <c r="AGL69" s="222">
        <v>0</v>
      </c>
      <c r="AGM69" s="222">
        <v>0</v>
      </c>
      <c r="AGN69" s="222">
        <v>0</v>
      </c>
      <c r="AGO69" s="222">
        <v>0</v>
      </c>
      <c r="AGP69" s="222">
        <v>0</v>
      </c>
      <c r="AGQ69" s="222">
        <v>0</v>
      </c>
      <c r="AGR69" s="222">
        <v>0</v>
      </c>
      <c r="AGS69" s="222">
        <v>0</v>
      </c>
      <c r="AGT69" s="222">
        <v>0</v>
      </c>
      <c r="AGU69" s="222">
        <v>0</v>
      </c>
      <c r="AGV69" s="222">
        <v>0</v>
      </c>
      <c r="AGW69" s="222">
        <v>0</v>
      </c>
      <c r="AGX69" s="222">
        <v>0</v>
      </c>
      <c r="AGY69" s="222">
        <v>0</v>
      </c>
      <c r="AGZ69" s="222">
        <v>0</v>
      </c>
      <c r="AHA69" s="222">
        <v>0</v>
      </c>
      <c r="AHB69" s="222">
        <v>0</v>
      </c>
      <c r="AHC69" s="222">
        <v>0</v>
      </c>
      <c r="AHD69" s="222">
        <v>0</v>
      </c>
      <c r="AHE69" s="222">
        <v>0</v>
      </c>
      <c r="AHF69" s="222">
        <v>0</v>
      </c>
      <c r="AHG69" s="222">
        <v>0</v>
      </c>
      <c r="AHH69" s="222">
        <v>0</v>
      </c>
      <c r="AHI69" s="222">
        <v>0</v>
      </c>
      <c r="AHJ69" s="222">
        <v>0</v>
      </c>
      <c r="AHK69" s="222">
        <v>0</v>
      </c>
      <c r="AHL69" s="222">
        <v>0</v>
      </c>
      <c r="AHM69" s="222">
        <v>0</v>
      </c>
      <c r="AHN69" s="222">
        <v>0</v>
      </c>
      <c r="AHO69" s="222">
        <v>0</v>
      </c>
      <c r="AHP69" s="222">
        <v>0</v>
      </c>
      <c r="AHQ69" s="222">
        <v>0</v>
      </c>
      <c r="AHR69" s="264">
        <v>0</v>
      </c>
    </row>
    <row r="70" spans="1:902" ht="24">
      <c r="A70" s="183" t="s">
        <v>6671</v>
      </c>
      <c r="B70" s="183" t="s">
        <v>6464</v>
      </c>
      <c r="C70" s="184" t="s">
        <v>6465</v>
      </c>
      <c r="D70" s="222">
        <v>0</v>
      </c>
      <c r="E70" s="222">
        <v>0</v>
      </c>
      <c r="F70" s="222">
        <v>0</v>
      </c>
      <c r="G70" s="222">
        <v>0</v>
      </c>
      <c r="H70" s="222">
        <v>0</v>
      </c>
      <c r="I70" s="222">
        <v>0</v>
      </c>
      <c r="J70" s="222">
        <v>0</v>
      </c>
      <c r="K70" s="222">
        <v>0</v>
      </c>
      <c r="L70" s="222">
        <v>0</v>
      </c>
      <c r="M70" s="222">
        <v>0</v>
      </c>
      <c r="N70" s="222">
        <v>0</v>
      </c>
      <c r="O70" s="222">
        <v>0</v>
      </c>
      <c r="P70" s="222">
        <v>0</v>
      </c>
      <c r="Q70" s="222">
        <v>0</v>
      </c>
      <c r="R70" s="222">
        <v>0</v>
      </c>
      <c r="S70" s="222">
        <v>0</v>
      </c>
      <c r="T70" s="222">
        <v>0</v>
      </c>
      <c r="U70" s="222">
        <v>0</v>
      </c>
      <c r="V70" s="222">
        <v>0</v>
      </c>
      <c r="W70" s="222">
        <v>0</v>
      </c>
      <c r="X70" s="222">
        <v>0</v>
      </c>
      <c r="Y70" s="222">
        <v>0</v>
      </c>
      <c r="Z70" s="222">
        <v>0</v>
      </c>
      <c r="AA70" s="222">
        <v>0</v>
      </c>
      <c r="AB70" s="222">
        <v>0</v>
      </c>
      <c r="AC70" s="222">
        <v>0</v>
      </c>
      <c r="AD70" s="222">
        <v>0</v>
      </c>
      <c r="AE70" s="222">
        <v>0</v>
      </c>
      <c r="AF70" s="222">
        <v>0</v>
      </c>
      <c r="AG70" s="222">
        <v>0</v>
      </c>
      <c r="AH70" s="222">
        <v>0</v>
      </c>
      <c r="AI70" s="222">
        <v>0</v>
      </c>
      <c r="AJ70" s="222">
        <v>0</v>
      </c>
      <c r="AK70" s="222">
        <v>0</v>
      </c>
      <c r="AL70" s="222">
        <v>0</v>
      </c>
      <c r="AM70" s="222">
        <v>0</v>
      </c>
      <c r="AN70" s="222">
        <v>0</v>
      </c>
      <c r="AO70" s="222">
        <v>0</v>
      </c>
      <c r="AP70" s="222">
        <v>0</v>
      </c>
      <c r="AQ70" s="222">
        <v>0</v>
      </c>
      <c r="AR70" s="222">
        <v>0</v>
      </c>
      <c r="AS70" s="222">
        <v>0</v>
      </c>
      <c r="AT70" s="222">
        <v>0</v>
      </c>
      <c r="AU70" s="222">
        <v>0</v>
      </c>
      <c r="AV70" s="222">
        <v>0</v>
      </c>
      <c r="AW70" s="222">
        <v>0</v>
      </c>
      <c r="AX70" s="222">
        <v>0</v>
      </c>
      <c r="AY70" s="222">
        <v>0</v>
      </c>
      <c r="AZ70" s="222">
        <v>0</v>
      </c>
      <c r="BA70" s="222">
        <v>0</v>
      </c>
      <c r="BB70" s="222">
        <v>0</v>
      </c>
      <c r="BC70" s="222">
        <v>0</v>
      </c>
      <c r="BD70" s="222">
        <v>0</v>
      </c>
      <c r="BE70" s="222">
        <v>0</v>
      </c>
      <c r="BF70" s="222">
        <v>0</v>
      </c>
      <c r="BG70" s="222">
        <v>0</v>
      </c>
      <c r="BH70" s="222">
        <v>0</v>
      </c>
      <c r="BI70" s="222">
        <v>0</v>
      </c>
      <c r="BJ70" s="222">
        <v>0</v>
      </c>
      <c r="BK70" s="222">
        <v>0</v>
      </c>
      <c r="BL70" s="222">
        <v>0</v>
      </c>
      <c r="BM70" s="222">
        <v>0</v>
      </c>
      <c r="BN70" s="222">
        <v>0</v>
      </c>
      <c r="BO70" s="222">
        <v>0</v>
      </c>
      <c r="BP70" s="222">
        <v>0</v>
      </c>
      <c r="BQ70" s="222">
        <v>0</v>
      </c>
      <c r="BR70" s="222">
        <v>0</v>
      </c>
      <c r="BS70" s="222">
        <v>0</v>
      </c>
      <c r="BT70" s="222">
        <v>0</v>
      </c>
      <c r="BU70" s="222">
        <v>0</v>
      </c>
      <c r="BV70" s="222">
        <v>0</v>
      </c>
      <c r="BW70" s="222">
        <v>0</v>
      </c>
      <c r="BX70" s="222">
        <v>0</v>
      </c>
      <c r="BY70" s="222">
        <v>0</v>
      </c>
      <c r="BZ70" s="222">
        <v>0</v>
      </c>
      <c r="CA70" s="222">
        <v>0</v>
      </c>
      <c r="CB70" s="222">
        <v>0</v>
      </c>
      <c r="CC70" s="222">
        <v>0</v>
      </c>
      <c r="CD70" s="222">
        <v>0</v>
      </c>
      <c r="CE70" s="222">
        <v>0</v>
      </c>
      <c r="CF70" s="222">
        <v>0</v>
      </c>
      <c r="CG70" s="222">
        <v>0</v>
      </c>
      <c r="CH70" s="222">
        <v>0</v>
      </c>
      <c r="CI70" s="222">
        <v>0</v>
      </c>
      <c r="CJ70" s="222">
        <v>0</v>
      </c>
      <c r="CK70" s="222">
        <v>0</v>
      </c>
      <c r="CL70" s="222">
        <v>0</v>
      </c>
      <c r="CM70" s="222">
        <v>0</v>
      </c>
      <c r="CN70" s="222">
        <v>0</v>
      </c>
      <c r="CO70" s="222">
        <v>0</v>
      </c>
      <c r="CP70" s="222">
        <v>0</v>
      </c>
      <c r="CQ70" s="222">
        <v>0</v>
      </c>
      <c r="CR70" s="222">
        <v>0</v>
      </c>
      <c r="CS70" s="222">
        <v>0</v>
      </c>
      <c r="CT70" s="222">
        <v>0</v>
      </c>
      <c r="CU70" s="222">
        <v>0</v>
      </c>
      <c r="CV70" s="222">
        <v>0</v>
      </c>
      <c r="CW70" s="222">
        <v>0</v>
      </c>
      <c r="CX70" s="222">
        <v>0</v>
      </c>
      <c r="CY70" s="222">
        <v>0</v>
      </c>
      <c r="CZ70" s="222">
        <v>0</v>
      </c>
      <c r="DA70" s="222">
        <v>0</v>
      </c>
      <c r="DB70" s="222">
        <v>0</v>
      </c>
      <c r="DC70" s="222">
        <v>0</v>
      </c>
      <c r="DD70" s="222">
        <v>0</v>
      </c>
      <c r="DE70" s="222">
        <v>0</v>
      </c>
      <c r="DF70" s="222">
        <v>0</v>
      </c>
      <c r="DG70" s="222">
        <v>0</v>
      </c>
      <c r="DH70" s="222">
        <v>0</v>
      </c>
      <c r="DI70" s="222">
        <v>0</v>
      </c>
      <c r="DJ70" s="222">
        <v>0</v>
      </c>
      <c r="DK70" s="222">
        <v>0</v>
      </c>
      <c r="DL70" s="222">
        <v>0</v>
      </c>
      <c r="DM70" s="222">
        <v>0</v>
      </c>
      <c r="DN70" s="222">
        <v>0</v>
      </c>
      <c r="DO70" s="222">
        <v>0</v>
      </c>
      <c r="DP70" s="222">
        <v>0</v>
      </c>
      <c r="DQ70" s="222">
        <v>0</v>
      </c>
      <c r="DR70" s="222">
        <v>0</v>
      </c>
      <c r="DS70" s="222">
        <v>0</v>
      </c>
      <c r="DT70" s="222">
        <v>0</v>
      </c>
      <c r="DU70" s="222">
        <v>0</v>
      </c>
      <c r="DV70" s="222">
        <v>0</v>
      </c>
      <c r="DW70" s="222">
        <v>0</v>
      </c>
      <c r="DX70" s="222">
        <v>0</v>
      </c>
      <c r="DY70" s="222">
        <v>0</v>
      </c>
      <c r="DZ70" s="222">
        <v>0</v>
      </c>
      <c r="EA70" s="222">
        <v>0</v>
      </c>
      <c r="EB70" s="222">
        <v>0</v>
      </c>
      <c r="EC70" s="222">
        <v>0</v>
      </c>
      <c r="ED70" s="222">
        <v>0</v>
      </c>
      <c r="EE70" s="222">
        <v>0</v>
      </c>
      <c r="EF70" s="222">
        <v>0</v>
      </c>
      <c r="EG70" s="222">
        <v>0</v>
      </c>
      <c r="EH70" s="222">
        <v>0</v>
      </c>
      <c r="EI70" s="222">
        <v>0</v>
      </c>
      <c r="EJ70" s="222">
        <v>0</v>
      </c>
      <c r="EK70" s="222">
        <v>0</v>
      </c>
      <c r="EL70" s="222">
        <v>0</v>
      </c>
      <c r="EM70" s="222">
        <v>0</v>
      </c>
      <c r="EN70" s="222">
        <v>0</v>
      </c>
      <c r="EO70" s="222">
        <v>0</v>
      </c>
      <c r="EP70" s="222">
        <v>0</v>
      </c>
      <c r="EQ70" s="222">
        <v>0</v>
      </c>
      <c r="ER70" s="222">
        <v>0</v>
      </c>
      <c r="ES70" s="222">
        <v>0</v>
      </c>
      <c r="ET70" s="222">
        <v>0</v>
      </c>
      <c r="EU70" s="222">
        <v>0</v>
      </c>
      <c r="EV70" s="222">
        <v>0</v>
      </c>
      <c r="EW70" s="222">
        <v>0</v>
      </c>
      <c r="EX70" s="222">
        <v>0</v>
      </c>
      <c r="EY70" s="222">
        <v>0</v>
      </c>
      <c r="EZ70" s="222">
        <v>0</v>
      </c>
      <c r="FA70" s="222">
        <v>0</v>
      </c>
      <c r="FB70" s="222">
        <v>0</v>
      </c>
      <c r="FC70" s="222">
        <v>0</v>
      </c>
      <c r="FD70" s="222">
        <v>0</v>
      </c>
      <c r="FE70" s="222">
        <v>0</v>
      </c>
      <c r="FF70" s="222">
        <v>0</v>
      </c>
      <c r="FG70" s="222">
        <v>0</v>
      </c>
      <c r="FH70" s="222">
        <v>0</v>
      </c>
      <c r="FI70" s="222">
        <v>0</v>
      </c>
      <c r="FJ70" s="222">
        <v>0</v>
      </c>
      <c r="FK70" s="222">
        <v>0</v>
      </c>
      <c r="FL70" s="222">
        <v>0</v>
      </c>
      <c r="FM70" s="222">
        <v>0</v>
      </c>
      <c r="FN70" s="222">
        <v>0</v>
      </c>
      <c r="FO70" s="222">
        <v>0</v>
      </c>
      <c r="FP70" s="222">
        <v>0</v>
      </c>
      <c r="FQ70" s="222">
        <v>0</v>
      </c>
      <c r="FR70" s="222">
        <v>0</v>
      </c>
      <c r="FS70" s="222">
        <v>0</v>
      </c>
      <c r="FT70" s="222">
        <v>0</v>
      </c>
      <c r="FU70" s="222">
        <v>0</v>
      </c>
      <c r="FV70" s="222">
        <v>0</v>
      </c>
      <c r="FW70" s="222">
        <v>0</v>
      </c>
      <c r="FX70" s="222">
        <v>0</v>
      </c>
      <c r="FY70" s="222">
        <v>0</v>
      </c>
      <c r="FZ70" s="222">
        <v>0</v>
      </c>
      <c r="GA70" s="222">
        <v>0</v>
      </c>
      <c r="GB70" s="222">
        <v>0</v>
      </c>
      <c r="GC70" s="222">
        <v>0</v>
      </c>
      <c r="GD70" s="222">
        <v>0</v>
      </c>
      <c r="GE70" s="222">
        <v>0</v>
      </c>
      <c r="GF70" s="222">
        <v>0</v>
      </c>
      <c r="GG70" s="222">
        <v>0</v>
      </c>
      <c r="GH70" s="222">
        <v>0</v>
      </c>
      <c r="GI70" s="222">
        <v>0</v>
      </c>
      <c r="GJ70" s="222">
        <v>0</v>
      </c>
      <c r="GK70" s="222">
        <v>0</v>
      </c>
      <c r="GL70" s="222">
        <v>0</v>
      </c>
      <c r="GM70" s="222">
        <v>0</v>
      </c>
      <c r="GN70" s="222">
        <v>0</v>
      </c>
      <c r="GO70" s="222">
        <v>0</v>
      </c>
      <c r="GP70" s="222">
        <v>0</v>
      </c>
      <c r="GQ70" s="222">
        <v>0</v>
      </c>
      <c r="GR70" s="222">
        <v>0</v>
      </c>
      <c r="GS70" s="222">
        <v>0</v>
      </c>
      <c r="GT70" s="222">
        <v>0</v>
      </c>
      <c r="GU70" s="222">
        <v>0</v>
      </c>
      <c r="GV70" s="222">
        <v>0</v>
      </c>
      <c r="GW70" s="222">
        <v>0</v>
      </c>
      <c r="GX70" s="222">
        <v>0</v>
      </c>
      <c r="GY70" s="222">
        <v>0</v>
      </c>
      <c r="GZ70" s="222">
        <v>0</v>
      </c>
      <c r="HA70" s="222">
        <v>0</v>
      </c>
      <c r="HB70" s="222">
        <v>0</v>
      </c>
      <c r="HC70" s="222">
        <v>0</v>
      </c>
      <c r="HD70" s="222">
        <v>0</v>
      </c>
      <c r="HE70" s="222">
        <v>0</v>
      </c>
      <c r="HF70" s="222">
        <v>0</v>
      </c>
      <c r="HG70" s="222">
        <v>0</v>
      </c>
      <c r="HH70" s="222">
        <v>0</v>
      </c>
      <c r="HI70" s="222">
        <v>0</v>
      </c>
      <c r="HJ70" s="222">
        <v>0</v>
      </c>
      <c r="HK70" s="222">
        <v>0</v>
      </c>
      <c r="HL70" s="222">
        <v>0</v>
      </c>
      <c r="HM70" s="222">
        <v>0</v>
      </c>
      <c r="HN70" s="222">
        <v>0</v>
      </c>
      <c r="HO70" s="222">
        <v>0</v>
      </c>
      <c r="HP70" s="222">
        <v>0</v>
      </c>
      <c r="HQ70" s="222">
        <v>0</v>
      </c>
      <c r="HR70" s="222">
        <v>0</v>
      </c>
      <c r="HS70" s="222">
        <v>0</v>
      </c>
      <c r="HT70" s="222">
        <v>0</v>
      </c>
      <c r="HU70" s="222">
        <v>0</v>
      </c>
      <c r="HV70" s="222">
        <v>0</v>
      </c>
      <c r="HW70" s="222">
        <v>0</v>
      </c>
      <c r="HX70" s="222">
        <v>0</v>
      </c>
      <c r="HY70" s="222">
        <v>0</v>
      </c>
      <c r="HZ70" s="222">
        <v>0</v>
      </c>
      <c r="IA70" s="222">
        <v>0</v>
      </c>
      <c r="IB70" s="222">
        <v>0</v>
      </c>
      <c r="IC70" s="222">
        <v>0</v>
      </c>
      <c r="ID70" s="222">
        <v>0</v>
      </c>
      <c r="IE70" s="222">
        <v>0</v>
      </c>
      <c r="IF70" s="222">
        <v>0</v>
      </c>
      <c r="IG70" s="222">
        <v>0</v>
      </c>
      <c r="IH70" s="222">
        <v>0</v>
      </c>
      <c r="II70" s="222">
        <v>0</v>
      </c>
      <c r="IJ70" s="222">
        <v>0</v>
      </c>
      <c r="IK70" s="222">
        <v>0</v>
      </c>
      <c r="IL70" s="222">
        <v>0</v>
      </c>
      <c r="IM70" s="222">
        <v>0</v>
      </c>
      <c r="IN70" s="222">
        <v>0</v>
      </c>
      <c r="IO70" s="222">
        <v>0</v>
      </c>
      <c r="IP70" s="222">
        <v>0</v>
      </c>
      <c r="IQ70" s="222">
        <v>0</v>
      </c>
      <c r="IR70" s="222">
        <v>0</v>
      </c>
      <c r="IS70" s="222">
        <v>0</v>
      </c>
      <c r="IT70" s="222">
        <v>0</v>
      </c>
      <c r="IU70" s="222">
        <v>0</v>
      </c>
      <c r="IV70" s="222">
        <v>0</v>
      </c>
      <c r="IW70" s="222">
        <v>0</v>
      </c>
      <c r="IX70" s="222">
        <v>0</v>
      </c>
      <c r="IY70" s="222">
        <v>0</v>
      </c>
      <c r="IZ70" s="222">
        <v>0</v>
      </c>
      <c r="JA70" s="222">
        <v>0</v>
      </c>
      <c r="JB70" s="222">
        <v>0</v>
      </c>
      <c r="JC70" s="222">
        <v>0</v>
      </c>
      <c r="JD70" s="222">
        <v>0</v>
      </c>
      <c r="JE70" s="222">
        <v>0</v>
      </c>
      <c r="JF70" s="222">
        <v>0</v>
      </c>
      <c r="JG70" s="222">
        <v>0</v>
      </c>
      <c r="JH70" s="222">
        <v>0</v>
      </c>
      <c r="JI70" s="222">
        <v>0</v>
      </c>
      <c r="JJ70" s="222">
        <v>0</v>
      </c>
      <c r="JK70" s="222">
        <v>0</v>
      </c>
      <c r="JL70" s="222">
        <v>0</v>
      </c>
      <c r="JM70" s="222">
        <v>0</v>
      </c>
      <c r="JN70" s="222">
        <v>0</v>
      </c>
      <c r="JO70" s="222">
        <v>0</v>
      </c>
      <c r="JP70" s="222">
        <v>0</v>
      </c>
      <c r="JQ70" s="222">
        <v>0</v>
      </c>
      <c r="JR70" s="222">
        <v>0</v>
      </c>
      <c r="JS70" s="222">
        <v>0</v>
      </c>
      <c r="JT70" s="222">
        <v>0</v>
      </c>
      <c r="JU70" s="222">
        <v>0</v>
      </c>
      <c r="JV70" s="222">
        <v>0</v>
      </c>
      <c r="JW70" s="222">
        <v>0</v>
      </c>
      <c r="JX70" s="222">
        <v>0</v>
      </c>
      <c r="JY70" s="222">
        <v>0</v>
      </c>
      <c r="JZ70" s="222">
        <v>0</v>
      </c>
      <c r="KA70" s="222">
        <v>0</v>
      </c>
      <c r="KB70" s="222">
        <v>0</v>
      </c>
      <c r="KC70" s="222">
        <v>0</v>
      </c>
      <c r="KD70" s="222">
        <v>0</v>
      </c>
      <c r="KE70" s="222">
        <v>0</v>
      </c>
      <c r="KF70" s="222">
        <v>0</v>
      </c>
      <c r="KG70" s="222">
        <v>0</v>
      </c>
      <c r="KH70" s="222">
        <v>0</v>
      </c>
      <c r="KI70" s="222">
        <v>0</v>
      </c>
      <c r="KJ70" s="222">
        <v>0</v>
      </c>
      <c r="KK70" s="222">
        <v>0</v>
      </c>
      <c r="KL70" s="222">
        <v>0</v>
      </c>
      <c r="KM70" s="222">
        <v>0</v>
      </c>
      <c r="KN70" s="222">
        <v>0</v>
      </c>
      <c r="KO70" s="222">
        <v>0</v>
      </c>
      <c r="KP70" s="222">
        <v>0</v>
      </c>
      <c r="KQ70" s="222">
        <v>0</v>
      </c>
      <c r="KR70" s="222">
        <v>0</v>
      </c>
      <c r="KS70" s="222">
        <v>0</v>
      </c>
      <c r="KT70" s="222">
        <v>0</v>
      </c>
      <c r="KU70" s="222">
        <v>0</v>
      </c>
      <c r="KV70" s="222">
        <v>0</v>
      </c>
      <c r="KW70" s="222">
        <v>0</v>
      </c>
      <c r="KX70" s="222">
        <v>0</v>
      </c>
      <c r="KY70" s="222">
        <v>0</v>
      </c>
      <c r="KZ70" s="222">
        <v>0</v>
      </c>
      <c r="LA70" s="222">
        <v>0</v>
      </c>
      <c r="LB70" s="222">
        <v>0</v>
      </c>
      <c r="LC70" s="222">
        <v>0</v>
      </c>
      <c r="LD70" s="222">
        <v>0</v>
      </c>
      <c r="LE70" s="222">
        <v>0</v>
      </c>
      <c r="LF70" s="222">
        <v>0</v>
      </c>
      <c r="LG70" s="222">
        <v>0</v>
      </c>
      <c r="LH70" s="222">
        <v>0</v>
      </c>
      <c r="LI70" s="222">
        <v>0</v>
      </c>
      <c r="LJ70" s="222">
        <v>0</v>
      </c>
      <c r="LK70" s="222">
        <v>0</v>
      </c>
      <c r="LL70" s="222">
        <v>0</v>
      </c>
      <c r="LM70" s="222">
        <v>0</v>
      </c>
      <c r="LN70" s="222">
        <v>0</v>
      </c>
      <c r="LO70" s="222">
        <v>0</v>
      </c>
      <c r="LP70" s="222">
        <v>0</v>
      </c>
      <c r="LQ70" s="222">
        <v>0</v>
      </c>
      <c r="LR70" s="222">
        <v>0</v>
      </c>
      <c r="LS70" s="222">
        <v>0</v>
      </c>
      <c r="LT70" s="222">
        <v>0</v>
      </c>
      <c r="LU70" s="222">
        <v>0</v>
      </c>
      <c r="LV70" s="222">
        <v>0</v>
      </c>
      <c r="LW70" s="222">
        <v>0</v>
      </c>
      <c r="LX70" s="222">
        <v>0</v>
      </c>
      <c r="LY70" s="222">
        <v>0</v>
      </c>
      <c r="LZ70" s="222">
        <v>0</v>
      </c>
      <c r="MA70" s="222">
        <v>0</v>
      </c>
      <c r="MB70" s="222">
        <v>0</v>
      </c>
      <c r="MC70" s="222">
        <v>0</v>
      </c>
      <c r="MD70" s="222">
        <v>0</v>
      </c>
      <c r="ME70" s="222">
        <v>0</v>
      </c>
      <c r="MF70" s="222">
        <v>0</v>
      </c>
      <c r="MG70" s="222">
        <v>0</v>
      </c>
      <c r="MH70" s="222">
        <v>0</v>
      </c>
      <c r="MI70" s="222">
        <v>0</v>
      </c>
      <c r="MJ70" s="222">
        <v>0</v>
      </c>
      <c r="MK70" s="222">
        <v>0</v>
      </c>
      <c r="ML70" s="222">
        <v>0</v>
      </c>
      <c r="MM70" s="222">
        <v>0</v>
      </c>
      <c r="MN70" s="222">
        <v>0</v>
      </c>
      <c r="MO70" s="222">
        <v>0</v>
      </c>
      <c r="MP70" s="222">
        <v>0</v>
      </c>
      <c r="MQ70" s="222">
        <v>0</v>
      </c>
      <c r="MR70" s="222">
        <v>0</v>
      </c>
      <c r="MS70" s="222">
        <v>0</v>
      </c>
      <c r="MT70" s="222">
        <v>0</v>
      </c>
      <c r="MU70" s="222">
        <v>0</v>
      </c>
      <c r="MV70" s="222">
        <v>0</v>
      </c>
      <c r="MW70" s="222">
        <v>0</v>
      </c>
      <c r="MX70" s="222">
        <v>0</v>
      </c>
      <c r="MY70" s="222">
        <v>0</v>
      </c>
      <c r="MZ70" s="222">
        <v>0</v>
      </c>
      <c r="NA70" s="222">
        <v>0</v>
      </c>
      <c r="NB70" s="222">
        <v>0</v>
      </c>
      <c r="NC70" s="222">
        <v>0</v>
      </c>
      <c r="ND70" s="222">
        <v>0</v>
      </c>
      <c r="NE70" s="222">
        <v>0</v>
      </c>
      <c r="NF70" s="222">
        <v>0</v>
      </c>
      <c r="NG70" s="222">
        <v>0</v>
      </c>
      <c r="NH70" s="222">
        <v>0</v>
      </c>
      <c r="NI70" s="222">
        <v>0</v>
      </c>
      <c r="NJ70" s="222">
        <v>0</v>
      </c>
      <c r="NK70" s="222">
        <v>0</v>
      </c>
      <c r="NL70" s="222">
        <v>0</v>
      </c>
      <c r="NM70" s="222">
        <v>0</v>
      </c>
      <c r="NN70" s="222">
        <v>0</v>
      </c>
      <c r="NO70" s="222">
        <v>0</v>
      </c>
      <c r="NP70" s="222">
        <v>0</v>
      </c>
      <c r="NQ70" s="222">
        <v>0</v>
      </c>
      <c r="NR70" s="222">
        <v>0</v>
      </c>
      <c r="NS70" s="222">
        <v>0</v>
      </c>
      <c r="NT70" s="222">
        <v>0</v>
      </c>
      <c r="NU70" s="222">
        <v>0</v>
      </c>
      <c r="NV70" s="222">
        <v>0</v>
      </c>
      <c r="NW70" s="222">
        <v>0</v>
      </c>
      <c r="NX70" s="222">
        <v>0</v>
      </c>
      <c r="NY70" s="222">
        <v>0</v>
      </c>
      <c r="NZ70" s="222">
        <v>0</v>
      </c>
      <c r="OA70" s="222">
        <v>0</v>
      </c>
      <c r="OB70" s="222">
        <v>0</v>
      </c>
      <c r="OC70" s="222">
        <v>0</v>
      </c>
      <c r="OD70" s="222">
        <v>0</v>
      </c>
      <c r="OE70" s="222">
        <v>0</v>
      </c>
      <c r="OF70" s="222">
        <v>0</v>
      </c>
      <c r="OG70" s="222">
        <v>0</v>
      </c>
      <c r="OH70" s="222">
        <v>0</v>
      </c>
      <c r="OI70" s="222">
        <v>0</v>
      </c>
      <c r="OJ70" s="222">
        <v>0</v>
      </c>
      <c r="OK70" s="222">
        <v>0</v>
      </c>
      <c r="OL70" s="222">
        <v>0</v>
      </c>
      <c r="OM70" s="222">
        <v>0</v>
      </c>
      <c r="ON70" s="222">
        <v>0</v>
      </c>
      <c r="OO70" s="222">
        <v>0</v>
      </c>
      <c r="OP70" s="222">
        <v>0</v>
      </c>
      <c r="OQ70" s="222">
        <v>0</v>
      </c>
      <c r="OR70" s="222">
        <v>0</v>
      </c>
      <c r="OS70" s="222">
        <v>0</v>
      </c>
      <c r="OT70" s="222">
        <v>0</v>
      </c>
      <c r="OU70" s="222">
        <v>0</v>
      </c>
      <c r="OV70" s="222">
        <v>0</v>
      </c>
      <c r="OW70" s="222">
        <v>0</v>
      </c>
      <c r="OX70" s="222">
        <v>0</v>
      </c>
      <c r="OY70" s="222">
        <v>0</v>
      </c>
      <c r="OZ70" s="222">
        <v>0</v>
      </c>
      <c r="PA70" s="222">
        <v>0</v>
      </c>
      <c r="PB70" s="222">
        <v>0</v>
      </c>
      <c r="PC70" s="222">
        <v>0</v>
      </c>
      <c r="PD70" s="222">
        <v>0</v>
      </c>
      <c r="PE70" s="222">
        <v>0</v>
      </c>
      <c r="PF70" s="222">
        <v>0</v>
      </c>
      <c r="PG70" s="222">
        <v>0</v>
      </c>
      <c r="PH70" s="222">
        <v>0</v>
      </c>
      <c r="PI70" s="222">
        <v>0</v>
      </c>
      <c r="PJ70" s="222">
        <v>0</v>
      </c>
      <c r="PK70" s="222">
        <v>0</v>
      </c>
      <c r="PL70" s="222">
        <v>0</v>
      </c>
      <c r="PM70" s="222">
        <v>0</v>
      </c>
      <c r="PN70" s="222">
        <v>0</v>
      </c>
      <c r="PO70" s="222">
        <v>0</v>
      </c>
      <c r="PP70" s="222">
        <v>0</v>
      </c>
      <c r="PQ70" s="222">
        <v>0</v>
      </c>
      <c r="PR70" s="222">
        <v>0</v>
      </c>
      <c r="PS70" s="222">
        <v>0</v>
      </c>
      <c r="PT70" s="222">
        <v>0</v>
      </c>
      <c r="PU70" s="222">
        <v>0</v>
      </c>
      <c r="PV70" s="222">
        <v>0</v>
      </c>
      <c r="PW70" s="222">
        <v>0</v>
      </c>
      <c r="PX70" s="222">
        <v>0</v>
      </c>
      <c r="PY70" s="222">
        <v>0</v>
      </c>
      <c r="PZ70" s="222">
        <v>0</v>
      </c>
      <c r="QA70" s="222">
        <v>0</v>
      </c>
      <c r="QB70" s="222">
        <v>0</v>
      </c>
      <c r="QC70" s="222">
        <v>0</v>
      </c>
      <c r="QD70" s="222">
        <v>0</v>
      </c>
      <c r="QE70" s="222">
        <v>0</v>
      </c>
      <c r="QF70" s="222">
        <v>0</v>
      </c>
      <c r="QG70" s="222">
        <v>0</v>
      </c>
      <c r="QH70" s="222">
        <v>0</v>
      </c>
      <c r="QI70" s="222">
        <v>0</v>
      </c>
      <c r="QJ70" s="222">
        <v>0</v>
      </c>
      <c r="QK70" s="222">
        <v>0</v>
      </c>
      <c r="QL70" s="222">
        <v>0</v>
      </c>
      <c r="QM70" s="222">
        <v>0</v>
      </c>
      <c r="QN70" s="222">
        <v>0</v>
      </c>
      <c r="QO70" s="222">
        <v>0</v>
      </c>
      <c r="QP70" s="222">
        <v>0</v>
      </c>
      <c r="QQ70" s="222">
        <v>0</v>
      </c>
      <c r="QR70" s="222">
        <v>0</v>
      </c>
      <c r="QS70" s="222">
        <v>0</v>
      </c>
      <c r="QT70" s="222">
        <v>0</v>
      </c>
      <c r="QU70" s="222">
        <v>0</v>
      </c>
      <c r="QV70" s="222">
        <v>0</v>
      </c>
      <c r="QW70" s="222">
        <v>0</v>
      </c>
      <c r="QX70" s="222">
        <v>0</v>
      </c>
      <c r="QY70" s="222">
        <v>0</v>
      </c>
      <c r="QZ70" s="222">
        <v>0</v>
      </c>
      <c r="RA70" s="222">
        <v>0</v>
      </c>
      <c r="RB70" s="222">
        <v>0</v>
      </c>
      <c r="RC70" s="222">
        <v>0</v>
      </c>
      <c r="RD70" s="222">
        <v>0</v>
      </c>
      <c r="RE70" s="222">
        <v>0</v>
      </c>
      <c r="RF70" s="222">
        <v>0</v>
      </c>
      <c r="RG70" s="222">
        <v>0</v>
      </c>
      <c r="RH70" s="222">
        <v>0</v>
      </c>
      <c r="RI70" s="222">
        <v>0</v>
      </c>
      <c r="RJ70" s="222">
        <v>0</v>
      </c>
      <c r="RK70" s="222">
        <v>0</v>
      </c>
      <c r="RL70" s="222">
        <v>0</v>
      </c>
      <c r="RM70" s="222">
        <v>0</v>
      </c>
      <c r="RN70" s="222">
        <v>0</v>
      </c>
      <c r="RO70" s="222">
        <v>0</v>
      </c>
      <c r="RP70" s="222">
        <v>0</v>
      </c>
      <c r="RQ70" s="222">
        <v>0</v>
      </c>
      <c r="RR70" s="222">
        <v>0</v>
      </c>
      <c r="RS70" s="222">
        <v>0</v>
      </c>
      <c r="RT70" s="222">
        <v>0</v>
      </c>
      <c r="RU70" s="222">
        <v>0</v>
      </c>
      <c r="RV70" s="222">
        <v>0</v>
      </c>
      <c r="RW70" s="222">
        <v>0</v>
      </c>
      <c r="RX70" s="222">
        <v>0</v>
      </c>
      <c r="RY70" s="222">
        <v>0</v>
      </c>
      <c r="RZ70" s="222">
        <v>0</v>
      </c>
      <c r="SA70" s="222">
        <v>0</v>
      </c>
      <c r="SB70" s="222">
        <v>0</v>
      </c>
      <c r="SC70" s="222">
        <v>0</v>
      </c>
      <c r="SD70" s="222">
        <v>0</v>
      </c>
      <c r="SE70" s="222">
        <v>0</v>
      </c>
      <c r="SF70" s="222">
        <v>0</v>
      </c>
      <c r="SG70" s="222">
        <v>0</v>
      </c>
      <c r="SH70" s="222">
        <v>0</v>
      </c>
      <c r="SI70" s="222">
        <v>0</v>
      </c>
      <c r="SJ70" s="222">
        <v>0</v>
      </c>
      <c r="SK70" s="222">
        <v>0</v>
      </c>
      <c r="SL70" s="222">
        <v>0</v>
      </c>
      <c r="SM70" s="222">
        <v>0</v>
      </c>
      <c r="SN70" s="222">
        <v>0</v>
      </c>
      <c r="SO70" s="222">
        <v>0</v>
      </c>
      <c r="SP70" s="222">
        <v>0</v>
      </c>
      <c r="SQ70" s="222">
        <v>0</v>
      </c>
      <c r="SR70" s="222">
        <v>0</v>
      </c>
      <c r="SS70" s="222">
        <v>0</v>
      </c>
      <c r="ST70" s="222">
        <v>0</v>
      </c>
      <c r="SU70" s="222">
        <v>0</v>
      </c>
      <c r="SV70" s="222">
        <v>0</v>
      </c>
      <c r="SW70" s="222">
        <v>0</v>
      </c>
      <c r="SX70" s="222">
        <v>0</v>
      </c>
      <c r="SY70" s="222">
        <v>0</v>
      </c>
      <c r="SZ70" s="222">
        <v>0</v>
      </c>
      <c r="TA70" s="222">
        <v>0</v>
      </c>
      <c r="TB70" s="222">
        <v>0</v>
      </c>
      <c r="TC70" s="222">
        <v>0</v>
      </c>
      <c r="TD70" s="222">
        <v>0</v>
      </c>
      <c r="TE70" s="222">
        <v>0</v>
      </c>
      <c r="TF70" s="222">
        <v>0</v>
      </c>
      <c r="TG70" s="222">
        <v>0</v>
      </c>
      <c r="TH70" s="222">
        <v>0</v>
      </c>
      <c r="TI70" s="222">
        <v>0</v>
      </c>
      <c r="TJ70" s="222">
        <v>0</v>
      </c>
      <c r="TK70" s="222">
        <v>0</v>
      </c>
      <c r="TL70" s="222">
        <v>0</v>
      </c>
      <c r="TM70" s="222">
        <v>0</v>
      </c>
      <c r="TN70" s="222">
        <v>0</v>
      </c>
      <c r="TO70" s="222">
        <v>0</v>
      </c>
      <c r="TP70" s="222">
        <v>0</v>
      </c>
      <c r="TQ70" s="222">
        <v>0</v>
      </c>
      <c r="TR70" s="222">
        <v>0</v>
      </c>
      <c r="TS70" s="222">
        <v>0</v>
      </c>
      <c r="TT70" s="222">
        <v>0</v>
      </c>
      <c r="TU70" s="222">
        <v>0</v>
      </c>
      <c r="TV70" s="222">
        <v>0</v>
      </c>
      <c r="TW70" s="222">
        <v>0</v>
      </c>
      <c r="TX70" s="222">
        <v>0</v>
      </c>
      <c r="TY70" s="222">
        <v>0</v>
      </c>
      <c r="TZ70" s="222">
        <v>0</v>
      </c>
      <c r="UA70" s="222">
        <v>0</v>
      </c>
      <c r="UB70" s="222">
        <v>0</v>
      </c>
      <c r="UC70" s="222">
        <v>0</v>
      </c>
      <c r="UD70" s="222">
        <v>0</v>
      </c>
      <c r="UE70" s="222">
        <v>0</v>
      </c>
      <c r="UF70" s="222">
        <v>0</v>
      </c>
      <c r="UG70" s="222">
        <v>0</v>
      </c>
      <c r="UH70" s="222">
        <v>0</v>
      </c>
      <c r="UI70" s="222">
        <v>0</v>
      </c>
      <c r="UJ70" s="222">
        <v>0</v>
      </c>
      <c r="UK70" s="222">
        <v>0</v>
      </c>
      <c r="UL70" s="222">
        <v>0</v>
      </c>
      <c r="UM70" s="222">
        <v>0</v>
      </c>
      <c r="UN70" s="222">
        <v>0</v>
      </c>
      <c r="UO70" s="222">
        <v>0</v>
      </c>
      <c r="UP70" s="222">
        <v>0</v>
      </c>
      <c r="UQ70" s="222">
        <v>0</v>
      </c>
      <c r="UR70" s="222">
        <v>0</v>
      </c>
      <c r="US70" s="222">
        <v>0</v>
      </c>
      <c r="UT70" s="222">
        <v>0</v>
      </c>
      <c r="UU70" s="222">
        <v>0</v>
      </c>
      <c r="UV70" s="222">
        <v>0</v>
      </c>
      <c r="UW70" s="222">
        <v>0</v>
      </c>
      <c r="UX70" s="222">
        <v>0</v>
      </c>
      <c r="UY70" s="222">
        <v>0</v>
      </c>
      <c r="UZ70" s="222">
        <v>0</v>
      </c>
      <c r="VA70" s="222">
        <v>0</v>
      </c>
      <c r="VB70" s="222">
        <v>0</v>
      </c>
      <c r="VC70" s="222">
        <v>0</v>
      </c>
      <c r="VD70" s="222">
        <v>0</v>
      </c>
      <c r="VE70" s="222">
        <v>0</v>
      </c>
      <c r="VF70" s="222">
        <v>0</v>
      </c>
      <c r="VG70" s="222">
        <v>0</v>
      </c>
      <c r="VH70" s="222">
        <v>0</v>
      </c>
      <c r="VI70" s="222">
        <v>0</v>
      </c>
      <c r="VJ70" s="222">
        <v>0</v>
      </c>
      <c r="VK70" s="222">
        <v>0</v>
      </c>
      <c r="VL70" s="222">
        <v>0</v>
      </c>
      <c r="VM70" s="222">
        <v>0</v>
      </c>
      <c r="VN70" s="222">
        <v>0</v>
      </c>
      <c r="VO70" s="222">
        <v>0</v>
      </c>
      <c r="VP70" s="222">
        <v>0</v>
      </c>
      <c r="VQ70" s="222">
        <v>0</v>
      </c>
      <c r="VR70" s="222">
        <v>0</v>
      </c>
      <c r="VS70" s="222">
        <v>0</v>
      </c>
      <c r="VT70" s="222">
        <v>0</v>
      </c>
      <c r="VU70" s="222">
        <v>0</v>
      </c>
      <c r="VV70" s="222">
        <v>0</v>
      </c>
      <c r="VW70" s="222">
        <v>0</v>
      </c>
      <c r="VX70" s="222">
        <v>0</v>
      </c>
      <c r="VY70" s="222">
        <v>0</v>
      </c>
      <c r="VZ70" s="222">
        <v>0</v>
      </c>
      <c r="WA70" s="222">
        <v>0</v>
      </c>
      <c r="WB70" s="222">
        <v>0</v>
      </c>
      <c r="WC70" s="222">
        <v>0</v>
      </c>
      <c r="WD70" s="222">
        <v>0</v>
      </c>
      <c r="WE70" s="222">
        <v>0</v>
      </c>
      <c r="WF70" s="222">
        <v>0</v>
      </c>
      <c r="WG70" s="222">
        <v>0</v>
      </c>
      <c r="WH70" s="222">
        <v>0</v>
      </c>
      <c r="WI70" s="222">
        <v>0</v>
      </c>
      <c r="WJ70" s="222">
        <v>0</v>
      </c>
      <c r="WK70" s="222">
        <v>0</v>
      </c>
      <c r="WL70" s="222">
        <v>0</v>
      </c>
      <c r="WM70" s="222">
        <v>0</v>
      </c>
      <c r="WN70" s="222">
        <v>0</v>
      </c>
      <c r="WO70" s="222">
        <v>0</v>
      </c>
      <c r="WP70" s="222">
        <v>0</v>
      </c>
      <c r="WQ70" s="222">
        <v>0</v>
      </c>
      <c r="WR70" s="222">
        <v>0</v>
      </c>
      <c r="WS70" s="222">
        <v>0</v>
      </c>
      <c r="WT70" s="222">
        <v>0</v>
      </c>
      <c r="WU70" s="222">
        <v>0</v>
      </c>
      <c r="WV70" s="222">
        <v>0</v>
      </c>
      <c r="WW70" s="222">
        <v>0</v>
      </c>
      <c r="WX70" s="222">
        <v>0</v>
      </c>
      <c r="WY70" s="222">
        <v>0</v>
      </c>
      <c r="WZ70" s="222">
        <v>0</v>
      </c>
      <c r="XA70" s="222">
        <v>0</v>
      </c>
      <c r="XB70" s="222">
        <v>0</v>
      </c>
      <c r="XC70" s="222">
        <v>0</v>
      </c>
      <c r="XD70" s="222">
        <v>0</v>
      </c>
      <c r="XE70" s="222">
        <v>0</v>
      </c>
      <c r="XF70" s="222">
        <v>0</v>
      </c>
      <c r="XG70" s="222">
        <v>0</v>
      </c>
      <c r="XH70" s="222">
        <v>0</v>
      </c>
      <c r="XI70" s="222">
        <v>0</v>
      </c>
      <c r="XJ70" s="222">
        <v>0</v>
      </c>
      <c r="XK70" s="222">
        <v>0</v>
      </c>
      <c r="XL70" s="222">
        <v>0</v>
      </c>
      <c r="XM70" s="222">
        <v>0</v>
      </c>
      <c r="XN70" s="222">
        <v>0</v>
      </c>
      <c r="XO70" s="222">
        <v>0</v>
      </c>
      <c r="XP70" s="222">
        <v>0</v>
      </c>
      <c r="XQ70" s="222">
        <v>0</v>
      </c>
      <c r="XR70" s="222">
        <v>0</v>
      </c>
      <c r="XS70" s="222">
        <v>0</v>
      </c>
      <c r="XT70" s="222">
        <v>0</v>
      </c>
      <c r="XU70" s="222">
        <v>0</v>
      </c>
      <c r="XV70" s="222">
        <v>0</v>
      </c>
      <c r="XW70" s="222">
        <v>0</v>
      </c>
      <c r="XX70" s="222">
        <v>0</v>
      </c>
      <c r="XY70" s="222">
        <v>0</v>
      </c>
      <c r="XZ70" s="222">
        <v>0</v>
      </c>
      <c r="YA70" s="222">
        <v>0</v>
      </c>
      <c r="YB70" s="222">
        <v>0</v>
      </c>
      <c r="YC70" s="222">
        <v>0</v>
      </c>
      <c r="YD70" s="222">
        <v>0</v>
      </c>
      <c r="YE70" s="222">
        <v>0</v>
      </c>
      <c r="YF70" s="222">
        <v>0</v>
      </c>
      <c r="YG70" s="222">
        <v>0</v>
      </c>
      <c r="YH70" s="222">
        <v>0</v>
      </c>
      <c r="YI70" s="222">
        <v>0</v>
      </c>
      <c r="YJ70" s="222">
        <v>0</v>
      </c>
      <c r="YK70" s="222">
        <v>0</v>
      </c>
      <c r="YL70" s="222">
        <v>0</v>
      </c>
      <c r="YM70" s="222">
        <v>0</v>
      </c>
      <c r="YN70" s="222">
        <v>0</v>
      </c>
      <c r="YO70" s="222">
        <v>0</v>
      </c>
      <c r="YP70" s="222">
        <v>0</v>
      </c>
      <c r="YQ70" s="222">
        <v>0</v>
      </c>
      <c r="YR70" s="222">
        <v>0</v>
      </c>
      <c r="YS70" s="222">
        <v>0</v>
      </c>
      <c r="YT70" s="222">
        <v>0</v>
      </c>
      <c r="YU70" s="222">
        <v>0</v>
      </c>
      <c r="YV70" s="222">
        <v>0</v>
      </c>
      <c r="YW70" s="222">
        <v>0</v>
      </c>
      <c r="YX70" s="222">
        <v>0</v>
      </c>
      <c r="YY70" s="222">
        <v>0</v>
      </c>
      <c r="YZ70" s="222">
        <v>0</v>
      </c>
      <c r="ZA70" s="222">
        <v>0</v>
      </c>
      <c r="ZB70" s="222">
        <v>0</v>
      </c>
      <c r="ZC70" s="222">
        <v>0</v>
      </c>
      <c r="ZD70" s="222">
        <v>0</v>
      </c>
      <c r="ZE70" s="222">
        <v>0</v>
      </c>
      <c r="ZF70" s="222">
        <v>0</v>
      </c>
      <c r="ZG70" s="222">
        <v>0</v>
      </c>
      <c r="ZH70" s="222">
        <v>0</v>
      </c>
      <c r="ZI70" s="222">
        <v>0</v>
      </c>
      <c r="ZJ70" s="222">
        <v>0</v>
      </c>
      <c r="ZK70" s="222">
        <v>0</v>
      </c>
      <c r="ZL70" s="222">
        <v>0</v>
      </c>
      <c r="ZM70" s="222">
        <v>0</v>
      </c>
      <c r="ZN70" s="222">
        <v>0</v>
      </c>
      <c r="ZO70" s="222">
        <v>0</v>
      </c>
      <c r="ZP70" s="222">
        <v>0</v>
      </c>
      <c r="ZQ70" s="222">
        <v>0</v>
      </c>
      <c r="ZR70" s="222">
        <v>0</v>
      </c>
      <c r="ZS70" s="222">
        <v>0</v>
      </c>
      <c r="ZT70" s="222">
        <v>0</v>
      </c>
      <c r="ZU70" s="222">
        <v>0</v>
      </c>
      <c r="ZV70" s="222">
        <v>0</v>
      </c>
      <c r="ZW70" s="222">
        <v>0</v>
      </c>
      <c r="ZX70" s="222">
        <v>0</v>
      </c>
      <c r="ZY70" s="222">
        <v>0</v>
      </c>
      <c r="ZZ70" s="222">
        <v>0</v>
      </c>
      <c r="AAA70" s="222">
        <v>0</v>
      </c>
      <c r="AAB70" s="222">
        <v>0</v>
      </c>
      <c r="AAC70" s="222">
        <v>0</v>
      </c>
      <c r="AAD70" s="222">
        <v>0</v>
      </c>
      <c r="AAE70" s="222">
        <v>0</v>
      </c>
      <c r="AAF70" s="222">
        <v>0</v>
      </c>
      <c r="AAG70" s="222">
        <v>0</v>
      </c>
      <c r="AAH70" s="222">
        <v>0</v>
      </c>
      <c r="AAI70" s="222">
        <v>0</v>
      </c>
      <c r="AAJ70" s="222">
        <v>0</v>
      </c>
      <c r="AAK70" s="222">
        <v>0</v>
      </c>
      <c r="AAL70" s="222">
        <v>0</v>
      </c>
      <c r="AAM70" s="222">
        <v>0</v>
      </c>
      <c r="AAN70" s="222">
        <v>0</v>
      </c>
      <c r="AAO70" s="222">
        <v>0</v>
      </c>
      <c r="AAP70" s="222">
        <v>0</v>
      </c>
      <c r="AAQ70" s="222">
        <v>0</v>
      </c>
      <c r="AAR70" s="222">
        <v>0</v>
      </c>
      <c r="AAS70" s="222">
        <v>0</v>
      </c>
      <c r="AAT70" s="222">
        <v>0</v>
      </c>
      <c r="AAU70" s="222">
        <v>0</v>
      </c>
      <c r="AAV70" s="222">
        <v>0</v>
      </c>
      <c r="AAW70" s="222">
        <v>0</v>
      </c>
      <c r="AAX70" s="222">
        <v>0</v>
      </c>
      <c r="AAY70" s="222">
        <v>0</v>
      </c>
      <c r="AAZ70" s="222">
        <v>0</v>
      </c>
      <c r="ABA70" s="222">
        <v>0</v>
      </c>
      <c r="ABB70" s="222">
        <v>0</v>
      </c>
      <c r="ABC70" s="222">
        <v>0</v>
      </c>
      <c r="ABD70" s="222">
        <v>0</v>
      </c>
      <c r="ABE70" s="222">
        <v>0</v>
      </c>
      <c r="ABF70" s="222">
        <v>0</v>
      </c>
      <c r="ABG70" s="222">
        <v>0</v>
      </c>
      <c r="ABH70" s="222">
        <v>0</v>
      </c>
      <c r="ABI70" s="222">
        <v>0</v>
      </c>
      <c r="ABJ70" s="222">
        <v>0</v>
      </c>
      <c r="ABK70" s="222">
        <v>0</v>
      </c>
      <c r="ABL70" s="222">
        <v>0</v>
      </c>
      <c r="ABM70" s="222">
        <v>0</v>
      </c>
      <c r="ABN70" s="222">
        <v>0</v>
      </c>
      <c r="ABO70" s="222">
        <v>0</v>
      </c>
      <c r="ABP70" s="222">
        <v>0</v>
      </c>
      <c r="ABQ70" s="222">
        <v>0</v>
      </c>
      <c r="ABR70" s="222">
        <v>0</v>
      </c>
      <c r="ABS70" s="222">
        <v>0</v>
      </c>
      <c r="ABT70" s="222">
        <v>0</v>
      </c>
      <c r="ABU70" s="222">
        <v>0</v>
      </c>
      <c r="ABV70" s="222">
        <v>0</v>
      </c>
      <c r="ABW70" s="222">
        <v>0</v>
      </c>
      <c r="ABX70" s="222">
        <v>0</v>
      </c>
      <c r="ABY70" s="222">
        <v>0</v>
      </c>
      <c r="ABZ70" s="222">
        <v>0</v>
      </c>
      <c r="ACA70" s="222">
        <v>0</v>
      </c>
      <c r="ACB70" s="222">
        <v>0</v>
      </c>
      <c r="ACC70" s="222">
        <v>0</v>
      </c>
      <c r="ACD70" s="222">
        <v>0</v>
      </c>
      <c r="ACE70" s="222">
        <v>0</v>
      </c>
      <c r="ACF70" s="222">
        <v>0</v>
      </c>
      <c r="ACG70" s="222">
        <v>0</v>
      </c>
      <c r="ACH70" s="222">
        <v>0</v>
      </c>
      <c r="ACI70" s="222">
        <v>0</v>
      </c>
      <c r="ACJ70" s="222">
        <v>0</v>
      </c>
      <c r="ACK70" s="222">
        <v>0</v>
      </c>
      <c r="ACL70" s="222">
        <v>0</v>
      </c>
      <c r="ACM70" s="222">
        <v>0</v>
      </c>
      <c r="ACN70" s="222">
        <v>0</v>
      </c>
      <c r="ACO70" s="222">
        <v>0</v>
      </c>
      <c r="ACP70" s="222">
        <v>0</v>
      </c>
      <c r="ACQ70" s="222">
        <v>0</v>
      </c>
      <c r="ACR70" s="222">
        <v>0</v>
      </c>
      <c r="ACS70" s="222">
        <v>0</v>
      </c>
      <c r="ACT70" s="222">
        <v>0</v>
      </c>
      <c r="ACU70" s="222">
        <v>0</v>
      </c>
      <c r="ACV70" s="222">
        <v>0</v>
      </c>
      <c r="ACW70" s="222">
        <v>0</v>
      </c>
      <c r="ACX70" s="222">
        <v>0</v>
      </c>
      <c r="ACY70" s="222">
        <v>0</v>
      </c>
      <c r="ACZ70" s="222">
        <v>0</v>
      </c>
      <c r="ADA70" s="222">
        <v>0</v>
      </c>
      <c r="ADB70" s="222">
        <v>0</v>
      </c>
      <c r="ADC70" s="222">
        <v>0</v>
      </c>
      <c r="ADD70" s="222">
        <v>0</v>
      </c>
      <c r="ADE70" s="222">
        <v>0</v>
      </c>
      <c r="ADF70" s="222">
        <v>0</v>
      </c>
      <c r="ADG70" s="222">
        <v>0</v>
      </c>
      <c r="ADH70" s="222">
        <v>0</v>
      </c>
      <c r="ADI70" s="222">
        <v>0</v>
      </c>
      <c r="ADJ70" s="222">
        <v>0</v>
      </c>
      <c r="ADK70" s="222">
        <v>0</v>
      </c>
      <c r="ADL70" s="222">
        <v>0</v>
      </c>
      <c r="ADM70" s="222">
        <v>0</v>
      </c>
      <c r="ADN70" s="222">
        <v>0</v>
      </c>
      <c r="ADO70" s="222">
        <v>0</v>
      </c>
      <c r="ADP70" s="222">
        <v>0</v>
      </c>
      <c r="ADQ70" s="222">
        <v>0</v>
      </c>
      <c r="ADR70" s="222">
        <v>0</v>
      </c>
      <c r="ADS70" s="222">
        <v>0</v>
      </c>
      <c r="ADT70" s="222">
        <v>0</v>
      </c>
      <c r="ADU70" s="222">
        <v>0</v>
      </c>
      <c r="ADV70" s="222">
        <v>0</v>
      </c>
      <c r="ADW70" s="222">
        <v>0</v>
      </c>
      <c r="ADX70" s="222">
        <v>0</v>
      </c>
      <c r="ADY70" s="222">
        <v>0</v>
      </c>
      <c r="ADZ70" s="222">
        <v>0</v>
      </c>
      <c r="AEA70" s="222">
        <v>0</v>
      </c>
      <c r="AEB70" s="222">
        <v>0</v>
      </c>
      <c r="AEC70" s="222">
        <v>0</v>
      </c>
      <c r="AED70" s="222">
        <v>0</v>
      </c>
      <c r="AEE70" s="222">
        <v>0</v>
      </c>
      <c r="AEF70" s="222">
        <v>0</v>
      </c>
      <c r="AEG70" s="222">
        <v>0</v>
      </c>
      <c r="AEH70" s="222">
        <v>0</v>
      </c>
      <c r="AEI70" s="222">
        <v>0</v>
      </c>
      <c r="AEJ70" s="222">
        <v>0</v>
      </c>
      <c r="AEK70" s="222">
        <v>0</v>
      </c>
      <c r="AEL70" s="222">
        <v>0</v>
      </c>
      <c r="AEM70" s="222">
        <v>0</v>
      </c>
      <c r="AEN70" s="222">
        <v>0</v>
      </c>
      <c r="AEO70" s="222">
        <v>0</v>
      </c>
      <c r="AEP70" s="222">
        <v>0</v>
      </c>
      <c r="AEQ70" s="222">
        <v>0</v>
      </c>
      <c r="AER70" s="222">
        <v>0</v>
      </c>
      <c r="AES70" s="222">
        <v>0</v>
      </c>
      <c r="AET70" s="222">
        <v>0</v>
      </c>
      <c r="AEU70" s="222">
        <v>0</v>
      </c>
      <c r="AEV70" s="222">
        <v>0</v>
      </c>
      <c r="AEW70" s="222">
        <v>0</v>
      </c>
      <c r="AEX70" s="222">
        <v>0</v>
      </c>
      <c r="AEY70" s="222">
        <v>0</v>
      </c>
      <c r="AEZ70" s="222">
        <v>0</v>
      </c>
      <c r="AFA70" s="222">
        <v>0</v>
      </c>
      <c r="AFB70" s="222">
        <v>0</v>
      </c>
      <c r="AFC70" s="222">
        <v>0</v>
      </c>
      <c r="AFD70" s="222">
        <v>0</v>
      </c>
      <c r="AFE70" s="222">
        <v>0</v>
      </c>
      <c r="AFF70" s="222">
        <v>0</v>
      </c>
      <c r="AFG70" s="222">
        <v>0</v>
      </c>
      <c r="AFH70" s="222">
        <v>0</v>
      </c>
      <c r="AFI70" s="222">
        <v>0</v>
      </c>
      <c r="AFJ70" s="222">
        <v>0</v>
      </c>
      <c r="AFK70" s="222">
        <v>0</v>
      </c>
      <c r="AFL70" s="222">
        <v>0</v>
      </c>
      <c r="AFM70" s="222">
        <v>0</v>
      </c>
      <c r="AFN70" s="222">
        <v>0</v>
      </c>
      <c r="AFO70" s="222">
        <v>0</v>
      </c>
      <c r="AFP70" s="222">
        <v>0</v>
      </c>
      <c r="AFQ70" s="222">
        <v>0</v>
      </c>
      <c r="AFR70" s="222">
        <v>0</v>
      </c>
      <c r="AFS70" s="222">
        <v>0</v>
      </c>
      <c r="AFT70" s="222">
        <v>0</v>
      </c>
      <c r="AFU70" s="222">
        <v>0</v>
      </c>
      <c r="AFV70" s="222">
        <v>0</v>
      </c>
      <c r="AFW70" s="222">
        <v>0</v>
      </c>
      <c r="AFX70" s="222">
        <v>0</v>
      </c>
      <c r="AFY70" s="222">
        <v>0</v>
      </c>
      <c r="AFZ70" s="222">
        <v>0</v>
      </c>
      <c r="AGA70" s="222">
        <v>0</v>
      </c>
      <c r="AGB70" s="222">
        <v>0</v>
      </c>
      <c r="AGC70" s="222">
        <v>0</v>
      </c>
      <c r="AGD70" s="222">
        <v>0</v>
      </c>
      <c r="AGE70" s="222">
        <v>0</v>
      </c>
      <c r="AGF70" s="222">
        <v>0</v>
      </c>
      <c r="AGG70" s="222">
        <v>0</v>
      </c>
      <c r="AGH70" s="222">
        <v>0</v>
      </c>
      <c r="AGI70" s="222">
        <v>0</v>
      </c>
      <c r="AGJ70" s="222">
        <v>0</v>
      </c>
      <c r="AGK70" s="222">
        <v>0</v>
      </c>
      <c r="AGL70" s="222">
        <v>0</v>
      </c>
      <c r="AGM70" s="222">
        <v>0</v>
      </c>
      <c r="AGN70" s="222">
        <v>0</v>
      </c>
      <c r="AGO70" s="222">
        <v>0</v>
      </c>
      <c r="AGP70" s="222">
        <v>0</v>
      </c>
      <c r="AGQ70" s="222">
        <v>0</v>
      </c>
      <c r="AGR70" s="222">
        <v>0</v>
      </c>
      <c r="AGS70" s="222">
        <v>0</v>
      </c>
      <c r="AGT70" s="222">
        <v>0</v>
      </c>
      <c r="AGU70" s="222">
        <v>0</v>
      </c>
      <c r="AGV70" s="222">
        <v>0</v>
      </c>
      <c r="AGW70" s="222">
        <v>0</v>
      </c>
      <c r="AGX70" s="222">
        <v>0</v>
      </c>
      <c r="AGY70" s="222">
        <v>0</v>
      </c>
      <c r="AGZ70" s="222">
        <v>0</v>
      </c>
      <c r="AHA70" s="222">
        <v>0</v>
      </c>
      <c r="AHB70" s="222">
        <v>0</v>
      </c>
      <c r="AHC70" s="222">
        <v>0</v>
      </c>
      <c r="AHD70" s="222">
        <v>0</v>
      </c>
      <c r="AHE70" s="222">
        <v>0</v>
      </c>
      <c r="AHF70" s="222">
        <v>0</v>
      </c>
      <c r="AHG70" s="222">
        <v>0</v>
      </c>
      <c r="AHH70" s="222">
        <v>0</v>
      </c>
      <c r="AHI70" s="222">
        <v>0</v>
      </c>
      <c r="AHJ70" s="222">
        <v>0</v>
      </c>
      <c r="AHK70" s="222">
        <v>0</v>
      </c>
      <c r="AHL70" s="222">
        <v>0</v>
      </c>
      <c r="AHM70" s="222">
        <v>0</v>
      </c>
      <c r="AHN70" s="222">
        <v>0</v>
      </c>
      <c r="AHO70" s="222">
        <v>0</v>
      </c>
      <c r="AHP70" s="222">
        <v>0</v>
      </c>
      <c r="AHQ70" s="222">
        <v>0</v>
      </c>
      <c r="AHR70" s="264">
        <v>0</v>
      </c>
    </row>
    <row r="71" spans="1:902" ht="24">
      <c r="A71" s="183" t="s">
        <v>6671</v>
      </c>
      <c r="B71" s="183" t="s">
        <v>6466</v>
      </c>
      <c r="C71" s="184" t="s">
        <v>6467</v>
      </c>
      <c r="D71" s="222">
        <v>0</v>
      </c>
      <c r="E71" s="222">
        <v>0</v>
      </c>
      <c r="F71" s="222">
        <v>0</v>
      </c>
      <c r="G71" s="222">
        <v>0</v>
      </c>
      <c r="H71" s="222">
        <v>0</v>
      </c>
      <c r="I71" s="222">
        <v>0</v>
      </c>
      <c r="J71" s="222">
        <v>0</v>
      </c>
      <c r="K71" s="222">
        <v>0</v>
      </c>
      <c r="L71" s="222">
        <v>0</v>
      </c>
      <c r="M71" s="222">
        <v>0</v>
      </c>
      <c r="N71" s="222">
        <v>0</v>
      </c>
      <c r="O71" s="222">
        <v>0</v>
      </c>
      <c r="P71" s="222">
        <v>0</v>
      </c>
      <c r="Q71" s="222">
        <v>0</v>
      </c>
      <c r="R71" s="222">
        <v>0</v>
      </c>
      <c r="S71" s="222">
        <v>0</v>
      </c>
      <c r="T71" s="222">
        <v>0</v>
      </c>
      <c r="U71" s="222">
        <v>0</v>
      </c>
      <c r="V71" s="222">
        <v>0</v>
      </c>
      <c r="W71" s="222">
        <v>0</v>
      </c>
      <c r="X71" s="222">
        <v>0</v>
      </c>
      <c r="Y71" s="222">
        <v>0</v>
      </c>
      <c r="Z71" s="222">
        <v>0</v>
      </c>
      <c r="AA71" s="222">
        <v>0</v>
      </c>
      <c r="AB71" s="222">
        <v>0</v>
      </c>
      <c r="AC71" s="222">
        <v>0</v>
      </c>
      <c r="AD71" s="222">
        <v>0</v>
      </c>
      <c r="AE71" s="222">
        <v>0</v>
      </c>
      <c r="AF71" s="222">
        <v>0</v>
      </c>
      <c r="AG71" s="222">
        <v>0</v>
      </c>
      <c r="AH71" s="222">
        <v>0</v>
      </c>
      <c r="AI71" s="222">
        <v>0</v>
      </c>
      <c r="AJ71" s="222">
        <v>0</v>
      </c>
      <c r="AK71" s="222">
        <v>0</v>
      </c>
      <c r="AL71" s="222">
        <v>0</v>
      </c>
      <c r="AM71" s="222">
        <v>0</v>
      </c>
      <c r="AN71" s="222">
        <v>0</v>
      </c>
      <c r="AO71" s="222">
        <v>0</v>
      </c>
      <c r="AP71" s="222">
        <v>0</v>
      </c>
      <c r="AQ71" s="222">
        <v>0</v>
      </c>
      <c r="AR71" s="222">
        <v>0</v>
      </c>
      <c r="AS71" s="222">
        <v>0</v>
      </c>
      <c r="AT71" s="222">
        <v>0</v>
      </c>
      <c r="AU71" s="222">
        <v>0</v>
      </c>
      <c r="AV71" s="222">
        <v>0</v>
      </c>
      <c r="AW71" s="222">
        <v>0</v>
      </c>
      <c r="AX71" s="222">
        <v>0</v>
      </c>
      <c r="AY71" s="222">
        <v>0</v>
      </c>
      <c r="AZ71" s="222">
        <v>0</v>
      </c>
      <c r="BA71" s="222">
        <v>0</v>
      </c>
      <c r="BB71" s="222">
        <v>0</v>
      </c>
      <c r="BC71" s="222">
        <v>0</v>
      </c>
      <c r="BD71" s="222">
        <v>0</v>
      </c>
      <c r="BE71" s="222">
        <v>0</v>
      </c>
      <c r="BF71" s="222">
        <v>0</v>
      </c>
      <c r="BG71" s="222">
        <v>0</v>
      </c>
      <c r="BH71" s="222">
        <v>0</v>
      </c>
      <c r="BI71" s="222">
        <v>0</v>
      </c>
      <c r="BJ71" s="222">
        <v>0</v>
      </c>
      <c r="BK71" s="222">
        <v>0</v>
      </c>
      <c r="BL71" s="222">
        <v>0</v>
      </c>
      <c r="BM71" s="222">
        <v>0</v>
      </c>
      <c r="BN71" s="222">
        <v>0</v>
      </c>
      <c r="BO71" s="222">
        <v>0</v>
      </c>
      <c r="BP71" s="222">
        <v>0</v>
      </c>
      <c r="BQ71" s="222">
        <v>0</v>
      </c>
      <c r="BR71" s="222">
        <v>0</v>
      </c>
      <c r="BS71" s="222">
        <v>0</v>
      </c>
      <c r="BT71" s="222">
        <v>0</v>
      </c>
      <c r="BU71" s="222">
        <v>0</v>
      </c>
      <c r="BV71" s="222">
        <v>0</v>
      </c>
      <c r="BW71" s="222">
        <v>0</v>
      </c>
      <c r="BX71" s="222">
        <v>0</v>
      </c>
      <c r="BY71" s="222">
        <v>0</v>
      </c>
      <c r="BZ71" s="222">
        <v>0</v>
      </c>
      <c r="CA71" s="222">
        <v>0</v>
      </c>
      <c r="CB71" s="222">
        <v>0</v>
      </c>
      <c r="CC71" s="222">
        <v>0</v>
      </c>
      <c r="CD71" s="222">
        <v>0</v>
      </c>
      <c r="CE71" s="222">
        <v>0</v>
      </c>
      <c r="CF71" s="222">
        <v>0</v>
      </c>
      <c r="CG71" s="222">
        <v>0</v>
      </c>
      <c r="CH71" s="222">
        <v>0</v>
      </c>
      <c r="CI71" s="222">
        <v>0</v>
      </c>
      <c r="CJ71" s="222">
        <v>0</v>
      </c>
      <c r="CK71" s="222">
        <v>0</v>
      </c>
      <c r="CL71" s="222">
        <v>0</v>
      </c>
      <c r="CM71" s="222">
        <v>0</v>
      </c>
      <c r="CN71" s="222">
        <v>0</v>
      </c>
      <c r="CO71" s="222">
        <v>0</v>
      </c>
      <c r="CP71" s="222">
        <v>0</v>
      </c>
      <c r="CQ71" s="222">
        <v>0</v>
      </c>
      <c r="CR71" s="222">
        <v>0</v>
      </c>
      <c r="CS71" s="222">
        <v>0</v>
      </c>
      <c r="CT71" s="222">
        <v>0</v>
      </c>
      <c r="CU71" s="222">
        <v>0</v>
      </c>
      <c r="CV71" s="222">
        <v>0</v>
      </c>
      <c r="CW71" s="222">
        <v>0</v>
      </c>
      <c r="CX71" s="222">
        <v>0</v>
      </c>
      <c r="CY71" s="222">
        <v>0</v>
      </c>
      <c r="CZ71" s="222">
        <v>0</v>
      </c>
      <c r="DA71" s="222">
        <v>0</v>
      </c>
      <c r="DB71" s="222">
        <v>0</v>
      </c>
      <c r="DC71" s="222">
        <v>0</v>
      </c>
      <c r="DD71" s="222">
        <v>0</v>
      </c>
      <c r="DE71" s="222">
        <v>0</v>
      </c>
      <c r="DF71" s="222">
        <v>0</v>
      </c>
      <c r="DG71" s="222">
        <v>0</v>
      </c>
      <c r="DH71" s="222">
        <v>0</v>
      </c>
      <c r="DI71" s="222">
        <v>0</v>
      </c>
      <c r="DJ71" s="222">
        <v>0</v>
      </c>
      <c r="DK71" s="222">
        <v>0</v>
      </c>
      <c r="DL71" s="222">
        <v>0</v>
      </c>
      <c r="DM71" s="222">
        <v>0</v>
      </c>
      <c r="DN71" s="222">
        <v>0</v>
      </c>
      <c r="DO71" s="222">
        <v>0</v>
      </c>
      <c r="DP71" s="222">
        <v>0</v>
      </c>
      <c r="DQ71" s="222">
        <v>0</v>
      </c>
      <c r="DR71" s="222">
        <v>0</v>
      </c>
      <c r="DS71" s="222">
        <v>0</v>
      </c>
      <c r="DT71" s="222">
        <v>0</v>
      </c>
      <c r="DU71" s="222">
        <v>0</v>
      </c>
      <c r="DV71" s="222">
        <v>0</v>
      </c>
      <c r="DW71" s="222">
        <v>0</v>
      </c>
      <c r="DX71" s="222">
        <v>0</v>
      </c>
      <c r="DY71" s="222">
        <v>0</v>
      </c>
      <c r="DZ71" s="222">
        <v>0</v>
      </c>
      <c r="EA71" s="222">
        <v>0</v>
      </c>
      <c r="EB71" s="222">
        <v>0</v>
      </c>
      <c r="EC71" s="222">
        <v>0</v>
      </c>
      <c r="ED71" s="222">
        <v>0</v>
      </c>
      <c r="EE71" s="222">
        <v>0</v>
      </c>
      <c r="EF71" s="222">
        <v>0</v>
      </c>
      <c r="EG71" s="222">
        <v>0</v>
      </c>
      <c r="EH71" s="222">
        <v>0</v>
      </c>
      <c r="EI71" s="222">
        <v>0</v>
      </c>
      <c r="EJ71" s="222">
        <v>0</v>
      </c>
      <c r="EK71" s="222">
        <v>0</v>
      </c>
      <c r="EL71" s="222">
        <v>0</v>
      </c>
      <c r="EM71" s="222">
        <v>0</v>
      </c>
      <c r="EN71" s="222">
        <v>0</v>
      </c>
      <c r="EO71" s="222">
        <v>0</v>
      </c>
      <c r="EP71" s="222">
        <v>0</v>
      </c>
      <c r="EQ71" s="222">
        <v>0</v>
      </c>
      <c r="ER71" s="222">
        <v>0</v>
      </c>
      <c r="ES71" s="222">
        <v>0</v>
      </c>
      <c r="ET71" s="222">
        <v>0</v>
      </c>
      <c r="EU71" s="222">
        <v>0</v>
      </c>
      <c r="EV71" s="222">
        <v>0</v>
      </c>
      <c r="EW71" s="222">
        <v>0</v>
      </c>
      <c r="EX71" s="222">
        <v>0</v>
      </c>
      <c r="EY71" s="222">
        <v>0</v>
      </c>
      <c r="EZ71" s="222">
        <v>0</v>
      </c>
      <c r="FA71" s="222">
        <v>0</v>
      </c>
      <c r="FB71" s="222">
        <v>0</v>
      </c>
      <c r="FC71" s="222">
        <v>0</v>
      </c>
      <c r="FD71" s="222">
        <v>0</v>
      </c>
      <c r="FE71" s="222">
        <v>0</v>
      </c>
      <c r="FF71" s="222">
        <v>0</v>
      </c>
      <c r="FG71" s="222">
        <v>0</v>
      </c>
      <c r="FH71" s="222">
        <v>0</v>
      </c>
      <c r="FI71" s="222">
        <v>0</v>
      </c>
      <c r="FJ71" s="222">
        <v>0</v>
      </c>
      <c r="FK71" s="222">
        <v>0</v>
      </c>
      <c r="FL71" s="222">
        <v>0</v>
      </c>
      <c r="FM71" s="222">
        <v>0</v>
      </c>
      <c r="FN71" s="222">
        <v>0</v>
      </c>
      <c r="FO71" s="222">
        <v>0</v>
      </c>
      <c r="FP71" s="222">
        <v>0</v>
      </c>
      <c r="FQ71" s="222">
        <v>0</v>
      </c>
      <c r="FR71" s="222">
        <v>0</v>
      </c>
      <c r="FS71" s="222">
        <v>0</v>
      </c>
      <c r="FT71" s="222">
        <v>0</v>
      </c>
      <c r="FU71" s="222">
        <v>0</v>
      </c>
      <c r="FV71" s="222">
        <v>0</v>
      </c>
      <c r="FW71" s="222">
        <v>0</v>
      </c>
      <c r="FX71" s="222">
        <v>0</v>
      </c>
      <c r="FY71" s="222">
        <v>0</v>
      </c>
      <c r="FZ71" s="222">
        <v>0</v>
      </c>
      <c r="GA71" s="222">
        <v>0</v>
      </c>
      <c r="GB71" s="222">
        <v>0</v>
      </c>
      <c r="GC71" s="222">
        <v>0</v>
      </c>
      <c r="GD71" s="222">
        <v>0</v>
      </c>
      <c r="GE71" s="222">
        <v>0</v>
      </c>
      <c r="GF71" s="222">
        <v>0</v>
      </c>
      <c r="GG71" s="222">
        <v>0</v>
      </c>
      <c r="GH71" s="222">
        <v>0</v>
      </c>
      <c r="GI71" s="222">
        <v>0</v>
      </c>
      <c r="GJ71" s="222">
        <v>0</v>
      </c>
      <c r="GK71" s="222">
        <v>0</v>
      </c>
      <c r="GL71" s="222">
        <v>0</v>
      </c>
      <c r="GM71" s="222">
        <v>0</v>
      </c>
      <c r="GN71" s="222">
        <v>0</v>
      </c>
      <c r="GO71" s="222">
        <v>0</v>
      </c>
      <c r="GP71" s="222">
        <v>0</v>
      </c>
      <c r="GQ71" s="222">
        <v>0</v>
      </c>
      <c r="GR71" s="222">
        <v>0</v>
      </c>
      <c r="GS71" s="222">
        <v>0</v>
      </c>
      <c r="GT71" s="222">
        <v>0</v>
      </c>
      <c r="GU71" s="222">
        <v>0</v>
      </c>
      <c r="GV71" s="222">
        <v>0</v>
      </c>
      <c r="GW71" s="222">
        <v>0</v>
      </c>
      <c r="GX71" s="222">
        <v>0</v>
      </c>
      <c r="GY71" s="222">
        <v>0</v>
      </c>
      <c r="GZ71" s="222">
        <v>0</v>
      </c>
      <c r="HA71" s="222">
        <v>0</v>
      </c>
      <c r="HB71" s="222">
        <v>0</v>
      </c>
      <c r="HC71" s="222">
        <v>0</v>
      </c>
      <c r="HD71" s="222">
        <v>0</v>
      </c>
      <c r="HE71" s="222">
        <v>0</v>
      </c>
      <c r="HF71" s="222">
        <v>0</v>
      </c>
      <c r="HG71" s="222">
        <v>0</v>
      </c>
      <c r="HH71" s="222">
        <v>0</v>
      </c>
      <c r="HI71" s="222">
        <v>0</v>
      </c>
      <c r="HJ71" s="222">
        <v>0</v>
      </c>
      <c r="HK71" s="222">
        <v>0</v>
      </c>
      <c r="HL71" s="222">
        <v>0</v>
      </c>
      <c r="HM71" s="222">
        <v>0</v>
      </c>
      <c r="HN71" s="222">
        <v>0</v>
      </c>
      <c r="HO71" s="222">
        <v>0</v>
      </c>
      <c r="HP71" s="222">
        <v>0</v>
      </c>
      <c r="HQ71" s="222">
        <v>0</v>
      </c>
      <c r="HR71" s="222">
        <v>0</v>
      </c>
      <c r="HS71" s="222">
        <v>0</v>
      </c>
      <c r="HT71" s="222">
        <v>0</v>
      </c>
      <c r="HU71" s="222">
        <v>0</v>
      </c>
      <c r="HV71" s="222">
        <v>0</v>
      </c>
      <c r="HW71" s="222">
        <v>0</v>
      </c>
      <c r="HX71" s="222">
        <v>0</v>
      </c>
      <c r="HY71" s="222">
        <v>0</v>
      </c>
      <c r="HZ71" s="222">
        <v>0</v>
      </c>
      <c r="IA71" s="222">
        <v>0</v>
      </c>
      <c r="IB71" s="222">
        <v>0</v>
      </c>
      <c r="IC71" s="222">
        <v>0</v>
      </c>
      <c r="ID71" s="222">
        <v>0</v>
      </c>
      <c r="IE71" s="222">
        <v>0</v>
      </c>
      <c r="IF71" s="222">
        <v>0</v>
      </c>
      <c r="IG71" s="222">
        <v>0</v>
      </c>
      <c r="IH71" s="222">
        <v>0</v>
      </c>
      <c r="II71" s="222">
        <v>0</v>
      </c>
      <c r="IJ71" s="222">
        <v>0</v>
      </c>
      <c r="IK71" s="222">
        <v>0</v>
      </c>
      <c r="IL71" s="222">
        <v>0</v>
      </c>
      <c r="IM71" s="222">
        <v>0</v>
      </c>
      <c r="IN71" s="222">
        <v>0</v>
      </c>
      <c r="IO71" s="222">
        <v>0</v>
      </c>
      <c r="IP71" s="222">
        <v>0</v>
      </c>
      <c r="IQ71" s="222">
        <v>0</v>
      </c>
      <c r="IR71" s="222">
        <v>0</v>
      </c>
      <c r="IS71" s="222">
        <v>0</v>
      </c>
      <c r="IT71" s="222">
        <v>0</v>
      </c>
      <c r="IU71" s="222">
        <v>0</v>
      </c>
      <c r="IV71" s="222">
        <v>0</v>
      </c>
      <c r="IW71" s="222">
        <v>0</v>
      </c>
      <c r="IX71" s="222">
        <v>0</v>
      </c>
      <c r="IY71" s="222">
        <v>0</v>
      </c>
      <c r="IZ71" s="222">
        <v>0</v>
      </c>
      <c r="JA71" s="222">
        <v>0</v>
      </c>
      <c r="JB71" s="222">
        <v>0</v>
      </c>
      <c r="JC71" s="222">
        <v>0</v>
      </c>
      <c r="JD71" s="222">
        <v>0</v>
      </c>
      <c r="JE71" s="222">
        <v>0</v>
      </c>
      <c r="JF71" s="222">
        <v>0</v>
      </c>
      <c r="JG71" s="222">
        <v>0</v>
      </c>
      <c r="JH71" s="222">
        <v>0</v>
      </c>
      <c r="JI71" s="222">
        <v>0</v>
      </c>
      <c r="JJ71" s="222">
        <v>0</v>
      </c>
      <c r="JK71" s="222">
        <v>0</v>
      </c>
      <c r="JL71" s="222">
        <v>0</v>
      </c>
      <c r="JM71" s="222">
        <v>0</v>
      </c>
      <c r="JN71" s="222">
        <v>0</v>
      </c>
      <c r="JO71" s="222">
        <v>0</v>
      </c>
      <c r="JP71" s="222">
        <v>0</v>
      </c>
      <c r="JQ71" s="222">
        <v>0</v>
      </c>
      <c r="JR71" s="222">
        <v>0</v>
      </c>
      <c r="JS71" s="222">
        <v>0</v>
      </c>
      <c r="JT71" s="222">
        <v>0</v>
      </c>
      <c r="JU71" s="222">
        <v>0</v>
      </c>
      <c r="JV71" s="222">
        <v>0</v>
      </c>
      <c r="JW71" s="222">
        <v>0</v>
      </c>
      <c r="JX71" s="222">
        <v>0</v>
      </c>
      <c r="JY71" s="222">
        <v>0</v>
      </c>
      <c r="JZ71" s="222">
        <v>0</v>
      </c>
      <c r="KA71" s="222">
        <v>0</v>
      </c>
      <c r="KB71" s="222">
        <v>0</v>
      </c>
      <c r="KC71" s="222">
        <v>0</v>
      </c>
      <c r="KD71" s="222">
        <v>0</v>
      </c>
      <c r="KE71" s="222">
        <v>0</v>
      </c>
      <c r="KF71" s="222">
        <v>0</v>
      </c>
      <c r="KG71" s="222">
        <v>0</v>
      </c>
      <c r="KH71" s="222">
        <v>0</v>
      </c>
      <c r="KI71" s="222">
        <v>0</v>
      </c>
      <c r="KJ71" s="222">
        <v>0</v>
      </c>
      <c r="KK71" s="222">
        <v>0</v>
      </c>
      <c r="KL71" s="222">
        <v>0</v>
      </c>
      <c r="KM71" s="222">
        <v>0</v>
      </c>
      <c r="KN71" s="222">
        <v>0</v>
      </c>
      <c r="KO71" s="222">
        <v>0</v>
      </c>
      <c r="KP71" s="222">
        <v>0</v>
      </c>
      <c r="KQ71" s="222">
        <v>0</v>
      </c>
      <c r="KR71" s="222">
        <v>0</v>
      </c>
      <c r="KS71" s="222">
        <v>0</v>
      </c>
      <c r="KT71" s="222">
        <v>0</v>
      </c>
      <c r="KU71" s="222">
        <v>0</v>
      </c>
      <c r="KV71" s="222">
        <v>0</v>
      </c>
      <c r="KW71" s="222">
        <v>0</v>
      </c>
      <c r="KX71" s="222">
        <v>0</v>
      </c>
      <c r="KY71" s="222">
        <v>0</v>
      </c>
      <c r="KZ71" s="222">
        <v>0</v>
      </c>
      <c r="LA71" s="222">
        <v>0</v>
      </c>
      <c r="LB71" s="222">
        <v>0</v>
      </c>
      <c r="LC71" s="222">
        <v>0</v>
      </c>
      <c r="LD71" s="222">
        <v>0</v>
      </c>
      <c r="LE71" s="222">
        <v>0</v>
      </c>
      <c r="LF71" s="222">
        <v>0</v>
      </c>
      <c r="LG71" s="222">
        <v>0</v>
      </c>
      <c r="LH71" s="222">
        <v>0</v>
      </c>
      <c r="LI71" s="222">
        <v>0</v>
      </c>
      <c r="LJ71" s="222">
        <v>0</v>
      </c>
      <c r="LK71" s="222">
        <v>0</v>
      </c>
      <c r="LL71" s="222">
        <v>0</v>
      </c>
      <c r="LM71" s="222">
        <v>0</v>
      </c>
      <c r="LN71" s="222">
        <v>0</v>
      </c>
      <c r="LO71" s="222">
        <v>0</v>
      </c>
      <c r="LP71" s="222">
        <v>0</v>
      </c>
      <c r="LQ71" s="222">
        <v>0</v>
      </c>
      <c r="LR71" s="222">
        <v>0</v>
      </c>
      <c r="LS71" s="222">
        <v>0</v>
      </c>
      <c r="LT71" s="222">
        <v>0</v>
      </c>
      <c r="LU71" s="222">
        <v>0</v>
      </c>
      <c r="LV71" s="222">
        <v>0</v>
      </c>
      <c r="LW71" s="222">
        <v>0</v>
      </c>
      <c r="LX71" s="222">
        <v>0</v>
      </c>
      <c r="LY71" s="222">
        <v>0</v>
      </c>
      <c r="LZ71" s="222">
        <v>0</v>
      </c>
      <c r="MA71" s="222">
        <v>0</v>
      </c>
      <c r="MB71" s="222">
        <v>0</v>
      </c>
      <c r="MC71" s="222">
        <v>0</v>
      </c>
      <c r="MD71" s="222">
        <v>0</v>
      </c>
      <c r="ME71" s="222">
        <v>0</v>
      </c>
      <c r="MF71" s="222">
        <v>0</v>
      </c>
      <c r="MG71" s="222">
        <v>0</v>
      </c>
      <c r="MH71" s="222">
        <v>0</v>
      </c>
      <c r="MI71" s="222">
        <v>0</v>
      </c>
      <c r="MJ71" s="222">
        <v>0</v>
      </c>
      <c r="MK71" s="222">
        <v>0</v>
      </c>
      <c r="ML71" s="222">
        <v>0</v>
      </c>
      <c r="MM71" s="222">
        <v>0</v>
      </c>
      <c r="MN71" s="222">
        <v>0</v>
      </c>
      <c r="MO71" s="222">
        <v>0</v>
      </c>
      <c r="MP71" s="222">
        <v>0</v>
      </c>
      <c r="MQ71" s="222">
        <v>0</v>
      </c>
      <c r="MR71" s="222">
        <v>0</v>
      </c>
      <c r="MS71" s="222">
        <v>0</v>
      </c>
      <c r="MT71" s="222">
        <v>0</v>
      </c>
      <c r="MU71" s="222">
        <v>0</v>
      </c>
      <c r="MV71" s="222">
        <v>0</v>
      </c>
      <c r="MW71" s="222">
        <v>0</v>
      </c>
      <c r="MX71" s="222">
        <v>0</v>
      </c>
      <c r="MY71" s="222">
        <v>0</v>
      </c>
      <c r="MZ71" s="222">
        <v>0</v>
      </c>
      <c r="NA71" s="222">
        <v>0</v>
      </c>
      <c r="NB71" s="222">
        <v>0</v>
      </c>
      <c r="NC71" s="222">
        <v>0</v>
      </c>
      <c r="ND71" s="222">
        <v>0</v>
      </c>
      <c r="NE71" s="222">
        <v>0</v>
      </c>
      <c r="NF71" s="222">
        <v>0</v>
      </c>
      <c r="NG71" s="222">
        <v>0</v>
      </c>
      <c r="NH71" s="222">
        <v>0</v>
      </c>
      <c r="NI71" s="222">
        <v>0</v>
      </c>
      <c r="NJ71" s="222">
        <v>0</v>
      </c>
      <c r="NK71" s="222">
        <v>0</v>
      </c>
      <c r="NL71" s="222">
        <v>0</v>
      </c>
      <c r="NM71" s="222">
        <v>0</v>
      </c>
      <c r="NN71" s="222">
        <v>0</v>
      </c>
      <c r="NO71" s="222">
        <v>0</v>
      </c>
      <c r="NP71" s="222">
        <v>0</v>
      </c>
      <c r="NQ71" s="222">
        <v>0</v>
      </c>
      <c r="NR71" s="222">
        <v>0</v>
      </c>
      <c r="NS71" s="222">
        <v>0</v>
      </c>
      <c r="NT71" s="222">
        <v>0</v>
      </c>
      <c r="NU71" s="222">
        <v>0</v>
      </c>
      <c r="NV71" s="222">
        <v>0</v>
      </c>
      <c r="NW71" s="222">
        <v>0</v>
      </c>
      <c r="NX71" s="222">
        <v>0</v>
      </c>
      <c r="NY71" s="222">
        <v>0</v>
      </c>
      <c r="NZ71" s="222">
        <v>0</v>
      </c>
      <c r="OA71" s="222">
        <v>0</v>
      </c>
      <c r="OB71" s="222">
        <v>0</v>
      </c>
      <c r="OC71" s="222">
        <v>0</v>
      </c>
      <c r="OD71" s="222">
        <v>0</v>
      </c>
      <c r="OE71" s="222">
        <v>0</v>
      </c>
      <c r="OF71" s="222">
        <v>0</v>
      </c>
      <c r="OG71" s="222">
        <v>0</v>
      </c>
      <c r="OH71" s="222">
        <v>0</v>
      </c>
      <c r="OI71" s="222">
        <v>0</v>
      </c>
      <c r="OJ71" s="222">
        <v>0</v>
      </c>
      <c r="OK71" s="222">
        <v>0</v>
      </c>
      <c r="OL71" s="222">
        <v>0</v>
      </c>
      <c r="OM71" s="222">
        <v>0</v>
      </c>
      <c r="ON71" s="222">
        <v>0</v>
      </c>
      <c r="OO71" s="222">
        <v>0</v>
      </c>
      <c r="OP71" s="222">
        <v>0</v>
      </c>
      <c r="OQ71" s="222">
        <v>0</v>
      </c>
      <c r="OR71" s="222">
        <v>0</v>
      </c>
      <c r="OS71" s="222">
        <v>0</v>
      </c>
      <c r="OT71" s="222">
        <v>0</v>
      </c>
      <c r="OU71" s="222">
        <v>0</v>
      </c>
      <c r="OV71" s="222">
        <v>0</v>
      </c>
      <c r="OW71" s="222">
        <v>0</v>
      </c>
      <c r="OX71" s="222">
        <v>0</v>
      </c>
      <c r="OY71" s="222">
        <v>0</v>
      </c>
      <c r="OZ71" s="222">
        <v>0</v>
      </c>
      <c r="PA71" s="222">
        <v>0</v>
      </c>
      <c r="PB71" s="222">
        <v>0</v>
      </c>
      <c r="PC71" s="222">
        <v>0</v>
      </c>
      <c r="PD71" s="222">
        <v>0</v>
      </c>
      <c r="PE71" s="222">
        <v>0</v>
      </c>
      <c r="PF71" s="222">
        <v>0</v>
      </c>
      <c r="PG71" s="222">
        <v>0</v>
      </c>
      <c r="PH71" s="222">
        <v>0</v>
      </c>
      <c r="PI71" s="222">
        <v>0</v>
      </c>
      <c r="PJ71" s="222">
        <v>0</v>
      </c>
      <c r="PK71" s="222">
        <v>0</v>
      </c>
      <c r="PL71" s="222">
        <v>0</v>
      </c>
      <c r="PM71" s="222">
        <v>0</v>
      </c>
      <c r="PN71" s="222">
        <v>0</v>
      </c>
      <c r="PO71" s="222">
        <v>0</v>
      </c>
      <c r="PP71" s="222">
        <v>0</v>
      </c>
      <c r="PQ71" s="222">
        <v>0</v>
      </c>
      <c r="PR71" s="222">
        <v>0</v>
      </c>
      <c r="PS71" s="222">
        <v>0</v>
      </c>
      <c r="PT71" s="222">
        <v>0</v>
      </c>
      <c r="PU71" s="222">
        <v>0</v>
      </c>
      <c r="PV71" s="222">
        <v>0</v>
      </c>
      <c r="PW71" s="222">
        <v>0</v>
      </c>
      <c r="PX71" s="222">
        <v>0</v>
      </c>
      <c r="PY71" s="222">
        <v>0</v>
      </c>
      <c r="PZ71" s="222">
        <v>0</v>
      </c>
      <c r="QA71" s="222">
        <v>0</v>
      </c>
      <c r="QB71" s="222">
        <v>0</v>
      </c>
      <c r="QC71" s="222">
        <v>0</v>
      </c>
      <c r="QD71" s="222">
        <v>0</v>
      </c>
      <c r="QE71" s="222">
        <v>0</v>
      </c>
      <c r="QF71" s="222">
        <v>0</v>
      </c>
      <c r="QG71" s="222">
        <v>0</v>
      </c>
      <c r="QH71" s="222">
        <v>0</v>
      </c>
      <c r="QI71" s="222">
        <v>0</v>
      </c>
      <c r="QJ71" s="222">
        <v>0</v>
      </c>
      <c r="QK71" s="222">
        <v>0</v>
      </c>
      <c r="QL71" s="222">
        <v>0</v>
      </c>
      <c r="QM71" s="222">
        <v>0</v>
      </c>
      <c r="QN71" s="222">
        <v>0</v>
      </c>
      <c r="QO71" s="222">
        <v>0</v>
      </c>
      <c r="QP71" s="222">
        <v>0</v>
      </c>
      <c r="QQ71" s="222">
        <v>0</v>
      </c>
      <c r="QR71" s="222">
        <v>0</v>
      </c>
      <c r="QS71" s="222">
        <v>0</v>
      </c>
      <c r="QT71" s="222">
        <v>0</v>
      </c>
      <c r="QU71" s="222">
        <v>0</v>
      </c>
      <c r="QV71" s="222">
        <v>0</v>
      </c>
      <c r="QW71" s="222">
        <v>0</v>
      </c>
      <c r="QX71" s="222">
        <v>0</v>
      </c>
      <c r="QY71" s="222">
        <v>0</v>
      </c>
      <c r="QZ71" s="222">
        <v>0</v>
      </c>
      <c r="RA71" s="222">
        <v>0</v>
      </c>
      <c r="RB71" s="222">
        <v>0</v>
      </c>
      <c r="RC71" s="222">
        <v>0</v>
      </c>
      <c r="RD71" s="222">
        <v>0</v>
      </c>
      <c r="RE71" s="222">
        <v>0</v>
      </c>
      <c r="RF71" s="222">
        <v>0</v>
      </c>
      <c r="RG71" s="222">
        <v>0</v>
      </c>
      <c r="RH71" s="222">
        <v>0</v>
      </c>
      <c r="RI71" s="222">
        <v>0</v>
      </c>
      <c r="RJ71" s="222">
        <v>0</v>
      </c>
      <c r="RK71" s="222">
        <v>0</v>
      </c>
      <c r="RL71" s="222">
        <v>0</v>
      </c>
      <c r="RM71" s="222">
        <v>0</v>
      </c>
      <c r="RN71" s="222">
        <v>0</v>
      </c>
      <c r="RO71" s="222">
        <v>0</v>
      </c>
      <c r="RP71" s="222">
        <v>0</v>
      </c>
      <c r="RQ71" s="222">
        <v>0</v>
      </c>
      <c r="RR71" s="222">
        <v>0</v>
      </c>
      <c r="RS71" s="222">
        <v>0</v>
      </c>
      <c r="RT71" s="222">
        <v>0</v>
      </c>
      <c r="RU71" s="222">
        <v>0</v>
      </c>
      <c r="RV71" s="222">
        <v>0</v>
      </c>
      <c r="RW71" s="222">
        <v>0</v>
      </c>
      <c r="RX71" s="222">
        <v>0</v>
      </c>
      <c r="RY71" s="222">
        <v>0</v>
      </c>
      <c r="RZ71" s="222">
        <v>0</v>
      </c>
      <c r="SA71" s="222">
        <v>0</v>
      </c>
      <c r="SB71" s="222">
        <v>0</v>
      </c>
      <c r="SC71" s="222">
        <v>0</v>
      </c>
      <c r="SD71" s="222">
        <v>0</v>
      </c>
      <c r="SE71" s="222">
        <v>0</v>
      </c>
      <c r="SF71" s="222">
        <v>0</v>
      </c>
      <c r="SG71" s="222">
        <v>0</v>
      </c>
      <c r="SH71" s="222">
        <v>0</v>
      </c>
      <c r="SI71" s="222">
        <v>0</v>
      </c>
      <c r="SJ71" s="222">
        <v>0</v>
      </c>
      <c r="SK71" s="222">
        <v>0</v>
      </c>
      <c r="SL71" s="222">
        <v>0</v>
      </c>
      <c r="SM71" s="222">
        <v>0</v>
      </c>
      <c r="SN71" s="222">
        <v>0</v>
      </c>
      <c r="SO71" s="222">
        <v>0</v>
      </c>
      <c r="SP71" s="222">
        <v>0</v>
      </c>
      <c r="SQ71" s="222">
        <v>0</v>
      </c>
      <c r="SR71" s="222">
        <v>0</v>
      </c>
      <c r="SS71" s="222">
        <v>0</v>
      </c>
      <c r="ST71" s="222">
        <v>0</v>
      </c>
      <c r="SU71" s="222">
        <v>0</v>
      </c>
      <c r="SV71" s="222">
        <v>0</v>
      </c>
      <c r="SW71" s="222">
        <v>0</v>
      </c>
      <c r="SX71" s="222">
        <v>0</v>
      </c>
      <c r="SY71" s="222">
        <v>0</v>
      </c>
      <c r="SZ71" s="222">
        <v>0</v>
      </c>
      <c r="TA71" s="222">
        <v>0</v>
      </c>
      <c r="TB71" s="222">
        <v>0</v>
      </c>
      <c r="TC71" s="222">
        <v>0</v>
      </c>
      <c r="TD71" s="222">
        <v>0</v>
      </c>
      <c r="TE71" s="222">
        <v>0</v>
      </c>
      <c r="TF71" s="222">
        <v>0</v>
      </c>
      <c r="TG71" s="222">
        <v>0</v>
      </c>
      <c r="TH71" s="222">
        <v>0</v>
      </c>
      <c r="TI71" s="222">
        <v>0</v>
      </c>
      <c r="TJ71" s="222">
        <v>0</v>
      </c>
      <c r="TK71" s="222">
        <v>0</v>
      </c>
      <c r="TL71" s="222">
        <v>0</v>
      </c>
      <c r="TM71" s="222">
        <v>0</v>
      </c>
      <c r="TN71" s="222">
        <v>0</v>
      </c>
      <c r="TO71" s="222">
        <v>0</v>
      </c>
      <c r="TP71" s="222">
        <v>0</v>
      </c>
      <c r="TQ71" s="222">
        <v>0</v>
      </c>
      <c r="TR71" s="222">
        <v>0</v>
      </c>
      <c r="TS71" s="222">
        <v>0</v>
      </c>
      <c r="TT71" s="222">
        <v>0</v>
      </c>
      <c r="TU71" s="222">
        <v>0</v>
      </c>
      <c r="TV71" s="222">
        <v>0</v>
      </c>
      <c r="TW71" s="222">
        <v>0</v>
      </c>
      <c r="TX71" s="222">
        <v>0</v>
      </c>
      <c r="TY71" s="222">
        <v>0</v>
      </c>
      <c r="TZ71" s="222">
        <v>0</v>
      </c>
      <c r="UA71" s="222">
        <v>0</v>
      </c>
      <c r="UB71" s="222">
        <v>0</v>
      </c>
      <c r="UC71" s="222">
        <v>0</v>
      </c>
      <c r="UD71" s="222">
        <v>0</v>
      </c>
      <c r="UE71" s="222">
        <v>0</v>
      </c>
      <c r="UF71" s="222">
        <v>0</v>
      </c>
      <c r="UG71" s="222">
        <v>0</v>
      </c>
      <c r="UH71" s="222">
        <v>0</v>
      </c>
      <c r="UI71" s="222">
        <v>0</v>
      </c>
      <c r="UJ71" s="222">
        <v>0</v>
      </c>
      <c r="UK71" s="222">
        <v>0</v>
      </c>
      <c r="UL71" s="222">
        <v>0</v>
      </c>
      <c r="UM71" s="222">
        <v>0</v>
      </c>
      <c r="UN71" s="222">
        <v>0</v>
      </c>
      <c r="UO71" s="222">
        <v>0</v>
      </c>
      <c r="UP71" s="222">
        <v>0</v>
      </c>
      <c r="UQ71" s="222">
        <v>0</v>
      </c>
      <c r="UR71" s="222">
        <v>0</v>
      </c>
      <c r="US71" s="222">
        <v>0</v>
      </c>
      <c r="UT71" s="222">
        <v>0</v>
      </c>
      <c r="UU71" s="222">
        <v>0</v>
      </c>
      <c r="UV71" s="222">
        <v>0</v>
      </c>
      <c r="UW71" s="222">
        <v>0</v>
      </c>
      <c r="UX71" s="222">
        <v>0</v>
      </c>
      <c r="UY71" s="222">
        <v>0</v>
      </c>
      <c r="UZ71" s="222">
        <v>0</v>
      </c>
      <c r="VA71" s="222">
        <v>0</v>
      </c>
      <c r="VB71" s="222">
        <v>0</v>
      </c>
      <c r="VC71" s="222">
        <v>0</v>
      </c>
      <c r="VD71" s="222">
        <v>0</v>
      </c>
      <c r="VE71" s="222">
        <v>0</v>
      </c>
      <c r="VF71" s="222">
        <v>0</v>
      </c>
      <c r="VG71" s="222">
        <v>0</v>
      </c>
      <c r="VH71" s="222">
        <v>0</v>
      </c>
      <c r="VI71" s="222">
        <v>0</v>
      </c>
      <c r="VJ71" s="222">
        <v>0</v>
      </c>
      <c r="VK71" s="222">
        <v>0</v>
      </c>
      <c r="VL71" s="222">
        <v>0</v>
      </c>
      <c r="VM71" s="222">
        <v>0</v>
      </c>
      <c r="VN71" s="222">
        <v>0</v>
      </c>
      <c r="VO71" s="222">
        <v>0</v>
      </c>
      <c r="VP71" s="222">
        <v>0</v>
      </c>
      <c r="VQ71" s="222">
        <v>0</v>
      </c>
      <c r="VR71" s="222">
        <v>0</v>
      </c>
      <c r="VS71" s="222">
        <v>0</v>
      </c>
      <c r="VT71" s="222">
        <v>0</v>
      </c>
      <c r="VU71" s="222">
        <v>0</v>
      </c>
      <c r="VV71" s="222">
        <v>0</v>
      </c>
      <c r="VW71" s="222">
        <v>0</v>
      </c>
      <c r="VX71" s="222">
        <v>0</v>
      </c>
      <c r="VY71" s="222">
        <v>0</v>
      </c>
      <c r="VZ71" s="222">
        <v>0</v>
      </c>
      <c r="WA71" s="222">
        <v>0</v>
      </c>
      <c r="WB71" s="222">
        <v>0</v>
      </c>
      <c r="WC71" s="222">
        <v>0</v>
      </c>
      <c r="WD71" s="222">
        <v>0</v>
      </c>
      <c r="WE71" s="222">
        <v>0</v>
      </c>
      <c r="WF71" s="222">
        <v>0</v>
      </c>
      <c r="WG71" s="222">
        <v>0</v>
      </c>
      <c r="WH71" s="222">
        <v>0</v>
      </c>
      <c r="WI71" s="222">
        <v>0</v>
      </c>
      <c r="WJ71" s="222">
        <v>0</v>
      </c>
      <c r="WK71" s="222">
        <v>0</v>
      </c>
      <c r="WL71" s="222">
        <v>0</v>
      </c>
      <c r="WM71" s="222">
        <v>0</v>
      </c>
      <c r="WN71" s="222">
        <v>0</v>
      </c>
      <c r="WO71" s="222">
        <v>0</v>
      </c>
      <c r="WP71" s="222">
        <v>0</v>
      </c>
      <c r="WQ71" s="222">
        <v>0</v>
      </c>
      <c r="WR71" s="222">
        <v>0</v>
      </c>
      <c r="WS71" s="222">
        <v>0</v>
      </c>
      <c r="WT71" s="222">
        <v>0</v>
      </c>
      <c r="WU71" s="222">
        <v>0</v>
      </c>
      <c r="WV71" s="222">
        <v>0</v>
      </c>
      <c r="WW71" s="222">
        <v>0</v>
      </c>
      <c r="WX71" s="222">
        <v>0</v>
      </c>
      <c r="WY71" s="222">
        <v>0</v>
      </c>
      <c r="WZ71" s="222">
        <v>0</v>
      </c>
      <c r="XA71" s="222">
        <v>0</v>
      </c>
      <c r="XB71" s="222">
        <v>0</v>
      </c>
      <c r="XC71" s="222">
        <v>0</v>
      </c>
      <c r="XD71" s="222">
        <v>0</v>
      </c>
      <c r="XE71" s="222">
        <v>0</v>
      </c>
      <c r="XF71" s="222">
        <v>0</v>
      </c>
      <c r="XG71" s="222">
        <v>0</v>
      </c>
      <c r="XH71" s="222">
        <v>0</v>
      </c>
      <c r="XI71" s="222">
        <v>0</v>
      </c>
      <c r="XJ71" s="222">
        <v>0</v>
      </c>
      <c r="XK71" s="222">
        <v>0</v>
      </c>
      <c r="XL71" s="222">
        <v>0</v>
      </c>
      <c r="XM71" s="222">
        <v>0</v>
      </c>
      <c r="XN71" s="222">
        <v>0</v>
      </c>
      <c r="XO71" s="222">
        <v>0</v>
      </c>
      <c r="XP71" s="222">
        <v>0</v>
      </c>
      <c r="XQ71" s="222">
        <v>0</v>
      </c>
      <c r="XR71" s="222">
        <v>0</v>
      </c>
      <c r="XS71" s="222">
        <v>0</v>
      </c>
      <c r="XT71" s="222">
        <v>0</v>
      </c>
      <c r="XU71" s="222">
        <v>0</v>
      </c>
      <c r="XV71" s="222">
        <v>0</v>
      </c>
      <c r="XW71" s="222">
        <v>0</v>
      </c>
      <c r="XX71" s="222">
        <v>0</v>
      </c>
      <c r="XY71" s="222">
        <v>0</v>
      </c>
      <c r="XZ71" s="222">
        <v>0</v>
      </c>
      <c r="YA71" s="222">
        <v>0</v>
      </c>
      <c r="YB71" s="222">
        <v>0</v>
      </c>
      <c r="YC71" s="222">
        <v>0</v>
      </c>
      <c r="YD71" s="222">
        <v>0</v>
      </c>
      <c r="YE71" s="222">
        <v>0</v>
      </c>
      <c r="YF71" s="222">
        <v>0</v>
      </c>
      <c r="YG71" s="222">
        <v>0</v>
      </c>
      <c r="YH71" s="222">
        <v>0</v>
      </c>
      <c r="YI71" s="222">
        <v>0</v>
      </c>
      <c r="YJ71" s="222">
        <v>0</v>
      </c>
      <c r="YK71" s="222">
        <v>0</v>
      </c>
      <c r="YL71" s="222">
        <v>0</v>
      </c>
      <c r="YM71" s="222">
        <v>0</v>
      </c>
      <c r="YN71" s="222">
        <v>0</v>
      </c>
      <c r="YO71" s="222">
        <v>0</v>
      </c>
      <c r="YP71" s="222">
        <v>0</v>
      </c>
      <c r="YQ71" s="222">
        <v>0</v>
      </c>
      <c r="YR71" s="222">
        <v>0</v>
      </c>
      <c r="YS71" s="222">
        <v>0</v>
      </c>
      <c r="YT71" s="222">
        <v>0</v>
      </c>
      <c r="YU71" s="222">
        <v>0</v>
      </c>
      <c r="YV71" s="222">
        <v>0</v>
      </c>
      <c r="YW71" s="222">
        <v>0</v>
      </c>
      <c r="YX71" s="222">
        <v>0</v>
      </c>
      <c r="YY71" s="222">
        <v>0</v>
      </c>
      <c r="YZ71" s="222">
        <v>0</v>
      </c>
      <c r="ZA71" s="222">
        <v>0</v>
      </c>
      <c r="ZB71" s="222">
        <v>0</v>
      </c>
      <c r="ZC71" s="222">
        <v>0</v>
      </c>
      <c r="ZD71" s="222">
        <v>0</v>
      </c>
      <c r="ZE71" s="222">
        <v>0</v>
      </c>
      <c r="ZF71" s="222">
        <v>0</v>
      </c>
      <c r="ZG71" s="222">
        <v>0</v>
      </c>
      <c r="ZH71" s="222">
        <v>0</v>
      </c>
      <c r="ZI71" s="222">
        <v>0</v>
      </c>
      <c r="ZJ71" s="222">
        <v>0</v>
      </c>
      <c r="ZK71" s="222">
        <v>0</v>
      </c>
      <c r="ZL71" s="222">
        <v>0</v>
      </c>
      <c r="ZM71" s="222">
        <v>0</v>
      </c>
      <c r="ZN71" s="222">
        <v>0</v>
      </c>
      <c r="ZO71" s="222">
        <v>0</v>
      </c>
      <c r="ZP71" s="222">
        <v>0</v>
      </c>
      <c r="ZQ71" s="222">
        <v>0</v>
      </c>
      <c r="ZR71" s="222">
        <v>0</v>
      </c>
      <c r="ZS71" s="222">
        <v>0</v>
      </c>
      <c r="ZT71" s="222">
        <v>0</v>
      </c>
      <c r="ZU71" s="222">
        <v>0</v>
      </c>
      <c r="ZV71" s="222">
        <v>0</v>
      </c>
      <c r="ZW71" s="222">
        <v>0</v>
      </c>
      <c r="ZX71" s="222">
        <v>0</v>
      </c>
      <c r="ZY71" s="222">
        <v>0</v>
      </c>
      <c r="ZZ71" s="222">
        <v>0</v>
      </c>
      <c r="AAA71" s="222">
        <v>0</v>
      </c>
      <c r="AAB71" s="222">
        <v>0</v>
      </c>
      <c r="AAC71" s="222">
        <v>0</v>
      </c>
      <c r="AAD71" s="222">
        <v>0</v>
      </c>
      <c r="AAE71" s="222">
        <v>0</v>
      </c>
      <c r="AAF71" s="222">
        <v>0</v>
      </c>
      <c r="AAG71" s="222">
        <v>0</v>
      </c>
      <c r="AAH71" s="222">
        <v>0</v>
      </c>
      <c r="AAI71" s="222">
        <v>0</v>
      </c>
      <c r="AAJ71" s="222">
        <v>0</v>
      </c>
      <c r="AAK71" s="222">
        <v>0</v>
      </c>
      <c r="AAL71" s="222">
        <v>0</v>
      </c>
      <c r="AAM71" s="222">
        <v>0</v>
      </c>
      <c r="AAN71" s="222">
        <v>0</v>
      </c>
      <c r="AAO71" s="222">
        <v>0</v>
      </c>
      <c r="AAP71" s="222">
        <v>0</v>
      </c>
      <c r="AAQ71" s="222">
        <v>0</v>
      </c>
      <c r="AAR71" s="222">
        <v>0</v>
      </c>
      <c r="AAS71" s="222">
        <v>0</v>
      </c>
      <c r="AAT71" s="222">
        <v>0</v>
      </c>
      <c r="AAU71" s="222">
        <v>0</v>
      </c>
      <c r="AAV71" s="222">
        <v>0</v>
      </c>
      <c r="AAW71" s="222">
        <v>0</v>
      </c>
      <c r="AAX71" s="222">
        <v>0</v>
      </c>
      <c r="AAY71" s="222">
        <v>0</v>
      </c>
      <c r="AAZ71" s="222">
        <v>0</v>
      </c>
      <c r="ABA71" s="222">
        <v>0</v>
      </c>
      <c r="ABB71" s="222">
        <v>0</v>
      </c>
      <c r="ABC71" s="222">
        <v>0</v>
      </c>
      <c r="ABD71" s="222">
        <v>0</v>
      </c>
      <c r="ABE71" s="222">
        <v>0</v>
      </c>
      <c r="ABF71" s="222">
        <v>0</v>
      </c>
      <c r="ABG71" s="222">
        <v>0</v>
      </c>
      <c r="ABH71" s="222">
        <v>0</v>
      </c>
      <c r="ABI71" s="222">
        <v>0</v>
      </c>
      <c r="ABJ71" s="222">
        <v>0</v>
      </c>
      <c r="ABK71" s="222">
        <v>0</v>
      </c>
      <c r="ABL71" s="222">
        <v>0</v>
      </c>
      <c r="ABM71" s="222">
        <v>0</v>
      </c>
      <c r="ABN71" s="222">
        <v>0</v>
      </c>
      <c r="ABO71" s="222">
        <v>0</v>
      </c>
      <c r="ABP71" s="222">
        <v>0</v>
      </c>
      <c r="ABQ71" s="222">
        <v>0</v>
      </c>
      <c r="ABR71" s="222">
        <v>0</v>
      </c>
      <c r="ABS71" s="222">
        <v>0</v>
      </c>
      <c r="ABT71" s="222">
        <v>0</v>
      </c>
      <c r="ABU71" s="222">
        <v>0</v>
      </c>
      <c r="ABV71" s="222">
        <v>0</v>
      </c>
      <c r="ABW71" s="222">
        <v>0</v>
      </c>
      <c r="ABX71" s="222">
        <v>0</v>
      </c>
      <c r="ABY71" s="222">
        <v>0</v>
      </c>
      <c r="ABZ71" s="222">
        <v>0</v>
      </c>
      <c r="ACA71" s="222">
        <v>0</v>
      </c>
      <c r="ACB71" s="222">
        <v>0</v>
      </c>
      <c r="ACC71" s="222">
        <v>0</v>
      </c>
      <c r="ACD71" s="222">
        <v>0</v>
      </c>
      <c r="ACE71" s="222">
        <v>0</v>
      </c>
      <c r="ACF71" s="222">
        <v>0</v>
      </c>
      <c r="ACG71" s="222">
        <v>0</v>
      </c>
      <c r="ACH71" s="222">
        <v>0</v>
      </c>
      <c r="ACI71" s="222">
        <v>0</v>
      </c>
      <c r="ACJ71" s="222">
        <v>0</v>
      </c>
      <c r="ACK71" s="222">
        <v>0</v>
      </c>
      <c r="ACL71" s="222">
        <v>0</v>
      </c>
      <c r="ACM71" s="222">
        <v>0</v>
      </c>
      <c r="ACN71" s="222">
        <v>0</v>
      </c>
      <c r="ACO71" s="222">
        <v>0</v>
      </c>
      <c r="ACP71" s="222">
        <v>0</v>
      </c>
      <c r="ACQ71" s="222">
        <v>0</v>
      </c>
      <c r="ACR71" s="222">
        <v>0</v>
      </c>
      <c r="ACS71" s="222">
        <v>0</v>
      </c>
      <c r="ACT71" s="222">
        <v>0</v>
      </c>
      <c r="ACU71" s="222">
        <v>0</v>
      </c>
      <c r="ACV71" s="222">
        <v>0</v>
      </c>
      <c r="ACW71" s="222">
        <v>0</v>
      </c>
      <c r="ACX71" s="222">
        <v>0</v>
      </c>
      <c r="ACY71" s="222">
        <v>0</v>
      </c>
      <c r="ACZ71" s="222">
        <v>0</v>
      </c>
      <c r="ADA71" s="222">
        <v>0</v>
      </c>
      <c r="ADB71" s="222">
        <v>0</v>
      </c>
      <c r="ADC71" s="222">
        <v>0</v>
      </c>
      <c r="ADD71" s="222">
        <v>0</v>
      </c>
      <c r="ADE71" s="222">
        <v>0</v>
      </c>
      <c r="ADF71" s="222">
        <v>0</v>
      </c>
      <c r="ADG71" s="222">
        <v>0</v>
      </c>
      <c r="ADH71" s="222">
        <v>0</v>
      </c>
      <c r="ADI71" s="222">
        <v>0</v>
      </c>
      <c r="ADJ71" s="222">
        <v>0</v>
      </c>
      <c r="ADK71" s="222">
        <v>0</v>
      </c>
      <c r="ADL71" s="222">
        <v>0</v>
      </c>
      <c r="ADM71" s="222">
        <v>0</v>
      </c>
      <c r="ADN71" s="222">
        <v>0</v>
      </c>
      <c r="ADO71" s="222">
        <v>0</v>
      </c>
      <c r="ADP71" s="222">
        <v>0</v>
      </c>
      <c r="ADQ71" s="222">
        <v>0</v>
      </c>
      <c r="ADR71" s="222">
        <v>0</v>
      </c>
      <c r="ADS71" s="222">
        <v>0</v>
      </c>
      <c r="ADT71" s="222">
        <v>0</v>
      </c>
      <c r="ADU71" s="222">
        <v>0</v>
      </c>
      <c r="ADV71" s="222">
        <v>0</v>
      </c>
      <c r="ADW71" s="222">
        <v>0</v>
      </c>
      <c r="ADX71" s="222">
        <v>0</v>
      </c>
      <c r="ADY71" s="222">
        <v>0</v>
      </c>
      <c r="ADZ71" s="222">
        <v>0</v>
      </c>
      <c r="AEA71" s="222">
        <v>0</v>
      </c>
      <c r="AEB71" s="222">
        <v>0</v>
      </c>
      <c r="AEC71" s="222">
        <v>0</v>
      </c>
      <c r="AED71" s="222">
        <v>0</v>
      </c>
      <c r="AEE71" s="222">
        <v>0</v>
      </c>
      <c r="AEF71" s="222">
        <v>0</v>
      </c>
      <c r="AEG71" s="222">
        <v>0</v>
      </c>
      <c r="AEH71" s="222">
        <v>0</v>
      </c>
      <c r="AEI71" s="222">
        <v>0</v>
      </c>
      <c r="AEJ71" s="222">
        <v>0</v>
      </c>
      <c r="AEK71" s="222">
        <v>0</v>
      </c>
      <c r="AEL71" s="222">
        <v>0</v>
      </c>
      <c r="AEM71" s="222">
        <v>0</v>
      </c>
      <c r="AEN71" s="222">
        <v>0</v>
      </c>
      <c r="AEO71" s="222">
        <v>0</v>
      </c>
      <c r="AEP71" s="222">
        <v>0</v>
      </c>
      <c r="AEQ71" s="222">
        <v>0</v>
      </c>
      <c r="AER71" s="222">
        <v>0</v>
      </c>
      <c r="AES71" s="222">
        <v>0</v>
      </c>
      <c r="AET71" s="222">
        <v>0</v>
      </c>
      <c r="AEU71" s="222">
        <v>0</v>
      </c>
      <c r="AEV71" s="222">
        <v>0</v>
      </c>
      <c r="AEW71" s="222">
        <v>0</v>
      </c>
      <c r="AEX71" s="222">
        <v>0</v>
      </c>
      <c r="AEY71" s="222">
        <v>0</v>
      </c>
      <c r="AEZ71" s="222">
        <v>0</v>
      </c>
      <c r="AFA71" s="222">
        <v>0</v>
      </c>
      <c r="AFB71" s="222">
        <v>0</v>
      </c>
      <c r="AFC71" s="222">
        <v>0</v>
      </c>
      <c r="AFD71" s="222">
        <v>0</v>
      </c>
      <c r="AFE71" s="222">
        <v>0</v>
      </c>
      <c r="AFF71" s="222">
        <v>0</v>
      </c>
      <c r="AFG71" s="222">
        <v>0</v>
      </c>
      <c r="AFH71" s="222">
        <v>0</v>
      </c>
      <c r="AFI71" s="222">
        <v>0</v>
      </c>
      <c r="AFJ71" s="222">
        <v>0</v>
      </c>
      <c r="AFK71" s="222">
        <v>0</v>
      </c>
      <c r="AFL71" s="222">
        <v>0</v>
      </c>
      <c r="AFM71" s="222">
        <v>0</v>
      </c>
      <c r="AFN71" s="222">
        <v>0</v>
      </c>
      <c r="AFO71" s="222">
        <v>0</v>
      </c>
      <c r="AFP71" s="222">
        <v>0</v>
      </c>
      <c r="AFQ71" s="222">
        <v>0</v>
      </c>
      <c r="AFR71" s="222">
        <v>0</v>
      </c>
      <c r="AFS71" s="222">
        <v>0</v>
      </c>
      <c r="AFT71" s="222">
        <v>0</v>
      </c>
      <c r="AFU71" s="222">
        <v>0</v>
      </c>
      <c r="AFV71" s="222">
        <v>0</v>
      </c>
      <c r="AFW71" s="222">
        <v>0</v>
      </c>
      <c r="AFX71" s="222">
        <v>0</v>
      </c>
      <c r="AFY71" s="222">
        <v>0</v>
      </c>
      <c r="AFZ71" s="222">
        <v>0</v>
      </c>
      <c r="AGA71" s="222">
        <v>0</v>
      </c>
      <c r="AGB71" s="222">
        <v>0</v>
      </c>
      <c r="AGC71" s="222">
        <v>0</v>
      </c>
      <c r="AGD71" s="222">
        <v>0</v>
      </c>
      <c r="AGE71" s="222">
        <v>0</v>
      </c>
      <c r="AGF71" s="222">
        <v>0</v>
      </c>
      <c r="AGG71" s="222">
        <v>0</v>
      </c>
      <c r="AGH71" s="222">
        <v>0</v>
      </c>
      <c r="AGI71" s="222">
        <v>0</v>
      </c>
      <c r="AGJ71" s="222">
        <v>0</v>
      </c>
      <c r="AGK71" s="222">
        <v>0</v>
      </c>
      <c r="AGL71" s="222">
        <v>0</v>
      </c>
      <c r="AGM71" s="222">
        <v>0</v>
      </c>
      <c r="AGN71" s="222">
        <v>0</v>
      </c>
      <c r="AGO71" s="222">
        <v>0</v>
      </c>
      <c r="AGP71" s="222">
        <v>0</v>
      </c>
      <c r="AGQ71" s="222">
        <v>0</v>
      </c>
      <c r="AGR71" s="222">
        <v>0</v>
      </c>
      <c r="AGS71" s="222">
        <v>0</v>
      </c>
      <c r="AGT71" s="222">
        <v>0</v>
      </c>
      <c r="AGU71" s="222">
        <v>0</v>
      </c>
      <c r="AGV71" s="222">
        <v>0</v>
      </c>
      <c r="AGW71" s="222">
        <v>0</v>
      </c>
      <c r="AGX71" s="222">
        <v>0</v>
      </c>
      <c r="AGY71" s="222">
        <v>0</v>
      </c>
      <c r="AGZ71" s="222">
        <v>0</v>
      </c>
      <c r="AHA71" s="222">
        <v>0</v>
      </c>
      <c r="AHB71" s="222">
        <v>0</v>
      </c>
      <c r="AHC71" s="222">
        <v>0</v>
      </c>
      <c r="AHD71" s="222">
        <v>0</v>
      </c>
      <c r="AHE71" s="222">
        <v>0</v>
      </c>
      <c r="AHF71" s="222">
        <v>0</v>
      </c>
      <c r="AHG71" s="222">
        <v>0</v>
      </c>
      <c r="AHH71" s="222">
        <v>0</v>
      </c>
      <c r="AHI71" s="222">
        <v>0</v>
      </c>
      <c r="AHJ71" s="222">
        <v>0</v>
      </c>
      <c r="AHK71" s="222">
        <v>0</v>
      </c>
      <c r="AHL71" s="222">
        <v>0</v>
      </c>
      <c r="AHM71" s="222">
        <v>0</v>
      </c>
      <c r="AHN71" s="222">
        <v>0</v>
      </c>
      <c r="AHO71" s="222">
        <v>0</v>
      </c>
      <c r="AHP71" s="222">
        <v>0</v>
      </c>
      <c r="AHQ71" s="222">
        <v>0</v>
      </c>
      <c r="AHR71" s="264">
        <v>0</v>
      </c>
    </row>
    <row r="72" spans="1:902" ht="24">
      <c r="A72" s="183" t="s">
        <v>6671</v>
      </c>
      <c r="B72" s="183" t="s">
        <v>6468</v>
      </c>
      <c r="C72" s="184" t="s">
        <v>6469</v>
      </c>
      <c r="D72" s="222">
        <v>0</v>
      </c>
      <c r="E72" s="222">
        <v>0</v>
      </c>
      <c r="F72" s="222">
        <v>0</v>
      </c>
      <c r="G72" s="222">
        <v>0</v>
      </c>
      <c r="H72" s="222">
        <v>0</v>
      </c>
      <c r="I72" s="222">
        <v>0</v>
      </c>
      <c r="J72" s="222">
        <v>0</v>
      </c>
      <c r="K72" s="222">
        <v>0</v>
      </c>
      <c r="L72" s="222">
        <v>0</v>
      </c>
      <c r="M72" s="222">
        <v>0</v>
      </c>
      <c r="N72" s="222">
        <v>0</v>
      </c>
      <c r="O72" s="222">
        <v>0</v>
      </c>
      <c r="P72" s="222">
        <v>0</v>
      </c>
      <c r="Q72" s="222">
        <v>0</v>
      </c>
      <c r="R72" s="222">
        <v>0</v>
      </c>
      <c r="S72" s="222">
        <v>0</v>
      </c>
      <c r="T72" s="222">
        <v>0</v>
      </c>
      <c r="U72" s="222">
        <v>0</v>
      </c>
      <c r="V72" s="222">
        <v>0</v>
      </c>
      <c r="W72" s="222">
        <v>0</v>
      </c>
      <c r="X72" s="222">
        <v>0</v>
      </c>
      <c r="Y72" s="222">
        <v>0</v>
      </c>
      <c r="Z72" s="222">
        <v>0</v>
      </c>
      <c r="AA72" s="222">
        <v>0</v>
      </c>
      <c r="AB72" s="222">
        <v>0</v>
      </c>
      <c r="AC72" s="222">
        <v>0</v>
      </c>
      <c r="AD72" s="222">
        <v>0</v>
      </c>
      <c r="AE72" s="222">
        <v>0</v>
      </c>
      <c r="AF72" s="222">
        <v>0</v>
      </c>
      <c r="AG72" s="222">
        <v>0</v>
      </c>
      <c r="AH72" s="222">
        <v>0</v>
      </c>
      <c r="AI72" s="222">
        <v>0</v>
      </c>
      <c r="AJ72" s="222">
        <v>0</v>
      </c>
      <c r="AK72" s="222">
        <v>3000</v>
      </c>
      <c r="AL72" s="222">
        <v>0</v>
      </c>
      <c r="AM72" s="222">
        <v>0</v>
      </c>
      <c r="AN72" s="222">
        <v>0</v>
      </c>
      <c r="AO72" s="222">
        <v>0</v>
      </c>
      <c r="AP72" s="222">
        <v>0</v>
      </c>
      <c r="AQ72" s="222">
        <v>0</v>
      </c>
      <c r="AR72" s="222">
        <v>0</v>
      </c>
      <c r="AS72" s="222">
        <v>0</v>
      </c>
      <c r="AT72" s="222">
        <v>0</v>
      </c>
      <c r="AU72" s="222">
        <v>0</v>
      </c>
      <c r="AV72" s="222">
        <v>0</v>
      </c>
      <c r="AW72" s="222">
        <v>0</v>
      </c>
      <c r="AX72" s="222">
        <v>0</v>
      </c>
      <c r="AY72" s="222">
        <v>0</v>
      </c>
      <c r="AZ72" s="222">
        <v>0</v>
      </c>
      <c r="BA72" s="222">
        <v>0</v>
      </c>
      <c r="BB72" s="222">
        <v>0</v>
      </c>
      <c r="BC72" s="222">
        <v>0</v>
      </c>
      <c r="BD72" s="222">
        <v>0</v>
      </c>
      <c r="BE72" s="222">
        <v>0</v>
      </c>
      <c r="BF72" s="222">
        <v>0</v>
      </c>
      <c r="BG72" s="222">
        <v>0</v>
      </c>
      <c r="BH72" s="222">
        <v>0</v>
      </c>
      <c r="BI72" s="222">
        <v>0</v>
      </c>
      <c r="BJ72" s="222">
        <v>0</v>
      </c>
      <c r="BK72" s="222">
        <v>0</v>
      </c>
      <c r="BL72" s="222">
        <v>0</v>
      </c>
      <c r="BM72" s="222">
        <v>0</v>
      </c>
      <c r="BN72" s="222">
        <v>0</v>
      </c>
      <c r="BO72" s="222">
        <v>0</v>
      </c>
      <c r="BP72" s="222">
        <v>0</v>
      </c>
      <c r="BQ72" s="222">
        <v>0</v>
      </c>
      <c r="BR72" s="222">
        <v>0</v>
      </c>
      <c r="BS72" s="222">
        <v>0</v>
      </c>
      <c r="BT72" s="222">
        <v>0</v>
      </c>
      <c r="BU72" s="222">
        <v>0</v>
      </c>
      <c r="BV72" s="222">
        <v>0</v>
      </c>
      <c r="BW72" s="222">
        <v>0</v>
      </c>
      <c r="BX72" s="222">
        <v>0</v>
      </c>
      <c r="BY72" s="222">
        <v>0</v>
      </c>
      <c r="BZ72" s="222">
        <v>0</v>
      </c>
      <c r="CA72" s="222">
        <v>0</v>
      </c>
      <c r="CB72" s="222">
        <v>0</v>
      </c>
      <c r="CC72" s="222">
        <v>0</v>
      </c>
      <c r="CD72" s="222">
        <v>0</v>
      </c>
      <c r="CE72" s="222">
        <v>0</v>
      </c>
      <c r="CF72" s="222">
        <v>0</v>
      </c>
      <c r="CG72" s="222">
        <v>11711854.59</v>
      </c>
      <c r="CH72" s="222">
        <v>0</v>
      </c>
      <c r="CI72" s="222">
        <v>0</v>
      </c>
      <c r="CJ72" s="222">
        <v>0</v>
      </c>
      <c r="CK72" s="222">
        <v>0</v>
      </c>
      <c r="CL72" s="222">
        <v>0</v>
      </c>
      <c r="CM72" s="222">
        <v>0</v>
      </c>
      <c r="CN72" s="222">
        <v>0</v>
      </c>
      <c r="CO72" s="222">
        <v>0</v>
      </c>
      <c r="CP72" s="222">
        <v>0</v>
      </c>
      <c r="CQ72" s="222">
        <v>0</v>
      </c>
      <c r="CR72" s="222">
        <v>0</v>
      </c>
      <c r="CS72" s="222">
        <v>0</v>
      </c>
      <c r="CT72" s="222">
        <v>0</v>
      </c>
      <c r="CU72" s="222">
        <v>0</v>
      </c>
      <c r="CV72" s="222">
        <v>0</v>
      </c>
      <c r="CW72" s="222">
        <v>0</v>
      </c>
      <c r="CX72" s="222">
        <v>0</v>
      </c>
      <c r="CY72" s="222">
        <v>0</v>
      </c>
      <c r="CZ72" s="222">
        <v>0</v>
      </c>
      <c r="DA72" s="222">
        <v>0</v>
      </c>
      <c r="DB72" s="222">
        <v>0</v>
      </c>
      <c r="DC72" s="222">
        <v>0</v>
      </c>
      <c r="DD72" s="222">
        <v>0</v>
      </c>
      <c r="DE72" s="222">
        <v>0</v>
      </c>
      <c r="DF72" s="222">
        <v>0</v>
      </c>
      <c r="DG72" s="222">
        <v>0</v>
      </c>
      <c r="DH72" s="222">
        <v>0</v>
      </c>
      <c r="DI72" s="222">
        <v>0</v>
      </c>
      <c r="DJ72" s="222">
        <v>0</v>
      </c>
      <c r="DK72" s="222">
        <v>0</v>
      </c>
      <c r="DL72" s="222">
        <v>0</v>
      </c>
      <c r="DM72" s="222">
        <v>0</v>
      </c>
      <c r="DN72" s="222">
        <v>0</v>
      </c>
      <c r="DO72" s="222">
        <v>0</v>
      </c>
      <c r="DP72" s="222">
        <v>0</v>
      </c>
      <c r="DQ72" s="222">
        <v>0</v>
      </c>
      <c r="DR72" s="222">
        <v>0</v>
      </c>
      <c r="DS72" s="222">
        <v>0</v>
      </c>
      <c r="DT72" s="222">
        <v>0</v>
      </c>
      <c r="DU72" s="222">
        <v>0</v>
      </c>
      <c r="DV72" s="222">
        <v>0</v>
      </c>
      <c r="DW72" s="222">
        <v>0</v>
      </c>
      <c r="DX72" s="222">
        <v>0</v>
      </c>
      <c r="DY72" s="222">
        <v>0</v>
      </c>
      <c r="DZ72" s="222">
        <v>0</v>
      </c>
      <c r="EA72" s="222">
        <v>0</v>
      </c>
      <c r="EB72" s="222">
        <v>0</v>
      </c>
      <c r="EC72" s="222">
        <v>0</v>
      </c>
      <c r="ED72" s="222">
        <v>0</v>
      </c>
      <c r="EE72" s="222">
        <v>2576.96</v>
      </c>
      <c r="EF72" s="222">
        <v>0</v>
      </c>
      <c r="EG72" s="222">
        <v>0</v>
      </c>
      <c r="EH72" s="222">
        <v>0</v>
      </c>
      <c r="EI72" s="222">
        <v>0</v>
      </c>
      <c r="EJ72" s="222">
        <v>0</v>
      </c>
      <c r="EK72" s="222">
        <v>0</v>
      </c>
      <c r="EL72" s="222">
        <v>0</v>
      </c>
      <c r="EM72" s="222">
        <v>0</v>
      </c>
      <c r="EN72" s="222">
        <v>0</v>
      </c>
      <c r="EO72" s="222">
        <v>0</v>
      </c>
      <c r="EP72" s="222">
        <v>0</v>
      </c>
      <c r="EQ72" s="222">
        <v>0</v>
      </c>
      <c r="ER72" s="222">
        <v>0</v>
      </c>
      <c r="ES72" s="222">
        <v>0</v>
      </c>
      <c r="ET72" s="222">
        <v>0</v>
      </c>
      <c r="EU72" s="222">
        <v>0</v>
      </c>
      <c r="EV72" s="222">
        <v>0</v>
      </c>
      <c r="EW72" s="222">
        <v>0</v>
      </c>
      <c r="EX72" s="222">
        <v>0</v>
      </c>
      <c r="EY72" s="222">
        <v>0</v>
      </c>
      <c r="EZ72" s="222">
        <v>0</v>
      </c>
      <c r="FA72" s="222">
        <v>0</v>
      </c>
      <c r="FB72" s="222">
        <v>0</v>
      </c>
      <c r="FC72" s="222">
        <v>0</v>
      </c>
      <c r="FD72" s="222">
        <v>0</v>
      </c>
      <c r="FE72" s="222">
        <v>0</v>
      </c>
      <c r="FF72" s="222">
        <v>0</v>
      </c>
      <c r="FG72" s="222">
        <v>0</v>
      </c>
      <c r="FH72" s="222">
        <v>0</v>
      </c>
      <c r="FI72" s="222">
        <v>0</v>
      </c>
      <c r="FJ72" s="222">
        <v>0</v>
      </c>
      <c r="FK72" s="222">
        <v>0</v>
      </c>
      <c r="FL72" s="222">
        <v>0</v>
      </c>
      <c r="FM72" s="222">
        <v>0</v>
      </c>
      <c r="FN72" s="222">
        <v>0</v>
      </c>
      <c r="FO72" s="222">
        <v>0</v>
      </c>
      <c r="FP72" s="222">
        <v>0</v>
      </c>
      <c r="FQ72" s="222">
        <v>0</v>
      </c>
      <c r="FR72" s="222">
        <v>0</v>
      </c>
      <c r="FS72" s="222">
        <v>0</v>
      </c>
      <c r="FT72" s="222">
        <v>0</v>
      </c>
      <c r="FU72" s="222">
        <v>0</v>
      </c>
      <c r="FV72" s="222">
        <v>0</v>
      </c>
      <c r="FW72" s="222">
        <v>0</v>
      </c>
      <c r="FX72" s="222">
        <v>0</v>
      </c>
      <c r="FY72" s="222">
        <v>0</v>
      </c>
      <c r="FZ72" s="222">
        <v>0</v>
      </c>
      <c r="GA72" s="222">
        <v>0</v>
      </c>
      <c r="GB72" s="222">
        <v>0</v>
      </c>
      <c r="GC72" s="222">
        <v>0</v>
      </c>
      <c r="GD72" s="222">
        <v>0</v>
      </c>
      <c r="GE72" s="222">
        <v>2634603.2999999998</v>
      </c>
      <c r="GF72" s="222">
        <v>0</v>
      </c>
      <c r="GG72" s="222">
        <v>0</v>
      </c>
      <c r="GH72" s="222">
        <v>0</v>
      </c>
      <c r="GI72" s="222">
        <v>0</v>
      </c>
      <c r="GJ72" s="222">
        <v>0</v>
      </c>
      <c r="GK72" s="222">
        <v>0</v>
      </c>
      <c r="GL72" s="222">
        <v>0</v>
      </c>
      <c r="GM72" s="222">
        <v>0</v>
      </c>
      <c r="GN72" s="222">
        <v>0</v>
      </c>
      <c r="GO72" s="222">
        <v>0</v>
      </c>
      <c r="GP72" s="222">
        <v>0</v>
      </c>
      <c r="GQ72" s="222">
        <v>1647800</v>
      </c>
      <c r="GR72" s="222">
        <v>0</v>
      </c>
      <c r="GS72" s="222">
        <v>0</v>
      </c>
      <c r="GT72" s="222">
        <v>0</v>
      </c>
      <c r="GU72" s="222">
        <v>0</v>
      </c>
      <c r="GV72" s="222">
        <v>0</v>
      </c>
      <c r="GW72" s="222">
        <v>0</v>
      </c>
      <c r="GX72" s="222">
        <v>0</v>
      </c>
      <c r="GY72" s="222">
        <v>0</v>
      </c>
      <c r="GZ72" s="222">
        <v>0</v>
      </c>
      <c r="HA72" s="222">
        <v>0</v>
      </c>
      <c r="HB72" s="222">
        <v>0</v>
      </c>
      <c r="HC72" s="222">
        <v>0</v>
      </c>
      <c r="HD72" s="222">
        <v>0</v>
      </c>
      <c r="HE72" s="222">
        <v>0</v>
      </c>
      <c r="HF72" s="222">
        <v>0</v>
      </c>
      <c r="HG72" s="222">
        <v>0</v>
      </c>
      <c r="HH72" s="222">
        <v>0</v>
      </c>
      <c r="HI72" s="222">
        <v>0</v>
      </c>
      <c r="HJ72" s="222">
        <v>0</v>
      </c>
      <c r="HK72" s="222">
        <v>0</v>
      </c>
      <c r="HL72" s="222">
        <v>0</v>
      </c>
      <c r="HM72" s="222">
        <v>0</v>
      </c>
      <c r="HN72" s="222">
        <v>0</v>
      </c>
      <c r="HO72" s="222">
        <v>0</v>
      </c>
      <c r="HP72" s="222">
        <v>0</v>
      </c>
      <c r="HQ72" s="222">
        <v>0</v>
      </c>
      <c r="HR72" s="222">
        <v>0</v>
      </c>
      <c r="HS72" s="222">
        <v>0</v>
      </c>
      <c r="HT72" s="222">
        <v>0</v>
      </c>
      <c r="HU72" s="222">
        <v>0</v>
      </c>
      <c r="HV72" s="222">
        <v>0</v>
      </c>
      <c r="HW72" s="222">
        <v>0</v>
      </c>
      <c r="HX72" s="222">
        <v>0</v>
      </c>
      <c r="HY72" s="222">
        <v>0</v>
      </c>
      <c r="HZ72" s="222">
        <v>0</v>
      </c>
      <c r="IA72" s="222">
        <v>0</v>
      </c>
      <c r="IB72" s="222">
        <v>0</v>
      </c>
      <c r="IC72" s="222">
        <v>0</v>
      </c>
      <c r="ID72" s="222">
        <v>0</v>
      </c>
      <c r="IE72" s="222">
        <v>0</v>
      </c>
      <c r="IF72" s="222">
        <v>0</v>
      </c>
      <c r="IG72" s="222">
        <v>0</v>
      </c>
      <c r="IH72" s="222">
        <v>0</v>
      </c>
      <c r="II72" s="222">
        <v>0</v>
      </c>
      <c r="IJ72" s="222">
        <v>0</v>
      </c>
      <c r="IK72" s="222">
        <v>0</v>
      </c>
      <c r="IL72" s="222">
        <v>0</v>
      </c>
      <c r="IM72" s="222">
        <v>0</v>
      </c>
      <c r="IN72" s="222">
        <v>0</v>
      </c>
      <c r="IO72" s="222">
        <v>0</v>
      </c>
      <c r="IP72" s="222">
        <v>0</v>
      </c>
      <c r="IQ72" s="222">
        <v>0</v>
      </c>
      <c r="IR72" s="222">
        <v>0</v>
      </c>
      <c r="IS72" s="222">
        <v>0</v>
      </c>
      <c r="IT72" s="222">
        <v>0</v>
      </c>
      <c r="IU72" s="222">
        <v>0</v>
      </c>
      <c r="IV72" s="222">
        <v>0</v>
      </c>
      <c r="IW72" s="222">
        <v>0</v>
      </c>
      <c r="IX72" s="222">
        <v>0</v>
      </c>
      <c r="IY72" s="222">
        <v>0</v>
      </c>
      <c r="IZ72" s="222">
        <v>0</v>
      </c>
      <c r="JA72" s="222">
        <v>0</v>
      </c>
      <c r="JB72" s="222">
        <v>0</v>
      </c>
      <c r="JC72" s="222">
        <v>0</v>
      </c>
      <c r="JD72" s="222">
        <v>0</v>
      </c>
      <c r="JE72" s="222">
        <v>0</v>
      </c>
      <c r="JF72" s="222">
        <v>0</v>
      </c>
      <c r="JG72" s="222">
        <v>0</v>
      </c>
      <c r="JH72" s="222">
        <v>0</v>
      </c>
      <c r="JI72" s="222">
        <v>0</v>
      </c>
      <c r="JJ72" s="222">
        <v>0</v>
      </c>
      <c r="JK72" s="222">
        <v>0</v>
      </c>
      <c r="JL72" s="222">
        <v>0</v>
      </c>
      <c r="JM72" s="222">
        <v>0</v>
      </c>
      <c r="JN72" s="222">
        <v>0</v>
      </c>
      <c r="JO72" s="222">
        <v>0</v>
      </c>
      <c r="JP72" s="222">
        <v>0</v>
      </c>
      <c r="JQ72" s="222">
        <v>0</v>
      </c>
      <c r="JR72" s="222">
        <v>0</v>
      </c>
      <c r="JS72" s="222">
        <v>0</v>
      </c>
      <c r="JT72" s="222">
        <v>0</v>
      </c>
      <c r="JU72" s="222">
        <v>0</v>
      </c>
      <c r="JV72" s="222">
        <v>0</v>
      </c>
      <c r="JW72" s="222">
        <v>0</v>
      </c>
      <c r="JX72" s="222">
        <v>0</v>
      </c>
      <c r="JY72" s="222">
        <v>0</v>
      </c>
      <c r="JZ72" s="222">
        <v>0</v>
      </c>
      <c r="KA72" s="222">
        <v>0</v>
      </c>
      <c r="KB72" s="222">
        <v>0</v>
      </c>
      <c r="KC72" s="222">
        <v>0</v>
      </c>
      <c r="KD72" s="222">
        <v>0</v>
      </c>
      <c r="KE72" s="222">
        <v>0</v>
      </c>
      <c r="KF72" s="222">
        <v>0</v>
      </c>
      <c r="KG72" s="222">
        <v>0</v>
      </c>
      <c r="KH72" s="222">
        <v>0</v>
      </c>
      <c r="KI72" s="222">
        <v>0</v>
      </c>
      <c r="KJ72" s="222">
        <v>0</v>
      </c>
      <c r="KK72" s="222">
        <v>0</v>
      </c>
      <c r="KL72" s="222">
        <v>0</v>
      </c>
      <c r="KM72" s="222">
        <v>0</v>
      </c>
      <c r="KN72" s="222">
        <v>0</v>
      </c>
      <c r="KO72" s="222">
        <v>0</v>
      </c>
      <c r="KP72" s="222">
        <v>0</v>
      </c>
      <c r="KQ72" s="222">
        <v>0</v>
      </c>
      <c r="KR72" s="222">
        <v>0</v>
      </c>
      <c r="KS72" s="222">
        <v>0</v>
      </c>
      <c r="KT72" s="222">
        <v>0</v>
      </c>
      <c r="KU72" s="222">
        <v>0</v>
      </c>
      <c r="KV72" s="222">
        <v>0</v>
      </c>
      <c r="KW72" s="222">
        <v>0</v>
      </c>
      <c r="KX72" s="222">
        <v>0</v>
      </c>
      <c r="KY72" s="222">
        <v>0</v>
      </c>
      <c r="KZ72" s="222">
        <v>0</v>
      </c>
      <c r="LA72" s="222">
        <v>0</v>
      </c>
      <c r="LB72" s="222">
        <v>0</v>
      </c>
      <c r="LC72" s="222">
        <v>0</v>
      </c>
      <c r="LD72" s="222">
        <v>0</v>
      </c>
      <c r="LE72" s="222">
        <v>0</v>
      </c>
      <c r="LF72" s="222">
        <v>0</v>
      </c>
      <c r="LG72" s="222">
        <v>0</v>
      </c>
      <c r="LH72" s="222">
        <v>0</v>
      </c>
      <c r="LI72" s="222">
        <v>0</v>
      </c>
      <c r="LJ72" s="222">
        <v>1278140.79</v>
      </c>
      <c r="LK72" s="222">
        <v>0</v>
      </c>
      <c r="LL72" s="222">
        <v>0</v>
      </c>
      <c r="LM72" s="222">
        <v>0</v>
      </c>
      <c r="LN72" s="222">
        <v>0</v>
      </c>
      <c r="LO72" s="222">
        <v>0</v>
      </c>
      <c r="LP72" s="222">
        <v>0</v>
      </c>
      <c r="LQ72" s="222">
        <v>0</v>
      </c>
      <c r="LR72" s="222">
        <v>0</v>
      </c>
      <c r="LS72" s="222">
        <v>0</v>
      </c>
      <c r="LT72" s="222">
        <v>0</v>
      </c>
      <c r="LU72" s="222">
        <v>0</v>
      </c>
      <c r="LV72" s="222">
        <v>0</v>
      </c>
      <c r="LW72" s="222">
        <v>0</v>
      </c>
      <c r="LX72" s="222">
        <v>0</v>
      </c>
      <c r="LY72" s="222">
        <v>0</v>
      </c>
      <c r="LZ72" s="222">
        <v>0</v>
      </c>
      <c r="MA72" s="222">
        <v>0</v>
      </c>
      <c r="MB72" s="222">
        <v>0</v>
      </c>
      <c r="MC72" s="222">
        <v>0</v>
      </c>
      <c r="MD72" s="222">
        <v>0</v>
      </c>
      <c r="ME72" s="222">
        <v>0</v>
      </c>
      <c r="MF72" s="222">
        <v>0</v>
      </c>
      <c r="MG72" s="222">
        <v>0</v>
      </c>
      <c r="MH72" s="222">
        <v>0</v>
      </c>
      <c r="MI72" s="222">
        <v>0</v>
      </c>
      <c r="MJ72" s="222">
        <v>0</v>
      </c>
      <c r="MK72" s="222">
        <v>0</v>
      </c>
      <c r="ML72" s="222">
        <v>0</v>
      </c>
      <c r="MM72" s="222">
        <v>0</v>
      </c>
      <c r="MN72" s="222">
        <v>0</v>
      </c>
      <c r="MO72" s="222">
        <v>0</v>
      </c>
      <c r="MP72" s="222">
        <v>0</v>
      </c>
      <c r="MQ72" s="222">
        <v>0</v>
      </c>
      <c r="MR72" s="222">
        <v>0</v>
      </c>
      <c r="MS72" s="222">
        <v>0</v>
      </c>
      <c r="MT72" s="222">
        <v>0</v>
      </c>
      <c r="MU72" s="222">
        <v>0</v>
      </c>
      <c r="MV72" s="222">
        <v>0</v>
      </c>
      <c r="MW72" s="222">
        <v>0</v>
      </c>
      <c r="MX72" s="222">
        <v>0</v>
      </c>
      <c r="MY72" s="222">
        <v>0</v>
      </c>
      <c r="MZ72" s="222">
        <v>0</v>
      </c>
      <c r="NA72" s="222">
        <v>0</v>
      </c>
      <c r="NB72" s="222">
        <v>0</v>
      </c>
      <c r="NC72" s="222">
        <v>0</v>
      </c>
      <c r="ND72" s="222">
        <v>0</v>
      </c>
      <c r="NE72" s="222">
        <v>0</v>
      </c>
      <c r="NF72" s="222">
        <v>0</v>
      </c>
      <c r="NG72" s="222">
        <v>0</v>
      </c>
      <c r="NH72" s="222">
        <v>0</v>
      </c>
      <c r="NI72" s="222">
        <v>0</v>
      </c>
      <c r="NJ72" s="222">
        <v>0</v>
      </c>
      <c r="NK72" s="222">
        <v>0</v>
      </c>
      <c r="NL72" s="222">
        <v>0</v>
      </c>
      <c r="NM72" s="222">
        <v>4520</v>
      </c>
      <c r="NN72" s="222">
        <v>0</v>
      </c>
      <c r="NO72" s="222">
        <v>0</v>
      </c>
      <c r="NP72" s="222">
        <v>0</v>
      </c>
      <c r="NQ72" s="222">
        <v>0</v>
      </c>
      <c r="NR72" s="222">
        <v>0</v>
      </c>
      <c r="NS72" s="222">
        <v>0</v>
      </c>
      <c r="NT72" s="222">
        <v>0</v>
      </c>
      <c r="NU72" s="222">
        <v>0</v>
      </c>
      <c r="NV72" s="222">
        <v>0</v>
      </c>
      <c r="NW72" s="222">
        <v>0</v>
      </c>
      <c r="NX72" s="222">
        <v>0</v>
      </c>
      <c r="NY72" s="222">
        <v>0</v>
      </c>
      <c r="NZ72" s="222">
        <v>0</v>
      </c>
      <c r="OA72" s="222">
        <v>0</v>
      </c>
      <c r="OB72" s="222">
        <v>0</v>
      </c>
      <c r="OC72" s="222">
        <v>0</v>
      </c>
      <c r="OD72" s="222">
        <v>0</v>
      </c>
      <c r="OE72" s="222">
        <v>0</v>
      </c>
      <c r="OF72" s="222">
        <v>0</v>
      </c>
      <c r="OG72" s="222">
        <v>0</v>
      </c>
      <c r="OH72" s="222">
        <v>0</v>
      </c>
      <c r="OI72" s="222">
        <v>0</v>
      </c>
      <c r="OJ72" s="222">
        <v>0</v>
      </c>
      <c r="OK72" s="222">
        <v>0</v>
      </c>
      <c r="OL72" s="222">
        <v>0</v>
      </c>
      <c r="OM72" s="222">
        <v>0</v>
      </c>
      <c r="ON72" s="222">
        <v>0</v>
      </c>
      <c r="OO72" s="222">
        <v>0</v>
      </c>
      <c r="OP72" s="222">
        <v>0</v>
      </c>
      <c r="OQ72" s="222">
        <v>0</v>
      </c>
      <c r="OR72" s="222">
        <v>0</v>
      </c>
      <c r="OS72" s="222">
        <v>0</v>
      </c>
      <c r="OT72" s="222">
        <v>0</v>
      </c>
      <c r="OU72" s="222">
        <v>0</v>
      </c>
      <c r="OV72" s="222">
        <v>0</v>
      </c>
      <c r="OW72" s="222">
        <v>0</v>
      </c>
      <c r="OX72" s="222">
        <v>0</v>
      </c>
      <c r="OY72" s="222">
        <v>0</v>
      </c>
      <c r="OZ72" s="222">
        <v>0</v>
      </c>
      <c r="PA72" s="222">
        <v>0</v>
      </c>
      <c r="PB72" s="222">
        <v>80323.88</v>
      </c>
      <c r="PC72" s="222">
        <v>0</v>
      </c>
      <c r="PD72" s="222">
        <v>0</v>
      </c>
      <c r="PE72" s="222">
        <v>0</v>
      </c>
      <c r="PF72" s="222">
        <v>0</v>
      </c>
      <c r="PG72" s="222">
        <v>0</v>
      </c>
      <c r="PH72" s="222">
        <v>0</v>
      </c>
      <c r="PI72" s="222">
        <v>0</v>
      </c>
      <c r="PJ72" s="222">
        <v>0</v>
      </c>
      <c r="PK72" s="222">
        <v>0</v>
      </c>
      <c r="PL72" s="222">
        <v>0</v>
      </c>
      <c r="PM72" s="222">
        <v>0</v>
      </c>
      <c r="PN72" s="222">
        <v>0</v>
      </c>
      <c r="PO72" s="222">
        <v>0</v>
      </c>
      <c r="PP72" s="222">
        <v>0</v>
      </c>
      <c r="PQ72" s="222">
        <v>0</v>
      </c>
      <c r="PR72" s="222">
        <v>0</v>
      </c>
      <c r="PS72" s="222">
        <v>0</v>
      </c>
      <c r="PT72" s="222">
        <v>0</v>
      </c>
      <c r="PU72" s="222">
        <v>0</v>
      </c>
      <c r="PV72" s="222">
        <v>0</v>
      </c>
      <c r="PW72" s="222">
        <v>0</v>
      </c>
      <c r="PX72" s="222">
        <v>0</v>
      </c>
      <c r="PY72" s="222">
        <v>0</v>
      </c>
      <c r="PZ72" s="222">
        <v>0</v>
      </c>
      <c r="QA72" s="222">
        <v>0</v>
      </c>
      <c r="QB72" s="222">
        <v>0</v>
      </c>
      <c r="QC72" s="222">
        <v>0</v>
      </c>
      <c r="QD72" s="222">
        <v>0</v>
      </c>
      <c r="QE72" s="222">
        <v>0</v>
      </c>
      <c r="QF72" s="222">
        <v>0</v>
      </c>
      <c r="QG72" s="222">
        <v>0</v>
      </c>
      <c r="QH72" s="222">
        <v>0</v>
      </c>
      <c r="QI72" s="222">
        <v>0</v>
      </c>
      <c r="QJ72" s="222">
        <v>0</v>
      </c>
      <c r="QK72" s="222">
        <v>0</v>
      </c>
      <c r="QL72" s="222">
        <v>0</v>
      </c>
      <c r="QM72" s="222">
        <v>0</v>
      </c>
      <c r="QN72" s="222">
        <v>0</v>
      </c>
      <c r="QO72" s="222">
        <v>0</v>
      </c>
      <c r="QP72" s="222">
        <v>0</v>
      </c>
      <c r="QQ72" s="222">
        <v>0</v>
      </c>
      <c r="QR72" s="222">
        <v>0</v>
      </c>
      <c r="QS72" s="222">
        <v>0</v>
      </c>
      <c r="QT72" s="222">
        <v>0</v>
      </c>
      <c r="QU72" s="222">
        <v>0</v>
      </c>
      <c r="QV72" s="222">
        <v>0</v>
      </c>
      <c r="QW72" s="222">
        <v>0</v>
      </c>
      <c r="QX72" s="222">
        <v>0</v>
      </c>
      <c r="QY72" s="222">
        <v>0</v>
      </c>
      <c r="QZ72" s="222">
        <v>0</v>
      </c>
      <c r="RA72" s="222">
        <v>0</v>
      </c>
      <c r="RB72" s="222">
        <v>0</v>
      </c>
      <c r="RC72" s="222">
        <v>0</v>
      </c>
      <c r="RD72" s="222">
        <v>0</v>
      </c>
      <c r="RE72" s="222">
        <v>0</v>
      </c>
      <c r="RF72" s="222">
        <v>0</v>
      </c>
      <c r="RG72" s="222">
        <v>0</v>
      </c>
      <c r="RH72" s="222">
        <v>0</v>
      </c>
      <c r="RI72" s="222">
        <v>0</v>
      </c>
      <c r="RJ72" s="222">
        <v>0</v>
      </c>
      <c r="RK72" s="222">
        <v>0</v>
      </c>
      <c r="RL72" s="222">
        <v>0</v>
      </c>
      <c r="RM72" s="222">
        <v>0</v>
      </c>
      <c r="RN72" s="222">
        <v>0</v>
      </c>
      <c r="RO72" s="222">
        <v>0</v>
      </c>
      <c r="RP72" s="222">
        <v>0</v>
      </c>
      <c r="RQ72" s="222">
        <v>0</v>
      </c>
      <c r="RR72" s="222">
        <v>0</v>
      </c>
      <c r="RS72" s="222">
        <v>0</v>
      </c>
      <c r="RT72" s="222">
        <v>0</v>
      </c>
      <c r="RU72" s="222">
        <v>0</v>
      </c>
      <c r="RV72" s="222">
        <v>0</v>
      </c>
      <c r="RW72" s="222">
        <v>0</v>
      </c>
      <c r="RX72" s="222">
        <v>0</v>
      </c>
      <c r="RY72" s="222">
        <v>0</v>
      </c>
      <c r="RZ72" s="222">
        <v>0</v>
      </c>
      <c r="SA72" s="222">
        <v>0</v>
      </c>
      <c r="SB72" s="222">
        <v>0</v>
      </c>
      <c r="SC72" s="222">
        <v>0</v>
      </c>
      <c r="SD72" s="222">
        <v>0</v>
      </c>
      <c r="SE72" s="222">
        <v>0</v>
      </c>
      <c r="SF72" s="222">
        <v>0</v>
      </c>
      <c r="SG72" s="222">
        <v>0</v>
      </c>
      <c r="SH72" s="222">
        <v>0</v>
      </c>
      <c r="SI72" s="222">
        <v>0</v>
      </c>
      <c r="SJ72" s="222">
        <v>0</v>
      </c>
      <c r="SK72" s="222">
        <v>0</v>
      </c>
      <c r="SL72" s="222">
        <v>0</v>
      </c>
      <c r="SM72" s="222">
        <v>0</v>
      </c>
      <c r="SN72" s="222">
        <v>0</v>
      </c>
      <c r="SO72" s="222">
        <v>0</v>
      </c>
      <c r="SP72" s="222">
        <v>0</v>
      </c>
      <c r="SQ72" s="222">
        <v>0</v>
      </c>
      <c r="SR72" s="222">
        <v>0</v>
      </c>
      <c r="SS72" s="222">
        <v>0</v>
      </c>
      <c r="ST72" s="222">
        <v>0</v>
      </c>
      <c r="SU72" s="222">
        <v>0</v>
      </c>
      <c r="SV72" s="222">
        <v>0</v>
      </c>
      <c r="SW72" s="222">
        <v>0</v>
      </c>
      <c r="SX72" s="222">
        <v>0</v>
      </c>
      <c r="SY72" s="222">
        <v>0</v>
      </c>
      <c r="SZ72" s="222">
        <v>0</v>
      </c>
      <c r="TA72" s="222">
        <v>0</v>
      </c>
      <c r="TB72" s="222">
        <v>0</v>
      </c>
      <c r="TC72" s="222">
        <v>0</v>
      </c>
      <c r="TD72" s="222">
        <v>0</v>
      </c>
      <c r="TE72" s="222">
        <v>0</v>
      </c>
      <c r="TF72" s="222">
        <v>0</v>
      </c>
      <c r="TG72" s="222">
        <v>0</v>
      </c>
      <c r="TH72" s="222">
        <v>0</v>
      </c>
      <c r="TI72" s="222">
        <v>0</v>
      </c>
      <c r="TJ72" s="222">
        <v>0</v>
      </c>
      <c r="TK72" s="222">
        <v>0</v>
      </c>
      <c r="TL72" s="222">
        <v>0</v>
      </c>
      <c r="TM72" s="222">
        <v>0</v>
      </c>
      <c r="TN72" s="222">
        <v>0</v>
      </c>
      <c r="TO72" s="222">
        <v>0</v>
      </c>
      <c r="TP72" s="222">
        <v>0</v>
      </c>
      <c r="TQ72" s="222">
        <v>0</v>
      </c>
      <c r="TR72" s="222">
        <v>0</v>
      </c>
      <c r="TS72" s="222">
        <v>0</v>
      </c>
      <c r="TT72" s="222">
        <v>0</v>
      </c>
      <c r="TU72" s="222">
        <v>0</v>
      </c>
      <c r="TV72" s="222">
        <v>0</v>
      </c>
      <c r="TW72" s="222">
        <v>0</v>
      </c>
      <c r="TX72" s="222">
        <v>0</v>
      </c>
      <c r="TY72" s="222">
        <v>0</v>
      </c>
      <c r="TZ72" s="222">
        <v>0</v>
      </c>
      <c r="UA72" s="222">
        <v>0</v>
      </c>
      <c r="UB72" s="222">
        <v>0</v>
      </c>
      <c r="UC72" s="222">
        <v>0</v>
      </c>
      <c r="UD72" s="222">
        <v>0</v>
      </c>
      <c r="UE72" s="222">
        <v>0</v>
      </c>
      <c r="UF72" s="222">
        <v>0</v>
      </c>
      <c r="UG72" s="222">
        <v>0</v>
      </c>
      <c r="UH72" s="222">
        <v>0</v>
      </c>
      <c r="UI72" s="222">
        <v>0</v>
      </c>
      <c r="UJ72" s="222">
        <v>0</v>
      </c>
      <c r="UK72" s="222">
        <v>0</v>
      </c>
      <c r="UL72" s="222">
        <v>0</v>
      </c>
      <c r="UM72" s="222">
        <v>0</v>
      </c>
      <c r="UN72" s="222">
        <v>0</v>
      </c>
      <c r="UO72" s="222">
        <v>0</v>
      </c>
      <c r="UP72" s="222">
        <v>0</v>
      </c>
      <c r="UQ72" s="222">
        <v>0</v>
      </c>
      <c r="UR72" s="222">
        <v>0</v>
      </c>
      <c r="US72" s="222">
        <v>0</v>
      </c>
      <c r="UT72" s="222">
        <v>0</v>
      </c>
      <c r="UU72" s="222">
        <v>0</v>
      </c>
      <c r="UV72" s="222">
        <v>0</v>
      </c>
      <c r="UW72" s="222">
        <v>0</v>
      </c>
      <c r="UX72" s="222">
        <v>0</v>
      </c>
      <c r="UY72" s="222">
        <v>0</v>
      </c>
      <c r="UZ72" s="222">
        <v>0</v>
      </c>
      <c r="VA72" s="222">
        <v>0</v>
      </c>
      <c r="VB72" s="222">
        <v>0</v>
      </c>
      <c r="VC72" s="222">
        <v>0</v>
      </c>
      <c r="VD72" s="222">
        <v>0</v>
      </c>
      <c r="VE72" s="222">
        <v>0</v>
      </c>
      <c r="VF72" s="222">
        <v>0</v>
      </c>
      <c r="VG72" s="222">
        <v>0</v>
      </c>
      <c r="VH72" s="222">
        <v>0</v>
      </c>
      <c r="VI72" s="222">
        <v>0</v>
      </c>
      <c r="VJ72" s="222">
        <v>0</v>
      </c>
      <c r="VK72" s="222">
        <v>0</v>
      </c>
      <c r="VL72" s="222">
        <v>0</v>
      </c>
      <c r="VM72" s="222">
        <v>0</v>
      </c>
      <c r="VN72" s="222">
        <v>0</v>
      </c>
      <c r="VO72" s="222">
        <v>0</v>
      </c>
      <c r="VP72" s="222">
        <v>0</v>
      </c>
      <c r="VQ72" s="222">
        <v>0</v>
      </c>
      <c r="VR72" s="222">
        <v>0</v>
      </c>
      <c r="VS72" s="222">
        <v>0</v>
      </c>
      <c r="VT72" s="222">
        <v>0</v>
      </c>
      <c r="VU72" s="222">
        <v>0</v>
      </c>
      <c r="VV72" s="222">
        <v>0</v>
      </c>
      <c r="VW72" s="222">
        <v>0</v>
      </c>
      <c r="VX72" s="222">
        <v>0</v>
      </c>
      <c r="VY72" s="222">
        <v>0</v>
      </c>
      <c r="VZ72" s="222">
        <v>0</v>
      </c>
      <c r="WA72" s="222">
        <v>0</v>
      </c>
      <c r="WB72" s="222">
        <v>0</v>
      </c>
      <c r="WC72" s="222">
        <v>0</v>
      </c>
      <c r="WD72" s="222">
        <v>0</v>
      </c>
      <c r="WE72" s="222">
        <v>0</v>
      </c>
      <c r="WF72" s="222">
        <v>0</v>
      </c>
      <c r="WG72" s="222">
        <v>0</v>
      </c>
      <c r="WH72" s="222">
        <v>0</v>
      </c>
      <c r="WI72" s="222">
        <v>0</v>
      </c>
      <c r="WJ72" s="222">
        <v>0</v>
      </c>
      <c r="WK72" s="222">
        <v>0</v>
      </c>
      <c r="WL72" s="222">
        <v>0</v>
      </c>
      <c r="WM72" s="222">
        <v>0</v>
      </c>
      <c r="WN72" s="222">
        <v>0</v>
      </c>
      <c r="WO72" s="222">
        <v>0</v>
      </c>
      <c r="WP72" s="222">
        <v>0</v>
      </c>
      <c r="WQ72" s="222">
        <v>0</v>
      </c>
      <c r="WR72" s="222">
        <v>0</v>
      </c>
      <c r="WS72" s="222">
        <v>0</v>
      </c>
      <c r="WT72" s="222">
        <v>0</v>
      </c>
      <c r="WU72" s="222">
        <v>0</v>
      </c>
      <c r="WV72" s="222">
        <v>0</v>
      </c>
      <c r="WW72" s="222">
        <v>0</v>
      </c>
      <c r="WX72" s="222">
        <v>0</v>
      </c>
      <c r="WY72" s="222">
        <v>0</v>
      </c>
      <c r="WZ72" s="222">
        <v>0</v>
      </c>
      <c r="XA72" s="222">
        <v>0</v>
      </c>
      <c r="XB72" s="222">
        <v>0</v>
      </c>
      <c r="XC72" s="222">
        <v>0</v>
      </c>
      <c r="XD72" s="222">
        <v>0</v>
      </c>
      <c r="XE72" s="222">
        <v>0</v>
      </c>
      <c r="XF72" s="222">
        <v>0</v>
      </c>
      <c r="XG72" s="222">
        <v>0</v>
      </c>
      <c r="XH72" s="222">
        <v>0</v>
      </c>
      <c r="XI72" s="222">
        <v>0</v>
      </c>
      <c r="XJ72" s="222">
        <v>0</v>
      </c>
      <c r="XK72" s="222">
        <v>0</v>
      </c>
      <c r="XL72" s="222">
        <v>0</v>
      </c>
      <c r="XM72" s="222">
        <v>0</v>
      </c>
      <c r="XN72" s="222">
        <v>0</v>
      </c>
      <c r="XO72" s="222">
        <v>0</v>
      </c>
      <c r="XP72" s="222">
        <v>0</v>
      </c>
      <c r="XQ72" s="222">
        <v>0</v>
      </c>
      <c r="XR72" s="222">
        <v>0</v>
      </c>
      <c r="XS72" s="222">
        <v>0</v>
      </c>
      <c r="XT72" s="222">
        <v>0</v>
      </c>
      <c r="XU72" s="222">
        <v>0</v>
      </c>
      <c r="XV72" s="222">
        <v>0</v>
      </c>
      <c r="XW72" s="222">
        <v>0</v>
      </c>
      <c r="XX72" s="222">
        <v>0</v>
      </c>
      <c r="XY72" s="222">
        <v>0</v>
      </c>
      <c r="XZ72" s="222">
        <v>0</v>
      </c>
      <c r="YA72" s="222">
        <v>0</v>
      </c>
      <c r="YB72" s="222">
        <v>0</v>
      </c>
      <c r="YC72" s="222">
        <v>0</v>
      </c>
      <c r="YD72" s="222">
        <v>0</v>
      </c>
      <c r="YE72" s="222">
        <v>0</v>
      </c>
      <c r="YF72" s="222">
        <v>0</v>
      </c>
      <c r="YG72" s="222">
        <v>0</v>
      </c>
      <c r="YH72" s="222">
        <v>0</v>
      </c>
      <c r="YI72" s="222">
        <v>0</v>
      </c>
      <c r="YJ72" s="222">
        <v>0</v>
      </c>
      <c r="YK72" s="222">
        <v>0</v>
      </c>
      <c r="YL72" s="222">
        <v>0</v>
      </c>
      <c r="YM72" s="222">
        <v>0</v>
      </c>
      <c r="YN72" s="222">
        <v>0</v>
      </c>
      <c r="YO72" s="222">
        <v>0</v>
      </c>
      <c r="YP72" s="222">
        <v>0</v>
      </c>
      <c r="YQ72" s="222">
        <v>0</v>
      </c>
      <c r="YR72" s="222">
        <v>0</v>
      </c>
      <c r="YS72" s="222">
        <v>0</v>
      </c>
      <c r="YT72" s="222">
        <v>0</v>
      </c>
      <c r="YU72" s="222">
        <v>0</v>
      </c>
      <c r="YV72" s="222">
        <v>0</v>
      </c>
      <c r="YW72" s="222">
        <v>0</v>
      </c>
      <c r="YX72" s="222">
        <v>0</v>
      </c>
      <c r="YY72" s="222">
        <v>0</v>
      </c>
      <c r="YZ72" s="222">
        <v>0</v>
      </c>
      <c r="ZA72" s="222">
        <v>0</v>
      </c>
      <c r="ZB72" s="222">
        <v>0</v>
      </c>
      <c r="ZC72" s="222">
        <v>0</v>
      </c>
      <c r="ZD72" s="222">
        <v>0</v>
      </c>
      <c r="ZE72" s="222">
        <v>0</v>
      </c>
      <c r="ZF72" s="222">
        <v>0</v>
      </c>
      <c r="ZG72" s="222">
        <v>0</v>
      </c>
      <c r="ZH72" s="222">
        <v>0</v>
      </c>
      <c r="ZI72" s="222">
        <v>0</v>
      </c>
      <c r="ZJ72" s="222">
        <v>0</v>
      </c>
      <c r="ZK72" s="222">
        <v>0</v>
      </c>
      <c r="ZL72" s="222">
        <v>0</v>
      </c>
      <c r="ZM72" s="222">
        <v>0</v>
      </c>
      <c r="ZN72" s="222">
        <v>0</v>
      </c>
      <c r="ZO72" s="222">
        <v>0</v>
      </c>
      <c r="ZP72" s="222">
        <v>0</v>
      </c>
      <c r="ZQ72" s="222">
        <v>0</v>
      </c>
      <c r="ZR72" s="222">
        <v>0</v>
      </c>
      <c r="ZS72" s="222">
        <v>0</v>
      </c>
      <c r="ZT72" s="222">
        <v>0</v>
      </c>
      <c r="ZU72" s="222">
        <v>0</v>
      </c>
      <c r="ZV72" s="222">
        <v>0</v>
      </c>
      <c r="ZW72" s="222">
        <v>0</v>
      </c>
      <c r="ZX72" s="222">
        <v>0</v>
      </c>
      <c r="ZY72" s="222">
        <v>0</v>
      </c>
      <c r="ZZ72" s="222">
        <v>0</v>
      </c>
      <c r="AAA72" s="222">
        <v>0</v>
      </c>
      <c r="AAB72" s="222">
        <v>0</v>
      </c>
      <c r="AAC72" s="222">
        <v>0</v>
      </c>
      <c r="AAD72" s="222">
        <v>0</v>
      </c>
      <c r="AAE72" s="222">
        <v>0</v>
      </c>
      <c r="AAF72" s="222">
        <v>0</v>
      </c>
      <c r="AAG72" s="222">
        <v>0</v>
      </c>
      <c r="AAH72" s="222">
        <v>0</v>
      </c>
      <c r="AAI72" s="222">
        <v>0</v>
      </c>
      <c r="AAJ72" s="222">
        <v>0</v>
      </c>
      <c r="AAK72" s="222">
        <v>0</v>
      </c>
      <c r="AAL72" s="222">
        <v>0</v>
      </c>
      <c r="AAM72" s="222">
        <v>0</v>
      </c>
      <c r="AAN72" s="222">
        <v>0</v>
      </c>
      <c r="AAO72" s="222">
        <v>0</v>
      </c>
      <c r="AAP72" s="222">
        <v>0</v>
      </c>
      <c r="AAQ72" s="222">
        <v>0</v>
      </c>
      <c r="AAR72" s="222">
        <v>0</v>
      </c>
      <c r="AAS72" s="222">
        <v>0</v>
      </c>
      <c r="AAT72" s="222">
        <v>0</v>
      </c>
      <c r="AAU72" s="222">
        <v>0</v>
      </c>
      <c r="AAV72" s="222">
        <v>0</v>
      </c>
      <c r="AAW72" s="222">
        <v>0</v>
      </c>
      <c r="AAX72" s="222">
        <v>0</v>
      </c>
      <c r="AAY72" s="222">
        <v>0</v>
      </c>
      <c r="AAZ72" s="222">
        <v>0</v>
      </c>
      <c r="ABA72" s="222">
        <v>0</v>
      </c>
      <c r="ABB72" s="222">
        <v>0</v>
      </c>
      <c r="ABC72" s="222">
        <v>0</v>
      </c>
      <c r="ABD72" s="222">
        <v>0</v>
      </c>
      <c r="ABE72" s="222">
        <v>0</v>
      </c>
      <c r="ABF72" s="222">
        <v>0</v>
      </c>
      <c r="ABG72" s="222">
        <v>0</v>
      </c>
      <c r="ABH72" s="222">
        <v>0</v>
      </c>
      <c r="ABI72" s="222">
        <v>0</v>
      </c>
      <c r="ABJ72" s="222">
        <v>0</v>
      </c>
      <c r="ABK72" s="222">
        <v>0</v>
      </c>
      <c r="ABL72" s="222">
        <v>0</v>
      </c>
      <c r="ABM72" s="222">
        <v>0</v>
      </c>
      <c r="ABN72" s="222">
        <v>0</v>
      </c>
      <c r="ABO72" s="222">
        <v>0</v>
      </c>
      <c r="ABP72" s="222">
        <v>0</v>
      </c>
      <c r="ABQ72" s="222">
        <v>0</v>
      </c>
      <c r="ABR72" s="222">
        <v>0</v>
      </c>
      <c r="ABS72" s="222">
        <v>0</v>
      </c>
      <c r="ABT72" s="222">
        <v>0</v>
      </c>
      <c r="ABU72" s="222">
        <v>0</v>
      </c>
      <c r="ABV72" s="222">
        <v>0</v>
      </c>
      <c r="ABW72" s="222">
        <v>0</v>
      </c>
      <c r="ABX72" s="222">
        <v>0</v>
      </c>
      <c r="ABY72" s="222">
        <v>0</v>
      </c>
      <c r="ABZ72" s="222">
        <v>0</v>
      </c>
      <c r="ACA72" s="222">
        <v>0</v>
      </c>
      <c r="ACB72" s="222">
        <v>0</v>
      </c>
      <c r="ACC72" s="222">
        <v>0</v>
      </c>
      <c r="ACD72" s="222">
        <v>0</v>
      </c>
      <c r="ACE72" s="222">
        <v>0</v>
      </c>
      <c r="ACF72" s="222">
        <v>0</v>
      </c>
      <c r="ACG72" s="222">
        <v>0</v>
      </c>
      <c r="ACH72" s="222">
        <v>0</v>
      </c>
      <c r="ACI72" s="222">
        <v>0</v>
      </c>
      <c r="ACJ72" s="222">
        <v>0</v>
      </c>
      <c r="ACK72" s="222">
        <v>0</v>
      </c>
      <c r="ACL72" s="222">
        <v>0</v>
      </c>
      <c r="ACM72" s="222">
        <v>0</v>
      </c>
      <c r="ACN72" s="222">
        <v>0</v>
      </c>
      <c r="ACO72" s="222">
        <v>0</v>
      </c>
      <c r="ACP72" s="222">
        <v>0</v>
      </c>
      <c r="ACQ72" s="222">
        <v>0</v>
      </c>
      <c r="ACR72" s="222">
        <v>0</v>
      </c>
      <c r="ACS72" s="222">
        <v>0</v>
      </c>
      <c r="ACT72" s="222">
        <v>0</v>
      </c>
      <c r="ACU72" s="222">
        <v>0</v>
      </c>
      <c r="ACV72" s="222">
        <v>0</v>
      </c>
      <c r="ACW72" s="222">
        <v>0</v>
      </c>
      <c r="ACX72" s="222">
        <v>0</v>
      </c>
      <c r="ACY72" s="222">
        <v>0</v>
      </c>
      <c r="ACZ72" s="222">
        <v>0</v>
      </c>
      <c r="ADA72" s="222">
        <v>0</v>
      </c>
      <c r="ADB72" s="222">
        <v>0</v>
      </c>
      <c r="ADC72" s="222">
        <v>0</v>
      </c>
      <c r="ADD72" s="222">
        <v>0</v>
      </c>
      <c r="ADE72" s="222">
        <v>0</v>
      </c>
      <c r="ADF72" s="222">
        <v>0</v>
      </c>
      <c r="ADG72" s="222">
        <v>0</v>
      </c>
      <c r="ADH72" s="222">
        <v>0</v>
      </c>
      <c r="ADI72" s="222">
        <v>0</v>
      </c>
      <c r="ADJ72" s="222">
        <v>0</v>
      </c>
      <c r="ADK72" s="222">
        <v>0</v>
      </c>
      <c r="ADL72" s="222">
        <v>0</v>
      </c>
      <c r="ADM72" s="222">
        <v>0</v>
      </c>
      <c r="ADN72" s="222">
        <v>0</v>
      </c>
      <c r="ADO72" s="222">
        <v>0</v>
      </c>
      <c r="ADP72" s="222">
        <v>0</v>
      </c>
      <c r="ADQ72" s="222">
        <v>0</v>
      </c>
      <c r="ADR72" s="222">
        <v>0</v>
      </c>
      <c r="ADS72" s="222">
        <v>0</v>
      </c>
      <c r="ADT72" s="222">
        <v>0</v>
      </c>
      <c r="ADU72" s="222">
        <v>0</v>
      </c>
      <c r="ADV72" s="222">
        <v>0</v>
      </c>
      <c r="ADW72" s="222">
        <v>0</v>
      </c>
      <c r="ADX72" s="222">
        <v>0</v>
      </c>
      <c r="ADY72" s="222">
        <v>0</v>
      </c>
      <c r="ADZ72" s="222">
        <v>0</v>
      </c>
      <c r="AEA72" s="222">
        <v>0</v>
      </c>
      <c r="AEB72" s="222">
        <v>0</v>
      </c>
      <c r="AEC72" s="222">
        <v>0</v>
      </c>
      <c r="AED72" s="222">
        <v>0</v>
      </c>
      <c r="AEE72" s="222">
        <v>0</v>
      </c>
      <c r="AEF72" s="222">
        <v>0</v>
      </c>
      <c r="AEG72" s="222">
        <v>0</v>
      </c>
      <c r="AEH72" s="222">
        <v>0</v>
      </c>
      <c r="AEI72" s="222">
        <v>0</v>
      </c>
      <c r="AEJ72" s="222">
        <v>0</v>
      </c>
      <c r="AEK72" s="222">
        <v>0</v>
      </c>
      <c r="AEL72" s="222">
        <v>0</v>
      </c>
      <c r="AEM72" s="222">
        <v>0</v>
      </c>
      <c r="AEN72" s="222">
        <v>0</v>
      </c>
      <c r="AEO72" s="222">
        <v>0</v>
      </c>
      <c r="AEP72" s="222">
        <v>0</v>
      </c>
      <c r="AEQ72" s="222">
        <v>0</v>
      </c>
      <c r="AER72" s="222">
        <v>0</v>
      </c>
      <c r="AES72" s="222">
        <v>0</v>
      </c>
      <c r="AET72" s="222">
        <v>0</v>
      </c>
      <c r="AEU72" s="222">
        <v>0</v>
      </c>
      <c r="AEV72" s="222">
        <v>0</v>
      </c>
      <c r="AEW72" s="222">
        <v>0</v>
      </c>
      <c r="AEX72" s="222">
        <v>0</v>
      </c>
      <c r="AEY72" s="222">
        <v>0</v>
      </c>
      <c r="AEZ72" s="222">
        <v>0</v>
      </c>
      <c r="AFA72" s="222">
        <v>0</v>
      </c>
      <c r="AFB72" s="222">
        <v>0</v>
      </c>
      <c r="AFC72" s="222">
        <v>0</v>
      </c>
      <c r="AFD72" s="222">
        <v>0</v>
      </c>
      <c r="AFE72" s="222">
        <v>0</v>
      </c>
      <c r="AFF72" s="222">
        <v>0</v>
      </c>
      <c r="AFG72" s="222">
        <v>0</v>
      </c>
      <c r="AFH72" s="222">
        <v>0</v>
      </c>
      <c r="AFI72" s="222">
        <v>0</v>
      </c>
      <c r="AFJ72" s="222">
        <v>0</v>
      </c>
      <c r="AFK72" s="222">
        <v>0</v>
      </c>
      <c r="AFL72" s="222">
        <v>0</v>
      </c>
      <c r="AFM72" s="222">
        <v>0</v>
      </c>
      <c r="AFN72" s="222">
        <v>0</v>
      </c>
      <c r="AFO72" s="222">
        <v>0</v>
      </c>
      <c r="AFP72" s="222">
        <v>0</v>
      </c>
      <c r="AFQ72" s="222">
        <v>0</v>
      </c>
      <c r="AFR72" s="222">
        <v>0</v>
      </c>
      <c r="AFS72" s="222">
        <v>0</v>
      </c>
      <c r="AFT72" s="222">
        <v>0</v>
      </c>
      <c r="AFU72" s="222">
        <v>0</v>
      </c>
      <c r="AFV72" s="222">
        <v>0</v>
      </c>
      <c r="AFW72" s="222">
        <v>0</v>
      </c>
      <c r="AFX72" s="222">
        <v>0</v>
      </c>
      <c r="AFY72" s="222">
        <v>0</v>
      </c>
      <c r="AFZ72" s="222">
        <v>0</v>
      </c>
      <c r="AGA72" s="222">
        <v>0</v>
      </c>
      <c r="AGB72" s="222">
        <v>0</v>
      </c>
      <c r="AGC72" s="222">
        <v>0</v>
      </c>
      <c r="AGD72" s="222">
        <v>0</v>
      </c>
      <c r="AGE72" s="222">
        <v>0</v>
      </c>
      <c r="AGF72" s="222">
        <v>0</v>
      </c>
      <c r="AGG72" s="222">
        <v>0</v>
      </c>
      <c r="AGH72" s="222">
        <v>0</v>
      </c>
      <c r="AGI72" s="222">
        <v>0</v>
      </c>
      <c r="AGJ72" s="222">
        <v>0</v>
      </c>
      <c r="AGK72" s="222">
        <v>0</v>
      </c>
      <c r="AGL72" s="222">
        <v>0</v>
      </c>
      <c r="AGM72" s="222">
        <v>0</v>
      </c>
      <c r="AGN72" s="222">
        <v>0</v>
      </c>
      <c r="AGO72" s="222">
        <v>0</v>
      </c>
      <c r="AGP72" s="222">
        <v>0</v>
      </c>
      <c r="AGQ72" s="222">
        <v>0</v>
      </c>
      <c r="AGR72" s="222">
        <v>0</v>
      </c>
      <c r="AGS72" s="222">
        <v>0</v>
      </c>
      <c r="AGT72" s="222">
        <v>0</v>
      </c>
      <c r="AGU72" s="222">
        <v>0</v>
      </c>
      <c r="AGV72" s="222">
        <v>0</v>
      </c>
      <c r="AGW72" s="222">
        <v>0</v>
      </c>
      <c r="AGX72" s="222">
        <v>0</v>
      </c>
      <c r="AGY72" s="222">
        <v>0</v>
      </c>
      <c r="AGZ72" s="222">
        <v>0</v>
      </c>
      <c r="AHA72" s="222">
        <v>0</v>
      </c>
      <c r="AHB72" s="222">
        <v>0</v>
      </c>
      <c r="AHC72" s="222">
        <v>0</v>
      </c>
      <c r="AHD72" s="222">
        <v>0</v>
      </c>
      <c r="AHE72" s="222">
        <v>0</v>
      </c>
      <c r="AHF72" s="222">
        <v>0</v>
      </c>
      <c r="AHG72" s="222">
        <v>0</v>
      </c>
      <c r="AHH72" s="222">
        <v>0</v>
      </c>
      <c r="AHI72" s="222">
        <v>0</v>
      </c>
      <c r="AHJ72" s="222">
        <v>0</v>
      </c>
      <c r="AHK72" s="222">
        <v>0</v>
      </c>
      <c r="AHL72" s="222">
        <v>0</v>
      </c>
      <c r="AHM72" s="222">
        <v>0</v>
      </c>
      <c r="AHN72" s="222">
        <v>0</v>
      </c>
      <c r="AHO72" s="222">
        <v>0</v>
      </c>
      <c r="AHP72" s="222">
        <v>0</v>
      </c>
      <c r="AHQ72" s="222">
        <v>0</v>
      </c>
      <c r="AHR72" s="264">
        <v>0</v>
      </c>
    </row>
    <row r="73" spans="1:902" ht="24">
      <c r="A73" s="183" t="s">
        <v>6671</v>
      </c>
      <c r="B73" s="183" t="s">
        <v>6470</v>
      </c>
      <c r="C73" s="184" t="s">
        <v>6471</v>
      </c>
      <c r="D73" s="222">
        <v>0</v>
      </c>
      <c r="E73" s="222">
        <v>0</v>
      </c>
      <c r="F73" s="222">
        <v>0</v>
      </c>
      <c r="G73" s="222">
        <v>0</v>
      </c>
      <c r="H73" s="222">
        <v>0</v>
      </c>
      <c r="I73" s="222">
        <v>0</v>
      </c>
      <c r="J73" s="222">
        <v>0</v>
      </c>
      <c r="K73" s="222">
        <v>0</v>
      </c>
      <c r="L73" s="222">
        <v>0</v>
      </c>
      <c r="M73" s="222">
        <v>0</v>
      </c>
      <c r="N73" s="222">
        <v>0</v>
      </c>
      <c r="O73" s="222">
        <v>0</v>
      </c>
      <c r="P73" s="222">
        <v>0</v>
      </c>
      <c r="Q73" s="222">
        <v>0</v>
      </c>
      <c r="R73" s="222">
        <v>0</v>
      </c>
      <c r="S73" s="222">
        <v>0</v>
      </c>
      <c r="T73" s="222">
        <v>0</v>
      </c>
      <c r="U73" s="222">
        <v>0</v>
      </c>
      <c r="V73" s="222">
        <v>0</v>
      </c>
      <c r="W73" s="222">
        <v>0</v>
      </c>
      <c r="X73" s="222">
        <v>0</v>
      </c>
      <c r="Y73" s="222">
        <v>0</v>
      </c>
      <c r="Z73" s="222">
        <v>0</v>
      </c>
      <c r="AA73" s="222">
        <v>0</v>
      </c>
      <c r="AB73" s="222">
        <v>0</v>
      </c>
      <c r="AC73" s="222">
        <v>0</v>
      </c>
      <c r="AD73" s="222">
        <v>0</v>
      </c>
      <c r="AE73" s="222">
        <v>0</v>
      </c>
      <c r="AF73" s="222">
        <v>0</v>
      </c>
      <c r="AG73" s="222">
        <v>0</v>
      </c>
      <c r="AH73" s="222">
        <v>0</v>
      </c>
      <c r="AI73" s="222">
        <v>0</v>
      </c>
      <c r="AJ73" s="222">
        <v>0</v>
      </c>
      <c r="AK73" s="222">
        <v>0</v>
      </c>
      <c r="AL73" s="222">
        <v>0</v>
      </c>
      <c r="AM73" s="222">
        <v>0</v>
      </c>
      <c r="AN73" s="222">
        <v>0</v>
      </c>
      <c r="AO73" s="222">
        <v>0</v>
      </c>
      <c r="AP73" s="222">
        <v>0</v>
      </c>
      <c r="AQ73" s="222">
        <v>0</v>
      </c>
      <c r="AR73" s="222">
        <v>0</v>
      </c>
      <c r="AS73" s="222">
        <v>0</v>
      </c>
      <c r="AT73" s="222">
        <v>0</v>
      </c>
      <c r="AU73" s="222">
        <v>0</v>
      </c>
      <c r="AV73" s="222">
        <v>0</v>
      </c>
      <c r="AW73" s="222">
        <v>0</v>
      </c>
      <c r="AX73" s="222">
        <v>0</v>
      </c>
      <c r="AY73" s="222">
        <v>0</v>
      </c>
      <c r="AZ73" s="222">
        <v>0</v>
      </c>
      <c r="BA73" s="222">
        <v>0</v>
      </c>
      <c r="BB73" s="222">
        <v>0</v>
      </c>
      <c r="BC73" s="222">
        <v>0</v>
      </c>
      <c r="BD73" s="222">
        <v>0</v>
      </c>
      <c r="BE73" s="222">
        <v>0</v>
      </c>
      <c r="BF73" s="222">
        <v>0</v>
      </c>
      <c r="BG73" s="222">
        <v>0</v>
      </c>
      <c r="BH73" s="222">
        <v>0</v>
      </c>
      <c r="BI73" s="222">
        <v>0</v>
      </c>
      <c r="BJ73" s="222">
        <v>0</v>
      </c>
      <c r="BK73" s="222">
        <v>0</v>
      </c>
      <c r="BL73" s="222">
        <v>0</v>
      </c>
      <c r="BM73" s="222">
        <v>0</v>
      </c>
      <c r="BN73" s="222">
        <v>0</v>
      </c>
      <c r="BO73" s="222">
        <v>0</v>
      </c>
      <c r="BP73" s="222">
        <v>0</v>
      </c>
      <c r="BQ73" s="222">
        <v>0</v>
      </c>
      <c r="BR73" s="222">
        <v>0</v>
      </c>
      <c r="BS73" s="222">
        <v>0</v>
      </c>
      <c r="BT73" s="222">
        <v>0</v>
      </c>
      <c r="BU73" s="222">
        <v>0</v>
      </c>
      <c r="BV73" s="222">
        <v>0</v>
      </c>
      <c r="BW73" s="222">
        <v>0</v>
      </c>
      <c r="BX73" s="222">
        <v>0</v>
      </c>
      <c r="BY73" s="222">
        <v>0</v>
      </c>
      <c r="BZ73" s="222">
        <v>0</v>
      </c>
      <c r="CA73" s="222">
        <v>0</v>
      </c>
      <c r="CB73" s="222">
        <v>0</v>
      </c>
      <c r="CC73" s="222">
        <v>0</v>
      </c>
      <c r="CD73" s="222">
        <v>0</v>
      </c>
      <c r="CE73" s="222">
        <v>0</v>
      </c>
      <c r="CF73" s="222">
        <v>0</v>
      </c>
      <c r="CG73" s="222">
        <v>0</v>
      </c>
      <c r="CH73" s="222">
        <v>0</v>
      </c>
      <c r="CI73" s="222">
        <v>0</v>
      </c>
      <c r="CJ73" s="222">
        <v>0</v>
      </c>
      <c r="CK73" s="222">
        <v>0</v>
      </c>
      <c r="CL73" s="222">
        <v>0</v>
      </c>
      <c r="CM73" s="222">
        <v>0</v>
      </c>
      <c r="CN73" s="222">
        <v>0</v>
      </c>
      <c r="CO73" s="222">
        <v>0</v>
      </c>
      <c r="CP73" s="222">
        <v>0</v>
      </c>
      <c r="CQ73" s="222">
        <v>0</v>
      </c>
      <c r="CR73" s="222">
        <v>0</v>
      </c>
      <c r="CS73" s="222">
        <v>0</v>
      </c>
      <c r="CT73" s="222">
        <v>0</v>
      </c>
      <c r="CU73" s="222">
        <v>0</v>
      </c>
      <c r="CV73" s="222">
        <v>0</v>
      </c>
      <c r="CW73" s="222">
        <v>0</v>
      </c>
      <c r="CX73" s="222">
        <v>0</v>
      </c>
      <c r="CY73" s="222">
        <v>0</v>
      </c>
      <c r="CZ73" s="222">
        <v>0</v>
      </c>
      <c r="DA73" s="222">
        <v>0</v>
      </c>
      <c r="DB73" s="222">
        <v>0</v>
      </c>
      <c r="DC73" s="222">
        <v>0</v>
      </c>
      <c r="DD73" s="222">
        <v>0</v>
      </c>
      <c r="DE73" s="222">
        <v>0</v>
      </c>
      <c r="DF73" s="222">
        <v>0</v>
      </c>
      <c r="DG73" s="222">
        <v>0</v>
      </c>
      <c r="DH73" s="222">
        <v>0</v>
      </c>
      <c r="DI73" s="222">
        <v>0</v>
      </c>
      <c r="DJ73" s="222">
        <v>0</v>
      </c>
      <c r="DK73" s="222">
        <v>0</v>
      </c>
      <c r="DL73" s="222">
        <v>0</v>
      </c>
      <c r="DM73" s="222">
        <v>0</v>
      </c>
      <c r="DN73" s="222">
        <v>0</v>
      </c>
      <c r="DO73" s="222">
        <v>0</v>
      </c>
      <c r="DP73" s="222">
        <v>0</v>
      </c>
      <c r="DQ73" s="222">
        <v>0</v>
      </c>
      <c r="DR73" s="222">
        <v>0</v>
      </c>
      <c r="DS73" s="222">
        <v>0</v>
      </c>
      <c r="DT73" s="222">
        <v>0</v>
      </c>
      <c r="DU73" s="222">
        <v>0</v>
      </c>
      <c r="DV73" s="222">
        <v>0</v>
      </c>
      <c r="DW73" s="222">
        <v>0</v>
      </c>
      <c r="DX73" s="222">
        <v>0</v>
      </c>
      <c r="DY73" s="222">
        <v>0</v>
      </c>
      <c r="DZ73" s="222">
        <v>0</v>
      </c>
      <c r="EA73" s="222">
        <v>0</v>
      </c>
      <c r="EB73" s="222">
        <v>0</v>
      </c>
      <c r="EC73" s="222">
        <v>0</v>
      </c>
      <c r="ED73" s="222">
        <v>0</v>
      </c>
      <c r="EE73" s="222">
        <v>0</v>
      </c>
      <c r="EF73" s="222">
        <v>0</v>
      </c>
      <c r="EG73" s="222">
        <v>0</v>
      </c>
      <c r="EH73" s="222">
        <v>0</v>
      </c>
      <c r="EI73" s="222">
        <v>0</v>
      </c>
      <c r="EJ73" s="222">
        <v>0</v>
      </c>
      <c r="EK73" s="222">
        <v>0</v>
      </c>
      <c r="EL73" s="222">
        <v>0</v>
      </c>
      <c r="EM73" s="222">
        <v>0</v>
      </c>
      <c r="EN73" s="222">
        <v>0</v>
      </c>
      <c r="EO73" s="222">
        <v>0</v>
      </c>
      <c r="EP73" s="222">
        <v>0</v>
      </c>
      <c r="EQ73" s="222">
        <v>0</v>
      </c>
      <c r="ER73" s="222">
        <v>0</v>
      </c>
      <c r="ES73" s="222">
        <v>0</v>
      </c>
      <c r="ET73" s="222">
        <v>0</v>
      </c>
      <c r="EU73" s="222">
        <v>0</v>
      </c>
      <c r="EV73" s="222">
        <v>0</v>
      </c>
      <c r="EW73" s="222">
        <v>0</v>
      </c>
      <c r="EX73" s="222">
        <v>0</v>
      </c>
      <c r="EY73" s="222">
        <v>0</v>
      </c>
      <c r="EZ73" s="222">
        <v>0</v>
      </c>
      <c r="FA73" s="222">
        <v>0</v>
      </c>
      <c r="FB73" s="222">
        <v>0</v>
      </c>
      <c r="FC73" s="222">
        <v>0</v>
      </c>
      <c r="FD73" s="222">
        <v>0</v>
      </c>
      <c r="FE73" s="222">
        <v>0</v>
      </c>
      <c r="FF73" s="222">
        <v>0</v>
      </c>
      <c r="FG73" s="222">
        <v>0</v>
      </c>
      <c r="FH73" s="222">
        <v>0</v>
      </c>
      <c r="FI73" s="222">
        <v>0</v>
      </c>
      <c r="FJ73" s="222">
        <v>0</v>
      </c>
      <c r="FK73" s="222">
        <v>0</v>
      </c>
      <c r="FL73" s="222">
        <v>0</v>
      </c>
      <c r="FM73" s="222">
        <v>0</v>
      </c>
      <c r="FN73" s="222">
        <v>0</v>
      </c>
      <c r="FO73" s="222">
        <v>0</v>
      </c>
      <c r="FP73" s="222">
        <v>0</v>
      </c>
      <c r="FQ73" s="222">
        <v>0</v>
      </c>
      <c r="FR73" s="222">
        <v>0</v>
      </c>
      <c r="FS73" s="222">
        <v>0</v>
      </c>
      <c r="FT73" s="222">
        <v>0</v>
      </c>
      <c r="FU73" s="222">
        <v>0</v>
      </c>
      <c r="FV73" s="222">
        <v>0</v>
      </c>
      <c r="FW73" s="222">
        <v>0</v>
      </c>
      <c r="FX73" s="222">
        <v>0</v>
      </c>
      <c r="FY73" s="222">
        <v>0</v>
      </c>
      <c r="FZ73" s="222">
        <v>0</v>
      </c>
      <c r="GA73" s="222">
        <v>0</v>
      </c>
      <c r="GB73" s="222">
        <v>0</v>
      </c>
      <c r="GC73" s="222">
        <v>0</v>
      </c>
      <c r="GD73" s="222">
        <v>0</v>
      </c>
      <c r="GE73" s="222">
        <v>82994.399999999994</v>
      </c>
      <c r="GF73" s="222">
        <v>0</v>
      </c>
      <c r="GG73" s="222">
        <v>0</v>
      </c>
      <c r="GH73" s="222">
        <v>0</v>
      </c>
      <c r="GI73" s="222">
        <v>0</v>
      </c>
      <c r="GJ73" s="222">
        <v>0</v>
      </c>
      <c r="GK73" s="222">
        <v>0</v>
      </c>
      <c r="GL73" s="222">
        <v>0</v>
      </c>
      <c r="GM73" s="222">
        <v>0</v>
      </c>
      <c r="GN73" s="222">
        <v>0</v>
      </c>
      <c r="GO73" s="222">
        <v>0</v>
      </c>
      <c r="GP73" s="222">
        <v>0</v>
      </c>
      <c r="GQ73" s="222">
        <v>0</v>
      </c>
      <c r="GR73" s="222">
        <v>0</v>
      </c>
      <c r="GS73" s="222">
        <v>0</v>
      </c>
      <c r="GT73" s="222">
        <v>0</v>
      </c>
      <c r="GU73" s="222">
        <v>0</v>
      </c>
      <c r="GV73" s="222">
        <v>0</v>
      </c>
      <c r="GW73" s="222">
        <v>0</v>
      </c>
      <c r="GX73" s="222">
        <v>0</v>
      </c>
      <c r="GY73" s="222">
        <v>0</v>
      </c>
      <c r="GZ73" s="222">
        <v>0</v>
      </c>
      <c r="HA73" s="222">
        <v>0</v>
      </c>
      <c r="HB73" s="222">
        <v>0</v>
      </c>
      <c r="HC73" s="222">
        <v>0</v>
      </c>
      <c r="HD73" s="222">
        <v>0</v>
      </c>
      <c r="HE73" s="222">
        <v>0</v>
      </c>
      <c r="HF73" s="222">
        <v>0</v>
      </c>
      <c r="HG73" s="222">
        <v>0</v>
      </c>
      <c r="HH73" s="222">
        <v>0</v>
      </c>
      <c r="HI73" s="222">
        <v>0</v>
      </c>
      <c r="HJ73" s="222">
        <v>0</v>
      </c>
      <c r="HK73" s="222">
        <v>0</v>
      </c>
      <c r="HL73" s="222">
        <v>0</v>
      </c>
      <c r="HM73" s="222">
        <v>0</v>
      </c>
      <c r="HN73" s="222">
        <v>0</v>
      </c>
      <c r="HO73" s="222">
        <v>0</v>
      </c>
      <c r="HP73" s="222">
        <v>0</v>
      </c>
      <c r="HQ73" s="222">
        <v>0</v>
      </c>
      <c r="HR73" s="222">
        <v>0</v>
      </c>
      <c r="HS73" s="222">
        <v>0</v>
      </c>
      <c r="HT73" s="222">
        <v>0</v>
      </c>
      <c r="HU73" s="222">
        <v>0</v>
      </c>
      <c r="HV73" s="222">
        <v>0</v>
      </c>
      <c r="HW73" s="222">
        <v>0</v>
      </c>
      <c r="HX73" s="222">
        <v>0</v>
      </c>
      <c r="HY73" s="222">
        <v>0</v>
      </c>
      <c r="HZ73" s="222">
        <v>0</v>
      </c>
      <c r="IA73" s="222">
        <v>0</v>
      </c>
      <c r="IB73" s="222">
        <v>0</v>
      </c>
      <c r="IC73" s="222">
        <v>0</v>
      </c>
      <c r="ID73" s="222">
        <v>0</v>
      </c>
      <c r="IE73" s="222">
        <v>0</v>
      </c>
      <c r="IF73" s="222">
        <v>0</v>
      </c>
      <c r="IG73" s="222">
        <v>0</v>
      </c>
      <c r="IH73" s="222">
        <v>0</v>
      </c>
      <c r="II73" s="222">
        <v>0</v>
      </c>
      <c r="IJ73" s="222">
        <v>0</v>
      </c>
      <c r="IK73" s="222">
        <v>0</v>
      </c>
      <c r="IL73" s="222">
        <v>0</v>
      </c>
      <c r="IM73" s="222">
        <v>0</v>
      </c>
      <c r="IN73" s="222">
        <v>0</v>
      </c>
      <c r="IO73" s="222">
        <v>0</v>
      </c>
      <c r="IP73" s="222">
        <v>0</v>
      </c>
      <c r="IQ73" s="222">
        <v>0</v>
      </c>
      <c r="IR73" s="222">
        <v>0</v>
      </c>
      <c r="IS73" s="222">
        <v>0</v>
      </c>
      <c r="IT73" s="222">
        <v>0</v>
      </c>
      <c r="IU73" s="222">
        <v>0</v>
      </c>
      <c r="IV73" s="222">
        <v>0</v>
      </c>
      <c r="IW73" s="222">
        <v>0</v>
      </c>
      <c r="IX73" s="222">
        <v>0</v>
      </c>
      <c r="IY73" s="222">
        <v>0</v>
      </c>
      <c r="IZ73" s="222">
        <v>0</v>
      </c>
      <c r="JA73" s="222">
        <v>0</v>
      </c>
      <c r="JB73" s="222">
        <v>0</v>
      </c>
      <c r="JC73" s="222">
        <v>0</v>
      </c>
      <c r="JD73" s="222">
        <v>0</v>
      </c>
      <c r="JE73" s="222">
        <v>0</v>
      </c>
      <c r="JF73" s="222">
        <v>0</v>
      </c>
      <c r="JG73" s="222">
        <v>0</v>
      </c>
      <c r="JH73" s="222">
        <v>0</v>
      </c>
      <c r="JI73" s="222">
        <v>0</v>
      </c>
      <c r="JJ73" s="222">
        <v>0</v>
      </c>
      <c r="JK73" s="222">
        <v>0</v>
      </c>
      <c r="JL73" s="222">
        <v>0</v>
      </c>
      <c r="JM73" s="222">
        <v>0</v>
      </c>
      <c r="JN73" s="222">
        <v>0</v>
      </c>
      <c r="JO73" s="222">
        <v>0</v>
      </c>
      <c r="JP73" s="222">
        <v>0</v>
      </c>
      <c r="JQ73" s="222">
        <v>0</v>
      </c>
      <c r="JR73" s="222">
        <v>0</v>
      </c>
      <c r="JS73" s="222">
        <v>0</v>
      </c>
      <c r="JT73" s="222">
        <v>0</v>
      </c>
      <c r="JU73" s="222">
        <v>0</v>
      </c>
      <c r="JV73" s="222">
        <v>0</v>
      </c>
      <c r="JW73" s="222">
        <v>0</v>
      </c>
      <c r="JX73" s="222">
        <v>0</v>
      </c>
      <c r="JY73" s="222">
        <v>0</v>
      </c>
      <c r="JZ73" s="222">
        <v>0</v>
      </c>
      <c r="KA73" s="222">
        <v>0</v>
      </c>
      <c r="KB73" s="222">
        <v>0</v>
      </c>
      <c r="KC73" s="222">
        <v>0</v>
      </c>
      <c r="KD73" s="222">
        <v>0</v>
      </c>
      <c r="KE73" s="222">
        <v>0</v>
      </c>
      <c r="KF73" s="222">
        <v>0</v>
      </c>
      <c r="KG73" s="222">
        <v>0</v>
      </c>
      <c r="KH73" s="222">
        <v>0</v>
      </c>
      <c r="KI73" s="222">
        <v>0</v>
      </c>
      <c r="KJ73" s="222">
        <v>0</v>
      </c>
      <c r="KK73" s="222">
        <v>0</v>
      </c>
      <c r="KL73" s="222">
        <v>0</v>
      </c>
      <c r="KM73" s="222">
        <v>0</v>
      </c>
      <c r="KN73" s="222">
        <v>0</v>
      </c>
      <c r="KO73" s="222">
        <v>0</v>
      </c>
      <c r="KP73" s="222">
        <v>0</v>
      </c>
      <c r="KQ73" s="222">
        <v>0</v>
      </c>
      <c r="KR73" s="222">
        <v>0</v>
      </c>
      <c r="KS73" s="222">
        <v>0</v>
      </c>
      <c r="KT73" s="222">
        <v>0</v>
      </c>
      <c r="KU73" s="222">
        <v>0</v>
      </c>
      <c r="KV73" s="222">
        <v>0</v>
      </c>
      <c r="KW73" s="222">
        <v>0</v>
      </c>
      <c r="KX73" s="222">
        <v>0</v>
      </c>
      <c r="KY73" s="222">
        <v>0</v>
      </c>
      <c r="KZ73" s="222">
        <v>0</v>
      </c>
      <c r="LA73" s="222">
        <v>0</v>
      </c>
      <c r="LB73" s="222">
        <v>0</v>
      </c>
      <c r="LC73" s="222">
        <v>0</v>
      </c>
      <c r="LD73" s="222">
        <v>0</v>
      </c>
      <c r="LE73" s="222">
        <v>0</v>
      </c>
      <c r="LF73" s="222">
        <v>0</v>
      </c>
      <c r="LG73" s="222">
        <v>0</v>
      </c>
      <c r="LH73" s="222">
        <v>0</v>
      </c>
      <c r="LI73" s="222">
        <v>0</v>
      </c>
      <c r="LJ73" s="222">
        <v>0</v>
      </c>
      <c r="LK73" s="222">
        <v>0</v>
      </c>
      <c r="LL73" s="222">
        <v>0</v>
      </c>
      <c r="LM73" s="222">
        <v>0</v>
      </c>
      <c r="LN73" s="222">
        <v>0</v>
      </c>
      <c r="LO73" s="222">
        <v>0</v>
      </c>
      <c r="LP73" s="222">
        <v>0</v>
      </c>
      <c r="LQ73" s="222">
        <v>0</v>
      </c>
      <c r="LR73" s="222">
        <v>0</v>
      </c>
      <c r="LS73" s="222">
        <v>0</v>
      </c>
      <c r="LT73" s="222">
        <v>0</v>
      </c>
      <c r="LU73" s="222">
        <v>0</v>
      </c>
      <c r="LV73" s="222">
        <v>0</v>
      </c>
      <c r="LW73" s="222">
        <v>0</v>
      </c>
      <c r="LX73" s="222">
        <v>0</v>
      </c>
      <c r="LY73" s="222">
        <v>0</v>
      </c>
      <c r="LZ73" s="222">
        <v>0</v>
      </c>
      <c r="MA73" s="222">
        <v>0</v>
      </c>
      <c r="MB73" s="222">
        <v>0</v>
      </c>
      <c r="MC73" s="222">
        <v>0</v>
      </c>
      <c r="MD73" s="222">
        <v>0</v>
      </c>
      <c r="ME73" s="222">
        <v>0</v>
      </c>
      <c r="MF73" s="222">
        <v>0</v>
      </c>
      <c r="MG73" s="222">
        <v>0</v>
      </c>
      <c r="MH73" s="222">
        <v>0</v>
      </c>
      <c r="MI73" s="222">
        <v>0</v>
      </c>
      <c r="MJ73" s="222">
        <v>0</v>
      </c>
      <c r="MK73" s="222">
        <v>0</v>
      </c>
      <c r="ML73" s="222">
        <v>0</v>
      </c>
      <c r="MM73" s="222">
        <v>0</v>
      </c>
      <c r="MN73" s="222">
        <v>0</v>
      </c>
      <c r="MO73" s="222">
        <v>0</v>
      </c>
      <c r="MP73" s="222">
        <v>0</v>
      </c>
      <c r="MQ73" s="222">
        <v>0</v>
      </c>
      <c r="MR73" s="222">
        <v>0</v>
      </c>
      <c r="MS73" s="222">
        <v>0</v>
      </c>
      <c r="MT73" s="222">
        <v>0</v>
      </c>
      <c r="MU73" s="222">
        <v>0</v>
      </c>
      <c r="MV73" s="222">
        <v>0</v>
      </c>
      <c r="MW73" s="222">
        <v>0</v>
      </c>
      <c r="MX73" s="222">
        <v>0</v>
      </c>
      <c r="MY73" s="222">
        <v>0</v>
      </c>
      <c r="MZ73" s="222">
        <v>0</v>
      </c>
      <c r="NA73" s="222">
        <v>0</v>
      </c>
      <c r="NB73" s="222">
        <v>0</v>
      </c>
      <c r="NC73" s="222">
        <v>0</v>
      </c>
      <c r="ND73" s="222">
        <v>0</v>
      </c>
      <c r="NE73" s="222">
        <v>0</v>
      </c>
      <c r="NF73" s="222">
        <v>0</v>
      </c>
      <c r="NG73" s="222">
        <v>0</v>
      </c>
      <c r="NH73" s="222">
        <v>0</v>
      </c>
      <c r="NI73" s="222">
        <v>0</v>
      </c>
      <c r="NJ73" s="222">
        <v>0</v>
      </c>
      <c r="NK73" s="222">
        <v>0</v>
      </c>
      <c r="NL73" s="222">
        <v>0</v>
      </c>
      <c r="NM73" s="222">
        <v>0</v>
      </c>
      <c r="NN73" s="222">
        <v>0</v>
      </c>
      <c r="NO73" s="222">
        <v>0</v>
      </c>
      <c r="NP73" s="222">
        <v>0</v>
      </c>
      <c r="NQ73" s="222">
        <v>0</v>
      </c>
      <c r="NR73" s="222">
        <v>0</v>
      </c>
      <c r="NS73" s="222">
        <v>0</v>
      </c>
      <c r="NT73" s="222">
        <v>0</v>
      </c>
      <c r="NU73" s="222">
        <v>0</v>
      </c>
      <c r="NV73" s="222">
        <v>0</v>
      </c>
      <c r="NW73" s="222">
        <v>0</v>
      </c>
      <c r="NX73" s="222">
        <v>0</v>
      </c>
      <c r="NY73" s="222">
        <v>0</v>
      </c>
      <c r="NZ73" s="222">
        <v>0</v>
      </c>
      <c r="OA73" s="222">
        <v>0</v>
      </c>
      <c r="OB73" s="222">
        <v>0</v>
      </c>
      <c r="OC73" s="222">
        <v>0</v>
      </c>
      <c r="OD73" s="222">
        <v>0</v>
      </c>
      <c r="OE73" s="222">
        <v>0</v>
      </c>
      <c r="OF73" s="222">
        <v>0</v>
      </c>
      <c r="OG73" s="222">
        <v>0</v>
      </c>
      <c r="OH73" s="222">
        <v>0</v>
      </c>
      <c r="OI73" s="222">
        <v>0</v>
      </c>
      <c r="OJ73" s="222">
        <v>0</v>
      </c>
      <c r="OK73" s="222">
        <v>0</v>
      </c>
      <c r="OL73" s="222">
        <v>0</v>
      </c>
      <c r="OM73" s="222">
        <v>0</v>
      </c>
      <c r="ON73" s="222">
        <v>0</v>
      </c>
      <c r="OO73" s="222">
        <v>0</v>
      </c>
      <c r="OP73" s="222">
        <v>0</v>
      </c>
      <c r="OQ73" s="222">
        <v>0</v>
      </c>
      <c r="OR73" s="222">
        <v>0</v>
      </c>
      <c r="OS73" s="222">
        <v>0</v>
      </c>
      <c r="OT73" s="222">
        <v>0</v>
      </c>
      <c r="OU73" s="222">
        <v>0</v>
      </c>
      <c r="OV73" s="222">
        <v>0</v>
      </c>
      <c r="OW73" s="222">
        <v>0</v>
      </c>
      <c r="OX73" s="222">
        <v>0</v>
      </c>
      <c r="OY73" s="222">
        <v>0</v>
      </c>
      <c r="OZ73" s="222">
        <v>0</v>
      </c>
      <c r="PA73" s="222">
        <v>0</v>
      </c>
      <c r="PB73" s="222">
        <v>0</v>
      </c>
      <c r="PC73" s="222">
        <v>0</v>
      </c>
      <c r="PD73" s="222">
        <v>0</v>
      </c>
      <c r="PE73" s="222">
        <v>0</v>
      </c>
      <c r="PF73" s="222">
        <v>0</v>
      </c>
      <c r="PG73" s="222">
        <v>0</v>
      </c>
      <c r="PH73" s="222">
        <v>0</v>
      </c>
      <c r="PI73" s="222">
        <v>0</v>
      </c>
      <c r="PJ73" s="222">
        <v>0</v>
      </c>
      <c r="PK73" s="222">
        <v>0</v>
      </c>
      <c r="PL73" s="222">
        <v>0</v>
      </c>
      <c r="PM73" s="222">
        <v>0</v>
      </c>
      <c r="PN73" s="222">
        <v>0</v>
      </c>
      <c r="PO73" s="222">
        <v>0</v>
      </c>
      <c r="PP73" s="222">
        <v>0</v>
      </c>
      <c r="PQ73" s="222">
        <v>0</v>
      </c>
      <c r="PR73" s="222">
        <v>0</v>
      </c>
      <c r="PS73" s="222">
        <v>0</v>
      </c>
      <c r="PT73" s="222">
        <v>0</v>
      </c>
      <c r="PU73" s="222">
        <v>0</v>
      </c>
      <c r="PV73" s="222">
        <v>0</v>
      </c>
      <c r="PW73" s="222">
        <v>0</v>
      </c>
      <c r="PX73" s="222">
        <v>0</v>
      </c>
      <c r="PY73" s="222">
        <v>0</v>
      </c>
      <c r="PZ73" s="222">
        <v>0</v>
      </c>
      <c r="QA73" s="222">
        <v>0</v>
      </c>
      <c r="QB73" s="222">
        <v>0</v>
      </c>
      <c r="QC73" s="222">
        <v>0</v>
      </c>
      <c r="QD73" s="222">
        <v>0</v>
      </c>
      <c r="QE73" s="222">
        <v>0</v>
      </c>
      <c r="QF73" s="222">
        <v>0</v>
      </c>
      <c r="QG73" s="222">
        <v>0</v>
      </c>
      <c r="QH73" s="222">
        <v>0</v>
      </c>
      <c r="QI73" s="222">
        <v>0</v>
      </c>
      <c r="QJ73" s="222">
        <v>0</v>
      </c>
      <c r="QK73" s="222">
        <v>0</v>
      </c>
      <c r="QL73" s="222">
        <v>0</v>
      </c>
      <c r="QM73" s="222">
        <v>0</v>
      </c>
      <c r="QN73" s="222">
        <v>0</v>
      </c>
      <c r="QO73" s="222">
        <v>0</v>
      </c>
      <c r="QP73" s="222">
        <v>0</v>
      </c>
      <c r="QQ73" s="222">
        <v>0</v>
      </c>
      <c r="QR73" s="222">
        <v>0</v>
      </c>
      <c r="QS73" s="222">
        <v>0</v>
      </c>
      <c r="QT73" s="222">
        <v>0</v>
      </c>
      <c r="QU73" s="222">
        <v>0</v>
      </c>
      <c r="QV73" s="222">
        <v>0</v>
      </c>
      <c r="QW73" s="222">
        <v>0</v>
      </c>
      <c r="QX73" s="222">
        <v>0</v>
      </c>
      <c r="QY73" s="222">
        <v>0</v>
      </c>
      <c r="QZ73" s="222">
        <v>0</v>
      </c>
      <c r="RA73" s="222">
        <v>0</v>
      </c>
      <c r="RB73" s="222">
        <v>0</v>
      </c>
      <c r="RC73" s="222">
        <v>0</v>
      </c>
      <c r="RD73" s="222">
        <v>0</v>
      </c>
      <c r="RE73" s="222">
        <v>0</v>
      </c>
      <c r="RF73" s="222">
        <v>0</v>
      </c>
      <c r="RG73" s="222">
        <v>0</v>
      </c>
      <c r="RH73" s="222">
        <v>0</v>
      </c>
      <c r="RI73" s="222">
        <v>0</v>
      </c>
      <c r="RJ73" s="222">
        <v>0</v>
      </c>
      <c r="RK73" s="222">
        <v>0</v>
      </c>
      <c r="RL73" s="222">
        <v>0</v>
      </c>
      <c r="RM73" s="222">
        <v>0</v>
      </c>
      <c r="RN73" s="222">
        <v>0</v>
      </c>
      <c r="RO73" s="222">
        <v>0</v>
      </c>
      <c r="RP73" s="222">
        <v>0</v>
      </c>
      <c r="RQ73" s="222">
        <v>0</v>
      </c>
      <c r="RR73" s="222">
        <v>0</v>
      </c>
      <c r="RS73" s="222">
        <v>0</v>
      </c>
      <c r="RT73" s="222">
        <v>0</v>
      </c>
      <c r="RU73" s="222">
        <v>0</v>
      </c>
      <c r="RV73" s="222">
        <v>0</v>
      </c>
      <c r="RW73" s="222">
        <v>0</v>
      </c>
      <c r="RX73" s="222">
        <v>0</v>
      </c>
      <c r="RY73" s="222">
        <v>0</v>
      </c>
      <c r="RZ73" s="222">
        <v>0</v>
      </c>
      <c r="SA73" s="222">
        <v>0</v>
      </c>
      <c r="SB73" s="222">
        <v>0</v>
      </c>
      <c r="SC73" s="222">
        <v>0</v>
      </c>
      <c r="SD73" s="222">
        <v>0</v>
      </c>
      <c r="SE73" s="222">
        <v>0</v>
      </c>
      <c r="SF73" s="222">
        <v>0</v>
      </c>
      <c r="SG73" s="222">
        <v>0</v>
      </c>
      <c r="SH73" s="222">
        <v>0</v>
      </c>
      <c r="SI73" s="222">
        <v>0</v>
      </c>
      <c r="SJ73" s="222">
        <v>0</v>
      </c>
      <c r="SK73" s="222">
        <v>0</v>
      </c>
      <c r="SL73" s="222">
        <v>0</v>
      </c>
      <c r="SM73" s="222">
        <v>0</v>
      </c>
      <c r="SN73" s="222">
        <v>0</v>
      </c>
      <c r="SO73" s="222">
        <v>0</v>
      </c>
      <c r="SP73" s="222">
        <v>0</v>
      </c>
      <c r="SQ73" s="222">
        <v>0</v>
      </c>
      <c r="SR73" s="222">
        <v>0</v>
      </c>
      <c r="SS73" s="222">
        <v>0</v>
      </c>
      <c r="ST73" s="222">
        <v>0</v>
      </c>
      <c r="SU73" s="222">
        <v>0</v>
      </c>
      <c r="SV73" s="222">
        <v>0</v>
      </c>
      <c r="SW73" s="222">
        <v>0</v>
      </c>
      <c r="SX73" s="222">
        <v>0</v>
      </c>
      <c r="SY73" s="222">
        <v>0</v>
      </c>
      <c r="SZ73" s="222">
        <v>0</v>
      </c>
      <c r="TA73" s="222">
        <v>0</v>
      </c>
      <c r="TB73" s="222">
        <v>0</v>
      </c>
      <c r="TC73" s="222">
        <v>0</v>
      </c>
      <c r="TD73" s="222">
        <v>0</v>
      </c>
      <c r="TE73" s="222">
        <v>0</v>
      </c>
      <c r="TF73" s="222">
        <v>0</v>
      </c>
      <c r="TG73" s="222">
        <v>0</v>
      </c>
      <c r="TH73" s="222">
        <v>0</v>
      </c>
      <c r="TI73" s="222">
        <v>0</v>
      </c>
      <c r="TJ73" s="222">
        <v>0</v>
      </c>
      <c r="TK73" s="222">
        <v>0</v>
      </c>
      <c r="TL73" s="222">
        <v>0</v>
      </c>
      <c r="TM73" s="222">
        <v>0</v>
      </c>
      <c r="TN73" s="222">
        <v>0</v>
      </c>
      <c r="TO73" s="222">
        <v>0</v>
      </c>
      <c r="TP73" s="222">
        <v>0</v>
      </c>
      <c r="TQ73" s="222">
        <v>0</v>
      </c>
      <c r="TR73" s="222">
        <v>0</v>
      </c>
      <c r="TS73" s="222">
        <v>0</v>
      </c>
      <c r="TT73" s="222">
        <v>0</v>
      </c>
      <c r="TU73" s="222">
        <v>0</v>
      </c>
      <c r="TV73" s="222">
        <v>0</v>
      </c>
      <c r="TW73" s="222">
        <v>0</v>
      </c>
      <c r="TX73" s="222">
        <v>0</v>
      </c>
      <c r="TY73" s="222">
        <v>0</v>
      </c>
      <c r="TZ73" s="222">
        <v>0</v>
      </c>
      <c r="UA73" s="222">
        <v>0</v>
      </c>
      <c r="UB73" s="222">
        <v>0</v>
      </c>
      <c r="UC73" s="222">
        <v>0</v>
      </c>
      <c r="UD73" s="222">
        <v>0</v>
      </c>
      <c r="UE73" s="222">
        <v>0</v>
      </c>
      <c r="UF73" s="222">
        <v>0</v>
      </c>
      <c r="UG73" s="222">
        <v>0</v>
      </c>
      <c r="UH73" s="222">
        <v>0</v>
      </c>
      <c r="UI73" s="222">
        <v>0</v>
      </c>
      <c r="UJ73" s="222">
        <v>0</v>
      </c>
      <c r="UK73" s="222">
        <v>0</v>
      </c>
      <c r="UL73" s="222">
        <v>0</v>
      </c>
      <c r="UM73" s="222">
        <v>0</v>
      </c>
      <c r="UN73" s="222">
        <v>0</v>
      </c>
      <c r="UO73" s="222">
        <v>0</v>
      </c>
      <c r="UP73" s="222">
        <v>0</v>
      </c>
      <c r="UQ73" s="222">
        <v>0</v>
      </c>
      <c r="UR73" s="222">
        <v>0</v>
      </c>
      <c r="US73" s="222">
        <v>0</v>
      </c>
      <c r="UT73" s="222">
        <v>0</v>
      </c>
      <c r="UU73" s="222">
        <v>0</v>
      </c>
      <c r="UV73" s="222">
        <v>0</v>
      </c>
      <c r="UW73" s="222">
        <v>0</v>
      </c>
      <c r="UX73" s="222">
        <v>0</v>
      </c>
      <c r="UY73" s="222">
        <v>0</v>
      </c>
      <c r="UZ73" s="222">
        <v>0</v>
      </c>
      <c r="VA73" s="222">
        <v>0</v>
      </c>
      <c r="VB73" s="222">
        <v>0</v>
      </c>
      <c r="VC73" s="222">
        <v>0</v>
      </c>
      <c r="VD73" s="222">
        <v>0</v>
      </c>
      <c r="VE73" s="222">
        <v>0</v>
      </c>
      <c r="VF73" s="222">
        <v>0</v>
      </c>
      <c r="VG73" s="222">
        <v>0</v>
      </c>
      <c r="VH73" s="222">
        <v>0</v>
      </c>
      <c r="VI73" s="222">
        <v>0</v>
      </c>
      <c r="VJ73" s="222">
        <v>0</v>
      </c>
      <c r="VK73" s="222">
        <v>0</v>
      </c>
      <c r="VL73" s="222">
        <v>0</v>
      </c>
      <c r="VM73" s="222">
        <v>0</v>
      </c>
      <c r="VN73" s="222">
        <v>0</v>
      </c>
      <c r="VO73" s="222">
        <v>0</v>
      </c>
      <c r="VP73" s="222">
        <v>0</v>
      </c>
      <c r="VQ73" s="222">
        <v>0</v>
      </c>
      <c r="VR73" s="222">
        <v>0</v>
      </c>
      <c r="VS73" s="222">
        <v>0</v>
      </c>
      <c r="VT73" s="222">
        <v>0</v>
      </c>
      <c r="VU73" s="222">
        <v>0</v>
      </c>
      <c r="VV73" s="222">
        <v>0</v>
      </c>
      <c r="VW73" s="222">
        <v>0</v>
      </c>
      <c r="VX73" s="222">
        <v>0</v>
      </c>
      <c r="VY73" s="222">
        <v>0</v>
      </c>
      <c r="VZ73" s="222">
        <v>0</v>
      </c>
      <c r="WA73" s="222">
        <v>0</v>
      </c>
      <c r="WB73" s="222">
        <v>0</v>
      </c>
      <c r="WC73" s="222">
        <v>0</v>
      </c>
      <c r="WD73" s="222">
        <v>0</v>
      </c>
      <c r="WE73" s="222">
        <v>0</v>
      </c>
      <c r="WF73" s="222">
        <v>0</v>
      </c>
      <c r="WG73" s="222">
        <v>0</v>
      </c>
      <c r="WH73" s="222">
        <v>0</v>
      </c>
      <c r="WI73" s="222">
        <v>0</v>
      </c>
      <c r="WJ73" s="222">
        <v>0</v>
      </c>
      <c r="WK73" s="222">
        <v>0</v>
      </c>
      <c r="WL73" s="222">
        <v>0</v>
      </c>
      <c r="WM73" s="222">
        <v>0</v>
      </c>
      <c r="WN73" s="222">
        <v>0</v>
      </c>
      <c r="WO73" s="222">
        <v>0</v>
      </c>
      <c r="WP73" s="222">
        <v>0</v>
      </c>
      <c r="WQ73" s="222">
        <v>0</v>
      </c>
      <c r="WR73" s="222">
        <v>0</v>
      </c>
      <c r="WS73" s="222">
        <v>0</v>
      </c>
      <c r="WT73" s="222">
        <v>0</v>
      </c>
      <c r="WU73" s="222">
        <v>0</v>
      </c>
      <c r="WV73" s="222">
        <v>0</v>
      </c>
      <c r="WW73" s="222">
        <v>0</v>
      </c>
      <c r="WX73" s="222">
        <v>0</v>
      </c>
      <c r="WY73" s="222">
        <v>0</v>
      </c>
      <c r="WZ73" s="222">
        <v>0</v>
      </c>
      <c r="XA73" s="222">
        <v>0</v>
      </c>
      <c r="XB73" s="222">
        <v>0</v>
      </c>
      <c r="XC73" s="222">
        <v>0</v>
      </c>
      <c r="XD73" s="222">
        <v>0</v>
      </c>
      <c r="XE73" s="222">
        <v>0</v>
      </c>
      <c r="XF73" s="222">
        <v>0</v>
      </c>
      <c r="XG73" s="222">
        <v>0</v>
      </c>
      <c r="XH73" s="222">
        <v>0</v>
      </c>
      <c r="XI73" s="222">
        <v>0</v>
      </c>
      <c r="XJ73" s="222">
        <v>0</v>
      </c>
      <c r="XK73" s="222">
        <v>0</v>
      </c>
      <c r="XL73" s="222">
        <v>0</v>
      </c>
      <c r="XM73" s="222">
        <v>0</v>
      </c>
      <c r="XN73" s="222">
        <v>0</v>
      </c>
      <c r="XO73" s="222">
        <v>0</v>
      </c>
      <c r="XP73" s="222">
        <v>0</v>
      </c>
      <c r="XQ73" s="222">
        <v>0</v>
      </c>
      <c r="XR73" s="222">
        <v>0</v>
      </c>
      <c r="XS73" s="222">
        <v>0</v>
      </c>
      <c r="XT73" s="222">
        <v>0</v>
      </c>
      <c r="XU73" s="222">
        <v>0</v>
      </c>
      <c r="XV73" s="222">
        <v>0</v>
      </c>
      <c r="XW73" s="222">
        <v>0</v>
      </c>
      <c r="XX73" s="222">
        <v>0</v>
      </c>
      <c r="XY73" s="222">
        <v>0</v>
      </c>
      <c r="XZ73" s="222">
        <v>0</v>
      </c>
      <c r="YA73" s="222">
        <v>0</v>
      </c>
      <c r="YB73" s="222">
        <v>0</v>
      </c>
      <c r="YC73" s="222">
        <v>0</v>
      </c>
      <c r="YD73" s="222">
        <v>0</v>
      </c>
      <c r="YE73" s="222">
        <v>0</v>
      </c>
      <c r="YF73" s="222">
        <v>0</v>
      </c>
      <c r="YG73" s="222">
        <v>0</v>
      </c>
      <c r="YH73" s="222">
        <v>0</v>
      </c>
      <c r="YI73" s="222">
        <v>0</v>
      </c>
      <c r="YJ73" s="222">
        <v>0</v>
      </c>
      <c r="YK73" s="222">
        <v>0</v>
      </c>
      <c r="YL73" s="222">
        <v>0</v>
      </c>
      <c r="YM73" s="222">
        <v>0</v>
      </c>
      <c r="YN73" s="222">
        <v>0</v>
      </c>
      <c r="YO73" s="222">
        <v>0</v>
      </c>
      <c r="YP73" s="222">
        <v>0</v>
      </c>
      <c r="YQ73" s="222">
        <v>0</v>
      </c>
      <c r="YR73" s="222">
        <v>0</v>
      </c>
      <c r="YS73" s="222">
        <v>0</v>
      </c>
      <c r="YT73" s="222">
        <v>0</v>
      </c>
      <c r="YU73" s="222">
        <v>0</v>
      </c>
      <c r="YV73" s="222">
        <v>0</v>
      </c>
      <c r="YW73" s="222">
        <v>0</v>
      </c>
      <c r="YX73" s="222">
        <v>0</v>
      </c>
      <c r="YY73" s="222">
        <v>0</v>
      </c>
      <c r="YZ73" s="222">
        <v>0</v>
      </c>
      <c r="ZA73" s="222">
        <v>0</v>
      </c>
      <c r="ZB73" s="222">
        <v>0</v>
      </c>
      <c r="ZC73" s="222">
        <v>0</v>
      </c>
      <c r="ZD73" s="222">
        <v>0</v>
      </c>
      <c r="ZE73" s="222">
        <v>0</v>
      </c>
      <c r="ZF73" s="222">
        <v>0</v>
      </c>
      <c r="ZG73" s="222">
        <v>0</v>
      </c>
      <c r="ZH73" s="222">
        <v>0</v>
      </c>
      <c r="ZI73" s="222">
        <v>0</v>
      </c>
      <c r="ZJ73" s="222">
        <v>0</v>
      </c>
      <c r="ZK73" s="222">
        <v>0</v>
      </c>
      <c r="ZL73" s="222">
        <v>0</v>
      </c>
      <c r="ZM73" s="222">
        <v>0</v>
      </c>
      <c r="ZN73" s="222">
        <v>0</v>
      </c>
      <c r="ZO73" s="222">
        <v>0</v>
      </c>
      <c r="ZP73" s="222">
        <v>0</v>
      </c>
      <c r="ZQ73" s="222">
        <v>0</v>
      </c>
      <c r="ZR73" s="222">
        <v>0</v>
      </c>
      <c r="ZS73" s="222">
        <v>0</v>
      </c>
      <c r="ZT73" s="222">
        <v>0</v>
      </c>
      <c r="ZU73" s="222">
        <v>0</v>
      </c>
      <c r="ZV73" s="222">
        <v>0</v>
      </c>
      <c r="ZW73" s="222">
        <v>0</v>
      </c>
      <c r="ZX73" s="222">
        <v>0</v>
      </c>
      <c r="ZY73" s="222">
        <v>0</v>
      </c>
      <c r="ZZ73" s="222">
        <v>0</v>
      </c>
      <c r="AAA73" s="222">
        <v>0</v>
      </c>
      <c r="AAB73" s="222">
        <v>0</v>
      </c>
      <c r="AAC73" s="222">
        <v>0</v>
      </c>
      <c r="AAD73" s="222">
        <v>0</v>
      </c>
      <c r="AAE73" s="222">
        <v>0</v>
      </c>
      <c r="AAF73" s="222">
        <v>0</v>
      </c>
      <c r="AAG73" s="222">
        <v>0</v>
      </c>
      <c r="AAH73" s="222">
        <v>0</v>
      </c>
      <c r="AAI73" s="222">
        <v>0</v>
      </c>
      <c r="AAJ73" s="222">
        <v>0</v>
      </c>
      <c r="AAK73" s="222">
        <v>0</v>
      </c>
      <c r="AAL73" s="222">
        <v>0</v>
      </c>
      <c r="AAM73" s="222">
        <v>0</v>
      </c>
      <c r="AAN73" s="222">
        <v>0</v>
      </c>
      <c r="AAO73" s="222">
        <v>0</v>
      </c>
      <c r="AAP73" s="222">
        <v>0</v>
      </c>
      <c r="AAQ73" s="222">
        <v>0</v>
      </c>
      <c r="AAR73" s="222">
        <v>0</v>
      </c>
      <c r="AAS73" s="222">
        <v>0</v>
      </c>
      <c r="AAT73" s="222">
        <v>0</v>
      </c>
      <c r="AAU73" s="222">
        <v>0</v>
      </c>
      <c r="AAV73" s="222">
        <v>0</v>
      </c>
      <c r="AAW73" s="222">
        <v>0</v>
      </c>
      <c r="AAX73" s="222">
        <v>0</v>
      </c>
      <c r="AAY73" s="222">
        <v>0</v>
      </c>
      <c r="AAZ73" s="222">
        <v>0</v>
      </c>
      <c r="ABA73" s="222">
        <v>0</v>
      </c>
      <c r="ABB73" s="222">
        <v>0</v>
      </c>
      <c r="ABC73" s="222">
        <v>0</v>
      </c>
      <c r="ABD73" s="222">
        <v>0</v>
      </c>
      <c r="ABE73" s="222">
        <v>0</v>
      </c>
      <c r="ABF73" s="222">
        <v>0</v>
      </c>
      <c r="ABG73" s="222">
        <v>0</v>
      </c>
      <c r="ABH73" s="222">
        <v>0</v>
      </c>
      <c r="ABI73" s="222">
        <v>0</v>
      </c>
      <c r="ABJ73" s="222">
        <v>0</v>
      </c>
      <c r="ABK73" s="222">
        <v>0</v>
      </c>
      <c r="ABL73" s="222">
        <v>0</v>
      </c>
      <c r="ABM73" s="222">
        <v>0</v>
      </c>
      <c r="ABN73" s="222">
        <v>0</v>
      </c>
      <c r="ABO73" s="222">
        <v>0</v>
      </c>
      <c r="ABP73" s="222">
        <v>0</v>
      </c>
      <c r="ABQ73" s="222">
        <v>0</v>
      </c>
      <c r="ABR73" s="222">
        <v>0</v>
      </c>
      <c r="ABS73" s="222">
        <v>0</v>
      </c>
      <c r="ABT73" s="222">
        <v>0</v>
      </c>
      <c r="ABU73" s="222">
        <v>0</v>
      </c>
      <c r="ABV73" s="222">
        <v>0</v>
      </c>
      <c r="ABW73" s="222">
        <v>0</v>
      </c>
      <c r="ABX73" s="222">
        <v>0</v>
      </c>
      <c r="ABY73" s="222">
        <v>0</v>
      </c>
      <c r="ABZ73" s="222">
        <v>0</v>
      </c>
      <c r="ACA73" s="222">
        <v>0</v>
      </c>
      <c r="ACB73" s="222">
        <v>0</v>
      </c>
      <c r="ACC73" s="222">
        <v>0</v>
      </c>
      <c r="ACD73" s="222">
        <v>0</v>
      </c>
      <c r="ACE73" s="222">
        <v>0</v>
      </c>
      <c r="ACF73" s="222">
        <v>0</v>
      </c>
      <c r="ACG73" s="222">
        <v>0</v>
      </c>
      <c r="ACH73" s="222">
        <v>0</v>
      </c>
      <c r="ACI73" s="222">
        <v>0</v>
      </c>
      <c r="ACJ73" s="222">
        <v>0</v>
      </c>
      <c r="ACK73" s="222">
        <v>0</v>
      </c>
      <c r="ACL73" s="222">
        <v>0</v>
      </c>
      <c r="ACM73" s="222">
        <v>0</v>
      </c>
      <c r="ACN73" s="222">
        <v>0</v>
      </c>
      <c r="ACO73" s="222">
        <v>0</v>
      </c>
      <c r="ACP73" s="222">
        <v>0</v>
      </c>
      <c r="ACQ73" s="222">
        <v>0</v>
      </c>
      <c r="ACR73" s="222">
        <v>0</v>
      </c>
      <c r="ACS73" s="222">
        <v>0</v>
      </c>
      <c r="ACT73" s="222">
        <v>0</v>
      </c>
      <c r="ACU73" s="222">
        <v>0</v>
      </c>
      <c r="ACV73" s="222">
        <v>0</v>
      </c>
      <c r="ACW73" s="222">
        <v>0</v>
      </c>
      <c r="ACX73" s="222">
        <v>0</v>
      </c>
      <c r="ACY73" s="222">
        <v>0</v>
      </c>
      <c r="ACZ73" s="222">
        <v>0</v>
      </c>
      <c r="ADA73" s="222">
        <v>0</v>
      </c>
      <c r="ADB73" s="222">
        <v>0</v>
      </c>
      <c r="ADC73" s="222">
        <v>0</v>
      </c>
      <c r="ADD73" s="222">
        <v>0</v>
      </c>
      <c r="ADE73" s="222">
        <v>0</v>
      </c>
      <c r="ADF73" s="222">
        <v>0</v>
      </c>
      <c r="ADG73" s="222">
        <v>0</v>
      </c>
      <c r="ADH73" s="222">
        <v>0</v>
      </c>
      <c r="ADI73" s="222">
        <v>0</v>
      </c>
      <c r="ADJ73" s="222">
        <v>0</v>
      </c>
      <c r="ADK73" s="222">
        <v>0</v>
      </c>
      <c r="ADL73" s="222">
        <v>0</v>
      </c>
      <c r="ADM73" s="222">
        <v>0</v>
      </c>
      <c r="ADN73" s="222">
        <v>0</v>
      </c>
      <c r="ADO73" s="222">
        <v>0</v>
      </c>
      <c r="ADP73" s="222">
        <v>0</v>
      </c>
      <c r="ADQ73" s="222">
        <v>0</v>
      </c>
      <c r="ADR73" s="222">
        <v>0</v>
      </c>
      <c r="ADS73" s="222">
        <v>0</v>
      </c>
      <c r="ADT73" s="222">
        <v>0</v>
      </c>
      <c r="ADU73" s="222">
        <v>0</v>
      </c>
      <c r="ADV73" s="222">
        <v>0</v>
      </c>
      <c r="ADW73" s="222">
        <v>0</v>
      </c>
      <c r="ADX73" s="222">
        <v>0</v>
      </c>
      <c r="ADY73" s="222">
        <v>0</v>
      </c>
      <c r="ADZ73" s="222">
        <v>0</v>
      </c>
      <c r="AEA73" s="222">
        <v>0</v>
      </c>
      <c r="AEB73" s="222">
        <v>0</v>
      </c>
      <c r="AEC73" s="222">
        <v>0</v>
      </c>
      <c r="AED73" s="222">
        <v>0</v>
      </c>
      <c r="AEE73" s="222">
        <v>0</v>
      </c>
      <c r="AEF73" s="222">
        <v>0</v>
      </c>
      <c r="AEG73" s="222">
        <v>0</v>
      </c>
      <c r="AEH73" s="222">
        <v>0</v>
      </c>
      <c r="AEI73" s="222">
        <v>0</v>
      </c>
      <c r="AEJ73" s="222">
        <v>0</v>
      </c>
      <c r="AEK73" s="222">
        <v>0</v>
      </c>
      <c r="AEL73" s="222">
        <v>0</v>
      </c>
      <c r="AEM73" s="222">
        <v>0</v>
      </c>
      <c r="AEN73" s="222">
        <v>0</v>
      </c>
      <c r="AEO73" s="222">
        <v>0</v>
      </c>
      <c r="AEP73" s="222">
        <v>0</v>
      </c>
      <c r="AEQ73" s="222">
        <v>0</v>
      </c>
      <c r="AER73" s="222">
        <v>0</v>
      </c>
      <c r="AES73" s="222">
        <v>0</v>
      </c>
      <c r="AET73" s="222">
        <v>0</v>
      </c>
      <c r="AEU73" s="222">
        <v>0</v>
      </c>
      <c r="AEV73" s="222">
        <v>0</v>
      </c>
      <c r="AEW73" s="222">
        <v>0</v>
      </c>
      <c r="AEX73" s="222">
        <v>0</v>
      </c>
      <c r="AEY73" s="222">
        <v>0</v>
      </c>
      <c r="AEZ73" s="222">
        <v>0</v>
      </c>
      <c r="AFA73" s="222">
        <v>0</v>
      </c>
      <c r="AFB73" s="222">
        <v>0</v>
      </c>
      <c r="AFC73" s="222">
        <v>0</v>
      </c>
      <c r="AFD73" s="222">
        <v>0</v>
      </c>
      <c r="AFE73" s="222">
        <v>0</v>
      </c>
      <c r="AFF73" s="222">
        <v>0</v>
      </c>
      <c r="AFG73" s="222">
        <v>0</v>
      </c>
      <c r="AFH73" s="222">
        <v>0</v>
      </c>
      <c r="AFI73" s="222">
        <v>0</v>
      </c>
      <c r="AFJ73" s="222">
        <v>0</v>
      </c>
      <c r="AFK73" s="222">
        <v>0</v>
      </c>
      <c r="AFL73" s="222">
        <v>0</v>
      </c>
      <c r="AFM73" s="222">
        <v>0</v>
      </c>
      <c r="AFN73" s="222">
        <v>0</v>
      </c>
      <c r="AFO73" s="222">
        <v>0</v>
      </c>
      <c r="AFP73" s="222">
        <v>0</v>
      </c>
      <c r="AFQ73" s="222">
        <v>0</v>
      </c>
      <c r="AFR73" s="222">
        <v>0</v>
      </c>
      <c r="AFS73" s="222">
        <v>0</v>
      </c>
      <c r="AFT73" s="222">
        <v>0</v>
      </c>
      <c r="AFU73" s="222">
        <v>0</v>
      </c>
      <c r="AFV73" s="222">
        <v>0</v>
      </c>
      <c r="AFW73" s="222">
        <v>0</v>
      </c>
      <c r="AFX73" s="222">
        <v>0</v>
      </c>
      <c r="AFY73" s="222">
        <v>0</v>
      </c>
      <c r="AFZ73" s="222">
        <v>0</v>
      </c>
      <c r="AGA73" s="222">
        <v>0</v>
      </c>
      <c r="AGB73" s="222">
        <v>0</v>
      </c>
      <c r="AGC73" s="222">
        <v>0</v>
      </c>
      <c r="AGD73" s="222">
        <v>0</v>
      </c>
      <c r="AGE73" s="222">
        <v>0</v>
      </c>
      <c r="AGF73" s="222">
        <v>0</v>
      </c>
      <c r="AGG73" s="222">
        <v>0</v>
      </c>
      <c r="AGH73" s="222">
        <v>0</v>
      </c>
      <c r="AGI73" s="222">
        <v>0</v>
      </c>
      <c r="AGJ73" s="222">
        <v>0</v>
      </c>
      <c r="AGK73" s="222">
        <v>0</v>
      </c>
      <c r="AGL73" s="222">
        <v>0</v>
      </c>
      <c r="AGM73" s="222">
        <v>0</v>
      </c>
      <c r="AGN73" s="222">
        <v>0</v>
      </c>
      <c r="AGO73" s="222">
        <v>0</v>
      </c>
      <c r="AGP73" s="222">
        <v>0</v>
      </c>
      <c r="AGQ73" s="222">
        <v>0</v>
      </c>
      <c r="AGR73" s="222">
        <v>0</v>
      </c>
      <c r="AGS73" s="222">
        <v>0</v>
      </c>
      <c r="AGT73" s="222">
        <v>0</v>
      </c>
      <c r="AGU73" s="222">
        <v>0</v>
      </c>
      <c r="AGV73" s="222">
        <v>0</v>
      </c>
      <c r="AGW73" s="222">
        <v>0</v>
      </c>
      <c r="AGX73" s="222">
        <v>0</v>
      </c>
      <c r="AGY73" s="222">
        <v>0</v>
      </c>
      <c r="AGZ73" s="222">
        <v>0</v>
      </c>
      <c r="AHA73" s="222">
        <v>0</v>
      </c>
      <c r="AHB73" s="222">
        <v>0</v>
      </c>
      <c r="AHC73" s="222">
        <v>0</v>
      </c>
      <c r="AHD73" s="222">
        <v>0</v>
      </c>
      <c r="AHE73" s="222">
        <v>0</v>
      </c>
      <c r="AHF73" s="222">
        <v>0</v>
      </c>
      <c r="AHG73" s="222">
        <v>0</v>
      </c>
      <c r="AHH73" s="222">
        <v>0</v>
      </c>
      <c r="AHI73" s="222">
        <v>0</v>
      </c>
      <c r="AHJ73" s="222">
        <v>0</v>
      </c>
      <c r="AHK73" s="222">
        <v>0</v>
      </c>
      <c r="AHL73" s="222">
        <v>0</v>
      </c>
      <c r="AHM73" s="222">
        <v>0</v>
      </c>
      <c r="AHN73" s="222">
        <v>0</v>
      </c>
      <c r="AHO73" s="222">
        <v>0</v>
      </c>
      <c r="AHP73" s="222">
        <v>0</v>
      </c>
      <c r="AHQ73" s="222">
        <v>0</v>
      </c>
      <c r="AHR73" s="264">
        <v>0</v>
      </c>
    </row>
    <row r="74" spans="1:902" ht="24">
      <c r="A74" s="183" t="s">
        <v>6671</v>
      </c>
      <c r="B74" s="183" t="s">
        <v>6472</v>
      </c>
      <c r="C74" s="184" t="s">
        <v>6473</v>
      </c>
      <c r="D74" s="222">
        <v>0</v>
      </c>
      <c r="E74" s="222">
        <v>0</v>
      </c>
      <c r="F74" s="222">
        <v>0</v>
      </c>
      <c r="G74" s="222">
        <v>0</v>
      </c>
      <c r="H74" s="222">
        <v>0</v>
      </c>
      <c r="I74" s="222">
        <v>0</v>
      </c>
      <c r="J74" s="222">
        <v>0</v>
      </c>
      <c r="K74" s="222">
        <v>0</v>
      </c>
      <c r="L74" s="222">
        <v>0</v>
      </c>
      <c r="M74" s="222">
        <v>0</v>
      </c>
      <c r="N74" s="222">
        <v>0</v>
      </c>
      <c r="O74" s="222">
        <v>0</v>
      </c>
      <c r="P74" s="222">
        <v>0</v>
      </c>
      <c r="Q74" s="222">
        <v>0</v>
      </c>
      <c r="R74" s="222">
        <v>0</v>
      </c>
      <c r="S74" s="222">
        <v>0</v>
      </c>
      <c r="T74" s="222">
        <v>0</v>
      </c>
      <c r="U74" s="222">
        <v>0</v>
      </c>
      <c r="V74" s="222">
        <v>0</v>
      </c>
      <c r="W74" s="222">
        <v>0</v>
      </c>
      <c r="X74" s="222">
        <v>0</v>
      </c>
      <c r="Y74" s="222">
        <v>0</v>
      </c>
      <c r="Z74" s="222">
        <v>0</v>
      </c>
      <c r="AA74" s="222">
        <v>0</v>
      </c>
      <c r="AB74" s="222">
        <v>0</v>
      </c>
      <c r="AC74" s="222">
        <v>0</v>
      </c>
      <c r="AD74" s="222">
        <v>0</v>
      </c>
      <c r="AE74" s="222">
        <v>0</v>
      </c>
      <c r="AF74" s="222">
        <v>0</v>
      </c>
      <c r="AG74" s="222">
        <v>0</v>
      </c>
      <c r="AH74" s="222">
        <v>0</v>
      </c>
      <c r="AI74" s="222">
        <v>0</v>
      </c>
      <c r="AJ74" s="222">
        <v>0</v>
      </c>
      <c r="AK74" s="222">
        <v>0</v>
      </c>
      <c r="AL74" s="222">
        <v>0</v>
      </c>
      <c r="AM74" s="222">
        <v>0</v>
      </c>
      <c r="AN74" s="222">
        <v>0</v>
      </c>
      <c r="AO74" s="222">
        <v>0</v>
      </c>
      <c r="AP74" s="222">
        <v>0</v>
      </c>
      <c r="AQ74" s="222">
        <v>0</v>
      </c>
      <c r="AR74" s="222">
        <v>0</v>
      </c>
      <c r="AS74" s="222">
        <v>0</v>
      </c>
      <c r="AT74" s="222">
        <v>0</v>
      </c>
      <c r="AU74" s="222">
        <v>0</v>
      </c>
      <c r="AV74" s="222">
        <v>0</v>
      </c>
      <c r="AW74" s="222">
        <v>0</v>
      </c>
      <c r="AX74" s="222">
        <v>0</v>
      </c>
      <c r="AY74" s="222">
        <v>0</v>
      </c>
      <c r="AZ74" s="222">
        <v>0</v>
      </c>
      <c r="BA74" s="222">
        <v>0</v>
      </c>
      <c r="BB74" s="222">
        <v>0</v>
      </c>
      <c r="BC74" s="222">
        <v>0</v>
      </c>
      <c r="BD74" s="222">
        <v>0</v>
      </c>
      <c r="BE74" s="222">
        <v>0</v>
      </c>
      <c r="BF74" s="222">
        <v>0</v>
      </c>
      <c r="BG74" s="222">
        <v>0</v>
      </c>
      <c r="BH74" s="222">
        <v>0</v>
      </c>
      <c r="BI74" s="222">
        <v>0</v>
      </c>
      <c r="BJ74" s="222">
        <v>0</v>
      </c>
      <c r="BK74" s="222">
        <v>0</v>
      </c>
      <c r="BL74" s="222">
        <v>0</v>
      </c>
      <c r="BM74" s="222">
        <v>0</v>
      </c>
      <c r="BN74" s="222">
        <v>0</v>
      </c>
      <c r="BO74" s="222">
        <v>0</v>
      </c>
      <c r="BP74" s="222">
        <v>0</v>
      </c>
      <c r="BQ74" s="222">
        <v>0</v>
      </c>
      <c r="BR74" s="222">
        <v>0</v>
      </c>
      <c r="BS74" s="222">
        <v>0</v>
      </c>
      <c r="BT74" s="222">
        <v>0</v>
      </c>
      <c r="BU74" s="222">
        <v>0</v>
      </c>
      <c r="BV74" s="222">
        <v>0</v>
      </c>
      <c r="BW74" s="222">
        <v>0</v>
      </c>
      <c r="BX74" s="222">
        <v>0</v>
      </c>
      <c r="BY74" s="222">
        <v>0</v>
      </c>
      <c r="BZ74" s="222">
        <v>0</v>
      </c>
      <c r="CA74" s="222">
        <v>0</v>
      </c>
      <c r="CB74" s="222">
        <v>0</v>
      </c>
      <c r="CC74" s="222">
        <v>0</v>
      </c>
      <c r="CD74" s="222">
        <v>0</v>
      </c>
      <c r="CE74" s="222">
        <v>0</v>
      </c>
      <c r="CF74" s="222">
        <v>0</v>
      </c>
      <c r="CG74" s="222">
        <v>0</v>
      </c>
      <c r="CH74" s="222">
        <v>0</v>
      </c>
      <c r="CI74" s="222">
        <v>0</v>
      </c>
      <c r="CJ74" s="222">
        <v>0</v>
      </c>
      <c r="CK74" s="222">
        <v>0</v>
      </c>
      <c r="CL74" s="222">
        <v>0</v>
      </c>
      <c r="CM74" s="222">
        <v>0</v>
      </c>
      <c r="CN74" s="222">
        <v>0</v>
      </c>
      <c r="CO74" s="222">
        <v>0</v>
      </c>
      <c r="CP74" s="222">
        <v>0</v>
      </c>
      <c r="CQ74" s="222">
        <v>0</v>
      </c>
      <c r="CR74" s="222">
        <v>0</v>
      </c>
      <c r="CS74" s="222">
        <v>0</v>
      </c>
      <c r="CT74" s="222">
        <v>0</v>
      </c>
      <c r="CU74" s="222">
        <v>0</v>
      </c>
      <c r="CV74" s="222">
        <v>0</v>
      </c>
      <c r="CW74" s="222">
        <v>0</v>
      </c>
      <c r="CX74" s="222">
        <v>0</v>
      </c>
      <c r="CY74" s="222">
        <v>0</v>
      </c>
      <c r="CZ74" s="222">
        <v>0</v>
      </c>
      <c r="DA74" s="222">
        <v>0</v>
      </c>
      <c r="DB74" s="222">
        <v>0</v>
      </c>
      <c r="DC74" s="222">
        <v>0</v>
      </c>
      <c r="DD74" s="222">
        <v>0</v>
      </c>
      <c r="DE74" s="222">
        <v>0</v>
      </c>
      <c r="DF74" s="222">
        <v>0</v>
      </c>
      <c r="DG74" s="222">
        <v>0</v>
      </c>
      <c r="DH74" s="222">
        <v>0</v>
      </c>
      <c r="DI74" s="222">
        <v>0</v>
      </c>
      <c r="DJ74" s="222">
        <v>0</v>
      </c>
      <c r="DK74" s="222">
        <v>0</v>
      </c>
      <c r="DL74" s="222">
        <v>0</v>
      </c>
      <c r="DM74" s="222">
        <v>0</v>
      </c>
      <c r="DN74" s="222">
        <v>0</v>
      </c>
      <c r="DO74" s="222">
        <v>0</v>
      </c>
      <c r="DP74" s="222">
        <v>0</v>
      </c>
      <c r="DQ74" s="222">
        <v>0</v>
      </c>
      <c r="DR74" s="222">
        <v>0</v>
      </c>
      <c r="DS74" s="222">
        <v>0</v>
      </c>
      <c r="DT74" s="222">
        <v>0</v>
      </c>
      <c r="DU74" s="222">
        <v>0</v>
      </c>
      <c r="DV74" s="222">
        <v>0</v>
      </c>
      <c r="DW74" s="222">
        <v>0</v>
      </c>
      <c r="DX74" s="222">
        <v>0</v>
      </c>
      <c r="DY74" s="222">
        <v>0</v>
      </c>
      <c r="DZ74" s="222">
        <v>0</v>
      </c>
      <c r="EA74" s="222">
        <v>0</v>
      </c>
      <c r="EB74" s="222">
        <v>0</v>
      </c>
      <c r="EC74" s="222">
        <v>0</v>
      </c>
      <c r="ED74" s="222">
        <v>0</v>
      </c>
      <c r="EE74" s="222">
        <v>0</v>
      </c>
      <c r="EF74" s="222">
        <v>0</v>
      </c>
      <c r="EG74" s="222">
        <v>0</v>
      </c>
      <c r="EH74" s="222">
        <v>0</v>
      </c>
      <c r="EI74" s="222">
        <v>0</v>
      </c>
      <c r="EJ74" s="222">
        <v>0</v>
      </c>
      <c r="EK74" s="222">
        <v>0</v>
      </c>
      <c r="EL74" s="222">
        <v>0</v>
      </c>
      <c r="EM74" s="222">
        <v>0</v>
      </c>
      <c r="EN74" s="222">
        <v>0</v>
      </c>
      <c r="EO74" s="222">
        <v>0</v>
      </c>
      <c r="EP74" s="222">
        <v>0</v>
      </c>
      <c r="EQ74" s="222">
        <v>0</v>
      </c>
      <c r="ER74" s="222">
        <v>0</v>
      </c>
      <c r="ES74" s="222">
        <v>0</v>
      </c>
      <c r="ET74" s="222">
        <v>0</v>
      </c>
      <c r="EU74" s="222">
        <v>0</v>
      </c>
      <c r="EV74" s="222">
        <v>0</v>
      </c>
      <c r="EW74" s="222">
        <v>0</v>
      </c>
      <c r="EX74" s="222">
        <v>0</v>
      </c>
      <c r="EY74" s="222">
        <v>0</v>
      </c>
      <c r="EZ74" s="222">
        <v>0</v>
      </c>
      <c r="FA74" s="222">
        <v>0</v>
      </c>
      <c r="FB74" s="222">
        <v>0</v>
      </c>
      <c r="FC74" s="222">
        <v>0</v>
      </c>
      <c r="FD74" s="222">
        <v>0</v>
      </c>
      <c r="FE74" s="222">
        <v>0</v>
      </c>
      <c r="FF74" s="222">
        <v>0</v>
      </c>
      <c r="FG74" s="222">
        <v>0</v>
      </c>
      <c r="FH74" s="222">
        <v>0</v>
      </c>
      <c r="FI74" s="222">
        <v>0</v>
      </c>
      <c r="FJ74" s="222">
        <v>0</v>
      </c>
      <c r="FK74" s="222">
        <v>0</v>
      </c>
      <c r="FL74" s="222">
        <v>0</v>
      </c>
      <c r="FM74" s="222">
        <v>0</v>
      </c>
      <c r="FN74" s="222">
        <v>0</v>
      </c>
      <c r="FO74" s="222">
        <v>0</v>
      </c>
      <c r="FP74" s="222">
        <v>0</v>
      </c>
      <c r="FQ74" s="222">
        <v>0</v>
      </c>
      <c r="FR74" s="222">
        <v>0</v>
      </c>
      <c r="FS74" s="222">
        <v>0</v>
      </c>
      <c r="FT74" s="222">
        <v>0</v>
      </c>
      <c r="FU74" s="222">
        <v>0</v>
      </c>
      <c r="FV74" s="222">
        <v>0</v>
      </c>
      <c r="FW74" s="222">
        <v>0</v>
      </c>
      <c r="FX74" s="222">
        <v>0</v>
      </c>
      <c r="FY74" s="222">
        <v>0</v>
      </c>
      <c r="FZ74" s="222">
        <v>0</v>
      </c>
      <c r="GA74" s="222">
        <v>0</v>
      </c>
      <c r="GB74" s="222">
        <v>0</v>
      </c>
      <c r="GC74" s="222">
        <v>0</v>
      </c>
      <c r="GD74" s="222">
        <v>0</v>
      </c>
      <c r="GE74" s="222">
        <v>0</v>
      </c>
      <c r="GF74" s="222">
        <v>0</v>
      </c>
      <c r="GG74" s="222">
        <v>0</v>
      </c>
      <c r="GH74" s="222">
        <v>0</v>
      </c>
      <c r="GI74" s="222">
        <v>0</v>
      </c>
      <c r="GJ74" s="222">
        <v>0</v>
      </c>
      <c r="GK74" s="222">
        <v>0</v>
      </c>
      <c r="GL74" s="222">
        <v>0</v>
      </c>
      <c r="GM74" s="222">
        <v>0</v>
      </c>
      <c r="GN74" s="222">
        <v>0</v>
      </c>
      <c r="GO74" s="222">
        <v>0</v>
      </c>
      <c r="GP74" s="222">
        <v>0</v>
      </c>
      <c r="GQ74" s="222">
        <v>0</v>
      </c>
      <c r="GR74" s="222">
        <v>0</v>
      </c>
      <c r="GS74" s="222">
        <v>0</v>
      </c>
      <c r="GT74" s="222">
        <v>0</v>
      </c>
      <c r="GU74" s="222">
        <v>0</v>
      </c>
      <c r="GV74" s="222">
        <v>0</v>
      </c>
      <c r="GW74" s="222">
        <v>0</v>
      </c>
      <c r="GX74" s="222">
        <v>0</v>
      </c>
      <c r="GY74" s="222">
        <v>0</v>
      </c>
      <c r="GZ74" s="222">
        <v>0</v>
      </c>
      <c r="HA74" s="222">
        <v>0</v>
      </c>
      <c r="HB74" s="222">
        <v>0</v>
      </c>
      <c r="HC74" s="222">
        <v>0</v>
      </c>
      <c r="HD74" s="222">
        <v>0</v>
      </c>
      <c r="HE74" s="222">
        <v>0</v>
      </c>
      <c r="HF74" s="222">
        <v>0</v>
      </c>
      <c r="HG74" s="222">
        <v>0</v>
      </c>
      <c r="HH74" s="222">
        <v>0</v>
      </c>
      <c r="HI74" s="222">
        <v>0</v>
      </c>
      <c r="HJ74" s="222">
        <v>0</v>
      </c>
      <c r="HK74" s="222">
        <v>0</v>
      </c>
      <c r="HL74" s="222">
        <v>0</v>
      </c>
      <c r="HM74" s="222">
        <v>0</v>
      </c>
      <c r="HN74" s="222">
        <v>0</v>
      </c>
      <c r="HO74" s="222">
        <v>0</v>
      </c>
      <c r="HP74" s="222">
        <v>0</v>
      </c>
      <c r="HQ74" s="222">
        <v>0</v>
      </c>
      <c r="HR74" s="222">
        <v>0</v>
      </c>
      <c r="HS74" s="222">
        <v>0</v>
      </c>
      <c r="HT74" s="222">
        <v>0</v>
      </c>
      <c r="HU74" s="222">
        <v>0</v>
      </c>
      <c r="HV74" s="222">
        <v>0</v>
      </c>
      <c r="HW74" s="222">
        <v>0</v>
      </c>
      <c r="HX74" s="222">
        <v>0</v>
      </c>
      <c r="HY74" s="222">
        <v>0</v>
      </c>
      <c r="HZ74" s="222">
        <v>0</v>
      </c>
      <c r="IA74" s="222">
        <v>0</v>
      </c>
      <c r="IB74" s="222">
        <v>0</v>
      </c>
      <c r="IC74" s="222">
        <v>0</v>
      </c>
      <c r="ID74" s="222">
        <v>0</v>
      </c>
      <c r="IE74" s="222">
        <v>0</v>
      </c>
      <c r="IF74" s="222">
        <v>0</v>
      </c>
      <c r="IG74" s="222">
        <v>0</v>
      </c>
      <c r="IH74" s="222">
        <v>0</v>
      </c>
      <c r="II74" s="222">
        <v>0</v>
      </c>
      <c r="IJ74" s="222">
        <v>0</v>
      </c>
      <c r="IK74" s="222">
        <v>0</v>
      </c>
      <c r="IL74" s="222">
        <v>0</v>
      </c>
      <c r="IM74" s="222">
        <v>0</v>
      </c>
      <c r="IN74" s="222">
        <v>0</v>
      </c>
      <c r="IO74" s="222">
        <v>0</v>
      </c>
      <c r="IP74" s="222">
        <v>0</v>
      </c>
      <c r="IQ74" s="222">
        <v>0</v>
      </c>
      <c r="IR74" s="222">
        <v>0</v>
      </c>
      <c r="IS74" s="222">
        <v>0</v>
      </c>
      <c r="IT74" s="222">
        <v>0</v>
      </c>
      <c r="IU74" s="222">
        <v>0</v>
      </c>
      <c r="IV74" s="222">
        <v>0</v>
      </c>
      <c r="IW74" s="222">
        <v>0</v>
      </c>
      <c r="IX74" s="222">
        <v>0</v>
      </c>
      <c r="IY74" s="222">
        <v>0</v>
      </c>
      <c r="IZ74" s="222">
        <v>0</v>
      </c>
      <c r="JA74" s="222">
        <v>0</v>
      </c>
      <c r="JB74" s="222">
        <v>0</v>
      </c>
      <c r="JC74" s="222">
        <v>0</v>
      </c>
      <c r="JD74" s="222">
        <v>0</v>
      </c>
      <c r="JE74" s="222">
        <v>0</v>
      </c>
      <c r="JF74" s="222">
        <v>0</v>
      </c>
      <c r="JG74" s="222">
        <v>0</v>
      </c>
      <c r="JH74" s="222">
        <v>0</v>
      </c>
      <c r="JI74" s="222">
        <v>0</v>
      </c>
      <c r="JJ74" s="222">
        <v>0</v>
      </c>
      <c r="JK74" s="222">
        <v>0</v>
      </c>
      <c r="JL74" s="222">
        <v>0</v>
      </c>
      <c r="JM74" s="222">
        <v>0</v>
      </c>
      <c r="JN74" s="222">
        <v>0</v>
      </c>
      <c r="JO74" s="222">
        <v>0</v>
      </c>
      <c r="JP74" s="222">
        <v>0</v>
      </c>
      <c r="JQ74" s="222">
        <v>0</v>
      </c>
      <c r="JR74" s="222">
        <v>0</v>
      </c>
      <c r="JS74" s="222">
        <v>0</v>
      </c>
      <c r="JT74" s="222">
        <v>0</v>
      </c>
      <c r="JU74" s="222">
        <v>0</v>
      </c>
      <c r="JV74" s="222">
        <v>0</v>
      </c>
      <c r="JW74" s="222">
        <v>0</v>
      </c>
      <c r="JX74" s="222">
        <v>0</v>
      </c>
      <c r="JY74" s="222">
        <v>0</v>
      </c>
      <c r="JZ74" s="222">
        <v>0</v>
      </c>
      <c r="KA74" s="222">
        <v>0</v>
      </c>
      <c r="KB74" s="222">
        <v>0</v>
      </c>
      <c r="KC74" s="222">
        <v>0</v>
      </c>
      <c r="KD74" s="222">
        <v>0</v>
      </c>
      <c r="KE74" s="222">
        <v>0</v>
      </c>
      <c r="KF74" s="222">
        <v>0</v>
      </c>
      <c r="KG74" s="222">
        <v>0</v>
      </c>
      <c r="KH74" s="222">
        <v>0</v>
      </c>
      <c r="KI74" s="222">
        <v>0</v>
      </c>
      <c r="KJ74" s="222">
        <v>0</v>
      </c>
      <c r="KK74" s="222">
        <v>0</v>
      </c>
      <c r="KL74" s="222">
        <v>0</v>
      </c>
      <c r="KM74" s="222">
        <v>0</v>
      </c>
      <c r="KN74" s="222">
        <v>0</v>
      </c>
      <c r="KO74" s="222">
        <v>0</v>
      </c>
      <c r="KP74" s="222">
        <v>0</v>
      </c>
      <c r="KQ74" s="222">
        <v>0</v>
      </c>
      <c r="KR74" s="222">
        <v>0</v>
      </c>
      <c r="KS74" s="222">
        <v>0</v>
      </c>
      <c r="KT74" s="222">
        <v>0</v>
      </c>
      <c r="KU74" s="222">
        <v>0</v>
      </c>
      <c r="KV74" s="222">
        <v>0</v>
      </c>
      <c r="KW74" s="222">
        <v>0</v>
      </c>
      <c r="KX74" s="222">
        <v>0</v>
      </c>
      <c r="KY74" s="222">
        <v>0</v>
      </c>
      <c r="KZ74" s="222">
        <v>0</v>
      </c>
      <c r="LA74" s="222">
        <v>0</v>
      </c>
      <c r="LB74" s="222">
        <v>0</v>
      </c>
      <c r="LC74" s="222">
        <v>0</v>
      </c>
      <c r="LD74" s="222">
        <v>0</v>
      </c>
      <c r="LE74" s="222">
        <v>0</v>
      </c>
      <c r="LF74" s="222">
        <v>0</v>
      </c>
      <c r="LG74" s="222">
        <v>0</v>
      </c>
      <c r="LH74" s="222">
        <v>0</v>
      </c>
      <c r="LI74" s="222">
        <v>0</v>
      </c>
      <c r="LJ74" s="222">
        <v>0</v>
      </c>
      <c r="LK74" s="222">
        <v>0</v>
      </c>
      <c r="LL74" s="222">
        <v>0</v>
      </c>
      <c r="LM74" s="222">
        <v>0</v>
      </c>
      <c r="LN74" s="222">
        <v>0</v>
      </c>
      <c r="LO74" s="222">
        <v>0</v>
      </c>
      <c r="LP74" s="222">
        <v>0</v>
      </c>
      <c r="LQ74" s="222">
        <v>0</v>
      </c>
      <c r="LR74" s="222">
        <v>0</v>
      </c>
      <c r="LS74" s="222">
        <v>0</v>
      </c>
      <c r="LT74" s="222">
        <v>0</v>
      </c>
      <c r="LU74" s="222">
        <v>0</v>
      </c>
      <c r="LV74" s="222">
        <v>0</v>
      </c>
      <c r="LW74" s="222">
        <v>0</v>
      </c>
      <c r="LX74" s="222">
        <v>0</v>
      </c>
      <c r="LY74" s="222">
        <v>0</v>
      </c>
      <c r="LZ74" s="222">
        <v>0</v>
      </c>
      <c r="MA74" s="222">
        <v>0</v>
      </c>
      <c r="MB74" s="222">
        <v>0</v>
      </c>
      <c r="MC74" s="222">
        <v>0</v>
      </c>
      <c r="MD74" s="222">
        <v>0</v>
      </c>
      <c r="ME74" s="222">
        <v>0</v>
      </c>
      <c r="MF74" s="222">
        <v>0</v>
      </c>
      <c r="MG74" s="222">
        <v>0</v>
      </c>
      <c r="MH74" s="222">
        <v>0</v>
      </c>
      <c r="MI74" s="222">
        <v>0</v>
      </c>
      <c r="MJ74" s="222">
        <v>0</v>
      </c>
      <c r="MK74" s="222">
        <v>0</v>
      </c>
      <c r="ML74" s="222">
        <v>0</v>
      </c>
      <c r="MM74" s="222">
        <v>0</v>
      </c>
      <c r="MN74" s="222">
        <v>0</v>
      </c>
      <c r="MO74" s="222">
        <v>0</v>
      </c>
      <c r="MP74" s="222">
        <v>0</v>
      </c>
      <c r="MQ74" s="222">
        <v>0</v>
      </c>
      <c r="MR74" s="222">
        <v>0</v>
      </c>
      <c r="MS74" s="222">
        <v>0</v>
      </c>
      <c r="MT74" s="222">
        <v>0</v>
      </c>
      <c r="MU74" s="222">
        <v>0</v>
      </c>
      <c r="MV74" s="222">
        <v>0</v>
      </c>
      <c r="MW74" s="222">
        <v>0</v>
      </c>
      <c r="MX74" s="222">
        <v>0</v>
      </c>
      <c r="MY74" s="222">
        <v>0</v>
      </c>
      <c r="MZ74" s="222">
        <v>0</v>
      </c>
      <c r="NA74" s="222">
        <v>0</v>
      </c>
      <c r="NB74" s="222">
        <v>0</v>
      </c>
      <c r="NC74" s="222">
        <v>0</v>
      </c>
      <c r="ND74" s="222">
        <v>0</v>
      </c>
      <c r="NE74" s="222">
        <v>0</v>
      </c>
      <c r="NF74" s="222">
        <v>0</v>
      </c>
      <c r="NG74" s="222">
        <v>0</v>
      </c>
      <c r="NH74" s="222">
        <v>0</v>
      </c>
      <c r="NI74" s="222">
        <v>0</v>
      </c>
      <c r="NJ74" s="222">
        <v>0</v>
      </c>
      <c r="NK74" s="222">
        <v>0</v>
      </c>
      <c r="NL74" s="222">
        <v>0</v>
      </c>
      <c r="NM74" s="222">
        <v>0</v>
      </c>
      <c r="NN74" s="222">
        <v>0</v>
      </c>
      <c r="NO74" s="222">
        <v>0</v>
      </c>
      <c r="NP74" s="222">
        <v>0</v>
      </c>
      <c r="NQ74" s="222">
        <v>0</v>
      </c>
      <c r="NR74" s="222">
        <v>0</v>
      </c>
      <c r="NS74" s="222">
        <v>0</v>
      </c>
      <c r="NT74" s="222">
        <v>0</v>
      </c>
      <c r="NU74" s="222">
        <v>0</v>
      </c>
      <c r="NV74" s="222">
        <v>0</v>
      </c>
      <c r="NW74" s="222">
        <v>0</v>
      </c>
      <c r="NX74" s="222">
        <v>0</v>
      </c>
      <c r="NY74" s="222">
        <v>0</v>
      </c>
      <c r="NZ74" s="222">
        <v>0</v>
      </c>
      <c r="OA74" s="222">
        <v>0</v>
      </c>
      <c r="OB74" s="222">
        <v>0</v>
      </c>
      <c r="OC74" s="222">
        <v>0</v>
      </c>
      <c r="OD74" s="222">
        <v>0</v>
      </c>
      <c r="OE74" s="222">
        <v>0</v>
      </c>
      <c r="OF74" s="222">
        <v>0</v>
      </c>
      <c r="OG74" s="222">
        <v>0</v>
      </c>
      <c r="OH74" s="222">
        <v>0</v>
      </c>
      <c r="OI74" s="222">
        <v>0</v>
      </c>
      <c r="OJ74" s="222">
        <v>0</v>
      </c>
      <c r="OK74" s="222">
        <v>0</v>
      </c>
      <c r="OL74" s="222">
        <v>0</v>
      </c>
      <c r="OM74" s="222">
        <v>0</v>
      </c>
      <c r="ON74" s="222">
        <v>0</v>
      </c>
      <c r="OO74" s="222">
        <v>0</v>
      </c>
      <c r="OP74" s="222">
        <v>0</v>
      </c>
      <c r="OQ74" s="222">
        <v>0</v>
      </c>
      <c r="OR74" s="222">
        <v>0</v>
      </c>
      <c r="OS74" s="222">
        <v>0</v>
      </c>
      <c r="OT74" s="222">
        <v>0</v>
      </c>
      <c r="OU74" s="222">
        <v>0</v>
      </c>
      <c r="OV74" s="222">
        <v>0</v>
      </c>
      <c r="OW74" s="222">
        <v>0</v>
      </c>
      <c r="OX74" s="222">
        <v>0</v>
      </c>
      <c r="OY74" s="222">
        <v>0</v>
      </c>
      <c r="OZ74" s="222">
        <v>0</v>
      </c>
      <c r="PA74" s="222">
        <v>0</v>
      </c>
      <c r="PB74" s="222">
        <v>0</v>
      </c>
      <c r="PC74" s="222">
        <v>0</v>
      </c>
      <c r="PD74" s="222">
        <v>0</v>
      </c>
      <c r="PE74" s="222">
        <v>0</v>
      </c>
      <c r="PF74" s="222">
        <v>0</v>
      </c>
      <c r="PG74" s="222">
        <v>0</v>
      </c>
      <c r="PH74" s="222">
        <v>0</v>
      </c>
      <c r="PI74" s="222">
        <v>0</v>
      </c>
      <c r="PJ74" s="222">
        <v>0</v>
      </c>
      <c r="PK74" s="222">
        <v>0</v>
      </c>
      <c r="PL74" s="222">
        <v>0</v>
      </c>
      <c r="PM74" s="222">
        <v>0</v>
      </c>
      <c r="PN74" s="222">
        <v>0</v>
      </c>
      <c r="PO74" s="222">
        <v>0</v>
      </c>
      <c r="PP74" s="222">
        <v>0</v>
      </c>
      <c r="PQ74" s="222">
        <v>0</v>
      </c>
      <c r="PR74" s="222">
        <v>0</v>
      </c>
      <c r="PS74" s="222">
        <v>0</v>
      </c>
      <c r="PT74" s="222">
        <v>0</v>
      </c>
      <c r="PU74" s="222">
        <v>0</v>
      </c>
      <c r="PV74" s="222">
        <v>0</v>
      </c>
      <c r="PW74" s="222">
        <v>0</v>
      </c>
      <c r="PX74" s="222">
        <v>0</v>
      </c>
      <c r="PY74" s="222">
        <v>0</v>
      </c>
      <c r="PZ74" s="222">
        <v>0</v>
      </c>
      <c r="QA74" s="222">
        <v>0</v>
      </c>
      <c r="QB74" s="222">
        <v>0</v>
      </c>
      <c r="QC74" s="222">
        <v>0</v>
      </c>
      <c r="QD74" s="222">
        <v>0</v>
      </c>
      <c r="QE74" s="222">
        <v>0</v>
      </c>
      <c r="QF74" s="222">
        <v>0</v>
      </c>
      <c r="QG74" s="222">
        <v>0</v>
      </c>
      <c r="QH74" s="222">
        <v>0</v>
      </c>
      <c r="QI74" s="222">
        <v>0</v>
      </c>
      <c r="QJ74" s="222">
        <v>0</v>
      </c>
      <c r="QK74" s="222">
        <v>0</v>
      </c>
      <c r="QL74" s="222">
        <v>0</v>
      </c>
      <c r="QM74" s="222">
        <v>0</v>
      </c>
      <c r="QN74" s="222">
        <v>0</v>
      </c>
      <c r="QO74" s="222">
        <v>0</v>
      </c>
      <c r="QP74" s="222">
        <v>0</v>
      </c>
      <c r="QQ74" s="222">
        <v>0</v>
      </c>
      <c r="QR74" s="222">
        <v>0</v>
      </c>
      <c r="QS74" s="222">
        <v>0</v>
      </c>
      <c r="QT74" s="222">
        <v>0</v>
      </c>
      <c r="QU74" s="222">
        <v>0</v>
      </c>
      <c r="QV74" s="222">
        <v>0</v>
      </c>
      <c r="QW74" s="222">
        <v>0</v>
      </c>
      <c r="QX74" s="222">
        <v>0</v>
      </c>
      <c r="QY74" s="222">
        <v>0</v>
      </c>
      <c r="QZ74" s="222">
        <v>0</v>
      </c>
      <c r="RA74" s="222">
        <v>0</v>
      </c>
      <c r="RB74" s="222">
        <v>0</v>
      </c>
      <c r="RC74" s="222">
        <v>0</v>
      </c>
      <c r="RD74" s="222">
        <v>0</v>
      </c>
      <c r="RE74" s="222">
        <v>0</v>
      </c>
      <c r="RF74" s="222">
        <v>0</v>
      </c>
      <c r="RG74" s="222">
        <v>0</v>
      </c>
      <c r="RH74" s="222">
        <v>0</v>
      </c>
      <c r="RI74" s="222">
        <v>0</v>
      </c>
      <c r="RJ74" s="222">
        <v>0</v>
      </c>
      <c r="RK74" s="222">
        <v>0</v>
      </c>
      <c r="RL74" s="222">
        <v>0</v>
      </c>
      <c r="RM74" s="222">
        <v>0</v>
      </c>
      <c r="RN74" s="222">
        <v>0</v>
      </c>
      <c r="RO74" s="222">
        <v>0</v>
      </c>
      <c r="RP74" s="222">
        <v>0</v>
      </c>
      <c r="RQ74" s="222">
        <v>0</v>
      </c>
      <c r="RR74" s="222">
        <v>0</v>
      </c>
      <c r="RS74" s="222">
        <v>0</v>
      </c>
      <c r="RT74" s="222">
        <v>0</v>
      </c>
      <c r="RU74" s="222">
        <v>0</v>
      </c>
      <c r="RV74" s="222">
        <v>0</v>
      </c>
      <c r="RW74" s="222">
        <v>0</v>
      </c>
      <c r="RX74" s="222">
        <v>0</v>
      </c>
      <c r="RY74" s="222">
        <v>0</v>
      </c>
      <c r="RZ74" s="222">
        <v>0</v>
      </c>
      <c r="SA74" s="222">
        <v>0</v>
      </c>
      <c r="SB74" s="222">
        <v>0</v>
      </c>
      <c r="SC74" s="222">
        <v>0</v>
      </c>
      <c r="SD74" s="222">
        <v>0</v>
      </c>
      <c r="SE74" s="222">
        <v>0</v>
      </c>
      <c r="SF74" s="222">
        <v>0</v>
      </c>
      <c r="SG74" s="222">
        <v>0</v>
      </c>
      <c r="SH74" s="222">
        <v>0</v>
      </c>
      <c r="SI74" s="222">
        <v>0</v>
      </c>
      <c r="SJ74" s="222">
        <v>0</v>
      </c>
      <c r="SK74" s="222">
        <v>0</v>
      </c>
      <c r="SL74" s="222">
        <v>0</v>
      </c>
      <c r="SM74" s="222">
        <v>0</v>
      </c>
      <c r="SN74" s="222">
        <v>0</v>
      </c>
      <c r="SO74" s="222">
        <v>0</v>
      </c>
      <c r="SP74" s="222">
        <v>0</v>
      </c>
      <c r="SQ74" s="222">
        <v>0</v>
      </c>
      <c r="SR74" s="222">
        <v>0</v>
      </c>
      <c r="SS74" s="222">
        <v>0</v>
      </c>
      <c r="ST74" s="222">
        <v>0</v>
      </c>
      <c r="SU74" s="222">
        <v>0</v>
      </c>
      <c r="SV74" s="222">
        <v>0</v>
      </c>
      <c r="SW74" s="222">
        <v>0</v>
      </c>
      <c r="SX74" s="222">
        <v>0</v>
      </c>
      <c r="SY74" s="222">
        <v>0</v>
      </c>
      <c r="SZ74" s="222">
        <v>0</v>
      </c>
      <c r="TA74" s="222">
        <v>0</v>
      </c>
      <c r="TB74" s="222">
        <v>0</v>
      </c>
      <c r="TC74" s="222">
        <v>0</v>
      </c>
      <c r="TD74" s="222">
        <v>0</v>
      </c>
      <c r="TE74" s="222">
        <v>0</v>
      </c>
      <c r="TF74" s="222">
        <v>0</v>
      </c>
      <c r="TG74" s="222">
        <v>0</v>
      </c>
      <c r="TH74" s="222">
        <v>0</v>
      </c>
      <c r="TI74" s="222">
        <v>0</v>
      </c>
      <c r="TJ74" s="222">
        <v>0</v>
      </c>
      <c r="TK74" s="222">
        <v>0</v>
      </c>
      <c r="TL74" s="222">
        <v>0</v>
      </c>
      <c r="TM74" s="222">
        <v>0</v>
      </c>
      <c r="TN74" s="222">
        <v>0</v>
      </c>
      <c r="TO74" s="222">
        <v>0</v>
      </c>
      <c r="TP74" s="222">
        <v>0</v>
      </c>
      <c r="TQ74" s="222">
        <v>0</v>
      </c>
      <c r="TR74" s="222">
        <v>0</v>
      </c>
      <c r="TS74" s="222">
        <v>0</v>
      </c>
      <c r="TT74" s="222">
        <v>0</v>
      </c>
      <c r="TU74" s="222">
        <v>0</v>
      </c>
      <c r="TV74" s="222">
        <v>0</v>
      </c>
      <c r="TW74" s="222">
        <v>0</v>
      </c>
      <c r="TX74" s="222">
        <v>0</v>
      </c>
      <c r="TY74" s="222">
        <v>0</v>
      </c>
      <c r="TZ74" s="222">
        <v>0</v>
      </c>
      <c r="UA74" s="222">
        <v>0</v>
      </c>
      <c r="UB74" s="222">
        <v>0</v>
      </c>
      <c r="UC74" s="222">
        <v>0</v>
      </c>
      <c r="UD74" s="222">
        <v>0</v>
      </c>
      <c r="UE74" s="222">
        <v>0</v>
      </c>
      <c r="UF74" s="222">
        <v>0</v>
      </c>
      <c r="UG74" s="222">
        <v>0</v>
      </c>
      <c r="UH74" s="222">
        <v>0</v>
      </c>
      <c r="UI74" s="222">
        <v>0</v>
      </c>
      <c r="UJ74" s="222">
        <v>0</v>
      </c>
      <c r="UK74" s="222">
        <v>0</v>
      </c>
      <c r="UL74" s="222">
        <v>0</v>
      </c>
      <c r="UM74" s="222">
        <v>0</v>
      </c>
      <c r="UN74" s="222">
        <v>0</v>
      </c>
      <c r="UO74" s="222">
        <v>0</v>
      </c>
      <c r="UP74" s="222">
        <v>0</v>
      </c>
      <c r="UQ74" s="222">
        <v>0</v>
      </c>
      <c r="UR74" s="222">
        <v>0</v>
      </c>
      <c r="US74" s="222">
        <v>0</v>
      </c>
      <c r="UT74" s="222">
        <v>0</v>
      </c>
      <c r="UU74" s="222">
        <v>0</v>
      </c>
      <c r="UV74" s="222">
        <v>0</v>
      </c>
      <c r="UW74" s="222">
        <v>0</v>
      </c>
      <c r="UX74" s="222">
        <v>0</v>
      </c>
      <c r="UY74" s="222">
        <v>0</v>
      </c>
      <c r="UZ74" s="222">
        <v>0</v>
      </c>
      <c r="VA74" s="222">
        <v>0</v>
      </c>
      <c r="VB74" s="222">
        <v>0</v>
      </c>
      <c r="VC74" s="222">
        <v>0</v>
      </c>
      <c r="VD74" s="222">
        <v>0</v>
      </c>
      <c r="VE74" s="222">
        <v>0</v>
      </c>
      <c r="VF74" s="222">
        <v>0</v>
      </c>
      <c r="VG74" s="222">
        <v>0</v>
      </c>
      <c r="VH74" s="222">
        <v>0</v>
      </c>
      <c r="VI74" s="222">
        <v>0</v>
      </c>
      <c r="VJ74" s="222">
        <v>0</v>
      </c>
      <c r="VK74" s="222">
        <v>0</v>
      </c>
      <c r="VL74" s="222">
        <v>0</v>
      </c>
      <c r="VM74" s="222">
        <v>0</v>
      </c>
      <c r="VN74" s="222">
        <v>0</v>
      </c>
      <c r="VO74" s="222">
        <v>0</v>
      </c>
      <c r="VP74" s="222">
        <v>0</v>
      </c>
      <c r="VQ74" s="222">
        <v>0</v>
      </c>
      <c r="VR74" s="222">
        <v>0</v>
      </c>
      <c r="VS74" s="222">
        <v>0</v>
      </c>
      <c r="VT74" s="222">
        <v>0</v>
      </c>
      <c r="VU74" s="222">
        <v>0</v>
      </c>
      <c r="VV74" s="222">
        <v>0</v>
      </c>
      <c r="VW74" s="222">
        <v>0</v>
      </c>
      <c r="VX74" s="222">
        <v>0</v>
      </c>
      <c r="VY74" s="222">
        <v>0</v>
      </c>
      <c r="VZ74" s="222">
        <v>0</v>
      </c>
      <c r="WA74" s="222">
        <v>0</v>
      </c>
      <c r="WB74" s="222">
        <v>0</v>
      </c>
      <c r="WC74" s="222">
        <v>0</v>
      </c>
      <c r="WD74" s="222">
        <v>0</v>
      </c>
      <c r="WE74" s="222">
        <v>0</v>
      </c>
      <c r="WF74" s="222">
        <v>0</v>
      </c>
      <c r="WG74" s="222">
        <v>0</v>
      </c>
      <c r="WH74" s="222">
        <v>0</v>
      </c>
      <c r="WI74" s="222">
        <v>0</v>
      </c>
      <c r="WJ74" s="222">
        <v>0</v>
      </c>
      <c r="WK74" s="222">
        <v>0</v>
      </c>
      <c r="WL74" s="222">
        <v>0</v>
      </c>
      <c r="WM74" s="222">
        <v>0</v>
      </c>
      <c r="WN74" s="222">
        <v>0</v>
      </c>
      <c r="WO74" s="222">
        <v>0</v>
      </c>
      <c r="WP74" s="222">
        <v>0</v>
      </c>
      <c r="WQ74" s="222">
        <v>0</v>
      </c>
      <c r="WR74" s="222">
        <v>0</v>
      </c>
      <c r="WS74" s="222">
        <v>0</v>
      </c>
      <c r="WT74" s="222">
        <v>0</v>
      </c>
      <c r="WU74" s="222">
        <v>0</v>
      </c>
      <c r="WV74" s="222">
        <v>0</v>
      </c>
      <c r="WW74" s="222">
        <v>0</v>
      </c>
      <c r="WX74" s="222">
        <v>0</v>
      </c>
      <c r="WY74" s="222">
        <v>0</v>
      </c>
      <c r="WZ74" s="222">
        <v>0</v>
      </c>
      <c r="XA74" s="222">
        <v>0</v>
      </c>
      <c r="XB74" s="222">
        <v>0</v>
      </c>
      <c r="XC74" s="222">
        <v>0</v>
      </c>
      <c r="XD74" s="222">
        <v>0</v>
      </c>
      <c r="XE74" s="222">
        <v>0</v>
      </c>
      <c r="XF74" s="222">
        <v>0</v>
      </c>
      <c r="XG74" s="222">
        <v>0</v>
      </c>
      <c r="XH74" s="222">
        <v>0</v>
      </c>
      <c r="XI74" s="222">
        <v>0</v>
      </c>
      <c r="XJ74" s="222">
        <v>0</v>
      </c>
      <c r="XK74" s="222">
        <v>0</v>
      </c>
      <c r="XL74" s="222">
        <v>0</v>
      </c>
      <c r="XM74" s="222">
        <v>0</v>
      </c>
      <c r="XN74" s="222">
        <v>0</v>
      </c>
      <c r="XO74" s="222">
        <v>0</v>
      </c>
      <c r="XP74" s="222">
        <v>0</v>
      </c>
      <c r="XQ74" s="222">
        <v>0</v>
      </c>
      <c r="XR74" s="222">
        <v>0</v>
      </c>
      <c r="XS74" s="222">
        <v>0</v>
      </c>
      <c r="XT74" s="222">
        <v>0</v>
      </c>
      <c r="XU74" s="222">
        <v>0</v>
      </c>
      <c r="XV74" s="222">
        <v>0</v>
      </c>
      <c r="XW74" s="222">
        <v>0</v>
      </c>
      <c r="XX74" s="222">
        <v>0</v>
      </c>
      <c r="XY74" s="222">
        <v>0</v>
      </c>
      <c r="XZ74" s="222">
        <v>0</v>
      </c>
      <c r="YA74" s="222">
        <v>0</v>
      </c>
      <c r="YB74" s="222">
        <v>0</v>
      </c>
      <c r="YC74" s="222">
        <v>0</v>
      </c>
      <c r="YD74" s="222">
        <v>0</v>
      </c>
      <c r="YE74" s="222">
        <v>0</v>
      </c>
      <c r="YF74" s="222">
        <v>0</v>
      </c>
      <c r="YG74" s="222">
        <v>0</v>
      </c>
      <c r="YH74" s="222">
        <v>0</v>
      </c>
      <c r="YI74" s="222">
        <v>0</v>
      </c>
      <c r="YJ74" s="222">
        <v>0</v>
      </c>
      <c r="YK74" s="222">
        <v>0</v>
      </c>
      <c r="YL74" s="222">
        <v>0</v>
      </c>
      <c r="YM74" s="222">
        <v>0</v>
      </c>
      <c r="YN74" s="222">
        <v>0</v>
      </c>
      <c r="YO74" s="222">
        <v>0</v>
      </c>
      <c r="YP74" s="222">
        <v>0</v>
      </c>
      <c r="YQ74" s="222">
        <v>0</v>
      </c>
      <c r="YR74" s="222">
        <v>0</v>
      </c>
      <c r="YS74" s="222">
        <v>0</v>
      </c>
      <c r="YT74" s="222">
        <v>0</v>
      </c>
      <c r="YU74" s="222">
        <v>0</v>
      </c>
      <c r="YV74" s="222">
        <v>0</v>
      </c>
      <c r="YW74" s="222">
        <v>0</v>
      </c>
      <c r="YX74" s="222">
        <v>0</v>
      </c>
      <c r="YY74" s="222">
        <v>0</v>
      </c>
      <c r="YZ74" s="222">
        <v>0</v>
      </c>
      <c r="ZA74" s="222">
        <v>0</v>
      </c>
      <c r="ZB74" s="222">
        <v>0</v>
      </c>
      <c r="ZC74" s="222">
        <v>0</v>
      </c>
      <c r="ZD74" s="222">
        <v>0</v>
      </c>
      <c r="ZE74" s="222">
        <v>0</v>
      </c>
      <c r="ZF74" s="222">
        <v>0</v>
      </c>
      <c r="ZG74" s="222">
        <v>0</v>
      </c>
      <c r="ZH74" s="222">
        <v>0</v>
      </c>
      <c r="ZI74" s="222">
        <v>0</v>
      </c>
      <c r="ZJ74" s="222">
        <v>0</v>
      </c>
      <c r="ZK74" s="222">
        <v>0</v>
      </c>
      <c r="ZL74" s="222">
        <v>0</v>
      </c>
      <c r="ZM74" s="222">
        <v>0</v>
      </c>
      <c r="ZN74" s="222">
        <v>0</v>
      </c>
      <c r="ZO74" s="222">
        <v>0</v>
      </c>
      <c r="ZP74" s="222">
        <v>0</v>
      </c>
      <c r="ZQ74" s="222">
        <v>0</v>
      </c>
      <c r="ZR74" s="222">
        <v>0</v>
      </c>
      <c r="ZS74" s="222">
        <v>0</v>
      </c>
      <c r="ZT74" s="222">
        <v>0</v>
      </c>
      <c r="ZU74" s="222">
        <v>0</v>
      </c>
      <c r="ZV74" s="222">
        <v>0</v>
      </c>
      <c r="ZW74" s="222">
        <v>0</v>
      </c>
      <c r="ZX74" s="222">
        <v>0</v>
      </c>
      <c r="ZY74" s="222">
        <v>0</v>
      </c>
      <c r="ZZ74" s="222">
        <v>0</v>
      </c>
      <c r="AAA74" s="222">
        <v>0</v>
      </c>
      <c r="AAB74" s="222">
        <v>0</v>
      </c>
      <c r="AAC74" s="222">
        <v>0</v>
      </c>
      <c r="AAD74" s="222">
        <v>0</v>
      </c>
      <c r="AAE74" s="222">
        <v>0</v>
      </c>
      <c r="AAF74" s="222">
        <v>0</v>
      </c>
      <c r="AAG74" s="222">
        <v>0</v>
      </c>
      <c r="AAH74" s="222">
        <v>0</v>
      </c>
      <c r="AAI74" s="222">
        <v>0</v>
      </c>
      <c r="AAJ74" s="222">
        <v>0</v>
      </c>
      <c r="AAK74" s="222">
        <v>0</v>
      </c>
      <c r="AAL74" s="222">
        <v>0</v>
      </c>
      <c r="AAM74" s="222">
        <v>0</v>
      </c>
      <c r="AAN74" s="222">
        <v>0</v>
      </c>
      <c r="AAO74" s="222">
        <v>0</v>
      </c>
      <c r="AAP74" s="222">
        <v>0</v>
      </c>
      <c r="AAQ74" s="222">
        <v>0</v>
      </c>
      <c r="AAR74" s="222">
        <v>0</v>
      </c>
      <c r="AAS74" s="222">
        <v>0</v>
      </c>
      <c r="AAT74" s="222">
        <v>0</v>
      </c>
      <c r="AAU74" s="222">
        <v>0</v>
      </c>
      <c r="AAV74" s="222">
        <v>0</v>
      </c>
      <c r="AAW74" s="222">
        <v>0</v>
      </c>
      <c r="AAX74" s="222">
        <v>0</v>
      </c>
      <c r="AAY74" s="222">
        <v>0</v>
      </c>
      <c r="AAZ74" s="222">
        <v>0</v>
      </c>
      <c r="ABA74" s="222">
        <v>0</v>
      </c>
      <c r="ABB74" s="222">
        <v>0</v>
      </c>
      <c r="ABC74" s="222">
        <v>0</v>
      </c>
      <c r="ABD74" s="222">
        <v>0</v>
      </c>
      <c r="ABE74" s="222">
        <v>0</v>
      </c>
      <c r="ABF74" s="222">
        <v>0</v>
      </c>
      <c r="ABG74" s="222">
        <v>0</v>
      </c>
      <c r="ABH74" s="222">
        <v>0</v>
      </c>
      <c r="ABI74" s="222">
        <v>0</v>
      </c>
      <c r="ABJ74" s="222">
        <v>0</v>
      </c>
      <c r="ABK74" s="222">
        <v>0</v>
      </c>
      <c r="ABL74" s="222">
        <v>0</v>
      </c>
      <c r="ABM74" s="222">
        <v>0</v>
      </c>
      <c r="ABN74" s="222">
        <v>0</v>
      </c>
      <c r="ABO74" s="222">
        <v>0</v>
      </c>
      <c r="ABP74" s="222">
        <v>0</v>
      </c>
      <c r="ABQ74" s="222">
        <v>0</v>
      </c>
      <c r="ABR74" s="222">
        <v>0</v>
      </c>
      <c r="ABS74" s="222">
        <v>0</v>
      </c>
      <c r="ABT74" s="222">
        <v>0</v>
      </c>
      <c r="ABU74" s="222">
        <v>0</v>
      </c>
      <c r="ABV74" s="222">
        <v>0</v>
      </c>
      <c r="ABW74" s="222">
        <v>0</v>
      </c>
      <c r="ABX74" s="222">
        <v>0</v>
      </c>
      <c r="ABY74" s="222">
        <v>0</v>
      </c>
      <c r="ABZ74" s="222">
        <v>0</v>
      </c>
      <c r="ACA74" s="222">
        <v>0</v>
      </c>
      <c r="ACB74" s="222">
        <v>0</v>
      </c>
      <c r="ACC74" s="222">
        <v>0</v>
      </c>
      <c r="ACD74" s="222">
        <v>0</v>
      </c>
      <c r="ACE74" s="222">
        <v>0</v>
      </c>
      <c r="ACF74" s="222">
        <v>0</v>
      </c>
      <c r="ACG74" s="222">
        <v>0</v>
      </c>
      <c r="ACH74" s="222">
        <v>0</v>
      </c>
      <c r="ACI74" s="222">
        <v>0</v>
      </c>
      <c r="ACJ74" s="222">
        <v>0</v>
      </c>
      <c r="ACK74" s="222">
        <v>0</v>
      </c>
      <c r="ACL74" s="222">
        <v>0</v>
      </c>
      <c r="ACM74" s="222">
        <v>0</v>
      </c>
      <c r="ACN74" s="222">
        <v>0</v>
      </c>
      <c r="ACO74" s="222">
        <v>0</v>
      </c>
      <c r="ACP74" s="222">
        <v>0</v>
      </c>
      <c r="ACQ74" s="222">
        <v>0</v>
      </c>
      <c r="ACR74" s="222">
        <v>0</v>
      </c>
      <c r="ACS74" s="222">
        <v>0</v>
      </c>
      <c r="ACT74" s="222">
        <v>0</v>
      </c>
      <c r="ACU74" s="222">
        <v>0</v>
      </c>
      <c r="ACV74" s="222">
        <v>0</v>
      </c>
      <c r="ACW74" s="222">
        <v>0</v>
      </c>
      <c r="ACX74" s="222">
        <v>0</v>
      </c>
      <c r="ACY74" s="222">
        <v>0</v>
      </c>
      <c r="ACZ74" s="222">
        <v>0</v>
      </c>
      <c r="ADA74" s="222">
        <v>0</v>
      </c>
      <c r="ADB74" s="222">
        <v>0</v>
      </c>
      <c r="ADC74" s="222">
        <v>0</v>
      </c>
      <c r="ADD74" s="222">
        <v>0</v>
      </c>
      <c r="ADE74" s="222">
        <v>0</v>
      </c>
      <c r="ADF74" s="222">
        <v>0</v>
      </c>
      <c r="ADG74" s="222">
        <v>0</v>
      </c>
      <c r="ADH74" s="222">
        <v>0</v>
      </c>
      <c r="ADI74" s="222">
        <v>0</v>
      </c>
      <c r="ADJ74" s="222">
        <v>0</v>
      </c>
      <c r="ADK74" s="222">
        <v>0</v>
      </c>
      <c r="ADL74" s="222">
        <v>0</v>
      </c>
      <c r="ADM74" s="222">
        <v>0</v>
      </c>
      <c r="ADN74" s="222">
        <v>0</v>
      </c>
      <c r="ADO74" s="222">
        <v>0</v>
      </c>
      <c r="ADP74" s="222">
        <v>0</v>
      </c>
      <c r="ADQ74" s="222">
        <v>0</v>
      </c>
      <c r="ADR74" s="222">
        <v>0</v>
      </c>
      <c r="ADS74" s="222">
        <v>0</v>
      </c>
      <c r="ADT74" s="222">
        <v>0</v>
      </c>
      <c r="ADU74" s="222">
        <v>0</v>
      </c>
      <c r="ADV74" s="222">
        <v>0</v>
      </c>
      <c r="ADW74" s="222">
        <v>0</v>
      </c>
      <c r="ADX74" s="222">
        <v>0</v>
      </c>
      <c r="ADY74" s="222">
        <v>0</v>
      </c>
      <c r="ADZ74" s="222">
        <v>0</v>
      </c>
      <c r="AEA74" s="222">
        <v>0</v>
      </c>
      <c r="AEB74" s="222">
        <v>0</v>
      </c>
      <c r="AEC74" s="222">
        <v>0</v>
      </c>
      <c r="AED74" s="222">
        <v>0</v>
      </c>
      <c r="AEE74" s="222">
        <v>0</v>
      </c>
      <c r="AEF74" s="222">
        <v>0</v>
      </c>
      <c r="AEG74" s="222">
        <v>0</v>
      </c>
      <c r="AEH74" s="222">
        <v>0</v>
      </c>
      <c r="AEI74" s="222">
        <v>0</v>
      </c>
      <c r="AEJ74" s="222">
        <v>0</v>
      </c>
      <c r="AEK74" s="222">
        <v>0</v>
      </c>
      <c r="AEL74" s="222">
        <v>0</v>
      </c>
      <c r="AEM74" s="222">
        <v>0</v>
      </c>
      <c r="AEN74" s="222">
        <v>0</v>
      </c>
      <c r="AEO74" s="222">
        <v>0</v>
      </c>
      <c r="AEP74" s="222">
        <v>0</v>
      </c>
      <c r="AEQ74" s="222">
        <v>0</v>
      </c>
      <c r="AER74" s="222">
        <v>0</v>
      </c>
      <c r="AES74" s="222">
        <v>0</v>
      </c>
      <c r="AET74" s="222">
        <v>0</v>
      </c>
      <c r="AEU74" s="222">
        <v>0</v>
      </c>
      <c r="AEV74" s="222">
        <v>0</v>
      </c>
      <c r="AEW74" s="222">
        <v>0</v>
      </c>
      <c r="AEX74" s="222">
        <v>0</v>
      </c>
      <c r="AEY74" s="222">
        <v>0</v>
      </c>
      <c r="AEZ74" s="222">
        <v>0</v>
      </c>
      <c r="AFA74" s="222">
        <v>0</v>
      </c>
      <c r="AFB74" s="222">
        <v>0</v>
      </c>
      <c r="AFC74" s="222">
        <v>0</v>
      </c>
      <c r="AFD74" s="222">
        <v>0</v>
      </c>
      <c r="AFE74" s="222">
        <v>0</v>
      </c>
      <c r="AFF74" s="222">
        <v>0</v>
      </c>
      <c r="AFG74" s="222">
        <v>0</v>
      </c>
      <c r="AFH74" s="222">
        <v>0</v>
      </c>
      <c r="AFI74" s="222">
        <v>0</v>
      </c>
      <c r="AFJ74" s="222">
        <v>0</v>
      </c>
      <c r="AFK74" s="222">
        <v>0</v>
      </c>
      <c r="AFL74" s="222">
        <v>0</v>
      </c>
      <c r="AFM74" s="222">
        <v>0</v>
      </c>
      <c r="AFN74" s="222">
        <v>0</v>
      </c>
      <c r="AFO74" s="222">
        <v>0</v>
      </c>
      <c r="AFP74" s="222">
        <v>0</v>
      </c>
      <c r="AFQ74" s="222">
        <v>0</v>
      </c>
      <c r="AFR74" s="222">
        <v>0</v>
      </c>
      <c r="AFS74" s="222">
        <v>0</v>
      </c>
      <c r="AFT74" s="222">
        <v>0</v>
      </c>
      <c r="AFU74" s="222">
        <v>0</v>
      </c>
      <c r="AFV74" s="222">
        <v>0</v>
      </c>
      <c r="AFW74" s="222">
        <v>0</v>
      </c>
      <c r="AFX74" s="222">
        <v>0</v>
      </c>
      <c r="AFY74" s="222">
        <v>0</v>
      </c>
      <c r="AFZ74" s="222">
        <v>0</v>
      </c>
      <c r="AGA74" s="222">
        <v>0</v>
      </c>
      <c r="AGB74" s="222">
        <v>0</v>
      </c>
      <c r="AGC74" s="222">
        <v>0</v>
      </c>
      <c r="AGD74" s="222">
        <v>0</v>
      </c>
      <c r="AGE74" s="222">
        <v>0</v>
      </c>
      <c r="AGF74" s="222">
        <v>0</v>
      </c>
      <c r="AGG74" s="222">
        <v>0</v>
      </c>
      <c r="AGH74" s="222">
        <v>0</v>
      </c>
      <c r="AGI74" s="222">
        <v>0</v>
      </c>
      <c r="AGJ74" s="222">
        <v>0</v>
      </c>
      <c r="AGK74" s="222">
        <v>0</v>
      </c>
      <c r="AGL74" s="222">
        <v>0</v>
      </c>
      <c r="AGM74" s="222">
        <v>0</v>
      </c>
      <c r="AGN74" s="222">
        <v>0</v>
      </c>
      <c r="AGO74" s="222">
        <v>0</v>
      </c>
      <c r="AGP74" s="222">
        <v>0</v>
      </c>
      <c r="AGQ74" s="222">
        <v>0</v>
      </c>
      <c r="AGR74" s="222">
        <v>0</v>
      </c>
      <c r="AGS74" s="222">
        <v>0</v>
      </c>
      <c r="AGT74" s="222">
        <v>0</v>
      </c>
      <c r="AGU74" s="222">
        <v>0</v>
      </c>
      <c r="AGV74" s="222">
        <v>0</v>
      </c>
      <c r="AGW74" s="222">
        <v>0</v>
      </c>
      <c r="AGX74" s="222">
        <v>0</v>
      </c>
      <c r="AGY74" s="222">
        <v>0</v>
      </c>
      <c r="AGZ74" s="222">
        <v>0</v>
      </c>
      <c r="AHA74" s="222">
        <v>0</v>
      </c>
      <c r="AHB74" s="222">
        <v>0</v>
      </c>
      <c r="AHC74" s="222">
        <v>0</v>
      </c>
      <c r="AHD74" s="222">
        <v>0</v>
      </c>
      <c r="AHE74" s="222">
        <v>0</v>
      </c>
      <c r="AHF74" s="222">
        <v>0</v>
      </c>
      <c r="AHG74" s="222">
        <v>0</v>
      </c>
      <c r="AHH74" s="222">
        <v>0</v>
      </c>
      <c r="AHI74" s="222">
        <v>0</v>
      </c>
      <c r="AHJ74" s="222">
        <v>0</v>
      </c>
      <c r="AHK74" s="222">
        <v>0</v>
      </c>
      <c r="AHL74" s="222">
        <v>0</v>
      </c>
      <c r="AHM74" s="222">
        <v>0</v>
      </c>
      <c r="AHN74" s="222">
        <v>0</v>
      </c>
      <c r="AHO74" s="222">
        <v>0</v>
      </c>
      <c r="AHP74" s="222">
        <v>0</v>
      </c>
      <c r="AHQ74" s="222">
        <v>0</v>
      </c>
      <c r="AHR74" s="264">
        <v>0</v>
      </c>
    </row>
    <row r="75" spans="1:902" ht="24">
      <c r="A75" s="183" t="s">
        <v>6671</v>
      </c>
      <c r="B75" s="183" t="s">
        <v>6474</v>
      </c>
      <c r="C75" s="184" t="s">
        <v>6475</v>
      </c>
      <c r="D75" s="222">
        <v>0</v>
      </c>
      <c r="E75" s="222">
        <v>0</v>
      </c>
      <c r="F75" s="222">
        <v>0</v>
      </c>
      <c r="G75" s="222">
        <v>0</v>
      </c>
      <c r="H75" s="222">
        <v>0</v>
      </c>
      <c r="I75" s="222">
        <v>0</v>
      </c>
      <c r="J75" s="222">
        <v>0</v>
      </c>
      <c r="K75" s="222">
        <v>0</v>
      </c>
      <c r="L75" s="222">
        <v>0</v>
      </c>
      <c r="M75" s="222">
        <v>0</v>
      </c>
      <c r="N75" s="222">
        <v>0</v>
      </c>
      <c r="O75" s="222">
        <v>0</v>
      </c>
      <c r="P75" s="222">
        <v>0</v>
      </c>
      <c r="Q75" s="222">
        <v>0</v>
      </c>
      <c r="R75" s="222">
        <v>0</v>
      </c>
      <c r="S75" s="222">
        <v>0</v>
      </c>
      <c r="T75" s="222">
        <v>0</v>
      </c>
      <c r="U75" s="222">
        <v>0</v>
      </c>
      <c r="V75" s="222">
        <v>0</v>
      </c>
      <c r="W75" s="222">
        <v>0</v>
      </c>
      <c r="X75" s="222">
        <v>0</v>
      </c>
      <c r="Y75" s="222">
        <v>0</v>
      </c>
      <c r="Z75" s="222">
        <v>0</v>
      </c>
      <c r="AA75" s="222">
        <v>0</v>
      </c>
      <c r="AB75" s="222">
        <v>0</v>
      </c>
      <c r="AC75" s="222">
        <v>0</v>
      </c>
      <c r="AD75" s="222">
        <v>0</v>
      </c>
      <c r="AE75" s="222">
        <v>0</v>
      </c>
      <c r="AF75" s="222">
        <v>0</v>
      </c>
      <c r="AG75" s="222">
        <v>0</v>
      </c>
      <c r="AH75" s="222">
        <v>0</v>
      </c>
      <c r="AI75" s="222">
        <v>0</v>
      </c>
      <c r="AJ75" s="222">
        <v>0</v>
      </c>
      <c r="AK75" s="222">
        <v>0</v>
      </c>
      <c r="AL75" s="222">
        <v>0</v>
      </c>
      <c r="AM75" s="222">
        <v>0</v>
      </c>
      <c r="AN75" s="222">
        <v>0</v>
      </c>
      <c r="AO75" s="222">
        <v>0</v>
      </c>
      <c r="AP75" s="222">
        <v>0</v>
      </c>
      <c r="AQ75" s="222">
        <v>0</v>
      </c>
      <c r="AR75" s="222">
        <v>0</v>
      </c>
      <c r="AS75" s="222">
        <v>0</v>
      </c>
      <c r="AT75" s="222">
        <v>0</v>
      </c>
      <c r="AU75" s="222">
        <v>0</v>
      </c>
      <c r="AV75" s="222">
        <v>0</v>
      </c>
      <c r="AW75" s="222">
        <v>0</v>
      </c>
      <c r="AX75" s="222">
        <v>0</v>
      </c>
      <c r="AY75" s="222">
        <v>0</v>
      </c>
      <c r="AZ75" s="222">
        <v>0</v>
      </c>
      <c r="BA75" s="222">
        <v>0</v>
      </c>
      <c r="BB75" s="222">
        <v>0</v>
      </c>
      <c r="BC75" s="222">
        <v>0</v>
      </c>
      <c r="BD75" s="222">
        <v>0</v>
      </c>
      <c r="BE75" s="222">
        <v>0</v>
      </c>
      <c r="BF75" s="222">
        <v>0</v>
      </c>
      <c r="BG75" s="222">
        <v>0</v>
      </c>
      <c r="BH75" s="222">
        <v>0</v>
      </c>
      <c r="BI75" s="222">
        <v>0</v>
      </c>
      <c r="BJ75" s="222">
        <v>0</v>
      </c>
      <c r="BK75" s="222">
        <v>0</v>
      </c>
      <c r="BL75" s="222">
        <v>0</v>
      </c>
      <c r="BM75" s="222">
        <v>0</v>
      </c>
      <c r="BN75" s="222">
        <v>0</v>
      </c>
      <c r="BO75" s="222">
        <v>0</v>
      </c>
      <c r="BP75" s="222">
        <v>0</v>
      </c>
      <c r="BQ75" s="222">
        <v>0</v>
      </c>
      <c r="BR75" s="222">
        <v>0</v>
      </c>
      <c r="BS75" s="222">
        <v>0</v>
      </c>
      <c r="BT75" s="222">
        <v>0</v>
      </c>
      <c r="BU75" s="222">
        <v>0</v>
      </c>
      <c r="BV75" s="222">
        <v>0</v>
      </c>
      <c r="BW75" s="222">
        <v>0</v>
      </c>
      <c r="BX75" s="222">
        <v>0</v>
      </c>
      <c r="BY75" s="222">
        <v>0</v>
      </c>
      <c r="BZ75" s="222">
        <v>0</v>
      </c>
      <c r="CA75" s="222">
        <v>0</v>
      </c>
      <c r="CB75" s="222">
        <v>0</v>
      </c>
      <c r="CC75" s="222">
        <v>0</v>
      </c>
      <c r="CD75" s="222">
        <v>0</v>
      </c>
      <c r="CE75" s="222">
        <v>0</v>
      </c>
      <c r="CF75" s="222">
        <v>0</v>
      </c>
      <c r="CG75" s="222">
        <v>0</v>
      </c>
      <c r="CH75" s="222">
        <v>0</v>
      </c>
      <c r="CI75" s="222">
        <v>0</v>
      </c>
      <c r="CJ75" s="222">
        <v>0</v>
      </c>
      <c r="CK75" s="222">
        <v>0</v>
      </c>
      <c r="CL75" s="222">
        <v>0</v>
      </c>
      <c r="CM75" s="222">
        <v>0</v>
      </c>
      <c r="CN75" s="222">
        <v>0</v>
      </c>
      <c r="CO75" s="222">
        <v>0</v>
      </c>
      <c r="CP75" s="222">
        <v>0</v>
      </c>
      <c r="CQ75" s="222">
        <v>0</v>
      </c>
      <c r="CR75" s="222">
        <v>0</v>
      </c>
      <c r="CS75" s="222">
        <v>0</v>
      </c>
      <c r="CT75" s="222">
        <v>0</v>
      </c>
      <c r="CU75" s="222">
        <v>0</v>
      </c>
      <c r="CV75" s="222">
        <v>0</v>
      </c>
      <c r="CW75" s="222">
        <v>0</v>
      </c>
      <c r="CX75" s="222">
        <v>0</v>
      </c>
      <c r="CY75" s="222">
        <v>0</v>
      </c>
      <c r="CZ75" s="222">
        <v>0</v>
      </c>
      <c r="DA75" s="222">
        <v>0</v>
      </c>
      <c r="DB75" s="222">
        <v>0</v>
      </c>
      <c r="DC75" s="222">
        <v>0</v>
      </c>
      <c r="DD75" s="222">
        <v>0</v>
      </c>
      <c r="DE75" s="222">
        <v>0</v>
      </c>
      <c r="DF75" s="222">
        <v>0</v>
      </c>
      <c r="DG75" s="222">
        <v>0</v>
      </c>
      <c r="DH75" s="222">
        <v>0</v>
      </c>
      <c r="DI75" s="222">
        <v>0</v>
      </c>
      <c r="DJ75" s="222">
        <v>0</v>
      </c>
      <c r="DK75" s="222">
        <v>0</v>
      </c>
      <c r="DL75" s="222">
        <v>0</v>
      </c>
      <c r="DM75" s="222">
        <v>0</v>
      </c>
      <c r="DN75" s="222">
        <v>0</v>
      </c>
      <c r="DO75" s="222">
        <v>0</v>
      </c>
      <c r="DP75" s="222">
        <v>0</v>
      </c>
      <c r="DQ75" s="222">
        <v>0</v>
      </c>
      <c r="DR75" s="222">
        <v>0</v>
      </c>
      <c r="DS75" s="222">
        <v>0</v>
      </c>
      <c r="DT75" s="222">
        <v>0</v>
      </c>
      <c r="DU75" s="222">
        <v>0</v>
      </c>
      <c r="DV75" s="222">
        <v>0</v>
      </c>
      <c r="DW75" s="222">
        <v>0</v>
      </c>
      <c r="DX75" s="222">
        <v>0</v>
      </c>
      <c r="DY75" s="222">
        <v>0</v>
      </c>
      <c r="DZ75" s="222">
        <v>0</v>
      </c>
      <c r="EA75" s="222">
        <v>0</v>
      </c>
      <c r="EB75" s="222">
        <v>0</v>
      </c>
      <c r="EC75" s="222">
        <v>0</v>
      </c>
      <c r="ED75" s="222">
        <v>0</v>
      </c>
      <c r="EE75" s="222">
        <v>0</v>
      </c>
      <c r="EF75" s="222">
        <v>0</v>
      </c>
      <c r="EG75" s="222">
        <v>0</v>
      </c>
      <c r="EH75" s="222">
        <v>0</v>
      </c>
      <c r="EI75" s="222">
        <v>0</v>
      </c>
      <c r="EJ75" s="222">
        <v>0</v>
      </c>
      <c r="EK75" s="222">
        <v>0</v>
      </c>
      <c r="EL75" s="222">
        <v>0</v>
      </c>
      <c r="EM75" s="222">
        <v>0</v>
      </c>
      <c r="EN75" s="222">
        <v>0</v>
      </c>
      <c r="EO75" s="222">
        <v>0</v>
      </c>
      <c r="EP75" s="222">
        <v>0</v>
      </c>
      <c r="EQ75" s="222">
        <v>0</v>
      </c>
      <c r="ER75" s="222">
        <v>0</v>
      </c>
      <c r="ES75" s="222">
        <v>0</v>
      </c>
      <c r="ET75" s="222">
        <v>0</v>
      </c>
      <c r="EU75" s="222">
        <v>0</v>
      </c>
      <c r="EV75" s="222">
        <v>0</v>
      </c>
      <c r="EW75" s="222">
        <v>0</v>
      </c>
      <c r="EX75" s="222">
        <v>0</v>
      </c>
      <c r="EY75" s="222">
        <v>0</v>
      </c>
      <c r="EZ75" s="222">
        <v>0</v>
      </c>
      <c r="FA75" s="222">
        <v>0</v>
      </c>
      <c r="FB75" s="222">
        <v>0</v>
      </c>
      <c r="FC75" s="222">
        <v>0</v>
      </c>
      <c r="FD75" s="222">
        <v>0</v>
      </c>
      <c r="FE75" s="222">
        <v>0</v>
      </c>
      <c r="FF75" s="222">
        <v>0</v>
      </c>
      <c r="FG75" s="222">
        <v>0</v>
      </c>
      <c r="FH75" s="222">
        <v>0</v>
      </c>
      <c r="FI75" s="222">
        <v>0</v>
      </c>
      <c r="FJ75" s="222">
        <v>0</v>
      </c>
      <c r="FK75" s="222">
        <v>0</v>
      </c>
      <c r="FL75" s="222">
        <v>0</v>
      </c>
      <c r="FM75" s="222">
        <v>0</v>
      </c>
      <c r="FN75" s="222">
        <v>0</v>
      </c>
      <c r="FO75" s="222">
        <v>0</v>
      </c>
      <c r="FP75" s="222">
        <v>0</v>
      </c>
      <c r="FQ75" s="222">
        <v>0</v>
      </c>
      <c r="FR75" s="222">
        <v>0</v>
      </c>
      <c r="FS75" s="222">
        <v>0</v>
      </c>
      <c r="FT75" s="222">
        <v>0</v>
      </c>
      <c r="FU75" s="222">
        <v>0</v>
      </c>
      <c r="FV75" s="222">
        <v>0</v>
      </c>
      <c r="FW75" s="222">
        <v>0</v>
      </c>
      <c r="FX75" s="222">
        <v>0</v>
      </c>
      <c r="FY75" s="222">
        <v>0</v>
      </c>
      <c r="FZ75" s="222">
        <v>0</v>
      </c>
      <c r="GA75" s="222">
        <v>0</v>
      </c>
      <c r="GB75" s="222">
        <v>0</v>
      </c>
      <c r="GC75" s="222">
        <v>0</v>
      </c>
      <c r="GD75" s="222">
        <v>0</v>
      </c>
      <c r="GE75" s="222">
        <v>0</v>
      </c>
      <c r="GF75" s="222">
        <v>0</v>
      </c>
      <c r="GG75" s="222">
        <v>0</v>
      </c>
      <c r="GH75" s="222">
        <v>0</v>
      </c>
      <c r="GI75" s="222">
        <v>0</v>
      </c>
      <c r="GJ75" s="222">
        <v>0</v>
      </c>
      <c r="GK75" s="222">
        <v>0</v>
      </c>
      <c r="GL75" s="222">
        <v>0</v>
      </c>
      <c r="GM75" s="222">
        <v>0</v>
      </c>
      <c r="GN75" s="222">
        <v>0</v>
      </c>
      <c r="GO75" s="222">
        <v>0</v>
      </c>
      <c r="GP75" s="222">
        <v>0</v>
      </c>
      <c r="GQ75" s="222">
        <v>0</v>
      </c>
      <c r="GR75" s="222">
        <v>0</v>
      </c>
      <c r="GS75" s="222">
        <v>0</v>
      </c>
      <c r="GT75" s="222">
        <v>0</v>
      </c>
      <c r="GU75" s="222">
        <v>0</v>
      </c>
      <c r="GV75" s="222">
        <v>0</v>
      </c>
      <c r="GW75" s="222">
        <v>0</v>
      </c>
      <c r="GX75" s="222">
        <v>0</v>
      </c>
      <c r="GY75" s="222">
        <v>0</v>
      </c>
      <c r="GZ75" s="222">
        <v>0</v>
      </c>
      <c r="HA75" s="222">
        <v>0</v>
      </c>
      <c r="HB75" s="222">
        <v>0</v>
      </c>
      <c r="HC75" s="222">
        <v>0</v>
      </c>
      <c r="HD75" s="222">
        <v>0</v>
      </c>
      <c r="HE75" s="222">
        <v>0</v>
      </c>
      <c r="HF75" s="222">
        <v>0</v>
      </c>
      <c r="HG75" s="222">
        <v>0</v>
      </c>
      <c r="HH75" s="222">
        <v>0</v>
      </c>
      <c r="HI75" s="222">
        <v>0</v>
      </c>
      <c r="HJ75" s="222">
        <v>0</v>
      </c>
      <c r="HK75" s="222">
        <v>0</v>
      </c>
      <c r="HL75" s="222">
        <v>0</v>
      </c>
      <c r="HM75" s="222">
        <v>0</v>
      </c>
      <c r="HN75" s="222">
        <v>0</v>
      </c>
      <c r="HO75" s="222">
        <v>0</v>
      </c>
      <c r="HP75" s="222">
        <v>0</v>
      </c>
      <c r="HQ75" s="222">
        <v>0</v>
      </c>
      <c r="HR75" s="222">
        <v>0</v>
      </c>
      <c r="HS75" s="222">
        <v>0</v>
      </c>
      <c r="HT75" s="222">
        <v>0</v>
      </c>
      <c r="HU75" s="222">
        <v>0</v>
      </c>
      <c r="HV75" s="222">
        <v>0</v>
      </c>
      <c r="HW75" s="222">
        <v>0</v>
      </c>
      <c r="HX75" s="222">
        <v>0</v>
      </c>
      <c r="HY75" s="222">
        <v>0</v>
      </c>
      <c r="HZ75" s="222">
        <v>0</v>
      </c>
      <c r="IA75" s="222">
        <v>0</v>
      </c>
      <c r="IB75" s="222">
        <v>0</v>
      </c>
      <c r="IC75" s="222">
        <v>0</v>
      </c>
      <c r="ID75" s="222">
        <v>0</v>
      </c>
      <c r="IE75" s="222">
        <v>0</v>
      </c>
      <c r="IF75" s="222">
        <v>0</v>
      </c>
      <c r="IG75" s="222">
        <v>0</v>
      </c>
      <c r="IH75" s="222">
        <v>0</v>
      </c>
      <c r="II75" s="222">
        <v>0</v>
      </c>
      <c r="IJ75" s="222">
        <v>0</v>
      </c>
      <c r="IK75" s="222">
        <v>0</v>
      </c>
      <c r="IL75" s="222">
        <v>0</v>
      </c>
      <c r="IM75" s="222">
        <v>0</v>
      </c>
      <c r="IN75" s="222">
        <v>0</v>
      </c>
      <c r="IO75" s="222">
        <v>0</v>
      </c>
      <c r="IP75" s="222">
        <v>0</v>
      </c>
      <c r="IQ75" s="222">
        <v>0</v>
      </c>
      <c r="IR75" s="222">
        <v>0</v>
      </c>
      <c r="IS75" s="222">
        <v>0</v>
      </c>
      <c r="IT75" s="222">
        <v>0</v>
      </c>
      <c r="IU75" s="222">
        <v>0</v>
      </c>
      <c r="IV75" s="222">
        <v>0</v>
      </c>
      <c r="IW75" s="222">
        <v>0</v>
      </c>
      <c r="IX75" s="222">
        <v>0</v>
      </c>
      <c r="IY75" s="222">
        <v>0</v>
      </c>
      <c r="IZ75" s="222">
        <v>0</v>
      </c>
      <c r="JA75" s="222">
        <v>0</v>
      </c>
      <c r="JB75" s="222">
        <v>0</v>
      </c>
      <c r="JC75" s="222">
        <v>0</v>
      </c>
      <c r="JD75" s="222">
        <v>0</v>
      </c>
      <c r="JE75" s="222">
        <v>0</v>
      </c>
      <c r="JF75" s="222">
        <v>0</v>
      </c>
      <c r="JG75" s="222">
        <v>0</v>
      </c>
      <c r="JH75" s="222">
        <v>0</v>
      </c>
      <c r="JI75" s="222">
        <v>0</v>
      </c>
      <c r="JJ75" s="222">
        <v>0</v>
      </c>
      <c r="JK75" s="222">
        <v>0</v>
      </c>
      <c r="JL75" s="222">
        <v>0</v>
      </c>
      <c r="JM75" s="222">
        <v>0</v>
      </c>
      <c r="JN75" s="222">
        <v>0</v>
      </c>
      <c r="JO75" s="222">
        <v>0</v>
      </c>
      <c r="JP75" s="222">
        <v>0</v>
      </c>
      <c r="JQ75" s="222">
        <v>0</v>
      </c>
      <c r="JR75" s="222">
        <v>0</v>
      </c>
      <c r="JS75" s="222">
        <v>1240556.45</v>
      </c>
      <c r="JT75" s="222">
        <v>0</v>
      </c>
      <c r="JU75" s="222">
        <v>0</v>
      </c>
      <c r="JV75" s="222">
        <v>0</v>
      </c>
      <c r="JW75" s="222">
        <v>0</v>
      </c>
      <c r="JX75" s="222">
        <v>0</v>
      </c>
      <c r="JY75" s="222">
        <v>0</v>
      </c>
      <c r="JZ75" s="222">
        <v>0</v>
      </c>
      <c r="KA75" s="222">
        <v>0</v>
      </c>
      <c r="KB75" s="222">
        <v>0</v>
      </c>
      <c r="KC75" s="222">
        <v>0</v>
      </c>
      <c r="KD75" s="222">
        <v>0</v>
      </c>
      <c r="KE75" s="222">
        <v>0</v>
      </c>
      <c r="KF75" s="222">
        <v>0</v>
      </c>
      <c r="KG75" s="222">
        <v>0</v>
      </c>
      <c r="KH75" s="222">
        <v>0</v>
      </c>
      <c r="KI75" s="222">
        <v>0</v>
      </c>
      <c r="KJ75" s="222">
        <v>0</v>
      </c>
      <c r="KK75" s="222">
        <v>0</v>
      </c>
      <c r="KL75" s="222">
        <v>0</v>
      </c>
      <c r="KM75" s="222">
        <v>0</v>
      </c>
      <c r="KN75" s="222">
        <v>0</v>
      </c>
      <c r="KO75" s="222">
        <v>0</v>
      </c>
      <c r="KP75" s="222">
        <v>0</v>
      </c>
      <c r="KQ75" s="222">
        <v>0</v>
      </c>
      <c r="KR75" s="222">
        <v>0</v>
      </c>
      <c r="KS75" s="222">
        <v>0</v>
      </c>
      <c r="KT75" s="222">
        <v>0</v>
      </c>
      <c r="KU75" s="222">
        <v>0</v>
      </c>
      <c r="KV75" s="222">
        <v>0</v>
      </c>
      <c r="KW75" s="222">
        <v>0</v>
      </c>
      <c r="KX75" s="222">
        <v>0</v>
      </c>
      <c r="KY75" s="222">
        <v>0</v>
      </c>
      <c r="KZ75" s="222">
        <v>0</v>
      </c>
      <c r="LA75" s="222">
        <v>0</v>
      </c>
      <c r="LB75" s="222">
        <v>0</v>
      </c>
      <c r="LC75" s="222">
        <v>0</v>
      </c>
      <c r="LD75" s="222">
        <v>0</v>
      </c>
      <c r="LE75" s="222">
        <v>0</v>
      </c>
      <c r="LF75" s="222">
        <v>0</v>
      </c>
      <c r="LG75" s="222">
        <v>0</v>
      </c>
      <c r="LH75" s="222">
        <v>0</v>
      </c>
      <c r="LI75" s="222">
        <v>0</v>
      </c>
      <c r="LJ75" s="222">
        <v>0</v>
      </c>
      <c r="LK75" s="222">
        <v>0</v>
      </c>
      <c r="LL75" s="222">
        <v>0</v>
      </c>
      <c r="LM75" s="222">
        <v>0</v>
      </c>
      <c r="LN75" s="222">
        <v>0</v>
      </c>
      <c r="LO75" s="222">
        <v>0</v>
      </c>
      <c r="LP75" s="222">
        <v>0</v>
      </c>
      <c r="LQ75" s="222">
        <v>0</v>
      </c>
      <c r="LR75" s="222">
        <v>0</v>
      </c>
      <c r="LS75" s="222">
        <v>0</v>
      </c>
      <c r="LT75" s="222">
        <v>0</v>
      </c>
      <c r="LU75" s="222">
        <v>0</v>
      </c>
      <c r="LV75" s="222">
        <v>0</v>
      </c>
      <c r="LW75" s="222">
        <v>0</v>
      </c>
      <c r="LX75" s="222">
        <v>0</v>
      </c>
      <c r="LY75" s="222">
        <v>0</v>
      </c>
      <c r="LZ75" s="222">
        <v>0</v>
      </c>
      <c r="MA75" s="222">
        <v>0</v>
      </c>
      <c r="MB75" s="222">
        <v>0</v>
      </c>
      <c r="MC75" s="222">
        <v>0</v>
      </c>
      <c r="MD75" s="222">
        <v>0</v>
      </c>
      <c r="ME75" s="222">
        <v>0</v>
      </c>
      <c r="MF75" s="222">
        <v>0</v>
      </c>
      <c r="MG75" s="222">
        <v>0</v>
      </c>
      <c r="MH75" s="222">
        <v>0</v>
      </c>
      <c r="MI75" s="222">
        <v>0</v>
      </c>
      <c r="MJ75" s="222">
        <v>0</v>
      </c>
      <c r="MK75" s="222">
        <v>0</v>
      </c>
      <c r="ML75" s="222">
        <v>0</v>
      </c>
      <c r="MM75" s="222">
        <v>0</v>
      </c>
      <c r="MN75" s="222">
        <v>0</v>
      </c>
      <c r="MO75" s="222">
        <v>0</v>
      </c>
      <c r="MP75" s="222">
        <v>0</v>
      </c>
      <c r="MQ75" s="222">
        <v>0</v>
      </c>
      <c r="MR75" s="222">
        <v>0</v>
      </c>
      <c r="MS75" s="222">
        <v>0</v>
      </c>
      <c r="MT75" s="222">
        <v>0</v>
      </c>
      <c r="MU75" s="222">
        <v>0</v>
      </c>
      <c r="MV75" s="222">
        <v>0</v>
      </c>
      <c r="MW75" s="222">
        <v>0</v>
      </c>
      <c r="MX75" s="222">
        <v>0</v>
      </c>
      <c r="MY75" s="222">
        <v>0</v>
      </c>
      <c r="MZ75" s="222">
        <v>0</v>
      </c>
      <c r="NA75" s="222">
        <v>0</v>
      </c>
      <c r="NB75" s="222">
        <v>0</v>
      </c>
      <c r="NC75" s="222">
        <v>0</v>
      </c>
      <c r="ND75" s="222">
        <v>0</v>
      </c>
      <c r="NE75" s="222">
        <v>0</v>
      </c>
      <c r="NF75" s="222">
        <v>0</v>
      </c>
      <c r="NG75" s="222">
        <v>0</v>
      </c>
      <c r="NH75" s="222">
        <v>0</v>
      </c>
      <c r="NI75" s="222">
        <v>0</v>
      </c>
      <c r="NJ75" s="222">
        <v>0</v>
      </c>
      <c r="NK75" s="222">
        <v>0</v>
      </c>
      <c r="NL75" s="222">
        <v>0</v>
      </c>
      <c r="NM75" s="222">
        <v>0</v>
      </c>
      <c r="NN75" s="222">
        <v>0</v>
      </c>
      <c r="NO75" s="222">
        <v>0</v>
      </c>
      <c r="NP75" s="222">
        <v>0</v>
      </c>
      <c r="NQ75" s="222">
        <v>0</v>
      </c>
      <c r="NR75" s="222">
        <v>0</v>
      </c>
      <c r="NS75" s="222">
        <v>0</v>
      </c>
      <c r="NT75" s="222">
        <v>0</v>
      </c>
      <c r="NU75" s="222">
        <v>0</v>
      </c>
      <c r="NV75" s="222">
        <v>0</v>
      </c>
      <c r="NW75" s="222">
        <v>0</v>
      </c>
      <c r="NX75" s="222">
        <v>0</v>
      </c>
      <c r="NY75" s="222">
        <v>0</v>
      </c>
      <c r="NZ75" s="222">
        <v>0</v>
      </c>
      <c r="OA75" s="222">
        <v>0</v>
      </c>
      <c r="OB75" s="222">
        <v>0</v>
      </c>
      <c r="OC75" s="222">
        <v>0</v>
      </c>
      <c r="OD75" s="222">
        <v>0</v>
      </c>
      <c r="OE75" s="222">
        <v>0</v>
      </c>
      <c r="OF75" s="222">
        <v>0</v>
      </c>
      <c r="OG75" s="222">
        <v>0</v>
      </c>
      <c r="OH75" s="222">
        <v>0</v>
      </c>
      <c r="OI75" s="222">
        <v>0</v>
      </c>
      <c r="OJ75" s="222">
        <v>0</v>
      </c>
      <c r="OK75" s="222">
        <v>0</v>
      </c>
      <c r="OL75" s="222">
        <v>0</v>
      </c>
      <c r="OM75" s="222">
        <v>0</v>
      </c>
      <c r="ON75" s="222">
        <v>0</v>
      </c>
      <c r="OO75" s="222">
        <v>0</v>
      </c>
      <c r="OP75" s="222">
        <v>0</v>
      </c>
      <c r="OQ75" s="222">
        <v>0</v>
      </c>
      <c r="OR75" s="222">
        <v>0</v>
      </c>
      <c r="OS75" s="222">
        <v>0</v>
      </c>
      <c r="OT75" s="222">
        <v>0</v>
      </c>
      <c r="OU75" s="222">
        <v>0</v>
      </c>
      <c r="OV75" s="222">
        <v>0</v>
      </c>
      <c r="OW75" s="222">
        <v>0</v>
      </c>
      <c r="OX75" s="222">
        <v>0</v>
      </c>
      <c r="OY75" s="222">
        <v>0</v>
      </c>
      <c r="OZ75" s="222">
        <v>0</v>
      </c>
      <c r="PA75" s="222">
        <v>0</v>
      </c>
      <c r="PB75" s="222">
        <v>0</v>
      </c>
      <c r="PC75" s="222">
        <v>0</v>
      </c>
      <c r="PD75" s="222">
        <v>0</v>
      </c>
      <c r="PE75" s="222">
        <v>0</v>
      </c>
      <c r="PF75" s="222">
        <v>0</v>
      </c>
      <c r="PG75" s="222">
        <v>0</v>
      </c>
      <c r="PH75" s="222">
        <v>0</v>
      </c>
      <c r="PI75" s="222">
        <v>0</v>
      </c>
      <c r="PJ75" s="222">
        <v>0</v>
      </c>
      <c r="PK75" s="222">
        <v>0</v>
      </c>
      <c r="PL75" s="222">
        <v>0</v>
      </c>
      <c r="PM75" s="222">
        <v>0</v>
      </c>
      <c r="PN75" s="222">
        <v>0</v>
      </c>
      <c r="PO75" s="222">
        <v>0</v>
      </c>
      <c r="PP75" s="222">
        <v>0</v>
      </c>
      <c r="PQ75" s="222">
        <v>0</v>
      </c>
      <c r="PR75" s="222">
        <v>0</v>
      </c>
      <c r="PS75" s="222">
        <v>0</v>
      </c>
      <c r="PT75" s="222">
        <v>0</v>
      </c>
      <c r="PU75" s="222">
        <v>0</v>
      </c>
      <c r="PV75" s="222">
        <v>0</v>
      </c>
      <c r="PW75" s="222">
        <v>0</v>
      </c>
      <c r="PX75" s="222">
        <v>0</v>
      </c>
      <c r="PY75" s="222">
        <v>0</v>
      </c>
      <c r="PZ75" s="222">
        <v>0</v>
      </c>
      <c r="QA75" s="222">
        <v>0</v>
      </c>
      <c r="QB75" s="222">
        <v>0</v>
      </c>
      <c r="QC75" s="222">
        <v>0</v>
      </c>
      <c r="QD75" s="222">
        <v>0</v>
      </c>
      <c r="QE75" s="222">
        <v>0</v>
      </c>
      <c r="QF75" s="222">
        <v>0</v>
      </c>
      <c r="QG75" s="222">
        <v>0</v>
      </c>
      <c r="QH75" s="222">
        <v>0</v>
      </c>
      <c r="QI75" s="222">
        <v>0</v>
      </c>
      <c r="QJ75" s="222">
        <v>0</v>
      </c>
      <c r="QK75" s="222">
        <v>0</v>
      </c>
      <c r="QL75" s="222">
        <v>0</v>
      </c>
      <c r="QM75" s="222">
        <v>0</v>
      </c>
      <c r="QN75" s="222">
        <v>0</v>
      </c>
      <c r="QO75" s="222">
        <v>0</v>
      </c>
      <c r="QP75" s="222">
        <v>0</v>
      </c>
      <c r="QQ75" s="222">
        <v>0</v>
      </c>
      <c r="QR75" s="222">
        <v>0</v>
      </c>
      <c r="QS75" s="222">
        <v>0</v>
      </c>
      <c r="QT75" s="222">
        <v>0</v>
      </c>
      <c r="QU75" s="222">
        <v>0</v>
      </c>
      <c r="QV75" s="222">
        <v>0</v>
      </c>
      <c r="QW75" s="222">
        <v>0</v>
      </c>
      <c r="QX75" s="222">
        <v>0</v>
      </c>
      <c r="QY75" s="222">
        <v>0</v>
      </c>
      <c r="QZ75" s="222">
        <v>0</v>
      </c>
      <c r="RA75" s="222">
        <v>0</v>
      </c>
      <c r="RB75" s="222">
        <v>0</v>
      </c>
      <c r="RC75" s="222">
        <v>0</v>
      </c>
      <c r="RD75" s="222">
        <v>0</v>
      </c>
      <c r="RE75" s="222">
        <v>0</v>
      </c>
      <c r="RF75" s="222">
        <v>0</v>
      </c>
      <c r="RG75" s="222">
        <v>0</v>
      </c>
      <c r="RH75" s="222">
        <v>0</v>
      </c>
      <c r="RI75" s="222">
        <v>0</v>
      </c>
      <c r="RJ75" s="222">
        <v>0</v>
      </c>
      <c r="RK75" s="222">
        <v>0</v>
      </c>
      <c r="RL75" s="222">
        <v>0</v>
      </c>
      <c r="RM75" s="222">
        <v>0</v>
      </c>
      <c r="RN75" s="222">
        <v>0</v>
      </c>
      <c r="RO75" s="222">
        <v>0</v>
      </c>
      <c r="RP75" s="222">
        <v>0</v>
      </c>
      <c r="RQ75" s="222">
        <v>0</v>
      </c>
      <c r="RR75" s="222">
        <v>0</v>
      </c>
      <c r="RS75" s="222">
        <v>0</v>
      </c>
      <c r="RT75" s="222">
        <v>0</v>
      </c>
      <c r="RU75" s="222">
        <v>0</v>
      </c>
      <c r="RV75" s="222">
        <v>0</v>
      </c>
      <c r="RW75" s="222">
        <v>0</v>
      </c>
      <c r="RX75" s="222">
        <v>0</v>
      </c>
      <c r="RY75" s="222">
        <v>0</v>
      </c>
      <c r="RZ75" s="222">
        <v>0</v>
      </c>
      <c r="SA75" s="222">
        <v>0</v>
      </c>
      <c r="SB75" s="222">
        <v>0</v>
      </c>
      <c r="SC75" s="222">
        <v>0</v>
      </c>
      <c r="SD75" s="222">
        <v>0</v>
      </c>
      <c r="SE75" s="222">
        <v>0</v>
      </c>
      <c r="SF75" s="222">
        <v>0</v>
      </c>
      <c r="SG75" s="222">
        <v>0</v>
      </c>
      <c r="SH75" s="222">
        <v>0</v>
      </c>
      <c r="SI75" s="222">
        <v>0</v>
      </c>
      <c r="SJ75" s="222">
        <v>0</v>
      </c>
      <c r="SK75" s="222">
        <v>0</v>
      </c>
      <c r="SL75" s="222">
        <v>0</v>
      </c>
      <c r="SM75" s="222">
        <v>0</v>
      </c>
      <c r="SN75" s="222">
        <v>0</v>
      </c>
      <c r="SO75" s="222">
        <v>0</v>
      </c>
      <c r="SP75" s="222">
        <v>0</v>
      </c>
      <c r="SQ75" s="222">
        <v>0</v>
      </c>
      <c r="SR75" s="222">
        <v>0</v>
      </c>
      <c r="SS75" s="222">
        <v>0</v>
      </c>
      <c r="ST75" s="222">
        <v>0</v>
      </c>
      <c r="SU75" s="222">
        <v>0</v>
      </c>
      <c r="SV75" s="222">
        <v>0</v>
      </c>
      <c r="SW75" s="222">
        <v>0</v>
      </c>
      <c r="SX75" s="222">
        <v>0</v>
      </c>
      <c r="SY75" s="222">
        <v>0</v>
      </c>
      <c r="SZ75" s="222">
        <v>0</v>
      </c>
      <c r="TA75" s="222">
        <v>0</v>
      </c>
      <c r="TB75" s="222">
        <v>0</v>
      </c>
      <c r="TC75" s="222">
        <v>0</v>
      </c>
      <c r="TD75" s="222">
        <v>0</v>
      </c>
      <c r="TE75" s="222">
        <v>0</v>
      </c>
      <c r="TF75" s="222">
        <v>0</v>
      </c>
      <c r="TG75" s="222">
        <v>0</v>
      </c>
      <c r="TH75" s="222">
        <v>0</v>
      </c>
      <c r="TI75" s="222">
        <v>0</v>
      </c>
      <c r="TJ75" s="222">
        <v>0</v>
      </c>
      <c r="TK75" s="222">
        <v>0</v>
      </c>
      <c r="TL75" s="222">
        <v>0</v>
      </c>
      <c r="TM75" s="222">
        <v>0</v>
      </c>
      <c r="TN75" s="222">
        <v>0</v>
      </c>
      <c r="TO75" s="222">
        <v>0</v>
      </c>
      <c r="TP75" s="222">
        <v>0</v>
      </c>
      <c r="TQ75" s="222">
        <v>0</v>
      </c>
      <c r="TR75" s="222">
        <v>0</v>
      </c>
      <c r="TS75" s="222">
        <v>0</v>
      </c>
      <c r="TT75" s="222">
        <v>0</v>
      </c>
      <c r="TU75" s="222">
        <v>0</v>
      </c>
      <c r="TV75" s="222">
        <v>0</v>
      </c>
      <c r="TW75" s="222">
        <v>0</v>
      </c>
      <c r="TX75" s="222">
        <v>0</v>
      </c>
      <c r="TY75" s="222">
        <v>0</v>
      </c>
      <c r="TZ75" s="222">
        <v>0</v>
      </c>
      <c r="UA75" s="222">
        <v>0</v>
      </c>
      <c r="UB75" s="222">
        <v>0</v>
      </c>
      <c r="UC75" s="222">
        <v>0</v>
      </c>
      <c r="UD75" s="222">
        <v>0</v>
      </c>
      <c r="UE75" s="222">
        <v>0</v>
      </c>
      <c r="UF75" s="222">
        <v>0</v>
      </c>
      <c r="UG75" s="222">
        <v>0</v>
      </c>
      <c r="UH75" s="222">
        <v>0</v>
      </c>
      <c r="UI75" s="222">
        <v>0</v>
      </c>
      <c r="UJ75" s="222">
        <v>0</v>
      </c>
      <c r="UK75" s="222">
        <v>0</v>
      </c>
      <c r="UL75" s="222">
        <v>0</v>
      </c>
      <c r="UM75" s="222">
        <v>0</v>
      </c>
      <c r="UN75" s="222">
        <v>0</v>
      </c>
      <c r="UO75" s="222">
        <v>0</v>
      </c>
      <c r="UP75" s="222">
        <v>0</v>
      </c>
      <c r="UQ75" s="222">
        <v>0</v>
      </c>
      <c r="UR75" s="222">
        <v>0</v>
      </c>
      <c r="US75" s="222">
        <v>0</v>
      </c>
      <c r="UT75" s="222">
        <v>0</v>
      </c>
      <c r="UU75" s="222">
        <v>0</v>
      </c>
      <c r="UV75" s="222">
        <v>0</v>
      </c>
      <c r="UW75" s="222">
        <v>0</v>
      </c>
      <c r="UX75" s="222">
        <v>0</v>
      </c>
      <c r="UY75" s="222">
        <v>0</v>
      </c>
      <c r="UZ75" s="222">
        <v>0</v>
      </c>
      <c r="VA75" s="222">
        <v>0</v>
      </c>
      <c r="VB75" s="222">
        <v>0</v>
      </c>
      <c r="VC75" s="222">
        <v>0</v>
      </c>
      <c r="VD75" s="222">
        <v>0</v>
      </c>
      <c r="VE75" s="222">
        <v>0</v>
      </c>
      <c r="VF75" s="222">
        <v>0</v>
      </c>
      <c r="VG75" s="222">
        <v>0</v>
      </c>
      <c r="VH75" s="222">
        <v>0</v>
      </c>
      <c r="VI75" s="222">
        <v>0</v>
      </c>
      <c r="VJ75" s="222">
        <v>0</v>
      </c>
      <c r="VK75" s="222">
        <v>0</v>
      </c>
      <c r="VL75" s="222">
        <v>0</v>
      </c>
      <c r="VM75" s="222">
        <v>0</v>
      </c>
      <c r="VN75" s="222">
        <v>0</v>
      </c>
      <c r="VO75" s="222">
        <v>0</v>
      </c>
      <c r="VP75" s="222">
        <v>0</v>
      </c>
      <c r="VQ75" s="222">
        <v>0</v>
      </c>
      <c r="VR75" s="222">
        <v>0</v>
      </c>
      <c r="VS75" s="222">
        <v>0</v>
      </c>
      <c r="VT75" s="222">
        <v>0</v>
      </c>
      <c r="VU75" s="222">
        <v>0</v>
      </c>
      <c r="VV75" s="222">
        <v>0</v>
      </c>
      <c r="VW75" s="222">
        <v>0</v>
      </c>
      <c r="VX75" s="222">
        <v>0</v>
      </c>
      <c r="VY75" s="222">
        <v>0</v>
      </c>
      <c r="VZ75" s="222">
        <v>0</v>
      </c>
      <c r="WA75" s="222">
        <v>0</v>
      </c>
      <c r="WB75" s="222">
        <v>0</v>
      </c>
      <c r="WC75" s="222">
        <v>0</v>
      </c>
      <c r="WD75" s="222">
        <v>0</v>
      </c>
      <c r="WE75" s="222">
        <v>0</v>
      </c>
      <c r="WF75" s="222">
        <v>0</v>
      </c>
      <c r="WG75" s="222">
        <v>0</v>
      </c>
      <c r="WH75" s="222">
        <v>0</v>
      </c>
      <c r="WI75" s="222">
        <v>0</v>
      </c>
      <c r="WJ75" s="222">
        <v>0</v>
      </c>
      <c r="WK75" s="222">
        <v>0</v>
      </c>
      <c r="WL75" s="222">
        <v>0</v>
      </c>
      <c r="WM75" s="222">
        <v>0</v>
      </c>
      <c r="WN75" s="222">
        <v>0</v>
      </c>
      <c r="WO75" s="222">
        <v>0</v>
      </c>
      <c r="WP75" s="222">
        <v>0</v>
      </c>
      <c r="WQ75" s="222">
        <v>0</v>
      </c>
      <c r="WR75" s="222">
        <v>0</v>
      </c>
      <c r="WS75" s="222">
        <v>0</v>
      </c>
      <c r="WT75" s="222">
        <v>0</v>
      </c>
      <c r="WU75" s="222">
        <v>0</v>
      </c>
      <c r="WV75" s="222">
        <v>0</v>
      </c>
      <c r="WW75" s="222">
        <v>0</v>
      </c>
      <c r="WX75" s="222">
        <v>0</v>
      </c>
      <c r="WY75" s="222">
        <v>0</v>
      </c>
      <c r="WZ75" s="222">
        <v>0</v>
      </c>
      <c r="XA75" s="222">
        <v>0</v>
      </c>
      <c r="XB75" s="222">
        <v>0</v>
      </c>
      <c r="XC75" s="222">
        <v>0</v>
      </c>
      <c r="XD75" s="222">
        <v>0</v>
      </c>
      <c r="XE75" s="222">
        <v>0</v>
      </c>
      <c r="XF75" s="222">
        <v>0</v>
      </c>
      <c r="XG75" s="222">
        <v>0</v>
      </c>
      <c r="XH75" s="222">
        <v>0</v>
      </c>
      <c r="XI75" s="222">
        <v>0</v>
      </c>
      <c r="XJ75" s="222">
        <v>0</v>
      </c>
      <c r="XK75" s="222">
        <v>0</v>
      </c>
      <c r="XL75" s="222">
        <v>0</v>
      </c>
      <c r="XM75" s="222">
        <v>0</v>
      </c>
      <c r="XN75" s="222">
        <v>0</v>
      </c>
      <c r="XO75" s="222">
        <v>0</v>
      </c>
      <c r="XP75" s="222">
        <v>0</v>
      </c>
      <c r="XQ75" s="222">
        <v>0</v>
      </c>
      <c r="XR75" s="222">
        <v>0</v>
      </c>
      <c r="XS75" s="222">
        <v>0</v>
      </c>
      <c r="XT75" s="222">
        <v>0</v>
      </c>
      <c r="XU75" s="222">
        <v>0</v>
      </c>
      <c r="XV75" s="222">
        <v>0</v>
      </c>
      <c r="XW75" s="222">
        <v>0</v>
      </c>
      <c r="XX75" s="222">
        <v>0</v>
      </c>
      <c r="XY75" s="222">
        <v>0</v>
      </c>
      <c r="XZ75" s="222">
        <v>0</v>
      </c>
      <c r="YA75" s="222">
        <v>0</v>
      </c>
      <c r="YB75" s="222">
        <v>0</v>
      </c>
      <c r="YC75" s="222">
        <v>0</v>
      </c>
      <c r="YD75" s="222">
        <v>0</v>
      </c>
      <c r="YE75" s="222">
        <v>0</v>
      </c>
      <c r="YF75" s="222">
        <v>0</v>
      </c>
      <c r="YG75" s="222">
        <v>0</v>
      </c>
      <c r="YH75" s="222">
        <v>0</v>
      </c>
      <c r="YI75" s="222">
        <v>0</v>
      </c>
      <c r="YJ75" s="222">
        <v>0</v>
      </c>
      <c r="YK75" s="222">
        <v>0</v>
      </c>
      <c r="YL75" s="222">
        <v>0</v>
      </c>
      <c r="YM75" s="222">
        <v>0</v>
      </c>
      <c r="YN75" s="222">
        <v>0</v>
      </c>
      <c r="YO75" s="222">
        <v>0</v>
      </c>
      <c r="YP75" s="222">
        <v>0</v>
      </c>
      <c r="YQ75" s="222">
        <v>0</v>
      </c>
      <c r="YR75" s="222">
        <v>0</v>
      </c>
      <c r="YS75" s="222">
        <v>0</v>
      </c>
      <c r="YT75" s="222">
        <v>0</v>
      </c>
      <c r="YU75" s="222">
        <v>0</v>
      </c>
      <c r="YV75" s="222">
        <v>0</v>
      </c>
      <c r="YW75" s="222">
        <v>0</v>
      </c>
      <c r="YX75" s="222">
        <v>0</v>
      </c>
      <c r="YY75" s="222">
        <v>0</v>
      </c>
      <c r="YZ75" s="222">
        <v>0</v>
      </c>
      <c r="ZA75" s="222">
        <v>0</v>
      </c>
      <c r="ZB75" s="222">
        <v>0</v>
      </c>
      <c r="ZC75" s="222">
        <v>0</v>
      </c>
      <c r="ZD75" s="222">
        <v>0</v>
      </c>
      <c r="ZE75" s="222">
        <v>0</v>
      </c>
      <c r="ZF75" s="222">
        <v>0</v>
      </c>
      <c r="ZG75" s="222">
        <v>0</v>
      </c>
      <c r="ZH75" s="222">
        <v>0</v>
      </c>
      <c r="ZI75" s="222">
        <v>0</v>
      </c>
      <c r="ZJ75" s="222">
        <v>0</v>
      </c>
      <c r="ZK75" s="222">
        <v>0</v>
      </c>
      <c r="ZL75" s="222">
        <v>0</v>
      </c>
      <c r="ZM75" s="222">
        <v>0</v>
      </c>
      <c r="ZN75" s="222">
        <v>0</v>
      </c>
      <c r="ZO75" s="222">
        <v>0</v>
      </c>
      <c r="ZP75" s="222">
        <v>0</v>
      </c>
      <c r="ZQ75" s="222">
        <v>0</v>
      </c>
      <c r="ZR75" s="222">
        <v>0</v>
      </c>
      <c r="ZS75" s="222">
        <v>0</v>
      </c>
      <c r="ZT75" s="222">
        <v>0</v>
      </c>
      <c r="ZU75" s="222">
        <v>0</v>
      </c>
      <c r="ZV75" s="222">
        <v>0</v>
      </c>
      <c r="ZW75" s="222">
        <v>0</v>
      </c>
      <c r="ZX75" s="222">
        <v>0</v>
      </c>
      <c r="ZY75" s="222">
        <v>0</v>
      </c>
      <c r="ZZ75" s="222">
        <v>0</v>
      </c>
      <c r="AAA75" s="222">
        <v>0</v>
      </c>
      <c r="AAB75" s="222">
        <v>0</v>
      </c>
      <c r="AAC75" s="222">
        <v>0</v>
      </c>
      <c r="AAD75" s="222">
        <v>0</v>
      </c>
      <c r="AAE75" s="222">
        <v>0</v>
      </c>
      <c r="AAF75" s="222">
        <v>0</v>
      </c>
      <c r="AAG75" s="222">
        <v>0</v>
      </c>
      <c r="AAH75" s="222">
        <v>0</v>
      </c>
      <c r="AAI75" s="222">
        <v>0</v>
      </c>
      <c r="AAJ75" s="222">
        <v>0</v>
      </c>
      <c r="AAK75" s="222">
        <v>0</v>
      </c>
      <c r="AAL75" s="222">
        <v>0</v>
      </c>
      <c r="AAM75" s="222">
        <v>0</v>
      </c>
      <c r="AAN75" s="222">
        <v>0</v>
      </c>
      <c r="AAO75" s="222">
        <v>0</v>
      </c>
      <c r="AAP75" s="222">
        <v>0</v>
      </c>
      <c r="AAQ75" s="222">
        <v>0</v>
      </c>
      <c r="AAR75" s="222">
        <v>0</v>
      </c>
      <c r="AAS75" s="222">
        <v>0</v>
      </c>
      <c r="AAT75" s="222">
        <v>0</v>
      </c>
      <c r="AAU75" s="222">
        <v>0</v>
      </c>
      <c r="AAV75" s="222">
        <v>0</v>
      </c>
      <c r="AAW75" s="222">
        <v>0</v>
      </c>
      <c r="AAX75" s="222">
        <v>0</v>
      </c>
      <c r="AAY75" s="222">
        <v>0</v>
      </c>
      <c r="AAZ75" s="222">
        <v>0</v>
      </c>
      <c r="ABA75" s="222">
        <v>0</v>
      </c>
      <c r="ABB75" s="222">
        <v>0</v>
      </c>
      <c r="ABC75" s="222">
        <v>0</v>
      </c>
      <c r="ABD75" s="222">
        <v>0</v>
      </c>
      <c r="ABE75" s="222">
        <v>0</v>
      </c>
      <c r="ABF75" s="222">
        <v>0</v>
      </c>
      <c r="ABG75" s="222">
        <v>0</v>
      </c>
      <c r="ABH75" s="222">
        <v>0</v>
      </c>
      <c r="ABI75" s="222">
        <v>0</v>
      </c>
      <c r="ABJ75" s="222">
        <v>0</v>
      </c>
      <c r="ABK75" s="222">
        <v>0</v>
      </c>
      <c r="ABL75" s="222">
        <v>0</v>
      </c>
      <c r="ABM75" s="222">
        <v>0</v>
      </c>
      <c r="ABN75" s="222">
        <v>0</v>
      </c>
      <c r="ABO75" s="222">
        <v>0</v>
      </c>
      <c r="ABP75" s="222">
        <v>0</v>
      </c>
      <c r="ABQ75" s="222">
        <v>0</v>
      </c>
      <c r="ABR75" s="222">
        <v>0</v>
      </c>
      <c r="ABS75" s="222">
        <v>0</v>
      </c>
      <c r="ABT75" s="222">
        <v>0</v>
      </c>
      <c r="ABU75" s="222">
        <v>0</v>
      </c>
      <c r="ABV75" s="222">
        <v>0</v>
      </c>
      <c r="ABW75" s="222">
        <v>0</v>
      </c>
      <c r="ABX75" s="222">
        <v>0</v>
      </c>
      <c r="ABY75" s="222">
        <v>0</v>
      </c>
      <c r="ABZ75" s="222">
        <v>0</v>
      </c>
      <c r="ACA75" s="222">
        <v>0</v>
      </c>
      <c r="ACB75" s="222">
        <v>0</v>
      </c>
      <c r="ACC75" s="222">
        <v>0</v>
      </c>
      <c r="ACD75" s="222">
        <v>0</v>
      </c>
      <c r="ACE75" s="222">
        <v>0</v>
      </c>
      <c r="ACF75" s="222">
        <v>0</v>
      </c>
      <c r="ACG75" s="222">
        <v>0</v>
      </c>
      <c r="ACH75" s="222">
        <v>0</v>
      </c>
      <c r="ACI75" s="222">
        <v>0</v>
      </c>
      <c r="ACJ75" s="222">
        <v>0</v>
      </c>
      <c r="ACK75" s="222">
        <v>0</v>
      </c>
      <c r="ACL75" s="222">
        <v>0</v>
      </c>
      <c r="ACM75" s="222">
        <v>0</v>
      </c>
      <c r="ACN75" s="222">
        <v>0</v>
      </c>
      <c r="ACO75" s="222">
        <v>0</v>
      </c>
      <c r="ACP75" s="222">
        <v>0</v>
      </c>
      <c r="ACQ75" s="222">
        <v>0</v>
      </c>
      <c r="ACR75" s="222">
        <v>0</v>
      </c>
      <c r="ACS75" s="222">
        <v>0</v>
      </c>
      <c r="ACT75" s="222">
        <v>0</v>
      </c>
      <c r="ACU75" s="222">
        <v>0</v>
      </c>
      <c r="ACV75" s="222">
        <v>0</v>
      </c>
      <c r="ACW75" s="222">
        <v>0</v>
      </c>
      <c r="ACX75" s="222">
        <v>0</v>
      </c>
      <c r="ACY75" s="222">
        <v>0</v>
      </c>
      <c r="ACZ75" s="222">
        <v>0</v>
      </c>
      <c r="ADA75" s="222">
        <v>0</v>
      </c>
      <c r="ADB75" s="222">
        <v>0</v>
      </c>
      <c r="ADC75" s="222">
        <v>0</v>
      </c>
      <c r="ADD75" s="222">
        <v>0</v>
      </c>
      <c r="ADE75" s="222">
        <v>0</v>
      </c>
      <c r="ADF75" s="222">
        <v>0</v>
      </c>
      <c r="ADG75" s="222">
        <v>0</v>
      </c>
      <c r="ADH75" s="222">
        <v>0</v>
      </c>
      <c r="ADI75" s="222">
        <v>0</v>
      </c>
      <c r="ADJ75" s="222">
        <v>0</v>
      </c>
      <c r="ADK75" s="222">
        <v>0</v>
      </c>
      <c r="ADL75" s="222">
        <v>0</v>
      </c>
      <c r="ADM75" s="222">
        <v>0</v>
      </c>
      <c r="ADN75" s="222">
        <v>0</v>
      </c>
      <c r="ADO75" s="222">
        <v>0</v>
      </c>
      <c r="ADP75" s="222">
        <v>0</v>
      </c>
      <c r="ADQ75" s="222">
        <v>0</v>
      </c>
      <c r="ADR75" s="222">
        <v>0</v>
      </c>
      <c r="ADS75" s="222">
        <v>0</v>
      </c>
      <c r="ADT75" s="222">
        <v>0</v>
      </c>
      <c r="ADU75" s="222">
        <v>0</v>
      </c>
      <c r="ADV75" s="222">
        <v>0</v>
      </c>
      <c r="ADW75" s="222">
        <v>0</v>
      </c>
      <c r="ADX75" s="222">
        <v>0</v>
      </c>
      <c r="ADY75" s="222">
        <v>0</v>
      </c>
      <c r="ADZ75" s="222">
        <v>0</v>
      </c>
      <c r="AEA75" s="222">
        <v>0</v>
      </c>
      <c r="AEB75" s="222">
        <v>0</v>
      </c>
      <c r="AEC75" s="222">
        <v>0</v>
      </c>
      <c r="AED75" s="222">
        <v>0</v>
      </c>
      <c r="AEE75" s="222">
        <v>0</v>
      </c>
      <c r="AEF75" s="222">
        <v>0</v>
      </c>
      <c r="AEG75" s="222">
        <v>0</v>
      </c>
      <c r="AEH75" s="222">
        <v>0</v>
      </c>
      <c r="AEI75" s="222">
        <v>0</v>
      </c>
      <c r="AEJ75" s="222">
        <v>0</v>
      </c>
      <c r="AEK75" s="222">
        <v>0</v>
      </c>
      <c r="AEL75" s="222">
        <v>0</v>
      </c>
      <c r="AEM75" s="222">
        <v>0</v>
      </c>
      <c r="AEN75" s="222">
        <v>0</v>
      </c>
      <c r="AEO75" s="222">
        <v>0</v>
      </c>
      <c r="AEP75" s="222">
        <v>0</v>
      </c>
      <c r="AEQ75" s="222">
        <v>0</v>
      </c>
      <c r="AER75" s="222">
        <v>0</v>
      </c>
      <c r="AES75" s="222">
        <v>0</v>
      </c>
      <c r="AET75" s="222">
        <v>0</v>
      </c>
      <c r="AEU75" s="222">
        <v>0</v>
      </c>
      <c r="AEV75" s="222">
        <v>0</v>
      </c>
      <c r="AEW75" s="222">
        <v>0</v>
      </c>
      <c r="AEX75" s="222">
        <v>0</v>
      </c>
      <c r="AEY75" s="222">
        <v>0</v>
      </c>
      <c r="AEZ75" s="222">
        <v>0</v>
      </c>
      <c r="AFA75" s="222">
        <v>0</v>
      </c>
      <c r="AFB75" s="222">
        <v>0</v>
      </c>
      <c r="AFC75" s="222">
        <v>0</v>
      </c>
      <c r="AFD75" s="222">
        <v>0</v>
      </c>
      <c r="AFE75" s="222">
        <v>0</v>
      </c>
      <c r="AFF75" s="222">
        <v>0</v>
      </c>
      <c r="AFG75" s="222">
        <v>0</v>
      </c>
      <c r="AFH75" s="222">
        <v>0</v>
      </c>
      <c r="AFI75" s="222">
        <v>0</v>
      </c>
      <c r="AFJ75" s="222">
        <v>0</v>
      </c>
      <c r="AFK75" s="222">
        <v>0</v>
      </c>
      <c r="AFL75" s="222">
        <v>0</v>
      </c>
      <c r="AFM75" s="222">
        <v>0</v>
      </c>
      <c r="AFN75" s="222">
        <v>0</v>
      </c>
      <c r="AFO75" s="222">
        <v>0</v>
      </c>
      <c r="AFP75" s="222">
        <v>0</v>
      </c>
      <c r="AFQ75" s="222">
        <v>0</v>
      </c>
      <c r="AFR75" s="222">
        <v>0</v>
      </c>
      <c r="AFS75" s="222">
        <v>0</v>
      </c>
      <c r="AFT75" s="222">
        <v>0</v>
      </c>
      <c r="AFU75" s="222">
        <v>0</v>
      </c>
      <c r="AFV75" s="222">
        <v>0</v>
      </c>
      <c r="AFW75" s="222">
        <v>0</v>
      </c>
      <c r="AFX75" s="222">
        <v>0</v>
      </c>
      <c r="AFY75" s="222">
        <v>0</v>
      </c>
      <c r="AFZ75" s="222">
        <v>0</v>
      </c>
      <c r="AGA75" s="222">
        <v>0</v>
      </c>
      <c r="AGB75" s="222">
        <v>0</v>
      </c>
      <c r="AGC75" s="222">
        <v>0</v>
      </c>
      <c r="AGD75" s="222">
        <v>0</v>
      </c>
      <c r="AGE75" s="222">
        <v>0</v>
      </c>
      <c r="AGF75" s="222">
        <v>0</v>
      </c>
      <c r="AGG75" s="222">
        <v>0</v>
      </c>
      <c r="AGH75" s="222">
        <v>0</v>
      </c>
      <c r="AGI75" s="222">
        <v>0</v>
      </c>
      <c r="AGJ75" s="222">
        <v>0</v>
      </c>
      <c r="AGK75" s="222">
        <v>0</v>
      </c>
      <c r="AGL75" s="222">
        <v>0</v>
      </c>
      <c r="AGM75" s="222">
        <v>0</v>
      </c>
      <c r="AGN75" s="222">
        <v>0</v>
      </c>
      <c r="AGO75" s="222">
        <v>0</v>
      </c>
      <c r="AGP75" s="222">
        <v>0</v>
      </c>
      <c r="AGQ75" s="222">
        <v>0</v>
      </c>
      <c r="AGR75" s="222">
        <v>0</v>
      </c>
      <c r="AGS75" s="222">
        <v>0</v>
      </c>
      <c r="AGT75" s="222">
        <v>0</v>
      </c>
      <c r="AGU75" s="222">
        <v>0</v>
      </c>
      <c r="AGV75" s="222">
        <v>0</v>
      </c>
      <c r="AGW75" s="222">
        <v>0</v>
      </c>
      <c r="AGX75" s="222">
        <v>0</v>
      </c>
      <c r="AGY75" s="222">
        <v>0</v>
      </c>
      <c r="AGZ75" s="222">
        <v>0</v>
      </c>
      <c r="AHA75" s="222">
        <v>0</v>
      </c>
      <c r="AHB75" s="222">
        <v>0</v>
      </c>
      <c r="AHC75" s="222">
        <v>0</v>
      </c>
      <c r="AHD75" s="222">
        <v>0</v>
      </c>
      <c r="AHE75" s="222">
        <v>0</v>
      </c>
      <c r="AHF75" s="222">
        <v>0</v>
      </c>
      <c r="AHG75" s="222">
        <v>0</v>
      </c>
      <c r="AHH75" s="222">
        <v>0</v>
      </c>
      <c r="AHI75" s="222">
        <v>0</v>
      </c>
      <c r="AHJ75" s="222">
        <v>0</v>
      </c>
      <c r="AHK75" s="222">
        <v>0</v>
      </c>
      <c r="AHL75" s="222">
        <v>0</v>
      </c>
      <c r="AHM75" s="222">
        <v>0</v>
      </c>
      <c r="AHN75" s="222">
        <v>0</v>
      </c>
      <c r="AHO75" s="222">
        <v>0</v>
      </c>
      <c r="AHP75" s="222">
        <v>0</v>
      </c>
      <c r="AHQ75" s="222">
        <v>0</v>
      </c>
      <c r="AHR75" s="264">
        <v>0</v>
      </c>
    </row>
    <row r="76" spans="1:902" ht="24">
      <c r="A76" s="183" t="s">
        <v>6671</v>
      </c>
      <c r="B76" s="183" t="s">
        <v>6476</v>
      </c>
      <c r="C76" s="184" t="s">
        <v>6477</v>
      </c>
      <c r="D76" s="222">
        <v>529567.15</v>
      </c>
      <c r="E76" s="222">
        <v>13211284.93</v>
      </c>
      <c r="F76" s="222">
        <v>30241598.75</v>
      </c>
      <c r="G76" s="222">
        <v>1534495.86</v>
      </c>
      <c r="H76" s="222">
        <v>15102453.02</v>
      </c>
      <c r="I76" s="222">
        <v>2815831.74</v>
      </c>
      <c r="J76" s="222">
        <v>7490864.1100000003</v>
      </c>
      <c r="K76" s="222">
        <v>2308986.02</v>
      </c>
      <c r="L76" s="222">
        <v>3639753.85</v>
      </c>
      <c r="M76" s="222">
        <v>5574053.3499999996</v>
      </c>
      <c r="N76" s="222">
        <v>6990449.9800000004</v>
      </c>
      <c r="O76" s="222">
        <v>6313900.4000000004</v>
      </c>
      <c r="P76" s="222">
        <v>3945223.97</v>
      </c>
      <c r="Q76" s="222">
        <v>2347302.9</v>
      </c>
      <c r="R76" s="222">
        <v>2237565.3199999998</v>
      </c>
      <c r="S76" s="222">
        <v>13298432.48</v>
      </c>
      <c r="T76" s="222">
        <v>5124273.78</v>
      </c>
      <c r="U76" s="222">
        <v>2304737.27</v>
      </c>
      <c r="V76" s="222">
        <v>315493.84000000003</v>
      </c>
      <c r="W76" s="222">
        <v>49775945.020000003</v>
      </c>
      <c r="X76" s="222">
        <v>2622893.98</v>
      </c>
      <c r="Y76" s="222">
        <v>1840894.7</v>
      </c>
      <c r="Z76" s="222">
        <v>11519369.42</v>
      </c>
      <c r="AA76" s="222">
        <v>15856882.109999999</v>
      </c>
      <c r="AB76" s="222">
        <v>7051236.4100000001</v>
      </c>
      <c r="AC76" s="222">
        <v>71523012.319999993</v>
      </c>
      <c r="AD76" s="222">
        <v>10836998.039999999</v>
      </c>
      <c r="AE76" s="222">
        <v>13331996.24</v>
      </c>
      <c r="AF76" s="222">
        <v>71487787.939999998</v>
      </c>
      <c r="AG76" s="222">
        <v>16557324.779999999</v>
      </c>
      <c r="AH76" s="222">
        <v>57061192.240000002</v>
      </c>
      <c r="AI76" s="222">
        <v>36737858.460000001</v>
      </c>
      <c r="AJ76" s="222">
        <v>13305502.810000001</v>
      </c>
      <c r="AK76" s="222">
        <v>5488383.2800000003</v>
      </c>
      <c r="AL76" s="222">
        <v>4205899.34</v>
      </c>
      <c r="AM76" s="222">
        <v>21177292.469999999</v>
      </c>
      <c r="AN76" s="222">
        <v>1295123.53</v>
      </c>
      <c r="AO76" s="222">
        <v>5979158.2300000004</v>
      </c>
      <c r="AP76" s="222">
        <v>4810289.4000000004</v>
      </c>
      <c r="AQ76" s="222">
        <v>5607347.2999999998</v>
      </c>
      <c r="AR76" s="222">
        <v>9029536.5600000005</v>
      </c>
      <c r="AS76" s="222">
        <v>5002430.87</v>
      </c>
      <c r="AT76" s="222">
        <v>64668352</v>
      </c>
      <c r="AU76" s="222">
        <v>569266.61</v>
      </c>
      <c r="AV76" s="222">
        <v>435427.87</v>
      </c>
      <c r="AW76" s="222">
        <v>1038726.39</v>
      </c>
      <c r="AX76" s="222">
        <v>2519991.58</v>
      </c>
      <c r="AY76" s="222">
        <v>7776595.9900000002</v>
      </c>
      <c r="AZ76" s="222">
        <v>1124284.0900000001</v>
      </c>
      <c r="BA76" s="222">
        <v>2050703.71</v>
      </c>
      <c r="BB76" s="222">
        <v>722466.85</v>
      </c>
      <c r="BC76" s="222">
        <v>931045.77</v>
      </c>
      <c r="BD76" s="222">
        <v>1065047.0900000001</v>
      </c>
      <c r="BE76" s="222">
        <v>612981.81000000006</v>
      </c>
      <c r="BF76" s="222">
        <v>10370977.82</v>
      </c>
      <c r="BG76" s="222">
        <v>33776</v>
      </c>
      <c r="BH76" s="222">
        <v>855274.59</v>
      </c>
      <c r="BI76" s="222">
        <v>64386738.890000001</v>
      </c>
      <c r="BJ76" s="222">
        <v>18937186.030000001</v>
      </c>
      <c r="BK76" s="222">
        <v>8277421.6799999997</v>
      </c>
      <c r="BL76" s="222">
        <v>2641975.4500000002</v>
      </c>
      <c r="BM76" s="222">
        <v>12674887.060000001</v>
      </c>
      <c r="BN76" s="222">
        <v>4996418.08</v>
      </c>
      <c r="BO76" s="222">
        <v>3432056.96</v>
      </c>
      <c r="BP76" s="222">
        <v>560</v>
      </c>
      <c r="BQ76" s="222">
        <v>504646.84</v>
      </c>
      <c r="BR76" s="222">
        <v>27373120.149999999</v>
      </c>
      <c r="BS76" s="222">
        <v>2074099.4</v>
      </c>
      <c r="BT76" s="222">
        <v>3071649.47</v>
      </c>
      <c r="BU76" s="222">
        <v>4424158.17</v>
      </c>
      <c r="BV76" s="222">
        <v>1998822.93</v>
      </c>
      <c r="BW76" s="222">
        <v>1524757.71</v>
      </c>
      <c r="BX76" s="222">
        <v>758115.06</v>
      </c>
      <c r="BY76" s="222">
        <v>695639.77</v>
      </c>
      <c r="BZ76" s="222">
        <v>24963453.82</v>
      </c>
      <c r="CA76" s="222">
        <v>4003587.08</v>
      </c>
      <c r="CB76" s="222">
        <v>11338827.18</v>
      </c>
      <c r="CC76" s="222">
        <v>14827639.539999999</v>
      </c>
      <c r="CD76" s="222">
        <v>3579518.34</v>
      </c>
      <c r="CE76" s="222">
        <v>2473718.2999999998</v>
      </c>
      <c r="CF76" s="222">
        <v>5496039.1500000004</v>
      </c>
      <c r="CG76" s="222">
        <v>640490.09</v>
      </c>
      <c r="CH76" s="222">
        <v>4204049.75</v>
      </c>
      <c r="CI76" s="222">
        <v>8434992.3000000007</v>
      </c>
      <c r="CJ76" s="222">
        <v>1596224.08</v>
      </c>
      <c r="CK76" s="222">
        <v>1885946.97</v>
      </c>
      <c r="CL76" s="222">
        <v>3073717.02</v>
      </c>
      <c r="CM76" s="222">
        <v>2078153.59</v>
      </c>
      <c r="CN76" s="222">
        <v>6405117.4500000002</v>
      </c>
      <c r="CO76" s="222">
        <v>1282870.8999999999</v>
      </c>
      <c r="CP76" s="222">
        <v>5495065.46</v>
      </c>
      <c r="CQ76" s="222">
        <v>2453675.4900000002</v>
      </c>
      <c r="CR76" s="222">
        <v>2571022.5099999998</v>
      </c>
      <c r="CS76" s="222">
        <v>2123441.7000000002</v>
      </c>
      <c r="CT76" s="222">
        <v>40323989.189999998</v>
      </c>
      <c r="CU76" s="222">
        <v>1695765.67</v>
      </c>
      <c r="CV76" s="222">
        <v>2707977.31</v>
      </c>
      <c r="CW76" s="222">
        <v>11787107.4</v>
      </c>
      <c r="CX76" s="222">
        <v>835533.8</v>
      </c>
      <c r="CY76" s="222">
        <v>6853802.2800000003</v>
      </c>
      <c r="CZ76" s="222">
        <v>3197874.32</v>
      </c>
      <c r="DA76" s="222">
        <v>1989411.58</v>
      </c>
      <c r="DB76" s="222">
        <v>48655491.289999999</v>
      </c>
      <c r="DC76" s="222">
        <v>40456202.159999996</v>
      </c>
      <c r="DD76" s="222">
        <v>5978642.2599999998</v>
      </c>
      <c r="DE76" s="222">
        <v>8623980.1999999993</v>
      </c>
      <c r="DF76" s="222">
        <v>8196665.8600000003</v>
      </c>
      <c r="DG76" s="222">
        <v>4714659.87</v>
      </c>
      <c r="DH76" s="222">
        <v>3825321.14</v>
      </c>
      <c r="DI76" s="222">
        <v>15489933.279999999</v>
      </c>
      <c r="DJ76" s="222">
        <v>5374015.3799999999</v>
      </c>
      <c r="DK76" s="222">
        <v>111486947.48</v>
      </c>
      <c r="DL76" s="222">
        <v>4739127.5599999996</v>
      </c>
      <c r="DM76" s="222">
        <v>14892537.75</v>
      </c>
      <c r="DN76" s="222">
        <v>6857229.4800000004</v>
      </c>
      <c r="DO76" s="222">
        <v>10119025.959899999</v>
      </c>
      <c r="DP76" s="222">
        <v>4788687.9400000004</v>
      </c>
      <c r="DQ76" s="222">
        <v>16438424.27</v>
      </c>
      <c r="DR76" s="222">
        <v>4615228.5999999996</v>
      </c>
      <c r="DS76" s="222">
        <v>6419504.29</v>
      </c>
      <c r="DT76" s="222">
        <v>48545131.890000001</v>
      </c>
      <c r="DU76" s="222">
        <v>19074318.559999999</v>
      </c>
      <c r="DV76" s="222">
        <v>13404576.460000001</v>
      </c>
      <c r="DW76" s="222">
        <v>35724025.189999998</v>
      </c>
      <c r="DX76" s="222">
        <v>16866531.48</v>
      </c>
      <c r="DY76" s="222">
        <v>8552816.9800000004</v>
      </c>
      <c r="DZ76" s="222">
        <v>6816588.79</v>
      </c>
      <c r="EA76" s="222">
        <v>705157.27</v>
      </c>
      <c r="EB76" s="222">
        <v>5795569.1699999999</v>
      </c>
      <c r="EC76" s="222">
        <v>3636160.88</v>
      </c>
      <c r="ED76" s="222">
        <v>13293767.289999999</v>
      </c>
      <c r="EE76" s="222">
        <v>15842391.43</v>
      </c>
      <c r="EF76" s="222">
        <v>4464892.26</v>
      </c>
      <c r="EG76" s="222">
        <v>4878631.0199999996</v>
      </c>
      <c r="EH76" s="222">
        <v>7995297.5700000003</v>
      </c>
      <c r="EI76" s="222">
        <v>4919412.29</v>
      </c>
      <c r="EJ76" s="222">
        <v>14147711.529999999</v>
      </c>
      <c r="EK76" s="222">
        <v>14852473.460000001</v>
      </c>
      <c r="EL76" s="222">
        <v>5698146.2000000002</v>
      </c>
      <c r="EM76" s="222">
        <v>9686472.1799999997</v>
      </c>
      <c r="EN76" s="222">
        <v>936824.07</v>
      </c>
      <c r="EO76" s="222">
        <v>6698695.4500000002</v>
      </c>
      <c r="EP76" s="222">
        <v>10900568.380000001</v>
      </c>
      <c r="EQ76" s="222">
        <v>3575235.8</v>
      </c>
      <c r="ER76" s="222">
        <v>5861653.29</v>
      </c>
      <c r="ES76" s="222">
        <v>2158961.0499999998</v>
      </c>
      <c r="ET76" s="222">
        <v>17669727.449999999</v>
      </c>
      <c r="EU76" s="222">
        <v>6218344.6799999997</v>
      </c>
      <c r="EV76" s="222">
        <v>9625046.3499999996</v>
      </c>
      <c r="EW76" s="222">
        <v>75346286.170000002</v>
      </c>
      <c r="EX76" s="222">
        <v>1021680.75</v>
      </c>
      <c r="EY76" s="222">
        <v>1858861.8</v>
      </c>
      <c r="EZ76" s="222">
        <v>4010014.42</v>
      </c>
      <c r="FA76" s="222">
        <v>11012917.27</v>
      </c>
      <c r="FB76" s="222">
        <v>23620329.870000001</v>
      </c>
      <c r="FC76" s="222">
        <v>6951788.8200000003</v>
      </c>
      <c r="FD76" s="222">
        <v>4995020.7999999998</v>
      </c>
      <c r="FE76" s="222">
        <v>2456578.11</v>
      </c>
      <c r="FF76" s="222">
        <v>3386561.35</v>
      </c>
      <c r="FG76" s="222">
        <v>2440768.5699999998</v>
      </c>
      <c r="FH76" s="222">
        <v>2368025.16</v>
      </c>
      <c r="FI76" s="222">
        <v>38394247.890000001</v>
      </c>
      <c r="FJ76" s="222">
        <v>3523825.07</v>
      </c>
      <c r="FK76" s="222">
        <v>496811.31</v>
      </c>
      <c r="FL76" s="222">
        <v>1704127</v>
      </c>
      <c r="FM76" s="222">
        <v>5635701.1200000001</v>
      </c>
      <c r="FN76" s="222">
        <v>5729984.04</v>
      </c>
      <c r="FO76" s="222">
        <v>3280855.43</v>
      </c>
      <c r="FP76" s="222">
        <v>2132566.37</v>
      </c>
      <c r="FQ76" s="222">
        <v>194025</v>
      </c>
      <c r="FR76" s="222">
        <v>3621525.31</v>
      </c>
      <c r="FS76" s="222">
        <v>8573752.2599999998</v>
      </c>
      <c r="FT76" s="222">
        <v>12956925.039999999</v>
      </c>
      <c r="FU76" s="222">
        <v>6962658.4299999997</v>
      </c>
      <c r="FV76" s="222">
        <v>2015564.64</v>
      </c>
      <c r="FW76" s="222">
        <v>22756324.100000001</v>
      </c>
      <c r="FX76" s="222">
        <v>19252286.239999998</v>
      </c>
      <c r="FY76" s="222">
        <v>9169401.5700000003</v>
      </c>
      <c r="FZ76" s="222">
        <v>5571782.0199999996</v>
      </c>
      <c r="GA76" s="222">
        <v>28677475.530000001</v>
      </c>
      <c r="GB76" s="222">
        <v>9654005.25</v>
      </c>
      <c r="GC76" s="222">
        <v>2975113.61</v>
      </c>
      <c r="GD76" s="222">
        <v>1717456.44</v>
      </c>
      <c r="GE76" s="222">
        <v>8343343.8200000003</v>
      </c>
      <c r="GF76" s="222">
        <v>2129504.67</v>
      </c>
      <c r="GG76" s="222">
        <v>2361155.09</v>
      </c>
      <c r="GH76" s="222">
        <v>13599156.609999999</v>
      </c>
      <c r="GI76" s="222">
        <v>5783008.2599999998</v>
      </c>
      <c r="GJ76" s="222">
        <v>2460279.1</v>
      </c>
      <c r="GK76" s="222">
        <v>2390828.35</v>
      </c>
      <c r="GL76" s="222">
        <v>9598056.0700000003</v>
      </c>
      <c r="GM76" s="222">
        <v>787138.41</v>
      </c>
      <c r="GN76" s="222">
        <v>1093864.58</v>
      </c>
      <c r="GO76" s="222">
        <v>1369867.8</v>
      </c>
      <c r="GP76" s="222">
        <v>1353430.83</v>
      </c>
      <c r="GQ76" s="222">
        <v>29999103.32</v>
      </c>
      <c r="GR76" s="222">
        <v>1681715.08</v>
      </c>
      <c r="GS76" s="222">
        <v>5551907.71</v>
      </c>
      <c r="GT76" s="222">
        <v>6349786.5300000003</v>
      </c>
      <c r="GU76" s="222">
        <v>481244.64</v>
      </c>
      <c r="GV76" s="222">
        <v>2920547.33</v>
      </c>
      <c r="GW76" s="222">
        <v>4245297.5</v>
      </c>
      <c r="GX76" s="222">
        <v>2731017.78</v>
      </c>
      <c r="GY76" s="222">
        <v>35065925.119999997</v>
      </c>
      <c r="GZ76" s="222">
        <v>2110664.58</v>
      </c>
      <c r="HA76" s="222">
        <v>6093904.04</v>
      </c>
      <c r="HB76" s="222">
        <v>5324160.18</v>
      </c>
      <c r="HC76" s="222">
        <v>139514187.75999999</v>
      </c>
      <c r="HD76" s="222">
        <v>11619414.869999999</v>
      </c>
      <c r="HE76" s="222">
        <v>10034546.49</v>
      </c>
      <c r="HF76" s="222">
        <v>8786028.4000000004</v>
      </c>
      <c r="HG76" s="222">
        <v>5369317.8399999999</v>
      </c>
      <c r="HH76" s="222">
        <v>9792931.5899999999</v>
      </c>
      <c r="HI76" s="222">
        <v>639453.80000000005</v>
      </c>
      <c r="HJ76" s="222">
        <v>20048737.260000002</v>
      </c>
      <c r="HK76" s="222">
        <v>13628845.140000001</v>
      </c>
      <c r="HL76" s="222">
        <v>18003074.59</v>
      </c>
      <c r="HM76" s="222">
        <v>8033339.6699999999</v>
      </c>
      <c r="HN76" s="222">
        <v>6743965.3300000001</v>
      </c>
      <c r="HO76" s="222">
        <v>4866139.49</v>
      </c>
      <c r="HP76" s="222">
        <v>5422246.9699999997</v>
      </c>
      <c r="HQ76" s="222">
        <v>1006060.11</v>
      </c>
      <c r="HR76" s="222">
        <v>2054518.62</v>
      </c>
      <c r="HS76" s="222">
        <v>46606642.770000003</v>
      </c>
      <c r="HT76" s="222">
        <v>10939439.4</v>
      </c>
      <c r="HU76" s="222">
        <v>2895357.28</v>
      </c>
      <c r="HV76" s="222">
        <v>2348519.5299999998</v>
      </c>
      <c r="HW76" s="222">
        <v>6553621.9199999999</v>
      </c>
      <c r="HX76" s="222">
        <v>23075012.870000001</v>
      </c>
      <c r="HY76" s="222">
        <v>14361811.42</v>
      </c>
      <c r="HZ76" s="222">
        <v>10705236.73</v>
      </c>
      <c r="IA76" s="222">
        <v>5241267.2699999996</v>
      </c>
      <c r="IB76" s="222">
        <v>3662542.53</v>
      </c>
      <c r="IC76" s="222">
        <v>4228024.3499999996</v>
      </c>
      <c r="ID76" s="222">
        <v>1410247.7</v>
      </c>
      <c r="IE76" s="222">
        <v>6965896.0700000003</v>
      </c>
      <c r="IF76" s="222">
        <v>3525144.68</v>
      </c>
      <c r="IG76" s="222">
        <v>2150141.7999999998</v>
      </c>
      <c r="IH76" s="222">
        <v>75443300.090000004</v>
      </c>
      <c r="II76" s="222">
        <v>0</v>
      </c>
      <c r="IJ76" s="222">
        <v>1304405.3500000001</v>
      </c>
      <c r="IK76" s="222">
        <v>13135940.689999999</v>
      </c>
      <c r="IL76" s="222">
        <v>25503876.850000001</v>
      </c>
      <c r="IM76" s="222">
        <v>2466555.62</v>
      </c>
      <c r="IN76" s="222">
        <v>2283599.31</v>
      </c>
      <c r="IO76" s="222">
        <v>1803015.16</v>
      </c>
      <c r="IP76" s="222">
        <v>1659695.21</v>
      </c>
      <c r="IQ76" s="222">
        <v>6300113.2999999998</v>
      </c>
      <c r="IR76" s="222">
        <v>1629641.74</v>
      </c>
      <c r="IS76" s="222">
        <v>10038989.59</v>
      </c>
      <c r="IT76" s="222">
        <v>0</v>
      </c>
      <c r="IU76" s="222">
        <v>2588384.2000000002</v>
      </c>
      <c r="IV76" s="222">
        <v>4774481.07</v>
      </c>
      <c r="IW76" s="222">
        <v>3007287.17</v>
      </c>
      <c r="IX76" s="222">
        <v>1879563.75</v>
      </c>
      <c r="IY76" s="222">
        <v>6654551.7800000003</v>
      </c>
      <c r="IZ76" s="222">
        <v>2273477.1</v>
      </c>
      <c r="JA76" s="222">
        <v>3406520.02</v>
      </c>
      <c r="JB76" s="222">
        <v>10427474.310000001</v>
      </c>
      <c r="JC76" s="222">
        <v>12298696.76</v>
      </c>
      <c r="JD76" s="222">
        <v>4167705.1</v>
      </c>
      <c r="JE76" s="222">
        <v>634558.31999999995</v>
      </c>
      <c r="JF76" s="222">
        <v>37073719.299999997</v>
      </c>
      <c r="JG76" s="222">
        <v>5558137.79</v>
      </c>
      <c r="JH76" s="222">
        <v>6774175.9100000001</v>
      </c>
      <c r="JI76" s="222">
        <v>6722374.9299999997</v>
      </c>
      <c r="JJ76" s="222">
        <v>2347460.9300000002</v>
      </c>
      <c r="JK76" s="222">
        <v>23325241.350000001</v>
      </c>
      <c r="JL76" s="222">
        <v>7335904.6900000004</v>
      </c>
      <c r="JM76" s="222">
        <v>15448990.57</v>
      </c>
      <c r="JN76" s="222">
        <v>18196835.350000001</v>
      </c>
      <c r="JO76" s="222">
        <v>10371016.560000001</v>
      </c>
      <c r="JP76" s="222">
        <v>25616992.109999999</v>
      </c>
      <c r="JQ76" s="222">
        <v>4238679.45</v>
      </c>
      <c r="JR76" s="222">
        <v>19367728.489999998</v>
      </c>
      <c r="JS76" s="222">
        <v>186442.02</v>
      </c>
      <c r="JT76" s="222">
        <v>4107708.86</v>
      </c>
      <c r="JU76" s="222">
        <v>1917923.13</v>
      </c>
      <c r="JV76" s="222">
        <v>3994981.19</v>
      </c>
      <c r="JW76" s="222">
        <v>1351872.32</v>
      </c>
      <c r="JX76" s="222">
        <v>17808638.68</v>
      </c>
      <c r="JY76" s="222">
        <v>2349131.27</v>
      </c>
      <c r="JZ76" s="222">
        <v>4868761.08</v>
      </c>
      <c r="KA76" s="222">
        <v>8176311.4100000001</v>
      </c>
      <c r="KB76" s="222">
        <v>3877446.95</v>
      </c>
      <c r="KC76" s="222">
        <v>2858708.37</v>
      </c>
      <c r="KD76" s="222">
        <v>3542078.91</v>
      </c>
      <c r="KE76" s="222">
        <v>798612.41</v>
      </c>
      <c r="KF76" s="222">
        <v>2260311.41</v>
      </c>
      <c r="KG76" s="222">
        <v>2859798.81</v>
      </c>
      <c r="KH76" s="222">
        <v>88062006.340000004</v>
      </c>
      <c r="KI76" s="222">
        <v>22091256.199999999</v>
      </c>
      <c r="KJ76" s="222">
        <v>3207690.64</v>
      </c>
      <c r="KK76" s="222">
        <v>4254146.46</v>
      </c>
      <c r="KL76" s="222">
        <v>3220008.62</v>
      </c>
      <c r="KM76" s="222">
        <v>3116551.04</v>
      </c>
      <c r="KN76" s="222">
        <v>28183381.07</v>
      </c>
      <c r="KO76" s="222">
        <v>3145462.97</v>
      </c>
      <c r="KP76" s="222">
        <v>3609684.73</v>
      </c>
      <c r="KQ76" s="222">
        <v>61827546.57</v>
      </c>
      <c r="KR76" s="222">
        <v>8287169.9699999997</v>
      </c>
      <c r="KS76" s="222">
        <v>11063895.18</v>
      </c>
      <c r="KT76" s="222">
        <v>30975620.210000001</v>
      </c>
      <c r="KU76" s="222">
        <v>2744244.44</v>
      </c>
      <c r="KV76" s="222">
        <v>8323689.5899999999</v>
      </c>
      <c r="KW76" s="222">
        <v>64326075.759999998</v>
      </c>
      <c r="KX76" s="222">
        <v>4214879.07</v>
      </c>
      <c r="KY76" s="222">
        <v>81193323.290000007</v>
      </c>
      <c r="KZ76" s="222">
        <v>8670753.0899999999</v>
      </c>
      <c r="LA76" s="222">
        <v>3275241.06</v>
      </c>
      <c r="LB76" s="222">
        <v>10760202.02</v>
      </c>
      <c r="LC76" s="222">
        <v>10932050.960000001</v>
      </c>
      <c r="LD76" s="222">
        <v>4369799.1900000004</v>
      </c>
      <c r="LE76" s="222">
        <v>5527513.9500000002</v>
      </c>
      <c r="LF76" s="222">
        <v>5385732.5599999996</v>
      </c>
      <c r="LG76" s="222">
        <v>385980</v>
      </c>
      <c r="LH76" s="222">
        <v>90970</v>
      </c>
      <c r="LI76" s="222">
        <v>3859764.82</v>
      </c>
      <c r="LJ76" s="222">
        <v>25711117.289999999</v>
      </c>
      <c r="LK76" s="222">
        <v>5555020.04</v>
      </c>
      <c r="LL76" s="222">
        <v>3310290.16</v>
      </c>
      <c r="LM76" s="222">
        <v>1314998.1399999999</v>
      </c>
      <c r="LN76" s="222">
        <v>2770956.47</v>
      </c>
      <c r="LO76" s="222">
        <v>3380592.84</v>
      </c>
      <c r="LP76" s="222">
        <v>7646285.79</v>
      </c>
      <c r="LQ76" s="222">
        <v>2003237.26</v>
      </c>
      <c r="LR76" s="222">
        <v>51863871.859999999</v>
      </c>
      <c r="LS76" s="222">
        <v>5627063.0899999999</v>
      </c>
      <c r="LT76" s="222">
        <v>2981795.82</v>
      </c>
      <c r="LU76" s="222">
        <v>47136865.299999997</v>
      </c>
      <c r="LV76" s="222">
        <v>31432181.789999999</v>
      </c>
      <c r="LW76" s="222">
        <v>140538867.03</v>
      </c>
      <c r="LX76" s="222">
        <v>56750073.289999999</v>
      </c>
      <c r="LY76" s="222">
        <v>16934620.82</v>
      </c>
      <c r="LZ76" s="222">
        <v>8712976.5999999996</v>
      </c>
      <c r="MA76" s="222">
        <v>7981166.0800000001</v>
      </c>
      <c r="MB76" s="222">
        <v>5442654.3399999999</v>
      </c>
      <c r="MC76" s="222">
        <v>10750742.470000001</v>
      </c>
      <c r="MD76" s="222">
        <v>6823414.4199999999</v>
      </c>
      <c r="ME76" s="222">
        <v>22607759.809999999</v>
      </c>
      <c r="MF76" s="222">
        <v>4805831.62</v>
      </c>
      <c r="MG76" s="222">
        <v>140995296.77000001</v>
      </c>
      <c r="MH76" s="222">
        <v>3116351.6</v>
      </c>
      <c r="MI76" s="222">
        <v>2521920.64</v>
      </c>
      <c r="MJ76" s="222">
        <v>1065103.24</v>
      </c>
      <c r="MK76" s="222">
        <v>1007709.19</v>
      </c>
      <c r="ML76" s="222">
        <v>2850004.47</v>
      </c>
      <c r="MM76" s="222">
        <v>3471725.41</v>
      </c>
      <c r="MN76" s="222">
        <v>1934394.83</v>
      </c>
      <c r="MO76" s="222">
        <v>6792588.4400000004</v>
      </c>
      <c r="MP76" s="222">
        <v>2195111.42</v>
      </c>
      <c r="MQ76" s="222">
        <v>1367542.34</v>
      </c>
      <c r="MR76" s="222">
        <v>2321583.7000000002</v>
      </c>
      <c r="MS76" s="222">
        <v>5785784</v>
      </c>
      <c r="MT76" s="222">
        <v>4129436.1</v>
      </c>
      <c r="MU76" s="222">
        <v>4488565.21</v>
      </c>
      <c r="MV76" s="222">
        <v>11884889.539999999</v>
      </c>
      <c r="MW76" s="222">
        <v>9893202.1899999995</v>
      </c>
      <c r="MX76" s="222">
        <v>9427095.6500000004</v>
      </c>
      <c r="MY76" s="222">
        <v>5327377.7501999997</v>
      </c>
      <c r="MZ76" s="222">
        <v>12056851.17</v>
      </c>
      <c r="NA76" s="222">
        <v>4156163.64</v>
      </c>
      <c r="NB76" s="222">
        <v>4296587.78</v>
      </c>
      <c r="NC76" s="222">
        <v>665336.1</v>
      </c>
      <c r="ND76" s="222">
        <v>8504746.6799999997</v>
      </c>
      <c r="NE76" s="222">
        <v>3054928.09</v>
      </c>
      <c r="NF76" s="222">
        <v>1743252.48</v>
      </c>
      <c r="NG76" s="222">
        <v>34680092.509999998</v>
      </c>
      <c r="NH76" s="222">
        <v>3262154.56</v>
      </c>
      <c r="NI76" s="222">
        <v>5806261.54</v>
      </c>
      <c r="NJ76" s="222">
        <v>21814477.73</v>
      </c>
      <c r="NK76" s="222">
        <v>13965210.779999999</v>
      </c>
      <c r="NL76" s="222">
        <v>408398.36</v>
      </c>
      <c r="NM76" s="222">
        <v>4467633.3</v>
      </c>
      <c r="NN76" s="222">
        <v>2187148.75</v>
      </c>
      <c r="NO76" s="222">
        <v>3044780.26</v>
      </c>
      <c r="NP76" s="222">
        <v>11104142.15</v>
      </c>
      <c r="NQ76" s="222">
        <v>2078850.72</v>
      </c>
      <c r="NR76" s="222">
        <v>1650949.64</v>
      </c>
      <c r="NS76" s="222">
        <v>691721.77</v>
      </c>
      <c r="NT76" s="222">
        <v>1125371.49</v>
      </c>
      <c r="NU76" s="222">
        <v>56664.14</v>
      </c>
      <c r="NV76" s="222">
        <v>519391.01</v>
      </c>
      <c r="NW76" s="222">
        <v>4512807.5</v>
      </c>
      <c r="NX76" s="222">
        <v>15073211.17</v>
      </c>
      <c r="NY76" s="222">
        <v>3055513.76</v>
      </c>
      <c r="NZ76" s="222">
        <v>3722395.61</v>
      </c>
      <c r="OA76" s="222">
        <v>2701712.61</v>
      </c>
      <c r="OB76" s="222">
        <v>4297987.0199999996</v>
      </c>
      <c r="OC76" s="222">
        <v>3891588.88</v>
      </c>
      <c r="OD76" s="222">
        <v>20057429.399999999</v>
      </c>
      <c r="OE76" s="222">
        <v>32406903.129999999</v>
      </c>
      <c r="OF76" s="222">
        <v>2041167.95</v>
      </c>
      <c r="OG76" s="222">
        <v>17364552.739999998</v>
      </c>
      <c r="OH76" s="222">
        <v>2270802.2000000002</v>
      </c>
      <c r="OI76" s="222">
        <v>2925585.87</v>
      </c>
      <c r="OJ76" s="222">
        <v>20054338.809999999</v>
      </c>
      <c r="OK76" s="222">
        <v>4081860.84</v>
      </c>
      <c r="OL76" s="222">
        <v>7792916.1200000001</v>
      </c>
      <c r="OM76" s="222">
        <v>24068204.460000001</v>
      </c>
      <c r="ON76" s="222">
        <v>17156493.780000001</v>
      </c>
      <c r="OO76" s="222">
        <v>26263302.620000001</v>
      </c>
      <c r="OP76" s="222">
        <v>7586411.2400000002</v>
      </c>
      <c r="OQ76" s="222">
        <v>7245561.0499999998</v>
      </c>
      <c r="OR76" s="222">
        <v>3256625.76</v>
      </c>
      <c r="OS76" s="222">
        <v>3072034</v>
      </c>
      <c r="OT76" s="222">
        <v>2706725.14</v>
      </c>
      <c r="OU76" s="222">
        <v>572115.06000000006</v>
      </c>
      <c r="OV76" s="222">
        <v>1676771.51</v>
      </c>
      <c r="OW76" s="222">
        <v>2617552.89</v>
      </c>
      <c r="OX76" s="222">
        <v>15654419.74</v>
      </c>
      <c r="OY76" s="222">
        <v>3354360.85</v>
      </c>
      <c r="OZ76" s="222">
        <v>2067324.91</v>
      </c>
      <c r="PA76" s="222">
        <v>1285610.74</v>
      </c>
      <c r="PB76" s="222">
        <v>65935885.57</v>
      </c>
      <c r="PC76" s="222">
        <v>3190685.99</v>
      </c>
      <c r="PD76" s="222">
        <v>28789898.940000001</v>
      </c>
      <c r="PE76" s="222">
        <v>3201456.62</v>
      </c>
      <c r="PF76" s="222">
        <v>3304142.41</v>
      </c>
      <c r="PG76" s="222">
        <v>18797729.109999999</v>
      </c>
      <c r="PH76" s="222">
        <v>6207538.1900000004</v>
      </c>
      <c r="PI76" s="222">
        <v>4922198.9000000004</v>
      </c>
      <c r="PJ76" s="222">
        <v>8224920.25</v>
      </c>
      <c r="PK76" s="222">
        <v>5892061.4000000004</v>
      </c>
      <c r="PL76" s="222">
        <v>3557460.27</v>
      </c>
      <c r="PM76" s="222">
        <v>8261045.1200000001</v>
      </c>
      <c r="PN76" s="222">
        <v>3857510.48</v>
      </c>
      <c r="PO76" s="222">
        <v>25703949.93</v>
      </c>
      <c r="PP76" s="222">
        <v>3105632.21</v>
      </c>
      <c r="PQ76" s="222">
        <v>5019081.01</v>
      </c>
      <c r="PR76" s="222">
        <v>5112357.07</v>
      </c>
      <c r="PS76" s="222">
        <v>1955830.25</v>
      </c>
      <c r="PT76" s="222">
        <v>240187183.66999999</v>
      </c>
      <c r="PU76" s="222">
        <v>15336528.119999999</v>
      </c>
      <c r="PV76" s="222">
        <v>14364194.439999999</v>
      </c>
      <c r="PW76" s="222">
        <v>9532460.4000000004</v>
      </c>
      <c r="PX76" s="222">
        <v>79773627.760000005</v>
      </c>
      <c r="PY76" s="222">
        <v>15634188.779999999</v>
      </c>
      <c r="PZ76" s="222">
        <v>33028865.260000002</v>
      </c>
      <c r="QA76" s="222">
        <v>9100533.3000000007</v>
      </c>
      <c r="QB76" s="222">
        <v>25851021.469999999</v>
      </c>
      <c r="QC76" s="222">
        <v>2457570.88</v>
      </c>
      <c r="QD76" s="222">
        <v>24257642.32</v>
      </c>
      <c r="QE76" s="222">
        <v>6490916.25</v>
      </c>
      <c r="QF76" s="222">
        <v>5508358.5300000003</v>
      </c>
      <c r="QG76" s="222">
        <v>8441024.4199999999</v>
      </c>
      <c r="QH76" s="222">
        <v>24105375.960000001</v>
      </c>
      <c r="QI76" s="222">
        <v>5759126.75</v>
      </c>
      <c r="QJ76" s="222">
        <v>14037024.98</v>
      </c>
      <c r="QK76" s="222">
        <v>9756890.7400000002</v>
      </c>
      <c r="QL76" s="222">
        <v>7621681.9100000001</v>
      </c>
      <c r="QM76" s="222">
        <v>36143850.799999997</v>
      </c>
      <c r="QN76" s="222">
        <v>19442343.760000002</v>
      </c>
      <c r="QO76" s="222">
        <v>8429457.8300000001</v>
      </c>
      <c r="QP76" s="222">
        <v>2104656.2400000002</v>
      </c>
      <c r="QQ76" s="222">
        <v>5087147.78</v>
      </c>
      <c r="QR76" s="222">
        <v>1051957.46</v>
      </c>
      <c r="QS76" s="222">
        <v>2667000.06</v>
      </c>
      <c r="QT76" s="222">
        <v>68024643.920000002</v>
      </c>
      <c r="QU76" s="222">
        <v>2404944.06</v>
      </c>
      <c r="QV76" s="222">
        <v>25363495.920000002</v>
      </c>
      <c r="QW76" s="222">
        <v>2638935.7999999998</v>
      </c>
      <c r="QX76" s="222">
        <v>6091834.5199999996</v>
      </c>
      <c r="QY76" s="222">
        <v>17113477.039999999</v>
      </c>
      <c r="QZ76" s="222">
        <v>6169743.9199999999</v>
      </c>
      <c r="RA76" s="222">
        <v>15989516.210000001</v>
      </c>
      <c r="RB76" s="222">
        <v>3754033.65</v>
      </c>
      <c r="RC76" s="222">
        <v>7726797.0499999998</v>
      </c>
      <c r="RD76" s="222">
        <v>3294649.22</v>
      </c>
      <c r="RE76" s="222">
        <v>898931.4</v>
      </c>
      <c r="RF76" s="222">
        <v>1266058.3600000001</v>
      </c>
      <c r="RG76" s="222">
        <v>157488262.99000001</v>
      </c>
      <c r="RH76" s="222">
        <v>21749200.550000001</v>
      </c>
      <c r="RI76" s="222">
        <v>5377699.25</v>
      </c>
      <c r="RJ76" s="222">
        <v>4706754.9400000004</v>
      </c>
      <c r="RK76" s="222">
        <v>13060068.99</v>
      </c>
      <c r="RL76" s="222">
        <v>22328173.890000001</v>
      </c>
      <c r="RM76" s="222">
        <v>37425729.920000002</v>
      </c>
      <c r="RN76" s="222">
        <v>6950652.75</v>
      </c>
      <c r="RO76" s="222">
        <v>5010244.9000000004</v>
      </c>
      <c r="RP76" s="222">
        <v>26529619.379999999</v>
      </c>
      <c r="RQ76" s="222">
        <v>27059177.289999999</v>
      </c>
      <c r="RR76" s="222">
        <v>7056564</v>
      </c>
      <c r="RS76" s="222">
        <v>6887381.7400000002</v>
      </c>
      <c r="RT76" s="222">
        <v>9838971.25</v>
      </c>
      <c r="RU76" s="222">
        <v>2731516.94</v>
      </c>
      <c r="RV76" s="222">
        <v>5052352.79</v>
      </c>
      <c r="RW76" s="222">
        <v>7854643.1900000004</v>
      </c>
      <c r="RX76" s="222">
        <v>1865675.76</v>
      </c>
      <c r="RY76" s="222">
        <v>3098631.52</v>
      </c>
      <c r="RZ76" s="222">
        <v>3843474.5</v>
      </c>
      <c r="SA76" s="222">
        <v>20189964.280000001</v>
      </c>
      <c r="SB76" s="222">
        <v>4139818.84</v>
      </c>
      <c r="SC76" s="222">
        <v>2856950.01</v>
      </c>
      <c r="SD76" s="222">
        <v>7397963.4699999997</v>
      </c>
      <c r="SE76" s="222">
        <v>1851368.13</v>
      </c>
      <c r="SF76" s="222">
        <v>6396240.6200000001</v>
      </c>
      <c r="SG76" s="222">
        <v>8610499.0500000007</v>
      </c>
      <c r="SH76" s="222">
        <v>5267335.33</v>
      </c>
      <c r="SI76" s="222">
        <v>3391099.8</v>
      </c>
      <c r="SJ76" s="222">
        <v>2323752.64</v>
      </c>
      <c r="SK76" s="222">
        <v>21468562.309999999</v>
      </c>
      <c r="SL76" s="222">
        <v>1541995.34</v>
      </c>
      <c r="SM76" s="222">
        <v>17858019.039999999</v>
      </c>
      <c r="SN76" s="222">
        <v>2731466.19</v>
      </c>
      <c r="SO76" s="222">
        <v>6776682.3700000001</v>
      </c>
      <c r="SP76" s="222">
        <v>13705392.66</v>
      </c>
      <c r="SQ76" s="222">
        <v>1569838.35</v>
      </c>
      <c r="SR76" s="222">
        <v>1239329.8999999999</v>
      </c>
      <c r="SS76" s="222">
        <v>1458115.75</v>
      </c>
      <c r="ST76" s="222">
        <v>6481953.2000000002</v>
      </c>
      <c r="SU76" s="222">
        <v>63966190.469999999</v>
      </c>
      <c r="SV76" s="222">
        <v>1131858.42</v>
      </c>
      <c r="SW76" s="222">
        <v>3192776.45</v>
      </c>
      <c r="SX76" s="222">
        <v>11555123.82</v>
      </c>
      <c r="SY76" s="222">
        <v>1956357.51</v>
      </c>
      <c r="SZ76" s="222">
        <v>1485769.06</v>
      </c>
      <c r="TA76" s="222">
        <v>2274234.7400000002</v>
      </c>
      <c r="TB76" s="222">
        <v>29841518.75</v>
      </c>
      <c r="TC76" s="222">
        <v>6248305.7999999998</v>
      </c>
      <c r="TD76" s="222">
        <v>5208944.32</v>
      </c>
      <c r="TE76" s="222">
        <v>2881313.62</v>
      </c>
      <c r="TF76" s="222">
        <v>19223508.780000001</v>
      </c>
      <c r="TG76" s="222">
        <v>2178087.29</v>
      </c>
      <c r="TH76" s="222">
        <v>2629803.84</v>
      </c>
      <c r="TI76" s="222">
        <v>219568415.56999999</v>
      </c>
      <c r="TJ76" s="222">
        <v>4043611.51</v>
      </c>
      <c r="TK76" s="222">
        <v>9001783.9900000002</v>
      </c>
      <c r="TL76" s="222">
        <v>27312312.760000002</v>
      </c>
      <c r="TM76" s="222">
        <v>10028754.52</v>
      </c>
      <c r="TN76" s="222">
        <v>844008.5</v>
      </c>
      <c r="TO76" s="222">
        <v>4385133.22</v>
      </c>
      <c r="TP76" s="222">
        <v>10266177.01</v>
      </c>
      <c r="TQ76" s="222">
        <v>3055577.88</v>
      </c>
      <c r="TR76" s="222">
        <v>14922859.25</v>
      </c>
      <c r="TS76" s="222">
        <v>19364167.890000001</v>
      </c>
      <c r="TT76" s="222">
        <v>2046552.2</v>
      </c>
      <c r="TU76" s="222">
        <v>2685213.93</v>
      </c>
      <c r="TV76" s="222">
        <v>8073885.2199999997</v>
      </c>
      <c r="TW76" s="222">
        <v>10987266.1</v>
      </c>
      <c r="TX76" s="222">
        <v>1612150.47</v>
      </c>
      <c r="TY76" s="222">
        <v>23709083.620000001</v>
      </c>
      <c r="TZ76" s="222">
        <v>2749242.57</v>
      </c>
      <c r="UA76" s="222">
        <v>55099202.850000001</v>
      </c>
      <c r="UB76" s="222">
        <v>23015612.850000001</v>
      </c>
      <c r="UC76" s="222">
        <v>9156021.7200000007</v>
      </c>
      <c r="UD76" s="222">
        <v>9507618.6699999999</v>
      </c>
      <c r="UE76" s="222">
        <v>63265202.299999997</v>
      </c>
      <c r="UF76" s="222">
        <v>2841596.2</v>
      </c>
      <c r="UG76" s="222">
        <v>2762004.62</v>
      </c>
      <c r="UH76" s="222">
        <v>9270347.5899999999</v>
      </c>
      <c r="UI76" s="222">
        <v>3106655.46</v>
      </c>
      <c r="UJ76" s="222">
        <v>28617659</v>
      </c>
      <c r="UK76" s="222">
        <v>18649691.300000001</v>
      </c>
      <c r="UL76" s="222">
        <v>13976398.24</v>
      </c>
      <c r="UM76" s="222">
        <v>22046508.850000001</v>
      </c>
      <c r="UN76" s="222">
        <v>10893380.460000001</v>
      </c>
      <c r="UO76" s="222">
        <v>11244099.369999999</v>
      </c>
      <c r="UP76" s="222">
        <v>36405564.840000004</v>
      </c>
      <c r="UQ76" s="222">
        <v>11933116.92</v>
      </c>
      <c r="UR76" s="222">
        <v>12751282.66</v>
      </c>
      <c r="US76" s="222">
        <v>64452666.390000001</v>
      </c>
      <c r="UT76" s="222">
        <v>780290.76</v>
      </c>
      <c r="UU76" s="222">
        <v>5205817.53</v>
      </c>
      <c r="UV76" s="222">
        <v>27563111.300000001</v>
      </c>
      <c r="UW76" s="222">
        <v>3273295.73</v>
      </c>
      <c r="UX76" s="222">
        <v>10668026.289999999</v>
      </c>
      <c r="UY76" s="222">
        <v>530481.47</v>
      </c>
      <c r="UZ76" s="222">
        <v>13303382.439999999</v>
      </c>
      <c r="VA76" s="222">
        <v>15467820.859999999</v>
      </c>
      <c r="VB76" s="222">
        <v>10041453.32</v>
      </c>
      <c r="VC76" s="222">
        <v>6309478.5700000003</v>
      </c>
      <c r="VD76" s="222">
        <v>6093460.3300000001</v>
      </c>
      <c r="VE76" s="222">
        <v>6878006.9400000004</v>
      </c>
      <c r="VF76" s="222">
        <v>7199684.2999999998</v>
      </c>
      <c r="VG76" s="222">
        <v>4486227.6500000004</v>
      </c>
      <c r="VH76" s="222">
        <v>21486942.300000001</v>
      </c>
      <c r="VI76" s="222">
        <v>3303974.45</v>
      </c>
      <c r="VJ76" s="222">
        <v>1319854.23</v>
      </c>
      <c r="VK76" s="222">
        <v>998724.36</v>
      </c>
      <c r="VL76" s="222">
        <v>135148423.80000001</v>
      </c>
      <c r="VM76" s="222">
        <v>6696843.2599999998</v>
      </c>
      <c r="VN76" s="222">
        <v>4958154.09</v>
      </c>
      <c r="VO76" s="222">
        <v>9951668.9299999997</v>
      </c>
      <c r="VP76" s="222">
        <v>20419668.109999999</v>
      </c>
      <c r="VQ76" s="222">
        <v>13801714.74</v>
      </c>
      <c r="VR76" s="222">
        <v>13861651.859999999</v>
      </c>
      <c r="VS76" s="222">
        <v>3209121.75</v>
      </c>
      <c r="VT76" s="222">
        <v>8088830.1299999999</v>
      </c>
      <c r="VU76" s="222">
        <v>52394315.710000001</v>
      </c>
      <c r="VV76" s="222">
        <v>5422399.9000000004</v>
      </c>
      <c r="VW76" s="222">
        <v>6535403.4699999997</v>
      </c>
      <c r="VX76" s="222">
        <v>5991575.7199999997</v>
      </c>
      <c r="VY76" s="222">
        <v>1763848.8</v>
      </c>
      <c r="VZ76" s="222">
        <v>3933004.84</v>
      </c>
      <c r="WA76" s="222">
        <v>252556868.34999999</v>
      </c>
      <c r="WB76" s="222">
        <v>8708790.7899999991</v>
      </c>
      <c r="WC76" s="222">
        <v>7240829.29</v>
      </c>
      <c r="WD76" s="222">
        <v>2602631.19</v>
      </c>
      <c r="WE76" s="222">
        <v>1832039.56</v>
      </c>
      <c r="WF76" s="222">
        <v>10410115.949999999</v>
      </c>
      <c r="WG76" s="222">
        <v>15443158.76</v>
      </c>
      <c r="WH76" s="222">
        <v>9295141.1999999993</v>
      </c>
      <c r="WI76" s="222">
        <v>4944556.8099999996</v>
      </c>
      <c r="WJ76" s="222">
        <v>14175489.35</v>
      </c>
      <c r="WK76" s="222">
        <v>5262307.87</v>
      </c>
      <c r="WL76" s="222">
        <v>13136128.210000001</v>
      </c>
      <c r="WM76" s="222">
        <v>5870301.0099999998</v>
      </c>
      <c r="WN76" s="222">
        <v>17699942.829999998</v>
      </c>
      <c r="WO76" s="222">
        <v>28628896.940000001</v>
      </c>
      <c r="WP76" s="222">
        <v>4239036.2699999996</v>
      </c>
      <c r="WQ76" s="222">
        <v>9897602.5700000003</v>
      </c>
      <c r="WR76" s="222">
        <v>11292335.630000001</v>
      </c>
      <c r="WS76" s="222">
        <v>4046631.61</v>
      </c>
      <c r="WT76" s="222">
        <v>9005857.1099999994</v>
      </c>
      <c r="WU76" s="222">
        <v>38259324.619999997</v>
      </c>
      <c r="WV76" s="222">
        <v>6610871.5700000003</v>
      </c>
      <c r="WW76" s="222">
        <v>4417813.63</v>
      </c>
      <c r="WX76" s="222">
        <v>4322942.24</v>
      </c>
      <c r="WY76" s="222">
        <v>3287768.67</v>
      </c>
      <c r="WZ76" s="222">
        <v>3994660.91</v>
      </c>
      <c r="XA76" s="222">
        <v>2613145.9700000002</v>
      </c>
      <c r="XB76" s="222">
        <v>2583171.77</v>
      </c>
      <c r="XC76" s="222">
        <v>16750247.73</v>
      </c>
      <c r="XD76" s="222">
        <v>3443966.33</v>
      </c>
      <c r="XE76" s="222">
        <v>2810499.57</v>
      </c>
      <c r="XF76" s="222">
        <v>2290222.21</v>
      </c>
      <c r="XG76" s="222">
        <v>2699161.83</v>
      </c>
      <c r="XH76" s="222">
        <v>41592656.890000001</v>
      </c>
      <c r="XI76" s="222">
        <v>6773642.8799999999</v>
      </c>
      <c r="XJ76" s="222">
        <v>5760800.2599999998</v>
      </c>
      <c r="XK76" s="222">
        <v>13925215.77</v>
      </c>
      <c r="XL76" s="222">
        <v>3331433.15</v>
      </c>
      <c r="XM76" s="222">
        <v>6842220.9100000001</v>
      </c>
      <c r="XN76" s="222">
        <v>8747176.1400000006</v>
      </c>
      <c r="XO76" s="222">
        <v>4786162.08</v>
      </c>
      <c r="XP76" s="222">
        <v>3601212.47</v>
      </c>
      <c r="XQ76" s="222">
        <v>13013243.359999999</v>
      </c>
      <c r="XR76" s="222">
        <v>12557099.689999999</v>
      </c>
      <c r="XS76" s="222">
        <v>3214033.3</v>
      </c>
      <c r="XT76" s="222">
        <v>4439589.17</v>
      </c>
      <c r="XU76" s="222">
        <v>2642299.58</v>
      </c>
      <c r="XV76" s="222">
        <v>2934855.05</v>
      </c>
      <c r="XW76" s="222">
        <v>2639667.5699999998</v>
      </c>
      <c r="XX76" s="222">
        <v>1493504.17</v>
      </c>
      <c r="XY76" s="222">
        <v>2797112.54</v>
      </c>
      <c r="XZ76" s="222">
        <v>746225.7</v>
      </c>
      <c r="YA76" s="222">
        <v>1018276.55</v>
      </c>
      <c r="YB76" s="222">
        <v>1165738.75</v>
      </c>
      <c r="YC76" s="222">
        <v>1694482.8</v>
      </c>
      <c r="YD76" s="222">
        <v>1478820.05</v>
      </c>
      <c r="YE76" s="222">
        <v>48195705.060000002</v>
      </c>
      <c r="YF76" s="222">
        <v>12244300.130000001</v>
      </c>
      <c r="YG76" s="222">
        <v>15776490.460000001</v>
      </c>
      <c r="YH76" s="222">
        <v>2878721.98</v>
      </c>
      <c r="YI76" s="222">
        <v>24525511.300000001</v>
      </c>
      <c r="YJ76" s="222">
        <v>2845749.04</v>
      </c>
      <c r="YK76" s="222">
        <v>20357103.960000001</v>
      </c>
      <c r="YL76" s="222">
        <v>2127763.96</v>
      </c>
      <c r="YM76" s="222">
        <v>14948965.75</v>
      </c>
      <c r="YN76" s="222">
        <v>13299315.880000001</v>
      </c>
      <c r="YO76" s="222">
        <v>3274094.51</v>
      </c>
      <c r="YP76" s="222">
        <v>4064490.2</v>
      </c>
      <c r="YQ76" s="222">
        <v>6552748.4800000004</v>
      </c>
      <c r="YR76" s="222">
        <v>3646526.23</v>
      </c>
      <c r="YS76" s="222">
        <v>2606521.7599999998</v>
      </c>
      <c r="YT76" s="222">
        <v>7344636.5</v>
      </c>
      <c r="YU76" s="222">
        <v>1780053.77</v>
      </c>
      <c r="YV76" s="222">
        <v>26743995.07</v>
      </c>
      <c r="YW76" s="222">
        <v>5141118.42</v>
      </c>
      <c r="YX76" s="222">
        <v>2300091.73</v>
      </c>
      <c r="YY76" s="222">
        <v>3807524.27</v>
      </c>
      <c r="YZ76" s="222">
        <v>6274660.7599999998</v>
      </c>
      <c r="ZA76" s="222">
        <v>1250196.6200000001</v>
      </c>
      <c r="ZB76" s="222">
        <v>2338336.7400000002</v>
      </c>
      <c r="ZC76" s="222">
        <v>34589545.049999997</v>
      </c>
      <c r="ZD76" s="222">
        <v>1169870.32</v>
      </c>
      <c r="ZE76" s="222">
        <v>2062794.12</v>
      </c>
      <c r="ZF76" s="222">
        <v>4096630.03</v>
      </c>
      <c r="ZG76" s="222">
        <v>1883527.22</v>
      </c>
      <c r="ZH76" s="222">
        <v>3268746.12</v>
      </c>
      <c r="ZI76" s="222">
        <v>2554719.04</v>
      </c>
      <c r="ZJ76" s="222">
        <v>2017992.99</v>
      </c>
      <c r="ZK76" s="222">
        <v>24069651.43</v>
      </c>
      <c r="ZL76" s="222">
        <v>96227445.379999995</v>
      </c>
      <c r="ZM76" s="222">
        <v>2912225.83</v>
      </c>
      <c r="ZN76" s="222">
        <v>13165977.300000001</v>
      </c>
      <c r="ZO76" s="222">
        <v>13936481.050000001</v>
      </c>
      <c r="ZP76" s="222">
        <v>8682410.3399999999</v>
      </c>
      <c r="ZQ76" s="222">
        <v>4334972.8099999996</v>
      </c>
      <c r="ZR76" s="222">
        <v>4465337.5</v>
      </c>
      <c r="ZS76" s="222">
        <v>6673552.9000000004</v>
      </c>
      <c r="ZT76" s="222">
        <v>5441455.9299999997</v>
      </c>
      <c r="ZU76" s="222">
        <v>16674857</v>
      </c>
      <c r="ZV76" s="222">
        <v>1141928.6100000001</v>
      </c>
      <c r="ZW76" s="222">
        <v>5411563.7300000004</v>
      </c>
      <c r="ZX76" s="222">
        <v>4414824.01</v>
      </c>
      <c r="ZY76" s="222">
        <v>4770206.34</v>
      </c>
      <c r="ZZ76" s="222">
        <v>3997700.52</v>
      </c>
      <c r="AAA76" s="222">
        <v>4360704.9000000004</v>
      </c>
      <c r="AAB76" s="222">
        <v>996675.55</v>
      </c>
      <c r="AAC76" s="222">
        <v>729486.91</v>
      </c>
      <c r="AAD76" s="222">
        <v>5951508.1900000004</v>
      </c>
      <c r="AAE76" s="222">
        <v>1319220.08</v>
      </c>
      <c r="AAF76" s="222">
        <v>1149775.49</v>
      </c>
      <c r="AAG76" s="222">
        <v>2527890.06</v>
      </c>
      <c r="AAH76" s="222">
        <v>29226832.940000001</v>
      </c>
      <c r="AAI76" s="222">
        <v>5736856.25</v>
      </c>
      <c r="AAJ76" s="222">
        <v>7994390.5300000003</v>
      </c>
      <c r="AAK76" s="222">
        <v>4916079.92</v>
      </c>
      <c r="AAL76" s="222">
        <v>2442979.84</v>
      </c>
      <c r="AAM76" s="222">
        <v>10696768.1</v>
      </c>
      <c r="AAN76" s="222">
        <v>1157510.1599999999</v>
      </c>
      <c r="AAO76" s="222">
        <v>194748679.41999999</v>
      </c>
      <c r="AAP76" s="222">
        <v>12756576.08</v>
      </c>
      <c r="AAQ76" s="222">
        <v>8283079.4699999997</v>
      </c>
      <c r="AAR76" s="222">
        <v>18088174.640000001</v>
      </c>
      <c r="AAS76" s="222">
        <v>9510372.0500000007</v>
      </c>
      <c r="AAT76" s="222">
        <v>4712804.9800000004</v>
      </c>
      <c r="AAU76" s="222">
        <v>4151193.26</v>
      </c>
      <c r="AAV76" s="222">
        <v>7907959.6299999999</v>
      </c>
      <c r="AAW76" s="222">
        <v>38941464.509999998</v>
      </c>
      <c r="AAX76" s="222">
        <v>8556785.8300000001</v>
      </c>
      <c r="AAY76" s="222">
        <v>10725776.15</v>
      </c>
      <c r="AAZ76" s="222">
        <v>57881978.170000002</v>
      </c>
      <c r="ABA76" s="222">
        <v>21363290.539999999</v>
      </c>
      <c r="ABB76" s="222">
        <v>3329122.55</v>
      </c>
      <c r="ABC76" s="222">
        <v>5837540.1299999999</v>
      </c>
      <c r="ABD76" s="222">
        <v>8876034.2899999991</v>
      </c>
      <c r="ABE76" s="222">
        <v>2807828.47</v>
      </c>
      <c r="ABF76" s="222">
        <v>5848113.2999999998</v>
      </c>
      <c r="ABG76" s="222">
        <v>5230424.17</v>
      </c>
      <c r="ABH76" s="222">
        <v>31873829.09</v>
      </c>
      <c r="ABI76" s="222">
        <v>33801275.770000003</v>
      </c>
      <c r="ABJ76" s="222">
        <v>9028901.3699999992</v>
      </c>
      <c r="ABK76" s="222">
        <v>4341082.13</v>
      </c>
      <c r="ABL76" s="222">
        <v>8655436.4600000009</v>
      </c>
      <c r="ABM76" s="222">
        <v>2034550.06</v>
      </c>
      <c r="ABN76" s="222">
        <v>3451750.56</v>
      </c>
      <c r="ABO76" s="222">
        <v>53975386.479999997</v>
      </c>
      <c r="ABP76" s="222">
        <v>3110448.82</v>
      </c>
      <c r="ABQ76" s="222">
        <v>7429346.9699999997</v>
      </c>
      <c r="ABR76" s="222">
        <v>11468553.789999999</v>
      </c>
      <c r="ABS76" s="222">
        <v>10772452.720000001</v>
      </c>
      <c r="ABT76" s="222">
        <v>8102965.0499999998</v>
      </c>
      <c r="ABU76" s="222">
        <v>3423690.84</v>
      </c>
      <c r="ABV76" s="222">
        <v>6775613.7599999998</v>
      </c>
      <c r="ABW76" s="222">
        <v>32604.55</v>
      </c>
      <c r="ABX76" s="222">
        <v>0</v>
      </c>
      <c r="ABY76" s="222">
        <v>1704581.96</v>
      </c>
      <c r="ABZ76" s="222">
        <v>6522131.9000000004</v>
      </c>
      <c r="ACA76" s="222">
        <v>2182076.52</v>
      </c>
      <c r="ACB76" s="222">
        <v>2892981.24</v>
      </c>
      <c r="ACC76" s="222">
        <v>45772738.560000002</v>
      </c>
      <c r="ACD76" s="222">
        <v>2095467.2</v>
      </c>
      <c r="ACE76" s="222">
        <v>4363593.1500000004</v>
      </c>
      <c r="ACF76" s="222">
        <v>3557691.91</v>
      </c>
      <c r="ACG76" s="222">
        <v>15292181.050000001</v>
      </c>
      <c r="ACH76" s="222">
        <v>2606942.39</v>
      </c>
      <c r="ACI76" s="222">
        <v>84576229.030000001</v>
      </c>
      <c r="ACJ76" s="222">
        <v>6180630.04</v>
      </c>
      <c r="ACK76" s="222">
        <v>13720993.07</v>
      </c>
      <c r="ACL76" s="222">
        <v>26990397.57</v>
      </c>
      <c r="ACM76" s="222">
        <v>2621410.34</v>
      </c>
      <c r="ACN76" s="222">
        <v>36823985.390000001</v>
      </c>
      <c r="ACO76" s="222">
        <v>7239122.3099999996</v>
      </c>
      <c r="ACP76" s="222">
        <v>37803962.409999996</v>
      </c>
      <c r="ACQ76" s="222">
        <v>39463555.259999998</v>
      </c>
      <c r="ACR76" s="222">
        <v>16023705.52</v>
      </c>
      <c r="ACS76" s="222">
        <v>33707470.530000001</v>
      </c>
      <c r="ACT76" s="222">
        <v>23479456.239999998</v>
      </c>
      <c r="ACU76" s="222">
        <v>16921751.670000002</v>
      </c>
      <c r="ACV76" s="222">
        <v>11400319.99</v>
      </c>
      <c r="ACW76" s="222">
        <v>7697683.2000000002</v>
      </c>
      <c r="ACX76" s="222">
        <v>9751640.9199999999</v>
      </c>
      <c r="ACY76" s="222">
        <v>15770235.49</v>
      </c>
      <c r="ACZ76" s="222">
        <v>9358527.0099999998</v>
      </c>
      <c r="ADA76" s="222">
        <v>9284842.1899999995</v>
      </c>
      <c r="ADB76" s="222">
        <v>6268756.8200000003</v>
      </c>
      <c r="ADC76" s="222">
        <v>8059153.9199999999</v>
      </c>
      <c r="ADD76" s="222">
        <v>3462441.08</v>
      </c>
      <c r="ADE76" s="222">
        <v>6361304.2699999996</v>
      </c>
      <c r="ADF76" s="222">
        <v>46480334.189999998</v>
      </c>
      <c r="ADG76" s="222">
        <v>19893880.329999998</v>
      </c>
      <c r="ADH76" s="222">
        <v>1161650.7</v>
      </c>
      <c r="ADI76" s="222">
        <v>3745204.07</v>
      </c>
      <c r="ADJ76" s="222">
        <v>16731752.48</v>
      </c>
      <c r="ADK76" s="222">
        <v>536628.93000000005</v>
      </c>
      <c r="ADL76" s="222">
        <v>2650967.61</v>
      </c>
      <c r="ADM76" s="222">
        <v>9114980.1600000001</v>
      </c>
      <c r="ADN76" s="222">
        <v>14666388.93</v>
      </c>
      <c r="ADO76" s="222">
        <v>108132695.31</v>
      </c>
      <c r="ADP76" s="222">
        <v>12744098.85</v>
      </c>
      <c r="ADQ76" s="222">
        <v>12202918.439999999</v>
      </c>
      <c r="ADR76" s="222">
        <v>1323340</v>
      </c>
      <c r="ADS76" s="222">
        <v>55618662.810000002</v>
      </c>
      <c r="ADT76" s="222">
        <v>1291210.5</v>
      </c>
      <c r="ADU76" s="222">
        <v>4683242.24</v>
      </c>
      <c r="ADV76" s="222">
        <v>1231795.8700000001</v>
      </c>
      <c r="ADW76" s="222">
        <v>1469162.99</v>
      </c>
      <c r="ADX76" s="222">
        <v>193637.34</v>
      </c>
      <c r="ADY76" s="222">
        <v>42628115.710000001</v>
      </c>
      <c r="ADZ76" s="222">
        <v>33498401.559999999</v>
      </c>
      <c r="AEA76" s="222">
        <v>49652209.479999997</v>
      </c>
      <c r="AEB76" s="222">
        <v>11574953.26</v>
      </c>
      <c r="AEC76" s="222">
        <v>1768395.58</v>
      </c>
      <c r="AED76" s="222">
        <v>18977707.969999999</v>
      </c>
      <c r="AEE76" s="222">
        <v>15782065.27</v>
      </c>
      <c r="AEF76" s="222">
        <v>9246909.5999999996</v>
      </c>
      <c r="AEG76" s="222">
        <v>5889072.3300000001</v>
      </c>
      <c r="AEH76" s="222">
        <v>1712578.27</v>
      </c>
      <c r="AEI76" s="222">
        <v>11658886.529999999</v>
      </c>
      <c r="AEJ76" s="222">
        <v>8070699.4900000002</v>
      </c>
      <c r="AEK76" s="222">
        <v>2209716</v>
      </c>
      <c r="AEL76" s="222">
        <v>5634390.1399999997</v>
      </c>
      <c r="AEM76" s="222">
        <v>13473662.73</v>
      </c>
      <c r="AEN76" s="222">
        <v>8272268.54</v>
      </c>
      <c r="AEO76" s="222">
        <v>1099715.32</v>
      </c>
      <c r="AEP76" s="222">
        <v>36068836.719999999</v>
      </c>
      <c r="AEQ76" s="222">
        <v>1699172.03</v>
      </c>
      <c r="AER76" s="222">
        <v>16550067.439999999</v>
      </c>
      <c r="AES76" s="222">
        <v>35335529.579999998</v>
      </c>
      <c r="AET76" s="222">
        <v>17487019.539999999</v>
      </c>
      <c r="AEU76" s="222">
        <v>9502497.5199999996</v>
      </c>
      <c r="AEV76" s="222">
        <v>8930735.7599999998</v>
      </c>
      <c r="AEW76" s="222">
        <v>4860134.1500000004</v>
      </c>
      <c r="AEX76" s="222">
        <v>45089148.280000001</v>
      </c>
      <c r="AEY76" s="222">
        <v>10477117.74</v>
      </c>
      <c r="AEZ76" s="222">
        <v>16889134.75</v>
      </c>
      <c r="AFA76" s="222">
        <v>8942736.5500000007</v>
      </c>
      <c r="AFB76" s="222">
        <v>3592849.86</v>
      </c>
      <c r="AFC76" s="222">
        <v>39352300.590000004</v>
      </c>
      <c r="AFD76" s="222">
        <v>177353.25</v>
      </c>
      <c r="AFE76" s="222">
        <v>5605827.1900000004</v>
      </c>
      <c r="AFF76" s="222">
        <v>2656102.5299999998</v>
      </c>
      <c r="AFG76" s="222">
        <v>2900129.28</v>
      </c>
      <c r="AFH76" s="222">
        <v>7882470.4900000002</v>
      </c>
      <c r="AFI76" s="222">
        <v>2929181.54</v>
      </c>
      <c r="AFJ76" s="222">
        <v>2343750.92</v>
      </c>
      <c r="AFK76" s="222">
        <v>1325042.6399999999</v>
      </c>
      <c r="AFL76" s="222">
        <v>8924649.8000000007</v>
      </c>
      <c r="AFM76" s="222">
        <v>2069826.05</v>
      </c>
      <c r="AFN76" s="222">
        <v>1674442.8</v>
      </c>
      <c r="AFO76" s="222">
        <v>4884333.3099999996</v>
      </c>
      <c r="AFP76" s="222">
        <v>58759892.090000004</v>
      </c>
      <c r="AFQ76" s="222">
        <v>7604571.9500000002</v>
      </c>
      <c r="AFR76" s="222">
        <v>5182738.5</v>
      </c>
      <c r="AFS76" s="222">
        <v>3438478.46</v>
      </c>
      <c r="AFT76" s="222">
        <v>6690964.3899999997</v>
      </c>
      <c r="AFU76" s="222">
        <v>2241177.21</v>
      </c>
      <c r="AFV76" s="222">
        <v>2265510.27</v>
      </c>
      <c r="AFW76" s="222">
        <v>7341856.1699999999</v>
      </c>
      <c r="AFX76" s="222">
        <v>6324387.9000000004</v>
      </c>
      <c r="AFY76" s="222">
        <v>2508464.34</v>
      </c>
      <c r="AFZ76" s="222">
        <v>13482497.4</v>
      </c>
      <c r="AGA76" s="222">
        <v>2688206.84</v>
      </c>
      <c r="AGB76" s="222">
        <v>42468562.630000003</v>
      </c>
      <c r="AGC76" s="222">
        <v>6378396.8399999999</v>
      </c>
      <c r="AGD76" s="222">
        <v>6330945.5099999998</v>
      </c>
      <c r="AGE76" s="222">
        <v>7521036.6299999999</v>
      </c>
      <c r="AGF76" s="222">
        <v>22482463.859999999</v>
      </c>
      <c r="AGG76" s="222">
        <v>10812632.529999999</v>
      </c>
      <c r="AGH76" s="222">
        <v>1128756.7</v>
      </c>
      <c r="AGI76" s="222">
        <v>5989487.6399999997</v>
      </c>
      <c r="AGJ76" s="222">
        <v>1110729.42</v>
      </c>
      <c r="AGK76" s="222">
        <v>2863968.54</v>
      </c>
      <c r="AGL76" s="222">
        <v>4285859.9800000004</v>
      </c>
      <c r="AGM76" s="222">
        <v>939630.4</v>
      </c>
      <c r="AGN76" s="222">
        <v>11021058.75</v>
      </c>
      <c r="AGO76" s="222">
        <v>3014063.49</v>
      </c>
      <c r="AGP76" s="222">
        <v>1536012.2</v>
      </c>
      <c r="AGQ76" s="222">
        <v>1759481.61</v>
      </c>
      <c r="AGR76" s="222">
        <v>5254682.5199999996</v>
      </c>
      <c r="AGS76" s="222">
        <v>1334943.25</v>
      </c>
      <c r="AGT76" s="222">
        <v>985840.11</v>
      </c>
      <c r="AGU76" s="222">
        <v>1610200</v>
      </c>
      <c r="AGV76" s="222">
        <v>0</v>
      </c>
      <c r="AGW76" s="222">
        <v>9063215.1899999995</v>
      </c>
      <c r="AGX76" s="222">
        <v>6124090.1500000004</v>
      </c>
      <c r="AGY76" s="222">
        <v>9735195.5500000007</v>
      </c>
      <c r="AGZ76" s="222">
        <v>3454422.46</v>
      </c>
      <c r="AHA76" s="222">
        <v>4848850.2699999996</v>
      </c>
      <c r="AHB76" s="222">
        <v>4411196.93</v>
      </c>
      <c r="AHC76" s="222">
        <v>1539103.16</v>
      </c>
      <c r="AHD76" s="222">
        <v>23204001.239999998</v>
      </c>
      <c r="AHE76" s="222">
        <v>7814550.7699999996</v>
      </c>
      <c r="AHF76" s="222">
        <v>3527305.1</v>
      </c>
      <c r="AHG76" s="222">
        <v>3127374.32</v>
      </c>
      <c r="AHH76" s="222">
        <v>4607511.0599999996</v>
      </c>
      <c r="AHI76" s="222">
        <v>840699.37</v>
      </c>
      <c r="AHJ76" s="222">
        <v>1842721.87</v>
      </c>
      <c r="AHK76" s="222">
        <v>2563609.14</v>
      </c>
      <c r="AHL76" s="222">
        <v>770132.29</v>
      </c>
      <c r="AHM76" s="222">
        <v>2616151.06</v>
      </c>
      <c r="AHN76" s="222">
        <v>1804399.92</v>
      </c>
      <c r="AHO76" s="222">
        <v>2709393.8</v>
      </c>
      <c r="AHP76" s="222">
        <v>3247494.86</v>
      </c>
      <c r="AHQ76" s="222">
        <v>852562.84</v>
      </c>
      <c r="AHR76" s="264">
        <v>4392381.57</v>
      </c>
    </row>
    <row r="77" spans="1:902" ht="24">
      <c r="A77" s="183" t="s">
        <v>6671</v>
      </c>
      <c r="B77" s="183" t="s">
        <v>6478</v>
      </c>
      <c r="C77" s="184" t="s">
        <v>6479</v>
      </c>
      <c r="D77" s="222">
        <v>617715.36</v>
      </c>
      <c r="E77" s="222">
        <v>2278854.9300000002</v>
      </c>
      <c r="F77" s="222">
        <v>2862911.53</v>
      </c>
      <c r="G77" s="222">
        <v>288907.67</v>
      </c>
      <c r="H77" s="222">
        <v>12585701.99</v>
      </c>
      <c r="I77" s="222">
        <v>554269.69999999995</v>
      </c>
      <c r="J77" s="222">
        <v>4267161.26</v>
      </c>
      <c r="K77" s="222">
        <v>978622.5</v>
      </c>
      <c r="L77" s="222">
        <v>1341652.96</v>
      </c>
      <c r="M77" s="222">
        <v>2417220.98</v>
      </c>
      <c r="N77" s="222">
        <v>2093303.31</v>
      </c>
      <c r="O77" s="222">
        <v>549618.07999999996</v>
      </c>
      <c r="P77" s="222">
        <v>1519646.18</v>
      </c>
      <c r="Q77" s="222">
        <v>783179.3</v>
      </c>
      <c r="R77" s="222">
        <v>637537.01</v>
      </c>
      <c r="S77" s="222">
        <v>5024212.38</v>
      </c>
      <c r="T77" s="222">
        <v>1644937.01</v>
      </c>
      <c r="U77" s="222">
        <v>381249.5</v>
      </c>
      <c r="V77" s="222">
        <v>1711015.17</v>
      </c>
      <c r="W77" s="222">
        <v>9517854.2200000007</v>
      </c>
      <c r="X77" s="222">
        <v>693069.91</v>
      </c>
      <c r="Y77" s="222">
        <v>247516.5</v>
      </c>
      <c r="Z77" s="222">
        <v>2244760.04</v>
      </c>
      <c r="AA77" s="222">
        <v>1782156.51</v>
      </c>
      <c r="AB77" s="222">
        <v>639708.82999999996</v>
      </c>
      <c r="AC77" s="222">
        <v>22842334.190000001</v>
      </c>
      <c r="AD77" s="222">
        <v>1773653.23</v>
      </c>
      <c r="AE77" s="222">
        <v>2359462.75</v>
      </c>
      <c r="AF77" s="222">
        <v>10054647.029999999</v>
      </c>
      <c r="AG77" s="222">
        <v>1075178.5</v>
      </c>
      <c r="AH77" s="222">
        <v>17973727.949999999</v>
      </c>
      <c r="AI77" s="222">
        <v>3418715.22</v>
      </c>
      <c r="AJ77" s="222">
        <v>1816704.28</v>
      </c>
      <c r="AK77" s="222">
        <v>1282524.0900000001</v>
      </c>
      <c r="AL77" s="222">
        <v>2051313.66</v>
      </c>
      <c r="AM77" s="222">
        <v>2415950.11</v>
      </c>
      <c r="AN77" s="222">
        <v>143316.79999999999</v>
      </c>
      <c r="AO77" s="222">
        <v>1268221.51</v>
      </c>
      <c r="AP77" s="222">
        <v>915252.86</v>
      </c>
      <c r="AQ77" s="222">
        <v>712537.99</v>
      </c>
      <c r="AR77" s="222">
        <v>675551.59</v>
      </c>
      <c r="AS77" s="222">
        <v>978955.5</v>
      </c>
      <c r="AT77" s="222">
        <v>17273240.27</v>
      </c>
      <c r="AU77" s="222">
        <v>161238.85</v>
      </c>
      <c r="AV77" s="222">
        <v>181224.3</v>
      </c>
      <c r="AW77" s="222">
        <v>497457.36</v>
      </c>
      <c r="AX77" s="222">
        <v>12170</v>
      </c>
      <c r="AY77" s="222">
        <v>2042215.39</v>
      </c>
      <c r="AZ77" s="222">
        <v>211817.69</v>
      </c>
      <c r="BA77" s="222">
        <v>445202.75</v>
      </c>
      <c r="BB77" s="222">
        <v>232858.47</v>
      </c>
      <c r="BC77" s="222">
        <v>310569.33</v>
      </c>
      <c r="BD77" s="222">
        <v>493938.1</v>
      </c>
      <c r="BE77" s="222">
        <v>171319.9</v>
      </c>
      <c r="BF77" s="222">
        <v>2730605.75</v>
      </c>
      <c r="BG77" s="222">
        <v>18813.439999999999</v>
      </c>
      <c r="BH77" s="222">
        <v>269232.40000000002</v>
      </c>
      <c r="BI77" s="222">
        <v>37568319.909999996</v>
      </c>
      <c r="BJ77" s="222">
        <v>9485671.9299999997</v>
      </c>
      <c r="BK77" s="222">
        <v>2434026.15</v>
      </c>
      <c r="BL77" s="222">
        <v>235438.01</v>
      </c>
      <c r="BM77" s="222">
        <v>2015401.49</v>
      </c>
      <c r="BN77" s="222">
        <v>1288982.01</v>
      </c>
      <c r="BO77" s="222">
        <v>401437.75</v>
      </c>
      <c r="BP77" s="222">
        <v>44485</v>
      </c>
      <c r="BQ77" s="222">
        <v>59926.66</v>
      </c>
      <c r="BR77" s="222">
        <v>22163697.239999998</v>
      </c>
      <c r="BS77" s="222">
        <v>714802.1</v>
      </c>
      <c r="BT77" s="222">
        <v>718640.13</v>
      </c>
      <c r="BU77" s="222">
        <v>1484710.69</v>
      </c>
      <c r="BV77" s="222">
        <v>524119.78</v>
      </c>
      <c r="BW77" s="222">
        <v>953602.72</v>
      </c>
      <c r="BX77" s="222">
        <v>355137.8</v>
      </c>
      <c r="BY77" s="222">
        <v>182202.15</v>
      </c>
      <c r="BZ77" s="222">
        <v>18258642.263</v>
      </c>
      <c r="CA77" s="222">
        <v>464276.66</v>
      </c>
      <c r="CB77" s="222">
        <v>301947</v>
      </c>
      <c r="CC77" s="222">
        <v>4508320</v>
      </c>
      <c r="CD77" s="222">
        <v>493473.79</v>
      </c>
      <c r="CE77" s="222">
        <v>296333</v>
      </c>
      <c r="CF77" s="222">
        <v>692419.67</v>
      </c>
      <c r="CG77" s="222">
        <v>673777</v>
      </c>
      <c r="CH77" s="222">
        <v>1202767.21</v>
      </c>
      <c r="CI77" s="222">
        <v>5262986.75</v>
      </c>
      <c r="CJ77" s="222">
        <v>746785.5</v>
      </c>
      <c r="CK77" s="222">
        <v>578719</v>
      </c>
      <c r="CL77" s="222">
        <v>753036.7</v>
      </c>
      <c r="CM77" s="222">
        <v>801171.4</v>
      </c>
      <c r="CN77" s="222">
        <v>2560389.75</v>
      </c>
      <c r="CO77" s="222">
        <v>54962.98</v>
      </c>
      <c r="CP77" s="222">
        <v>929722.59</v>
      </c>
      <c r="CQ77" s="222">
        <v>735516.11</v>
      </c>
      <c r="CR77" s="222">
        <v>1060075.8500000001</v>
      </c>
      <c r="CS77" s="222">
        <v>471749.4</v>
      </c>
      <c r="CT77" s="222">
        <v>16541929.640000001</v>
      </c>
      <c r="CU77" s="222">
        <v>532847.42000000004</v>
      </c>
      <c r="CV77" s="222">
        <v>937996.66</v>
      </c>
      <c r="CW77" s="222">
        <v>3420650.6</v>
      </c>
      <c r="CX77" s="222">
        <v>136241.43</v>
      </c>
      <c r="CY77" s="222">
        <v>2362019.37</v>
      </c>
      <c r="CZ77" s="222">
        <v>866094.2</v>
      </c>
      <c r="DA77" s="222">
        <v>388196.54</v>
      </c>
      <c r="DB77" s="222">
        <v>32622418.120000001</v>
      </c>
      <c r="DC77" s="222">
        <v>29628858.039999999</v>
      </c>
      <c r="DD77" s="222">
        <v>2042491.14</v>
      </c>
      <c r="DE77" s="222">
        <v>1374716.34</v>
      </c>
      <c r="DF77" s="222">
        <v>2014745.23</v>
      </c>
      <c r="DG77" s="222">
        <v>1681622.74</v>
      </c>
      <c r="DH77" s="222">
        <v>1836972.83</v>
      </c>
      <c r="DI77" s="222">
        <v>1902128.63</v>
      </c>
      <c r="DJ77" s="222">
        <v>673145.26</v>
      </c>
      <c r="DK77" s="222">
        <v>31183943.289999999</v>
      </c>
      <c r="DL77" s="222">
        <v>1008237.66</v>
      </c>
      <c r="DM77" s="222">
        <v>3321313.42</v>
      </c>
      <c r="DN77" s="222">
        <v>1269367.45</v>
      </c>
      <c r="DO77" s="222">
        <v>1753025.85</v>
      </c>
      <c r="DP77" s="222">
        <v>1502784.04</v>
      </c>
      <c r="DQ77" s="222">
        <v>3862261.46</v>
      </c>
      <c r="DR77" s="222">
        <v>1080995.6899000001</v>
      </c>
      <c r="DS77" s="222">
        <v>4803163.38</v>
      </c>
      <c r="DT77" s="222">
        <v>31477837.579999998</v>
      </c>
      <c r="DU77" s="222">
        <v>621580</v>
      </c>
      <c r="DV77" s="222">
        <v>5219374.3600000003</v>
      </c>
      <c r="DW77" s="222">
        <v>19230075.309999999</v>
      </c>
      <c r="DX77" s="222">
        <v>1644731.63</v>
      </c>
      <c r="DY77" s="222">
        <v>4987973.3899999997</v>
      </c>
      <c r="DZ77" s="222">
        <v>3065898.9</v>
      </c>
      <c r="EA77" s="222">
        <v>381128.34</v>
      </c>
      <c r="EB77" s="222">
        <v>1362523.75</v>
      </c>
      <c r="EC77" s="222">
        <v>2383726.87</v>
      </c>
      <c r="ED77" s="222">
        <v>4888593.3899999997</v>
      </c>
      <c r="EE77" s="222">
        <v>11820407.83</v>
      </c>
      <c r="EF77" s="222">
        <v>5650782.5999999996</v>
      </c>
      <c r="EG77" s="222">
        <v>29800.799999999999</v>
      </c>
      <c r="EH77" s="222">
        <v>248911.24</v>
      </c>
      <c r="EI77" s="222">
        <v>1701109.43</v>
      </c>
      <c r="EJ77" s="222">
        <v>2356949.61</v>
      </c>
      <c r="EK77" s="222">
        <v>2928166.45</v>
      </c>
      <c r="EL77" s="222">
        <v>770876.04</v>
      </c>
      <c r="EM77" s="222">
        <v>1593824.46</v>
      </c>
      <c r="EN77" s="222">
        <v>185609.60000000001</v>
      </c>
      <c r="EO77" s="222">
        <v>426262.33</v>
      </c>
      <c r="EP77" s="222">
        <v>1375407.57</v>
      </c>
      <c r="EQ77" s="222">
        <v>475940.57</v>
      </c>
      <c r="ER77" s="222">
        <v>496623.29</v>
      </c>
      <c r="ES77" s="222">
        <v>559495.84</v>
      </c>
      <c r="ET77" s="222">
        <v>2556634.04</v>
      </c>
      <c r="EU77" s="222">
        <v>1447301.06</v>
      </c>
      <c r="EV77" s="222">
        <v>303515.27</v>
      </c>
      <c r="EW77" s="222">
        <v>40478666.020000003</v>
      </c>
      <c r="EX77" s="222">
        <v>273564</v>
      </c>
      <c r="EY77" s="222">
        <v>592792.29</v>
      </c>
      <c r="EZ77" s="222">
        <v>1642969.9</v>
      </c>
      <c r="FA77" s="222">
        <v>2133602.44</v>
      </c>
      <c r="FB77" s="222">
        <v>1053980.6000000001</v>
      </c>
      <c r="FC77" s="222">
        <v>2213828.7200000002</v>
      </c>
      <c r="FD77" s="222">
        <v>358812</v>
      </c>
      <c r="FE77" s="222">
        <v>844544.38</v>
      </c>
      <c r="FF77" s="222">
        <v>1048586.8500000001</v>
      </c>
      <c r="FG77" s="222">
        <v>755673.18</v>
      </c>
      <c r="FH77" s="222">
        <v>563931.4</v>
      </c>
      <c r="FI77" s="222">
        <v>15380710.4</v>
      </c>
      <c r="FJ77" s="222">
        <v>891050.58</v>
      </c>
      <c r="FK77" s="222">
        <v>118066.1</v>
      </c>
      <c r="FL77" s="222">
        <v>275296.90000000002</v>
      </c>
      <c r="FM77" s="222">
        <v>46436.55</v>
      </c>
      <c r="FN77" s="222">
        <v>524896.46</v>
      </c>
      <c r="FO77" s="222">
        <v>667574.47</v>
      </c>
      <c r="FP77" s="222">
        <v>174689.7</v>
      </c>
      <c r="FQ77" s="222">
        <v>3479037.39</v>
      </c>
      <c r="FR77" s="222">
        <v>1064017.56</v>
      </c>
      <c r="FS77" s="222">
        <v>3446412.02</v>
      </c>
      <c r="FT77" s="222">
        <v>1439998.15</v>
      </c>
      <c r="FU77" s="222">
        <v>1929014.12</v>
      </c>
      <c r="FV77" s="222">
        <v>839704.54</v>
      </c>
      <c r="FW77" s="222">
        <v>3561465.68</v>
      </c>
      <c r="FX77" s="222">
        <v>1721431.11</v>
      </c>
      <c r="FY77" s="222">
        <v>1354463.65</v>
      </c>
      <c r="FZ77" s="222">
        <v>940436.28</v>
      </c>
      <c r="GA77" s="222">
        <v>2883723.15</v>
      </c>
      <c r="GB77" s="222">
        <v>939905.91</v>
      </c>
      <c r="GC77" s="222">
        <v>676479.7</v>
      </c>
      <c r="GD77" s="222">
        <v>252448.7</v>
      </c>
      <c r="GE77" s="222">
        <v>5072605.7</v>
      </c>
      <c r="GF77" s="222">
        <v>540157.66</v>
      </c>
      <c r="GG77" s="222">
        <v>562728.38</v>
      </c>
      <c r="GH77" s="222">
        <v>6289217.5199999996</v>
      </c>
      <c r="GI77" s="222">
        <v>1345582.6</v>
      </c>
      <c r="GJ77" s="222">
        <v>424279.5</v>
      </c>
      <c r="GK77" s="222">
        <v>575146</v>
      </c>
      <c r="GL77" s="222">
        <v>4496695.1399999997</v>
      </c>
      <c r="GM77" s="222">
        <v>113048.91</v>
      </c>
      <c r="GN77" s="222">
        <v>244348.01</v>
      </c>
      <c r="GO77" s="222">
        <v>279290.90999999997</v>
      </c>
      <c r="GP77" s="222">
        <v>424468.12</v>
      </c>
      <c r="GQ77" s="222">
        <v>25414697.039999999</v>
      </c>
      <c r="GR77" s="222">
        <v>533438.23</v>
      </c>
      <c r="GS77" s="222">
        <v>831948.15</v>
      </c>
      <c r="GT77" s="222">
        <v>1128093.27</v>
      </c>
      <c r="GU77" s="222">
        <v>17850</v>
      </c>
      <c r="GV77" s="222">
        <v>44367</v>
      </c>
      <c r="GW77" s="222">
        <v>113805.6</v>
      </c>
      <c r="GX77" s="222">
        <v>28301.5</v>
      </c>
      <c r="GY77" s="222">
        <v>14778382.93</v>
      </c>
      <c r="GZ77" s="222">
        <v>69676</v>
      </c>
      <c r="HA77" s="222">
        <v>2089974.31</v>
      </c>
      <c r="HB77" s="222">
        <v>1068554.54</v>
      </c>
      <c r="HC77" s="222">
        <v>7812550.4199999999</v>
      </c>
      <c r="HD77" s="222">
        <v>0</v>
      </c>
      <c r="HE77" s="222">
        <v>3586823.26</v>
      </c>
      <c r="HF77" s="222">
        <v>5186176.01</v>
      </c>
      <c r="HG77" s="222">
        <v>998249.52</v>
      </c>
      <c r="HH77" s="222">
        <v>78400</v>
      </c>
      <c r="HI77" s="222">
        <v>141524</v>
      </c>
      <c r="HJ77" s="222">
        <v>5781933.4199999999</v>
      </c>
      <c r="HK77" s="222">
        <v>389009</v>
      </c>
      <c r="HL77" s="222">
        <v>8388817.7400000002</v>
      </c>
      <c r="HM77" s="222">
        <v>331645.15999999997</v>
      </c>
      <c r="HN77" s="222">
        <v>212720.4</v>
      </c>
      <c r="HO77" s="222">
        <v>863487.72</v>
      </c>
      <c r="HP77" s="222">
        <v>2403584.33</v>
      </c>
      <c r="HQ77" s="222">
        <v>872173.06</v>
      </c>
      <c r="HR77" s="222">
        <v>1101512.5</v>
      </c>
      <c r="HS77" s="222">
        <v>29846439.890000001</v>
      </c>
      <c r="HT77" s="222">
        <v>1456212.72</v>
      </c>
      <c r="HU77" s="222">
        <v>829016.68</v>
      </c>
      <c r="HV77" s="222">
        <v>766629.3</v>
      </c>
      <c r="HW77" s="222">
        <v>769791.4</v>
      </c>
      <c r="HX77" s="222">
        <v>6493866.5300000003</v>
      </c>
      <c r="HY77" s="222">
        <v>2308732.02</v>
      </c>
      <c r="HZ77" s="222">
        <v>748966.34</v>
      </c>
      <c r="IA77" s="222">
        <v>845829.9</v>
      </c>
      <c r="IB77" s="222">
        <v>837664.98</v>
      </c>
      <c r="IC77" s="222">
        <v>1827744.5</v>
      </c>
      <c r="ID77" s="222">
        <v>299902.5</v>
      </c>
      <c r="IE77" s="222">
        <v>2305823.52</v>
      </c>
      <c r="IF77" s="222">
        <v>1412002.49</v>
      </c>
      <c r="IG77" s="222">
        <v>509227.2</v>
      </c>
      <c r="IH77" s="222">
        <v>62435632.829999998</v>
      </c>
      <c r="II77" s="222">
        <v>3600</v>
      </c>
      <c r="IJ77" s="222">
        <v>276630.71000000002</v>
      </c>
      <c r="IK77" s="222">
        <v>8304098.0099999998</v>
      </c>
      <c r="IL77" s="222">
        <v>13565913.130000001</v>
      </c>
      <c r="IM77" s="222">
        <v>407261.41</v>
      </c>
      <c r="IN77" s="222">
        <v>1255345.27</v>
      </c>
      <c r="IO77" s="222">
        <v>1741224.2</v>
      </c>
      <c r="IP77" s="222">
        <v>551481.64</v>
      </c>
      <c r="IQ77" s="222">
        <v>1383440.51</v>
      </c>
      <c r="IR77" s="222">
        <v>551314.94999999995</v>
      </c>
      <c r="IS77" s="222">
        <v>58112869.799999997</v>
      </c>
      <c r="IT77" s="222">
        <v>9476796.1899999995</v>
      </c>
      <c r="IU77" s="222">
        <v>1110366.6499999999</v>
      </c>
      <c r="IV77" s="222">
        <v>1672110.45</v>
      </c>
      <c r="IW77" s="222">
        <v>2195995.2000000002</v>
      </c>
      <c r="IX77" s="222">
        <v>5055.63</v>
      </c>
      <c r="IY77" s="222">
        <v>1236271</v>
      </c>
      <c r="IZ77" s="222">
        <v>441820</v>
      </c>
      <c r="JA77" s="222">
        <v>588467.6</v>
      </c>
      <c r="JB77" s="222">
        <v>1135326.8999999999</v>
      </c>
      <c r="JC77" s="222">
        <v>1125935.96</v>
      </c>
      <c r="JD77" s="222">
        <v>503102.33</v>
      </c>
      <c r="JE77" s="222">
        <v>273538</v>
      </c>
      <c r="JF77" s="222">
        <v>4747608.95</v>
      </c>
      <c r="JG77" s="222">
        <v>861776</v>
      </c>
      <c r="JH77" s="222">
        <v>1031412.13</v>
      </c>
      <c r="JI77" s="222">
        <v>521353.05</v>
      </c>
      <c r="JJ77" s="222">
        <v>348846.31</v>
      </c>
      <c r="JK77" s="222">
        <v>27465932.690000001</v>
      </c>
      <c r="JL77" s="222">
        <v>1076491.6399999999</v>
      </c>
      <c r="JM77" s="222">
        <v>1623236.13</v>
      </c>
      <c r="JN77" s="222">
        <v>3900146.01</v>
      </c>
      <c r="JO77" s="222">
        <v>1217853.55</v>
      </c>
      <c r="JP77" s="222">
        <v>3444068.38</v>
      </c>
      <c r="JQ77" s="222">
        <v>561038.9</v>
      </c>
      <c r="JR77" s="222">
        <v>2346276</v>
      </c>
      <c r="JS77" s="222">
        <v>14286</v>
      </c>
      <c r="JT77" s="222">
        <v>640878.6</v>
      </c>
      <c r="JU77" s="222">
        <v>174057.3</v>
      </c>
      <c r="JV77" s="222">
        <v>1019084.46</v>
      </c>
      <c r="JW77" s="222">
        <v>347163.07</v>
      </c>
      <c r="JX77" s="222">
        <v>6489657.0999999996</v>
      </c>
      <c r="JY77" s="222">
        <v>2939119.02</v>
      </c>
      <c r="JZ77" s="222">
        <v>655384</v>
      </c>
      <c r="KA77" s="222">
        <v>3180845.18</v>
      </c>
      <c r="KB77" s="222">
        <v>366182.13</v>
      </c>
      <c r="KC77" s="222">
        <v>1053739.52</v>
      </c>
      <c r="KD77" s="222">
        <v>595820.25</v>
      </c>
      <c r="KE77" s="222">
        <v>179640.4</v>
      </c>
      <c r="KF77" s="222">
        <v>591766.96</v>
      </c>
      <c r="KG77" s="222">
        <v>801963.78</v>
      </c>
      <c r="KH77" s="222">
        <v>94266732.310000002</v>
      </c>
      <c r="KI77" s="222">
        <v>5991387.2800000003</v>
      </c>
      <c r="KJ77" s="222">
        <v>1024121.28</v>
      </c>
      <c r="KK77" s="222">
        <v>1174343.03</v>
      </c>
      <c r="KL77" s="222">
        <v>2248741.96</v>
      </c>
      <c r="KM77" s="222">
        <v>956796.28</v>
      </c>
      <c r="KN77" s="222">
        <v>17388775.379999999</v>
      </c>
      <c r="KO77" s="222">
        <v>522347.85</v>
      </c>
      <c r="KP77" s="222">
        <v>1121734.28</v>
      </c>
      <c r="KQ77" s="222">
        <v>24147884.260000002</v>
      </c>
      <c r="KR77" s="222">
        <v>1349481.94</v>
      </c>
      <c r="KS77" s="222">
        <v>1592354.91</v>
      </c>
      <c r="KT77" s="222">
        <v>17876431.399999999</v>
      </c>
      <c r="KU77" s="222">
        <v>851348.01</v>
      </c>
      <c r="KV77" s="222">
        <v>2865303.55</v>
      </c>
      <c r="KW77" s="222">
        <v>29138766.420000002</v>
      </c>
      <c r="KX77" s="222">
        <v>1280012.8899999999</v>
      </c>
      <c r="KY77" s="222">
        <v>29668789.48</v>
      </c>
      <c r="KZ77" s="222">
        <v>2181741.0299999998</v>
      </c>
      <c r="LA77" s="222">
        <v>848725.12</v>
      </c>
      <c r="LB77" s="222">
        <v>1190910.71</v>
      </c>
      <c r="LC77" s="222">
        <v>1471565.07</v>
      </c>
      <c r="LD77" s="222">
        <v>1220818.42</v>
      </c>
      <c r="LE77" s="222">
        <v>1527934.8</v>
      </c>
      <c r="LF77" s="222">
        <v>1325617.52</v>
      </c>
      <c r="LG77" s="222">
        <v>80481.5</v>
      </c>
      <c r="LH77" s="222">
        <v>26414.14</v>
      </c>
      <c r="LI77" s="222">
        <v>423360.91</v>
      </c>
      <c r="LJ77" s="222">
        <v>13694034.9</v>
      </c>
      <c r="LK77" s="222">
        <v>2604415.17</v>
      </c>
      <c r="LL77" s="222">
        <v>1075661.3</v>
      </c>
      <c r="LM77" s="222">
        <v>224186.31</v>
      </c>
      <c r="LN77" s="222">
        <v>1195277.53</v>
      </c>
      <c r="LO77" s="222">
        <v>2226551.44</v>
      </c>
      <c r="LP77" s="222">
        <v>2882600.61</v>
      </c>
      <c r="LQ77" s="222">
        <v>326360.68</v>
      </c>
      <c r="LR77" s="222">
        <v>16632139.689999999</v>
      </c>
      <c r="LS77" s="222">
        <v>1640729.84</v>
      </c>
      <c r="LT77" s="222">
        <v>906056.85</v>
      </c>
      <c r="LU77" s="222">
        <v>18976437.66</v>
      </c>
      <c r="LV77" s="222">
        <v>3682474</v>
      </c>
      <c r="LW77" s="222">
        <v>72573073.790000007</v>
      </c>
      <c r="LX77" s="222">
        <v>10744674.279999999</v>
      </c>
      <c r="LY77" s="222">
        <v>2427897.37</v>
      </c>
      <c r="LZ77" s="222">
        <v>2470403.08</v>
      </c>
      <c r="MA77" s="222">
        <v>127286.5</v>
      </c>
      <c r="MB77" s="222">
        <v>1129183.3400000001</v>
      </c>
      <c r="MC77" s="222">
        <v>2586599.7799999998</v>
      </c>
      <c r="MD77" s="222">
        <v>1317496.3999999999</v>
      </c>
      <c r="ME77" s="222">
        <v>8213298.8899999997</v>
      </c>
      <c r="MF77" s="222">
        <v>1353701.1</v>
      </c>
      <c r="MG77" s="222">
        <v>109097611.16</v>
      </c>
      <c r="MH77" s="222">
        <v>1450860.6</v>
      </c>
      <c r="MI77" s="222">
        <v>292373.86</v>
      </c>
      <c r="MJ77" s="222">
        <v>530306.82999999996</v>
      </c>
      <c r="MK77" s="222">
        <v>449074.32</v>
      </c>
      <c r="ML77" s="222">
        <v>1270846.02</v>
      </c>
      <c r="MM77" s="222">
        <v>1200727.79</v>
      </c>
      <c r="MN77" s="222">
        <v>589799.81000000006</v>
      </c>
      <c r="MO77" s="222">
        <v>2677296.02</v>
      </c>
      <c r="MP77" s="222">
        <v>1107687.6499999999</v>
      </c>
      <c r="MQ77" s="222">
        <v>173683.4</v>
      </c>
      <c r="MR77" s="222">
        <v>56230</v>
      </c>
      <c r="MS77" s="222">
        <v>45000</v>
      </c>
      <c r="MT77" s="222">
        <v>1837201.63</v>
      </c>
      <c r="MU77" s="222">
        <v>400319.27</v>
      </c>
      <c r="MV77" s="222">
        <v>3235783.29</v>
      </c>
      <c r="MW77" s="222">
        <v>4405669.34</v>
      </c>
      <c r="MX77" s="222">
        <v>1629209.07</v>
      </c>
      <c r="MY77" s="222">
        <v>1765689.9797</v>
      </c>
      <c r="MZ77" s="222">
        <v>6253540.9699999997</v>
      </c>
      <c r="NA77" s="222">
        <v>837957.24</v>
      </c>
      <c r="NB77" s="222">
        <v>513557.82</v>
      </c>
      <c r="NC77" s="222">
        <v>282809.90000000002</v>
      </c>
      <c r="ND77" s="222">
        <v>1155097.75</v>
      </c>
      <c r="NE77" s="222">
        <v>759100.99</v>
      </c>
      <c r="NF77" s="222">
        <v>569389.69999999995</v>
      </c>
      <c r="NG77" s="222">
        <v>32249311.899999999</v>
      </c>
      <c r="NH77" s="222">
        <v>1473325.37</v>
      </c>
      <c r="NI77" s="222">
        <v>2010056.47</v>
      </c>
      <c r="NJ77" s="222">
        <v>13423646.609999999</v>
      </c>
      <c r="NK77" s="222">
        <v>8947424.6099999994</v>
      </c>
      <c r="NL77" s="222">
        <v>33095</v>
      </c>
      <c r="NM77" s="222">
        <v>409826</v>
      </c>
      <c r="NN77" s="222">
        <v>112269</v>
      </c>
      <c r="NO77" s="222">
        <v>667214.46</v>
      </c>
      <c r="NP77" s="222">
        <v>7842403.3600000003</v>
      </c>
      <c r="NQ77" s="222">
        <v>211512.38</v>
      </c>
      <c r="NR77" s="222">
        <v>649371.42000000004</v>
      </c>
      <c r="NS77" s="222">
        <v>240268.48</v>
      </c>
      <c r="NT77" s="222">
        <v>123711.48</v>
      </c>
      <c r="NU77" s="222">
        <v>95773.51</v>
      </c>
      <c r="NV77" s="222">
        <v>288808.71000000002</v>
      </c>
      <c r="NW77" s="222">
        <v>13000</v>
      </c>
      <c r="NX77" s="222">
        <v>2852077.94</v>
      </c>
      <c r="NY77" s="222">
        <v>1024615.24</v>
      </c>
      <c r="NZ77" s="222">
        <v>951218.68</v>
      </c>
      <c r="OA77" s="222">
        <v>1269678.1000000001</v>
      </c>
      <c r="OB77" s="222">
        <v>2292822.04</v>
      </c>
      <c r="OC77" s="222">
        <v>731107.98</v>
      </c>
      <c r="OD77" s="222">
        <v>9059782.3000000007</v>
      </c>
      <c r="OE77" s="222">
        <v>19585692.579999998</v>
      </c>
      <c r="OF77" s="222">
        <v>766322.89</v>
      </c>
      <c r="OG77" s="222">
        <v>8157944.4299999997</v>
      </c>
      <c r="OH77" s="222">
        <v>777921</v>
      </c>
      <c r="OI77" s="222">
        <v>1843547.83</v>
      </c>
      <c r="OJ77" s="222">
        <v>8944532.5899999999</v>
      </c>
      <c r="OK77" s="222">
        <v>750038.49</v>
      </c>
      <c r="OL77" s="222">
        <v>945436.1</v>
      </c>
      <c r="OM77" s="222">
        <v>1293404.25</v>
      </c>
      <c r="ON77" s="222">
        <v>5250060.9000000004</v>
      </c>
      <c r="OO77" s="222">
        <v>7843387.8200000003</v>
      </c>
      <c r="OP77" s="222">
        <v>1906935.34</v>
      </c>
      <c r="OQ77" s="222">
        <v>1072702.8</v>
      </c>
      <c r="OR77" s="222">
        <v>1991630.28</v>
      </c>
      <c r="OS77" s="222">
        <v>393115.7</v>
      </c>
      <c r="OT77" s="222">
        <v>1045049.4</v>
      </c>
      <c r="OU77" s="222">
        <v>591313.69999999995</v>
      </c>
      <c r="OV77" s="222">
        <v>624505.67000000004</v>
      </c>
      <c r="OW77" s="222">
        <v>1441203.49</v>
      </c>
      <c r="OX77" s="222">
        <v>8191692.6399999997</v>
      </c>
      <c r="OY77" s="222">
        <v>967155.36</v>
      </c>
      <c r="OZ77" s="222">
        <v>584472.69999999995</v>
      </c>
      <c r="PA77" s="222">
        <v>49303</v>
      </c>
      <c r="PB77" s="222">
        <v>37666237.590000004</v>
      </c>
      <c r="PC77" s="222">
        <v>1030974.1</v>
      </c>
      <c r="PD77" s="222">
        <v>6355128.2400000002</v>
      </c>
      <c r="PE77" s="222">
        <v>78278.149999999994</v>
      </c>
      <c r="PF77" s="222">
        <v>363310.1</v>
      </c>
      <c r="PG77" s="222">
        <v>3809242.81</v>
      </c>
      <c r="PH77" s="222">
        <v>1793989.26</v>
      </c>
      <c r="PI77" s="222">
        <v>733757.43</v>
      </c>
      <c r="PJ77" s="222">
        <v>2576830.81</v>
      </c>
      <c r="PK77" s="222">
        <v>1470408.25</v>
      </c>
      <c r="PL77" s="222">
        <v>1375277.85</v>
      </c>
      <c r="PM77" s="222">
        <v>2015308.73</v>
      </c>
      <c r="PN77" s="222">
        <v>64360</v>
      </c>
      <c r="PO77" s="222">
        <v>9872053.2599999998</v>
      </c>
      <c r="PP77" s="222">
        <v>872274.7</v>
      </c>
      <c r="PQ77" s="222">
        <v>1207843.7</v>
      </c>
      <c r="PR77" s="222">
        <v>844431.5</v>
      </c>
      <c r="PS77" s="222">
        <v>663526.05000000005</v>
      </c>
      <c r="PT77" s="222">
        <v>121166255.48</v>
      </c>
      <c r="PU77" s="222">
        <v>1730039.36</v>
      </c>
      <c r="PV77" s="222">
        <v>72038.820000000007</v>
      </c>
      <c r="PW77" s="222">
        <v>2099373.4</v>
      </c>
      <c r="PX77" s="222">
        <v>35803537.340000004</v>
      </c>
      <c r="PY77" s="222">
        <v>3356720.58</v>
      </c>
      <c r="PZ77" s="222">
        <v>12070842.050000001</v>
      </c>
      <c r="QA77" s="222">
        <v>2452308.3199999998</v>
      </c>
      <c r="QB77" s="222">
        <v>5506907.6799999997</v>
      </c>
      <c r="QC77" s="222">
        <v>703669.5</v>
      </c>
      <c r="QD77" s="222">
        <v>8438058</v>
      </c>
      <c r="QE77" s="222">
        <v>2615540.7000000002</v>
      </c>
      <c r="QF77" s="222">
        <v>719526.71</v>
      </c>
      <c r="QG77" s="222">
        <v>196012</v>
      </c>
      <c r="QH77" s="222">
        <v>7336928.6100000003</v>
      </c>
      <c r="QI77" s="222">
        <v>1320688.19</v>
      </c>
      <c r="QJ77" s="222">
        <v>2516868.81</v>
      </c>
      <c r="QK77" s="222">
        <v>1912036.68</v>
      </c>
      <c r="QL77" s="222">
        <v>1954182.97</v>
      </c>
      <c r="QM77" s="222">
        <v>4764816.47</v>
      </c>
      <c r="QN77" s="222">
        <v>21835073.149999999</v>
      </c>
      <c r="QO77" s="222">
        <v>1049933.1100000001</v>
      </c>
      <c r="QP77" s="222">
        <v>445066.8</v>
      </c>
      <c r="QQ77" s="222">
        <v>885687.06</v>
      </c>
      <c r="QR77" s="222">
        <v>294657.09999999998</v>
      </c>
      <c r="QS77" s="222">
        <v>675937.45</v>
      </c>
      <c r="QT77" s="222">
        <v>59283991.409999996</v>
      </c>
      <c r="QU77" s="222">
        <v>854477.55</v>
      </c>
      <c r="QV77" s="222">
        <v>5798013.29</v>
      </c>
      <c r="QW77" s="222">
        <v>896942.47</v>
      </c>
      <c r="QX77" s="222">
        <v>1270428.71</v>
      </c>
      <c r="QY77" s="222">
        <v>4908882.5</v>
      </c>
      <c r="QZ77" s="222">
        <v>2269705.31</v>
      </c>
      <c r="RA77" s="222">
        <v>4777088.8099999996</v>
      </c>
      <c r="RB77" s="222">
        <v>935774.58</v>
      </c>
      <c r="RC77" s="222">
        <v>347592</v>
      </c>
      <c r="RD77" s="222">
        <v>1008317.1</v>
      </c>
      <c r="RE77" s="222">
        <v>415699.6</v>
      </c>
      <c r="RF77" s="222">
        <v>483263.5</v>
      </c>
      <c r="RG77" s="222">
        <v>85102087.609999999</v>
      </c>
      <c r="RH77" s="222">
        <v>8696161.7400000002</v>
      </c>
      <c r="RI77" s="222">
        <v>43516</v>
      </c>
      <c r="RJ77" s="222">
        <v>798692.36</v>
      </c>
      <c r="RK77" s="222">
        <v>1721610.95</v>
      </c>
      <c r="RL77" s="222">
        <v>1329196.6399999999</v>
      </c>
      <c r="RM77" s="222">
        <v>4653225.49</v>
      </c>
      <c r="RN77" s="222">
        <v>1090248.2</v>
      </c>
      <c r="RO77" s="222">
        <v>588295.1</v>
      </c>
      <c r="RP77" s="222">
        <v>5268965.8499999996</v>
      </c>
      <c r="RQ77" s="222">
        <v>11169141.369999999</v>
      </c>
      <c r="RR77" s="222">
        <v>1252539.25</v>
      </c>
      <c r="RS77" s="222">
        <v>537398.94999999995</v>
      </c>
      <c r="RT77" s="222">
        <v>593175.6</v>
      </c>
      <c r="RU77" s="222">
        <v>114050</v>
      </c>
      <c r="RV77" s="222">
        <v>319208.15000000002</v>
      </c>
      <c r="RW77" s="222">
        <v>1002234.05</v>
      </c>
      <c r="RX77" s="222">
        <v>772507.15</v>
      </c>
      <c r="RY77" s="222">
        <v>550436.6</v>
      </c>
      <c r="RZ77" s="222">
        <v>798742.46</v>
      </c>
      <c r="SA77" s="222">
        <v>13989045.609999999</v>
      </c>
      <c r="SB77" s="222">
        <v>1714575.84</v>
      </c>
      <c r="SC77" s="222">
        <v>648448.29</v>
      </c>
      <c r="SD77" s="222">
        <v>1311828.75</v>
      </c>
      <c r="SE77" s="222">
        <v>1651454.15</v>
      </c>
      <c r="SF77" s="222">
        <v>519665.15</v>
      </c>
      <c r="SG77" s="222">
        <v>1698030.93</v>
      </c>
      <c r="SH77" s="222">
        <v>5517415.6200000001</v>
      </c>
      <c r="SI77" s="222">
        <v>894498.22</v>
      </c>
      <c r="SJ77" s="222">
        <v>457793.49</v>
      </c>
      <c r="SK77" s="222">
        <v>14628385.109999999</v>
      </c>
      <c r="SL77" s="222">
        <v>350127.95</v>
      </c>
      <c r="SM77" s="222">
        <v>19505907.969999999</v>
      </c>
      <c r="SN77" s="222">
        <v>1389618</v>
      </c>
      <c r="SO77" s="222">
        <v>3435219.24</v>
      </c>
      <c r="SP77" s="222">
        <v>5548198.3300000001</v>
      </c>
      <c r="SQ77" s="222">
        <v>701826.6</v>
      </c>
      <c r="SR77" s="222">
        <v>580740.31999999995</v>
      </c>
      <c r="SS77" s="222">
        <v>545396.81999999995</v>
      </c>
      <c r="ST77" s="222">
        <v>1406829.2</v>
      </c>
      <c r="SU77" s="222">
        <v>30194207.75</v>
      </c>
      <c r="SV77" s="222">
        <v>617911.04000000004</v>
      </c>
      <c r="SW77" s="222">
        <v>1194088.79</v>
      </c>
      <c r="SX77" s="222">
        <v>1763692.33</v>
      </c>
      <c r="SY77" s="222">
        <v>444689.65</v>
      </c>
      <c r="SZ77" s="222">
        <v>629894</v>
      </c>
      <c r="TA77" s="222">
        <v>1126402.69</v>
      </c>
      <c r="TB77" s="222">
        <v>4169928.69</v>
      </c>
      <c r="TC77" s="222">
        <v>1576481.2</v>
      </c>
      <c r="TD77" s="222">
        <v>1897862.04</v>
      </c>
      <c r="TE77" s="222">
        <v>944541.44</v>
      </c>
      <c r="TF77" s="222">
        <v>3441457.29</v>
      </c>
      <c r="TG77" s="222">
        <v>925129.68</v>
      </c>
      <c r="TH77" s="222">
        <v>643795</v>
      </c>
      <c r="TI77" s="222">
        <v>132082370.28</v>
      </c>
      <c r="TJ77" s="222">
        <v>2647236.4</v>
      </c>
      <c r="TK77" s="222">
        <v>2787089</v>
      </c>
      <c r="TL77" s="222">
        <v>16738129.810000001</v>
      </c>
      <c r="TM77" s="222">
        <v>3624647.5</v>
      </c>
      <c r="TN77" s="222">
        <v>266513.7</v>
      </c>
      <c r="TO77" s="222">
        <v>402973.8</v>
      </c>
      <c r="TP77" s="222">
        <v>2985531.81</v>
      </c>
      <c r="TQ77" s="222">
        <v>863725.4</v>
      </c>
      <c r="TR77" s="222">
        <v>4540922.33</v>
      </c>
      <c r="TS77" s="222">
        <v>4558208.4000000004</v>
      </c>
      <c r="TT77" s="222">
        <v>788498.89</v>
      </c>
      <c r="TU77" s="222">
        <v>1666297.78</v>
      </c>
      <c r="TV77" s="222">
        <v>2177229.75</v>
      </c>
      <c r="TW77" s="222">
        <v>3464515.81</v>
      </c>
      <c r="TX77" s="222">
        <v>337729.3</v>
      </c>
      <c r="TY77" s="222">
        <v>6046718.1299999999</v>
      </c>
      <c r="TZ77" s="222">
        <v>1259678.55</v>
      </c>
      <c r="UA77" s="222">
        <v>23745726.670000002</v>
      </c>
      <c r="UB77" s="222">
        <v>7592447.2400000002</v>
      </c>
      <c r="UC77" s="222">
        <v>1479738</v>
      </c>
      <c r="UD77" s="222">
        <v>1059659.25</v>
      </c>
      <c r="UE77" s="222">
        <v>63348321.520000003</v>
      </c>
      <c r="UF77" s="222">
        <v>721575.88</v>
      </c>
      <c r="UG77" s="222">
        <v>1374701</v>
      </c>
      <c r="UH77" s="222">
        <v>2514237.4900000002</v>
      </c>
      <c r="UI77" s="222">
        <v>1129664.22</v>
      </c>
      <c r="UJ77" s="222">
        <v>19473998.59</v>
      </c>
      <c r="UK77" s="222">
        <v>5653223.1299999999</v>
      </c>
      <c r="UL77" s="222">
        <v>2346482.0499999998</v>
      </c>
      <c r="UM77" s="222">
        <v>6718854.5800000001</v>
      </c>
      <c r="UN77" s="222">
        <v>4074978.1</v>
      </c>
      <c r="UO77" s="222">
        <v>2277144.98</v>
      </c>
      <c r="UP77" s="222">
        <v>134772516.08000001</v>
      </c>
      <c r="UQ77" s="222">
        <v>2972901.46</v>
      </c>
      <c r="UR77" s="222">
        <v>4238630.51</v>
      </c>
      <c r="US77" s="222">
        <v>22933225</v>
      </c>
      <c r="UT77" s="222">
        <v>290777.7</v>
      </c>
      <c r="UU77" s="222">
        <v>1646127.06</v>
      </c>
      <c r="UV77" s="222">
        <v>6761908.3099999996</v>
      </c>
      <c r="UW77" s="222">
        <v>659862.72</v>
      </c>
      <c r="UX77" s="222">
        <v>1899211.98</v>
      </c>
      <c r="UY77" s="222">
        <v>616656.21</v>
      </c>
      <c r="UZ77" s="222">
        <v>2244446.69</v>
      </c>
      <c r="VA77" s="222">
        <v>5355364.6900000004</v>
      </c>
      <c r="VB77" s="222">
        <v>2998967.66</v>
      </c>
      <c r="VC77" s="222">
        <v>4153495.75</v>
      </c>
      <c r="VD77" s="222">
        <v>1607326.32</v>
      </c>
      <c r="VE77" s="222">
        <v>1177472.95</v>
      </c>
      <c r="VF77" s="222">
        <v>937013.57</v>
      </c>
      <c r="VG77" s="222">
        <v>1948699.56</v>
      </c>
      <c r="VH77" s="222">
        <v>6264707.6299999999</v>
      </c>
      <c r="VI77" s="222">
        <v>884591.5</v>
      </c>
      <c r="VJ77" s="222">
        <v>760250.19</v>
      </c>
      <c r="VK77" s="222">
        <v>244121.2</v>
      </c>
      <c r="VL77" s="222">
        <v>81019586.359999999</v>
      </c>
      <c r="VM77" s="222">
        <v>1803740.5</v>
      </c>
      <c r="VN77" s="222">
        <v>2169298.14</v>
      </c>
      <c r="VO77" s="222">
        <v>4451796.8899999997</v>
      </c>
      <c r="VP77" s="222">
        <v>8092464.2699999996</v>
      </c>
      <c r="VQ77" s="222">
        <v>3901773.78</v>
      </c>
      <c r="VR77" s="222">
        <v>1707783.34</v>
      </c>
      <c r="VS77" s="222">
        <v>1837168.32</v>
      </c>
      <c r="VT77" s="222">
        <v>1467976.14</v>
      </c>
      <c r="VU77" s="222">
        <v>14632166.09</v>
      </c>
      <c r="VV77" s="222">
        <v>831054.11</v>
      </c>
      <c r="VW77" s="222">
        <v>4562142.4000000004</v>
      </c>
      <c r="VX77" s="222">
        <v>1648809.3</v>
      </c>
      <c r="VY77" s="222">
        <v>550647.25</v>
      </c>
      <c r="VZ77" s="222">
        <v>1053027.42</v>
      </c>
      <c r="WA77" s="222">
        <v>23204943.640000001</v>
      </c>
      <c r="WB77" s="222">
        <v>1761931.15</v>
      </c>
      <c r="WC77" s="222">
        <v>1513618.85</v>
      </c>
      <c r="WD77" s="222">
        <v>396202.09</v>
      </c>
      <c r="WE77" s="222">
        <v>660723.19999999995</v>
      </c>
      <c r="WF77" s="222">
        <v>2472761.02</v>
      </c>
      <c r="WG77" s="222">
        <v>4588338.9800000004</v>
      </c>
      <c r="WH77" s="222">
        <v>1768178.49</v>
      </c>
      <c r="WI77" s="222">
        <v>1502878.48</v>
      </c>
      <c r="WJ77" s="222">
        <v>4842068.43</v>
      </c>
      <c r="WK77" s="222">
        <v>62844</v>
      </c>
      <c r="WL77" s="222">
        <v>4578398</v>
      </c>
      <c r="WM77" s="222">
        <v>303837.90000000002</v>
      </c>
      <c r="WN77" s="222">
        <v>3674898</v>
      </c>
      <c r="WO77" s="222">
        <v>9997996.1199999992</v>
      </c>
      <c r="WP77" s="222">
        <v>732264.41</v>
      </c>
      <c r="WQ77" s="222">
        <v>1064869.7</v>
      </c>
      <c r="WR77" s="222">
        <v>610288.55000000005</v>
      </c>
      <c r="WS77" s="222">
        <v>1098002.33</v>
      </c>
      <c r="WT77" s="222">
        <v>4442588.76</v>
      </c>
      <c r="WU77" s="222">
        <v>12651168.74</v>
      </c>
      <c r="WV77" s="222">
        <v>2428768.21</v>
      </c>
      <c r="WW77" s="222">
        <v>1436985.52</v>
      </c>
      <c r="WX77" s="222">
        <v>1637151.74</v>
      </c>
      <c r="WY77" s="222">
        <v>1388018.25</v>
      </c>
      <c r="WZ77" s="222">
        <v>2271074.14</v>
      </c>
      <c r="XA77" s="222">
        <v>742262.43</v>
      </c>
      <c r="XB77" s="222">
        <v>926755.8</v>
      </c>
      <c r="XC77" s="222">
        <v>9521118.2400000002</v>
      </c>
      <c r="XD77" s="222">
        <v>1018305.55</v>
      </c>
      <c r="XE77" s="222">
        <v>761731.25</v>
      </c>
      <c r="XF77" s="222">
        <v>139972.5</v>
      </c>
      <c r="XG77" s="222">
        <v>1434350.62</v>
      </c>
      <c r="XH77" s="222">
        <v>15780729.560000001</v>
      </c>
      <c r="XI77" s="222">
        <v>3423055.07</v>
      </c>
      <c r="XJ77" s="222">
        <v>3013642.92</v>
      </c>
      <c r="XK77" s="222">
        <v>15395023.300000001</v>
      </c>
      <c r="XL77" s="222">
        <v>1379026.36</v>
      </c>
      <c r="XM77" s="222">
        <v>1815391.02</v>
      </c>
      <c r="XN77" s="222">
        <v>6302270.75</v>
      </c>
      <c r="XO77" s="222">
        <v>1162320.18</v>
      </c>
      <c r="XP77" s="222">
        <v>1806432.41</v>
      </c>
      <c r="XQ77" s="222">
        <v>3263484.8</v>
      </c>
      <c r="XR77" s="222">
        <v>3040521.6</v>
      </c>
      <c r="XS77" s="222">
        <v>765468.07</v>
      </c>
      <c r="XT77" s="222">
        <v>1143377.5</v>
      </c>
      <c r="XU77" s="222">
        <v>1148072.44</v>
      </c>
      <c r="XV77" s="222">
        <v>531435.81999999995</v>
      </c>
      <c r="XW77" s="222">
        <v>482855.91</v>
      </c>
      <c r="XX77" s="222">
        <v>522148.75</v>
      </c>
      <c r="XY77" s="222">
        <v>1019441.77</v>
      </c>
      <c r="XZ77" s="222">
        <v>779067.25</v>
      </c>
      <c r="YA77" s="222">
        <v>298071.08</v>
      </c>
      <c r="YB77" s="222">
        <v>394424.35</v>
      </c>
      <c r="YC77" s="222">
        <v>1072348.1000000001</v>
      </c>
      <c r="YD77" s="222">
        <v>397882</v>
      </c>
      <c r="YE77" s="222">
        <v>51481590.729999997</v>
      </c>
      <c r="YF77" s="222">
        <v>899033.29</v>
      </c>
      <c r="YG77" s="222">
        <v>4703220.71</v>
      </c>
      <c r="YH77" s="222">
        <v>1330697.1200000001</v>
      </c>
      <c r="YI77" s="222">
        <v>10715826.119999999</v>
      </c>
      <c r="YJ77" s="222">
        <v>1213873.6499999999</v>
      </c>
      <c r="YK77" s="222">
        <v>4066237.26</v>
      </c>
      <c r="YL77" s="222">
        <v>525614.15</v>
      </c>
      <c r="YM77" s="222">
        <v>7339891.4100000001</v>
      </c>
      <c r="YN77" s="222">
        <v>10541097.550000001</v>
      </c>
      <c r="YO77" s="222">
        <v>1211853.73</v>
      </c>
      <c r="YP77" s="222">
        <v>946953.01</v>
      </c>
      <c r="YQ77" s="222">
        <v>2444631.06</v>
      </c>
      <c r="YR77" s="222">
        <v>770378.07</v>
      </c>
      <c r="YS77" s="222">
        <v>1285885.83</v>
      </c>
      <c r="YT77" s="222">
        <v>3249612.1</v>
      </c>
      <c r="YU77" s="222">
        <v>737813.5</v>
      </c>
      <c r="YV77" s="222">
        <v>22430054.789999999</v>
      </c>
      <c r="YW77" s="222">
        <v>1343448.45</v>
      </c>
      <c r="YX77" s="222">
        <v>393324.15</v>
      </c>
      <c r="YY77" s="222">
        <v>763215.54</v>
      </c>
      <c r="YZ77" s="222">
        <v>1341753.55</v>
      </c>
      <c r="ZA77" s="222">
        <v>329852.09999999998</v>
      </c>
      <c r="ZB77" s="222">
        <v>435954.34</v>
      </c>
      <c r="ZC77" s="222">
        <v>27932145.02</v>
      </c>
      <c r="ZD77" s="222">
        <v>71710</v>
      </c>
      <c r="ZE77" s="222">
        <v>2085162.3</v>
      </c>
      <c r="ZF77" s="222">
        <v>1759508.14</v>
      </c>
      <c r="ZG77" s="222">
        <v>836185.5</v>
      </c>
      <c r="ZH77" s="222">
        <v>562112.69999999995</v>
      </c>
      <c r="ZI77" s="222">
        <v>986713.07</v>
      </c>
      <c r="ZJ77" s="222">
        <v>517837.39</v>
      </c>
      <c r="ZK77" s="222">
        <v>7648867.96</v>
      </c>
      <c r="ZL77" s="222">
        <v>54630009.920000002</v>
      </c>
      <c r="ZM77" s="222">
        <v>1530977.35</v>
      </c>
      <c r="ZN77" s="222">
        <v>4924454.08</v>
      </c>
      <c r="ZO77" s="222">
        <v>8227109.4299999997</v>
      </c>
      <c r="ZP77" s="222">
        <v>2525079.46</v>
      </c>
      <c r="ZQ77" s="222">
        <v>913390.05</v>
      </c>
      <c r="ZR77" s="222">
        <v>1597113.5</v>
      </c>
      <c r="ZS77" s="222">
        <v>1721741.9</v>
      </c>
      <c r="ZT77" s="222">
        <v>2416470.15</v>
      </c>
      <c r="ZU77" s="222">
        <v>7432972.5999999996</v>
      </c>
      <c r="ZV77" s="222">
        <v>291525.12</v>
      </c>
      <c r="ZW77" s="222">
        <v>1291828.05</v>
      </c>
      <c r="ZX77" s="222">
        <v>1863766.14</v>
      </c>
      <c r="ZY77" s="222">
        <v>1035184.45</v>
      </c>
      <c r="ZZ77" s="222">
        <v>2283728.85</v>
      </c>
      <c r="AAA77" s="222">
        <v>2086450.55</v>
      </c>
      <c r="AAB77" s="222">
        <v>916811.3</v>
      </c>
      <c r="AAC77" s="222">
        <v>229621.91</v>
      </c>
      <c r="AAD77" s="222">
        <v>2294980.1800000002</v>
      </c>
      <c r="AAE77" s="222">
        <v>556550.56000000006</v>
      </c>
      <c r="AAF77" s="222">
        <v>325501.90000000002</v>
      </c>
      <c r="AAG77" s="222">
        <v>1137964.8999999999</v>
      </c>
      <c r="AAH77" s="222">
        <v>11281387.310000001</v>
      </c>
      <c r="AAI77" s="222">
        <v>1932654.21</v>
      </c>
      <c r="AAJ77" s="222">
        <v>1446188.54</v>
      </c>
      <c r="AAK77" s="222">
        <v>843333.18</v>
      </c>
      <c r="AAL77" s="222">
        <v>712832.96</v>
      </c>
      <c r="AAM77" s="222">
        <v>2740408.94</v>
      </c>
      <c r="AAN77" s="222">
        <v>366122.12</v>
      </c>
      <c r="AAO77" s="222">
        <v>208260021.33000001</v>
      </c>
      <c r="AAP77" s="222">
        <v>1528681.56</v>
      </c>
      <c r="AAQ77" s="222">
        <v>1497886.41</v>
      </c>
      <c r="AAR77" s="222">
        <v>3178070.19</v>
      </c>
      <c r="AAS77" s="222">
        <v>2675407.14</v>
      </c>
      <c r="AAT77" s="222">
        <v>665494.72</v>
      </c>
      <c r="AAU77" s="222">
        <v>1781083.29</v>
      </c>
      <c r="AAV77" s="222">
        <v>1237543.3400000001</v>
      </c>
      <c r="AAW77" s="222">
        <v>14232942.539999999</v>
      </c>
      <c r="AAX77" s="222">
        <v>1563247.01</v>
      </c>
      <c r="AAY77" s="222">
        <v>3674786.01</v>
      </c>
      <c r="AAZ77" s="222">
        <v>26018013.43</v>
      </c>
      <c r="ABA77" s="222">
        <v>5679557.4000000004</v>
      </c>
      <c r="ABB77" s="222">
        <v>1696187.3</v>
      </c>
      <c r="ABC77" s="222">
        <v>3308622.92</v>
      </c>
      <c r="ABD77" s="222">
        <v>2150085.25</v>
      </c>
      <c r="ABE77" s="222">
        <v>72670.16</v>
      </c>
      <c r="ABF77" s="222">
        <v>1250654.8799999999</v>
      </c>
      <c r="ABG77" s="222">
        <v>1035293.15</v>
      </c>
      <c r="ABH77" s="222">
        <v>26251778.469999999</v>
      </c>
      <c r="ABI77" s="222">
        <v>21050552.530000001</v>
      </c>
      <c r="ABJ77" s="222">
        <v>2630165.9700000002</v>
      </c>
      <c r="ABK77" s="222">
        <v>330000</v>
      </c>
      <c r="ABL77" s="222">
        <v>509742.6</v>
      </c>
      <c r="ABM77" s="222">
        <v>744099.56</v>
      </c>
      <c r="ABN77" s="222">
        <v>934429.22</v>
      </c>
      <c r="ABO77" s="222">
        <v>21330841.510000002</v>
      </c>
      <c r="ABP77" s="222">
        <v>186186</v>
      </c>
      <c r="ABQ77" s="222">
        <v>989283.56</v>
      </c>
      <c r="ABR77" s="222">
        <v>1286772.79</v>
      </c>
      <c r="ABS77" s="222">
        <v>1510268.76</v>
      </c>
      <c r="ABT77" s="222">
        <v>1293130.81</v>
      </c>
      <c r="ABU77" s="222">
        <v>564579.74</v>
      </c>
      <c r="ABV77" s="222">
        <v>1916921.74</v>
      </c>
      <c r="ABW77" s="222">
        <v>29970.5</v>
      </c>
      <c r="ABX77" s="222">
        <v>4948430.9000000004</v>
      </c>
      <c r="ABY77" s="222">
        <v>1039705.65</v>
      </c>
      <c r="ABZ77" s="222">
        <v>4403293.26</v>
      </c>
      <c r="ACA77" s="222">
        <v>970405.22</v>
      </c>
      <c r="ACB77" s="222">
        <v>239367.34</v>
      </c>
      <c r="ACC77" s="222">
        <v>17132972.059999999</v>
      </c>
      <c r="ACD77" s="222">
        <v>305285.8</v>
      </c>
      <c r="ACE77" s="222">
        <v>456774.69</v>
      </c>
      <c r="ACF77" s="222">
        <v>1643287.75</v>
      </c>
      <c r="ACG77" s="222">
        <v>35230</v>
      </c>
      <c r="ACH77" s="222">
        <v>1362260.55</v>
      </c>
      <c r="ACI77" s="222">
        <v>37658964.670000002</v>
      </c>
      <c r="ACJ77" s="222">
        <v>1515277.96</v>
      </c>
      <c r="ACK77" s="222">
        <v>235583.99</v>
      </c>
      <c r="ACL77" s="222">
        <v>446260.3</v>
      </c>
      <c r="ACM77" s="222">
        <v>42740</v>
      </c>
      <c r="ACN77" s="222">
        <v>2961242.63</v>
      </c>
      <c r="ACO77" s="222">
        <v>1556022.37</v>
      </c>
      <c r="ACP77" s="222">
        <v>21873882.140000001</v>
      </c>
      <c r="ACQ77" s="222">
        <v>16094237.35</v>
      </c>
      <c r="ACR77" s="222">
        <v>1936206.51</v>
      </c>
      <c r="ACS77" s="222">
        <v>1455132.23</v>
      </c>
      <c r="ACT77" s="222">
        <v>1102067.8</v>
      </c>
      <c r="ACU77" s="222">
        <v>3880466.88</v>
      </c>
      <c r="ACV77" s="222">
        <v>13165290.73</v>
      </c>
      <c r="ACW77" s="222">
        <v>715779.39</v>
      </c>
      <c r="ACX77" s="222">
        <v>755612.05</v>
      </c>
      <c r="ACY77" s="222">
        <v>659463.1</v>
      </c>
      <c r="ACZ77" s="222">
        <v>143598</v>
      </c>
      <c r="ADA77" s="222">
        <v>328522.3</v>
      </c>
      <c r="ADB77" s="222">
        <v>732472.1</v>
      </c>
      <c r="ADC77" s="222">
        <v>1639934.78</v>
      </c>
      <c r="ADD77" s="222">
        <v>617674.06000000006</v>
      </c>
      <c r="ADE77" s="222">
        <v>815513.92</v>
      </c>
      <c r="ADF77" s="222">
        <v>10696737.35</v>
      </c>
      <c r="ADG77" s="222">
        <v>7173961.0099999998</v>
      </c>
      <c r="ADH77" s="222">
        <v>49479.02</v>
      </c>
      <c r="ADI77" s="222">
        <v>773334.67</v>
      </c>
      <c r="ADJ77" s="222">
        <v>2247710.35</v>
      </c>
      <c r="ADK77" s="222">
        <v>104413.42</v>
      </c>
      <c r="ADL77" s="222">
        <v>1118942</v>
      </c>
      <c r="ADM77" s="222">
        <v>1535164.14</v>
      </c>
      <c r="ADN77" s="222">
        <v>1700389.18</v>
      </c>
      <c r="ADO77" s="222">
        <v>90785727.159999996</v>
      </c>
      <c r="ADP77" s="222">
        <v>2293542.5499999998</v>
      </c>
      <c r="ADQ77" s="222">
        <v>5111150.34</v>
      </c>
      <c r="ADR77" s="222">
        <v>709879.1</v>
      </c>
      <c r="ADS77" s="222">
        <v>33833057.229999997</v>
      </c>
      <c r="ADT77" s="222">
        <v>333889.49</v>
      </c>
      <c r="ADU77" s="222">
        <v>1074689.57</v>
      </c>
      <c r="ADV77" s="222">
        <v>649560.98</v>
      </c>
      <c r="ADW77" s="222">
        <v>777043.86</v>
      </c>
      <c r="ADX77" s="222">
        <v>3165</v>
      </c>
      <c r="ADY77" s="222">
        <v>166192966.05000001</v>
      </c>
      <c r="ADZ77" s="222">
        <v>20439256.829999998</v>
      </c>
      <c r="AEA77" s="222">
        <v>12033996.779999999</v>
      </c>
      <c r="AEB77" s="222">
        <v>3068545.06</v>
      </c>
      <c r="AEC77" s="222">
        <v>269671.75</v>
      </c>
      <c r="AED77" s="222">
        <v>3488361.81</v>
      </c>
      <c r="AEE77" s="222">
        <v>2244489.5699999998</v>
      </c>
      <c r="AEF77" s="222">
        <v>2080538.93</v>
      </c>
      <c r="AEG77" s="222">
        <v>1049639.71</v>
      </c>
      <c r="AEH77" s="222">
        <v>1348565.14</v>
      </c>
      <c r="AEI77" s="222">
        <v>0</v>
      </c>
      <c r="AEJ77" s="222">
        <v>165598.39999999999</v>
      </c>
      <c r="AEK77" s="222">
        <v>89656.4</v>
      </c>
      <c r="AEL77" s="222">
        <v>977429.84</v>
      </c>
      <c r="AEM77" s="222">
        <v>2875852.3</v>
      </c>
      <c r="AEN77" s="222">
        <v>2107806.65</v>
      </c>
      <c r="AEO77" s="222">
        <v>8000</v>
      </c>
      <c r="AEP77" s="222">
        <v>3007192.09</v>
      </c>
      <c r="AEQ77" s="222">
        <v>671296.44</v>
      </c>
      <c r="AER77" s="222">
        <v>560229.02</v>
      </c>
      <c r="AES77" s="222">
        <v>4293289.3</v>
      </c>
      <c r="AET77" s="222">
        <v>4976595.33</v>
      </c>
      <c r="AEU77" s="222">
        <v>3269369.02</v>
      </c>
      <c r="AEV77" s="222">
        <v>104407</v>
      </c>
      <c r="AEW77" s="222">
        <v>1747882</v>
      </c>
      <c r="AEX77" s="222">
        <v>7882050.3899999997</v>
      </c>
      <c r="AEY77" s="222">
        <v>2585132.7200000002</v>
      </c>
      <c r="AEZ77" s="222">
        <v>4909476.3499999996</v>
      </c>
      <c r="AFA77" s="222">
        <v>1474461.7</v>
      </c>
      <c r="AFB77" s="222">
        <v>760783.7</v>
      </c>
      <c r="AFC77" s="222">
        <v>8186534.5499999998</v>
      </c>
      <c r="AFD77" s="222">
        <v>637243.80000000005</v>
      </c>
      <c r="AFE77" s="222">
        <v>1829743.72</v>
      </c>
      <c r="AFF77" s="222">
        <v>1589488.84</v>
      </c>
      <c r="AFG77" s="222">
        <v>3449268</v>
      </c>
      <c r="AFH77" s="222">
        <v>1079611.51</v>
      </c>
      <c r="AFI77" s="222">
        <v>1799353.62</v>
      </c>
      <c r="AFJ77" s="222">
        <v>947492.3</v>
      </c>
      <c r="AFK77" s="222">
        <v>1077485.02</v>
      </c>
      <c r="AFL77" s="222">
        <v>1498929.3</v>
      </c>
      <c r="AFM77" s="222">
        <v>737546.5</v>
      </c>
      <c r="AFN77" s="222">
        <v>1236197.94</v>
      </c>
      <c r="AFO77" s="222">
        <v>2096977.3</v>
      </c>
      <c r="AFP77" s="222">
        <v>31749473.620000001</v>
      </c>
      <c r="AFQ77" s="222">
        <v>1565420</v>
      </c>
      <c r="AFR77" s="222">
        <v>141008</v>
      </c>
      <c r="AFS77" s="222">
        <v>105560</v>
      </c>
      <c r="AFT77" s="222">
        <v>2232517.86</v>
      </c>
      <c r="AFU77" s="222">
        <v>1042520.22</v>
      </c>
      <c r="AFV77" s="222">
        <v>478422.8</v>
      </c>
      <c r="AFW77" s="222">
        <v>2813394.49</v>
      </c>
      <c r="AFX77" s="222">
        <v>2497357.88</v>
      </c>
      <c r="AFY77" s="222">
        <v>158986</v>
      </c>
      <c r="AFZ77" s="222">
        <v>1616845.3</v>
      </c>
      <c r="AGA77" s="222">
        <v>925709.58</v>
      </c>
      <c r="AGB77" s="222">
        <v>6160108.8099999996</v>
      </c>
      <c r="AGC77" s="222">
        <v>833356.88</v>
      </c>
      <c r="AGD77" s="222">
        <v>1987303.08</v>
      </c>
      <c r="AGE77" s="222">
        <v>1024929.48</v>
      </c>
      <c r="AGF77" s="222">
        <v>3633276.81</v>
      </c>
      <c r="AGG77" s="222">
        <v>1595726.08</v>
      </c>
      <c r="AGH77" s="222">
        <v>483357.83</v>
      </c>
      <c r="AGI77" s="222">
        <v>964912.9</v>
      </c>
      <c r="AGJ77" s="222">
        <v>762123.97</v>
      </c>
      <c r="AGK77" s="222">
        <v>1107933.06</v>
      </c>
      <c r="AGL77" s="222">
        <v>1273602.6599999999</v>
      </c>
      <c r="AGM77" s="222">
        <v>2622988.21</v>
      </c>
      <c r="AGN77" s="222">
        <v>2511443.5099999998</v>
      </c>
      <c r="AGO77" s="222">
        <v>425556.5</v>
      </c>
      <c r="AGP77" s="222">
        <v>125640</v>
      </c>
      <c r="AGQ77" s="222">
        <v>281195</v>
      </c>
      <c r="AGR77" s="222">
        <v>582469.81999999995</v>
      </c>
      <c r="AGS77" s="222">
        <v>598010.9</v>
      </c>
      <c r="AGT77" s="222">
        <v>410470</v>
      </c>
      <c r="AGU77" s="222">
        <v>0</v>
      </c>
      <c r="AGV77" s="222">
        <v>0</v>
      </c>
      <c r="AGW77" s="222">
        <v>1967092.2</v>
      </c>
      <c r="AGX77" s="222">
        <v>2466962.9</v>
      </c>
      <c r="AGY77" s="222">
        <v>6419228.3899999997</v>
      </c>
      <c r="AGZ77" s="222">
        <v>979976.62</v>
      </c>
      <c r="AHA77" s="222">
        <v>555243.19999999995</v>
      </c>
      <c r="AHB77" s="222">
        <v>1004486.2</v>
      </c>
      <c r="AHC77" s="222">
        <v>549029.89</v>
      </c>
      <c r="AHD77" s="222">
        <v>4256961.51</v>
      </c>
      <c r="AHE77" s="222">
        <v>2167106.15</v>
      </c>
      <c r="AHF77" s="222">
        <v>2170243.02</v>
      </c>
      <c r="AHG77" s="222">
        <v>914667.73</v>
      </c>
      <c r="AHH77" s="222">
        <v>1195126.32</v>
      </c>
      <c r="AHI77" s="222">
        <v>369091.48</v>
      </c>
      <c r="AHJ77" s="222">
        <v>1354370.46</v>
      </c>
      <c r="AHK77" s="222">
        <v>862143.07</v>
      </c>
      <c r="AHL77" s="222">
        <v>2549296</v>
      </c>
      <c r="AHM77" s="222">
        <v>843664.46</v>
      </c>
      <c r="AHN77" s="222">
        <v>885153.34</v>
      </c>
      <c r="AHO77" s="222">
        <v>1287478.6599999999</v>
      </c>
      <c r="AHP77" s="222">
        <v>1148957.72</v>
      </c>
      <c r="AHQ77" s="222">
        <v>270105.56</v>
      </c>
      <c r="AHR77" s="264">
        <v>1582176.97</v>
      </c>
    </row>
    <row r="78" spans="1:902" ht="24">
      <c r="A78" s="183" t="s">
        <v>6671</v>
      </c>
      <c r="B78" s="183" t="s">
        <v>6480</v>
      </c>
      <c r="C78" s="184" t="s">
        <v>6481</v>
      </c>
      <c r="D78" s="222">
        <v>25747</v>
      </c>
      <c r="E78" s="222">
        <v>1486677.8</v>
      </c>
      <c r="F78" s="222">
        <v>3040506.43</v>
      </c>
      <c r="G78" s="222">
        <v>288964.95</v>
      </c>
      <c r="H78" s="222">
        <v>1230926</v>
      </c>
      <c r="I78" s="222">
        <v>402753.7</v>
      </c>
      <c r="J78" s="222">
        <v>1472760.97</v>
      </c>
      <c r="K78" s="222">
        <v>425236</v>
      </c>
      <c r="L78" s="222">
        <v>918353</v>
      </c>
      <c r="M78" s="222">
        <v>1684807</v>
      </c>
      <c r="N78" s="222">
        <v>1164364.5</v>
      </c>
      <c r="O78" s="222">
        <v>285235.68</v>
      </c>
      <c r="P78" s="222">
        <v>2356161.5499999998</v>
      </c>
      <c r="Q78" s="222">
        <v>1224022.8799999999</v>
      </c>
      <c r="R78" s="222">
        <v>104396</v>
      </c>
      <c r="S78" s="222">
        <v>6242764.0999999996</v>
      </c>
      <c r="T78" s="222">
        <v>313480</v>
      </c>
      <c r="U78" s="222">
        <v>323934.3</v>
      </c>
      <c r="V78" s="222">
        <v>7019.98</v>
      </c>
      <c r="W78" s="222">
        <v>3555996.06</v>
      </c>
      <c r="X78" s="222">
        <v>728531.9</v>
      </c>
      <c r="Y78" s="222">
        <v>536439.89</v>
      </c>
      <c r="Z78" s="222">
        <v>2910247.05</v>
      </c>
      <c r="AA78" s="222">
        <v>2027935.85</v>
      </c>
      <c r="AB78" s="222">
        <v>1095578.04</v>
      </c>
      <c r="AC78" s="222">
        <v>11198487</v>
      </c>
      <c r="AD78" s="222">
        <v>2251500.4300000002</v>
      </c>
      <c r="AE78" s="222">
        <v>6745196.8399999999</v>
      </c>
      <c r="AF78" s="222">
        <v>12493022.4</v>
      </c>
      <c r="AG78" s="222">
        <v>1754365.2</v>
      </c>
      <c r="AH78" s="222">
        <v>13129631.050000001</v>
      </c>
      <c r="AI78" s="222">
        <v>2597332.6800000002</v>
      </c>
      <c r="AJ78" s="222">
        <v>2460338.59</v>
      </c>
      <c r="AK78" s="222">
        <v>1753358.7</v>
      </c>
      <c r="AL78" s="222">
        <v>2231349.2200000002</v>
      </c>
      <c r="AM78" s="222">
        <v>4840482.83</v>
      </c>
      <c r="AN78" s="222">
        <v>120637.84</v>
      </c>
      <c r="AO78" s="222">
        <v>3675799.09</v>
      </c>
      <c r="AP78" s="222">
        <v>1044746.25</v>
      </c>
      <c r="AQ78" s="222">
        <v>760343.66</v>
      </c>
      <c r="AR78" s="222">
        <v>2819497.04</v>
      </c>
      <c r="AS78" s="222">
        <v>1737859.3</v>
      </c>
      <c r="AT78" s="222">
        <v>12593673.1</v>
      </c>
      <c r="AU78" s="222">
        <v>118951</v>
      </c>
      <c r="AV78" s="222">
        <v>150376</v>
      </c>
      <c r="AW78" s="222">
        <v>48948.5</v>
      </c>
      <c r="AX78" s="222">
        <v>406750</v>
      </c>
      <c r="AY78" s="222">
        <v>1986736.26</v>
      </c>
      <c r="AZ78" s="222">
        <v>261053</v>
      </c>
      <c r="BA78" s="222">
        <v>829965.94</v>
      </c>
      <c r="BB78" s="222">
        <v>72598</v>
      </c>
      <c r="BC78" s="222">
        <v>200006.49</v>
      </c>
      <c r="BD78" s="222">
        <v>338589.78</v>
      </c>
      <c r="BE78" s="222">
        <v>29790</v>
      </c>
      <c r="BF78" s="222">
        <v>1599038.49</v>
      </c>
      <c r="BG78" s="222">
        <v>66736.5</v>
      </c>
      <c r="BH78" s="222">
        <v>173325.5</v>
      </c>
      <c r="BI78" s="222">
        <v>21794360.789999999</v>
      </c>
      <c r="BJ78" s="222">
        <v>2726386.4</v>
      </c>
      <c r="BK78" s="222">
        <v>2106897.64</v>
      </c>
      <c r="BL78" s="222">
        <v>351414.74</v>
      </c>
      <c r="BM78" s="222">
        <v>2915353.5</v>
      </c>
      <c r="BN78" s="222">
        <v>678964.78</v>
      </c>
      <c r="BO78" s="222">
        <v>278502.14</v>
      </c>
      <c r="BP78" s="222">
        <v>7000</v>
      </c>
      <c r="BQ78" s="222">
        <v>14826.39</v>
      </c>
      <c r="BR78" s="222">
        <v>7126735</v>
      </c>
      <c r="BS78" s="222">
        <v>75757.25</v>
      </c>
      <c r="BT78" s="222">
        <v>425374.68</v>
      </c>
      <c r="BU78" s="222">
        <v>726586.5</v>
      </c>
      <c r="BV78" s="222">
        <v>414635.5</v>
      </c>
      <c r="BW78" s="222">
        <v>195436</v>
      </c>
      <c r="BX78" s="222">
        <v>122526</v>
      </c>
      <c r="BY78" s="222">
        <v>133677</v>
      </c>
      <c r="BZ78" s="222">
        <v>10293068.550000001</v>
      </c>
      <c r="CA78" s="222">
        <v>1601870.75</v>
      </c>
      <c r="CB78" s="222">
        <v>3277311.65</v>
      </c>
      <c r="CC78" s="222">
        <v>6921463.25</v>
      </c>
      <c r="CD78" s="222">
        <v>1091861.67</v>
      </c>
      <c r="CE78" s="222">
        <v>1138575</v>
      </c>
      <c r="CF78" s="222">
        <v>1926814.75</v>
      </c>
      <c r="CG78" s="222">
        <v>2567860</v>
      </c>
      <c r="CH78" s="222">
        <v>467703.48</v>
      </c>
      <c r="CI78" s="222">
        <v>3253044.6</v>
      </c>
      <c r="CJ78" s="222">
        <v>354833</v>
      </c>
      <c r="CK78" s="222">
        <v>576538.06000000006</v>
      </c>
      <c r="CL78" s="222">
        <v>768102.08</v>
      </c>
      <c r="CM78" s="222">
        <v>896710.04</v>
      </c>
      <c r="CN78" s="222">
        <v>2119168.14</v>
      </c>
      <c r="CO78" s="222">
        <v>100688.22</v>
      </c>
      <c r="CP78" s="222">
        <v>1195447.6000000001</v>
      </c>
      <c r="CQ78" s="222">
        <v>480598.49</v>
      </c>
      <c r="CR78" s="222">
        <v>659232.6</v>
      </c>
      <c r="CS78" s="222">
        <v>544668.54</v>
      </c>
      <c r="CT78" s="222">
        <v>14292276.4</v>
      </c>
      <c r="CU78" s="222">
        <v>546296.46</v>
      </c>
      <c r="CV78" s="222">
        <v>1024010.4</v>
      </c>
      <c r="CW78" s="222">
        <v>979680.5</v>
      </c>
      <c r="CX78" s="222">
        <v>191093.4</v>
      </c>
      <c r="CY78" s="222">
        <v>1490522</v>
      </c>
      <c r="CZ78" s="222">
        <v>465512.74</v>
      </c>
      <c r="DA78" s="222">
        <v>472501</v>
      </c>
      <c r="DB78" s="222">
        <v>15596318.029999999</v>
      </c>
      <c r="DC78" s="222">
        <v>16568137.51</v>
      </c>
      <c r="DD78" s="222">
        <v>2101491.61</v>
      </c>
      <c r="DE78" s="222">
        <v>3190288</v>
      </c>
      <c r="DF78" s="222">
        <v>2506468</v>
      </c>
      <c r="DG78" s="222">
        <v>537442</v>
      </c>
      <c r="DH78" s="222">
        <v>1332270.6100000001</v>
      </c>
      <c r="DI78" s="222">
        <v>2992525</v>
      </c>
      <c r="DJ78" s="222">
        <v>661907</v>
      </c>
      <c r="DK78" s="222">
        <v>1308386</v>
      </c>
      <c r="DL78" s="222">
        <v>1080444</v>
      </c>
      <c r="DM78" s="222">
        <v>2507278</v>
      </c>
      <c r="DN78" s="222">
        <v>510198.04</v>
      </c>
      <c r="DO78" s="222">
        <v>506388.12</v>
      </c>
      <c r="DP78" s="222">
        <v>1230085.25</v>
      </c>
      <c r="DQ78" s="222">
        <v>2557413.7400000002</v>
      </c>
      <c r="DR78" s="222">
        <v>957950</v>
      </c>
      <c r="DS78" s="222">
        <v>644938.19999999995</v>
      </c>
      <c r="DT78" s="222">
        <v>9449379.0399999991</v>
      </c>
      <c r="DU78" s="222">
        <v>4307859.8</v>
      </c>
      <c r="DV78" s="222">
        <v>3711731.5</v>
      </c>
      <c r="DW78" s="222">
        <v>8504004.3000000007</v>
      </c>
      <c r="DX78" s="222">
        <v>5144121</v>
      </c>
      <c r="DY78" s="222">
        <v>6080031.9900000002</v>
      </c>
      <c r="DZ78" s="222">
        <v>1024571</v>
      </c>
      <c r="EA78" s="222">
        <v>242677.49</v>
      </c>
      <c r="EB78" s="222">
        <v>3813812</v>
      </c>
      <c r="EC78" s="222">
        <v>908665.26</v>
      </c>
      <c r="ED78" s="222">
        <v>6627804.3499999996</v>
      </c>
      <c r="EE78" s="222">
        <v>558194</v>
      </c>
      <c r="EF78" s="222">
        <v>128461</v>
      </c>
      <c r="EG78" s="222">
        <v>957102.47</v>
      </c>
      <c r="EH78" s="222">
        <v>784941</v>
      </c>
      <c r="EI78" s="222">
        <v>2094208.31</v>
      </c>
      <c r="EJ78" s="222">
        <v>1727187.99</v>
      </c>
      <c r="EK78" s="222">
        <v>1301479</v>
      </c>
      <c r="EL78" s="222">
        <v>1645490.5</v>
      </c>
      <c r="EM78" s="222">
        <v>869156.89</v>
      </c>
      <c r="EN78" s="222">
        <v>116256</v>
      </c>
      <c r="EO78" s="222">
        <v>1955064.18</v>
      </c>
      <c r="EP78" s="222">
        <v>1116057.6000000001</v>
      </c>
      <c r="EQ78" s="222">
        <v>1260918.55</v>
      </c>
      <c r="ER78" s="222">
        <v>267689.25</v>
      </c>
      <c r="ES78" s="222">
        <v>860762.62</v>
      </c>
      <c r="ET78" s="222">
        <v>658514</v>
      </c>
      <c r="EU78" s="222">
        <v>1913655.55</v>
      </c>
      <c r="EV78" s="222">
        <v>2406471.9900000002</v>
      </c>
      <c r="EW78" s="222">
        <v>16407600.630000001</v>
      </c>
      <c r="EX78" s="222">
        <v>286660</v>
      </c>
      <c r="EY78" s="222">
        <v>687377</v>
      </c>
      <c r="EZ78" s="222">
        <v>3058121.36</v>
      </c>
      <c r="FA78" s="222">
        <v>1719149</v>
      </c>
      <c r="FB78" s="222">
        <v>10197590.26</v>
      </c>
      <c r="FC78" s="222">
        <v>3289205.5</v>
      </c>
      <c r="FD78" s="222">
        <v>1355618</v>
      </c>
      <c r="FE78" s="222">
        <v>632454.69999999995</v>
      </c>
      <c r="FF78" s="222">
        <v>1752555</v>
      </c>
      <c r="FG78" s="222">
        <v>698338</v>
      </c>
      <c r="FH78" s="222">
        <v>722569</v>
      </c>
      <c r="FI78" s="222">
        <v>9235772.8100000005</v>
      </c>
      <c r="FJ78" s="222">
        <v>597983.99</v>
      </c>
      <c r="FK78" s="222">
        <v>124106</v>
      </c>
      <c r="FL78" s="222">
        <v>397484.6</v>
      </c>
      <c r="FM78" s="222">
        <v>1058539.1000000001</v>
      </c>
      <c r="FN78" s="222">
        <v>1532273.36</v>
      </c>
      <c r="FO78" s="222">
        <v>1195186.1000000001</v>
      </c>
      <c r="FP78" s="222">
        <v>432291.5</v>
      </c>
      <c r="FQ78" s="222">
        <v>1041354.4</v>
      </c>
      <c r="FR78" s="222">
        <v>714527.2</v>
      </c>
      <c r="FS78" s="222">
        <v>2541740.4</v>
      </c>
      <c r="FT78" s="222">
        <v>3165140</v>
      </c>
      <c r="FU78" s="222">
        <v>1692526.5</v>
      </c>
      <c r="FV78" s="222">
        <v>398350</v>
      </c>
      <c r="FW78" s="222">
        <v>2641733</v>
      </c>
      <c r="FX78" s="222">
        <v>3882071.09</v>
      </c>
      <c r="FY78" s="222">
        <v>1272014</v>
      </c>
      <c r="FZ78" s="222">
        <v>1187624</v>
      </c>
      <c r="GA78" s="222">
        <v>2667815.73</v>
      </c>
      <c r="GB78" s="222">
        <v>753563</v>
      </c>
      <c r="GC78" s="222">
        <v>731495.98</v>
      </c>
      <c r="GD78" s="222">
        <v>534060.73</v>
      </c>
      <c r="GE78" s="222">
        <v>1400587.9</v>
      </c>
      <c r="GF78" s="222">
        <v>589725.25</v>
      </c>
      <c r="GG78" s="222">
        <v>448097.75</v>
      </c>
      <c r="GH78" s="222">
        <v>939440.5</v>
      </c>
      <c r="GI78" s="222">
        <v>1784824</v>
      </c>
      <c r="GJ78" s="222">
        <v>359988.92</v>
      </c>
      <c r="GK78" s="222">
        <v>760341.25</v>
      </c>
      <c r="GL78" s="222">
        <v>2022120.5</v>
      </c>
      <c r="GM78" s="222">
        <v>254346.75</v>
      </c>
      <c r="GN78" s="222">
        <v>242886.8</v>
      </c>
      <c r="GO78" s="222">
        <v>130919</v>
      </c>
      <c r="GP78" s="222">
        <v>202327.6</v>
      </c>
      <c r="GQ78" s="222">
        <v>6122017.4199999999</v>
      </c>
      <c r="GR78" s="222">
        <v>770702.6</v>
      </c>
      <c r="GS78" s="222">
        <v>1262981</v>
      </c>
      <c r="GT78" s="222">
        <v>975808.44</v>
      </c>
      <c r="GU78" s="222">
        <v>272163</v>
      </c>
      <c r="GV78" s="222">
        <v>509585.6</v>
      </c>
      <c r="GW78" s="222">
        <v>440746.7</v>
      </c>
      <c r="GX78" s="222">
        <v>1023615.8</v>
      </c>
      <c r="GY78" s="222">
        <v>4633083.93</v>
      </c>
      <c r="GZ78" s="222">
        <v>248747</v>
      </c>
      <c r="HA78" s="222">
        <v>2112508</v>
      </c>
      <c r="HB78" s="222">
        <v>1223547.6000000001</v>
      </c>
      <c r="HC78" s="222">
        <v>33853616.380000003</v>
      </c>
      <c r="HD78" s="222">
        <v>2160690.8199999998</v>
      </c>
      <c r="HE78" s="222">
        <v>2532511.7599999998</v>
      </c>
      <c r="HF78" s="222">
        <v>2147853.5</v>
      </c>
      <c r="HG78" s="222">
        <v>2052269.53</v>
      </c>
      <c r="HH78" s="222">
        <v>848351.18</v>
      </c>
      <c r="HI78" s="222">
        <v>1475359</v>
      </c>
      <c r="HJ78" s="222">
        <v>14997429.109999999</v>
      </c>
      <c r="HK78" s="222">
        <v>2902747.19</v>
      </c>
      <c r="HL78" s="222">
        <v>9812067.4600000009</v>
      </c>
      <c r="HM78" s="222">
        <v>1782287.18</v>
      </c>
      <c r="HN78" s="222">
        <v>952164.16</v>
      </c>
      <c r="HO78" s="222">
        <v>983590</v>
      </c>
      <c r="HP78" s="222">
        <v>2375170</v>
      </c>
      <c r="HQ78" s="222">
        <v>187721.5</v>
      </c>
      <c r="HR78" s="222">
        <v>370125</v>
      </c>
      <c r="HS78" s="222">
        <v>11994145.75</v>
      </c>
      <c r="HT78" s="222">
        <v>1351233</v>
      </c>
      <c r="HU78" s="222">
        <v>889589.16</v>
      </c>
      <c r="HV78" s="222">
        <v>1144610.53</v>
      </c>
      <c r="HW78" s="222">
        <v>548799.52</v>
      </c>
      <c r="HX78" s="222">
        <v>5638694</v>
      </c>
      <c r="HY78" s="222">
        <v>3578460.66</v>
      </c>
      <c r="HZ78" s="222">
        <v>556581.03</v>
      </c>
      <c r="IA78" s="222">
        <v>1241038</v>
      </c>
      <c r="IB78" s="222">
        <v>385935.39</v>
      </c>
      <c r="IC78" s="222">
        <v>439197</v>
      </c>
      <c r="ID78" s="222">
        <v>301132.59999999998</v>
      </c>
      <c r="IE78" s="222">
        <v>2374707.25</v>
      </c>
      <c r="IF78" s="222">
        <v>320116.27</v>
      </c>
      <c r="IG78" s="222">
        <v>1113991.8</v>
      </c>
      <c r="IH78" s="222">
        <v>13116165.48</v>
      </c>
      <c r="II78" s="222">
        <v>92537.5</v>
      </c>
      <c r="IJ78" s="222">
        <v>0</v>
      </c>
      <c r="IK78" s="222">
        <v>4710533.99</v>
      </c>
      <c r="IL78" s="222">
        <v>7844306</v>
      </c>
      <c r="IM78" s="222">
        <v>456123.9</v>
      </c>
      <c r="IN78" s="222">
        <v>778662</v>
      </c>
      <c r="IO78" s="222">
        <v>791611.73</v>
      </c>
      <c r="IP78" s="222">
        <v>958203.2</v>
      </c>
      <c r="IQ78" s="222">
        <v>3323495.38</v>
      </c>
      <c r="IR78" s="222">
        <v>375490.93</v>
      </c>
      <c r="IS78" s="222">
        <v>24966939.489999998</v>
      </c>
      <c r="IT78" s="222">
        <v>1788106.88</v>
      </c>
      <c r="IU78" s="222">
        <v>1628382.14</v>
      </c>
      <c r="IV78" s="222">
        <v>1725430</v>
      </c>
      <c r="IW78" s="222">
        <v>2142548.64</v>
      </c>
      <c r="IX78" s="222">
        <v>262330.46000000002</v>
      </c>
      <c r="IY78" s="222">
        <v>1101567</v>
      </c>
      <c r="IZ78" s="222">
        <v>520030.35</v>
      </c>
      <c r="JA78" s="222">
        <v>690147</v>
      </c>
      <c r="JB78" s="222">
        <v>2504839.2200000002</v>
      </c>
      <c r="JC78" s="222">
        <v>1303852.3</v>
      </c>
      <c r="JD78" s="222">
        <v>814246.34</v>
      </c>
      <c r="JE78" s="222">
        <v>97584</v>
      </c>
      <c r="JF78" s="222">
        <v>2294908.56</v>
      </c>
      <c r="JG78" s="222">
        <v>449559.8</v>
      </c>
      <c r="JH78" s="222">
        <v>1298610.5</v>
      </c>
      <c r="JI78" s="222">
        <v>329842.03000000003</v>
      </c>
      <c r="JJ78" s="222">
        <v>450246.1</v>
      </c>
      <c r="JK78" s="222">
        <v>1766667.85</v>
      </c>
      <c r="JL78" s="222">
        <v>1490405</v>
      </c>
      <c r="JM78" s="222">
        <v>118626.77</v>
      </c>
      <c r="JN78" s="222">
        <v>4518140.4000000004</v>
      </c>
      <c r="JO78" s="222">
        <v>1838336.5</v>
      </c>
      <c r="JP78" s="222">
        <v>3137790</v>
      </c>
      <c r="JQ78" s="222">
        <v>282896.90000000002</v>
      </c>
      <c r="JR78" s="222">
        <v>286100</v>
      </c>
      <c r="JS78" s="222">
        <v>0</v>
      </c>
      <c r="JT78" s="222">
        <v>763459.13</v>
      </c>
      <c r="JU78" s="222">
        <v>449709.8</v>
      </c>
      <c r="JV78" s="222">
        <v>386923.4</v>
      </c>
      <c r="JW78" s="222">
        <v>261362</v>
      </c>
      <c r="JX78" s="222">
        <v>4099590.2</v>
      </c>
      <c r="JY78" s="222">
        <v>787782.44</v>
      </c>
      <c r="JZ78" s="222">
        <v>155255</v>
      </c>
      <c r="KA78" s="222">
        <v>1224412</v>
      </c>
      <c r="KB78" s="222">
        <v>464356</v>
      </c>
      <c r="KC78" s="222">
        <v>1497791.08</v>
      </c>
      <c r="KD78" s="222">
        <v>408193</v>
      </c>
      <c r="KE78" s="222">
        <v>64471</v>
      </c>
      <c r="KF78" s="222">
        <v>497069</v>
      </c>
      <c r="KG78" s="222">
        <v>301389</v>
      </c>
      <c r="KH78" s="222">
        <v>24786855.399999999</v>
      </c>
      <c r="KI78" s="222">
        <v>2475250</v>
      </c>
      <c r="KJ78" s="222">
        <v>1237183</v>
      </c>
      <c r="KK78" s="222">
        <v>2138257.0299999998</v>
      </c>
      <c r="KL78" s="222">
        <v>317827.65000000002</v>
      </c>
      <c r="KM78" s="222">
        <v>656695.30000000005</v>
      </c>
      <c r="KN78" s="222">
        <v>8370065.5</v>
      </c>
      <c r="KO78" s="222">
        <v>792528.73</v>
      </c>
      <c r="KP78" s="222">
        <v>1015474.34</v>
      </c>
      <c r="KQ78" s="222">
        <v>18886933.329999998</v>
      </c>
      <c r="KR78" s="222">
        <v>1788382</v>
      </c>
      <c r="KS78" s="222">
        <v>1619414.63</v>
      </c>
      <c r="KT78" s="222">
        <v>6629853.0999999996</v>
      </c>
      <c r="KU78" s="222">
        <v>881453</v>
      </c>
      <c r="KV78" s="222">
        <v>2512438.25</v>
      </c>
      <c r="KW78" s="222">
        <v>17956026.32</v>
      </c>
      <c r="KX78" s="222">
        <v>2550479.96</v>
      </c>
      <c r="KY78" s="222">
        <v>11621459.390000001</v>
      </c>
      <c r="KZ78" s="222">
        <v>2131531.6</v>
      </c>
      <c r="LA78" s="222">
        <v>1216466.2</v>
      </c>
      <c r="LB78" s="222">
        <v>4319657.0999999996</v>
      </c>
      <c r="LC78" s="222">
        <v>776309.95</v>
      </c>
      <c r="LD78" s="222">
        <v>1905683.4</v>
      </c>
      <c r="LE78" s="222">
        <v>1474927.6</v>
      </c>
      <c r="LF78" s="222">
        <v>1897258.1</v>
      </c>
      <c r="LG78" s="222">
        <v>27820</v>
      </c>
      <c r="LH78" s="222">
        <v>0</v>
      </c>
      <c r="LI78" s="222">
        <v>71600.399999999994</v>
      </c>
      <c r="LJ78" s="222">
        <v>5998957.2699999996</v>
      </c>
      <c r="LK78" s="222">
        <v>1277677.3500000001</v>
      </c>
      <c r="LL78" s="222">
        <v>1071368.1000000001</v>
      </c>
      <c r="LM78" s="222">
        <v>3076652.6</v>
      </c>
      <c r="LN78" s="222">
        <v>1686760</v>
      </c>
      <c r="LO78" s="222">
        <v>294285.5</v>
      </c>
      <c r="LP78" s="222">
        <v>3049210.5</v>
      </c>
      <c r="LQ78" s="222">
        <v>697062.48</v>
      </c>
      <c r="LR78" s="222">
        <v>20772223.98</v>
      </c>
      <c r="LS78" s="222">
        <v>789842.25</v>
      </c>
      <c r="LT78" s="222">
        <v>330419</v>
      </c>
      <c r="LU78" s="222">
        <v>63199076.869999997</v>
      </c>
      <c r="LV78" s="222">
        <v>10064963</v>
      </c>
      <c r="LW78" s="222">
        <v>48625513.5</v>
      </c>
      <c r="LX78" s="222">
        <v>9057336.8599999994</v>
      </c>
      <c r="LY78" s="222">
        <v>1206221.3999999999</v>
      </c>
      <c r="LZ78" s="222">
        <v>1467757.9</v>
      </c>
      <c r="MA78" s="222">
        <v>274534.48</v>
      </c>
      <c r="MB78" s="222">
        <v>1780963.56</v>
      </c>
      <c r="MC78" s="222">
        <v>2228333.7999999998</v>
      </c>
      <c r="MD78" s="222">
        <v>1650220</v>
      </c>
      <c r="ME78" s="222">
        <v>4291007.2</v>
      </c>
      <c r="MF78" s="222">
        <v>1257688.8799999999</v>
      </c>
      <c r="MG78" s="222">
        <v>53557612.409999996</v>
      </c>
      <c r="MH78" s="222">
        <v>457496.5</v>
      </c>
      <c r="MI78" s="222">
        <v>507674.5</v>
      </c>
      <c r="MJ78" s="222">
        <v>511715</v>
      </c>
      <c r="MK78" s="222">
        <v>423144.5</v>
      </c>
      <c r="ML78" s="222">
        <v>3139377.5</v>
      </c>
      <c r="MM78" s="222">
        <v>1253839.8</v>
      </c>
      <c r="MN78" s="222">
        <v>439651.5</v>
      </c>
      <c r="MO78" s="222">
        <v>2428209.04</v>
      </c>
      <c r="MP78" s="222">
        <v>319040</v>
      </c>
      <c r="MQ78" s="222">
        <v>460062</v>
      </c>
      <c r="MR78" s="222">
        <v>341747.04</v>
      </c>
      <c r="MS78" s="222">
        <v>1617510</v>
      </c>
      <c r="MT78" s="222">
        <v>1069937</v>
      </c>
      <c r="MU78" s="222">
        <v>603184</v>
      </c>
      <c r="MV78" s="222">
        <v>749084.95</v>
      </c>
      <c r="MW78" s="222">
        <v>2903023.1</v>
      </c>
      <c r="MX78" s="222">
        <v>947896.04</v>
      </c>
      <c r="MY78" s="222">
        <v>1155068.8999999999</v>
      </c>
      <c r="MZ78" s="222">
        <v>2499401.5</v>
      </c>
      <c r="NA78" s="222">
        <v>1091913.8999999999</v>
      </c>
      <c r="NB78" s="222">
        <v>520542.4</v>
      </c>
      <c r="NC78" s="222">
        <v>107275</v>
      </c>
      <c r="ND78" s="222">
        <v>1010824.7</v>
      </c>
      <c r="NE78" s="222">
        <v>1073858.55</v>
      </c>
      <c r="NF78" s="222">
        <v>329337</v>
      </c>
      <c r="NG78" s="222">
        <v>71517971.810000002</v>
      </c>
      <c r="NH78" s="222">
        <v>503705.92</v>
      </c>
      <c r="NI78" s="222">
        <v>788524</v>
      </c>
      <c r="NJ78" s="222">
        <v>3929694.97</v>
      </c>
      <c r="NK78" s="222">
        <v>4303124.3</v>
      </c>
      <c r="NL78" s="222">
        <v>0</v>
      </c>
      <c r="NM78" s="222">
        <v>1416689.27</v>
      </c>
      <c r="NN78" s="222">
        <v>580300.15</v>
      </c>
      <c r="NO78" s="222">
        <v>31836</v>
      </c>
      <c r="NP78" s="222">
        <v>9033075.1199999992</v>
      </c>
      <c r="NQ78" s="222">
        <v>768424.84</v>
      </c>
      <c r="NR78" s="222">
        <v>721146.25</v>
      </c>
      <c r="NS78" s="222">
        <v>104250</v>
      </c>
      <c r="NT78" s="222">
        <v>83745</v>
      </c>
      <c r="NU78" s="222">
        <v>0</v>
      </c>
      <c r="NV78" s="222">
        <v>50200</v>
      </c>
      <c r="NW78" s="222">
        <v>11653539</v>
      </c>
      <c r="NX78" s="222">
        <v>3834665</v>
      </c>
      <c r="NY78" s="222">
        <v>2204748.23</v>
      </c>
      <c r="NZ78" s="222">
        <v>1235946.99</v>
      </c>
      <c r="OA78" s="222">
        <v>647807</v>
      </c>
      <c r="OB78" s="222">
        <v>1228129.56</v>
      </c>
      <c r="OC78" s="222">
        <v>505239.4</v>
      </c>
      <c r="OD78" s="222">
        <v>14822552.4</v>
      </c>
      <c r="OE78" s="222">
        <v>6591336.7999999998</v>
      </c>
      <c r="OF78" s="222">
        <v>1842552.92</v>
      </c>
      <c r="OG78" s="222">
        <v>8050998.46</v>
      </c>
      <c r="OH78" s="222">
        <v>1651837.6</v>
      </c>
      <c r="OI78" s="222">
        <v>1877351.74</v>
      </c>
      <c r="OJ78" s="222">
        <v>6684362.4699999997</v>
      </c>
      <c r="OK78" s="222">
        <v>2096814.4</v>
      </c>
      <c r="OL78" s="222">
        <v>3258905.8</v>
      </c>
      <c r="OM78" s="222">
        <v>13324.4</v>
      </c>
      <c r="ON78" s="222">
        <v>4982347.55</v>
      </c>
      <c r="OO78" s="222">
        <v>7268341.9699999997</v>
      </c>
      <c r="OP78" s="222">
        <v>3063774.63</v>
      </c>
      <c r="OQ78" s="222">
        <v>1490239.02</v>
      </c>
      <c r="OR78" s="222">
        <v>2155821.0299999998</v>
      </c>
      <c r="OS78" s="222">
        <v>169262</v>
      </c>
      <c r="OT78" s="222">
        <v>432063</v>
      </c>
      <c r="OU78" s="222">
        <v>167427.5</v>
      </c>
      <c r="OV78" s="222">
        <v>1051218.25</v>
      </c>
      <c r="OW78" s="222">
        <v>541484.43999999994</v>
      </c>
      <c r="OX78" s="222">
        <v>6477924.3399999999</v>
      </c>
      <c r="OY78" s="222">
        <v>1053302.6499999999</v>
      </c>
      <c r="OZ78" s="222">
        <v>199844</v>
      </c>
      <c r="PA78" s="222">
        <v>621998</v>
      </c>
      <c r="PB78" s="222">
        <v>32513173.609999999</v>
      </c>
      <c r="PC78" s="222">
        <v>1478984.55</v>
      </c>
      <c r="PD78" s="222">
        <v>6287846.4500000002</v>
      </c>
      <c r="PE78" s="222">
        <v>943518</v>
      </c>
      <c r="PF78" s="222">
        <v>456951.4</v>
      </c>
      <c r="PG78" s="222">
        <v>3238619.45</v>
      </c>
      <c r="PH78" s="222">
        <v>1618263.03</v>
      </c>
      <c r="PI78" s="222">
        <v>2512064.21</v>
      </c>
      <c r="PJ78" s="222">
        <v>2875629.12</v>
      </c>
      <c r="PK78" s="222">
        <v>1496200</v>
      </c>
      <c r="PL78" s="222">
        <v>2171730</v>
      </c>
      <c r="PM78" s="222">
        <v>3220481.74</v>
      </c>
      <c r="PN78" s="222">
        <v>1614866</v>
      </c>
      <c r="PO78" s="222">
        <v>9942496.7200000007</v>
      </c>
      <c r="PP78" s="222">
        <v>188364.7</v>
      </c>
      <c r="PQ78" s="222">
        <v>1512859.52</v>
      </c>
      <c r="PR78" s="222">
        <v>319180</v>
      </c>
      <c r="PS78" s="222">
        <v>541467</v>
      </c>
      <c r="PT78" s="222">
        <v>62457758.259999998</v>
      </c>
      <c r="PU78" s="222">
        <v>3290483.08</v>
      </c>
      <c r="PV78" s="222">
        <v>1458893.1</v>
      </c>
      <c r="PW78" s="222">
        <v>1145747</v>
      </c>
      <c r="PX78" s="222">
        <v>12017733.59</v>
      </c>
      <c r="PY78" s="222">
        <v>5780455.5599999996</v>
      </c>
      <c r="PZ78" s="222">
        <v>7584591.1200000001</v>
      </c>
      <c r="QA78" s="222">
        <v>1438559.1</v>
      </c>
      <c r="QB78" s="222">
        <v>7083541.0300000003</v>
      </c>
      <c r="QC78" s="222">
        <v>1000565.85</v>
      </c>
      <c r="QD78" s="222">
        <v>1417879.41</v>
      </c>
      <c r="QE78" s="222">
        <v>2554010.33</v>
      </c>
      <c r="QF78" s="222">
        <v>2588779</v>
      </c>
      <c r="QG78" s="222">
        <v>3048676.2</v>
      </c>
      <c r="QH78" s="222">
        <v>1174593.5</v>
      </c>
      <c r="QI78" s="222">
        <v>2313944.48</v>
      </c>
      <c r="QJ78" s="222">
        <v>3020896</v>
      </c>
      <c r="QK78" s="222">
        <v>1209199.6299999999</v>
      </c>
      <c r="QL78" s="222">
        <v>1372447.44</v>
      </c>
      <c r="QM78" s="222">
        <v>4254003.8600000003</v>
      </c>
      <c r="QN78" s="222">
        <v>5415498</v>
      </c>
      <c r="QO78" s="222">
        <v>1596973.25</v>
      </c>
      <c r="QP78" s="222">
        <v>286524.98</v>
      </c>
      <c r="QQ78" s="222">
        <v>1636043.57</v>
      </c>
      <c r="QR78" s="222">
        <v>413606</v>
      </c>
      <c r="QS78" s="222">
        <v>1435138.26</v>
      </c>
      <c r="QT78" s="222">
        <v>25445613.800000001</v>
      </c>
      <c r="QU78" s="222">
        <v>555755</v>
      </c>
      <c r="QV78" s="222">
        <v>6466490.9100000001</v>
      </c>
      <c r="QW78" s="222">
        <v>1701254</v>
      </c>
      <c r="QX78" s="222">
        <v>712205.5</v>
      </c>
      <c r="QY78" s="222">
        <v>6445075.46</v>
      </c>
      <c r="QZ78" s="222">
        <v>3733071.24</v>
      </c>
      <c r="RA78" s="222">
        <v>1837111.01</v>
      </c>
      <c r="RB78" s="222">
        <v>815806.5</v>
      </c>
      <c r="RC78" s="222">
        <v>2216104.9</v>
      </c>
      <c r="RD78" s="222">
        <v>566918.38</v>
      </c>
      <c r="RE78" s="222">
        <v>230229</v>
      </c>
      <c r="RF78" s="222">
        <v>121368</v>
      </c>
      <c r="RG78" s="222">
        <v>36353125.850000001</v>
      </c>
      <c r="RH78" s="222">
        <v>5701427</v>
      </c>
      <c r="RI78" s="222">
        <v>1246868</v>
      </c>
      <c r="RJ78" s="222">
        <v>842385</v>
      </c>
      <c r="RK78" s="222">
        <v>605609</v>
      </c>
      <c r="RL78" s="222">
        <v>4139715.65</v>
      </c>
      <c r="RM78" s="222">
        <v>13171961.4</v>
      </c>
      <c r="RN78" s="222">
        <v>1229606</v>
      </c>
      <c r="RO78" s="222">
        <v>742910.77</v>
      </c>
      <c r="RP78" s="222">
        <v>3785397.6</v>
      </c>
      <c r="RQ78" s="222">
        <v>6507037</v>
      </c>
      <c r="RR78" s="222">
        <v>1103426</v>
      </c>
      <c r="RS78" s="222">
        <v>1434678</v>
      </c>
      <c r="RT78" s="222">
        <v>1872667.35</v>
      </c>
      <c r="RU78" s="222">
        <v>186160</v>
      </c>
      <c r="RV78" s="222">
        <v>613973</v>
      </c>
      <c r="RW78" s="222">
        <v>1689038</v>
      </c>
      <c r="RX78" s="222">
        <v>815013</v>
      </c>
      <c r="RY78" s="222">
        <v>575802</v>
      </c>
      <c r="RZ78" s="222">
        <v>991778</v>
      </c>
      <c r="SA78" s="222">
        <v>28769515.5</v>
      </c>
      <c r="SB78" s="222">
        <v>696075</v>
      </c>
      <c r="SC78" s="222">
        <v>1090300.5</v>
      </c>
      <c r="SD78" s="222">
        <v>1965972.5</v>
      </c>
      <c r="SE78" s="222">
        <v>1062009</v>
      </c>
      <c r="SF78" s="222">
        <v>1720349</v>
      </c>
      <c r="SG78" s="222">
        <v>2007172</v>
      </c>
      <c r="SH78" s="222">
        <v>2735590.31</v>
      </c>
      <c r="SI78" s="222">
        <v>2671039.8199999998</v>
      </c>
      <c r="SJ78" s="222">
        <v>1474265</v>
      </c>
      <c r="SK78" s="222">
        <v>7525733</v>
      </c>
      <c r="SL78" s="222">
        <v>475823.5</v>
      </c>
      <c r="SM78" s="222">
        <v>8299820.3099999996</v>
      </c>
      <c r="SN78" s="222">
        <v>936805.25</v>
      </c>
      <c r="SO78" s="222">
        <v>927304</v>
      </c>
      <c r="SP78" s="222">
        <v>3890208.25</v>
      </c>
      <c r="SQ78" s="222">
        <v>1204416.54</v>
      </c>
      <c r="SR78" s="222">
        <v>249291</v>
      </c>
      <c r="SS78" s="222">
        <v>2061529</v>
      </c>
      <c r="ST78" s="222">
        <v>1427820</v>
      </c>
      <c r="SU78" s="222">
        <v>15847655.43</v>
      </c>
      <c r="SV78" s="222">
        <v>388857.2</v>
      </c>
      <c r="SW78" s="222">
        <v>2326507</v>
      </c>
      <c r="SX78" s="222">
        <v>1218074</v>
      </c>
      <c r="SY78" s="222">
        <v>634447</v>
      </c>
      <c r="SZ78" s="222">
        <v>604530</v>
      </c>
      <c r="TA78" s="222">
        <v>999518.13</v>
      </c>
      <c r="TB78" s="222">
        <v>3592776.75</v>
      </c>
      <c r="TC78" s="222">
        <v>498423</v>
      </c>
      <c r="TD78" s="222">
        <v>839670</v>
      </c>
      <c r="TE78" s="222">
        <v>1291407.55</v>
      </c>
      <c r="TF78" s="222">
        <v>3122930.24</v>
      </c>
      <c r="TG78" s="222">
        <v>854993.4</v>
      </c>
      <c r="TH78" s="222">
        <v>726406</v>
      </c>
      <c r="TI78" s="222">
        <v>25381493.079999998</v>
      </c>
      <c r="TJ78" s="222">
        <v>1397276.2</v>
      </c>
      <c r="TK78" s="222">
        <v>1586695</v>
      </c>
      <c r="TL78" s="222">
        <v>3748584.4</v>
      </c>
      <c r="TM78" s="222">
        <v>1121576.75</v>
      </c>
      <c r="TN78" s="222">
        <v>365669</v>
      </c>
      <c r="TO78" s="222">
        <v>623749.5</v>
      </c>
      <c r="TP78" s="222">
        <v>1178481.8999999999</v>
      </c>
      <c r="TQ78" s="222">
        <v>2077692.78</v>
      </c>
      <c r="TR78" s="222">
        <v>1728256</v>
      </c>
      <c r="TS78" s="222">
        <v>5128643.5999999996</v>
      </c>
      <c r="TT78" s="222">
        <v>187365</v>
      </c>
      <c r="TU78" s="222">
        <v>1768529.5</v>
      </c>
      <c r="TV78" s="222">
        <v>3934715.83</v>
      </c>
      <c r="TW78" s="222">
        <v>1992169.2</v>
      </c>
      <c r="TX78" s="222">
        <v>629020</v>
      </c>
      <c r="TY78" s="222">
        <v>9231865.4000000004</v>
      </c>
      <c r="TZ78" s="222">
        <v>798635</v>
      </c>
      <c r="UA78" s="222">
        <v>9266156.3499999996</v>
      </c>
      <c r="UB78" s="222">
        <v>4610142.57</v>
      </c>
      <c r="UC78" s="222">
        <v>1924406.3</v>
      </c>
      <c r="UD78" s="222">
        <v>3162166</v>
      </c>
      <c r="UE78" s="222">
        <v>13599253.300000001</v>
      </c>
      <c r="UF78" s="222">
        <v>130008.7</v>
      </c>
      <c r="UG78" s="222">
        <v>1252241.98</v>
      </c>
      <c r="UH78" s="222">
        <v>2005688</v>
      </c>
      <c r="UI78" s="222">
        <v>1154836</v>
      </c>
      <c r="UJ78" s="222">
        <v>10882856.98</v>
      </c>
      <c r="UK78" s="222">
        <v>4062139.01</v>
      </c>
      <c r="UL78" s="222">
        <v>1832361.6</v>
      </c>
      <c r="UM78" s="222">
        <v>4007079.8</v>
      </c>
      <c r="UN78" s="222">
        <v>1017500.43</v>
      </c>
      <c r="UO78" s="222">
        <v>2382491.7000000002</v>
      </c>
      <c r="UP78" s="222">
        <v>40268247</v>
      </c>
      <c r="UQ78" s="222">
        <v>3828935</v>
      </c>
      <c r="UR78" s="222">
        <v>3002466</v>
      </c>
      <c r="US78" s="222">
        <v>12440243.699999999</v>
      </c>
      <c r="UT78" s="222">
        <v>107280</v>
      </c>
      <c r="UU78" s="222">
        <v>1900715.5</v>
      </c>
      <c r="UV78" s="222">
        <v>5033071</v>
      </c>
      <c r="UW78" s="222">
        <v>690966</v>
      </c>
      <c r="UX78" s="222">
        <v>1684975.7</v>
      </c>
      <c r="UY78" s="222">
        <v>779412</v>
      </c>
      <c r="UZ78" s="222">
        <v>3161973</v>
      </c>
      <c r="VA78" s="222">
        <v>5519108</v>
      </c>
      <c r="VB78" s="222">
        <v>2542240</v>
      </c>
      <c r="VC78" s="222">
        <v>2263475.69</v>
      </c>
      <c r="VD78" s="222">
        <v>1292412</v>
      </c>
      <c r="VE78" s="222">
        <v>1487052.22</v>
      </c>
      <c r="VF78" s="222">
        <v>2659307</v>
      </c>
      <c r="VG78" s="222">
        <v>2446320.5</v>
      </c>
      <c r="VH78" s="222">
        <v>6402024</v>
      </c>
      <c r="VI78" s="222">
        <v>827620</v>
      </c>
      <c r="VJ78" s="222">
        <v>625190.40000000002</v>
      </c>
      <c r="VK78" s="222">
        <v>418416</v>
      </c>
      <c r="VL78" s="222">
        <v>48491961.240000002</v>
      </c>
      <c r="VM78" s="222">
        <v>2392675</v>
      </c>
      <c r="VN78" s="222">
        <v>1709631.24</v>
      </c>
      <c r="VO78" s="222">
        <v>1191190</v>
      </c>
      <c r="VP78" s="222">
        <v>7419033</v>
      </c>
      <c r="VQ78" s="222">
        <v>2773110.2</v>
      </c>
      <c r="VR78" s="222">
        <v>4395276.22</v>
      </c>
      <c r="VS78" s="222">
        <v>1873081</v>
      </c>
      <c r="VT78" s="222">
        <v>2697114.6</v>
      </c>
      <c r="VU78" s="222">
        <v>12007310.800000001</v>
      </c>
      <c r="VV78" s="222">
        <v>1466175.6</v>
      </c>
      <c r="VW78" s="222">
        <v>4662824.33</v>
      </c>
      <c r="VX78" s="222">
        <v>3246787.18</v>
      </c>
      <c r="VY78" s="222">
        <v>294210.01</v>
      </c>
      <c r="VZ78" s="222">
        <v>1154405.8799999999</v>
      </c>
      <c r="WA78" s="222">
        <v>907916.3</v>
      </c>
      <c r="WB78" s="222">
        <v>1957104.25</v>
      </c>
      <c r="WC78" s="222">
        <v>975451.6</v>
      </c>
      <c r="WD78" s="222">
        <v>2020593.2</v>
      </c>
      <c r="WE78" s="222">
        <v>1614607</v>
      </c>
      <c r="WF78" s="222">
        <v>3028073.24</v>
      </c>
      <c r="WG78" s="222">
        <v>4445051</v>
      </c>
      <c r="WH78" s="222">
        <v>1580969.5</v>
      </c>
      <c r="WI78" s="222">
        <v>1039012.5</v>
      </c>
      <c r="WJ78" s="222">
        <v>3948312.5</v>
      </c>
      <c r="WK78" s="222">
        <v>1168211.3999999999</v>
      </c>
      <c r="WL78" s="222">
        <v>4921697</v>
      </c>
      <c r="WM78" s="222">
        <v>510855</v>
      </c>
      <c r="WN78" s="222">
        <v>3110353.75</v>
      </c>
      <c r="WO78" s="222">
        <v>4365411.8600000003</v>
      </c>
      <c r="WP78" s="222">
        <v>1729674.02</v>
      </c>
      <c r="WQ78" s="222">
        <v>1054189</v>
      </c>
      <c r="WR78" s="222">
        <v>772718.6</v>
      </c>
      <c r="WS78" s="222">
        <v>687194</v>
      </c>
      <c r="WT78" s="222">
        <v>1274814</v>
      </c>
      <c r="WU78" s="222">
        <v>30233797.18</v>
      </c>
      <c r="WV78" s="222">
        <v>3447796</v>
      </c>
      <c r="WW78" s="222">
        <v>1495491</v>
      </c>
      <c r="WX78" s="222">
        <v>2198873.94</v>
      </c>
      <c r="WY78" s="222">
        <v>1338988.97</v>
      </c>
      <c r="WZ78" s="222">
        <v>2956037.7</v>
      </c>
      <c r="XA78" s="222">
        <v>784878.16</v>
      </c>
      <c r="XB78" s="222">
        <v>799997.08</v>
      </c>
      <c r="XC78" s="222">
        <v>8181881.5</v>
      </c>
      <c r="XD78" s="222">
        <v>1574847.05</v>
      </c>
      <c r="XE78" s="222">
        <v>789408.78</v>
      </c>
      <c r="XF78" s="222">
        <v>574383</v>
      </c>
      <c r="XG78" s="222">
        <v>1381736.71</v>
      </c>
      <c r="XH78" s="222">
        <v>23332787.800000001</v>
      </c>
      <c r="XI78" s="222">
        <v>3040729</v>
      </c>
      <c r="XJ78" s="222">
        <v>2322562.02</v>
      </c>
      <c r="XK78" s="222">
        <v>12529099.32</v>
      </c>
      <c r="XL78" s="222">
        <v>2291294.4</v>
      </c>
      <c r="XM78" s="222">
        <v>1625654.7</v>
      </c>
      <c r="XN78" s="222">
        <v>4502718.5</v>
      </c>
      <c r="XO78" s="222">
        <v>679280</v>
      </c>
      <c r="XP78" s="222">
        <v>1651310.8</v>
      </c>
      <c r="XQ78" s="222">
        <v>4898036.9000000004</v>
      </c>
      <c r="XR78" s="222">
        <v>2990557.5</v>
      </c>
      <c r="XS78" s="222">
        <v>1000648</v>
      </c>
      <c r="XT78" s="222">
        <v>2691889.01</v>
      </c>
      <c r="XU78" s="222">
        <v>1017230</v>
      </c>
      <c r="XV78" s="222">
        <v>979603</v>
      </c>
      <c r="XW78" s="222">
        <v>448740.05</v>
      </c>
      <c r="XX78" s="222">
        <v>580228</v>
      </c>
      <c r="XY78" s="222">
        <v>748122.5</v>
      </c>
      <c r="XZ78" s="222">
        <v>581410.16</v>
      </c>
      <c r="YA78" s="222">
        <v>459241</v>
      </c>
      <c r="YB78" s="222">
        <v>310860</v>
      </c>
      <c r="YC78" s="222">
        <v>669692.5</v>
      </c>
      <c r="YD78" s="222">
        <v>1233906</v>
      </c>
      <c r="YE78" s="222">
        <v>12029491.949999999</v>
      </c>
      <c r="YF78" s="222">
        <v>1525873.98</v>
      </c>
      <c r="YG78" s="222">
        <v>2956504.76</v>
      </c>
      <c r="YH78" s="222">
        <v>834998.34</v>
      </c>
      <c r="YI78" s="222">
        <v>9145397.0199999996</v>
      </c>
      <c r="YJ78" s="222">
        <v>958145</v>
      </c>
      <c r="YK78" s="222">
        <v>6257591.5999999996</v>
      </c>
      <c r="YL78" s="222">
        <v>171214.62</v>
      </c>
      <c r="YM78" s="222">
        <v>2735679.9</v>
      </c>
      <c r="YN78" s="222">
        <v>5445687.25</v>
      </c>
      <c r="YO78" s="222">
        <v>789195</v>
      </c>
      <c r="YP78" s="222">
        <v>1987904</v>
      </c>
      <c r="YQ78" s="222">
        <v>1861746.3</v>
      </c>
      <c r="YR78" s="222">
        <v>417147</v>
      </c>
      <c r="YS78" s="222">
        <v>951550.02</v>
      </c>
      <c r="YT78" s="222">
        <v>1058552</v>
      </c>
      <c r="YU78" s="222">
        <v>387183</v>
      </c>
      <c r="YV78" s="222">
        <v>7652959</v>
      </c>
      <c r="YW78" s="222">
        <v>1641285</v>
      </c>
      <c r="YX78" s="222">
        <v>198287</v>
      </c>
      <c r="YY78" s="222">
        <v>2549722.6</v>
      </c>
      <c r="YZ78" s="222">
        <v>1794398</v>
      </c>
      <c r="ZA78" s="222">
        <v>460598.8</v>
      </c>
      <c r="ZB78" s="222">
        <v>560688</v>
      </c>
      <c r="ZC78" s="222">
        <v>6499665</v>
      </c>
      <c r="ZD78" s="222">
        <v>310544</v>
      </c>
      <c r="ZE78" s="222">
        <v>672823</v>
      </c>
      <c r="ZF78" s="222">
        <v>835554.88</v>
      </c>
      <c r="ZG78" s="222">
        <v>316130</v>
      </c>
      <c r="ZH78" s="222">
        <v>1766489</v>
      </c>
      <c r="ZI78" s="222">
        <v>342117</v>
      </c>
      <c r="ZJ78" s="222">
        <v>318194</v>
      </c>
      <c r="ZK78" s="222">
        <v>7136940</v>
      </c>
      <c r="ZL78" s="222">
        <v>41659457.670000002</v>
      </c>
      <c r="ZM78" s="222">
        <v>798192.39</v>
      </c>
      <c r="ZN78" s="222">
        <v>2987364.65</v>
      </c>
      <c r="ZO78" s="222">
        <v>11846279.24</v>
      </c>
      <c r="ZP78" s="222">
        <v>4249023.3</v>
      </c>
      <c r="ZQ78" s="222">
        <v>721831.5</v>
      </c>
      <c r="ZR78" s="222">
        <v>551442.57999999996</v>
      </c>
      <c r="ZS78" s="222">
        <v>3286416.4</v>
      </c>
      <c r="ZT78" s="222">
        <v>1224700</v>
      </c>
      <c r="ZU78" s="222">
        <v>6221883.4800000004</v>
      </c>
      <c r="ZV78" s="222">
        <v>173610.04</v>
      </c>
      <c r="ZW78" s="222">
        <v>615877</v>
      </c>
      <c r="ZX78" s="222">
        <v>1007308.5</v>
      </c>
      <c r="ZY78" s="222">
        <v>774620.71</v>
      </c>
      <c r="ZZ78" s="222">
        <v>624269.5</v>
      </c>
      <c r="AAA78" s="222">
        <v>960980</v>
      </c>
      <c r="AAB78" s="222">
        <v>230834</v>
      </c>
      <c r="AAC78" s="222">
        <v>156321.5</v>
      </c>
      <c r="AAD78" s="222">
        <v>1220311.75</v>
      </c>
      <c r="AAE78" s="222">
        <v>350114.01</v>
      </c>
      <c r="AAF78" s="222">
        <v>327126</v>
      </c>
      <c r="AAG78" s="222">
        <v>613809.67000000004</v>
      </c>
      <c r="AAH78" s="222">
        <v>6143796.2199999997</v>
      </c>
      <c r="AAI78" s="222">
        <v>1850777</v>
      </c>
      <c r="AAJ78" s="222">
        <v>3109716</v>
      </c>
      <c r="AAK78" s="222">
        <v>1879436.47</v>
      </c>
      <c r="AAL78" s="222">
        <v>487565</v>
      </c>
      <c r="AAM78" s="222">
        <v>2616157</v>
      </c>
      <c r="AAN78" s="222">
        <v>209567.5</v>
      </c>
      <c r="AAO78" s="222">
        <v>68373414.230000004</v>
      </c>
      <c r="AAP78" s="222">
        <v>3736650.28</v>
      </c>
      <c r="AAQ78" s="222">
        <v>1251811.1000000001</v>
      </c>
      <c r="AAR78" s="222">
        <v>2223170.4700000002</v>
      </c>
      <c r="AAS78" s="222">
        <v>2905125.5</v>
      </c>
      <c r="AAT78" s="222">
        <v>1874778.76</v>
      </c>
      <c r="AAU78" s="222">
        <v>1202900.3</v>
      </c>
      <c r="AAV78" s="222">
        <v>2153677.25</v>
      </c>
      <c r="AAW78" s="222">
        <v>10696690.83</v>
      </c>
      <c r="AAX78" s="222">
        <v>2584116.46</v>
      </c>
      <c r="AAY78" s="222">
        <v>2151944</v>
      </c>
      <c r="AAZ78" s="222">
        <v>13343585.199999999</v>
      </c>
      <c r="ABA78" s="222">
        <v>2143656.85</v>
      </c>
      <c r="ABB78" s="222">
        <v>167490</v>
      </c>
      <c r="ABC78" s="222">
        <v>2404149.2000000002</v>
      </c>
      <c r="ABD78" s="222">
        <v>2767834.9</v>
      </c>
      <c r="ABE78" s="222">
        <v>413374.2</v>
      </c>
      <c r="ABF78" s="222">
        <v>1211474.8999999999</v>
      </c>
      <c r="ABG78" s="222">
        <v>1156904.72</v>
      </c>
      <c r="ABH78" s="222">
        <v>5333168</v>
      </c>
      <c r="ABI78" s="222">
        <v>15342250.82</v>
      </c>
      <c r="ABJ78" s="222">
        <v>1686829.83</v>
      </c>
      <c r="ABK78" s="222">
        <v>513926.3</v>
      </c>
      <c r="ABL78" s="222">
        <v>1979524.6</v>
      </c>
      <c r="ABM78" s="222">
        <v>302794.90000000002</v>
      </c>
      <c r="ABN78" s="222">
        <v>794205.2</v>
      </c>
      <c r="ABO78" s="222">
        <v>13415416.029999999</v>
      </c>
      <c r="ABP78" s="222">
        <v>950856</v>
      </c>
      <c r="ABQ78" s="222">
        <v>929427.5</v>
      </c>
      <c r="ABR78" s="222">
        <v>2938464</v>
      </c>
      <c r="ABS78" s="222">
        <v>5978614</v>
      </c>
      <c r="ABT78" s="222">
        <v>668190</v>
      </c>
      <c r="ABU78" s="222">
        <v>1202075</v>
      </c>
      <c r="ABV78" s="222">
        <v>876015</v>
      </c>
      <c r="ABW78" s="222">
        <v>91049</v>
      </c>
      <c r="ABX78" s="222">
        <v>8098800</v>
      </c>
      <c r="ABY78" s="222">
        <v>4407407.8600000003</v>
      </c>
      <c r="ABZ78" s="222">
        <v>1996469</v>
      </c>
      <c r="ACA78" s="222">
        <v>618523</v>
      </c>
      <c r="ACB78" s="222">
        <v>1225510.5</v>
      </c>
      <c r="ACC78" s="222">
        <v>8654251.5</v>
      </c>
      <c r="ACD78" s="222">
        <v>1233544.02</v>
      </c>
      <c r="ACE78" s="222">
        <v>1143369.8</v>
      </c>
      <c r="ACF78" s="222">
        <v>1453401</v>
      </c>
      <c r="ACG78" s="222">
        <v>2952830.2</v>
      </c>
      <c r="ACH78" s="222">
        <v>1489754.25</v>
      </c>
      <c r="ACI78" s="222">
        <v>7938268.4900000002</v>
      </c>
      <c r="ACJ78" s="222">
        <v>982485.8</v>
      </c>
      <c r="ACK78" s="222">
        <v>3978718.83</v>
      </c>
      <c r="ACL78" s="222">
        <v>3653934</v>
      </c>
      <c r="ACM78" s="222">
        <v>943350</v>
      </c>
      <c r="ACN78" s="222">
        <v>2544696</v>
      </c>
      <c r="ACO78" s="222">
        <v>1241130.48</v>
      </c>
      <c r="ACP78" s="222">
        <v>14689560.359999999</v>
      </c>
      <c r="ACQ78" s="222">
        <v>7369783.4500000002</v>
      </c>
      <c r="ACR78" s="222">
        <v>4183797.05</v>
      </c>
      <c r="ACS78" s="222">
        <v>3647514.5</v>
      </c>
      <c r="ACT78" s="222">
        <v>3067642</v>
      </c>
      <c r="ACU78" s="222">
        <v>683617</v>
      </c>
      <c r="ACV78" s="222">
        <v>7371224.9000000004</v>
      </c>
      <c r="ACW78" s="222">
        <v>3440465</v>
      </c>
      <c r="ACX78" s="222">
        <v>1543543</v>
      </c>
      <c r="ACY78" s="222">
        <v>236073</v>
      </c>
      <c r="ACZ78" s="222">
        <v>4282182.9000000004</v>
      </c>
      <c r="ADA78" s="222">
        <v>1997136</v>
      </c>
      <c r="ADB78" s="222">
        <v>237697.92000000001</v>
      </c>
      <c r="ADC78" s="222">
        <v>3941666.82</v>
      </c>
      <c r="ADD78" s="222">
        <v>1419078.78</v>
      </c>
      <c r="ADE78" s="222">
        <v>909723.5</v>
      </c>
      <c r="ADF78" s="222">
        <v>11610620.939999999</v>
      </c>
      <c r="ADG78" s="222">
        <v>4789000.75</v>
      </c>
      <c r="ADH78" s="222">
        <v>248210.56</v>
      </c>
      <c r="ADI78" s="222">
        <v>695759.7</v>
      </c>
      <c r="ADJ78" s="222">
        <v>4381418.4800000004</v>
      </c>
      <c r="ADK78" s="222">
        <v>183831</v>
      </c>
      <c r="ADL78" s="222">
        <v>461716</v>
      </c>
      <c r="ADM78" s="222">
        <v>2147738.61</v>
      </c>
      <c r="ADN78" s="222">
        <v>4768546</v>
      </c>
      <c r="ADO78" s="222">
        <v>26433774.640000001</v>
      </c>
      <c r="ADP78" s="222">
        <v>2029620.05</v>
      </c>
      <c r="ADQ78" s="222">
        <v>3172391.11</v>
      </c>
      <c r="ADR78" s="222">
        <v>402462.45</v>
      </c>
      <c r="ADS78" s="222">
        <v>12478988.4</v>
      </c>
      <c r="ADT78" s="222">
        <v>447387.2</v>
      </c>
      <c r="ADU78" s="222">
        <v>1448987.44</v>
      </c>
      <c r="ADV78" s="222">
        <v>2241166.25</v>
      </c>
      <c r="ADW78" s="222">
        <v>1141160</v>
      </c>
      <c r="ADX78" s="222">
        <v>113580.71</v>
      </c>
      <c r="ADY78" s="222">
        <v>65505812.409999996</v>
      </c>
      <c r="ADZ78" s="222">
        <v>10611222.050000001</v>
      </c>
      <c r="AEA78" s="222">
        <v>9491128.9600000009</v>
      </c>
      <c r="AEB78" s="222">
        <v>3431271.29</v>
      </c>
      <c r="AEC78" s="222">
        <v>646449.25</v>
      </c>
      <c r="AED78" s="222">
        <v>6516584.5499999998</v>
      </c>
      <c r="AEE78" s="222">
        <v>3113362.08</v>
      </c>
      <c r="AEF78" s="222">
        <v>1496261.6</v>
      </c>
      <c r="AEG78" s="222">
        <v>1515202.85</v>
      </c>
      <c r="AEH78" s="222">
        <v>844875.09</v>
      </c>
      <c r="AEI78" s="222">
        <v>3751663.94</v>
      </c>
      <c r="AEJ78" s="222">
        <v>5306815.4800000004</v>
      </c>
      <c r="AEK78" s="222">
        <v>941110</v>
      </c>
      <c r="AEL78" s="222">
        <v>2395598.46</v>
      </c>
      <c r="AEM78" s="222">
        <v>3642100.5</v>
      </c>
      <c r="AEN78" s="222">
        <v>2467459</v>
      </c>
      <c r="AEO78" s="222">
        <v>520016.11</v>
      </c>
      <c r="AEP78" s="222">
        <v>8615175</v>
      </c>
      <c r="AEQ78" s="222">
        <v>1103387.5</v>
      </c>
      <c r="AER78" s="222">
        <v>5307533</v>
      </c>
      <c r="AES78" s="222">
        <v>10261603.58</v>
      </c>
      <c r="AET78" s="222">
        <v>6277764.7999999998</v>
      </c>
      <c r="AEU78" s="222">
        <v>2120421.7000000002</v>
      </c>
      <c r="AEV78" s="222">
        <v>641770</v>
      </c>
      <c r="AEW78" s="222">
        <v>1342124</v>
      </c>
      <c r="AEX78" s="222">
        <v>8170899.9800000004</v>
      </c>
      <c r="AEY78" s="222">
        <v>964409.8</v>
      </c>
      <c r="AEZ78" s="222">
        <v>586823</v>
      </c>
      <c r="AFA78" s="222">
        <v>1296988.79</v>
      </c>
      <c r="AFB78" s="222">
        <v>479521.2</v>
      </c>
      <c r="AFC78" s="222">
        <v>17863873.109999999</v>
      </c>
      <c r="AFD78" s="222">
        <v>2598081.1</v>
      </c>
      <c r="AFE78" s="222">
        <v>2160649.69</v>
      </c>
      <c r="AFF78" s="222">
        <v>3454092.03</v>
      </c>
      <c r="AFG78" s="222">
        <v>550100.59</v>
      </c>
      <c r="AFH78" s="222">
        <v>602385</v>
      </c>
      <c r="AFI78" s="222">
        <v>1933004</v>
      </c>
      <c r="AFJ78" s="222">
        <v>3781113</v>
      </c>
      <c r="AFK78" s="222">
        <v>550022</v>
      </c>
      <c r="AFL78" s="222">
        <v>5817624.0199999996</v>
      </c>
      <c r="AFM78" s="222">
        <v>1474155</v>
      </c>
      <c r="AFN78" s="222">
        <v>282325</v>
      </c>
      <c r="AFO78" s="222">
        <v>1315017</v>
      </c>
      <c r="AFP78" s="222">
        <v>51984857.68</v>
      </c>
      <c r="AFQ78" s="222">
        <v>3192004.2</v>
      </c>
      <c r="AFR78" s="222">
        <v>1975287.7</v>
      </c>
      <c r="AFS78" s="222">
        <v>882331.5</v>
      </c>
      <c r="AFT78" s="222">
        <v>3386897.04</v>
      </c>
      <c r="AFU78" s="222">
        <v>1160600.77</v>
      </c>
      <c r="AFV78" s="222">
        <v>1524581</v>
      </c>
      <c r="AFW78" s="222">
        <v>4748440.5999999996</v>
      </c>
      <c r="AFX78" s="222">
        <v>2252556.5</v>
      </c>
      <c r="AFY78" s="222">
        <v>1199178.5</v>
      </c>
      <c r="AFZ78" s="222">
        <v>6143611.5700000003</v>
      </c>
      <c r="AGA78" s="222">
        <v>1030030</v>
      </c>
      <c r="AGB78" s="222">
        <v>4879119</v>
      </c>
      <c r="AGC78" s="222">
        <v>253938.25</v>
      </c>
      <c r="AGD78" s="222">
        <v>1274632</v>
      </c>
      <c r="AGE78" s="222">
        <v>440861</v>
      </c>
      <c r="AGF78" s="222">
        <v>1292136.3</v>
      </c>
      <c r="AGG78" s="222">
        <v>1625938.64</v>
      </c>
      <c r="AGH78" s="222">
        <v>418623</v>
      </c>
      <c r="AGI78" s="222">
        <v>637193.5</v>
      </c>
      <c r="AGJ78" s="222">
        <v>457728.95</v>
      </c>
      <c r="AGK78" s="222">
        <v>1004205.39</v>
      </c>
      <c r="AGL78" s="222">
        <v>920790.3</v>
      </c>
      <c r="AGM78" s="222">
        <v>97552</v>
      </c>
      <c r="AGN78" s="222">
        <v>891661.54</v>
      </c>
      <c r="AGO78" s="222">
        <v>475618</v>
      </c>
      <c r="AGP78" s="222">
        <v>392053.26</v>
      </c>
      <c r="AGQ78" s="222">
        <v>710587.4</v>
      </c>
      <c r="AGR78" s="222">
        <v>3245223.17</v>
      </c>
      <c r="AGS78" s="222">
        <v>667637.68000000005</v>
      </c>
      <c r="AGT78" s="222">
        <v>248453.2</v>
      </c>
      <c r="AGU78" s="222">
        <v>0</v>
      </c>
      <c r="AGV78" s="222">
        <v>0</v>
      </c>
      <c r="AGW78" s="222">
        <v>2561660.5</v>
      </c>
      <c r="AGX78" s="222">
        <v>1954034.55</v>
      </c>
      <c r="AGY78" s="222">
        <v>4380092.0999999996</v>
      </c>
      <c r="AGZ78" s="222">
        <v>594730</v>
      </c>
      <c r="AHA78" s="222">
        <v>1253746</v>
      </c>
      <c r="AHB78" s="222">
        <v>561224</v>
      </c>
      <c r="AHC78" s="222">
        <v>784921.5</v>
      </c>
      <c r="AHD78" s="222">
        <v>4700848.37</v>
      </c>
      <c r="AHE78" s="222">
        <v>1980808.5</v>
      </c>
      <c r="AHF78" s="222">
        <v>2887837</v>
      </c>
      <c r="AHG78" s="222">
        <v>916377.56</v>
      </c>
      <c r="AHH78" s="222">
        <v>1307023.67</v>
      </c>
      <c r="AHI78" s="222">
        <v>26295</v>
      </c>
      <c r="AHJ78" s="222">
        <v>685784.66</v>
      </c>
      <c r="AHK78" s="222">
        <v>1749000.82</v>
      </c>
      <c r="AHL78" s="222">
        <v>1913195.55</v>
      </c>
      <c r="AHM78" s="222">
        <v>2445779.9</v>
      </c>
      <c r="AHN78" s="222">
        <v>320257</v>
      </c>
      <c r="AHO78" s="222">
        <v>1144772.92</v>
      </c>
      <c r="AHP78" s="222">
        <v>1656036.25</v>
      </c>
      <c r="AHQ78" s="222">
        <v>217136.2</v>
      </c>
      <c r="AHR78" s="264">
        <v>3370038</v>
      </c>
    </row>
    <row r="79" spans="1:902" ht="24">
      <c r="A79" s="183" t="s">
        <v>6671</v>
      </c>
      <c r="B79" s="183" t="s">
        <v>6482</v>
      </c>
      <c r="C79" s="184" t="s">
        <v>6483</v>
      </c>
      <c r="D79" s="222">
        <v>105061.54</v>
      </c>
      <c r="E79" s="222">
        <v>580793.91</v>
      </c>
      <c r="F79" s="222">
        <v>1117021.82</v>
      </c>
      <c r="G79" s="222">
        <v>252881.2</v>
      </c>
      <c r="H79" s="222">
        <v>3087927</v>
      </c>
      <c r="I79" s="222">
        <v>207913.32</v>
      </c>
      <c r="J79" s="222">
        <v>1172099.76</v>
      </c>
      <c r="K79" s="222">
        <v>474463.9</v>
      </c>
      <c r="L79" s="222">
        <v>498459.14</v>
      </c>
      <c r="M79" s="222">
        <v>624552.06999999995</v>
      </c>
      <c r="N79" s="222">
        <v>2149121.13</v>
      </c>
      <c r="O79" s="222">
        <v>128926.22</v>
      </c>
      <c r="P79" s="222">
        <v>738210.09</v>
      </c>
      <c r="Q79" s="222">
        <v>599339.32999999996</v>
      </c>
      <c r="R79" s="222">
        <v>473258</v>
      </c>
      <c r="S79" s="222">
        <v>3152477.54</v>
      </c>
      <c r="T79" s="222">
        <v>302350.8</v>
      </c>
      <c r="U79" s="222">
        <v>238603.45</v>
      </c>
      <c r="V79" s="222">
        <v>224997.52</v>
      </c>
      <c r="W79" s="222">
        <v>1555281.75</v>
      </c>
      <c r="X79" s="222">
        <v>210046</v>
      </c>
      <c r="Y79" s="222">
        <v>692260.6</v>
      </c>
      <c r="Z79" s="222">
        <v>1597290.58</v>
      </c>
      <c r="AA79" s="222">
        <v>430308.6</v>
      </c>
      <c r="AB79" s="222">
        <v>937018.7</v>
      </c>
      <c r="AC79" s="222">
        <v>1830290.6</v>
      </c>
      <c r="AD79" s="222">
        <v>843087.93</v>
      </c>
      <c r="AE79" s="222">
        <v>123573.57</v>
      </c>
      <c r="AF79" s="222">
        <v>1777788.6</v>
      </c>
      <c r="AG79" s="222">
        <v>70680.5</v>
      </c>
      <c r="AH79" s="222">
        <v>2999924.32</v>
      </c>
      <c r="AI79" s="222">
        <v>1402606.17</v>
      </c>
      <c r="AJ79" s="222">
        <v>644970.80000000005</v>
      </c>
      <c r="AK79" s="222">
        <v>161665.56</v>
      </c>
      <c r="AL79" s="222">
        <v>944067.03</v>
      </c>
      <c r="AM79" s="222">
        <v>119246.76</v>
      </c>
      <c r="AN79" s="222">
        <v>68131.94</v>
      </c>
      <c r="AO79" s="222">
        <v>508075.53</v>
      </c>
      <c r="AP79" s="222">
        <v>386695.05</v>
      </c>
      <c r="AQ79" s="222">
        <v>384012.53</v>
      </c>
      <c r="AR79" s="222">
        <v>253652.71</v>
      </c>
      <c r="AS79" s="222">
        <v>481076</v>
      </c>
      <c r="AT79" s="222">
        <v>1530540.48</v>
      </c>
      <c r="AU79" s="222">
        <v>204153.7</v>
      </c>
      <c r="AV79" s="222">
        <v>121398.3</v>
      </c>
      <c r="AW79" s="222">
        <v>106346.49</v>
      </c>
      <c r="AX79" s="222">
        <v>176335</v>
      </c>
      <c r="AY79" s="222">
        <v>26120</v>
      </c>
      <c r="AZ79" s="222">
        <v>148836.25</v>
      </c>
      <c r="BA79" s="222">
        <v>224892</v>
      </c>
      <c r="BB79" s="222">
        <v>50742.94</v>
      </c>
      <c r="BC79" s="222">
        <v>470446.27</v>
      </c>
      <c r="BD79" s="222">
        <v>249895.07</v>
      </c>
      <c r="BE79" s="222">
        <v>498094.38</v>
      </c>
      <c r="BF79" s="222">
        <v>1956781.86</v>
      </c>
      <c r="BG79" s="222">
        <v>65267</v>
      </c>
      <c r="BH79" s="222">
        <v>110751.5</v>
      </c>
      <c r="BI79" s="222">
        <v>3074184.13</v>
      </c>
      <c r="BJ79" s="222">
        <v>1631964.96</v>
      </c>
      <c r="BK79" s="222">
        <v>592692.30000000005</v>
      </c>
      <c r="BL79" s="222">
        <v>190638.31</v>
      </c>
      <c r="BM79" s="222">
        <v>781385.6</v>
      </c>
      <c r="BN79" s="222">
        <v>333341.65999999997</v>
      </c>
      <c r="BO79" s="222">
        <v>297185</v>
      </c>
      <c r="BP79" s="222">
        <v>16120</v>
      </c>
      <c r="BQ79" s="222">
        <v>43674.84</v>
      </c>
      <c r="BR79" s="222">
        <v>3027545.39</v>
      </c>
      <c r="BS79" s="222">
        <v>144245</v>
      </c>
      <c r="BT79" s="222">
        <v>373974.34</v>
      </c>
      <c r="BU79" s="222">
        <v>345515.91</v>
      </c>
      <c r="BV79" s="222">
        <v>150214.70000000001</v>
      </c>
      <c r="BW79" s="222">
        <v>213787.47</v>
      </c>
      <c r="BX79" s="222">
        <v>260001.54</v>
      </c>
      <c r="BY79" s="222">
        <v>172303</v>
      </c>
      <c r="BZ79" s="222">
        <v>3040644.78</v>
      </c>
      <c r="CA79" s="222">
        <v>449235.4</v>
      </c>
      <c r="CB79" s="222">
        <v>448894.18</v>
      </c>
      <c r="CC79" s="222">
        <v>1190519.7</v>
      </c>
      <c r="CD79" s="222">
        <v>149766</v>
      </c>
      <c r="CE79" s="222">
        <v>581715</v>
      </c>
      <c r="CF79" s="222">
        <v>263217</v>
      </c>
      <c r="CG79" s="222">
        <v>767592.77</v>
      </c>
      <c r="CH79" s="222">
        <v>264360.3</v>
      </c>
      <c r="CI79" s="222">
        <v>587533.19999999995</v>
      </c>
      <c r="CJ79" s="222">
        <v>480273.5</v>
      </c>
      <c r="CK79" s="222">
        <v>531403.9</v>
      </c>
      <c r="CL79" s="222">
        <v>307467.15000000002</v>
      </c>
      <c r="CM79" s="222">
        <v>122234.6</v>
      </c>
      <c r="CN79" s="222">
        <v>744652</v>
      </c>
      <c r="CO79" s="222">
        <v>162400.21</v>
      </c>
      <c r="CP79" s="222">
        <v>430913.33</v>
      </c>
      <c r="CQ79" s="222">
        <v>260249.94</v>
      </c>
      <c r="CR79" s="222">
        <v>188154.66</v>
      </c>
      <c r="CS79" s="222">
        <v>177365.07</v>
      </c>
      <c r="CT79" s="222">
        <v>6052319.21</v>
      </c>
      <c r="CU79" s="222">
        <v>54946</v>
      </c>
      <c r="CV79" s="222">
        <v>107984</v>
      </c>
      <c r="CW79" s="222">
        <v>1045406.8</v>
      </c>
      <c r="CX79" s="222">
        <v>107876.19</v>
      </c>
      <c r="CY79" s="222">
        <v>134122.94</v>
      </c>
      <c r="CZ79" s="222">
        <v>148622</v>
      </c>
      <c r="DA79" s="222">
        <v>183622.6</v>
      </c>
      <c r="DB79" s="222">
        <v>3238596.96</v>
      </c>
      <c r="DC79" s="222">
        <v>4644646.37</v>
      </c>
      <c r="DD79" s="222">
        <v>790382.8</v>
      </c>
      <c r="DE79" s="222">
        <v>481318</v>
      </c>
      <c r="DF79" s="222">
        <v>1256429.8899999999</v>
      </c>
      <c r="DG79" s="222">
        <v>1023309.08</v>
      </c>
      <c r="DH79" s="222">
        <v>247814.96</v>
      </c>
      <c r="DI79" s="222">
        <v>240781.04</v>
      </c>
      <c r="DJ79" s="222">
        <v>501965.71</v>
      </c>
      <c r="DK79" s="222">
        <v>3367508.67</v>
      </c>
      <c r="DL79" s="222">
        <v>550701</v>
      </c>
      <c r="DM79" s="222">
        <v>571689</v>
      </c>
      <c r="DN79" s="222">
        <v>557456.68000000005</v>
      </c>
      <c r="DO79" s="222">
        <v>-25892.52</v>
      </c>
      <c r="DP79" s="222">
        <v>988345.2</v>
      </c>
      <c r="DQ79" s="222">
        <v>495789.45</v>
      </c>
      <c r="DR79" s="222">
        <v>684184</v>
      </c>
      <c r="DS79" s="222">
        <v>1220581.6299999999</v>
      </c>
      <c r="DT79" s="222">
        <v>9846836.0600000005</v>
      </c>
      <c r="DU79" s="222">
        <v>536612</v>
      </c>
      <c r="DV79" s="222">
        <v>2924147.2</v>
      </c>
      <c r="DW79" s="222">
        <v>2670447.62</v>
      </c>
      <c r="DX79" s="222">
        <v>1226364.1100000001</v>
      </c>
      <c r="DY79" s="222">
        <v>3350373.92</v>
      </c>
      <c r="DZ79" s="222">
        <v>645919.15</v>
      </c>
      <c r="EA79" s="222">
        <v>206264.5</v>
      </c>
      <c r="EB79" s="222">
        <v>873015</v>
      </c>
      <c r="EC79" s="222">
        <v>533587.16</v>
      </c>
      <c r="ED79" s="222">
        <v>2388296.06</v>
      </c>
      <c r="EE79" s="222">
        <v>811883.68</v>
      </c>
      <c r="EF79" s="222">
        <v>256255.06</v>
      </c>
      <c r="EG79" s="222">
        <v>455535.68</v>
      </c>
      <c r="EH79" s="222">
        <v>473097.12</v>
      </c>
      <c r="EI79" s="222">
        <v>1011999.06</v>
      </c>
      <c r="EJ79" s="222">
        <v>851294.76</v>
      </c>
      <c r="EK79" s="222">
        <v>818976.36</v>
      </c>
      <c r="EL79" s="222">
        <v>212976</v>
      </c>
      <c r="EM79" s="222">
        <v>130503.73</v>
      </c>
      <c r="EN79" s="222">
        <v>322491.67</v>
      </c>
      <c r="EO79" s="222">
        <v>285054.84999999998</v>
      </c>
      <c r="EP79" s="222">
        <v>177324.87</v>
      </c>
      <c r="EQ79" s="222">
        <v>397295.5</v>
      </c>
      <c r="ER79" s="222">
        <v>1266928.6000000001</v>
      </c>
      <c r="ES79" s="222">
        <v>132215.20000000001</v>
      </c>
      <c r="ET79" s="222">
        <v>669834.94999999995</v>
      </c>
      <c r="EU79" s="222">
        <v>825230.26</v>
      </c>
      <c r="EV79" s="222">
        <v>1667669.16</v>
      </c>
      <c r="EW79" s="222">
        <v>7350812.0599999996</v>
      </c>
      <c r="EX79" s="222">
        <v>109891</v>
      </c>
      <c r="EY79" s="222">
        <v>394992</v>
      </c>
      <c r="EZ79" s="222">
        <v>495084.3</v>
      </c>
      <c r="FA79" s="222">
        <v>1128503.95</v>
      </c>
      <c r="FB79" s="222">
        <v>1217834.8</v>
      </c>
      <c r="FC79" s="222">
        <v>685099</v>
      </c>
      <c r="FD79" s="222">
        <v>822313.05</v>
      </c>
      <c r="FE79" s="222">
        <v>348884.78</v>
      </c>
      <c r="FF79" s="222">
        <v>630159.35999999999</v>
      </c>
      <c r="FG79" s="222">
        <v>339334.75</v>
      </c>
      <c r="FH79" s="222">
        <v>204698.78</v>
      </c>
      <c r="FI79" s="222">
        <v>3484706.63</v>
      </c>
      <c r="FJ79" s="222">
        <v>52169.74</v>
      </c>
      <c r="FK79" s="222">
        <v>23900</v>
      </c>
      <c r="FL79" s="222">
        <v>142941.39000000001</v>
      </c>
      <c r="FM79" s="222">
        <v>1297371.77</v>
      </c>
      <c r="FN79" s="222">
        <v>554718</v>
      </c>
      <c r="FO79" s="222">
        <v>70877</v>
      </c>
      <c r="FP79" s="222">
        <v>31640</v>
      </c>
      <c r="FQ79" s="222">
        <v>910381.76</v>
      </c>
      <c r="FR79" s="222">
        <v>246521.28</v>
      </c>
      <c r="FS79" s="222">
        <v>384753</v>
      </c>
      <c r="FT79" s="222">
        <v>3145338.82</v>
      </c>
      <c r="FU79" s="222">
        <v>1038797.6</v>
      </c>
      <c r="FV79" s="222">
        <v>373523</v>
      </c>
      <c r="FW79" s="222">
        <v>1904822.9</v>
      </c>
      <c r="FX79" s="222">
        <v>432550.9</v>
      </c>
      <c r="FY79" s="222">
        <v>668093.87</v>
      </c>
      <c r="FZ79" s="222">
        <v>253108.19</v>
      </c>
      <c r="GA79" s="222">
        <v>666761.5</v>
      </c>
      <c r="GB79" s="222">
        <v>349689.82</v>
      </c>
      <c r="GC79" s="222">
        <v>507443</v>
      </c>
      <c r="GD79" s="222">
        <v>366247.9</v>
      </c>
      <c r="GE79" s="222">
        <v>1638136.58</v>
      </c>
      <c r="GF79" s="222">
        <v>439871.5</v>
      </c>
      <c r="GG79" s="222">
        <v>273090.44</v>
      </c>
      <c r="GH79" s="222">
        <v>1405415.62</v>
      </c>
      <c r="GI79" s="222">
        <v>533872.99</v>
      </c>
      <c r="GJ79" s="222">
        <v>784322.94</v>
      </c>
      <c r="GK79" s="222">
        <v>330393.59999999998</v>
      </c>
      <c r="GL79" s="222">
        <v>1209533.29</v>
      </c>
      <c r="GM79" s="222">
        <v>172759.4</v>
      </c>
      <c r="GN79" s="222">
        <v>198209.66</v>
      </c>
      <c r="GO79" s="222">
        <v>226367.8</v>
      </c>
      <c r="GP79" s="222">
        <v>120041.23</v>
      </c>
      <c r="GQ79" s="222">
        <v>1490472.48</v>
      </c>
      <c r="GR79" s="222">
        <v>644183.5</v>
      </c>
      <c r="GS79" s="222">
        <v>260838</v>
      </c>
      <c r="GT79" s="222">
        <v>544213.30000000005</v>
      </c>
      <c r="GU79" s="222">
        <v>71176.600000000006</v>
      </c>
      <c r="GV79" s="222">
        <v>218286.23</v>
      </c>
      <c r="GW79" s="222">
        <v>647979.85</v>
      </c>
      <c r="GX79" s="222">
        <v>275537</v>
      </c>
      <c r="GY79" s="222">
        <v>2826582.33</v>
      </c>
      <c r="GZ79" s="222">
        <v>348937</v>
      </c>
      <c r="HA79" s="222">
        <v>1218718.1499999999</v>
      </c>
      <c r="HB79" s="222">
        <v>299039.88</v>
      </c>
      <c r="HC79" s="222">
        <v>11544801.43</v>
      </c>
      <c r="HD79" s="222">
        <v>4603870.79</v>
      </c>
      <c r="HE79" s="222">
        <v>1175090.1200000001</v>
      </c>
      <c r="HF79" s="222">
        <v>1369384.48</v>
      </c>
      <c r="HG79" s="222">
        <v>468189.68</v>
      </c>
      <c r="HH79" s="222">
        <v>2498664.98</v>
      </c>
      <c r="HI79" s="222">
        <v>61847</v>
      </c>
      <c r="HJ79" s="222">
        <v>7777553.0199999996</v>
      </c>
      <c r="HK79" s="222">
        <v>1950650.72</v>
      </c>
      <c r="HL79" s="222">
        <v>4836103.3</v>
      </c>
      <c r="HM79" s="222">
        <v>856935.49</v>
      </c>
      <c r="HN79" s="222">
        <v>378096.18</v>
      </c>
      <c r="HO79" s="222">
        <v>212827.87</v>
      </c>
      <c r="HP79" s="222">
        <v>1762351.24</v>
      </c>
      <c r="HQ79" s="222">
        <v>295097.68</v>
      </c>
      <c r="HR79" s="222">
        <v>441931.30009999999</v>
      </c>
      <c r="HS79" s="222">
        <v>1213072.23</v>
      </c>
      <c r="HT79" s="222">
        <v>79140</v>
      </c>
      <c r="HU79" s="222">
        <v>437059.48</v>
      </c>
      <c r="HV79" s="222">
        <v>833380.62</v>
      </c>
      <c r="HW79" s="222">
        <v>279239.71999999997</v>
      </c>
      <c r="HX79" s="222">
        <v>1080793.1000000001</v>
      </c>
      <c r="HY79" s="222">
        <v>722593.07</v>
      </c>
      <c r="HZ79" s="222">
        <v>390900.37</v>
      </c>
      <c r="IA79" s="222">
        <v>1178809.17</v>
      </c>
      <c r="IB79" s="222">
        <v>316958.96000000002</v>
      </c>
      <c r="IC79" s="222">
        <v>390080.1</v>
      </c>
      <c r="ID79" s="222">
        <v>199170.47</v>
      </c>
      <c r="IE79" s="222">
        <v>556306.81000000006</v>
      </c>
      <c r="IF79" s="222">
        <v>270306.02</v>
      </c>
      <c r="IG79" s="222">
        <v>266199.5</v>
      </c>
      <c r="IH79" s="222">
        <v>2798763.14</v>
      </c>
      <c r="II79" s="222">
        <v>18304.099999999999</v>
      </c>
      <c r="IJ79" s="222">
        <v>145008.5</v>
      </c>
      <c r="IK79" s="222">
        <v>1543618.88</v>
      </c>
      <c r="IL79" s="222">
        <v>1921093.31</v>
      </c>
      <c r="IM79" s="222">
        <v>1120692.25</v>
      </c>
      <c r="IN79" s="222">
        <v>436828</v>
      </c>
      <c r="IO79" s="222">
        <v>400705.26</v>
      </c>
      <c r="IP79" s="222">
        <v>298900.64</v>
      </c>
      <c r="IQ79" s="222">
        <v>539159.93000000005</v>
      </c>
      <c r="IR79" s="222">
        <v>248972.06</v>
      </c>
      <c r="IS79" s="222">
        <v>12189213.859999999</v>
      </c>
      <c r="IT79" s="222">
        <v>1319514.73</v>
      </c>
      <c r="IU79" s="222">
        <v>479783</v>
      </c>
      <c r="IV79" s="222">
        <v>468945.83</v>
      </c>
      <c r="IW79" s="222">
        <v>618571.78</v>
      </c>
      <c r="IX79" s="222">
        <v>119841.26</v>
      </c>
      <c r="IY79" s="222">
        <v>722309.95</v>
      </c>
      <c r="IZ79" s="222">
        <v>149912.97</v>
      </c>
      <c r="JA79" s="222">
        <v>271105.90000000002</v>
      </c>
      <c r="JB79" s="222">
        <v>445643.12</v>
      </c>
      <c r="JC79" s="222">
        <v>726357.79</v>
      </c>
      <c r="JD79" s="222">
        <v>0</v>
      </c>
      <c r="JE79" s="222">
        <v>346664.19</v>
      </c>
      <c r="JF79" s="222">
        <v>1711872.88</v>
      </c>
      <c r="JG79" s="222">
        <v>185217</v>
      </c>
      <c r="JH79" s="222">
        <v>469961.87</v>
      </c>
      <c r="JI79" s="222">
        <v>241808.42</v>
      </c>
      <c r="JJ79" s="222">
        <v>21049.89</v>
      </c>
      <c r="JK79" s="222">
        <v>2620079.9500000002</v>
      </c>
      <c r="JL79" s="222">
        <v>224796</v>
      </c>
      <c r="JM79" s="222">
        <v>664470.32999999996</v>
      </c>
      <c r="JN79" s="222">
        <v>1333000.24</v>
      </c>
      <c r="JO79" s="222">
        <v>786205.88</v>
      </c>
      <c r="JP79" s="222">
        <v>1317051.1499999999</v>
      </c>
      <c r="JQ79" s="222">
        <v>60378.57</v>
      </c>
      <c r="JR79" s="222">
        <v>5583727.29</v>
      </c>
      <c r="JS79" s="222">
        <v>10987.07</v>
      </c>
      <c r="JT79" s="222">
        <v>1080041.77</v>
      </c>
      <c r="JU79" s="222">
        <v>11537</v>
      </c>
      <c r="JV79" s="222">
        <v>516655.78</v>
      </c>
      <c r="JW79" s="222">
        <v>408520.71</v>
      </c>
      <c r="JX79" s="222">
        <v>2450741.02</v>
      </c>
      <c r="JY79" s="222">
        <v>884486.79</v>
      </c>
      <c r="JZ79" s="222">
        <v>130405</v>
      </c>
      <c r="KA79" s="222">
        <v>744937.77</v>
      </c>
      <c r="KB79" s="222">
        <v>15797.89</v>
      </c>
      <c r="KC79" s="222">
        <v>266528.88</v>
      </c>
      <c r="KD79" s="222">
        <v>201187.47</v>
      </c>
      <c r="KE79" s="222">
        <v>110513</v>
      </c>
      <c r="KF79" s="222">
        <v>698077.58</v>
      </c>
      <c r="KG79" s="222">
        <v>638489.42000000004</v>
      </c>
      <c r="KH79" s="222">
        <v>13667228.17</v>
      </c>
      <c r="KI79" s="222">
        <v>1606110.45</v>
      </c>
      <c r="KJ79" s="222">
        <v>578183.78</v>
      </c>
      <c r="KK79" s="222">
        <v>1416326.06</v>
      </c>
      <c r="KL79" s="222">
        <v>242900</v>
      </c>
      <c r="KM79" s="222">
        <v>301404.78999999998</v>
      </c>
      <c r="KN79" s="222">
        <v>2824700.59</v>
      </c>
      <c r="KO79" s="222">
        <v>210710.08</v>
      </c>
      <c r="KP79" s="222">
        <v>401051.47</v>
      </c>
      <c r="KQ79" s="222">
        <v>3475410.11</v>
      </c>
      <c r="KR79" s="222">
        <v>903130.86</v>
      </c>
      <c r="KS79" s="222">
        <v>826114.87</v>
      </c>
      <c r="KT79" s="222">
        <v>4772681.59</v>
      </c>
      <c r="KU79" s="222">
        <v>833969.45</v>
      </c>
      <c r="KV79" s="222">
        <v>1589483.4</v>
      </c>
      <c r="KW79" s="222">
        <v>4475450.34</v>
      </c>
      <c r="KX79" s="222">
        <v>1785039.04</v>
      </c>
      <c r="KY79" s="222">
        <v>3002382.8</v>
      </c>
      <c r="KZ79" s="222">
        <v>1266357.8999999999</v>
      </c>
      <c r="LA79" s="222">
        <v>375282.53</v>
      </c>
      <c r="LB79" s="222">
        <v>439858.96</v>
      </c>
      <c r="LC79" s="222">
        <v>756441.89</v>
      </c>
      <c r="LD79" s="222">
        <v>696911</v>
      </c>
      <c r="LE79" s="222">
        <v>689200.22</v>
      </c>
      <c r="LF79" s="222">
        <v>1046362.89</v>
      </c>
      <c r="LG79" s="222">
        <v>2637799.1</v>
      </c>
      <c r="LH79" s="222">
        <v>77852.62</v>
      </c>
      <c r="LI79" s="222">
        <v>250286.95</v>
      </c>
      <c r="LJ79" s="222">
        <v>3922869.98</v>
      </c>
      <c r="LK79" s="222">
        <v>1144598.69</v>
      </c>
      <c r="LL79" s="222">
        <v>697986.69</v>
      </c>
      <c r="LM79" s="222">
        <v>708472.5</v>
      </c>
      <c r="LN79" s="222">
        <v>508224.83</v>
      </c>
      <c r="LO79" s="222">
        <v>426902.73</v>
      </c>
      <c r="LP79" s="222">
        <v>0</v>
      </c>
      <c r="LQ79" s="222">
        <v>341025.06</v>
      </c>
      <c r="LR79" s="222">
        <v>1592777.05</v>
      </c>
      <c r="LS79" s="222">
        <v>453736.65</v>
      </c>
      <c r="LT79" s="222">
        <v>409835.38</v>
      </c>
      <c r="LU79" s="222">
        <v>3045868.71</v>
      </c>
      <c r="LV79" s="222">
        <v>1134868.43</v>
      </c>
      <c r="LW79" s="222">
        <v>3643787.31</v>
      </c>
      <c r="LX79" s="222">
        <v>1908004.29</v>
      </c>
      <c r="LY79" s="222">
        <v>857755.59</v>
      </c>
      <c r="LZ79" s="222">
        <v>895853.82</v>
      </c>
      <c r="MA79" s="222">
        <v>415887.98</v>
      </c>
      <c r="MB79" s="222">
        <v>58689.64</v>
      </c>
      <c r="MC79" s="222">
        <v>1785850.42</v>
      </c>
      <c r="MD79" s="222">
        <v>460685.11</v>
      </c>
      <c r="ME79" s="222">
        <v>2499364.39</v>
      </c>
      <c r="MF79" s="222">
        <v>627120.23</v>
      </c>
      <c r="MG79" s="222">
        <v>9227934.2200000007</v>
      </c>
      <c r="MH79" s="222">
        <v>648382.4</v>
      </c>
      <c r="MI79" s="222">
        <v>343925</v>
      </c>
      <c r="MJ79" s="222">
        <v>227954</v>
      </c>
      <c r="MK79" s="222">
        <v>244570</v>
      </c>
      <c r="ML79" s="222">
        <v>752576.24</v>
      </c>
      <c r="MM79" s="222">
        <v>625733.30000000005</v>
      </c>
      <c r="MN79" s="222">
        <v>482073</v>
      </c>
      <c r="MO79" s="222">
        <v>1220750.56</v>
      </c>
      <c r="MP79" s="222">
        <v>462095.17</v>
      </c>
      <c r="MQ79" s="222">
        <v>273295</v>
      </c>
      <c r="MR79" s="222">
        <v>269876</v>
      </c>
      <c r="MS79" s="222">
        <v>154812.79999999999</v>
      </c>
      <c r="MT79" s="222">
        <v>420809.81</v>
      </c>
      <c r="MU79" s="222">
        <v>87080</v>
      </c>
      <c r="MV79" s="222">
        <v>1811023.42</v>
      </c>
      <c r="MW79" s="222">
        <v>2582411.9300000002</v>
      </c>
      <c r="MX79" s="222">
        <v>515641.88</v>
      </c>
      <c r="MY79" s="222">
        <v>1158786.9401</v>
      </c>
      <c r="MZ79" s="222">
        <v>1396443.15</v>
      </c>
      <c r="NA79" s="222">
        <v>893429.8</v>
      </c>
      <c r="NB79" s="222">
        <v>410223.61</v>
      </c>
      <c r="NC79" s="222">
        <v>70411.55</v>
      </c>
      <c r="ND79" s="222">
        <v>596166.69999999995</v>
      </c>
      <c r="NE79" s="222">
        <v>454943.13</v>
      </c>
      <c r="NF79" s="222">
        <v>373737.3</v>
      </c>
      <c r="NG79" s="222">
        <v>6605693.75</v>
      </c>
      <c r="NH79" s="222">
        <v>569332.80000000005</v>
      </c>
      <c r="NI79" s="222">
        <v>1952878.68</v>
      </c>
      <c r="NJ79" s="222">
        <v>3113815.92</v>
      </c>
      <c r="NK79" s="222">
        <v>2619253.5499999998</v>
      </c>
      <c r="NL79" s="222">
        <v>89867.29</v>
      </c>
      <c r="NM79" s="222">
        <v>558528.01</v>
      </c>
      <c r="NN79" s="222">
        <v>391631.01</v>
      </c>
      <c r="NO79" s="222">
        <v>1607391.76</v>
      </c>
      <c r="NP79" s="222">
        <v>2547183.2999999998</v>
      </c>
      <c r="NQ79" s="222">
        <v>416509.8</v>
      </c>
      <c r="NR79" s="222">
        <v>986049.3</v>
      </c>
      <c r="NS79" s="222">
        <v>175829.77</v>
      </c>
      <c r="NT79" s="222">
        <v>140683</v>
      </c>
      <c r="NU79" s="222">
        <v>98100</v>
      </c>
      <c r="NV79" s="222">
        <v>83809.509999999995</v>
      </c>
      <c r="NW79" s="222">
        <v>573216.69999999995</v>
      </c>
      <c r="NX79" s="222">
        <v>2090141.42</v>
      </c>
      <c r="NY79" s="222">
        <v>455134.04</v>
      </c>
      <c r="NZ79" s="222">
        <v>168936.5</v>
      </c>
      <c r="OA79" s="222">
        <v>59917.4</v>
      </c>
      <c r="OB79" s="222">
        <v>732987.56</v>
      </c>
      <c r="OC79" s="222">
        <v>522866.49</v>
      </c>
      <c r="OD79" s="222">
        <v>1960276.62</v>
      </c>
      <c r="OE79" s="222">
        <v>8217990.2400000002</v>
      </c>
      <c r="OF79" s="222">
        <v>1094699.24</v>
      </c>
      <c r="OG79" s="222">
        <v>5448967.1399999997</v>
      </c>
      <c r="OH79" s="222">
        <v>757439.1</v>
      </c>
      <c r="OI79" s="222">
        <v>2078859.17</v>
      </c>
      <c r="OJ79" s="222">
        <v>3110250.25</v>
      </c>
      <c r="OK79" s="222">
        <v>356232.96000000002</v>
      </c>
      <c r="OL79" s="222">
        <v>1376723.7</v>
      </c>
      <c r="OM79" s="222">
        <v>387491.12</v>
      </c>
      <c r="ON79" s="222">
        <v>2487100.0699999998</v>
      </c>
      <c r="OO79" s="222">
        <v>3965741.72</v>
      </c>
      <c r="OP79" s="222">
        <v>2065706.67</v>
      </c>
      <c r="OQ79" s="222">
        <v>423209.65</v>
      </c>
      <c r="OR79" s="222">
        <v>799804.27</v>
      </c>
      <c r="OS79" s="222">
        <v>64767.32</v>
      </c>
      <c r="OT79" s="222">
        <v>560374.66</v>
      </c>
      <c r="OU79" s="222">
        <v>566252.5</v>
      </c>
      <c r="OV79" s="222">
        <v>581514.4</v>
      </c>
      <c r="OW79" s="222">
        <v>921406.5</v>
      </c>
      <c r="OX79" s="222">
        <v>2343170.1</v>
      </c>
      <c r="OY79" s="222">
        <v>239955.9</v>
      </c>
      <c r="OZ79" s="222">
        <v>424042.2</v>
      </c>
      <c r="PA79" s="222">
        <v>287474.40000000002</v>
      </c>
      <c r="PB79" s="222">
        <v>6711279.71</v>
      </c>
      <c r="PC79" s="222">
        <v>111800</v>
      </c>
      <c r="PD79" s="222">
        <v>1535342.29</v>
      </c>
      <c r="PE79" s="222">
        <v>242196</v>
      </c>
      <c r="PF79" s="222">
        <v>730750.15</v>
      </c>
      <c r="PG79" s="222">
        <v>3500979.6</v>
      </c>
      <c r="PH79" s="222">
        <v>1447035.81</v>
      </c>
      <c r="PI79" s="222">
        <v>726210</v>
      </c>
      <c r="PJ79" s="222">
        <v>819012.08</v>
      </c>
      <c r="PK79" s="222">
        <v>550237</v>
      </c>
      <c r="PL79" s="222">
        <v>423561</v>
      </c>
      <c r="PM79" s="222">
        <v>1616677.96</v>
      </c>
      <c r="PN79" s="222">
        <v>423961</v>
      </c>
      <c r="PO79" s="222">
        <v>3241602.24</v>
      </c>
      <c r="PP79" s="222">
        <v>415343</v>
      </c>
      <c r="PQ79" s="222">
        <v>546183.69999999995</v>
      </c>
      <c r="PR79" s="222">
        <v>300528</v>
      </c>
      <c r="PS79" s="222">
        <v>131587.12</v>
      </c>
      <c r="PT79" s="222">
        <v>17354155.609999999</v>
      </c>
      <c r="PU79" s="222">
        <v>925564.47</v>
      </c>
      <c r="PV79" s="222">
        <v>324601.59000000003</v>
      </c>
      <c r="PW79" s="222">
        <v>549726.04</v>
      </c>
      <c r="PX79" s="222">
        <v>3771284.78</v>
      </c>
      <c r="PY79" s="222">
        <v>806462.8</v>
      </c>
      <c r="PZ79" s="222">
        <v>2536254.4700000002</v>
      </c>
      <c r="QA79" s="222">
        <v>115423.16</v>
      </c>
      <c r="QB79" s="222">
        <v>2529433.46</v>
      </c>
      <c r="QC79" s="222">
        <v>379216</v>
      </c>
      <c r="QD79" s="222">
        <v>2048360.9</v>
      </c>
      <c r="QE79" s="222">
        <v>719055.02</v>
      </c>
      <c r="QF79" s="222">
        <v>1238565.57</v>
      </c>
      <c r="QG79" s="222">
        <v>687078.8</v>
      </c>
      <c r="QH79" s="222">
        <v>877179.61</v>
      </c>
      <c r="QI79" s="222">
        <v>1228806.5</v>
      </c>
      <c r="QJ79" s="222">
        <v>1710351.5</v>
      </c>
      <c r="QK79" s="222">
        <v>106303.55</v>
      </c>
      <c r="QL79" s="222">
        <v>746050.19</v>
      </c>
      <c r="QM79" s="222">
        <v>1057988.51</v>
      </c>
      <c r="QN79" s="222">
        <v>1715568.05</v>
      </c>
      <c r="QO79" s="222">
        <v>435749.48</v>
      </c>
      <c r="QP79" s="222">
        <v>67003</v>
      </c>
      <c r="QQ79" s="222">
        <v>449973.57</v>
      </c>
      <c r="QR79" s="222">
        <v>106061.32</v>
      </c>
      <c r="QS79" s="222">
        <v>233820.86</v>
      </c>
      <c r="QT79" s="222">
        <v>19052693.66</v>
      </c>
      <c r="QU79" s="222">
        <v>793773.65</v>
      </c>
      <c r="QV79" s="222">
        <v>1551763.84</v>
      </c>
      <c r="QW79" s="222">
        <v>729535.28</v>
      </c>
      <c r="QX79" s="222">
        <v>383778.45</v>
      </c>
      <c r="QY79" s="222">
        <v>2174519.89</v>
      </c>
      <c r="QZ79" s="222">
        <v>1157333.1100000001</v>
      </c>
      <c r="RA79" s="222">
        <v>1916079.04</v>
      </c>
      <c r="RB79" s="222">
        <v>628367.18000000005</v>
      </c>
      <c r="RC79" s="222">
        <v>560980.6</v>
      </c>
      <c r="RD79" s="222">
        <v>117705</v>
      </c>
      <c r="RE79" s="222">
        <v>84164</v>
      </c>
      <c r="RF79" s="222">
        <v>141284</v>
      </c>
      <c r="RG79" s="222">
        <v>6130963.4100000001</v>
      </c>
      <c r="RH79" s="222">
        <v>2520773.5</v>
      </c>
      <c r="RI79" s="222">
        <v>2966626.8</v>
      </c>
      <c r="RJ79" s="222">
        <v>471869</v>
      </c>
      <c r="RK79" s="222">
        <v>923326.5</v>
      </c>
      <c r="RL79" s="222">
        <v>1773478.06</v>
      </c>
      <c r="RM79" s="222">
        <v>1578089.15</v>
      </c>
      <c r="RN79" s="222">
        <v>535643.35</v>
      </c>
      <c r="RO79" s="222">
        <v>949542.7</v>
      </c>
      <c r="RP79" s="222">
        <v>2517070</v>
      </c>
      <c r="RQ79" s="222">
        <v>2631078.2200000002</v>
      </c>
      <c r="RR79" s="222">
        <v>743471.76</v>
      </c>
      <c r="RS79" s="222">
        <v>554498</v>
      </c>
      <c r="RT79" s="222">
        <v>740301.8</v>
      </c>
      <c r="RU79" s="222">
        <v>343113</v>
      </c>
      <c r="RV79" s="222">
        <v>384871</v>
      </c>
      <c r="RW79" s="222">
        <v>678737.82</v>
      </c>
      <c r="RX79" s="222">
        <v>355545</v>
      </c>
      <c r="RY79" s="222">
        <v>335387.09000000003</v>
      </c>
      <c r="RZ79" s="222">
        <v>82332.92</v>
      </c>
      <c r="SA79" s="222">
        <v>3216287.22</v>
      </c>
      <c r="SB79" s="222">
        <v>307874.34999999998</v>
      </c>
      <c r="SC79" s="222">
        <v>299064</v>
      </c>
      <c r="SD79" s="222">
        <v>281222.27</v>
      </c>
      <c r="SE79" s="222">
        <v>312528.03999999998</v>
      </c>
      <c r="SF79" s="222">
        <v>461337.47</v>
      </c>
      <c r="SG79" s="222">
        <v>423568.46</v>
      </c>
      <c r="SH79" s="222">
        <v>327378.46000000002</v>
      </c>
      <c r="SI79" s="222">
        <v>594031.6</v>
      </c>
      <c r="SJ79" s="222">
        <v>496671.16</v>
      </c>
      <c r="SK79" s="222">
        <v>1707342.29</v>
      </c>
      <c r="SL79" s="222">
        <v>8587.86</v>
      </c>
      <c r="SM79" s="222">
        <v>2998404.15</v>
      </c>
      <c r="SN79" s="222">
        <v>923780.7</v>
      </c>
      <c r="SO79" s="222">
        <v>589677</v>
      </c>
      <c r="SP79" s="222">
        <v>831653.3</v>
      </c>
      <c r="SQ79" s="222">
        <v>749729</v>
      </c>
      <c r="SR79" s="222">
        <v>122083</v>
      </c>
      <c r="SS79" s="222">
        <v>591805.47</v>
      </c>
      <c r="ST79" s="222">
        <v>460524.4</v>
      </c>
      <c r="SU79" s="222">
        <v>10279335.27</v>
      </c>
      <c r="SV79" s="222">
        <v>432397.58</v>
      </c>
      <c r="SW79" s="222">
        <v>687045.56</v>
      </c>
      <c r="SX79" s="222">
        <v>340824</v>
      </c>
      <c r="SY79" s="222">
        <v>83927</v>
      </c>
      <c r="SZ79" s="222">
        <v>307325.40000000002</v>
      </c>
      <c r="TA79" s="222">
        <v>495612.21</v>
      </c>
      <c r="TB79" s="222">
        <v>2615328.44</v>
      </c>
      <c r="TC79" s="222">
        <v>389135.15</v>
      </c>
      <c r="TD79" s="222">
        <v>439888.55</v>
      </c>
      <c r="TE79" s="222">
        <v>880043.5</v>
      </c>
      <c r="TF79" s="222">
        <v>481564.57</v>
      </c>
      <c r="TG79" s="222">
        <v>693851.08</v>
      </c>
      <c r="TH79" s="222">
        <v>523358.49</v>
      </c>
      <c r="TI79" s="222">
        <v>19676076.5</v>
      </c>
      <c r="TJ79" s="222">
        <v>841257.4</v>
      </c>
      <c r="TK79" s="222">
        <v>1954525.2</v>
      </c>
      <c r="TL79" s="222">
        <v>5383466.4800000004</v>
      </c>
      <c r="TM79" s="222">
        <v>1607699.72</v>
      </c>
      <c r="TN79" s="222">
        <v>191048</v>
      </c>
      <c r="TO79" s="222">
        <v>55259</v>
      </c>
      <c r="TP79" s="222">
        <v>5715098.4900000002</v>
      </c>
      <c r="TQ79" s="222">
        <v>851805.69</v>
      </c>
      <c r="TR79" s="222">
        <v>1172638.5</v>
      </c>
      <c r="TS79" s="222">
        <v>2949987.12</v>
      </c>
      <c r="TT79" s="222">
        <v>636703</v>
      </c>
      <c r="TU79" s="222">
        <v>805360.9</v>
      </c>
      <c r="TV79" s="222">
        <v>2077123.69</v>
      </c>
      <c r="TW79" s="222">
        <v>854635.2</v>
      </c>
      <c r="TX79" s="222">
        <v>90307</v>
      </c>
      <c r="TY79" s="222">
        <v>2527939.5</v>
      </c>
      <c r="TZ79" s="222">
        <v>579783.43000000005</v>
      </c>
      <c r="UA79" s="222">
        <v>2493949.6</v>
      </c>
      <c r="UB79" s="222">
        <v>1431166.43</v>
      </c>
      <c r="UC79" s="222">
        <v>357808</v>
      </c>
      <c r="UD79" s="222">
        <v>390763.36</v>
      </c>
      <c r="UE79" s="222">
        <v>6889142.4400000004</v>
      </c>
      <c r="UF79" s="222">
        <v>487600.03</v>
      </c>
      <c r="UG79" s="222">
        <v>500415.9</v>
      </c>
      <c r="UH79" s="222">
        <v>912052</v>
      </c>
      <c r="UI79" s="222">
        <v>615641</v>
      </c>
      <c r="UJ79" s="222">
        <v>3871955.33</v>
      </c>
      <c r="UK79" s="222">
        <v>4158971.69</v>
      </c>
      <c r="UL79" s="222">
        <v>771529</v>
      </c>
      <c r="UM79" s="222">
        <v>1769147.92</v>
      </c>
      <c r="UN79" s="222">
        <v>1816803.25</v>
      </c>
      <c r="UO79" s="222">
        <v>1549493.59</v>
      </c>
      <c r="UP79" s="222">
        <v>16073232.32</v>
      </c>
      <c r="UQ79" s="222">
        <v>962814.67</v>
      </c>
      <c r="UR79" s="222">
        <v>781714</v>
      </c>
      <c r="US79" s="222">
        <v>4296791.2</v>
      </c>
      <c r="UT79" s="222">
        <v>250342.16</v>
      </c>
      <c r="UU79" s="222">
        <v>543941.1</v>
      </c>
      <c r="UV79" s="222">
        <v>2215946.6</v>
      </c>
      <c r="UW79" s="222">
        <v>383995</v>
      </c>
      <c r="UX79" s="222">
        <v>526881.9</v>
      </c>
      <c r="UY79" s="222">
        <v>258469.1</v>
      </c>
      <c r="UZ79" s="222">
        <v>960765.5</v>
      </c>
      <c r="VA79" s="222">
        <v>1798136.8</v>
      </c>
      <c r="VB79" s="222">
        <v>292371.84999999998</v>
      </c>
      <c r="VC79" s="222">
        <v>1125789.52</v>
      </c>
      <c r="VD79" s="222">
        <v>475697</v>
      </c>
      <c r="VE79" s="222">
        <v>775635.35</v>
      </c>
      <c r="VF79" s="222">
        <v>586639</v>
      </c>
      <c r="VG79" s="222">
        <v>768938.79</v>
      </c>
      <c r="VH79" s="222">
        <v>2200099.75</v>
      </c>
      <c r="VI79" s="222">
        <v>428974.98</v>
      </c>
      <c r="VJ79" s="222">
        <v>228069.35</v>
      </c>
      <c r="VK79" s="222">
        <v>4002</v>
      </c>
      <c r="VL79" s="222">
        <v>13509076.93</v>
      </c>
      <c r="VM79" s="222">
        <v>715076.91</v>
      </c>
      <c r="VN79" s="222">
        <v>1029866.2</v>
      </c>
      <c r="VO79" s="222">
        <v>245063.58</v>
      </c>
      <c r="VP79" s="222">
        <v>20955.650000000001</v>
      </c>
      <c r="VQ79" s="222">
        <v>1444988.46</v>
      </c>
      <c r="VR79" s="222">
        <v>1679031.19</v>
      </c>
      <c r="VS79" s="222">
        <v>379551.04</v>
      </c>
      <c r="VT79" s="222">
        <v>573641.96</v>
      </c>
      <c r="VU79" s="222">
        <v>2610690.4700000002</v>
      </c>
      <c r="VV79" s="222">
        <v>0</v>
      </c>
      <c r="VW79" s="222">
        <v>3038998.1</v>
      </c>
      <c r="VX79" s="222">
        <v>1435270.96</v>
      </c>
      <c r="VY79" s="222">
        <v>165514.95000000001</v>
      </c>
      <c r="VZ79" s="222">
        <v>0</v>
      </c>
      <c r="WA79" s="222">
        <v>4282618.97</v>
      </c>
      <c r="WB79" s="222">
        <v>775822.69</v>
      </c>
      <c r="WC79" s="222">
        <v>1190404.8500000001</v>
      </c>
      <c r="WD79" s="222">
        <v>1291508.8</v>
      </c>
      <c r="WE79" s="222">
        <v>512133.59</v>
      </c>
      <c r="WF79" s="222">
        <v>990262.76</v>
      </c>
      <c r="WG79" s="222">
        <v>1336422.0900000001</v>
      </c>
      <c r="WH79" s="222">
        <v>1231047.77</v>
      </c>
      <c r="WI79" s="222">
        <v>486934.05</v>
      </c>
      <c r="WJ79" s="222">
        <v>650906.4</v>
      </c>
      <c r="WK79" s="222">
        <v>483538.36</v>
      </c>
      <c r="WL79" s="222">
        <v>3104734.27</v>
      </c>
      <c r="WM79" s="222">
        <v>19252.689999999999</v>
      </c>
      <c r="WN79" s="222">
        <v>1725226.08</v>
      </c>
      <c r="WO79" s="222">
        <v>1932359</v>
      </c>
      <c r="WP79" s="222">
        <v>1365878.9</v>
      </c>
      <c r="WQ79" s="222">
        <v>754828.83</v>
      </c>
      <c r="WR79" s="222">
        <v>1848869.54</v>
      </c>
      <c r="WS79" s="222">
        <v>288581.71000000002</v>
      </c>
      <c r="WT79" s="222">
        <v>1338603.98</v>
      </c>
      <c r="WU79" s="222">
        <v>6830302.5099999998</v>
      </c>
      <c r="WV79" s="222">
        <v>999377.09</v>
      </c>
      <c r="WW79" s="222">
        <v>721758.3</v>
      </c>
      <c r="WX79" s="222">
        <v>1106979.79</v>
      </c>
      <c r="WY79" s="222">
        <v>1424383.79</v>
      </c>
      <c r="WZ79" s="222">
        <v>926665.38</v>
      </c>
      <c r="XA79" s="222">
        <v>375122</v>
      </c>
      <c r="XB79" s="222">
        <v>1298795.55</v>
      </c>
      <c r="XC79" s="222">
        <v>2709157.04</v>
      </c>
      <c r="XD79" s="222">
        <v>176107.41</v>
      </c>
      <c r="XE79" s="222">
        <v>167056.20000000001</v>
      </c>
      <c r="XF79" s="222">
        <v>929397.9</v>
      </c>
      <c r="XG79" s="222">
        <v>1044581.39</v>
      </c>
      <c r="XH79" s="222">
        <v>8630323.7400000002</v>
      </c>
      <c r="XI79" s="222">
        <v>1362039.69</v>
      </c>
      <c r="XJ79" s="222">
        <v>1699560.95</v>
      </c>
      <c r="XK79" s="222">
        <v>5202175.08</v>
      </c>
      <c r="XL79" s="222">
        <v>600641.67000000004</v>
      </c>
      <c r="XM79" s="222">
        <v>680568.65</v>
      </c>
      <c r="XN79" s="222">
        <v>2812086.69</v>
      </c>
      <c r="XO79" s="222">
        <v>679043.31</v>
      </c>
      <c r="XP79" s="222">
        <v>998755.5</v>
      </c>
      <c r="XQ79" s="222">
        <v>1878632.96</v>
      </c>
      <c r="XR79" s="222">
        <v>1231558.6299999999</v>
      </c>
      <c r="XS79" s="222">
        <v>788478.28</v>
      </c>
      <c r="XT79" s="222">
        <v>735103.9</v>
      </c>
      <c r="XU79" s="222">
        <v>250480.8</v>
      </c>
      <c r="XV79" s="222">
        <v>466519.4</v>
      </c>
      <c r="XW79" s="222">
        <v>370996.08</v>
      </c>
      <c r="XX79" s="222">
        <v>406372.27</v>
      </c>
      <c r="XY79" s="222">
        <v>994426.71</v>
      </c>
      <c r="XZ79" s="222">
        <v>312446.57</v>
      </c>
      <c r="YA79" s="222">
        <v>145439.85</v>
      </c>
      <c r="YB79" s="222">
        <v>64895.05</v>
      </c>
      <c r="YC79" s="222">
        <v>505579.8</v>
      </c>
      <c r="YD79" s="222">
        <v>134720</v>
      </c>
      <c r="YE79" s="222">
        <v>10854754.74</v>
      </c>
      <c r="YF79" s="222">
        <v>922436.9</v>
      </c>
      <c r="YG79" s="222">
        <v>1571358.5</v>
      </c>
      <c r="YH79" s="222">
        <v>753008.32</v>
      </c>
      <c r="YI79" s="222">
        <v>3680432.06</v>
      </c>
      <c r="YJ79" s="222">
        <v>540804.09</v>
      </c>
      <c r="YK79" s="222">
        <v>3431651.59</v>
      </c>
      <c r="YL79" s="222">
        <v>896522.51</v>
      </c>
      <c r="YM79" s="222">
        <v>3080256</v>
      </c>
      <c r="YN79" s="222">
        <v>3842684.66</v>
      </c>
      <c r="YO79" s="222">
        <v>1598716.4</v>
      </c>
      <c r="YP79" s="222">
        <v>579172</v>
      </c>
      <c r="YQ79" s="222">
        <v>1439469.54</v>
      </c>
      <c r="YR79" s="222">
        <v>495140.85</v>
      </c>
      <c r="YS79" s="222">
        <v>594186</v>
      </c>
      <c r="YT79" s="222">
        <v>1300710.3</v>
      </c>
      <c r="YU79" s="222">
        <v>265221</v>
      </c>
      <c r="YV79" s="222">
        <v>5127894.5599999996</v>
      </c>
      <c r="YW79" s="222">
        <v>530453</v>
      </c>
      <c r="YX79" s="222">
        <v>85889.57</v>
      </c>
      <c r="YY79" s="222">
        <v>269523</v>
      </c>
      <c r="YZ79" s="222">
        <v>494660</v>
      </c>
      <c r="ZA79" s="222">
        <v>148888.70000000001</v>
      </c>
      <c r="ZB79" s="222">
        <v>227812.9</v>
      </c>
      <c r="ZC79" s="222">
        <v>4659138.6399999997</v>
      </c>
      <c r="ZD79" s="222">
        <v>238161</v>
      </c>
      <c r="ZE79" s="222">
        <v>1405523</v>
      </c>
      <c r="ZF79" s="222">
        <v>476883.1</v>
      </c>
      <c r="ZG79" s="222">
        <v>340873</v>
      </c>
      <c r="ZH79" s="222">
        <v>196868.3</v>
      </c>
      <c r="ZI79" s="222">
        <v>448918</v>
      </c>
      <c r="ZJ79" s="222">
        <v>348747</v>
      </c>
      <c r="ZK79" s="222">
        <v>2777324.5</v>
      </c>
      <c r="ZL79" s="222">
        <v>19412967.23</v>
      </c>
      <c r="ZM79" s="222">
        <v>226880.51</v>
      </c>
      <c r="ZN79" s="222">
        <v>799658.02</v>
      </c>
      <c r="ZO79" s="222">
        <v>2094082.75</v>
      </c>
      <c r="ZP79" s="222">
        <v>1583261.4</v>
      </c>
      <c r="ZQ79" s="222">
        <v>821349.39</v>
      </c>
      <c r="ZR79" s="222">
        <v>189663</v>
      </c>
      <c r="ZS79" s="222">
        <v>2224094.54</v>
      </c>
      <c r="ZT79" s="222">
        <v>1288421</v>
      </c>
      <c r="ZU79" s="222">
        <v>1799730.8</v>
      </c>
      <c r="ZV79" s="222">
        <v>514322.57</v>
      </c>
      <c r="ZW79" s="222">
        <v>621352.80000000005</v>
      </c>
      <c r="ZX79" s="222">
        <v>890549</v>
      </c>
      <c r="ZY79" s="222">
        <v>475400.32</v>
      </c>
      <c r="ZZ79" s="222">
        <v>2318764.5</v>
      </c>
      <c r="AAA79" s="222">
        <v>735174.7</v>
      </c>
      <c r="AAB79" s="222">
        <v>755194.8</v>
      </c>
      <c r="AAC79" s="222">
        <v>203617.42</v>
      </c>
      <c r="AAD79" s="222">
        <v>1276036.8</v>
      </c>
      <c r="AAE79" s="222">
        <v>790678.4</v>
      </c>
      <c r="AAF79" s="222">
        <v>253783.9</v>
      </c>
      <c r="AAG79" s="222">
        <v>666840</v>
      </c>
      <c r="AAH79" s="222">
        <v>3091280.64</v>
      </c>
      <c r="AAI79" s="222">
        <v>1241739.2</v>
      </c>
      <c r="AAJ79" s="222">
        <v>1216969.5</v>
      </c>
      <c r="AAK79" s="222">
        <v>833416.96</v>
      </c>
      <c r="AAL79" s="222">
        <v>444466.2</v>
      </c>
      <c r="AAM79" s="222">
        <v>1532531.58</v>
      </c>
      <c r="AAN79" s="222">
        <v>280023.7</v>
      </c>
      <c r="AAO79" s="222">
        <v>23721903.870000001</v>
      </c>
      <c r="AAP79" s="222">
        <v>1039011.68</v>
      </c>
      <c r="AAQ79" s="222">
        <v>759140.52</v>
      </c>
      <c r="AAR79" s="222">
        <v>580011.17000000004</v>
      </c>
      <c r="AAS79" s="222">
        <v>657325.07999999996</v>
      </c>
      <c r="AAT79" s="222">
        <v>26673</v>
      </c>
      <c r="AAU79" s="222">
        <v>1023522</v>
      </c>
      <c r="AAV79" s="222">
        <v>308954</v>
      </c>
      <c r="AAW79" s="222">
        <v>3349007.1</v>
      </c>
      <c r="AAX79" s="222">
        <v>416796</v>
      </c>
      <c r="AAY79" s="222">
        <v>1378240.53</v>
      </c>
      <c r="AAZ79" s="222">
        <v>4188915.95</v>
      </c>
      <c r="ABA79" s="222">
        <v>1524124</v>
      </c>
      <c r="ABB79" s="222">
        <v>685729.2</v>
      </c>
      <c r="ABC79" s="222">
        <v>848924.48</v>
      </c>
      <c r="ABD79" s="222">
        <v>357130</v>
      </c>
      <c r="ABE79" s="222">
        <v>420415</v>
      </c>
      <c r="ABF79" s="222">
        <v>140942</v>
      </c>
      <c r="ABG79" s="222">
        <v>470941.08</v>
      </c>
      <c r="ABH79" s="222">
        <v>8381861.1900000004</v>
      </c>
      <c r="ABI79" s="222">
        <v>4873884.0199999996</v>
      </c>
      <c r="ABJ79" s="222">
        <v>452746</v>
      </c>
      <c r="ABK79" s="222">
        <v>172430</v>
      </c>
      <c r="ABL79" s="222">
        <v>409209</v>
      </c>
      <c r="ABM79" s="222">
        <v>299996</v>
      </c>
      <c r="ABN79" s="222">
        <v>128873</v>
      </c>
      <c r="ABO79" s="222">
        <v>7033805.5499999998</v>
      </c>
      <c r="ABP79" s="222">
        <v>587563.28</v>
      </c>
      <c r="ABQ79" s="222">
        <v>295107</v>
      </c>
      <c r="ABR79" s="222">
        <v>837501.12</v>
      </c>
      <c r="ABS79" s="222">
        <v>747633.01</v>
      </c>
      <c r="ABT79" s="222">
        <v>394475.76</v>
      </c>
      <c r="ABU79" s="222">
        <v>299020</v>
      </c>
      <c r="ABV79" s="222">
        <v>624708.31999999995</v>
      </c>
      <c r="ABW79" s="222">
        <v>0</v>
      </c>
      <c r="ABX79" s="222">
        <v>185177.60000000001</v>
      </c>
      <c r="ABY79" s="222">
        <v>121095.76</v>
      </c>
      <c r="ABZ79" s="222">
        <v>183149.23</v>
      </c>
      <c r="ACA79" s="222">
        <v>416940.66</v>
      </c>
      <c r="ACB79" s="222">
        <v>342963.1</v>
      </c>
      <c r="ACC79" s="222">
        <v>2871275.02</v>
      </c>
      <c r="ACD79" s="222">
        <v>323359.08</v>
      </c>
      <c r="ACE79" s="222">
        <v>271094.40000000002</v>
      </c>
      <c r="ACF79" s="222">
        <v>262537.7</v>
      </c>
      <c r="ACG79" s="222">
        <v>334949.19</v>
      </c>
      <c r="ACH79" s="222">
        <v>381327</v>
      </c>
      <c r="ACI79" s="222">
        <v>8460184.7799999993</v>
      </c>
      <c r="ACJ79" s="222">
        <v>317996</v>
      </c>
      <c r="ACK79" s="222">
        <v>783808.16</v>
      </c>
      <c r="ACL79" s="222">
        <v>715693.21</v>
      </c>
      <c r="ACM79" s="222">
        <v>288667</v>
      </c>
      <c r="ACN79" s="222">
        <v>816648</v>
      </c>
      <c r="ACO79" s="222">
        <v>546850.48</v>
      </c>
      <c r="ACP79" s="222">
        <v>6652669.9400000004</v>
      </c>
      <c r="ACQ79" s="222">
        <v>1783076.5</v>
      </c>
      <c r="ACR79" s="222">
        <v>963846.3</v>
      </c>
      <c r="ACS79" s="222">
        <v>676525</v>
      </c>
      <c r="ACT79" s="222">
        <v>712400.01</v>
      </c>
      <c r="ACU79" s="222">
        <v>7815</v>
      </c>
      <c r="ACV79" s="222">
        <v>1930394.1</v>
      </c>
      <c r="ACW79" s="222">
        <v>307079.08</v>
      </c>
      <c r="ACX79" s="222">
        <v>388132.98</v>
      </c>
      <c r="ACY79" s="222">
        <v>360182.4</v>
      </c>
      <c r="ACZ79" s="222">
        <v>1057129.3500000001</v>
      </c>
      <c r="ADA79" s="222">
        <v>601906.4</v>
      </c>
      <c r="ADB79" s="222">
        <v>1200</v>
      </c>
      <c r="ADC79" s="222">
        <v>635325.56999999995</v>
      </c>
      <c r="ADD79" s="222">
        <v>146269</v>
      </c>
      <c r="ADE79" s="222">
        <v>83161</v>
      </c>
      <c r="ADF79" s="222">
        <v>3126057.68</v>
      </c>
      <c r="ADG79" s="222">
        <v>460863.6</v>
      </c>
      <c r="ADH79" s="222">
        <v>9192.5</v>
      </c>
      <c r="ADI79" s="222">
        <v>0</v>
      </c>
      <c r="ADJ79" s="222">
        <v>0</v>
      </c>
      <c r="ADK79" s="222">
        <v>213875.48</v>
      </c>
      <c r="ADL79" s="222">
        <v>216079.2</v>
      </c>
      <c r="ADM79" s="222">
        <v>388703.95</v>
      </c>
      <c r="ADN79" s="222">
        <v>297170.95</v>
      </c>
      <c r="ADO79" s="222">
        <v>11425214.529999999</v>
      </c>
      <c r="ADP79" s="222">
        <v>1039291.71</v>
      </c>
      <c r="ADQ79" s="222">
        <v>1515175.66</v>
      </c>
      <c r="ADR79" s="222">
        <v>488556.77</v>
      </c>
      <c r="ADS79" s="222">
        <v>10005537.98</v>
      </c>
      <c r="ADT79" s="222">
        <v>43740.5</v>
      </c>
      <c r="ADU79" s="222">
        <v>922895.09</v>
      </c>
      <c r="ADV79" s="222">
        <v>737038.09</v>
      </c>
      <c r="ADW79" s="222">
        <v>0</v>
      </c>
      <c r="ADX79" s="222">
        <v>562353</v>
      </c>
      <c r="ADY79" s="222">
        <v>27953225.379999999</v>
      </c>
      <c r="ADZ79" s="222">
        <v>6616545.5</v>
      </c>
      <c r="AEA79" s="222">
        <v>2263236.1</v>
      </c>
      <c r="AEB79" s="222">
        <v>431480.35</v>
      </c>
      <c r="AEC79" s="222">
        <v>485892.07</v>
      </c>
      <c r="AED79" s="222">
        <v>1504470.94</v>
      </c>
      <c r="AEE79" s="222">
        <v>565902</v>
      </c>
      <c r="AEF79" s="222">
        <v>399195.62</v>
      </c>
      <c r="AEG79" s="222">
        <v>224374.07</v>
      </c>
      <c r="AEH79" s="222">
        <v>157038.19</v>
      </c>
      <c r="AEI79" s="222">
        <v>1013493.18</v>
      </c>
      <c r="AEJ79" s="222">
        <v>196825.85</v>
      </c>
      <c r="AEK79" s="222">
        <v>183922</v>
      </c>
      <c r="AEL79" s="222">
        <v>1315328.8</v>
      </c>
      <c r="AEM79" s="222">
        <v>840546.69</v>
      </c>
      <c r="AEN79" s="222">
        <v>1391796.02</v>
      </c>
      <c r="AEO79" s="222">
        <v>293143</v>
      </c>
      <c r="AEP79" s="222">
        <v>1121581</v>
      </c>
      <c r="AEQ79" s="222">
        <v>56248.3</v>
      </c>
      <c r="AER79" s="222">
        <v>1156368.5900000001</v>
      </c>
      <c r="AES79" s="222">
        <v>1800316.83</v>
      </c>
      <c r="AET79" s="222">
        <v>875729.87</v>
      </c>
      <c r="AEU79" s="222">
        <v>4691430.8</v>
      </c>
      <c r="AEV79" s="222">
        <v>2329345.2400000002</v>
      </c>
      <c r="AEW79" s="222">
        <v>82526.5</v>
      </c>
      <c r="AEX79" s="222">
        <v>936288.86</v>
      </c>
      <c r="AEY79" s="222">
        <v>1346407.4</v>
      </c>
      <c r="AEZ79" s="222">
        <v>753312.95</v>
      </c>
      <c r="AFA79" s="222">
        <v>443914.7</v>
      </c>
      <c r="AFB79" s="222">
        <v>491102.88</v>
      </c>
      <c r="AFC79" s="222">
        <v>3470904.47</v>
      </c>
      <c r="AFD79" s="222">
        <v>164396</v>
      </c>
      <c r="AFE79" s="222">
        <v>336766</v>
      </c>
      <c r="AFF79" s="222">
        <v>667811.77</v>
      </c>
      <c r="AFG79" s="222">
        <v>3439100.2</v>
      </c>
      <c r="AFH79" s="222">
        <v>2379007.02</v>
      </c>
      <c r="AFI79" s="222">
        <v>1140146.8799999999</v>
      </c>
      <c r="AFJ79" s="222">
        <v>455213</v>
      </c>
      <c r="AFK79" s="222">
        <v>532111</v>
      </c>
      <c r="AFL79" s="222">
        <v>1919308.65</v>
      </c>
      <c r="AFM79" s="222">
        <v>1174923.1000000001</v>
      </c>
      <c r="AFN79" s="222">
        <v>635951.9</v>
      </c>
      <c r="AFO79" s="222">
        <v>834888.49</v>
      </c>
      <c r="AFP79" s="222">
        <v>10166694.439999999</v>
      </c>
      <c r="AFQ79" s="222">
        <v>3215421.73</v>
      </c>
      <c r="AFR79" s="222">
        <v>1202036.03</v>
      </c>
      <c r="AFS79" s="222">
        <v>1071254.25</v>
      </c>
      <c r="AFT79" s="222">
        <v>1107247.74</v>
      </c>
      <c r="AFU79" s="222">
        <v>1984988.65</v>
      </c>
      <c r="AFV79" s="222">
        <v>964037.6</v>
      </c>
      <c r="AFW79" s="222">
        <v>2189931.0299999998</v>
      </c>
      <c r="AFX79" s="222">
        <v>1147353.81</v>
      </c>
      <c r="AFY79" s="222">
        <v>585546.36</v>
      </c>
      <c r="AFZ79" s="222">
        <v>1574496.1</v>
      </c>
      <c r="AGA79" s="222">
        <v>928267.98</v>
      </c>
      <c r="AGB79" s="222">
        <v>1208548.3700000001</v>
      </c>
      <c r="AGC79" s="222">
        <v>472875.95</v>
      </c>
      <c r="AGD79" s="222">
        <v>462637</v>
      </c>
      <c r="AGE79" s="222">
        <v>268457.59999999998</v>
      </c>
      <c r="AGF79" s="222">
        <v>727175.76</v>
      </c>
      <c r="AGG79" s="222">
        <v>786573.32</v>
      </c>
      <c r="AGH79" s="222">
        <v>128803.59</v>
      </c>
      <c r="AGI79" s="222">
        <v>222578</v>
      </c>
      <c r="AGJ79" s="222">
        <v>538866.69999999995</v>
      </c>
      <c r="AGK79" s="222">
        <v>650276</v>
      </c>
      <c r="AGL79" s="222">
        <v>624765.05000000005</v>
      </c>
      <c r="AGM79" s="222">
        <v>5137170.67</v>
      </c>
      <c r="AGN79" s="222">
        <v>1205924.42</v>
      </c>
      <c r="AGO79" s="222">
        <v>629771.38</v>
      </c>
      <c r="AGP79" s="222">
        <v>316800.78999999998</v>
      </c>
      <c r="AGQ79" s="222">
        <v>1166197.49</v>
      </c>
      <c r="AGR79" s="222">
        <v>838165.75</v>
      </c>
      <c r="AGS79" s="222">
        <v>206148.24</v>
      </c>
      <c r="AGT79" s="222">
        <v>468148.99</v>
      </c>
      <c r="AGU79" s="222">
        <v>0</v>
      </c>
      <c r="AGV79" s="222">
        <v>0</v>
      </c>
      <c r="AGW79" s="222">
        <v>1252231.67</v>
      </c>
      <c r="AGX79" s="222">
        <v>1281818.6499999999</v>
      </c>
      <c r="AGY79" s="222">
        <v>996683.41</v>
      </c>
      <c r="AGZ79" s="222">
        <v>995157.67</v>
      </c>
      <c r="AHA79" s="222">
        <v>751844</v>
      </c>
      <c r="AHB79" s="222">
        <v>353008.94</v>
      </c>
      <c r="AHC79" s="222">
        <v>146161.79999999999</v>
      </c>
      <c r="AHD79" s="222">
        <v>2529210.92</v>
      </c>
      <c r="AHE79" s="222">
        <v>1337279.67</v>
      </c>
      <c r="AHF79" s="222">
        <v>1847823</v>
      </c>
      <c r="AHG79" s="222">
        <v>63898.59</v>
      </c>
      <c r="AHH79" s="222">
        <v>674021.3</v>
      </c>
      <c r="AHI79" s="222">
        <v>295710.5</v>
      </c>
      <c r="AHJ79" s="222">
        <v>440033.13</v>
      </c>
      <c r="AHK79" s="222">
        <v>297575.93</v>
      </c>
      <c r="AHL79" s="222">
        <v>2036200.36</v>
      </c>
      <c r="AHM79" s="222">
        <v>271368</v>
      </c>
      <c r="AHN79" s="222">
        <v>926749.8</v>
      </c>
      <c r="AHO79" s="222">
        <v>792837.62</v>
      </c>
      <c r="AHP79" s="222">
        <v>238563.49</v>
      </c>
      <c r="AHQ79" s="222">
        <v>490389.69</v>
      </c>
      <c r="AHR79" s="264">
        <v>891343</v>
      </c>
    </row>
    <row r="80" spans="1:902" ht="24">
      <c r="A80" s="183" t="s">
        <v>6671</v>
      </c>
      <c r="B80" s="183" t="s">
        <v>6484</v>
      </c>
      <c r="C80" s="184" t="s">
        <v>6485</v>
      </c>
      <c r="D80" s="222">
        <v>1162387.1299999999</v>
      </c>
      <c r="E80" s="222">
        <v>239941</v>
      </c>
      <c r="F80" s="222">
        <v>427911.5</v>
      </c>
      <c r="G80" s="222">
        <v>176985.03</v>
      </c>
      <c r="H80" s="222">
        <v>8277963.8600000003</v>
      </c>
      <c r="I80" s="222">
        <v>177024.12</v>
      </c>
      <c r="J80" s="222">
        <v>998924.56</v>
      </c>
      <c r="K80" s="222">
        <v>421628.66</v>
      </c>
      <c r="L80" s="222">
        <v>340302.95</v>
      </c>
      <c r="M80" s="222">
        <v>227286.21</v>
      </c>
      <c r="N80" s="222">
        <v>550314.94999999995</v>
      </c>
      <c r="O80" s="222">
        <v>206780.06</v>
      </c>
      <c r="P80" s="222">
        <v>2595655.2999999998</v>
      </c>
      <c r="Q80" s="222">
        <v>772869.5</v>
      </c>
      <c r="R80" s="222">
        <v>222281.03</v>
      </c>
      <c r="S80" s="222">
        <v>1061272.82</v>
      </c>
      <c r="T80" s="222">
        <v>497086.67</v>
      </c>
      <c r="U80" s="222">
        <v>556157.18999999994</v>
      </c>
      <c r="V80" s="222">
        <v>14298153.85</v>
      </c>
      <c r="W80" s="222">
        <v>1499427.24</v>
      </c>
      <c r="X80" s="222">
        <v>395391.2</v>
      </c>
      <c r="Y80" s="222">
        <v>2046353.84</v>
      </c>
      <c r="Z80" s="222">
        <v>82675.09</v>
      </c>
      <c r="AA80" s="222">
        <v>547817.43999999994</v>
      </c>
      <c r="AB80" s="222">
        <v>732803.69</v>
      </c>
      <c r="AC80" s="222">
        <v>4168485.74</v>
      </c>
      <c r="AD80" s="222">
        <v>661707.38</v>
      </c>
      <c r="AE80" s="222">
        <v>0</v>
      </c>
      <c r="AF80" s="222">
        <v>931604.1</v>
      </c>
      <c r="AG80" s="222">
        <v>429301.27</v>
      </c>
      <c r="AH80" s="222">
        <v>4620099.6500000004</v>
      </c>
      <c r="AI80" s="222">
        <v>3843246.72</v>
      </c>
      <c r="AJ80" s="222">
        <v>715580.74</v>
      </c>
      <c r="AK80" s="222">
        <v>535403.34</v>
      </c>
      <c r="AL80" s="222">
        <v>426385</v>
      </c>
      <c r="AM80" s="222">
        <v>103330.6</v>
      </c>
      <c r="AN80" s="222">
        <v>142862.51999999999</v>
      </c>
      <c r="AO80" s="222">
        <v>596735.68000000005</v>
      </c>
      <c r="AP80" s="222">
        <v>111343.5</v>
      </c>
      <c r="AQ80" s="222">
        <v>293086.59000000003</v>
      </c>
      <c r="AR80" s="222">
        <v>497224.09</v>
      </c>
      <c r="AS80" s="222">
        <v>644882.24</v>
      </c>
      <c r="AT80" s="222">
        <v>2036839.34</v>
      </c>
      <c r="AU80" s="222">
        <v>0</v>
      </c>
      <c r="AV80" s="222">
        <v>108394.07</v>
      </c>
      <c r="AW80" s="222">
        <v>40701.550000000003</v>
      </c>
      <c r="AX80" s="222">
        <v>230139</v>
      </c>
      <c r="AY80" s="222">
        <v>185005.58</v>
      </c>
      <c r="AZ80" s="222">
        <v>77508.100000000006</v>
      </c>
      <c r="BA80" s="222">
        <v>66260</v>
      </c>
      <c r="BB80" s="222">
        <v>121326</v>
      </c>
      <c r="BC80" s="222">
        <v>286246.83</v>
      </c>
      <c r="BD80" s="222">
        <v>166464.39000000001</v>
      </c>
      <c r="BE80" s="222">
        <v>169450</v>
      </c>
      <c r="BF80" s="222">
        <v>8546255.3800000008</v>
      </c>
      <c r="BG80" s="222">
        <v>108210</v>
      </c>
      <c r="BH80" s="222">
        <v>53066</v>
      </c>
      <c r="BI80" s="222">
        <v>2493309.8199999998</v>
      </c>
      <c r="BJ80" s="222">
        <v>604607.48</v>
      </c>
      <c r="BK80" s="222">
        <v>628409.43000000005</v>
      </c>
      <c r="BL80" s="222">
        <v>132154.03</v>
      </c>
      <c r="BM80" s="222">
        <v>296968.02</v>
      </c>
      <c r="BN80" s="222">
        <v>149903</v>
      </c>
      <c r="BO80" s="222">
        <v>479451.39</v>
      </c>
      <c r="BP80" s="222">
        <v>167326.95000000001</v>
      </c>
      <c r="BQ80" s="222">
        <v>15237.05</v>
      </c>
      <c r="BR80" s="222">
        <v>867180.4</v>
      </c>
      <c r="BS80" s="222">
        <v>138691.88</v>
      </c>
      <c r="BT80" s="222">
        <v>163262.37</v>
      </c>
      <c r="BU80" s="222">
        <v>450676.5</v>
      </c>
      <c r="BV80" s="222">
        <v>494572.73</v>
      </c>
      <c r="BW80" s="222">
        <v>1010825.04</v>
      </c>
      <c r="BX80" s="222">
        <v>0</v>
      </c>
      <c r="BY80" s="222">
        <v>55130</v>
      </c>
      <c r="BZ80" s="222">
        <v>2569057.85</v>
      </c>
      <c r="CA80" s="222">
        <v>423235.02</v>
      </c>
      <c r="CB80" s="222">
        <v>445460.7</v>
      </c>
      <c r="CC80" s="222">
        <v>495982.93</v>
      </c>
      <c r="CD80" s="222">
        <v>211017.05</v>
      </c>
      <c r="CE80" s="222">
        <v>409557</v>
      </c>
      <c r="CF80" s="222">
        <v>537633.82999999996</v>
      </c>
      <c r="CG80" s="222">
        <v>297221.90999999997</v>
      </c>
      <c r="CH80" s="222">
        <v>709853.81</v>
      </c>
      <c r="CI80" s="222">
        <v>1051983.05</v>
      </c>
      <c r="CJ80" s="222">
        <v>354771.95</v>
      </c>
      <c r="CK80" s="222">
        <v>1152504.9099999999</v>
      </c>
      <c r="CL80" s="222">
        <v>521749</v>
      </c>
      <c r="CM80" s="222">
        <v>360313</v>
      </c>
      <c r="CN80" s="222">
        <v>898758.93</v>
      </c>
      <c r="CO80" s="222">
        <v>229618</v>
      </c>
      <c r="CP80" s="222">
        <v>428329.72</v>
      </c>
      <c r="CQ80" s="222">
        <v>388576.73</v>
      </c>
      <c r="CR80" s="222">
        <v>485697.28000000003</v>
      </c>
      <c r="CS80" s="222">
        <v>323975.55</v>
      </c>
      <c r="CT80" s="222">
        <v>3142735.34</v>
      </c>
      <c r="CU80" s="222">
        <v>150365.25</v>
      </c>
      <c r="CV80" s="222">
        <v>95801.76</v>
      </c>
      <c r="CW80" s="222">
        <v>449274.01</v>
      </c>
      <c r="CX80" s="222">
        <v>183790.31</v>
      </c>
      <c r="CY80" s="222">
        <v>653186.02</v>
      </c>
      <c r="CZ80" s="222">
        <v>139128</v>
      </c>
      <c r="DA80" s="222">
        <v>217107.7</v>
      </c>
      <c r="DB80" s="222">
        <v>3602284.74</v>
      </c>
      <c r="DC80" s="222">
        <v>6456584.6100000003</v>
      </c>
      <c r="DD80" s="222">
        <v>1364392.28</v>
      </c>
      <c r="DE80" s="222">
        <v>212900</v>
      </c>
      <c r="DF80" s="222">
        <v>1730682.25</v>
      </c>
      <c r="DG80" s="222">
        <v>581830.19999999995</v>
      </c>
      <c r="DH80" s="222">
        <v>42284.91</v>
      </c>
      <c r="DI80" s="222">
        <v>0</v>
      </c>
      <c r="DJ80" s="222">
        <v>292336.14</v>
      </c>
      <c r="DK80" s="222">
        <v>31410262.489999998</v>
      </c>
      <c r="DL80" s="222">
        <v>136553.5</v>
      </c>
      <c r="DM80" s="222">
        <v>312006.21000000002</v>
      </c>
      <c r="DN80" s="222">
        <v>674150.31</v>
      </c>
      <c r="DO80" s="222">
        <v>150000</v>
      </c>
      <c r="DP80" s="222">
        <v>365246.57</v>
      </c>
      <c r="DQ80" s="222">
        <v>868439.88</v>
      </c>
      <c r="DR80" s="222">
        <v>1697558.41</v>
      </c>
      <c r="DS80" s="222">
        <v>972301.47</v>
      </c>
      <c r="DT80" s="222">
        <v>7021336.8300000001</v>
      </c>
      <c r="DU80" s="222">
        <v>100412.43</v>
      </c>
      <c r="DV80" s="222">
        <v>1411254.83</v>
      </c>
      <c r="DW80" s="222">
        <v>1504904.68</v>
      </c>
      <c r="DX80" s="222">
        <v>1431865.55</v>
      </c>
      <c r="DY80" s="222">
        <v>776294.19</v>
      </c>
      <c r="DZ80" s="222">
        <v>2096661.67</v>
      </c>
      <c r="EA80" s="222">
        <v>65517.2</v>
      </c>
      <c r="EB80" s="222">
        <v>830781.38</v>
      </c>
      <c r="EC80" s="222">
        <v>869813.38</v>
      </c>
      <c r="ED80" s="222">
        <v>3711362.21</v>
      </c>
      <c r="EE80" s="222">
        <v>426399.18</v>
      </c>
      <c r="EF80" s="222">
        <v>304837.75</v>
      </c>
      <c r="EG80" s="222">
        <v>1045282.97</v>
      </c>
      <c r="EH80" s="222">
        <v>514401.79</v>
      </c>
      <c r="EI80" s="222">
        <v>770378.57</v>
      </c>
      <c r="EJ80" s="222">
        <v>186873.2</v>
      </c>
      <c r="EK80" s="222">
        <v>549785.25</v>
      </c>
      <c r="EL80" s="222">
        <v>133060</v>
      </c>
      <c r="EM80" s="222">
        <v>169521.87</v>
      </c>
      <c r="EN80" s="222">
        <v>588217.5</v>
      </c>
      <c r="EO80" s="222">
        <v>205186.31</v>
      </c>
      <c r="EP80" s="222">
        <v>540737.87</v>
      </c>
      <c r="EQ80" s="222">
        <v>248616.3</v>
      </c>
      <c r="ER80" s="222">
        <v>462386.52</v>
      </c>
      <c r="ES80" s="222">
        <v>150058.5</v>
      </c>
      <c r="ET80" s="222">
        <v>403852.25</v>
      </c>
      <c r="EU80" s="222">
        <v>485583.73</v>
      </c>
      <c r="EV80" s="222">
        <v>1809001.57</v>
      </c>
      <c r="EW80" s="222">
        <v>12417023.220000001</v>
      </c>
      <c r="EX80" s="222">
        <v>64335.6</v>
      </c>
      <c r="EY80" s="222">
        <v>213665.22</v>
      </c>
      <c r="EZ80" s="222">
        <v>374739.7</v>
      </c>
      <c r="FA80" s="222">
        <v>482187.77</v>
      </c>
      <c r="FB80" s="222">
        <v>790972.39</v>
      </c>
      <c r="FC80" s="222">
        <v>307748</v>
      </c>
      <c r="FD80" s="222">
        <v>291565.18</v>
      </c>
      <c r="FE80" s="222">
        <v>310577.33</v>
      </c>
      <c r="FF80" s="222">
        <v>320525.05</v>
      </c>
      <c r="FG80" s="222">
        <v>306555.65000000002</v>
      </c>
      <c r="FH80" s="222">
        <v>32165.8</v>
      </c>
      <c r="FI80" s="222">
        <v>6446866.8799999999</v>
      </c>
      <c r="FJ80" s="222">
        <v>155293.60999999999</v>
      </c>
      <c r="FK80" s="222">
        <v>5250</v>
      </c>
      <c r="FL80" s="222">
        <v>96040.45</v>
      </c>
      <c r="FM80" s="222">
        <v>2074784.57</v>
      </c>
      <c r="FN80" s="222">
        <v>371219.51</v>
      </c>
      <c r="FO80" s="222">
        <v>136631.94</v>
      </c>
      <c r="FP80" s="222">
        <v>25182</v>
      </c>
      <c r="FQ80" s="222">
        <v>4685868.75</v>
      </c>
      <c r="FR80" s="222">
        <v>2202188.85</v>
      </c>
      <c r="FS80" s="222">
        <v>192269.22</v>
      </c>
      <c r="FT80" s="222">
        <v>1357608.84</v>
      </c>
      <c r="FU80" s="222">
        <v>1614923.29</v>
      </c>
      <c r="FV80" s="222">
        <v>439880.1</v>
      </c>
      <c r="FW80" s="222">
        <v>1742943.67</v>
      </c>
      <c r="FX80" s="222">
        <v>52401.599999999999</v>
      </c>
      <c r="FY80" s="222">
        <v>409152.31</v>
      </c>
      <c r="FZ80" s="222">
        <v>419607.3</v>
      </c>
      <c r="GA80" s="222">
        <v>647628</v>
      </c>
      <c r="GB80" s="222">
        <v>303476.5</v>
      </c>
      <c r="GC80" s="222">
        <v>198650.5</v>
      </c>
      <c r="GD80" s="222">
        <v>151430</v>
      </c>
      <c r="GE80" s="222">
        <v>582866.65</v>
      </c>
      <c r="GF80" s="222">
        <v>331279.3</v>
      </c>
      <c r="GG80" s="222">
        <v>116618.2</v>
      </c>
      <c r="GH80" s="222">
        <v>2577229.23</v>
      </c>
      <c r="GI80" s="222">
        <v>611483.06000000006</v>
      </c>
      <c r="GJ80" s="222">
        <v>402378.13</v>
      </c>
      <c r="GK80" s="222">
        <v>88006.399999999994</v>
      </c>
      <c r="GL80" s="222">
        <v>953775.27</v>
      </c>
      <c r="GM80" s="222">
        <v>296661.67</v>
      </c>
      <c r="GN80" s="222">
        <v>217282.24</v>
      </c>
      <c r="GO80" s="222">
        <v>138056.9</v>
      </c>
      <c r="GP80" s="222">
        <v>203141.29</v>
      </c>
      <c r="GQ80" s="222">
        <v>5566435.5599999996</v>
      </c>
      <c r="GR80" s="222">
        <v>141491</v>
      </c>
      <c r="GS80" s="222">
        <v>212194.9</v>
      </c>
      <c r="GT80" s="222">
        <v>616321.18999999994</v>
      </c>
      <c r="GU80" s="222">
        <v>84948.25</v>
      </c>
      <c r="GV80" s="222">
        <v>110389.73</v>
      </c>
      <c r="GW80" s="222">
        <v>598051.69999999995</v>
      </c>
      <c r="GX80" s="222">
        <v>414745.87</v>
      </c>
      <c r="GY80" s="222">
        <v>12458175.050000001</v>
      </c>
      <c r="GZ80" s="222">
        <v>452324.35</v>
      </c>
      <c r="HA80" s="222">
        <v>644711.48</v>
      </c>
      <c r="HB80" s="222">
        <v>715204.85</v>
      </c>
      <c r="HC80" s="222">
        <v>15692105.42</v>
      </c>
      <c r="HD80" s="222">
        <v>87569332.75</v>
      </c>
      <c r="HE80" s="222">
        <v>2882727.41</v>
      </c>
      <c r="HF80" s="222">
        <v>1398572.95</v>
      </c>
      <c r="HG80" s="222">
        <v>1161632.03</v>
      </c>
      <c r="HH80" s="222">
        <v>0</v>
      </c>
      <c r="HI80" s="222">
        <v>322717.75</v>
      </c>
      <c r="HJ80" s="222">
        <v>7337356.9699999997</v>
      </c>
      <c r="HK80" s="222">
        <v>153889</v>
      </c>
      <c r="HL80" s="222">
        <v>2902433.18</v>
      </c>
      <c r="HM80" s="222">
        <v>2983796.44</v>
      </c>
      <c r="HN80" s="222">
        <v>2811166.38</v>
      </c>
      <c r="HO80" s="222">
        <v>651772.15</v>
      </c>
      <c r="HP80" s="222">
        <v>1431066.62</v>
      </c>
      <c r="HQ80" s="222">
        <v>1553282.36</v>
      </c>
      <c r="HR80" s="222">
        <v>110386</v>
      </c>
      <c r="HS80" s="222">
        <v>1009543.9</v>
      </c>
      <c r="HT80" s="222">
        <v>66240</v>
      </c>
      <c r="HU80" s="222">
        <v>258858.46</v>
      </c>
      <c r="HV80" s="222">
        <v>280656.36</v>
      </c>
      <c r="HW80" s="222">
        <v>358231.95</v>
      </c>
      <c r="HX80" s="222">
        <v>1476897.69</v>
      </c>
      <c r="HY80" s="222">
        <v>612784.04</v>
      </c>
      <c r="HZ80" s="222">
        <v>696431.64</v>
      </c>
      <c r="IA80" s="222">
        <v>215864.29</v>
      </c>
      <c r="IB80" s="222">
        <v>105988.13</v>
      </c>
      <c r="IC80" s="222">
        <v>412119.92</v>
      </c>
      <c r="ID80" s="222">
        <v>188649.81</v>
      </c>
      <c r="IE80" s="222">
        <v>165728.76999999999</v>
      </c>
      <c r="IF80" s="222">
        <v>327857.90000000002</v>
      </c>
      <c r="IG80" s="222">
        <v>330268.36</v>
      </c>
      <c r="IH80" s="222">
        <v>5388533.5800000001</v>
      </c>
      <c r="II80" s="222">
        <v>10685</v>
      </c>
      <c r="IJ80" s="222">
        <v>68959.53</v>
      </c>
      <c r="IK80" s="222">
        <v>1336587.53</v>
      </c>
      <c r="IL80" s="222">
        <v>1424691.07</v>
      </c>
      <c r="IM80" s="222">
        <v>538226.31999999995</v>
      </c>
      <c r="IN80" s="222">
        <v>164388.18</v>
      </c>
      <c r="IO80" s="222">
        <v>706373</v>
      </c>
      <c r="IP80" s="222">
        <v>330094.14</v>
      </c>
      <c r="IQ80" s="222">
        <v>421795.39</v>
      </c>
      <c r="IR80" s="222">
        <v>52343.53</v>
      </c>
      <c r="IS80" s="222">
        <v>21641675.670000002</v>
      </c>
      <c r="IT80" s="222">
        <v>294624.5</v>
      </c>
      <c r="IU80" s="222">
        <v>105845.7</v>
      </c>
      <c r="IV80" s="222">
        <v>213950.1</v>
      </c>
      <c r="IW80" s="222">
        <v>118016.29</v>
      </c>
      <c r="IX80" s="222">
        <v>1889.7</v>
      </c>
      <c r="IY80" s="222">
        <v>1320613.18</v>
      </c>
      <c r="IZ80" s="222">
        <v>301440.90000000002</v>
      </c>
      <c r="JA80" s="222">
        <v>317263.59999999998</v>
      </c>
      <c r="JB80" s="222">
        <v>496684.27</v>
      </c>
      <c r="JC80" s="222">
        <v>940666.48</v>
      </c>
      <c r="JD80" s="222">
        <v>129373.17</v>
      </c>
      <c r="JE80" s="222">
        <v>721413.57</v>
      </c>
      <c r="JF80" s="222">
        <v>2946162.69</v>
      </c>
      <c r="JG80" s="222">
        <v>712128.92</v>
      </c>
      <c r="JH80" s="222">
        <v>743330.37</v>
      </c>
      <c r="JI80" s="222">
        <v>107305.37</v>
      </c>
      <c r="JJ80" s="222">
        <v>133338.92000000001</v>
      </c>
      <c r="JK80" s="222">
        <v>3760908.18</v>
      </c>
      <c r="JL80" s="222">
        <v>108631.79</v>
      </c>
      <c r="JM80" s="222">
        <v>638354.64</v>
      </c>
      <c r="JN80" s="222">
        <v>911387.12</v>
      </c>
      <c r="JO80" s="222">
        <v>1261384.52</v>
      </c>
      <c r="JP80" s="222">
        <v>876584.31</v>
      </c>
      <c r="JQ80" s="222">
        <v>256967.32</v>
      </c>
      <c r="JR80" s="222">
        <v>4697782.87</v>
      </c>
      <c r="JS80" s="222">
        <v>0</v>
      </c>
      <c r="JT80" s="222">
        <v>44127.46</v>
      </c>
      <c r="JU80" s="222">
        <v>264965.5</v>
      </c>
      <c r="JV80" s="222">
        <v>222558.88</v>
      </c>
      <c r="JW80" s="222">
        <v>181002.7</v>
      </c>
      <c r="JX80" s="222">
        <v>1506365.6</v>
      </c>
      <c r="JY80" s="222">
        <v>424257.4</v>
      </c>
      <c r="JZ80" s="222">
        <v>449785</v>
      </c>
      <c r="KA80" s="222">
        <v>255828.4</v>
      </c>
      <c r="KB80" s="222">
        <v>947996.89</v>
      </c>
      <c r="KC80" s="222">
        <v>930048.69</v>
      </c>
      <c r="KD80" s="222">
        <v>162695.32999999999</v>
      </c>
      <c r="KE80" s="222">
        <v>188886.19</v>
      </c>
      <c r="KF80" s="222">
        <v>351151.62</v>
      </c>
      <c r="KG80" s="222">
        <v>115067.5</v>
      </c>
      <c r="KH80" s="222">
        <v>31285366.5</v>
      </c>
      <c r="KI80" s="222">
        <v>5775465.8499999996</v>
      </c>
      <c r="KJ80" s="222">
        <v>456055.49</v>
      </c>
      <c r="KK80" s="222">
        <v>1709733.47</v>
      </c>
      <c r="KL80" s="222">
        <v>37092.21</v>
      </c>
      <c r="KM80" s="222">
        <v>702310.36</v>
      </c>
      <c r="KN80" s="222">
        <v>1626804.15</v>
      </c>
      <c r="KO80" s="222">
        <v>492349.82</v>
      </c>
      <c r="KP80" s="222">
        <v>118534.8</v>
      </c>
      <c r="KQ80" s="222">
        <v>8555926.8499999996</v>
      </c>
      <c r="KR80" s="222">
        <v>407187.44</v>
      </c>
      <c r="KS80" s="222">
        <v>527262.13</v>
      </c>
      <c r="KT80" s="222">
        <v>10022194.5</v>
      </c>
      <c r="KU80" s="222">
        <v>1333076.46</v>
      </c>
      <c r="KV80" s="222">
        <v>640238.14</v>
      </c>
      <c r="KW80" s="222">
        <v>8979682.3699999992</v>
      </c>
      <c r="KX80" s="222">
        <v>447828.68</v>
      </c>
      <c r="KY80" s="222">
        <v>3951656.59</v>
      </c>
      <c r="KZ80" s="222">
        <v>1314072.8600000001</v>
      </c>
      <c r="LA80" s="222">
        <v>36195</v>
      </c>
      <c r="LB80" s="222">
        <v>1851423.16</v>
      </c>
      <c r="LC80" s="222">
        <v>625026.6</v>
      </c>
      <c r="LD80" s="222">
        <v>611490.96</v>
      </c>
      <c r="LE80" s="222">
        <v>496968.66</v>
      </c>
      <c r="LF80" s="222">
        <v>820248.32</v>
      </c>
      <c r="LG80" s="222">
        <v>10791971.130000001</v>
      </c>
      <c r="LH80" s="222">
        <v>25900</v>
      </c>
      <c r="LI80" s="222">
        <v>214170.18</v>
      </c>
      <c r="LJ80" s="222">
        <v>3865027.05</v>
      </c>
      <c r="LK80" s="222">
        <v>1750883.86</v>
      </c>
      <c r="LL80" s="222">
        <v>751383.14</v>
      </c>
      <c r="LM80" s="222">
        <v>29231.56</v>
      </c>
      <c r="LN80" s="222">
        <v>285522.88</v>
      </c>
      <c r="LO80" s="222">
        <v>439521.95</v>
      </c>
      <c r="LP80" s="222">
        <v>0</v>
      </c>
      <c r="LQ80" s="222">
        <v>356602.83</v>
      </c>
      <c r="LR80" s="222">
        <v>3835436.65</v>
      </c>
      <c r="LS80" s="222">
        <v>38430</v>
      </c>
      <c r="LT80" s="222">
        <v>564385.51</v>
      </c>
      <c r="LU80" s="222">
        <v>7623758.6200000001</v>
      </c>
      <c r="LV80" s="222">
        <v>1542348.8</v>
      </c>
      <c r="LW80" s="222">
        <v>6175319.7300000004</v>
      </c>
      <c r="LX80" s="222">
        <v>0</v>
      </c>
      <c r="LY80" s="222">
        <v>613244.80000000005</v>
      </c>
      <c r="LZ80" s="222">
        <v>2207282.4500000002</v>
      </c>
      <c r="MA80" s="222">
        <v>99833</v>
      </c>
      <c r="MB80" s="222">
        <v>281684.09999999998</v>
      </c>
      <c r="MC80" s="222">
        <v>487584.14</v>
      </c>
      <c r="MD80" s="222">
        <v>763073.23</v>
      </c>
      <c r="ME80" s="222">
        <v>1715341.67</v>
      </c>
      <c r="MF80" s="222">
        <v>267045.71999999997</v>
      </c>
      <c r="MG80" s="222">
        <v>17638409.469999999</v>
      </c>
      <c r="MH80" s="222">
        <v>360621.35</v>
      </c>
      <c r="MI80" s="222">
        <v>586663.57999999996</v>
      </c>
      <c r="MJ80" s="222">
        <v>197485.94</v>
      </c>
      <c r="MK80" s="222">
        <v>280623.5</v>
      </c>
      <c r="ML80" s="222">
        <v>1205931.7</v>
      </c>
      <c r="MM80" s="222">
        <v>751542.68</v>
      </c>
      <c r="MN80" s="222">
        <v>26859</v>
      </c>
      <c r="MO80" s="222">
        <v>1101789.0900000001</v>
      </c>
      <c r="MP80" s="222">
        <v>436290.05</v>
      </c>
      <c r="MQ80" s="222">
        <v>706028.4</v>
      </c>
      <c r="MR80" s="222">
        <v>294068</v>
      </c>
      <c r="MS80" s="222">
        <v>2230388.65</v>
      </c>
      <c r="MT80" s="222">
        <v>928815.62</v>
      </c>
      <c r="MU80" s="222">
        <v>160863</v>
      </c>
      <c r="MV80" s="222">
        <v>1903361.94</v>
      </c>
      <c r="MW80" s="222">
        <v>3195412.9</v>
      </c>
      <c r="MX80" s="222">
        <v>485781.94</v>
      </c>
      <c r="MY80" s="222">
        <v>3190651.74</v>
      </c>
      <c r="MZ80" s="222">
        <v>4711283.37</v>
      </c>
      <c r="NA80" s="222">
        <v>1041849.96</v>
      </c>
      <c r="NB80" s="222">
        <v>167566.5</v>
      </c>
      <c r="NC80" s="222">
        <v>111278.85</v>
      </c>
      <c r="ND80" s="222">
        <v>5805148.4900000002</v>
      </c>
      <c r="NE80" s="222">
        <v>2366270.4500000002</v>
      </c>
      <c r="NF80" s="222">
        <v>1667850.04</v>
      </c>
      <c r="NG80" s="222">
        <v>5601353.46</v>
      </c>
      <c r="NH80" s="222">
        <v>398201.92</v>
      </c>
      <c r="NI80" s="222">
        <v>1239017.6200000001</v>
      </c>
      <c r="NJ80" s="222">
        <v>2486595.63</v>
      </c>
      <c r="NK80" s="222">
        <v>4640511.91</v>
      </c>
      <c r="NL80" s="222">
        <v>117400.46</v>
      </c>
      <c r="NM80" s="222">
        <v>1271733.52</v>
      </c>
      <c r="NN80" s="222">
        <v>653688.5</v>
      </c>
      <c r="NO80" s="222">
        <v>886519.83100000001</v>
      </c>
      <c r="NP80" s="222">
        <v>1113369.1499999999</v>
      </c>
      <c r="NQ80" s="222">
        <v>339794.23</v>
      </c>
      <c r="NR80" s="222">
        <v>547707.63</v>
      </c>
      <c r="NS80" s="222">
        <v>88227.05</v>
      </c>
      <c r="NT80" s="222">
        <v>125864</v>
      </c>
      <c r="NU80" s="222">
        <v>105826.77</v>
      </c>
      <c r="NV80" s="222">
        <v>280447.2</v>
      </c>
      <c r="NW80" s="222">
        <v>1856641.68</v>
      </c>
      <c r="NX80" s="222">
        <v>1986167.01</v>
      </c>
      <c r="NY80" s="222">
        <v>1257513.4099999999</v>
      </c>
      <c r="NZ80" s="222">
        <v>363102</v>
      </c>
      <c r="OA80" s="222">
        <v>192431.5</v>
      </c>
      <c r="OB80" s="222">
        <v>1314717.08</v>
      </c>
      <c r="OC80" s="222">
        <v>867668.52</v>
      </c>
      <c r="OD80" s="222">
        <v>3343573.77</v>
      </c>
      <c r="OE80" s="222">
        <v>10552179.75</v>
      </c>
      <c r="OF80" s="222">
        <v>725547.87</v>
      </c>
      <c r="OG80" s="222">
        <v>8131897.5899999999</v>
      </c>
      <c r="OH80" s="222">
        <v>340851.99</v>
      </c>
      <c r="OI80" s="222">
        <v>682540.72</v>
      </c>
      <c r="OJ80" s="222">
        <v>1506648.03</v>
      </c>
      <c r="OK80" s="222">
        <v>100750.2</v>
      </c>
      <c r="OL80" s="222">
        <v>668933.49</v>
      </c>
      <c r="OM80" s="222">
        <v>762251.43</v>
      </c>
      <c r="ON80" s="222">
        <v>1643546.46</v>
      </c>
      <c r="OO80" s="222">
        <v>11884217.33</v>
      </c>
      <c r="OP80" s="222">
        <v>2802254.33</v>
      </c>
      <c r="OQ80" s="222">
        <v>233574.19</v>
      </c>
      <c r="OR80" s="222">
        <v>745201.11</v>
      </c>
      <c r="OS80" s="222">
        <v>417159.84</v>
      </c>
      <c r="OT80" s="222">
        <v>190100</v>
      </c>
      <c r="OU80" s="222">
        <v>210088.14</v>
      </c>
      <c r="OV80" s="222">
        <v>261754.17</v>
      </c>
      <c r="OW80" s="222">
        <v>413689.01</v>
      </c>
      <c r="OX80" s="222">
        <v>657471.44999999995</v>
      </c>
      <c r="OY80" s="222">
        <v>408504.62</v>
      </c>
      <c r="OZ80" s="222">
        <v>153417.16</v>
      </c>
      <c r="PA80" s="222">
        <v>590300.03</v>
      </c>
      <c r="PB80" s="222">
        <v>4988185.07</v>
      </c>
      <c r="PC80" s="222">
        <v>235133.71</v>
      </c>
      <c r="PD80" s="222">
        <v>199249.63</v>
      </c>
      <c r="PE80" s="222">
        <v>336856.7</v>
      </c>
      <c r="PF80" s="222">
        <v>575862</v>
      </c>
      <c r="PG80" s="222">
        <v>2010812.4</v>
      </c>
      <c r="PH80" s="222">
        <v>590001.65</v>
      </c>
      <c r="PI80" s="222">
        <v>380829.72</v>
      </c>
      <c r="PJ80" s="222">
        <v>333011.09999999998</v>
      </c>
      <c r="PK80" s="222">
        <v>343074.54</v>
      </c>
      <c r="PL80" s="222">
        <v>331994.42</v>
      </c>
      <c r="PM80" s="222">
        <v>554018.39</v>
      </c>
      <c r="PN80" s="222">
        <v>99085.59</v>
      </c>
      <c r="PO80" s="222">
        <v>1755081.57</v>
      </c>
      <c r="PP80" s="222">
        <v>484763.08</v>
      </c>
      <c r="PQ80" s="222">
        <v>172347.5</v>
      </c>
      <c r="PR80" s="222">
        <v>139794.84</v>
      </c>
      <c r="PS80" s="222">
        <v>276951.76</v>
      </c>
      <c r="PT80" s="222">
        <v>27013634.300000001</v>
      </c>
      <c r="PU80" s="222">
        <v>782403.79</v>
      </c>
      <c r="PV80" s="222">
        <v>507050.14</v>
      </c>
      <c r="PW80" s="222">
        <v>461653.63</v>
      </c>
      <c r="PX80" s="222">
        <v>7567233.9500000002</v>
      </c>
      <c r="PY80" s="222">
        <v>801950.28</v>
      </c>
      <c r="PZ80" s="222">
        <v>1658925.49</v>
      </c>
      <c r="QA80" s="222">
        <v>254767.51</v>
      </c>
      <c r="QB80" s="222">
        <v>5711792.6900000004</v>
      </c>
      <c r="QC80" s="222">
        <v>469256.99</v>
      </c>
      <c r="QD80" s="222">
        <v>1548375.35</v>
      </c>
      <c r="QE80" s="222">
        <v>470408.7</v>
      </c>
      <c r="QF80" s="222">
        <v>392390.6</v>
      </c>
      <c r="QG80" s="222">
        <v>744384.52</v>
      </c>
      <c r="QH80" s="222">
        <v>855730.52</v>
      </c>
      <c r="QI80" s="222">
        <v>623649.71</v>
      </c>
      <c r="QJ80" s="222">
        <v>0</v>
      </c>
      <c r="QK80" s="222">
        <v>655001.16</v>
      </c>
      <c r="QL80" s="222">
        <v>503447.44</v>
      </c>
      <c r="QM80" s="222">
        <v>5153605.5</v>
      </c>
      <c r="QN80" s="222">
        <v>967171.35</v>
      </c>
      <c r="QO80" s="222">
        <v>204704.91</v>
      </c>
      <c r="QP80" s="222">
        <v>124369.63</v>
      </c>
      <c r="QQ80" s="222">
        <v>323025.74</v>
      </c>
      <c r="QR80" s="222">
        <v>283145.90000000002</v>
      </c>
      <c r="QS80" s="222">
        <v>754333.74</v>
      </c>
      <c r="QT80" s="222">
        <v>19065553.129999999</v>
      </c>
      <c r="QU80" s="222">
        <v>78390</v>
      </c>
      <c r="QV80" s="222">
        <v>1438066.35</v>
      </c>
      <c r="QW80" s="222">
        <v>758015.37</v>
      </c>
      <c r="QX80" s="222">
        <v>325672.56</v>
      </c>
      <c r="QY80" s="222">
        <v>2514957.2599999998</v>
      </c>
      <c r="QZ80" s="222">
        <v>505871.45</v>
      </c>
      <c r="RA80" s="222">
        <v>1047451.54</v>
      </c>
      <c r="RB80" s="222">
        <v>125435.7</v>
      </c>
      <c r="RC80" s="222">
        <v>292692.55</v>
      </c>
      <c r="RD80" s="222">
        <v>319591.62</v>
      </c>
      <c r="RE80" s="222">
        <v>194558.02</v>
      </c>
      <c r="RF80" s="222">
        <v>119769.25</v>
      </c>
      <c r="RG80" s="222">
        <v>10996446.43</v>
      </c>
      <c r="RH80" s="222">
        <v>2152545.52</v>
      </c>
      <c r="RI80" s="222">
        <v>895788.01</v>
      </c>
      <c r="RJ80" s="222">
        <v>533639.30000000005</v>
      </c>
      <c r="RK80" s="222">
        <v>2151922.33</v>
      </c>
      <c r="RL80" s="222">
        <v>1526294.29</v>
      </c>
      <c r="RM80" s="222">
        <v>1322775.1599999999</v>
      </c>
      <c r="RN80" s="222">
        <v>262592.15000000002</v>
      </c>
      <c r="RO80" s="222">
        <v>490620.07</v>
      </c>
      <c r="RP80" s="222">
        <v>1251299.28</v>
      </c>
      <c r="RQ80" s="222">
        <v>1352806.72</v>
      </c>
      <c r="RR80" s="222">
        <v>713890.62</v>
      </c>
      <c r="RS80" s="222">
        <v>772097</v>
      </c>
      <c r="RT80" s="222">
        <v>416777.57</v>
      </c>
      <c r="RU80" s="222">
        <v>487489.5</v>
      </c>
      <c r="RV80" s="222">
        <v>139781.70000000001</v>
      </c>
      <c r="RW80" s="222">
        <v>731285.49</v>
      </c>
      <c r="RX80" s="222">
        <v>412704.86</v>
      </c>
      <c r="RY80" s="222">
        <v>360345.9</v>
      </c>
      <c r="RZ80" s="222">
        <v>279359</v>
      </c>
      <c r="SA80" s="222">
        <v>10608140.109999999</v>
      </c>
      <c r="SB80" s="222">
        <v>998253.17</v>
      </c>
      <c r="SC80" s="222">
        <v>139064.18</v>
      </c>
      <c r="SD80" s="222">
        <v>287896.59999999998</v>
      </c>
      <c r="SE80" s="222">
        <v>94087</v>
      </c>
      <c r="SF80" s="222">
        <v>226372.27</v>
      </c>
      <c r="SG80" s="222">
        <v>809598.03</v>
      </c>
      <c r="SH80" s="222">
        <v>1065202.7</v>
      </c>
      <c r="SI80" s="222">
        <v>432611.09</v>
      </c>
      <c r="SJ80" s="222">
        <v>443639.96</v>
      </c>
      <c r="SK80" s="222">
        <v>9815507.4900000002</v>
      </c>
      <c r="SL80" s="222">
        <v>228527.55</v>
      </c>
      <c r="SM80" s="222">
        <v>3792848.79</v>
      </c>
      <c r="SN80" s="222">
        <v>524699.4</v>
      </c>
      <c r="SO80" s="222">
        <v>657987.87</v>
      </c>
      <c r="SP80" s="222">
        <v>1745243.62</v>
      </c>
      <c r="SQ80" s="222">
        <v>264924.95</v>
      </c>
      <c r="SR80" s="222">
        <v>514258.26</v>
      </c>
      <c r="SS80" s="222">
        <v>404363.53</v>
      </c>
      <c r="ST80" s="222">
        <v>126003</v>
      </c>
      <c r="SU80" s="222">
        <v>4544751.9000000004</v>
      </c>
      <c r="SV80" s="222">
        <v>59344</v>
      </c>
      <c r="SW80" s="222">
        <v>39615</v>
      </c>
      <c r="SX80" s="222">
        <v>635419.44999999995</v>
      </c>
      <c r="SY80" s="222">
        <v>0</v>
      </c>
      <c r="SZ80" s="222">
        <v>246402</v>
      </c>
      <c r="TA80" s="222">
        <v>188962.47</v>
      </c>
      <c r="TB80" s="222">
        <v>1234339.23</v>
      </c>
      <c r="TC80" s="222">
        <v>178932.95</v>
      </c>
      <c r="TD80" s="222">
        <v>698821.56</v>
      </c>
      <c r="TE80" s="222">
        <v>430451.6</v>
      </c>
      <c r="TF80" s="222">
        <v>257451.07</v>
      </c>
      <c r="TG80" s="222">
        <v>388529.7</v>
      </c>
      <c r="TH80" s="222">
        <v>130971.53</v>
      </c>
      <c r="TI80" s="222">
        <v>14365256.24</v>
      </c>
      <c r="TJ80" s="222">
        <v>470709.66</v>
      </c>
      <c r="TK80" s="222">
        <v>616002.64</v>
      </c>
      <c r="TL80" s="222">
        <v>1114722.74</v>
      </c>
      <c r="TM80" s="222">
        <v>616012.43999999994</v>
      </c>
      <c r="TN80" s="222">
        <v>217733.28</v>
      </c>
      <c r="TO80" s="222">
        <v>384518</v>
      </c>
      <c r="TP80" s="222">
        <v>1930335.49</v>
      </c>
      <c r="TQ80" s="222">
        <v>946348.36</v>
      </c>
      <c r="TR80" s="222">
        <v>875483.2</v>
      </c>
      <c r="TS80" s="222">
        <v>1951336.68</v>
      </c>
      <c r="TT80" s="222">
        <v>199412.24</v>
      </c>
      <c r="TU80" s="222">
        <v>243754.01</v>
      </c>
      <c r="TV80" s="222">
        <v>583239.82999999996</v>
      </c>
      <c r="TW80" s="222">
        <v>1201378.77</v>
      </c>
      <c r="TX80" s="222">
        <v>46808</v>
      </c>
      <c r="TY80" s="222">
        <v>2813665.34</v>
      </c>
      <c r="TZ80" s="222">
        <v>245002.62</v>
      </c>
      <c r="UA80" s="222">
        <v>5525827.9299999997</v>
      </c>
      <c r="UB80" s="222">
        <v>1617769.75</v>
      </c>
      <c r="UC80" s="222">
        <v>110246.21</v>
      </c>
      <c r="UD80" s="222">
        <v>212041.45</v>
      </c>
      <c r="UE80" s="222">
        <v>33971278.009999998</v>
      </c>
      <c r="UF80" s="222">
        <v>870104.73</v>
      </c>
      <c r="UG80" s="222">
        <v>1509205.21</v>
      </c>
      <c r="UH80" s="222">
        <v>750923.62</v>
      </c>
      <c r="UI80" s="222">
        <v>789854.48</v>
      </c>
      <c r="UJ80" s="222">
        <v>4382546.51</v>
      </c>
      <c r="UK80" s="222">
        <v>695539.1</v>
      </c>
      <c r="UL80" s="222">
        <v>575048.16</v>
      </c>
      <c r="UM80" s="222">
        <v>1259205.96</v>
      </c>
      <c r="UN80" s="222">
        <v>407829.92</v>
      </c>
      <c r="UO80" s="222">
        <v>1525944.94</v>
      </c>
      <c r="UP80" s="222">
        <v>11436713.960000001</v>
      </c>
      <c r="UQ80" s="222">
        <v>918076.48</v>
      </c>
      <c r="UR80" s="222">
        <v>151513.32</v>
      </c>
      <c r="US80" s="222">
        <v>1516121.13</v>
      </c>
      <c r="UT80" s="222">
        <v>518256.54</v>
      </c>
      <c r="UU80" s="222">
        <v>417565.12</v>
      </c>
      <c r="UV80" s="222">
        <v>2209526.0299999998</v>
      </c>
      <c r="UW80" s="222">
        <v>217952.63</v>
      </c>
      <c r="UX80" s="222">
        <v>651048.42000000004</v>
      </c>
      <c r="UY80" s="222">
        <v>263171.57</v>
      </c>
      <c r="UZ80" s="222">
        <v>376509.25</v>
      </c>
      <c r="VA80" s="222">
        <v>1455706.88</v>
      </c>
      <c r="VB80" s="222">
        <v>393412.01</v>
      </c>
      <c r="VC80" s="222">
        <v>874409.04</v>
      </c>
      <c r="VD80" s="222">
        <v>808413.76</v>
      </c>
      <c r="VE80" s="222">
        <v>515066.64</v>
      </c>
      <c r="VF80" s="222">
        <v>630581.87</v>
      </c>
      <c r="VG80" s="222">
        <v>504355.07</v>
      </c>
      <c r="VH80" s="222">
        <v>1675605.4</v>
      </c>
      <c r="VI80" s="222">
        <v>387320.46</v>
      </c>
      <c r="VJ80" s="222">
        <v>180289.78</v>
      </c>
      <c r="VK80" s="222">
        <v>25400</v>
      </c>
      <c r="VL80" s="222">
        <v>16429943.59</v>
      </c>
      <c r="VM80" s="222">
        <v>454088.6</v>
      </c>
      <c r="VN80" s="222">
        <v>840822.63</v>
      </c>
      <c r="VO80" s="222">
        <v>3650777.15</v>
      </c>
      <c r="VP80" s="222">
        <v>255132.85</v>
      </c>
      <c r="VQ80" s="222">
        <v>1287119.01</v>
      </c>
      <c r="VR80" s="222">
        <v>2101557.85</v>
      </c>
      <c r="VS80" s="222">
        <v>333421.18</v>
      </c>
      <c r="VT80" s="222">
        <v>287069.28000000003</v>
      </c>
      <c r="VU80" s="222">
        <v>3445611.13</v>
      </c>
      <c r="VV80" s="222">
        <v>1445919.36</v>
      </c>
      <c r="VW80" s="222">
        <v>3266452.07</v>
      </c>
      <c r="VX80" s="222">
        <v>418240.79</v>
      </c>
      <c r="VY80" s="222">
        <v>365530.17</v>
      </c>
      <c r="VZ80" s="222">
        <v>357918.82</v>
      </c>
      <c r="WA80" s="222">
        <v>43514533.890000001</v>
      </c>
      <c r="WB80" s="222">
        <v>315610.37</v>
      </c>
      <c r="WC80" s="222">
        <v>469661.77</v>
      </c>
      <c r="WD80" s="222">
        <v>0</v>
      </c>
      <c r="WE80" s="222">
        <v>570530.67000000004</v>
      </c>
      <c r="WF80" s="222">
        <v>968298.19</v>
      </c>
      <c r="WG80" s="222">
        <v>190070.39999999999</v>
      </c>
      <c r="WH80" s="222">
        <v>1235661.6100000001</v>
      </c>
      <c r="WI80" s="222">
        <v>297413.62</v>
      </c>
      <c r="WJ80" s="222">
        <v>369268</v>
      </c>
      <c r="WK80" s="222">
        <v>325928.07</v>
      </c>
      <c r="WL80" s="222">
        <v>1667961.75</v>
      </c>
      <c r="WM80" s="222">
        <v>167811</v>
      </c>
      <c r="WN80" s="222">
        <v>1871335.86</v>
      </c>
      <c r="WO80" s="222">
        <v>2446519.85</v>
      </c>
      <c r="WP80" s="222">
        <v>669124.71</v>
      </c>
      <c r="WQ80" s="222">
        <v>607405.26</v>
      </c>
      <c r="WR80" s="222">
        <v>1399029.65</v>
      </c>
      <c r="WS80" s="222">
        <v>216429.92</v>
      </c>
      <c r="WT80" s="222">
        <v>1706534.63</v>
      </c>
      <c r="WU80" s="222">
        <v>6814336.2300000004</v>
      </c>
      <c r="WV80" s="222">
        <v>787941.88</v>
      </c>
      <c r="WW80" s="222">
        <v>297421.09000000003</v>
      </c>
      <c r="WX80" s="222">
        <v>546125.79</v>
      </c>
      <c r="WY80" s="222">
        <v>0</v>
      </c>
      <c r="WZ80" s="222">
        <v>1169731.3500000001</v>
      </c>
      <c r="XA80" s="222">
        <v>83631.929999999993</v>
      </c>
      <c r="XB80" s="222">
        <v>511299.19</v>
      </c>
      <c r="XC80" s="222">
        <v>0</v>
      </c>
      <c r="XD80" s="222">
        <v>541625.18000000005</v>
      </c>
      <c r="XE80" s="222">
        <v>297114</v>
      </c>
      <c r="XF80" s="222">
        <v>770600.5</v>
      </c>
      <c r="XG80" s="222">
        <v>1576527.52</v>
      </c>
      <c r="XH80" s="222">
        <v>12307235.789999999</v>
      </c>
      <c r="XI80" s="222">
        <v>1076657.02</v>
      </c>
      <c r="XJ80" s="222">
        <v>620940.29</v>
      </c>
      <c r="XK80" s="222">
        <v>6786805.3600000003</v>
      </c>
      <c r="XL80" s="222">
        <v>550313.63</v>
      </c>
      <c r="XM80" s="222">
        <v>85129.15</v>
      </c>
      <c r="XN80" s="222">
        <v>3630445.31</v>
      </c>
      <c r="XO80" s="222">
        <v>112412.73</v>
      </c>
      <c r="XP80" s="222">
        <v>842017</v>
      </c>
      <c r="XQ80" s="222">
        <v>662758</v>
      </c>
      <c r="XR80" s="222">
        <v>1860368.27</v>
      </c>
      <c r="XS80" s="222">
        <v>327096.5</v>
      </c>
      <c r="XT80" s="222">
        <v>318787.63</v>
      </c>
      <c r="XU80" s="222">
        <v>242127</v>
      </c>
      <c r="XV80" s="222">
        <v>184477.1</v>
      </c>
      <c r="XW80" s="222">
        <v>356462.8</v>
      </c>
      <c r="XX80" s="222">
        <v>618849.44999999995</v>
      </c>
      <c r="XY80" s="222">
        <v>751210.65</v>
      </c>
      <c r="XZ80" s="222">
        <v>84412.31</v>
      </c>
      <c r="YA80" s="222">
        <v>72854.8</v>
      </c>
      <c r="YB80" s="222">
        <v>375815</v>
      </c>
      <c r="YC80" s="222">
        <v>302820.55</v>
      </c>
      <c r="YD80" s="222">
        <v>127338.3</v>
      </c>
      <c r="YE80" s="222">
        <v>12902826.720000001</v>
      </c>
      <c r="YF80" s="222">
        <v>541977.25</v>
      </c>
      <c r="YG80" s="222">
        <v>751221.45</v>
      </c>
      <c r="YH80" s="222">
        <v>747367.81</v>
      </c>
      <c r="YI80" s="222">
        <v>2674932.15</v>
      </c>
      <c r="YJ80" s="222">
        <v>389442</v>
      </c>
      <c r="YK80" s="222">
        <v>1263476.9099999999</v>
      </c>
      <c r="YL80" s="222">
        <v>243091.41</v>
      </c>
      <c r="YM80" s="222">
        <v>2788786.12</v>
      </c>
      <c r="YN80" s="222">
        <v>2903295.6</v>
      </c>
      <c r="YO80" s="222">
        <v>617828.74</v>
      </c>
      <c r="YP80" s="222">
        <v>158537.72</v>
      </c>
      <c r="YQ80" s="222">
        <v>379073.37</v>
      </c>
      <c r="YR80" s="222">
        <v>25870</v>
      </c>
      <c r="YS80" s="222">
        <v>904766.07</v>
      </c>
      <c r="YT80" s="222">
        <v>848196.7</v>
      </c>
      <c r="YU80" s="222">
        <v>436108</v>
      </c>
      <c r="YV80" s="222">
        <v>6275420.1100000003</v>
      </c>
      <c r="YW80" s="222">
        <v>733286.53</v>
      </c>
      <c r="YX80" s="222">
        <v>429800</v>
      </c>
      <c r="YY80" s="222">
        <v>924654.14</v>
      </c>
      <c r="YZ80" s="222">
        <v>447988.79</v>
      </c>
      <c r="ZA80" s="222">
        <v>203278.98</v>
      </c>
      <c r="ZB80" s="222">
        <v>315387.68</v>
      </c>
      <c r="ZC80" s="222">
        <v>13348844.609999999</v>
      </c>
      <c r="ZD80" s="222">
        <v>174403.3</v>
      </c>
      <c r="ZE80" s="222">
        <v>150904</v>
      </c>
      <c r="ZF80" s="222">
        <v>253577</v>
      </c>
      <c r="ZG80" s="222">
        <v>69635.429999999993</v>
      </c>
      <c r="ZH80" s="222">
        <v>45920.4</v>
      </c>
      <c r="ZI80" s="222">
        <v>135780.4</v>
      </c>
      <c r="ZJ80" s="222">
        <v>410494.54</v>
      </c>
      <c r="ZK80" s="222">
        <v>1284264.68</v>
      </c>
      <c r="ZL80" s="222">
        <v>14717049.84</v>
      </c>
      <c r="ZM80" s="222">
        <v>394453.34</v>
      </c>
      <c r="ZN80" s="222">
        <v>925162.66</v>
      </c>
      <c r="ZO80" s="222">
        <v>8788481.7899999991</v>
      </c>
      <c r="ZP80" s="222">
        <v>531975.36</v>
      </c>
      <c r="ZQ80" s="222">
        <v>359427.48</v>
      </c>
      <c r="ZR80" s="222">
        <v>391984.07</v>
      </c>
      <c r="ZS80" s="222">
        <v>797202.56</v>
      </c>
      <c r="ZT80" s="222">
        <v>753942.52</v>
      </c>
      <c r="ZU80" s="222">
        <v>1388914.32</v>
      </c>
      <c r="ZV80" s="222">
        <v>273208.17</v>
      </c>
      <c r="ZW80" s="222">
        <v>752045.57</v>
      </c>
      <c r="ZX80" s="222">
        <v>1374486.15</v>
      </c>
      <c r="ZY80" s="222">
        <v>310823.7</v>
      </c>
      <c r="ZZ80" s="222">
        <v>580841.35</v>
      </c>
      <c r="AAA80" s="222">
        <v>388703.01</v>
      </c>
      <c r="AAB80" s="222">
        <v>78980</v>
      </c>
      <c r="AAC80" s="222">
        <v>7404</v>
      </c>
      <c r="AAD80" s="222">
        <v>579392.82999999996</v>
      </c>
      <c r="AAE80" s="222">
        <v>253140.48000000001</v>
      </c>
      <c r="AAF80" s="222">
        <v>174147.20000000001</v>
      </c>
      <c r="AAG80" s="222">
        <v>22150</v>
      </c>
      <c r="AAH80" s="222">
        <v>3326425.43</v>
      </c>
      <c r="AAI80" s="222">
        <v>1492781.36</v>
      </c>
      <c r="AAJ80" s="222">
        <v>929005.05</v>
      </c>
      <c r="AAK80" s="222">
        <v>445234.67</v>
      </c>
      <c r="AAL80" s="222">
        <v>214867.88</v>
      </c>
      <c r="AAM80" s="222">
        <v>444474.63</v>
      </c>
      <c r="AAN80" s="222">
        <v>238138.14</v>
      </c>
      <c r="AAO80" s="222">
        <v>16104058.539999999</v>
      </c>
      <c r="AAP80" s="222">
        <v>860050.42</v>
      </c>
      <c r="AAQ80" s="222">
        <v>587317.49</v>
      </c>
      <c r="AAR80" s="222">
        <v>1822935.97</v>
      </c>
      <c r="AAS80" s="222">
        <v>462751.15</v>
      </c>
      <c r="AAT80" s="222">
        <v>27450</v>
      </c>
      <c r="AAU80" s="222">
        <v>973448.26</v>
      </c>
      <c r="AAV80" s="222">
        <v>921054.85</v>
      </c>
      <c r="AAW80" s="222">
        <v>1342567.87</v>
      </c>
      <c r="AAX80" s="222">
        <v>292785.25</v>
      </c>
      <c r="AAY80" s="222">
        <v>5008323.46</v>
      </c>
      <c r="AAZ80" s="222">
        <v>4484252.42</v>
      </c>
      <c r="ABA80" s="222">
        <v>1620866.94</v>
      </c>
      <c r="ABB80" s="222">
        <v>333663.35999999999</v>
      </c>
      <c r="ABC80" s="222">
        <v>2013616.2</v>
      </c>
      <c r="ABD80" s="222">
        <v>317290.13</v>
      </c>
      <c r="ABE80" s="222">
        <v>498969.43</v>
      </c>
      <c r="ABF80" s="222">
        <v>866508.54</v>
      </c>
      <c r="ABG80" s="222">
        <v>525541.23</v>
      </c>
      <c r="ABH80" s="222">
        <v>3366726.03</v>
      </c>
      <c r="ABI80" s="222">
        <v>5605156.7000000002</v>
      </c>
      <c r="ABJ80" s="222">
        <v>396275.94</v>
      </c>
      <c r="ABK80" s="222">
        <v>203164.29</v>
      </c>
      <c r="ABL80" s="222">
        <v>900286.35</v>
      </c>
      <c r="ABM80" s="222">
        <v>216058.48</v>
      </c>
      <c r="ABN80" s="222">
        <v>515490.49</v>
      </c>
      <c r="ABO80" s="222">
        <v>5107796.82</v>
      </c>
      <c r="ABP80" s="222">
        <v>607446.74</v>
      </c>
      <c r="ABQ80" s="222">
        <v>414941.48</v>
      </c>
      <c r="ABR80" s="222">
        <v>623553.72</v>
      </c>
      <c r="ABS80" s="222">
        <v>583867.51</v>
      </c>
      <c r="ABT80" s="222">
        <v>235487.5</v>
      </c>
      <c r="ABU80" s="222">
        <v>257227.95</v>
      </c>
      <c r="ABV80" s="222">
        <v>222411.69</v>
      </c>
      <c r="ABW80" s="222">
        <v>74450</v>
      </c>
      <c r="ABX80" s="222">
        <v>863273.48</v>
      </c>
      <c r="ABY80" s="222">
        <v>18633</v>
      </c>
      <c r="ABZ80" s="222">
        <v>419760.67</v>
      </c>
      <c r="ACA80" s="222">
        <v>289850.65000000002</v>
      </c>
      <c r="ACB80" s="222">
        <v>465559.77</v>
      </c>
      <c r="ACC80" s="222">
        <v>3607707.38</v>
      </c>
      <c r="ACD80" s="222">
        <v>110185.2</v>
      </c>
      <c r="ACE80" s="222">
        <v>384042.03</v>
      </c>
      <c r="ACF80" s="222">
        <v>449616.23</v>
      </c>
      <c r="ACG80" s="222">
        <v>5182.01</v>
      </c>
      <c r="ACH80" s="222">
        <v>96369.58</v>
      </c>
      <c r="ACI80" s="222">
        <v>5019149</v>
      </c>
      <c r="ACJ80" s="222">
        <v>365115</v>
      </c>
      <c r="ACK80" s="222">
        <v>853619.35</v>
      </c>
      <c r="ACL80" s="222">
        <v>1237449.29</v>
      </c>
      <c r="ACM80" s="222">
        <v>409946.3</v>
      </c>
      <c r="ACN80" s="222">
        <v>143680</v>
      </c>
      <c r="ACO80" s="222">
        <v>268229.19</v>
      </c>
      <c r="ACP80" s="222">
        <v>3475559.19</v>
      </c>
      <c r="ACQ80" s="222">
        <v>1336603.6599999999</v>
      </c>
      <c r="ACR80" s="222">
        <v>492738.34</v>
      </c>
      <c r="ACS80" s="222">
        <v>487719.24</v>
      </c>
      <c r="ACT80" s="222">
        <v>1225912.25</v>
      </c>
      <c r="ACU80" s="222">
        <v>27000</v>
      </c>
      <c r="ACV80" s="222">
        <v>1745495.67</v>
      </c>
      <c r="ACW80" s="222">
        <v>446324.7</v>
      </c>
      <c r="ACX80" s="222">
        <v>119874.5</v>
      </c>
      <c r="ACY80" s="222">
        <v>469270</v>
      </c>
      <c r="ACZ80" s="222">
        <v>659623.4</v>
      </c>
      <c r="ADA80" s="222">
        <v>709190.24</v>
      </c>
      <c r="ADB80" s="222">
        <v>69426.98</v>
      </c>
      <c r="ADC80" s="222">
        <v>533558.43000000005</v>
      </c>
      <c r="ADD80" s="222">
        <v>121950</v>
      </c>
      <c r="ADE80" s="222">
        <v>0</v>
      </c>
      <c r="ADF80" s="222">
        <v>3136213.16</v>
      </c>
      <c r="ADG80" s="222">
        <v>300648.19</v>
      </c>
      <c r="ADH80" s="222">
        <v>0</v>
      </c>
      <c r="ADI80" s="222">
        <v>0</v>
      </c>
      <c r="ADJ80" s="222">
        <v>0</v>
      </c>
      <c r="ADK80" s="222">
        <v>93190.81</v>
      </c>
      <c r="ADL80" s="222">
        <v>216755.93</v>
      </c>
      <c r="ADM80" s="222">
        <v>307614.96999999997</v>
      </c>
      <c r="ADN80" s="222">
        <v>340264.69</v>
      </c>
      <c r="ADO80" s="222">
        <v>14388094.390000001</v>
      </c>
      <c r="ADP80" s="222">
        <v>262500</v>
      </c>
      <c r="ADQ80" s="222">
        <v>953045.22</v>
      </c>
      <c r="ADR80" s="222">
        <v>581016.11</v>
      </c>
      <c r="ADS80" s="222">
        <v>10239118.4</v>
      </c>
      <c r="ADT80" s="222">
        <v>36280</v>
      </c>
      <c r="ADU80" s="222">
        <v>885339.33</v>
      </c>
      <c r="ADV80" s="222">
        <v>1135858.48</v>
      </c>
      <c r="ADW80" s="222">
        <v>0</v>
      </c>
      <c r="ADX80" s="222">
        <v>356724.51</v>
      </c>
      <c r="ADY80" s="222">
        <v>-18528046.530000001</v>
      </c>
      <c r="ADZ80" s="222">
        <v>3282746.6</v>
      </c>
      <c r="AEA80" s="222">
        <v>3186693.1</v>
      </c>
      <c r="AEB80" s="222">
        <v>1546996.55</v>
      </c>
      <c r="AEC80" s="222">
        <v>1831155.15</v>
      </c>
      <c r="AED80" s="222">
        <v>1001566.26</v>
      </c>
      <c r="AEE80" s="222">
        <v>666746.35</v>
      </c>
      <c r="AEF80" s="222">
        <v>695488.08</v>
      </c>
      <c r="AEG80" s="222">
        <v>305927.98</v>
      </c>
      <c r="AEH80" s="222">
        <v>81597.05</v>
      </c>
      <c r="AEI80" s="222">
        <v>723868.5</v>
      </c>
      <c r="AEJ80" s="222">
        <v>230874.23</v>
      </c>
      <c r="AEK80" s="222">
        <v>80351.199999999997</v>
      </c>
      <c r="AEL80" s="222">
        <v>354937.7</v>
      </c>
      <c r="AEM80" s="222">
        <v>1013330.66</v>
      </c>
      <c r="AEN80" s="222">
        <v>1470601.27</v>
      </c>
      <c r="AEO80" s="222">
        <v>214560</v>
      </c>
      <c r="AEP80" s="222">
        <v>283418.65000000002</v>
      </c>
      <c r="AEQ80" s="222">
        <v>69004.59</v>
      </c>
      <c r="AER80" s="222">
        <v>2498437.66</v>
      </c>
      <c r="AES80" s="222">
        <v>116843.32</v>
      </c>
      <c r="AET80" s="222">
        <v>1146498.3799999999</v>
      </c>
      <c r="AEU80" s="222">
        <v>3557012.81</v>
      </c>
      <c r="AEV80" s="222">
        <v>423574.92</v>
      </c>
      <c r="AEW80" s="222">
        <v>308532</v>
      </c>
      <c r="AEX80" s="222">
        <v>101392.42</v>
      </c>
      <c r="AEY80" s="222">
        <v>882513.14</v>
      </c>
      <c r="AEZ80" s="222">
        <v>291268.21000000002</v>
      </c>
      <c r="AFA80" s="222">
        <v>500162.3</v>
      </c>
      <c r="AFB80" s="222">
        <v>740531.63</v>
      </c>
      <c r="AFC80" s="222">
        <v>3629369.9</v>
      </c>
      <c r="AFD80" s="222">
        <v>561803.56999999995</v>
      </c>
      <c r="AFE80" s="222">
        <v>658701.65</v>
      </c>
      <c r="AFF80" s="222">
        <v>244232.64</v>
      </c>
      <c r="AFG80" s="222">
        <v>1912060.44</v>
      </c>
      <c r="AFH80" s="222">
        <v>762083.53</v>
      </c>
      <c r="AFI80" s="222">
        <v>604833.81000000006</v>
      </c>
      <c r="AFJ80" s="222">
        <v>139497.25</v>
      </c>
      <c r="AFK80" s="222">
        <v>976435.6</v>
      </c>
      <c r="AFL80" s="222">
        <v>0</v>
      </c>
      <c r="AFM80" s="222">
        <v>0</v>
      </c>
      <c r="AFN80" s="222">
        <v>880723.13</v>
      </c>
      <c r="AFO80" s="222">
        <v>1304833.81</v>
      </c>
      <c r="AFP80" s="222">
        <v>2824851.44</v>
      </c>
      <c r="AFQ80" s="222">
        <v>225114.2</v>
      </c>
      <c r="AFR80" s="222">
        <v>0</v>
      </c>
      <c r="AFS80" s="222">
        <v>410616.66</v>
      </c>
      <c r="AFT80" s="222">
        <v>1531611.82</v>
      </c>
      <c r="AFU80" s="222">
        <v>1535560.72</v>
      </c>
      <c r="AFV80" s="222">
        <v>440132.2</v>
      </c>
      <c r="AFW80" s="222">
        <v>1250872.8999999999</v>
      </c>
      <c r="AFX80" s="222">
        <v>1251889.1000000001</v>
      </c>
      <c r="AFY80" s="222">
        <v>428539.72</v>
      </c>
      <c r="AFZ80" s="222">
        <v>545343.6</v>
      </c>
      <c r="AGA80" s="222">
        <v>700928.18</v>
      </c>
      <c r="AGB80" s="222">
        <v>2232155.59</v>
      </c>
      <c r="AGC80" s="222">
        <v>294539.07</v>
      </c>
      <c r="AGD80" s="222">
        <v>288930.75</v>
      </c>
      <c r="AGE80" s="222">
        <v>278812.78999999998</v>
      </c>
      <c r="AGF80" s="222">
        <v>948608.67</v>
      </c>
      <c r="AGG80" s="222">
        <v>718200.92</v>
      </c>
      <c r="AGH80" s="222">
        <v>154213.96</v>
      </c>
      <c r="AGI80" s="222">
        <v>2961350.18</v>
      </c>
      <c r="AGJ80" s="222">
        <v>612801.65</v>
      </c>
      <c r="AGK80" s="222">
        <v>247282</v>
      </c>
      <c r="AGL80" s="222">
        <v>345852.12</v>
      </c>
      <c r="AGM80" s="222">
        <v>9025011.0399999991</v>
      </c>
      <c r="AGN80" s="222">
        <v>951444.55</v>
      </c>
      <c r="AGO80" s="222">
        <v>1178046.46</v>
      </c>
      <c r="AGP80" s="222">
        <v>615795.98</v>
      </c>
      <c r="AGQ80" s="222">
        <v>109300</v>
      </c>
      <c r="AGR80" s="222">
        <v>715686.52</v>
      </c>
      <c r="AGS80" s="222">
        <v>367342</v>
      </c>
      <c r="AGT80" s="222">
        <v>1036741.57</v>
      </c>
      <c r="AGU80" s="222">
        <v>154778</v>
      </c>
      <c r="AGV80" s="222">
        <v>0</v>
      </c>
      <c r="AGW80" s="222">
        <v>798715.48</v>
      </c>
      <c r="AGX80" s="222">
        <v>503797.54</v>
      </c>
      <c r="AGY80" s="222">
        <v>422055.98</v>
      </c>
      <c r="AGZ80" s="222">
        <v>131316.59</v>
      </c>
      <c r="AHA80" s="222">
        <v>614355.14</v>
      </c>
      <c r="AHB80" s="222">
        <v>184858.16</v>
      </c>
      <c r="AHC80" s="222">
        <v>131408.92000000001</v>
      </c>
      <c r="AHD80" s="222">
        <v>3858806.99</v>
      </c>
      <c r="AHE80" s="222">
        <v>2556675.79</v>
      </c>
      <c r="AHF80" s="222">
        <v>481835.92</v>
      </c>
      <c r="AHG80" s="222">
        <v>694271.2</v>
      </c>
      <c r="AHH80" s="222">
        <v>476836.08</v>
      </c>
      <c r="AHI80" s="222">
        <v>571903.69999999995</v>
      </c>
      <c r="AHJ80" s="222">
        <v>3056855.97</v>
      </c>
      <c r="AHK80" s="222">
        <v>822304.38</v>
      </c>
      <c r="AHL80" s="222">
        <v>6694184.1900000004</v>
      </c>
      <c r="AHM80" s="222">
        <v>830096.45</v>
      </c>
      <c r="AHN80" s="222">
        <v>656690.06999999995</v>
      </c>
      <c r="AHO80" s="222">
        <v>506327.36</v>
      </c>
      <c r="AHP80" s="222">
        <v>461039.43</v>
      </c>
      <c r="AHQ80" s="222">
        <v>320990</v>
      </c>
      <c r="AHR80" s="264">
        <v>249742.01</v>
      </c>
    </row>
    <row r="81" spans="1:902" ht="24">
      <c r="A81" s="183" t="s">
        <v>6671</v>
      </c>
      <c r="B81" s="183" t="s">
        <v>6486</v>
      </c>
      <c r="C81" s="184" t="s">
        <v>6487</v>
      </c>
      <c r="D81" s="222">
        <v>10630</v>
      </c>
      <c r="E81" s="222">
        <v>218000</v>
      </c>
      <c r="F81" s="222">
        <v>324001.21999999997</v>
      </c>
      <c r="G81" s="222">
        <v>24900</v>
      </c>
      <c r="H81" s="222">
        <v>321288</v>
      </c>
      <c r="I81" s="222">
        <v>0</v>
      </c>
      <c r="J81" s="222">
        <v>413575</v>
      </c>
      <c r="K81" s="222">
        <v>336028</v>
      </c>
      <c r="L81" s="222">
        <v>46000</v>
      </c>
      <c r="M81" s="222">
        <v>4261400</v>
      </c>
      <c r="N81" s="222">
        <v>395500</v>
      </c>
      <c r="O81" s="222">
        <v>358710</v>
      </c>
      <c r="P81" s="222">
        <v>255243</v>
      </c>
      <c r="Q81" s="222">
        <v>80990</v>
      </c>
      <c r="R81" s="222">
        <v>61040</v>
      </c>
      <c r="S81" s="222">
        <v>985290</v>
      </c>
      <c r="T81" s="222">
        <v>807600</v>
      </c>
      <c r="U81" s="222">
        <v>1164800</v>
      </c>
      <c r="V81" s="222">
        <v>3129245.6</v>
      </c>
      <c r="W81" s="222">
        <v>168000</v>
      </c>
      <c r="X81" s="222">
        <v>45820</v>
      </c>
      <c r="Y81" s="222">
        <v>363826</v>
      </c>
      <c r="Z81" s="222">
        <v>193841.2</v>
      </c>
      <c r="AA81" s="222">
        <v>206010</v>
      </c>
      <c r="AB81" s="222">
        <v>20430</v>
      </c>
      <c r="AC81" s="222">
        <v>8533738</v>
      </c>
      <c r="AD81" s="222">
        <v>76300</v>
      </c>
      <c r="AE81" s="222">
        <v>99792.88</v>
      </c>
      <c r="AF81" s="222">
        <v>693360</v>
      </c>
      <c r="AG81" s="222">
        <v>0</v>
      </c>
      <c r="AH81" s="222">
        <v>1490183.5</v>
      </c>
      <c r="AI81" s="222">
        <v>762661.81</v>
      </c>
      <c r="AJ81" s="222">
        <v>202520</v>
      </c>
      <c r="AK81" s="222">
        <v>14876.19</v>
      </c>
      <c r="AL81" s="222">
        <v>192725</v>
      </c>
      <c r="AM81" s="222">
        <v>222920.8</v>
      </c>
      <c r="AN81" s="222">
        <v>0</v>
      </c>
      <c r="AO81" s="222">
        <v>119100</v>
      </c>
      <c r="AP81" s="222">
        <v>0</v>
      </c>
      <c r="AQ81" s="222">
        <v>221738</v>
      </c>
      <c r="AR81" s="222">
        <v>18810</v>
      </c>
      <c r="AS81" s="222">
        <v>95404.5</v>
      </c>
      <c r="AT81" s="222">
        <v>3629939</v>
      </c>
      <c r="AU81" s="222">
        <v>128280</v>
      </c>
      <c r="AV81" s="222">
        <v>60700</v>
      </c>
      <c r="AW81" s="222">
        <v>16140</v>
      </c>
      <c r="AX81" s="222">
        <v>9550</v>
      </c>
      <c r="AY81" s="222">
        <v>13770</v>
      </c>
      <c r="AZ81" s="222">
        <v>10030</v>
      </c>
      <c r="BA81" s="222">
        <v>0</v>
      </c>
      <c r="BB81" s="222">
        <v>295120</v>
      </c>
      <c r="BC81" s="222">
        <v>1148584.5</v>
      </c>
      <c r="BD81" s="222">
        <v>0</v>
      </c>
      <c r="BE81" s="222">
        <v>44800</v>
      </c>
      <c r="BF81" s="222">
        <v>5011350</v>
      </c>
      <c r="BG81" s="222">
        <v>0</v>
      </c>
      <c r="BH81" s="222">
        <v>17698.88</v>
      </c>
      <c r="BI81" s="222">
        <v>2204817.4</v>
      </c>
      <c r="BJ81" s="222">
        <v>373640</v>
      </c>
      <c r="BK81" s="222">
        <v>24000</v>
      </c>
      <c r="BL81" s="222">
        <v>26400</v>
      </c>
      <c r="BM81" s="222">
        <v>177120</v>
      </c>
      <c r="BN81" s="222">
        <v>69990</v>
      </c>
      <c r="BO81" s="222">
        <v>142419</v>
      </c>
      <c r="BP81" s="222">
        <v>436780</v>
      </c>
      <c r="BQ81" s="222">
        <v>96093.46</v>
      </c>
      <c r="BR81" s="222">
        <v>8558745</v>
      </c>
      <c r="BS81" s="222">
        <v>242429.5</v>
      </c>
      <c r="BT81" s="222">
        <v>32030</v>
      </c>
      <c r="BU81" s="222">
        <v>181750</v>
      </c>
      <c r="BV81" s="222">
        <v>99500</v>
      </c>
      <c r="BW81" s="222">
        <v>662268.67000000004</v>
      </c>
      <c r="BX81" s="222">
        <v>526000</v>
      </c>
      <c r="BY81" s="222">
        <v>227192.84</v>
      </c>
      <c r="BZ81" s="222">
        <v>1638574.5</v>
      </c>
      <c r="CA81" s="222">
        <v>236220</v>
      </c>
      <c r="CB81" s="222">
        <v>26970</v>
      </c>
      <c r="CC81" s="222">
        <v>820359</v>
      </c>
      <c r="CD81" s="222">
        <v>389256</v>
      </c>
      <c r="CE81" s="222">
        <v>438380</v>
      </c>
      <c r="CF81" s="222">
        <v>265100</v>
      </c>
      <c r="CG81" s="222">
        <v>433390</v>
      </c>
      <c r="CH81" s="222">
        <v>224828</v>
      </c>
      <c r="CI81" s="222">
        <v>600060</v>
      </c>
      <c r="CJ81" s="222">
        <v>82930</v>
      </c>
      <c r="CK81" s="222">
        <v>692675</v>
      </c>
      <c r="CL81" s="222">
        <v>118520</v>
      </c>
      <c r="CM81" s="222">
        <v>8000</v>
      </c>
      <c r="CN81" s="222">
        <v>297519</v>
      </c>
      <c r="CO81" s="222">
        <v>112800</v>
      </c>
      <c r="CP81" s="222">
        <v>378090</v>
      </c>
      <c r="CQ81" s="222">
        <v>634029</v>
      </c>
      <c r="CR81" s="222">
        <v>48103.7</v>
      </c>
      <c r="CS81" s="222">
        <v>86000</v>
      </c>
      <c r="CT81" s="222">
        <v>7281338</v>
      </c>
      <c r="CU81" s="222">
        <v>31895</v>
      </c>
      <c r="CV81" s="222">
        <v>890</v>
      </c>
      <c r="CW81" s="222">
        <v>486138</v>
      </c>
      <c r="CX81" s="222">
        <v>674000</v>
      </c>
      <c r="CY81" s="222">
        <v>17210</v>
      </c>
      <c r="CZ81" s="222">
        <v>297700</v>
      </c>
      <c r="DA81" s="222">
        <v>471226</v>
      </c>
      <c r="DB81" s="222">
        <v>4457889.41</v>
      </c>
      <c r="DC81" s="222">
        <v>3567542.73</v>
      </c>
      <c r="DD81" s="222">
        <v>1420673</v>
      </c>
      <c r="DE81" s="222">
        <v>423720</v>
      </c>
      <c r="DF81" s="222">
        <v>855467.5</v>
      </c>
      <c r="DG81" s="222">
        <v>3503314</v>
      </c>
      <c r="DH81" s="222">
        <v>732556.5</v>
      </c>
      <c r="DI81" s="222">
        <v>3400</v>
      </c>
      <c r="DJ81" s="222">
        <v>995499.05</v>
      </c>
      <c r="DK81" s="222">
        <v>57873806.780000001</v>
      </c>
      <c r="DL81" s="222">
        <v>285070</v>
      </c>
      <c r="DM81" s="222">
        <v>160410.65</v>
      </c>
      <c r="DN81" s="222">
        <v>1171904.49</v>
      </c>
      <c r="DO81" s="222">
        <v>172990.01990000001</v>
      </c>
      <c r="DP81" s="222">
        <v>455470</v>
      </c>
      <c r="DQ81" s="222">
        <v>1398513.91</v>
      </c>
      <c r="DR81" s="222">
        <v>295940.98</v>
      </c>
      <c r="DS81" s="222">
        <v>6941933.4000000004</v>
      </c>
      <c r="DT81" s="222">
        <v>4007691</v>
      </c>
      <c r="DU81" s="222">
        <v>450000</v>
      </c>
      <c r="DV81" s="222">
        <v>1290660</v>
      </c>
      <c r="DW81" s="222">
        <v>1463370</v>
      </c>
      <c r="DX81" s="222">
        <v>360099</v>
      </c>
      <c r="DY81" s="222">
        <v>1269112.5</v>
      </c>
      <c r="DZ81" s="222">
        <v>55630</v>
      </c>
      <c r="EA81" s="222">
        <v>40000</v>
      </c>
      <c r="EB81" s="222">
        <v>1846940</v>
      </c>
      <c r="EC81" s="222">
        <v>23900</v>
      </c>
      <c r="ED81" s="222">
        <v>3155271.5</v>
      </c>
      <c r="EE81" s="222">
        <v>453979.5</v>
      </c>
      <c r="EF81" s="222">
        <v>1060610</v>
      </c>
      <c r="EG81" s="222">
        <v>463265.34</v>
      </c>
      <c r="EH81" s="222">
        <v>172930</v>
      </c>
      <c r="EI81" s="222">
        <v>671563.27</v>
      </c>
      <c r="EJ81" s="222">
        <v>99569</v>
      </c>
      <c r="EK81" s="222">
        <v>280435</v>
      </c>
      <c r="EL81" s="222">
        <v>47830</v>
      </c>
      <c r="EM81" s="222">
        <v>449261.32</v>
      </c>
      <c r="EN81" s="222">
        <v>1641090</v>
      </c>
      <c r="EO81" s="222">
        <v>296600</v>
      </c>
      <c r="EP81" s="222">
        <v>1876484.75</v>
      </c>
      <c r="EQ81" s="222">
        <v>28220</v>
      </c>
      <c r="ER81" s="222">
        <v>79100</v>
      </c>
      <c r="ES81" s="222">
        <v>9000</v>
      </c>
      <c r="ET81" s="222">
        <v>27000</v>
      </c>
      <c r="EU81" s="222">
        <v>0</v>
      </c>
      <c r="EV81" s="222">
        <v>3603814.45</v>
      </c>
      <c r="EW81" s="222">
        <v>2398392.6</v>
      </c>
      <c r="EX81" s="222">
        <v>80050</v>
      </c>
      <c r="EY81" s="222">
        <v>478980</v>
      </c>
      <c r="EZ81" s="222">
        <v>549436</v>
      </c>
      <c r="FA81" s="222">
        <v>43951</v>
      </c>
      <c r="FB81" s="222">
        <v>434950</v>
      </c>
      <c r="FC81" s="222">
        <v>145180</v>
      </c>
      <c r="FD81" s="222">
        <v>230935.98</v>
      </c>
      <c r="FE81" s="222">
        <v>148930</v>
      </c>
      <c r="FF81" s="222">
        <v>771840.5</v>
      </c>
      <c r="FG81" s="222">
        <v>133057</v>
      </c>
      <c r="FH81" s="222">
        <v>206360</v>
      </c>
      <c r="FI81" s="222">
        <v>855614.5</v>
      </c>
      <c r="FJ81" s="222">
        <v>162900</v>
      </c>
      <c r="FK81" s="222">
        <v>990</v>
      </c>
      <c r="FL81" s="222">
        <v>138500</v>
      </c>
      <c r="FM81" s="222">
        <v>2229455</v>
      </c>
      <c r="FN81" s="222">
        <v>304263</v>
      </c>
      <c r="FO81" s="222">
        <v>210100</v>
      </c>
      <c r="FP81" s="222">
        <v>0</v>
      </c>
      <c r="FQ81" s="222">
        <v>901366.5</v>
      </c>
      <c r="FR81" s="222">
        <v>1339943</v>
      </c>
      <c r="FS81" s="222">
        <v>27700</v>
      </c>
      <c r="FT81" s="222">
        <v>1011589.98</v>
      </c>
      <c r="FU81" s="222">
        <v>906645</v>
      </c>
      <c r="FV81" s="222">
        <v>80110</v>
      </c>
      <c r="FW81" s="222">
        <v>762420</v>
      </c>
      <c r="FX81" s="222">
        <v>168670</v>
      </c>
      <c r="FY81" s="222">
        <v>59592</v>
      </c>
      <c r="FZ81" s="222">
        <v>708904</v>
      </c>
      <c r="GA81" s="222">
        <v>1305902.95</v>
      </c>
      <c r="GB81" s="222">
        <v>193261.5</v>
      </c>
      <c r="GC81" s="222">
        <v>126260</v>
      </c>
      <c r="GD81" s="222">
        <v>76160</v>
      </c>
      <c r="GE81" s="222">
        <v>257000</v>
      </c>
      <c r="GF81" s="222">
        <v>417333</v>
      </c>
      <c r="GG81" s="222">
        <v>25490</v>
      </c>
      <c r="GH81" s="222">
        <v>2159940</v>
      </c>
      <c r="GI81" s="222">
        <v>177770</v>
      </c>
      <c r="GJ81" s="222">
        <v>571184.19999999995</v>
      </c>
      <c r="GK81" s="222">
        <v>0</v>
      </c>
      <c r="GL81" s="222">
        <v>1297546</v>
      </c>
      <c r="GM81" s="222">
        <v>48020</v>
      </c>
      <c r="GN81" s="222">
        <v>55400</v>
      </c>
      <c r="GO81" s="222">
        <v>188810</v>
      </c>
      <c r="GP81" s="222">
        <v>44100</v>
      </c>
      <c r="GQ81" s="222">
        <v>320591.93</v>
      </c>
      <c r="GR81" s="222">
        <v>109600</v>
      </c>
      <c r="GS81" s="222">
        <v>11000</v>
      </c>
      <c r="GT81" s="222">
        <v>236090</v>
      </c>
      <c r="GU81" s="222">
        <v>72900</v>
      </c>
      <c r="GV81" s="222">
        <v>154482.70000000001</v>
      </c>
      <c r="GW81" s="222">
        <v>446998.04</v>
      </c>
      <c r="GX81" s="222">
        <v>119880</v>
      </c>
      <c r="GY81" s="222">
        <v>564681.79</v>
      </c>
      <c r="GZ81" s="222">
        <v>258900</v>
      </c>
      <c r="HA81" s="222">
        <v>192458</v>
      </c>
      <c r="HB81" s="222">
        <v>923600</v>
      </c>
      <c r="HC81" s="222">
        <v>2352964</v>
      </c>
      <c r="HD81" s="222">
        <v>3888517.69</v>
      </c>
      <c r="HE81" s="222">
        <v>15491177</v>
      </c>
      <c r="HF81" s="222">
        <v>12502841.4</v>
      </c>
      <c r="HG81" s="222">
        <v>640948.5</v>
      </c>
      <c r="HH81" s="222">
        <v>8859306.8800000008</v>
      </c>
      <c r="HI81" s="222">
        <v>434720</v>
      </c>
      <c r="HJ81" s="222">
        <v>12604200.73</v>
      </c>
      <c r="HK81" s="222">
        <v>3069281.9</v>
      </c>
      <c r="HL81" s="222">
        <v>9083587.4000000004</v>
      </c>
      <c r="HM81" s="222">
        <v>137326.21</v>
      </c>
      <c r="HN81" s="222">
        <v>0</v>
      </c>
      <c r="HO81" s="222">
        <v>503911</v>
      </c>
      <c r="HP81" s="222">
        <v>758657.88</v>
      </c>
      <c r="HQ81" s="222">
        <v>535284.88</v>
      </c>
      <c r="HR81" s="222">
        <v>564257</v>
      </c>
      <c r="HS81" s="222">
        <v>8025</v>
      </c>
      <c r="HT81" s="222">
        <v>63000</v>
      </c>
      <c r="HU81" s="222">
        <v>9523</v>
      </c>
      <c r="HV81" s="222">
        <v>3151882</v>
      </c>
      <c r="HW81" s="222">
        <v>10942.9</v>
      </c>
      <c r="HX81" s="222">
        <v>3233016</v>
      </c>
      <c r="HY81" s="222">
        <v>139016</v>
      </c>
      <c r="HZ81" s="222">
        <v>69104.89</v>
      </c>
      <c r="IA81" s="222">
        <v>57963</v>
      </c>
      <c r="IB81" s="222">
        <v>0</v>
      </c>
      <c r="IC81" s="222">
        <v>1973528.19</v>
      </c>
      <c r="ID81" s="222">
        <v>0</v>
      </c>
      <c r="IE81" s="222">
        <v>16000</v>
      </c>
      <c r="IF81" s="222">
        <v>544394.05000000005</v>
      </c>
      <c r="IG81" s="222">
        <v>302160.01</v>
      </c>
      <c r="IH81" s="222">
        <v>3642944.3</v>
      </c>
      <c r="II81" s="222">
        <v>0</v>
      </c>
      <c r="IJ81" s="222">
        <v>53150</v>
      </c>
      <c r="IK81" s="222">
        <v>366461.2</v>
      </c>
      <c r="IL81" s="222">
        <v>817095</v>
      </c>
      <c r="IM81" s="222">
        <v>565746.99</v>
      </c>
      <c r="IN81" s="222">
        <v>98220</v>
      </c>
      <c r="IO81" s="222">
        <v>136770.87</v>
      </c>
      <c r="IP81" s="222">
        <v>231765</v>
      </c>
      <c r="IQ81" s="222">
        <v>277932.42</v>
      </c>
      <c r="IR81" s="222">
        <v>99214</v>
      </c>
      <c r="IS81" s="222">
        <v>23593735.780000001</v>
      </c>
      <c r="IT81" s="222">
        <v>0</v>
      </c>
      <c r="IU81" s="222">
        <v>141650</v>
      </c>
      <c r="IV81" s="222">
        <v>163615.6</v>
      </c>
      <c r="IW81" s="222">
        <v>867624.46</v>
      </c>
      <c r="IX81" s="222">
        <v>2012.94</v>
      </c>
      <c r="IY81" s="222">
        <v>1234325</v>
      </c>
      <c r="IZ81" s="222">
        <v>145500</v>
      </c>
      <c r="JA81" s="222">
        <v>157916</v>
      </c>
      <c r="JB81" s="222">
        <v>171322.2</v>
      </c>
      <c r="JC81" s="222">
        <v>144876.01999999999</v>
      </c>
      <c r="JD81" s="222">
        <v>454908.46</v>
      </c>
      <c r="JE81" s="222">
        <v>59580</v>
      </c>
      <c r="JF81" s="222">
        <v>669762.82999999996</v>
      </c>
      <c r="JG81" s="222">
        <v>88299</v>
      </c>
      <c r="JH81" s="222">
        <v>910704.98</v>
      </c>
      <c r="JI81" s="222">
        <v>244592.52</v>
      </c>
      <c r="JJ81" s="222">
        <v>10400</v>
      </c>
      <c r="JK81" s="222">
        <v>5166357.22</v>
      </c>
      <c r="JL81" s="222">
        <v>186771</v>
      </c>
      <c r="JM81" s="222">
        <v>484539.19</v>
      </c>
      <c r="JN81" s="222">
        <v>620939</v>
      </c>
      <c r="JO81" s="222">
        <v>77401</v>
      </c>
      <c r="JP81" s="222">
        <v>87650</v>
      </c>
      <c r="JQ81" s="222">
        <v>71690</v>
      </c>
      <c r="JR81" s="222">
        <v>2520381.7400000002</v>
      </c>
      <c r="JS81" s="222">
        <v>8550</v>
      </c>
      <c r="JT81" s="222">
        <v>741230.21</v>
      </c>
      <c r="JU81" s="222">
        <v>175800</v>
      </c>
      <c r="JV81" s="222">
        <v>304134.5</v>
      </c>
      <c r="JW81" s="222">
        <v>56030</v>
      </c>
      <c r="JX81" s="222">
        <v>6487783.5</v>
      </c>
      <c r="JY81" s="222">
        <v>1389875.25</v>
      </c>
      <c r="JZ81" s="222">
        <v>588000</v>
      </c>
      <c r="KA81" s="222">
        <v>603660</v>
      </c>
      <c r="KB81" s="222">
        <v>365660</v>
      </c>
      <c r="KC81" s="222">
        <v>690795</v>
      </c>
      <c r="KD81" s="222">
        <v>30930</v>
      </c>
      <c r="KE81" s="222">
        <v>23162.3</v>
      </c>
      <c r="KF81" s="222">
        <v>199840</v>
      </c>
      <c r="KG81" s="222">
        <v>862700</v>
      </c>
      <c r="KH81" s="222">
        <v>29958396.940000001</v>
      </c>
      <c r="KI81" s="222">
        <v>7311018.8399999999</v>
      </c>
      <c r="KJ81" s="222">
        <v>1437661.36</v>
      </c>
      <c r="KK81" s="222">
        <v>350550.45</v>
      </c>
      <c r="KL81" s="222">
        <v>6540</v>
      </c>
      <c r="KM81" s="222">
        <v>35000</v>
      </c>
      <c r="KN81" s="222">
        <v>55310</v>
      </c>
      <c r="KO81" s="222">
        <v>0</v>
      </c>
      <c r="KP81" s="222">
        <v>252816</v>
      </c>
      <c r="KQ81" s="222">
        <v>9237346.6999999993</v>
      </c>
      <c r="KR81" s="222">
        <v>287830</v>
      </c>
      <c r="KS81" s="222">
        <v>153580</v>
      </c>
      <c r="KT81" s="222">
        <v>1243210</v>
      </c>
      <c r="KU81" s="222">
        <v>538500</v>
      </c>
      <c r="KV81" s="222">
        <v>49220</v>
      </c>
      <c r="KW81" s="222">
        <v>7126837.0599999996</v>
      </c>
      <c r="KX81" s="222">
        <v>2713161.93</v>
      </c>
      <c r="KY81" s="222">
        <v>1402027.59</v>
      </c>
      <c r="KZ81" s="222">
        <v>628968.5</v>
      </c>
      <c r="LA81" s="222">
        <v>78290</v>
      </c>
      <c r="LB81" s="222">
        <v>100369</v>
      </c>
      <c r="LC81" s="222">
        <v>1680998</v>
      </c>
      <c r="LD81" s="222">
        <v>93390</v>
      </c>
      <c r="LE81" s="222">
        <v>156465</v>
      </c>
      <c r="LF81" s="222">
        <v>295310.28999999998</v>
      </c>
      <c r="LG81" s="222">
        <v>800720</v>
      </c>
      <c r="LH81" s="222">
        <v>0</v>
      </c>
      <c r="LI81" s="222">
        <v>261739</v>
      </c>
      <c r="LJ81" s="222">
        <v>13095700</v>
      </c>
      <c r="LK81" s="222">
        <v>2793468.21</v>
      </c>
      <c r="LL81" s="222">
        <v>359835.4</v>
      </c>
      <c r="LM81" s="222">
        <v>558783.32999999996</v>
      </c>
      <c r="LN81" s="222">
        <v>419500</v>
      </c>
      <c r="LO81" s="222">
        <v>1156037.51</v>
      </c>
      <c r="LP81" s="222">
        <v>0</v>
      </c>
      <c r="LQ81" s="222">
        <v>26254</v>
      </c>
      <c r="LR81" s="222">
        <v>573433.13</v>
      </c>
      <c r="LS81" s="222">
        <v>75770</v>
      </c>
      <c r="LT81" s="222">
        <v>218000</v>
      </c>
      <c r="LU81" s="222">
        <v>5778762.5300000003</v>
      </c>
      <c r="LV81" s="222">
        <v>958300</v>
      </c>
      <c r="LW81" s="222">
        <v>1794008</v>
      </c>
      <c r="LX81" s="222">
        <v>801069.99</v>
      </c>
      <c r="LY81" s="222">
        <v>495470</v>
      </c>
      <c r="LZ81" s="222">
        <v>1569068.6</v>
      </c>
      <c r="MA81" s="222">
        <v>26000</v>
      </c>
      <c r="MB81" s="222">
        <v>440916.92</v>
      </c>
      <c r="MC81" s="222">
        <v>211890</v>
      </c>
      <c r="MD81" s="222">
        <v>374831</v>
      </c>
      <c r="ME81" s="222">
        <v>1649642</v>
      </c>
      <c r="MF81" s="222">
        <v>762500</v>
      </c>
      <c r="MG81" s="222">
        <v>23139845</v>
      </c>
      <c r="MH81" s="222">
        <v>712889.6</v>
      </c>
      <c r="MI81" s="222">
        <v>666300</v>
      </c>
      <c r="MJ81" s="222">
        <v>30000</v>
      </c>
      <c r="MK81" s="222">
        <v>28650</v>
      </c>
      <c r="ML81" s="222">
        <v>1149310</v>
      </c>
      <c r="MM81" s="222">
        <v>143388</v>
      </c>
      <c r="MN81" s="222">
        <v>428310</v>
      </c>
      <c r="MO81" s="222">
        <v>317008.8</v>
      </c>
      <c r="MP81" s="222">
        <v>240528</v>
      </c>
      <c r="MQ81" s="222">
        <v>174910</v>
      </c>
      <c r="MR81" s="222">
        <v>16900</v>
      </c>
      <c r="MS81" s="222">
        <v>2882017</v>
      </c>
      <c r="MT81" s="222">
        <v>452269</v>
      </c>
      <c r="MU81" s="222">
        <v>481000</v>
      </c>
      <c r="MV81" s="222">
        <v>1277619.43</v>
      </c>
      <c r="MW81" s="222">
        <v>889408</v>
      </c>
      <c r="MX81" s="222">
        <v>1856085</v>
      </c>
      <c r="MY81" s="222">
        <v>1258649.6499999999</v>
      </c>
      <c r="MZ81" s="222">
        <v>149550</v>
      </c>
      <c r="NA81" s="222">
        <v>528977.88</v>
      </c>
      <c r="NB81" s="222">
        <v>838097.3</v>
      </c>
      <c r="NC81" s="222">
        <v>0</v>
      </c>
      <c r="ND81" s="222">
        <v>271735.8</v>
      </c>
      <c r="NE81" s="222">
        <v>3233078.5</v>
      </c>
      <c r="NF81" s="222">
        <v>589065.80000000005</v>
      </c>
      <c r="NG81" s="222">
        <v>21638851.699999999</v>
      </c>
      <c r="NH81" s="222">
        <v>907490</v>
      </c>
      <c r="NI81" s="222">
        <v>1453662</v>
      </c>
      <c r="NJ81" s="222">
        <v>726671</v>
      </c>
      <c r="NK81" s="222">
        <v>1117662.1399999999</v>
      </c>
      <c r="NL81" s="222">
        <v>0</v>
      </c>
      <c r="NM81" s="222">
        <v>269021.59000000003</v>
      </c>
      <c r="NN81" s="222">
        <v>676281.2</v>
      </c>
      <c r="NO81" s="222">
        <v>354391.98</v>
      </c>
      <c r="NP81" s="222">
        <v>0</v>
      </c>
      <c r="NQ81" s="222">
        <v>6000</v>
      </c>
      <c r="NR81" s="222">
        <v>1710752</v>
      </c>
      <c r="NS81" s="222">
        <v>0</v>
      </c>
      <c r="NT81" s="222">
        <v>126260</v>
      </c>
      <c r="NU81" s="222">
        <v>41990</v>
      </c>
      <c r="NV81" s="222">
        <v>38890</v>
      </c>
      <c r="NW81" s="222">
        <v>4098200</v>
      </c>
      <c r="NX81" s="222">
        <v>3240518</v>
      </c>
      <c r="NY81" s="222">
        <v>909312.42</v>
      </c>
      <c r="NZ81" s="222">
        <v>135500</v>
      </c>
      <c r="OA81" s="222">
        <v>184100</v>
      </c>
      <c r="OB81" s="222">
        <v>994000</v>
      </c>
      <c r="OC81" s="222">
        <v>515028</v>
      </c>
      <c r="OD81" s="222">
        <v>7445766</v>
      </c>
      <c r="OE81" s="222">
        <v>17672415</v>
      </c>
      <c r="OF81" s="222">
        <v>416205.2</v>
      </c>
      <c r="OG81" s="222">
        <v>12162934.73</v>
      </c>
      <c r="OH81" s="222">
        <v>11588.1</v>
      </c>
      <c r="OI81" s="222">
        <v>1592912.35</v>
      </c>
      <c r="OJ81" s="222">
        <v>3766647.83</v>
      </c>
      <c r="OK81" s="222">
        <v>74875.17</v>
      </c>
      <c r="OL81" s="222">
        <v>2219439.9900000002</v>
      </c>
      <c r="OM81" s="222">
        <v>61263</v>
      </c>
      <c r="ON81" s="222">
        <v>994472.53</v>
      </c>
      <c r="OO81" s="222">
        <v>8671676.2899999991</v>
      </c>
      <c r="OP81" s="222">
        <v>96900</v>
      </c>
      <c r="OQ81" s="222">
        <v>269961</v>
      </c>
      <c r="OR81" s="222">
        <v>603874.5</v>
      </c>
      <c r="OS81" s="222">
        <v>13520000</v>
      </c>
      <c r="OT81" s="222">
        <v>259000</v>
      </c>
      <c r="OU81" s="222">
        <v>36000</v>
      </c>
      <c r="OV81" s="222">
        <v>163526</v>
      </c>
      <c r="OW81" s="222">
        <v>93850</v>
      </c>
      <c r="OX81" s="222">
        <v>452655.2</v>
      </c>
      <c r="OY81" s="222">
        <v>196500</v>
      </c>
      <c r="OZ81" s="222">
        <v>408447</v>
      </c>
      <c r="PA81" s="222">
        <v>304490</v>
      </c>
      <c r="PB81" s="222">
        <v>6003449.4000000004</v>
      </c>
      <c r="PC81" s="222">
        <v>303788.7</v>
      </c>
      <c r="PD81" s="222">
        <v>644595.69999999995</v>
      </c>
      <c r="PE81" s="222">
        <v>41026</v>
      </c>
      <c r="PF81" s="222">
        <v>934438</v>
      </c>
      <c r="PG81" s="222">
        <v>1845457</v>
      </c>
      <c r="PH81" s="222">
        <v>520026.16</v>
      </c>
      <c r="PI81" s="222">
        <v>812340.1</v>
      </c>
      <c r="PJ81" s="222">
        <v>835175</v>
      </c>
      <c r="PK81" s="222">
        <v>610100</v>
      </c>
      <c r="PL81" s="222">
        <v>181200</v>
      </c>
      <c r="PM81" s="222">
        <v>2609410</v>
      </c>
      <c r="PN81" s="222">
        <v>542085.86</v>
      </c>
      <c r="PO81" s="222">
        <v>2146699.0299999998</v>
      </c>
      <c r="PP81" s="222">
        <v>373772.24</v>
      </c>
      <c r="PQ81" s="222">
        <v>361465</v>
      </c>
      <c r="PR81" s="222">
        <v>224050</v>
      </c>
      <c r="PS81" s="222">
        <v>125030</v>
      </c>
      <c r="PT81" s="222">
        <v>17282029.600000001</v>
      </c>
      <c r="PU81" s="222">
        <v>260172</v>
      </c>
      <c r="PV81" s="222">
        <v>257770</v>
      </c>
      <c r="PW81" s="222">
        <v>484592</v>
      </c>
      <c r="PX81" s="222">
        <v>18822839.600000001</v>
      </c>
      <c r="PY81" s="222">
        <v>848030</v>
      </c>
      <c r="PZ81" s="222">
        <v>776336.68</v>
      </c>
      <c r="QA81" s="222">
        <v>68370</v>
      </c>
      <c r="QB81" s="222">
        <v>465900</v>
      </c>
      <c r="QC81" s="222">
        <v>430100</v>
      </c>
      <c r="QD81" s="222">
        <v>1879300</v>
      </c>
      <c r="QE81" s="222">
        <v>407000</v>
      </c>
      <c r="QF81" s="222">
        <v>564650</v>
      </c>
      <c r="QG81" s="222">
        <v>68840</v>
      </c>
      <c r="QH81" s="222">
        <v>2414404.7599999998</v>
      </c>
      <c r="QI81" s="222">
        <v>19800</v>
      </c>
      <c r="QJ81" s="222">
        <v>285060</v>
      </c>
      <c r="QK81" s="222">
        <v>510024</v>
      </c>
      <c r="QL81" s="222">
        <v>140400</v>
      </c>
      <c r="QM81" s="222">
        <v>389900</v>
      </c>
      <c r="QN81" s="222">
        <v>317890.99</v>
      </c>
      <c r="QO81" s="222">
        <v>229379</v>
      </c>
      <c r="QP81" s="222">
        <v>50898</v>
      </c>
      <c r="QQ81" s="222">
        <v>192221</v>
      </c>
      <c r="QR81" s="222">
        <v>106140</v>
      </c>
      <c r="QS81" s="222">
        <v>190518.06</v>
      </c>
      <c r="QT81" s="222">
        <v>28309941.289999999</v>
      </c>
      <c r="QU81" s="222">
        <v>118650</v>
      </c>
      <c r="QV81" s="222">
        <v>1110443.23</v>
      </c>
      <c r="QW81" s="222">
        <v>435131.5</v>
      </c>
      <c r="QX81" s="222">
        <v>390956.5</v>
      </c>
      <c r="QY81" s="222">
        <v>504430</v>
      </c>
      <c r="QZ81" s="222">
        <v>1204289.24</v>
      </c>
      <c r="RA81" s="222">
        <v>1730387.32</v>
      </c>
      <c r="RB81" s="222">
        <v>223750</v>
      </c>
      <c r="RC81" s="222">
        <v>225675.14</v>
      </c>
      <c r="RD81" s="222">
        <v>205880</v>
      </c>
      <c r="RE81" s="222">
        <v>0</v>
      </c>
      <c r="RF81" s="222">
        <v>574353.01</v>
      </c>
      <c r="RG81" s="222">
        <v>18439297.079999998</v>
      </c>
      <c r="RH81" s="222">
        <v>2926715.63</v>
      </c>
      <c r="RI81" s="222">
        <v>623750</v>
      </c>
      <c r="RJ81" s="222">
        <v>335250</v>
      </c>
      <c r="RK81" s="222">
        <v>690004</v>
      </c>
      <c r="RL81" s="222">
        <v>282200.28999999998</v>
      </c>
      <c r="RM81" s="222">
        <v>5975173.7999999998</v>
      </c>
      <c r="RN81" s="222">
        <v>355380</v>
      </c>
      <c r="RO81" s="222">
        <v>1173685</v>
      </c>
      <c r="RP81" s="222">
        <v>1303175</v>
      </c>
      <c r="RQ81" s="222">
        <v>1183838</v>
      </c>
      <c r="RR81" s="222">
        <v>445649</v>
      </c>
      <c r="RS81" s="222">
        <v>570000</v>
      </c>
      <c r="RT81" s="222">
        <v>767460</v>
      </c>
      <c r="RU81" s="222">
        <v>72065.86</v>
      </c>
      <c r="RV81" s="222">
        <v>339028</v>
      </c>
      <c r="RW81" s="222">
        <v>578717</v>
      </c>
      <c r="RX81" s="222">
        <v>190692</v>
      </c>
      <c r="RY81" s="222">
        <v>284976</v>
      </c>
      <c r="RZ81" s="222">
        <v>85880</v>
      </c>
      <c r="SA81" s="222">
        <v>2613923.1800000002</v>
      </c>
      <c r="SB81" s="222">
        <v>455890</v>
      </c>
      <c r="SC81" s="222">
        <v>0</v>
      </c>
      <c r="SD81" s="222">
        <v>205550</v>
      </c>
      <c r="SE81" s="222">
        <v>371700</v>
      </c>
      <c r="SF81" s="222">
        <v>537299.5</v>
      </c>
      <c r="SG81" s="222">
        <v>226400</v>
      </c>
      <c r="SH81" s="222">
        <v>343590</v>
      </c>
      <c r="SI81" s="222">
        <v>500760</v>
      </c>
      <c r="SJ81" s="222">
        <v>1089810</v>
      </c>
      <c r="SK81" s="222">
        <v>1822886.23</v>
      </c>
      <c r="SL81" s="222">
        <v>384789.74</v>
      </c>
      <c r="SM81" s="222">
        <v>1153780</v>
      </c>
      <c r="SN81" s="222">
        <v>237400</v>
      </c>
      <c r="SO81" s="222">
        <v>214850</v>
      </c>
      <c r="SP81" s="222">
        <v>1240330</v>
      </c>
      <c r="SQ81" s="222">
        <v>58300</v>
      </c>
      <c r="SR81" s="222">
        <v>43640</v>
      </c>
      <c r="SS81" s="222">
        <v>458385</v>
      </c>
      <c r="ST81" s="222">
        <v>124060</v>
      </c>
      <c r="SU81" s="222">
        <v>3988677</v>
      </c>
      <c r="SV81" s="222">
        <v>139370</v>
      </c>
      <c r="SW81" s="222">
        <v>81390</v>
      </c>
      <c r="SX81" s="222">
        <v>873650</v>
      </c>
      <c r="SY81" s="222">
        <v>169610</v>
      </c>
      <c r="SZ81" s="222">
        <v>276250</v>
      </c>
      <c r="TA81" s="222">
        <v>511882</v>
      </c>
      <c r="TB81" s="222">
        <v>1338610</v>
      </c>
      <c r="TC81" s="222">
        <v>159270</v>
      </c>
      <c r="TD81" s="222">
        <v>354383.5</v>
      </c>
      <c r="TE81" s="222">
        <v>395390</v>
      </c>
      <c r="TF81" s="222">
        <v>42000</v>
      </c>
      <c r="TG81" s="222">
        <v>645241</v>
      </c>
      <c r="TH81" s="222">
        <v>89516</v>
      </c>
      <c r="TI81" s="222">
        <v>10039815.369999999</v>
      </c>
      <c r="TJ81" s="222">
        <v>506260</v>
      </c>
      <c r="TK81" s="222">
        <v>335566.4</v>
      </c>
      <c r="TL81" s="222">
        <v>1752660</v>
      </c>
      <c r="TM81" s="222">
        <v>1120910</v>
      </c>
      <c r="TN81" s="222">
        <v>190000</v>
      </c>
      <c r="TO81" s="222">
        <v>268100</v>
      </c>
      <c r="TP81" s="222">
        <v>4053244.29</v>
      </c>
      <c r="TQ81" s="222">
        <v>2107851.5</v>
      </c>
      <c r="TR81" s="222">
        <v>572110.75</v>
      </c>
      <c r="TS81" s="222">
        <v>1958727</v>
      </c>
      <c r="TT81" s="222">
        <v>128940</v>
      </c>
      <c r="TU81" s="222">
        <v>300430</v>
      </c>
      <c r="TV81" s="222">
        <v>50000</v>
      </c>
      <c r="TW81" s="222">
        <v>984059</v>
      </c>
      <c r="TX81" s="222">
        <v>80600</v>
      </c>
      <c r="TY81" s="222">
        <v>692750</v>
      </c>
      <c r="TZ81" s="222">
        <v>287982</v>
      </c>
      <c r="UA81" s="222">
        <v>1730798</v>
      </c>
      <c r="UB81" s="222">
        <v>2706185</v>
      </c>
      <c r="UC81" s="222">
        <v>632000</v>
      </c>
      <c r="UD81" s="222">
        <v>284599</v>
      </c>
      <c r="UE81" s="222">
        <v>6269559</v>
      </c>
      <c r="UF81" s="222">
        <v>145532.15</v>
      </c>
      <c r="UG81" s="222">
        <v>581602.55000000005</v>
      </c>
      <c r="UH81" s="222">
        <v>413028.44</v>
      </c>
      <c r="UI81" s="222">
        <v>472210</v>
      </c>
      <c r="UJ81" s="222">
        <v>7155372.6299999999</v>
      </c>
      <c r="UK81" s="222">
        <v>513990</v>
      </c>
      <c r="UL81" s="222">
        <v>311109</v>
      </c>
      <c r="UM81" s="222">
        <v>1611160</v>
      </c>
      <c r="UN81" s="222">
        <v>412490</v>
      </c>
      <c r="UO81" s="222">
        <v>315748.02</v>
      </c>
      <c r="UP81" s="222">
        <v>9777940</v>
      </c>
      <c r="UQ81" s="222">
        <v>370700</v>
      </c>
      <c r="UR81" s="222">
        <v>682010</v>
      </c>
      <c r="US81" s="222">
        <v>2464970</v>
      </c>
      <c r="UT81" s="222">
        <v>246113</v>
      </c>
      <c r="UU81" s="222">
        <v>32010</v>
      </c>
      <c r="UV81" s="222">
        <v>1153200</v>
      </c>
      <c r="UW81" s="222">
        <v>153450</v>
      </c>
      <c r="UX81" s="222">
        <v>1005535</v>
      </c>
      <c r="UY81" s="222">
        <v>367892</v>
      </c>
      <c r="UZ81" s="222">
        <v>616625</v>
      </c>
      <c r="VA81" s="222">
        <v>400300</v>
      </c>
      <c r="VB81" s="222">
        <v>1001228</v>
      </c>
      <c r="VC81" s="222">
        <v>1773873.01</v>
      </c>
      <c r="VD81" s="222">
        <v>126232</v>
      </c>
      <c r="VE81" s="222">
        <v>709530</v>
      </c>
      <c r="VF81" s="222">
        <v>220568</v>
      </c>
      <c r="VG81" s="222">
        <v>759443</v>
      </c>
      <c r="VH81" s="222">
        <v>2854242.25</v>
      </c>
      <c r="VI81" s="222">
        <v>351444</v>
      </c>
      <c r="VJ81" s="222">
        <v>264280</v>
      </c>
      <c r="VK81" s="222">
        <v>0</v>
      </c>
      <c r="VL81" s="222">
        <v>1154378</v>
      </c>
      <c r="VM81" s="222">
        <v>966768.6</v>
      </c>
      <c r="VN81" s="222">
        <v>1107955</v>
      </c>
      <c r="VO81" s="222">
        <v>2684924</v>
      </c>
      <c r="VP81" s="222">
        <v>1999689.4</v>
      </c>
      <c r="VQ81" s="222">
        <v>1999546.75</v>
      </c>
      <c r="VR81" s="222">
        <v>409972.65</v>
      </c>
      <c r="VS81" s="222">
        <v>224000</v>
      </c>
      <c r="VT81" s="222">
        <v>765000</v>
      </c>
      <c r="VU81" s="222">
        <v>770561</v>
      </c>
      <c r="VV81" s="222">
        <v>282180</v>
      </c>
      <c r="VW81" s="222">
        <v>2770684.86</v>
      </c>
      <c r="VX81" s="222">
        <v>863678.59</v>
      </c>
      <c r="VY81" s="222">
        <v>830900</v>
      </c>
      <c r="VZ81" s="222">
        <v>110364.02</v>
      </c>
      <c r="WA81" s="222">
        <v>118564150</v>
      </c>
      <c r="WB81" s="222">
        <v>211509</v>
      </c>
      <c r="WC81" s="222">
        <v>199630.1</v>
      </c>
      <c r="WD81" s="222">
        <v>0</v>
      </c>
      <c r="WE81" s="222">
        <v>489510</v>
      </c>
      <c r="WF81" s="222">
        <v>188879</v>
      </c>
      <c r="WG81" s="222">
        <v>1020388</v>
      </c>
      <c r="WH81" s="222">
        <v>1158939</v>
      </c>
      <c r="WI81" s="222">
        <v>26000</v>
      </c>
      <c r="WJ81" s="222">
        <v>519850</v>
      </c>
      <c r="WK81" s="222">
        <v>204600</v>
      </c>
      <c r="WL81" s="222">
        <v>1131788.3799999999</v>
      </c>
      <c r="WM81" s="222">
        <v>187965.33</v>
      </c>
      <c r="WN81" s="222">
        <v>395894</v>
      </c>
      <c r="WO81" s="222">
        <v>435770</v>
      </c>
      <c r="WP81" s="222">
        <v>315378.01</v>
      </c>
      <c r="WQ81" s="222">
        <v>486033</v>
      </c>
      <c r="WR81" s="222">
        <v>321844</v>
      </c>
      <c r="WS81" s="222">
        <v>13000</v>
      </c>
      <c r="WT81" s="222">
        <v>1009615.5</v>
      </c>
      <c r="WU81" s="222">
        <v>6764060.7999999998</v>
      </c>
      <c r="WV81" s="222">
        <v>929945.33</v>
      </c>
      <c r="WW81" s="222">
        <v>810622.7</v>
      </c>
      <c r="WX81" s="222">
        <v>394281.84</v>
      </c>
      <c r="WY81" s="222">
        <v>245626.5</v>
      </c>
      <c r="WZ81" s="222">
        <v>2983476.83</v>
      </c>
      <c r="XA81" s="222">
        <v>542042.34</v>
      </c>
      <c r="XB81" s="222">
        <v>0</v>
      </c>
      <c r="XC81" s="222">
        <v>15665995.4</v>
      </c>
      <c r="XD81" s="222">
        <v>431345.56</v>
      </c>
      <c r="XE81" s="222">
        <v>353478</v>
      </c>
      <c r="XF81" s="222">
        <v>1006530</v>
      </c>
      <c r="XG81" s="222">
        <v>1103093.52</v>
      </c>
      <c r="XH81" s="222">
        <v>2376860.4</v>
      </c>
      <c r="XI81" s="222">
        <v>619140</v>
      </c>
      <c r="XJ81" s="222">
        <v>769670</v>
      </c>
      <c r="XK81" s="222">
        <v>1588372.4</v>
      </c>
      <c r="XL81" s="222">
        <v>86500</v>
      </c>
      <c r="XM81" s="222">
        <v>53890</v>
      </c>
      <c r="XN81" s="222">
        <v>2383984.86</v>
      </c>
      <c r="XO81" s="222">
        <v>0</v>
      </c>
      <c r="XP81" s="222">
        <v>518506</v>
      </c>
      <c r="XQ81" s="222">
        <v>275000</v>
      </c>
      <c r="XR81" s="222">
        <v>555850</v>
      </c>
      <c r="XS81" s="222">
        <v>62000</v>
      </c>
      <c r="XT81" s="222">
        <v>319164</v>
      </c>
      <c r="XU81" s="222">
        <v>0</v>
      </c>
      <c r="XV81" s="222">
        <v>35900</v>
      </c>
      <c r="XW81" s="222">
        <v>441800</v>
      </c>
      <c r="XX81" s="222">
        <v>28900</v>
      </c>
      <c r="XY81" s="222">
        <v>337000</v>
      </c>
      <c r="XZ81" s="222">
        <v>0</v>
      </c>
      <c r="YA81" s="222">
        <v>0</v>
      </c>
      <c r="YB81" s="222">
        <v>70500</v>
      </c>
      <c r="YC81" s="222">
        <v>131200</v>
      </c>
      <c r="YD81" s="222">
        <v>128500</v>
      </c>
      <c r="YE81" s="222">
        <v>19714614</v>
      </c>
      <c r="YF81" s="222">
        <v>255280</v>
      </c>
      <c r="YG81" s="222">
        <v>724710</v>
      </c>
      <c r="YH81" s="222">
        <v>689800</v>
      </c>
      <c r="YI81" s="222">
        <v>456033.12</v>
      </c>
      <c r="YJ81" s="222">
        <v>0</v>
      </c>
      <c r="YK81" s="222">
        <v>1488600.6</v>
      </c>
      <c r="YL81" s="222">
        <v>1051924.5</v>
      </c>
      <c r="YM81" s="222">
        <v>3196550</v>
      </c>
      <c r="YN81" s="222">
        <v>724390</v>
      </c>
      <c r="YO81" s="222">
        <v>320680</v>
      </c>
      <c r="YP81" s="222">
        <v>83700</v>
      </c>
      <c r="YQ81" s="222">
        <v>160945</v>
      </c>
      <c r="YR81" s="222">
        <v>0</v>
      </c>
      <c r="YS81" s="222">
        <v>400670</v>
      </c>
      <c r="YT81" s="222">
        <v>418570</v>
      </c>
      <c r="YU81" s="222">
        <v>484400</v>
      </c>
      <c r="YV81" s="222">
        <v>1513255</v>
      </c>
      <c r="YW81" s="222">
        <v>0</v>
      </c>
      <c r="YX81" s="222">
        <v>199400</v>
      </c>
      <c r="YY81" s="222">
        <v>23000</v>
      </c>
      <c r="YZ81" s="222">
        <v>60375</v>
      </c>
      <c r="ZA81" s="222">
        <v>56943</v>
      </c>
      <c r="ZB81" s="222">
        <v>86500</v>
      </c>
      <c r="ZC81" s="222">
        <v>299180</v>
      </c>
      <c r="ZD81" s="222">
        <v>19200</v>
      </c>
      <c r="ZE81" s="222">
        <v>839983</v>
      </c>
      <c r="ZF81" s="222">
        <v>101801</v>
      </c>
      <c r="ZG81" s="222">
        <v>52840</v>
      </c>
      <c r="ZH81" s="222">
        <v>253626</v>
      </c>
      <c r="ZI81" s="222">
        <v>110656</v>
      </c>
      <c r="ZJ81" s="222">
        <v>212050</v>
      </c>
      <c r="ZK81" s="222">
        <v>595450</v>
      </c>
      <c r="ZL81" s="222">
        <v>5633438.6500000004</v>
      </c>
      <c r="ZM81" s="222">
        <v>1270589.7</v>
      </c>
      <c r="ZN81" s="222">
        <v>89518.05</v>
      </c>
      <c r="ZO81" s="222">
        <v>3787600</v>
      </c>
      <c r="ZP81" s="222">
        <v>389940</v>
      </c>
      <c r="ZQ81" s="222">
        <v>216840</v>
      </c>
      <c r="ZR81" s="222">
        <v>388676</v>
      </c>
      <c r="ZS81" s="222">
        <v>1593061</v>
      </c>
      <c r="ZT81" s="222">
        <v>1281479</v>
      </c>
      <c r="ZU81" s="222">
        <v>6440880</v>
      </c>
      <c r="ZV81" s="222">
        <v>54059</v>
      </c>
      <c r="ZW81" s="222">
        <v>201390</v>
      </c>
      <c r="ZX81" s="222">
        <v>972750</v>
      </c>
      <c r="ZY81" s="222">
        <v>331000</v>
      </c>
      <c r="ZZ81" s="222">
        <v>270300</v>
      </c>
      <c r="AAA81" s="222">
        <v>1009970</v>
      </c>
      <c r="AAB81" s="222">
        <v>212230</v>
      </c>
      <c r="AAC81" s="222">
        <v>0</v>
      </c>
      <c r="AAD81" s="222">
        <v>2824155</v>
      </c>
      <c r="AAE81" s="222">
        <v>339280</v>
      </c>
      <c r="AAF81" s="222">
        <v>620470</v>
      </c>
      <c r="AAG81" s="222">
        <v>268000</v>
      </c>
      <c r="AAH81" s="222">
        <v>484704</v>
      </c>
      <c r="AAI81" s="222">
        <v>1225887</v>
      </c>
      <c r="AAJ81" s="222">
        <v>1006280</v>
      </c>
      <c r="AAK81" s="222">
        <v>852540</v>
      </c>
      <c r="AAL81" s="222">
        <v>320882.84000000003</v>
      </c>
      <c r="AAM81" s="222">
        <v>1628526.5</v>
      </c>
      <c r="AAN81" s="222">
        <v>75250</v>
      </c>
      <c r="AAO81" s="222">
        <v>4876980</v>
      </c>
      <c r="AAP81" s="222">
        <v>911262</v>
      </c>
      <c r="AAQ81" s="222">
        <v>69420</v>
      </c>
      <c r="AAR81" s="222">
        <v>2410211.86</v>
      </c>
      <c r="AAS81" s="222">
        <v>212600</v>
      </c>
      <c r="AAT81" s="222">
        <v>53500</v>
      </c>
      <c r="AAU81" s="222">
        <v>249000</v>
      </c>
      <c r="AAV81" s="222">
        <v>842900</v>
      </c>
      <c r="AAW81" s="222">
        <v>935933</v>
      </c>
      <c r="AAX81" s="222">
        <v>259029.86</v>
      </c>
      <c r="AAY81" s="222">
        <v>985920</v>
      </c>
      <c r="AAZ81" s="222">
        <v>2273307</v>
      </c>
      <c r="ABA81" s="222">
        <v>8239550</v>
      </c>
      <c r="ABB81" s="222">
        <v>162321.29</v>
      </c>
      <c r="ABC81" s="222">
        <v>237730</v>
      </c>
      <c r="ABD81" s="222">
        <v>293390</v>
      </c>
      <c r="ABE81" s="222">
        <v>656959.94999999995</v>
      </c>
      <c r="ABF81" s="222">
        <v>154470</v>
      </c>
      <c r="ABG81" s="222">
        <v>71900</v>
      </c>
      <c r="ABH81" s="222">
        <v>13556928.789999999</v>
      </c>
      <c r="ABI81" s="222">
        <v>1737536</v>
      </c>
      <c r="ABJ81" s="222">
        <v>423870.87</v>
      </c>
      <c r="ABK81" s="222">
        <v>220000</v>
      </c>
      <c r="ABL81" s="222">
        <v>582885</v>
      </c>
      <c r="ABM81" s="222">
        <v>0</v>
      </c>
      <c r="ABN81" s="222">
        <v>4400</v>
      </c>
      <c r="ABO81" s="222">
        <v>11867998.6</v>
      </c>
      <c r="ABP81" s="222">
        <v>605426</v>
      </c>
      <c r="ABQ81" s="222">
        <v>729252</v>
      </c>
      <c r="ABR81" s="222">
        <v>907971</v>
      </c>
      <c r="ABS81" s="222">
        <v>27798</v>
      </c>
      <c r="ABT81" s="222">
        <v>85600</v>
      </c>
      <c r="ABU81" s="222">
        <v>355000</v>
      </c>
      <c r="ABV81" s="222">
        <v>299160</v>
      </c>
      <c r="ABW81" s="222">
        <v>0</v>
      </c>
      <c r="ABX81" s="222">
        <v>5032881</v>
      </c>
      <c r="ABY81" s="222">
        <v>2090</v>
      </c>
      <c r="ABZ81" s="222">
        <v>13500</v>
      </c>
      <c r="ACA81" s="222">
        <v>0</v>
      </c>
      <c r="ACB81" s="222">
        <v>225030</v>
      </c>
      <c r="ACC81" s="222">
        <v>1378594.01</v>
      </c>
      <c r="ACD81" s="222">
        <v>516610</v>
      </c>
      <c r="ACE81" s="222">
        <v>2910560</v>
      </c>
      <c r="ACF81" s="222">
        <v>94822</v>
      </c>
      <c r="ACG81" s="222">
        <v>52187</v>
      </c>
      <c r="ACH81" s="222">
        <v>49510</v>
      </c>
      <c r="ACI81" s="222">
        <v>13117500</v>
      </c>
      <c r="ACJ81" s="222">
        <v>342500</v>
      </c>
      <c r="ACK81" s="222">
        <v>180675</v>
      </c>
      <c r="ACL81" s="222">
        <v>418488</v>
      </c>
      <c r="ACM81" s="222">
        <v>64500</v>
      </c>
      <c r="ACN81" s="222">
        <v>308926</v>
      </c>
      <c r="ACO81" s="222">
        <v>749592.63</v>
      </c>
      <c r="ACP81" s="222">
        <v>4653851.05</v>
      </c>
      <c r="ACQ81" s="222">
        <v>2137680</v>
      </c>
      <c r="ACR81" s="222">
        <v>781305</v>
      </c>
      <c r="ACS81" s="222">
        <v>1016460</v>
      </c>
      <c r="ACT81" s="222">
        <v>570410</v>
      </c>
      <c r="ACU81" s="222">
        <v>9520</v>
      </c>
      <c r="ACV81" s="222">
        <v>6816429.4000000004</v>
      </c>
      <c r="ACW81" s="222">
        <v>144210</v>
      </c>
      <c r="ACX81" s="222">
        <v>1414000</v>
      </c>
      <c r="ACY81" s="222">
        <v>241399.56</v>
      </c>
      <c r="ACZ81" s="222">
        <v>681568</v>
      </c>
      <c r="ADA81" s="222">
        <v>298978</v>
      </c>
      <c r="ADB81" s="222">
        <v>0</v>
      </c>
      <c r="ADC81" s="222">
        <v>1946700</v>
      </c>
      <c r="ADD81" s="222">
        <v>324940</v>
      </c>
      <c r="ADE81" s="222">
        <v>0</v>
      </c>
      <c r="ADF81" s="222">
        <v>2552309.9900000002</v>
      </c>
      <c r="ADG81" s="222">
        <v>505470</v>
      </c>
      <c r="ADH81" s="222">
        <v>0</v>
      </c>
      <c r="ADI81" s="222">
        <v>0</v>
      </c>
      <c r="ADJ81" s="222">
        <v>0</v>
      </c>
      <c r="ADK81" s="222">
        <v>17749</v>
      </c>
      <c r="ADL81" s="222">
        <v>379000</v>
      </c>
      <c r="ADM81" s="222">
        <v>99589</v>
      </c>
      <c r="ADN81" s="222">
        <v>208913.31</v>
      </c>
      <c r="ADO81" s="222">
        <v>10094785.890000001</v>
      </c>
      <c r="ADP81" s="222">
        <v>155737.4</v>
      </c>
      <c r="ADQ81" s="222">
        <v>1311350</v>
      </c>
      <c r="ADR81" s="222">
        <v>353018.37</v>
      </c>
      <c r="ADS81" s="222">
        <v>7719516.3600000003</v>
      </c>
      <c r="ADT81" s="222">
        <v>26170</v>
      </c>
      <c r="ADU81" s="222">
        <v>248770</v>
      </c>
      <c r="ADV81" s="222">
        <v>476183.33</v>
      </c>
      <c r="ADW81" s="222">
        <v>12000</v>
      </c>
      <c r="ADX81" s="222">
        <v>0</v>
      </c>
      <c r="ADY81" s="222">
        <v>15466061.710000001</v>
      </c>
      <c r="ADZ81" s="222">
        <v>8451251.3399999999</v>
      </c>
      <c r="AEA81" s="222">
        <v>657251.64</v>
      </c>
      <c r="AEB81" s="222">
        <v>1593699.6</v>
      </c>
      <c r="AEC81" s="222">
        <v>2079191.4</v>
      </c>
      <c r="AED81" s="222">
        <v>301590</v>
      </c>
      <c r="AEE81" s="222">
        <v>551650</v>
      </c>
      <c r="AEF81" s="222">
        <v>1263800</v>
      </c>
      <c r="AEG81" s="222">
        <v>410181.49</v>
      </c>
      <c r="AEH81" s="222">
        <v>306995.59999999998</v>
      </c>
      <c r="AEI81" s="222">
        <v>1373575</v>
      </c>
      <c r="AEJ81" s="222">
        <v>1356570</v>
      </c>
      <c r="AEK81" s="222">
        <v>17143</v>
      </c>
      <c r="AEL81" s="222">
        <v>1241200</v>
      </c>
      <c r="AEM81" s="222">
        <v>421352</v>
      </c>
      <c r="AEN81" s="222">
        <v>2489342.41</v>
      </c>
      <c r="AEO81" s="222">
        <v>203892.63</v>
      </c>
      <c r="AEP81" s="222">
        <v>582980</v>
      </c>
      <c r="AEQ81" s="222">
        <v>102381.2</v>
      </c>
      <c r="AER81" s="222">
        <v>1450025</v>
      </c>
      <c r="AES81" s="222">
        <v>1113580</v>
      </c>
      <c r="AET81" s="222">
        <v>206130</v>
      </c>
      <c r="AEU81" s="222">
        <v>2841656.5</v>
      </c>
      <c r="AEV81" s="222">
        <v>163050</v>
      </c>
      <c r="AEW81" s="222">
        <v>151500</v>
      </c>
      <c r="AEX81" s="222">
        <v>764932.05</v>
      </c>
      <c r="AEY81" s="222">
        <v>360933.52</v>
      </c>
      <c r="AEZ81" s="222">
        <v>576000</v>
      </c>
      <c r="AFA81" s="222">
        <v>15900</v>
      </c>
      <c r="AFB81" s="222">
        <v>2172663.3199999998</v>
      </c>
      <c r="AFC81" s="222">
        <v>3299170</v>
      </c>
      <c r="AFD81" s="222">
        <v>2819050</v>
      </c>
      <c r="AFE81" s="222">
        <v>58774</v>
      </c>
      <c r="AFF81" s="222">
        <v>266709</v>
      </c>
      <c r="AFG81" s="222">
        <v>687410</v>
      </c>
      <c r="AFH81" s="222">
        <v>1287450.03</v>
      </c>
      <c r="AFI81" s="222">
        <v>516600</v>
      </c>
      <c r="AFJ81" s="222">
        <v>254890</v>
      </c>
      <c r="AFK81" s="222">
        <v>1107060</v>
      </c>
      <c r="AFL81" s="222">
        <v>635273</v>
      </c>
      <c r="AFM81" s="222">
        <v>533583.9</v>
      </c>
      <c r="AFN81" s="222">
        <v>410492.11</v>
      </c>
      <c r="AFO81" s="222">
        <v>314550</v>
      </c>
      <c r="AFP81" s="222">
        <v>28641145.75</v>
      </c>
      <c r="AFQ81" s="222">
        <v>2176399.9</v>
      </c>
      <c r="AFR81" s="222">
        <v>276380</v>
      </c>
      <c r="AFS81" s="222">
        <v>194150</v>
      </c>
      <c r="AFT81" s="222">
        <v>888810.47</v>
      </c>
      <c r="AFU81" s="222">
        <v>1233847</v>
      </c>
      <c r="AFV81" s="222">
        <v>300790</v>
      </c>
      <c r="AFW81" s="222">
        <v>1163550</v>
      </c>
      <c r="AFX81" s="222">
        <v>416755.4</v>
      </c>
      <c r="AFY81" s="222">
        <v>686340</v>
      </c>
      <c r="AFZ81" s="222">
        <v>1454017.5</v>
      </c>
      <c r="AGA81" s="222">
        <v>416490</v>
      </c>
      <c r="AGB81" s="222">
        <v>189950</v>
      </c>
      <c r="AGC81" s="222">
        <v>2253476.6800000002</v>
      </c>
      <c r="AGD81" s="222">
        <v>157020</v>
      </c>
      <c r="AGE81" s="222">
        <v>547410</v>
      </c>
      <c r="AGF81" s="222">
        <v>565980</v>
      </c>
      <c r="AGG81" s="222">
        <v>2401634</v>
      </c>
      <c r="AGH81" s="222">
        <v>52000</v>
      </c>
      <c r="AGI81" s="222">
        <v>608970</v>
      </c>
      <c r="AGJ81" s="222">
        <v>830380</v>
      </c>
      <c r="AGK81" s="222">
        <v>71140</v>
      </c>
      <c r="AGL81" s="222">
        <v>471730</v>
      </c>
      <c r="AGM81" s="222">
        <v>2714778.05</v>
      </c>
      <c r="AGN81" s="222">
        <v>222700</v>
      </c>
      <c r="AGO81" s="222">
        <v>359151</v>
      </c>
      <c r="AGP81" s="222">
        <v>77500</v>
      </c>
      <c r="AGQ81" s="222">
        <v>153860</v>
      </c>
      <c r="AGR81" s="222">
        <v>223964.49</v>
      </c>
      <c r="AGS81" s="222">
        <v>516000</v>
      </c>
      <c r="AGT81" s="222">
        <v>601860</v>
      </c>
      <c r="AGU81" s="222">
        <v>0</v>
      </c>
      <c r="AGV81" s="222">
        <v>0</v>
      </c>
      <c r="AGW81" s="222">
        <v>616171</v>
      </c>
      <c r="AGX81" s="222">
        <v>556886.55000000005</v>
      </c>
      <c r="AGY81" s="222">
        <v>103550</v>
      </c>
      <c r="AGZ81" s="222">
        <v>351830</v>
      </c>
      <c r="AHA81" s="222">
        <v>217336</v>
      </c>
      <c r="AHB81" s="222">
        <v>129460</v>
      </c>
      <c r="AHC81" s="222">
        <v>186430</v>
      </c>
      <c r="AHD81" s="222">
        <v>1895570</v>
      </c>
      <c r="AHE81" s="222">
        <v>389922.4</v>
      </c>
      <c r="AHF81" s="222">
        <v>1195670.96</v>
      </c>
      <c r="AHG81" s="222">
        <v>2657103.63</v>
      </c>
      <c r="AHH81" s="222">
        <v>1158000</v>
      </c>
      <c r="AHI81" s="222">
        <v>368400</v>
      </c>
      <c r="AHJ81" s="222">
        <v>642804</v>
      </c>
      <c r="AHK81" s="222">
        <v>116898.24000000001</v>
      </c>
      <c r="AHL81" s="222">
        <v>905800</v>
      </c>
      <c r="AHM81" s="222">
        <v>181059</v>
      </c>
      <c r="AHN81" s="222">
        <v>28090</v>
      </c>
      <c r="AHO81" s="222">
        <v>1112778.1000000001</v>
      </c>
      <c r="AHP81" s="222">
        <v>2432180</v>
      </c>
      <c r="AHQ81" s="222">
        <v>249070</v>
      </c>
      <c r="AHR81" s="264">
        <v>151150</v>
      </c>
    </row>
    <row r="82" spans="1:902" ht="24">
      <c r="A82" s="183" t="s">
        <v>6671</v>
      </c>
      <c r="B82" s="183" t="s">
        <v>6488</v>
      </c>
      <c r="C82" s="184" t="s">
        <v>6489</v>
      </c>
      <c r="D82" s="222">
        <v>0</v>
      </c>
      <c r="E82" s="222">
        <v>0</v>
      </c>
      <c r="F82" s="222">
        <v>0</v>
      </c>
      <c r="G82" s="222">
        <v>0</v>
      </c>
      <c r="H82" s="222">
        <v>0</v>
      </c>
      <c r="I82" s="222">
        <v>407600</v>
      </c>
      <c r="J82" s="222">
        <v>0</v>
      </c>
      <c r="K82" s="222">
        <v>0</v>
      </c>
      <c r="L82" s="222">
        <v>0</v>
      </c>
      <c r="M82" s="222">
        <v>0</v>
      </c>
      <c r="N82" s="222">
        <v>0</v>
      </c>
      <c r="O82" s="222">
        <v>0</v>
      </c>
      <c r="P82" s="222">
        <v>753000</v>
      </c>
      <c r="Q82" s="222">
        <v>0</v>
      </c>
      <c r="R82" s="222">
        <v>178100</v>
      </c>
      <c r="S82" s="222">
        <v>0</v>
      </c>
      <c r="T82" s="222">
        <v>0</v>
      </c>
      <c r="U82" s="222">
        <v>0</v>
      </c>
      <c r="V82" s="222">
        <v>0</v>
      </c>
      <c r="W82" s="222">
        <v>0</v>
      </c>
      <c r="X82" s="222">
        <v>0</v>
      </c>
      <c r="Y82" s="222">
        <v>0</v>
      </c>
      <c r="Z82" s="222">
        <v>0</v>
      </c>
      <c r="AA82" s="222">
        <v>0</v>
      </c>
      <c r="AB82" s="222">
        <v>0</v>
      </c>
      <c r="AC82" s="222">
        <v>0</v>
      </c>
      <c r="AD82" s="222">
        <v>0</v>
      </c>
      <c r="AE82" s="222">
        <v>0</v>
      </c>
      <c r="AF82" s="222">
        <v>0</v>
      </c>
      <c r="AG82" s="222">
        <v>0</v>
      </c>
      <c r="AH82" s="222">
        <v>0</v>
      </c>
      <c r="AI82" s="222">
        <v>0</v>
      </c>
      <c r="AJ82" s="222">
        <v>0</v>
      </c>
      <c r="AK82" s="222">
        <v>0</v>
      </c>
      <c r="AL82" s="222">
        <v>0</v>
      </c>
      <c r="AM82" s="222">
        <v>0</v>
      </c>
      <c r="AN82" s="222">
        <v>0</v>
      </c>
      <c r="AO82" s="222">
        <v>0</v>
      </c>
      <c r="AP82" s="222">
        <v>0</v>
      </c>
      <c r="AQ82" s="222">
        <v>0</v>
      </c>
      <c r="AR82" s="222">
        <v>0</v>
      </c>
      <c r="AS82" s="222">
        <v>0</v>
      </c>
      <c r="AT82" s="222">
        <v>354000</v>
      </c>
      <c r="AU82" s="222">
        <v>0</v>
      </c>
      <c r="AV82" s="222">
        <v>0</v>
      </c>
      <c r="AW82" s="222">
        <v>0</v>
      </c>
      <c r="AX82" s="222">
        <v>0</v>
      </c>
      <c r="AY82" s="222">
        <v>0</v>
      </c>
      <c r="AZ82" s="222">
        <v>0</v>
      </c>
      <c r="BA82" s="222">
        <v>0</v>
      </c>
      <c r="BB82" s="222">
        <v>0</v>
      </c>
      <c r="BC82" s="222">
        <v>0</v>
      </c>
      <c r="BD82" s="222">
        <v>0</v>
      </c>
      <c r="BE82" s="222">
        <v>0</v>
      </c>
      <c r="BF82" s="222">
        <v>0</v>
      </c>
      <c r="BG82" s="222">
        <v>0</v>
      </c>
      <c r="BH82" s="222">
        <v>20020</v>
      </c>
      <c r="BI82" s="222">
        <v>0</v>
      </c>
      <c r="BJ82" s="222">
        <v>0</v>
      </c>
      <c r="BK82" s="222">
        <v>0</v>
      </c>
      <c r="BL82" s="222">
        <v>0</v>
      </c>
      <c r="BM82" s="222">
        <v>0</v>
      </c>
      <c r="BN82" s="222">
        <v>0</v>
      </c>
      <c r="BO82" s="222">
        <v>0</v>
      </c>
      <c r="BP82" s="222">
        <v>0</v>
      </c>
      <c r="BQ82" s="222">
        <v>0</v>
      </c>
      <c r="BR82" s="222">
        <v>0</v>
      </c>
      <c r="BS82" s="222">
        <v>0</v>
      </c>
      <c r="BT82" s="222">
        <v>0</v>
      </c>
      <c r="BU82" s="222">
        <v>0</v>
      </c>
      <c r="BV82" s="222">
        <v>0</v>
      </c>
      <c r="BW82" s="222">
        <v>0</v>
      </c>
      <c r="BX82" s="222">
        <v>0</v>
      </c>
      <c r="BY82" s="222">
        <v>0</v>
      </c>
      <c r="BZ82" s="222">
        <v>0</v>
      </c>
      <c r="CA82" s="222">
        <v>0</v>
      </c>
      <c r="CB82" s="222">
        <v>0</v>
      </c>
      <c r="CC82" s="222">
        <v>0</v>
      </c>
      <c r="CD82" s="222">
        <v>0</v>
      </c>
      <c r="CE82" s="222">
        <v>0</v>
      </c>
      <c r="CF82" s="222">
        <v>-180</v>
      </c>
      <c r="CG82" s="222">
        <v>0</v>
      </c>
      <c r="CH82" s="222">
        <v>0</v>
      </c>
      <c r="CI82" s="222">
        <v>0</v>
      </c>
      <c r="CJ82" s="222">
        <v>0</v>
      </c>
      <c r="CK82" s="222">
        <v>0</v>
      </c>
      <c r="CL82" s="222">
        <v>0</v>
      </c>
      <c r="CM82" s="222">
        <v>0</v>
      </c>
      <c r="CN82" s="222">
        <v>0</v>
      </c>
      <c r="CO82" s="222">
        <v>0</v>
      </c>
      <c r="CP82" s="222">
        <v>0</v>
      </c>
      <c r="CQ82" s="222">
        <v>0</v>
      </c>
      <c r="CR82" s="222">
        <v>0</v>
      </c>
      <c r="CS82" s="222">
        <v>0</v>
      </c>
      <c r="CT82" s="222">
        <v>0</v>
      </c>
      <c r="CU82" s="222">
        <v>0</v>
      </c>
      <c r="CV82" s="222">
        <v>0</v>
      </c>
      <c r="CW82" s="222">
        <v>0</v>
      </c>
      <c r="CX82" s="222">
        <v>0</v>
      </c>
      <c r="CY82" s="222">
        <v>0</v>
      </c>
      <c r="CZ82" s="222">
        <v>0</v>
      </c>
      <c r="DA82" s="222">
        <v>0</v>
      </c>
      <c r="DB82" s="222">
        <v>0</v>
      </c>
      <c r="DC82" s="222">
        <v>0</v>
      </c>
      <c r="DD82" s="222">
        <v>0</v>
      </c>
      <c r="DE82" s="222">
        <v>0</v>
      </c>
      <c r="DF82" s="222">
        <v>0</v>
      </c>
      <c r="DG82" s="222">
        <v>0</v>
      </c>
      <c r="DH82" s="222">
        <v>0</v>
      </c>
      <c r="DI82" s="222">
        <v>0</v>
      </c>
      <c r="DJ82" s="222">
        <v>1064000</v>
      </c>
      <c r="DK82" s="222">
        <v>0</v>
      </c>
      <c r="DL82" s="222">
        <v>0</v>
      </c>
      <c r="DM82" s="222">
        <v>0</v>
      </c>
      <c r="DN82" s="222">
        <v>0</v>
      </c>
      <c r="DO82" s="222">
        <v>0</v>
      </c>
      <c r="DP82" s="222">
        <v>0</v>
      </c>
      <c r="DQ82" s="222">
        <v>0</v>
      </c>
      <c r="DR82" s="222">
        <v>0</v>
      </c>
      <c r="DS82" s="222">
        <v>0</v>
      </c>
      <c r="DT82" s="222">
        <v>0</v>
      </c>
      <c r="DU82" s="222">
        <v>0</v>
      </c>
      <c r="DV82" s="222">
        <v>0</v>
      </c>
      <c r="DW82" s="222">
        <v>0</v>
      </c>
      <c r="DX82" s="222">
        <v>0</v>
      </c>
      <c r="DY82" s="222">
        <v>0</v>
      </c>
      <c r="DZ82" s="222">
        <v>0</v>
      </c>
      <c r="EA82" s="222">
        <v>0</v>
      </c>
      <c r="EB82" s="222">
        <v>0</v>
      </c>
      <c r="EC82" s="222">
        <v>0</v>
      </c>
      <c r="ED82" s="222">
        <v>0</v>
      </c>
      <c r="EE82" s="222">
        <v>0</v>
      </c>
      <c r="EF82" s="222">
        <v>0</v>
      </c>
      <c r="EG82" s="222">
        <v>0</v>
      </c>
      <c r="EH82" s="222">
        <v>0</v>
      </c>
      <c r="EI82" s="222">
        <v>0</v>
      </c>
      <c r="EJ82" s="222">
        <v>0</v>
      </c>
      <c r="EK82" s="222">
        <v>0</v>
      </c>
      <c r="EL82" s="222">
        <v>0</v>
      </c>
      <c r="EM82" s="222">
        <v>0</v>
      </c>
      <c r="EN82" s="222">
        <v>0</v>
      </c>
      <c r="EO82" s="222">
        <v>0</v>
      </c>
      <c r="EP82" s="222">
        <v>0</v>
      </c>
      <c r="EQ82" s="222">
        <v>0</v>
      </c>
      <c r="ER82" s="222">
        <v>0</v>
      </c>
      <c r="ES82" s="222">
        <v>0</v>
      </c>
      <c r="ET82" s="222">
        <v>0</v>
      </c>
      <c r="EU82" s="222">
        <v>0</v>
      </c>
      <c r="EV82" s="222">
        <v>0</v>
      </c>
      <c r="EW82" s="222">
        <v>0</v>
      </c>
      <c r="EX82" s="222">
        <v>0</v>
      </c>
      <c r="EY82" s="222">
        <v>0</v>
      </c>
      <c r="EZ82" s="222">
        <v>0</v>
      </c>
      <c r="FA82" s="222">
        <v>0</v>
      </c>
      <c r="FB82" s="222">
        <v>0</v>
      </c>
      <c r="FC82" s="222">
        <v>0</v>
      </c>
      <c r="FD82" s="222">
        <v>0</v>
      </c>
      <c r="FE82" s="222">
        <v>0</v>
      </c>
      <c r="FF82" s="222">
        <v>0</v>
      </c>
      <c r="FG82" s="222">
        <v>0</v>
      </c>
      <c r="FH82" s="222">
        <v>0</v>
      </c>
      <c r="FI82" s="222">
        <v>0</v>
      </c>
      <c r="FJ82" s="222">
        <v>0</v>
      </c>
      <c r="FK82" s="222">
        <v>0</v>
      </c>
      <c r="FL82" s="222">
        <v>0</v>
      </c>
      <c r="FM82" s="222">
        <v>95000</v>
      </c>
      <c r="FN82" s="222">
        <v>0</v>
      </c>
      <c r="FO82" s="222">
        <v>0</v>
      </c>
      <c r="FP82" s="222">
        <v>0</v>
      </c>
      <c r="FQ82" s="222">
        <v>0</v>
      </c>
      <c r="FR82" s="222">
        <v>0</v>
      </c>
      <c r="FS82" s="222">
        <v>0</v>
      </c>
      <c r="FT82" s="222">
        <v>0</v>
      </c>
      <c r="FU82" s="222">
        <v>0</v>
      </c>
      <c r="FV82" s="222">
        <v>0</v>
      </c>
      <c r="FW82" s="222">
        <v>0</v>
      </c>
      <c r="FX82" s="222">
        <v>0</v>
      </c>
      <c r="FY82" s="222">
        <v>0</v>
      </c>
      <c r="FZ82" s="222">
        <v>0</v>
      </c>
      <c r="GA82" s="222">
        <v>0</v>
      </c>
      <c r="GB82" s="222">
        <v>0</v>
      </c>
      <c r="GC82" s="222">
        <v>0</v>
      </c>
      <c r="GD82" s="222">
        <v>429100</v>
      </c>
      <c r="GE82" s="222">
        <v>0</v>
      </c>
      <c r="GF82" s="222">
        <v>0</v>
      </c>
      <c r="GG82" s="222">
        <v>0</v>
      </c>
      <c r="GH82" s="222">
        <v>0</v>
      </c>
      <c r="GI82" s="222">
        <v>0</v>
      </c>
      <c r="GJ82" s="222">
        <v>0</v>
      </c>
      <c r="GK82" s="222">
        <v>0</v>
      </c>
      <c r="GL82" s="222">
        <v>4491750</v>
      </c>
      <c r="GM82" s="222">
        <v>0</v>
      </c>
      <c r="GN82" s="222">
        <v>0</v>
      </c>
      <c r="GO82" s="222">
        <v>0</v>
      </c>
      <c r="GP82" s="222">
        <v>0</v>
      </c>
      <c r="GQ82" s="222">
        <v>0</v>
      </c>
      <c r="GR82" s="222">
        <v>0</v>
      </c>
      <c r="GS82" s="222">
        <v>0</v>
      </c>
      <c r="GT82" s="222">
        <v>0</v>
      </c>
      <c r="GU82" s="222">
        <v>0</v>
      </c>
      <c r="GV82" s="222">
        <v>0</v>
      </c>
      <c r="GW82" s="222">
        <v>0</v>
      </c>
      <c r="GX82" s="222">
        <v>0</v>
      </c>
      <c r="GY82" s="222">
        <v>0</v>
      </c>
      <c r="GZ82" s="222">
        <v>0</v>
      </c>
      <c r="HA82" s="222">
        <v>0</v>
      </c>
      <c r="HB82" s="222">
        <v>0</v>
      </c>
      <c r="HC82" s="222">
        <v>0</v>
      </c>
      <c r="HD82" s="222">
        <v>0</v>
      </c>
      <c r="HE82" s="222">
        <v>0</v>
      </c>
      <c r="HF82" s="222">
        <v>0</v>
      </c>
      <c r="HG82" s="222">
        <v>0</v>
      </c>
      <c r="HH82" s="222">
        <v>0</v>
      </c>
      <c r="HI82" s="222">
        <v>0</v>
      </c>
      <c r="HJ82" s="222">
        <v>0</v>
      </c>
      <c r="HK82" s="222">
        <v>0</v>
      </c>
      <c r="HL82" s="222">
        <v>323404.5</v>
      </c>
      <c r="HM82" s="222">
        <v>0</v>
      </c>
      <c r="HN82" s="222">
        <v>0</v>
      </c>
      <c r="HO82" s="222">
        <v>0</v>
      </c>
      <c r="HP82" s="222">
        <v>0</v>
      </c>
      <c r="HQ82" s="222">
        <v>0</v>
      </c>
      <c r="HR82" s="222">
        <v>0</v>
      </c>
      <c r="HS82" s="222">
        <v>0</v>
      </c>
      <c r="HT82" s="222">
        <v>0</v>
      </c>
      <c r="HU82" s="222">
        <v>0</v>
      </c>
      <c r="HV82" s="222">
        <v>0</v>
      </c>
      <c r="HW82" s="222">
        <v>0</v>
      </c>
      <c r="HX82" s="222">
        <v>0</v>
      </c>
      <c r="HY82" s="222">
        <v>0</v>
      </c>
      <c r="HZ82" s="222">
        <v>0</v>
      </c>
      <c r="IA82" s="222">
        <v>0</v>
      </c>
      <c r="IB82" s="222">
        <v>0</v>
      </c>
      <c r="IC82" s="222">
        <v>0</v>
      </c>
      <c r="ID82" s="222">
        <v>0</v>
      </c>
      <c r="IE82" s="222">
        <v>0</v>
      </c>
      <c r="IF82" s="222">
        <v>0</v>
      </c>
      <c r="IG82" s="222">
        <v>0</v>
      </c>
      <c r="IH82" s="222">
        <v>0</v>
      </c>
      <c r="II82" s="222">
        <v>0</v>
      </c>
      <c r="IJ82" s="222">
        <v>0</v>
      </c>
      <c r="IK82" s="222">
        <v>0</v>
      </c>
      <c r="IL82" s="222">
        <v>0</v>
      </c>
      <c r="IM82" s="222">
        <v>0</v>
      </c>
      <c r="IN82" s="222">
        <v>0</v>
      </c>
      <c r="IO82" s="222">
        <v>0</v>
      </c>
      <c r="IP82" s="222">
        <v>0</v>
      </c>
      <c r="IQ82" s="222">
        <v>0</v>
      </c>
      <c r="IR82" s="222">
        <v>0</v>
      </c>
      <c r="IS82" s="222">
        <v>0</v>
      </c>
      <c r="IT82" s="222">
        <v>0</v>
      </c>
      <c r="IU82" s="222">
        <v>0</v>
      </c>
      <c r="IV82" s="222">
        <v>0</v>
      </c>
      <c r="IW82" s="222">
        <v>171618.75</v>
      </c>
      <c r="IX82" s="222">
        <v>0</v>
      </c>
      <c r="IY82" s="222">
        <v>0</v>
      </c>
      <c r="IZ82" s="222">
        <v>0</v>
      </c>
      <c r="JA82" s="222">
        <v>0</v>
      </c>
      <c r="JB82" s="222">
        <v>0</v>
      </c>
      <c r="JC82" s="222">
        <v>0</v>
      </c>
      <c r="JD82" s="222">
        <v>0</v>
      </c>
      <c r="JE82" s="222">
        <v>0</v>
      </c>
      <c r="JF82" s="222">
        <v>0</v>
      </c>
      <c r="JG82" s="222">
        <v>0</v>
      </c>
      <c r="JH82" s="222">
        <v>0</v>
      </c>
      <c r="JI82" s="222">
        <v>0</v>
      </c>
      <c r="JJ82" s="222">
        <v>0</v>
      </c>
      <c r="JK82" s="222">
        <v>35300</v>
      </c>
      <c r="JL82" s="222">
        <v>0</v>
      </c>
      <c r="JM82" s="222">
        <v>0</v>
      </c>
      <c r="JN82" s="222">
        <v>0</v>
      </c>
      <c r="JO82" s="222">
        <v>0</v>
      </c>
      <c r="JP82" s="222">
        <v>0</v>
      </c>
      <c r="JQ82" s="222">
        <v>0</v>
      </c>
      <c r="JR82" s="222">
        <v>0</v>
      </c>
      <c r="JS82" s="222">
        <v>36350</v>
      </c>
      <c r="JT82" s="222">
        <v>0</v>
      </c>
      <c r="JU82" s="222">
        <v>0</v>
      </c>
      <c r="JV82" s="222">
        <v>0</v>
      </c>
      <c r="JW82" s="222">
        <v>0</v>
      </c>
      <c r="JX82" s="222">
        <v>0</v>
      </c>
      <c r="JY82" s="222">
        <v>0</v>
      </c>
      <c r="JZ82" s="222">
        <v>0</v>
      </c>
      <c r="KA82" s="222">
        <v>0</v>
      </c>
      <c r="KB82" s="222">
        <v>0</v>
      </c>
      <c r="KC82" s="222">
        <v>0</v>
      </c>
      <c r="KD82" s="222">
        <v>0</v>
      </c>
      <c r="KE82" s="222">
        <v>0</v>
      </c>
      <c r="KF82" s="222">
        <v>0</v>
      </c>
      <c r="KG82" s="222">
        <v>0</v>
      </c>
      <c r="KH82" s="222">
        <v>0</v>
      </c>
      <c r="KI82" s="222">
        <v>0</v>
      </c>
      <c r="KJ82" s="222">
        <v>0</v>
      </c>
      <c r="KK82" s="222">
        <v>0</v>
      </c>
      <c r="KL82" s="222">
        <v>0</v>
      </c>
      <c r="KM82" s="222">
        <v>0</v>
      </c>
      <c r="KN82" s="222">
        <v>0</v>
      </c>
      <c r="KO82" s="222">
        <v>0</v>
      </c>
      <c r="KP82" s="222">
        <v>0</v>
      </c>
      <c r="KQ82" s="222">
        <v>0</v>
      </c>
      <c r="KR82" s="222">
        <v>97872</v>
      </c>
      <c r="KS82" s="222">
        <v>0</v>
      </c>
      <c r="KT82" s="222">
        <v>0</v>
      </c>
      <c r="KU82" s="222">
        <v>0</v>
      </c>
      <c r="KV82" s="222">
        <v>0</v>
      </c>
      <c r="KW82" s="222">
        <v>490000</v>
      </c>
      <c r="KX82" s="222">
        <v>0</v>
      </c>
      <c r="KY82" s="222">
        <v>0</v>
      </c>
      <c r="KZ82" s="222">
        <v>488000</v>
      </c>
      <c r="LA82" s="222">
        <v>0</v>
      </c>
      <c r="LB82" s="222">
        <v>0</v>
      </c>
      <c r="LC82" s="222">
        <v>0</v>
      </c>
      <c r="LD82" s="222">
        <v>0</v>
      </c>
      <c r="LE82" s="222">
        <v>0</v>
      </c>
      <c r="LF82" s="222">
        <v>0</v>
      </c>
      <c r="LG82" s="222">
        <v>0</v>
      </c>
      <c r="LH82" s="222">
        <v>0</v>
      </c>
      <c r="LI82" s="222">
        <v>0</v>
      </c>
      <c r="LJ82" s="222">
        <v>0</v>
      </c>
      <c r="LK82" s="222">
        <v>0</v>
      </c>
      <c r="LL82" s="222">
        <v>0</v>
      </c>
      <c r="LM82" s="222">
        <v>0</v>
      </c>
      <c r="LN82" s="222">
        <v>0</v>
      </c>
      <c r="LO82" s="222">
        <v>-2650</v>
      </c>
      <c r="LP82" s="222">
        <v>0</v>
      </c>
      <c r="LQ82" s="222">
        <v>0</v>
      </c>
      <c r="LR82" s="222">
        <v>0</v>
      </c>
      <c r="LS82" s="222">
        <v>0</v>
      </c>
      <c r="LT82" s="222">
        <v>0</v>
      </c>
      <c r="LU82" s="222">
        <v>0</v>
      </c>
      <c r="LV82" s="222">
        <v>0</v>
      </c>
      <c r="LW82" s="222">
        <v>0</v>
      </c>
      <c r="LX82" s="222">
        <v>0</v>
      </c>
      <c r="LY82" s="222">
        <v>223000</v>
      </c>
      <c r="LZ82" s="222">
        <v>0</v>
      </c>
      <c r="MA82" s="222">
        <v>0</v>
      </c>
      <c r="MB82" s="222">
        <v>0</v>
      </c>
      <c r="MC82" s="222">
        <v>0</v>
      </c>
      <c r="MD82" s="222">
        <v>0</v>
      </c>
      <c r="ME82" s="222">
        <v>0</v>
      </c>
      <c r="MF82" s="222">
        <v>0</v>
      </c>
      <c r="MG82" s="222">
        <v>0</v>
      </c>
      <c r="MH82" s="222">
        <v>0</v>
      </c>
      <c r="MI82" s="222">
        <v>144000</v>
      </c>
      <c r="MJ82" s="222">
        <v>0</v>
      </c>
      <c r="MK82" s="222">
        <v>0</v>
      </c>
      <c r="ML82" s="222">
        <v>0</v>
      </c>
      <c r="MM82" s="222">
        <v>0</v>
      </c>
      <c r="MN82" s="222">
        <v>0</v>
      </c>
      <c r="MO82" s="222">
        <v>0</v>
      </c>
      <c r="MP82" s="222">
        <v>0</v>
      </c>
      <c r="MQ82" s="222">
        <v>0</v>
      </c>
      <c r="MR82" s="222">
        <v>0</v>
      </c>
      <c r="MS82" s="222">
        <v>0</v>
      </c>
      <c r="MT82" s="222">
        <v>0</v>
      </c>
      <c r="MU82" s="222">
        <v>0</v>
      </c>
      <c r="MV82" s="222">
        <v>0</v>
      </c>
      <c r="MW82" s="222">
        <v>0</v>
      </c>
      <c r="MX82" s="222">
        <v>0</v>
      </c>
      <c r="MY82" s="222">
        <v>321000</v>
      </c>
      <c r="MZ82" s="222">
        <v>0</v>
      </c>
      <c r="NA82" s="222">
        <v>0</v>
      </c>
      <c r="NB82" s="222">
        <v>0</v>
      </c>
      <c r="NC82" s="222">
        <v>0</v>
      </c>
      <c r="ND82" s="222">
        <v>0</v>
      </c>
      <c r="NE82" s="222">
        <v>0</v>
      </c>
      <c r="NF82" s="222">
        <v>0</v>
      </c>
      <c r="NG82" s="222">
        <v>90455800</v>
      </c>
      <c r="NH82" s="222">
        <v>0</v>
      </c>
      <c r="NI82" s="222">
        <v>0</v>
      </c>
      <c r="NJ82" s="222">
        <v>0</v>
      </c>
      <c r="NK82" s="222">
        <v>2010960</v>
      </c>
      <c r="NL82" s="222">
        <v>0</v>
      </c>
      <c r="NM82" s="222">
        <v>0</v>
      </c>
      <c r="NN82" s="222">
        <v>0</v>
      </c>
      <c r="NO82" s="222">
        <v>0</v>
      </c>
      <c r="NP82" s="222">
        <v>0</v>
      </c>
      <c r="NQ82" s="222">
        <v>0</v>
      </c>
      <c r="NR82" s="222">
        <v>0</v>
      </c>
      <c r="NS82" s="222">
        <v>0</v>
      </c>
      <c r="NT82" s="222">
        <v>0</v>
      </c>
      <c r="NU82" s="222">
        <v>0</v>
      </c>
      <c r="NV82" s="222">
        <v>0</v>
      </c>
      <c r="NW82" s="222">
        <v>0</v>
      </c>
      <c r="NX82" s="222">
        <v>0</v>
      </c>
      <c r="NY82" s="222">
        <v>0</v>
      </c>
      <c r="NZ82" s="222">
        <v>0</v>
      </c>
      <c r="OA82" s="222">
        <v>0</v>
      </c>
      <c r="OB82" s="222">
        <v>0</v>
      </c>
      <c r="OC82" s="222">
        <v>0</v>
      </c>
      <c r="OD82" s="222">
        <v>12825000</v>
      </c>
      <c r="OE82" s="222">
        <v>0</v>
      </c>
      <c r="OF82" s="222">
        <v>0</v>
      </c>
      <c r="OG82" s="222">
        <v>0</v>
      </c>
      <c r="OH82" s="222">
        <v>0</v>
      </c>
      <c r="OI82" s="222">
        <v>0</v>
      </c>
      <c r="OJ82" s="222">
        <v>0</v>
      </c>
      <c r="OK82" s="222">
        <v>61860</v>
      </c>
      <c r="OL82" s="222">
        <v>0</v>
      </c>
      <c r="OM82" s="222">
        <v>0</v>
      </c>
      <c r="ON82" s="222">
        <v>0</v>
      </c>
      <c r="OO82" s="222">
        <v>0</v>
      </c>
      <c r="OP82" s="222">
        <v>0</v>
      </c>
      <c r="OQ82" s="222">
        <v>0</v>
      </c>
      <c r="OR82" s="222">
        <v>0</v>
      </c>
      <c r="OS82" s="222">
        <v>0</v>
      </c>
      <c r="OT82" s="222">
        <v>0</v>
      </c>
      <c r="OU82" s="222">
        <v>0</v>
      </c>
      <c r="OV82" s="222">
        <v>0</v>
      </c>
      <c r="OW82" s="222">
        <v>0</v>
      </c>
      <c r="OX82" s="222">
        <v>0</v>
      </c>
      <c r="OY82" s="222">
        <v>0</v>
      </c>
      <c r="OZ82" s="222">
        <v>0</v>
      </c>
      <c r="PA82" s="222">
        <v>0</v>
      </c>
      <c r="PB82" s="222">
        <v>0</v>
      </c>
      <c r="PC82" s="222">
        <v>0</v>
      </c>
      <c r="PD82" s="222">
        <v>0</v>
      </c>
      <c r="PE82" s="222">
        <v>0</v>
      </c>
      <c r="PF82" s="222">
        <v>0</v>
      </c>
      <c r="PG82" s="222">
        <v>586000</v>
      </c>
      <c r="PH82" s="222">
        <v>0</v>
      </c>
      <c r="PI82" s="222">
        <v>0</v>
      </c>
      <c r="PJ82" s="222">
        <v>0</v>
      </c>
      <c r="PK82" s="222">
        <v>0</v>
      </c>
      <c r="PL82" s="222">
        <v>0</v>
      </c>
      <c r="PM82" s="222">
        <v>0</v>
      </c>
      <c r="PN82" s="222">
        <v>0</v>
      </c>
      <c r="PO82" s="222">
        <v>0</v>
      </c>
      <c r="PP82" s="222">
        <v>0</v>
      </c>
      <c r="PQ82" s="222">
        <v>0</v>
      </c>
      <c r="PR82" s="222">
        <v>0</v>
      </c>
      <c r="PS82" s="222">
        <v>0</v>
      </c>
      <c r="PT82" s="222">
        <v>0</v>
      </c>
      <c r="PU82" s="222">
        <v>0</v>
      </c>
      <c r="PV82" s="222">
        <v>0</v>
      </c>
      <c r="PW82" s="222">
        <v>0</v>
      </c>
      <c r="PX82" s="222">
        <v>0</v>
      </c>
      <c r="PY82" s="222">
        <v>0</v>
      </c>
      <c r="PZ82" s="222">
        <v>180000</v>
      </c>
      <c r="QA82" s="222">
        <v>0</v>
      </c>
      <c r="QB82" s="222">
        <v>0</v>
      </c>
      <c r="QC82" s="222">
        <v>0</v>
      </c>
      <c r="QD82" s="222">
        <v>0</v>
      </c>
      <c r="QE82" s="222">
        <v>0</v>
      </c>
      <c r="QF82" s="222">
        <v>0</v>
      </c>
      <c r="QG82" s="222">
        <v>0</v>
      </c>
      <c r="QH82" s="222">
        <v>0</v>
      </c>
      <c r="QI82" s="222">
        <v>0</v>
      </c>
      <c r="QJ82" s="222">
        <v>0</v>
      </c>
      <c r="QK82" s="222">
        <v>0</v>
      </c>
      <c r="QL82" s="222">
        <v>0</v>
      </c>
      <c r="QM82" s="222">
        <v>0</v>
      </c>
      <c r="QN82" s="222">
        <v>0</v>
      </c>
      <c r="QO82" s="222">
        <v>0</v>
      </c>
      <c r="QP82" s="222">
        <v>0</v>
      </c>
      <c r="QQ82" s="222">
        <v>0</v>
      </c>
      <c r="QR82" s="222">
        <v>0</v>
      </c>
      <c r="QS82" s="222">
        <v>0</v>
      </c>
      <c r="QT82" s="222">
        <v>477000</v>
      </c>
      <c r="QU82" s="222">
        <v>0</v>
      </c>
      <c r="QV82" s="222">
        <v>0</v>
      </c>
      <c r="QW82" s="222">
        <v>0</v>
      </c>
      <c r="QX82" s="222">
        <v>0</v>
      </c>
      <c r="QY82" s="222">
        <v>0</v>
      </c>
      <c r="QZ82" s="222">
        <v>0</v>
      </c>
      <c r="RA82" s="222">
        <v>0</v>
      </c>
      <c r="RB82" s="222">
        <v>0</v>
      </c>
      <c r="RC82" s="222">
        <v>0</v>
      </c>
      <c r="RD82" s="222">
        <v>0</v>
      </c>
      <c r="RE82" s="222">
        <v>0</v>
      </c>
      <c r="RF82" s="222">
        <v>0</v>
      </c>
      <c r="RG82" s="222">
        <v>0</v>
      </c>
      <c r="RH82" s="222">
        <v>0</v>
      </c>
      <c r="RI82" s="222">
        <v>0</v>
      </c>
      <c r="RJ82" s="222">
        <v>0</v>
      </c>
      <c r="RK82" s="222">
        <v>0</v>
      </c>
      <c r="RL82" s="222">
        <v>0</v>
      </c>
      <c r="RM82" s="222">
        <v>0</v>
      </c>
      <c r="RN82" s="222">
        <v>0</v>
      </c>
      <c r="RO82" s="222">
        <v>0</v>
      </c>
      <c r="RP82" s="222">
        <v>0</v>
      </c>
      <c r="RQ82" s="222">
        <v>665280</v>
      </c>
      <c r="RR82" s="222">
        <v>0</v>
      </c>
      <c r="RS82" s="222">
        <v>0</v>
      </c>
      <c r="RT82" s="222">
        <v>0</v>
      </c>
      <c r="RU82" s="222">
        <v>0</v>
      </c>
      <c r="RV82" s="222">
        <v>0</v>
      </c>
      <c r="RW82" s="222">
        <v>0</v>
      </c>
      <c r="RX82" s="222">
        <v>0</v>
      </c>
      <c r="RY82" s="222">
        <v>0</v>
      </c>
      <c r="RZ82" s="222">
        <v>0</v>
      </c>
      <c r="SA82" s="222">
        <v>0</v>
      </c>
      <c r="SB82" s="222">
        <v>0</v>
      </c>
      <c r="SC82" s="222">
        <v>0</v>
      </c>
      <c r="SD82" s="222">
        <v>0</v>
      </c>
      <c r="SE82" s="222">
        <v>0</v>
      </c>
      <c r="SF82" s="222">
        <v>0</v>
      </c>
      <c r="SG82" s="222">
        <v>0</v>
      </c>
      <c r="SH82" s="222">
        <v>0</v>
      </c>
      <c r="SI82" s="222">
        <v>0</v>
      </c>
      <c r="SJ82" s="222">
        <v>0</v>
      </c>
      <c r="SK82" s="222">
        <v>0</v>
      </c>
      <c r="SL82" s="222">
        <v>0</v>
      </c>
      <c r="SM82" s="222">
        <v>0</v>
      </c>
      <c r="SN82" s="222">
        <v>0</v>
      </c>
      <c r="SO82" s="222">
        <v>499500</v>
      </c>
      <c r="SP82" s="222">
        <v>0</v>
      </c>
      <c r="SQ82" s="222">
        <v>512008.27</v>
      </c>
      <c r="SR82" s="222">
        <v>0</v>
      </c>
      <c r="SS82" s="222">
        <v>0</v>
      </c>
      <c r="ST82" s="222">
        <v>0</v>
      </c>
      <c r="SU82" s="222">
        <v>0</v>
      </c>
      <c r="SV82" s="222">
        <v>0</v>
      </c>
      <c r="SW82" s="222">
        <v>0</v>
      </c>
      <c r="SX82" s="222">
        <v>0</v>
      </c>
      <c r="SY82" s="222">
        <v>0</v>
      </c>
      <c r="SZ82" s="222">
        <v>0</v>
      </c>
      <c r="TA82" s="222">
        <v>0</v>
      </c>
      <c r="TB82" s="222">
        <v>0</v>
      </c>
      <c r="TC82" s="222">
        <v>0</v>
      </c>
      <c r="TD82" s="222">
        <v>0</v>
      </c>
      <c r="TE82" s="222">
        <v>0</v>
      </c>
      <c r="TF82" s="222">
        <v>0</v>
      </c>
      <c r="TG82" s="222">
        <v>0</v>
      </c>
      <c r="TH82" s="222">
        <v>0</v>
      </c>
      <c r="TI82" s="222">
        <v>300000</v>
      </c>
      <c r="TJ82" s="222">
        <v>0</v>
      </c>
      <c r="TK82" s="222">
        <v>0</v>
      </c>
      <c r="TL82" s="222">
        <v>0</v>
      </c>
      <c r="TM82" s="222">
        <v>0</v>
      </c>
      <c r="TN82" s="222">
        <v>71000</v>
      </c>
      <c r="TO82" s="222">
        <v>0</v>
      </c>
      <c r="TP82" s="222">
        <v>0</v>
      </c>
      <c r="TQ82" s="222">
        <v>280000</v>
      </c>
      <c r="TR82" s="222">
        <v>228950</v>
      </c>
      <c r="TS82" s="222">
        <v>0</v>
      </c>
      <c r="TT82" s="222">
        <v>0</v>
      </c>
      <c r="TU82" s="222">
        <v>0</v>
      </c>
      <c r="TV82" s="222">
        <v>0</v>
      </c>
      <c r="TW82" s="222">
        <v>1580000</v>
      </c>
      <c r="TX82" s="222">
        <v>0</v>
      </c>
      <c r="TY82" s="222">
        <v>0</v>
      </c>
      <c r="TZ82" s="222">
        <v>0</v>
      </c>
      <c r="UA82" s="222">
        <v>0</v>
      </c>
      <c r="UB82" s="222">
        <v>96000</v>
      </c>
      <c r="UC82" s="222">
        <v>0</v>
      </c>
      <c r="UD82" s="222">
        <v>0</v>
      </c>
      <c r="UE82" s="222">
        <v>6458189</v>
      </c>
      <c r="UF82" s="222">
        <v>0</v>
      </c>
      <c r="UG82" s="222">
        <v>0</v>
      </c>
      <c r="UH82" s="222">
        <v>0</v>
      </c>
      <c r="UI82" s="222">
        <v>0</v>
      </c>
      <c r="UJ82" s="222">
        <v>0</v>
      </c>
      <c r="UK82" s="222">
        <v>0</v>
      </c>
      <c r="UL82" s="222">
        <v>0</v>
      </c>
      <c r="UM82" s="222">
        <v>0</v>
      </c>
      <c r="UN82" s="222">
        <v>0</v>
      </c>
      <c r="UO82" s="222">
        <v>0</v>
      </c>
      <c r="UP82" s="222">
        <v>0</v>
      </c>
      <c r="UQ82" s="222">
        <v>0</v>
      </c>
      <c r="UR82" s="222">
        <v>0</v>
      </c>
      <c r="US82" s="222">
        <v>0</v>
      </c>
      <c r="UT82" s="222">
        <v>0</v>
      </c>
      <c r="UU82" s="222">
        <v>0</v>
      </c>
      <c r="UV82" s="222">
        <v>0</v>
      </c>
      <c r="UW82" s="222">
        <v>0</v>
      </c>
      <c r="UX82" s="222">
        <v>924500</v>
      </c>
      <c r="UY82" s="222">
        <v>0</v>
      </c>
      <c r="UZ82" s="222">
        <v>0</v>
      </c>
      <c r="VA82" s="222">
        <v>0</v>
      </c>
      <c r="VB82" s="222">
        <v>0</v>
      </c>
      <c r="VC82" s="222">
        <v>0</v>
      </c>
      <c r="VD82" s="222">
        <v>0</v>
      </c>
      <c r="VE82" s="222">
        <v>0</v>
      </c>
      <c r="VF82" s="222">
        <v>0</v>
      </c>
      <c r="VG82" s="222">
        <v>0</v>
      </c>
      <c r="VH82" s="222">
        <v>0</v>
      </c>
      <c r="VI82" s="222">
        <v>0</v>
      </c>
      <c r="VJ82" s="222">
        <v>0</v>
      </c>
      <c r="VK82" s="222">
        <v>0</v>
      </c>
      <c r="VL82" s="222">
        <v>0</v>
      </c>
      <c r="VM82" s="222">
        <v>0</v>
      </c>
      <c r="VN82" s="222">
        <v>0</v>
      </c>
      <c r="VO82" s="222">
        <v>0</v>
      </c>
      <c r="VP82" s="222">
        <v>0</v>
      </c>
      <c r="VQ82" s="222">
        <v>0</v>
      </c>
      <c r="VR82" s="222">
        <v>0</v>
      </c>
      <c r="VS82" s="222">
        <v>0</v>
      </c>
      <c r="VT82" s="222">
        <v>0</v>
      </c>
      <c r="VU82" s="222">
        <v>0</v>
      </c>
      <c r="VV82" s="222">
        <v>0</v>
      </c>
      <c r="VW82" s="222">
        <v>0</v>
      </c>
      <c r="VX82" s="222">
        <v>0</v>
      </c>
      <c r="VY82" s="222">
        <v>0</v>
      </c>
      <c r="VZ82" s="222">
        <v>0</v>
      </c>
      <c r="WA82" s="222">
        <v>0</v>
      </c>
      <c r="WB82" s="222">
        <v>0</v>
      </c>
      <c r="WC82" s="222">
        <v>0</v>
      </c>
      <c r="WD82" s="222">
        <v>0</v>
      </c>
      <c r="WE82" s="222">
        <v>0</v>
      </c>
      <c r="WF82" s="222">
        <v>0</v>
      </c>
      <c r="WG82" s="222">
        <v>0</v>
      </c>
      <c r="WH82" s="222">
        <v>0</v>
      </c>
      <c r="WI82" s="222">
        <v>0</v>
      </c>
      <c r="WJ82" s="222">
        <v>0</v>
      </c>
      <c r="WK82" s="222">
        <v>232000</v>
      </c>
      <c r="WL82" s="222">
        <v>0</v>
      </c>
      <c r="WM82" s="222">
        <v>0</v>
      </c>
      <c r="WN82" s="222">
        <v>0</v>
      </c>
      <c r="WO82" s="222">
        <v>0</v>
      </c>
      <c r="WP82" s="222">
        <v>0</v>
      </c>
      <c r="WQ82" s="222">
        <v>0</v>
      </c>
      <c r="WR82" s="222">
        <v>0</v>
      </c>
      <c r="WS82" s="222">
        <v>0</v>
      </c>
      <c r="WT82" s="222">
        <v>0</v>
      </c>
      <c r="WU82" s="222">
        <v>0</v>
      </c>
      <c r="WV82" s="222">
        <v>0</v>
      </c>
      <c r="WW82" s="222">
        <v>0</v>
      </c>
      <c r="WX82" s="222">
        <v>0</v>
      </c>
      <c r="WY82" s="222">
        <v>0</v>
      </c>
      <c r="WZ82" s="222">
        <v>0</v>
      </c>
      <c r="XA82" s="222">
        <v>0</v>
      </c>
      <c r="XB82" s="222">
        <v>0</v>
      </c>
      <c r="XC82" s="222">
        <v>0</v>
      </c>
      <c r="XD82" s="222">
        <v>0</v>
      </c>
      <c r="XE82" s="222">
        <v>0</v>
      </c>
      <c r="XF82" s="222">
        <v>0</v>
      </c>
      <c r="XG82" s="222">
        <v>0</v>
      </c>
      <c r="XH82" s="222">
        <v>0</v>
      </c>
      <c r="XI82" s="222">
        <v>0</v>
      </c>
      <c r="XJ82" s="222">
        <v>422000</v>
      </c>
      <c r="XK82" s="222">
        <v>0</v>
      </c>
      <c r="XL82" s="222">
        <v>0</v>
      </c>
      <c r="XM82" s="222">
        <v>0</v>
      </c>
      <c r="XN82" s="222">
        <v>0</v>
      </c>
      <c r="XO82" s="222">
        <v>0</v>
      </c>
      <c r="XP82" s="222">
        <v>0</v>
      </c>
      <c r="XQ82" s="222">
        <v>0</v>
      </c>
      <c r="XR82" s="222">
        <v>0</v>
      </c>
      <c r="XS82" s="222">
        <v>0</v>
      </c>
      <c r="XT82" s="222">
        <v>0</v>
      </c>
      <c r="XU82" s="222">
        <v>0</v>
      </c>
      <c r="XV82" s="222">
        <v>0</v>
      </c>
      <c r="XW82" s="222">
        <v>0</v>
      </c>
      <c r="XX82" s="222">
        <v>0</v>
      </c>
      <c r="XY82" s="222">
        <v>0</v>
      </c>
      <c r="XZ82" s="222">
        <v>0</v>
      </c>
      <c r="YA82" s="222">
        <v>0</v>
      </c>
      <c r="YB82" s="222">
        <v>0</v>
      </c>
      <c r="YC82" s="222">
        <v>0</v>
      </c>
      <c r="YD82" s="222">
        <v>0</v>
      </c>
      <c r="YE82" s="222">
        <v>0</v>
      </c>
      <c r="YF82" s="222">
        <v>112500</v>
      </c>
      <c r="YG82" s="222">
        <v>553519</v>
      </c>
      <c r="YH82" s="222">
        <v>0</v>
      </c>
      <c r="YI82" s="222">
        <v>0</v>
      </c>
      <c r="YJ82" s="222">
        <v>0</v>
      </c>
      <c r="YK82" s="222">
        <v>0</v>
      </c>
      <c r="YL82" s="222">
        <v>128200</v>
      </c>
      <c r="YM82" s="222">
        <v>0</v>
      </c>
      <c r="YN82" s="222">
        <v>0</v>
      </c>
      <c r="YO82" s="222">
        <v>0</v>
      </c>
      <c r="YP82" s="222">
        <v>250000</v>
      </c>
      <c r="YQ82" s="222">
        <v>0</v>
      </c>
      <c r="YR82" s="222">
        <v>0</v>
      </c>
      <c r="YS82" s="222">
        <v>0</v>
      </c>
      <c r="YT82" s="222">
        <v>385000</v>
      </c>
      <c r="YU82" s="222">
        <v>0</v>
      </c>
      <c r="YV82" s="222">
        <v>0</v>
      </c>
      <c r="YW82" s="222">
        <v>0</v>
      </c>
      <c r="YX82" s="222">
        <v>0</v>
      </c>
      <c r="YY82" s="222">
        <v>0</v>
      </c>
      <c r="YZ82" s="222">
        <v>0</v>
      </c>
      <c r="ZA82" s="222">
        <v>0</v>
      </c>
      <c r="ZB82" s="222">
        <v>0</v>
      </c>
      <c r="ZC82" s="222">
        <v>0</v>
      </c>
      <c r="ZD82" s="222">
        <v>0</v>
      </c>
      <c r="ZE82" s="222">
        <v>0</v>
      </c>
      <c r="ZF82" s="222">
        <v>0</v>
      </c>
      <c r="ZG82" s="222">
        <v>0</v>
      </c>
      <c r="ZH82" s="222">
        <v>0</v>
      </c>
      <c r="ZI82" s="222">
        <v>0</v>
      </c>
      <c r="ZJ82" s="222">
        <v>0</v>
      </c>
      <c r="ZK82" s="222">
        <v>0</v>
      </c>
      <c r="ZL82" s="222">
        <v>0</v>
      </c>
      <c r="ZM82" s="222">
        <v>0</v>
      </c>
      <c r="ZN82" s="222">
        <v>82928.89</v>
      </c>
      <c r="ZO82" s="222">
        <v>0</v>
      </c>
      <c r="ZP82" s="222">
        <v>0</v>
      </c>
      <c r="ZQ82" s="222">
        <v>0</v>
      </c>
      <c r="ZR82" s="222">
        <v>0</v>
      </c>
      <c r="ZS82" s="222">
        <v>0</v>
      </c>
      <c r="ZT82" s="222">
        <v>0</v>
      </c>
      <c r="ZU82" s="222">
        <v>98000</v>
      </c>
      <c r="ZV82" s="222">
        <v>0</v>
      </c>
      <c r="ZW82" s="222">
        <v>0</v>
      </c>
      <c r="ZX82" s="222">
        <v>0</v>
      </c>
      <c r="ZY82" s="222">
        <v>0</v>
      </c>
      <c r="ZZ82" s="222">
        <v>0</v>
      </c>
      <c r="AAA82" s="222">
        <v>612955</v>
      </c>
      <c r="AAB82" s="222">
        <v>0</v>
      </c>
      <c r="AAC82" s="222">
        <v>0</v>
      </c>
      <c r="AAD82" s="222">
        <v>0</v>
      </c>
      <c r="AAE82" s="222">
        <v>0</v>
      </c>
      <c r="AAF82" s="222">
        <v>0</v>
      </c>
      <c r="AAG82" s="222">
        <v>0</v>
      </c>
      <c r="AAH82" s="222">
        <v>0</v>
      </c>
      <c r="AAI82" s="222">
        <v>0</v>
      </c>
      <c r="AAJ82" s="222">
        <v>0</v>
      </c>
      <c r="AAK82" s="222">
        <v>0</v>
      </c>
      <c r="AAL82" s="222">
        <v>0</v>
      </c>
      <c r="AAM82" s="222">
        <v>0</v>
      </c>
      <c r="AAN82" s="222">
        <v>0</v>
      </c>
      <c r="AAO82" s="222">
        <v>1090000</v>
      </c>
      <c r="AAP82" s="222">
        <v>0</v>
      </c>
      <c r="AAQ82" s="222">
        <v>0</v>
      </c>
      <c r="AAR82" s="222">
        <v>0</v>
      </c>
      <c r="AAS82" s="222">
        <v>0</v>
      </c>
      <c r="AAT82" s="222">
        <v>0</v>
      </c>
      <c r="AAU82" s="222">
        <v>0</v>
      </c>
      <c r="AAV82" s="222">
        <v>0</v>
      </c>
      <c r="AAW82" s="222">
        <v>0</v>
      </c>
      <c r="AAX82" s="222">
        <v>84700</v>
      </c>
      <c r="AAY82" s="222">
        <v>998000</v>
      </c>
      <c r="AAZ82" s="222">
        <v>0</v>
      </c>
      <c r="ABA82" s="222">
        <v>0</v>
      </c>
      <c r="ABB82" s="222">
        <v>0</v>
      </c>
      <c r="ABC82" s="222">
        <v>0</v>
      </c>
      <c r="ABD82" s="222">
        <v>0</v>
      </c>
      <c r="ABE82" s="222">
        <v>0</v>
      </c>
      <c r="ABF82" s="222">
        <v>0</v>
      </c>
      <c r="ABG82" s="222">
        <v>0</v>
      </c>
      <c r="ABH82" s="222">
        <v>0</v>
      </c>
      <c r="ABI82" s="222">
        <v>0</v>
      </c>
      <c r="ABJ82" s="222">
        <v>0</v>
      </c>
      <c r="ABK82" s="222">
        <v>549197</v>
      </c>
      <c r="ABL82" s="222">
        <v>0</v>
      </c>
      <c r="ABM82" s="222">
        <v>0</v>
      </c>
      <c r="ABN82" s="222">
        <v>0</v>
      </c>
      <c r="ABO82" s="222">
        <v>0</v>
      </c>
      <c r="ABP82" s="222">
        <v>0</v>
      </c>
      <c r="ABQ82" s="222">
        <v>0</v>
      </c>
      <c r="ABR82" s="222">
        <v>0</v>
      </c>
      <c r="ABS82" s="222">
        <v>0</v>
      </c>
      <c r="ABT82" s="222">
        <v>0</v>
      </c>
      <c r="ABU82" s="222">
        <v>0</v>
      </c>
      <c r="ABV82" s="222">
        <v>0</v>
      </c>
      <c r="ABW82" s="222">
        <v>0</v>
      </c>
      <c r="ABX82" s="222">
        <v>0</v>
      </c>
      <c r="ABY82" s="222">
        <v>0</v>
      </c>
      <c r="ABZ82" s="222">
        <v>0</v>
      </c>
      <c r="ACA82" s="222">
        <v>0</v>
      </c>
      <c r="ACB82" s="222">
        <v>20748</v>
      </c>
      <c r="ACC82" s="222">
        <v>0</v>
      </c>
      <c r="ACD82" s="222">
        <v>0</v>
      </c>
      <c r="ACE82" s="222">
        <v>0</v>
      </c>
      <c r="ACF82" s="222">
        <v>0</v>
      </c>
      <c r="ACG82" s="222">
        <v>0</v>
      </c>
      <c r="ACH82" s="222">
        <v>0</v>
      </c>
      <c r="ACI82" s="222">
        <v>44674938</v>
      </c>
      <c r="ACJ82" s="222">
        <v>372200</v>
      </c>
      <c r="ACK82" s="222">
        <v>0</v>
      </c>
      <c r="ACL82" s="222">
        <v>0</v>
      </c>
      <c r="ACM82" s="222">
        <v>0</v>
      </c>
      <c r="ACN82" s="222">
        <v>0</v>
      </c>
      <c r="ACO82" s="222">
        <v>0</v>
      </c>
      <c r="ACP82" s="222">
        <v>0</v>
      </c>
      <c r="ACQ82" s="222">
        <v>0</v>
      </c>
      <c r="ACR82" s="222">
        <v>0</v>
      </c>
      <c r="ACS82" s="222">
        <v>0</v>
      </c>
      <c r="ACT82" s="222">
        <v>0</v>
      </c>
      <c r="ACU82" s="222">
        <v>0</v>
      </c>
      <c r="ACV82" s="222">
        <v>0</v>
      </c>
      <c r="ACW82" s="222">
        <v>0</v>
      </c>
      <c r="ACX82" s="222">
        <v>0</v>
      </c>
      <c r="ACY82" s="222">
        <v>0</v>
      </c>
      <c r="ACZ82" s="222">
        <v>0</v>
      </c>
      <c r="ADA82" s="222">
        <v>0</v>
      </c>
      <c r="ADB82" s="222">
        <v>0</v>
      </c>
      <c r="ADC82" s="222">
        <v>0</v>
      </c>
      <c r="ADD82" s="222">
        <v>0</v>
      </c>
      <c r="ADE82" s="222">
        <v>0</v>
      </c>
      <c r="ADF82" s="222">
        <v>0</v>
      </c>
      <c r="ADG82" s="222">
        <v>0</v>
      </c>
      <c r="ADH82" s="222">
        <v>210000</v>
      </c>
      <c r="ADI82" s="222">
        <v>0</v>
      </c>
      <c r="ADJ82" s="222">
        <v>0</v>
      </c>
      <c r="ADK82" s="222">
        <v>0</v>
      </c>
      <c r="ADL82" s="222">
        <v>0</v>
      </c>
      <c r="ADM82" s="222">
        <v>0</v>
      </c>
      <c r="ADN82" s="222">
        <v>0</v>
      </c>
      <c r="ADO82" s="222">
        <v>0</v>
      </c>
      <c r="ADP82" s="222">
        <v>0</v>
      </c>
      <c r="ADQ82" s="222">
        <v>0</v>
      </c>
      <c r="ADR82" s="222">
        <v>0</v>
      </c>
      <c r="ADS82" s="222">
        <v>0</v>
      </c>
      <c r="ADT82" s="222">
        <v>0</v>
      </c>
      <c r="ADU82" s="222">
        <v>0</v>
      </c>
      <c r="ADV82" s="222">
        <v>0</v>
      </c>
      <c r="ADW82" s="222">
        <v>0</v>
      </c>
      <c r="ADX82" s="222">
        <v>0</v>
      </c>
      <c r="ADY82" s="222">
        <v>0</v>
      </c>
      <c r="ADZ82" s="222">
        <v>0</v>
      </c>
      <c r="AEA82" s="222">
        <v>0</v>
      </c>
      <c r="AEB82" s="222">
        <v>0</v>
      </c>
      <c r="AEC82" s="222">
        <v>0</v>
      </c>
      <c r="AED82" s="222">
        <v>0</v>
      </c>
      <c r="AEE82" s="222">
        <v>0</v>
      </c>
      <c r="AEF82" s="222">
        <v>0</v>
      </c>
      <c r="AEG82" s="222">
        <v>0</v>
      </c>
      <c r="AEH82" s="222">
        <v>0</v>
      </c>
      <c r="AEI82" s="222">
        <v>204800</v>
      </c>
      <c r="AEJ82" s="222">
        <v>0</v>
      </c>
      <c r="AEK82" s="222">
        <v>0</v>
      </c>
      <c r="AEL82" s="222">
        <v>0</v>
      </c>
      <c r="AEM82" s="222">
        <v>0</v>
      </c>
      <c r="AEN82" s="222">
        <v>0</v>
      </c>
      <c r="AEO82" s="222">
        <v>0</v>
      </c>
      <c r="AEP82" s="222">
        <v>0</v>
      </c>
      <c r="AEQ82" s="222">
        <v>0</v>
      </c>
      <c r="AER82" s="222">
        <v>0</v>
      </c>
      <c r="AES82" s="222">
        <v>0</v>
      </c>
      <c r="AET82" s="222">
        <v>0</v>
      </c>
      <c r="AEU82" s="222">
        <v>0</v>
      </c>
      <c r="AEV82" s="222">
        <v>0</v>
      </c>
      <c r="AEW82" s="222">
        <v>0</v>
      </c>
      <c r="AEX82" s="222">
        <v>149000</v>
      </c>
      <c r="AEY82" s="222">
        <v>0</v>
      </c>
      <c r="AEZ82" s="222">
        <v>0</v>
      </c>
      <c r="AFA82" s="222">
        <v>0</v>
      </c>
      <c r="AFB82" s="222">
        <v>0</v>
      </c>
      <c r="AFC82" s="222">
        <v>0</v>
      </c>
      <c r="AFD82" s="222">
        <v>0</v>
      </c>
      <c r="AFE82" s="222">
        <v>0</v>
      </c>
      <c r="AFF82" s="222">
        <v>0</v>
      </c>
      <c r="AFG82" s="222">
        <v>0</v>
      </c>
      <c r="AFH82" s="222">
        <v>0</v>
      </c>
      <c r="AFI82" s="222">
        <v>0</v>
      </c>
      <c r="AFJ82" s="222">
        <v>0</v>
      </c>
      <c r="AFK82" s="222">
        <v>22360</v>
      </c>
      <c r="AFL82" s="222">
        <v>0</v>
      </c>
      <c r="AFM82" s="222">
        <v>0</v>
      </c>
      <c r="AFN82" s="222">
        <v>0</v>
      </c>
      <c r="AFO82" s="222">
        <v>0</v>
      </c>
      <c r="AFP82" s="222">
        <v>0</v>
      </c>
      <c r="AFQ82" s="222">
        <v>0</v>
      </c>
      <c r="AFR82" s="222">
        <v>0</v>
      </c>
      <c r="AFS82" s="222">
        <v>168788</v>
      </c>
      <c r="AFT82" s="222">
        <v>0</v>
      </c>
      <c r="AFU82" s="222">
        <v>2301220.2999999998</v>
      </c>
      <c r="AFV82" s="222">
        <v>0</v>
      </c>
      <c r="AFW82" s="222">
        <v>0</v>
      </c>
      <c r="AFX82" s="222">
        <v>0</v>
      </c>
      <c r="AFY82" s="222">
        <v>1146000</v>
      </c>
      <c r="AFZ82" s="222">
        <v>0</v>
      </c>
      <c r="AGA82" s="222">
        <v>0</v>
      </c>
      <c r="AGB82" s="222">
        <v>385000</v>
      </c>
      <c r="AGC82" s="222">
        <v>0</v>
      </c>
      <c r="AGD82" s="222">
        <v>0</v>
      </c>
      <c r="AGE82" s="222">
        <v>0</v>
      </c>
      <c r="AGF82" s="222">
        <v>0</v>
      </c>
      <c r="AGG82" s="222">
        <v>0</v>
      </c>
      <c r="AGH82" s="222">
        <v>0</v>
      </c>
      <c r="AGI82" s="222">
        <v>0</v>
      </c>
      <c r="AGJ82" s="222">
        <v>0</v>
      </c>
      <c r="AGK82" s="222">
        <v>0</v>
      </c>
      <c r="AGL82" s="222">
        <v>0</v>
      </c>
      <c r="AGM82" s="222">
        <v>0</v>
      </c>
      <c r="AGN82" s="222">
        <v>0</v>
      </c>
      <c r="AGO82" s="222">
        <v>0</v>
      </c>
      <c r="AGP82" s="222">
        <v>0</v>
      </c>
      <c r="AGQ82" s="222">
        <v>0</v>
      </c>
      <c r="AGR82" s="222">
        <v>0</v>
      </c>
      <c r="AGS82" s="222">
        <v>0</v>
      </c>
      <c r="AGT82" s="222">
        <v>0</v>
      </c>
      <c r="AGU82" s="222">
        <v>0</v>
      </c>
      <c r="AGV82" s="222">
        <v>0</v>
      </c>
      <c r="AGW82" s="222">
        <v>0</v>
      </c>
      <c r="AGX82" s="222">
        <v>7600000</v>
      </c>
      <c r="AGY82" s="222">
        <v>0</v>
      </c>
      <c r="AGZ82" s="222">
        <v>0</v>
      </c>
      <c r="AHA82" s="222">
        <v>0</v>
      </c>
      <c r="AHB82" s="222">
        <v>0</v>
      </c>
      <c r="AHC82" s="222">
        <v>0</v>
      </c>
      <c r="AHD82" s="222">
        <v>0</v>
      </c>
      <c r="AHE82" s="222">
        <v>0</v>
      </c>
      <c r="AHF82" s="222">
        <v>0</v>
      </c>
      <c r="AHG82" s="222">
        <v>0</v>
      </c>
      <c r="AHH82" s="222">
        <v>0</v>
      </c>
      <c r="AHI82" s="222">
        <v>0</v>
      </c>
      <c r="AHJ82" s="222">
        <v>0</v>
      </c>
      <c r="AHK82" s="222">
        <v>314613</v>
      </c>
      <c r="AHL82" s="222">
        <v>0</v>
      </c>
      <c r="AHM82" s="222">
        <v>0</v>
      </c>
      <c r="AHN82" s="222">
        <v>0</v>
      </c>
      <c r="AHO82" s="222">
        <v>0</v>
      </c>
      <c r="AHP82" s="222">
        <v>0</v>
      </c>
      <c r="AHQ82" s="222">
        <v>0</v>
      </c>
      <c r="AHR82" s="264">
        <v>0</v>
      </c>
    </row>
    <row r="83" spans="1:902" ht="24">
      <c r="A83" s="183" t="s">
        <v>6671</v>
      </c>
      <c r="B83" s="183" t="s">
        <v>6490</v>
      </c>
      <c r="C83" s="184" t="s">
        <v>6491</v>
      </c>
      <c r="D83" s="222">
        <v>0</v>
      </c>
      <c r="E83" s="222">
        <v>0</v>
      </c>
      <c r="F83" s="222">
        <v>0</v>
      </c>
      <c r="G83" s="222">
        <v>0</v>
      </c>
      <c r="H83" s="222">
        <v>0</v>
      </c>
      <c r="I83" s="222">
        <v>0</v>
      </c>
      <c r="J83" s="222">
        <v>0</v>
      </c>
      <c r="K83" s="222">
        <v>0</v>
      </c>
      <c r="L83" s="222">
        <v>0</v>
      </c>
      <c r="M83" s="222">
        <v>579250</v>
      </c>
      <c r="N83" s="222">
        <v>0</v>
      </c>
      <c r="O83" s="222">
        <v>0</v>
      </c>
      <c r="P83" s="222">
        <v>0</v>
      </c>
      <c r="Q83" s="222">
        <v>0</v>
      </c>
      <c r="R83" s="222">
        <v>0</v>
      </c>
      <c r="S83" s="222">
        <v>0</v>
      </c>
      <c r="T83" s="222">
        <v>0</v>
      </c>
      <c r="U83" s="222">
        <v>0</v>
      </c>
      <c r="V83" s="222">
        <v>0</v>
      </c>
      <c r="W83" s="222">
        <v>0</v>
      </c>
      <c r="X83" s="222">
        <v>0</v>
      </c>
      <c r="Y83" s="222">
        <v>0</v>
      </c>
      <c r="Z83" s="222">
        <v>0</v>
      </c>
      <c r="AA83" s="222">
        <v>0</v>
      </c>
      <c r="AB83" s="222">
        <v>0</v>
      </c>
      <c r="AC83" s="222">
        <v>0</v>
      </c>
      <c r="AD83" s="222">
        <v>0</v>
      </c>
      <c r="AE83" s="222">
        <v>0</v>
      </c>
      <c r="AF83" s="222">
        <v>0</v>
      </c>
      <c r="AG83" s="222">
        <v>0</v>
      </c>
      <c r="AH83" s="222">
        <v>0</v>
      </c>
      <c r="AI83" s="222">
        <v>0</v>
      </c>
      <c r="AJ83" s="222">
        <v>0</v>
      </c>
      <c r="AK83" s="222">
        <v>9952</v>
      </c>
      <c r="AL83" s="222">
        <v>0</v>
      </c>
      <c r="AM83" s="222">
        <v>0</v>
      </c>
      <c r="AN83" s="222">
        <v>0</v>
      </c>
      <c r="AO83" s="222">
        <v>0</v>
      </c>
      <c r="AP83" s="222">
        <v>0</v>
      </c>
      <c r="AQ83" s="222">
        <v>0</v>
      </c>
      <c r="AR83" s="222">
        <v>0</v>
      </c>
      <c r="AS83" s="222">
        <v>0</v>
      </c>
      <c r="AT83" s="222">
        <v>0</v>
      </c>
      <c r="AU83" s="222">
        <v>0</v>
      </c>
      <c r="AV83" s="222">
        <v>0</v>
      </c>
      <c r="AW83" s="222">
        <v>0</v>
      </c>
      <c r="AX83" s="222">
        <v>0</v>
      </c>
      <c r="AY83" s="222">
        <v>0</v>
      </c>
      <c r="AZ83" s="222">
        <v>0</v>
      </c>
      <c r="BA83" s="222">
        <v>0</v>
      </c>
      <c r="BB83" s="222">
        <v>0</v>
      </c>
      <c r="BC83" s="222">
        <v>0</v>
      </c>
      <c r="BD83" s="222">
        <v>0</v>
      </c>
      <c r="BE83" s="222">
        <v>0</v>
      </c>
      <c r="BF83" s="222">
        <v>0</v>
      </c>
      <c r="BG83" s="222">
        <v>0</v>
      </c>
      <c r="BH83" s="222">
        <v>0</v>
      </c>
      <c r="BI83" s="222">
        <v>0</v>
      </c>
      <c r="BJ83" s="222">
        <v>0</v>
      </c>
      <c r="BK83" s="222">
        <v>0</v>
      </c>
      <c r="BL83" s="222">
        <v>0</v>
      </c>
      <c r="BM83" s="222">
        <v>0</v>
      </c>
      <c r="BN83" s="222">
        <v>0</v>
      </c>
      <c r="BO83" s="222">
        <v>132669</v>
      </c>
      <c r="BP83" s="222">
        <v>0</v>
      </c>
      <c r="BQ83" s="222">
        <v>0</v>
      </c>
      <c r="BR83" s="222">
        <v>0</v>
      </c>
      <c r="BS83" s="222">
        <v>0</v>
      </c>
      <c r="BT83" s="222">
        <v>0</v>
      </c>
      <c r="BU83" s="222">
        <v>0</v>
      </c>
      <c r="BV83" s="222">
        <v>520956.7</v>
      </c>
      <c r="BW83" s="222">
        <v>0</v>
      </c>
      <c r="BX83" s="222">
        <v>0</v>
      </c>
      <c r="BY83" s="222">
        <v>36742</v>
      </c>
      <c r="BZ83" s="222">
        <v>0</v>
      </c>
      <c r="CA83" s="222">
        <v>0</v>
      </c>
      <c r="CB83" s="222">
        <v>0</v>
      </c>
      <c r="CC83" s="222">
        <v>0</v>
      </c>
      <c r="CD83" s="222">
        <v>0</v>
      </c>
      <c r="CE83" s="222">
        <v>0</v>
      </c>
      <c r="CF83" s="222">
        <v>0</v>
      </c>
      <c r="CG83" s="222">
        <v>0</v>
      </c>
      <c r="CH83" s="222">
        <v>0</v>
      </c>
      <c r="CI83" s="222">
        <v>0</v>
      </c>
      <c r="CJ83" s="222">
        <v>0</v>
      </c>
      <c r="CK83" s="222">
        <v>0</v>
      </c>
      <c r="CL83" s="222">
        <v>0</v>
      </c>
      <c r="CM83" s="222">
        <v>0</v>
      </c>
      <c r="CN83" s="222">
        <v>0</v>
      </c>
      <c r="CO83" s="222">
        <v>0</v>
      </c>
      <c r="CP83" s="222">
        <v>0</v>
      </c>
      <c r="CQ83" s="222">
        <v>0</v>
      </c>
      <c r="CR83" s="222">
        <v>0</v>
      </c>
      <c r="CS83" s="222">
        <v>0</v>
      </c>
      <c r="CT83" s="222">
        <v>0</v>
      </c>
      <c r="CU83" s="222">
        <v>0</v>
      </c>
      <c r="CV83" s="222">
        <v>0</v>
      </c>
      <c r="CW83" s="222">
        <v>0</v>
      </c>
      <c r="CX83" s="222">
        <v>0</v>
      </c>
      <c r="CY83" s="222">
        <v>184242.35</v>
      </c>
      <c r="CZ83" s="222">
        <v>0</v>
      </c>
      <c r="DA83" s="222">
        <v>0</v>
      </c>
      <c r="DB83" s="222">
        <v>0</v>
      </c>
      <c r="DC83" s="222">
        <v>371258.4</v>
      </c>
      <c r="DD83" s="222">
        <v>65680</v>
      </c>
      <c r="DE83" s="222">
        <v>0</v>
      </c>
      <c r="DF83" s="222">
        <v>0</v>
      </c>
      <c r="DG83" s="222">
        <v>0</v>
      </c>
      <c r="DH83" s="222">
        <v>0</v>
      </c>
      <c r="DI83" s="222">
        <v>0</v>
      </c>
      <c r="DJ83" s="222">
        <v>3890</v>
      </c>
      <c r="DK83" s="222">
        <v>0</v>
      </c>
      <c r="DL83" s="222">
        <v>0</v>
      </c>
      <c r="DM83" s="222">
        <v>0</v>
      </c>
      <c r="DN83" s="222">
        <v>471484.13</v>
      </c>
      <c r="DO83" s="222">
        <v>0</v>
      </c>
      <c r="DP83" s="222">
        <v>0</v>
      </c>
      <c r="DQ83" s="222">
        <v>62029.83</v>
      </c>
      <c r="DR83" s="222">
        <v>0</v>
      </c>
      <c r="DS83" s="222">
        <v>0</v>
      </c>
      <c r="DT83" s="222">
        <v>0</v>
      </c>
      <c r="DU83" s="222">
        <v>0</v>
      </c>
      <c r="DV83" s="222">
        <v>0</v>
      </c>
      <c r="DW83" s="222">
        <v>0</v>
      </c>
      <c r="DX83" s="222">
        <v>0</v>
      </c>
      <c r="DY83" s="222">
        <v>0</v>
      </c>
      <c r="DZ83" s="222">
        <v>0</v>
      </c>
      <c r="EA83" s="222">
        <v>0</v>
      </c>
      <c r="EB83" s="222">
        <v>0</v>
      </c>
      <c r="EC83" s="222">
        <v>0</v>
      </c>
      <c r="ED83" s="222">
        <v>0</v>
      </c>
      <c r="EE83" s="222">
        <v>0</v>
      </c>
      <c r="EF83" s="222">
        <v>0</v>
      </c>
      <c r="EG83" s="222">
        <v>0</v>
      </c>
      <c r="EH83" s="222">
        <v>0</v>
      </c>
      <c r="EI83" s="222">
        <v>0</v>
      </c>
      <c r="EJ83" s="222">
        <v>0</v>
      </c>
      <c r="EK83" s="222">
        <v>0</v>
      </c>
      <c r="EL83" s="222">
        <v>0</v>
      </c>
      <c r="EM83" s="222">
        <v>0</v>
      </c>
      <c r="EN83" s="222">
        <v>0</v>
      </c>
      <c r="EO83" s="222">
        <v>0</v>
      </c>
      <c r="EP83" s="222">
        <v>0</v>
      </c>
      <c r="EQ83" s="222">
        <v>0</v>
      </c>
      <c r="ER83" s="222">
        <v>0</v>
      </c>
      <c r="ES83" s="222">
        <v>0</v>
      </c>
      <c r="ET83" s="222">
        <v>0</v>
      </c>
      <c r="EU83" s="222">
        <v>0</v>
      </c>
      <c r="EV83" s="222">
        <v>0</v>
      </c>
      <c r="EW83" s="222">
        <v>0</v>
      </c>
      <c r="EX83" s="222">
        <v>0</v>
      </c>
      <c r="EY83" s="222">
        <v>0</v>
      </c>
      <c r="EZ83" s="222">
        <v>0</v>
      </c>
      <c r="FA83" s="222">
        <v>0</v>
      </c>
      <c r="FB83" s="222">
        <v>0</v>
      </c>
      <c r="FC83" s="222">
        <v>0</v>
      </c>
      <c r="FD83" s="222">
        <v>0</v>
      </c>
      <c r="FE83" s="222">
        <v>0</v>
      </c>
      <c r="FF83" s="222">
        <v>0</v>
      </c>
      <c r="FG83" s="222">
        <v>0</v>
      </c>
      <c r="FH83" s="222">
        <v>0</v>
      </c>
      <c r="FI83" s="222">
        <v>0</v>
      </c>
      <c r="FJ83" s="222">
        <v>0</v>
      </c>
      <c r="FK83" s="222">
        <v>0</v>
      </c>
      <c r="FL83" s="222">
        <v>0</v>
      </c>
      <c r="FM83" s="222">
        <v>1918441.54</v>
      </c>
      <c r="FN83" s="222">
        <v>0</v>
      </c>
      <c r="FO83" s="222">
        <v>0</v>
      </c>
      <c r="FP83" s="222">
        <v>0</v>
      </c>
      <c r="FQ83" s="222">
        <v>0</v>
      </c>
      <c r="FR83" s="222">
        <v>0</v>
      </c>
      <c r="FS83" s="222">
        <v>0</v>
      </c>
      <c r="FT83" s="222">
        <v>0</v>
      </c>
      <c r="FU83" s="222">
        <v>0</v>
      </c>
      <c r="FV83" s="222">
        <v>0</v>
      </c>
      <c r="FW83" s="222">
        <v>0</v>
      </c>
      <c r="FX83" s="222">
        <v>0</v>
      </c>
      <c r="FY83" s="222">
        <v>0</v>
      </c>
      <c r="FZ83" s="222">
        <v>0</v>
      </c>
      <c r="GA83" s="222">
        <v>0</v>
      </c>
      <c r="GB83" s="222">
        <v>0</v>
      </c>
      <c r="GC83" s="222">
        <v>0</v>
      </c>
      <c r="GD83" s="222">
        <v>0</v>
      </c>
      <c r="GE83" s="222">
        <v>0</v>
      </c>
      <c r="GF83" s="222">
        <v>0</v>
      </c>
      <c r="GG83" s="222">
        <v>0</v>
      </c>
      <c r="GH83" s="222">
        <v>0</v>
      </c>
      <c r="GI83" s="222">
        <v>0</v>
      </c>
      <c r="GJ83" s="222">
        <v>0</v>
      </c>
      <c r="GK83" s="222">
        <v>0</v>
      </c>
      <c r="GL83" s="222">
        <v>0</v>
      </c>
      <c r="GM83" s="222">
        <v>0</v>
      </c>
      <c r="GN83" s="222">
        <v>0</v>
      </c>
      <c r="GO83" s="222">
        <v>0</v>
      </c>
      <c r="GP83" s="222">
        <v>0</v>
      </c>
      <c r="GQ83" s="222">
        <v>0</v>
      </c>
      <c r="GR83" s="222">
        <v>0</v>
      </c>
      <c r="GS83" s="222">
        <v>0</v>
      </c>
      <c r="GT83" s="222">
        <v>641515</v>
      </c>
      <c r="GU83" s="222">
        <v>0</v>
      </c>
      <c r="GV83" s="222">
        <v>0</v>
      </c>
      <c r="GW83" s="222">
        <v>0</v>
      </c>
      <c r="GX83" s="222">
        <v>0</v>
      </c>
      <c r="GY83" s="222">
        <v>0</v>
      </c>
      <c r="GZ83" s="222">
        <v>0</v>
      </c>
      <c r="HA83" s="222">
        <v>17000</v>
      </c>
      <c r="HB83" s="222">
        <v>0</v>
      </c>
      <c r="HC83" s="222">
        <v>0</v>
      </c>
      <c r="HD83" s="222">
        <v>0</v>
      </c>
      <c r="HE83" s="222">
        <v>0</v>
      </c>
      <c r="HF83" s="222">
        <v>0</v>
      </c>
      <c r="HG83" s="222">
        <v>0</v>
      </c>
      <c r="HH83" s="222">
        <v>0</v>
      </c>
      <c r="HI83" s="222">
        <v>0</v>
      </c>
      <c r="HJ83" s="222">
        <v>0</v>
      </c>
      <c r="HK83" s="222">
        <v>0</v>
      </c>
      <c r="HL83" s="222">
        <v>0</v>
      </c>
      <c r="HM83" s="222">
        <v>0</v>
      </c>
      <c r="HN83" s="222">
        <v>0</v>
      </c>
      <c r="HO83" s="222">
        <v>0</v>
      </c>
      <c r="HP83" s="222">
        <v>0</v>
      </c>
      <c r="HQ83" s="222">
        <v>0</v>
      </c>
      <c r="HR83" s="222">
        <v>0</v>
      </c>
      <c r="HS83" s="222">
        <v>0</v>
      </c>
      <c r="HT83" s="222">
        <v>0</v>
      </c>
      <c r="HU83" s="222">
        <v>0</v>
      </c>
      <c r="HV83" s="222">
        <v>0</v>
      </c>
      <c r="HW83" s="222">
        <v>0</v>
      </c>
      <c r="HX83" s="222">
        <v>0</v>
      </c>
      <c r="HY83" s="222">
        <v>0</v>
      </c>
      <c r="HZ83" s="222">
        <v>0</v>
      </c>
      <c r="IA83" s="222">
        <v>0</v>
      </c>
      <c r="IB83" s="222">
        <v>0</v>
      </c>
      <c r="IC83" s="222">
        <v>0</v>
      </c>
      <c r="ID83" s="222">
        <v>0</v>
      </c>
      <c r="IE83" s="222">
        <v>0</v>
      </c>
      <c r="IF83" s="222">
        <v>0</v>
      </c>
      <c r="IG83" s="222">
        <v>0</v>
      </c>
      <c r="IH83" s="222">
        <v>0</v>
      </c>
      <c r="II83" s="222">
        <v>0</v>
      </c>
      <c r="IJ83" s="222">
        <v>0</v>
      </c>
      <c r="IK83" s="222">
        <v>0</v>
      </c>
      <c r="IL83" s="222">
        <v>0</v>
      </c>
      <c r="IM83" s="222">
        <v>0</v>
      </c>
      <c r="IN83" s="222">
        <v>0</v>
      </c>
      <c r="IO83" s="222">
        <v>0</v>
      </c>
      <c r="IP83" s="222">
        <v>0</v>
      </c>
      <c r="IQ83" s="222">
        <v>0</v>
      </c>
      <c r="IR83" s="222">
        <v>0</v>
      </c>
      <c r="IS83" s="222">
        <v>0</v>
      </c>
      <c r="IT83" s="222">
        <v>0</v>
      </c>
      <c r="IU83" s="222">
        <v>0</v>
      </c>
      <c r="IV83" s="222">
        <v>0</v>
      </c>
      <c r="IW83" s="222">
        <v>0</v>
      </c>
      <c r="IX83" s="222">
        <v>0</v>
      </c>
      <c r="IY83" s="222">
        <v>0</v>
      </c>
      <c r="IZ83" s="222">
        <v>0</v>
      </c>
      <c r="JA83" s="222">
        <v>190150</v>
      </c>
      <c r="JB83" s="222">
        <v>21735</v>
      </c>
      <c r="JC83" s="222">
        <v>0</v>
      </c>
      <c r="JD83" s="222">
        <v>0</v>
      </c>
      <c r="JE83" s="222">
        <v>0</v>
      </c>
      <c r="JF83" s="222">
        <v>0</v>
      </c>
      <c r="JG83" s="222">
        <v>0</v>
      </c>
      <c r="JH83" s="222">
        <v>0</v>
      </c>
      <c r="JI83" s="222">
        <v>0</v>
      </c>
      <c r="JJ83" s="222">
        <v>0</v>
      </c>
      <c r="JK83" s="222">
        <v>0</v>
      </c>
      <c r="JL83" s="222">
        <v>0</v>
      </c>
      <c r="JM83" s="222">
        <v>0</v>
      </c>
      <c r="JN83" s="222">
        <v>0</v>
      </c>
      <c r="JO83" s="222">
        <v>0</v>
      </c>
      <c r="JP83" s="222">
        <v>0</v>
      </c>
      <c r="JQ83" s="222">
        <v>0</v>
      </c>
      <c r="JR83" s="222">
        <v>0</v>
      </c>
      <c r="JS83" s="222">
        <v>0</v>
      </c>
      <c r="JT83" s="222">
        <v>0</v>
      </c>
      <c r="JU83" s="222">
        <v>0</v>
      </c>
      <c r="JV83" s="222">
        <v>0</v>
      </c>
      <c r="JW83" s="222">
        <v>0</v>
      </c>
      <c r="JX83" s="222">
        <v>0</v>
      </c>
      <c r="JY83" s="222">
        <v>0</v>
      </c>
      <c r="JZ83" s="222">
        <v>0</v>
      </c>
      <c r="KA83" s="222">
        <v>0</v>
      </c>
      <c r="KB83" s="222">
        <v>0</v>
      </c>
      <c r="KC83" s="222">
        <v>0</v>
      </c>
      <c r="KD83" s="222">
        <v>0</v>
      </c>
      <c r="KE83" s="222">
        <v>0</v>
      </c>
      <c r="KF83" s="222">
        <v>0</v>
      </c>
      <c r="KG83" s="222">
        <v>0</v>
      </c>
      <c r="KH83" s="222">
        <v>0</v>
      </c>
      <c r="KI83" s="222">
        <v>0</v>
      </c>
      <c r="KJ83" s="222">
        <v>0</v>
      </c>
      <c r="KK83" s="222">
        <v>315470</v>
      </c>
      <c r="KL83" s="222">
        <v>0</v>
      </c>
      <c r="KM83" s="222">
        <v>580</v>
      </c>
      <c r="KN83" s="222">
        <v>361378.4</v>
      </c>
      <c r="KO83" s="222">
        <v>0</v>
      </c>
      <c r="KP83" s="222">
        <v>0</v>
      </c>
      <c r="KQ83" s="222">
        <v>0</v>
      </c>
      <c r="KR83" s="222">
        <v>0</v>
      </c>
      <c r="KS83" s="222">
        <v>0</v>
      </c>
      <c r="KT83" s="222">
        <v>0</v>
      </c>
      <c r="KU83" s="222">
        <v>0</v>
      </c>
      <c r="KV83" s="222">
        <v>0</v>
      </c>
      <c r="KW83" s="222">
        <v>0</v>
      </c>
      <c r="KX83" s="222">
        <v>0</v>
      </c>
      <c r="KY83" s="222">
        <v>0</v>
      </c>
      <c r="KZ83" s="222">
        <v>0</v>
      </c>
      <c r="LA83" s="222">
        <v>0</v>
      </c>
      <c r="LB83" s="222">
        <v>0</v>
      </c>
      <c r="LC83" s="222">
        <v>0</v>
      </c>
      <c r="LD83" s="222">
        <v>0</v>
      </c>
      <c r="LE83" s="222">
        <v>0</v>
      </c>
      <c r="LF83" s="222">
        <v>0</v>
      </c>
      <c r="LG83" s="222">
        <v>0</v>
      </c>
      <c r="LH83" s="222">
        <v>0</v>
      </c>
      <c r="LI83" s="222">
        <v>0</v>
      </c>
      <c r="LJ83" s="222">
        <v>0</v>
      </c>
      <c r="LK83" s="222">
        <v>0</v>
      </c>
      <c r="LL83" s="222">
        <v>0</v>
      </c>
      <c r="LM83" s="222">
        <v>0</v>
      </c>
      <c r="LN83" s="222">
        <v>0</v>
      </c>
      <c r="LO83" s="222">
        <v>0</v>
      </c>
      <c r="LP83" s="222">
        <v>0</v>
      </c>
      <c r="LQ83" s="222">
        <v>0</v>
      </c>
      <c r="LR83" s="222">
        <v>0</v>
      </c>
      <c r="LS83" s="222">
        <v>0</v>
      </c>
      <c r="LT83" s="222">
        <v>0</v>
      </c>
      <c r="LU83" s="222">
        <v>0</v>
      </c>
      <c r="LV83" s="222">
        <v>0</v>
      </c>
      <c r="LW83" s="222">
        <v>0</v>
      </c>
      <c r="LX83" s="222">
        <v>0</v>
      </c>
      <c r="LY83" s="222">
        <v>0</v>
      </c>
      <c r="LZ83" s="222">
        <v>0</v>
      </c>
      <c r="MA83" s="222">
        <v>0</v>
      </c>
      <c r="MB83" s="222">
        <v>0</v>
      </c>
      <c r="MC83" s="222">
        <v>0</v>
      </c>
      <c r="MD83" s="222">
        <v>0</v>
      </c>
      <c r="ME83" s="222">
        <v>3279744.66</v>
      </c>
      <c r="MF83" s="222">
        <v>0</v>
      </c>
      <c r="MG83" s="222">
        <v>0</v>
      </c>
      <c r="MH83" s="222">
        <v>0</v>
      </c>
      <c r="MI83" s="222">
        <v>0</v>
      </c>
      <c r="MJ83" s="222">
        <v>0</v>
      </c>
      <c r="MK83" s="222">
        <v>0</v>
      </c>
      <c r="ML83" s="222">
        <v>0</v>
      </c>
      <c r="MM83" s="222">
        <v>0</v>
      </c>
      <c r="MN83" s="222">
        <v>0</v>
      </c>
      <c r="MO83" s="222">
        <v>0</v>
      </c>
      <c r="MP83" s="222">
        <v>0</v>
      </c>
      <c r="MQ83" s="222">
        <v>0</v>
      </c>
      <c r="MR83" s="222">
        <v>524453.6</v>
      </c>
      <c r="MS83" s="222">
        <v>0</v>
      </c>
      <c r="MT83" s="222">
        <v>0</v>
      </c>
      <c r="MU83" s="222">
        <v>0</v>
      </c>
      <c r="MV83" s="222">
        <v>0</v>
      </c>
      <c r="MW83" s="222">
        <v>0</v>
      </c>
      <c r="MX83" s="222">
        <v>0</v>
      </c>
      <c r="MY83" s="222">
        <v>0</v>
      </c>
      <c r="MZ83" s="222">
        <v>0</v>
      </c>
      <c r="NA83" s="222">
        <v>0</v>
      </c>
      <c r="NB83" s="222">
        <v>0</v>
      </c>
      <c r="NC83" s="222">
        <v>0</v>
      </c>
      <c r="ND83" s="222">
        <v>0</v>
      </c>
      <c r="NE83" s="222">
        <v>0</v>
      </c>
      <c r="NF83" s="222">
        <v>0</v>
      </c>
      <c r="NG83" s="222">
        <v>0</v>
      </c>
      <c r="NH83" s="222">
        <v>0</v>
      </c>
      <c r="NI83" s="222">
        <v>0</v>
      </c>
      <c r="NJ83" s="222">
        <v>9200</v>
      </c>
      <c r="NK83" s="222">
        <v>0</v>
      </c>
      <c r="NL83" s="222">
        <v>0</v>
      </c>
      <c r="NM83" s="222">
        <v>0</v>
      </c>
      <c r="NN83" s="222">
        <v>0</v>
      </c>
      <c r="NO83" s="222">
        <v>0</v>
      </c>
      <c r="NP83" s="222">
        <v>0</v>
      </c>
      <c r="NQ83" s="222">
        <v>0</v>
      </c>
      <c r="NR83" s="222">
        <v>0</v>
      </c>
      <c r="NS83" s="222">
        <v>0</v>
      </c>
      <c r="NT83" s="222">
        <v>0</v>
      </c>
      <c r="NU83" s="222">
        <v>0</v>
      </c>
      <c r="NV83" s="222">
        <v>0</v>
      </c>
      <c r="NW83" s="222">
        <v>9278</v>
      </c>
      <c r="NX83" s="222">
        <v>0</v>
      </c>
      <c r="NY83" s="222">
        <v>9670</v>
      </c>
      <c r="NZ83" s="222">
        <v>0</v>
      </c>
      <c r="OA83" s="222">
        <v>0</v>
      </c>
      <c r="OB83" s="222">
        <v>0</v>
      </c>
      <c r="OC83" s="222">
        <v>0</v>
      </c>
      <c r="OD83" s="222">
        <v>0</v>
      </c>
      <c r="OE83" s="222">
        <v>0</v>
      </c>
      <c r="OF83" s="222">
        <v>0</v>
      </c>
      <c r="OG83" s="222">
        <v>0</v>
      </c>
      <c r="OH83" s="222">
        <v>0</v>
      </c>
      <c r="OI83" s="222">
        <v>0</v>
      </c>
      <c r="OJ83" s="222">
        <v>0</v>
      </c>
      <c r="OK83" s="222">
        <v>0</v>
      </c>
      <c r="OL83" s="222">
        <v>0</v>
      </c>
      <c r="OM83" s="222">
        <v>0</v>
      </c>
      <c r="ON83" s="222">
        <v>0</v>
      </c>
      <c r="OO83" s="222">
        <v>0</v>
      </c>
      <c r="OP83" s="222">
        <v>0</v>
      </c>
      <c r="OQ83" s="222">
        <v>0</v>
      </c>
      <c r="OR83" s="222">
        <v>0</v>
      </c>
      <c r="OS83" s="222">
        <v>0</v>
      </c>
      <c r="OT83" s="222">
        <v>0</v>
      </c>
      <c r="OU83" s="222">
        <v>0</v>
      </c>
      <c r="OV83" s="222">
        <v>258541</v>
      </c>
      <c r="OW83" s="222">
        <v>19550</v>
      </c>
      <c r="OX83" s="222">
        <v>0</v>
      </c>
      <c r="OY83" s="222">
        <v>0</v>
      </c>
      <c r="OZ83" s="222">
        <v>0</v>
      </c>
      <c r="PA83" s="222">
        <v>0</v>
      </c>
      <c r="PB83" s="222">
        <v>0</v>
      </c>
      <c r="PC83" s="222">
        <v>0</v>
      </c>
      <c r="PD83" s="222">
        <v>406107.91</v>
      </c>
      <c r="PE83" s="222">
        <v>0</v>
      </c>
      <c r="PF83" s="222">
        <v>0</v>
      </c>
      <c r="PG83" s="222">
        <v>0</v>
      </c>
      <c r="PH83" s="222">
        <v>0</v>
      </c>
      <c r="PI83" s="222">
        <v>0</v>
      </c>
      <c r="PJ83" s="222">
        <v>0</v>
      </c>
      <c r="PK83" s="222">
        <v>0</v>
      </c>
      <c r="PL83" s="222">
        <v>0</v>
      </c>
      <c r="PM83" s="222">
        <v>0</v>
      </c>
      <c r="PN83" s="222">
        <v>0</v>
      </c>
      <c r="PO83" s="222">
        <v>0</v>
      </c>
      <c r="PP83" s="222">
        <v>0</v>
      </c>
      <c r="PQ83" s="222">
        <v>0</v>
      </c>
      <c r="PR83" s="222">
        <v>0</v>
      </c>
      <c r="PS83" s="222">
        <v>0</v>
      </c>
      <c r="PT83" s="222">
        <v>0</v>
      </c>
      <c r="PU83" s="222">
        <v>0</v>
      </c>
      <c r="PV83" s="222">
        <v>0</v>
      </c>
      <c r="PW83" s="222">
        <v>0</v>
      </c>
      <c r="PX83" s="222">
        <v>0</v>
      </c>
      <c r="PY83" s="222">
        <v>0</v>
      </c>
      <c r="PZ83" s="222">
        <v>0</v>
      </c>
      <c r="QA83" s="222">
        <v>0</v>
      </c>
      <c r="QB83" s="222">
        <v>0</v>
      </c>
      <c r="QC83" s="222">
        <v>0</v>
      </c>
      <c r="QD83" s="222">
        <v>0</v>
      </c>
      <c r="QE83" s="222">
        <v>0</v>
      </c>
      <c r="QF83" s="222">
        <v>0</v>
      </c>
      <c r="QG83" s="222">
        <v>0</v>
      </c>
      <c r="QH83" s="222">
        <v>0</v>
      </c>
      <c r="QI83" s="222">
        <v>0</v>
      </c>
      <c r="QJ83" s="222">
        <v>0</v>
      </c>
      <c r="QK83" s="222">
        <v>0</v>
      </c>
      <c r="QL83" s="222">
        <v>0</v>
      </c>
      <c r="QM83" s="222">
        <v>0</v>
      </c>
      <c r="QN83" s="222">
        <v>0</v>
      </c>
      <c r="QO83" s="222">
        <v>0</v>
      </c>
      <c r="QP83" s="222">
        <v>0</v>
      </c>
      <c r="QQ83" s="222">
        <v>0</v>
      </c>
      <c r="QR83" s="222">
        <v>0</v>
      </c>
      <c r="QS83" s="222">
        <v>0</v>
      </c>
      <c r="QT83" s="222">
        <v>0</v>
      </c>
      <c r="QU83" s="222">
        <v>0</v>
      </c>
      <c r="QV83" s="222">
        <v>0</v>
      </c>
      <c r="QW83" s="222">
        <v>0</v>
      </c>
      <c r="QX83" s="222">
        <v>0</v>
      </c>
      <c r="QY83" s="222">
        <v>0</v>
      </c>
      <c r="QZ83" s="222">
        <v>0</v>
      </c>
      <c r="RA83" s="222">
        <v>0</v>
      </c>
      <c r="RB83" s="222">
        <v>0</v>
      </c>
      <c r="RC83" s="222">
        <v>0</v>
      </c>
      <c r="RD83" s="222">
        <v>0</v>
      </c>
      <c r="RE83" s="222">
        <v>0</v>
      </c>
      <c r="RF83" s="222">
        <v>0</v>
      </c>
      <c r="RG83" s="222">
        <v>0</v>
      </c>
      <c r="RH83" s="222">
        <v>0</v>
      </c>
      <c r="RI83" s="222">
        <v>0</v>
      </c>
      <c r="RJ83" s="222">
        <v>0</v>
      </c>
      <c r="RK83" s="222">
        <v>55950</v>
      </c>
      <c r="RL83" s="222">
        <v>0</v>
      </c>
      <c r="RM83" s="222">
        <v>0</v>
      </c>
      <c r="RN83" s="222">
        <v>4140</v>
      </c>
      <c r="RO83" s="222">
        <v>0</v>
      </c>
      <c r="RP83" s="222">
        <v>147848</v>
      </c>
      <c r="RQ83" s="222">
        <v>1231944.8</v>
      </c>
      <c r="RR83" s="222">
        <v>0</v>
      </c>
      <c r="RS83" s="222">
        <v>0</v>
      </c>
      <c r="RT83" s="222">
        <v>0</v>
      </c>
      <c r="RU83" s="222">
        <v>0</v>
      </c>
      <c r="RV83" s="222">
        <v>0</v>
      </c>
      <c r="RW83" s="222">
        <v>0</v>
      </c>
      <c r="RX83" s="222">
        <v>0</v>
      </c>
      <c r="RY83" s="222">
        <v>0</v>
      </c>
      <c r="RZ83" s="222">
        <v>0</v>
      </c>
      <c r="SA83" s="222">
        <v>0</v>
      </c>
      <c r="SB83" s="222">
        <v>0</v>
      </c>
      <c r="SC83" s="222">
        <v>0</v>
      </c>
      <c r="SD83" s="222">
        <v>0</v>
      </c>
      <c r="SE83" s="222">
        <v>0</v>
      </c>
      <c r="SF83" s="222">
        <v>0</v>
      </c>
      <c r="SG83" s="222">
        <v>0</v>
      </c>
      <c r="SH83" s="222">
        <v>0</v>
      </c>
      <c r="SI83" s="222">
        <v>0</v>
      </c>
      <c r="SJ83" s="222">
        <v>0</v>
      </c>
      <c r="SK83" s="222">
        <v>0</v>
      </c>
      <c r="SL83" s="222">
        <v>0</v>
      </c>
      <c r="SM83" s="222">
        <v>0</v>
      </c>
      <c r="SN83" s="222">
        <v>0</v>
      </c>
      <c r="SO83" s="222">
        <v>0</v>
      </c>
      <c r="SP83" s="222">
        <v>0</v>
      </c>
      <c r="SQ83" s="222">
        <v>0</v>
      </c>
      <c r="SR83" s="222">
        <v>0</v>
      </c>
      <c r="SS83" s="222">
        <v>0</v>
      </c>
      <c r="ST83" s="222">
        <v>0</v>
      </c>
      <c r="SU83" s="222">
        <v>0</v>
      </c>
      <c r="SV83" s="222">
        <v>0</v>
      </c>
      <c r="SW83" s="222">
        <v>0</v>
      </c>
      <c r="SX83" s="222">
        <v>0</v>
      </c>
      <c r="SY83" s="222">
        <v>0</v>
      </c>
      <c r="SZ83" s="222">
        <v>0</v>
      </c>
      <c r="TA83" s="222">
        <v>0</v>
      </c>
      <c r="TB83" s="222">
        <v>0</v>
      </c>
      <c r="TC83" s="222">
        <v>0</v>
      </c>
      <c r="TD83" s="222">
        <v>0</v>
      </c>
      <c r="TE83" s="222">
        <v>0</v>
      </c>
      <c r="TF83" s="222">
        <v>0</v>
      </c>
      <c r="TG83" s="222">
        <v>0</v>
      </c>
      <c r="TH83" s="222">
        <v>0</v>
      </c>
      <c r="TI83" s="222">
        <v>0</v>
      </c>
      <c r="TJ83" s="222">
        <v>0</v>
      </c>
      <c r="TK83" s="222">
        <v>0</v>
      </c>
      <c r="TL83" s="222">
        <v>3275421</v>
      </c>
      <c r="TM83" s="222">
        <v>0</v>
      </c>
      <c r="TN83" s="222">
        <v>0</v>
      </c>
      <c r="TO83" s="222">
        <v>0</v>
      </c>
      <c r="TP83" s="222">
        <v>0</v>
      </c>
      <c r="TQ83" s="222">
        <v>0</v>
      </c>
      <c r="TR83" s="222">
        <v>0</v>
      </c>
      <c r="TS83" s="222">
        <v>0</v>
      </c>
      <c r="TT83" s="222">
        <v>0</v>
      </c>
      <c r="TU83" s="222">
        <v>0</v>
      </c>
      <c r="TV83" s="222">
        <v>0</v>
      </c>
      <c r="TW83" s="222">
        <v>0</v>
      </c>
      <c r="TX83" s="222">
        <v>0</v>
      </c>
      <c r="TY83" s="222">
        <v>0</v>
      </c>
      <c r="TZ83" s="222">
        <v>0</v>
      </c>
      <c r="UA83" s="222">
        <v>0</v>
      </c>
      <c r="UB83" s="222">
        <v>159994</v>
      </c>
      <c r="UC83" s="222">
        <v>0</v>
      </c>
      <c r="UD83" s="222">
        <v>0</v>
      </c>
      <c r="UE83" s="222">
        <v>0</v>
      </c>
      <c r="UF83" s="222">
        <v>0</v>
      </c>
      <c r="UG83" s="222">
        <v>0</v>
      </c>
      <c r="UH83" s="222">
        <v>0</v>
      </c>
      <c r="UI83" s="222">
        <v>0</v>
      </c>
      <c r="UJ83" s="222">
        <v>0</v>
      </c>
      <c r="UK83" s="222">
        <v>0</v>
      </c>
      <c r="UL83" s="222">
        <v>0</v>
      </c>
      <c r="UM83" s="222">
        <v>0</v>
      </c>
      <c r="UN83" s="222">
        <v>0</v>
      </c>
      <c r="UO83" s="222">
        <v>0</v>
      </c>
      <c r="UP83" s="222">
        <v>146614.20000000001</v>
      </c>
      <c r="UQ83" s="222">
        <v>0</v>
      </c>
      <c r="UR83" s="222">
        <v>0</v>
      </c>
      <c r="US83" s="222">
        <v>13190</v>
      </c>
      <c r="UT83" s="222">
        <v>481881</v>
      </c>
      <c r="UU83" s="222">
        <v>0</v>
      </c>
      <c r="UV83" s="222">
        <v>0</v>
      </c>
      <c r="UW83" s="222">
        <v>0</v>
      </c>
      <c r="UX83" s="222">
        <v>0</v>
      </c>
      <c r="UY83" s="222">
        <v>0</v>
      </c>
      <c r="UZ83" s="222">
        <v>0</v>
      </c>
      <c r="VA83" s="222">
        <v>0</v>
      </c>
      <c r="VB83" s="222">
        <v>0</v>
      </c>
      <c r="VC83" s="222">
        <v>2100</v>
      </c>
      <c r="VD83" s="222">
        <v>0</v>
      </c>
      <c r="VE83" s="222">
        <v>0</v>
      </c>
      <c r="VF83" s="222">
        <v>0</v>
      </c>
      <c r="VG83" s="222">
        <v>0</v>
      </c>
      <c r="VH83" s="222">
        <v>0</v>
      </c>
      <c r="VI83" s="222">
        <v>0</v>
      </c>
      <c r="VJ83" s="222">
        <v>0</v>
      </c>
      <c r="VK83" s="222">
        <v>0</v>
      </c>
      <c r="VL83" s="222">
        <v>0</v>
      </c>
      <c r="VM83" s="222">
        <v>0</v>
      </c>
      <c r="VN83" s="222">
        <v>0</v>
      </c>
      <c r="VO83" s="222">
        <v>0</v>
      </c>
      <c r="VP83" s="222">
        <v>0</v>
      </c>
      <c r="VQ83" s="222">
        <v>27730</v>
      </c>
      <c r="VR83" s="222">
        <v>0</v>
      </c>
      <c r="VS83" s="222">
        <v>0</v>
      </c>
      <c r="VT83" s="222">
        <v>0</v>
      </c>
      <c r="VU83" s="222">
        <v>0</v>
      </c>
      <c r="VV83" s="222">
        <v>0</v>
      </c>
      <c r="VW83" s="222">
        <v>0</v>
      </c>
      <c r="VX83" s="222">
        <v>0</v>
      </c>
      <c r="VY83" s="222">
        <v>130040.2</v>
      </c>
      <c r="VZ83" s="222">
        <v>0</v>
      </c>
      <c r="WA83" s="222">
        <v>0</v>
      </c>
      <c r="WB83" s="222">
        <v>14000</v>
      </c>
      <c r="WC83" s="222">
        <v>0</v>
      </c>
      <c r="WD83" s="222">
        <v>0</v>
      </c>
      <c r="WE83" s="222">
        <v>0</v>
      </c>
      <c r="WF83" s="222">
        <v>0</v>
      </c>
      <c r="WG83" s="222">
        <v>0</v>
      </c>
      <c r="WH83" s="222">
        <v>0</v>
      </c>
      <c r="WI83" s="222">
        <v>0</v>
      </c>
      <c r="WJ83" s="222">
        <v>0</v>
      </c>
      <c r="WK83" s="222">
        <v>159753.20000000001</v>
      </c>
      <c r="WL83" s="222">
        <v>0</v>
      </c>
      <c r="WM83" s="222">
        <v>0</v>
      </c>
      <c r="WN83" s="222">
        <v>0</v>
      </c>
      <c r="WO83" s="222">
        <v>0</v>
      </c>
      <c r="WP83" s="222">
        <v>0</v>
      </c>
      <c r="WQ83" s="222">
        <v>0</v>
      </c>
      <c r="WR83" s="222">
        <v>166026.20000000001</v>
      </c>
      <c r="WS83" s="222">
        <v>0</v>
      </c>
      <c r="WT83" s="222">
        <v>0</v>
      </c>
      <c r="WU83" s="222">
        <v>0</v>
      </c>
      <c r="WV83" s="222">
        <v>5610</v>
      </c>
      <c r="WW83" s="222">
        <v>0</v>
      </c>
      <c r="WX83" s="222">
        <v>0</v>
      </c>
      <c r="WY83" s="222">
        <v>0</v>
      </c>
      <c r="WZ83" s="222">
        <v>0</v>
      </c>
      <c r="XA83" s="222">
        <v>0</v>
      </c>
      <c r="XB83" s="222">
        <v>0</v>
      </c>
      <c r="XC83" s="222">
        <v>0</v>
      </c>
      <c r="XD83" s="222">
        <v>0</v>
      </c>
      <c r="XE83" s="222">
        <v>0</v>
      </c>
      <c r="XF83" s="222">
        <v>0</v>
      </c>
      <c r="XG83" s="222">
        <v>0</v>
      </c>
      <c r="XH83" s="222">
        <v>0</v>
      </c>
      <c r="XI83" s="222">
        <v>1343345.2</v>
      </c>
      <c r="XJ83" s="222">
        <v>0</v>
      </c>
      <c r="XK83" s="222">
        <v>0</v>
      </c>
      <c r="XL83" s="222">
        <v>0</v>
      </c>
      <c r="XM83" s="222">
        <v>0</v>
      </c>
      <c r="XN83" s="222">
        <v>341544.2</v>
      </c>
      <c r="XO83" s="222">
        <v>0</v>
      </c>
      <c r="XP83" s="222">
        <v>0</v>
      </c>
      <c r="XQ83" s="222">
        <v>0</v>
      </c>
      <c r="XR83" s="222">
        <v>0</v>
      </c>
      <c r="XS83" s="222">
        <v>0</v>
      </c>
      <c r="XT83" s="222">
        <v>0</v>
      </c>
      <c r="XU83" s="222">
        <v>0</v>
      </c>
      <c r="XV83" s="222">
        <v>0</v>
      </c>
      <c r="XW83" s="222">
        <v>0</v>
      </c>
      <c r="XX83" s="222">
        <v>0</v>
      </c>
      <c r="XY83" s="222">
        <v>0</v>
      </c>
      <c r="XZ83" s="222">
        <v>0</v>
      </c>
      <c r="YA83" s="222">
        <v>0</v>
      </c>
      <c r="YB83" s="222">
        <v>0</v>
      </c>
      <c r="YC83" s="222">
        <v>0</v>
      </c>
      <c r="YD83" s="222">
        <v>0</v>
      </c>
      <c r="YE83" s="222">
        <v>0</v>
      </c>
      <c r="YF83" s="222">
        <v>0</v>
      </c>
      <c r="YG83" s="222">
        <v>0</v>
      </c>
      <c r="YH83" s="222">
        <v>0</v>
      </c>
      <c r="YI83" s="222">
        <v>0</v>
      </c>
      <c r="YJ83" s="222">
        <v>221112</v>
      </c>
      <c r="YK83" s="222">
        <v>0</v>
      </c>
      <c r="YL83" s="222">
        <v>0</v>
      </c>
      <c r="YM83" s="222">
        <v>0</v>
      </c>
      <c r="YN83" s="222">
        <v>1120166.1000000001</v>
      </c>
      <c r="YO83" s="222">
        <v>0</v>
      </c>
      <c r="YP83" s="222">
        <v>0</v>
      </c>
      <c r="YQ83" s="222">
        <v>0</v>
      </c>
      <c r="YR83" s="222">
        <v>98730</v>
      </c>
      <c r="YS83" s="222">
        <v>0</v>
      </c>
      <c r="YT83" s="222">
        <v>0</v>
      </c>
      <c r="YU83" s="222">
        <v>0</v>
      </c>
      <c r="YV83" s="222">
        <v>0</v>
      </c>
      <c r="YW83" s="222">
        <v>63260</v>
      </c>
      <c r="YX83" s="222">
        <v>0</v>
      </c>
      <c r="YY83" s="222">
        <v>0</v>
      </c>
      <c r="YZ83" s="222">
        <v>0</v>
      </c>
      <c r="ZA83" s="222">
        <v>0</v>
      </c>
      <c r="ZB83" s="222">
        <v>0</v>
      </c>
      <c r="ZC83" s="222">
        <v>0</v>
      </c>
      <c r="ZD83" s="222">
        <v>0</v>
      </c>
      <c r="ZE83" s="222">
        <v>458411</v>
      </c>
      <c r="ZF83" s="222">
        <v>0</v>
      </c>
      <c r="ZG83" s="222">
        <v>0</v>
      </c>
      <c r="ZH83" s="222">
        <v>0</v>
      </c>
      <c r="ZI83" s="222">
        <v>0</v>
      </c>
      <c r="ZJ83" s="222">
        <v>0</v>
      </c>
      <c r="ZK83" s="222">
        <v>0</v>
      </c>
      <c r="ZL83" s="222">
        <v>0</v>
      </c>
      <c r="ZM83" s="222">
        <v>0</v>
      </c>
      <c r="ZN83" s="222">
        <v>0</v>
      </c>
      <c r="ZO83" s="222">
        <v>0</v>
      </c>
      <c r="ZP83" s="222">
        <v>0</v>
      </c>
      <c r="ZQ83" s="222">
        <v>0</v>
      </c>
      <c r="ZR83" s="222">
        <v>0</v>
      </c>
      <c r="ZS83" s="222">
        <v>0</v>
      </c>
      <c r="ZT83" s="222">
        <v>0</v>
      </c>
      <c r="ZU83" s="222">
        <v>0</v>
      </c>
      <c r="ZV83" s="222">
        <v>0</v>
      </c>
      <c r="ZW83" s="222">
        <v>2495609.2000000002</v>
      </c>
      <c r="ZX83" s="222">
        <v>0</v>
      </c>
      <c r="ZY83" s="222">
        <v>0</v>
      </c>
      <c r="ZZ83" s="222">
        <v>0</v>
      </c>
      <c r="AAA83" s="222">
        <v>0</v>
      </c>
      <c r="AAB83" s="222">
        <v>0</v>
      </c>
      <c r="AAC83" s="222">
        <v>0</v>
      </c>
      <c r="AAD83" s="222">
        <v>584326</v>
      </c>
      <c r="AAE83" s="222">
        <v>0</v>
      </c>
      <c r="AAF83" s="222">
        <v>0</v>
      </c>
      <c r="AAG83" s="222">
        <v>0</v>
      </c>
      <c r="AAH83" s="222">
        <v>0</v>
      </c>
      <c r="AAI83" s="222">
        <v>0</v>
      </c>
      <c r="AAJ83" s="222">
        <v>0</v>
      </c>
      <c r="AAK83" s="222">
        <v>640159.18999999994</v>
      </c>
      <c r="AAL83" s="222">
        <v>0</v>
      </c>
      <c r="AAM83" s="222">
        <v>0</v>
      </c>
      <c r="AAN83" s="222">
        <v>0</v>
      </c>
      <c r="AAO83" s="222">
        <v>12640</v>
      </c>
      <c r="AAP83" s="222">
        <v>0</v>
      </c>
      <c r="AAQ83" s="222">
        <v>0</v>
      </c>
      <c r="AAR83" s="222">
        <v>0</v>
      </c>
      <c r="AAS83" s="222">
        <v>0</v>
      </c>
      <c r="AAT83" s="222">
        <v>0</v>
      </c>
      <c r="AAU83" s="222">
        <v>0</v>
      </c>
      <c r="AAV83" s="222">
        <v>0</v>
      </c>
      <c r="AAW83" s="222">
        <v>1464507</v>
      </c>
      <c r="AAX83" s="222">
        <v>0</v>
      </c>
      <c r="AAY83" s="222">
        <v>0</v>
      </c>
      <c r="AAZ83" s="222">
        <v>0</v>
      </c>
      <c r="ABA83" s="222">
        <v>0</v>
      </c>
      <c r="ABB83" s="222">
        <v>0</v>
      </c>
      <c r="ABC83" s="222">
        <v>0</v>
      </c>
      <c r="ABD83" s="222">
        <v>0</v>
      </c>
      <c r="ABE83" s="222">
        <v>0</v>
      </c>
      <c r="ABF83" s="222">
        <v>0</v>
      </c>
      <c r="ABG83" s="222">
        <v>0</v>
      </c>
      <c r="ABH83" s="222">
        <v>226325</v>
      </c>
      <c r="ABI83" s="222">
        <v>0</v>
      </c>
      <c r="ABJ83" s="222">
        <v>0</v>
      </c>
      <c r="ABK83" s="222">
        <v>0</v>
      </c>
      <c r="ABL83" s="222">
        <v>0</v>
      </c>
      <c r="ABM83" s="222">
        <v>0</v>
      </c>
      <c r="ABN83" s="222">
        <v>0</v>
      </c>
      <c r="ABO83" s="222">
        <v>0</v>
      </c>
      <c r="ABP83" s="222">
        <v>0</v>
      </c>
      <c r="ABQ83" s="222">
        <v>0</v>
      </c>
      <c r="ABR83" s="222">
        <v>0</v>
      </c>
      <c r="ABS83" s="222">
        <v>0</v>
      </c>
      <c r="ABT83" s="222">
        <v>0</v>
      </c>
      <c r="ABU83" s="222">
        <v>0</v>
      </c>
      <c r="ABV83" s="222">
        <v>0</v>
      </c>
      <c r="ABW83" s="222">
        <v>0</v>
      </c>
      <c r="ABX83" s="222">
        <v>0</v>
      </c>
      <c r="ABY83" s="222">
        <v>0</v>
      </c>
      <c r="ABZ83" s="222">
        <v>0</v>
      </c>
      <c r="ACA83" s="222">
        <v>0</v>
      </c>
      <c r="ACB83" s="222">
        <v>0</v>
      </c>
      <c r="ACC83" s="222">
        <v>0</v>
      </c>
      <c r="ACD83" s="222">
        <v>0</v>
      </c>
      <c r="ACE83" s="222">
        <v>0</v>
      </c>
      <c r="ACF83" s="222">
        <v>0</v>
      </c>
      <c r="ACG83" s="222">
        <v>0</v>
      </c>
      <c r="ACH83" s="222">
        <v>0</v>
      </c>
      <c r="ACI83" s="222">
        <v>0</v>
      </c>
      <c r="ACJ83" s="222">
        <v>0</v>
      </c>
      <c r="ACK83" s="222">
        <v>0</v>
      </c>
      <c r="ACL83" s="222">
        <v>0</v>
      </c>
      <c r="ACM83" s="222">
        <v>0</v>
      </c>
      <c r="ACN83" s="222">
        <v>0</v>
      </c>
      <c r="ACO83" s="222">
        <v>0</v>
      </c>
      <c r="ACP83" s="222">
        <v>0</v>
      </c>
      <c r="ACQ83" s="222">
        <v>0</v>
      </c>
      <c r="ACR83" s="222">
        <v>0</v>
      </c>
      <c r="ACS83" s="222">
        <v>0</v>
      </c>
      <c r="ACT83" s="222">
        <v>0</v>
      </c>
      <c r="ACU83" s="222">
        <v>0</v>
      </c>
      <c r="ACV83" s="222">
        <v>0</v>
      </c>
      <c r="ACW83" s="222">
        <v>0</v>
      </c>
      <c r="ACX83" s="222">
        <v>0</v>
      </c>
      <c r="ACY83" s="222">
        <v>0</v>
      </c>
      <c r="ACZ83" s="222">
        <v>0</v>
      </c>
      <c r="ADA83" s="222">
        <v>0</v>
      </c>
      <c r="ADB83" s="222">
        <v>0</v>
      </c>
      <c r="ADC83" s="222">
        <v>0</v>
      </c>
      <c r="ADD83" s="222">
        <v>0</v>
      </c>
      <c r="ADE83" s="222">
        <v>0</v>
      </c>
      <c r="ADF83" s="222">
        <v>0</v>
      </c>
      <c r="ADG83" s="222">
        <v>0</v>
      </c>
      <c r="ADH83" s="222">
        <v>0</v>
      </c>
      <c r="ADI83" s="222">
        <v>0</v>
      </c>
      <c r="ADJ83" s="222">
        <v>0</v>
      </c>
      <c r="ADK83" s="222">
        <v>0</v>
      </c>
      <c r="ADL83" s="222">
        <v>0</v>
      </c>
      <c r="ADM83" s="222">
        <v>0</v>
      </c>
      <c r="ADN83" s="222">
        <v>0</v>
      </c>
      <c r="ADO83" s="222">
        <v>0</v>
      </c>
      <c r="ADP83" s="222">
        <v>0</v>
      </c>
      <c r="ADQ83" s="222">
        <v>0</v>
      </c>
      <c r="ADR83" s="222">
        <v>0</v>
      </c>
      <c r="ADS83" s="222">
        <v>0</v>
      </c>
      <c r="ADT83" s="222">
        <v>0</v>
      </c>
      <c r="ADU83" s="222">
        <v>0</v>
      </c>
      <c r="ADV83" s="222">
        <v>0</v>
      </c>
      <c r="ADW83" s="222">
        <v>0</v>
      </c>
      <c r="ADX83" s="222">
        <v>0</v>
      </c>
      <c r="ADY83" s="222">
        <v>0</v>
      </c>
      <c r="ADZ83" s="222">
        <v>0</v>
      </c>
      <c r="AEA83" s="222">
        <v>0</v>
      </c>
      <c r="AEB83" s="222">
        <v>0</v>
      </c>
      <c r="AEC83" s="222">
        <v>0</v>
      </c>
      <c r="AED83" s="222">
        <v>0</v>
      </c>
      <c r="AEE83" s="222">
        <v>0</v>
      </c>
      <c r="AEF83" s="222">
        <v>0</v>
      </c>
      <c r="AEG83" s="222">
        <v>0</v>
      </c>
      <c r="AEH83" s="222">
        <v>0</v>
      </c>
      <c r="AEI83" s="222">
        <v>9133296.9499999993</v>
      </c>
      <c r="AEJ83" s="222">
        <v>0</v>
      </c>
      <c r="AEK83" s="222">
        <v>0</v>
      </c>
      <c r="AEL83" s="222">
        <v>0</v>
      </c>
      <c r="AEM83" s="222">
        <v>0</v>
      </c>
      <c r="AEN83" s="222">
        <v>0</v>
      </c>
      <c r="AEO83" s="222">
        <v>0</v>
      </c>
      <c r="AEP83" s="222">
        <v>0</v>
      </c>
      <c r="AEQ83" s="222">
        <v>0</v>
      </c>
      <c r="AER83" s="222">
        <v>0</v>
      </c>
      <c r="AES83" s="222">
        <v>0</v>
      </c>
      <c r="AET83" s="222">
        <v>0</v>
      </c>
      <c r="AEU83" s="222">
        <v>0</v>
      </c>
      <c r="AEV83" s="222">
        <v>0</v>
      </c>
      <c r="AEW83" s="222">
        <v>0</v>
      </c>
      <c r="AEX83" s="222">
        <v>1829825.85</v>
      </c>
      <c r="AEY83" s="222">
        <v>0</v>
      </c>
      <c r="AEZ83" s="222">
        <v>0</v>
      </c>
      <c r="AFA83" s="222">
        <v>0</v>
      </c>
      <c r="AFB83" s="222">
        <v>0</v>
      </c>
      <c r="AFC83" s="222">
        <v>0</v>
      </c>
      <c r="AFD83" s="222">
        <v>0</v>
      </c>
      <c r="AFE83" s="222">
        <v>0</v>
      </c>
      <c r="AFF83" s="222">
        <v>0</v>
      </c>
      <c r="AFG83" s="222">
        <v>0</v>
      </c>
      <c r="AFH83" s="222">
        <v>0</v>
      </c>
      <c r="AFI83" s="222">
        <v>0</v>
      </c>
      <c r="AFJ83" s="222">
        <v>0</v>
      </c>
      <c r="AFK83" s="222">
        <v>0</v>
      </c>
      <c r="AFL83" s="222">
        <v>0</v>
      </c>
      <c r="AFM83" s="222">
        <v>0</v>
      </c>
      <c r="AFN83" s="222">
        <v>0</v>
      </c>
      <c r="AFO83" s="222">
        <v>0</v>
      </c>
      <c r="AFP83" s="222">
        <v>0</v>
      </c>
      <c r="AFQ83" s="222">
        <v>0</v>
      </c>
      <c r="AFR83" s="222">
        <v>0</v>
      </c>
      <c r="AFS83" s="222">
        <v>0</v>
      </c>
      <c r="AFT83" s="222">
        <v>0</v>
      </c>
      <c r="AFU83" s="222">
        <v>0</v>
      </c>
      <c r="AFV83" s="222">
        <v>0</v>
      </c>
      <c r="AFW83" s="222">
        <v>0</v>
      </c>
      <c r="AFX83" s="222">
        <v>0</v>
      </c>
      <c r="AFY83" s="222">
        <v>0</v>
      </c>
      <c r="AFZ83" s="222">
        <v>0</v>
      </c>
      <c r="AGA83" s="222">
        <v>0</v>
      </c>
      <c r="AGB83" s="222">
        <v>0</v>
      </c>
      <c r="AGC83" s="222">
        <v>0</v>
      </c>
      <c r="AGD83" s="222">
        <v>0</v>
      </c>
      <c r="AGE83" s="222">
        <v>0</v>
      </c>
      <c r="AGF83" s="222">
        <v>0</v>
      </c>
      <c r="AGG83" s="222">
        <v>0</v>
      </c>
      <c r="AGH83" s="222">
        <v>0</v>
      </c>
      <c r="AGI83" s="222">
        <v>0</v>
      </c>
      <c r="AGJ83" s="222">
        <v>0</v>
      </c>
      <c r="AGK83" s="222">
        <v>0</v>
      </c>
      <c r="AGL83" s="222">
        <v>0</v>
      </c>
      <c r="AGM83" s="222">
        <v>0</v>
      </c>
      <c r="AGN83" s="222">
        <v>0</v>
      </c>
      <c r="AGO83" s="222">
        <v>0</v>
      </c>
      <c r="AGP83" s="222">
        <v>0</v>
      </c>
      <c r="AGQ83" s="222">
        <v>0</v>
      </c>
      <c r="AGR83" s="222">
        <v>0</v>
      </c>
      <c r="AGS83" s="222">
        <v>0</v>
      </c>
      <c r="AGT83" s="222">
        <v>0</v>
      </c>
      <c r="AGU83" s="222">
        <v>0</v>
      </c>
      <c r="AGV83" s="222">
        <v>0</v>
      </c>
      <c r="AGW83" s="222">
        <v>0</v>
      </c>
      <c r="AGX83" s="222">
        <v>24800</v>
      </c>
      <c r="AGY83" s="222">
        <v>0</v>
      </c>
      <c r="AGZ83" s="222">
        <v>0</v>
      </c>
      <c r="AHA83" s="222">
        <v>0</v>
      </c>
      <c r="AHB83" s="222">
        <v>0</v>
      </c>
      <c r="AHC83" s="222">
        <v>0</v>
      </c>
      <c r="AHD83" s="222">
        <v>0</v>
      </c>
      <c r="AHE83" s="222">
        <v>0</v>
      </c>
      <c r="AHF83" s="222">
        <v>0</v>
      </c>
      <c r="AHG83" s="222">
        <v>0</v>
      </c>
      <c r="AHH83" s="222">
        <v>0</v>
      </c>
      <c r="AHI83" s="222">
        <v>0</v>
      </c>
      <c r="AHJ83" s="222">
        <v>0</v>
      </c>
      <c r="AHK83" s="222">
        <v>0</v>
      </c>
      <c r="AHL83" s="222">
        <v>0</v>
      </c>
      <c r="AHM83" s="222">
        <v>0</v>
      </c>
      <c r="AHN83" s="222">
        <v>0</v>
      </c>
      <c r="AHO83" s="222">
        <v>0</v>
      </c>
      <c r="AHP83" s="222">
        <v>0</v>
      </c>
      <c r="AHQ83" s="222">
        <v>0</v>
      </c>
      <c r="AHR83" s="264">
        <v>0</v>
      </c>
    </row>
    <row r="84" spans="1:902" ht="24">
      <c r="A84" s="183" t="s">
        <v>6671</v>
      </c>
      <c r="B84" s="183" t="s">
        <v>6492</v>
      </c>
      <c r="C84" s="184" t="s">
        <v>6493</v>
      </c>
      <c r="D84" s="222">
        <v>0</v>
      </c>
      <c r="E84" s="222">
        <v>0</v>
      </c>
      <c r="F84" s="222">
        <v>0</v>
      </c>
      <c r="G84" s="222">
        <v>0</v>
      </c>
      <c r="H84" s="222">
        <v>0</v>
      </c>
      <c r="I84" s="222">
        <v>0</v>
      </c>
      <c r="J84" s="222">
        <v>0</v>
      </c>
      <c r="K84" s="222">
        <v>0</v>
      </c>
      <c r="L84" s="222">
        <v>0</v>
      </c>
      <c r="M84" s="222">
        <v>0</v>
      </c>
      <c r="N84" s="222">
        <v>0</v>
      </c>
      <c r="O84" s="222">
        <v>0</v>
      </c>
      <c r="P84" s="222">
        <v>0</v>
      </c>
      <c r="Q84" s="222">
        <v>0</v>
      </c>
      <c r="R84" s="222">
        <v>0</v>
      </c>
      <c r="S84" s="222">
        <v>0</v>
      </c>
      <c r="T84" s="222">
        <v>0</v>
      </c>
      <c r="U84" s="222">
        <v>0</v>
      </c>
      <c r="V84" s="222">
        <v>0</v>
      </c>
      <c r="W84" s="222">
        <v>0</v>
      </c>
      <c r="X84" s="222">
        <v>0</v>
      </c>
      <c r="Y84" s="222">
        <v>0</v>
      </c>
      <c r="Z84" s="222">
        <v>0</v>
      </c>
      <c r="AA84" s="222">
        <v>0</v>
      </c>
      <c r="AB84" s="222">
        <v>0</v>
      </c>
      <c r="AC84" s="222">
        <v>0</v>
      </c>
      <c r="AD84" s="222">
        <v>0</v>
      </c>
      <c r="AE84" s="222">
        <v>0</v>
      </c>
      <c r="AF84" s="222">
        <v>0</v>
      </c>
      <c r="AG84" s="222">
        <v>0</v>
      </c>
      <c r="AH84" s="222">
        <v>0</v>
      </c>
      <c r="AI84" s="222">
        <v>0</v>
      </c>
      <c r="AJ84" s="222">
        <v>0</v>
      </c>
      <c r="AK84" s="222">
        <v>0</v>
      </c>
      <c r="AL84" s="222">
        <v>0</v>
      </c>
      <c r="AM84" s="222">
        <v>0</v>
      </c>
      <c r="AN84" s="222">
        <v>0</v>
      </c>
      <c r="AO84" s="222">
        <v>0</v>
      </c>
      <c r="AP84" s="222">
        <v>0</v>
      </c>
      <c r="AQ84" s="222">
        <v>0</v>
      </c>
      <c r="AR84" s="222">
        <v>0</v>
      </c>
      <c r="AS84" s="222">
        <v>0</v>
      </c>
      <c r="AT84" s="222">
        <v>0</v>
      </c>
      <c r="AU84" s="222">
        <v>0</v>
      </c>
      <c r="AV84" s="222">
        <v>0</v>
      </c>
      <c r="AW84" s="222">
        <v>0</v>
      </c>
      <c r="AX84" s="222">
        <v>0</v>
      </c>
      <c r="AY84" s="222">
        <v>0</v>
      </c>
      <c r="AZ84" s="222">
        <v>0</v>
      </c>
      <c r="BA84" s="222">
        <v>0</v>
      </c>
      <c r="BB84" s="222">
        <v>0</v>
      </c>
      <c r="BC84" s="222">
        <v>0</v>
      </c>
      <c r="BD84" s="222">
        <v>0</v>
      </c>
      <c r="BE84" s="222">
        <v>0</v>
      </c>
      <c r="BF84" s="222">
        <v>0</v>
      </c>
      <c r="BG84" s="222">
        <v>0</v>
      </c>
      <c r="BH84" s="222">
        <v>0</v>
      </c>
      <c r="BI84" s="222">
        <v>0</v>
      </c>
      <c r="BJ84" s="222">
        <v>0</v>
      </c>
      <c r="BK84" s="222">
        <v>0</v>
      </c>
      <c r="BL84" s="222">
        <v>0</v>
      </c>
      <c r="BM84" s="222">
        <v>0</v>
      </c>
      <c r="BN84" s="222">
        <v>0</v>
      </c>
      <c r="BO84" s="222">
        <v>0</v>
      </c>
      <c r="BP84" s="222">
        <v>0</v>
      </c>
      <c r="BQ84" s="222">
        <v>0</v>
      </c>
      <c r="BR84" s="222">
        <v>0</v>
      </c>
      <c r="BS84" s="222">
        <v>0</v>
      </c>
      <c r="BT84" s="222">
        <v>0</v>
      </c>
      <c r="BU84" s="222">
        <v>0</v>
      </c>
      <c r="BV84" s="222">
        <v>0</v>
      </c>
      <c r="BW84" s="222">
        <v>0</v>
      </c>
      <c r="BX84" s="222">
        <v>0</v>
      </c>
      <c r="BY84" s="222">
        <v>0</v>
      </c>
      <c r="BZ84" s="222">
        <v>0</v>
      </c>
      <c r="CA84" s="222">
        <v>0</v>
      </c>
      <c r="CB84" s="222">
        <v>0</v>
      </c>
      <c r="CC84" s="222">
        <v>0</v>
      </c>
      <c r="CD84" s="222">
        <v>0</v>
      </c>
      <c r="CE84" s="222">
        <v>0</v>
      </c>
      <c r="CF84" s="222">
        <v>0</v>
      </c>
      <c r="CG84" s="222">
        <v>0</v>
      </c>
      <c r="CH84" s="222">
        <v>0</v>
      </c>
      <c r="CI84" s="222">
        <v>0</v>
      </c>
      <c r="CJ84" s="222">
        <v>0</v>
      </c>
      <c r="CK84" s="222">
        <v>0</v>
      </c>
      <c r="CL84" s="222">
        <v>0</v>
      </c>
      <c r="CM84" s="222">
        <v>0</v>
      </c>
      <c r="CN84" s="222">
        <v>0</v>
      </c>
      <c r="CO84" s="222">
        <v>0</v>
      </c>
      <c r="CP84" s="222">
        <v>0</v>
      </c>
      <c r="CQ84" s="222">
        <v>0</v>
      </c>
      <c r="CR84" s="222">
        <v>0</v>
      </c>
      <c r="CS84" s="222">
        <v>0</v>
      </c>
      <c r="CT84" s="222">
        <v>0</v>
      </c>
      <c r="CU84" s="222">
        <v>0</v>
      </c>
      <c r="CV84" s="222">
        <v>0</v>
      </c>
      <c r="CW84" s="222">
        <v>0</v>
      </c>
      <c r="CX84" s="222">
        <v>0</v>
      </c>
      <c r="CY84" s="222">
        <v>0</v>
      </c>
      <c r="CZ84" s="222">
        <v>0</v>
      </c>
      <c r="DA84" s="222">
        <v>0</v>
      </c>
      <c r="DB84" s="222">
        <v>0</v>
      </c>
      <c r="DC84" s="222">
        <v>0</v>
      </c>
      <c r="DD84" s="222">
        <v>0</v>
      </c>
      <c r="DE84" s="222">
        <v>0</v>
      </c>
      <c r="DF84" s="222">
        <v>0</v>
      </c>
      <c r="DG84" s="222">
        <v>0</v>
      </c>
      <c r="DH84" s="222">
        <v>0</v>
      </c>
      <c r="DI84" s="222">
        <v>0</v>
      </c>
      <c r="DJ84" s="222">
        <v>0</v>
      </c>
      <c r="DK84" s="222">
        <v>0</v>
      </c>
      <c r="DL84" s="222">
        <v>0</v>
      </c>
      <c r="DM84" s="222">
        <v>0</v>
      </c>
      <c r="DN84" s="222">
        <v>0</v>
      </c>
      <c r="DO84" s="222">
        <v>0</v>
      </c>
      <c r="DP84" s="222">
        <v>0</v>
      </c>
      <c r="DQ84" s="222">
        <v>0</v>
      </c>
      <c r="DR84" s="222">
        <v>0</v>
      </c>
      <c r="DS84" s="222">
        <v>0</v>
      </c>
      <c r="DT84" s="222">
        <v>0</v>
      </c>
      <c r="DU84" s="222">
        <v>0</v>
      </c>
      <c r="DV84" s="222">
        <v>0</v>
      </c>
      <c r="DW84" s="222">
        <v>0</v>
      </c>
      <c r="DX84" s="222">
        <v>0</v>
      </c>
      <c r="DY84" s="222">
        <v>0</v>
      </c>
      <c r="DZ84" s="222">
        <v>0</v>
      </c>
      <c r="EA84" s="222">
        <v>0</v>
      </c>
      <c r="EB84" s="222">
        <v>0</v>
      </c>
      <c r="EC84" s="222">
        <v>0</v>
      </c>
      <c r="ED84" s="222">
        <v>0</v>
      </c>
      <c r="EE84" s="222">
        <v>0</v>
      </c>
      <c r="EF84" s="222">
        <v>0</v>
      </c>
      <c r="EG84" s="222">
        <v>0</v>
      </c>
      <c r="EH84" s="222">
        <v>0</v>
      </c>
      <c r="EI84" s="222">
        <v>0</v>
      </c>
      <c r="EJ84" s="222">
        <v>0</v>
      </c>
      <c r="EK84" s="222">
        <v>0</v>
      </c>
      <c r="EL84" s="222">
        <v>0</v>
      </c>
      <c r="EM84" s="222">
        <v>0</v>
      </c>
      <c r="EN84" s="222">
        <v>0</v>
      </c>
      <c r="EO84" s="222">
        <v>0</v>
      </c>
      <c r="EP84" s="222">
        <v>0</v>
      </c>
      <c r="EQ84" s="222">
        <v>0</v>
      </c>
      <c r="ER84" s="222">
        <v>0</v>
      </c>
      <c r="ES84" s="222">
        <v>0</v>
      </c>
      <c r="ET84" s="222">
        <v>0</v>
      </c>
      <c r="EU84" s="222">
        <v>0</v>
      </c>
      <c r="EV84" s="222">
        <v>0</v>
      </c>
      <c r="EW84" s="222">
        <v>0</v>
      </c>
      <c r="EX84" s="222">
        <v>0</v>
      </c>
      <c r="EY84" s="222">
        <v>0</v>
      </c>
      <c r="EZ84" s="222">
        <v>0</v>
      </c>
      <c r="FA84" s="222">
        <v>0</v>
      </c>
      <c r="FB84" s="222">
        <v>0</v>
      </c>
      <c r="FC84" s="222">
        <v>0</v>
      </c>
      <c r="FD84" s="222">
        <v>0</v>
      </c>
      <c r="FE84" s="222">
        <v>0</v>
      </c>
      <c r="FF84" s="222">
        <v>0</v>
      </c>
      <c r="FG84" s="222">
        <v>0</v>
      </c>
      <c r="FH84" s="222">
        <v>0</v>
      </c>
      <c r="FI84" s="222">
        <v>0</v>
      </c>
      <c r="FJ84" s="222">
        <v>0</v>
      </c>
      <c r="FK84" s="222">
        <v>0</v>
      </c>
      <c r="FL84" s="222">
        <v>0</v>
      </c>
      <c r="FM84" s="222">
        <v>0</v>
      </c>
      <c r="FN84" s="222">
        <v>0</v>
      </c>
      <c r="FO84" s="222">
        <v>0</v>
      </c>
      <c r="FP84" s="222">
        <v>0</v>
      </c>
      <c r="FQ84" s="222">
        <v>0</v>
      </c>
      <c r="FR84" s="222">
        <v>0</v>
      </c>
      <c r="FS84" s="222">
        <v>0</v>
      </c>
      <c r="FT84" s="222">
        <v>0</v>
      </c>
      <c r="FU84" s="222">
        <v>0</v>
      </c>
      <c r="FV84" s="222">
        <v>0</v>
      </c>
      <c r="FW84" s="222">
        <v>0</v>
      </c>
      <c r="FX84" s="222">
        <v>0</v>
      </c>
      <c r="FY84" s="222">
        <v>0</v>
      </c>
      <c r="FZ84" s="222">
        <v>0</v>
      </c>
      <c r="GA84" s="222">
        <v>0</v>
      </c>
      <c r="GB84" s="222">
        <v>0</v>
      </c>
      <c r="GC84" s="222">
        <v>0</v>
      </c>
      <c r="GD84" s="222">
        <v>0</v>
      </c>
      <c r="GE84" s="222">
        <v>0</v>
      </c>
      <c r="GF84" s="222">
        <v>0</v>
      </c>
      <c r="GG84" s="222">
        <v>0</v>
      </c>
      <c r="GH84" s="222">
        <v>0</v>
      </c>
      <c r="GI84" s="222">
        <v>0</v>
      </c>
      <c r="GJ84" s="222">
        <v>0</v>
      </c>
      <c r="GK84" s="222">
        <v>0</v>
      </c>
      <c r="GL84" s="222">
        <v>0</v>
      </c>
      <c r="GM84" s="222">
        <v>0</v>
      </c>
      <c r="GN84" s="222">
        <v>0</v>
      </c>
      <c r="GO84" s="222">
        <v>0</v>
      </c>
      <c r="GP84" s="222">
        <v>0</v>
      </c>
      <c r="GQ84" s="222">
        <v>0</v>
      </c>
      <c r="GR84" s="222">
        <v>0</v>
      </c>
      <c r="GS84" s="222">
        <v>0</v>
      </c>
      <c r="GT84" s="222">
        <v>0</v>
      </c>
      <c r="GU84" s="222">
        <v>0</v>
      </c>
      <c r="GV84" s="222">
        <v>0</v>
      </c>
      <c r="GW84" s="222">
        <v>0</v>
      </c>
      <c r="GX84" s="222">
        <v>0</v>
      </c>
      <c r="GY84" s="222">
        <v>0</v>
      </c>
      <c r="GZ84" s="222">
        <v>0</v>
      </c>
      <c r="HA84" s="222">
        <v>0</v>
      </c>
      <c r="HB84" s="222">
        <v>0</v>
      </c>
      <c r="HC84" s="222">
        <v>0</v>
      </c>
      <c r="HD84" s="222">
        <v>0</v>
      </c>
      <c r="HE84" s="222">
        <v>0</v>
      </c>
      <c r="HF84" s="222">
        <v>0</v>
      </c>
      <c r="HG84" s="222">
        <v>0</v>
      </c>
      <c r="HH84" s="222">
        <v>0</v>
      </c>
      <c r="HI84" s="222">
        <v>0</v>
      </c>
      <c r="HJ84" s="222">
        <v>0</v>
      </c>
      <c r="HK84" s="222">
        <v>0</v>
      </c>
      <c r="HL84" s="222">
        <v>0</v>
      </c>
      <c r="HM84" s="222">
        <v>0</v>
      </c>
      <c r="HN84" s="222">
        <v>0</v>
      </c>
      <c r="HO84" s="222">
        <v>0</v>
      </c>
      <c r="HP84" s="222">
        <v>0</v>
      </c>
      <c r="HQ84" s="222">
        <v>0</v>
      </c>
      <c r="HR84" s="222">
        <v>0</v>
      </c>
      <c r="HS84" s="222">
        <v>0</v>
      </c>
      <c r="HT84" s="222">
        <v>0</v>
      </c>
      <c r="HU84" s="222">
        <v>0</v>
      </c>
      <c r="HV84" s="222">
        <v>0</v>
      </c>
      <c r="HW84" s="222">
        <v>0</v>
      </c>
      <c r="HX84" s="222">
        <v>0</v>
      </c>
      <c r="HY84" s="222">
        <v>0</v>
      </c>
      <c r="HZ84" s="222">
        <v>0</v>
      </c>
      <c r="IA84" s="222">
        <v>0</v>
      </c>
      <c r="IB84" s="222">
        <v>0</v>
      </c>
      <c r="IC84" s="222">
        <v>0</v>
      </c>
      <c r="ID84" s="222">
        <v>0</v>
      </c>
      <c r="IE84" s="222">
        <v>0</v>
      </c>
      <c r="IF84" s="222">
        <v>0</v>
      </c>
      <c r="IG84" s="222">
        <v>0</v>
      </c>
      <c r="IH84" s="222">
        <v>0</v>
      </c>
      <c r="II84" s="222">
        <v>0</v>
      </c>
      <c r="IJ84" s="222">
        <v>0</v>
      </c>
      <c r="IK84" s="222">
        <v>0</v>
      </c>
      <c r="IL84" s="222">
        <v>0</v>
      </c>
      <c r="IM84" s="222">
        <v>0</v>
      </c>
      <c r="IN84" s="222">
        <v>0</v>
      </c>
      <c r="IO84" s="222">
        <v>0</v>
      </c>
      <c r="IP84" s="222">
        <v>0</v>
      </c>
      <c r="IQ84" s="222">
        <v>0</v>
      </c>
      <c r="IR84" s="222">
        <v>0</v>
      </c>
      <c r="IS84" s="222">
        <v>0</v>
      </c>
      <c r="IT84" s="222">
        <v>0</v>
      </c>
      <c r="IU84" s="222">
        <v>0</v>
      </c>
      <c r="IV84" s="222">
        <v>0</v>
      </c>
      <c r="IW84" s="222">
        <v>0</v>
      </c>
      <c r="IX84" s="222">
        <v>0</v>
      </c>
      <c r="IY84" s="222">
        <v>0</v>
      </c>
      <c r="IZ84" s="222">
        <v>0</v>
      </c>
      <c r="JA84" s="222">
        <v>16794.72</v>
      </c>
      <c r="JB84" s="222">
        <v>0</v>
      </c>
      <c r="JC84" s="222">
        <v>0</v>
      </c>
      <c r="JD84" s="222">
        <v>0</v>
      </c>
      <c r="JE84" s="222">
        <v>0</v>
      </c>
      <c r="JF84" s="222">
        <v>0</v>
      </c>
      <c r="JG84" s="222">
        <v>0</v>
      </c>
      <c r="JH84" s="222">
        <v>0</v>
      </c>
      <c r="JI84" s="222">
        <v>0</v>
      </c>
      <c r="JJ84" s="222">
        <v>0</v>
      </c>
      <c r="JK84" s="222">
        <v>0</v>
      </c>
      <c r="JL84" s="222">
        <v>0</v>
      </c>
      <c r="JM84" s="222">
        <v>0</v>
      </c>
      <c r="JN84" s="222">
        <v>0</v>
      </c>
      <c r="JO84" s="222">
        <v>0</v>
      </c>
      <c r="JP84" s="222">
        <v>0</v>
      </c>
      <c r="JQ84" s="222">
        <v>0</v>
      </c>
      <c r="JR84" s="222">
        <v>0</v>
      </c>
      <c r="JS84" s="222">
        <v>0</v>
      </c>
      <c r="JT84" s="222">
        <v>0</v>
      </c>
      <c r="JU84" s="222">
        <v>0</v>
      </c>
      <c r="JV84" s="222">
        <v>0</v>
      </c>
      <c r="JW84" s="222">
        <v>0</v>
      </c>
      <c r="JX84" s="222">
        <v>0</v>
      </c>
      <c r="JY84" s="222">
        <v>0</v>
      </c>
      <c r="JZ84" s="222">
        <v>0</v>
      </c>
      <c r="KA84" s="222">
        <v>0</v>
      </c>
      <c r="KB84" s="222">
        <v>0</v>
      </c>
      <c r="KC84" s="222">
        <v>0</v>
      </c>
      <c r="KD84" s="222">
        <v>0</v>
      </c>
      <c r="KE84" s="222">
        <v>0</v>
      </c>
      <c r="KF84" s="222">
        <v>0</v>
      </c>
      <c r="KG84" s="222">
        <v>0</v>
      </c>
      <c r="KH84" s="222">
        <v>76064.179999999993</v>
      </c>
      <c r="KI84" s="222">
        <v>0</v>
      </c>
      <c r="KJ84" s="222">
        <v>0</v>
      </c>
      <c r="KK84" s="222">
        <v>278080</v>
      </c>
      <c r="KL84" s="222">
        <v>0</v>
      </c>
      <c r="KM84" s="222">
        <v>0</v>
      </c>
      <c r="KN84" s="222">
        <v>0</v>
      </c>
      <c r="KO84" s="222">
        <v>0</v>
      </c>
      <c r="KP84" s="222">
        <v>0</v>
      </c>
      <c r="KQ84" s="222">
        <v>0</v>
      </c>
      <c r="KR84" s="222">
        <v>0</v>
      </c>
      <c r="KS84" s="222">
        <v>0</v>
      </c>
      <c r="KT84" s="222">
        <v>0</v>
      </c>
      <c r="KU84" s="222">
        <v>0</v>
      </c>
      <c r="KV84" s="222">
        <v>0</v>
      </c>
      <c r="KW84" s="222">
        <v>0</v>
      </c>
      <c r="KX84" s="222">
        <v>0</v>
      </c>
      <c r="KY84" s="222">
        <v>0</v>
      </c>
      <c r="KZ84" s="222">
        <v>0</v>
      </c>
      <c r="LA84" s="222">
        <v>0</v>
      </c>
      <c r="LB84" s="222">
        <v>0</v>
      </c>
      <c r="LC84" s="222">
        <v>0</v>
      </c>
      <c r="LD84" s="222">
        <v>0</v>
      </c>
      <c r="LE84" s="222">
        <v>0</v>
      </c>
      <c r="LF84" s="222">
        <v>0</v>
      </c>
      <c r="LG84" s="222">
        <v>0</v>
      </c>
      <c r="LH84" s="222">
        <v>0</v>
      </c>
      <c r="LI84" s="222">
        <v>0</v>
      </c>
      <c r="LJ84" s="222">
        <v>0</v>
      </c>
      <c r="LK84" s="222">
        <v>0</v>
      </c>
      <c r="LL84" s="222">
        <v>0</v>
      </c>
      <c r="LM84" s="222">
        <v>0</v>
      </c>
      <c r="LN84" s="222">
        <v>0</v>
      </c>
      <c r="LO84" s="222">
        <v>0</v>
      </c>
      <c r="LP84" s="222">
        <v>0</v>
      </c>
      <c r="LQ84" s="222">
        <v>0</v>
      </c>
      <c r="LR84" s="222">
        <v>0</v>
      </c>
      <c r="LS84" s="222">
        <v>0</v>
      </c>
      <c r="LT84" s="222">
        <v>0</v>
      </c>
      <c r="LU84" s="222">
        <v>0</v>
      </c>
      <c r="LV84" s="222">
        <v>0</v>
      </c>
      <c r="LW84" s="222">
        <v>0</v>
      </c>
      <c r="LX84" s="222">
        <v>0</v>
      </c>
      <c r="LY84" s="222">
        <v>0</v>
      </c>
      <c r="LZ84" s="222">
        <v>0</v>
      </c>
      <c r="MA84" s="222">
        <v>0</v>
      </c>
      <c r="MB84" s="222">
        <v>0</v>
      </c>
      <c r="MC84" s="222">
        <v>0</v>
      </c>
      <c r="MD84" s="222">
        <v>0</v>
      </c>
      <c r="ME84" s="222">
        <v>0</v>
      </c>
      <c r="MF84" s="222">
        <v>0</v>
      </c>
      <c r="MG84" s="222">
        <v>0</v>
      </c>
      <c r="MH84" s="222">
        <v>0</v>
      </c>
      <c r="MI84" s="222">
        <v>0</v>
      </c>
      <c r="MJ84" s="222">
        <v>0</v>
      </c>
      <c r="MK84" s="222">
        <v>0</v>
      </c>
      <c r="ML84" s="222">
        <v>0</v>
      </c>
      <c r="MM84" s="222">
        <v>0</v>
      </c>
      <c r="MN84" s="222">
        <v>0</v>
      </c>
      <c r="MO84" s="222">
        <v>0</v>
      </c>
      <c r="MP84" s="222">
        <v>0</v>
      </c>
      <c r="MQ84" s="222">
        <v>0</v>
      </c>
      <c r="MR84" s="222">
        <v>0</v>
      </c>
      <c r="MS84" s="222">
        <v>0</v>
      </c>
      <c r="MT84" s="222">
        <v>0</v>
      </c>
      <c r="MU84" s="222">
        <v>0</v>
      </c>
      <c r="MV84" s="222">
        <v>0</v>
      </c>
      <c r="MW84" s="222">
        <v>0</v>
      </c>
      <c r="MX84" s="222">
        <v>0</v>
      </c>
      <c r="MY84" s="222">
        <v>0</v>
      </c>
      <c r="MZ84" s="222">
        <v>0</v>
      </c>
      <c r="NA84" s="222">
        <v>0</v>
      </c>
      <c r="NB84" s="222">
        <v>0</v>
      </c>
      <c r="NC84" s="222">
        <v>0</v>
      </c>
      <c r="ND84" s="222">
        <v>0</v>
      </c>
      <c r="NE84" s="222">
        <v>0</v>
      </c>
      <c r="NF84" s="222">
        <v>0</v>
      </c>
      <c r="NG84" s="222">
        <v>0</v>
      </c>
      <c r="NH84" s="222">
        <v>0</v>
      </c>
      <c r="NI84" s="222">
        <v>0</v>
      </c>
      <c r="NJ84" s="222">
        <v>22500</v>
      </c>
      <c r="NK84" s="222">
        <v>0</v>
      </c>
      <c r="NL84" s="222">
        <v>0</v>
      </c>
      <c r="NM84" s="222">
        <v>0</v>
      </c>
      <c r="NN84" s="222">
        <v>0</v>
      </c>
      <c r="NO84" s="222">
        <v>0</v>
      </c>
      <c r="NP84" s="222">
        <v>0</v>
      </c>
      <c r="NQ84" s="222">
        <v>0</v>
      </c>
      <c r="NR84" s="222">
        <v>0</v>
      </c>
      <c r="NS84" s="222">
        <v>0</v>
      </c>
      <c r="NT84" s="222">
        <v>0</v>
      </c>
      <c r="NU84" s="222">
        <v>0</v>
      </c>
      <c r="NV84" s="222">
        <v>0</v>
      </c>
      <c r="NW84" s="222">
        <v>0</v>
      </c>
      <c r="NX84" s="222">
        <v>0</v>
      </c>
      <c r="NY84" s="222">
        <v>0</v>
      </c>
      <c r="NZ84" s="222">
        <v>0</v>
      </c>
      <c r="OA84" s="222">
        <v>0</v>
      </c>
      <c r="OB84" s="222">
        <v>0</v>
      </c>
      <c r="OC84" s="222">
        <v>0</v>
      </c>
      <c r="OD84" s="222">
        <v>0</v>
      </c>
      <c r="OE84" s="222">
        <v>0</v>
      </c>
      <c r="OF84" s="222">
        <v>0</v>
      </c>
      <c r="OG84" s="222">
        <v>0</v>
      </c>
      <c r="OH84" s="222">
        <v>0</v>
      </c>
      <c r="OI84" s="222">
        <v>0</v>
      </c>
      <c r="OJ84" s="222">
        <v>0</v>
      </c>
      <c r="OK84" s="222">
        <v>0</v>
      </c>
      <c r="OL84" s="222">
        <v>0</v>
      </c>
      <c r="OM84" s="222">
        <v>0</v>
      </c>
      <c r="ON84" s="222">
        <v>0</v>
      </c>
      <c r="OO84" s="222">
        <v>0</v>
      </c>
      <c r="OP84" s="222">
        <v>0</v>
      </c>
      <c r="OQ84" s="222">
        <v>0</v>
      </c>
      <c r="OR84" s="222">
        <v>0</v>
      </c>
      <c r="OS84" s="222">
        <v>0</v>
      </c>
      <c r="OT84" s="222">
        <v>0</v>
      </c>
      <c r="OU84" s="222">
        <v>0</v>
      </c>
      <c r="OV84" s="222">
        <v>0</v>
      </c>
      <c r="OW84" s="222">
        <v>0</v>
      </c>
      <c r="OX84" s="222">
        <v>0</v>
      </c>
      <c r="OY84" s="222">
        <v>0</v>
      </c>
      <c r="OZ84" s="222">
        <v>0</v>
      </c>
      <c r="PA84" s="222">
        <v>0</v>
      </c>
      <c r="PB84" s="222">
        <v>0</v>
      </c>
      <c r="PC84" s="222">
        <v>0</v>
      </c>
      <c r="PD84" s="222">
        <v>0</v>
      </c>
      <c r="PE84" s="222">
        <v>0</v>
      </c>
      <c r="PF84" s="222">
        <v>0</v>
      </c>
      <c r="PG84" s="222">
        <v>0</v>
      </c>
      <c r="PH84" s="222">
        <v>0</v>
      </c>
      <c r="PI84" s="222">
        <v>0</v>
      </c>
      <c r="PJ84" s="222">
        <v>0</v>
      </c>
      <c r="PK84" s="222">
        <v>0</v>
      </c>
      <c r="PL84" s="222">
        <v>0</v>
      </c>
      <c r="PM84" s="222">
        <v>0</v>
      </c>
      <c r="PN84" s="222">
        <v>0</v>
      </c>
      <c r="PO84" s="222">
        <v>0</v>
      </c>
      <c r="PP84" s="222">
        <v>0</v>
      </c>
      <c r="PQ84" s="222">
        <v>0</v>
      </c>
      <c r="PR84" s="222">
        <v>0</v>
      </c>
      <c r="PS84" s="222">
        <v>0</v>
      </c>
      <c r="PT84" s="222">
        <v>0</v>
      </c>
      <c r="PU84" s="222">
        <v>0</v>
      </c>
      <c r="PV84" s="222">
        <v>0</v>
      </c>
      <c r="PW84" s="222">
        <v>0</v>
      </c>
      <c r="PX84" s="222">
        <v>0</v>
      </c>
      <c r="PY84" s="222">
        <v>0</v>
      </c>
      <c r="PZ84" s="222">
        <v>0</v>
      </c>
      <c r="QA84" s="222">
        <v>0</v>
      </c>
      <c r="QB84" s="222">
        <v>0</v>
      </c>
      <c r="QC84" s="222">
        <v>0</v>
      </c>
      <c r="QD84" s="222">
        <v>0</v>
      </c>
      <c r="QE84" s="222">
        <v>0</v>
      </c>
      <c r="QF84" s="222">
        <v>0</v>
      </c>
      <c r="QG84" s="222">
        <v>0</v>
      </c>
      <c r="QH84" s="222">
        <v>0</v>
      </c>
      <c r="QI84" s="222">
        <v>0</v>
      </c>
      <c r="QJ84" s="222">
        <v>0</v>
      </c>
      <c r="QK84" s="222">
        <v>0</v>
      </c>
      <c r="QL84" s="222">
        <v>0</v>
      </c>
      <c r="QM84" s="222">
        <v>0</v>
      </c>
      <c r="QN84" s="222">
        <v>0</v>
      </c>
      <c r="QO84" s="222">
        <v>0</v>
      </c>
      <c r="QP84" s="222">
        <v>0</v>
      </c>
      <c r="QQ84" s="222">
        <v>0</v>
      </c>
      <c r="QR84" s="222">
        <v>0</v>
      </c>
      <c r="QS84" s="222">
        <v>0</v>
      </c>
      <c r="QT84" s="222">
        <v>0</v>
      </c>
      <c r="QU84" s="222">
        <v>0</v>
      </c>
      <c r="QV84" s="222">
        <v>0</v>
      </c>
      <c r="QW84" s="222">
        <v>0</v>
      </c>
      <c r="QX84" s="222">
        <v>0</v>
      </c>
      <c r="QY84" s="222">
        <v>0</v>
      </c>
      <c r="QZ84" s="222">
        <v>0</v>
      </c>
      <c r="RA84" s="222">
        <v>0</v>
      </c>
      <c r="RB84" s="222">
        <v>0</v>
      </c>
      <c r="RC84" s="222">
        <v>0</v>
      </c>
      <c r="RD84" s="222">
        <v>0</v>
      </c>
      <c r="RE84" s="222">
        <v>0</v>
      </c>
      <c r="RF84" s="222">
        <v>0</v>
      </c>
      <c r="RG84" s="222">
        <v>0</v>
      </c>
      <c r="RH84" s="222">
        <v>0</v>
      </c>
      <c r="RI84" s="222">
        <v>0</v>
      </c>
      <c r="RJ84" s="222">
        <v>0</v>
      </c>
      <c r="RK84" s="222">
        <v>0</v>
      </c>
      <c r="RL84" s="222">
        <v>0</v>
      </c>
      <c r="RM84" s="222">
        <v>0</v>
      </c>
      <c r="RN84" s="222">
        <v>0</v>
      </c>
      <c r="RO84" s="222">
        <v>0</v>
      </c>
      <c r="RP84" s="222">
        <v>0</v>
      </c>
      <c r="RQ84" s="222">
        <v>0</v>
      </c>
      <c r="RR84" s="222">
        <v>0</v>
      </c>
      <c r="RS84" s="222">
        <v>0</v>
      </c>
      <c r="RT84" s="222">
        <v>0</v>
      </c>
      <c r="RU84" s="222">
        <v>0</v>
      </c>
      <c r="RV84" s="222">
        <v>0</v>
      </c>
      <c r="RW84" s="222">
        <v>0</v>
      </c>
      <c r="RX84" s="222">
        <v>0</v>
      </c>
      <c r="RY84" s="222">
        <v>0</v>
      </c>
      <c r="RZ84" s="222">
        <v>0</v>
      </c>
      <c r="SA84" s="222">
        <v>0</v>
      </c>
      <c r="SB84" s="222">
        <v>0</v>
      </c>
      <c r="SC84" s="222">
        <v>0</v>
      </c>
      <c r="SD84" s="222">
        <v>0</v>
      </c>
      <c r="SE84" s="222">
        <v>0</v>
      </c>
      <c r="SF84" s="222">
        <v>0</v>
      </c>
      <c r="SG84" s="222">
        <v>0</v>
      </c>
      <c r="SH84" s="222">
        <v>0</v>
      </c>
      <c r="SI84" s="222">
        <v>0</v>
      </c>
      <c r="SJ84" s="222">
        <v>0</v>
      </c>
      <c r="SK84" s="222">
        <v>0</v>
      </c>
      <c r="SL84" s="222">
        <v>0</v>
      </c>
      <c r="SM84" s="222">
        <v>0</v>
      </c>
      <c r="SN84" s="222">
        <v>0</v>
      </c>
      <c r="SO84" s="222">
        <v>0</v>
      </c>
      <c r="SP84" s="222">
        <v>0</v>
      </c>
      <c r="SQ84" s="222">
        <v>0</v>
      </c>
      <c r="SR84" s="222">
        <v>0</v>
      </c>
      <c r="SS84" s="222">
        <v>0</v>
      </c>
      <c r="ST84" s="222">
        <v>0</v>
      </c>
      <c r="SU84" s="222">
        <v>0</v>
      </c>
      <c r="SV84" s="222">
        <v>0</v>
      </c>
      <c r="SW84" s="222">
        <v>0</v>
      </c>
      <c r="SX84" s="222">
        <v>0</v>
      </c>
      <c r="SY84" s="222">
        <v>0</v>
      </c>
      <c r="SZ84" s="222">
        <v>0</v>
      </c>
      <c r="TA84" s="222">
        <v>0</v>
      </c>
      <c r="TB84" s="222">
        <v>0</v>
      </c>
      <c r="TC84" s="222">
        <v>0</v>
      </c>
      <c r="TD84" s="222">
        <v>0</v>
      </c>
      <c r="TE84" s="222">
        <v>0</v>
      </c>
      <c r="TF84" s="222">
        <v>0</v>
      </c>
      <c r="TG84" s="222">
        <v>0</v>
      </c>
      <c r="TH84" s="222">
        <v>0</v>
      </c>
      <c r="TI84" s="222">
        <v>0</v>
      </c>
      <c r="TJ84" s="222">
        <v>0</v>
      </c>
      <c r="TK84" s="222">
        <v>0</v>
      </c>
      <c r="TL84" s="222">
        <v>0</v>
      </c>
      <c r="TM84" s="222">
        <v>0</v>
      </c>
      <c r="TN84" s="222">
        <v>0</v>
      </c>
      <c r="TO84" s="222">
        <v>0</v>
      </c>
      <c r="TP84" s="222">
        <v>0</v>
      </c>
      <c r="TQ84" s="222">
        <v>0</v>
      </c>
      <c r="TR84" s="222">
        <v>0</v>
      </c>
      <c r="TS84" s="222">
        <v>0</v>
      </c>
      <c r="TT84" s="222">
        <v>0</v>
      </c>
      <c r="TU84" s="222">
        <v>0</v>
      </c>
      <c r="TV84" s="222">
        <v>0</v>
      </c>
      <c r="TW84" s="222">
        <v>0</v>
      </c>
      <c r="TX84" s="222">
        <v>0</v>
      </c>
      <c r="TY84" s="222">
        <v>0</v>
      </c>
      <c r="TZ84" s="222">
        <v>0</v>
      </c>
      <c r="UA84" s="222">
        <v>0</v>
      </c>
      <c r="UB84" s="222">
        <v>0</v>
      </c>
      <c r="UC84" s="222">
        <v>0</v>
      </c>
      <c r="UD84" s="222">
        <v>0</v>
      </c>
      <c r="UE84" s="222">
        <v>0</v>
      </c>
      <c r="UF84" s="222">
        <v>0</v>
      </c>
      <c r="UG84" s="222">
        <v>0</v>
      </c>
      <c r="UH84" s="222">
        <v>521845</v>
      </c>
      <c r="UI84" s="222">
        <v>0</v>
      </c>
      <c r="UJ84" s="222">
        <v>0</v>
      </c>
      <c r="UK84" s="222">
        <v>0</v>
      </c>
      <c r="UL84" s="222">
        <v>0</v>
      </c>
      <c r="UM84" s="222">
        <v>0</v>
      </c>
      <c r="UN84" s="222">
        <v>0</v>
      </c>
      <c r="UO84" s="222">
        <v>0</v>
      </c>
      <c r="UP84" s="222">
        <v>0</v>
      </c>
      <c r="UQ84" s="222">
        <v>0</v>
      </c>
      <c r="UR84" s="222">
        <v>0</v>
      </c>
      <c r="US84" s="222">
        <v>0</v>
      </c>
      <c r="UT84" s="222">
        <v>0</v>
      </c>
      <c r="UU84" s="222">
        <v>0</v>
      </c>
      <c r="UV84" s="222">
        <v>0</v>
      </c>
      <c r="UW84" s="222">
        <v>0</v>
      </c>
      <c r="UX84" s="222">
        <v>0</v>
      </c>
      <c r="UY84" s="222">
        <v>0</v>
      </c>
      <c r="UZ84" s="222">
        <v>0</v>
      </c>
      <c r="VA84" s="222">
        <v>0</v>
      </c>
      <c r="VB84" s="222">
        <v>0</v>
      </c>
      <c r="VC84" s="222">
        <v>0</v>
      </c>
      <c r="VD84" s="222">
        <v>0</v>
      </c>
      <c r="VE84" s="222">
        <v>0</v>
      </c>
      <c r="VF84" s="222">
        <v>0</v>
      </c>
      <c r="VG84" s="222">
        <v>0</v>
      </c>
      <c r="VH84" s="222">
        <v>0</v>
      </c>
      <c r="VI84" s="222">
        <v>0</v>
      </c>
      <c r="VJ84" s="222">
        <v>0</v>
      </c>
      <c r="VK84" s="222">
        <v>0</v>
      </c>
      <c r="VL84" s="222">
        <v>0</v>
      </c>
      <c r="VM84" s="222">
        <v>0</v>
      </c>
      <c r="VN84" s="222">
        <v>0</v>
      </c>
      <c r="VO84" s="222">
        <v>0</v>
      </c>
      <c r="VP84" s="222">
        <v>0</v>
      </c>
      <c r="VQ84" s="222">
        <v>0</v>
      </c>
      <c r="VR84" s="222">
        <v>0</v>
      </c>
      <c r="VS84" s="222">
        <v>0</v>
      </c>
      <c r="VT84" s="222">
        <v>0</v>
      </c>
      <c r="VU84" s="222">
        <v>0</v>
      </c>
      <c r="VV84" s="222">
        <v>0</v>
      </c>
      <c r="VW84" s="222">
        <v>0</v>
      </c>
      <c r="VX84" s="222">
        <v>0</v>
      </c>
      <c r="VY84" s="222">
        <v>0</v>
      </c>
      <c r="VZ84" s="222">
        <v>0</v>
      </c>
      <c r="WA84" s="222">
        <v>0</v>
      </c>
      <c r="WB84" s="222">
        <v>0</v>
      </c>
      <c r="WC84" s="222">
        <v>0</v>
      </c>
      <c r="WD84" s="222">
        <v>0</v>
      </c>
      <c r="WE84" s="222">
        <v>0</v>
      </c>
      <c r="WF84" s="222">
        <v>0</v>
      </c>
      <c r="WG84" s="222">
        <v>0</v>
      </c>
      <c r="WH84" s="222">
        <v>0</v>
      </c>
      <c r="WI84" s="222">
        <v>0</v>
      </c>
      <c r="WJ84" s="222">
        <v>0</v>
      </c>
      <c r="WK84" s="222">
        <v>0</v>
      </c>
      <c r="WL84" s="222">
        <v>0</v>
      </c>
      <c r="WM84" s="222">
        <v>202539.83</v>
      </c>
      <c r="WN84" s="222">
        <v>0</v>
      </c>
      <c r="WO84" s="222">
        <v>0</v>
      </c>
      <c r="WP84" s="222">
        <v>0</v>
      </c>
      <c r="WQ84" s="222">
        <v>0</v>
      </c>
      <c r="WR84" s="222">
        <v>0</v>
      </c>
      <c r="WS84" s="222">
        <v>0</v>
      </c>
      <c r="WT84" s="222">
        <v>0</v>
      </c>
      <c r="WU84" s="222">
        <v>0</v>
      </c>
      <c r="WV84" s="222">
        <v>0</v>
      </c>
      <c r="WW84" s="222">
        <v>0</v>
      </c>
      <c r="WX84" s="222">
        <v>0</v>
      </c>
      <c r="WY84" s="222">
        <v>0</v>
      </c>
      <c r="WZ84" s="222">
        <v>0</v>
      </c>
      <c r="XA84" s="222">
        <v>0</v>
      </c>
      <c r="XB84" s="222">
        <v>0</v>
      </c>
      <c r="XC84" s="222">
        <v>0</v>
      </c>
      <c r="XD84" s="222">
        <v>0</v>
      </c>
      <c r="XE84" s="222">
        <v>0</v>
      </c>
      <c r="XF84" s="222">
        <v>0</v>
      </c>
      <c r="XG84" s="222">
        <v>0</v>
      </c>
      <c r="XH84" s="222">
        <v>0</v>
      </c>
      <c r="XI84" s="222">
        <v>0</v>
      </c>
      <c r="XJ84" s="222">
        <v>0</v>
      </c>
      <c r="XK84" s="222">
        <v>0</v>
      </c>
      <c r="XL84" s="222">
        <v>0</v>
      </c>
      <c r="XM84" s="222">
        <v>0</v>
      </c>
      <c r="XN84" s="222">
        <v>0</v>
      </c>
      <c r="XO84" s="222">
        <v>0</v>
      </c>
      <c r="XP84" s="222">
        <v>0</v>
      </c>
      <c r="XQ84" s="222">
        <v>0</v>
      </c>
      <c r="XR84" s="222">
        <v>0</v>
      </c>
      <c r="XS84" s="222">
        <v>0</v>
      </c>
      <c r="XT84" s="222">
        <v>0</v>
      </c>
      <c r="XU84" s="222">
        <v>0</v>
      </c>
      <c r="XV84" s="222">
        <v>0</v>
      </c>
      <c r="XW84" s="222">
        <v>0</v>
      </c>
      <c r="XX84" s="222">
        <v>0</v>
      </c>
      <c r="XY84" s="222">
        <v>0</v>
      </c>
      <c r="XZ84" s="222">
        <v>0</v>
      </c>
      <c r="YA84" s="222">
        <v>0</v>
      </c>
      <c r="YB84" s="222">
        <v>0</v>
      </c>
      <c r="YC84" s="222">
        <v>0</v>
      </c>
      <c r="YD84" s="222">
        <v>0</v>
      </c>
      <c r="YE84" s="222">
        <v>0</v>
      </c>
      <c r="YF84" s="222">
        <v>0</v>
      </c>
      <c r="YG84" s="222">
        <v>0</v>
      </c>
      <c r="YH84" s="222">
        <v>0</v>
      </c>
      <c r="YI84" s="222">
        <v>0</v>
      </c>
      <c r="YJ84" s="222">
        <v>0</v>
      </c>
      <c r="YK84" s="222">
        <v>0</v>
      </c>
      <c r="YL84" s="222">
        <v>0</v>
      </c>
      <c r="YM84" s="222">
        <v>0</v>
      </c>
      <c r="YN84" s="222">
        <v>0</v>
      </c>
      <c r="YO84" s="222">
        <v>0</v>
      </c>
      <c r="YP84" s="222">
        <v>0</v>
      </c>
      <c r="YQ84" s="222">
        <v>0</v>
      </c>
      <c r="YR84" s="222">
        <v>0</v>
      </c>
      <c r="YS84" s="222">
        <v>0</v>
      </c>
      <c r="YT84" s="222">
        <v>0</v>
      </c>
      <c r="YU84" s="222">
        <v>0</v>
      </c>
      <c r="YV84" s="222">
        <v>0</v>
      </c>
      <c r="YW84" s="222">
        <v>0</v>
      </c>
      <c r="YX84" s="222">
        <v>0</v>
      </c>
      <c r="YY84" s="222">
        <v>0</v>
      </c>
      <c r="YZ84" s="222">
        <v>0</v>
      </c>
      <c r="ZA84" s="222">
        <v>0</v>
      </c>
      <c r="ZB84" s="222">
        <v>0</v>
      </c>
      <c r="ZC84" s="222">
        <v>0</v>
      </c>
      <c r="ZD84" s="222">
        <v>0</v>
      </c>
      <c r="ZE84" s="222">
        <v>0</v>
      </c>
      <c r="ZF84" s="222">
        <v>0</v>
      </c>
      <c r="ZG84" s="222">
        <v>0</v>
      </c>
      <c r="ZH84" s="222">
        <v>0</v>
      </c>
      <c r="ZI84" s="222">
        <v>0</v>
      </c>
      <c r="ZJ84" s="222">
        <v>0</v>
      </c>
      <c r="ZK84" s="222">
        <v>0</v>
      </c>
      <c r="ZL84" s="222">
        <v>0</v>
      </c>
      <c r="ZM84" s="222">
        <v>0</v>
      </c>
      <c r="ZN84" s="222">
        <v>0</v>
      </c>
      <c r="ZO84" s="222">
        <v>0</v>
      </c>
      <c r="ZP84" s="222">
        <v>0</v>
      </c>
      <c r="ZQ84" s="222">
        <v>0</v>
      </c>
      <c r="ZR84" s="222">
        <v>0</v>
      </c>
      <c r="ZS84" s="222">
        <v>1290363</v>
      </c>
      <c r="ZT84" s="222">
        <v>0</v>
      </c>
      <c r="ZU84" s="222">
        <v>0</v>
      </c>
      <c r="ZV84" s="222">
        <v>0</v>
      </c>
      <c r="ZW84" s="222">
        <v>0</v>
      </c>
      <c r="ZX84" s="222">
        <v>0</v>
      </c>
      <c r="ZY84" s="222">
        <v>0</v>
      </c>
      <c r="ZZ84" s="222">
        <v>0</v>
      </c>
      <c r="AAA84" s="222">
        <v>0</v>
      </c>
      <c r="AAB84" s="222">
        <v>0</v>
      </c>
      <c r="AAC84" s="222">
        <v>0</v>
      </c>
      <c r="AAD84" s="222">
        <v>0</v>
      </c>
      <c r="AAE84" s="222">
        <v>0</v>
      </c>
      <c r="AAF84" s="222">
        <v>0</v>
      </c>
      <c r="AAG84" s="222">
        <v>0</v>
      </c>
      <c r="AAH84" s="222">
        <v>0</v>
      </c>
      <c r="AAI84" s="222">
        <v>0</v>
      </c>
      <c r="AAJ84" s="222">
        <v>0</v>
      </c>
      <c r="AAK84" s="222">
        <v>0</v>
      </c>
      <c r="AAL84" s="222">
        <v>0</v>
      </c>
      <c r="AAM84" s="222">
        <v>0</v>
      </c>
      <c r="AAN84" s="222">
        <v>0</v>
      </c>
      <c r="AAO84" s="222">
        <v>0</v>
      </c>
      <c r="AAP84" s="222">
        <v>0</v>
      </c>
      <c r="AAQ84" s="222">
        <v>0</v>
      </c>
      <c r="AAR84" s="222">
        <v>0</v>
      </c>
      <c r="AAS84" s="222">
        <v>0</v>
      </c>
      <c r="AAT84" s="222">
        <v>0</v>
      </c>
      <c r="AAU84" s="222">
        <v>0</v>
      </c>
      <c r="AAV84" s="222">
        <v>0</v>
      </c>
      <c r="AAW84" s="222">
        <v>0</v>
      </c>
      <c r="AAX84" s="222">
        <v>0</v>
      </c>
      <c r="AAY84" s="222">
        <v>0</v>
      </c>
      <c r="AAZ84" s="222">
        <v>0</v>
      </c>
      <c r="ABA84" s="222">
        <v>0</v>
      </c>
      <c r="ABB84" s="222">
        <v>0</v>
      </c>
      <c r="ABC84" s="222">
        <v>0</v>
      </c>
      <c r="ABD84" s="222">
        <v>0</v>
      </c>
      <c r="ABE84" s="222">
        <v>0</v>
      </c>
      <c r="ABF84" s="222">
        <v>0</v>
      </c>
      <c r="ABG84" s="222">
        <v>0</v>
      </c>
      <c r="ABH84" s="222">
        <v>0</v>
      </c>
      <c r="ABI84" s="222">
        <v>0</v>
      </c>
      <c r="ABJ84" s="222">
        <v>0</v>
      </c>
      <c r="ABK84" s="222">
        <v>0</v>
      </c>
      <c r="ABL84" s="222">
        <v>0</v>
      </c>
      <c r="ABM84" s="222">
        <v>0</v>
      </c>
      <c r="ABN84" s="222">
        <v>0</v>
      </c>
      <c r="ABO84" s="222">
        <v>0</v>
      </c>
      <c r="ABP84" s="222">
        <v>0</v>
      </c>
      <c r="ABQ84" s="222">
        <v>0</v>
      </c>
      <c r="ABR84" s="222">
        <v>0</v>
      </c>
      <c r="ABS84" s="222">
        <v>0</v>
      </c>
      <c r="ABT84" s="222">
        <v>0</v>
      </c>
      <c r="ABU84" s="222">
        <v>0</v>
      </c>
      <c r="ABV84" s="222">
        <v>0</v>
      </c>
      <c r="ABW84" s="222">
        <v>0</v>
      </c>
      <c r="ABX84" s="222">
        <v>0</v>
      </c>
      <c r="ABY84" s="222">
        <v>0</v>
      </c>
      <c r="ABZ84" s="222">
        <v>0</v>
      </c>
      <c r="ACA84" s="222">
        <v>0</v>
      </c>
      <c r="ACB84" s="222">
        <v>0</v>
      </c>
      <c r="ACC84" s="222">
        <v>0</v>
      </c>
      <c r="ACD84" s="222">
        <v>0</v>
      </c>
      <c r="ACE84" s="222">
        <v>0</v>
      </c>
      <c r="ACF84" s="222">
        <v>0</v>
      </c>
      <c r="ACG84" s="222">
        <v>0</v>
      </c>
      <c r="ACH84" s="222">
        <v>0</v>
      </c>
      <c r="ACI84" s="222">
        <v>0</v>
      </c>
      <c r="ACJ84" s="222">
        <v>0</v>
      </c>
      <c r="ACK84" s="222">
        <v>0</v>
      </c>
      <c r="ACL84" s="222">
        <v>0</v>
      </c>
      <c r="ACM84" s="222">
        <v>0</v>
      </c>
      <c r="ACN84" s="222">
        <v>0</v>
      </c>
      <c r="ACO84" s="222">
        <v>0</v>
      </c>
      <c r="ACP84" s="222">
        <v>0</v>
      </c>
      <c r="ACQ84" s="222">
        <v>0</v>
      </c>
      <c r="ACR84" s="222">
        <v>0</v>
      </c>
      <c r="ACS84" s="222">
        <v>0</v>
      </c>
      <c r="ACT84" s="222">
        <v>0</v>
      </c>
      <c r="ACU84" s="222">
        <v>0</v>
      </c>
      <c r="ACV84" s="222">
        <v>0</v>
      </c>
      <c r="ACW84" s="222">
        <v>0</v>
      </c>
      <c r="ACX84" s="222">
        <v>0</v>
      </c>
      <c r="ACY84" s="222">
        <v>0</v>
      </c>
      <c r="ACZ84" s="222">
        <v>0</v>
      </c>
      <c r="ADA84" s="222">
        <v>0</v>
      </c>
      <c r="ADB84" s="222">
        <v>0</v>
      </c>
      <c r="ADC84" s="222">
        <v>0</v>
      </c>
      <c r="ADD84" s="222">
        <v>0</v>
      </c>
      <c r="ADE84" s="222">
        <v>0</v>
      </c>
      <c r="ADF84" s="222">
        <v>0</v>
      </c>
      <c r="ADG84" s="222">
        <v>0</v>
      </c>
      <c r="ADH84" s="222">
        <v>0</v>
      </c>
      <c r="ADI84" s="222">
        <v>0</v>
      </c>
      <c r="ADJ84" s="222">
        <v>0</v>
      </c>
      <c r="ADK84" s="222">
        <v>0</v>
      </c>
      <c r="ADL84" s="222">
        <v>0</v>
      </c>
      <c r="ADM84" s="222">
        <v>0</v>
      </c>
      <c r="ADN84" s="222">
        <v>0</v>
      </c>
      <c r="ADO84" s="222">
        <v>0</v>
      </c>
      <c r="ADP84" s="222">
        <v>0</v>
      </c>
      <c r="ADQ84" s="222">
        <v>0</v>
      </c>
      <c r="ADR84" s="222">
        <v>0</v>
      </c>
      <c r="ADS84" s="222">
        <v>0</v>
      </c>
      <c r="ADT84" s="222">
        <v>0</v>
      </c>
      <c r="ADU84" s="222">
        <v>0</v>
      </c>
      <c r="ADV84" s="222">
        <v>0</v>
      </c>
      <c r="ADW84" s="222">
        <v>0</v>
      </c>
      <c r="ADX84" s="222">
        <v>0</v>
      </c>
      <c r="ADY84" s="222">
        <v>0</v>
      </c>
      <c r="ADZ84" s="222">
        <v>0</v>
      </c>
      <c r="AEA84" s="222">
        <v>0</v>
      </c>
      <c r="AEB84" s="222">
        <v>0</v>
      </c>
      <c r="AEC84" s="222">
        <v>0</v>
      </c>
      <c r="AED84" s="222">
        <v>0</v>
      </c>
      <c r="AEE84" s="222">
        <v>0</v>
      </c>
      <c r="AEF84" s="222">
        <v>0</v>
      </c>
      <c r="AEG84" s="222">
        <v>0</v>
      </c>
      <c r="AEH84" s="222">
        <v>0</v>
      </c>
      <c r="AEI84" s="222">
        <v>0</v>
      </c>
      <c r="AEJ84" s="222">
        <v>0</v>
      </c>
      <c r="AEK84" s="222">
        <v>0</v>
      </c>
      <c r="AEL84" s="222">
        <v>0</v>
      </c>
      <c r="AEM84" s="222">
        <v>0</v>
      </c>
      <c r="AEN84" s="222">
        <v>0</v>
      </c>
      <c r="AEO84" s="222">
        <v>0</v>
      </c>
      <c r="AEP84" s="222">
        <v>0</v>
      </c>
      <c r="AEQ84" s="222">
        <v>0</v>
      </c>
      <c r="AER84" s="222">
        <v>0</v>
      </c>
      <c r="AES84" s="222">
        <v>0</v>
      </c>
      <c r="AET84" s="222">
        <v>0</v>
      </c>
      <c r="AEU84" s="222">
        <v>0</v>
      </c>
      <c r="AEV84" s="222">
        <v>0</v>
      </c>
      <c r="AEW84" s="222">
        <v>0</v>
      </c>
      <c r="AEX84" s="222">
        <v>0</v>
      </c>
      <c r="AEY84" s="222">
        <v>0</v>
      </c>
      <c r="AEZ84" s="222">
        <v>0</v>
      </c>
      <c r="AFA84" s="222">
        <v>0</v>
      </c>
      <c r="AFB84" s="222">
        <v>0</v>
      </c>
      <c r="AFC84" s="222">
        <v>0</v>
      </c>
      <c r="AFD84" s="222">
        <v>0</v>
      </c>
      <c r="AFE84" s="222">
        <v>0</v>
      </c>
      <c r="AFF84" s="222">
        <v>0</v>
      </c>
      <c r="AFG84" s="222">
        <v>0</v>
      </c>
      <c r="AFH84" s="222">
        <v>0</v>
      </c>
      <c r="AFI84" s="222">
        <v>0</v>
      </c>
      <c r="AFJ84" s="222">
        <v>0</v>
      </c>
      <c r="AFK84" s="222">
        <v>0</v>
      </c>
      <c r="AFL84" s="222">
        <v>0</v>
      </c>
      <c r="AFM84" s="222">
        <v>0</v>
      </c>
      <c r="AFN84" s="222">
        <v>0</v>
      </c>
      <c r="AFO84" s="222">
        <v>0</v>
      </c>
      <c r="AFP84" s="222">
        <v>0</v>
      </c>
      <c r="AFQ84" s="222">
        <v>0</v>
      </c>
      <c r="AFR84" s="222">
        <v>0</v>
      </c>
      <c r="AFS84" s="222">
        <v>0</v>
      </c>
      <c r="AFT84" s="222">
        <v>0</v>
      </c>
      <c r="AFU84" s="222">
        <v>0</v>
      </c>
      <c r="AFV84" s="222">
        <v>0</v>
      </c>
      <c r="AFW84" s="222">
        <v>0</v>
      </c>
      <c r="AFX84" s="222">
        <v>0</v>
      </c>
      <c r="AFY84" s="222">
        <v>0</v>
      </c>
      <c r="AFZ84" s="222">
        <v>0</v>
      </c>
      <c r="AGA84" s="222">
        <v>0</v>
      </c>
      <c r="AGB84" s="222">
        <v>0</v>
      </c>
      <c r="AGC84" s="222">
        <v>0</v>
      </c>
      <c r="AGD84" s="222">
        <v>0</v>
      </c>
      <c r="AGE84" s="222">
        <v>0</v>
      </c>
      <c r="AGF84" s="222">
        <v>0</v>
      </c>
      <c r="AGG84" s="222">
        <v>0</v>
      </c>
      <c r="AGH84" s="222">
        <v>0</v>
      </c>
      <c r="AGI84" s="222">
        <v>0</v>
      </c>
      <c r="AGJ84" s="222">
        <v>0</v>
      </c>
      <c r="AGK84" s="222">
        <v>0</v>
      </c>
      <c r="AGL84" s="222">
        <v>0</v>
      </c>
      <c r="AGM84" s="222">
        <v>0</v>
      </c>
      <c r="AGN84" s="222">
        <v>0</v>
      </c>
      <c r="AGO84" s="222">
        <v>0</v>
      </c>
      <c r="AGP84" s="222">
        <v>0</v>
      </c>
      <c r="AGQ84" s="222">
        <v>0</v>
      </c>
      <c r="AGR84" s="222">
        <v>0</v>
      </c>
      <c r="AGS84" s="222">
        <v>0</v>
      </c>
      <c r="AGT84" s="222">
        <v>0</v>
      </c>
      <c r="AGU84" s="222">
        <v>0</v>
      </c>
      <c r="AGV84" s="222">
        <v>0</v>
      </c>
      <c r="AGW84" s="222">
        <v>0</v>
      </c>
      <c r="AGX84" s="222">
        <v>0</v>
      </c>
      <c r="AGY84" s="222">
        <v>0</v>
      </c>
      <c r="AGZ84" s="222">
        <v>0</v>
      </c>
      <c r="AHA84" s="222">
        <v>0</v>
      </c>
      <c r="AHB84" s="222">
        <v>0</v>
      </c>
      <c r="AHC84" s="222">
        <v>0</v>
      </c>
      <c r="AHD84" s="222">
        <v>0</v>
      </c>
      <c r="AHE84" s="222">
        <v>0</v>
      </c>
      <c r="AHF84" s="222">
        <v>0</v>
      </c>
      <c r="AHG84" s="222">
        <v>0</v>
      </c>
      <c r="AHH84" s="222">
        <v>0</v>
      </c>
      <c r="AHI84" s="222">
        <v>0</v>
      </c>
      <c r="AHJ84" s="222">
        <v>0</v>
      </c>
      <c r="AHK84" s="222">
        <v>0</v>
      </c>
      <c r="AHL84" s="222">
        <v>0</v>
      </c>
      <c r="AHM84" s="222">
        <v>0</v>
      </c>
      <c r="AHN84" s="222">
        <v>0</v>
      </c>
      <c r="AHO84" s="222">
        <v>0</v>
      </c>
      <c r="AHP84" s="222">
        <v>0</v>
      </c>
      <c r="AHQ84" s="222">
        <v>0</v>
      </c>
      <c r="AHR84" s="264">
        <v>0</v>
      </c>
    </row>
    <row r="85" spans="1:902" ht="24">
      <c r="A85" s="183" t="s">
        <v>6671</v>
      </c>
      <c r="B85" s="183" t="s">
        <v>6494</v>
      </c>
      <c r="C85" s="184" t="s">
        <v>6495</v>
      </c>
      <c r="D85" s="222">
        <v>26087.3</v>
      </c>
      <c r="E85" s="222">
        <v>0</v>
      </c>
      <c r="F85" s="222">
        <v>0</v>
      </c>
      <c r="G85" s="222">
        <v>0</v>
      </c>
      <c r="H85" s="222">
        <v>0</v>
      </c>
      <c r="I85" s="222">
        <v>0</v>
      </c>
      <c r="J85" s="222">
        <v>0</v>
      </c>
      <c r="K85" s="222">
        <v>0</v>
      </c>
      <c r="L85" s="222">
        <v>0</v>
      </c>
      <c r="M85" s="222">
        <v>451647.8</v>
      </c>
      <c r="N85" s="222">
        <v>396800</v>
      </c>
      <c r="O85" s="222">
        <v>217218.4</v>
      </c>
      <c r="P85" s="222">
        <v>0</v>
      </c>
      <c r="Q85" s="222">
        <v>55002.2</v>
      </c>
      <c r="R85" s="222">
        <v>0</v>
      </c>
      <c r="S85" s="222">
        <v>427030</v>
      </c>
      <c r="T85" s="222">
        <v>0</v>
      </c>
      <c r="U85" s="222">
        <v>0</v>
      </c>
      <c r="V85" s="222">
        <v>2822</v>
      </c>
      <c r="W85" s="222">
        <v>0</v>
      </c>
      <c r="X85" s="222">
        <v>19275</v>
      </c>
      <c r="Y85" s="222">
        <v>0</v>
      </c>
      <c r="Z85" s="222">
        <v>0</v>
      </c>
      <c r="AA85" s="222">
        <v>165970</v>
      </c>
      <c r="AB85" s="222">
        <v>3850</v>
      </c>
      <c r="AC85" s="222">
        <v>3535924.61</v>
      </c>
      <c r="AD85" s="222">
        <v>276560</v>
      </c>
      <c r="AE85" s="222">
        <v>559177.68999999994</v>
      </c>
      <c r="AF85" s="222">
        <v>974410</v>
      </c>
      <c r="AG85" s="222">
        <v>39637</v>
      </c>
      <c r="AH85" s="222">
        <v>628073.94999999995</v>
      </c>
      <c r="AI85" s="222">
        <v>0</v>
      </c>
      <c r="AJ85" s="222">
        <v>0</v>
      </c>
      <c r="AK85" s="222">
        <v>0</v>
      </c>
      <c r="AL85" s="222">
        <v>0</v>
      </c>
      <c r="AM85" s="222">
        <v>0</v>
      </c>
      <c r="AN85" s="222">
        <v>0</v>
      </c>
      <c r="AO85" s="222">
        <v>0</v>
      </c>
      <c r="AP85" s="222">
        <v>0</v>
      </c>
      <c r="AQ85" s="222">
        <v>85131.49</v>
      </c>
      <c r="AR85" s="222">
        <v>8000</v>
      </c>
      <c r="AS85" s="222">
        <v>95540</v>
      </c>
      <c r="AT85" s="222">
        <v>16929921.98</v>
      </c>
      <c r="AU85" s="222">
        <v>31120</v>
      </c>
      <c r="AV85" s="222">
        <v>0</v>
      </c>
      <c r="AW85" s="222">
        <v>0</v>
      </c>
      <c r="AX85" s="222">
        <v>668969.81000000006</v>
      </c>
      <c r="AY85" s="222">
        <v>67660</v>
      </c>
      <c r="AZ85" s="222">
        <v>1200</v>
      </c>
      <c r="BA85" s="222">
        <v>26075</v>
      </c>
      <c r="BB85" s="222">
        <v>342.4</v>
      </c>
      <c r="BC85" s="222">
        <v>3612</v>
      </c>
      <c r="BD85" s="222">
        <v>7376</v>
      </c>
      <c r="BE85" s="222">
        <v>0</v>
      </c>
      <c r="BF85" s="222">
        <v>2192968.71</v>
      </c>
      <c r="BG85" s="222">
        <v>3000</v>
      </c>
      <c r="BH85" s="222">
        <v>0</v>
      </c>
      <c r="BI85" s="222">
        <v>1071973.94</v>
      </c>
      <c r="BJ85" s="222">
        <v>0</v>
      </c>
      <c r="BK85" s="222">
        <v>176117</v>
      </c>
      <c r="BL85" s="222">
        <v>13035</v>
      </c>
      <c r="BM85" s="222">
        <v>6122.4</v>
      </c>
      <c r="BN85" s="222">
        <v>12412.6</v>
      </c>
      <c r="BO85" s="222">
        <v>461730.1</v>
      </c>
      <c r="BP85" s="222">
        <v>0</v>
      </c>
      <c r="BQ85" s="222">
        <v>2375</v>
      </c>
      <c r="BR85" s="222">
        <v>238163</v>
      </c>
      <c r="BS85" s="222">
        <v>63225</v>
      </c>
      <c r="BT85" s="222">
        <v>155475</v>
      </c>
      <c r="BU85" s="222">
        <v>365373.55</v>
      </c>
      <c r="BV85" s="222">
        <v>44630</v>
      </c>
      <c r="BW85" s="222">
        <v>4448.3500000000004</v>
      </c>
      <c r="BX85" s="222">
        <v>10500</v>
      </c>
      <c r="BY85" s="222">
        <v>11000</v>
      </c>
      <c r="BZ85" s="222">
        <v>0</v>
      </c>
      <c r="CA85" s="222">
        <v>1102544.49</v>
      </c>
      <c r="CB85" s="222">
        <v>2335540.33</v>
      </c>
      <c r="CC85" s="222">
        <v>815734.32</v>
      </c>
      <c r="CD85" s="222">
        <v>110401.60000000001</v>
      </c>
      <c r="CE85" s="222">
        <v>444111.24</v>
      </c>
      <c r="CF85" s="222">
        <v>85975</v>
      </c>
      <c r="CG85" s="222">
        <v>509879.8</v>
      </c>
      <c r="CH85" s="222">
        <v>68915</v>
      </c>
      <c r="CI85" s="222">
        <v>87097</v>
      </c>
      <c r="CJ85" s="222">
        <v>52130</v>
      </c>
      <c r="CK85" s="222">
        <v>157641.54</v>
      </c>
      <c r="CL85" s="222">
        <v>144250</v>
      </c>
      <c r="CM85" s="222">
        <v>51323</v>
      </c>
      <c r="CN85" s="222">
        <v>136960</v>
      </c>
      <c r="CO85" s="222">
        <v>59250</v>
      </c>
      <c r="CP85" s="222">
        <v>50790</v>
      </c>
      <c r="CQ85" s="222">
        <v>73375</v>
      </c>
      <c r="CR85" s="222">
        <v>86125</v>
      </c>
      <c r="CS85" s="222">
        <v>43500</v>
      </c>
      <c r="CT85" s="222">
        <v>820038.6</v>
      </c>
      <c r="CU85" s="222">
        <v>0</v>
      </c>
      <c r="CV85" s="222">
        <v>58265</v>
      </c>
      <c r="CW85" s="222">
        <v>0</v>
      </c>
      <c r="CX85" s="222">
        <v>0</v>
      </c>
      <c r="CY85" s="222">
        <v>246313.66</v>
      </c>
      <c r="CZ85" s="222">
        <v>21042.35</v>
      </c>
      <c r="DA85" s="222">
        <v>13900</v>
      </c>
      <c r="DB85" s="222">
        <v>207193.2</v>
      </c>
      <c r="DC85" s="222">
        <v>1026720</v>
      </c>
      <c r="DD85" s="222">
        <v>735182.79</v>
      </c>
      <c r="DE85" s="222">
        <v>210359.16</v>
      </c>
      <c r="DF85" s="222">
        <v>253286</v>
      </c>
      <c r="DG85" s="222">
        <v>198950</v>
      </c>
      <c r="DH85" s="222">
        <v>580733</v>
      </c>
      <c r="DI85" s="222">
        <v>895507.6</v>
      </c>
      <c r="DJ85" s="222">
        <v>104525</v>
      </c>
      <c r="DK85" s="222">
        <v>1313161</v>
      </c>
      <c r="DL85" s="222">
        <v>0</v>
      </c>
      <c r="DM85" s="222">
        <v>45238.57</v>
      </c>
      <c r="DN85" s="222">
        <v>1537574.17</v>
      </c>
      <c r="DO85" s="222">
        <v>0</v>
      </c>
      <c r="DP85" s="222">
        <v>69140</v>
      </c>
      <c r="DQ85" s="222">
        <v>320352.8</v>
      </c>
      <c r="DR85" s="222">
        <v>182000</v>
      </c>
      <c r="DS85" s="222">
        <v>344831.2</v>
      </c>
      <c r="DT85" s="222">
        <v>219227</v>
      </c>
      <c r="DU85" s="222">
        <v>3231018</v>
      </c>
      <c r="DV85" s="222">
        <v>0</v>
      </c>
      <c r="DW85" s="222">
        <v>0</v>
      </c>
      <c r="DX85" s="222">
        <v>3787568.56</v>
      </c>
      <c r="DY85" s="222">
        <v>1145653.3999999999</v>
      </c>
      <c r="DZ85" s="222">
        <v>0</v>
      </c>
      <c r="EA85" s="222">
        <v>6000</v>
      </c>
      <c r="EB85" s="222">
        <v>199384</v>
      </c>
      <c r="EC85" s="222">
        <v>237200.85</v>
      </c>
      <c r="ED85" s="222">
        <v>86500</v>
      </c>
      <c r="EE85" s="222">
        <v>275639.84000000003</v>
      </c>
      <c r="EF85" s="222">
        <v>3794629.27</v>
      </c>
      <c r="EG85" s="222">
        <v>1139739.6599999999</v>
      </c>
      <c r="EH85" s="222">
        <v>1398079.46</v>
      </c>
      <c r="EI85" s="222">
        <v>216675</v>
      </c>
      <c r="EJ85" s="222">
        <v>327570.03999999998</v>
      </c>
      <c r="EK85" s="222">
        <v>216391.84</v>
      </c>
      <c r="EL85" s="222">
        <v>105107.6</v>
      </c>
      <c r="EM85" s="222">
        <v>21580</v>
      </c>
      <c r="EN85" s="222">
        <v>15801.29</v>
      </c>
      <c r="EO85" s="222">
        <v>964663.25</v>
      </c>
      <c r="EP85" s="222">
        <v>17250</v>
      </c>
      <c r="EQ85" s="222">
        <v>488236.3</v>
      </c>
      <c r="ER85" s="222">
        <v>96060</v>
      </c>
      <c r="ES85" s="222">
        <v>0</v>
      </c>
      <c r="ET85" s="222">
        <v>182992</v>
      </c>
      <c r="EU85" s="222">
        <v>96930.47</v>
      </c>
      <c r="EV85" s="222">
        <v>877483.2</v>
      </c>
      <c r="EW85" s="222">
        <v>2928905.54</v>
      </c>
      <c r="EX85" s="222">
        <v>0</v>
      </c>
      <c r="EY85" s="222">
        <v>27590</v>
      </c>
      <c r="EZ85" s="222">
        <v>289143.34999999998</v>
      </c>
      <c r="FA85" s="222">
        <v>229830</v>
      </c>
      <c r="FB85" s="222">
        <v>1526141.46</v>
      </c>
      <c r="FC85" s="222">
        <v>237770</v>
      </c>
      <c r="FD85" s="222">
        <v>1401595.38</v>
      </c>
      <c r="FE85" s="222">
        <v>0</v>
      </c>
      <c r="FF85" s="222">
        <v>0</v>
      </c>
      <c r="FG85" s="222">
        <v>52000</v>
      </c>
      <c r="FH85" s="222">
        <v>203562</v>
      </c>
      <c r="FI85" s="222">
        <v>613974.42000000004</v>
      </c>
      <c r="FJ85" s="222">
        <v>22150</v>
      </c>
      <c r="FK85" s="222">
        <v>0</v>
      </c>
      <c r="FL85" s="222">
        <v>0</v>
      </c>
      <c r="FM85" s="222">
        <v>1335109.3999999999</v>
      </c>
      <c r="FN85" s="222">
        <v>126250</v>
      </c>
      <c r="FO85" s="222">
        <v>0</v>
      </c>
      <c r="FP85" s="222">
        <v>0</v>
      </c>
      <c r="FQ85" s="222">
        <v>83875</v>
      </c>
      <c r="FR85" s="222">
        <v>0</v>
      </c>
      <c r="FS85" s="222">
        <v>0</v>
      </c>
      <c r="FT85" s="222">
        <v>219850</v>
      </c>
      <c r="FU85" s="222">
        <v>0</v>
      </c>
      <c r="FV85" s="222">
        <v>0</v>
      </c>
      <c r="FW85" s="222">
        <v>298464.69</v>
      </c>
      <c r="FX85" s="222">
        <v>0</v>
      </c>
      <c r="FY85" s="222">
        <v>0</v>
      </c>
      <c r="FZ85" s="222">
        <v>0</v>
      </c>
      <c r="GA85" s="222">
        <v>81700</v>
      </c>
      <c r="GB85" s="222">
        <v>90750</v>
      </c>
      <c r="GC85" s="222">
        <v>129500</v>
      </c>
      <c r="GD85" s="222">
        <v>0</v>
      </c>
      <c r="GE85" s="222">
        <v>1380453.86</v>
      </c>
      <c r="GF85" s="222">
        <v>86597.6</v>
      </c>
      <c r="GG85" s="222">
        <v>22765</v>
      </c>
      <c r="GH85" s="222">
        <v>144146.04</v>
      </c>
      <c r="GI85" s="222">
        <v>117170</v>
      </c>
      <c r="GJ85" s="222">
        <v>0</v>
      </c>
      <c r="GK85" s="222">
        <v>0</v>
      </c>
      <c r="GL85" s="222">
        <v>75340</v>
      </c>
      <c r="GM85" s="222">
        <v>18750</v>
      </c>
      <c r="GN85" s="222">
        <v>18450</v>
      </c>
      <c r="GO85" s="222">
        <v>19410</v>
      </c>
      <c r="GP85" s="222">
        <v>20500</v>
      </c>
      <c r="GQ85" s="222">
        <v>560336.12</v>
      </c>
      <c r="GR85" s="222">
        <v>13550</v>
      </c>
      <c r="GS85" s="222">
        <v>1770</v>
      </c>
      <c r="GT85" s="222">
        <v>142457.20000000001</v>
      </c>
      <c r="GU85" s="222">
        <v>103408.8</v>
      </c>
      <c r="GV85" s="222">
        <v>1023527.71</v>
      </c>
      <c r="GW85" s="222">
        <v>1209868.8799999999</v>
      </c>
      <c r="GX85" s="222">
        <v>781845.22</v>
      </c>
      <c r="GY85" s="222">
        <v>9788326.8300000001</v>
      </c>
      <c r="GZ85" s="222">
        <v>455246</v>
      </c>
      <c r="HA85" s="222">
        <v>0</v>
      </c>
      <c r="HB85" s="222">
        <v>0</v>
      </c>
      <c r="HC85" s="222">
        <v>61536036.140000001</v>
      </c>
      <c r="HD85" s="222">
        <v>4154987.23</v>
      </c>
      <c r="HE85" s="222">
        <v>0</v>
      </c>
      <c r="HF85" s="222">
        <v>47631.6</v>
      </c>
      <c r="HG85" s="222">
        <v>99550</v>
      </c>
      <c r="HH85" s="222">
        <v>350895.72</v>
      </c>
      <c r="HI85" s="222">
        <v>66800</v>
      </c>
      <c r="HJ85" s="222">
        <v>9363226.7200000007</v>
      </c>
      <c r="HK85" s="222">
        <v>2146275</v>
      </c>
      <c r="HL85" s="222">
        <v>0</v>
      </c>
      <c r="HM85" s="222">
        <v>1028348.09</v>
      </c>
      <c r="HN85" s="222">
        <v>700744.8</v>
      </c>
      <c r="HO85" s="222">
        <v>0</v>
      </c>
      <c r="HP85" s="222">
        <v>2264853.7000000002</v>
      </c>
      <c r="HQ85" s="222">
        <v>0</v>
      </c>
      <c r="HR85" s="222">
        <v>610410.68000000005</v>
      </c>
      <c r="HS85" s="222">
        <v>385381</v>
      </c>
      <c r="HT85" s="222">
        <v>0</v>
      </c>
      <c r="HU85" s="222">
        <v>0</v>
      </c>
      <c r="HV85" s="222">
        <v>0</v>
      </c>
      <c r="HW85" s="222">
        <v>0</v>
      </c>
      <c r="HX85" s="222">
        <v>0</v>
      </c>
      <c r="HY85" s="222">
        <v>0</v>
      </c>
      <c r="HZ85" s="222">
        <v>0</v>
      </c>
      <c r="IA85" s="222">
        <v>0</v>
      </c>
      <c r="IB85" s="222">
        <v>0</v>
      </c>
      <c r="IC85" s="222">
        <v>0</v>
      </c>
      <c r="ID85" s="222">
        <v>0</v>
      </c>
      <c r="IE85" s="222">
        <v>0</v>
      </c>
      <c r="IF85" s="222">
        <v>0</v>
      </c>
      <c r="IG85" s="222">
        <v>0</v>
      </c>
      <c r="IH85" s="222">
        <v>1141208.2</v>
      </c>
      <c r="II85" s="222">
        <v>0</v>
      </c>
      <c r="IJ85" s="222">
        <v>0</v>
      </c>
      <c r="IK85" s="222">
        <v>177131.15</v>
      </c>
      <c r="IL85" s="222">
        <v>114450</v>
      </c>
      <c r="IM85" s="222">
        <v>1276052.8500000001</v>
      </c>
      <c r="IN85" s="222">
        <v>0</v>
      </c>
      <c r="IO85" s="222">
        <v>0</v>
      </c>
      <c r="IP85" s="222">
        <v>0</v>
      </c>
      <c r="IQ85" s="222">
        <v>0</v>
      </c>
      <c r="IR85" s="222">
        <v>28500</v>
      </c>
      <c r="IS85" s="222">
        <v>0</v>
      </c>
      <c r="IT85" s="222">
        <v>0</v>
      </c>
      <c r="IU85" s="222">
        <v>21900</v>
      </c>
      <c r="IV85" s="222">
        <v>0</v>
      </c>
      <c r="IW85" s="222">
        <v>0</v>
      </c>
      <c r="IX85" s="222">
        <v>0</v>
      </c>
      <c r="IY85" s="222">
        <v>0</v>
      </c>
      <c r="IZ85" s="222">
        <v>0</v>
      </c>
      <c r="JA85" s="222">
        <v>343728</v>
      </c>
      <c r="JB85" s="222">
        <v>270967.5</v>
      </c>
      <c r="JC85" s="222">
        <v>11450</v>
      </c>
      <c r="JD85" s="222">
        <v>0</v>
      </c>
      <c r="JE85" s="222">
        <v>542079.30000000005</v>
      </c>
      <c r="JF85" s="222">
        <v>0</v>
      </c>
      <c r="JG85" s="222">
        <v>76925</v>
      </c>
      <c r="JH85" s="222">
        <v>0</v>
      </c>
      <c r="JI85" s="222">
        <v>0</v>
      </c>
      <c r="JJ85" s="222">
        <v>155585</v>
      </c>
      <c r="JK85" s="222">
        <v>254672</v>
      </c>
      <c r="JL85" s="222">
        <v>42700</v>
      </c>
      <c r="JM85" s="222">
        <v>196050</v>
      </c>
      <c r="JN85" s="222">
        <v>297645</v>
      </c>
      <c r="JO85" s="222">
        <v>186050</v>
      </c>
      <c r="JP85" s="222">
        <v>418427</v>
      </c>
      <c r="JQ85" s="222">
        <v>38345</v>
      </c>
      <c r="JR85" s="222">
        <v>1393239.5</v>
      </c>
      <c r="JS85" s="222">
        <v>0</v>
      </c>
      <c r="JT85" s="222">
        <v>0</v>
      </c>
      <c r="JU85" s="222">
        <v>463295.76</v>
      </c>
      <c r="JV85" s="222">
        <v>0</v>
      </c>
      <c r="JW85" s="222">
        <v>0</v>
      </c>
      <c r="JX85" s="222">
        <v>0</v>
      </c>
      <c r="JY85" s="222">
        <v>0</v>
      </c>
      <c r="JZ85" s="222">
        <v>0</v>
      </c>
      <c r="KA85" s="222">
        <v>0</v>
      </c>
      <c r="KB85" s="222">
        <v>0</v>
      </c>
      <c r="KC85" s="222">
        <v>0</v>
      </c>
      <c r="KD85" s="222">
        <v>0</v>
      </c>
      <c r="KE85" s="222">
        <v>0</v>
      </c>
      <c r="KF85" s="222">
        <v>0</v>
      </c>
      <c r="KG85" s="222">
        <v>0</v>
      </c>
      <c r="KH85" s="222">
        <v>4523162.93</v>
      </c>
      <c r="KI85" s="222">
        <v>33503.360000000001</v>
      </c>
      <c r="KJ85" s="222">
        <v>0</v>
      </c>
      <c r="KK85" s="222">
        <v>57424</v>
      </c>
      <c r="KL85" s="222">
        <v>29550</v>
      </c>
      <c r="KM85" s="222">
        <v>0</v>
      </c>
      <c r="KN85" s="222">
        <v>0</v>
      </c>
      <c r="KO85" s="222">
        <v>53200</v>
      </c>
      <c r="KP85" s="222">
        <v>131409.20000000001</v>
      </c>
      <c r="KQ85" s="222">
        <v>0</v>
      </c>
      <c r="KR85" s="222">
        <v>45425</v>
      </c>
      <c r="KS85" s="222">
        <v>132140</v>
      </c>
      <c r="KT85" s="222">
        <v>347836.15</v>
      </c>
      <c r="KU85" s="222">
        <v>135550</v>
      </c>
      <c r="KV85" s="222">
        <v>0</v>
      </c>
      <c r="KW85" s="222">
        <v>18650685.449999999</v>
      </c>
      <c r="KX85" s="222">
        <v>50780</v>
      </c>
      <c r="KY85" s="222">
        <v>0</v>
      </c>
      <c r="KZ85" s="222">
        <v>0</v>
      </c>
      <c r="LA85" s="222">
        <v>53025</v>
      </c>
      <c r="LB85" s="222">
        <v>524812</v>
      </c>
      <c r="LC85" s="222">
        <v>354315</v>
      </c>
      <c r="LD85" s="222">
        <v>58300</v>
      </c>
      <c r="LE85" s="222">
        <v>77000</v>
      </c>
      <c r="LF85" s="222">
        <v>47000</v>
      </c>
      <c r="LG85" s="222">
        <v>0</v>
      </c>
      <c r="LH85" s="222">
        <v>0</v>
      </c>
      <c r="LI85" s="222">
        <v>125850.3</v>
      </c>
      <c r="LJ85" s="222">
        <v>0</v>
      </c>
      <c r="LK85" s="222">
        <v>0</v>
      </c>
      <c r="LL85" s="222">
        <v>0</v>
      </c>
      <c r="LM85" s="222">
        <v>1074232.98</v>
      </c>
      <c r="LN85" s="222">
        <v>0</v>
      </c>
      <c r="LO85" s="222">
        <v>0</v>
      </c>
      <c r="LP85" s="222">
        <v>31886</v>
      </c>
      <c r="LQ85" s="222">
        <v>0</v>
      </c>
      <c r="LR85" s="222">
        <v>4460900.21</v>
      </c>
      <c r="LS85" s="222">
        <v>0</v>
      </c>
      <c r="LT85" s="222">
        <v>0</v>
      </c>
      <c r="LU85" s="222">
        <v>12250</v>
      </c>
      <c r="LV85" s="222">
        <v>9685189.5800000001</v>
      </c>
      <c r="LW85" s="222">
        <v>17974522.449999999</v>
      </c>
      <c r="LX85" s="222">
        <v>3738579.84</v>
      </c>
      <c r="LY85" s="222">
        <v>0</v>
      </c>
      <c r="LZ85" s="222">
        <v>0</v>
      </c>
      <c r="MA85" s="222">
        <v>745241.08</v>
      </c>
      <c r="MB85" s="222">
        <v>1116301.25</v>
      </c>
      <c r="MC85" s="222">
        <v>0</v>
      </c>
      <c r="MD85" s="222">
        <v>73750</v>
      </c>
      <c r="ME85" s="222">
        <v>7188255.6500000004</v>
      </c>
      <c r="MF85" s="222">
        <v>35880</v>
      </c>
      <c r="MG85" s="222">
        <v>876081.06</v>
      </c>
      <c r="MH85" s="222">
        <v>116880</v>
      </c>
      <c r="MI85" s="222">
        <v>1171762.3799999999</v>
      </c>
      <c r="MJ85" s="222">
        <v>0</v>
      </c>
      <c r="MK85" s="222">
        <v>56274.6</v>
      </c>
      <c r="ML85" s="222">
        <v>58680</v>
      </c>
      <c r="MM85" s="222">
        <v>62720</v>
      </c>
      <c r="MN85" s="222">
        <v>0</v>
      </c>
      <c r="MO85" s="222">
        <v>76320</v>
      </c>
      <c r="MP85" s="222">
        <v>4850</v>
      </c>
      <c r="MQ85" s="222">
        <v>608329.30000000005</v>
      </c>
      <c r="MR85" s="222">
        <v>1075604.8</v>
      </c>
      <c r="MS85" s="222">
        <v>0</v>
      </c>
      <c r="MT85" s="222">
        <v>0</v>
      </c>
      <c r="MU85" s="222">
        <v>0</v>
      </c>
      <c r="MV85" s="222">
        <v>0</v>
      </c>
      <c r="MW85" s="222">
        <v>0</v>
      </c>
      <c r="MX85" s="222">
        <v>0</v>
      </c>
      <c r="MY85" s="222">
        <v>1103512.7401000001</v>
      </c>
      <c r="MZ85" s="222">
        <v>81750</v>
      </c>
      <c r="NA85" s="222">
        <v>55298.2</v>
      </c>
      <c r="NB85" s="222">
        <v>51075</v>
      </c>
      <c r="NC85" s="222">
        <v>0</v>
      </c>
      <c r="ND85" s="222">
        <v>845445.64</v>
      </c>
      <c r="NE85" s="222">
        <v>1995710.4</v>
      </c>
      <c r="NF85" s="222">
        <v>517481.7</v>
      </c>
      <c r="NG85" s="222">
        <v>405610</v>
      </c>
      <c r="NH85" s="222">
        <v>0</v>
      </c>
      <c r="NI85" s="222">
        <v>0</v>
      </c>
      <c r="NJ85" s="222">
        <v>942920.88</v>
      </c>
      <c r="NK85" s="222">
        <v>69927.5</v>
      </c>
      <c r="NL85" s="222">
        <v>65533</v>
      </c>
      <c r="NM85" s="222">
        <v>1761077.82</v>
      </c>
      <c r="NN85" s="222">
        <v>1503344.92</v>
      </c>
      <c r="NO85" s="222">
        <v>1014399.83</v>
      </c>
      <c r="NP85" s="222">
        <v>0</v>
      </c>
      <c r="NQ85" s="222">
        <v>0</v>
      </c>
      <c r="NR85" s="222">
        <v>0</v>
      </c>
      <c r="NS85" s="222">
        <v>0</v>
      </c>
      <c r="NT85" s="222">
        <v>0</v>
      </c>
      <c r="NU85" s="222">
        <v>0</v>
      </c>
      <c r="NV85" s="222">
        <v>0</v>
      </c>
      <c r="NW85" s="222">
        <v>1733624.46</v>
      </c>
      <c r="NX85" s="222">
        <v>8478768.9700000007</v>
      </c>
      <c r="NY85" s="222">
        <v>854877.99</v>
      </c>
      <c r="NZ85" s="222">
        <v>0</v>
      </c>
      <c r="OA85" s="222">
        <v>151290</v>
      </c>
      <c r="OB85" s="222">
        <v>0</v>
      </c>
      <c r="OC85" s="222">
        <v>0</v>
      </c>
      <c r="OD85" s="222">
        <v>28577</v>
      </c>
      <c r="OE85" s="222">
        <v>117757.95</v>
      </c>
      <c r="OF85" s="222">
        <v>779833.55</v>
      </c>
      <c r="OG85" s="222">
        <v>263839.48</v>
      </c>
      <c r="OH85" s="222">
        <v>0</v>
      </c>
      <c r="OI85" s="222">
        <v>407035.93</v>
      </c>
      <c r="OJ85" s="222">
        <v>0</v>
      </c>
      <c r="OK85" s="222">
        <v>0</v>
      </c>
      <c r="OL85" s="222">
        <v>0</v>
      </c>
      <c r="OM85" s="222">
        <v>2803451.48</v>
      </c>
      <c r="ON85" s="222">
        <v>372863.31</v>
      </c>
      <c r="OO85" s="222">
        <v>8497082.7599999998</v>
      </c>
      <c r="OP85" s="222">
        <v>0</v>
      </c>
      <c r="OQ85" s="222">
        <v>0</v>
      </c>
      <c r="OR85" s="222">
        <v>0</v>
      </c>
      <c r="OS85" s="222">
        <v>90250</v>
      </c>
      <c r="OT85" s="222">
        <v>68100</v>
      </c>
      <c r="OU85" s="222">
        <v>45100</v>
      </c>
      <c r="OV85" s="222">
        <v>0</v>
      </c>
      <c r="OW85" s="222">
        <v>51583</v>
      </c>
      <c r="OX85" s="222">
        <v>296963.3</v>
      </c>
      <c r="OY85" s="222">
        <v>57400</v>
      </c>
      <c r="OZ85" s="222">
        <v>0</v>
      </c>
      <c r="PA85" s="222">
        <v>467029.09</v>
      </c>
      <c r="PB85" s="222">
        <v>1573843.61</v>
      </c>
      <c r="PC85" s="222">
        <v>123872</v>
      </c>
      <c r="PD85" s="222">
        <v>46000</v>
      </c>
      <c r="PE85" s="222">
        <v>714173.93</v>
      </c>
      <c r="PF85" s="222">
        <v>1019183.39</v>
      </c>
      <c r="PG85" s="222">
        <v>889141.2</v>
      </c>
      <c r="PH85" s="222">
        <v>104800</v>
      </c>
      <c r="PI85" s="222">
        <v>2072372.61</v>
      </c>
      <c r="PJ85" s="222">
        <v>145766.79</v>
      </c>
      <c r="PK85" s="222">
        <v>52500</v>
      </c>
      <c r="PL85" s="222">
        <v>0</v>
      </c>
      <c r="PM85" s="222">
        <v>316350.28000000003</v>
      </c>
      <c r="PN85" s="222">
        <v>884883.47</v>
      </c>
      <c r="PO85" s="222">
        <v>2572051.67</v>
      </c>
      <c r="PP85" s="222">
        <v>0</v>
      </c>
      <c r="PQ85" s="222">
        <v>301788.40000000002</v>
      </c>
      <c r="PR85" s="222">
        <v>58100</v>
      </c>
      <c r="PS85" s="222">
        <v>46000</v>
      </c>
      <c r="PT85" s="222">
        <v>24120241.329999998</v>
      </c>
      <c r="PU85" s="222">
        <v>2521621.4900000002</v>
      </c>
      <c r="PV85" s="222">
        <v>2665675.56</v>
      </c>
      <c r="PW85" s="222">
        <v>729190.62</v>
      </c>
      <c r="PX85" s="222">
        <v>2878299</v>
      </c>
      <c r="PY85" s="222">
        <v>0</v>
      </c>
      <c r="PZ85" s="222">
        <v>845970</v>
      </c>
      <c r="QA85" s="222">
        <v>192463.05</v>
      </c>
      <c r="QB85" s="222">
        <v>5851308.5300000003</v>
      </c>
      <c r="QC85" s="222">
        <v>0</v>
      </c>
      <c r="QD85" s="222">
        <v>1681877.05</v>
      </c>
      <c r="QE85" s="222">
        <v>114350</v>
      </c>
      <c r="QF85" s="222">
        <v>126350</v>
      </c>
      <c r="QG85" s="222">
        <v>2424235.73</v>
      </c>
      <c r="QH85" s="222">
        <v>0</v>
      </c>
      <c r="QI85" s="222">
        <v>441358.8</v>
      </c>
      <c r="QJ85" s="222">
        <v>63300</v>
      </c>
      <c r="QK85" s="222">
        <v>288707.59999999998</v>
      </c>
      <c r="QL85" s="222">
        <v>78075</v>
      </c>
      <c r="QM85" s="222">
        <v>0</v>
      </c>
      <c r="QN85" s="222">
        <v>105321.15</v>
      </c>
      <c r="QO85" s="222">
        <v>7500</v>
      </c>
      <c r="QP85" s="222">
        <v>68145</v>
      </c>
      <c r="QQ85" s="222">
        <v>0</v>
      </c>
      <c r="QR85" s="222">
        <v>0</v>
      </c>
      <c r="QS85" s="222">
        <v>633008.06999999995</v>
      </c>
      <c r="QT85" s="222">
        <v>16844688.140000001</v>
      </c>
      <c r="QU85" s="222">
        <v>0</v>
      </c>
      <c r="QV85" s="222">
        <v>0</v>
      </c>
      <c r="QW85" s="222">
        <v>0</v>
      </c>
      <c r="QX85" s="222">
        <v>0</v>
      </c>
      <c r="QY85" s="222">
        <v>567249.80000000005</v>
      </c>
      <c r="QZ85" s="222">
        <v>0</v>
      </c>
      <c r="RA85" s="222">
        <v>0</v>
      </c>
      <c r="RB85" s="222">
        <v>26656.799999999999</v>
      </c>
      <c r="RC85" s="222">
        <v>1092657.8999999999</v>
      </c>
      <c r="RD85" s="222">
        <v>0</v>
      </c>
      <c r="RE85" s="222">
        <v>32000</v>
      </c>
      <c r="RF85" s="222">
        <v>38200</v>
      </c>
      <c r="RG85" s="222">
        <v>35302172.630000003</v>
      </c>
      <c r="RH85" s="222">
        <v>93940</v>
      </c>
      <c r="RI85" s="222">
        <v>422502.05</v>
      </c>
      <c r="RJ85" s="222">
        <v>218576.26</v>
      </c>
      <c r="RK85" s="222">
        <v>405778.59</v>
      </c>
      <c r="RL85" s="222">
        <v>2459689.1</v>
      </c>
      <c r="RM85" s="222">
        <v>7665659.9699999997</v>
      </c>
      <c r="RN85" s="222">
        <v>130174.15</v>
      </c>
      <c r="RO85" s="222">
        <v>565940.13</v>
      </c>
      <c r="RP85" s="222">
        <v>121106</v>
      </c>
      <c r="RQ85" s="222">
        <v>100199.15</v>
      </c>
      <c r="RR85" s="222">
        <v>95837.88</v>
      </c>
      <c r="RS85" s="222">
        <v>570524.03</v>
      </c>
      <c r="RT85" s="222">
        <v>1198577.8</v>
      </c>
      <c r="RU85" s="222">
        <v>837960.82</v>
      </c>
      <c r="RV85" s="222">
        <v>56520</v>
      </c>
      <c r="RW85" s="222">
        <v>430715</v>
      </c>
      <c r="RX85" s="222">
        <v>15175</v>
      </c>
      <c r="RY85" s="222">
        <v>11000</v>
      </c>
      <c r="RZ85" s="222">
        <v>51325</v>
      </c>
      <c r="SA85" s="222">
        <v>0</v>
      </c>
      <c r="SB85" s="222">
        <v>0</v>
      </c>
      <c r="SC85" s="222">
        <v>0</v>
      </c>
      <c r="SD85" s="222">
        <v>114700</v>
      </c>
      <c r="SE85" s="222">
        <v>46017.2</v>
      </c>
      <c r="SF85" s="222">
        <v>2407672.1800000002</v>
      </c>
      <c r="SG85" s="222">
        <v>82700</v>
      </c>
      <c r="SH85" s="222">
        <v>409862.25</v>
      </c>
      <c r="SI85" s="222">
        <v>83400</v>
      </c>
      <c r="SJ85" s="222">
        <v>71200</v>
      </c>
      <c r="SK85" s="222">
        <v>489210</v>
      </c>
      <c r="SL85" s="222">
        <v>41570.5</v>
      </c>
      <c r="SM85" s="222">
        <v>1071120.74</v>
      </c>
      <c r="SN85" s="222">
        <v>0</v>
      </c>
      <c r="SO85" s="222">
        <v>0</v>
      </c>
      <c r="SP85" s="222">
        <v>327972</v>
      </c>
      <c r="SQ85" s="222">
        <v>38000</v>
      </c>
      <c r="SR85" s="222">
        <v>0</v>
      </c>
      <c r="SS85" s="222">
        <v>0</v>
      </c>
      <c r="ST85" s="222">
        <v>93550</v>
      </c>
      <c r="SU85" s="222">
        <v>32458675.460000001</v>
      </c>
      <c r="SV85" s="222">
        <v>0</v>
      </c>
      <c r="SW85" s="222">
        <v>0</v>
      </c>
      <c r="SX85" s="222">
        <v>0</v>
      </c>
      <c r="SY85" s="222">
        <v>0</v>
      </c>
      <c r="SZ85" s="222">
        <v>0</v>
      </c>
      <c r="TA85" s="222">
        <v>0</v>
      </c>
      <c r="TB85" s="222">
        <v>0</v>
      </c>
      <c r="TC85" s="222">
        <v>0</v>
      </c>
      <c r="TD85" s="222">
        <v>0</v>
      </c>
      <c r="TE85" s="222">
        <v>0</v>
      </c>
      <c r="TF85" s="222">
        <v>2354</v>
      </c>
      <c r="TG85" s="222">
        <v>0</v>
      </c>
      <c r="TH85" s="222">
        <v>0</v>
      </c>
      <c r="TI85" s="222">
        <v>1694968.34</v>
      </c>
      <c r="TJ85" s="222">
        <v>0</v>
      </c>
      <c r="TK85" s="222">
        <v>36000</v>
      </c>
      <c r="TL85" s="222">
        <v>1111330.5</v>
      </c>
      <c r="TM85" s="222">
        <v>1870986</v>
      </c>
      <c r="TN85" s="222">
        <v>0</v>
      </c>
      <c r="TO85" s="222">
        <v>0</v>
      </c>
      <c r="TP85" s="222">
        <v>5236844.7</v>
      </c>
      <c r="TQ85" s="222">
        <v>116119.4</v>
      </c>
      <c r="TR85" s="222">
        <v>1262350.3999999999</v>
      </c>
      <c r="TS85" s="222">
        <v>852000</v>
      </c>
      <c r="TT85" s="222">
        <v>0</v>
      </c>
      <c r="TU85" s="222">
        <v>71536.09</v>
      </c>
      <c r="TV85" s="222">
        <v>0</v>
      </c>
      <c r="TW85" s="222">
        <v>0</v>
      </c>
      <c r="TX85" s="222">
        <v>0</v>
      </c>
      <c r="TY85" s="222">
        <v>412062.25</v>
      </c>
      <c r="TZ85" s="222">
        <v>0</v>
      </c>
      <c r="UA85" s="222">
        <v>943416.8</v>
      </c>
      <c r="UB85" s="222">
        <v>337200</v>
      </c>
      <c r="UC85" s="222">
        <v>62250</v>
      </c>
      <c r="UD85" s="222">
        <v>128665</v>
      </c>
      <c r="UE85" s="222">
        <v>592070</v>
      </c>
      <c r="UF85" s="222">
        <v>0</v>
      </c>
      <c r="UG85" s="222">
        <v>0</v>
      </c>
      <c r="UH85" s="222">
        <v>176700</v>
      </c>
      <c r="UI85" s="222">
        <v>0</v>
      </c>
      <c r="UJ85" s="222">
        <v>0</v>
      </c>
      <c r="UK85" s="222">
        <v>0</v>
      </c>
      <c r="UL85" s="222">
        <v>0</v>
      </c>
      <c r="UM85" s="222">
        <v>0</v>
      </c>
      <c r="UN85" s="222">
        <v>0</v>
      </c>
      <c r="UO85" s="222">
        <v>0</v>
      </c>
      <c r="UP85" s="222">
        <v>1244072.3</v>
      </c>
      <c r="UQ85" s="222">
        <v>97550</v>
      </c>
      <c r="UR85" s="222">
        <v>348440</v>
      </c>
      <c r="US85" s="222">
        <v>74040</v>
      </c>
      <c r="UT85" s="222">
        <v>0</v>
      </c>
      <c r="UU85" s="222">
        <v>0</v>
      </c>
      <c r="UV85" s="222">
        <v>0</v>
      </c>
      <c r="UW85" s="222">
        <v>0</v>
      </c>
      <c r="UX85" s="222">
        <v>0</v>
      </c>
      <c r="UY85" s="222">
        <v>0</v>
      </c>
      <c r="UZ85" s="222">
        <v>0</v>
      </c>
      <c r="VA85" s="222">
        <v>251000</v>
      </c>
      <c r="VB85" s="222">
        <v>200950</v>
      </c>
      <c r="VC85" s="222">
        <v>0</v>
      </c>
      <c r="VD85" s="222">
        <v>0</v>
      </c>
      <c r="VE85" s="222">
        <v>50200</v>
      </c>
      <c r="VF85" s="222">
        <v>2500</v>
      </c>
      <c r="VG85" s="222">
        <v>110150</v>
      </c>
      <c r="VH85" s="222">
        <v>0</v>
      </c>
      <c r="VI85" s="222">
        <v>0</v>
      </c>
      <c r="VJ85" s="222">
        <v>33760</v>
      </c>
      <c r="VK85" s="222">
        <v>2160</v>
      </c>
      <c r="VL85" s="222">
        <v>3036271.35</v>
      </c>
      <c r="VM85" s="222">
        <v>129910</v>
      </c>
      <c r="VN85" s="222">
        <v>174750</v>
      </c>
      <c r="VO85" s="222">
        <v>59220</v>
      </c>
      <c r="VP85" s="222">
        <v>389096.16</v>
      </c>
      <c r="VQ85" s="222">
        <v>574110</v>
      </c>
      <c r="VR85" s="222">
        <v>332366.2</v>
      </c>
      <c r="VS85" s="222">
        <v>89275</v>
      </c>
      <c r="VT85" s="222">
        <v>123892</v>
      </c>
      <c r="VU85" s="222">
        <v>633661.49</v>
      </c>
      <c r="VV85" s="222">
        <v>0</v>
      </c>
      <c r="VW85" s="222">
        <v>649505.76</v>
      </c>
      <c r="VX85" s="222">
        <v>176223.6</v>
      </c>
      <c r="VY85" s="222">
        <v>26880</v>
      </c>
      <c r="VZ85" s="222">
        <v>120700</v>
      </c>
      <c r="WA85" s="222">
        <v>692146.14</v>
      </c>
      <c r="WB85" s="222">
        <v>126336.7</v>
      </c>
      <c r="WC85" s="222">
        <v>150460</v>
      </c>
      <c r="WD85" s="222">
        <v>950733.87</v>
      </c>
      <c r="WE85" s="222">
        <v>1000</v>
      </c>
      <c r="WF85" s="222">
        <v>215830</v>
      </c>
      <c r="WG85" s="222">
        <v>442913.2</v>
      </c>
      <c r="WH85" s="222">
        <v>267550</v>
      </c>
      <c r="WI85" s="222">
        <v>216725</v>
      </c>
      <c r="WJ85" s="222">
        <v>139346</v>
      </c>
      <c r="WK85" s="222">
        <v>1584314.51</v>
      </c>
      <c r="WL85" s="222">
        <v>361240.5</v>
      </c>
      <c r="WM85" s="222">
        <v>541224.5</v>
      </c>
      <c r="WN85" s="222">
        <v>290717.05</v>
      </c>
      <c r="WO85" s="222">
        <v>0</v>
      </c>
      <c r="WP85" s="222">
        <v>651505.89</v>
      </c>
      <c r="WQ85" s="222">
        <v>1285674.3999999999</v>
      </c>
      <c r="WR85" s="222">
        <v>1404172.2</v>
      </c>
      <c r="WS85" s="222">
        <v>68600</v>
      </c>
      <c r="WT85" s="222">
        <v>584832.4</v>
      </c>
      <c r="WU85" s="222">
        <v>16792722.039999999</v>
      </c>
      <c r="WV85" s="222">
        <v>141760</v>
      </c>
      <c r="WW85" s="222">
        <v>150800</v>
      </c>
      <c r="WX85" s="222">
        <v>46948.18</v>
      </c>
      <c r="WY85" s="222">
        <v>0</v>
      </c>
      <c r="WZ85" s="222">
        <v>80460</v>
      </c>
      <c r="XA85" s="222">
        <v>62323.85</v>
      </c>
      <c r="XB85" s="222">
        <v>53740</v>
      </c>
      <c r="XC85" s="222">
        <v>5873070.2000000002</v>
      </c>
      <c r="XD85" s="222">
        <v>109191.32</v>
      </c>
      <c r="XE85" s="222">
        <v>124102</v>
      </c>
      <c r="XF85" s="222">
        <v>564703.82999999996</v>
      </c>
      <c r="XG85" s="222">
        <v>12760</v>
      </c>
      <c r="XH85" s="222">
        <v>1165267.8999999999</v>
      </c>
      <c r="XI85" s="222">
        <v>154570.20000000001</v>
      </c>
      <c r="XJ85" s="222">
        <v>137200</v>
      </c>
      <c r="XK85" s="222">
        <v>663575.19999999995</v>
      </c>
      <c r="XL85" s="222">
        <v>134200</v>
      </c>
      <c r="XM85" s="222">
        <v>197376</v>
      </c>
      <c r="XN85" s="222">
        <v>580004.9</v>
      </c>
      <c r="XO85" s="222">
        <v>0</v>
      </c>
      <c r="XP85" s="222">
        <v>132900</v>
      </c>
      <c r="XQ85" s="222">
        <v>201200</v>
      </c>
      <c r="XR85" s="222">
        <v>494680</v>
      </c>
      <c r="XS85" s="222">
        <v>125300</v>
      </c>
      <c r="XT85" s="222">
        <v>540885.30000000005</v>
      </c>
      <c r="XU85" s="222">
        <v>81200</v>
      </c>
      <c r="XV85" s="222">
        <v>59530</v>
      </c>
      <c r="XW85" s="222">
        <v>0</v>
      </c>
      <c r="XX85" s="222">
        <v>0</v>
      </c>
      <c r="XY85" s="222">
        <v>133180.20000000001</v>
      </c>
      <c r="XZ85" s="222">
        <v>61800</v>
      </c>
      <c r="YA85" s="222">
        <v>51000</v>
      </c>
      <c r="YB85" s="222">
        <v>0</v>
      </c>
      <c r="YC85" s="222">
        <v>60250</v>
      </c>
      <c r="YD85" s="222">
        <v>32700</v>
      </c>
      <c r="YE85" s="222">
        <v>821618.37</v>
      </c>
      <c r="YF85" s="222">
        <v>122500</v>
      </c>
      <c r="YG85" s="222">
        <v>459019.6</v>
      </c>
      <c r="YH85" s="222">
        <v>9200</v>
      </c>
      <c r="YI85" s="222">
        <v>1829720</v>
      </c>
      <c r="YJ85" s="222">
        <v>96320</v>
      </c>
      <c r="YK85" s="222">
        <v>464597.6</v>
      </c>
      <c r="YL85" s="222">
        <v>74206</v>
      </c>
      <c r="YM85" s="222">
        <v>286362.5</v>
      </c>
      <c r="YN85" s="222">
        <v>385900</v>
      </c>
      <c r="YO85" s="222">
        <v>104695.2</v>
      </c>
      <c r="YP85" s="222">
        <v>112750</v>
      </c>
      <c r="YQ85" s="222">
        <v>201850</v>
      </c>
      <c r="YR85" s="222">
        <v>81050</v>
      </c>
      <c r="YS85" s="222">
        <v>64500</v>
      </c>
      <c r="YT85" s="222">
        <v>431476.7</v>
      </c>
      <c r="YU85" s="222">
        <v>44195.9</v>
      </c>
      <c r="YV85" s="222">
        <v>641423.93999999994</v>
      </c>
      <c r="YW85" s="222">
        <v>45460.2</v>
      </c>
      <c r="YX85" s="222">
        <v>0</v>
      </c>
      <c r="YY85" s="222">
        <v>0</v>
      </c>
      <c r="YZ85" s="222">
        <v>0</v>
      </c>
      <c r="ZA85" s="222">
        <v>0</v>
      </c>
      <c r="ZB85" s="222">
        <v>0</v>
      </c>
      <c r="ZC85" s="222">
        <v>0</v>
      </c>
      <c r="ZD85" s="222">
        <v>707930.8</v>
      </c>
      <c r="ZE85" s="222">
        <v>0</v>
      </c>
      <c r="ZF85" s="222">
        <v>141000</v>
      </c>
      <c r="ZG85" s="222">
        <v>56120</v>
      </c>
      <c r="ZH85" s="222">
        <v>0</v>
      </c>
      <c r="ZI85" s="222">
        <v>17125</v>
      </c>
      <c r="ZJ85" s="222">
        <v>62300</v>
      </c>
      <c r="ZK85" s="222">
        <v>0</v>
      </c>
      <c r="ZL85" s="222">
        <v>0</v>
      </c>
      <c r="ZM85" s="222">
        <v>175793.06</v>
      </c>
      <c r="ZN85" s="222">
        <v>1074513.8400000001</v>
      </c>
      <c r="ZO85" s="222">
        <v>317160</v>
      </c>
      <c r="ZP85" s="222">
        <v>137120.01999999999</v>
      </c>
      <c r="ZQ85" s="222">
        <v>86500</v>
      </c>
      <c r="ZR85" s="222">
        <v>75418</v>
      </c>
      <c r="ZS85" s="222">
        <v>203060</v>
      </c>
      <c r="ZT85" s="222">
        <v>137500</v>
      </c>
      <c r="ZU85" s="222">
        <v>391139.7</v>
      </c>
      <c r="ZV85" s="222">
        <v>21600</v>
      </c>
      <c r="ZW85" s="222">
        <v>257500</v>
      </c>
      <c r="ZX85" s="222">
        <v>124900</v>
      </c>
      <c r="ZY85" s="222">
        <v>115100</v>
      </c>
      <c r="ZZ85" s="222">
        <v>160203.6</v>
      </c>
      <c r="AAA85" s="222">
        <v>244100</v>
      </c>
      <c r="AAB85" s="222">
        <v>32572.1</v>
      </c>
      <c r="AAC85" s="222">
        <v>38344.5</v>
      </c>
      <c r="AAD85" s="222">
        <v>0</v>
      </c>
      <c r="AAE85" s="222">
        <v>57250</v>
      </c>
      <c r="AAF85" s="222">
        <v>25866.2</v>
      </c>
      <c r="AAG85" s="222">
        <v>79225</v>
      </c>
      <c r="AAH85" s="222">
        <v>129350.5</v>
      </c>
      <c r="AAI85" s="222">
        <v>500118</v>
      </c>
      <c r="AAJ85" s="222">
        <v>510491.01</v>
      </c>
      <c r="AAK85" s="222">
        <v>15000</v>
      </c>
      <c r="AAL85" s="222">
        <v>115875</v>
      </c>
      <c r="AAM85" s="222">
        <v>0</v>
      </c>
      <c r="AAN85" s="222">
        <v>140259</v>
      </c>
      <c r="AAO85" s="222">
        <v>1045592.6</v>
      </c>
      <c r="AAP85" s="222">
        <v>635792.02</v>
      </c>
      <c r="AAQ85" s="222">
        <v>107410</v>
      </c>
      <c r="AAR85" s="222">
        <v>0</v>
      </c>
      <c r="AAS85" s="222">
        <v>257350</v>
      </c>
      <c r="AAT85" s="222">
        <v>22500</v>
      </c>
      <c r="AAU85" s="222">
        <v>205200</v>
      </c>
      <c r="AAV85" s="222">
        <v>2669603.11</v>
      </c>
      <c r="AAW85" s="222">
        <v>1655800</v>
      </c>
      <c r="AAX85" s="222">
        <v>401169.5</v>
      </c>
      <c r="AAY85" s="222">
        <v>0</v>
      </c>
      <c r="AAZ85" s="222">
        <v>2658278.5</v>
      </c>
      <c r="ABA85" s="222">
        <v>0</v>
      </c>
      <c r="ABB85" s="222">
        <v>221850</v>
      </c>
      <c r="ABC85" s="222">
        <v>351969</v>
      </c>
      <c r="ABD85" s="222">
        <v>487475</v>
      </c>
      <c r="ABE85" s="222">
        <v>601415.88</v>
      </c>
      <c r="ABF85" s="222">
        <v>463170</v>
      </c>
      <c r="ABG85" s="222">
        <v>128000</v>
      </c>
      <c r="ABH85" s="222">
        <v>1625895.5</v>
      </c>
      <c r="ABI85" s="222">
        <v>732717.5</v>
      </c>
      <c r="ABJ85" s="222">
        <v>126760</v>
      </c>
      <c r="ABK85" s="222">
        <v>1448688.5</v>
      </c>
      <c r="ABL85" s="222">
        <v>1908458.28</v>
      </c>
      <c r="ABM85" s="222">
        <v>0</v>
      </c>
      <c r="ABN85" s="222">
        <v>0</v>
      </c>
      <c r="ABO85" s="222">
        <v>16514742.34</v>
      </c>
      <c r="ABP85" s="222">
        <v>1718265</v>
      </c>
      <c r="ABQ85" s="222">
        <v>0</v>
      </c>
      <c r="ABR85" s="222">
        <v>214700</v>
      </c>
      <c r="ABS85" s="222">
        <v>0</v>
      </c>
      <c r="ABT85" s="222">
        <v>97540</v>
      </c>
      <c r="ABU85" s="222">
        <v>162200</v>
      </c>
      <c r="ABV85" s="222">
        <v>92990</v>
      </c>
      <c r="ABW85" s="222">
        <v>0</v>
      </c>
      <c r="ABX85" s="222">
        <v>0</v>
      </c>
      <c r="ABY85" s="222">
        <v>0</v>
      </c>
      <c r="ABZ85" s="222">
        <v>0</v>
      </c>
      <c r="ACA85" s="222">
        <v>84750</v>
      </c>
      <c r="ACB85" s="222">
        <v>986394.24</v>
      </c>
      <c r="ACC85" s="222">
        <v>465600</v>
      </c>
      <c r="ACD85" s="222">
        <v>606845.59</v>
      </c>
      <c r="ACE85" s="222">
        <v>96408</v>
      </c>
      <c r="ACF85" s="222">
        <v>78600</v>
      </c>
      <c r="ACG85" s="222">
        <v>2071494.21</v>
      </c>
      <c r="ACH85" s="222">
        <v>0</v>
      </c>
      <c r="ACI85" s="222">
        <v>182992</v>
      </c>
      <c r="ACJ85" s="222">
        <v>0</v>
      </c>
      <c r="ACK85" s="222">
        <v>1781232.38</v>
      </c>
      <c r="ACL85" s="222">
        <v>3189908.37</v>
      </c>
      <c r="ACM85" s="222">
        <v>809113.58</v>
      </c>
      <c r="ACN85" s="222">
        <v>0</v>
      </c>
      <c r="ACO85" s="222">
        <v>96163.67</v>
      </c>
      <c r="ACP85" s="222">
        <v>0</v>
      </c>
      <c r="ACQ85" s="222">
        <v>5547489.7699999996</v>
      </c>
      <c r="ACR85" s="222">
        <v>184800</v>
      </c>
      <c r="ACS85" s="222">
        <v>3729331.9</v>
      </c>
      <c r="ACT85" s="222">
        <v>2297390.94</v>
      </c>
      <c r="ACU85" s="222">
        <v>0</v>
      </c>
      <c r="ACV85" s="222">
        <v>0</v>
      </c>
      <c r="ACW85" s="222">
        <v>886103.83</v>
      </c>
      <c r="ACX85" s="222">
        <v>142215.75</v>
      </c>
      <c r="ACY85" s="222">
        <v>162349.20000000001</v>
      </c>
      <c r="ACZ85" s="222">
        <v>977624.69</v>
      </c>
      <c r="ADA85" s="222">
        <v>60650</v>
      </c>
      <c r="ADB85" s="222">
        <v>53500</v>
      </c>
      <c r="ADC85" s="222">
        <v>163162</v>
      </c>
      <c r="ADD85" s="222">
        <v>56590</v>
      </c>
      <c r="ADE85" s="222">
        <v>83820</v>
      </c>
      <c r="ADF85" s="222">
        <v>3775471.62</v>
      </c>
      <c r="ADG85" s="222">
        <v>350530.07</v>
      </c>
      <c r="ADH85" s="222">
        <v>0</v>
      </c>
      <c r="ADI85" s="222">
        <v>13720</v>
      </c>
      <c r="ADJ85" s="222">
        <v>0</v>
      </c>
      <c r="ADK85" s="222">
        <v>0</v>
      </c>
      <c r="ADL85" s="222">
        <v>5600</v>
      </c>
      <c r="ADM85" s="222">
        <v>43600</v>
      </c>
      <c r="ADN85" s="222">
        <v>178800</v>
      </c>
      <c r="ADO85" s="222">
        <v>1193687.2</v>
      </c>
      <c r="ADP85" s="222">
        <v>1381574.88</v>
      </c>
      <c r="ADQ85" s="222">
        <v>0</v>
      </c>
      <c r="ADR85" s="222">
        <v>699037.8</v>
      </c>
      <c r="ADS85" s="222">
        <v>1283004.6399999999</v>
      </c>
      <c r="ADT85" s="222">
        <v>0</v>
      </c>
      <c r="ADU85" s="222">
        <v>0</v>
      </c>
      <c r="ADV85" s="222">
        <v>129150</v>
      </c>
      <c r="ADW85" s="222">
        <v>0</v>
      </c>
      <c r="ADX85" s="222">
        <v>0</v>
      </c>
      <c r="ADY85" s="222">
        <v>5026485.3</v>
      </c>
      <c r="ADZ85" s="222">
        <v>332376.88</v>
      </c>
      <c r="AEA85" s="222">
        <v>3944150.4</v>
      </c>
      <c r="AEB85" s="222">
        <v>87995</v>
      </c>
      <c r="AEC85" s="222">
        <v>0</v>
      </c>
      <c r="AED85" s="222">
        <v>122470</v>
      </c>
      <c r="AEE85" s="222">
        <v>174300.15</v>
      </c>
      <c r="AEF85" s="222">
        <v>95470</v>
      </c>
      <c r="AEG85" s="222">
        <v>0</v>
      </c>
      <c r="AEH85" s="222">
        <v>34740</v>
      </c>
      <c r="AEI85" s="222">
        <v>2398448.6800000002</v>
      </c>
      <c r="AEJ85" s="222">
        <v>1002492.88</v>
      </c>
      <c r="AEK85" s="222">
        <v>768885.89</v>
      </c>
      <c r="AEL85" s="222">
        <v>1270752.8600000001</v>
      </c>
      <c r="AEM85" s="222">
        <v>79525</v>
      </c>
      <c r="AEN85" s="222">
        <v>571580.97</v>
      </c>
      <c r="AEO85" s="222">
        <v>839493.42</v>
      </c>
      <c r="AEP85" s="222">
        <v>7409259.46</v>
      </c>
      <c r="AEQ85" s="222">
        <v>37035</v>
      </c>
      <c r="AER85" s="222">
        <v>3896240.15</v>
      </c>
      <c r="AES85" s="222">
        <v>263166.09999999998</v>
      </c>
      <c r="AET85" s="222">
        <v>147962</v>
      </c>
      <c r="AEU85" s="222">
        <v>61175</v>
      </c>
      <c r="AEV85" s="222">
        <v>1452830.56</v>
      </c>
      <c r="AEW85" s="222">
        <v>86635</v>
      </c>
      <c r="AEX85" s="222">
        <v>532345.5</v>
      </c>
      <c r="AEY85" s="222">
        <v>93580</v>
      </c>
      <c r="AEZ85" s="222">
        <v>763835</v>
      </c>
      <c r="AFA85" s="222">
        <v>108827.2</v>
      </c>
      <c r="AFB85" s="222">
        <v>70477.600000000006</v>
      </c>
      <c r="AFC85" s="222">
        <v>5982703.29</v>
      </c>
      <c r="AFD85" s="222">
        <v>3200</v>
      </c>
      <c r="AFE85" s="222">
        <v>232450</v>
      </c>
      <c r="AFF85" s="222">
        <v>179760</v>
      </c>
      <c r="AFG85" s="222">
        <v>0</v>
      </c>
      <c r="AFH85" s="222">
        <v>34500</v>
      </c>
      <c r="AFI85" s="222">
        <v>0</v>
      </c>
      <c r="AFJ85" s="222">
        <v>45980</v>
      </c>
      <c r="AFK85" s="222">
        <v>56000</v>
      </c>
      <c r="AFL85" s="222">
        <v>104650</v>
      </c>
      <c r="AFM85" s="222">
        <v>0</v>
      </c>
      <c r="AFN85" s="222">
        <v>0</v>
      </c>
      <c r="AFO85" s="222">
        <v>0</v>
      </c>
      <c r="AFP85" s="222">
        <v>954750.42</v>
      </c>
      <c r="AFQ85" s="222">
        <v>1845544.87</v>
      </c>
      <c r="AFR85" s="222">
        <v>3541276</v>
      </c>
      <c r="AFS85" s="222">
        <v>901272.55</v>
      </c>
      <c r="AFT85" s="222">
        <v>75530</v>
      </c>
      <c r="AFU85" s="222">
        <v>26875</v>
      </c>
      <c r="AFV85" s="222">
        <v>29422</v>
      </c>
      <c r="AFW85" s="222">
        <v>17657.900000000001</v>
      </c>
      <c r="AFX85" s="222">
        <v>102950</v>
      </c>
      <c r="AFY85" s="222">
        <v>747644.65</v>
      </c>
      <c r="AFZ85" s="222">
        <v>6434488.3700000001</v>
      </c>
      <c r="AGA85" s="222">
        <v>51495</v>
      </c>
      <c r="AGB85" s="222">
        <v>7883356.3200000003</v>
      </c>
      <c r="AGC85" s="222">
        <v>6300</v>
      </c>
      <c r="AGD85" s="222">
        <v>0</v>
      </c>
      <c r="AGE85" s="222">
        <v>54637</v>
      </c>
      <c r="AGF85" s="222">
        <v>90170</v>
      </c>
      <c r="AGG85" s="222">
        <v>165212.5</v>
      </c>
      <c r="AGH85" s="222">
        <v>36165</v>
      </c>
      <c r="AGI85" s="222">
        <v>595420.06999999995</v>
      </c>
      <c r="AGJ85" s="222">
        <v>38350</v>
      </c>
      <c r="AGK85" s="222">
        <v>45245</v>
      </c>
      <c r="AGL85" s="222">
        <v>66680.02</v>
      </c>
      <c r="AGM85" s="222">
        <v>526138.82999999996</v>
      </c>
      <c r="AGN85" s="222">
        <v>316960.67</v>
      </c>
      <c r="AGO85" s="222">
        <v>1021981.2</v>
      </c>
      <c r="AGP85" s="222">
        <v>321303.40999999997</v>
      </c>
      <c r="AGQ85" s="222">
        <v>875149.43</v>
      </c>
      <c r="AGR85" s="222">
        <v>1492643.88</v>
      </c>
      <c r="AGS85" s="222">
        <v>153362.44</v>
      </c>
      <c r="AGT85" s="222">
        <v>559088.56000000006</v>
      </c>
      <c r="AGU85" s="222">
        <v>0</v>
      </c>
      <c r="AGV85" s="222">
        <v>0</v>
      </c>
      <c r="AGW85" s="222">
        <v>989020.89</v>
      </c>
      <c r="AGX85" s="222">
        <v>145400</v>
      </c>
      <c r="AGY85" s="222">
        <v>210467.01</v>
      </c>
      <c r="AGZ85" s="222">
        <v>0</v>
      </c>
      <c r="AHA85" s="222">
        <v>55600</v>
      </c>
      <c r="AHB85" s="222">
        <v>0</v>
      </c>
      <c r="AHC85" s="222">
        <v>44460</v>
      </c>
      <c r="AHD85" s="222">
        <v>452908.51</v>
      </c>
      <c r="AHE85" s="222">
        <v>0</v>
      </c>
      <c r="AHF85" s="222">
        <v>29058.83</v>
      </c>
      <c r="AHG85" s="222">
        <v>96753.37</v>
      </c>
      <c r="AHH85" s="222">
        <v>109447.6</v>
      </c>
      <c r="AHI85" s="222">
        <v>0</v>
      </c>
      <c r="AHJ85" s="222">
        <v>304707.51</v>
      </c>
      <c r="AHK85" s="222">
        <v>47760</v>
      </c>
      <c r="AHL85" s="222">
        <v>1301123.8899999999</v>
      </c>
      <c r="AHM85" s="222">
        <v>71230</v>
      </c>
      <c r="AHN85" s="222">
        <v>0</v>
      </c>
      <c r="AHO85" s="222">
        <v>62300</v>
      </c>
      <c r="AHP85" s="222">
        <v>136646.21</v>
      </c>
      <c r="AHQ85" s="222">
        <v>22656.5</v>
      </c>
      <c r="AHR85" s="264">
        <v>152084</v>
      </c>
    </row>
    <row r="86" spans="1:902" ht="24">
      <c r="A86" s="183" t="s">
        <v>6671</v>
      </c>
      <c r="B86" s="183" t="s">
        <v>6496</v>
      </c>
      <c r="C86" s="184" t="s">
        <v>6497</v>
      </c>
      <c r="D86" s="222">
        <v>54929</v>
      </c>
      <c r="E86" s="222">
        <v>489586.78</v>
      </c>
      <c r="F86" s="222">
        <v>766035</v>
      </c>
      <c r="G86" s="222">
        <v>62513.5</v>
      </c>
      <c r="H86" s="222">
        <v>464448</v>
      </c>
      <c r="I86" s="222">
        <v>28809.83</v>
      </c>
      <c r="J86" s="222">
        <v>265229</v>
      </c>
      <c r="K86" s="222">
        <v>127190</v>
      </c>
      <c r="L86" s="222">
        <v>93215</v>
      </c>
      <c r="M86" s="222">
        <v>505869.48</v>
      </c>
      <c r="N86" s="222">
        <v>540104.38</v>
      </c>
      <c r="O86" s="222">
        <v>38843.33</v>
      </c>
      <c r="P86" s="222">
        <v>1619412.78</v>
      </c>
      <c r="Q86" s="222">
        <v>80952.800000000003</v>
      </c>
      <c r="R86" s="222">
        <v>130750</v>
      </c>
      <c r="S86" s="222">
        <v>416186.42</v>
      </c>
      <c r="T86" s="222">
        <v>107888</v>
      </c>
      <c r="U86" s="222">
        <v>128461.34</v>
      </c>
      <c r="V86" s="222">
        <v>3577.61</v>
      </c>
      <c r="W86" s="222">
        <v>232129.4</v>
      </c>
      <c r="X86" s="222">
        <v>355767.45</v>
      </c>
      <c r="Y86" s="222">
        <v>83799.179999999993</v>
      </c>
      <c r="Z86" s="222">
        <v>434383.78</v>
      </c>
      <c r="AA86" s="222">
        <v>385328.14</v>
      </c>
      <c r="AB86" s="222">
        <v>8970.08</v>
      </c>
      <c r="AC86" s="222">
        <v>3871146.3</v>
      </c>
      <c r="AD86" s="222">
        <v>257438.42</v>
      </c>
      <c r="AE86" s="222">
        <v>315193.51</v>
      </c>
      <c r="AF86" s="222">
        <v>404338.38</v>
      </c>
      <c r="AG86" s="222">
        <v>74579.37</v>
      </c>
      <c r="AH86" s="222">
        <v>756417.65</v>
      </c>
      <c r="AI86" s="222">
        <v>433846.57</v>
      </c>
      <c r="AJ86" s="222">
        <v>170886</v>
      </c>
      <c r="AK86" s="222">
        <v>87332.18</v>
      </c>
      <c r="AL86" s="222">
        <v>584958.32999999996</v>
      </c>
      <c r="AM86" s="222">
        <v>78547.5</v>
      </c>
      <c r="AN86" s="222">
        <v>10995</v>
      </c>
      <c r="AO86" s="222">
        <v>124733.7</v>
      </c>
      <c r="AP86" s="222">
        <v>361996.23</v>
      </c>
      <c r="AQ86" s="222">
        <v>98378.86</v>
      </c>
      <c r="AR86" s="222">
        <v>181548.89</v>
      </c>
      <c r="AS86" s="222">
        <v>169358</v>
      </c>
      <c r="AT86" s="222">
        <v>1287461.46</v>
      </c>
      <c r="AU86" s="222">
        <v>2280</v>
      </c>
      <c r="AV86" s="222">
        <v>15350</v>
      </c>
      <c r="AW86" s="222">
        <v>182489.14</v>
      </c>
      <c r="AX86" s="222">
        <v>41893.99</v>
      </c>
      <c r="AY86" s="222">
        <v>268280.05</v>
      </c>
      <c r="AZ86" s="222">
        <v>41510.129999999997</v>
      </c>
      <c r="BA86" s="222">
        <v>22965</v>
      </c>
      <c r="BB86" s="222">
        <v>5196.5</v>
      </c>
      <c r="BC86" s="222">
        <v>14139.66</v>
      </c>
      <c r="BD86" s="222">
        <v>22846</v>
      </c>
      <c r="BE86" s="222">
        <v>0</v>
      </c>
      <c r="BF86" s="222">
        <v>122659.8</v>
      </c>
      <c r="BG86" s="222">
        <v>0</v>
      </c>
      <c r="BH86" s="222">
        <v>31061.37</v>
      </c>
      <c r="BI86" s="222">
        <v>503689.71</v>
      </c>
      <c r="BJ86" s="222">
        <v>129693.43</v>
      </c>
      <c r="BK86" s="222">
        <v>363436.4</v>
      </c>
      <c r="BL86" s="222">
        <v>55015</v>
      </c>
      <c r="BM86" s="222">
        <v>279877.15999999997</v>
      </c>
      <c r="BN86" s="222">
        <v>179805.25</v>
      </c>
      <c r="BO86" s="222">
        <v>9600.59</v>
      </c>
      <c r="BP86" s="222">
        <v>33380</v>
      </c>
      <c r="BQ86" s="222">
        <v>10055.16</v>
      </c>
      <c r="BR86" s="222">
        <v>219219.89</v>
      </c>
      <c r="BS86" s="222">
        <v>66835.509999999995</v>
      </c>
      <c r="BT86" s="222">
        <v>2942.5</v>
      </c>
      <c r="BU86" s="222">
        <v>150704.41</v>
      </c>
      <c r="BV86" s="222">
        <v>131501.57999999999</v>
      </c>
      <c r="BW86" s="222">
        <v>111294.67</v>
      </c>
      <c r="BX86" s="222">
        <v>41339</v>
      </c>
      <c r="BY86" s="222">
        <v>9725</v>
      </c>
      <c r="BZ86" s="222">
        <v>615655.56000000006</v>
      </c>
      <c r="CA86" s="222">
        <v>471367.51</v>
      </c>
      <c r="CB86" s="222">
        <v>360013.6</v>
      </c>
      <c r="CC86" s="222">
        <v>329927.84000000003</v>
      </c>
      <c r="CD86" s="222">
        <v>113522.15</v>
      </c>
      <c r="CE86" s="222">
        <v>138592.64000000001</v>
      </c>
      <c r="CF86" s="222">
        <v>180371.05</v>
      </c>
      <c r="CG86" s="222">
        <v>18250</v>
      </c>
      <c r="CH86" s="222">
        <v>127802.08</v>
      </c>
      <c r="CI86" s="222">
        <v>371543.65</v>
      </c>
      <c r="CJ86" s="222">
        <v>88650.15</v>
      </c>
      <c r="CK86" s="222">
        <v>120759.35</v>
      </c>
      <c r="CL86" s="222">
        <v>74570.95</v>
      </c>
      <c r="CM86" s="222">
        <v>72260.52</v>
      </c>
      <c r="CN86" s="222">
        <v>308547</v>
      </c>
      <c r="CO86" s="222">
        <v>14870.15</v>
      </c>
      <c r="CP86" s="222">
        <v>177672.48</v>
      </c>
      <c r="CQ86" s="222">
        <v>51641.9</v>
      </c>
      <c r="CR86" s="222">
        <v>156730.04</v>
      </c>
      <c r="CS86" s="222">
        <v>47450.9</v>
      </c>
      <c r="CT86" s="222">
        <v>222442.38</v>
      </c>
      <c r="CU86" s="222">
        <v>92133.26</v>
      </c>
      <c r="CV86" s="222">
        <v>105033.02</v>
      </c>
      <c r="CW86" s="222">
        <v>281019.21999999997</v>
      </c>
      <c r="CX86" s="222">
        <v>24186.27</v>
      </c>
      <c r="CY86" s="222">
        <v>491547.61</v>
      </c>
      <c r="CZ86" s="222">
        <v>122362.62</v>
      </c>
      <c r="DA86" s="222">
        <v>62770</v>
      </c>
      <c r="DB86" s="222">
        <v>397113.2</v>
      </c>
      <c r="DC86" s="222">
        <v>1303580.3</v>
      </c>
      <c r="DD86" s="222">
        <v>313646.86</v>
      </c>
      <c r="DE86" s="222">
        <v>644019.79</v>
      </c>
      <c r="DF86" s="222">
        <v>85207.57</v>
      </c>
      <c r="DG86" s="222">
        <v>92802.59</v>
      </c>
      <c r="DH86" s="222">
        <v>258133.41</v>
      </c>
      <c r="DI86" s="222">
        <v>56317</v>
      </c>
      <c r="DJ86" s="222">
        <v>132109.84</v>
      </c>
      <c r="DK86" s="222">
        <v>338414.25</v>
      </c>
      <c r="DL86" s="222">
        <v>179223.6</v>
      </c>
      <c r="DM86" s="222">
        <v>115986.84</v>
      </c>
      <c r="DN86" s="222">
        <v>-74530.97</v>
      </c>
      <c r="DO86" s="222">
        <v>173705.1</v>
      </c>
      <c r="DP86" s="222">
        <v>69963.03</v>
      </c>
      <c r="DQ86" s="222">
        <v>710051</v>
      </c>
      <c r="DR86" s="222">
        <v>267681.2</v>
      </c>
      <c r="DS86" s="222">
        <v>90812</v>
      </c>
      <c r="DT86" s="222">
        <v>58374.1</v>
      </c>
      <c r="DU86" s="222">
        <v>141038</v>
      </c>
      <c r="DV86" s="222">
        <v>99690.1</v>
      </c>
      <c r="DW86" s="222">
        <v>252327.8</v>
      </c>
      <c r="DX86" s="222">
        <v>309068.40000000002</v>
      </c>
      <c r="DY86" s="222">
        <v>343707.27</v>
      </c>
      <c r="DZ86" s="222">
        <v>263905.02</v>
      </c>
      <c r="EA86" s="222">
        <v>96525.48</v>
      </c>
      <c r="EB86" s="222">
        <v>524696.64</v>
      </c>
      <c r="EC86" s="222">
        <v>285914.48</v>
      </c>
      <c r="ED86" s="222">
        <v>572148.74</v>
      </c>
      <c r="EE86" s="222">
        <v>19085</v>
      </c>
      <c r="EF86" s="222">
        <v>10730</v>
      </c>
      <c r="EG86" s="222">
        <v>286505.40000000002</v>
      </c>
      <c r="EH86" s="222">
        <v>226930.65</v>
      </c>
      <c r="EI86" s="222">
        <v>410116.18</v>
      </c>
      <c r="EJ86" s="222">
        <v>317082.3</v>
      </c>
      <c r="EK86" s="222">
        <v>175552.2</v>
      </c>
      <c r="EL86" s="222">
        <v>96608.9</v>
      </c>
      <c r="EM86" s="222">
        <v>219903.2</v>
      </c>
      <c r="EN86" s="222">
        <v>0</v>
      </c>
      <c r="EO86" s="222">
        <v>510091.44</v>
      </c>
      <c r="EP86" s="222">
        <v>18944.23</v>
      </c>
      <c r="EQ86" s="222">
        <v>23095</v>
      </c>
      <c r="ER86" s="222">
        <v>243140.74</v>
      </c>
      <c r="ES86" s="222">
        <v>222313.68</v>
      </c>
      <c r="ET86" s="222">
        <v>373186</v>
      </c>
      <c r="EU86" s="222">
        <v>407101.64</v>
      </c>
      <c r="EV86" s="222">
        <v>328190</v>
      </c>
      <c r="EW86" s="222">
        <v>2542983.6</v>
      </c>
      <c r="EX86" s="222">
        <v>16670</v>
      </c>
      <c r="EY86" s="222">
        <v>89098.95</v>
      </c>
      <c r="EZ86" s="222">
        <v>716153.51</v>
      </c>
      <c r="FA86" s="222">
        <v>67264</v>
      </c>
      <c r="FB86" s="222">
        <v>321681.42</v>
      </c>
      <c r="FC86" s="222">
        <v>260560.76</v>
      </c>
      <c r="FD86" s="222">
        <v>111086.56</v>
      </c>
      <c r="FE86" s="222">
        <v>126795.14</v>
      </c>
      <c r="FF86" s="222">
        <v>62707</v>
      </c>
      <c r="FG86" s="222">
        <v>27544.12</v>
      </c>
      <c r="FH86" s="222">
        <v>221460.5</v>
      </c>
      <c r="FI86" s="222">
        <v>775442.73</v>
      </c>
      <c r="FJ86" s="222">
        <v>232876.45</v>
      </c>
      <c r="FK86" s="222">
        <v>12993</v>
      </c>
      <c r="FL86" s="222">
        <v>64708.72</v>
      </c>
      <c r="FM86" s="222">
        <v>455677.43</v>
      </c>
      <c r="FN86" s="222">
        <v>13962.3</v>
      </c>
      <c r="FO86" s="222">
        <v>111609</v>
      </c>
      <c r="FP86" s="222">
        <v>34333.25</v>
      </c>
      <c r="FQ86" s="222">
        <v>13299.99</v>
      </c>
      <c r="FR86" s="222">
        <v>758416.18</v>
      </c>
      <c r="FS86" s="222">
        <v>98356.79</v>
      </c>
      <c r="FT86" s="222">
        <v>151740.94</v>
      </c>
      <c r="FU86" s="222">
        <v>122486.09</v>
      </c>
      <c r="FV86" s="222">
        <v>45821.66</v>
      </c>
      <c r="FW86" s="222">
        <v>380865.7</v>
      </c>
      <c r="FX86" s="222">
        <v>551516.74</v>
      </c>
      <c r="FY86" s="222">
        <v>103619.9</v>
      </c>
      <c r="FZ86" s="222">
        <v>81503.820000000007</v>
      </c>
      <c r="GA86" s="222">
        <v>435477.38</v>
      </c>
      <c r="GB86" s="222">
        <v>135411.53</v>
      </c>
      <c r="GC86" s="222">
        <v>56824.72</v>
      </c>
      <c r="GD86" s="222">
        <v>68697</v>
      </c>
      <c r="GE86" s="222">
        <v>419670</v>
      </c>
      <c r="GF86" s="222">
        <v>23954.75</v>
      </c>
      <c r="GG86" s="222">
        <v>164741.04999999999</v>
      </c>
      <c r="GH86" s="222">
        <v>343684.08</v>
      </c>
      <c r="GI86" s="222">
        <v>326158.94</v>
      </c>
      <c r="GJ86" s="222">
        <v>96408.91</v>
      </c>
      <c r="GK86" s="222">
        <v>78428.58</v>
      </c>
      <c r="GL86" s="222">
        <v>69878.350000000006</v>
      </c>
      <c r="GM86" s="222">
        <v>34668.26</v>
      </c>
      <c r="GN86" s="222">
        <v>102583.95</v>
      </c>
      <c r="GO86" s="222">
        <v>25964.05</v>
      </c>
      <c r="GP86" s="222">
        <v>63389.7</v>
      </c>
      <c r="GQ86" s="222">
        <v>803220.56</v>
      </c>
      <c r="GR86" s="222">
        <v>279720</v>
      </c>
      <c r="GS86" s="222">
        <v>104563.42</v>
      </c>
      <c r="GT86" s="222">
        <v>73788.14</v>
      </c>
      <c r="GU86" s="222">
        <v>28024</v>
      </c>
      <c r="GV86" s="222">
        <v>139587.79999999999</v>
      </c>
      <c r="GW86" s="222">
        <v>62924.639999999999</v>
      </c>
      <c r="GX86" s="222">
        <v>198247.88</v>
      </c>
      <c r="GY86" s="222">
        <v>563884.42000000004</v>
      </c>
      <c r="GZ86" s="222">
        <v>60940.21</v>
      </c>
      <c r="HA86" s="222">
        <v>116916.6</v>
      </c>
      <c r="HB86" s="222">
        <v>56404.4</v>
      </c>
      <c r="HC86" s="222">
        <v>1670977.16</v>
      </c>
      <c r="HD86" s="222">
        <v>2537836.84</v>
      </c>
      <c r="HE86" s="222">
        <v>265880</v>
      </c>
      <c r="HF86" s="222">
        <v>109937</v>
      </c>
      <c r="HG86" s="222">
        <v>99659</v>
      </c>
      <c r="HH86" s="222">
        <v>758494.04</v>
      </c>
      <c r="HI86" s="222">
        <v>31000</v>
      </c>
      <c r="HJ86" s="222">
        <v>0</v>
      </c>
      <c r="HK86" s="222">
        <v>211956</v>
      </c>
      <c r="HL86" s="222">
        <v>321553</v>
      </c>
      <c r="HM86" s="222">
        <v>54665.53</v>
      </c>
      <c r="HN86" s="222">
        <v>429722</v>
      </c>
      <c r="HO86" s="222">
        <v>35059.81</v>
      </c>
      <c r="HP86" s="222">
        <v>287423</v>
      </c>
      <c r="HQ86" s="222">
        <v>271509.86</v>
      </c>
      <c r="HR86" s="222">
        <v>84283.44</v>
      </c>
      <c r="HS86" s="222">
        <v>452939.22</v>
      </c>
      <c r="HT86" s="222">
        <v>276248</v>
      </c>
      <c r="HU86" s="222">
        <v>91573.8</v>
      </c>
      <c r="HV86" s="222">
        <v>71318.17</v>
      </c>
      <c r="HW86" s="222">
        <v>153915</v>
      </c>
      <c r="HX86" s="222">
        <v>742452.31</v>
      </c>
      <c r="HY86" s="222">
        <v>355836.95</v>
      </c>
      <c r="HZ86" s="222">
        <v>253937.36</v>
      </c>
      <c r="IA86" s="222">
        <v>279017.5</v>
      </c>
      <c r="IB86" s="222">
        <v>83821.42</v>
      </c>
      <c r="IC86" s="222">
        <v>137888.26</v>
      </c>
      <c r="ID86" s="222">
        <v>52154.44</v>
      </c>
      <c r="IE86" s="222">
        <v>120496.62</v>
      </c>
      <c r="IF86" s="222">
        <v>162389.96</v>
      </c>
      <c r="IG86" s="222">
        <v>24852</v>
      </c>
      <c r="IH86" s="222">
        <v>102300</v>
      </c>
      <c r="II86" s="222">
        <v>0</v>
      </c>
      <c r="IJ86" s="222">
        <v>32844.800000000003</v>
      </c>
      <c r="IK86" s="222">
        <v>296707</v>
      </c>
      <c r="IL86" s="222">
        <v>537546.38</v>
      </c>
      <c r="IM86" s="222">
        <v>218426.84</v>
      </c>
      <c r="IN86" s="222">
        <v>60983.14</v>
      </c>
      <c r="IO86" s="222">
        <v>127453.02</v>
      </c>
      <c r="IP86" s="222">
        <v>51606</v>
      </c>
      <c r="IQ86" s="222">
        <v>276533.53999999998</v>
      </c>
      <c r="IR86" s="222">
        <v>139106.17000000001</v>
      </c>
      <c r="IS86" s="222">
        <v>1232605.6000000001</v>
      </c>
      <c r="IT86" s="222">
        <v>215746.5</v>
      </c>
      <c r="IU86" s="222">
        <v>6700</v>
      </c>
      <c r="IV86" s="222">
        <v>136428</v>
      </c>
      <c r="IW86" s="222">
        <v>145443.19</v>
      </c>
      <c r="IX86" s="222">
        <v>116919.67999999999</v>
      </c>
      <c r="IY86" s="222">
        <v>170544.55</v>
      </c>
      <c r="IZ86" s="222">
        <v>52584.75</v>
      </c>
      <c r="JA86" s="222">
        <v>146671.85999999999</v>
      </c>
      <c r="JB86" s="222">
        <v>61572.9</v>
      </c>
      <c r="JC86" s="222">
        <v>104323.36</v>
      </c>
      <c r="JD86" s="222">
        <v>361203.28</v>
      </c>
      <c r="JE86" s="222">
        <v>0</v>
      </c>
      <c r="JF86" s="222">
        <v>82673.72</v>
      </c>
      <c r="JG86" s="222">
        <v>27788</v>
      </c>
      <c r="JH86" s="222">
        <v>105742.88</v>
      </c>
      <c r="JI86" s="222">
        <v>340707.97</v>
      </c>
      <c r="JJ86" s="222">
        <v>240013.25</v>
      </c>
      <c r="JK86" s="222">
        <v>100775</v>
      </c>
      <c r="JL86" s="222">
        <v>125536.54</v>
      </c>
      <c r="JM86" s="222">
        <v>171381.92</v>
      </c>
      <c r="JN86" s="222">
        <v>409796.6</v>
      </c>
      <c r="JO86" s="222">
        <v>52040</v>
      </c>
      <c r="JP86" s="222">
        <v>225737.42</v>
      </c>
      <c r="JQ86" s="222">
        <v>110148</v>
      </c>
      <c r="JR86" s="222">
        <v>46018</v>
      </c>
      <c r="JS86" s="222">
        <v>2200</v>
      </c>
      <c r="JT86" s="222">
        <v>11646.39</v>
      </c>
      <c r="JU86" s="222">
        <v>63530</v>
      </c>
      <c r="JV86" s="222">
        <v>53348.9</v>
      </c>
      <c r="JW86" s="222">
        <v>0</v>
      </c>
      <c r="JX86" s="222">
        <v>675701.05</v>
      </c>
      <c r="JY86" s="222">
        <v>188845</v>
      </c>
      <c r="JZ86" s="222">
        <v>69647</v>
      </c>
      <c r="KA86" s="222">
        <v>311184</v>
      </c>
      <c r="KB86" s="222">
        <v>160360</v>
      </c>
      <c r="KC86" s="222">
        <v>209689.37</v>
      </c>
      <c r="KD86" s="222">
        <v>195139.8</v>
      </c>
      <c r="KE86" s="222">
        <v>51134.25</v>
      </c>
      <c r="KF86" s="222">
        <v>189733.22</v>
      </c>
      <c r="KG86" s="222">
        <v>205740.09</v>
      </c>
      <c r="KH86" s="222">
        <v>1181957.48</v>
      </c>
      <c r="KI86" s="222">
        <v>404790</v>
      </c>
      <c r="KJ86" s="222">
        <v>59100</v>
      </c>
      <c r="KK86" s="222">
        <v>1072476.45</v>
      </c>
      <c r="KL86" s="222">
        <v>24162</v>
      </c>
      <c r="KM86" s="222">
        <v>233464.73</v>
      </c>
      <c r="KN86" s="222">
        <v>972725</v>
      </c>
      <c r="KO86" s="222">
        <v>72793</v>
      </c>
      <c r="KP86" s="222">
        <v>293155.74</v>
      </c>
      <c r="KQ86" s="222">
        <v>596300.82999999996</v>
      </c>
      <c r="KR86" s="222">
        <v>80602.179999999993</v>
      </c>
      <c r="KS86" s="222">
        <v>109139.34</v>
      </c>
      <c r="KT86" s="222">
        <v>615304.02</v>
      </c>
      <c r="KU86" s="222">
        <v>132108.35</v>
      </c>
      <c r="KV86" s="222">
        <v>381796.44</v>
      </c>
      <c r="KW86" s="222">
        <v>486924.63</v>
      </c>
      <c r="KX86" s="222">
        <v>128120.75</v>
      </c>
      <c r="KY86" s="222">
        <v>142808.75</v>
      </c>
      <c r="KZ86" s="222">
        <v>15130</v>
      </c>
      <c r="LA86" s="222">
        <v>143016.76</v>
      </c>
      <c r="LB86" s="222">
        <v>551336.51</v>
      </c>
      <c r="LC86" s="222">
        <v>284940.95</v>
      </c>
      <c r="LD86" s="222">
        <v>323706.7</v>
      </c>
      <c r="LE86" s="222">
        <v>128594</v>
      </c>
      <c r="LF86" s="222">
        <v>327258.65000000002</v>
      </c>
      <c r="LG86" s="222">
        <v>8620</v>
      </c>
      <c r="LH86" s="222">
        <v>6944</v>
      </c>
      <c r="LI86" s="222">
        <v>12848.9</v>
      </c>
      <c r="LJ86" s="222">
        <v>695863.46</v>
      </c>
      <c r="LK86" s="222">
        <v>1201294.69</v>
      </c>
      <c r="LL86" s="222">
        <v>234808.58</v>
      </c>
      <c r="LM86" s="222">
        <v>486941.89</v>
      </c>
      <c r="LN86" s="222">
        <v>291530.3</v>
      </c>
      <c r="LO86" s="222">
        <v>72172</v>
      </c>
      <c r="LP86" s="222">
        <v>327107.40000000002</v>
      </c>
      <c r="LQ86" s="222">
        <v>143453.25</v>
      </c>
      <c r="LR86" s="222">
        <v>693636.5</v>
      </c>
      <c r="LS86" s="222">
        <v>256974.57</v>
      </c>
      <c r="LT86" s="222">
        <v>70465.009999999995</v>
      </c>
      <c r="LU86" s="222">
        <v>88121.32</v>
      </c>
      <c r="LV86" s="222">
        <v>198362</v>
      </c>
      <c r="LW86" s="222">
        <v>356608</v>
      </c>
      <c r="LX86" s="222">
        <v>211886.5</v>
      </c>
      <c r="LY86" s="222">
        <v>194994</v>
      </c>
      <c r="LZ86" s="222">
        <v>223330.4</v>
      </c>
      <c r="MA86" s="222">
        <v>125357.85</v>
      </c>
      <c r="MB86" s="222">
        <v>44470.7</v>
      </c>
      <c r="MC86" s="222">
        <v>245346.14</v>
      </c>
      <c r="MD86" s="222">
        <v>109377.09</v>
      </c>
      <c r="ME86" s="222">
        <v>533989.35</v>
      </c>
      <c r="MF86" s="222">
        <v>479324.62</v>
      </c>
      <c r="MG86" s="222">
        <v>1420271.35</v>
      </c>
      <c r="MH86" s="222">
        <v>329208.23</v>
      </c>
      <c r="MI86" s="222">
        <v>56135.83</v>
      </c>
      <c r="MJ86" s="222">
        <v>79501.259999999995</v>
      </c>
      <c r="MK86" s="222">
        <v>125847.5</v>
      </c>
      <c r="ML86" s="222">
        <v>177094.66</v>
      </c>
      <c r="MM86" s="222">
        <v>230842.92</v>
      </c>
      <c r="MN86" s="222">
        <v>119276.03</v>
      </c>
      <c r="MO86" s="222">
        <v>187305.8</v>
      </c>
      <c r="MP86" s="222">
        <v>166685.6</v>
      </c>
      <c r="MQ86" s="222">
        <v>17205</v>
      </c>
      <c r="MR86" s="222">
        <v>81819.240000000005</v>
      </c>
      <c r="MS86" s="222">
        <v>138543.6</v>
      </c>
      <c r="MT86" s="222">
        <v>598657.4</v>
      </c>
      <c r="MU86" s="222">
        <v>71663</v>
      </c>
      <c r="MV86" s="222">
        <v>369847</v>
      </c>
      <c r="MW86" s="222">
        <v>208016.05</v>
      </c>
      <c r="MX86" s="222">
        <v>97242.21</v>
      </c>
      <c r="MY86" s="222">
        <v>342433.31</v>
      </c>
      <c r="MZ86" s="222">
        <v>213731.84</v>
      </c>
      <c r="NA86" s="222">
        <v>168184</v>
      </c>
      <c r="NB86" s="222">
        <v>178794.1</v>
      </c>
      <c r="NC86" s="222">
        <v>26176</v>
      </c>
      <c r="ND86" s="222">
        <v>80354.850000000006</v>
      </c>
      <c r="NE86" s="222">
        <v>180399.2</v>
      </c>
      <c r="NF86" s="222">
        <v>303482.65999999997</v>
      </c>
      <c r="NG86" s="222">
        <v>356659.35</v>
      </c>
      <c r="NH86" s="222">
        <v>43554.7</v>
      </c>
      <c r="NI86" s="222">
        <v>179540.6</v>
      </c>
      <c r="NJ86" s="222">
        <v>712782.8</v>
      </c>
      <c r="NK86" s="222">
        <v>417837.89</v>
      </c>
      <c r="NL86" s="222">
        <v>42971</v>
      </c>
      <c r="NM86" s="222">
        <v>267942.28000000003</v>
      </c>
      <c r="NN86" s="222">
        <v>133096.60999999999</v>
      </c>
      <c r="NO86" s="222">
        <v>75606.34</v>
      </c>
      <c r="NP86" s="222">
        <v>567756</v>
      </c>
      <c r="NQ86" s="222">
        <v>81752.78</v>
      </c>
      <c r="NR86" s="222">
        <v>202428.7</v>
      </c>
      <c r="NS86" s="222">
        <v>40100</v>
      </c>
      <c r="NT86" s="222">
        <v>32710.400000000001</v>
      </c>
      <c r="NU86" s="222">
        <v>10025</v>
      </c>
      <c r="NV86" s="222">
        <v>52814.36</v>
      </c>
      <c r="NW86" s="222">
        <v>8038</v>
      </c>
      <c r="NX86" s="222">
        <v>232483.81</v>
      </c>
      <c r="NY86" s="222">
        <v>371658.56</v>
      </c>
      <c r="NZ86" s="222">
        <v>58721.7</v>
      </c>
      <c r="OA86" s="222">
        <v>100112.14</v>
      </c>
      <c r="OB86" s="222">
        <v>106903.1</v>
      </c>
      <c r="OC86" s="222">
        <v>133232.38</v>
      </c>
      <c r="OD86" s="222">
        <v>3162.5</v>
      </c>
      <c r="OE86" s="222">
        <v>316930.65000000002</v>
      </c>
      <c r="OF86" s="222">
        <v>72831.92</v>
      </c>
      <c r="OG86" s="222">
        <v>672290.9</v>
      </c>
      <c r="OH86" s="222">
        <v>60881.71</v>
      </c>
      <c r="OI86" s="222">
        <v>187192.85</v>
      </c>
      <c r="OJ86" s="222">
        <v>56901.2</v>
      </c>
      <c r="OK86" s="222">
        <v>76108.39</v>
      </c>
      <c r="OL86" s="222">
        <v>154804.6</v>
      </c>
      <c r="OM86" s="222">
        <v>91554.5</v>
      </c>
      <c r="ON86" s="222">
        <v>83360</v>
      </c>
      <c r="OO86" s="222">
        <v>908434.66</v>
      </c>
      <c r="OP86" s="222">
        <v>86767.11</v>
      </c>
      <c r="OQ86" s="222">
        <v>29730</v>
      </c>
      <c r="OR86" s="222">
        <v>135689.97</v>
      </c>
      <c r="OS86" s="222">
        <v>6752.5</v>
      </c>
      <c r="OT86" s="222">
        <v>64795.65</v>
      </c>
      <c r="OU86" s="222">
        <v>3500</v>
      </c>
      <c r="OV86" s="222">
        <v>188431</v>
      </c>
      <c r="OW86" s="222">
        <v>2950</v>
      </c>
      <c r="OX86" s="222">
        <v>144728.4</v>
      </c>
      <c r="OY86" s="222">
        <v>41199.9</v>
      </c>
      <c r="OZ86" s="222">
        <v>28025</v>
      </c>
      <c r="PA86" s="222">
        <v>82788.259999999995</v>
      </c>
      <c r="PB86" s="222">
        <v>904075.56</v>
      </c>
      <c r="PC86" s="222">
        <v>94531.5</v>
      </c>
      <c r="PD86" s="222">
        <v>62180</v>
      </c>
      <c r="PE86" s="222">
        <v>151176.17000000001</v>
      </c>
      <c r="PF86" s="222">
        <v>0</v>
      </c>
      <c r="PG86" s="222">
        <v>121038.71</v>
      </c>
      <c r="PH86" s="222">
        <v>161365.34</v>
      </c>
      <c r="PI86" s="222">
        <v>201430</v>
      </c>
      <c r="PJ86" s="222">
        <v>107971.47</v>
      </c>
      <c r="PK86" s="222">
        <v>109890.79</v>
      </c>
      <c r="PL86" s="222">
        <v>142650</v>
      </c>
      <c r="PM86" s="222">
        <v>0.02</v>
      </c>
      <c r="PN86" s="222">
        <v>184132.23</v>
      </c>
      <c r="PO86" s="222">
        <v>422257.14</v>
      </c>
      <c r="PP86" s="222">
        <v>200675.6</v>
      </c>
      <c r="PQ86" s="222">
        <v>115991.03999999999</v>
      </c>
      <c r="PR86" s="222">
        <v>98766.69</v>
      </c>
      <c r="PS86" s="222">
        <v>112183.1</v>
      </c>
      <c r="PT86" s="222">
        <v>1641163.2</v>
      </c>
      <c r="PU86" s="222">
        <v>527708</v>
      </c>
      <c r="PV86" s="222">
        <v>467685</v>
      </c>
      <c r="PW86" s="222">
        <v>177797</v>
      </c>
      <c r="PX86" s="222">
        <v>923065.99</v>
      </c>
      <c r="PY86" s="222">
        <v>376778.94</v>
      </c>
      <c r="PZ86" s="222">
        <v>593638.04</v>
      </c>
      <c r="QA86" s="222">
        <v>50421</v>
      </c>
      <c r="QB86" s="222">
        <v>102923</v>
      </c>
      <c r="QC86" s="222">
        <v>92012.1</v>
      </c>
      <c r="QD86" s="222">
        <v>517951.51</v>
      </c>
      <c r="QE86" s="222">
        <v>325429.40999999997</v>
      </c>
      <c r="QF86" s="222">
        <v>145450.95000000001</v>
      </c>
      <c r="QG86" s="222">
        <v>243623.3</v>
      </c>
      <c r="QH86" s="222">
        <v>458926.12</v>
      </c>
      <c r="QI86" s="222">
        <v>432127.99</v>
      </c>
      <c r="QJ86" s="222">
        <v>477673.17</v>
      </c>
      <c r="QK86" s="222">
        <v>0</v>
      </c>
      <c r="QL86" s="222">
        <v>529511.1</v>
      </c>
      <c r="QM86" s="222">
        <v>190887.93</v>
      </c>
      <c r="QN86" s="222">
        <v>270287.09999999998</v>
      </c>
      <c r="QO86" s="222">
        <v>225729</v>
      </c>
      <c r="QP86" s="222">
        <v>50920</v>
      </c>
      <c r="QQ86" s="222">
        <v>157338.25</v>
      </c>
      <c r="QR86" s="222">
        <v>15390</v>
      </c>
      <c r="QS86" s="222">
        <v>177442.4</v>
      </c>
      <c r="QT86" s="222">
        <v>1757041</v>
      </c>
      <c r="QU86" s="222">
        <v>56457</v>
      </c>
      <c r="QV86" s="222">
        <v>543226.72</v>
      </c>
      <c r="QW86" s="222">
        <v>78350</v>
      </c>
      <c r="QX86" s="222">
        <v>349237.2</v>
      </c>
      <c r="QY86" s="222">
        <v>837858.89</v>
      </c>
      <c r="QZ86" s="222">
        <v>163205.65</v>
      </c>
      <c r="RA86" s="222">
        <v>577654.85</v>
      </c>
      <c r="RB86" s="222">
        <v>195440.55</v>
      </c>
      <c r="RC86" s="222">
        <v>410537.44</v>
      </c>
      <c r="RD86" s="222">
        <v>343218.19</v>
      </c>
      <c r="RE86" s="222">
        <v>99025</v>
      </c>
      <c r="RF86" s="222">
        <v>31029.5</v>
      </c>
      <c r="RG86" s="222">
        <v>455571.45</v>
      </c>
      <c r="RH86" s="222">
        <v>358140.5</v>
      </c>
      <c r="RI86" s="222">
        <v>58176.56</v>
      </c>
      <c r="RJ86" s="222">
        <v>296895.3</v>
      </c>
      <c r="RK86" s="222">
        <v>606146.94999999995</v>
      </c>
      <c r="RL86" s="222">
        <v>609550.30000000005</v>
      </c>
      <c r="RM86" s="222">
        <v>2292630.27</v>
      </c>
      <c r="RN86" s="222">
        <v>53485</v>
      </c>
      <c r="RO86" s="222">
        <v>173086</v>
      </c>
      <c r="RP86" s="222">
        <v>351308.73</v>
      </c>
      <c r="RQ86" s="222">
        <v>697028</v>
      </c>
      <c r="RR86" s="222">
        <v>559951.66</v>
      </c>
      <c r="RS86" s="222">
        <v>265474</v>
      </c>
      <c r="RT86" s="222">
        <v>303917.44</v>
      </c>
      <c r="RU86" s="222">
        <v>72565</v>
      </c>
      <c r="RV86" s="222">
        <v>206149.9</v>
      </c>
      <c r="RW86" s="222">
        <v>122772.44</v>
      </c>
      <c r="RX86" s="222">
        <v>145138.4</v>
      </c>
      <c r="RY86" s="222">
        <v>119080.01</v>
      </c>
      <c r="RZ86" s="222">
        <v>63377.2</v>
      </c>
      <c r="SA86" s="222">
        <v>3773155.87</v>
      </c>
      <c r="SB86" s="222">
        <v>361365</v>
      </c>
      <c r="SC86" s="222">
        <v>77643</v>
      </c>
      <c r="SD86" s="222">
        <v>172678.73</v>
      </c>
      <c r="SE86" s="222">
        <v>108339.65</v>
      </c>
      <c r="SF86" s="222">
        <v>391929.59</v>
      </c>
      <c r="SG86" s="222">
        <v>511355.72</v>
      </c>
      <c r="SH86" s="222">
        <v>165115.4</v>
      </c>
      <c r="SI86" s="222">
        <v>187701.51</v>
      </c>
      <c r="SJ86" s="222">
        <v>17800</v>
      </c>
      <c r="SK86" s="222">
        <v>1807846.1</v>
      </c>
      <c r="SL86" s="222">
        <v>54558.87</v>
      </c>
      <c r="SM86" s="222">
        <v>962081.18</v>
      </c>
      <c r="SN86" s="222">
        <v>325630</v>
      </c>
      <c r="SO86" s="222">
        <v>217643.4</v>
      </c>
      <c r="SP86" s="222">
        <v>217164.9</v>
      </c>
      <c r="SQ86" s="222">
        <v>24870</v>
      </c>
      <c r="SR86" s="222">
        <v>181462</v>
      </c>
      <c r="SS86" s="222">
        <v>107101.36</v>
      </c>
      <c r="ST86" s="222">
        <v>362606.45</v>
      </c>
      <c r="SU86" s="222">
        <v>489017.9</v>
      </c>
      <c r="SV86" s="222">
        <v>106460</v>
      </c>
      <c r="SW86" s="222">
        <v>210388.04</v>
      </c>
      <c r="SX86" s="222">
        <v>105818.74</v>
      </c>
      <c r="SY86" s="222">
        <v>92356</v>
      </c>
      <c r="SZ86" s="222">
        <v>56580</v>
      </c>
      <c r="TA86" s="222">
        <v>224334.1</v>
      </c>
      <c r="TB86" s="222">
        <v>418072.85</v>
      </c>
      <c r="TC86" s="222">
        <v>300847</v>
      </c>
      <c r="TD86" s="222">
        <v>131511.15</v>
      </c>
      <c r="TE86" s="222">
        <v>73425.399999999994</v>
      </c>
      <c r="TF86" s="222">
        <v>283492</v>
      </c>
      <c r="TG86" s="222">
        <v>104018.34</v>
      </c>
      <c r="TH86" s="222">
        <v>105068.09</v>
      </c>
      <c r="TI86" s="222">
        <v>1406573.54</v>
      </c>
      <c r="TJ86" s="222">
        <v>250861.4</v>
      </c>
      <c r="TK86" s="222">
        <v>429734.6</v>
      </c>
      <c r="TL86" s="222">
        <v>1062325</v>
      </c>
      <c r="TM86" s="222">
        <v>149640</v>
      </c>
      <c r="TN86" s="222">
        <v>25519</v>
      </c>
      <c r="TO86" s="222">
        <v>178607.45</v>
      </c>
      <c r="TP86" s="222">
        <v>4516262.99</v>
      </c>
      <c r="TQ86" s="222">
        <v>386226.05</v>
      </c>
      <c r="TR86" s="222">
        <v>568851.68999999994</v>
      </c>
      <c r="TS86" s="222">
        <v>1290401.8</v>
      </c>
      <c r="TT86" s="222">
        <v>289028</v>
      </c>
      <c r="TU86" s="222">
        <v>221603.92</v>
      </c>
      <c r="TV86" s="222">
        <v>376930.3</v>
      </c>
      <c r="TW86" s="222">
        <v>576121.18999999994</v>
      </c>
      <c r="TX86" s="222">
        <v>30050</v>
      </c>
      <c r="TY86" s="222">
        <v>1142609.8999999999</v>
      </c>
      <c r="TZ86" s="222">
        <v>149405.6</v>
      </c>
      <c r="UA86" s="222">
        <v>775719.21</v>
      </c>
      <c r="UB86" s="222">
        <v>351402</v>
      </c>
      <c r="UC86" s="222">
        <v>253121.5</v>
      </c>
      <c r="UD86" s="222">
        <v>189401</v>
      </c>
      <c r="UE86" s="222">
        <v>999053.33</v>
      </c>
      <c r="UF86" s="222">
        <v>113522.99</v>
      </c>
      <c r="UG86" s="222">
        <v>314712.45</v>
      </c>
      <c r="UH86" s="222">
        <v>168134.99</v>
      </c>
      <c r="UI86" s="222">
        <v>46039</v>
      </c>
      <c r="UJ86" s="222">
        <v>895992.62</v>
      </c>
      <c r="UK86" s="222">
        <v>1067223.6399999999</v>
      </c>
      <c r="UL86" s="222">
        <v>267009.55</v>
      </c>
      <c r="UM86" s="222">
        <v>1240593.94</v>
      </c>
      <c r="UN86" s="222">
        <v>125718.43</v>
      </c>
      <c r="UO86" s="222">
        <v>431690.75</v>
      </c>
      <c r="UP86" s="222">
        <v>238896.28</v>
      </c>
      <c r="UQ86" s="222">
        <v>196310.3</v>
      </c>
      <c r="UR86" s="222">
        <v>267273.78999999998</v>
      </c>
      <c r="US86" s="222">
        <v>922038.41</v>
      </c>
      <c r="UT86" s="222">
        <v>6168</v>
      </c>
      <c r="UU86" s="222">
        <v>125615.4</v>
      </c>
      <c r="UV86" s="222">
        <v>729662.85</v>
      </c>
      <c r="UW86" s="222">
        <v>138034</v>
      </c>
      <c r="UX86" s="222">
        <v>226141.49</v>
      </c>
      <c r="UY86" s="222">
        <v>160514.64000000001</v>
      </c>
      <c r="UZ86" s="222">
        <v>821162</v>
      </c>
      <c r="VA86" s="222">
        <v>590205.68000000005</v>
      </c>
      <c r="VB86" s="222">
        <v>414989.8</v>
      </c>
      <c r="VC86" s="222">
        <v>332403</v>
      </c>
      <c r="VD86" s="222">
        <v>199874.5</v>
      </c>
      <c r="VE86" s="222">
        <v>358576.18</v>
      </c>
      <c r="VF86" s="222">
        <v>181870</v>
      </c>
      <c r="VG86" s="222">
        <v>78525</v>
      </c>
      <c r="VH86" s="222">
        <v>183868</v>
      </c>
      <c r="VI86" s="222">
        <v>0</v>
      </c>
      <c r="VJ86" s="222">
        <v>146447.5</v>
      </c>
      <c r="VK86" s="222">
        <v>95329.1</v>
      </c>
      <c r="VL86" s="222">
        <v>1079766.27</v>
      </c>
      <c r="VM86" s="222">
        <v>179350.7</v>
      </c>
      <c r="VN86" s="222">
        <v>375891.35</v>
      </c>
      <c r="VO86" s="222">
        <v>417829.3</v>
      </c>
      <c r="VP86" s="222">
        <v>178571.9</v>
      </c>
      <c r="VQ86" s="222">
        <v>522117.1</v>
      </c>
      <c r="VR86" s="222">
        <v>454871.94</v>
      </c>
      <c r="VS86" s="222">
        <v>60296.6</v>
      </c>
      <c r="VT86" s="222">
        <v>387566.57</v>
      </c>
      <c r="VU86" s="222">
        <v>891818.25</v>
      </c>
      <c r="VV86" s="222">
        <v>315183.84999999998</v>
      </c>
      <c r="VW86" s="222">
        <v>152338.10999999999</v>
      </c>
      <c r="VX86" s="222">
        <v>168305.1</v>
      </c>
      <c r="VY86" s="222">
        <v>81613.5</v>
      </c>
      <c r="VZ86" s="222">
        <v>206985.52</v>
      </c>
      <c r="WA86" s="222">
        <v>352949.26</v>
      </c>
      <c r="WB86" s="222">
        <v>255333.48</v>
      </c>
      <c r="WC86" s="222">
        <v>247606.09</v>
      </c>
      <c r="WD86" s="222">
        <v>440531.03</v>
      </c>
      <c r="WE86" s="222">
        <v>246302.22</v>
      </c>
      <c r="WF86" s="222">
        <v>302151.46000000002</v>
      </c>
      <c r="WG86" s="222">
        <v>712065.18</v>
      </c>
      <c r="WH86" s="222">
        <v>224524.17</v>
      </c>
      <c r="WI86" s="222">
        <v>324013.03000000003</v>
      </c>
      <c r="WJ86" s="222">
        <v>379071.85</v>
      </c>
      <c r="WK86" s="222">
        <v>369309.94</v>
      </c>
      <c r="WL86" s="222">
        <v>290135.09999999998</v>
      </c>
      <c r="WM86" s="222">
        <v>165193.18</v>
      </c>
      <c r="WN86" s="222">
        <v>525685.27</v>
      </c>
      <c r="WO86" s="222">
        <v>565137.81999999995</v>
      </c>
      <c r="WP86" s="222">
        <v>110584.55</v>
      </c>
      <c r="WQ86" s="222">
        <v>361688.62</v>
      </c>
      <c r="WR86" s="222">
        <v>103764</v>
      </c>
      <c r="WS86" s="222">
        <v>63067.7</v>
      </c>
      <c r="WT86" s="222">
        <v>254617.54</v>
      </c>
      <c r="WU86" s="222">
        <v>1568699</v>
      </c>
      <c r="WV86" s="222">
        <v>177550.7</v>
      </c>
      <c r="WW86" s="222">
        <v>389778.7</v>
      </c>
      <c r="WX86" s="222">
        <v>115093.01</v>
      </c>
      <c r="WY86" s="222">
        <v>350176.21</v>
      </c>
      <c r="WZ86" s="222">
        <v>581939.43000000005</v>
      </c>
      <c r="XA86" s="222">
        <v>35427.410000000003</v>
      </c>
      <c r="XB86" s="222">
        <v>146299</v>
      </c>
      <c r="XC86" s="222">
        <v>1216748.6399999999</v>
      </c>
      <c r="XD86" s="222">
        <v>95491.62</v>
      </c>
      <c r="XE86" s="222">
        <v>73820.600000000006</v>
      </c>
      <c r="XF86" s="222">
        <v>201754.05</v>
      </c>
      <c r="XG86" s="222">
        <v>434229.05</v>
      </c>
      <c r="XH86" s="222">
        <v>658254.80000000005</v>
      </c>
      <c r="XI86" s="222">
        <v>353565.91</v>
      </c>
      <c r="XJ86" s="222">
        <v>299689.07</v>
      </c>
      <c r="XK86" s="222">
        <v>349612.58</v>
      </c>
      <c r="XL86" s="222">
        <v>210101.68</v>
      </c>
      <c r="XM86" s="222">
        <v>140749.67000000001</v>
      </c>
      <c r="XN86" s="222">
        <v>507914.51</v>
      </c>
      <c r="XO86" s="222">
        <v>311139.62</v>
      </c>
      <c r="XP86" s="222">
        <v>165552.51999999999</v>
      </c>
      <c r="XQ86" s="222">
        <v>954513.16</v>
      </c>
      <c r="XR86" s="222">
        <v>330732.03000000003</v>
      </c>
      <c r="XS86" s="222">
        <v>191186.04</v>
      </c>
      <c r="XT86" s="222">
        <v>171113.14</v>
      </c>
      <c r="XU86" s="222">
        <v>20094.599999999999</v>
      </c>
      <c r="XV86" s="222">
        <v>214222.58</v>
      </c>
      <c r="XW86" s="222">
        <v>48935.54</v>
      </c>
      <c r="XX86" s="222">
        <v>217210.94</v>
      </c>
      <c r="XY86" s="222">
        <v>177803.3</v>
      </c>
      <c r="XZ86" s="222">
        <v>178794.69</v>
      </c>
      <c r="YA86" s="222">
        <v>85787.16</v>
      </c>
      <c r="YB86" s="222">
        <v>7825</v>
      </c>
      <c r="YC86" s="222">
        <v>78777.48</v>
      </c>
      <c r="YD86" s="222">
        <v>213267.84</v>
      </c>
      <c r="YE86" s="222">
        <v>1957545.18</v>
      </c>
      <c r="YF86" s="222">
        <v>211393.09</v>
      </c>
      <c r="YG86" s="222">
        <v>406534.95</v>
      </c>
      <c r="YH86" s="222">
        <v>92379.76</v>
      </c>
      <c r="YI86" s="222">
        <v>866832.09</v>
      </c>
      <c r="YJ86" s="222">
        <v>113819.7</v>
      </c>
      <c r="YK86" s="222">
        <v>638053.87</v>
      </c>
      <c r="YL86" s="222">
        <v>41948.85</v>
      </c>
      <c r="YM86" s="222">
        <v>685984.09</v>
      </c>
      <c r="YN86" s="222">
        <v>761283.09</v>
      </c>
      <c r="YO86" s="222">
        <v>253276.9</v>
      </c>
      <c r="YP86" s="222">
        <v>163990.1</v>
      </c>
      <c r="YQ86" s="222">
        <v>243718.13</v>
      </c>
      <c r="YR86" s="222">
        <v>123678.39</v>
      </c>
      <c r="YS86" s="222">
        <v>151248.46</v>
      </c>
      <c r="YT86" s="222">
        <v>205110.25</v>
      </c>
      <c r="YU86" s="222">
        <v>153800.16</v>
      </c>
      <c r="YV86" s="222">
        <v>806234.89</v>
      </c>
      <c r="YW86" s="222">
        <v>235468.34</v>
      </c>
      <c r="YX86" s="222">
        <v>255323</v>
      </c>
      <c r="YY86" s="222">
        <v>166181.94</v>
      </c>
      <c r="YZ86" s="222">
        <v>237486</v>
      </c>
      <c r="ZA86" s="222">
        <v>322989.90000000002</v>
      </c>
      <c r="ZB86" s="222">
        <v>57785</v>
      </c>
      <c r="ZC86" s="222">
        <v>198502.08</v>
      </c>
      <c r="ZD86" s="222">
        <v>106595.49</v>
      </c>
      <c r="ZE86" s="222">
        <v>83543</v>
      </c>
      <c r="ZF86" s="222">
        <v>94586.72</v>
      </c>
      <c r="ZG86" s="222">
        <v>30515</v>
      </c>
      <c r="ZH86" s="222">
        <v>72788.22</v>
      </c>
      <c r="ZI86" s="222">
        <v>24034.799999999999</v>
      </c>
      <c r="ZJ86" s="222">
        <v>88135.8</v>
      </c>
      <c r="ZK86" s="222">
        <v>703580.97</v>
      </c>
      <c r="ZL86" s="222">
        <v>0</v>
      </c>
      <c r="ZM86" s="222">
        <v>253396.16</v>
      </c>
      <c r="ZN86" s="222">
        <v>254703.52</v>
      </c>
      <c r="ZO86" s="222">
        <v>295070.42</v>
      </c>
      <c r="ZP86" s="222">
        <v>109399</v>
      </c>
      <c r="ZQ86" s="222">
        <v>245022.03</v>
      </c>
      <c r="ZR86" s="222">
        <v>14380</v>
      </c>
      <c r="ZS86" s="222">
        <v>348677.97</v>
      </c>
      <c r="ZT86" s="222">
        <v>196543.05</v>
      </c>
      <c r="ZU86" s="222">
        <v>564647</v>
      </c>
      <c r="ZV86" s="222">
        <v>165751.31</v>
      </c>
      <c r="ZW86" s="222">
        <v>165200.1</v>
      </c>
      <c r="ZX86" s="222">
        <v>71862.600000000006</v>
      </c>
      <c r="ZY86" s="222">
        <v>120664.04</v>
      </c>
      <c r="ZZ86" s="222">
        <v>162436.9</v>
      </c>
      <c r="AAA86" s="222">
        <v>206044.4</v>
      </c>
      <c r="AAB86" s="222">
        <v>79130</v>
      </c>
      <c r="AAC86" s="222">
        <v>0</v>
      </c>
      <c r="AAD86" s="222">
        <v>358251.5</v>
      </c>
      <c r="AAE86" s="222">
        <v>123101</v>
      </c>
      <c r="AAF86" s="222">
        <v>20</v>
      </c>
      <c r="AAG86" s="222">
        <v>81754.240000000005</v>
      </c>
      <c r="AAH86" s="222">
        <v>308830</v>
      </c>
      <c r="AAI86" s="222">
        <v>318799.95</v>
      </c>
      <c r="AAJ86" s="222">
        <v>291590.39</v>
      </c>
      <c r="AAK86" s="222">
        <v>332698.18</v>
      </c>
      <c r="AAL86" s="222">
        <v>127431.98</v>
      </c>
      <c r="AAM86" s="222">
        <v>461949.8</v>
      </c>
      <c r="AAN86" s="222">
        <v>150845.07</v>
      </c>
      <c r="AAO86" s="222">
        <v>1088459.53</v>
      </c>
      <c r="AAP86" s="222">
        <v>498432.69</v>
      </c>
      <c r="AAQ86" s="222">
        <v>126235</v>
      </c>
      <c r="AAR86" s="222">
        <v>198378</v>
      </c>
      <c r="AAS86" s="222">
        <v>486505.85</v>
      </c>
      <c r="AAT86" s="222">
        <v>63583.24</v>
      </c>
      <c r="AAU86" s="222">
        <v>224994.68</v>
      </c>
      <c r="AAV86" s="222">
        <v>327636.13</v>
      </c>
      <c r="AAW86" s="222">
        <v>713426.08</v>
      </c>
      <c r="AAX86" s="222">
        <v>313460.32</v>
      </c>
      <c r="AAY86" s="222">
        <v>318357.98</v>
      </c>
      <c r="AAZ86" s="222">
        <v>1013497.84</v>
      </c>
      <c r="ABA86" s="222">
        <v>903714.55</v>
      </c>
      <c r="ABB86" s="222">
        <v>304480.74</v>
      </c>
      <c r="ABC86" s="222">
        <v>264800.45</v>
      </c>
      <c r="ABD86" s="222">
        <v>202189.08</v>
      </c>
      <c r="ABE86" s="222">
        <v>198285.7</v>
      </c>
      <c r="ABF86" s="222">
        <v>138215.67000000001</v>
      </c>
      <c r="ABG86" s="222">
        <v>316024.28000000003</v>
      </c>
      <c r="ABH86" s="222">
        <v>1838305</v>
      </c>
      <c r="ABI86" s="222">
        <v>500320.76</v>
      </c>
      <c r="ABJ86" s="222">
        <v>340024.91</v>
      </c>
      <c r="ABK86" s="222">
        <v>211085.24</v>
      </c>
      <c r="ABL86" s="222">
        <v>148159.92000000001</v>
      </c>
      <c r="ABM86" s="222">
        <v>0</v>
      </c>
      <c r="ABN86" s="222">
        <v>91836.6</v>
      </c>
      <c r="ABO86" s="222">
        <v>1331457.1000000001</v>
      </c>
      <c r="ABP86" s="222">
        <v>45822.86</v>
      </c>
      <c r="ABQ86" s="222">
        <v>426422.2</v>
      </c>
      <c r="ABR86" s="222">
        <v>279597</v>
      </c>
      <c r="ABS86" s="222">
        <v>252976.28</v>
      </c>
      <c r="ABT86" s="222">
        <v>171460.54</v>
      </c>
      <c r="ABU86" s="222">
        <v>64733.67</v>
      </c>
      <c r="ABV86" s="222">
        <v>620269.5</v>
      </c>
      <c r="ABW86" s="222">
        <v>0</v>
      </c>
      <c r="ABX86" s="222">
        <v>3109557.63</v>
      </c>
      <c r="ABY86" s="222">
        <v>41530</v>
      </c>
      <c r="ABZ86" s="222">
        <v>281374.5</v>
      </c>
      <c r="ACA86" s="222">
        <v>14840</v>
      </c>
      <c r="ACB86" s="222">
        <v>62070.25</v>
      </c>
      <c r="ACC86" s="222">
        <v>805834.47</v>
      </c>
      <c r="ACD86" s="222">
        <v>202451.64</v>
      </c>
      <c r="ACE86" s="222">
        <v>80427.899999999994</v>
      </c>
      <c r="ACF86" s="222">
        <v>89337.09</v>
      </c>
      <c r="ACG86" s="222">
        <v>134516.81</v>
      </c>
      <c r="ACH86" s="222">
        <v>249040.35</v>
      </c>
      <c r="ACI86" s="222">
        <v>253899.38</v>
      </c>
      <c r="ACJ86" s="222">
        <v>33055.699999999997</v>
      </c>
      <c r="ACK86" s="222">
        <v>448828</v>
      </c>
      <c r="ACL86" s="222">
        <v>124247</v>
      </c>
      <c r="ACM86" s="222">
        <v>177689.9</v>
      </c>
      <c r="ACN86" s="222">
        <v>1342097.49</v>
      </c>
      <c r="ACO86" s="222">
        <v>670745.21</v>
      </c>
      <c r="ACP86" s="222">
        <v>1247889.1100000001</v>
      </c>
      <c r="ACQ86" s="222">
        <v>642191.35</v>
      </c>
      <c r="ACR86" s="222">
        <v>726986.63</v>
      </c>
      <c r="ACS86" s="222">
        <v>273319.01</v>
      </c>
      <c r="ACT86" s="222">
        <v>850299.95</v>
      </c>
      <c r="ACU86" s="222">
        <v>114737.17</v>
      </c>
      <c r="ACV86" s="222">
        <v>78401</v>
      </c>
      <c r="ACW86" s="222">
        <v>64560.06</v>
      </c>
      <c r="ACX86" s="222">
        <v>93307.4</v>
      </c>
      <c r="ACY86" s="222">
        <v>341691.51</v>
      </c>
      <c r="ACZ86" s="222">
        <v>213390.81</v>
      </c>
      <c r="ADA86" s="222">
        <v>184456</v>
      </c>
      <c r="ADB86" s="222">
        <v>284460.84999999998</v>
      </c>
      <c r="ADC86" s="222">
        <v>162489.98000000001</v>
      </c>
      <c r="ADD86" s="222">
        <v>23894</v>
      </c>
      <c r="ADE86" s="222">
        <v>192459.74</v>
      </c>
      <c r="ADF86" s="222">
        <v>557159.16</v>
      </c>
      <c r="ADG86" s="222">
        <v>70571.850000000006</v>
      </c>
      <c r="ADH86" s="222">
        <v>700979.77</v>
      </c>
      <c r="ADI86" s="222">
        <v>210027.5</v>
      </c>
      <c r="ADJ86" s="222">
        <v>568472</v>
      </c>
      <c r="ADK86" s="222">
        <v>105305.44</v>
      </c>
      <c r="ADL86" s="222">
        <v>76055.399999999994</v>
      </c>
      <c r="ADM86" s="222">
        <v>212794.75</v>
      </c>
      <c r="ADN86" s="222">
        <v>307734.15000000002</v>
      </c>
      <c r="ADO86" s="222">
        <v>3645342.36</v>
      </c>
      <c r="ADP86" s="222">
        <v>159052.46</v>
      </c>
      <c r="ADQ86" s="222">
        <v>1089269.19</v>
      </c>
      <c r="ADR86" s="222">
        <v>53832.07</v>
      </c>
      <c r="ADS86" s="222">
        <v>2233049.5</v>
      </c>
      <c r="ADT86" s="222">
        <v>32797.9</v>
      </c>
      <c r="ADU86" s="222">
        <v>480256.8</v>
      </c>
      <c r="ADV86" s="222">
        <v>226404.78</v>
      </c>
      <c r="ADW86" s="222">
        <v>131124.42000000001</v>
      </c>
      <c r="ADX86" s="222">
        <v>176288.78</v>
      </c>
      <c r="ADY86" s="222">
        <v>6382198.5700000003</v>
      </c>
      <c r="ADZ86" s="222">
        <v>1002406.26</v>
      </c>
      <c r="AEA86" s="222">
        <v>758299.39</v>
      </c>
      <c r="AEB86" s="222">
        <v>194613.49</v>
      </c>
      <c r="AEC86" s="222">
        <v>84416.6</v>
      </c>
      <c r="AED86" s="222">
        <v>252025.57</v>
      </c>
      <c r="AEE86" s="222">
        <v>110543.3</v>
      </c>
      <c r="AEF86" s="222">
        <v>139658.5</v>
      </c>
      <c r="AEG86" s="222">
        <v>129915.63</v>
      </c>
      <c r="AEH86" s="222">
        <v>87645.35</v>
      </c>
      <c r="AEI86" s="222">
        <v>1215468.18</v>
      </c>
      <c r="AEJ86" s="222">
        <v>133799.92000000001</v>
      </c>
      <c r="AEK86" s="222">
        <v>143049.79999999999</v>
      </c>
      <c r="AEL86" s="222">
        <v>43023.839999999997</v>
      </c>
      <c r="AEM86" s="222">
        <v>127874.1</v>
      </c>
      <c r="AEN86" s="222">
        <v>618995.14</v>
      </c>
      <c r="AEO86" s="222">
        <v>31874.99</v>
      </c>
      <c r="AEP86" s="222">
        <v>943347.97</v>
      </c>
      <c r="AEQ86" s="222">
        <v>104716.7</v>
      </c>
      <c r="AER86" s="222">
        <v>1258517.78</v>
      </c>
      <c r="AES86" s="222">
        <v>54666.3</v>
      </c>
      <c r="AET86" s="222">
        <v>811448.36</v>
      </c>
      <c r="AEU86" s="222">
        <v>240891.9</v>
      </c>
      <c r="AEV86" s="222">
        <v>200805.7</v>
      </c>
      <c r="AEW86" s="222">
        <v>418198.34</v>
      </c>
      <c r="AEX86" s="222">
        <v>882113.48</v>
      </c>
      <c r="AEY86" s="222">
        <v>360720.53</v>
      </c>
      <c r="AEZ86" s="222">
        <v>290175.03000000003</v>
      </c>
      <c r="AFA86" s="222">
        <v>410788.22</v>
      </c>
      <c r="AFB86" s="222">
        <v>62147.97</v>
      </c>
      <c r="AFC86" s="222">
        <v>264288.96000000002</v>
      </c>
      <c r="AFD86" s="222">
        <v>175044</v>
      </c>
      <c r="AFE86" s="222">
        <v>1050193.3</v>
      </c>
      <c r="AFF86" s="222">
        <v>272179.5</v>
      </c>
      <c r="AFG86" s="222">
        <v>938318.21</v>
      </c>
      <c r="AFH86" s="222">
        <v>614562.31999999995</v>
      </c>
      <c r="AFI86" s="222">
        <v>213555.97</v>
      </c>
      <c r="AFJ86" s="222">
        <v>194458.74</v>
      </c>
      <c r="AFK86" s="222">
        <v>183818.79</v>
      </c>
      <c r="AFL86" s="222">
        <v>215947.16</v>
      </c>
      <c r="AFM86" s="222">
        <v>147671.67999999999</v>
      </c>
      <c r="AFN86" s="222">
        <v>96742.05</v>
      </c>
      <c r="AFO86" s="222">
        <v>132065</v>
      </c>
      <c r="AFP86" s="222">
        <v>1084753.0900000001</v>
      </c>
      <c r="AFQ86" s="222">
        <v>277742.03999999998</v>
      </c>
      <c r="AFR86" s="222">
        <v>106952.4</v>
      </c>
      <c r="AFS86" s="222">
        <v>350755.7</v>
      </c>
      <c r="AFT86" s="222">
        <v>471885.56</v>
      </c>
      <c r="AFU86" s="222">
        <v>387812.55</v>
      </c>
      <c r="AFV86" s="222">
        <v>78854.95</v>
      </c>
      <c r="AFW86" s="222">
        <v>709457.43</v>
      </c>
      <c r="AFX86" s="222">
        <v>483663.22</v>
      </c>
      <c r="AFY86" s="222">
        <v>89317.36</v>
      </c>
      <c r="AFZ86" s="222">
        <v>468719.39</v>
      </c>
      <c r="AGA86" s="222">
        <v>138943.09</v>
      </c>
      <c r="AGB86" s="222">
        <v>487822.61</v>
      </c>
      <c r="AGC86" s="222">
        <v>229330.1</v>
      </c>
      <c r="AGD86" s="222">
        <v>209204.04</v>
      </c>
      <c r="AGE86" s="222">
        <v>328786.75</v>
      </c>
      <c r="AGF86" s="222">
        <v>924149.27</v>
      </c>
      <c r="AGG86" s="222">
        <v>210498.22</v>
      </c>
      <c r="AGH86" s="222">
        <v>130112.36</v>
      </c>
      <c r="AGI86" s="222">
        <v>64147.09</v>
      </c>
      <c r="AGJ86" s="222">
        <v>220992.2</v>
      </c>
      <c r="AGK86" s="222">
        <v>151341.07</v>
      </c>
      <c r="AGL86" s="222">
        <v>41044</v>
      </c>
      <c r="AGM86" s="222">
        <v>248733.12</v>
      </c>
      <c r="AGN86" s="222">
        <v>108997.2</v>
      </c>
      <c r="AGO86" s="222">
        <v>301785.94</v>
      </c>
      <c r="AGP86" s="222">
        <v>106416.5</v>
      </c>
      <c r="AGQ86" s="222">
        <v>245611.75</v>
      </c>
      <c r="AGR86" s="222">
        <v>152382.29</v>
      </c>
      <c r="AGS86" s="222">
        <v>35690</v>
      </c>
      <c r="AGT86" s="222">
        <v>58280</v>
      </c>
      <c r="AGU86" s="222">
        <v>3745</v>
      </c>
      <c r="AGV86" s="222">
        <v>0</v>
      </c>
      <c r="AGW86" s="222">
        <v>561248.71</v>
      </c>
      <c r="AGX86" s="222">
        <v>418852.88</v>
      </c>
      <c r="AGY86" s="222">
        <v>304824.28000000003</v>
      </c>
      <c r="AGZ86" s="222">
        <v>94300</v>
      </c>
      <c r="AHA86" s="222">
        <v>319081.40000000002</v>
      </c>
      <c r="AHB86" s="222">
        <v>135040</v>
      </c>
      <c r="AHC86" s="222">
        <v>39398.449999999997</v>
      </c>
      <c r="AHD86" s="222">
        <v>729318.03</v>
      </c>
      <c r="AHE86" s="222">
        <v>201754.2</v>
      </c>
      <c r="AHF86" s="222">
        <v>263712.33</v>
      </c>
      <c r="AHG86" s="222">
        <v>158859.07</v>
      </c>
      <c r="AHH86" s="222">
        <v>94080.97</v>
      </c>
      <c r="AHI86" s="222">
        <v>24850</v>
      </c>
      <c r="AHJ86" s="222">
        <v>131232.17000000001</v>
      </c>
      <c r="AHK86" s="222">
        <v>77374.3</v>
      </c>
      <c r="AHL86" s="222">
        <v>285652.03999999998</v>
      </c>
      <c r="AHM86" s="222">
        <v>66550</v>
      </c>
      <c r="AHN86" s="222">
        <v>236316.4</v>
      </c>
      <c r="AHO86" s="222">
        <v>231770.77</v>
      </c>
      <c r="AHP86" s="222">
        <v>340028.26</v>
      </c>
      <c r="AHQ86" s="222">
        <v>98810.2</v>
      </c>
      <c r="AHR86" s="264">
        <v>320598.13</v>
      </c>
    </row>
    <row r="87" spans="1:902" ht="24">
      <c r="A87" s="183" t="s">
        <v>6671</v>
      </c>
      <c r="B87" s="183" t="s">
        <v>6498</v>
      </c>
      <c r="C87" s="184" t="s">
        <v>6499</v>
      </c>
      <c r="D87" s="222">
        <v>0</v>
      </c>
      <c r="E87" s="222">
        <v>0</v>
      </c>
      <c r="F87" s="222">
        <v>0</v>
      </c>
      <c r="G87" s="222">
        <v>0</v>
      </c>
      <c r="H87" s="222">
        <v>0</v>
      </c>
      <c r="I87" s="222">
        <v>0</v>
      </c>
      <c r="J87" s="222">
        <v>0</v>
      </c>
      <c r="K87" s="222">
        <v>0</v>
      </c>
      <c r="L87" s="222">
        <v>0</v>
      </c>
      <c r="M87" s="222">
        <v>0</v>
      </c>
      <c r="N87" s="222">
        <v>0</v>
      </c>
      <c r="O87" s="222">
        <v>0</v>
      </c>
      <c r="P87" s="222">
        <v>0</v>
      </c>
      <c r="Q87" s="222">
        <v>0</v>
      </c>
      <c r="R87" s="222">
        <v>0</v>
      </c>
      <c r="S87" s="222">
        <v>0</v>
      </c>
      <c r="T87" s="222">
        <v>0</v>
      </c>
      <c r="U87" s="222">
        <v>0</v>
      </c>
      <c r="V87" s="222">
        <v>0</v>
      </c>
      <c r="W87" s="222">
        <v>0</v>
      </c>
      <c r="X87" s="222">
        <v>0</v>
      </c>
      <c r="Y87" s="222">
        <v>0</v>
      </c>
      <c r="Z87" s="222">
        <v>62260</v>
      </c>
      <c r="AA87" s="222">
        <v>0</v>
      </c>
      <c r="AB87" s="222">
        <v>0</v>
      </c>
      <c r="AC87" s="222">
        <v>0</v>
      </c>
      <c r="AD87" s="222">
        <v>0</v>
      </c>
      <c r="AE87" s="222">
        <v>96970.26</v>
      </c>
      <c r="AF87" s="222">
        <v>14000</v>
      </c>
      <c r="AG87" s="222">
        <v>38480</v>
      </c>
      <c r="AH87" s="222">
        <v>0</v>
      </c>
      <c r="AI87" s="222">
        <v>0</v>
      </c>
      <c r="AJ87" s="222">
        <v>0</v>
      </c>
      <c r="AK87" s="222">
        <v>0</v>
      </c>
      <c r="AL87" s="222">
        <v>0</v>
      </c>
      <c r="AM87" s="222">
        <v>0</v>
      </c>
      <c r="AN87" s="222">
        <v>0</v>
      </c>
      <c r="AO87" s="222">
        <v>4795.74</v>
      </c>
      <c r="AP87" s="222">
        <v>0</v>
      </c>
      <c r="AQ87" s="222">
        <v>0</v>
      </c>
      <c r="AR87" s="222">
        <v>45505</v>
      </c>
      <c r="AS87" s="222">
        <v>20775</v>
      </c>
      <c r="AT87" s="222">
        <v>0</v>
      </c>
      <c r="AU87" s="222">
        <v>0</v>
      </c>
      <c r="AV87" s="222">
        <v>0</v>
      </c>
      <c r="AW87" s="222">
        <v>0</v>
      </c>
      <c r="AX87" s="222">
        <v>0</v>
      </c>
      <c r="AY87" s="222">
        <v>0</v>
      </c>
      <c r="AZ87" s="222">
        <v>0</v>
      </c>
      <c r="BA87" s="222">
        <v>0</v>
      </c>
      <c r="BB87" s="222">
        <v>0</v>
      </c>
      <c r="BC87" s="222">
        <v>0</v>
      </c>
      <c r="BD87" s="222">
        <v>68180</v>
      </c>
      <c r="BE87" s="222">
        <v>0</v>
      </c>
      <c r="BF87" s="222">
        <v>0</v>
      </c>
      <c r="BG87" s="222">
        <v>0</v>
      </c>
      <c r="BH87" s="222">
        <v>0</v>
      </c>
      <c r="BI87" s="222">
        <v>0</v>
      </c>
      <c r="BJ87" s="222">
        <v>0</v>
      </c>
      <c r="BK87" s="222">
        <v>0</v>
      </c>
      <c r="BL87" s="222">
        <v>0</v>
      </c>
      <c r="BM87" s="222">
        <v>0</v>
      </c>
      <c r="BN87" s="222">
        <v>0</v>
      </c>
      <c r="BO87" s="222">
        <v>0</v>
      </c>
      <c r="BP87" s="222">
        <v>0</v>
      </c>
      <c r="BQ87" s="222">
        <v>0</v>
      </c>
      <c r="BR87" s="222">
        <v>0</v>
      </c>
      <c r="BS87" s="222">
        <v>0</v>
      </c>
      <c r="BT87" s="222">
        <v>0</v>
      </c>
      <c r="BU87" s="222">
        <v>0</v>
      </c>
      <c r="BV87" s="222">
        <v>0</v>
      </c>
      <c r="BW87" s="222">
        <v>0</v>
      </c>
      <c r="BX87" s="222">
        <v>0</v>
      </c>
      <c r="BY87" s="222">
        <v>0</v>
      </c>
      <c r="BZ87" s="222">
        <v>0</v>
      </c>
      <c r="CA87" s="222">
        <v>0</v>
      </c>
      <c r="CB87" s="222">
        <v>0</v>
      </c>
      <c r="CC87" s="222">
        <v>0</v>
      </c>
      <c r="CD87" s="222">
        <v>0</v>
      </c>
      <c r="CE87" s="222">
        <v>0</v>
      </c>
      <c r="CF87" s="222">
        <v>0</v>
      </c>
      <c r="CG87" s="222">
        <v>0</v>
      </c>
      <c r="CH87" s="222">
        <v>0</v>
      </c>
      <c r="CI87" s="222">
        <v>0</v>
      </c>
      <c r="CJ87" s="222">
        <v>0</v>
      </c>
      <c r="CK87" s="222">
        <v>0</v>
      </c>
      <c r="CL87" s="222">
        <v>0</v>
      </c>
      <c r="CM87" s="222">
        <v>0</v>
      </c>
      <c r="CN87" s="222">
        <v>0</v>
      </c>
      <c r="CO87" s="222">
        <v>0</v>
      </c>
      <c r="CP87" s="222">
        <v>0</v>
      </c>
      <c r="CQ87" s="222">
        <v>0</v>
      </c>
      <c r="CR87" s="222">
        <v>0</v>
      </c>
      <c r="CS87" s="222">
        <v>0</v>
      </c>
      <c r="CT87" s="222">
        <v>0</v>
      </c>
      <c r="CU87" s="222">
        <v>0</v>
      </c>
      <c r="CV87" s="222">
        <v>0</v>
      </c>
      <c r="CW87" s="222">
        <v>0</v>
      </c>
      <c r="CX87" s="222">
        <v>0</v>
      </c>
      <c r="CY87" s="222">
        <v>0</v>
      </c>
      <c r="CZ87" s="222">
        <v>0</v>
      </c>
      <c r="DA87" s="222">
        <v>0</v>
      </c>
      <c r="DB87" s="222">
        <v>0</v>
      </c>
      <c r="DC87" s="222">
        <v>0</v>
      </c>
      <c r="DD87" s="222">
        <v>0</v>
      </c>
      <c r="DE87" s="222">
        <v>0</v>
      </c>
      <c r="DF87" s="222">
        <v>0</v>
      </c>
      <c r="DG87" s="222">
        <v>0</v>
      </c>
      <c r="DH87" s="222">
        <v>0</v>
      </c>
      <c r="DI87" s="222">
        <v>0</v>
      </c>
      <c r="DJ87" s="222">
        <v>0</v>
      </c>
      <c r="DK87" s="222">
        <v>0</v>
      </c>
      <c r="DL87" s="222">
        <v>0</v>
      </c>
      <c r="DM87" s="222">
        <v>0</v>
      </c>
      <c r="DN87" s="222">
        <v>0</v>
      </c>
      <c r="DO87" s="222">
        <v>0</v>
      </c>
      <c r="DP87" s="222">
        <v>0</v>
      </c>
      <c r="DQ87" s="222">
        <v>0</v>
      </c>
      <c r="DR87" s="222">
        <v>0</v>
      </c>
      <c r="DS87" s="222">
        <v>0</v>
      </c>
      <c r="DT87" s="222">
        <v>0</v>
      </c>
      <c r="DU87" s="222">
        <v>0</v>
      </c>
      <c r="DV87" s="222">
        <v>63754.5</v>
      </c>
      <c r="DW87" s="222">
        <v>20800</v>
      </c>
      <c r="DX87" s="222">
        <v>0</v>
      </c>
      <c r="DY87" s="222">
        <v>0</v>
      </c>
      <c r="DZ87" s="222">
        <v>19425.150000000001</v>
      </c>
      <c r="EA87" s="222">
        <v>0</v>
      </c>
      <c r="EB87" s="222">
        <v>0</v>
      </c>
      <c r="EC87" s="222">
        <v>0</v>
      </c>
      <c r="ED87" s="222">
        <v>0</v>
      </c>
      <c r="EE87" s="222">
        <v>35650</v>
      </c>
      <c r="EF87" s="222">
        <v>0</v>
      </c>
      <c r="EG87" s="222">
        <v>0</v>
      </c>
      <c r="EH87" s="222">
        <v>0</v>
      </c>
      <c r="EI87" s="222">
        <v>0</v>
      </c>
      <c r="EJ87" s="222">
        <v>0</v>
      </c>
      <c r="EK87" s="222">
        <v>0</v>
      </c>
      <c r="EL87" s="222">
        <v>0</v>
      </c>
      <c r="EM87" s="222">
        <v>0</v>
      </c>
      <c r="EN87" s="222">
        <v>0</v>
      </c>
      <c r="EO87" s="222">
        <v>0</v>
      </c>
      <c r="EP87" s="222">
        <v>0</v>
      </c>
      <c r="EQ87" s="222">
        <v>0</v>
      </c>
      <c r="ER87" s="222">
        <v>48000</v>
      </c>
      <c r="ES87" s="222">
        <v>0</v>
      </c>
      <c r="ET87" s="222">
        <v>0</v>
      </c>
      <c r="EU87" s="222">
        <v>3948</v>
      </c>
      <c r="EV87" s="222">
        <v>0</v>
      </c>
      <c r="EW87" s="222">
        <v>128520</v>
      </c>
      <c r="EX87" s="222">
        <v>0</v>
      </c>
      <c r="EY87" s="222">
        <v>0</v>
      </c>
      <c r="EZ87" s="222">
        <v>0</v>
      </c>
      <c r="FA87" s="222">
        <v>0</v>
      </c>
      <c r="FB87" s="222">
        <v>0</v>
      </c>
      <c r="FC87" s="222">
        <v>0</v>
      </c>
      <c r="FD87" s="222">
        <v>0</v>
      </c>
      <c r="FE87" s="222">
        <v>0</v>
      </c>
      <c r="FF87" s="222">
        <v>0</v>
      </c>
      <c r="FG87" s="222">
        <v>1860</v>
      </c>
      <c r="FH87" s="222">
        <v>0</v>
      </c>
      <c r="FI87" s="222">
        <v>0</v>
      </c>
      <c r="FJ87" s="222">
        <v>0</v>
      </c>
      <c r="FK87" s="222">
        <v>0</v>
      </c>
      <c r="FL87" s="222">
        <v>0</v>
      </c>
      <c r="FM87" s="222">
        <v>0</v>
      </c>
      <c r="FN87" s="222">
        <v>0</v>
      </c>
      <c r="FO87" s="222">
        <v>0</v>
      </c>
      <c r="FP87" s="222">
        <v>0</v>
      </c>
      <c r="FQ87" s="222">
        <v>0</v>
      </c>
      <c r="FR87" s="222">
        <v>102440</v>
      </c>
      <c r="FS87" s="222">
        <v>0</v>
      </c>
      <c r="FT87" s="222">
        <v>0</v>
      </c>
      <c r="FU87" s="222">
        <v>0</v>
      </c>
      <c r="FV87" s="222">
        <v>0</v>
      </c>
      <c r="FW87" s="222">
        <v>0</v>
      </c>
      <c r="FX87" s="222">
        <v>0</v>
      </c>
      <c r="FY87" s="222">
        <v>0</v>
      </c>
      <c r="FZ87" s="222">
        <v>16665</v>
      </c>
      <c r="GA87" s="222">
        <v>0</v>
      </c>
      <c r="GB87" s="222">
        <v>0</v>
      </c>
      <c r="GC87" s="222">
        <v>10980</v>
      </c>
      <c r="GD87" s="222">
        <v>0</v>
      </c>
      <c r="GE87" s="222">
        <v>0</v>
      </c>
      <c r="GF87" s="222">
        <v>0</v>
      </c>
      <c r="GG87" s="222">
        <v>0</v>
      </c>
      <c r="GH87" s="222">
        <v>0</v>
      </c>
      <c r="GI87" s="222">
        <v>0</v>
      </c>
      <c r="GJ87" s="222">
        <v>0</v>
      </c>
      <c r="GK87" s="222">
        <v>0</v>
      </c>
      <c r="GL87" s="222">
        <v>0</v>
      </c>
      <c r="GM87" s="222">
        <v>0</v>
      </c>
      <c r="GN87" s="222">
        <v>0</v>
      </c>
      <c r="GO87" s="222">
        <v>0</v>
      </c>
      <c r="GP87" s="222">
        <v>0</v>
      </c>
      <c r="GQ87" s="222">
        <v>21828</v>
      </c>
      <c r="GR87" s="222">
        <v>0</v>
      </c>
      <c r="GS87" s="222">
        <v>0</v>
      </c>
      <c r="GT87" s="222">
        <v>0</v>
      </c>
      <c r="GU87" s="222">
        <v>8490</v>
      </c>
      <c r="GV87" s="222">
        <v>0</v>
      </c>
      <c r="GW87" s="222">
        <v>0</v>
      </c>
      <c r="GX87" s="222">
        <v>0</v>
      </c>
      <c r="GY87" s="222">
        <v>0</v>
      </c>
      <c r="GZ87" s="222">
        <v>0</v>
      </c>
      <c r="HA87" s="222">
        <v>0</v>
      </c>
      <c r="HB87" s="222">
        <v>0</v>
      </c>
      <c r="HC87" s="222">
        <v>0</v>
      </c>
      <c r="HD87" s="222">
        <v>0</v>
      </c>
      <c r="HE87" s="222">
        <v>0</v>
      </c>
      <c r="HF87" s="222">
        <v>0</v>
      </c>
      <c r="HG87" s="222">
        <v>0</v>
      </c>
      <c r="HH87" s="222">
        <v>0</v>
      </c>
      <c r="HI87" s="222">
        <v>0</v>
      </c>
      <c r="HJ87" s="222">
        <v>0</v>
      </c>
      <c r="HK87" s="222">
        <v>0</v>
      </c>
      <c r="HL87" s="222">
        <v>0</v>
      </c>
      <c r="HM87" s="222">
        <v>0</v>
      </c>
      <c r="HN87" s="222">
        <v>0</v>
      </c>
      <c r="HO87" s="222">
        <v>0</v>
      </c>
      <c r="HP87" s="222">
        <v>0</v>
      </c>
      <c r="HQ87" s="222">
        <v>0</v>
      </c>
      <c r="HR87" s="222">
        <v>0</v>
      </c>
      <c r="HS87" s="222">
        <v>0</v>
      </c>
      <c r="HT87" s="222">
        <v>0</v>
      </c>
      <c r="HU87" s="222">
        <v>0</v>
      </c>
      <c r="HV87" s="222">
        <v>0</v>
      </c>
      <c r="HW87" s="222">
        <v>0</v>
      </c>
      <c r="HX87" s="222">
        <v>0</v>
      </c>
      <c r="HY87" s="222">
        <v>0</v>
      </c>
      <c r="HZ87" s="222">
        <v>0</v>
      </c>
      <c r="IA87" s="222">
        <v>4000</v>
      </c>
      <c r="IB87" s="222">
        <v>0</v>
      </c>
      <c r="IC87" s="222">
        <v>0</v>
      </c>
      <c r="ID87" s="222">
        <v>0</v>
      </c>
      <c r="IE87" s="222">
        <v>0</v>
      </c>
      <c r="IF87" s="222">
        <v>0</v>
      </c>
      <c r="IG87" s="222">
        <v>0</v>
      </c>
      <c r="IH87" s="222">
        <v>0</v>
      </c>
      <c r="II87" s="222">
        <v>0</v>
      </c>
      <c r="IJ87" s="222">
        <v>0</v>
      </c>
      <c r="IK87" s="222">
        <v>0</v>
      </c>
      <c r="IL87" s="222">
        <v>4400</v>
      </c>
      <c r="IM87" s="222">
        <v>0</v>
      </c>
      <c r="IN87" s="222">
        <v>0</v>
      </c>
      <c r="IO87" s="222">
        <v>27700</v>
      </c>
      <c r="IP87" s="222">
        <v>0</v>
      </c>
      <c r="IQ87" s="222">
        <v>0</v>
      </c>
      <c r="IR87" s="222">
        <v>0</v>
      </c>
      <c r="IS87" s="222">
        <v>0</v>
      </c>
      <c r="IT87" s="222">
        <v>0</v>
      </c>
      <c r="IU87" s="222">
        <v>0</v>
      </c>
      <c r="IV87" s="222">
        <v>0</v>
      </c>
      <c r="IW87" s="222">
        <v>0</v>
      </c>
      <c r="IX87" s="222">
        <v>30260</v>
      </c>
      <c r="IY87" s="222">
        <v>0</v>
      </c>
      <c r="IZ87" s="222">
        <v>0</v>
      </c>
      <c r="JA87" s="222">
        <v>0</v>
      </c>
      <c r="JB87" s="222">
        <v>0</v>
      </c>
      <c r="JC87" s="222">
        <v>0</v>
      </c>
      <c r="JD87" s="222">
        <v>3500</v>
      </c>
      <c r="JE87" s="222">
        <v>0</v>
      </c>
      <c r="JF87" s="222">
        <v>0</v>
      </c>
      <c r="JG87" s="222">
        <v>0</v>
      </c>
      <c r="JH87" s="222">
        <v>0</v>
      </c>
      <c r="JI87" s="222">
        <v>0</v>
      </c>
      <c r="JJ87" s="222">
        <v>0</v>
      </c>
      <c r="JK87" s="222">
        <v>0</v>
      </c>
      <c r="JL87" s="222">
        <v>4540</v>
      </c>
      <c r="JM87" s="222">
        <v>197522</v>
      </c>
      <c r="JN87" s="222">
        <v>0</v>
      </c>
      <c r="JO87" s="222">
        <v>0</v>
      </c>
      <c r="JP87" s="222">
        <v>0</v>
      </c>
      <c r="JQ87" s="222">
        <v>0</v>
      </c>
      <c r="JR87" s="222">
        <v>0</v>
      </c>
      <c r="JS87" s="222">
        <v>0</v>
      </c>
      <c r="JT87" s="222">
        <v>0</v>
      </c>
      <c r="JU87" s="222">
        <v>0</v>
      </c>
      <c r="JV87" s="222">
        <v>0</v>
      </c>
      <c r="JW87" s="222">
        <v>0</v>
      </c>
      <c r="JX87" s="222">
        <v>8000</v>
      </c>
      <c r="JY87" s="222">
        <v>0</v>
      </c>
      <c r="JZ87" s="222">
        <v>0</v>
      </c>
      <c r="KA87" s="222">
        <v>0</v>
      </c>
      <c r="KB87" s="222">
        <v>0</v>
      </c>
      <c r="KC87" s="222">
        <v>0</v>
      </c>
      <c r="KD87" s="222">
        <v>0</v>
      </c>
      <c r="KE87" s="222">
        <v>0</v>
      </c>
      <c r="KF87" s="222">
        <v>0</v>
      </c>
      <c r="KG87" s="222">
        <v>0</v>
      </c>
      <c r="KH87" s="222">
        <v>0</v>
      </c>
      <c r="KI87" s="222">
        <v>0</v>
      </c>
      <c r="KJ87" s="222">
        <v>0</v>
      </c>
      <c r="KK87" s="222">
        <v>0</v>
      </c>
      <c r="KL87" s="222">
        <v>0</v>
      </c>
      <c r="KM87" s="222">
        <v>0</v>
      </c>
      <c r="KN87" s="222">
        <v>0</v>
      </c>
      <c r="KO87" s="222">
        <v>0</v>
      </c>
      <c r="KP87" s="222">
        <v>0</v>
      </c>
      <c r="KQ87" s="222">
        <v>0</v>
      </c>
      <c r="KR87" s="222">
        <v>0</v>
      </c>
      <c r="KS87" s="222">
        <v>8420</v>
      </c>
      <c r="KT87" s="222">
        <v>0</v>
      </c>
      <c r="KU87" s="222">
        <v>2500</v>
      </c>
      <c r="KV87" s="222">
        <v>0</v>
      </c>
      <c r="KW87" s="222">
        <v>0</v>
      </c>
      <c r="KX87" s="222">
        <v>0</v>
      </c>
      <c r="KY87" s="222">
        <v>0</v>
      </c>
      <c r="KZ87" s="222">
        <v>0</v>
      </c>
      <c r="LA87" s="222">
        <v>91862</v>
      </c>
      <c r="LB87" s="222">
        <v>0</v>
      </c>
      <c r="LC87" s="222">
        <v>0</v>
      </c>
      <c r="LD87" s="222">
        <v>0</v>
      </c>
      <c r="LE87" s="222">
        <v>0</v>
      </c>
      <c r="LF87" s="222">
        <v>0</v>
      </c>
      <c r="LG87" s="222">
        <v>0</v>
      </c>
      <c r="LH87" s="222">
        <v>0</v>
      </c>
      <c r="LI87" s="222">
        <v>0</v>
      </c>
      <c r="LJ87" s="222">
        <v>0</v>
      </c>
      <c r="LK87" s="222">
        <v>0</v>
      </c>
      <c r="LL87" s="222">
        <v>97150</v>
      </c>
      <c r="LM87" s="222">
        <v>0</v>
      </c>
      <c r="LN87" s="222">
        <v>0</v>
      </c>
      <c r="LO87" s="222">
        <v>0</v>
      </c>
      <c r="LP87" s="222">
        <v>0</v>
      </c>
      <c r="LQ87" s="222">
        <v>0</v>
      </c>
      <c r="LR87" s="222">
        <v>0</v>
      </c>
      <c r="LS87" s="222">
        <v>0</v>
      </c>
      <c r="LT87" s="222">
        <v>0</v>
      </c>
      <c r="LU87" s="222">
        <v>61450</v>
      </c>
      <c r="LV87" s="222">
        <v>0</v>
      </c>
      <c r="LW87" s="222">
        <v>0</v>
      </c>
      <c r="LX87" s="222">
        <v>0</v>
      </c>
      <c r="LY87" s="222">
        <v>0</v>
      </c>
      <c r="LZ87" s="222">
        <v>32260</v>
      </c>
      <c r="MA87" s="222">
        <v>0</v>
      </c>
      <c r="MB87" s="222">
        <v>0</v>
      </c>
      <c r="MC87" s="222">
        <v>0</v>
      </c>
      <c r="MD87" s="222">
        <v>0</v>
      </c>
      <c r="ME87" s="222">
        <v>0</v>
      </c>
      <c r="MF87" s="222">
        <v>0</v>
      </c>
      <c r="MG87" s="222">
        <v>233602.5</v>
      </c>
      <c r="MH87" s="222">
        <v>0</v>
      </c>
      <c r="MI87" s="222">
        <v>0</v>
      </c>
      <c r="MJ87" s="222">
        <v>0</v>
      </c>
      <c r="MK87" s="222">
        <v>0</v>
      </c>
      <c r="ML87" s="222">
        <v>0</v>
      </c>
      <c r="MM87" s="222">
        <v>0</v>
      </c>
      <c r="MN87" s="222">
        <v>0</v>
      </c>
      <c r="MO87" s="222">
        <v>0</v>
      </c>
      <c r="MP87" s="222">
        <v>0</v>
      </c>
      <c r="MQ87" s="222">
        <v>0</v>
      </c>
      <c r="MR87" s="222">
        <v>0</v>
      </c>
      <c r="MS87" s="222">
        <v>0</v>
      </c>
      <c r="MT87" s="222">
        <v>0</v>
      </c>
      <c r="MU87" s="222">
        <v>0</v>
      </c>
      <c r="MV87" s="222">
        <v>0</v>
      </c>
      <c r="MW87" s="222">
        <v>13125</v>
      </c>
      <c r="MX87" s="222">
        <v>0</v>
      </c>
      <c r="MY87" s="222">
        <v>0</v>
      </c>
      <c r="MZ87" s="222">
        <v>0</v>
      </c>
      <c r="NA87" s="222">
        <v>0</v>
      </c>
      <c r="NB87" s="222">
        <v>0</v>
      </c>
      <c r="NC87" s="222">
        <v>0</v>
      </c>
      <c r="ND87" s="222">
        <v>0</v>
      </c>
      <c r="NE87" s="222">
        <v>0</v>
      </c>
      <c r="NF87" s="222">
        <v>0</v>
      </c>
      <c r="NG87" s="222">
        <v>0</v>
      </c>
      <c r="NH87" s="222">
        <v>0</v>
      </c>
      <c r="NI87" s="222">
        <v>0</v>
      </c>
      <c r="NJ87" s="222">
        <v>0</v>
      </c>
      <c r="NK87" s="222">
        <v>0</v>
      </c>
      <c r="NL87" s="222">
        <v>0</v>
      </c>
      <c r="NM87" s="222">
        <v>0</v>
      </c>
      <c r="NN87" s="222">
        <v>0</v>
      </c>
      <c r="NO87" s="222">
        <v>0</v>
      </c>
      <c r="NP87" s="222">
        <v>0</v>
      </c>
      <c r="NQ87" s="222">
        <v>0</v>
      </c>
      <c r="NR87" s="222">
        <v>0</v>
      </c>
      <c r="NS87" s="222">
        <v>0</v>
      </c>
      <c r="NT87" s="222">
        <v>0</v>
      </c>
      <c r="NU87" s="222">
        <v>0</v>
      </c>
      <c r="NV87" s="222">
        <v>0</v>
      </c>
      <c r="NW87" s="222">
        <v>0</v>
      </c>
      <c r="NX87" s="222">
        <v>0</v>
      </c>
      <c r="NY87" s="222">
        <v>0</v>
      </c>
      <c r="NZ87" s="222">
        <v>0</v>
      </c>
      <c r="OA87" s="222">
        <v>74550</v>
      </c>
      <c r="OB87" s="222">
        <v>0</v>
      </c>
      <c r="OC87" s="222">
        <v>0</v>
      </c>
      <c r="OD87" s="222">
        <v>0</v>
      </c>
      <c r="OE87" s="222">
        <v>0</v>
      </c>
      <c r="OF87" s="222">
        <v>10900</v>
      </c>
      <c r="OG87" s="222">
        <v>0</v>
      </c>
      <c r="OH87" s="222">
        <v>0</v>
      </c>
      <c r="OI87" s="222">
        <v>1307.9000000000001</v>
      </c>
      <c r="OJ87" s="222">
        <v>0</v>
      </c>
      <c r="OK87" s="222">
        <v>0</v>
      </c>
      <c r="OL87" s="222">
        <v>0</v>
      </c>
      <c r="OM87" s="222">
        <v>0</v>
      </c>
      <c r="ON87" s="222">
        <v>0</v>
      </c>
      <c r="OO87" s="222">
        <v>0</v>
      </c>
      <c r="OP87" s="222">
        <v>0</v>
      </c>
      <c r="OQ87" s="222">
        <v>0</v>
      </c>
      <c r="OR87" s="222">
        <v>0</v>
      </c>
      <c r="OS87" s="222">
        <v>0</v>
      </c>
      <c r="OT87" s="222">
        <v>0</v>
      </c>
      <c r="OU87" s="222">
        <v>0</v>
      </c>
      <c r="OV87" s="222">
        <v>0</v>
      </c>
      <c r="OW87" s="222">
        <v>0</v>
      </c>
      <c r="OX87" s="222">
        <v>0</v>
      </c>
      <c r="OY87" s="222">
        <v>0</v>
      </c>
      <c r="OZ87" s="222">
        <v>0</v>
      </c>
      <c r="PA87" s="222">
        <v>0</v>
      </c>
      <c r="PB87" s="222">
        <v>0</v>
      </c>
      <c r="PC87" s="222">
        <v>0</v>
      </c>
      <c r="PD87" s="222">
        <v>0</v>
      </c>
      <c r="PE87" s="222">
        <v>82450</v>
      </c>
      <c r="PF87" s="222">
        <v>0</v>
      </c>
      <c r="PG87" s="222">
        <v>0</v>
      </c>
      <c r="PH87" s="222">
        <v>0</v>
      </c>
      <c r="PI87" s="222">
        <v>20850</v>
      </c>
      <c r="PJ87" s="222">
        <v>0</v>
      </c>
      <c r="PK87" s="222">
        <v>0</v>
      </c>
      <c r="PL87" s="222">
        <v>0</v>
      </c>
      <c r="PM87" s="222">
        <v>0</v>
      </c>
      <c r="PN87" s="222">
        <v>0</v>
      </c>
      <c r="PO87" s="222">
        <v>0</v>
      </c>
      <c r="PP87" s="222">
        <v>0</v>
      </c>
      <c r="PQ87" s="222">
        <v>0</v>
      </c>
      <c r="PR87" s="222">
        <v>12593.9</v>
      </c>
      <c r="PS87" s="222">
        <v>39750</v>
      </c>
      <c r="PT87" s="222">
        <v>0</v>
      </c>
      <c r="PU87" s="222">
        <v>0</v>
      </c>
      <c r="PV87" s="222">
        <v>0</v>
      </c>
      <c r="PW87" s="222">
        <v>0</v>
      </c>
      <c r="PX87" s="222">
        <v>19597</v>
      </c>
      <c r="PY87" s="222">
        <v>0</v>
      </c>
      <c r="PZ87" s="222">
        <v>0</v>
      </c>
      <c r="QA87" s="222">
        <v>0</v>
      </c>
      <c r="QB87" s="222">
        <v>0</v>
      </c>
      <c r="QC87" s="222">
        <v>0</v>
      </c>
      <c r="QD87" s="222">
        <v>0</v>
      </c>
      <c r="QE87" s="222">
        <v>0</v>
      </c>
      <c r="QF87" s="222">
        <v>0</v>
      </c>
      <c r="QG87" s="222">
        <v>0</v>
      </c>
      <c r="QH87" s="222">
        <v>0</v>
      </c>
      <c r="QI87" s="222">
        <v>0</v>
      </c>
      <c r="QJ87" s="222">
        <v>0</v>
      </c>
      <c r="QK87" s="222">
        <v>0</v>
      </c>
      <c r="QL87" s="222">
        <v>0</v>
      </c>
      <c r="QM87" s="222">
        <v>0</v>
      </c>
      <c r="QN87" s="222">
        <v>0</v>
      </c>
      <c r="QO87" s="222">
        <v>0</v>
      </c>
      <c r="QP87" s="222">
        <v>0</v>
      </c>
      <c r="QQ87" s="222">
        <v>0</v>
      </c>
      <c r="QR87" s="222">
        <v>0</v>
      </c>
      <c r="QS87" s="222">
        <v>0</v>
      </c>
      <c r="QT87" s="222">
        <v>0</v>
      </c>
      <c r="QU87" s="222">
        <v>0</v>
      </c>
      <c r="QV87" s="222">
        <v>0</v>
      </c>
      <c r="QW87" s="222">
        <v>0</v>
      </c>
      <c r="QX87" s="222">
        <v>0</v>
      </c>
      <c r="QY87" s="222">
        <v>0</v>
      </c>
      <c r="QZ87" s="222">
        <v>0</v>
      </c>
      <c r="RA87" s="222">
        <v>0</v>
      </c>
      <c r="RB87" s="222">
        <v>0</v>
      </c>
      <c r="RC87" s="222">
        <v>0</v>
      </c>
      <c r="RD87" s="222">
        <v>0</v>
      </c>
      <c r="RE87" s="222">
        <v>0</v>
      </c>
      <c r="RF87" s="222">
        <v>0</v>
      </c>
      <c r="RG87" s="222">
        <v>0</v>
      </c>
      <c r="RH87" s="222">
        <v>0</v>
      </c>
      <c r="RI87" s="222">
        <v>21204</v>
      </c>
      <c r="RJ87" s="222">
        <v>0</v>
      </c>
      <c r="RK87" s="222">
        <v>0</v>
      </c>
      <c r="RL87" s="222">
        <v>0</v>
      </c>
      <c r="RM87" s="222">
        <v>0</v>
      </c>
      <c r="RN87" s="222">
        <v>0</v>
      </c>
      <c r="RO87" s="222">
        <v>0</v>
      </c>
      <c r="RP87" s="222">
        <v>0</v>
      </c>
      <c r="RQ87" s="222">
        <v>0</v>
      </c>
      <c r="RR87" s="222">
        <v>0</v>
      </c>
      <c r="RS87" s="222">
        <v>0</v>
      </c>
      <c r="RT87" s="222">
        <v>0</v>
      </c>
      <c r="RU87" s="222">
        <v>0</v>
      </c>
      <c r="RV87" s="222">
        <v>0</v>
      </c>
      <c r="RW87" s="222">
        <v>0</v>
      </c>
      <c r="RX87" s="222">
        <v>25020</v>
      </c>
      <c r="RY87" s="222">
        <v>0</v>
      </c>
      <c r="RZ87" s="222">
        <v>0</v>
      </c>
      <c r="SA87" s="222">
        <v>0</v>
      </c>
      <c r="SB87" s="222">
        <v>0</v>
      </c>
      <c r="SC87" s="222">
        <v>0</v>
      </c>
      <c r="SD87" s="222">
        <v>0</v>
      </c>
      <c r="SE87" s="222">
        <v>0</v>
      </c>
      <c r="SF87" s="222">
        <v>0</v>
      </c>
      <c r="SG87" s="222">
        <v>0</v>
      </c>
      <c r="SH87" s="222">
        <v>0</v>
      </c>
      <c r="SI87" s="222">
        <v>35100</v>
      </c>
      <c r="SJ87" s="222">
        <v>0</v>
      </c>
      <c r="SK87" s="222">
        <v>0</v>
      </c>
      <c r="SL87" s="222">
        <v>0</v>
      </c>
      <c r="SM87" s="222">
        <v>0</v>
      </c>
      <c r="SN87" s="222">
        <v>0</v>
      </c>
      <c r="SO87" s="222">
        <v>7500</v>
      </c>
      <c r="SP87" s="222">
        <v>0</v>
      </c>
      <c r="SQ87" s="222">
        <v>0</v>
      </c>
      <c r="SR87" s="222">
        <v>0</v>
      </c>
      <c r="SS87" s="222">
        <v>0</v>
      </c>
      <c r="ST87" s="222">
        <v>0</v>
      </c>
      <c r="SU87" s="222">
        <v>0</v>
      </c>
      <c r="SV87" s="222">
        <v>0</v>
      </c>
      <c r="SW87" s="222">
        <v>0</v>
      </c>
      <c r="SX87" s="222">
        <v>0</v>
      </c>
      <c r="SY87" s="222">
        <v>0</v>
      </c>
      <c r="SZ87" s="222">
        <v>0</v>
      </c>
      <c r="TA87" s="222">
        <v>0</v>
      </c>
      <c r="TB87" s="222">
        <v>0</v>
      </c>
      <c r="TC87" s="222">
        <v>0</v>
      </c>
      <c r="TD87" s="222">
        <v>0</v>
      </c>
      <c r="TE87" s="222">
        <v>0</v>
      </c>
      <c r="TF87" s="222">
        <v>0</v>
      </c>
      <c r="TG87" s="222">
        <v>0</v>
      </c>
      <c r="TH87" s="222">
        <v>0</v>
      </c>
      <c r="TI87" s="222">
        <v>0</v>
      </c>
      <c r="TJ87" s="222">
        <v>0</v>
      </c>
      <c r="TK87" s="222">
        <v>0</v>
      </c>
      <c r="TL87" s="222">
        <v>0</v>
      </c>
      <c r="TM87" s="222">
        <v>0</v>
      </c>
      <c r="TN87" s="222">
        <v>0</v>
      </c>
      <c r="TO87" s="222">
        <v>0</v>
      </c>
      <c r="TP87" s="222">
        <v>0</v>
      </c>
      <c r="TQ87" s="222">
        <v>0</v>
      </c>
      <c r="TR87" s="222">
        <v>0</v>
      </c>
      <c r="TS87" s="222">
        <v>0</v>
      </c>
      <c r="TT87" s="222">
        <v>0</v>
      </c>
      <c r="TU87" s="222">
        <v>0</v>
      </c>
      <c r="TV87" s="222">
        <v>0</v>
      </c>
      <c r="TW87" s="222">
        <v>0</v>
      </c>
      <c r="TX87" s="222">
        <v>0</v>
      </c>
      <c r="TY87" s="222">
        <v>0</v>
      </c>
      <c r="TZ87" s="222">
        <v>0</v>
      </c>
      <c r="UA87" s="222">
        <v>0</v>
      </c>
      <c r="UB87" s="222">
        <v>174800</v>
      </c>
      <c r="UC87" s="222">
        <v>102730</v>
      </c>
      <c r="UD87" s="222">
        <v>0</v>
      </c>
      <c r="UE87" s="222">
        <v>0</v>
      </c>
      <c r="UF87" s="222">
        <v>0</v>
      </c>
      <c r="UG87" s="222">
        <v>0</v>
      </c>
      <c r="UH87" s="222">
        <v>42810</v>
      </c>
      <c r="UI87" s="222">
        <v>0</v>
      </c>
      <c r="UJ87" s="222">
        <v>81352.5</v>
      </c>
      <c r="UK87" s="222">
        <v>0</v>
      </c>
      <c r="UL87" s="222">
        <v>0</v>
      </c>
      <c r="UM87" s="222">
        <v>0</v>
      </c>
      <c r="UN87" s="222">
        <v>0</v>
      </c>
      <c r="UO87" s="222">
        <v>0</v>
      </c>
      <c r="UP87" s="222">
        <v>0</v>
      </c>
      <c r="UQ87" s="222">
        <v>0</v>
      </c>
      <c r="UR87" s="222">
        <v>0</v>
      </c>
      <c r="US87" s="222">
        <v>6050</v>
      </c>
      <c r="UT87" s="222">
        <v>6670</v>
      </c>
      <c r="UU87" s="222">
        <v>0</v>
      </c>
      <c r="UV87" s="222">
        <v>0</v>
      </c>
      <c r="UW87" s="222">
        <v>0</v>
      </c>
      <c r="UX87" s="222">
        <v>0</v>
      </c>
      <c r="UY87" s="222">
        <v>0</v>
      </c>
      <c r="UZ87" s="222">
        <v>0</v>
      </c>
      <c r="VA87" s="222">
        <v>0</v>
      </c>
      <c r="VB87" s="222">
        <v>10445</v>
      </c>
      <c r="VC87" s="222">
        <v>0</v>
      </c>
      <c r="VD87" s="222">
        <v>0</v>
      </c>
      <c r="VE87" s="222">
        <v>0</v>
      </c>
      <c r="VF87" s="222">
        <v>0</v>
      </c>
      <c r="VG87" s="222">
        <v>0</v>
      </c>
      <c r="VH87" s="222">
        <v>0</v>
      </c>
      <c r="VI87" s="222">
        <v>0</v>
      </c>
      <c r="VJ87" s="222">
        <v>0</v>
      </c>
      <c r="VK87" s="222">
        <v>0</v>
      </c>
      <c r="VL87" s="222">
        <v>0</v>
      </c>
      <c r="VM87" s="222">
        <v>0</v>
      </c>
      <c r="VN87" s="222">
        <v>0</v>
      </c>
      <c r="VO87" s="222">
        <v>0</v>
      </c>
      <c r="VP87" s="222">
        <v>0</v>
      </c>
      <c r="VQ87" s="222">
        <v>0</v>
      </c>
      <c r="VR87" s="222">
        <v>0</v>
      </c>
      <c r="VS87" s="222">
        <v>0</v>
      </c>
      <c r="VT87" s="222">
        <v>0</v>
      </c>
      <c r="VU87" s="222">
        <v>0</v>
      </c>
      <c r="VV87" s="222">
        <v>0</v>
      </c>
      <c r="VW87" s="222">
        <v>0</v>
      </c>
      <c r="VX87" s="222">
        <v>0</v>
      </c>
      <c r="VY87" s="222">
        <v>0</v>
      </c>
      <c r="VZ87" s="222">
        <v>0</v>
      </c>
      <c r="WA87" s="222">
        <v>0</v>
      </c>
      <c r="WB87" s="222">
        <v>0</v>
      </c>
      <c r="WC87" s="222">
        <v>0</v>
      </c>
      <c r="WD87" s="222">
        <v>0</v>
      </c>
      <c r="WE87" s="222">
        <v>0</v>
      </c>
      <c r="WF87" s="222">
        <v>0</v>
      </c>
      <c r="WG87" s="222">
        <v>0</v>
      </c>
      <c r="WH87" s="222">
        <v>0</v>
      </c>
      <c r="WI87" s="222">
        <v>0</v>
      </c>
      <c r="WJ87" s="222">
        <v>0</v>
      </c>
      <c r="WK87" s="222">
        <v>0</v>
      </c>
      <c r="WL87" s="222">
        <v>0</v>
      </c>
      <c r="WM87" s="222">
        <v>705188.43</v>
      </c>
      <c r="WN87" s="222">
        <v>0</v>
      </c>
      <c r="WO87" s="222">
        <v>0</v>
      </c>
      <c r="WP87" s="222">
        <v>0</v>
      </c>
      <c r="WQ87" s="222">
        <v>0</v>
      </c>
      <c r="WR87" s="222">
        <v>0</v>
      </c>
      <c r="WS87" s="222">
        <v>0</v>
      </c>
      <c r="WT87" s="222">
        <v>0</v>
      </c>
      <c r="WU87" s="222">
        <v>0</v>
      </c>
      <c r="WV87" s="222">
        <v>0</v>
      </c>
      <c r="WW87" s="222">
        <v>0</v>
      </c>
      <c r="WX87" s="222">
        <v>0</v>
      </c>
      <c r="WY87" s="222">
        <v>0</v>
      </c>
      <c r="WZ87" s="222">
        <v>76962</v>
      </c>
      <c r="XA87" s="222">
        <v>0</v>
      </c>
      <c r="XB87" s="222">
        <v>0</v>
      </c>
      <c r="XC87" s="222">
        <v>0</v>
      </c>
      <c r="XD87" s="222">
        <v>0</v>
      </c>
      <c r="XE87" s="222">
        <v>0</v>
      </c>
      <c r="XF87" s="222">
        <v>0</v>
      </c>
      <c r="XG87" s="222">
        <v>0</v>
      </c>
      <c r="XH87" s="222">
        <v>0</v>
      </c>
      <c r="XI87" s="222">
        <v>0</v>
      </c>
      <c r="XJ87" s="222">
        <v>0</v>
      </c>
      <c r="XK87" s="222">
        <v>0</v>
      </c>
      <c r="XL87" s="222">
        <v>0</v>
      </c>
      <c r="XM87" s="222">
        <v>0</v>
      </c>
      <c r="XN87" s="222">
        <v>0</v>
      </c>
      <c r="XO87" s="222">
        <v>0</v>
      </c>
      <c r="XP87" s="222">
        <v>0</v>
      </c>
      <c r="XQ87" s="222">
        <v>0</v>
      </c>
      <c r="XR87" s="222">
        <v>0</v>
      </c>
      <c r="XS87" s="222">
        <v>0</v>
      </c>
      <c r="XT87" s="222">
        <v>0</v>
      </c>
      <c r="XU87" s="222">
        <v>0</v>
      </c>
      <c r="XV87" s="222">
        <v>0</v>
      </c>
      <c r="XW87" s="222">
        <v>0</v>
      </c>
      <c r="XX87" s="222">
        <v>0</v>
      </c>
      <c r="XY87" s="222">
        <v>0</v>
      </c>
      <c r="XZ87" s="222">
        <v>0</v>
      </c>
      <c r="YA87" s="222">
        <v>0</v>
      </c>
      <c r="YB87" s="222">
        <v>0</v>
      </c>
      <c r="YC87" s="222">
        <v>0</v>
      </c>
      <c r="YD87" s="222">
        <v>0</v>
      </c>
      <c r="YE87" s="222">
        <v>0</v>
      </c>
      <c r="YF87" s="222">
        <v>0</v>
      </c>
      <c r="YG87" s="222">
        <v>0</v>
      </c>
      <c r="YH87" s="222">
        <v>0</v>
      </c>
      <c r="YI87" s="222">
        <v>56250</v>
      </c>
      <c r="YJ87" s="222">
        <v>0</v>
      </c>
      <c r="YK87" s="222">
        <v>0</v>
      </c>
      <c r="YL87" s="222">
        <v>0</v>
      </c>
      <c r="YM87" s="222">
        <v>0</v>
      </c>
      <c r="YN87" s="222">
        <v>0</v>
      </c>
      <c r="YO87" s="222">
        <v>0</v>
      </c>
      <c r="YP87" s="222">
        <v>0</v>
      </c>
      <c r="YQ87" s="222">
        <v>0</v>
      </c>
      <c r="YR87" s="222">
        <v>0</v>
      </c>
      <c r="YS87" s="222">
        <v>0</v>
      </c>
      <c r="YT87" s="222">
        <v>0</v>
      </c>
      <c r="YU87" s="222">
        <v>0</v>
      </c>
      <c r="YV87" s="222">
        <v>0</v>
      </c>
      <c r="YW87" s="222">
        <v>0</v>
      </c>
      <c r="YX87" s="222">
        <v>0</v>
      </c>
      <c r="YY87" s="222">
        <v>0</v>
      </c>
      <c r="YZ87" s="222">
        <v>0</v>
      </c>
      <c r="ZA87" s="222">
        <v>0</v>
      </c>
      <c r="ZB87" s="222">
        <v>0</v>
      </c>
      <c r="ZC87" s="222">
        <v>22791</v>
      </c>
      <c r="ZD87" s="222">
        <v>-93</v>
      </c>
      <c r="ZE87" s="222">
        <v>0</v>
      </c>
      <c r="ZF87" s="222">
        <v>0</v>
      </c>
      <c r="ZG87" s="222">
        <v>0</v>
      </c>
      <c r="ZH87" s="222">
        <v>0</v>
      </c>
      <c r="ZI87" s="222">
        <v>0</v>
      </c>
      <c r="ZJ87" s="222">
        <v>0</v>
      </c>
      <c r="ZK87" s="222">
        <v>0</v>
      </c>
      <c r="ZL87" s="222">
        <v>0</v>
      </c>
      <c r="ZM87" s="222">
        <v>0</v>
      </c>
      <c r="ZN87" s="222">
        <v>0</v>
      </c>
      <c r="ZO87" s="222">
        <v>0</v>
      </c>
      <c r="ZP87" s="222">
        <v>0</v>
      </c>
      <c r="ZQ87" s="222">
        <v>0</v>
      </c>
      <c r="ZR87" s="222">
        <v>0</v>
      </c>
      <c r="ZS87" s="222">
        <v>0</v>
      </c>
      <c r="ZT87" s="222">
        <v>0</v>
      </c>
      <c r="ZU87" s="222">
        <v>0</v>
      </c>
      <c r="ZV87" s="222">
        <v>0</v>
      </c>
      <c r="ZW87" s="222">
        <v>0</v>
      </c>
      <c r="ZX87" s="222">
        <v>23400</v>
      </c>
      <c r="ZY87" s="222">
        <v>0</v>
      </c>
      <c r="ZZ87" s="222">
        <v>0</v>
      </c>
      <c r="AAA87" s="222">
        <v>0</v>
      </c>
      <c r="AAB87" s="222">
        <v>0</v>
      </c>
      <c r="AAC87" s="222">
        <v>0</v>
      </c>
      <c r="AAD87" s="222">
        <v>0</v>
      </c>
      <c r="AAE87" s="222">
        <v>0</v>
      </c>
      <c r="AAF87" s="222">
        <v>0</v>
      </c>
      <c r="AAG87" s="222">
        <v>0</v>
      </c>
      <c r="AAH87" s="222">
        <v>0</v>
      </c>
      <c r="AAI87" s="222">
        <v>0</v>
      </c>
      <c r="AAJ87" s="222">
        <v>0</v>
      </c>
      <c r="AAK87" s="222">
        <v>0</v>
      </c>
      <c r="AAL87" s="222">
        <v>0</v>
      </c>
      <c r="AAM87" s="222">
        <v>0</v>
      </c>
      <c r="AAN87" s="222">
        <v>0</v>
      </c>
      <c r="AAO87" s="222">
        <v>2313937.2999999998</v>
      </c>
      <c r="AAP87" s="222">
        <v>11250</v>
      </c>
      <c r="AAQ87" s="222">
        <v>0</v>
      </c>
      <c r="AAR87" s="222">
        <v>0</v>
      </c>
      <c r="AAS87" s="222">
        <v>0</v>
      </c>
      <c r="AAT87" s="222">
        <v>0</v>
      </c>
      <c r="AAU87" s="222">
        <v>0</v>
      </c>
      <c r="AAV87" s="222">
        <v>0</v>
      </c>
      <c r="AAW87" s="222">
        <v>0</v>
      </c>
      <c r="AAX87" s="222">
        <v>0</v>
      </c>
      <c r="AAY87" s="222">
        <v>0</v>
      </c>
      <c r="AAZ87" s="222">
        <v>0</v>
      </c>
      <c r="ABA87" s="222">
        <v>0</v>
      </c>
      <c r="ABB87" s="222">
        <v>0</v>
      </c>
      <c r="ABC87" s="222">
        <v>10720</v>
      </c>
      <c r="ABD87" s="222">
        <v>0</v>
      </c>
      <c r="ABE87" s="222">
        <v>0</v>
      </c>
      <c r="ABF87" s="222">
        <v>0</v>
      </c>
      <c r="ABG87" s="222">
        <v>0</v>
      </c>
      <c r="ABH87" s="222">
        <v>0</v>
      </c>
      <c r="ABI87" s="222">
        <v>8000</v>
      </c>
      <c r="ABJ87" s="222">
        <v>0</v>
      </c>
      <c r="ABK87" s="222">
        <v>0</v>
      </c>
      <c r="ABL87" s="222">
        <v>0</v>
      </c>
      <c r="ABM87" s="222">
        <v>0</v>
      </c>
      <c r="ABN87" s="222">
        <v>0</v>
      </c>
      <c r="ABO87" s="222">
        <v>469000</v>
      </c>
      <c r="ABP87" s="222">
        <v>0</v>
      </c>
      <c r="ABQ87" s="222">
        <v>0</v>
      </c>
      <c r="ABR87" s="222">
        <v>0</v>
      </c>
      <c r="ABS87" s="222">
        <v>0</v>
      </c>
      <c r="ABT87" s="222">
        <v>0</v>
      </c>
      <c r="ABU87" s="222">
        <v>0</v>
      </c>
      <c r="ABV87" s="222">
        <v>0</v>
      </c>
      <c r="ABW87" s="222">
        <v>0</v>
      </c>
      <c r="ABX87" s="222">
        <v>0</v>
      </c>
      <c r="ABY87" s="222">
        <v>0</v>
      </c>
      <c r="ABZ87" s="222">
        <v>0</v>
      </c>
      <c r="ACA87" s="222">
        <v>0</v>
      </c>
      <c r="ACB87" s="222">
        <v>0</v>
      </c>
      <c r="ACC87" s="222">
        <v>0</v>
      </c>
      <c r="ACD87" s="222">
        <v>0</v>
      </c>
      <c r="ACE87" s="222">
        <v>0</v>
      </c>
      <c r="ACF87" s="222">
        <v>0</v>
      </c>
      <c r="ACG87" s="222">
        <v>0</v>
      </c>
      <c r="ACH87" s="222">
        <v>0</v>
      </c>
      <c r="ACI87" s="222">
        <v>48500</v>
      </c>
      <c r="ACJ87" s="222">
        <v>0</v>
      </c>
      <c r="ACK87" s="222">
        <v>0</v>
      </c>
      <c r="ACL87" s="222">
        <v>0</v>
      </c>
      <c r="ACM87" s="222">
        <v>0</v>
      </c>
      <c r="ACN87" s="222">
        <v>0</v>
      </c>
      <c r="ACO87" s="222">
        <v>0</v>
      </c>
      <c r="ACP87" s="222">
        <v>0</v>
      </c>
      <c r="ACQ87" s="222">
        <v>0</v>
      </c>
      <c r="ACR87" s="222">
        <v>0</v>
      </c>
      <c r="ACS87" s="222">
        <v>1</v>
      </c>
      <c r="ACT87" s="222">
        <v>0</v>
      </c>
      <c r="ACU87" s="222">
        <v>0</v>
      </c>
      <c r="ACV87" s="222">
        <v>97200</v>
      </c>
      <c r="ACW87" s="222">
        <v>0</v>
      </c>
      <c r="ACX87" s="222">
        <v>5000</v>
      </c>
      <c r="ACY87" s="222">
        <v>0</v>
      </c>
      <c r="ACZ87" s="222">
        <v>0</v>
      </c>
      <c r="ADA87" s="222">
        <v>697971.15</v>
      </c>
      <c r="ADB87" s="222">
        <v>0</v>
      </c>
      <c r="ADC87" s="222">
        <v>0</v>
      </c>
      <c r="ADD87" s="222">
        <v>0</v>
      </c>
      <c r="ADE87" s="222">
        <v>0</v>
      </c>
      <c r="ADF87" s="222">
        <v>9000</v>
      </c>
      <c r="ADG87" s="222">
        <v>0</v>
      </c>
      <c r="ADH87" s="222">
        <v>21309</v>
      </c>
      <c r="ADI87" s="222">
        <v>13080</v>
      </c>
      <c r="ADJ87" s="222">
        <v>0</v>
      </c>
      <c r="ADK87" s="222">
        <v>48390</v>
      </c>
      <c r="ADL87" s="222">
        <v>0</v>
      </c>
      <c r="ADM87" s="222">
        <v>0</v>
      </c>
      <c r="ADN87" s="222">
        <v>0</v>
      </c>
      <c r="ADO87" s="222">
        <v>848890</v>
      </c>
      <c r="ADP87" s="222">
        <v>0</v>
      </c>
      <c r="ADQ87" s="222">
        <v>0</v>
      </c>
      <c r="ADR87" s="222">
        <v>0</v>
      </c>
      <c r="ADS87" s="222">
        <v>0</v>
      </c>
      <c r="ADT87" s="222">
        <v>0</v>
      </c>
      <c r="ADU87" s="222">
        <v>0</v>
      </c>
      <c r="ADV87" s="222">
        <v>0</v>
      </c>
      <c r="ADW87" s="222">
        <v>0</v>
      </c>
      <c r="ADX87" s="222">
        <v>0</v>
      </c>
      <c r="ADY87" s="222">
        <v>0</v>
      </c>
      <c r="ADZ87" s="222">
        <v>0</v>
      </c>
      <c r="AEA87" s="222">
        <v>0</v>
      </c>
      <c r="AEB87" s="222">
        <v>0</v>
      </c>
      <c r="AEC87" s="222">
        <v>0</v>
      </c>
      <c r="AED87" s="222">
        <v>0</v>
      </c>
      <c r="AEE87" s="222">
        <v>0</v>
      </c>
      <c r="AEF87" s="222">
        <v>0</v>
      </c>
      <c r="AEG87" s="222">
        <v>0</v>
      </c>
      <c r="AEH87" s="222">
        <v>0</v>
      </c>
      <c r="AEI87" s="222">
        <v>34260</v>
      </c>
      <c r="AEJ87" s="222">
        <v>0</v>
      </c>
      <c r="AEK87" s="222">
        <v>0</v>
      </c>
      <c r="AEL87" s="222">
        <v>0</v>
      </c>
      <c r="AEM87" s="222">
        <v>0</v>
      </c>
      <c r="AEN87" s="222">
        <v>0</v>
      </c>
      <c r="AEO87" s="222">
        <v>0</v>
      </c>
      <c r="AEP87" s="222">
        <v>0</v>
      </c>
      <c r="AEQ87" s="222">
        <v>0</v>
      </c>
      <c r="AER87" s="222">
        <v>0</v>
      </c>
      <c r="AES87" s="222">
        <v>0</v>
      </c>
      <c r="AET87" s="222">
        <v>0</v>
      </c>
      <c r="AEU87" s="222">
        <v>0</v>
      </c>
      <c r="AEV87" s="222">
        <v>0</v>
      </c>
      <c r="AEW87" s="222">
        <v>0</v>
      </c>
      <c r="AEX87" s="222">
        <v>0</v>
      </c>
      <c r="AEY87" s="222">
        <v>0</v>
      </c>
      <c r="AEZ87" s="222">
        <v>0</v>
      </c>
      <c r="AFA87" s="222">
        <v>0</v>
      </c>
      <c r="AFB87" s="222">
        <v>0</v>
      </c>
      <c r="AFC87" s="222">
        <v>0</v>
      </c>
      <c r="AFD87" s="222">
        <v>0</v>
      </c>
      <c r="AFE87" s="222">
        <v>0</v>
      </c>
      <c r="AFF87" s="222">
        <v>0</v>
      </c>
      <c r="AFG87" s="222">
        <v>0</v>
      </c>
      <c r="AFH87" s="222">
        <v>0</v>
      </c>
      <c r="AFI87" s="222">
        <v>0</v>
      </c>
      <c r="AFJ87" s="222">
        <v>0</v>
      </c>
      <c r="AFK87" s="222">
        <v>0</v>
      </c>
      <c r="AFL87" s="222">
        <v>0</v>
      </c>
      <c r="AFM87" s="222">
        <v>0</v>
      </c>
      <c r="AFN87" s="222">
        <v>0</v>
      </c>
      <c r="AFO87" s="222">
        <v>0</v>
      </c>
      <c r="AFP87" s="222">
        <v>0</v>
      </c>
      <c r="AFQ87" s="222">
        <v>0</v>
      </c>
      <c r="AFR87" s="222">
        <v>0</v>
      </c>
      <c r="AFS87" s="222">
        <v>0</v>
      </c>
      <c r="AFT87" s="222">
        <v>0</v>
      </c>
      <c r="AFU87" s="222">
        <v>0</v>
      </c>
      <c r="AFV87" s="222">
        <v>0</v>
      </c>
      <c r="AFW87" s="222">
        <v>0</v>
      </c>
      <c r="AFX87" s="222">
        <v>0</v>
      </c>
      <c r="AFY87" s="222">
        <v>0</v>
      </c>
      <c r="AFZ87" s="222">
        <v>0</v>
      </c>
      <c r="AGA87" s="222">
        <v>0</v>
      </c>
      <c r="AGB87" s="222">
        <v>0</v>
      </c>
      <c r="AGC87" s="222">
        <v>0</v>
      </c>
      <c r="AGD87" s="222">
        <v>0</v>
      </c>
      <c r="AGE87" s="222">
        <v>3960</v>
      </c>
      <c r="AGF87" s="222">
        <v>0</v>
      </c>
      <c r="AGG87" s="222">
        <v>0</v>
      </c>
      <c r="AGH87" s="222">
        <v>0</v>
      </c>
      <c r="AGI87" s="222">
        <v>0</v>
      </c>
      <c r="AGJ87" s="222">
        <v>0</v>
      </c>
      <c r="AGK87" s="222">
        <v>0</v>
      </c>
      <c r="AGL87" s="222">
        <v>0</v>
      </c>
      <c r="AGM87" s="222">
        <v>0</v>
      </c>
      <c r="AGN87" s="222">
        <v>0</v>
      </c>
      <c r="AGO87" s="222">
        <v>0</v>
      </c>
      <c r="AGP87" s="222">
        <v>0</v>
      </c>
      <c r="AGQ87" s="222">
        <v>0</v>
      </c>
      <c r="AGR87" s="222">
        <v>0</v>
      </c>
      <c r="AGS87" s="222">
        <v>0</v>
      </c>
      <c r="AGT87" s="222">
        <v>0</v>
      </c>
      <c r="AGU87" s="222">
        <v>0</v>
      </c>
      <c r="AGV87" s="222">
        <v>0</v>
      </c>
      <c r="AGW87" s="222">
        <v>0</v>
      </c>
      <c r="AGX87" s="222">
        <v>0</v>
      </c>
      <c r="AGY87" s="222">
        <v>0</v>
      </c>
      <c r="AGZ87" s="222">
        <v>0</v>
      </c>
      <c r="AHA87" s="222">
        <v>0</v>
      </c>
      <c r="AHB87" s="222">
        <v>0</v>
      </c>
      <c r="AHC87" s="222">
        <v>0</v>
      </c>
      <c r="AHD87" s="222">
        <v>0</v>
      </c>
      <c r="AHE87" s="222">
        <v>0</v>
      </c>
      <c r="AHF87" s="222">
        <v>0</v>
      </c>
      <c r="AHG87" s="222">
        <v>0</v>
      </c>
      <c r="AHH87" s="222">
        <v>11360</v>
      </c>
      <c r="AHI87" s="222">
        <v>0</v>
      </c>
      <c r="AHJ87" s="222">
        <v>0</v>
      </c>
      <c r="AHK87" s="222">
        <v>0</v>
      </c>
      <c r="AHL87" s="222">
        <v>0</v>
      </c>
      <c r="AHM87" s="222">
        <v>0</v>
      </c>
      <c r="AHN87" s="222">
        <v>0</v>
      </c>
      <c r="AHO87" s="222">
        <v>0</v>
      </c>
      <c r="AHP87" s="222">
        <v>0</v>
      </c>
      <c r="AHQ87" s="222">
        <v>0</v>
      </c>
      <c r="AHR87" s="264">
        <v>0</v>
      </c>
    </row>
    <row r="88" spans="1:902" ht="24">
      <c r="A88" s="183" t="s">
        <v>6671</v>
      </c>
      <c r="B88" s="183" t="s">
        <v>6500</v>
      </c>
      <c r="C88" s="184" t="s">
        <v>6501</v>
      </c>
      <c r="D88" s="222">
        <v>0</v>
      </c>
      <c r="E88" s="222">
        <v>84932</v>
      </c>
      <c r="F88" s="222">
        <v>0</v>
      </c>
      <c r="G88" s="222">
        <v>0</v>
      </c>
      <c r="H88" s="222">
        <v>0</v>
      </c>
      <c r="I88" s="222">
        <v>0</v>
      </c>
      <c r="J88" s="222">
        <v>445765</v>
      </c>
      <c r="K88" s="222">
        <v>750</v>
      </c>
      <c r="L88" s="222">
        <v>0</v>
      </c>
      <c r="M88" s="222">
        <v>0</v>
      </c>
      <c r="N88" s="222">
        <v>0</v>
      </c>
      <c r="O88" s="222">
        <v>5050</v>
      </c>
      <c r="P88" s="222">
        <v>0</v>
      </c>
      <c r="Q88" s="222">
        <v>0</v>
      </c>
      <c r="R88" s="222">
        <v>0</v>
      </c>
      <c r="S88" s="222">
        <v>3707220</v>
      </c>
      <c r="T88" s="222">
        <v>0</v>
      </c>
      <c r="U88" s="222">
        <v>0</v>
      </c>
      <c r="V88" s="222">
        <v>0</v>
      </c>
      <c r="W88" s="222">
        <v>3421920</v>
      </c>
      <c r="X88" s="222">
        <v>0</v>
      </c>
      <c r="Y88" s="222">
        <v>0</v>
      </c>
      <c r="Z88" s="222">
        <v>0</v>
      </c>
      <c r="AA88" s="222">
        <v>0</v>
      </c>
      <c r="AB88" s="222">
        <v>0</v>
      </c>
      <c r="AC88" s="222">
        <v>3786750</v>
      </c>
      <c r="AD88" s="222">
        <v>0</v>
      </c>
      <c r="AE88" s="222">
        <v>162787.51</v>
      </c>
      <c r="AF88" s="222">
        <v>12972820</v>
      </c>
      <c r="AG88" s="222">
        <v>0</v>
      </c>
      <c r="AH88" s="222">
        <v>0</v>
      </c>
      <c r="AI88" s="222">
        <v>0</v>
      </c>
      <c r="AJ88" s="222">
        <v>0</v>
      </c>
      <c r="AK88" s="222">
        <v>0</v>
      </c>
      <c r="AL88" s="222">
        <v>0</v>
      </c>
      <c r="AM88" s="222">
        <v>39385</v>
      </c>
      <c r="AN88" s="222">
        <v>0</v>
      </c>
      <c r="AO88" s="222">
        <v>0</v>
      </c>
      <c r="AP88" s="222">
        <v>5600</v>
      </c>
      <c r="AQ88" s="222">
        <v>0</v>
      </c>
      <c r="AR88" s="222">
        <v>0</v>
      </c>
      <c r="AS88" s="222">
        <v>0</v>
      </c>
      <c r="AT88" s="222">
        <v>0</v>
      </c>
      <c r="AU88" s="222">
        <v>0</v>
      </c>
      <c r="AV88" s="222">
        <v>500</v>
      </c>
      <c r="AW88" s="222">
        <v>7145</v>
      </c>
      <c r="AX88" s="222">
        <v>81000</v>
      </c>
      <c r="AY88" s="222">
        <v>0</v>
      </c>
      <c r="AZ88" s="222">
        <v>0</v>
      </c>
      <c r="BA88" s="222">
        <v>0</v>
      </c>
      <c r="BB88" s="222">
        <v>42800</v>
      </c>
      <c r="BC88" s="222">
        <v>0</v>
      </c>
      <c r="BD88" s="222">
        <v>19500</v>
      </c>
      <c r="BE88" s="222">
        <v>0</v>
      </c>
      <c r="BF88" s="222">
        <v>0</v>
      </c>
      <c r="BG88" s="222">
        <v>0</v>
      </c>
      <c r="BH88" s="222">
        <v>68113</v>
      </c>
      <c r="BI88" s="222">
        <v>8464525</v>
      </c>
      <c r="BJ88" s="222">
        <v>0</v>
      </c>
      <c r="BK88" s="222">
        <v>0</v>
      </c>
      <c r="BL88" s="222">
        <v>40000</v>
      </c>
      <c r="BM88" s="222">
        <v>0</v>
      </c>
      <c r="BN88" s="222">
        <v>118728</v>
      </c>
      <c r="BO88" s="222">
        <v>0</v>
      </c>
      <c r="BP88" s="222">
        <v>18435</v>
      </c>
      <c r="BQ88" s="222">
        <v>0</v>
      </c>
      <c r="BR88" s="222">
        <v>5016300</v>
      </c>
      <c r="BS88" s="222">
        <v>0</v>
      </c>
      <c r="BT88" s="222">
        <v>0</v>
      </c>
      <c r="BU88" s="222">
        <v>0</v>
      </c>
      <c r="BV88" s="222">
        <v>0</v>
      </c>
      <c r="BW88" s="222">
        <v>0</v>
      </c>
      <c r="BX88" s="222">
        <v>0</v>
      </c>
      <c r="BY88" s="222">
        <v>0</v>
      </c>
      <c r="BZ88" s="222">
        <v>0</v>
      </c>
      <c r="CA88" s="222">
        <v>0</v>
      </c>
      <c r="CB88" s="222">
        <v>0</v>
      </c>
      <c r="CC88" s="222">
        <v>0</v>
      </c>
      <c r="CD88" s="222">
        <v>0</v>
      </c>
      <c r="CE88" s="222">
        <v>0</v>
      </c>
      <c r="CF88" s="222">
        <v>0</v>
      </c>
      <c r="CG88" s="222">
        <v>300800</v>
      </c>
      <c r="CH88" s="222">
        <v>2000</v>
      </c>
      <c r="CI88" s="222">
        <v>849396</v>
      </c>
      <c r="CJ88" s="222">
        <v>750</v>
      </c>
      <c r="CK88" s="222">
        <v>1350</v>
      </c>
      <c r="CL88" s="222">
        <v>0</v>
      </c>
      <c r="CM88" s="222">
        <v>0</v>
      </c>
      <c r="CN88" s="222">
        <v>0</v>
      </c>
      <c r="CO88" s="222">
        <v>0</v>
      </c>
      <c r="CP88" s="222">
        <v>3750</v>
      </c>
      <c r="CQ88" s="222">
        <v>400</v>
      </c>
      <c r="CR88" s="222">
        <v>6050</v>
      </c>
      <c r="CS88" s="222">
        <v>600</v>
      </c>
      <c r="CT88" s="222">
        <v>0</v>
      </c>
      <c r="CU88" s="222">
        <v>102000</v>
      </c>
      <c r="CV88" s="222">
        <v>0</v>
      </c>
      <c r="CW88" s="222">
        <v>0</v>
      </c>
      <c r="CX88" s="222">
        <v>0</v>
      </c>
      <c r="CY88" s="222">
        <v>0</v>
      </c>
      <c r="CZ88" s="222">
        <v>0</v>
      </c>
      <c r="DA88" s="222">
        <v>1000</v>
      </c>
      <c r="DB88" s="222">
        <v>1084850</v>
      </c>
      <c r="DC88" s="222">
        <v>380646</v>
      </c>
      <c r="DD88" s="222">
        <v>0</v>
      </c>
      <c r="DE88" s="222">
        <v>0</v>
      </c>
      <c r="DF88" s="222">
        <v>0</v>
      </c>
      <c r="DG88" s="222">
        <v>0</v>
      </c>
      <c r="DH88" s="222">
        <v>56325</v>
      </c>
      <c r="DI88" s="222">
        <v>0</v>
      </c>
      <c r="DJ88" s="222">
        <v>0</v>
      </c>
      <c r="DK88" s="222">
        <v>0</v>
      </c>
      <c r="DL88" s="222">
        <v>0</v>
      </c>
      <c r="DM88" s="222">
        <v>0</v>
      </c>
      <c r="DN88" s="222">
        <v>0</v>
      </c>
      <c r="DO88" s="222">
        <v>0</v>
      </c>
      <c r="DP88" s="222">
        <v>0</v>
      </c>
      <c r="DQ88" s="222">
        <v>0</v>
      </c>
      <c r="DR88" s="222">
        <v>0</v>
      </c>
      <c r="DS88" s="222">
        <v>508950</v>
      </c>
      <c r="DT88" s="222">
        <v>618356.69999999995</v>
      </c>
      <c r="DU88" s="222">
        <v>100000</v>
      </c>
      <c r="DV88" s="222">
        <v>235500</v>
      </c>
      <c r="DW88" s="222">
        <v>1104575</v>
      </c>
      <c r="DX88" s="222">
        <v>156000</v>
      </c>
      <c r="DY88" s="222">
        <v>419578.58</v>
      </c>
      <c r="DZ88" s="222">
        <v>0</v>
      </c>
      <c r="EA88" s="222">
        <v>5710</v>
      </c>
      <c r="EB88" s="222">
        <v>497381</v>
      </c>
      <c r="EC88" s="222">
        <v>0</v>
      </c>
      <c r="ED88" s="222">
        <v>0</v>
      </c>
      <c r="EE88" s="222">
        <v>0</v>
      </c>
      <c r="EF88" s="222">
        <v>619130</v>
      </c>
      <c r="EG88" s="222">
        <v>0</v>
      </c>
      <c r="EH88" s="222">
        <v>0</v>
      </c>
      <c r="EI88" s="222">
        <v>0</v>
      </c>
      <c r="EJ88" s="222">
        <v>0</v>
      </c>
      <c r="EK88" s="222">
        <v>1612490</v>
      </c>
      <c r="EL88" s="222">
        <v>0</v>
      </c>
      <c r="EM88" s="222">
        <v>20190.900000000001</v>
      </c>
      <c r="EN88" s="222">
        <v>0</v>
      </c>
      <c r="EO88" s="222">
        <v>0</v>
      </c>
      <c r="EP88" s="222">
        <v>21400</v>
      </c>
      <c r="EQ88" s="222">
        <v>0</v>
      </c>
      <c r="ER88" s="222">
        <v>0</v>
      </c>
      <c r="ES88" s="222">
        <v>0</v>
      </c>
      <c r="ET88" s="222">
        <v>0</v>
      </c>
      <c r="EU88" s="222">
        <v>2431650</v>
      </c>
      <c r="EV88" s="222">
        <v>0</v>
      </c>
      <c r="EW88" s="222">
        <v>11171143</v>
      </c>
      <c r="EX88" s="222">
        <v>142200</v>
      </c>
      <c r="EY88" s="222">
        <v>0</v>
      </c>
      <c r="EZ88" s="222">
        <v>0</v>
      </c>
      <c r="FA88" s="222">
        <v>0</v>
      </c>
      <c r="FB88" s="222">
        <v>0</v>
      </c>
      <c r="FC88" s="222">
        <v>221400</v>
      </c>
      <c r="FD88" s="222">
        <v>0</v>
      </c>
      <c r="FE88" s="222">
        <v>0</v>
      </c>
      <c r="FF88" s="222">
        <v>0</v>
      </c>
      <c r="FG88" s="222">
        <v>0</v>
      </c>
      <c r="FH88" s="222">
        <v>35000</v>
      </c>
      <c r="FI88" s="222">
        <v>0</v>
      </c>
      <c r="FJ88" s="222">
        <v>0</v>
      </c>
      <c r="FK88" s="222">
        <v>0</v>
      </c>
      <c r="FL88" s="222">
        <v>0</v>
      </c>
      <c r="FM88" s="222">
        <v>35000</v>
      </c>
      <c r="FN88" s="222">
        <v>0</v>
      </c>
      <c r="FO88" s="222">
        <v>240000</v>
      </c>
      <c r="FP88" s="222">
        <v>30000</v>
      </c>
      <c r="FQ88" s="222">
        <v>0</v>
      </c>
      <c r="FR88" s="222">
        <v>0</v>
      </c>
      <c r="FS88" s="222">
        <v>0</v>
      </c>
      <c r="FT88" s="222">
        <v>0</v>
      </c>
      <c r="FU88" s="222">
        <v>0</v>
      </c>
      <c r="FV88" s="222">
        <v>0</v>
      </c>
      <c r="FW88" s="222">
        <v>0</v>
      </c>
      <c r="FX88" s="222">
        <v>0</v>
      </c>
      <c r="FY88" s="222">
        <v>0</v>
      </c>
      <c r="FZ88" s="222">
        <v>0</v>
      </c>
      <c r="GA88" s="222">
        <v>48086.59</v>
      </c>
      <c r="GB88" s="222">
        <v>160000</v>
      </c>
      <c r="GC88" s="222">
        <v>21833.35</v>
      </c>
      <c r="GD88" s="222">
        <v>0</v>
      </c>
      <c r="GE88" s="222">
        <v>0</v>
      </c>
      <c r="GF88" s="222">
        <v>0</v>
      </c>
      <c r="GG88" s="222">
        <v>39000</v>
      </c>
      <c r="GH88" s="222">
        <v>0</v>
      </c>
      <c r="GI88" s="222">
        <v>78000</v>
      </c>
      <c r="GJ88" s="222">
        <v>0</v>
      </c>
      <c r="GK88" s="222">
        <v>0</v>
      </c>
      <c r="GL88" s="222">
        <v>100000</v>
      </c>
      <c r="GM88" s="222">
        <v>0</v>
      </c>
      <c r="GN88" s="222">
        <v>64000</v>
      </c>
      <c r="GO88" s="222">
        <v>81000</v>
      </c>
      <c r="GP88" s="222">
        <v>0</v>
      </c>
      <c r="GQ88" s="222">
        <v>7536531</v>
      </c>
      <c r="GR88" s="222">
        <v>0</v>
      </c>
      <c r="GS88" s="222">
        <v>0</v>
      </c>
      <c r="GT88" s="222">
        <v>0</v>
      </c>
      <c r="GU88" s="222">
        <v>29337.200000000001</v>
      </c>
      <c r="GV88" s="222">
        <v>0</v>
      </c>
      <c r="GW88" s="222">
        <v>0</v>
      </c>
      <c r="GX88" s="222">
        <v>0</v>
      </c>
      <c r="GY88" s="222">
        <v>0</v>
      </c>
      <c r="GZ88" s="222">
        <v>56000</v>
      </c>
      <c r="HA88" s="222">
        <v>0</v>
      </c>
      <c r="HB88" s="222">
        <v>0</v>
      </c>
      <c r="HC88" s="222">
        <v>0</v>
      </c>
      <c r="HD88" s="222">
        <v>0</v>
      </c>
      <c r="HE88" s="222">
        <v>0</v>
      </c>
      <c r="HF88" s="222">
        <v>0</v>
      </c>
      <c r="HG88" s="222">
        <v>0</v>
      </c>
      <c r="HH88" s="222">
        <v>92310</v>
      </c>
      <c r="HI88" s="222">
        <v>0</v>
      </c>
      <c r="HJ88" s="222">
        <v>0</v>
      </c>
      <c r="HK88" s="222">
        <v>0</v>
      </c>
      <c r="HL88" s="222">
        <v>895950</v>
      </c>
      <c r="HM88" s="222">
        <v>0</v>
      </c>
      <c r="HN88" s="222">
        <v>0</v>
      </c>
      <c r="HO88" s="222">
        <v>0</v>
      </c>
      <c r="HP88" s="222">
        <v>0</v>
      </c>
      <c r="HQ88" s="222">
        <v>0</v>
      </c>
      <c r="HR88" s="222">
        <v>0</v>
      </c>
      <c r="HS88" s="222">
        <v>0</v>
      </c>
      <c r="HT88" s="222">
        <v>0</v>
      </c>
      <c r="HU88" s="222">
        <v>0</v>
      </c>
      <c r="HV88" s="222">
        <v>28697.4</v>
      </c>
      <c r="HW88" s="222">
        <v>0</v>
      </c>
      <c r="HX88" s="222">
        <v>0</v>
      </c>
      <c r="HY88" s="222">
        <v>0</v>
      </c>
      <c r="HZ88" s="222">
        <v>0</v>
      </c>
      <c r="IA88" s="222">
        <v>0</v>
      </c>
      <c r="IB88" s="222">
        <v>0</v>
      </c>
      <c r="IC88" s="222">
        <v>0</v>
      </c>
      <c r="ID88" s="222">
        <v>0</v>
      </c>
      <c r="IE88" s="222">
        <v>0</v>
      </c>
      <c r="IF88" s="222">
        <v>0</v>
      </c>
      <c r="IG88" s="222">
        <v>0</v>
      </c>
      <c r="IH88" s="222">
        <v>0</v>
      </c>
      <c r="II88" s="222">
        <v>0</v>
      </c>
      <c r="IJ88" s="222">
        <v>0</v>
      </c>
      <c r="IK88" s="222">
        <v>0</v>
      </c>
      <c r="IL88" s="222">
        <v>3116380</v>
      </c>
      <c r="IM88" s="222">
        <v>33000</v>
      </c>
      <c r="IN88" s="222">
        <v>0</v>
      </c>
      <c r="IO88" s="222">
        <v>25223.64</v>
      </c>
      <c r="IP88" s="222">
        <v>0</v>
      </c>
      <c r="IQ88" s="222">
        <v>125586.4</v>
      </c>
      <c r="IR88" s="222">
        <v>0</v>
      </c>
      <c r="IS88" s="222">
        <v>259600</v>
      </c>
      <c r="IT88" s="222">
        <v>15000</v>
      </c>
      <c r="IU88" s="222">
        <v>5483.75</v>
      </c>
      <c r="IV88" s="222">
        <v>0</v>
      </c>
      <c r="IW88" s="222">
        <v>95591.6</v>
      </c>
      <c r="IX88" s="222">
        <v>0</v>
      </c>
      <c r="IY88" s="222">
        <v>0</v>
      </c>
      <c r="IZ88" s="222">
        <v>61275</v>
      </c>
      <c r="JA88" s="222">
        <v>29020</v>
      </c>
      <c r="JB88" s="222">
        <v>0</v>
      </c>
      <c r="JC88" s="222">
        <v>0</v>
      </c>
      <c r="JD88" s="222">
        <v>0</v>
      </c>
      <c r="JE88" s="222">
        <v>0</v>
      </c>
      <c r="JF88" s="222">
        <v>812800</v>
      </c>
      <c r="JG88" s="222">
        <v>0</v>
      </c>
      <c r="JH88" s="222">
        <v>64225</v>
      </c>
      <c r="JI88" s="222">
        <v>0</v>
      </c>
      <c r="JJ88" s="222">
        <v>17890</v>
      </c>
      <c r="JK88" s="222">
        <v>38520</v>
      </c>
      <c r="JL88" s="222">
        <v>0</v>
      </c>
      <c r="JM88" s="222">
        <v>0</v>
      </c>
      <c r="JN88" s="222">
        <v>1299375</v>
      </c>
      <c r="JO88" s="222">
        <v>0</v>
      </c>
      <c r="JP88" s="222">
        <v>0</v>
      </c>
      <c r="JQ88" s="222">
        <v>0</v>
      </c>
      <c r="JR88" s="222">
        <v>2448830</v>
      </c>
      <c r="JS88" s="222">
        <v>1950</v>
      </c>
      <c r="JT88" s="222">
        <v>0</v>
      </c>
      <c r="JU88" s="222">
        <v>0</v>
      </c>
      <c r="JV88" s="222">
        <v>0</v>
      </c>
      <c r="JW88" s="222">
        <v>0</v>
      </c>
      <c r="JX88" s="222">
        <v>6825352.6500000004</v>
      </c>
      <c r="JY88" s="222">
        <v>38336</v>
      </c>
      <c r="JZ88" s="222">
        <v>28392</v>
      </c>
      <c r="KA88" s="222">
        <v>0</v>
      </c>
      <c r="KB88" s="222">
        <v>6550</v>
      </c>
      <c r="KC88" s="222">
        <v>0</v>
      </c>
      <c r="KD88" s="222">
        <v>245000</v>
      </c>
      <c r="KE88" s="222">
        <v>0</v>
      </c>
      <c r="KF88" s="222">
        <v>85187.35</v>
      </c>
      <c r="KG88" s="222">
        <v>70000</v>
      </c>
      <c r="KH88" s="222">
        <v>0</v>
      </c>
      <c r="KI88" s="222">
        <v>0</v>
      </c>
      <c r="KJ88" s="222">
        <v>0</v>
      </c>
      <c r="KK88" s="222">
        <v>336061.81</v>
      </c>
      <c r="KL88" s="222">
        <v>0</v>
      </c>
      <c r="KM88" s="222">
        <v>0</v>
      </c>
      <c r="KN88" s="222">
        <v>0</v>
      </c>
      <c r="KO88" s="222">
        <v>0</v>
      </c>
      <c r="KP88" s="222">
        <v>0</v>
      </c>
      <c r="KQ88" s="222">
        <v>14953271.5</v>
      </c>
      <c r="KR88" s="222">
        <v>0</v>
      </c>
      <c r="KS88" s="222">
        <v>203100</v>
      </c>
      <c r="KT88" s="222">
        <v>-0.01</v>
      </c>
      <c r="KU88" s="222">
        <v>0</v>
      </c>
      <c r="KV88" s="222">
        <v>0</v>
      </c>
      <c r="KW88" s="222">
        <v>0</v>
      </c>
      <c r="KX88" s="222">
        <v>0</v>
      </c>
      <c r="KY88" s="222">
        <v>489000</v>
      </c>
      <c r="KZ88" s="222">
        <v>1553501.67</v>
      </c>
      <c r="LA88" s="222">
        <v>0</v>
      </c>
      <c r="LB88" s="222">
        <v>5541950</v>
      </c>
      <c r="LC88" s="222">
        <v>3757410</v>
      </c>
      <c r="LD88" s="222">
        <v>0</v>
      </c>
      <c r="LE88" s="222">
        <v>0</v>
      </c>
      <c r="LF88" s="222">
        <v>209213</v>
      </c>
      <c r="LG88" s="222">
        <v>0</v>
      </c>
      <c r="LH88" s="222">
        <v>0</v>
      </c>
      <c r="LI88" s="222">
        <v>0</v>
      </c>
      <c r="LJ88" s="222">
        <v>0</v>
      </c>
      <c r="LK88" s="222">
        <v>943609.56</v>
      </c>
      <c r="LL88" s="222">
        <v>0</v>
      </c>
      <c r="LM88" s="222">
        <v>0</v>
      </c>
      <c r="LN88" s="222">
        <v>0</v>
      </c>
      <c r="LO88" s="222">
        <v>0</v>
      </c>
      <c r="LP88" s="222">
        <v>0</v>
      </c>
      <c r="LQ88" s="222">
        <v>0</v>
      </c>
      <c r="LR88" s="222">
        <v>0</v>
      </c>
      <c r="LS88" s="222">
        <v>0</v>
      </c>
      <c r="LT88" s="222">
        <v>0</v>
      </c>
      <c r="LU88" s="222">
        <v>15096030.91</v>
      </c>
      <c r="LV88" s="222">
        <v>0</v>
      </c>
      <c r="LW88" s="222">
        <v>313487.15000000002</v>
      </c>
      <c r="LX88" s="222">
        <v>0</v>
      </c>
      <c r="LY88" s="222">
        <v>0</v>
      </c>
      <c r="LZ88" s="222">
        <v>0</v>
      </c>
      <c r="MA88" s="222">
        <v>0</v>
      </c>
      <c r="MB88" s="222">
        <v>0</v>
      </c>
      <c r="MC88" s="222">
        <v>0</v>
      </c>
      <c r="MD88" s="222">
        <v>184040</v>
      </c>
      <c r="ME88" s="222">
        <v>0</v>
      </c>
      <c r="MF88" s="222">
        <v>0</v>
      </c>
      <c r="MG88" s="222">
        <v>243000</v>
      </c>
      <c r="MH88" s="222">
        <v>0</v>
      </c>
      <c r="MI88" s="222">
        <v>0</v>
      </c>
      <c r="MJ88" s="222">
        <v>0</v>
      </c>
      <c r="MK88" s="222">
        <v>25332.6</v>
      </c>
      <c r="ML88" s="222">
        <v>0</v>
      </c>
      <c r="MM88" s="222">
        <v>0</v>
      </c>
      <c r="MN88" s="222">
        <v>40742</v>
      </c>
      <c r="MO88" s="222">
        <v>0</v>
      </c>
      <c r="MP88" s="222">
        <v>0</v>
      </c>
      <c r="MQ88" s="222">
        <v>0</v>
      </c>
      <c r="MR88" s="222">
        <v>0</v>
      </c>
      <c r="MS88" s="222">
        <v>0</v>
      </c>
      <c r="MT88" s="222">
        <v>0</v>
      </c>
      <c r="MU88" s="222">
        <v>803580</v>
      </c>
      <c r="MV88" s="222">
        <v>0</v>
      </c>
      <c r="MW88" s="222">
        <v>274000</v>
      </c>
      <c r="MX88" s="222">
        <v>0</v>
      </c>
      <c r="MY88" s="222">
        <v>32215</v>
      </c>
      <c r="MZ88" s="222">
        <v>0</v>
      </c>
      <c r="NA88" s="222">
        <v>0</v>
      </c>
      <c r="NB88" s="222">
        <v>0</v>
      </c>
      <c r="NC88" s="222">
        <v>0</v>
      </c>
      <c r="ND88" s="222">
        <v>398266.69</v>
      </c>
      <c r="NE88" s="222">
        <v>0</v>
      </c>
      <c r="NF88" s="222">
        <v>0</v>
      </c>
      <c r="NG88" s="222">
        <v>28000</v>
      </c>
      <c r="NH88" s="222">
        <v>0</v>
      </c>
      <c r="NI88" s="222">
        <v>0</v>
      </c>
      <c r="NJ88" s="222">
        <v>0</v>
      </c>
      <c r="NK88" s="222">
        <v>0</v>
      </c>
      <c r="NL88" s="222">
        <v>0</v>
      </c>
      <c r="NM88" s="222">
        <v>0</v>
      </c>
      <c r="NN88" s="222">
        <v>0</v>
      </c>
      <c r="NO88" s="222">
        <v>0</v>
      </c>
      <c r="NP88" s="222">
        <v>131139.54999999999</v>
      </c>
      <c r="NQ88" s="222">
        <v>0</v>
      </c>
      <c r="NR88" s="222">
        <v>0</v>
      </c>
      <c r="NS88" s="222">
        <v>4140</v>
      </c>
      <c r="NT88" s="222">
        <v>0</v>
      </c>
      <c r="NU88" s="222">
        <v>0</v>
      </c>
      <c r="NV88" s="222">
        <v>0</v>
      </c>
      <c r="NW88" s="222">
        <v>0</v>
      </c>
      <c r="NX88" s="222">
        <v>0</v>
      </c>
      <c r="NY88" s="222">
        <v>0</v>
      </c>
      <c r="NZ88" s="222">
        <v>0</v>
      </c>
      <c r="OA88" s="222">
        <v>0</v>
      </c>
      <c r="OB88" s="222">
        <v>0</v>
      </c>
      <c r="OC88" s="222">
        <v>0</v>
      </c>
      <c r="OD88" s="222">
        <v>0</v>
      </c>
      <c r="OE88" s="222">
        <v>0</v>
      </c>
      <c r="OF88" s="222">
        <v>0</v>
      </c>
      <c r="OG88" s="222">
        <v>1353788.55</v>
      </c>
      <c r="OH88" s="222">
        <v>271156.5</v>
      </c>
      <c r="OI88" s="222">
        <v>0</v>
      </c>
      <c r="OJ88" s="222">
        <v>0</v>
      </c>
      <c r="OK88" s="222">
        <v>0</v>
      </c>
      <c r="OL88" s="222">
        <v>0</v>
      </c>
      <c r="OM88" s="222">
        <v>984634.48</v>
      </c>
      <c r="ON88" s="222">
        <v>919700.93</v>
      </c>
      <c r="OO88" s="222">
        <v>28159980.899999999</v>
      </c>
      <c r="OP88" s="222">
        <v>0</v>
      </c>
      <c r="OQ88" s="222">
        <v>30249.54</v>
      </c>
      <c r="OR88" s="222">
        <v>19255</v>
      </c>
      <c r="OS88" s="222">
        <v>0</v>
      </c>
      <c r="OT88" s="222">
        <v>160183</v>
      </c>
      <c r="OU88" s="222">
        <v>0</v>
      </c>
      <c r="OV88" s="222">
        <v>0</v>
      </c>
      <c r="OW88" s="222">
        <v>0</v>
      </c>
      <c r="OX88" s="222">
        <v>2714450</v>
      </c>
      <c r="OY88" s="222">
        <v>0</v>
      </c>
      <c r="OZ88" s="222">
        <v>188941.04</v>
      </c>
      <c r="PA88" s="222">
        <v>0</v>
      </c>
      <c r="PB88" s="222">
        <v>19378241.199999999</v>
      </c>
      <c r="PC88" s="222">
        <v>66000</v>
      </c>
      <c r="PD88" s="222">
        <v>0</v>
      </c>
      <c r="PE88" s="222">
        <v>0</v>
      </c>
      <c r="PF88" s="222">
        <v>983980</v>
      </c>
      <c r="PG88" s="222">
        <v>0</v>
      </c>
      <c r="PH88" s="222">
        <v>0</v>
      </c>
      <c r="PI88" s="222">
        <v>0</v>
      </c>
      <c r="PJ88" s="222">
        <v>876210</v>
      </c>
      <c r="PK88" s="222">
        <v>369000</v>
      </c>
      <c r="PL88" s="222">
        <v>547738</v>
      </c>
      <c r="PM88" s="222">
        <v>0</v>
      </c>
      <c r="PN88" s="222">
        <v>87015.95</v>
      </c>
      <c r="PO88" s="222">
        <v>0</v>
      </c>
      <c r="PP88" s="222">
        <v>0</v>
      </c>
      <c r="PQ88" s="222">
        <v>0</v>
      </c>
      <c r="PR88" s="222">
        <v>0</v>
      </c>
      <c r="PS88" s="222">
        <v>0</v>
      </c>
      <c r="PT88" s="222">
        <v>281800</v>
      </c>
      <c r="PU88" s="222">
        <v>0</v>
      </c>
      <c r="PV88" s="222">
        <v>0</v>
      </c>
      <c r="PW88" s="222">
        <v>0</v>
      </c>
      <c r="PX88" s="222">
        <v>3534080</v>
      </c>
      <c r="PY88" s="222">
        <v>0</v>
      </c>
      <c r="PZ88" s="222">
        <v>0</v>
      </c>
      <c r="QA88" s="222">
        <v>0</v>
      </c>
      <c r="QB88" s="222">
        <v>0</v>
      </c>
      <c r="QC88" s="222">
        <v>0</v>
      </c>
      <c r="QD88" s="222">
        <v>1822300</v>
      </c>
      <c r="QE88" s="222">
        <v>99633.16</v>
      </c>
      <c r="QF88" s="222">
        <v>0</v>
      </c>
      <c r="QG88" s="222">
        <v>19605</v>
      </c>
      <c r="QH88" s="222">
        <v>0</v>
      </c>
      <c r="QI88" s="222">
        <v>895535.66</v>
      </c>
      <c r="QJ88" s="222">
        <v>0</v>
      </c>
      <c r="QK88" s="222">
        <v>0</v>
      </c>
      <c r="QL88" s="222">
        <v>0</v>
      </c>
      <c r="QM88" s="222">
        <v>0</v>
      </c>
      <c r="QN88" s="222">
        <v>2333926.4700000002</v>
      </c>
      <c r="QO88" s="222">
        <v>566291.79</v>
      </c>
      <c r="QP88" s="222">
        <v>48396.1</v>
      </c>
      <c r="QQ88" s="222">
        <v>56665.4</v>
      </c>
      <c r="QR88" s="222">
        <v>0</v>
      </c>
      <c r="QS88" s="222">
        <v>0</v>
      </c>
      <c r="QT88" s="222">
        <v>0</v>
      </c>
      <c r="QU88" s="222">
        <v>0</v>
      </c>
      <c r="QV88" s="222">
        <v>336689.99</v>
      </c>
      <c r="QW88" s="222">
        <v>0</v>
      </c>
      <c r="QX88" s="222">
        <v>0</v>
      </c>
      <c r="QY88" s="222">
        <v>903239.32</v>
      </c>
      <c r="QZ88" s="222">
        <v>0</v>
      </c>
      <c r="RA88" s="222">
        <v>628579.9</v>
      </c>
      <c r="RB88" s="222">
        <v>0</v>
      </c>
      <c r="RC88" s="222">
        <v>20639.8</v>
      </c>
      <c r="RD88" s="222">
        <v>184814.1</v>
      </c>
      <c r="RE88" s="222">
        <v>0</v>
      </c>
      <c r="RF88" s="222">
        <v>5185.7</v>
      </c>
      <c r="RG88" s="222">
        <v>0</v>
      </c>
      <c r="RH88" s="222">
        <v>360394.5</v>
      </c>
      <c r="RI88" s="222">
        <v>1872000</v>
      </c>
      <c r="RJ88" s="222">
        <v>209714.78</v>
      </c>
      <c r="RK88" s="222">
        <v>191420.95</v>
      </c>
      <c r="RL88" s="222">
        <v>473608</v>
      </c>
      <c r="RM88" s="222">
        <v>363720.9</v>
      </c>
      <c r="RN88" s="222">
        <v>74975</v>
      </c>
      <c r="RO88" s="222">
        <v>576451.32999999996</v>
      </c>
      <c r="RP88" s="222">
        <v>1831950</v>
      </c>
      <c r="RQ88" s="222">
        <v>4495500</v>
      </c>
      <c r="RR88" s="222">
        <v>0</v>
      </c>
      <c r="RS88" s="222">
        <v>0</v>
      </c>
      <c r="RT88" s="222">
        <v>0</v>
      </c>
      <c r="RU88" s="222">
        <v>105050</v>
      </c>
      <c r="RV88" s="222">
        <v>202235</v>
      </c>
      <c r="RW88" s="222">
        <v>0</v>
      </c>
      <c r="RX88" s="222">
        <v>0</v>
      </c>
      <c r="RY88" s="222">
        <v>19453.099999999999</v>
      </c>
      <c r="RZ88" s="222">
        <v>105261.25</v>
      </c>
      <c r="SA88" s="222">
        <v>448535</v>
      </c>
      <c r="SB88" s="222">
        <v>0</v>
      </c>
      <c r="SC88" s="222">
        <v>0</v>
      </c>
      <c r="SD88" s="222">
        <v>0</v>
      </c>
      <c r="SE88" s="222">
        <v>0</v>
      </c>
      <c r="SF88" s="222">
        <v>0</v>
      </c>
      <c r="SG88" s="222">
        <v>0</v>
      </c>
      <c r="SH88" s="222">
        <v>92590.5</v>
      </c>
      <c r="SI88" s="222">
        <v>225470.61</v>
      </c>
      <c r="SJ88" s="222">
        <v>0</v>
      </c>
      <c r="SK88" s="222">
        <v>0</v>
      </c>
      <c r="SL88" s="222">
        <v>0</v>
      </c>
      <c r="SM88" s="222">
        <v>2005116.2</v>
      </c>
      <c r="SN88" s="222">
        <v>0</v>
      </c>
      <c r="SO88" s="222">
        <v>0</v>
      </c>
      <c r="SP88" s="222">
        <v>0</v>
      </c>
      <c r="SQ88" s="222">
        <v>0</v>
      </c>
      <c r="SR88" s="222">
        <v>0</v>
      </c>
      <c r="SS88" s="222">
        <v>0</v>
      </c>
      <c r="ST88" s="222">
        <v>0</v>
      </c>
      <c r="SU88" s="222">
        <v>98820</v>
      </c>
      <c r="SV88" s="222">
        <v>0</v>
      </c>
      <c r="SW88" s="222">
        <v>0</v>
      </c>
      <c r="SX88" s="222">
        <v>0</v>
      </c>
      <c r="SY88" s="222">
        <v>0</v>
      </c>
      <c r="SZ88" s="222">
        <v>0</v>
      </c>
      <c r="TA88" s="222">
        <v>0</v>
      </c>
      <c r="TB88" s="222">
        <v>9163935</v>
      </c>
      <c r="TC88" s="222">
        <v>0</v>
      </c>
      <c r="TD88" s="222">
        <v>0</v>
      </c>
      <c r="TE88" s="222">
        <v>0</v>
      </c>
      <c r="TF88" s="222">
        <v>0</v>
      </c>
      <c r="TG88" s="222">
        <v>0</v>
      </c>
      <c r="TH88" s="222">
        <v>0</v>
      </c>
      <c r="TI88" s="222">
        <v>3961883.99</v>
      </c>
      <c r="TJ88" s="222">
        <v>0</v>
      </c>
      <c r="TK88" s="222">
        <v>0</v>
      </c>
      <c r="TL88" s="222">
        <v>0</v>
      </c>
      <c r="TM88" s="222">
        <v>0</v>
      </c>
      <c r="TN88" s="222">
        <v>0</v>
      </c>
      <c r="TO88" s="222">
        <v>0</v>
      </c>
      <c r="TP88" s="222">
        <v>1809151.63</v>
      </c>
      <c r="TQ88" s="222">
        <v>7550</v>
      </c>
      <c r="TR88" s="222">
        <v>0</v>
      </c>
      <c r="TS88" s="222">
        <v>0</v>
      </c>
      <c r="TT88" s="222">
        <v>0</v>
      </c>
      <c r="TU88" s="222">
        <v>0</v>
      </c>
      <c r="TV88" s="222">
        <v>0</v>
      </c>
      <c r="TW88" s="222">
        <v>0</v>
      </c>
      <c r="TX88" s="222">
        <v>0</v>
      </c>
      <c r="TY88" s="222">
        <v>3065842.6</v>
      </c>
      <c r="TZ88" s="222">
        <v>0</v>
      </c>
      <c r="UA88" s="222">
        <v>0</v>
      </c>
      <c r="UB88" s="222">
        <v>0</v>
      </c>
      <c r="UC88" s="222">
        <v>0</v>
      </c>
      <c r="UD88" s="222">
        <v>0</v>
      </c>
      <c r="UE88" s="222">
        <v>0</v>
      </c>
      <c r="UF88" s="222">
        <v>0</v>
      </c>
      <c r="UG88" s="222">
        <v>0</v>
      </c>
      <c r="UH88" s="222">
        <v>0</v>
      </c>
      <c r="UI88" s="222">
        <v>0</v>
      </c>
      <c r="UJ88" s="222">
        <v>448461</v>
      </c>
      <c r="UK88" s="222">
        <v>13210</v>
      </c>
      <c r="UL88" s="222">
        <v>0</v>
      </c>
      <c r="UM88" s="222">
        <v>0</v>
      </c>
      <c r="UN88" s="222">
        <v>0</v>
      </c>
      <c r="UO88" s="222">
        <v>0</v>
      </c>
      <c r="UP88" s="222">
        <v>12046162.800000001</v>
      </c>
      <c r="UQ88" s="222">
        <v>0</v>
      </c>
      <c r="UR88" s="222">
        <v>0</v>
      </c>
      <c r="US88" s="222">
        <v>2492800</v>
      </c>
      <c r="UT88" s="222">
        <v>0</v>
      </c>
      <c r="UU88" s="222">
        <v>0</v>
      </c>
      <c r="UV88" s="222">
        <v>4230800</v>
      </c>
      <c r="UW88" s="222">
        <v>0</v>
      </c>
      <c r="UX88" s="222">
        <v>0</v>
      </c>
      <c r="UY88" s="222">
        <v>0</v>
      </c>
      <c r="UZ88" s="222">
        <v>0</v>
      </c>
      <c r="VA88" s="222">
        <v>3391137</v>
      </c>
      <c r="VB88" s="222">
        <v>0</v>
      </c>
      <c r="VC88" s="222">
        <v>83720</v>
      </c>
      <c r="VD88" s="222">
        <v>0</v>
      </c>
      <c r="VE88" s="222">
        <v>0</v>
      </c>
      <c r="VF88" s="222">
        <v>0</v>
      </c>
      <c r="VG88" s="222">
        <v>0</v>
      </c>
      <c r="VH88" s="222">
        <v>1091275.73</v>
      </c>
      <c r="VI88" s="222">
        <v>0</v>
      </c>
      <c r="VJ88" s="222">
        <v>0</v>
      </c>
      <c r="VK88" s="222">
        <v>0</v>
      </c>
      <c r="VL88" s="222">
        <v>842500</v>
      </c>
      <c r="VM88" s="222">
        <v>0</v>
      </c>
      <c r="VN88" s="222">
        <v>0</v>
      </c>
      <c r="VO88" s="222">
        <v>2374410</v>
      </c>
      <c r="VP88" s="222">
        <v>4726330</v>
      </c>
      <c r="VQ88" s="222">
        <v>4929520</v>
      </c>
      <c r="VR88" s="222">
        <v>3162235</v>
      </c>
      <c r="VS88" s="222">
        <v>112000</v>
      </c>
      <c r="VT88" s="222">
        <v>0</v>
      </c>
      <c r="VU88" s="222">
        <v>13552370.01</v>
      </c>
      <c r="VV88" s="222">
        <v>0</v>
      </c>
      <c r="VW88" s="222">
        <v>0</v>
      </c>
      <c r="VX88" s="222">
        <v>0</v>
      </c>
      <c r="VY88" s="222">
        <v>0</v>
      </c>
      <c r="VZ88" s="222">
        <v>86813.09</v>
      </c>
      <c r="WA88" s="222">
        <v>0</v>
      </c>
      <c r="WB88" s="222">
        <v>0</v>
      </c>
      <c r="WC88" s="222">
        <v>0</v>
      </c>
      <c r="WD88" s="222">
        <v>0</v>
      </c>
      <c r="WE88" s="222">
        <v>0</v>
      </c>
      <c r="WF88" s="222">
        <v>0</v>
      </c>
      <c r="WG88" s="222">
        <v>0</v>
      </c>
      <c r="WH88" s="222">
        <v>237000</v>
      </c>
      <c r="WI88" s="222">
        <v>0</v>
      </c>
      <c r="WJ88" s="222">
        <v>0</v>
      </c>
      <c r="WK88" s="222">
        <v>0</v>
      </c>
      <c r="WL88" s="222">
        <v>1549250</v>
      </c>
      <c r="WM88" s="222">
        <v>0</v>
      </c>
      <c r="WN88" s="222">
        <v>2568340</v>
      </c>
      <c r="WO88" s="222">
        <v>80000</v>
      </c>
      <c r="WP88" s="222">
        <v>0</v>
      </c>
      <c r="WQ88" s="222">
        <v>0</v>
      </c>
      <c r="WR88" s="222">
        <v>0</v>
      </c>
      <c r="WS88" s="222">
        <v>0</v>
      </c>
      <c r="WT88" s="222">
        <v>0</v>
      </c>
      <c r="WU88" s="222">
        <v>10572990</v>
      </c>
      <c r="WV88" s="222">
        <v>0</v>
      </c>
      <c r="WW88" s="222">
        <v>0</v>
      </c>
      <c r="WX88" s="222">
        <v>0</v>
      </c>
      <c r="WY88" s="222">
        <v>0</v>
      </c>
      <c r="WZ88" s="222">
        <v>0</v>
      </c>
      <c r="XA88" s="222">
        <v>0</v>
      </c>
      <c r="XB88" s="222">
        <v>0</v>
      </c>
      <c r="XC88" s="222">
        <v>1682300</v>
      </c>
      <c r="XD88" s="222">
        <v>0</v>
      </c>
      <c r="XE88" s="222">
        <v>0</v>
      </c>
      <c r="XF88" s="222">
        <v>0</v>
      </c>
      <c r="XG88" s="222">
        <v>0</v>
      </c>
      <c r="XH88" s="222">
        <v>0</v>
      </c>
      <c r="XI88" s="222">
        <v>0</v>
      </c>
      <c r="XJ88" s="222">
        <v>1445729.7</v>
      </c>
      <c r="XK88" s="222">
        <v>5472600</v>
      </c>
      <c r="XL88" s="222">
        <v>0</v>
      </c>
      <c r="XM88" s="222">
        <v>32731.3</v>
      </c>
      <c r="XN88" s="222">
        <v>4292525</v>
      </c>
      <c r="XO88" s="222">
        <v>0</v>
      </c>
      <c r="XP88" s="222">
        <v>0</v>
      </c>
      <c r="XQ88" s="222">
        <v>4037600</v>
      </c>
      <c r="XR88" s="222">
        <v>478500</v>
      </c>
      <c r="XS88" s="222">
        <v>29189.599999999999</v>
      </c>
      <c r="XT88" s="222">
        <v>0</v>
      </c>
      <c r="XU88" s="222">
        <v>0</v>
      </c>
      <c r="XV88" s="222">
        <v>0</v>
      </c>
      <c r="XW88" s="222">
        <v>0</v>
      </c>
      <c r="XX88" s="222">
        <v>0</v>
      </c>
      <c r="XY88" s="222">
        <v>63357.3</v>
      </c>
      <c r="XZ88" s="222">
        <v>0</v>
      </c>
      <c r="YA88" s="222">
        <v>0</v>
      </c>
      <c r="YB88" s="222">
        <v>0</v>
      </c>
      <c r="YC88" s="222">
        <v>0</v>
      </c>
      <c r="YD88" s="222">
        <v>95583.1</v>
      </c>
      <c r="YE88" s="222">
        <v>161700</v>
      </c>
      <c r="YF88" s="222">
        <v>0</v>
      </c>
      <c r="YG88" s="222">
        <v>2101628</v>
      </c>
      <c r="YH88" s="222">
        <v>0</v>
      </c>
      <c r="YI88" s="222">
        <v>4155249.53</v>
      </c>
      <c r="YJ88" s="222">
        <v>0</v>
      </c>
      <c r="YK88" s="222">
        <v>0</v>
      </c>
      <c r="YL88" s="222">
        <v>0</v>
      </c>
      <c r="YM88" s="222">
        <v>3403300</v>
      </c>
      <c r="YN88" s="222">
        <v>1785000</v>
      </c>
      <c r="YO88" s="222">
        <v>0</v>
      </c>
      <c r="YP88" s="222">
        <v>0</v>
      </c>
      <c r="YQ88" s="222">
        <v>0</v>
      </c>
      <c r="YR88" s="222">
        <v>0</v>
      </c>
      <c r="YS88" s="222">
        <v>0</v>
      </c>
      <c r="YT88" s="222">
        <v>0</v>
      </c>
      <c r="YU88" s="222">
        <v>0</v>
      </c>
      <c r="YV88" s="222">
        <v>0</v>
      </c>
      <c r="YW88" s="222">
        <v>231395.45</v>
      </c>
      <c r="YX88" s="222">
        <v>15665</v>
      </c>
      <c r="YY88" s="222">
        <v>0</v>
      </c>
      <c r="YZ88" s="222">
        <v>62000</v>
      </c>
      <c r="ZA88" s="222">
        <v>0</v>
      </c>
      <c r="ZB88" s="222">
        <v>0</v>
      </c>
      <c r="ZC88" s="222">
        <v>0</v>
      </c>
      <c r="ZD88" s="222">
        <v>312561</v>
      </c>
      <c r="ZE88" s="222">
        <v>961340</v>
      </c>
      <c r="ZF88" s="222">
        <v>1142400</v>
      </c>
      <c r="ZG88" s="222">
        <v>0</v>
      </c>
      <c r="ZH88" s="222">
        <v>0</v>
      </c>
      <c r="ZI88" s="222">
        <v>0</v>
      </c>
      <c r="ZJ88" s="222">
        <v>0</v>
      </c>
      <c r="ZK88" s="222">
        <v>8637240</v>
      </c>
      <c r="ZL88" s="222">
        <v>3557900.01</v>
      </c>
      <c r="ZM88" s="222">
        <v>0</v>
      </c>
      <c r="ZN88" s="222">
        <v>985735.94</v>
      </c>
      <c r="ZO88" s="222">
        <v>0</v>
      </c>
      <c r="ZP88" s="222">
        <v>1400000</v>
      </c>
      <c r="ZQ88" s="222">
        <v>0</v>
      </c>
      <c r="ZR88" s="222">
        <v>0</v>
      </c>
      <c r="ZS88" s="222">
        <v>0</v>
      </c>
      <c r="ZT88" s="222">
        <v>4299570</v>
      </c>
      <c r="ZU88" s="222">
        <v>4425440</v>
      </c>
      <c r="ZV88" s="222">
        <v>0</v>
      </c>
      <c r="ZW88" s="222">
        <v>0</v>
      </c>
      <c r="ZX88" s="222">
        <v>0</v>
      </c>
      <c r="ZY88" s="222">
        <v>7995400</v>
      </c>
      <c r="ZZ88" s="222">
        <v>0</v>
      </c>
      <c r="AAA88" s="222">
        <v>0</v>
      </c>
      <c r="AAB88" s="222">
        <v>0</v>
      </c>
      <c r="AAC88" s="222">
        <v>0</v>
      </c>
      <c r="AAD88" s="222">
        <v>0</v>
      </c>
      <c r="AAE88" s="222">
        <v>0</v>
      </c>
      <c r="AAF88" s="222">
        <v>0</v>
      </c>
      <c r="AAG88" s="222">
        <v>80334.5</v>
      </c>
      <c r="AAH88" s="222">
        <v>4809587</v>
      </c>
      <c r="AAI88" s="222">
        <v>0</v>
      </c>
      <c r="AAJ88" s="222">
        <v>3165600</v>
      </c>
      <c r="AAK88" s="222">
        <v>24928.799999999999</v>
      </c>
      <c r="AAL88" s="222">
        <v>98322</v>
      </c>
      <c r="AAM88" s="222">
        <v>1339440</v>
      </c>
      <c r="AAN88" s="222">
        <v>0</v>
      </c>
      <c r="AAO88" s="222">
        <v>1741077.1</v>
      </c>
      <c r="AAP88" s="222">
        <v>2800</v>
      </c>
      <c r="AAQ88" s="222">
        <v>0</v>
      </c>
      <c r="AAR88" s="222">
        <v>756800</v>
      </c>
      <c r="AAS88" s="222">
        <v>20711650</v>
      </c>
      <c r="AAT88" s="222">
        <v>0</v>
      </c>
      <c r="AAU88" s="222">
        <v>0</v>
      </c>
      <c r="AAV88" s="222">
        <v>0</v>
      </c>
      <c r="AAW88" s="222">
        <v>4613980</v>
      </c>
      <c r="AAX88" s="222">
        <v>0</v>
      </c>
      <c r="AAY88" s="222">
        <v>0</v>
      </c>
      <c r="AAZ88" s="222">
        <v>5872844.1500000004</v>
      </c>
      <c r="ABA88" s="222">
        <v>0</v>
      </c>
      <c r="ABB88" s="222">
        <v>0</v>
      </c>
      <c r="ABC88" s="222">
        <v>0</v>
      </c>
      <c r="ABD88" s="222">
        <v>0</v>
      </c>
      <c r="ABE88" s="222">
        <v>0</v>
      </c>
      <c r="ABF88" s="222">
        <v>0</v>
      </c>
      <c r="ABG88" s="222">
        <v>0</v>
      </c>
      <c r="ABH88" s="222">
        <v>2602280</v>
      </c>
      <c r="ABI88" s="222">
        <v>6456450</v>
      </c>
      <c r="ABJ88" s="222">
        <v>42220.5</v>
      </c>
      <c r="ABK88" s="222">
        <v>82171.100000000006</v>
      </c>
      <c r="ABL88" s="222">
        <v>0</v>
      </c>
      <c r="ABM88" s="222">
        <v>0</v>
      </c>
      <c r="ABN88" s="222">
        <v>0</v>
      </c>
      <c r="ABO88" s="222">
        <v>418200</v>
      </c>
      <c r="ABP88" s="222">
        <v>0</v>
      </c>
      <c r="ABQ88" s="222">
        <v>0</v>
      </c>
      <c r="ABR88" s="222">
        <v>0</v>
      </c>
      <c r="ABS88" s="222">
        <v>0</v>
      </c>
      <c r="ABT88" s="222">
        <v>0</v>
      </c>
      <c r="ABU88" s="222">
        <v>0</v>
      </c>
      <c r="ABV88" s="222">
        <v>0</v>
      </c>
      <c r="ABW88" s="222">
        <v>0</v>
      </c>
      <c r="ABX88" s="222">
        <v>0</v>
      </c>
      <c r="ABY88" s="222">
        <v>0</v>
      </c>
      <c r="ABZ88" s="222">
        <v>0</v>
      </c>
      <c r="ACA88" s="222">
        <v>0</v>
      </c>
      <c r="ACB88" s="222">
        <v>0</v>
      </c>
      <c r="ACC88" s="222">
        <v>0</v>
      </c>
      <c r="ACD88" s="222">
        <v>546973.98</v>
      </c>
      <c r="ACE88" s="222">
        <v>0</v>
      </c>
      <c r="ACF88" s="222">
        <v>0</v>
      </c>
      <c r="ACG88" s="222">
        <v>0</v>
      </c>
      <c r="ACH88" s="222">
        <v>36704.85</v>
      </c>
      <c r="ACI88" s="222">
        <v>249400</v>
      </c>
      <c r="ACJ88" s="222">
        <v>70000</v>
      </c>
      <c r="ACK88" s="222">
        <v>0</v>
      </c>
      <c r="ACL88" s="222">
        <v>0</v>
      </c>
      <c r="ACM88" s="222">
        <v>117022.69</v>
      </c>
      <c r="ACN88" s="222">
        <v>0</v>
      </c>
      <c r="ACO88" s="222">
        <v>0</v>
      </c>
      <c r="ACP88" s="222">
        <v>0</v>
      </c>
      <c r="ACQ88" s="222">
        <v>499130</v>
      </c>
      <c r="ACR88" s="222">
        <v>0</v>
      </c>
      <c r="ACS88" s="222">
        <v>0</v>
      </c>
      <c r="ACT88" s="222">
        <v>0</v>
      </c>
      <c r="ACU88" s="222">
        <v>0</v>
      </c>
      <c r="ACV88" s="222">
        <v>0</v>
      </c>
      <c r="ACW88" s="222">
        <v>0</v>
      </c>
      <c r="ACX88" s="222">
        <v>2520</v>
      </c>
      <c r="ACY88" s="222">
        <v>0</v>
      </c>
      <c r="ACZ88" s="222">
        <v>0</v>
      </c>
      <c r="ADA88" s="222">
        <v>184018.6</v>
      </c>
      <c r="ADB88" s="222">
        <v>0</v>
      </c>
      <c r="ADC88" s="222">
        <v>350000</v>
      </c>
      <c r="ADD88" s="222">
        <v>0</v>
      </c>
      <c r="ADE88" s="222">
        <v>0</v>
      </c>
      <c r="ADF88" s="222">
        <v>2258295</v>
      </c>
      <c r="ADG88" s="222">
        <v>1978920</v>
      </c>
      <c r="ADH88" s="222">
        <v>0</v>
      </c>
      <c r="ADI88" s="222">
        <v>101045.45</v>
      </c>
      <c r="ADJ88" s="222">
        <v>0</v>
      </c>
      <c r="ADK88" s="222">
        <v>0</v>
      </c>
      <c r="ADL88" s="222">
        <v>0</v>
      </c>
      <c r="ADM88" s="222">
        <v>242811.31</v>
      </c>
      <c r="ADN88" s="222">
        <v>65093.45</v>
      </c>
      <c r="ADO88" s="222">
        <v>0</v>
      </c>
      <c r="ADP88" s="222">
        <v>0</v>
      </c>
      <c r="ADQ88" s="222">
        <v>4450</v>
      </c>
      <c r="ADR88" s="222">
        <v>0</v>
      </c>
      <c r="ADS88" s="222">
        <v>0</v>
      </c>
      <c r="ADT88" s="222">
        <v>0</v>
      </c>
      <c r="ADU88" s="222">
        <v>0</v>
      </c>
      <c r="ADV88" s="222">
        <v>0</v>
      </c>
      <c r="ADW88" s="222">
        <v>0</v>
      </c>
      <c r="ADX88" s="222">
        <v>0</v>
      </c>
      <c r="ADY88" s="222">
        <v>1143100</v>
      </c>
      <c r="ADZ88" s="222">
        <v>0</v>
      </c>
      <c r="AEA88" s="222">
        <v>0</v>
      </c>
      <c r="AEB88" s="222">
        <v>0</v>
      </c>
      <c r="AEC88" s="222">
        <v>0</v>
      </c>
      <c r="AED88" s="222">
        <v>0</v>
      </c>
      <c r="AEE88" s="222">
        <v>0</v>
      </c>
      <c r="AEF88" s="222">
        <v>0</v>
      </c>
      <c r="AEG88" s="222">
        <v>327212.08</v>
      </c>
      <c r="AEH88" s="222">
        <v>0</v>
      </c>
      <c r="AEI88" s="222">
        <v>0</v>
      </c>
      <c r="AEJ88" s="222">
        <v>0</v>
      </c>
      <c r="AEK88" s="222">
        <v>0</v>
      </c>
      <c r="AEL88" s="222">
        <v>0</v>
      </c>
      <c r="AEM88" s="222">
        <v>0</v>
      </c>
      <c r="AEN88" s="222">
        <v>0</v>
      </c>
      <c r="AEO88" s="222">
        <v>0</v>
      </c>
      <c r="AEP88" s="222">
        <v>0</v>
      </c>
      <c r="AEQ88" s="222">
        <v>0</v>
      </c>
      <c r="AER88" s="222">
        <v>53039.9</v>
      </c>
      <c r="AES88" s="222">
        <v>1964173.85</v>
      </c>
      <c r="AET88" s="222">
        <v>0</v>
      </c>
      <c r="AEU88" s="222">
        <v>0</v>
      </c>
      <c r="AEV88" s="222">
        <v>0</v>
      </c>
      <c r="AEW88" s="222">
        <v>267168.59999999998</v>
      </c>
      <c r="AEX88" s="222">
        <v>769629.67</v>
      </c>
      <c r="AEY88" s="222">
        <v>0</v>
      </c>
      <c r="AEZ88" s="222">
        <v>0</v>
      </c>
      <c r="AFA88" s="222">
        <v>0</v>
      </c>
      <c r="AFB88" s="222">
        <v>17505.2</v>
      </c>
      <c r="AFC88" s="222">
        <v>1222407.1599999999</v>
      </c>
      <c r="AFD88" s="222">
        <v>0</v>
      </c>
      <c r="AFE88" s="222">
        <v>0</v>
      </c>
      <c r="AFF88" s="222">
        <v>0</v>
      </c>
      <c r="AFG88" s="222">
        <v>0</v>
      </c>
      <c r="AFH88" s="222">
        <v>0</v>
      </c>
      <c r="AFI88" s="222">
        <v>0</v>
      </c>
      <c r="AFJ88" s="222">
        <v>0</v>
      </c>
      <c r="AFK88" s="222">
        <v>0</v>
      </c>
      <c r="AFL88" s="222">
        <v>0</v>
      </c>
      <c r="AFM88" s="222">
        <v>0</v>
      </c>
      <c r="AFN88" s="222">
        <v>0</v>
      </c>
      <c r="AFO88" s="222">
        <v>0</v>
      </c>
      <c r="AFP88" s="222">
        <v>306595.15000000002</v>
      </c>
      <c r="AFQ88" s="222">
        <v>1871100</v>
      </c>
      <c r="AFR88" s="222">
        <v>0</v>
      </c>
      <c r="AFS88" s="222">
        <v>0</v>
      </c>
      <c r="AFT88" s="222">
        <v>4930</v>
      </c>
      <c r="AFU88" s="222">
        <v>0</v>
      </c>
      <c r="AFV88" s="222">
        <v>4769</v>
      </c>
      <c r="AFW88" s="222">
        <v>0</v>
      </c>
      <c r="AFX88" s="222">
        <v>0</v>
      </c>
      <c r="AFY88" s="222">
        <v>0</v>
      </c>
      <c r="AFZ88" s="222">
        <v>0</v>
      </c>
      <c r="AGA88" s="222">
        <v>0</v>
      </c>
      <c r="AGB88" s="222">
        <v>7206687.29</v>
      </c>
      <c r="AGC88" s="222">
        <v>0</v>
      </c>
      <c r="AGD88" s="222">
        <v>0</v>
      </c>
      <c r="AGE88" s="222">
        <v>0</v>
      </c>
      <c r="AGF88" s="222">
        <v>0</v>
      </c>
      <c r="AGG88" s="222">
        <v>0</v>
      </c>
      <c r="AGH88" s="222">
        <v>0</v>
      </c>
      <c r="AGI88" s="222">
        <v>0</v>
      </c>
      <c r="AGJ88" s="222">
        <v>0</v>
      </c>
      <c r="AGK88" s="222">
        <v>0</v>
      </c>
      <c r="AGL88" s="222">
        <v>0</v>
      </c>
      <c r="AGM88" s="222">
        <v>0</v>
      </c>
      <c r="AGN88" s="222">
        <v>0</v>
      </c>
      <c r="AGO88" s="222">
        <v>0</v>
      </c>
      <c r="AGP88" s="222">
        <v>0</v>
      </c>
      <c r="AGQ88" s="222">
        <v>0</v>
      </c>
      <c r="AGR88" s="222">
        <v>0</v>
      </c>
      <c r="AGS88" s="222">
        <v>0</v>
      </c>
      <c r="AGT88" s="222">
        <v>0</v>
      </c>
      <c r="AGU88" s="222">
        <v>811500</v>
      </c>
      <c r="AGV88" s="222">
        <v>0</v>
      </c>
      <c r="AGW88" s="222">
        <v>0</v>
      </c>
      <c r="AGX88" s="222">
        <v>0</v>
      </c>
      <c r="AGY88" s="222">
        <v>43696.66</v>
      </c>
      <c r="AGZ88" s="222">
        <v>0</v>
      </c>
      <c r="AHA88" s="222">
        <v>0</v>
      </c>
      <c r="AHB88" s="222">
        <v>958950</v>
      </c>
      <c r="AHC88" s="222">
        <v>0</v>
      </c>
      <c r="AHD88" s="222">
        <v>0</v>
      </c>
      <c r="AHE88" s="222">
        <v>0</v>
      </c>
      <c r="AHF88" s="222">
        <v>33801.300000000003</v>
      </c>
      <c r="AHG88" s="222">
        <v>0</v>
      </c>
      <c r="AHH88" s="222">
        <v>0</v>
      </c>
      <c r="AHI88" s="222">
        <v>0</v>
      </c>
      <c r="AHJ88" s="222">
        <v>0</v>
      </c>
      <c r="AHK88" s="222">
        <v>0</v>
      </c>
      <c r="AHL88" s="222">
        <v>0</v>
      </c>
      <c r="AHM88" s="222">
        <v>30000</v>
      </c>
      <c r="AHN88" s="222">
        <v>0</v>
      </c>
      <c r="AHO88" s="222">
        <v>101500</v>
      </c>
      <c r="AHP88" s="222">
        <v>0</v>
      </c>
      <c r="AHQ88" s="222">
        <v>60000</v>
      </c>
      <c r="AHR88" s="264">
        <v>220475</v>
      </c>
    </row>
    <row r="89" spans="1:902" ht="24">
      <c r="A89" s="183" t="s">
        <v>6671</v>
      </c>
      <c r="B89" s="183" t="s">
        <v>6502</v>
      </c>
      <c r="C89" s="184" t="s">
        <v>6503</v>
      </c>
      <c r="D89" s="222">
        <v>0</v>
      </c>
      <c r="E89" s="222">
        <v>601966</v>
      </c>
      <c r="F89" s="222">
        <v>635945</v>
      </c>
      <c r="G89" s="222">
        <v>621785</v>
      </c>
      <c r="H89" s="222">
        <v>1778267.09</v>
      </c>
      <c r="I89" s="222">
        <v>643500</v>
      </c>
      <c r="J89" s="222">
        <v>4750</v>
      </c>
      <c r="K89" s="222">
        <v>366583</v>
      </c>
      <c r="L89" s="222">
        <v>113836</v>
      </c>
      <c r="M89" s="222">
        <v>200465</v>
      </c>
      <c r="N89" s="222">
        <v>588445</v>
      </c>
      <c r="O89" s="222">
        <v>381989</v>
      </c>
      <c r="P89" s="222">
        <v>88835</v>
      </c>
      <c r="Q89" s="222">
        <v>2509395</v>
      </c>
      <c r="R89" s="222">
        <v>119366.53</v>
      </c>
      <c r="S89" s="222">
        <v>2742122</v>
      </c>
      <c r="T89" s="222">
        <v>83590</v>
      </c>
      <c r="U89" s="222">
        <v>34420</v>
      </c>
      <c r="V89" s="222">
        <v>0</v>
      </c>
      <c r="W89" s="222">
        <v>927919</v>
      </c>
      <c r="X89" s="222">
        <v>394312</v>
      </c>
      <c r="Y89" s="222">
        <v>1304230</v>
      </c>
      <c r="Z89" s="222">
        <v>282661.09999999998</v>
      </c>
      <c r="AA89" s="222">
        <v>786900</v>
      </c>
      <c r="AB89" s="222">
        <v>303416</v>
      </c>
      <c r="AC89" s="222">
        <v>6227734</v>
      </c>
      <c r="AD89" s="222">
        <v>702370</v>
      </c>
      <c r="AE89" s="222">
        <v>2256714</v>
      </c>
      <c r="AF89" s="222">
        <v>3892677</v>
      </c>
      <c r="AG89" s="222">
        <v>1208468.3999999999</v>
      </c>
      <c r="AH89" s="222">
        <v>2589579</v>
      </c>
      <c r="AI89" s="222">
        <v>5254395.42</v>
      </c>
      <c r="AJ89" s="222">
        <v>762880.83</v>
      </c>
      <c r="AK89" s="222">
        <v>1091587</v>
      </c>
      <c r="AL89" s="222">
        <v>1002504.6</v>
      </c>
      <c r="AM89" s="222">
        <v>469215</v>
      </c>
      <c r="AN89" s="222">
        <v>52545.75</v>
      </c>
      <c r="AO89" s="222">
        <v>608798</v>
      </c>
      <c r="AP89" s="222">
        <v>1754335.4</v>
      </c>
      <c r="AQ89" s="222">
        <v>428198.6</v>
      </c>
      <c r="AR89" s="222">
        <v>1435692</v>
      </c>
      <c r="AS89" s="222">
        <v>1521792</v>
      </c>
      <c r="AT89" s="222">
        <v>1732330</v>
      </c>
      <c r="AU89" s="222">
        <v>56563</v>
      </c>
      <c r="AV89" s="222">
        <v>209000</v>
      </c>
      <c r="AW89" s="222">
        <v>87240</v>
      </c>
      <c r="AX89" s="222">
        <v>1181435</v>
      </c>
      <c r="AY89" s="222">
        <v>4101085</v>
      </c>
      <c r="AZ89" s="222">
        <v>660280</v>
      </c>
      <c r="BA89" s="222">
        <v>257547.5</v>
      </c>
      <c r="BB89" s="222">
        <v>293970</v>
      </c>
      <c r="BC89" s="222">
        <v>335669</v>
      </c>
      <c r="BD89" s="222">
        <v>181415</v>
      </c>
      <c r="BE89" s="222">
        <v>146086</v>
      </c>
      <c r="BF89" s="222">
        <v>600603</v>
      </c>
      <c r="BG89" s="222">
        <v>73395</v>
      </c>
      <c r="BH89" s="222">
        <v>148820</v>
      </c>
      <c r="BI89" s="222">
        <v>1950020</v>
      </c>
      <c r="BJ89" s="222">
        <v>423880</v>
      </c>
      <c r="BK89" s="222">
        <v>558427</v>
      </c>
      <c r="BL89" s="222">
        <v>55371.55</v>
      </c>
      <c r="BM89" s="222">
        <v>293155</v>
      </c>
      <c r="BN89" s="222">
        <v>327160</v>
      </c>
      <c r="BO89" s="222">
        <v>14715.1</v>
      </c>
      <c r="BP89" s="222">
        <v>6530</v>
      </c>
      <c r="BQ89" s="222">
        <v>0</v>
      </c>
      <c r="BR89" s="222">
        <v>2858706.95</v>
      </c>
      <c r="BS89" s="222">
        <v>130485</v>
      </c>
      <c r="BT89" s="222">
        <v>64025</v>
      </c>
      <c r="BU89" s="222">
        <v>290243.8</v>
      </c>
      <c r="BV89" s="222">
        <v>165780</v>
      </c>
      <c r="BW89" s="222">
        <v>98730</v>
      </c>
      <c r="BX89" s="222">
        <v>76221</v>
      </c>
      <c r="BY89" s="222">
        <v>70420</v>
      </c>
      <c r="BZ89" s="222">
        <v>3383107.8</v>
      </c>
      <c r="CA89" s="222">
        <v>591355</v>
      </c>
      <c r="CB89" s="222">
        <v>607145</v>
      </c>
      <c r="CC89" s="222">
        <v>1640906.2</v>
      </c>
      <c r="CD89" s="222">
        <v>145720</v>
      </c>
      <c r="CE89" s="222">
        <v>298499</v>
      </c>
      <c r="CF89" s="222">
        <v>120905</v>
      </c>
      <c r="CG89" s="222">
        <v>218824</v>
      </c>
      <c r="CH89" s="222">
        <v>307330.15000000002</v>
      </c>
      <c r="CI89" s="222">
        <v>676245</v>
      </c>
      <c r="CJ89" s="222">
        <v>480945</v>
      </c>
      <c r="CK89" s="222">
        <v>153355</v>
      </c>
      <c r="CL89" s="222">
        <v>282768.5</v>
      </c>
      <c r="CM89" s="222">
        <v>1430</v>
      </c>
      <c r="CN89" s="222">
        <v>534620</v>
      </c>
      <c r="CO89" s="222">
        <v>136315</v>
      </c>
      <c r="CP89" s="222">
        <v>485705</v>
      </c>
      <c r="CQ89" s="222">
        <v>270030</v>
      </c>
      <c r="CR89" s="222">
        <v>1264275</v>
      </c>
      <c r="CS89" s="222">
        <v>256395</v>
      </c>
      <c r="CT89" s="222">
        <v>0</v>
      </c>
      <c r="CU89" s="222">
        <v>137185</v>
      </c>
      <c r="CV89" s="222">
        <v>240063.6</v>
      </c>
      <c r="CW89" s="222">
        <v>1646414</v>
      </c>
      <c r="CX89" s="222">
        <v>48538.8</v>
      </c>
      <c r="CY89" s="222">
        <v>2412270</v>
      </c>
      <c r="CZ89" s="222">
        <v>876093.9</v>
      </c>
      <c r="DA89" s="222">
        <v>33354</v>
      </c>
      <c r="DB89" s="222">
        <v>2653598.7999999998</v>
      </c>
      <c r="DC89" s="222">
        <v>661147</v>
      </c>
      <c r="DD89" s="222">
        <v>823981</v>
      </c>
      <c r="DE89" s="222">
        <v>1017558.27</v>
      </c>
      <c r="DF89" s="222">
        <v>1212247.5</v>
      </c>
      <c r="DG89" s="222">
        <v>65865</v>
      </c>
      <c r="DH89" s="222">
        <v>1363185.4</v>
      </c>
      <c r="DI89" s="222">
        <v>1398315</v>
      </c>
      <c r="DJ89" s="222">
        <v>437691.1</v>
      </c>
      <c r="DK89" s="222">
        <v>3434651</v>
      </c>
      <c r="DL89" s="222">
        <v>93422</v>
      </c>
      <c r="DM89" s="222">
        <v>63120</v>
      </c>
      <c r="DN89" s="222">
        <v>263537.26</v>
      </c>
      <c r="DO89" s="222">
        <v>416446</v>
      </c>
      <c r="DP89" s="222">
        <v>55515</v>
      </c>
      <c r="DQ89" s="222">
        <v>632149.68999999994</v>
      </c>
      <c r="DR89" s="222">
        <v>96370</v>
      </c>
      <c r="DS89" s="222">
        <v>573437</v>
      </c>
      <c r="DT89" s="222">
        <v>7214477</v>
      </c>
      <c r="DU89" s="222">
        <v>940191.5</v>
      </c>
      <c r="DV89" s="222">
        <v>1939262.5</v>
      </c>
      <c r="DW89" s="222">
        <v>4280211</v>
      </c>
      <c r="DX89" s="222">
        <v>3218809</v>
      </c>
      <c r="DY89" s="222">
        <v>2351380.09</v>
      </c>
      <c r="DZ89" s="222">
        <v>2710903.45</v>
      </c>
      <c r="EA89" s="222">
        <v>411051.2</v>
      </c>
      <c r="EB89" s="222">
        <v>755268</v>
      </c>
      <c r="EC89" s="222">
        <v>1172011.2</v>
      </c>
      <c r="ED89" s="222">
        <v>564032.30000000005</v>
      </c>
      <c r="EE89" s="222">
        <v>1975682.5</v>
      </c>
      <c r="EF89" s="222">
        <v>514874</v>
      </c>
      <c r="EG89" s="222">
        <v>582216.65</v>
      </c>
      <c r="EH89" s="222">
        <v>229628</v>
      </c>
      <c r="EI89" s="222">
        <v>862584.5</v>
      </c>
      <c r="EJ89" s="222">
        <v>734117</v>
      </c>
      <c r="EK89" s="222">
        <v>446740</v>
      </c>
      <c r="EL89" s="222">
        <v>627793</v>
      </c>
      <c r="EM89" s="222">
        <v>228352.6</v>
      </c>
      <c r="EN89" s="222">
        <v>809975</v>
      </c>
      <c r="EO89" s="222">
        <v>1265937</v>
      </c>
      <c r="EP89" s="222">
        <v>360482.27</v>
      </c>
      <c r="EQ89" s="222">
        <v>157893</v>
      </c>
      <c r="ER89" s="222">
        <v>12375</v>
      </c>
      <c r="ES89" s="222">
        <v>36647</v>
      </c>
      <c r="ET89" s="222">
        <v>2219986</v>
      </c>
      <c r="EU89" s="222">
        <v>172329.5</v>
      </c>
      <c r="EV89" s="222">
        <v>316880.2</v>
      </c>
      <c r="EW89" s="222">
        <v>3871880.65</v>
      </c>
      <c r="EX89" s="222">
        <v>21080</v>
      </c>
      <c r="EY89" s="222">
        <v>169833</v>
      </c>
      <c r="EZ89" s="222">
        <v>784340</v>
      </c>
      <c r="FA89" s="222">
        <v>582488</v>
      </c>
      <c r="FB89" s="222">
        <v>1379530</v>
      </c>
      <c r="FC89" s="222">
        <v>1450370</v>
      </c>
      <c r="FD89" s="222">
        <v>255865</v>
      </c>
      <c r="FE89" s="222">
        <v>106597</v>
      </c>
      <c r="FF89" s="222">
        <v>165890</v>
      </c>
      <c r="FG89" s="222">
        <v>190785</v>
      </c>
      <c r="FH89" s="222">
        <v>353835</v>
      </c>
      <c r="FI89" s="222">
        <v>3364334</v>
      </c>
      <c r="FJ89" s="222">
        <v>39120</v>
      </c>
      <c r="FK89" s="222">
        <v>50185</v>
      </c>
      <c r="FL89" s="222">
        <v>57816.2</v>
      </c>
      <c r="FM89" s="222">
        <v>28977.05</v>
      </c>
      <c r="FN89" s="222">
        <v>136087.5</v>
      </c>
      <c r="FO89" s="222">
        <v>85216.4</v>
      </c>
      <c r="FP89" s="222">
        <v>19270</v>
      </c>
      <c r="FQ89" s="222">
        <v>518200</v>
      </c>
      <c r="FR89" s="222">
        <v>156255</v>
      </c>
      <c r="FS89" s="222">
        <v>220146.7</v>
      </c>
      <c r="FT89" s="222">
        <v>684001.55</v>
      </c>
      <c r="FU89" s="222">
        <v>6600</v>
      </c>
      <c r="FV89" s="222">
        <v>200691.9</v>
      </c>
      <c r="FW89" s="222">
        <v>4323479</v>
      </c>
      <c r="FX89" s="222">
        <v>2131974.29</v>
      </c>
      <c r="FY89" s="222">
        <v>1799675.7</v>
      </c>
      <c r="FZ89" s="222">
        <v>383279.73</v>
      </c>
      <c r="GA89" s="222">
        <v>4285246.45</v>
      </c>
      <c r="GB89" s="222">
        <v>277525</v>
      </c>
      <c r="GC89" s="222">
        <v>440070</v>
      </c>
      <c r="GD89" s="222">
        <v>335327</v>
      </c>
      <c r="GE89" s="222">
        <v>1645516</v>
      </c>
      <c r="GF89" s="222">
        <v>119707</v>
      </c>
      <c r="GG89" s="222">
        <v>559000</v>
      </c>
      <c r="GH89" s="222">
        <v>917145.5</v>
      </c>
      <c r="GI89" s="222">
        <v>673577.2</v>
      </c>
      <c r="GJ89" s="222">
        <v>486499</v>
      </c>
      <c r="GK89" s="222">
        <v>717839.5</v>
      </c>
      <c r="GL89" s="222">
        <v>488423.95</v>
      </c>
      <c r="GM89" s="222">
        <v>411439.75</v>
      </c>
      <c r="GN89" s="222">
        <v>152381.70000000001</v>
      </c>
      <c r="GO89" s="222">
        <v>138473.29999999999</v>
      </c>
      <c r="GP89" s="222">
        <v>41684.699999999997</v>
      </c>
      <c r="GQ89" s="222">
        <v>3466777.59</v>
      </c>
      <c r="GR89" s="222">
        <v>245748.44</v>
      </c>
      <c r="GS89" s="222">
        <v>124205</v>
      </c>
      <c r="GT89" s="222">
        <v>221633.09</v>
      </c>
      <c r="GU89" s="222">
        <v>204024</v>
      </c>
      <c r="GV89" s="222">
        <v>225254.87</v>
      </c>
      <c r="GW89" s="222">
        <v>241154.4</v>
      </c>
      <c r="GX89" s="222">
        <v>193485</v>
      </c>
      <c r="GY89" s="222">
        <v>2098880</v>
      </c>
      <c r="GZ89" s="222">
        <v>30170</v>
      </c>
      <c r="HA89" s="222">
        <v>3432093.74</v>
      </c>
      <c r="HB89" s="222">
        <v>357596</v>
      </c>
      <c r="HC89" s="222">
        <v>5361580</v>
      </c>
      <c r="HD89" s="222">
        <v>0</v>
      </c>
      <c r="HE89" s="222">
        <v>1626560.4</v>
      </c>
      <c r="HF89" s="222">
        <v>444323</v>
      </c>
      <c r="HG89" s="222">
        <v>263117</v>
      </c>
      <c r="HH89" s="222">
        <v>997771.92</v>
      </c>
      <c r="HI89" s="222">
        <v>808456.8</v>
      </c>
      <c r="HJ89" s="222">
        <v>448312.62</v>
      </c>
      <c r="HK89" s="222">
        <v>2715333</v>
      </c>
      <c r="HL89" s="222">
        <v>902922</v>
      </c>
      <c r="HM89" s="222">
        <v>13123</v>
      </c>
      <c r="HN89" s="222">
        <v>1265193.3999999999</v>
      </c>
      <c r="HO89" s="222">
        <v>1538128</v>
      </c>
      <c r="HP89" s="222">
        <v>1821148.5</v>
      </c>
      <c r="HQ89" s="222">
        <v>656608.69999999995</v>
      </c>
      <c r="HR89" s="222">
        <v>594469</v>
      </c>
      <c r="HS89" s="222">
        <v>8317720.5</v>
      </c>
      <c r="HT89" s="222">
        <v>1655902.4</v>
      </c>
      <c r="HU89" s="222">
        <v>568544.94999999995</v>
      </c>
      <c r="HV89" s="222">
        <v>971303</v>
      </c>
      <c r="HW89" s="222">
        <v>2308338</v>
      </c>
      <c r="HX89" s="222">
        <v>1700574.79</v>
      </c>
      <c r="HY89" s="222">
        <v>369378.75</v>
      </c>
      <c r="HZ89" s="222">
        <v>1640853</v>
      </c>
      <c r="IA89" s="222">
        <v>853559</v>
      </c>
      <c r="IB89" s="222">
        <v>107260</v>
      </c>
      <c r="IC89" s="222">
        <v>992039.62</v>
      </c>
      <c r="ID89" s="222">
        <v>285546.25</v>
      </c>
      <c r="IE89" s="222">
        <v>1417498.6</v>
      </c>
      <c r="IF89" s="222">
        <v>601200.18999999994</v>
      </c>
      <c r="IG89" s="222">
        <v>485198</v>
      </c>
      <c r="IH89" s="222">
        <v>2763747</v>
      </c>
      <c r="II89" s="222">
        <v>1820415</v>
      </c>
      <c r="IJ89" s="222">
        <v>144111</v>
      </c>
      <c r="IK89" s="222">
        <v>840725.8</v>
      </c>
      <c r="IL89" s="222">
        <v>1693691</v>
      </c>
      <c r="IM89" s="222">
        <v>165319</v>
      </c>
      <c r="IN89" s="222">
        <v>466520</v>
      </c>
      <c r="IO89" s="222">
        <v>194892.43</v>
      </c>
      <c r="IP89" s="222">
        <v>203010</v>
      </c>
      <c r="IQ89" s="222">
        <v>887003.98</v>
      </c>
      <c r="IR89" s="222">
        <v>219535.3</v>
      </c>
      <c r="IS89" s="222">
        <v>0</v>
      </c>
      <c r="IT89" s="222">
        <v>865450</v>
      </c>
      <c r="IU89" s="222">
        <v>0</v>
      </c>
      <c r="IV89" s="222">
        <v>779576.9</v>
      </c>
      <c r="IW89" s="222">
        <v>1080768.3</v>
      </c>
      <c r="IX89" s="222">
        <v>250213.5</v>
      </c>
      <c r="IY89" s="222">
        <v>494885</v>
      </c>
      <c r="IZ89" s="222">
        <v>34990</v>
      </c>
      <c r="JA89" s="222">
        <v>345165</v>
      </c>
      <c r="JB89" s="222">
        <v>175002.5</v>
      </c>
      <c r="JC89" s="222">
        <v>223866.1</v>
      </c>
      <c r="JD89" s="222">
        <v>2608630</v>
      </c>
      <c r="JE89" s="222">
        <v>36500</v>
      </c>
      <c r="JF89" s="222">
        <v>6917913</v>
      </c>
      <c r="JG89" s="222">
        <v>311358</v>
      </c>
      <c r="JH89" s="222">
        <v>320857</v>
      </c>
      <c r="JI89" s="222">
        <v>16296.91</v>
      </c>
      <c r="JJ89" s="222">
        <v>143278.5</v>
      </c>
      <c r="JK89" s="222">
        <v>5249649.5</v>
      </c>
      <c r="JL89" s="222">
        <v>167577.4</v>
      </c>
      <c r="JM89" s="222">
        <v>236245.8</v>
      </c>
      <c r="JN89" s="222">
        <v>2598444.9</v>
      </c>
      <c r="JO89" s="222">
        <v>2024299.6</v>
      </c>
      <c r="JP89" s="222">
        <v>429380.88</v>
      </c>
      <c r="JQ89" s="222">
        <v>809677.3</v>
      </c>
      <c r="JR89" s="222">
        <v>2266831</v>
      </c>
      <c r="JS89" s="222">
        <v>317300</v>
      </c>
      <c r="JT89" s="222">
        <v>142391.42000000001</v>
      </c>
      <c r="JU89" s="222">
        <v>80383</v>
      </c>
      <c r="JV89" s="222">
        <v>225615.5</v>
      </c>
      <c r="JW89" s="222">
        <v>0</v>
      </c>
      <c r="JX89" s="222">
        <v>382548</v>
      </c>
      <c r="JY89" s="222">
        <v>448560</v>
      </c>
      <c r="JZ89" s="222">
        <v>246390</v>
      </c>
      <c r="KA89" s="222">
        <v>641595</v>
      </c>
      <c r="KB89" s="222">
        <v>68940</v>
      </c>
      <c r="KC89" s="222">
        <v>33145</v>
      </c>
      <c r="KD89" s="222">
        <v>104927</v>
      </c>
      <c r="KE89" s="222">
        <v>34480</v>
      </c>
      <c r="KF89" s="222">
        <v>295356.59999999998</v>
      </c>
      <c r="KG89" s="222">
        <v>111340</v>
      </c>
      <c r="KH89" s="222">
        <v>5864375</v>
      </c>
      <c r="KI89" s="222">
        <v>2951492.45</v>
      </c>
      <c r="KJ89" s="222">
        <v>42639.5</v>
      </c>
      <c r="KK89" s="222">
        <v>1406339.19</v>
      </c>
      <c r="KL89" s="222">
        <v>72520</v>
      </c>
      <c r="KM89" s="222">
        <v>3000</v>
      </c>
      <c r="KN89" s="222">
        <v>2041483.75</v>
      </c>
      <c r="KO89" s="222">
        <v>1096076</v>
      </c>
      <c r="KP89" s="222">
        <v>686828</v>
      </c>
      <c r="KQ89" s="222">
        <v>2619410.85</v>
      </c>
      <c r="KR89" s="222">
        <v>277749.05</v>
      </c>
      <c r="KS89" s="222">
        <v>2470949</v>
      </c>
      <c r="KT89" s="222">
        <v>4717149.26</v>
      </c>
      <c r="KU89" s="222">
        <v>333407.75</v>
      </c>
      <c r="KV89" s="222">
        <v>1602002.1</v>
      </c>
      <c r="KW89" s="222">
        <v>1636037.15</v>
      </c>
      <c r="KX89" s="222">
        <v>451729.55</v>
      </c>
      <c r="KY89" s="222">
        <v>2434122.2000000002</v>
      </c>
      <c r="KZ89" s="222">
        <v>366725</v>
      </c>
      <c r="LA89" s="222">
        <v>154596.1</v>
      </c>
      <c r="LB89" s="222">
        <v>58953.5</v>
      </c>
      <c r="LC89" s="222">
        <v>156800</v>
      </c>
      <c r="LD89" s="222">
        <v>1107987.3999999999</v>
      </c>
      <c r="LE89" s="222">
        <v>597633.19999999995</v>
      </c>
      <c r="LF89" s="222">
        <v>217660</v>
      </c>
      <c r="LG89" s="222">
        <v>20232014</v>
      </c>
      <c r="LH89" s="222">
        <v>2047451</v>
      </c>
      <c r="LI89" s="222">
        <v>740595.5</v>
      </c>
      <c r="LJ89" s="222">
        <v>3383118</v>
      </c>
      <c r="LK89" s="222">
        <v>548065.65</v>
      </c>
      <c r="LL89" s="222">
        <v>393228</v>
      </c>
      <c r="LM89" s="222">
        <v>3606</v>
      </c>
      <c r="LN89" s="222">
        <v>286613</v>
      </c>
      <c r="LO89" s="222">
        <v>210085.49</v>
      </c>
      <c r="LP89" s="222">
        <v>1774048</v>
      </c>
      <c r="LQ89" s="222">
        <v>242041.79</v>
      </c>
      <c r="LR89" s="222">
        <v>3697633.58</v>
      </c>
      <c r="LS89" s="222">
        <v>161593</v>
      </c>
      <c r="LT89" s="222">
        <v>236525</v>
      </c>
      <c r="LU89" s="222">
        <v>2392252</v>
      </c>
      <c r="LV89" s="222">
        <v>3853967.25</v>
      </c>
      <c r="LW89" s="222">
        <v>5085255.5</v>
      </c>
      <c r="LX89" s="222">
        <v>4470066</v>
      </c>
      <c r="LY89" s="222">
        <v>88728.68</v>
      </c>
      <c r="LZ89" s="222">
        <v>367775</v>
      </c>
      <c r="MA89" s="222">
        <v>201952.45</v>
      </c>
      <c r="MB89" s="222">
        <v>639692.31000000006</v>
      </c>
      <c r="MC89" s="222">
        <v>464471.2</v>
      </c>
      <c r="MD89" s="222">
        <v>267220</v>
      </c>
      <c r="ME89" s="222">
        <v>383170</v>
      </c>
      <c r="MF89" s="222">
        <v>704143.1</v>
      </c>
      <c r="MG89" s="222">
        <v>6419316.5800000001</v>
      </c>
      <c r="MH89" s="222">
        <v>57216</v>
      </c>
      <c r="MI89" s="222">
        <v>227100.5</v>
      </c>
      <c r="MJ89" s="222">
        <v>69489</v>
      </c>
      <c r="MK89" s="222">
        <v>853850.9</v>
      </c>
      <c r="ML89" s="222">
        <v>573364</v>
      </c>
      <c r="MM89" s="222">
        <v>607468.35</v>
      </c>
      <c r="MN89" s="222">
        <v>66825.5</v>
      </c>
      <c r="MO89" s="222">
        <v>354464</v>
      </c>
      <c r="MP89" s="222">
        <v>282211.5</v>
      </c>
      <c r="MQ89" s="222">
        <v>3490</v>
      </c>
      <c r="MR89" s="222">
        <v>199750</v>
      </c>
      <c r="MS89" s="222">
        <v>814715</v>
      </c>
      <c r="MT89" s="222">
        <v>336095</v>
      </c>
      <c r="MU89" s="222">
        <v>229607</v>
      </c>
      <c r="MV89" s="222">
        <v>1476957.3</v>
      </c>
      <c r="MW89" s="222">
        <v>851512.3</v>
      </c>
      <c r="MX89" s="222">
        <v>792180.4</v>
      </c>
      <c r="MY89" s="222">
        <v>3470722.7</v>
      </c>
      <c r="MZ89" s="222">
        <v>4117162.04</v>
      </c>
      <c r="NA89" s="222">
        <v>597809</v>
      </c>
      <c r="NB89" s="222">
        <v>337006.1</v>
      </c>
      <c r="NC89" s="222">
        <v>21510</v>
      </c>
      <c r="ND89" s="222">
        <v>3318205</v>
      </c>
      <c r="NE89" s="222">
        <v>189860</v>
      </c>
      <c r="NF89" s="222">
        <v>123875</v>
      </c>
      <c r="NG89" s="222">
        <v>4528005</v>
      </c>
      <c r="NH89" s="222">
        <v>767645</v>
      </c>
      <c r="NI89" s="222">
        <v>2040046.56</v>
      </c>
      <c r="NJ89" s="222">
        <v>2702235.1</v>
      </c>
      <c r="NK89" s="222">
        <v>1047959.15</v>
      </c>
      <c r="NL89" s="222">
        <v>12445</v>
      </c>
      <c r="NM89" s="222">
        <v>80415.5</v>
      </c>
      <c r="NN89" s="222">
        <v>317218.44</v>
      </c>
      <c r="NO89" s="222">
        <v>405522.9</v>
      </c>
      <c r="NP89" s="222">
        <v>858876</v>
      </c>
      <c r="NQ89" s="222">
        <v>1200</v>
      </c>
      <c r="NR89" s="222">
        <v>415582.56</v>
      </c>
      <c r="NS89" s="222">
        <v>517205.1</v>
      </c>
      <c r="NT89" s="222">
        <v>246445</v>
      </c>
      <c r="NU89" s="222">
        <v>185640</v>
      </c>
      <c r="NV89" s="222">
        <v>28285.7</v>
      </c>
      <c r="NW89" s="222">
        <v>1456330</v>
      </c>
      <c r="NX89" s="222">
        <v>2514775</v>
      </c>
      <c r="NY89" s="222">
        <v>353154.5</v>
      </c>
      <c r="NZ89" s="222">
        <v>212890.5</v>
      </c>
      <c r="OA89" s="222">
        <v>0</v>
      </c>
      <c r="OB89" s="222">
        <v>145909.70000000001</v>
      </c>
      <c r="OC89" s="222">
        <v>186312.43</v>
      </c>
      <c r="OD89" s="222">
        <v>0</v>
      </c>
      <c r="OE89" s="222">
        <v>3173205</v>
      </c>
      <c r="OF89" s="222">
        <v>618425.19999999995</v>
      </c>
      <c r="OG89" s="222">
        <v>250655.85</v>
      </c>
      <c r="OH89" s="222">
        <v>78860</v>
      </c>
      <c r="OI89" s="222">
        <v>70265</v>
      </c>
      <c r="OJ89" s="222">
        <v>2128161.2999999998</v>
      </c>
      <c r="OK89" s="222">
        <v>443169</v>
      </c>
      <c r="OL89" s="222">
        <v>0</v>
      </c>
      <c r="OM89" s="222">
        <v>1015770</v>
      </c>
      <c r="ON89" s="222">
        <v>1360775.1</v>
      </c>
      <c r="OO89" s="222">
        <v>13660886.9</v>
      </c>
      <c r="OP89" s="222">
        <v>389908.5</v>
      </c>
      <c r="OQ89" s="222">
        <v>1761485</v>
      </c>
      <c r="OR89" s="222">
        <v>456713</v>
      </c>
      <c r="OS89" s="222">
        <v>24490</v>
      </c>
      <c r="OT89" s="222">
        <v>1165026.45</v>
      </c>
      <c r="OU89" s="222">
        <v>65325.9</v>
      </c>
      <c r="OV89" s="222">
        <v>314880</v>
      </c>
      <c r="OW89" s="222">
        <v>154116.9</v>
      </c>
      <c r="OX89" s="222">
        <v>900182.5</v>
      </c>
      <c r="OY89" s="222">
        <v>296228.7</v>
      </c>
      <c r="OZ89" s="222">
        <v>399779.5</v>
      </c>
      <c r="PA89" s="222">
        <v>95775.8</v>
      </c>
      <c r="PB89" s="222">
        <v>2364995.7999999998</v>
      </c>
      <c r="PC89" s="222">
        <v>350153.1</v>
      </c>
      <c r="PD89" s="222">
        <v>814653.5</v>
      </c>
      <c r="PE89" s="222">
        <v>975404</v>
      </c>
      <c r="PF89" s="222">
        <v>290850</v>
      </c>
      <c r="PG89" s="222">
        <v>6454934.0999999996</v>
      </c>
      <c r="PH89" s="222">
        <v>300102.3</v>
      </c>
      <c r="PI89" s="222">
        <v>1896675.2</v>
      </c>
      <c r="PJ89" s="222">
        <v>185766.5</v>
      </c>
      <c r="PK89" s="222">
        <v>399877.2</v>
      </c>
      <c r="PL89" s="222">
        <v>125195</v>
      </c>
      <c r="PM89" s="222">
        <v>5440706</v>
      </c>
      <c r="PN89" s="222">
        <v>101000</v>
      </c>
      <c r="PO89" s="222">
        <v>5743152</v>
      </c>
      <c r="PP89" s="222">
        <v>1312888.7</v>
      </c>
      <c r="PQ89" s="222">
        <v>103552</v>
      </c>
      <c r="PR89" s="222">
        <v>18640</v>
      </c>
      <c r="PS89" s="222">
        <v>34395</v>
      </c>
      <c r="PT89" s="222">
        <v>9267627</v>
      </c>
      <c r="PU89" s="222">
        <v>1976066.9</v>
      </c>
      <c r="PV89" s="222">
        <v>5440</v>
      </c>
      <c r="PW89" s="222">
        <v>2929245</v>
      </c>
      <c r="PX89" s="222">
        <v>5015259.3499999996</v>
      </c>
      <c r="PY89" s="222">
        <v>684034.5</v>
      </c>
      <c r="PZ89" s="222">
        <v>3089925</v>
      </c>
      <c r="QA89" s="222">
        <v>105640</v>
      </c>
      <c r="QB89" s="222">
        <v>3860081.2</v>
      </c>
      <c r="QC89" s="222">
        <v>588645.4</v>
      </c>
      <c r="QD89" s="222">
        <v>331654.59999999998</v>
      </c>
      <c r="QE89" s="222">
        <v>414133.12</v>
      </c>
      <c r="QF89" s="222">
        <v>108060.45</v>
      </c>
      <c r="QG89" s="222">
        <v>259841.25</v>
      </c>
      <c r="QH89" s="222">
        <v>0</v>
      </c>
      <c r="QI89" s="222">
        <v>188324</v>
      </c>
      <c r="QJ89" s="222">
        <v>0</v>
      </c>
      <c r="QK89" s="222">
        <v>1605228.4</v>
      </c>
      <c r="QL89" s="222">
        <v>920273</v>
      </c>
      <c r="QM89" s="222">
        <v>5234865</v>
      </c>
      <c r="QN89" s="222">
        <v>387747.4</v>
      </c>
      <c r="QO89" s="222">
        <v>1354972.3</v>
      </c>
      <c r="QP89" s="222">
        <v>57535</v>
      </c>
      <c r="QQ89" s="222">
        <v>9915</v>
      </c>
      <c r="QR89" s="222">
        <v>233984.8</v>
      </c>
      <c r="QS89" s="222">
        <v>10625</v>
      </c>
      <c r="QT89" s="222">
        <v>3282483.2000000002</v>
      </c>
      <c r="QU89" s="222">
        <v>56270.81</v>
      </c>
      <c r="QV89" s="222">
        <v>295680.09000000003</v>
      </c>
      <c r="QW89" s="222">
        <v>137275</v>
      </c>
      <c r="QX89" s="222">
        <v>52250</v>
      </c>
      <c r="QY89" s="222">
        <v>1932247.3</v>
      </c>
      <c r="QZ89" s="222">
        <v>365049.2</v>
      </c>
      <c r="RA89" s="222">
        <v>336819</v>
      </c>
      <c r="RB89" s="222">
        <v>28190</v>
      </c>
      <c r="RC89" s="222">
        <v>158657</v>
      </c>
      <c r="RD89" s="222">
        <v>103270</v>
      </c>
      <c r="RE89" s="222">
        <v>18140</v>
      </c>
      <c r="RF89" s="222">
        <v>77740</v>
      </c>
      <c r="RG89" s="222">
        <v>2855290</v>
      </c>
      <c r="RH89" s="222">
        <v>1770460.4</v>
      </c>
      <c r="RI89" s="222">
        <v>69630</v>
      </c>
      <c r="RJ89" s="222">
        <v>136738</v>
      </c>
      <c r="RK89" s="222">
        <v>619245</v>
      </c>
      <c r="RL89" s="222">
        <v>1310380.26</v>
      </c>
      <c r="RM89" s="222">
        <v>2690045</v>
      </c>
      <c r="RN89" s="222">
        <v>710615</v>
      </c>
      <c r="RO89" s="222">
        <v>239482.5</v>
      </c>
      <c r="RP89" s="222">
        <v>1166181.5</v>
      </c>
      <c r="RQ89" s="222">
        <v>2011495.09</v>
      </c>
      <c r="RR89" s="222">
        <v>522586.6</v>
      </c>
      <c r="RS89" s="222">
        <v>614068</v>
      </c>
      <c r="RT89" s="222">
        <v>355736</v>
      </c>
      <c r="RU89" s="222">
        <v>2490514</v>
      </c>
      <c r="RV89" s="222">
        <v>402235</v>
      </c>
      <c r="RW89" s="222">
        <v>742118.15</v>
      </c>
      <c r="RX89" s="222">
        <v>413801.7</v>
      </c>
      <c r="RY89" s="222">
        <v>167120</v>
      </c>
      <c r="RZ89" s="222">
        <v>795236.9</v>
      </c>
      <c r="SA89" s="222">
        <v>2073988.92</v>
      </c>
      <c r="SB89" s="222">
        <v>277865</v>
      </c>
      <c r="SC89" s="222">
        <v>245128.5</v>
      </c>
      <c r="SD89" s="222">
        <v>1152319</v>
      </c>
      <c r="SE89" s="222">
        <v>358190</v>
      </c>
      <c r="SF89" s="222">
        <v>249449.79</v>
      </c>
      <c r="SG89" s="222">
        <v>1199056.8999999999</v>
      </c>
      <c r="SH89" s="222">
        <v>3264930</v>
      </c>
      <c r="SI89" s="222">
        <v>485699</v>
      </c>
      <c r="SJ89" s="222">
        <v>212348</v>
      </c>
      <c r="SK89" s="222">
        <v>2823095</v>
      </c>
      <c r="SL89" s="222">
        <v>37386.800000000003</v>
      </c>
      <c r="SM89" s="222">
        <v>3853785.3</v>
      </c>
      <c r="SN89" s="222">
        <v>436595</v>
      </c>
      <c r="SO89" s="222">
        <v>664669</v>
      </c>
      <c r="SP89" s="222">
        <v>2056025.29</v>
      </c>
      <c r="SQ89" s="222">
        <v>249977</v>
      </c>
      <c r="SR89" s="222">
        <v>334130.7</v>
      </c>
      <c r="SS89" s="222">
        <v>1912900.55</v>
      </c>
      <c r="ST89" s="222">
        <v>1191595.3</v>
      </c>
      <c r="SU89" s="222">
        <v>7849473.25</v>
      </c>
      <c r="SV89" s="222">
        <v>29407.5</v>
      </c>
      <c r="SW89" s="222">
        <v>65438.45</v>
      </c>
      <c r="SX89" s="222">
        <v>126198.39999999999</v>
      </c>
      <c r="SY89" s="222">
        <v>41896</v>
      </c>
      <c r="SZ89" s="222">
        <v>35360</v>
      </c>
      <c r="TA89" s="222">
        <v>66017.5</v>
      </c>
      <c r="TB89" s="222">
        <v>1158853.3500000001</v>
      </c>
      <c r="TC89" s="222">
        <v>508040</v>
      </c>
      <c r="TD89" s="222">
        <v>82787.3</v>
      </c>
      <c r="TE89" s="222">
        <v>142882.20000000001</v>
      </c>
      <c r="TF89" s="222">
        <v>890605</v>
      </c>
      <c r="TG89" s="222">
        <v>69245</v>
      </c>
      <c r="TH89" s="222">
        <v>64734.1</v>
      </c>
      <c r="TI89" s="222">
        <v>24235325</v>
      </c>
      <c r="TJ89" s="222">
        <v>343433.4</v>
      </c>
      <c r="TK89" s="222">
        <v>420662.5</v>
      </c>
      <c r="TL89" s="222">
        <v>1293496.3999999999</v>
      </c>
      <c r="TM89" s="222">
        <v>1401308</v>
      </c>
      <c r="TN89" s="222">
        <v>280100</v>
      </c>
      <c r="TO89" s="222">
        <v>762174.36</v>
      </c>
      <c r="TP89" s="222">
        <v>2931580.88</v>
      </c>
      <c r="TQ89" s="222">
        <v>136060</v>
      </c>
      <c r="TR89" s="222">
        <v>881395.5</v>
      </c>
      <c r="TS89" s="222">
        <v>569250.42000000004</v>
      </c>
      <c r="TT89" s="222">
        <v>688128.4</v>
      </c>
      <c r="TU89" s="222">
        <v>145145</v>
      </c>
      <c r="TV89" s="222">
        <v>389545</v>
      </c>
      <c r="TW89" s="222">
        <v>570610</v>
      </c>
      <c r="TX89" s="222">
        <v>174370</v>
      </c>
      <c r="TY89" s="222">
        <v>1198435</v>
      </c>
      <c r="TZ89" s="222">
        <v>123135.15</v>
      </c>
      <c r="UA89" s="222">
        <v>5070663.7</v>
      </c>
      <c r="UB89" s="222">
        <v>2925939.19</v>
      </c>
      <c r="UC89" s="222">
        <v>904845.5</v>
      </c>
      <c r="UD89" s="222">
        <v>55847.5</v>
      </c>
      <c r="UE89" s="222">
        <v>6971922.5</v>
      </c>
      <c r="UF89" s="222">
        <v>1018071.21</v>
      </c>
      <c r="UG89" s="222">
        <v>312637.5</v>
      </c>
      <c r="UH89" s="222">
        <v>848609.02</v>
      </c>
      <c r="UI89" s="222">
        <v>165926</v>
      </c>
      <c r="UJ89" s="222">
        <v>12126818.25</v>
      </c>
      <c r="UK89" s="222">
        <v>1967703.5</v>
      </c>
      <c r="UL89" s="222">
        <v>896009.65</v>
      </c>
      <c r="UM89" s="222">
        <v>3160667.99</v>
      </c>
      <c r="UN89" s="222">
        <v>746397.81</v>
      </c>
      <c r="UO89" s="222">
        <v>2723306.1</v>
      </c>
      <c r="UP89" s="222">
        <v>5747967</v>
      </c>
      <c r="UQ89" s="222">
        <v>1600862.8</v>
      </c>
      <c r="UR89" s="222">
        <v>770058</v>
      </c>
      <c r="US89" s="222">
        <v>4138786.34</v>
      </c>
      <c r="UT89" s="222">
        <v>442740</v>
      </c>
      <c r="UU89" s="222">
        <v>2181085.7999999998</v>
      </c>
      <c r="UV89" s="222">
        <v>1661050</v>
      </c>
      <c r="UW89" s="222">
        <v>739829.27</v>
      </c>
      <c r="UX89" s="222">
        <v>539396.35</v>
      </c>
      <c r="UY89" s="222">
        <v>2934360</v>
      </c>
      <c r="UZ89" s="222">
        <v>936023.58</v>
      </c>
      <c r="VA89" s="222">
        <v>3017655.4</v>
      </c>
      <c r="VB89" s="222">
        <v>407141</v>
      </c>
      <c r="VC89" s="222">
        <v>1036283</v>
      </c>
      <c r="VD89" s="222">
        <v>878111</v>
      </c>
      <c r="VE89" s="222">
        <v>1149739</v>
      </c>
      <c r="VF89" s="222">
        <v>494123</v>
      </c>
      <c r="VG89" s="222">
        <v>671826.78</v>
      </c>
      <c r="VH89" s="222">
        <v>1746032</v>
      </c>
      <c r="VI89" s="222">
        <v>571346.69999999995</v>
      </c>
      <c r="VJ89" s="222">
        <v>288507</v>
      </c>
      <c r="VK89" s="222">
        <v>93842</v>
      </c>
      <c r="VL89" s="222">
        <v>20565595.5</v>
      </c>
      <c r="VM89" s="222">
        <v>509632</v>
      </c>
      <c r="VN89" s="222">
        <v>1655292.58</v>
      </c>
      <c r="VO89" s="222">
        <v>151260</v>
      </c>
      <c r="VP89" s="222">
        <v>1330745.1499999999</v>
      </c>
      <c r="VQ89" s="222">
        <v>438213</v>
      </c>
      <c r="VR89" s="222">
        <v>212245</v>
      </c>
      <c r="VS89" s="222">
        <v>0</v>
      </c>
      <c r="VT89" s="222">
        <v>41195</v>
      </c>
      <c r="VU89" s="222">
        <v>2238081.7999999998</v>
      </c>
      <c r="VV89" s="222">
        <v>250832</v>
      </c>
      <c r="VW89" s="222">
        <v>854245.81</v>
      </c>
      <c r="VX89" s="222">
        <v>756166.18</v>
      </c>
      <c r="VY89" s="222">
        <v>66033</v>
      </c>
      <c r="VZ89" s="222">
        <v>36459.910000000003</v>
      </c>
      <c r="WA89" s="222">
        <v>0</v>
      </c>
      <c r="WB89" s="222">
        <v>5485</v>
      </c>
      <c r="WC89" s="222">
        <v>165838.20000000001</v>
      </c>
      <c r="WD89" s="222">
        <v>846166.75</v>
      </c>
      <c r="WE89" s="222">
        <v>0</v>
      </c>
      <c r="WF89" s="222">
        <v>1105423</v>
      </c>
      <c r="WG89" s="222">
        <v>1921024</v>
      </c>
      <c r="WH89" s="222">
        <v>1147904</v>
      </c>
      <c r="WI89" s="222">
        <v>673864</v>
      </c>
      <c r="WJ89" s="222">
        <v>4430</v>
      </c>
      <c r="WK89" s="222">
        <v>900</v>
      </c>
      <c r="WL89" s="222">
        <v>1559478</v>
      </c>
      <c r="WM89" s="222">
        <v>656378.47</v>
      </c>
      <c r="WN89" s="222">
        <v>2345177</v>
      </c>
      <c r="WO89" s="222">
        <v>1539023</v>
      </c>
      <c r="WP89" s="222">
        <v>692660.55</v>
      </c>
      <c r="WQ89" s="222">
        <v>396065</v>
      </c>
      <c r="WR89" s="222">
        <v>2257261</v>
      </c>
      <c r="WS89" s="222">
        <v>70430</v>
      </c>
      <c r="WT89" s="222">
        <v>460973.65</v>
      </c>
      <c r="WU89" s="222">
        <v>1976942</v>
      </c>
      <c r="WV89" s="222">
        <v>2008002</v>
      </c>
      <c r="WW89" s="222">
        <v>314338</v>
      </c>
      <c r="WX89" s="222">
        <v>205906.26</v>
      </c>
      <c r="WY89" s="222">
        <v>161189</v>
      </c>
      <c r="WZ89" s="222">
        <v>221473.53</v>
      </c>
      <c r="XA89" s="222">
        <v>28103</v>
      </c>
      <c r="XB89" s="222">
        <v>242508</v>
      </c>
      <c r="XC89" s="222">
        <v>1338225</v>
      </c>
      <c r="XD89" s="222">
        <v>232475.11</v>
      </c>
      <c r="XE89" s="222">
        <v>5209</v>
      </c>
      <c r="XF89" s="222">
        <v>67306</v>
      </c>
      <c r="XG89" s="222">
        <v>155575</v>
      </c>
      <c r="XH89" s="222">
        <v>10376085</v>
      </c>
      <c r="XI89" s="222">
        <v>221880</v>
      </c>
      <c r="XJ89" s="222">
        <v>260630.55</v>
      </c>
      <c r="XK89" s="222">
        <v>5025992.8499999996</v>
      </c>
      <c r="XL89" s="222">
        <v>2844</v>
      </c>
      <c r="XM89" s="222">
        <v>241305</v>
      </c>
      <c r="XN89" s="222">
        <v>480090.5</v>
      </c>
      <c r="XO89" s="222">
        <v>50090</v>
      </c>
      <c r="XP89" s="222">
        <v>129008.5</v>
      </c>
      <c r="XQ89" s="222">
        <v>673405.25</v>
      </c>
      <c r="XR89" s="222">
        <v>539365</v>
      </c>
      <c r="XS89" s="222">
        <v>82222.5</v>
      </c>
      <c r="XT89" s="222">
        <v>35269.5</v>
      </c>
      <c r="XU89" s="222">
        <v>39510.5</v>
      </c>
      <c r="XV89" s="222">
        <v>77400</v>
      </c>
      <c r="XW89" s="222">
        <v>45868</v>
      </c>
      <c r="XX89" s="222">
        <v>109515</v>
      </c>
      <c r="XY89" s="222">
        <v>75050</v>
      </c>
      <c r="XZ89" s="222">
        <v>55393</v>
      </c>
      <c r="YA89" s="222">
        <v>105342.5</v>
      </c>
      <c r="YB89" s="222">
        <v>31890</v>
      </c>
      <c r="YC89" s="222">
        <v>76885.5</v>
      </c>
      <c r="YD89" s="222">
        <v>19355</v>
      </c>
      <c r="YE89" s="222">
        <v>5081145</v>
      </c>
      <c r="YF89" s="222">
        <v>341116</v>
      </c>
      <c r="YG89" s="222">
        <v>1782400</v>
      </c>
      <c r="YH89" s="222">
        <v>36974</v>
      </c>
      <c r="YI89" s="222">
        <v>3022583.46</v>
      </c>
      <c r="YJ89" s="222">
        <v>750</v>
      </c>
      <c r="YK89" s="222">
        <v>2051922</v>
      </c>
      <c r="YL89" s="222">
        <v>226104</v>
      </c>
      <c r="YM89" s="222">
        <v>469408</v>
      </c>
      <c r="YN89" s="222">
        <v>467270</v>
      </c>
      <c r="YO89" s="222">
        <v>15861</v>
      </c>
      <c r="YP89" s="222">
        <v>380390</v>
      </c>
      <c r="YQ89" s="222">
        <v>500467.94</v>
      </c>
      <c r="YR89" s="222">
        <v>133488</v>
      </c>
      <c r="YS89" s="222">
        <v>123675</v>
      </c>
      <c r="YT89" s="222">
        <v>172330</v>
      </c>
      <c r="YU89" s="222">
        <v>158311</v>
      </c>
      <c r="YV89" s="222">
        <v>1480306</v>
      </c>
      <c r="YW89" s="222">
        <v>484658</v>
      </c>
      <c r="YX89" s="222">
        <v>553035.35</v>
      </c>
      <c r="YY89" s="222">
        <v>94800</v>
      </c>
      <c r="YZ89" s="222">
        <v>254465.2</v>
      </c>
      <c r="ZA89" s="222">
        <v>31172.5</v>
      </c>
      <c r="ZB89" s="222">
        <v>84674</v>
      </c>
      <c r="ZC89" s="222">
        <v>995380</v>
      </c>
      <c r="ZD89" s="222">
        <v>90800</v>
      </c>
      <c r="ZE89" s="222">
        <v>204919.1</v>
      </c>
      <c r="ZF89" s="222">
        <v>200151.6</v>
      </c>
      <c r="ZG89" s="222">
        <v>63946.1</v>
      </c>
      <c r="ZH89" s="222">
        <v>355955</v>
      </c>
      <c r="ZI89" s="222">
        <v>287083</v>
      </c>
      <c r="ZJ89" s="222">
        <v>153450.95000000001</v>
      </c>
      <c r="ZK89" s="222">
        <v>1210292</v>
      </c>
      <c r="ZL89" s="222">
        <v>10209990</v>
      </c>
      <c r="ZM89" s="222">
        <v>84820</v>
      </c>
      <c r="ZN89" s="222">
        <v>1313891.1000000001</v>
      </c>
      <c r="ZO89" s="222">
        <v>6440</v>
      </c>
      <c r="ZP89" s="222">
        <v>496615</v>
      </c>
      <c r="ZQ89" s="222">
        <v>842694.4</v>
      </c>
      <c r="ZR89" s="222">
        <v>95000</v>
      </c>
      <c r="ZS89" s="222">
        <v>905162.45</v>
      </c>
      <c r="ZT89" s="222">
        <v>253675</v>
      </c>
      <c r="ZU89" s="222">
        <v>1413493</v>
      </c>
      <c r="ZV89" s="222">
        <v>252305</v>
      </c>
      <c r="ZW89" s="222">
        <v>190475.1</v>
      </c>
      <c r="ZX89" s="222">
        <v>593122.19999999995</v>
      </c>
      <c r="ZY89" s="222">
        <v>205550</v>
      </c>
      <c r="ZZ89" s="222">
        <v>1379705</v>
      </c>
      <c r="AAA89" s="222">
        <v>437545</v>
      </c>
      <c r="AAB89" s="222">
        <v>385165</v>
      </c>
      <c r="AAC89" s="222">
        <v>17180</v>
      </c>
      <c r="AAD89" s="222">
        <v>262681.8</v>
      </c>
      <c r="AAE89" s="222">
        <v>106725.67</v>
      </c>
      <c r="AAF89" s="222">
        <v>81584.5</v>
      </c>
      <c r="AAG89" s="222">
        <v>80335</v>
      </c>
      <c r="AAH89" s="222">
        <v>2056907.5</v>
      </c>
      <c r="AAI89" s="222">
        <v>416310</v>
      </c>
      <c r="AAJ89" s="222">
        <v>819789.09</v>
      </c>
      <c r="AAK89" s="222">
        <v>135768</v>
      </c>
      <c r="AAL89" s="222">
        <v>34087.199999999997</v>
      </c>
      <c r="AAM89" s="222">
        <v>714810</v>
      </c>
      <c r="AAN89" s="222">
        <v>44640</v>
      </c>
      <c r="AAO89" s="222">
        <v>529830</v>
      </c>
      <c r="AAP89" s="222">
        <v>306870.15000000002</v>
      </c>
      <c r="AAQ89" s="222">
        <v>458911.1</v>
      </c>
      <c r="AAR89" s="222">
        <v>254256.5</v>
      </c>
      <c r="AAS89" s="222">
        <v>776788.81</v>
      </c>
      <c r="AAT89" s="222">
        <v>156370</v>
      </c>
      <c r="AAU89" s="222">
        <v>106354.1</v>
      </c>
      <c r="AAV89" s="222">
        <v>304196.2</v>
      </c>
      <c r="AAW89" s="222">
        <v>2011519.23</v>
      </c>
      <c r="AAX89" s="222">
        <v>117520</v>
      </c>
      <c r="AAY89" s="222">
        <v>986126.4</v>
      </c>
      <c r="AAZ89" s="222">
        <v>3254137</v>
      </c>
      <c r="ABA89" s="222">
        <v>555570.19999999995</v>
      </c>
      <c r="ABB89" s="222">
        <v>96797.55</v>
      </c>
      <c r="ABC89" s="222">
        <v>179415</v>
      </c>
      <c r="ABD89" s="222">
        <v>449860.2</v>
      </c>
      <c r="ABE89" s="222">
        <v>185847.9</v>
      </c>
      <c r="ABF89" s="222">
        <v>241432.47</v>
      </c>
      <c r="ABG89" s="222">
        <v>326091</v>
      </c>
      <c r="ABH89" s="222">
        <v>673074.55</v>
      </c>
      <c r="ABI89" s="222">
        <v>3885399.1</v>
      </c>
      <c r="ABJ89" s="222">
        <v>129740</v>
      </c>
      <c r="ABK89" s="222">
        <v>0</v>
      </c>
      <c r="ABL89" s="222">
        <v>134470</v>
      </c>
      <c r="ABM89" s="222">
        <v>182547</v>
      </c>
      <c r="ABN89" s="222">
        <v>444366.6</v>
      </c>
      <c r="ABO89" s="222">
        <v>3327510.99</v>
      </c>
      <c r="ABP89" s="222">
        <v>298430.2</v>
      </c>
      <c r="ABQ89" s="222">
        <v>205216.3</v>
      </c>
      <c r="ABR89" s="222">
        <v>141208.49</v>
      </c>
      <c r="ABS89" s="222">
        <v>332797.57</v>
      </c>
      <c r="ABT89" s="222">
        <v>1377224.67</v>
      </c>
      <c r="ABU89" s="222">
        <v>109201.2</v>
      </c>
      <c r="ABV89" s="222">
        <v>682314.9</v>
      </c>
      <c r="ABW89" s="222">
        <v>4678</v>
      </c>
      <c r="ABX89" s="222">
        <v>3112973.05</v>
      </c>
      <c r="ABY89" s="222">
        <v>11908.03</v>
      </c>
      <c r="ABZ89" s="222">
        <v>142412.18</v>
      </c>
      <c r="ACA89" s="222">
        <v>319109.2</v>
      </c>
      <c r="ACB89" s="222">
        <v>49453.5</v>
      </c>
      <c r="ACC89" s="222">
        <v>3682744.45</v>
      </c>
      <c r="ACD89" s="222">
        <v>378225.6</v>
      </c>
      <c r="ACE89" s="222">
        <v>55372.95</v>
      </c>
      <c r="ACF89" s="222">
        <v>538438</v>
      </c>
      <c r="ACG89" s="222">
        <v>45474.64</v>
      </c>
      <c r="ACH89" s="222">
        <v>1013135.5</v>
      </c>
      <c r="ACI89" s="222">
        <v>1426766</v>
      </c>
      <c r="ACJ89" s="222">
        <v>202106</v>
      </c>
      <c r="ACK89" s="222">
        <v>855699.98</v>
      </c>
      <c r="ACL89" s="222">
        <v>1143650</v>
      </c>
      <c r="ACM89" s="222">
        <v>130650</v>
      </c>
      <c r="ACN89" s="222">
        <v>381912</v>
      </c>
      <c r="ACO89" s="222">
        <v>0</v>
      </c>
      <c r="ACP89" s="222">
        <v>4352082.45</v>
      </c>
      <c r="ACQ89" s="222">
        <v>3881458</v>
      </c>
      <c r="ACR89" s="222">
        <v>153996.5</v>
      </c>
      <c r="ACS89" s="222">
        <v>713588</v>
      </c>
      <c r="ACT89" s="222">
        <v>292035</v>
      </c>
      <c r="ACU89" s="222">
        <v>0</v>
      </c>
      <c r="ACV89" s="222">
        <v>353330.71</v>
      </c>
      <c r="ACW89" s="222">
        <v>0</v>
      </c>
      <c r="ACX89" s="222">
        <v>36793.17</v>
      </c>
      <c r="ACY89" s="222">
        <v>13270</v>
      </c>
      <c r="ACZ89" s="222">
        <v>382021.8</v>
      </c>
      <c r="ADA89" s="222">
        <v>784165</v>
      </c>
      <c r="ADB89" s="222">
        <v>76950</v>
      </c>
      <c r="ADC89" s="222">
        <v>173464.84</v>
      </c>
      <c r="ADD89" s="222">
        <v>0</v>
      </c>
      <c r="ADE89" s="222">
        <v>0</v>
      </c>
      <c r="ADF89" s="222">
        <v>626939</v>
      </c>
      <c r="ADG89" s="222">
        <v>367108.5</v>
      </c>
      <c r="ADH89" s="222">
        <v>23615.200000000001</v>
      </c>
      <c r="ADI89" s="222">
        <v>1439673.75</v>
      </c>
      <c r="ADJ89" s="222">
        <v>0</v>
      </c>
      <c r="ADK89" s="222">
        <v>208209.14</v>
      </c>
      <c r="ADL89" s="222">
        <v>355073.23</v>
      </c>
      <c r="ADM89" s="222">
        <v>121028.75</v>
      </c>
      <c r="ADN89" s="222">
        <v>299876.11</v>
      </c>
      <c r="ADO89" s="222">
        <v>0</v>
      </c>
      <c r="ADP89" s="222">
        <v>0</v>
      </c>
      <c r="ADQ89" s="222">
        <v>712695.51</v>
      </c>
      <c r="ADR89" s="222">
        <v>69792.429999999993</v>
      </c>
      <c r="ADS89" s="222">
        <v>5518806.25</v>
      </c>
      <c r="ADT89" s="222">
        <v>8883</v>
      </c>
      <c r="ADU89" s="222">
        <v>989675</v>
      </c>
      <c r="ADV89" s="222">
        <v>51683.3</v>
      </c>
      <c r="ADW89" s="222">
        <v>0</v>
      </c>
      <c r="ADX89" s="222">
        <v>0</v>
      </c>
      <c r="ADY89" s="222">
        <v>0</v>
      </c>
      <c r="ADZ89" s="222">
        <v>2984660</v>
      </c>
      <c r="AEA89" s="222">
        <v>924739.95</v>
      </c>
      <c r="AEB89" s="222">
        <v>1035018.82</v>
      </c>
      <c r="AEC89" s="222">
        <v>43277</v>
      </c>
      <c r="AED89" s="222">
        <v>1527655.12</v>
      </c>
      <c r="AEE89" s="222">
        <v>739448.2</v>
      </c>
      <c r="AEF89" s="222">
        <v>2077935.8</v>
      </c>
      <c r="AEG89" s="222">
        <v>41544</v>
      </c>
      <c r="AEH89" s="222">
        <v>241847</v>
      </c>
      <c r="AEI89" s="222">
        <v>622744.4</v>
      </c>
      <c r="AEJ89" s="222">
        <v>231923.65</v>
      </c>
      <c r="AEK89" s="222">
        <v>261634</v>
      </c>
      <c r="AEL89" s="222">
        <v>867536.3</v>
      </c>
      <c r="AEM89" s="222">
        <v>1661148</v>
      </c>
      <c r="AEN89" s="222">
        <v>400988</v>
      </c>
      <c r="AEO89" s="222">
        <v>273425</v>
      </c>
      <c r="AEP89" s="222">
        <v>640372</v>
      </c>
      <c r="AEQ89" s="222">
        <v>139271</v>
      </c>
      <c r="AER89" s="222">
        <v>140991</v>
      </c>
      <c r="AES89" s="222">
        <v>1837878.37</v>
      </c>
      <c r="AET89" s="222">
        <v>639458.80000000005</v>
      </c>
      <c r="AEU89" s="222">
        <v>799497.25</v>
      </c>
      <c r="AEV89" s="222">
        <v>809070</v>
      </c>
      <c r="AEW89" s="222">
        <v>438150</v>
      </c>
      <c r="AEX89" s="222">
        <v>757534</v>
      </c>
      <c r="AEY89" s="222">
        <v>513140</v>
      </c>
      <c r="AEZ89" s="222">
        <v>612174.9</v>
      </c>
      <c r="AFA89" s="222">
        <v>1229750</v>
      </c>
      <c r="AFB89" s="222">
        <v>5045</v>
      </c>
      <c r="AFC89" s="222">
        <v>763399</v>
      </c>
      <c r="AFD89" s="222">
        <v>1138001</v>
      </c>
      <c r="AFE89" s="222">
        <v>95580</v>
      </c>
      <c r="AFF89" s="222">
        <v>0</v>
      </c>
      <c r="AFG89" s="222">
        <v>660912.5</v>
      </c>
      <c r="AFH89" s="222">
        <v>15890</v>
      </c>
      <c r="AFI89" s="222">
        <v>62572.3</v>
      </c>
      <c r="AFJ89" s="222">
        <v>253858.9</v>
      </c>
      <c r="AFK89" s="222">
        <v>160052</v>
      </c>
      <c r="AFL89" s="222">
        <v>555606.39</v>
      </c>
      <c r="AFM89" s="222">
        <v>65122.5</v>
      </c>
      <c r="AFN89" s="222">
        <v>652793.11</v>
      </c>
      <c r="AFO89" s="222">
        <v>226659.46</v>
      </c>
      <c r="AFP89" s="222">
        <v>1347801.81</v>
      </c>
      <c r="AFQ89" s="222">
        <v>680678.46</v>
      </c>
      <c r="AFR89" s="222">
        <v>177705</v>
      </c>
      <c r="AFS89" s="222">
        <v>825665</v>
      </c>
      <c r="AFT89" s="222">
        <v>144390.62</v>
      </c>
      <c r="AFU89" s="222">
        <v>402989.64</v>
      </c>
      <c r="AFV89" s="222">
        <v>79557</v>
      </c>
      <c r="AFW89" s="222">
        <v>1366141.63</v>
      </c>
      <c r="AFX89" s="222">
        <v>498301.12</v>
      </c>
      <c r="AFY89" s="222">
        <v>0</v>
      </c>
      <c r="AFZ89" s="222">
        <v>1868234.48</v>
      </c>
      <c r="AGA89" s="222">
        <v>531868</v>
      </c>
      <c r="AGB89" s="222">
        <v>1152160</v>
      </c>
      <c r="AGC89" s="222">
        <v>120823</v>
      </c>
      <c r="AGD89" s="222">
        <v>105308.56</v>
      </c>
      <c r="AGE89" s="222">
        <v>50284.800000000003</v>
      </c>
      <c r="AGF89" s="222">
        <v>1146788.05</v>
      </c>
      <c r="AGG89" s="222">
        <v>192435.45</v>
      </c>
      <c r="AGH89" s="222">
        <v>98936.5</v>
      </c>
      <c r="AGI89" s="222">
        <v>91921.5</v>
      </c>
      <c r="AGJ89" s="222">
        <v>177650</v>
      </c>
      <c r="AGK89" s="222">
        <v>222372.09</v>
      </c>
      <c r="AGL89" s="222">
        <v>190130</v>
      </c>
      <c r="AGM89" s="222">
        <v>511163.98</v>
      </c>
      <c r="AGN89" s="222">
        <v>28635.24</v>
      </c>
      <c r="AGO89" s="222">
        <v>70837</v>
      </c>
      <c r="AGP89" s="222">
        <v>132299</v>
      </c>
      <c r="AGQ89" s="222">
        <v>147969</v>
      </c>
      <c r="AGR89" s="222">
        <v>750776</v>
      </c>
      <c r="AGS89" s="222">
        <v>37158.1</v>
      </c>
      <c r="AGT89" s="222">
        <v>164478</v>
      </c>
      <c r="AGU89" s="222">
        <v>1484097</v>
      </c>
      <c r="AGV89" s="222">
        <v>2418631.5</v>
      </c>
      <c r="AGW89" s="222">
        <v>957218.79</v>
      </c>
      <c r="AGX89" s="222">
        <v>351605.34</v>
      </c>
      <c r="AGY89" s="222">
        <v>404789</v>
      </c>
      <c r="AGZ89" s="222">
        <v>130902</v>
      </c>
      <c r="AHA89" s="222">
        <v>317336</v>
      </c>
      <c r="AHB89" s="222">
        <v>183094.25</v>
      </c>
      <c r="AHC89" s="222">
        <v>35588.199999999997</v>
      </c>
      <c r="AHD89" s="222">
        <v>869099.29</v>
      </c>
      <c r="AHE89" s="222">
        <v>324656.5</v>
      </c>
      <c r="AHF89" s="222">
        <v>703966.94</v>
      </c>
      <c r="AHG89" s="222">
        <v>242416.84</v>
      </c>
      <c r="AHH89" s="222">
        <v>257270.29</v>
      </c>
      <c r="AHI89" s="222">
        <v>385778.42</v>
      </c>
      <c r="AHJ89" s="222">
        <v>0</v>
      </c>
      <c r="AHK89" s="222">
        <v>974729.25</v>
      </c>
      <c r="AHL89" s="222">
        <v>6929053.8300000001</v>
      </c>
      <c r="AHM89" s="222">
        <v>154117</v>
      </c>
      <c r="AHN89" s="222">
        <v>132536.09</v>
      </c>
      <c r="AHO89" s="222">
        <v>519347.15</v>
      </c>
      <c r="AHP89" s="222">
        <v>24280</v>
      </c>
      <c r="AHQ89" s="222">
        <v>319784.24</v>
      </c>
      <c r="AHR89" s="264">
        <v>1288160</v>
      </c>
    </row>
    <row r="90" spans="1:902" ht="24">
      <c r="A90" s="183" t="s">
        <v>6671</v>
      </c>
      <c r="B90" s="183" t="s">
        <v>6504</v>
      </c>
      <c r="C90" s="184" t="s">
        <v>6505</v>
      </c>
      <c r="D90" s="222">
        <v>40800</v>
      </c>
      <c r="E90" s="222">
        <v>575400</v>
      </c>
      <c r="F90" s="222">
        <v>274900</v>
      </c>
      <c r="G90" s="222">
        <v>19400</v>
      </c>
      <c r="H90" s="222">
        <v>0</v>
      </c>
      <c r="I90" s="222">
        <v>26100</v>
      </c>
      <c r="J90" s="222">
        <v>0</v>
      </c>
      <c r="K90" s="222">
        <v>101400</v>
      </c>
      <c r="L90" s="222">
        <v>81000</v>
      </c>
      <c r="M90" s="222">
        <v>0</v>
      </c>
      <c r="N90" s="222">
        <v>0</v>
      </c>
      <c r="O90" s="222">
        <v>0</v>
      </c>
      <c r="P90" s="222">
        <v>68500</v>
      </c>
      <c r="Q90" s="222">
        <v>0</v>
      </c>
      <c r="R90" s="222">
        <v>0</v>
      </c>
      <c r="S90" s="222">
        <v>0</v>
      </c>
      <c r="T90" s="222">
        <v>0</v>
      </c>
      <c r="U90" s="222">
        <v>0</v>
      </c>
      <c r="V90" s="222">
        <v>0</v>
      </c>
      <c r="W90" s="222">
        <v>2178555</v>
      </c>
      <c r="X90" s="222">
        <v>20400</v>
      </c>
      <c r="Y90" s="222">
        <v>56927.57</v>
      </c>
      <c r="Z90" s="222">
        <v>0</v>
      </c>
      <c r="AA90" s="222">
        <v>218800</v>
      </c>
      <c r="AB90" s="222">
        <v>248000</v>
      </c>
      <c r="AC90" s="222">
        <v>3816305</v>
      </c>
      <c r="AD90" s="222">
        <v>1512190</v>
      </c>
      <c r="AE90" s="222">
        <v>64282.18</v>
      </c>
      <c r="AF90" s="222">
        <v>8331560</v>
      </c>
      <c r="AG90" s="222">
        <v>366700</v>
      </c>
      <c r="AH90" s="222">
        <v>1682850</v>
      </c>
      <c r="AI90" s="222">
        <v>637990</v>
      </c>
      <c r="AJ90" s="222">
        <v>36320</v>
      </c>
      <c r="AK90" s="222">
        <v>478390</v>
      </c>
      <c r="AL90" s="222">
        <v>0</v>
      </c>
      <c r="AM90" s="222">
        <v>74400</v>
      </c>
      <c r="AN90" s="222">
        <v>0</v>
      </c>
      <c r="AO90" s="222">
        <v>383170</v>
      </c>
      <c r="AP90" s="222">
        <v>131100</v>
      </c>
      <c r="AQ90" s="222">
        <v>7400</v>
      </c>
      <c r="AR90" s="222">
        <v>787390</v>
      </c>
      <c r="AS90" s="222">
        <v>0</v>
      </c>
      <c r="AT90" s="222">
        <v>673520</v>
      </c>
      <c r="AU90" s="222">
        <v>0</v>
      </c>
      <c r="AV90" s="222">
        <v>66380</v>
      </c>
      <c r="AW90" s="222">
        <v>452700</v>
      </c>
      <c r="AX90" s="222">
        <v>192907</v>
      </c>
      <c r="AY90" s="222">
        <v>1027545</v>
      </c>
      <c r="AZ90" s="222">
        <v>0</v>
      </c>
      <c r="BA90" s="222">
        <v>18240</v>
      </c>
      <c r="BB90" s="222">
        <v>71855</v>
      </c>
      <c r="BC90" s="222">
        <v>32260</v>
      </c>
      <c r="BD90" s="222">
        <v>16460</v>
      </c>
      <c r="BE90" s="222">
        <v>5560</v>
      </c>
      <c r="BF90" s="222">
        <v>0</v>
      </c>
      <c r="BG90" s="222">
        <v>20000</v>
      </c>
      <c r="BH90" s="222">
        <v>0</v>
      </c>
      <c r="BI90" s="222">
        <v>10896037.779999999</v>
      </c>
      <c r="BJ90" s="222">
        <v>5950</v>
      </c>
      <c r="BK90" s="222">
        <v>712315</v>
      </c>
      <c r="BL90" s="222">
        <v>95185</v>
      </c>
      <c r="BM90" s="222">
        <v>2493701</v>
      </c>
      <c r="BN90" s="222">
        <v>593680</v>
      </c>
      <c r="BO90" s="222">
        <v>183662</v>
      </c>
      <c r="BP90" s="222">
        <v>72305</v>
      </c>
      <c r="BQ90" s="222">
        <v>208037.4</v>
      </c>
      <c r="BR90" s="222">
        <v>899360</v>
      </c>
      <c r="BS90" s="222">
        <v>35000</v>
      </c>
      <c r="BT90" s="222">
        <v>0</v>
      </c>
      <c r="BU90" s="222">
        <v>0</v>
      </c>
      <c r="BV90" s="222">
        <v>0</v>
      </c>
      <c r="BW90" s="222">
        <v>0</v>
      </c>
      <c r="BX90" s="222">
        <v>0</v>
      </c>
      <c r="BY90" s="222">
        <v>0</v>
      </c>
      <c r="BZ90" s="222">
        <v>151125</v>
      </c>
      <c r="CA90" s="222">
        <v>29900</v>
      </c>
      <c r="CB90" s="222">
        <v>4800</v>
      </c>
      <c r="CC90" s="222">
        <v>1126600</v>
      </c>
      <c r="CD90" s="222">
        <v>481550</v>
      </c>
      <c r="CE90" s="222">
        <v>239850</v>
      </c>
      <c r="CF90" s="222">
        <v>0</v>
      </c>
      <c r="CG90" s="222">
        <v>598620</v>
      </c>
      <c r="CH90" s="222">
        <v>267000</v>
      </c>
      <c r="CI90" s="222">
        <v>1285439.6399999999</v>
      </c>
      <c r="CJ90" s="222">
        <v>70000</v>
      </c>
      <c r="CK90" s="222">
        <v>90000</v>
      </c>
      <c r="CL90" s="222">
        <v>41000</v>
      </c>
      <c r="CM90" s="222">
        <v>41000</v>
      </c>
      <c r="CN90" s="222">
        <v>49900</v>
      </c>
      <c r="CO90" s="222">
        <v>70000</v>
      </c>
      <c r="CP90" s="222">
        <v>41000</v>
      </c>
      <c r="CQ90" s="222">
        <v>123000</v>
      </c>
      <c r="CR90" s="222">
        <v>41000</v>
      </c>
      <c r="CS90" s="222">
        <v>35000</v>
      </c>
      <c r="CT90" s="222">
        <v>2653898</v>
      </c>
      <c r="CU90" s="222">
        <v>102218</v>
      </c>
      <c r="CV90" s="222">
        <v>81510</v>
      </c>
      <c r="CW90" s="222">
        <v>2270900</v>
      </c>
      <c r="CX90" s="222">
        <v>0</v>
      </c>
      <c r="CY90" s="222">
        <v>808353</v>
      </c>
      <c r="CZ90" s="222">
        <v>470847</v>
      </c>
      <c r="DA90" s="222">
        <v>349709</v>
      </c>
      <c r="DB90" s="222">
        <v>3640940</v>
      </c>
      <c r="DC90" s="222">
        <v>3005900</v>
      </c>
      <c r="DD90" s="222">
        <v>0</v>
      </c>
      <c r="DE90" s="222">
        <v>695520</v>
      </c>
      <c r="DF90" s="222">
        <v>213300</v>
      </c>
      <c r="DG90" s="222">
        <v>0</v>
      </c>
      <c r="DH90" s="222">
        <v>195700</v>
      </c>
      <c r="DI90" s="222">
        <v>150690</v>
      </c>
      <c r="DJ90" s="222">
        <v>0</v>
      </c>
      <c r="DK90" s="222">
        <v>5839024.2999999998</v>
      </c>
      <c r="DL90" s="222">
        <v>0</v>
      </c>
      <c r="DM90" s="222">
        <v>0</v>
      </c>
      <c r="DN90" s="222">
        <v>0</v>
      </c>
      <c r="DO90" s="222">
        <v>0</v>
      </c>
      <c r="DP90" s="222">
        <v>0</v>
      </c>
      <c r="DQ90" s="222">
        <v>0</v>
      </c>
      <c r="DR90" s="222">
        <v>0</v>
      </c>
      <c r="DS90" s="222">
        <v>0</v>
      </c>
      <c r="DT90" s="222">
        <v>11714585</v>
      </c>
      <c r="DU90" s="222">
        <v>971190</v>
      </c>
      <c r="DV90" s="222">
        <v>3861575</v>
      </c>
      <c r="DW90" s="222">
        <v>5515644</v>
      </c>
      <c r="DX90" s="222">
        <v>4894080</v>
      </c>
      <c r="DY90" s="222">
        <v>1169610</v>
      </c>
      <c r="DZ90" s="222">
        <v>941267</v>
      </c>
      <c r="EA90" s="222">
        <v>5250</v>
      </c>
      <c r="EB90" s="222">
        <v>269680</v>
      </c>
      <c r="EC90" s="222">
        <v>189080</v>
      </c>
      <c r="ED90" s="222">
        <v>644555</v>
      </c>
      <c r="EE90" s="222">
        <v>1794305</v>
      </c>
      <c r="EF90" s="222">
        <v>347895</v>
      </c>
      <c r="EG90" s="222">
        <v>838361.44</v>
      </c>
      <c r="EH90" s="222">
        <v>344020</v>
      </c>
      <c r="EI90" s="222">
        <v>983912.5</v>
      </c>
      <c r="EJ90" s="222">
        <v>692125.1</v>
      </c>
      <c r="EK90" s="222">
        <v>957465</v>
      </c>
      <c r="EL90" s="222">
        <v>96410</v>
      </c>
      <c r="EM90" s="222">
        <v>789765.07</v>
      </c>
      <c r="EN90" s="222">
        <v>1020612</v>
      </c>
      <c r="EO90" s="222">
        <v>0</v>
      </c>
      <c r="EP90" s="222">
        <v>0</v>
      </c>
      <c r="EQ90" s="222">
        <v>0</v>
      </c>
      <c r="ER90" s="222">
        <v>0</v>
      </c>
      <c r="ES90" s="222">
        <v>0</v>
      </c>
      <c r="ET90" s="222">
        <v>0</v>
      </c>
      <c r="EU90" s="222">
        <v>0</v>
      </c>
      <c r="EV90" s="222">
        <v>0</v>
      </c>
      <c r="EW90" s="222">
        <v>2208762.5</v>
      </c>
      <c r="EX90" s="222">
        <v>18000</v>
      </c>
      <c r="EY90" s="222">
        <v>45210</v>
      </c>
      <c r="EZ90" s="222">
        <v>65110</v>
      </c>
      <c r="FA90" s="222">
        <v>178482</v>
      </c>
      <c r="FB90" s="222">
        <v>591612</v>
      </c>
      <c r="FC90" s="222">
        <v>311835</v>
      </c>
      <c r="FD90" s="222">
        <v>125615</v>
      </c>
      <c r="FE90" s="222">
        <v>56550</v>
      </c>
      <c r="FF90" s="222">
        <v>51960</v>
      </c>
      <c r="FG90" s="222">
        <v>74210</v>
      </c>
      <c r="FH90" s="222">
        <v>28710</v>
      </c>
      <c r="FI90" s="222">
        <v>0</v>
      </c>
      <c r="FJ90" s="222">
        <v>72200</v>
      </c>
      <c r="FK90" s="222">
        <v>28900</v>
      </c>
      <c r="FL90" s="222">
        <v>0</v>
      </c>
      <c r="FM90" s="222">
        <v>1008043.01</v>
      </c>
      <c r="FN90" s="222">
        <v>2026800</v>
      </c>
      <c r="FO90" s="222">
        <v>801590</v>
      </c>
      <c r="FP90" s="222">
        <v>110100</v>
      </c>
      <c r="FQ90" s="222">
        <v>2440150</v>
      </c>
      <c r="FR90" s="222">
        <v>0</v>
      </c>
      <c r="FS90" s="222">
        <v>0</v>
      </c>
      <c r="FT90" s="222">
        <v>0</v>
      </c>
      <c r="FU90" s="222">
        <v>0</v>
      </c>
      <c r="FV90" s="222">
        <v>12350</v>
      </c>
      <c r="FW90" s="222">
        <v>0</v>
      </c>
      <c r="FX90" s="222">
        <v>0</v>
      </c>
      <c r="FY90" s="222">
        <v>8750</v>
      </c>
      <c r="FZ90" s="222">
        <v>0</v>
      </c>
      <c r="GA90" s="222">
        <v>92039</v>
      </c>
      <c r="GB90" s="222">
        <v>22750</v>
      </c>
      <c r="GC90" s="222">
        <v>0</v>
      </c>
      <c r="GD90" s="222">
        <v>0</v>
      </c>
      <c r="GE90" s="222">
        <v>0</v>
      </c>
      <c r="GF90" s="222">
        <v>48891</v>
      </c>
      <c r="GG90" s="222">
        <v>237899.25</v>
      </c>
      <c r="GH90" s="222">
        <v>1588885.5</v>
      </c>
      <c r="GI90" s="222">
        <v>2000982</v>
      </c>
      <c r="GJ90" s="222">
        <v>32628</v>
      </c>
      <c r="GK90" s="222">
        <v>803237</v>
      </c>
      <c r="GL90" s="222">
        <v>816335.25</v>
      </c>
      <c r="GM90" s="222">
        <v>39119</v>
      </c>
      <c r="GN90" s="222">
        <v>117279.25</v>
      </c>
      <c r="GO90" s="222">
        <v>155423</v>
      </c>
      <c r="GP90" s="222">
        <v>181861</v>
      </c>
      <c r="GQ90" s="222">
        <v>5927978</v>
      </c>
      <c r="GR90" s="222">
        <v>0</v>
      </c>
      <c r="GS90" s="222">
        <v>0</v>
      </c>
      <c r="GT90" s="222">
        <v>0</v>
      </c>
      <c r="GU90" s="222">
        <v>0</v>
      </c>
      <c r="GV90" s="222">
        <v>0</v>
      </c>
      <c r="GW90" s="222">
        <v>16500</v>
      </c>
      <c r="GX90" s="222">
        <v>0</v>
      </c>
      <c r="GY90" s="222">
        <v>0</v>
      </c>
      <c r="GZ90" s="222">
        <v>177020</v>
      </c>
      <c r="HA90" s="222">
        <v>0</v>
      </c>
      <c r="HB90" s="222">
        <v>0</v>
      </c>
      <c r="HC90" s="222">
        <v>3068157.5</v>
      </c>
      <c r="HD90" s="222">
        <v>0</v>
      </c>
      <c r="HE90" s="222">
        <v>1666021</v>
      </c>
      <c r="HF90" s="222">
        <v>614088.99</v>
      </c>
      <c r="HG90" s="222">
        <v>301395</v>
      </c>
      <c r="HH90" s="222">
        <v>537460</v>
      </c>
      <c r="HI90" s="222">
        <v>1627870.4</v>
      </c>
      <c r="HJ90" s="222">
        <v>6067702</v>
      </c>
      <c r="HK90" s="222">
        <v>1960700</v>
      </c>
      <c r="HL90" s="222">
        <v>0</v>
      </c>
      <c r="HM90" s="222">
        <v>853250</v>
      </c>
      <c r="HN90" s="222">
        <v>520400</v>
      </c>
      <c r="HO90" s="222">
        <v>198800.5</v>
      </c>
      <c r="HP90" s="222">
        <v>610100</v>
      </c>
      <c r="HQ90" s="222">
        <v>364800</v>
      </c>
      <c r="HR90" s="222">
        <v>480600</v>
      </c>
      <c r="HS90" s="222">
        <v>4051355</v>
      </c>
      <c r="HT90" s="222">
        <v>28000</v>
      </c>
      <c r="HU90" s="222">
        <v>0</v>
      </c>
      <c r="HV90" s="222">
        <v>666690</v>
      </c>
      <c r="HW90" s="222">
        <v>83800</v>
      </c>
      <c r="HX90" s="222">
        <v>0</v>
      </c>
      <c r="HY90" s="222">
        <v>4400</v>
      </c>
      <c r="HZ90" s="222">
        <v>1650778</v>
      </c>
      <c r="IA90" s="222">
        <v>281970</v>
      </c>
      <c r="IB90" s="222">
        <v>102475</v>
      </c>
      <c r="IC90" s="222">
        <v>151083.5</v>
      </c>
      <c r="ID90" s="222">
        <v>165250</v>
      </c>
      <c r="IE90" s="222">
        <v>2500</v>
      </c>
      <c r="IF90" s="222">
        <v>0</v>
      </c>
      <c r="IG90" s="222">
        <v>43380</v>
      </c>
      <c r="IH90" s="222">
        <v>0</v>
      </c>
      <c r="II90" s="222">
        <v>0</v>
      </c>
      <c r="IJ90" s="222">
        <v>0</v>
      </c>
      <c r="IK90" s="222">
        <v>0</v>
      </c>
      <c r="IL90" s="222">
        <v>842547</v>
      </c>
      <c r="IM90" s="222">
        <v>0</v>
      </c>
      <c r="IN90" s="222">
        <v>0</v>
      </c>
      <c r="IO90" s="222">
        <v>0</v>
      </c>
      <c r="IP90" s="222">
        <v>357849</v>
      </c>
      <c r="IQ90" s="222">
        <v>672778.86</v>
      </c>
      <c r="IR90" s="222">
        <v>162528</v>
      </c>
      <c r="IS90" s="222">
        <v>8190314</v>
      </c>
      <c r="IT90" s="222">
        <v>2943295</v>
      </c>
      <c r="IU90" s="222">
        <v>0</v>
      </c>
      <c r="IV90" s="222">
        <v>0</v>
      </c>
      <c r="IW90" s="222">
        <v>0</v>
      </c>
      <c r="IX90" s="222">
        <v>0</v>
      </c>
      <c r="IY90" s="222">
        <v>0</v>
      </c>
      <c r="IZ90" s="222">
        <v>0</v>
      </c>
      <c r="JA90" s="222">
        <v>0</v>
      </c>
      <c r="JB90" s="222">
        <v>0</v>
      </c>
      <c r="JC90" s="222">
        <v>3100</v>
      </c>
      <c r="JD90" s="222">
        <v>0</v>
      </c>
      <c r="JE90" s="222">
        <v>0</v>
      </c>
      <c r="JF90" s="222">
        <v>1191760</v>
      </c>
      <c r="JG90" s="222">
        <v>546495</v>
      </c>
      <c r="JH90" s="222">
        <v>765100</v>
      </c>
      <c r="JI90" s="222">
        <v>133050</v>
      </c>
      <c r="JJ90" s="222">
        <v>82805</v>
      </c>
      <c r="JK90" s="222">
        <v>6628332.3200000003</v>
      </c>
      <c r="JL90" s="222">
        <v>260350</v>
      </c>
      <c r="JM90" s="222">
        <v>537522</v>
      </c>
      <c r="JN90" s="222">
        <v>1192550</v>
      </c>
      <c r="JO90" s="222">
        <v>2265850</v>
      </c>
      <c r="JP90" s="222">
        <v>122149.99</v>
      </c>
      <c r="JQ90" s="222">
        <v>0</v>
      </c>
      <c r="JR90" s="222">
        <v>4968585</v>
      </c>
      <c r="JS90" s="222">
        <v>31850</v>
      </c>
      <c r="JT90" s="222">
        <v>0</v>
      </c>
      <c r="JU90" s="222">
        <v>0</v>
      </c>
      <c r="JV90" s="222">
        <v>0</v>
      </c>
      <c r="JW90" s="222">
        <v>0</v>
      </c>
      <c r="JX90" s="222">
        <v>1109650</v>
      </c>
      <c r="JY90" s="222">
        <v>421241.68</v>
      </c>
      <c r="JZ90" s="222">
        <v>0</v>
      </c>
      <c r="KA90" s="222">
        <v>0</v>
      </c>
      <c r="KB90" s="222">
        <v>0</v>
      </c>
      <c r="KC90" s="222">
        <v>0</v>
      </c>
      <c r="KD90" s="222">
        <v>0</v>
      </c>
      <c r="KE90" s="222">
        <v>0</v>
      </c>
      <c r="KF90" s="222">
        <v>0</v>
      </c>
      <c r="KG90" s="222">
        <v>0</v>
      </c>
      <c r="KH90" s="222">
        <v>0</v>
      </c>
      <c r="KI90" s="222">
        <v>1324286</v>
      </c>
      <c r="KJ90" s="222">
        <v>0</v>
      </c>
      <c r="KK90" s="222">
        <v>0</v>
      </c>
      <c r="KL90" s="222">
        <v>0</v>
      </c>
      <c r="KM90" s="222">
        <v>0</v>
      </c>
      <c r="KN90" s="222">
        <v>0</v>
      </c>
      <c r="KO90" s="222">
        <v>0</v>
      </c>
      <c r="KP90" s="222">
        <v>0</v>
      </c>
      <c r="KQ90" s="222">
        <v>4029670</v>
      </c>
      <c r="KR90" s="222">
        <v>342580</v>
      </c>
      <c r="KS90" s="222">
        <v>551648.75</v>
      </c>
      <c r="KT90" s="222">
        <v>225775</v>
      </c>
      <c r="KU90" s="222">
        <v>5125080.5199999996</v>
      </c>
      <c r="KV90" s="222">
        <v>315485</v>
      </c>
      <c r="KW90" s="222">
        <v>2679500</v>
      </c>
      <c r="KX90" s="222">
        <v>0</v>
      </c>
      <c r="KY90" s="222">
        <v>3449307.8</v>
      </c>
      <c r="KZ90" s="222">
        <v>0</v>
      </c>
      <c r="LA90" s="222">
        <v>0</v>
      </c>
      <c r="LB90" s="222">
        <v>0</v>
      </c>
      <c r="LC90" s="222">
        <v>0</v>
      </c>
      <c r="LD90" s="222">
        <v>0</v>
      </c>
      <c r="LE90" s="222">
        <v>124500</v>
      </c>
      <c r="LF90" s="222">
        <v>0</v>
      </c>
      <c r="LG90" s="222">
        <v>1018878</v>
      </c>
      <c r="LH90" s="222">
        <v>2917778.3</v>
      </c>
      <c r="LI90" s="222">
        <v>77205</v>
      </c>
      <c r="LJ90" s="222">
        <v>3454322</v>
      </c>
      <c r="LK90" s="222">
        <v>82248.83</v>
      </c>
      <c r="LL90" s="222">
        <v>542147</v>
      </c>
      <c r="LM90" s="222">
        <v>208458.36</v>
      </c>
      <c r="LN90" s="222">
        <v>485960</v>
      </c>
      <c r="LO90" s="222">
        <v>608985.92000000004</v>
      </c>
      <c r="LP90" s="222">
        <v>1684120</v>
      </c>
      <c r="LQ90" s="222">
        <v>222389.2</v>
      </c>
      <c r="LR90" s="222">
        <v>5163070</v>
      </c>
      <c r="LS90" s="222">
        <v>0</v>
      </c>
      <c r="LT90" s="222">
        <v>235707.85</v>
      </c>
      <c r="LU90" s="222">
        <v>0</v>
      </c>
      <c r="LV90" s="222">
        <v>3797650</v>
      </c>
      <c r="LW90" s="222">
        <v>28329575</v>
      </c>
      <c r="LX90" s="222">
        <v>1097710</v>
      </c>
      <c r="LY90" s="222">
        <v>0</v>
      </c>
      <c r="LZ90" s="222">
        <v>237500</v>
      </c>
      <c r="MA90" s="222">
        <v>90000</v>
      </c>
      <c r="MB90" s="222">
        <v>0</v>
      </c>
      <c r="MC90" s="222">
        <v>0</v>
      </c>
      <c r="MD90" s="222">
        <v>45000</v>
      </c>
      <c r="ME90" s="222">
        <v>0</v>
      </c>
      <c r="MF90" s="222">
        <v>0</v>
      </c>
      <c r="MG90" s="222">
        <v>0</v>
      </c>
      <c r="MH90" s="222">
        <v>0</v>
      </c>
      <c r="MI90" s="222">
        <v>0</v>
      </c>
      <c r="MJ90" s="222">
        <v>0</v>
      </c>
      <c r="MK90" s="222">
        <v>831527.4</v>
      </c>
      <c r="ML90" s="222">
        <v>0</v>
      </c>
      <c r="MM90" s="222">
        <v>314222.2</v>
      </c>
      <c r="MN90" s="222">
        <v>0</v>
      </c>
      <c r="MO90" s="222">
        <v>236396</v>
      </c>
      <c r="MP90" s="222">
        <v>59855.4</v>
      </c>
      <c r="MQ90" s="222">
        <v>0</v>
      </c>
      <c r="MR90" s="222">
        <v>432535.4</v>
      </c>
      <c r="MS90" s="222">
        <v>0</v>
      </c>
      <c r="MT90" s="222">
        <v>30458</v>
      </c>
      <c r="MU90" s="222">
        <v>121350</v>
      </c>
      <c r="MV90" s="222">
        <v>317685</v>
      </c>
      <c r="MW90" s="222">
        <v>0</v>
      </c>
      <c r="MX90" s="222">
        <v>205400</v>
      </c>
      <c r="MY90" s="222">
        <v>443235</v>
      </c>
      <c r="MZ90" s="222">
        <v>1973600</v>
      </c>
      <c r="NA90" s="222">
        <v>176721</v>
      </c>
      <c r="NB90" s="222">
        <v>343165</v>
      </c>
      <c r="NC90" s="222">
        <v>70950</v>
      </c>
      <c r="ND90" s="222">
        <v>1108302</v>
      </c>
      <c r="NE90" s="222">
        <v>451250</v>
      </c>
      <c r="NF90" s="222">
        <v>83000</v>
      </c>
      <c r="NG90" s="222">
        <v>1708985</v>
      </c>
      <c r="NH90" s="222">
        <v>0</v>
      </c>
      <c r="NI90" s="222">
        <v>165000</v>
      </c>
      <c r="NJ90" s="222">
        <v>3034770</v>
      </c>
      <c r="NK90" s="222">
        <v>1246340</v>
      </c>
      <c r="NL90" s="222">
        <v>0</v>
      </c>
      <c r="NM90" s="222">
        <v>0</v>
      </c>
      <c r="NN90" s="222">
        <v>0</v>
      </c>
      <c r="NO90" s="222">
        <v>93000</v>
      </c>
      <c r="NP90" s="222">
        <v>336530</v>
      </c>
      <c r="NQ90" s="222">
        <v>0</v>
      </c>
      <c r="NR90" s="222">
        <v>0</v>
      </c>
      <c r="NS90" s="222">
        <v>0</v>
      </c>
      <c r="NT90" s="222">
        <v>0</v>
      </c>
      <c r="NU90" s="222">
        <v>0</v>
      </c>
      <c r="NV90" s="222">
        <v>0</v>
      </c>
      <c r="NW90" s="222">
        <v>60500</v>
      </c>
      <c r="NX90" s="222">
        <v>2369600</v>
      </c>
      <c r="NY90" s="222">
        <v>707690</v>
      </c>
      <c r="NZ90" s="222">
        <v>13900</v>
      </c>
      <c r="OA90" s="222">
        <v>90500</v>
      </c>
      <c r="OB90" s="222">
        <v>0</v>
      </c>
      <c r="OC90" s="222">
        <v>330855</v>
      </c>
      <c r="OD90" s="222">
        <v>0</v>
      </c>
      <c r="OE90" s="222">
        <v>4827017.0999999996</v>
      </c>
      <c r="OF90" s="222">
        <v>94940</v>
      </c>
      <c r="OG90" s="222">
        <v>840436.5</v>
      </c>
      <c r="OH90" s="222">
        <v>1752510</v>
      </c>
      <c r="OI90" s="222">
        <v>24216.6</v>
      </c>
      <c r="OJ90" s="222">
        <v>3895324.3</v>
      </c>
      <c r="OK90" s="222">
        <v>0</v>
      </c>
      <c r="OL90" s="222">
        <v>0</v>
      </c>
      <c r="OM90" s="222">
        <v>144000</v>
      </c>
      <c r="ON90" s="222">
        <v>1620254.1</v>
      </c>
      <c r="OO90" s="222">
        <v>1605425</v>
      </c>
      <c r="OP90" s="222">
        <v>1216975</v>
      </c>
      <c r="OQ90" s="222">
        <v>244860</v>
      </c>
      <c r="OR90" s="222">
        <v>762236</v>
      </c>
      <c r="OS90" s="222">
        <v>9240</v>
      </c>
      <c r="OT90" s="222">
        <v>418660</v>
      </c>
      <c r="OU90" s="222">
        <v>102755</v>
      </c>
      <c r="OV90" s="222">
        <v>213152.5</v>
      </c>
      <c r="OW90" s="222">
        <v>195745</v>
      </c>
      <c r="OX90" s="222">
        <v>2492040.5</v>
      </c>
      <c r="OY90" s="222">
        <v>339746</v>
      </c>
      <c r="OZ90" s="222">
        <v>51755</v>
      </c>
      <c r="PA90" s="222">
        <v>92900</v>
      </c>
      <c r="PB90" s="222">
        <v>19800168.75</v>
      </c>
      <c r="PC90" s="222">
        <v>0</v>
      </c>
      <c r="PD90" s="222">
        <v>105480</v>
      </c>
      <c r="PE90" s="222">
        <v>45000</v>
      </c>
      <c r="PF90" s="222">
        <v>0</v>
      </c>
      <c r="PG90" s="222">
        <v>0</v>
      </c>
      <c r="PH90" s="222">
        <v>0</v>
      </c>
      <c r="PI90" s="222">
        <v>0</v>
      </c>
      <c r="PJ90" s="222">
        <v>0</v>
      </c>
      <c r="PK90" s="222">
        <v>0</v>
      </c>
      <c r="PL90" s="222">
        <v>0</v>
      </c>
      <c r="PM90" s="222">
        <v>0</v>
      </c>
      <c r="PN90" s="222">
        <v>0</v>
      </c>
      <c r="PO90" s="222">
        <v>1591800</v>
      </c>
      <c r="PP90" s="222">
        <v>0</v>
      </c>
      <c r="PQ90" s="222">
        <v>0</v>
      </c>
      <c r="PR90" s="222">
        <v>0</v>
      </c>
      <c r="PS90" s="222">
        <v>0</v>
      </c>
      <c r="PT90" s="222">
        <v>5103485</v>
      </c>
      <c r="PU90" s="222">
        <v>0</v>
      </c>
      <c r="PV90" s="222">
        <v>0</v>
      </c>
      <c r="PW90" s="222">
        <v>0</v>
      </c>
      <c r="PX90" s="222">
        <v>9300246</v>
      </c>
      <c r="PY90" s="222">
        <v>0</v>
      </c>
      <c r="PZ90" s="222">
        <v>0</v>
      </c>
      <c r="QA90" s="222">
        <v>0</v>
      </c>
      <c r="QB90" s="222">
        <v>0</v>
      </c>
      <c r="QC90" s="222">
        <v>0</v>
      </c>
      <c r="QD90" s="222">
        <v>0</v>
      </c>
      <c r="QE90" s="222">
        <v>83200</v>
      </c>
      <c r="QF90" s="222">
        <v>0</v>
      </c>
      <c r="QG90" s="222">
        <v>0</v>
      </c>
      <c r="QH90" s="222">
        <v>0</v>
      </c>
      <c r="QI90" s="222">
        <v>0</v>
      </c>
      <c r="QJ90" s="222">
        <v>0</v>
      </c>
      <c r="QK90" s="222">
        <v>0</v>
      </c>
      <c r="QL90" s="222">
        <v>0</v>
      </c>
      <c r="QM90" s="222">
        <v>1107122</v>
      </c>
      <c r="QN90" s="222">
        <v>3248020</v>
      </c>
      <c r="QO90" s="222">
        <v>0</v>
      </c>
      <c r="QP90" s="222">
        <v>0</v>
      </c>
      <c r="QQ90" s="222">
        <v>0</v>
      </c>
      <c r="QR90" s="222">
        <v>0</v>
      </c>
      <c r="QS90" s="222">
        <v>0</v>
      </c>
      <c r="QT90" s="222">
        <v>12756200</v>
      </c>
      <c r="QU90" s="222">
        <v>0</v>
      </c>
      <c r="QV90" s="222">
        <v>635370</v>
      </c>
      <c r="QW90" s="222">
        <v>0</v>
      </c>
      <c r="QX90" s="222">
        <v>0</v>
      </c>
      <c r="QY90" s="222">
        <v>1208552.6599999999</v>
      </c>
      <c r="QZ90" s="222">
        <v>0</v>
      </c>
      <c r="RA90" s="222">
        <v>15750</v>
      </c>
      <c r="RB90" s="222">
        <v>0</v>
      </c>
      <c r="RC90" s="222">
        <v>0</v>
      </c>
      <c r="RD90" s="222">
        <v>15600</v>
      </c>
      <c r="RE90" s="222">
        <v>0</v>
      </c>
      <c r="RF90" s="222">
        <v>35000</v>
      </c>
      <c r="RG90" s="222">
        <v>2019300</v>
      </c>
      <c r="RH90" s="222">
        <v>2522000</v>
      </c>
      <c r="RI90" s="222">
        <v>1325400</v>
      </c>
      <c r="RJ90" s="222">
        <v>2661850</v>
      </c>
      <c r="RK90" s="222">
        <v>2893850</v>
      </c>
      <c r="RL90" s="222">
        <v>1314600</v>
      </c>
      <c r="RM90" s="222">
        <v>0</v>
      </c>
      <c r="RN90" s="222">
        <v>1824465</v>
      </c>
      <c r="RO90" s="222">
        <v>412060</v>
      </c>
      <c r="RP90" s="222">
        <v>141725</v>
      </c>
      <c r="RQ90" s="222">
        <v>1924500</v>
      </c>
      <c r="RR90" s="222">
        <v>0</v>
      </c>
      <c r="RS90" s="222">
        <v>802900</v>
      </c>
      <c r="RT90" s="222">
        <v>2465800</v>
      </c>
      <c r="RU90" s="222">
        <v>4600</v>
      </c>
      <c r="RV90" s="222">
        <v>786700</v>
      </c>
      <c r="RW90" s="222">
        <v>378600</v>
      </c>
      <c r="RX90" s="222">
        <v>630900</v>
      </c>
      <c r="RY90" s="222">
        <v>1088150</v>
      </c>
      <c r="RZ90" s="222">
        <v>1650</v>
      </c>
      <c r="SA90" s="222">
        <v>1930150</v>
      </c>
      <c r="SB90" s="222">
        <v>0</v>
      </c>
      <c r="SC90" s="222">
        <v>431150</v>
      </c>
      <c r="SD90" s="222">
        <v>195400</v>
      </c>
      <c r="SE90" s="222">
        <v>224150</v>
      </c>
      <c r="SF90" s="222">
        <v>0</v>
      </c>
      <c r="SG90" s="222">
        <v>389000</v>
      </c>
      <c r="SH90" s="222">
        <v>1181343</v>
      </c>
      <c r="SI90" s="222">
        <v>0</v>
      </c>
      <c r="SJ90" s="222">
        <v>0</v>
      </c>
      <c r="SK90" s="222">
        <v>975841</v>
      </c>
      <c r="SL90" s="222">
        <v>0</v>
      </c>
      <c r="SM90" s="222">
        <v>314050</v>
      </c>
      <c r="SN90" s="222">
        <v>653361.06999999995</v>
      </c>
      <c r="SO90" s="222">
        <v>719879</v>
      </c>
      <c r="SP90" s="222">
        <v>917789</v>
      </c>
      <c r="SQ90" s="222">
        <v>132550</v>
      </c>
      <c r="SR90" s="222">
        <v>216582</v>
      </c>
      <c r="SS90" s="222">
        <v>788498.18</v>
      </c>
      <c r="ST90" s="222">
        <v>250225</v>
      </c>
      <c r="SU90" s="222">
        <v>25562090</v>
      </c>
      <c r="SV90" s="222">
        <v>0</v>
      </c>
      <c r="SW90" s="222">
        <v>499800</v>
      </c>
      <c r="SX90" s="222">
        <v>0</v>
      </c>
      <c r="SY90" s="222">
        <v>0</v>
      </c>
      <c r="SZ90" s="222">
        <v>0</v>
      </c>
      <c r="TA90" s="222">
        <v>0</v>
      </c>
      <c r="TB90" s="222">
        <v>316025</v>
      </c>
      <c r="TC90" s="222">
        <v>0</v>
      </c>
      <c r="TD90" s="222">
        <v>0</v>
      </c>
      <c r="TE90" s="222">
        <v>0</v>
      </c>
      <c r="TF90" s="222">
        <v>0</v>
      </c>
      <c r="TG90" s="222">
        <v>0</v>
      </c>
      <c r="TH90" s="222">
        <v>0</v>
      </c>
      <c r="TI90" s="222">
        <v>6190690</v>
      </c>
      <c r="TJ90" s="222">
        <v>0</v>
      </c>
      <c r="TK90" s="222">
        <v>0</v>
      </c>
      <c r="TL90" s="222">
        <v>0</v>
      </c>
      <c r="TM90" s="222">
        <v>0</v>
      </c>
      <c r="TN90" s="222">
        <v>0</v>
      </c>
      <c r="TO90" s="222">
        <v>0</v>
      </c>
      <c r="TP90" s="222">
        <v>4431735.37</v>
      </c>
      <c r="TQ90" s="222">
        <v>0</v>
      </c>
      <c r="TR90" s="222">
        <v>0</v>
      </c>
      <c r="TS90" s="222">
        <v>0</v>
      </c>
      <c r="TT90" s="222">
        <v>0</v>
      </c>
      <c r="TU90" s="222">
        <v>0</v>
      </c>
      <c r="TV90" s="222">
        <v>0</v>
      </c>
      <c r="TW90" s="222">
        <v>0</v>
      </c>
      <c r="TX90" s="222">
        <v>0</v>
      </c>
      <c r="TY90" s="222">
        <v>2090020</v>
      </c>
      <c r="TZ90" s="222">
        <v>0</v>
      </c>
      <c r="UA90" s="222">
        <v>358300</v>
      </c>
      <c r="UB90" s="222">
        <v>312120</v>
      </c>
      <c r="UC90" s="222">
        <v>119300</v>
      </c>
      <c r="UD90" s="222">
        <v>37900</v>
      </c>
      <c r="UE90" s="222">
        <v>12211320</v>
      </c>
      <c r="UF90" s="222">
        <v>0</v>
      </c>
      <c r="UG90" s="222">
        <v>4970</v>
      </c>
      <c r="UH90" s="222">
        <v>8550</v>
      </c>
      <c r="UI90" s="222">
        <v>0</v>
      </c>
      <c r="UJ90" s="222">
        <v>2383383.91</v>
      </c>
      <c r="UK90" s="222">
        <v>489150</v>
      </c>
      <c r="UL90" s="222">
        <v>75450</v>
      </c>
      <c r="UM90" s="222">
        <v>424955</v>
      </c>
      <c r="UN90" s="222">
        <v>112805</v>
      </c>
      <c r="UO90" s="222">
        <v>224837.06</v>
      </c>
      <c r="UP90" s="222">
        <v>5973010</v>
      </c>
      <c r="UQ90" s="222">
        <v>0</v>
      </c>
      <c r="UR90" s="222">
        <v>0</v>
      </c>
      <c r="US90" s="222">
        <v>1842775</v>
      </c>
      <c r="UT90" s="222">
        <v>0</v>
      </c>
      <c r="UU90" s="222">
        <v>0</v>
      </c>
      <c r="UV90" s="222">
        <v>4801145</v>
      </c>
      <c r="UW90" s="222">
        <v>0</v>
      </c>
      <c r="UX90" s="222">
        <v>16692</v>
      </c>
      <c r="UY90" s="222">
        <v>0</v>
      </c>
      <c r="UZ90" s="222">
        <v>0</v>
      </c>
      <c r="VA90" s="222">
        <v>3808275</v>
      </c>
      <c r="VB90" s="222">
        <v>3500</v>
      </c>
      <c r="VC90" s="222">
        <v>0</v>
      </c>
      <c r="VD90" s="222">
        <v>0</v>
      </c>
      <c r="VE90" s="222">
        <v>0</v>
      </c>
      <c r="VF90" s="222">
        <v>0</v>
      </c>
      <c r="VG90" s="222">
        <v>5400</v>
      </c>
      <c r="VH90" s="222">
        <v>1127620</v>
      </c>
      <c r="VI90" s="222">
        <v>0</v>
      </c>
      <c r="VJ90" s="222">
        <v>0</v>
      </c>
      <c r="VK90" s="222">
        <v>0</v>
      </c>
      <c r="VL90" s="222">
        <v>17995482.5</v>
      </c>
      <c r="VM90" s="222">
        <v>190000</v>
      </c>
      <c r="VN90" s="222">
        <v>210000</v>
      </c>
      <c r="VO90" s="222">
        <v>20550</v>
      </c>
      <c r="VP90" s="222">
        <v>220000</v>
      </c>
      <c r="VQ90" s="222">
        <v>0</v>
      </c>
      <c r="VR90" s="222">
        <v>50000</v>
      </c>
      <c r="VS90" s="222">
        <v>0</v>
      </c>
      <c r="VT90" s="222">
        <v>147559</v>
      </c>
      <c r="VU90" s="222">
        <v>3405725</v>
      </c>
      <c r="VV90" s="222">
        <v>0</v>
      </c>
      <c r="VW90" s="222">
        <v>0</v>
      </c>
      <c r="VX90" s="222">
        <v>0</v>
      </c>
      <c r="VY90" s="222">
        <v>50000</v>
      </c>
      <c r="VZ90" s="222">
        <v>0</v>
      </c>
      <c r="WA90" s="222">
        <v>0</v>
      </c>
      <c r="WB90" s="222">
        <v>0</v>
      </c>
      <c r="WC90" s="222">
        <v>29205</v>
      </c>
      <c r="WD90" s="222">
        <v>0</v>
      </c>
      <c r="WE90" s="222">
        <v>57123</v>
      </c>
      <c r="WF90" s="222">
        <v>77000</v>
      </c>
      <c r="WG90" s="222">
        <v>408000</v>
      </c>
      <c r="WH90" s="222">
        <v>0</v>
      </c>
      <c r="WI90" s="222">
        <v>65340</v>
      </c>
      <c r="WJ90" s="222">
        <v>33500</v>
      </c>
      <c r="WK90" s="222">
        <v>0</v>
      </c>
      <c r="WL90" s="222">
        <v>83200</v>
      </c>
      <c r="WM90" s="222">
        <v>134000</v>
      </c>
      <c r="WN90" s="222">
        <v>691350</v>
      </c>
      <c r="WO90" s="222">
        <v>3222746</v>
      </c>
      <c r="WP90" s="222">
        <v>193210</v>
      </c>
      <c r="WQ90" s="222">
        <v>66119</v>
      </c>
      <c r="WR90" s="222">
        <v>67000</v>
      </c>
      <c r="WS90" s="222">
        <v>20856</v>
      </c>
      <c r="WT90" s="222">
        <v>124800</v>
      </c>
      <c r="WU90" s="222">
        <v>0</v>
      </c>
      <c r="WV90" s="222">
        <v>67000</v>
      </c>
      <c r="WW90" s="222">
        <v>124200</v>
      </c>
      <c r="WX90" s="222">
        <v>98534.47</v>
      </c>
      <c r="WY90" s="222">
        <v>0</v>
      </c>
      <c r="WZ90" s="222">
        <v>30180</v>
      </c>
      <c r="XA90" s="222">
        <v>0</v>
      </c>
      <c r="XB90" s="222">
        <v>62100</v>
      </c>
      <c r="XC90" s="222">
        <v>9280550</v>
      </c>
      <c r="XD90" s="222">
        <v>156095.17000000001</v>
      </c>
      <c r="XE90" s="222">
        <v>32600</v>
      </c>
      <c r="XF90" s="222">
        <v>0</v>
      </c>
      <c r="XG90" s="222">
        <v>97800</v>
      </c>
      <c r="XH90" s="222">
        <v>0</v>
      </c>
      <c r="XI90" s="222">
        <v>61172.58</v>
      </c>
      <c r="XJ90" s="222">
        <v>0</v>
      </c>
      <c r="XK90" s="222">
        <v>8500393</v>
      </c>
      <c r="XL90" s="222">
        <v>0</v>
      </c>
      <c r="XM90" s="222">
        <v>28000</v>
      </c>
      <c r="XN90" s="222">
        <v>0</v>
      </c>
      <c r="XO90" s="222">
        <v>0</v>
      </c>
      <c r="XP90" s="222">
        <v>0</v>
      </c>
      <c r="XQ90" s="222">
        <v>84000</v>
      </c>
      <c r="XR90" s="222">
        <v>0</v>
      </c>
      <c r="XS90" s="222">
        <v>66000</v>
      </c>
      <c r="XT90" s="222">
        <v>66000</v>
      </c>
      <c r="XU90" s="222">
        <v>22000</v>
      </c>
      <c r="XV90" s="222">
        <v>44000</v>
      </c>
      <c r="XW90" s="222">
        <v>44000</v>
      </c>
      <c r="XX90" s="222">
        <v>22000</v>
      </c>
      <c r="XY90" s="222">
        <v>214530</v>
      </c>
      <c r="XZ90" s="222">
        <v>0</v>
      </c>
      <c r="YA90" s="222">
        <v>22000</v>
      </c>
      <c r="YB90" s="222">
        <v>22000</v>
      </c>
      <c r="YC90" s="222">
        <v>44000</v>
      </c>
      <c r="YD90" s="222">
        <v>44000</v>
      </c>
      <c r="YE90" s="222">
        <v>2975725</v>
      </c>
      <c r="YF90" s="222">
        <v>49610</v>
      </c>
      <c r="YG90" s="222">
        <v>372000</v>
      </c>
      <c r="YH90" s="222">
        <v>0</v>
      </c>
      <c r="YI90" s="222">
        <v>1798550</v>
      </c>
      <c r="YJ90" s="222">
        <v>0</v>
      </c>
      <c r="YK90" s="222">
        <v>5256250</v>
      </c>
      <c r="YL90" s="222">
        <v>28210</v>
      </c>
      <c r="YM90" s="222">
        <v>498350</v>
      </c>
      <c r="YN90" s="222">
        <v>0</v>
      </c>
      <c r="YO90" s="222">
        <v>210339</v>
      </c>
      <c r="YP90" s="222">
        <v>0</v>
      </c>
      <c r="YQ90" s="222">
        <v>0</v>
      </c>
      <c r="YR90" s="222">
        <v>3000</v>
      </c>
      <c r="YS90" s="222">
        <v>0</v>
      </c>
      <c r="YT90" s="222">
        <v>0</v>
      </c>
      <c r="YU90" s="222">
        <v>0</v>
      </c>
      <c r="YV90" s="222">
        <v>2015155</v>
      </c>
      <c r="YW90" s="222">
        <v>0</v>
      </c>
      <c r="YX90" s="222">
        <v>55000</v>
      </c>
      <c r="YY90" s="222">
        <v>0</v>
      </c>
      <c r="YZ90" s="222">
        <v>0</v>
      </c>
      <c r="ZA90" s="222">
        <v>0</v>
      </c>
      <c r="ZB90" s="222">
        <v>32000</v>
      </c>
      <c r="ZC90" s="222">
        <v>0</v>
      </c>
      <c r="ZD90" s="222">
        <v>0</v>
      </c>
      <c r="ZE90" s="222">
        <v>0</v>
      </c>
      <c r="ZF90" s="222">
        <v>0</v>
      </c>
      <c r="ZG90" s="222">
        <v>0</v>
      </c>
      <c r="ZH90" s="222">
        <v>0</v>
      </c>
      <c r="ZI90" s="222">
        <v>0</v>
      </c>
      <c r="ZJ90" s="222">
        <v>0</v>
      </c>
      <c r="ZK90" s="222">
        <v>240000</v>
      </c>
      <c r="ZL90" s="222">
        <v>2301674.7999999998</v>
      </c>
      <c r="ZM90" s="222">
        <v>0</v>
      </c>
      <c r="ZN90" s="222">
        <v>0</v>
      </c>
      <c r="ZO90" s="222">
        <v>0</v>
      </c>
      <c r="ZP90" s="222">
        <v>0</v>
      </c>
      <c r="ZQ90" s="222">
        <v>0</v>
      </c>
      <c r="ZR90" s="222">
        <v>0</v>
      </c>
      <c r="ZS90" s="222">
        <v>35000</v>
      </c>
      <c r="ZT90" s="222">
        <v>62390</v>
      </c>
      <c r="ZU90" s="222">
        <v>0</v>
      </c>
      <c r="ZV90" s="222">
        <v>0</v>
      </c>
      <c r="ZW90" s="222">
        <v>26500</v>
      </c>
      <c r="ZX90" s="222">
        <v>0</v>
      </c>
      <c r="ZY90" s="222">
        <v>0</v>
      </c>
      <c r="ZZ90" s="222">
        <v>0</v>
      </c>
      <c r="AAA90" s="222">
        <v>0</v>
      </c>
      <c r="AAB90" s="222">
        <v>0</v>
      </c>
      <c r="AAC90" s="222">
        <v>26500</v>
      </c>
      <c r="AAD90" s="222">
        <v>0</v>
      </c>
      <c r="AAE90" s="222">
        <v>0</v>
      </c>
      <c r="AAF90" s="222">
        <v>0</v>
      </c>
      <c r="AAG90" s="222">
        <v>0</v>
      </c>
      <c r="AAH90" s="222">
        <v>61500</v>
      </c>
      <c r="AAI90" s="222">
        <v>0</v>
      </c>
      <c r="AAJ90" s="222">
        <v>0</v>
      </c>
      <c r="AAK90" s="222">
        <v>0</v>
      </c>
      <c r="AAL90" s="222">
        <v>7500</v>
      </c>
      <c r="AAM90" s="222">
        <v>0</v>
      </c>
      <c r="AAN90" s="222">
        <v>0</v>
      </c>
      <c r="AAO90" s="222">
        <v>5142051.5</v>
      </c>
      <c r="AAP90" s="222">
        <v>147000</v>
      </c>
      <c r="AAQ90" s="222">
        <v>0</v>
      </c>
      <c r="AAR90" s="222">
        <v>0</v>
      </c>
      <c r="AAS90" s="222">
        <v>0</v>
      </c>
      <c r="AAT90" s="222">
        <v>0</v>
      </c>
      <c r="AAU90" s="222">
        <v>0</v>
      </c>
      <c r="AAV90" s="222">
        <v>0</v>
      </c>
      <c r="AAW90" s="222">
        <v>624949.84</v>
      </c>
      <c r="AAX90" s="222">
        <v>0</v>
      </c>
      <c r="AAY90" s="222">
        <v>0</v>
      </c>
      <c r="AAZ90" s="222">
        <v>0</v>
      </c>
      <c r="ABA90" s="222">
        <v>4590</v>
      </c>
      <c r="ABB90" s="222">
        <v>0</v>
      </c>
      <c r="ABC90" s="222">
        <v>0</v>
      </c>
      <c r="ABD90" s="222">
        <v>0</v>
      </c>
      <c r="ABE90" s="222">
        <v>0</v>
      </c>
      <c r="ABF90" s="222">
        <v>0</v>
      </c>
      <c r="ABG90" s="222">
        <v>0</v>
      </c>
      <c r="ABH90" s="222">
        <v>1009100</v>
      </c>
      <c r="ABI90" s="222">
        <v>2186725</v>
      </c>
      <c r="ABJ90" s="222">
        <v>0</v>
      </c>
      <c r="ABK90" s="222">
        <v>100000</v>
      </c>
      <c r="ABL90" s="222">
        <v>0</v>
      </c>
      <c r="ABM90" s="222">
        <v>0</v>
      </c>
      <c r="ABN90" s="222">
        <v>0</v>
      </c>
      <c r="ABO90" s="222">
        <v>4289160</v>
      </c>
      <c r="ABP90" s="222">
        <v>0</v>
      </c>
      <c r="ABQ90" s="222">
        <v>0</v>
      </c>
      <c r="ABR90" s="222">
        <v>0</v>
      </c>
      <c r="ABS90" s="222">
        <v>0</v>
      </c>
      <c r="ABT90" s="222">
        <v>0</v>
      </c>
      <c r="ABU90" s="222">
        <v>0</v>
      </c>
      <c r="ABV90" s="222">
        <v>0</v>
      </c>
      <c r="ABW90" s="222">
        <v>0</v>
      </c>
      <c r="ABX90" s="222">
        <v>11415360</v>
      </c>
      <c r="ABY90" s="222">
        <v>0</v>
      </c>
      <c r="ABZ90" s="222">
        <v>0</v>
      </c>
      <c r="ACA90" s="222">
        <v>0</v>
      </c>
      <c r="ACB90" s="222">
        <v>0</v>
      </c>
      <c r="ACC90" s="222">
        <v>2743840</v>
      </c>
      <c r="ACD90" s="222">
        <v>0</v>
      </c>
      <c r="ACE90" s="222">
        <v>0</v>
      </c>
      <c r="ACF90" s="222">
        <v>0</v>
      </c>
      <c r="ACG90" s="222">
        <v>0</v>
      </c>
      <c r="ACH90" s="222">
        <v>0</v>
      </c>
      <c r="ACI90" s="222">
        <v>2200</v>
      </c>
      <c r="ACJ90" s="222">
        <v>0</v>
      </c>
      <c r="ACK90" s="222">
        <v>0</v>
      </c>
      <c r="ACL90" s="222">
        <v>0</v>
      </c>
      <c r="ACM90" s="222">
        <v>0</v>
      </c>
      <c r="ACN90" s="222">
        <v>0</v>
      </c>
      <c r="ACO90" s="222">
        <v>0</v>
      </c>
      <c r="ACP90" s="222">
        <v>437200</v>
      </c>
      <c r="ACQ90" s="222">
        <v>286616</v>
      </c>
      <c r="ACR90" s="222">
        <v>0</v>
      </c>
      <c r="ACS90" s="222">
        <v>166600</v>
      </c>
      <c r="ACT90" s="222">
        <v>0</v>
      </c>
      <c r="ACU90" s="222">
        <v>0</v>
      </c>
      <c r="ACV90" s="222">
        <v>0</v>
      </c>
      <c r="ACW90" s="222">
        <v>83000</v>
      </c>
      <c r="ACX90" s="222">
        <v>0</v>
      </c>
      <c r="ACY90" s="222">
        <v>0</v>
      </c>
      <c r="ACZ90" s="222">
        <v>832660</v>
      </c>
      <c r="ADA90" s="222">
        <v>0</v>
      </c>
      <c r="ADB90" s="222">
        <v>0</v>
      </c>
      <c r="ADC90" s="222">
        <v>0</v>
      </c>
      <c r="ADD90" s="222">
        <v>0</v>
      </c>
      <c r="ADE90" s="222">
        <v>0</v>
      </c>
      <c r="ADF90" s="222">
        <v>2400</v>
      </c>
      <c r="ADG90" s="222">
        <v>0</v>
      </c>
      <c r="ADH90" s="222">
        <v>0</v>
      </c>
      <c r="ADI90" s="222">
        <v>0</v>
      </c>
      <c r="ADJ90" s="222">
        <v>0</v>
      </c>
      <c r="ADK90" s="222">
        <v>0</v>
      </c>
      <c r="ADL90" s="222">
        <v>0</v>
      </c>
      <c r="ADM90" s="222">
        <v>0</v>
      </c>
      <c r="ADN90" s="222">
        <v>0</v>
      </c>
      <c r="ADO90" s="222">
        <v>20378135</v>
      </c>
      <c r="ADP90" s="222">
        <v>476925</v>
      </c>
      <c r="ADQ90" s="222">
        <v>568913</v>
      </c>
      <c r="ADR90" s="222">
        <v>0</v>
      </c>
      <c r="ADS90" s="222">
        <v>15167360</v>
      </c>
      <c r="ADT90" s="222">
        <v>0</v>
      </c>
      <c r="ADU90" s="222">
        <v>0</v>
      </c>
      <c r="ADV90" s="222">
        <v>0</v>
      </c>
      <c r="ADW90" s="222">
        <v>0</v>
      </c>
      <c r="ADX90" s="222">
        <v>0</v>
      </c>
      <c r="ADY90" s="222">
        <v>0</v>
      </c>
      <c r="ADZ90" s="222">
        <v>2136487</v>
      </c>
      <c r="AEA90" s="222">
        <v>3427460</v>
      </c>
      <c r="AEB90" s="222">
        <v>470400</v>
      </c>
      <c r="AEC90" s="222">
        <v>83800</v>
      </c>
      <c r="AED90" s="222">
        <v>1419100</v>
      </c>
      <c r="AEE90" s="222">
        <v>0</v>
      </c>
      <c r="AEF90" s="222">
        <v>0</v>
      </c>
      <c r="AEG90" s="222">
        <v>0</v>
      </c>
      <c r="AEH90" s="222">
        <v>388000</v>
      </c>
      <c r="AEI90" s="222">
        <v>772380</v>
      </c>
      <c r="AEJ90" s="222">
        <v>0</v>
      </c>
      <c r="AEK90" s="222">
        <v>350700</v>
      </c>
      <c r="AEL90" s="222">
        <v>1261500</v>
      </c>
      <c r="AEM90" s="222">
        <v>0</v>
      </c>
      <c r="AEN90" s="222">
        <v>0</v>
      </c>
      <c r="AEO90" s="222">
        <v>0</v>
      </c>
      <c r="AEP90" s="222">
        <v>0</v>
      </c>
      <c r="AEQ90" s="222">
        <v>0</v>
      </c>
      <c r="AER90" s="222">
        <v>0</v>
      </c>
      <c r="AES90" s="222">
        <v>4395725</v>
      </c>
      <c r="AET90" s="222">
        <v>0</v>
      </c>
      <c r="AEU90" s="222">
        <v>0</v>
      </c>
      <c r="AEV90" s="222">
        <v>0</v>
      </c>
      <c r="AEW90" s="222">
        <v>0</v>
      </c>
      <c r="AEX90" s="222">
        <v>0</v>
      </c>
      <c r="AEY90" s="222">
        <v>0</v>
      </c>
      <c r="AEZ90" s="222">
        <v>0</v>
      </c>
      <c r="AFA90" s="222">
        <v>0</v>
      </c>
      <c r="AFB90" s="222">
        <v>0</v>
      </c>
      <c r="AFC90" s="222">
        <v>8792463.75</v>
      </c>
      <c r="AFD90" s="222">
        <v>0</v>
      </c>
      <c r="AFE90" s="222">
        <v>0</v>
      </c>
      <c r="AFF90" s="222">
        <v>14500</v>
      </c>
      <c r="AFG90" s="222">
        <v>38821</v>
      </c>
      <c r="AFH90" s="222">
        <v>0</v>
      </c>
      <c r="AFI90" s="222">
        <v>0</v>
      </c>
      <c r="AFJ90" s="222">
        <v>0</v>
      </c>
      <c r="AFK90" s="222">
        <v>0</v>
      </c>
      <c r="AFL90" s="222">
        <v>0</v>
      </c>
      <c r="AFM90" s="222">
        <v>14450</v>
      </c>
      <c r="AFN90" s="222">
        <v>0</v>
      </c>
      <c r="AFO90" s="222">
        <v>5400</v>
      </c>
      <c r="AFP90" s="222">
        <v>4644800</v>
      </c>
      <c r="AFQ90" s="222">
        <v>0</v>
      </c>
      <c r="AFR90" s="222">
        <v>0</v>
      </c>
      <c r="AFS90" s="222">
        <v>50000</v>
      </c>
      <c r="AFT90" s="222">
        <v>0</v>
      </c>
      <c r="AFU90" s="222">
        <v>1750</v>
      </c>
      <c r="AFV90" s="222">
        <v>50000</v>
      </c>
      <c r="AFW90" s="222">
        <v>0</v>
      </c>
      <c r="AFX90" s="222">
        <v>0</v>
      </c>
      <c r="AFY90" s="222">
        <v>50000</v>
      </c>
      <c r="AFZ90" s="222">
        <v>170850</v>
      </c>
      <c r="AGA90" s="222">
        <v>162464</v>
      </c>
      <c r="AGB90" s="222">
        <v>395212.79999999999</v>
      </c>
      <c r="AGC90" s="222">
        <v>0</v>
      </c>
      <c r="AGD90" s="222">
        <v>0</v>
      </c>
      <c r="AGE90" s="222">
        <v>0</v>
      </c>
      <c r="AGF90" s="222">
        <v>0</v>
      </c>
      <c r="AGG90" s="222">
        <v>0</v>
      </c>
      <c r="AGH90" s="222">
        <v>0</v>
      </c>
      <c r="AGI90" s="222">
        <v>0</v>
      </c>
      <c r="AGJ90" s="222">
        <v>0</v>
      </c>
      <c r="AGK90" s="222">
        <v>0</v>
      </c>
      <c r="AGL90" s="222">
        <v>0</v>
      </c>
      <c r="AGM90" s="222">
        <v>144000</v>
      </c>
      <c r="AGN90" s="222">
        <v>0</v>
      </c>
      <c r="AGO90" s="222">
        <v>0</v>
      </c>
      <c r="AGP90" s="222">
        <v>0</v>
      </c>
      <c r="AGQ90" s="222">
        <v>0</v>
      </c>
      <c r="AGR90" s="222">
        <v>0</v>
      </c>
      <c r="AGS90" s="222">
        <v>0</v>
      </c>
      <c r="AGT90" s="222">
        <v>0</v>
      </c>
      <c r="AGU90" s="222">
        <v>4000</v>
      </c>
      <c r="AGV90" s="222">
        <v>15656267.5</v>
      </c>
      <c r="AGW90" s="222">
        <v>158586</v>
      </c>
      <c r="AGX90" s="222">
        <v>0</v>
      </c>
      <c r="AGY90" s="222">
        <v>0</v>
      </c>
      <c r="AGZ90" s="222">
        <v>60000</v>
      </c>
      <c r="AHA90" s="222">
        <v>0</v>
      </c>
      <c r="AHB90" s="222">
        <v>141000</v>
      </c>
      <c r="AHC90" s="222">
        <v>12000</v>
      </c>
      <c r="AHD90" s="222">
        <v>285000</v>
      </c>
      <c r="AHE90" s="222">
        <v>171000</v>
      </c>
      <c r="AHF90" s="222">
        <v>87000</v>
      </c>
      <c r="AHG90" s="222">
        <v>322190</v>
      </c>
      <c r="AHH90" s="222">
        <v>62000</v>
      </c>
      <c r="AHI90" s="222">
        <v>20000</v>
      </c>
      <c r="AHJ90" s="222">
        <v>0</v>
      </c>
      <c r="AHK90" s="222">
        <v>24000</v>
      </c>
      <c r="AHL90" s="222">
        <v>2476200</v>
      </c>
      <c r="AHM90" s="222">
        <v>17100</v>
      </c>
      <c r="AHN90" s="222">
        <v>122700</v>
      </c>
      <c r="AHO90" s="222">
        <v>90700</v>
      </c>
      <c r="AHP90" s="222">
        <v>208400</v>
      </c>
      <c r="AHQ90" s="222">
        <v>76500</v>
      </c>
      <c r="AHR90" s="264">
        <v>521100</v>
      </c>
    </row>
    <row r="91" spans="1:902" ht="24">
      <c r="A91" s="183" t="s">
        <v>6671</v>
      </c>
      <c r="B91" s="183" t="s">
        <v>6506</v>
      </c>
      <c r="C91" s="184" t="s">
        <v>6507</v>
      </c>
      <c r="D91" s="222">
        <v>0</v>
      </c>
      <c r="E91" s="222">
        <v>0</v>
      </c>
      <c r="F91" s="222">
        <v>0</v>
      </c>
      <c r="G91" s="222">
        <v>3785.85</v>
      </c>
      <c r="H91" s="222">
        <v>0</v>
      </c>
      <c r="I91" s="222">
        <v>0</v>
      </c>
      <c r="J91" s="222">
        <v>0</v>
      </c>
      <c r="K91" s="222">
        <v>0</v>
      </c>
      <c r="L91" s="222">
        <v>0</v>
      </c>
      <c r="M91" s="222">
        <v>0</v>
      </c>
      <c r="N91" s="222">
        <v>3010</v>
      </c>
      <c r="O91" s="222">
        <v>532535.92000000004</v>
      </c>
      <c r="P91" s="222">
        <v>0</v>
      </c>
      <c r="Q91" s="222">
        <v>995854.53</v>
      </c>
      <c r="R91" s="222">
        <v>6971.48</v>
      </c>
      <c r="S91" s="222">
        <v>0</v>
      </c>
      <c r="T91" s="222">
        <v>0</v>
      </c>
      <c r="U91" s="222">
        <v>0</v>
      </c>
      <c r="V91" s="222">
        <v>4064567</v>
      </c>
      <c r="W91" s="222">
        <v>0</v>
      </c>
      <c r="X91" s="222">
        <v>0</v>
      </c>
      <c r="Y91" s="222">
        <v>0</v>
      </c>
      <c r="Z91" s="222">
        <v>0</v>
      </c>
      <c r="AA91" s="222">
        <v>0</v>
      </c>
      <c r="AB91" s="222">
        <v>0</v>
      </c>
      <c r="AC91" s="222">
        <v>0</v>
      </c>
      <c r="AD91" s="222">
        <v>0</v>
      </c>
      <c r="AE91" s="222">
        <v>0</v>
      </c>
      <c r="AF91" s="222">
        <v>0</v>
      </c>
      <c r="AG91" s="222">
        <v>404150</v>
      </c>
      <c r="AH91" s="222">
        <v>0</v>
      </c>
      <c r="AI91" s="222">
        <v>0</v>
      </c>
      <c r="AJ91" s="222">
        <v>0</v>
      </c>
      <c r="AK91" s="222">
        <v>0</v>
      </c>
      <c r="AL91" s="222">
        <v>0</v>
      </c>
      <c r="AM91" s="222">
        <v>0</v>
      </c>
      <c r="AN91" s="222">
        <v>0</v>
      </c>
      <c r="AO91" s="222">
        <v>0</v>
      </c>
      <c r="AP91" s="222">
        <v>0</v>
      </c>
      <c r="AQ91" s="222">
        <v>0</v>
      </c>
      <c r="AR91" s="222">
        <v>0</v>
      </c>
      <c r="AS91" s="222">
        <v>0</v>
      </c>
      <c r="AT91" s="222">
        <v>0</v>
      </c>
      <c r="AU91" s="222">
        <v>0</v>
      </c>
      <c r="AV91" s="222">
        <v>0</v>
      </c>
      <c r="AW91" s="222">
        <v>0</v>
      </c>
      <c r="AX91" s="222">
        <v>7162.7</v>
      </c>
      <c r="AY91" s="222">
        <v>0</v>
      </c>
      <c r="AZ91" s="222">
        <v>0</v>
      </c>
      <c r="BA91" s="222">
        <v>0</v>
      </c>
      <c r="BB91" s="222">
        <v>0</v>
      </c>
      <c r="BC91" s="222">
        <v>63110</v>
      </c>
      <c r="BD91" s="222">
        <v>61720.52</v>
      </c>
      <c r="BE91" s="222">
        <v>56408.26</v>
      </c>
      <c r="BF91" s="222">
        <v>0</v>
      </c>
      <c r="BG91" s="222">
        <v>56237.8</v>
      </c>
      <c r="BH91" s="222">
        <v>0</v>
      </c>
      <c r="BI91" s="222">
        <v>0</v>
      </c>
      <c r="BJ91" s="222">
        <v>0</v>
      </c>
      <c r="BK91" s="222">
        <v>0</v>
      </c>
      <c r="BL91" s="222">
        <v>0</v>
      </c>
      <c r="BM91" s="222">
        <v>0</v>
      </c>
      <c r="BN91" s="222">
        <v>0</v>
      </c>
      <c r="BO91" s="222">
        <v>0</v>
      </c>
      <c r="BP91" s="222">
        <v>0</v>
      </c>
      <c r="BQ91" s="222">
        <v>0</v>
      </c>
      <c r="BR91" s="222">
        <v>0</v>
      </c>
      <c r="BS91" s="222">
        <v>0</v>
      </c>
      <c r="BT91" s="222">
        <v>0</v>
      </c>
      <c r="BU91" s="222">
        <v>0</v>
      </c>
      <c r="BV91" s="222">
        <v>0</v>
      </c>
      <c r="BW91" s="222">
        <v>0</v>
      </c>
      <c r="BX91" s="222">
        <v>0</v>
      </c>
      <c r="BY91" s="222">
        <v>0</v>
      </c>
      <c r="BZ91" s="222">
        <v>0</v>
      </c>
      <c r="CA91" s="222">
        <v>0</v>
      </c>
      <c r="CB91" s="222">
        <v>0</v>
      </c>
      <c r="CC91" s="222">
        <v>0</v>
      </c>
      <c r="CD91" s="222">
        <v>0</v>
      </c>
      <c r="CE91" s="222">
        <v>0</v>
      </c>
      <c r="CF91" s="222">
        <v>0</v>
      </c>
      <c r="CG91" s="222">
        <v>0</v>
      </c>
      <c r="CH91" s="222">
        <v>0</v>
      </c>
      <c r="CI91" s="222">
        <v>0</v>
      </c>
      <c r="CJ91" s="222">
        <v>0</v>
      </c>
      <c r="CK91" s="222">
        <v>0</v>
      </c>
      <c r="CL91" s="222">
        <v>0</v>
      </c>
      <c r="CM91" s="222">
        <v>0</v>
      </c>
      <c r="CN91" s="222">
        <v>0</v>
      </c>
      <c r="CO91" s="222">
        <v>0</v>
      </c>
      <c r="CP91" s="222">
        <v>0</v>
      </c>
      <c r="CQ91" s="222">
        <v>0</v>
      </c>
      <c r="CR91" s="222">
        <v>0</v>
      </c>
      <c r="CS91" s="222">
        <v>0</v>
      </c>
      <c r="CT91" s="222">
        <v>0</v>
      </c>
      <c r="CU91" s="222">
        <v>37020</v>
      </c>
      <c r="CV91" s="222">
        <v>92980</v>
      </c>
      <c r="CW91" s="222">
        <v>0</v>
      </c>
      <c r="CX91" s="222">
        <v>2310</v>
      </c>
      <c r="CY91" s="222">
        <v>119960</v>
      </c>
      <c r="CZ91" s="222">
        <v>145540</v>
      </c>
      <c r="DA91" s="222">
        <v>7410</v>
      </c>
      <c r="DB91" s="222">
        <v>0</v>
      </c>
      <c r="DC91" s="222">
        <v>0</v>
      </c>
      <c r="DD91" s="222">
        <v>0</v>
      </c>
      <c r="DE91" s="222">
        <v>0</v>
      </c>
      <c r="DF91" s="222">
        <v>0</v>
      </c>
      <c r="DG91" s="222">
        <v>0</v>
      </c>
      <c r="DH91" s="222">
        <v>0</v>
      </c>
      <c r="DI91" s="222">
        <v>0</v>
      </c>
      <c r="DJ91" s="222">
        <v>0</v>
      </c>
      <c r="DK91" s="222">
        <v>0</v>
      </c>
      <c r="DL91" s="222">
        <v>0</v>
      </c>
      <c r="DM91" s="222">
        <v>0</v>
      </c>
      <c r="DN91" s="222">
        <v>0</v>
      </c>
      <c r="DO91" s="222">
        <v>0</v>
      </c>
      <c r="DP91" s="222">
        <v>0</v>
      </c>
      <c r="DQ91" s="222">
        <v>0</v>
      </c>
      <c r="DR91" s="222">
        <v>0</v>
      </c>
      <c r="DS91" s="222">
        <v>0</v>
      </c>
      <c r="DT91" s="222">
        <v>0</v>
      </c>
      <c r="DU91" s="222">
        <v>0</v>
      </c>
      <c r="DV91" s="222">
        <v>390645</v>
      </c>
      <c r="DW91" s="222">
        <v>0</v>
      </c>
      <c r="DX91" s="222">
        <v>0</v>
      </c>
      <c r="DY91" s="222">
        <v>0</v>
      </c>
      <c r="DZ91" s="222">
        <v>0</v>
      </c>
      <c r="EA91" s="222">
        <v>47420</v>
      </c>
      <c r="EB91" s="222">
        <v>281270</v>
      </c>
      <c r="EC91" s="222">
        <v>0</v>
      </c>
      <c r="ED91" s="222">
        <v>37780</v>
      </c>
      <c r="EE91" s="222">
        <v>0</v>
      </c>
      <c r="EF91" s="222">
        <v>373460</v>
      </c>
      <c r="EG91" s="222">
        <v>6000</v>
      </c>
      <c r="EH91" s="222">
        <v>38660</v>
      </c>
      <c r="EI91" s="222">
        <v>0</v>
      </c>
      <c r="EJ91" s="222">
        <v>517280</v>
      </c>
      <c r="EK91" s="222">
        <v>0</v>
      </c>
      <c r="EL91" s="222">
        <v>701130</v>
      </c>
      <c r="EM91" s="222">
        <v>0</v>
      </c>
      <c r="EN91" s="222">
        <v>17800</v>
      </c>
      <c r="EO91" s="222">
        <v>0</v>
      </c>
      <c r="EP91" s="222">
        <v>0</v>
      </c>
      <c r="EQ91" s="222">
        <v>0</v>
      </c>
      <c r="ER91" s="222">
        <v>0</v>
      </c>
      <c r="ES91" s="222">
        <v>0</v>
      </c>
      <c r="ET91" s="222">
        <v>0</v>
      </c>
      <c r="EU91" s="222">
        <v>0</v>
      </c>
      <c r="EV91" s="222">
        <v>0</v>
      </c>
      <c r="EW91" s="222">
        <v>0</v>
      </c>
      <c r="EX91" s="222">
        <v>0</v>
      </c>
      <c r="EY91" s="222">
        <v>0</v>
      </c>
      <c r="EZ91" s="222">
        <v>0</v>
      </c>
      <c r="FA91" s="222">
        <v>0</v>
      </c>
      <c r="FB91" s="222">
        <v>0</v>
      </c>
      <c r="FC91" s="222">
        <v>0</v>
      </c>
      <c r="FD91" s="222">
        <v>0</v>
      </c>
      <c r="FE91" s="222">
        <v>0</v>
      </c>
      <c r="FF91" s="222">
        <v>0</v>
      </c>
      <c r="FG91" s="222">
        <v>0</v>
      </c>
      <c r="FH91" s="222">
        <v>0</v>
      </c>
      <c r="FI91" s="222">
        <v>0</v>
      </c>
      <c r="FJ91" s="222">
        <v>0</v>
      </c>
      <c r="FK91" s="222">
        <v>0</v>
      </c>
      <c r="FL91" s="222">
        <v>0</v>
      </c>
      <c r="FM91" s="222">
        <v>0</v>
      </c>
      <c r="FN91" s="222">
        <v>0</v>
      </c>
      <c r="FO91" s="222">
        <v>0</v>
      </c>
      <c r="FP91" s="222">
        <v>0</v>
      </c>
      <c r="FQ91" s="222">
        <v>0</v>
      </c>
      <c r="FR91" s="222">
        <v>0</v>
      </c>
      <c r="FS91" s="222">
        <v>0</v>
      </c>
      <c r="FT91" s="222">
        <v>0</v>
      </c>
      <c r="FU91" s="222">
        <v>0</v>
      </c>
      <c r="FV91" s="222">
        <v>0</v>
      </c>
      <c r="FW91" s="222">
        <v>0</v>
      </c>
      <c r="FX91" s="222">
        <v>0</v>
      </c>
      <c r="FY91" s="222">
        <v>0</v>
      </c>
      <c r="FZ91" s="222">
        <v>0</v>
      </c>
      <c r="GA91" s="222">
        <v>0</v>
      </c>
      <c r="GB91" s="222">
        <v>0</v>
      </c>
      <c r="GC91" s="222">
        <v>0</v>
      </c>
      <c r="GD91" s="222">
        <v>0</v>
      </c>
      <c r="GE91" s="222">
        <v>0</v>
      </c>
      <c r="GF91" s="222">
        <v>0</v>
      </c>
      <c r="GG91" s="222">
        <v>0</v>
      </c>
      <c r="GH91" s="222">
        <v>0</v>
      </c>
      <c r="GI91" s="222">
        <v>0</v>
      </c>
      <c r="GJ91" s="222">
        <v>0</v>
      </c>
      <c r="GK91" s="222">
        <v>0</v>
      </c>
      <c r="GL91" s="222">
        <v>0</v>
      </c>
      <c r="GM91" s="222">
        <v>0</v>
      </c>
      <c r="GN91" s="222">
        <v>0</v>
      </c>
      <c r="GO91" s="222">
        <v>0</v>
      </c>
      <c r="GP91" s="222">
        <v>0</v>
      </c>
      <c r="GQ91" s="222">
        <v>23100</v>
      </c>
      <c r="GR91" s="222">
        <v>0</v>
      </c>
      <c r="GS91" s="222">
        <v>0</v>
      </c>
      <c r="GT91" s="222">
        <v>0</v>
      </c>
      <c r="GU91" s="222">
        <v>0</v>
      </c>
      <c r="GV91" s="222">
        <v>0</v>
      </c>
      <c r="GW91" s="222">
        <v>0</v>
      </c>
      <c r="GX91" s="222">
        <v>0</v>
      </c>
      <c r="GY91" s="222">
        <v>0</v>
      </c>
      <c r="GZ91" s="222">
        <v>0</v>
      </c>
      <c r="HA91" s="222">
        <v>0</v>
      </c>
      <c r="HB91" s="222">
        <v>0</v>
      </c>
      <c r="HC91" s="222">
        <v>0</v>
      </c>
      <c r="HD91" s="222">
        <v>0</v>
      </c>
      <c r="HE91" s="222">
        <v>0</v>
      </c>
      <c r="HF91" s="222">
        <v>0</v>
      </c>
      <c r="HG91" s="222">
        <v>0</v>
      </c>
      <c r="HH91" s="222">
        <v>0</v>
      </c>
      <c r="HI91" s="222">
        <v>0</v>
      </c>
      <c r="HJ91" s="222">
        <v>0</v>
      </c>
      <c r="HK91" s="222">
        <v>0</v>
      </c>
      <c r="HL91" s="222">
        <v>0</v>
      </c>
      <c r="HM91" s="222">
        <v>0</v>
      </c>
      <c r="HN91" s="222">
        <v>0</v>
      </c>
      <c r="HO91" s="222">
        <v>1511245</v>
      </c>
      <c r="HP91" s="222">
        <v>0</v>
      </c>
      <c r="HQ91" s="222">
        <v>0</v>
      </c>
      <c r="HR91" s="222">
        <v>0</v>
      </c>
      <c r="HS91" s="222">
        <v>0</v>
      </c>
      <c r="HT91" s="222">
        <v>0</v>
      </c>
      <c r="HU91" s="222">
        <v>0</v>
      </c>
      <c r="HV91" s="222">
        <v>0</v>
      </c>
      <c r="HW91" s="222">
        <v>0</v>
      </c>
      <c r="HX91" s="222">
        <v>0</v>
      </c>
      <c r="HY91" s="222">
        <v>0</v>
      </c>
      <c r="HZ91" s="222">
        <v>0</v>
      </c>
      <c r="IA91" s="222">
        <v>0</v>
      </c>
      <c r="IB91" s="222">
        <v>0</v>
      </c>
      <c r="IC91" s="222">
        <v>0</v>
      </c>
      <c r="ID91" s="222">
        <v>0</v>
      </c>
      <c r="IE91" s="222">
        <v>0</v>
      </c>
      <c r="IF91" s="222">
        <v>0</v>
      </c>
      <c r="IG91" s="222">
        <v>0</v>
      </c>
      <c r="IH91" s="222">
        <v>0</v>
      </c>
      <c r="II91" s="222">
        <v>0</v>
      </c>
      <c r="IJ91" s="222">
        <v>0</v>
      </c>
      <c r="IK91" s="222">
        <v>0</v>
      </c>
      <c r="IL91" s="222">
        <v>0</v>
      </c>
      <c r="IM91" s="222">
        <v>0</v>
      </c>
      <c r="IN91" s="222">
        <v>0</v>
      </c>
      <c r="IO91" s="222">
        <v>0</v>
      </c>
      <c r="IP91" s="222">
        <v>0</v>
      </c>
      <c r="IQ91" s="222">
        <v>0</v>
      </c>
      <c r="IR91" s="222">
        <v>0</v>
      </c>
      <c r="IS91" s="222">
        <v>0</v>
      </c>
      <c r="IT91" s="222">
        <v>0</v>
      </c>
      <c r="IU91" s="222">
        <v>0</v>
      </c>
      <c r="IV91" s="222">
        <v>0</v>
      </c>
      <c r="IW91" s="222">
        <v>0</v>
      </c>
      <c r="IX91" s="222">
        <v>0</v>
      </c>
      <c r="IY91" s="222">
        <v>0</v>
      </c>
      <c r="IZ91" s="222">
        <v>0</v>
      </c>
      <c r="JA91" s="222">
        <v>0</v>
      </c>
      <c r="JB91" s="222">
        <v>0</v>
      </c>
      <c r="JC91" s="222">
        <v>0</v>
      </c>
      <c r="JD91" s="222">
        <v>0</v>
      </c>
      <c r="JE91" s="222">
        <v>0</v>
      </c>
      <c r="JF91" s="222">
        <v>0</v>
      </c>
      <c r="JG91" s="222">
        <v>0</v>
      </c>
      <c r="JH91" s="222">
        <v>0</v>
      </c>
      <c r="JI91" s="222">
        <v>0</v>
      </c>
      <c r="JJ91" s="222">
        <v>14500</v>
      </c>
      <c r="JK91" s="222">
        <v>0</v>
      </c>
      <c r="JL91" s="222">
        <v>0</v>
      </c>
      <c r="JM91" s="222">
        <v>0</v>
      </c>
      <c r="JN91" s="222">
        <v>0</v>
      </c>
      <c r="JO91" s="222">
        <v>0</v>
      </c>
      <c r="JP91" s="222">
        <v>2513162.1</v>
      </c>
      <c r="JQ91" s="222">
        <v>0</v>
      </c>
      <c r="JR91" s="222">
        <v>0</v>
      </c>
      <c r="JS91" s="222">
        <v>0</v>
      </c>
      <c r="JT91" s="222">
        <v>0</v>
      </c>
      <c r="JU91" s="222">
        <v>0</v>
      </c>
      <c r="JV91" s="222">
        <v>0</v>
      </c>
      <c r="JW91" s="222">
        <v>0</v>
      </c>
      <c r="JX91" s="222">
        <v>0</v>
      </c>
      <c r="JY91" s="222">
        <v>0</v>
      </c>
      <c r="JZ91" s="222">
        <v>0</v>
      </c>
      <c r="KA91" s="222">
        <v>0</v>
      </c>
      <c r="KB91" s="222">
        <v>0</v>
      </c>
      <c r="KC91" s="222">
        <v>0</v>
      </c>
      <c r="KD91" s="222">
        <v>0</v>
      </c>
      <c r="KE91" s="222">
        <v>0</v>
      </c>
      <c r="KF91" s="222">
        <v>0</v>
      </c>
      <c r="KG91" s="222">
        <v>0</v>
      </c>
      <c r="KH91" s="222">
        <v>0</v>
      </c>
      <c r="KI91" s="222">
        <v>0</v>
      </c>
      <c r="KJ91" s="222">
        <v>0</v>
      </c>
      <c r="KK91" s="222">
        <v>0</v>
      </c>
      <c r="KL91" s="222">
        <v>0</v>
      </c>
      <c r="KM91" s="222">
        <v>0</v>
      </c>
      <c r="KN91" s="222">
        <v>0</v>
      </c>
      <c r="KO91" s="222">
        <v>0</v>
      </c>
      <c r="KP91" s="222">
        <v>0</v>
      </c>
      <c r="KQ91" s="222">
        <v>0</v>
      </c>
      <c r="KR91" s="222">
        <v>0</v>
      </c>
      <c r="KS91" s="222">
        <v>0</v>
      </c>
      <c r="KT91" s="222">
        <v>0</v>
      </c>
      <c r="KU91" s="222">
        <v>0</v>
      </c>
      <c r="KV91" s="222">
        <v>408180</v>
      </c>
      <c r="KW91" s="222">
        <v>0</v>
      </c>
      <c r="KX91" s="222">
        <v>0</v>
      </c>
      <c r="KY91" s="222">
        <v>0</v>
      </c>
      <c r="KZ91" s="222">
        <v>0</v>
      </c>
      <c r="LA91" s="222">
        <v>0</v>
      </c>
      <c r="LB91" s="222">
        <v>0</v>
      </c>
      <c r="LC91" s="222">
        <v>0</v>
      </c>
      <c r="LD91" s="222">
        <v>0</v>
      </c>
      <c r="LE91" s="222">
        <v>0</v>
      </c>
      <c r="LF91" s="222">
        <v>0</v>
      </c>
      <c r="LG91" s="222">
        <v>0</v>
      </c>
      <c r="LH91" s="222">
        <v>0</v>
      </c>
      <c r="LI91" s="222">
        <v>0</v>
      </c>
      <c r="LJ91" s="222">
        <v>0</v>
      </c>
      <c r="LK91" s="222">
        <v>0</v>
      </c>
      <c r="LL91" s="222">
        <v>0</v>
      </c>
      <c r="LM91" s="222">
        <v>0</v>
      </c>
      <c r="LN91" s="222">
        <v>0</v>
      </c>
      <c r="LO91" s="222">
        <v>0</v>
      </c>
      <c r="LP91" s="222">
        <v>0</v>
      </c>
      <c r="LQ91" s="222">
        <v>0</v>
      </c>
      <c r="LR91" s="222">
        <v>0</v>
      </c>
      <c r="LS91" s="222">
        <v>0</v>
      </c>
      <c r="LT91" s="222">
        <v>0</v>
      </c>
      <c r="LU91" s="222">
        <v>0</v>
      </c>
      <c r="LV91" s="222">
        <v>0</v>
      </c>
      <c r="LW91" s="222">
        <v>2168620</v>
      </c>
      <c r="LX91" s="222">
        <v>0</v>
      </c>
      <c r="LY91" s="222">
        <v>0</v>
      </c>
      <c r="LZ91" s="222">
        <v>0</v>
      </c>
      <c r="MA91" s="222">
        <v>0</v>
      </c>
      <c r="MB91" s="222">
        <v>0</v>
      </c>
      <c r="MC91" s="222">
        <v>0</v>
      </c>
      <c r="MD91" s="222">
        <v>0</v>
      </c>
      <c r="ME91" s="222">
        <v>0</v>
      </c>
      <c r="MF91" s="222">
        <v>0</v>
      </c>
      <c r="MG91" s="222">
        <v>0</v>
      </c>
      <c r="MH91" s="222">
        <v>0</v>
      </c>
      <c r="MI91" s="222">
        <v>0</v>
      </c>
      <c r="MJ91" s="222">
        <v>0</v>
      </c>
      <c r="MK91" s="222">
        <v>0</v>
      </c>
      <c r="ML91" s="222">
        <v>0</v>
      </c>
      <c r="MM91" s="222">
        <v>0</v>
      </c>
      <c r="MN91" s="222">
        <v>0</v>
      </c>
      <c r="MO91" s="222">
        <v>0</v>
      </c>
      <c r="MP91" s="222">
        <v>0</v>
      </c>
      <c r="MQ91" s="222">
        <v>0</v>
      </c>
      <c r="MR91" s="222">
        <v>0</v>
      </c>
      <c r="MS91" s="222">
        <v>0</v>
      </c>
      <c r="MT91" s="222">
        <v>2283599</v>
      </c>
      <c r="MU91" s="222">
        <v>0</v>
      </c>
      <c r="MV91" s="222">
        <v>0</v>
      </c>
      <c r="MW91" s="222">
        <v>0</v>
      </c>
      <c r="MX91" s="222">
        <v>0</v>
      </c>
      <c r="MY91" s="222">
        <v>0</v>
      </c>
      <c r="MZ91" s="222">
        <v>0</v>
      </c>
      <c r="NA91" s="222">
        <v>0</v>
      </c>
      <c r="NB91" s="222">
        <v>58877</v>
      </c>
      <c r="NC91" s="222">
        <v>0</v>
      </c>
      <c r="ND91" s="222">
        <v>0</v>
      </c>
      <c r="NE91" s="222">
        <v>0</v>
      </c>
      <c r="NF91" s="222">
        <v>0</v>
      </c>
      <c r="NG91" s="222">
        <v>0</v>
      </c>
      <c r="NH91" s="222">
        <v>0</v>
      </c>
      <c r="NI91" s="222">
        <v>0</v>
      </c>
      <c r="NJ91" s="222">
        <v>0</v>
      </c>
      <c r="NK91" s="222">
        <v>0</v>
      </c>
      <c r="NL91" s="222">
        <v>0</v>
      </c>
      <c r="NM91" s="222">
        <v>0</v>
      </c>
      <c r="NN91" s="222">
        <v>0</v>
      </c>
      <c r="NO91" s="222">
        <v>0</v>
      </c>
      <c r="NP91" s="222">
        <v>0</v>
      </c>
      <c r="NQ91" s="222">
        <v>0</v>
      </c>
      <c r="NR91" s="222">
        <v>0</v>
      </c>
      <c r="NS91" s="222">
        <v>0</v>
      </c>
      <c r="NT91" s="222">
        <v>0</v>
      </c>
      <c r="NU91" s="222">
        <v>0</v>
      </c>
      <c r="NV91" s="222">
        <v>0</v>
      </c>
      <c r="NW91" s="222">
        <v>202583.25</v>
      </c>
      <c r="NX91" s="222">
        <v>0</v>
      </c>
      <c r="NY91" s="222">
        <v>0</v>
      </c>
      <c r="NZ91" s="222">
        <v>0</v>
      </c>
      <c r="OA91" s="222">
        <v>0</v>
      </c>
      <c r="OB91" s="222">
        <v>0</v>
      </c>
      <c r="OC91" s="222">
        <v>0</v>
      </c>
      <c r="OD91" s="222">
        <v>0</v>
      </c>
      <c r="OE91" s="222">
        <v>0</v>
      </c>
      <c r="OF91" s="222">
        <v>0</v>
      </c>
      <c r="OG91" s="222">
        <v>0</v>
      </c>
      <c r="OH91" s="222">
        <v>0</v>
      </c>
      <c r="OI91" s="222">
        <v>0</v>
      </c>
      <c r="OJ91" s="222">
        <v>0</v>
      </c>
      <c r="OK91" s="222">
        <v>0</v>
      </c>
      <c r="OL91" s="222">
        <v>0</v>
      </c>
      <c r="OM91" s="222">
        <v>0</v>
      </c>
      <c r="ON91" s="222">
        <v>0</v>
      </c>
      <c r="OO91" s="222">
        <v>0</v>
      </c>
      <c r="OP91" s="222">
        <v>0</v>
      </c>
      <c r="OQ91" s="222">
        <v>0</v>
      </c>
      <c r="OR91" s="222">
        <v>0</v>
      </c>
      <c r="OS91" s="222">
        <v>0</v>
      </c>
      <c r="OT91" s="222">
        <v>0</v>
      </c>
      <c r="OU91" s="222">
        <v>0</v>
      </c>
      <c r="OV91" s="222">
        <v>0</v>
      </c>
      <c r="OW91" s="222">
        <v>0</v>
      </c>
      <c r="OX91" s="222">
        <v>0</v>
      </c>
      <c r="OY91" s="222">
        <v>0</v>
      </c>
      <c r="OZ91" s="222">
        <v>0</v>
      </c>
      <c r="PA91" s="222">
        <v>0</v>
      </c>
      <c r="PB91" s="222">
        <v>0</v>
      </c>
      <c r="PC91" s="222">
        <v>0</v>
      </c>
      <c r="PD91" s="222">
        <v>0</v>
      </c>
      <c r="PE91" s="222">
        <v>0</v>
      </c>
      <c r="PF91" s="222">
        <v>0</v>
      </c>
      <c r="PG91" s="222">
        <v>0</v>
      </c>
      <c r="PH91" s="222">
        <v>0</v>
      </c>
      <c r="PI91" s="222">
        <v>0</v>
      </c>
      <c r="PJ91" s="222">
        <v>0</v>
      </c>
      <c r="PK91" s="222">
        <v>0</v>
      </c>
      <c r="PL91" s="222">
        <v>0</v>
      </c>
      <c r="PM91" s="222">
        <v>0</v>
      </c>
      <c r="PN91" s="222">
        <v>0</v>
      </c>
      <c r="PO91" s="222">
        <v>283297.63</v>
      </c>
      <c r="PP91" s="222">
        <v>0</v>
      </c>
      <c r="PQ91" s="222">
        <v>0</v>
      </c>
      <c r="PR91" s="222">
        <v>0</v>
      </c>
      <c r="PS91" s="222">
        <v>0</v>
      </c>
      <c r="PT91" s="222">
        <v>0</v>
      </c>
      <c r="PU91" s="222">
        <v>0</v>
      </c>
      <c r="PV91" s="222">
        <v>0</v>
      </c>
      <c r="PW91" s="222">
        <v>0</v>
      </c>
      <c r="PX91" s="222">
        <v>0</v>
      </c>
      <c r="PY91" s="222">
        <v>0</v>
      </c>
      <c r="PZ91" s="222">
        <v>223370</v>
      </c>
      <c r="QA91" s="222">
        <v>0</v>
      </c>
      <c r="QB91" s="222">
        <v>0</v>
      </c>
      <c r="QC91" s="222">
        <v>0</v>
      </c>
      <c r="QD91" s="222">
        <v>0</v>
      </c>
      <c r="QE91" s="222">
        <v>0</v>
      </c>
      <c r="QF91" s="222">
        <v>0</v>
      </c>
      <c r="QG91" s="222">
        <v>0</v>
      </c>
      <c r="QH91" s="222">
        <v>2319471</v>
      </c>
      <c r="QI91" s="222">
        <v>0</v>
      </c>
      <c r="QJ91" s="222">
        <v>34110</v>
      </c>
      <c r="QK91" s="222">
        <v>0</v>
      </c>
      <c r="QL91" s="222">
        <v>0</v>
      </c>
      <c r="QM91" s="222">
        <v>3201485</v>
      </c>
      <c r="QN91" s="222">
        <v>0</v>
      </c>
      <c r="QO91" s="222">
        <v>84870</v>
      </c>
      <c r="QP91" s="222">
        <v>0</v>
      </c>
      <c r="QQ91" s="222">
        <v>0</v>
      </c>
      <c r="QR91" s="222">
        <v>0</v>
      </c>
      <c r="QS91" s="222">
        <v>0</v>
      </c>
      <c r="QT91" s="222">
        <v>0</v>
      </c>
      <c r="QU91" s="222">
        <v>0</v>
      </c>
      <c r="QV91" s="222">
        <v>41690</v>
      </c>
      <c r="QW91" s="222">
        <v>0</v>
      </c>
      <c r="QX91" s="222">
        <v>0</v>
      </c>
      <c r="QY91" s="222">
        <v>48690</v>
      </c>
      <c r="QZ91" s="222">
        <v>0</v>
      </c>
      <c r="RA91" s="222">
        <v>0</v>
      </c>
      <c r="RB91" s="222">
        <v>302600</v>
      </c>
      <c r="RC91" s="222">
        <v>0</v>
      </c>
      <c r="RD91" s="222">
        <v>0</v>
      </c>
      <c r="RE91" s="222">
        <v>0</v>
      </c>
      <c r="RF91" s="222">
        <v>0</v>
      </c>
      <c r="RG91" s="222">
        <v>0</v>
      </c>
      <c r="RH91" s="222">
        <v>0</v>
      </c>
      <c r="RI91" s="222">
        <v>0</v>
      </c>
      <c r="RJ91" s="222">
        <v>0</v>
      </c>
      <c r="RK91" s="222">
        <v>0</v>
      </c>
      <c r="RL91" s="222">
        <v>0</v>
      </c>
      <c r="RM91" s="222">
        <v>0</v>
      </c>
      <c r="RN91" s="222">
        <v>0</v>
      </c>
      <c r="RO91" s="222">
        <v>0</v>
      </c>
      <c r="RP91" s="222">
        <v>1120</v>
      </c>
      <c r="RQ91" s="222">
        <v>0</v>
      </c>
      <c r="RR91" s="222">
        <v>0</v>
      </c>
      <c r="RS91" s="222">
        <v>0</v>
      </c>
      <c r="RT91" s="222">
        <v>0</v>
      </c>
      <c r="RU91" s="222">
        <v>0</v>
      </c>
      <c r="RV91" s="222">
        <v>0</v>
      </c>
      <c r="RW91" s="222">
        <v>0</v>
      </c>
      <c r="RX91" s="222">
        <v>400</v>
      </c>
      <c r="RY91" s="222">
        <v>0</v>
      </c>
      <c r="RZ91" s="222">
        <v>0</v>
      </c>
      <c r="SA91" s="222">
        <v>0</v>
      </c>
      <c r="SB91" s="222">
        <v>0</v>
      </c>
      <c r="SC91" s="222">
        <v>0</v>
      </c>
      <c r="SD91" s="222">
        <v>0</v>
      </c>
      <c r="SE91" s="222">
        <v>0</v>
      </c>
      <c r="SF91" s="222">
        <v>1325</v>
      </c>
      <c r="SG91" s="222">
        <v>0</v>
      </c>
      <c r="SH91" s="222">
        <v>13014.91</v>
      </c>
      <c r="SI91" s="222">
        <v>0</v>
      </c>
      <c r="SJ91" s="222">
        <v>0</v>
      </c>
      <c r="SK91" s="222">
        <v>0</v>
      </c>
      <c r="SL91" s="222">
        <v>0</v>
      </c>
      <c r="SM91" s="222">
        <v>769060</v>
      </c>
      <c r="SN91" s="222">
        <v>0</v>
      </c>
      <c r="SO91" s="222">
        <v>0</v>
      </c>
      <c r="SP91" s="222">
        <v>0</v>
      </c>
      <c r="SQ91" s="222">
        <v>58805</v>
      </c>
      <c r="SR91" s="222">
        <v>0</v>
      </c>
      <c r="SS91" s="222">
        <v>194250</v>
      </c>
      <c r="ST91" s="222">
        <v>0</v>
      </c>
      <c r="SU91" s="222">
        <v>0</v>
      </c>
      <c r="SV91" s="222">
        <v>0</v>
      </c>
      <c r="SW91" s="222">
        <v>0</v>
      </c>
      <c r="SX91" s="222">
        <v>0</v>
      </c>
      <c r="SY91" s="222">
        <v>0</v>
      </c>
      <c r="SZ91" s="222">
        <v>0</v>
      </c>
      <c r="TA91" s="222">
        <v>0</v>
      </c>
      <c r="TB91" s="222">
        <v>0</v>
      </c>
      <c r="TC91" s="222">
        <v>0</v>
      </c>
      <c r="TD91" s="222">
        <v>0</v>
      </c>
      <c r="TE91" s="222">
        <v>0</v>
      </c>
      <c r="TF91" s="222">
        <v>0</v>
      </c>
      <c r="TG91" s="222">
        <v>0</v>
      </c>
      <c r="TH91" s="222">
        <v>0</v>
      </c>
      <c r="TI91" s="222">
        <v>0</v>
      </c>
      <c r="TJ91" s="222">
        <v>0</v>
      </c>
      <c r="TK91" s="222">
        <v>0</v>
      </c>
      <c r="TL91" s="222">
        <v>0</v>
      </c>
      <c r="TM91" s="222">
        <v>0</v>
      </c>
      <c r="TN91" s="222">
        <v>0</v>
      </c>
      <c r="TO91" s="222">
        <v>0</v>
      </c>
      <c r="TP91" s="222">
        <v>0</v>
      </c>
      <c r="TQ91" s="222">
        <v>530</v>
      </c>
      <c r="TR91" s="222">
        <v>0</v>
      </c>
      <c r="TS91" s="222">
        <v>0</v>
      </c>
      <c r="TT91" s="222">
        <v>0</v>
      </c>
      <c r="TU91" s="222">
        <v>0</v>
      </c>
      <c r="TV91" s="222">
        <v>0</v>
      </c>
      <c r="TW91" s="222">
        <v>0</v>
      </c>
      <c r="TX91" s="222">
        <v>0</v>
      </c>
      <c r="TY91" s="222">
        <v>0</v>
      </c>
      <c r="TZ91" s="222">
        <v>0</v>
      </c>
      <c r="UA91" s="222">
        <v>0</v>
      </c>
      <c r="UB91" s="222">
        <v>0</v>
      </c>
      <c r="UC91" s="222">
        <v>0</v>
      </c>
      <c r="UD91" s="222">
        <v>0</v>
      </c>
      <c r="UE91" s="222">
        <v>0</v>
      </c>
      <c r="UF91" s="222">
        <v>0</v>
      </c>
      <c r="UG91" s="222">
        <v>0</v>
      </c>
      <c r="UH91" s="222">
        <v>0</v>
      </c>
      <c r="UI91" s="222">
        <v>0</v>
      </c>
      <c r="UJ91" s="222">
        <v>0</v>
      </c>
      <c r="UK91" s="222">
        <v>0</v>
      </c>
      <c r="UL91" s="222">
        <v>0</v>
      </c>
      <c r="UM91" s="222">
        <v>0</v>
      </c>
      <c r="UN91" s="222">
        <v>0</v>
      </c>
      <c r="UO91" s="222">
        <v>0</v>
      </c>
      <c r="UP91" s="222">
        <v>0</v>
      </c>
      <c r="UQ91" s="222">
        <v>0</v>
      </c>
      <c r="UR91" s="222">
        <v>0</v>
      </c>
      <c r="US91" s="222">
        <v>187980</v>
      </c>
      <c r="UT91" s="222">
        <v>0</v>
      </c>
      <c r="UU91" s="222">
        <v>360</v>
      </c>
      <c r="UV91" s="222">
        <v>0</v>
      </c>
      <c r="UW91" s="222">
        <v>21267.8</v>
      </c>
      <c r="UX91" s="222">
        <v>0</v>
      </c>
      <c r="UY91" s="222">
        <v>0</v>
      </c>
      <c r="UZ91" s="222">
        <v>0</v>
      </c>
      <c r="VA91" s="222">
        <v>0</v>
      </c>
      <c r="VB91" s="222">
        <v>114849.9</v>
      </c>
      <c r="VC91" s="222">
        <v>24640</v>
      </c>
      <c r="VD91" s="222">
        <v>220230</v>
      </c>
      <c r="VE91" s="222">
        <v>3140</v>
      </c>
      <c r="VF91" s="222">
        <v>24780</v>
      </c>
      <c r="VG91" s="222">
        <v>79310.42</v>
      </c>
      <c r="VH91" s="222">
        <v>62000</v>
      </c>
      <c r="VI91" s="222">
        <v>0</v>
      </c>
      <c r="VJ91" s="222">
        <v>0</v>
      </c>
      <c r="VK91" s="222">
        <v>0</v>
      </c>
      <c r="VL91" s="222">
        <v>0</v>
      </c>
      <c r="VM91" s="222">
        <v>0</v>
      </c>
      <c r="VN91" s="222">
        <v>0</v>
      </c>
      <c r="VO91" s="222">
        <v>0</v>
      </c>
      <c r="VP91" s="222">
        <v>0</v>
      </c>
      <c r="VQ91" s="222">
        <v>0</v>
      </c>
      <c r="VR91" s="222">
        <v>0</v>
      </c>
      <c r="VS91" s="222">
        <v>0</v>
      </c>
      <c r="VT91" s="222">
        <v>0</v>
      </c>
      <c r="VU91" s="222">
        <v>0</v>
      </c>
      <c r="VV91" s="222">
        <v>0</v>
      </c>
      <c r="VW91" s="222">
        <v>0</v>
      </c>
      <c r="VX91" s="222">
        <v>0</v>
      </c>
      <c r="VY91" s="222">
        <v>0</v>
      </c>
      <c r="VZ91" s="222">
        <v>0</v>
      </c>
      <c r="WA91" s="222">
        <v>2801025</v>
      </c>
      <c r="WB91" s="222">
        <v>0</v>
      </c>
      <c r="WC91" s="222">
        <v>0</v>
      </c>
      <c r="WD91" s="222">
        <v>0</v>
      </c>
      <c r="WE91" s="222">
        <v>0</v>
      </c>
      <c r="WF91" s="222">
        <v>0</v>
      </c>
      <c r="WG91" s="222">
        <v>0</v>
      </c>
      <c r="WH91" s="222">
        <v>0</v>
      </c>
      <c r="WI91" s="222">
        <v>0</v>
      </c>
      <c r="WJ91" s="222">
        <v>0</v>
      </c>
      <c r="WK91" s="222">
        <v>0</v>
      </c>
      <c r="WL91" s="222">
        <v>0</v>
      </c>
      <c r="WM91" s="222">
        <v>0</v>
      </c>
      <c r="WN91" s="222">
        <v>0</v>
      </c>
      <c r="WO91" s="222">
        <v>0</v>
      </c>
      <c r="WP91" s="222">
        <v>69380</v>
      </c>
      <c r="WQ91" s="222">
        <v>0</v>
      </c>
      <c r="WR91" s="222">
        <v>0</v>
      </c>
      <c r="WS91" s="222">
        <v>0</v>
      </c>
      <c r="WT91" s="222">
        <v>0</v>
      </c>
      <c r="WU91" s="222">
        <v>583733.18999999994</v>
      </c>
      <c r="WV91" s="222">
        <v>0</v>
      </c>
      <c r="WW91" s="222">
        <v>0</v>
      </c>
      <c r="WX91" s="222">
        <v>12410</v>
      </c>
      <c r="WY91" s="222">
        <v>0</v>
      </c>
      <c r="WZ91" s="222">
        <v>0</v>
      </c>
      <c r="XA91" s="222">
        <v>0</v>
      </c>
      <c r="XB91" s="222">
        <v>40130</v>
      </c>
      <c r="XC91" s="222">
        <v>0</v>
      </c>
      <c r="XD91" s="222">
        <v>0</v>
      </c>
      <c r="XE91" s="222">
        <v>0</v>
      </c>
      <c r="XF91" s="222">
        <v>0</v>
      </c>
      <c r="XG91" s="222">
        <v>0</v>
      </c>
      <c r="XH91" s="222">
        <v>0</v>
      </c>
      <c r="XI91" s="222">
        <v>0</v>
      </c>
      <c r="XJ91" s="222">
        <v>0</v>
      </c>
      <c r="XK91" s="222">
        <v>0</v>
      </c>
      <c r="XL91" s="222">
        <v>0</v>
      </c>
      <c r="XM91" s="222">
        <v>0</v>
      </c>
      <c r="XN91" s="222">
        <v>0</v>
      </c>
      <c r="XO91" s="222">
        <v>0</v>
      </c>
      <c r="XP91" s="222">
        <v>0</v>
      </c>
      <c r="XQ91" s="222">
        <v>0</v>
      </c>
      <c r="XR91" s="222">
        <v>0</v>
      </c>
      <c r="XS91" s="222">
        <v>0</v>
      </c>
      <c r="XT91" s="222">
        <v>0</v>
      </c>
      <c r="XU91" s="222">
        <v>0</v>
      </c>
      <c r="XV91" s="222">
        <v>0</v>
      </c>
      <c r="XW91" s="222">
        <v>0</v>
      </c>
      <c r="XX91" s="222">
        <v>0</v>
      </c>
      <c r="XY91" s="222">
        <v>0</v>
      </c>
      <c r="XZ91" s="222">
        <v>0</v>
      </c>
      <c r="YA91" s="222">
        <v>0</v>
      </c>
      <c r="YB91" s="222">
        <v>0</v>
      </c>
      <c r="YC91" s="222">
        <v>0</v>
      </c>
      <c r="YD91" s="222">
        <v>0</v>
      </c>
      <c r="YE91" s="222">
        <v>0</v>
      </c>
      <c r="YF91" s="222">
        <v>0</v>
      </c>
      <c r="YG91" s="222">
        <v>0</v>
      </c>
      <c r="YH91" s="222">
        <v>0</v>
      </c>
      <c r="YI91" s="222">
        <v>122719</v>
      </c>
      <c r="YJ91" s="222">
        <v>0</v>
      </c>
      <c r="YK91" s="222">
        <v>0</v>
      </c>
      <c r="YL91" s="222">
        <v>0</v>
      </c>
      <c r="YM91" s="222">
        <v>0</v>
      </c>
      <c r="YN91" s="222">
        <v>0</v>
      </c>
      <c r="YO91" s="222">
        <v>0</v>
      </c>
      <c r="YP91" s="222">
        <v>0</v>
      </c>
      <c r="YQ91" s="222">
        <v>0</v>
      </c>
      <c r="YR91" s="222">
        <v>0</v>
      </c>
      <c r="YS91" s="222">
        <v>0</v>
      </c>
      <c r="YT91" s="222">
        <v>0</v>
      </c>
      <c r="YU91" s="222">
        <v>0</v>
      </c>
      <c r="YV91" s="222">
        <v>0</v>
      </c>
      <c r="YW91" s="222">
        <v>0</v>
      </c>
      <c r="YX91" s="222">
        <v>0</v>
      </c>
      <c r="YY91" s="222">
        <v>1644421</v>
      </c>
      <c r="YZ91" s="222">
        <v>76340</v>
      </c>
      <c r="ZA91" s="222">
        <v>997665</v>
      </c>
      <c r="ZB91" s="222">
        <v>0</v>
      </c>
      <c r="ZC91" s="222">
        <v>0</v>
      </c>
      <c r="ZD91" s="222">
        <v>0</v>
      </c>
      <c r="ZE91" s="222">
        <v>0</v>
      </c>
      <c r="ZF91" s="222">
        <v>0</v>
      </c>
      <c r="ZG91" s="222">
        <v>0</v>
      </c>
      <c r="ZH91" s="222">
        <v>0</v>
      </c>
      <c r="ZI91" s="222">
        <v>0</v>
      </c>
      <c r="ZJ91" s="222">
        <v>0</v>
      </c>
      <c r="ZK91" s="222">
        <v>0</v>
      </c>
      <c r="ZL91" s="222">
        <v>2037359.81</v>
      </c>
      <c r="ZM91" s="222">
        <v>40132.31</v>
      </c>
      <c r="ZN91" s="222">
        <v>345314</v>
      </c>
      <c r="ZO91" s="222">
        <v>247994.91</v>
      </c>
      <c r="ZP91" s="222">
        <v>3024926.73</v>
      </c>
      <c r="ZQ91" s="222">
        <v>0</v>
      </c>
      <c r="ZR91" s="222">
        <v>0</v>
      </c>
      <c r="ZS91" s="222">
        <v>2181890.5499999998</v>
      </c>
      <c r="ZT91" s="222">
        <v>0</v>
      </c>
      <c r="ZU91" s="222">
        <v>1187323.8400000001</v>
      </c>
      <c r="ZV91" s="222">
        <v>0</v>
      </c>
      <c r="ZW91" s="222">
        <v>9000</v>
      </c>
      <c r="ZX91" s="222">
        <v>498983.12</v>
      </c>
      <c r="ZY91" s="222">
        <v>217214.79</v>
      </c>
      <c r="ZZ91" s="222">
        <v>0</v>
      </c>
      <c r="AAA91" s="222">
        <v>171233.55</v>
      </c>
      <c r="AAB91" s="222">
        <v>897740.73</v>
      </c>
      <c r="AAC91" s="222">
        <v>1259114.06</v>
      </c>
      <c r="AAD91" s="222">
        <v>0</v>
      </c>
      <c r="AAE91" s="222">
        <v>427567.23</v>
      </c>
      <c r="AAF91" s="222">
        <v>0</v>
      </c>
      <c r="AAG91" s="222">
        <v>0</v>
      </c>
      <c r="AAH91" s="222">
        <v>0</v>
      </c>
      <c r="AAI91" s="222">
        <v>0</v>
      </c>
      <c r="AAJ91" s="222">
        <v>5096</v>
      </c>
      <c r="AAK91" s="222">
        <v>0</v>
      </c>
      <c r="AAL91" s="222">
        <v>0</v>
      </c>
      <c r="AAM91" s="222">
        <v>32750</v>
      </c>
      <c r="AAN91" s="222">
        <v>0</v>
      </c>
      <c r="AAO91" s="222">
        <v>205620</v>
      </c>
      <c r="AAP91" s="222">
        <v>232717.18</v>
      </c>
      <c r="AAQ91" s="222">
        <v>287610.45</v>
      </c>
      <c r="AAR91" s="222">
        <v>22446.71</v>
      </c>
      <c r="AAS91" s="222">
        <v>632675.17000000004</v>
      </c>
      <c r="AAT91" s="222">
        <v>342091.14</v>
      </c>
      <c r="AAU91" s="222">
        <v>699801.66</v>
      </c>
      <c r="AAV91" s="222">
        <v>455455.45</v>
      </c>
      <c r="AAW91" s="222">
        <v>556558.99</v>
      </c>
      <c r="AAX91" s="222">
        <v>760939.23</v>
      </c>
      <c r="AAY91" s="222">
        <v>120479.72</v>
      </c>
      <c r="AAZ91" s="222">
        <v>1898135.51</v>
      </c>
      <c r="ABA91" s="222">
        <v>835802.03</v>
      </c>
      <c r="ABB91" s="222">
        <v>385951.77</v>
      </c>
      <c r="ABC91" s="222">
        <v>1482783.65</v>
      </c>
      <c r="ABD91" s="222">
        <v>356232.32</v>
      </c>
      <c r="ABE91" s="222">
        <v>421401.99</v>
      </c>
      <c r="ABF91" s="222">
        <v>362954.18</v>
      </c>
      <c r="ABG91" s="222">
        <v>120642.49</v>
      </c>
      <c r="ABH91" s="222">
        <v>1175626.44</v>
      </c>
      <c r="ABI91" s="222">
        <v>350297.76</v>
      </c>
      <c r="ABJ91" s="222">
        <v>959758.8</v>
      </c>
      <c r="ABK91" s="222">
        <v>939671.65</v>
      </c>
      <c r="ABL91" s="222">
        <v>139588.64000000001</v>
      </c>
      <c r="ABM91" s="222">
        <v>471025.95</v>
      </c>
      <c r="ABN91" s="222">
        <v>96779.83</v>
      </c>
      <c r="ABO91" s="222">
        <v>0</v>
      </c>
      <c r="ABP91" s="222">
        <v>0</v>
      </c>
      <c r="ABQ91" s="222">
        <v>0</v>
      </c>
      <c r="ABR91" s="222">
        <v>0</v>
      </c>
      <c r="ABS91" s="222">
        <v>0</v>
      </c>
      <c r="ABT91" s="222">
        <v>0</v>
      </c>
      <c r="ABU91" s="222">
        <v>0</v>
      </c>
      <c r="ABV91" s="222">
        <v>0</v>
      </c>
      <c r="ABW91" s="222">
        <v>0</v>
      </c>
      <c r="ABX91" s="222">
        <v>2525660</v>
      </c>
      <c r="ABY91" s="222">
        <v>0</v>
      </c>
      <c r="ABZ91" s="222">
        <v>0</v>
      </c>
      <c r="ACA91" s="222">
        <v>0</v>
      </c>
      <c r="ACB91" s="222">
        <v>0</v>
      </c>
      <c r="ACC91" s="222">
        <v>0</v>
      </c>
      <c r="ACD91" s="222">
        <v>0</v>
      </c>
      <c r="ACE91" s="222">
        <v>0</v>
      </c>
      <c r="ACF91" s="222">
        <v>0</v>
      </c>
      <c r="ACG91" s="222">
        <v>0</v>
      </c>
      <c r="ACH91" s="222">
        <v>0</v>
      </c>
      <c r="ACI91" s="222">
        <v>0</v>
      </c>
      <c r="ACJ91" s="222">
        <v>0</v>
      </c>
      <c r="ACK91" s="222">
        <v>13630</v>
      </c>
      <c r="ACL91" s="222">
        <v>0</v>
      </c>
      <c r="ACM91" s="222">
        <v>9180</v>
      </c>
      <c r="ACN91" s="222">
        <v>0</v>
      </c>
      <c r="ACO91" s="222">
        <v>0</v>
      </c>
      <c r="ACP91" s="222">
        <v>31240</v>
      </c>
      <c r="ACQ91" s="222">
        <v>0</v>
      </c>
      <c r="ACR91" s="222">
        <v>9800</v>
      </c>
      <c r="ACS91" s="222">
        <v>0</v>
      </c>
      <c r="ACT91" s="222">
        <v>0</v>
      </c>
      <c r="ACU91" s="222">
        <v>0</v>
      </c>
      <c r="ACV91" s="222">
        <v>0</v>
      </c>
      <c r="ACW91" s="222">
        <v>0</v>
      </c>
      <c r="ACX91" s="222">
        <v>0</v>
      </c>
      <c r="ACY91" s="222">
        <v>0</v>
      </c>
      <c r="ACZ91" s="222">
        <v>143877</v>
      </c>
      <c r="ADA91" s="222">
        <v>0</v>
      </c>
      <c r="ADB91" s="222">
        <v>0</v>
      </c>
      <c r="ADC91" s="222">
        <v>0</v>
      </c>
      <c r="ADD91" s="222">
        <v>0</v>
      </c>
      <c r="ADE91" s="222">
        <v>0</v>
      </c>
      <c r="ADF91" s="222">
        <v>0</v>
      </c>
      <c r="ADG91" s="222">
        <v>0</v>
      </c>
      <c r="ADH91" s="222">
        <v>0</v>
      </c>
      <c r="ADI91" s="222">
        <v>0</v>
      </c>
      <c r="ADJ91" s="222">
        <v>0</v>
      </c>
      <c r="ADK91" s="222">
        <v>0</v>
      </c>
      <c r="ADL91" s="222">
        <v>148915.79999999999</v>
      </c>
      <c r="ADM91" s="222">
        <v>0</v>
      </c>
      <c r="ADN91" s="222">
        <v>0</v>
      </c>
      <c r="ADO91" s="222">
        <v>0</v>
      </c>
      <c r="ADP91" s="222">
        <v>0</v>
      </c>
      <c r="ADQ91" s="222">
        <v>0</v>
      </c>
      <c r="ADR91" s="222">
        <v>0</v>
      </c>
      <c r="ADS91" s="222">
        <v>0</v>
      </c>
      <c r="ADT91" s="222">
        <v>0</v>
      </c>
      <c r="ADU91" s="222">
        <v>0</v>
      </c>
      <c r="ADV91" s="222">
        <v>0</v>
      </c>
      <c r="ADW91" s="222">
        <v>0</v>
      </c>
      <c r="ADX91" s="222">
        <v>0</v>
      </c>
      <c r="ADY91" s="222">
        <v>0</v>
      </c>
      <c r="ADZ91" s="222">
        <v>0</v>
      </c>
      <c r="AEA91" s="222">
        <v>0</v>
      </c>
      <c r="AEB91" s="222">
        <v>0</v>
      </c>
      <c r="AEC91" s="222">
        <v>0</v>
      </c>
      <c r="AED91" s="222">
        <v>0</v>
      </c>
      <c r="AEE91" s="222">
        <v>0</v>
      </c>
      <c r="AEF91" s="222">
        <v>0</v>
      </c>
      <c r="AEG91" s="222">
        <v>0</v>
      </c>
      <c r="AEH91" s="222">
        <v>0</v>
      </c>
      <c r="AEI91" s="222">
        <v>0</v>
      </c>
      <c r="AEJ91" s="222">
        <v>0</v>
      </c>
      <c r="AEK91" s="222">
        <v>0</v>
      </c>
      <c r="AEL91" s="222">
        <v>0</v>
      </c>
      <c r="AEM91" s="222">
        <v>0</v>
      </c>
      <c r="AEN91" s="222">
        <v>0</v>
      </c>
      <c r="AEO91" s="222">
        <v>0</v>
      </c>
      <c r="AEP91" s="222">
        <v>0</v>
      </c>
      <c r="AEQ91" s="222">
        <v>0</v>
      </c>
      <c r="AER91" s="222">
        <v>0</v>
      </c>
      <c r="AES91" s="222">
        <v>0</v>
      </c>
      <c r="AET91" s="222">
        <v>0</v>
      </c>
      <c r="AEU91" s="222">
        <v>0</v>
      </c>
      <c r="AEV91" s="222">
        <v>0</v>
      </c>
      <c r="AEW91" s="222">
        <v>0</v>
      </c>
      <c r="AEX91" s="222">
        <v>0</v>
      </c>
      <c r="AEY91" s="222">
        <v>0</v>
      </c>
      <c r="AEZ91" s="222">
        <v>0</v>
      </c>
      <c r="AFA91" s="222">
        <v>0</v>
      </c>
      <c r="AFB91" s="222">
        <v>0</v>
      </c>
      <c r="AFC91" s="222">
        <v>1332200</v>
      </c>
      <c r="AFD91" s="222">
        <v>702230</v>
      </c>
      <c r="AFE91" s="222">
        <v>0</v>
      </c>
      <c r="AFF91" s="222">
        <v>0</v>
      </c>
      <c r="AFG91" s="222">
        <v>0</v>
      </c>
      <c r="AFH91" s="222">
        <v>0</v>
      </c>
      <c r="AFI91" s="222">
        <v>1800</v>
      </c>
      <c r="AFJ91" s="222">
        <v>0</v>
      </c>
      <c r="AFK91" s="222">
        <v>0</v>
      </c>
      <c r="AFL91" s="222">
        <v>0</v>
      </c>
      <c r="AFM91" s="222">
        <v>0</v>
      </c>
      <c r="AFN91" s="222">
        <v>0</v>
      </c>
      <c r="AFO91" s="222">
        <v>0</v>
      </c>
      <c r="AFP91" s="222">
        <v>0</v>
      </c>
      <c r="AFQ91" s="222">
        <v>56870</v>
      </c>
      <c r="AFR91" s="222">
        <v>0</v>
      </c>
      <c r="AFS91" s="222">
        <v>0</v>
      </c>
      <c r="AFT91" s="222">
        <v>0</v>
      </c>
      <c r="AFU91" s="222">
        <v>0</v>
      </c>
      <c r="AFV91" s="222">
        <v>0</v>
      </c>
      <c r="AFW91" s="222">
        <v>0</v>
      </c>
      <c r="AFX91" s="222">
        <v>0</v>
      </c>
      <c r="AFY91" s="222">
        <v>0</v>
      </c>
      <c r="AFZ91" s="222">
        <v>0</v>
      </c>
      <c r="AGA91" s="222">
        <v>27152.27</v>
      </c>
      <c r="AGB91" s="222">
        <v>0</v>
      </c>
      <c r="AGC91" s="222">
        <v>0</v>
      </c>
      <c r="AGD91" s="222">
        <v>0</v>
      </c>
      <c r="AGE91" s="222">
        <v>0</v>
      </c>
      <c r="AGF91" s="222">
        <v>0</v>
      </c>
      <c r="AGG91" s="222">
        <v>0</v>
      </c>
      <c r="AGH91" s="222">
        <v>0</v>
      </c>
      <c r="AGI91" s="222">
        <v>0</v>
      </c>
      <c r="AGJ91" s="222">
        <v>0</v>
      </c>
      <c r="AGK91" s="222">
        <v>0</v>
      </c>
      <c r="AGL91" s="222">
        <v>0</v>
      </c>
      <c r="AGM91" s="222">
        <v>0</v>
      </c>
      <c r="AGN91" s="222">
        <v>0</v>
      </c>
      <c r="AGO91" s="222">
        <v>0</v>
      </c>
      <c r="AGP91" s="222">
        <v>3440</v>
      </c>
      <c r="AGQ91" s="222">
        <v>0</v>
      </c>
      <c r="AGR91" s="222">
        <v>0</v>
      </c>
      <c r="AGS91" s="222">
        <v>4360</v>
      </c>
      <c r="AGT91" s="222">
        <v>4900</v>
      </c>
      <c r="AGU91" s="222">
        <v>3372360</v>
      </c>
      <c r="AGV91" s="222">
        <v>6560</v>
      </c>
      <c r="AGW91" s="222">
        <v>0</v>
      </c>
      <c r="AGX91" s="222">
        <v>0</v>
      </c>
      <c r="AGY91" s="222">
        <v>0</v>
      </c>
      <c r="AGZ91" s="222">
        <v>0</v>
      </c>
      <c r="AHA91" s="222">
        <v>0</v>
      </c>
      <c r="AHB91" s="222">
        <v>0</v>
      </c>
      <c r="AHC91" s="222">
        <v>0</v>
      </c>
      <c r="AHD91" s="222">
        <v>0</v>
      </c>
      <c r="AHE91" s="222">
        <v>0</v>
      </c>
      <c r="AHF91" s="222">
        <v>7800</v>
      </c>
      <c r="AHG91" s="222">
        <v>0</v>
      </c>
      <c r="AHH91" s="222">
        <v>38440</v>
      </c>
      <c r="AHI91" s="222">
        <v>0</v>
      </c>
      <c r="AHJ91" s="222">
        <v>0</v>
      </c>
      <c r="AHK91" s="222">
        <v>46591.16</v>
      </c>
      <c r="AHL91" s="222">
        <v>0</v>
      </c>
      <c r="AHM91" s="222">
        <v>0</v>
      </c>
      <c r="AHN91" s="222">
        <v>0</v>
      </c>
      <c r="AHO91" s="222">
        <v>0</v>
      </c>
      <c r="AHP91" s="222">
        <v>0</v>
      </c>
      <c r="AHQ91" s="222">
        <v>0</v>
      </c>
      <c r="AHR91" s="264">
        <v>0</v>
      </c>
    </row>
    <row r="92" spans="1:902" ht="24">
      <c r="A92" s="183" t="s">
        <v>6671</v>
      </c>
      <c r="B92" s="183" t="s">
        <v>6508</v>
      </c>
      <c r="C92" s="184" t="s">
        <v>6509</v>
      </c>
      <c r="D92" s="222">
        <v>0</v>
      </c>
      <c r="E92" s="222">
        <v>0</v>
      </c>
      <c r="F92" s="222">
        <v>0</v>
      </c>
      <c r="G92" s="222">
        <v>0</v>
      </c>
      <c r="H92" s="222">
        <v>0</v>
      </c>
      <c r="I92" s="222">
        <v>0</v>
      </c>
      <c r="J92" s="222">
        <v>0</v>
      </c>
      <c r="K92" s="222">
        <v>0</v>
      </c>
      <c r="L92" s="222">
        <v>0</v>
      </c>
      <c r="M92" s="222">
        <v>0</v>
      </c>
      <c r="N92" s="222">
        <v>0</v>
      </c>
      <c r="O92" s="222">
        <v>90613.33</v>
      </c>
      <c r="P92" s="222">
        <v>0</v>
      </c>
      <c r="Q92" s="222">
        <v>0</v>
      </c>
      <c r="R92" s="222">
        <v>0</v>
      </c>
      <c r="S92" s="222">
        <v>0</v>
      </c>
      <c r="T92" s="222">
        <v>0</v>
      </c>
      <c r="U92" s="222">
        <v>0</v>
      </c>
      <c r="V92" s="222">
        <v>0</v>
      </c>
      <c r="W92" s="222">
        <v>0</v>
      </c>
      <c r="X92" s="222">
        <v>0</v>
      </c>
      <c r="Y92" s="222">
        <v>0</v>
      </c>
      <c r="Z92" s="222">
        <v>0</v>
      </c>
      <c r="AA92" s="222">
        <v>0</v>
      </c>
      <c r="AB92" s="222">
        <v>582439</v>
      </c>
      <c r="AC92" s="222">
        <v>0</v>
      </c>
      <c r="AD92" s="222">
        <v>0</v>
      </c>
      <c r="AE92" s="222">
        <v>0</v>
      </c>
      <c r="AF92" s="222">
        <v>0</v>
      </c>
      <c r="AG92" s="222">
        <v>0</v>
      </c>
      <c r="AH92" s="222">
        <v>0</v>
      </c>
      <c r="AI92" s="222">
        <v>0</v>
      </c>
      <c r="AJ92" s="222">
        <v>0</v>
      </c>
      <c r="AK92" s="222">
        <v>0</v>
      </c>
      <c r="AL92" s="222">
        <v>0</v>
      </c>
      <c r="AM92" s="222">
        <v>0</v>
      </c>
      <c r="AN92" s="222">
        <v>0</v>
      </c>
      <c r="AO92" s="222">
        <v>0</v>
      </c>
      <c r="AP92" s="222">
        <v>0</v>
      </c>
      <c r="AQ92" s="222">
        <v>0</v>
      </c>
      <c r="AR92" s="222">
        <v>0</v>
      </c>
      <c r="AS92" s="222">
        <v>0</v>
      </c>
      <c r="AT92" s="222">
        <v>0</v>
      </c>
      <c r="AU92" s="222">
        <v>0</v>
      </c>
      <c r="AV92" s="222">
        <v>0</v>
      </c>
      <c r="AW92" s="222">
        <v>0</v>
      </c>
      <c r="AX92" s="222">
        <v>0</v>
      </c>
      <c r="AY92" s="222">
        <v>0</v>
      </c>
      <c r="AZ92" s="222">
        <v>0</v>
      </c>
      <c r="BA92" s="222">
        <v>0</v>
      </c>
      <c r="BB92" s="222">
        <v>0</v>
      </c>
      <c r="BC92" s="222">
        <v>0</v>
      </c>
      <c r="BD92" s="222">
        <v>0</v>
      </c>
      <c r="BE92" s="222">
        <v>0</v>
      </c>
      <c r="BF92" s="222">
        <v>0</v>
      </c>
      <c r="BG92" s="222">
        <v>0</v>
      </c>
      <c r="BH92" s="222">
        <v>0</v>
      </c>
      <c r="BI92" s="222">
        <v>0</v>
      </c>
      <c r="BJ92" s="222">
        <v>0</v>
      </c>
      <c r="BK92" s="222">
        <v>0</v>
      </c>
      <c r="BL92" s="222">
        <v>0</v>
      </c>
      <c r="BM92" s="222">
        <v>0</v>
      </c>
      <c r="BN92" s="222">
        <v>0</v>
      </c>
      <c r="BO92" s="222">
        <v>0</v>
      </c>
      <c r="BP92" s="222">
        <v>0</v>
      </c>
      <c r="BQ92" s="222">
        <v>0</v>
      </c>
      <c r="BR92" s="222">
        <v>0</v>
      </c>
      <c r="BS92" s="222">
        <v>0</v>
      </c>
      <c r="BT92" s="222">
        <v>0</v>
      </c>
      <c r="BU92" s="222">
        <v>0</v>
      </c>
      <c r="BV92" s="222">
        <v>0</v>
      </c>
      <c r="BW92" s="222">
        <v>0</v>
      </c>
      <c r="BX92" s="222">
        <v>0</v>
      </c>
      <c r="BY92" s="222">
        <v>0</v>
      </c>
      <c r="BZ92" s="222">
        <v>0</v>
      </c>
      <c r="CA92" s="222">
        <v>0</v>
      </c>
      <c r="CB92" s="222">
        <v>0</v>
      </c>
      <c r="CC92" s="222">
        <v>0</v>
      </c>
      <c r="CD92" s="222">
        <v>0</v>
      </c>
      <c r="CE92" s="222">
        <v>0</v>
      </c>
      <c r="CF92" s="222">
        <v>0</v>
      </c>
      <c r="CG92" s="222">
        <v>0</v>
      </c>
      <c r="CH92" s="222">
        <v>0</v>
      </c>
      <c r="CI92" s="222">
        <v>0</v>
      </c>
      <c r="CJ92" s="222">
        <v>0</v>
      </c>
      <c r="CK92" s="222">
        <v>0</v>
      </c>
      <c r="CL92" s="222">
        <v>0</v>
      </c>
      <c r="CM92" s="222">
        <v>0</v>
      </c>
      <c r="CN92" s="222">
        <v>0</v>
      </c>
      <c r="CO92" s="222">
        <v>0</v>
      </c>
      <c r="CP92" s="222">
        <v>0</v>
      </c>
      <c r="CQ92" s="222">
        <v>0</v>
      </c>
      <c r="CR92" s="222">
        <v>0</v>
      </c>
      <c r="CS92" s="222">
        <v>0</v>
      </c>
      <c r="CT92" s="222">
        <v>0</v>
      </c>
      <c r="CU92" s="222">
        <v>0</v>
      </c>
      <c r="CV92" s="222">
        <v>0</v>
      </c>
      <c r="CW92" s="222">
        <v>0</v>
      </c>
      <c r="CX92" s="222">
        <v>0</v>
      </c>
      <c r="CY92" s="222">
        <v>0</v>
      </c>
      <c r="CZ92" s="222">
        <v>0</v>
      </c>
      <c r="DA92" s="222">
        <v>0</v>
      </c>
      <c r="DB92" s="222">
        <v>0</v>
      </c>
      <c r="DC92" s="222">
        <v>0</v>
      </c>
      <c r="DD92" s="222">
        <v>0</v>
      </c>
      <c r="DE92" s="222">
        <v>0</v>
      </c>
      <c r="DF92" s="222">
        <v>0</v>
      </c>
      <c r="DG92" s="222">
        <v>0</v>
      </c>
      <c r="DH92" s="222">
        <v>0</v>
      </c>
      <c r="DI92" s="222">
        <v>0</v>
      </c>
      <c r="DJ92" s="222">
        <v>0</v>
      </c>
      <c r="DK92" s="222">
        <v>0</v>
      </c>
      <c r="DL92" s="222">
        <v>0</v>
      </c>
      <c r="DM92" s="222">
        <v>0</v>
      </c>
      <c r="DN92" s="222">
        <v>0</v>
      </c>
      <c r="DO92" s="222">
        <v>0</v>
      </c>
      <c r="DP92" s="222">
        <v>0</v>
      </c>
      <c r="DQ92" s="222">
        <v>0</v>
      </c>
      <c r="DR92" s="222">
        <v>0</v>
      </c>
      <c r="DS92" s="222">
        <v>0</v>
      </c>
      <c r="DT92" s="222">
        <v>0</v>
      </c>
      <c r="DU92" s="222">
        <v>0</v>
      </c>
      <c r="DV92" s="222">
        <v>0</v>
      </c>
      <c r="DW92" s="222">
        <v>0</v>
      </c>
      <c r="DX92" s="222">
        <v>0</v>
      </c>
      <c r="DY92" s="222">
        <v>0</v>
      </c>
      <c r="DZ92" s="222">
        <v>0</v>
      </c>
      <c r="EA92" s="222">
        <v>0</v>
      </c>
      <c r="EB92" s="222">
        <v>0</v>
      </c>
      <c r="EC92" s="222">
        <v>0</v>
      </c>
      <c r="ED92" s="222">
        <v>0</v>
      </c>
      <c r="EE92" s="222">
        <v>0</v>
      </c>
      <c r="EF92" s="222">
        <v>0</v>
      </c>
      <c r="EG92" s="222">
        <v>0</v>
      </c>
      <c r="EH92" s="222">
        <v>34680</v>
      </c>
      <c r="EI92" s="222">
        <v>0</v>
      </c>
      <c r="EJ92" s="222">
        <v>0</v>
      </c>
      <c r="EK92" s="222">
        <v>0</v>
      </c>
      <c r="EL92" s="222">
        <v>0</v>
      </c>
      <c r="EM92" s="222">
        <v>10460</v>
      </c>
      <c r="EN92" s="222">
        <v>0</v>
      </c>
      <c r="EO92" s="222">
        <v>0</v>
      </c>
      <c r="EP92" s="222">
        <v>0</v>
      </c>
      <c r="EQ92" s="222">
        <v>0</v>
      </c>
      <c r="ER92" s="222">
        <v>0</v>
      </c>
      <c r="ES92" s="222">
        <v>0</v>
      </c>
      <c r="ET92" s="222">
        <v>0</v>
      </c>
      <c r="EU92" s="222">
        <v>0</v>
      </c>
      <c r="EV92" s="222">
        <v>0</v>
      </c>
      <c r="EW92" s="222">
        <v>0</v>
      </c>
      <c r="EX92" s="222">
        <v>0</v>
      </c>
      <c r="EY92" s="222">
        <v>0</v>
      </c>
      <c r="EZ92" s="222">
        <v>0</v>
      </c>
      <c r="FA92" s="222">
        <v>0</v>
      </c>
      <c r="FB92" s="222">
        <v>0</v>
      </c>
      <c r="FC92" s="222">
        <v>0</v>
      </c>
      <c r="FD92" s="222">
        <v>0</v>
      </c>
      <c r="FE92" s="222">
        <v>0</v>
      </c>
      <c r="FF92" s="222">
        <v>0</v>
      </c>
      <c r="FG92" s="222">
        <v>0</v>
      </c>
      <c r="FH92" s="222">
        <v>0</v>
      </c>
      <c r="FI92" s="222">
        <v>0</v>
      </c>
      <c r="FJ92" s="222">
        <v>0</v>
      </c>
      <c r="FK92" s="222">
        <v>0</v>
      </c>
      <c r="FL92" s="222">
        <v>0</v>
      </c>
      <c r="FM92" s="222">
        <v>0</v>
      </c>
      <c r="FN92" s="222">
        <v>0</v>
      </c>
      <c r="FO92" s="222">
        <v>0</v>
      </c>
      <c r="FP92" s="222">
        <v>0</v>
      </c>
      <c r="FQ92" s="222">
        <v>0</v>
      </c>
      <c r="FR92" s="222">
        <v>0</v>
      </c>
      <c r="FS92" s="222">
        <v>0</v>
      </c>
      <c r="FT92" s="222">
        <v>0</v>
      </c>
      <c r="FU92" s="222">
        <v>0</v>
      </c>
      <c r="FV92" s="222">
        <v>0</v>
      </c>
      <c r="FW92" s="222">
        <v>0</v>
      </c>
      <c r="FX92" s="222">
        <v>0</v>
      </c>
      <c r="FY92" s="222">
        <v>0</v>
      </c>
      <c r="FZ92" s="222">
        <v>0</v>
      </c>
      <c r="GA92" s="222">
        <v>0</v>
      </c>
      <c r="GB92" s="222">
        <v>0</v>
      </c>
      <c r="GC92" s="222">
        <v>0</v>
      </c>
      <c r="GD92" s="222">
        <v>0</v>
      </c>
      <c r="GE92" s="222">
        <v>0</v>
      </c>
      <c r="GF92" s="222">
        <v>0</v>
      </c>
      <c r="GG92" s="222">
        <v>0</v>
      </c>
      <c r="GH92" s="222">
        <v>0</v>
      </c>
      <c r="GI92" s="222">
        <v>0</v>
      </c>
      <c r="GJ92" s="222">
        <v>0</v>
      </c>
      <c r="GK92" s="222">
        <v>0</v>
      </c>
      <c r="GL92" s="222">
        <v>0</v>
      </c>
      <c r="GM92" s="222">
        <v>0</v>
      </c>
      <c r="GN92" s="222">
        <v>0</v>
      </c>
      <c r="GO92" s="222">
        <v>0</v>
      </c>
      <c r="GP92" s="222">
        <v>0</v>
      </c>
      <c r="GQ92" s="222">
        <v>0</v>
      </c>
      <c r="GR92" s="222">
        <v>0</v>
      </c>
      <c r="GS92" s="222">
        <v>0</v>
      </c>
      <c r="GT92" s="222">
        <v>0</v>
      </c>
      <c r="GU92" s="222">
        <v>0</v>
      </c>
      <c r="GV92" s="222">
        <v>0</v>
      </c>
      <c r="GW92" s="222">
        <v>153796.44</v>
      </c>
      <c r="GX92" s="222">
        <v>0</v>
      </c>
      <c r="GY92" s="222">
        <v>0</v>
      </c>
      <c r="GZ92" s="222">
        <v>0</v>
      </c>
      <c r="HA92" s="222">
        <v>0</v>
      </c>
      <c r="HB92" s="222">
        <v>0</v>
      </c>
      <c r="HC92" s="222">
        <v>0</v>
      </c>
      <c r="HD92" s="222">
        <v>0</v>
      </c>
      <c r="HE92" s="222">
        <v>0</v>
      </c>
      <c r="HF92" s="222">
        <v>0</v>
      </c>
      <c r="HG92" s="222">
        <v>0</v>
      </c>
      <c r="HH92" s="222">
        <v>0</v>
      </c>
      <c r="HI92" s="222">
        <v>0</v>
      </c>
      <c r="HJ92" s="222">
        <v>0</v>
      </c>
      <c r="HK92" s="222">
        <v>0</v>
      </c>
      <c r="HL92" s="222">
        <v>0</v>
      </c>
      <c r="HM92" s="222">
        <v>0</v>
      </c>
      <c r="HN92" s="222">
        <v>0</v>
      </c>
      <c r="HO92" s="222">
        <v>0</v>
      </c>
      <c r="HP92" s="222">
        <v>0</v>
      </c>
      <c r="HQ92" s="222">
        <v>0</v>
      </c>
      <c r="HR92" s="222">
        <v>0</v>
      </c>
      <c r="HS92" s="222">
        <v>0</v>
      </c>
      <c r="HT92" s="222">
        <v>0</v>
      </c>
      <c r="HU92" s="222">
        <v>0</v>
      </c>
      <c r="HV92" s="222">
        <v>0</v>
      </c>
      <c r="HW92" s="222">
        <v>0</v>
      </c>
      <c r="HX92" s="222">
        <v>0</v>
      </c>
      <c r="HY92" s="222">
        <v>0</v>
      </c>
      <c r="HZ92" s="222">
        <v>0</v>
      </c>
      <c r="IA92" s="222">
        <v>0</v>
      </c>
      <c r="IB92" s="222">
        <v>0</v>
      </c>
      <c r="IC92" s="222">
        <v>0</v>
      </c>
      <c r="ID92" s="222">
        <v>0</v>
      </c>
      <c r="IE92" s="222">
        <v>0</v>
      </c>
      <c r="IF92" s="222">
        <v>0</v>
      </c>
      <c r="IG92" s="222">
        <v>0</v>
      </c>
      <c r="IH92" s="222">
        <v>0</v>
      </c>
      <c r="II92" s="222">
        <v>0</v>
      </c>
      <c r="IJ92" s="222">
        <v>0</v>
      </c>
      <c r="IK92" s="222">
        <v>0</v>
      </c>
      <c r="IL92" s="222">
        <v>0</v>
      </c>
      <c r="IM92" s="222">
        <v>0</v>
      </c>
      <c r="IN92" s="222">
        <v>0</v>
      </c>
      <c r="IO92" s="222">
        <v>0</v>
      </c>
      <c r="IP92" s="222">
        <v>0</v>
      </c>
      <c r="IQ92" s="222">
        <v>0</v>
      </c>
      <c r="IR92" s="222">
        <v>0</v>
      </c>
      <c r="IS92" s="222">
        <v>0</v>
      </c>
      <c r="IT92" s="222">
        <v>0</v>
      </c>
      <c r="IU92" s="222">
        <v>0</v>
      </c>
      <c r="IV92" s="222">
        <v>0</v>
      </c>
      <c r="IW92" s="222">
        <v>0</v>
      </c>
      <c r="IX92" s="222">
        <v>0</v>
      </c>
      <c r="IY92" s="222">
        <v>0</v>
      </c>
      <c r="IZ92" s="222">
        <v>0</v>
      </c>
      <c r="JA92" s="222">
        <v>0</v>
      </c>
      <c r="JB92" s="222">
        <v>0</v>
      </c>
      <c r="JC92" s="222">
        <v>0</v>
      </c>
      <c r="JD92" s="222">
        <v>0</v>
      </c>
      <c r="JE92" s="222">
        <v>0</v>
      </c>
      <c r="JF92" s="222">
        <v>0</v>
      </c>
      <c r="JG92" s="222">
        <v>0</v>
      </c>
      <c r="JH92" s="222">
        <v>0</v>
      </c>
      <c r="JI92" s="222">
        <v>0</v>
      </c>
      <c r="JJ92" s="222">
        <v>0</v>
      </c>
      <c r="JK92" s="222">
        <v>0</v>
      </c>
      <c r="JL92" s="222">
        <v>0</v>
      </c>
      <c r="JM92" s="222">
        <v>0</v>
      </c>
      <c r="JN92" s="222">
        <v>0</v>
      </c>
      <c r="JO92" s="222">
        <v>0</v>
      </c>
      <c r="JP92" s="222">
        <v>0</v>
      </c>
      <c r="JQ92" s="222">
        <v>0</v>
      </c>
      <c r="JR92" s="222">
        <v>0</v>
      </c>
      <c r="JS92" s="222">
        <v>0</v>
      </c>
      <c r="JT92" s="222">
        <v>115800</v>
      </c>
      <c r="JU92" s="222">
        <v>0</v>
      </c>
      <c r="JV92" s="222">
        <v>0</v>
      </c>
      <c r="JW92" s="222">
        <v>0</v>
      </c>
      <c r="JX92" s="222">
        <v>0</v>
      </c>
      <c r="JY92" s="222">
        <v>0</v>
      </c>
      <c r="JZ92" s="222">
        <v>0</v>
      </c>
      <c r="KA92" s="222">
        <v>0</v>
      </c>
      <c r="KB92" s="222">
        <v>0</v>
      </c>
      <c r="KC92" s="222">
        <v>0</v>
      </c>
      <c r="KD92" s="222">
        <v>0</v>
      </c>
      <c r="KE92" s="222">
        <v>0</v>
      </c>
      <c r="KF92" s="222">
        <v>0</v>
      </c>
      <c r="KG92" s="222">
        <v>0</v>
      </c>
      <c r="KH92" s="222">
        <v>0</v>
      </c>
      <c r="KI92" s="222">
        <v>0</v>
      </c>
      <c r="KJ92" s="222">
        <v>0</v>
      </c>
      <c r="KK92" s="222">
        <v>0</v>
      </c>
      <c r="KL92" s="222">
        <v>0</v>
      </c>
      <c r="KM92" s="222">
        <v>0</v>
      </c>
      <c r="KN92" s="222">
        <v>0</v>
      </c>
      <c r="KO92" s="222">
        <v>0</v>
      </c>
      <c r="KP92" s="222">
        <v>0</v>
      </c>
      <c r="KQ92" s="222">
        <v>0</v>
      </c>
      <c r="KR92" s="222">
        <v>0</v>
      </c>
      <c r="KS92" s="222">
        <v>0</v>
      </c>
      <c r="KT92" s="222">
        <v>0</v>
      </c>
      <c r="KU92" s="222">
        <v>0</v>
      </c>
      <c r="KV92" s="222">
        <v>0</v>
      </c>
      <c r="KW92" s="222">
        <v>0</v>
      </c>
      <c r="KX92" s="222">
        <v>0</v>
      </c>
      <c r="KY92" s="222">
        <v>0</v>
      </c>
      <c r="KZ92" s="222">
        <v>0</v>
      </c>
      <c r="LA92" s="222">
        <v>0</v>
      </c>
      <c r="LB92" s="222">
        <v>0</v>
      </c>
      <c r="LC92" s="222">
        <v>0</v>
      </c>
      <c r="LD92" s="222">
        <v>0</v>
      </c>
      <c r="LE92" s="222">
        <v>0</v>
      </c>
      <c r="LF92" s="222">
        <v>0</v>
      </c>
      <c r="LG92" s="222">
        <v>0</v>
      </c>
      <c r="LH92" s="222">
        <v>0</v>
      </c>
      <c r="LI92" s="222">
        <v>0</v>
      </c>
      <c r="LJ92" s="222">
        <v>0</v>
      </c>
      <c r="LK92" s="222">
        <v>0</v>
      </c>
      <c r="LL92" s="222">
        <v>0</v>
      </c>
      <c r="LM92" s="222">
        <v>0</v>
      </c>
      <c r="LN92" s="222">
        <v>0</v>
      </c>
      <c r="LO92" s="222">
        <v>0</v>
      </c>
      <c r="LP92" s="222">
        <v>0</v>
      </c>
      <c r="LQ92" s="222">
        <v>0</v>
      </c>
      <c r="LR92" s="222">
        <v>0</v>
      </c>
      <c r="LS92" s="222">
        <v>0</v>
      </c>
      <c r="LT92" s="222">
        <v>0</v>
      </c>
      <c r="LU92" s="222">
        <v>0</v>
      </c>
      <c r="LV92" s="222">
        <v>0</v>
      </c>
      <c r="LW92" s="222">
        <v>0</v>
      </c>
      <c r="LX92" s="222">
        <v>0</v>
      </c>
      <c r="LY92" s="222">
        <v>0</v>
      </c>
      <c r="LZ92" s="222">
        <v>0</v>
      </c>
      <c r="MA92" s="222">
        <v>0</v>
      </c>
      <c r="MB92" s="222">
        <v>0</v>
      </c>
      <c r="MC92" s="222">
        <v>0</v>
      </c>
      <c r="MD92" s="222">
        <v>0</v>
      </c>
      <c r="ME92" s="222">
        <v>0</v>
      </c>
      <c r="MF92" s="222">
        <v>0</v>
      </c>
      <c r="MG92" s="222">
        <v>0</v>
      </c>
      <c r="MH92" s="222">
        <v>0</v>
      </c>
      <c r="MI92" s="222">
        <v>0</v>
      </c>
      <c r="MJ92" s="222">
        <v>0</v>
      </c>
      <c r="MK92" s="222">
        <v>0</v>
      </c>
      <c r="ML92" s="222">
        <v>0</v>
      </c>
      <c r="MM92" s="222">
        <v>0</v>
      </c>
      <c r="MN92" s="222">
        <v>0</v>
      </c>
      <c r="MO92" s="222">
        <v>0</v>
      </c>
      <c r="MP92" s="222">
        <v>0</v>
      </c>
      <c r="MQ92" s="222">
        <v>0</v>
      </c>
      <c r="MR92" s="222">
        <v>0</v>
      </c>
      <c r="MS92" s="222">
        <v>0</v>
      </c>
      <c r="MT92" s="222">
        <v>0</v>
      </c>
      <c r="MU92" s="222">
        <v>0</v>
      </c>
      <c r="MV92" s="222">
        <v>0</v>
      </c>
      <c r="MW92" s="222">
        <v>0</v>
      </c>
      <c r="MX92" s="222">
        <v>0</v>
      </c>
      <c r="MY92" s="222">
        <v>0</v>
      </c>
      <c r="MZ92" s="222">
        <v>0</v>
      </c>
      <c r="NA92" s="222">
        <v>0</v>
      </c>
      <c r="NB92" s="222">
        <v>0</v>
      </c>
      <c r="NC92" s="222">
        <v>0</v>
      </c>
      <c r="ND92" s="222">
        <v>0</v>
      </c>
      <c r="NE92" s="222">
        <v>0</v>
      </c>
      <c r="NF92" s="222">
        <v>0</v>
      </c>
      <c r="NG92" s="222">
        <v>0</v>
      </c>
      <c r="NH92" s="222">
        <v>0</v>
      </c>
      <c r="NI92" s="222">
        <v>0</v>
      </c>
      <c r="NJ92" s="222">
        <v>0</v>
      </c>
      <c r="NK92" s="222">
        <v>0</v>
      </c>
      <c r="NL92" s="222">
        <v>0</v>
      </c>
      <c r="NM92" s="222">
        <v>0</v>
      </c>
      <c r="NN92" s="222">
        <v>0</v>
      </c>
      <c r="NO92" s="222">
        <v>0</v>
      </c>
      <c r="NP92" s="222">
        <v>0</v>
      </c>
      <c r="NQ92" s="222">
        <v>0</v>
      </c>
      <c r="NR92" s="222">
        <v>0</v>
      </c>
      <c r="NS92" s="222">
        <v>0</v>
      </c>
      <c r="NT92" s="222">
        <v>0</v>
      </c>
      <c r="NU92" s="222">
        <v>0</v>
      </c>
      <c r="NV92" s="222">
        <v>0</v>
      </c>
      <c r="NW92" s="222">
        <v>0</v>
      </c>
      <c r="NX92" s="222">
        <v>0</v>
      </c>
      <c r="NY92" s="222">
        <v>0</v>
      </c>
      <c r="NZ92" s="222">
        <v>0</v>
      </c>
      <c r="OA92" s="222">
        <v>0</v>
      </c>
      <c r="OB92" s="222">
        <v>0</v>
      </c>
      <c r="OC92" s="222">
        <v>0</v>
      </c>
      <c r="OD92" s="222">
        <v>0</v>
      </c>
      <c r="OE92" s="222">
        <v>0</v>
      </c>
      <c r="OF92" s="222">
        <v>0</v>
      </c>
      <c r="OG92" s="222">
        <v>0</v>
      </c>
      <c r="OH92" s="222">
        <v>0</v>
      </c>
      <c r="OI92" s="222">
        <v>0</v>
      </c>
      <c r="OJ92" s="222">
        <v>296270</v>
      </c>
      <c r="OK92" s="222">
        <v>0</v>
      </c>
      <c r="OL92" s="222">
        <v>0</v>
      </c>
      <c r="OM92" s="222">
        <v>0</v>
      </c>
      <c r="ON92" s="222">
        <v>0</v>
      </c>
      <c r="OO92" s="222">
        <v>0</v>
      </c>
      <c r="OP92" s="222">
        <v>0</v>
      </c>
      <c r="OQ92" s="222">
        <v>0</v>
      </c>
      <c r="OR92" s="222">
        <v>0</v>
      </c>
      <c r="OS92" s="222">
        <v>0</v>
      </c>
      <c r="OT92" s="222">
        <v>0</v>
      </c>
      <c r="OU92" s="222">
        <v>0</v>
      </c>
      <c r="OV92" s="222">
        <v>0</v>
      </c>
      <c r="OW92" s="222">
        <v>0</v>
      </c>
      <c r="OX92" s="222">
        <v>0</v>
      </c>
      <c r="OY92" s="222">
        <v>0</v>
      </c>
      <c r="OZ92" s="222">
        <v>0</v>
      </c>
      <c r="PA92" s="222">
        <v>0</v>
      </c>
      <c r="PB92" s="222">
        <v>0</v>
      </c>
      <c r="PC92" s="222">
        <v>0</v>
      </c>
      <c r="PD92" s="222">
        <v>0</v>
      </c>
      <c r="PE92" s="222">
        <v>0</v>
      </c>
      <c r="PF92" s="222">
        <v>0</v>
      </c>
      <c r="PG92" s="222">
        <v>0</v>
      </c>
      <c r="PH92" s="222">
        <v>0</v>
      </c>
      <c r="PI92" s="222">
        <v>0</v>
      </c>
      <c r="PJ92" s="222">
        <v>0</v>
      </c>
      <c r="PK92" s="222">
        <v>0</v>
      </c>
      <c r="PL92" s="222">
        <v>0</v>
      </c>
      <c r="PM92" s="222">
        <v>0</v>
      </c>
      <c r="PN92" s="222">
        <v>0</v>
      </c>
      <c r="PO92" s="222">
        <v>0</v>
      </c>
      <c r="PP92" s="222">
        <v>0</v>
      </c>
      <c r="PQ92" s="222">
        <v>0</v>
      </c>
      <c r="PR92" s="222">
        <v>0</v>
      </c>
      <c r="PS92" s="222">
        <v>0</v>
      </c>
      <c r="PT92" s="222">
        <v>0</v>
      </c>
      <c r="PU92" s="222">
        <v>0</v>
      </c>
      <c r="PV92" s="222">
        <v>0</v>
      </c>
      <c r="PW92" s="222">
        <v>0</v>
      </c>
      <c r="PX92" s="222">
        <v>0</v>
      </c>
      <c r="PY92" s="222">
        <v>0</v>
      </c>
      <c r="PZ92" s="222">
        <v>0</v>
      </c>
      <c r="QA92" s="222">
        <v>0</v>
      </c>
      <c r="QB92" s="222">
        <v>0</v>
      </c>
      <c r="QC92" s="222">
        <v>0</v>
      </c>
      <c r="QD92" s="222">
        <v>3933597.86</v>
      </c>
      <c r="QE92" s="222">
        <v>0</v>
      </c>
      <c r="QF92" s="222">
        <v>0</v>
      </c>
      <c r="QG92" s="222">
        <v>0</v>
      </c>
      <c r="QH92" s="222">
        <v>63275</v>
      </c>
      <c r="QI92" s="222">
        <v>0</v>
      </c>
      <c r="QJ92" s="222">
        <v>0</v>
      </c>
      <c r="QK92" s="222">
        <v>0</v>
      </c>
      <c r="QL92" s="222">
        <v>0</v>
      </c>
      <c r="QM92" s="222">
        <v>0</v>
      </c>
      <c r="QN92" s="222">
        <v>0</v>
      </c>
      <c r="QO92" s="222">
        <v>0</v>
      </c>
      <c r="QP92" s="222">
        <v>0</v>
      </c>
      <c r="QQ92" s="222">
        <v>19820</v>
      </c>
      <c r="QR92" s="222">
        <v>0</v>
      </c>
      <c r="QS92" s="222">
        <v>0</v>
      </c>
      <c r="QT92" s="222">
        <v>0</v>
      </c>
      <c r="QU92" s="222">
        <v>0</v>
      </c>
      <c r="QV92" s="222">
        <v>0</v>
      </c>
      <c r="QW92" s="222">
        <v>0</v>
      </c>
      <c r="QX92" s="222">
        <v>0</v>
      </c>
      <c r="QY92" s="222">
        <v>0</v>
      </c>
      <c r="QZ92" s="222">
        <v>0</v>
      </c>
      <c r="RA92" s="222">
        <v>0</v>
      </c>
      <c r="RB92" s="222">
        <v>0</v>
      </c>
      <c r="RC92" s="222">
        <v>0</v>
      </c>
      <c r="RD92" s="222">
        <v>0</v>
      </c>
      <c r="RE92" s="222">
        <v>0</v>
      </c>
      <c r="RF92" s="222">
        <v>0</v>
      </c>
      <c r="RG92" s="222">
        <v>0</v>
      </c>
      <c r="RH92" s="222">
        <v>0</v>
      </c>
      <c r="RI92" s="222">
        <v>0</v>
      </c>
      <c r="RJ92" s="222">
        <v>0</v>
      </c>
      <c r="RK92" s="222">
        <v>0</v>
      </c>
      <c r="RL92" s="222">
        <v>0</v>
      </c>
      <c r="RM92" s="222">
        <v>0</v>
      </c>
      <c r="RN92" s="222">
        <v>0</v>
      </c>
      <c r="RO92" s="222">
        <v>0</v>
      </c>
      <c r="RP92" s="222">
        <v>0</v>
      </c>
      <c r="RQ92" s="222">
        <v>0</v>
      </c>
      <c r="RR92" s="222">
        <v>0</v>
      </c>
      <c r="RS92" s="222">
        <v>0</v>
      </c>
      <c r="RT92" s="222">
        <v>0</v>
      </c>
      <c r="RU92" s="222">
        <v>0</v>
      </c>
      <c r="RV92" s="222">
        <v>0</v>
      </c>
      <c r="RW92" s="222">
        <v>0</v>
      </c>
      <c r="RX92" s="222">
        <v>0</v>
      </c>
      <c r="RY92" s="222">
        <v>0</v>
      </c>
      <c r="RZ92" s="222">
        <v>0</v>
      </c>
      <c r="SA92" s="222">
        <v>0</v>
      </c>
      <c r="SB92" s="222">
        <v>0</v>
      </c>
      <c r="SC92" s="222">
        <v>0</v>
      </c>
      <c r="SD92" s="222">
        <v>0</v>
      </c>
      <c r="SE92" s="222">
        <v>0</v>
      </c>
      <c r="SF92" s="222">
        <v>0</v>
      </c>
      <c r="SG92" s="222">
        <v>0</v>
      </c>
      <c r="SH92" s="222">
        <v>0</v>
      </c>
      <c r="SI92" s="222">
        <v>0</v>
      </c>
      <c r="SJ92" s="222">
        <v>0</v>
      </c>
      <c r="SK92" s="222">
        <v>0</v>
      </c>
      <c r="SL92" s="222">
        <v>0</v>
      </c>
      <c r="SM92" s="222">
        <v>0</v>
      </c>
      <c r="SN92" s="222">
        <v>0</v>
      </c>
      <c r="SO92" s="222">
        <v>0</v>
      </c>
      <c r="SP92" s="222">
        <v>0</v>
      </c>
      <c r="SQ92" s="222">
        <v>0</v>
      </c>
      <c r="SR92" s="222">
        <v>0</v>
      </c>
      <c r="SS92" s="222">
        <v>0</v>
      </c>
      <c r="ST92" s="222">
        <v>0</v>
      </c>
      <c r="SU92" s="222">
        <v>0</v>
      </c>
      <c r="SV92" s="222">
        <v>0</v>
      </c>
      <c r="SW92" s="222">
        <v>0</v>
      </c>
      <c r="SX92" s="222">
        <v>0</v>
      </c>
      <c r="SY92" s="222">
        <v>0</v>
      </c>
      <c r="SZ92" s="222">
        <v>0</v>
      </c>
      <c r="TA92" s="222">
        <v>0</v>
      </c>
      <c r="TB92" s="222">
        <v>0</v>
      </c>
      <c r="TC92" s="222">
        <v>0</v>
      </c>
      <c r="TD92" s="222">
        <v>0</v>
      </c>
      <c r="TE92" s="222">
        <v>0</v>
      </c>
      <c r="TF92" s="222">
        <v>0</v>
      </c>
      <c r="TG92" s="222">
        <v>0</v>
      </c>
      <c r="TH92" s="222">
        <v>0</v>
      </c>
      <c r="TI92" s="222">
        <v>0</v>
      </c>
      <c r="TJ92" s="222">
        <v>0</v>
      </c>
      <c r="TK92" s="222">
        <v>0</v>
      </c>
      <c r="TL92" s="222">
        <v>0</v>
      </c>
      <c r="TM92" s="222">
        <v>0</v>
      </c>
      <c r="TN92" s="222">
        <v>0</v>
      </c>
      <c r="TO92" s="222">
        <v>0</v>
      </c>
      <c r="TP92" s="222">
        <v>0</v>
      </c>
      <c r="TQ92" s="222">
        <v>0</v>
      </c>
      <c r="TR92" s="222">
        <v>0</v>
      </c>
      <c r="TS92" s="222">
        <v>0</v>
      </c>
      <c r="TT92" s="222">
        <v>0</v>
      </c>
      <c r="TU92" s="222">
        <v>0</v>
      </c>
      <c r="TV92" s="222">
        <v>0</v>
      </c>
      <c r="TW92" s="222">
        <v>0</v>
      </c>
      <c r="TX92" s="222">
        <v>0</v>
      </c>
      <c r="TY92" s="222">
        <v>0</v>
      </c>
      <c r="TZ92" s="222">
        <v>0</v>
      </c>
      <c r="UA92" s="222">
        <v>0</v>
      </c>
      <c r="UB92" s="222">
        <v>0</v>
      </c>
      <c r="UC92" s="222">
        <v>0</v>
      </c>
      <c r="UD92" s="222">
        <v>0</v>
      </c>
      <c r="UE92" s="222">
        <v>0</v>
      </c>
      <c r="UF92" s="222">
        <v>0</v>
      </c>
      <c r="UG92" s="222">
        <v>0</v>
      </c>
      <c r="UH92" s="222">
        <v>0</v>
      </c>
      <c r="UI92" s="222">
        <v>0</v>
      </c>
      <c r="UJ92" s="222">
        <v>3696650.64</v>
      </c>
      <c r="UK92" s="222">
        <v>0</v>
      </c>
      <c r="UL92" s="222">
        <v>0</v>
      </c>
      <c r="UM92" s="222">
        <v>0</v>
      </c>
      <c r="UN92" s="222">
        <v>0</v>
      </c>
      <c r="UO92" s="222">
        <v>0</v>
      </c>
      <c r="UP92" s="222">
        <v>0</v>
      </c>
      <c r="UQ92" s="222">
        <v>0</v>
      </c>
      <c r="UR92" s="222">
        <v>0</v>
      </c>
      <c r="US92" s="222">
        <v>0</v>
      </c>
      <c r="UT92" s="222">
        <v>0</v>
      </c>
      <c r="UU92" s="222">
        <v>0</v>
      </c>
      <c r="UV92" s="222">
        <v>0</v>
      </c>
      <c r="UW92" s="222">
        <v>19063</v>
      </c>
      <c r="UX92" s="222">
        <v>0</v>
      </c>
      <c r="UY92" s="222">
        <v>0</v>
      </c>
      <c r="UZ92" s="222">
        <v>0</v>
      </c>
      <c r="VA92" s="222">
        <v>0</v>
      </c>
      <c r="VB92" s="222">
        <v>0</v>
      </c>
      <c r="VC92" s="222">
        <v>0</v>
      </c>
      <c r="VD92" s="222">
        <v>0</v>
      </c>
      <c r="VE92" s="222">
        <v>0</v>
      </c>
      <c r="VF92" s="222">
        <v>1080</v>
      </c>
      <c r="VG92" s="222">
        <v>0</v>
      </c>
      <c r="VH92" s="222">
        <v>0</v>
      </c>
      <c r="VI92" s="222">
        <v>0</v>
      </c>
      <c r="VJ92" s="222">
        <v>0</v>
      </c>
      <c r="VK92" s="222">
        <v>0</v>
      </c>
      <c r="VL92" s="222">
        <v>0</v>
      </c>
      <c r="VM92" s="222">
        <v>0</v>
      </c>
      <c r="VN92" s="222">
        <v>0</v>
      </c>
      <c r="VO92" s="222">
        <v>0</v>
      </c>
      <c r="VP92" s="222">
        <v>0</v>
      </c>
      <c r="VQ92" s="222">
        <v>0</v>
      </c>
      <c r="VR92" s="222">
        <v>0</v>
      </c>
      <c r="VS92" s="222">
        <v>0</v>
      </c>
      <c r="VT92" s="222">
        <v>0</v>
      </c>
      <c r="VU92" s="222">
        <v>0</v>
      </c>
      <c r="VV92" s="222">
        <v>0</v>
      </c>
      <c r="VW92" s="222">
        <v>0</v>
      </c>
      <c r="VX92" s="222">
        <v>0</v>
      </c>
      <c r="VY92" s="222">
        <v>0</v>
      </c>
      <c r="VZ92" s="222">
        <v>0</v>
      </c>
      <c r="WA92" s="222">
        <v>0</v>
      </c>
      <c r="WB92" s="222">
        <v>0</v>
      </c>
      <c r="WC92" s="222">
        <v>0</v>
      </c>
      <c r="WD92" s="222">
        <v>15071.05</v>
      </c>
      <c r="WE92" s="222">
        <v>0</v>
      </c>
      <c r="WF92" s="222">
        <v>0</v>
      </c>
      <c r="WG92" s="222">
        <v>0</v>
      </c>
      <c r="WH92" s="222">
        <v>0</v>
      </c>
      <c r="WI92" s="222">
        <v>0</v>
      </c>
      <c r="WJ92" s="222">
        <v>0</v>
      </c>
      <c r="WK92" s="222">
        <v>0</v>
      </c>
      <c r="WL92" s="222">
        <v>0</v>
      </c>
      <c r="WM92" s="222">
        <v>0</v>
      </c>
      <c r="WN92" s="222">
        <v>0</v>
      </c>
      <c r="WO92" s="222">
        <v>0</v>
      </c>
      <c r="WP92" s="222">
        <v>0</v>
      </c>
      <c r="WQ92" s="222">
        <v>0</v>
      </c>
      <c r="WR92" s="222">
        <v>0</v>
      </c>
      <c r="WS92" s="222">
        <v>0</v>
      </c>
      <c r="WT92" s="222">
        <v>0</v>
      </c>
      <c r="WU92" s="222">
        <v>0</v>
      </c>
      <c r="WV92" s="222">
        <v>0</v>
      </c>
      <c r="WW92" s="222">
        <v>0</v>
      </c>
      <c r="WX92" s="222">
        <v>0</v>
      </c>
      <c r="WY92" s="222">
        <v>0</v>
      </c>
      <c r="WZ92" s="222">
        <v>0</v>
      </c>
      <c r="XA92" s="222">
        <v>0</v>
      </c>
      <c r="XB92" s="222">
        <v>0</v>
      </c>
      <c r="XC92" s="222">
        <v>0</v>
      </c>
      <c r="XD92" s="222">
        <v>0</v>
      </c>
      <c r="XE92" s="222">
        <v>0</v>
      </c>
      <c r="XF92" s="222">
        <v>0</v>
      </c>
      <c r="XG92" s="222">
        <v>0</v>
      </c>
      <c r="XH92" s="222">
        <v>0</v>
      </c>
      <c r="XI92" s="222">
        <v>0</v>
      </c>
      <c r="XJ92" s="222">
        <v>0</v>
      </c>
      <c r="XK92" s="222">
        <v>0</v>
      </c>
      <c r="XL92" s="222">
        <v>0</v>
      </c>
      <c r="XM92" s="222">
        <v>0</v>
      </c>
      <c r="XN92" s="222">
        <v>0</v>
      </c>
      <c r="XO92" s="222">
        <v>0</v>
      </c>
      <c r="XP92" s="222">
        <v>0</v>
      </c>
      <c r="XQ92" s="222">
        <v>0</v>
      </c>
      <c r="XR92" s="222">
        <v>0</v>
      </c>
      <c r="XS92" s="222">
        <v>0</v>
      </c>
      <c r="XT92" s="222">
        <v>0</v>
      </c>
      <c r="XU92" s="222">
        <v>0</v>
      </c>
      <c r="XV92" s="222">
        <v>0</v>
      </c>
      <c r="XW92" s="222">
        <v>0</v>
      </c>
      <c r="XX92" s="222">
        <v>0</v>
      </c>
      <c r="XY92" s="222">
        <v>0</v>
      </c>
      <c r="XZ92" s="222">
        <v>0</v>
      </c>
      <c r="YA92" s="222">
        <v>0</v>
      </c>
      <c r="YB92" s="222">
        <v>0</v>
      </c>
      <c r="YC92" s="222">
        <v>0</v>
      </c>
      <c r="YD92" s="222">
        <v>0</v>
      </c>
      <c r="YE92" s="222">
        <v>0</v>
      </c>
      <c r="YF92" s="222">
        <v>0</v>
      </c>
      <c r="YG92" s="222">
        <v>0</v>
      </c>
      <c r="YH92" s="222">
        <v>0</v>
      </c>
      <c r="YI92" s="222">
        <v>0</v>
      </c>
      <c r="YJ92" s="222">
        <v>0</v>
      </c>
      <c r="YK92" s="222">
        <v>0</v>
      </c>
      <c r="YL92" s="222">
        <v>0</v>
      </c>
      <c r="YM92" s="222">
        <v>0</v>
      </c>
      <c r="YN92" s="222">
        <v>0</v>
      </c>
      <c r="YO92" s="222">
        <v>0</v>
      </c>
      <c r="YP92" s="222">
        <v>0</v>
      </c>
      <c r="YQ92" s="222">
        <v>0</v>
      </c>
      <c r="YR92" s="222">
        <v>0</v>
      </c>
      <c r="YS92" s="222">
        <v>0</v>
      </c>
      <c r="YT92" s="222">
        <v>0</v>
      </c>
      <c r="YU92" s="222">
        <v>0</v>
      </c>
      <c r="YV92" s="222">
        <v>0</v>
      </c>
      <c r="YW92" s="222">
        <v>0</v>
      </c>
      <c r="YX92" s="222">
        <v>0</v>
      </c>
      <c r="YY92" s="222">
        <v>0</v>
      </c>
      <c r="YZ92" s="222">
        <v>0</v>
      </c>
      <c r="ZA92" s="222">
        <v>0</v>
      </c>
      <c r="ZB92" s="222">
        <v>0</v>
      </c>
      <c r="ZC92" s="222">
        <v>0</v>
      </c>
      <c r="ZD92" s="222">
        <v>0</v>
      </c>
      <c r="ZE92" s="222">
        <v>0</v>
      </c>
      <c r="ZF92" s="222">
        <v>0</v>
      </c>
      <c r="ZG92" s="222">
        <v>0</v>
      </c>
      <c r="ZH92" s="222">
        <v>0</v>
      </c>
      <c r="ZI92" s="222">
        <v>0</v>
      </c>
      <c r="ZJ92" s="222">
        <v>0</v>
      </c>
      <c r="ZK92" s="222">
        <v>0</v>
      </c>
      <c r="ZL92" s="222">
        <v>0</v>
      </c>
      <c r="ZM92" s="222">
        <v>0</v>
      </c>
      <c r="ZN92" s="222">
        <v>0</v>
      </c>
      <c r="ZO92" s="222">
        <v>0</v>
      </c>
      <c r="ZP92" s="222">
        <v>0</v>
      </c>
      <c r="ZQ92" s="222">
        <v>0</v>
      </c>
      <c r="ZR92" s="222">
        <v>0</v>
      </c>
      <c r="ZS92" s="222">
        <v>0</v>
      </c>
      <c r="ZT92" s="222">
        <v>0</v>
      </c>
      <c r="ZU92" s="222">
        <v>0</v>
      </c>
      <c r="ZV92" s="222">
        <v>0</v>
      </c>
      <c r="ZW92" s="222">
        <v>0</v>
      </c>
      <c r="ZX92" s="222">
        <v>0</v>
      </c>
      <c r="ZY92" s="222">
        <v>0</v>
      </c>
      <c r="ZZ92" s="222">
        <v>0</v>
      </c>
      <c r="AAA92" s="222">
        <v>0</v>
      </c>
      <c r="AAB92" s="222">
        <v>0</v>
      </c>
      <c r="AAC92" s="222">
        <v>0</v>
      </c>
      <c r="AAD92" s="222">
        <v>0</v>
      </c>
      <c r="AAE92" s="222">
        <v>0</v>
      </c>
      <c r="AAF92" s="222">
        <v>0</v>
      </c>
      <c r="AAG92" s="222">
        <v>0</v>
      </c>
      <c r="AAH92" s="222">
        <v>0</v>
      </c>
      <c r="AAI92" s="222">
        <v>0</v>
      </c>
      <c r="AAJ92" s="222">
        <v>0</v>
      </c>
      <c r="AAK92" s="222">
        <v>0</v>
      </c>
      <c r="AAL92" s="222">
        <v>0</v>
      </c>
      <c r="AAM92" s="222">
        <v>67681.2</v>
      </c>
      <c r="AAN92" s="222">
        <v>0</v>
      </c>
      <c r="AAO92" s="222">
        <v>0</v>
      </c>
      <c r="AAP92" s="222">
        <v>0</v>
      </c>
      <c r="AAQ92" s="222">
        <v>0</v>
      </c>
      <c r="AAR92" s="222">
        <v>0</v>
      </c>
      <c r="AAS92" s="222">
        <v>0</v>
      </c>
      <c r="AAT92" s="222">
        <v>0</v>
      </c>
      <c r="AAU92" s="222">
        <v>0</v>
      </c>
      <c r="AAV92" s="222">
        <v>0</v>
      </c>
      <c r="AAW92" s="222">
        <v>0</v>
      </c>
      <c r="AAX92" s="222">
        <v>0</v>
      </c>
      <c r="AAY92" s="222">
        <v>0</v>
      </c>
      <c r="AAZ92" s="222">
        <v>0</v>
      </c>
      <c r="ABA92" s="222">
        <v>0</v>
      </c>
      <c r="ABB92" s="222">
        <v>0</v>
      </c>
      <c r="ABC92" s="222">
        <v>0</v>
      </c>
      <c r="ABD92" s="222">
        <v>0</v>
      </c>
      <c r="ABE92" s="222">
        <v>38712.32</v>
      </c>
      <c r="ABF92" s="222">
        <v>0</v>
      </c>
      <c r="ABG92" s="222">
        <v>0</v>
      </c>
      <c r="ABH92" s="222">
        <v>0</v>
      </c>
      <c r="ABI92" s="222">
        <v>0</v>
      </c>
      <c r="ABJ92" s="222">
        <v>0</v>
      </c>
      <c r="ABK92" s="222">
        <v>0</v>
      </c>
      <c r="ABL92" s="222">
        <v>0</v>
      </c>
      <c r="ABM92" s="222">
        <v>0</v>
      </c>
      <c r="ABN92" s="222">
        <v>0</v>
      </c>
      <c r="ABO92" s="222">
        <v>0</v>
      </c>
      <c r="ABP92" s="222">
        <v>0</v>
      </c>
      <c r="ABQ92" s="222">
        <v>0</v>
      </c>
      <c r="ABR92" s="222">
        <v>0</v>
      </c>
      <c r="ABS92" s="222">
        <v>0</v>
      </c>
      <c r="ABT92" s="222">
        <v>0</v>
      </c>
      <c r="ABU92" s="222">
        <v>0</v>
      </c>
      <c r="ABV92" s="222">
        <v>0</v>
      </c>
      <c r="ABW92" s="222">
        <v>0</v>
      </c>
      <c r="ABX92" s="222">
        <v>0</v>
      </c>
      <c r="ABY92" s="222">
        <v>0</v>
      </c>
      <c r="ABZ92" s="222">
        <v>0</v>
      </c>
      <c r="ACA92" s="222">
        <v>0</v>
      </c>
      <c r="ACB92" s="222">
        <v>0</v>
      </c>
      <c r="ACC92" s="222">
        <v>0</v>
      </c>
      <c r="ACD92" s="222">
        <v>0</v>
      </c>
      <c r="ACE92" s="222">
        <v>0</v>
      </c>
      <c r="ACF92" s="222">
        <v>0</v>
      </c>
      <c r="ACG92" s="222">
        <v>0</v>
      </c>
      <c r="ACH92" s="222">
        <v>0</v>
      </c>
      <c r="ACI92" s="222">
        <v>0</v>
      </c>
      <c r="ACJ92" s="222">
        <v>0</v>
      </c>
      <c r="ACK92" s="222">
        <v>0</v>
      </c>
      <c r="ACL92" s="222">
        <v>0</v>
      </c>
      <c r="ACM92" s="222">
        <v>0</v>
      </c>
      <c r="ACN92" s="222">
        <v>0</v>
      </c>
      <c r="ACO92" s="222">
        <v>0</v>
      </c>
      <c r="ACP92" s="222">
        <v>0</v>
      </c>
      <c r="ACQ92" s="222">
        <v>0</v>
      </c>
      <c r="ACR92" s="222">
        <v>0</v>
      </c>
      <c r="ACS92" s="222">
        <v>0</v>
      </c>
      <c r="ACT92" s="222">
        <v>0</v>
      </c>
      <c r="ACU92" s="222">
        <v>0</v>
      </c>
      <c r="ACV92" s="222">
        <v>0</v>
      </c>
      <c r="ACW92" s="222">
        <v>0</v>
      </c>
      <c r="ACX92" s="222">
        <v>0</v>
      </c>
      <c r="ACY92" s="222">
        <v>0</v>
      </c>
      <c r="ACZ92" s="222">
        <v>0</v>
      </c>
      <c r="ADA92" s="222">
        <v>0</v>
      </c>
      <c r="ADB92" s="222">
        <v>0</v>
      </c>
      <c r="ADC92" s="222">
        <v>0</v>
      </c>
      <c r="ADD92" s="222">
        <v>0</v>
      </c>
      <c r="ADE92" s="222">
        <v>0</v>
      </c>
      <c r="ADF92" s="222">
        <v>0</v>
      </c>
      <c r="ADG92" s="222">
        <v>0</v>
      </c>
      <c r="ADH92" s="222">
        <v>0</v>
      </c>
      <c r="ADI92" s="222">
        <v>0</v>
      </c>
      <c r="ADJ92" s="222">
        <v>0</v>
      </c>
      <c r="ADK92" s="222">
        <v>0</v>
      </c>
      <c r="ADL92" s="222">
        <v>0</v>
      </c>
      <c r="ADM92" s="222">
        <v>0</v>
      </c>
      <c r="ADN92" s="222">
        <v>0</v>
      </c>
      <c r="ADO92" s="222">
        <v>0</v>
      </c>
      <c r="ADP92" s="222">
        <v>0</v>
      </c>
      <c r="ADQ92" s="222">
        <v>0</v>
      </c>
      <c r="ADR92" s="222">
        <v>0</v>
      </c>
      <c r="ADS92" s="222">
        <v>0</v>
      </c>
      <c r="ADT92" s="222">
        <v>0</v>
      </c>
      <c r="ADU92" s="222">
        <v>0</v>
      </c>
      <c r="ADV92" s="222">
        <v>0</v>
      </c>
      <c r="ADW92" s="222">
        <v>0</v>
      </c>
      <c r="ADX92" s="222">
        <v>0</v>
      </c>
      <c r="ADY92" s="222">
        <v>0</v>
      </c>
      <c r="ADZ92" s="222">
        <v>0</v>
      </c>
      <c r="AEA92" s="222">
        <v>0</v>
      </c>
      <c r="AEB92" s="222">
        <v>0</v>
      </c>
      <c r="AEC92" s="222">
        <v>0</v>
      </c>
      <c r="AED92" s="222">
        <v>0</v>
      </c>
      <c r="AEE92" s="222">
        <v>0</v>
      </c>
      <c r="AEF92" s="222">
        <v>0</v>
      </c>
      <c r="AEG92" s="222">
        <v>0</v>
      </c>
      <c r="AEH92" s="222">
        <v>0</v>
      </c>
      <c r="AEI92" s="222">
        <v>0</v>
      </c>
      <c r="AEJ92" s="222">
        <v>0</v>
      </c>
      <c r="AEK92" s="222">
        <v>0</v>
      </c>
      <c r="AEL92" s="222">
        <v>0</v>
      </c>
      <c r="AEM92" s="222">
        <v>0</v>
      </c>
      <c r="AEN92" s="222">
        <v>0</v>
      </c>
      <c r="AEO92" s="222">
        <v>0</v>
      </c>
      <c r="AEP92" s="222">
        <v>0</v>
      </c>
      <c r="AEQ92" s="222">
        <v>0</v>
      </c>
      <c r="AER92" s="222">
        <v>0</v>
      </c>
      <c r="AES92" s="222">
        <v>0</v>
      </c>
      <c r="AET92" s="222">
        <v>0</v>
      </c>
      <c r="AEU92" s="222">
        <v>0</v>
      </c>
      <c r="AEV92" s="222">
        <v>0</v>
      </c>
      <c r="AEW92" s="222">
        <v>0</v>
      </c>
      <c r="AEX92" s="222">
        <v>0</v>
      </c>
      <c r="AEY92" s="222">
        <v>0</v>
      </c>
      <c r="AEZ92" s="222">
        <v>0</v>
      </c>
      <c r="AFA92" s="222">
        <v>0</v>
      </c>
      <c r="AFB92" s="222">
        <v>0</v>
      </c>
      <c r="AFC92" s="222">
        <v>0</v>
      </c>
      <c r="AFD92" s="222">
        <v>0</v>
      </c>
      <c r="AFE92" s="222">
        <v>0</v>
      </c>
      <c r="AFF92" s="222">
        <v>0</v>
      </c>
      <c r="AFG92" s="222">
        <v>0</v>
      </c>
      <c r="AFH92" s="222">
        <v>0</v>
      </c>
      <c r="AFI92" s="222">
        <v>0</v>
      </c>
      <c r="AFJ92" s="222">
        <v>0</v>
      </c>
      <c r="AFK92" s="222">
        <v>0</v>
      </c>
      <c r="AFL92" s="222">
        <v>0</v>
      </c>
      <c r="AFM92" s="222">
        <v>0</v>
      </c>
      <c r="AFN92" s="222">
        <v>0</v>
      </c>
      <c r="AFO92" s="222">
        <v>0</v>
      </c>
      <c r="AFP92" s="222">
        <v>0</v>
      </c>
      <c r="AFQ92" s="222">
        <v>0</v>
      </c>
      <c r="AFR92" s="222">
        <v>0</v>
      </c>
      <c r="AFS92" s="222">
        <v>0</v>
      </c>
      <c r="AFT92" s="222">
        <v>0</v>
      </c>
      <c r="AFU92" s="222">
        <v>0</v>
      </c>
      <c r="AFV92" s="222">
        <v>0</v>
      </c>
      <c r="AFW92" s="222">
        <v>0</v>
      </c>
      <c r="AFX92" s="222">
        <v>0</v>
      </c>
      <c r="AFY92" s="222">
        <v>0</v>
      </c>
      <c r="AFZ92" s="222">
        <v>0</v>
      </c>
      <c r="AGA92" s="222">
        <v>0</v>
      </c>
      <c r="AGB92" s="222">
        <v>0</v>
      </c>
      <c r="AGC92" s="222">
        <v>0</v>
      </c>
      <c r="AGD92" s="222">
        <v>0</v>
      </c>
      <c r="AGE92" s="222">
        <v>0</v>
      </c>
      <c r="AGF92" s="222">
        <v>0</v>
      </c>
      <c r="AGG92" s="222">
        <v>0</v>
      </c>
      <c r="AGH92" s="222">
        <v>0</v>
      </c>
      <c r="AGI92" s="222">
        <v>0</v>
      </c>
      <c r="AGJ92" s="222">
        <v>0</v>
      </c>
      <c r="AGK92" s="222">
        <v>0</v>
      </c>
      <c r="AGL92" s="222">
        <v>0</v>
      </c>
      <c r="AGM92" s="222">
        <v>0</v>
      </c>
      <c r="AGN92" s="222">
        <v>0</v>
      </c>
      <c r="AGO92" s="222">
        <v>0</v>
      </c>
      <c r="AGP92" s="222">
        <v>0</v>
      </c>
      <c r="AGQ92" s="222">
        <v>0</v>
      </c>
      <c r="AGR92" s="222">
        <v>0</v>
      </c>
      <c r="AGS92" s="222">
        <v>105410</v>
      </c>
      <c r="AGT92" s="222">
        <v>0</v>
      </c>
      <c r="AGU92" s="222">
        <v>0</v>
      </c>
      <c r="AGV92" s="222">
        <v>0</v>
      </c>
      <c r="AGW92" s="222">
        <v>0</v>
      </c>
      <c r="AGX92" s="222">
        <v>0</v>
      </c>
      <c r="AGY92" s="222">
        <v>0</v>
      </c>
      <c r="AGZ92" s="222">
        <v>0</v>
      </c>
      <c r="AHA92" s="222">
        <v>0</v>
      </c>
      <c r="AHB92" s="222">
        <v>0</v>
      </c>
      <c r="AHC92" s="222">
        <v>0</v>
      </c>
      <c r="AHD92" s="222">
        <v>0</v>
      </c>
      <c r="AHE92" s="222">
        <v>0</v>
      </c>
      <c r="AHF92" s="222">
        <v>0</v>
      </c>
      <c r="AHG92" s="222">
        <v>0</v>
      </c>
      <c r="AHH92" s="222">
        <v>0</v>
      </c>
      <c r="AHI92" s="222">
        <v>0</v>
      </c>
      <c r="AHJ92" s="222">
        <v>0</v>
      </c>
      <c r="AHK92" s="222">
        <v>0</v>
      </c>
      <c r="AHL92" s="222">
        <v>0</v>
      </c>
      <c r="AHM92" s="222">
        <v>0</v>
      </c>
      <c r="AHN92" s="222">
        <v>0</v>
      </c>
      <c r="AHO92" s="222">
        <v>0</v>
      </c>
      <c r="AHP92" s="222">
        <v>0</v>
      </c>
      <c r="AHQ92" s="222">
        <v>0</v>
      </c>
      <c r="AHR92" s="264">
        <v>0</v>
      </c>
    </row>
    <row r="93" spans="1:902" ht="24">
      <c r="A93" s="183" t="s">
        <v>6671</v>
      </c>
      <c r="B93" s="183" t="s">
        <v>6510</v>
      </c>
      <c r="C93" s="184" t="s">
        <v>6511</v>
      </c>
      <c r="D93" s="222">
        <v>0</v>
      </c>
      <c r="E93" s="222">
        <v>4371250</v>
      </c>
      <c r="F93" s="222">
        <v>5287105</v>
      </c>
      <c r="G93" s="222">
        <v>2289900</v>
      </c>
      <c r="H93" s="222">
        <v>856250</v>
      </c>
      <c r="I93" s="222">
        <v>2453600</v>
      </c>
      <c r="J93" s="222">
        <v>1315250</v>
      </c>
      <c r="K93" s="222">
        <v>925350</v>
      </c>
      <c r="L93" s="222">
        <v>1849322.69</v>
      </c>
      <c r="M93" s="222">
        <v>1141150</v>
      </c>
      <c r="N93" s="222">
        <v>1661200</v>
      </c>
      <c r="O93" s="222">
        <v>4065163</v>
      </c>
      <c r="P93" s="222">
        <v>1245500</v>
      </c>
      <c r="Q93" s="222">
        <v>3049416</v>
      </c>
      <c r="R93" s="222">
        <v>1108100</v>
      </c>
      <c r="S93" s="222">
        <v>6662750</v>
      </c>
      <c r="T93" s="222">
        <v>333500</v>
      </c>
      <c r="U93" s="222">
        <v>2025100</v>
      </c>
      <c r="V93" s="222">
        <v>942028</v>
      </c>
      <c r="W93" s="222">
        <v>1048851.1599999999</v>
      </c>
      <c r="X93" s="222">
        <v>766721</v>
      </c>
      <c r="Y93" s="222">
        <v>2606472</v>
      </c>
      <c r="Z93" s="222">
        <v>5176380.62</v>
      </c>
      <c r="AA93" s="222">
        <v>10399168</v>
      </c>
      <c r="AB93" s="222">
        <v>3762575</v>
      </c>
      <c r="AC93" s="222">
        <v>444290</v>
      </c>
      <c r="AD93" s="222">
        <v>11280689</v>
      </c>
      <c r="AE93" s="222">
        <v>8285400.25</v>
      </c>
      <c r="AF93" s="222">
        <v>1569002</v>
      </c>
      <c r="AG93" s="222">
        <v>7957874</v>
      </c>
      <c r="AH93" s="222">
        <v>2727734</v>
      </c>
      <c r="AI93" s="222">
        <v>5229103</v>
      </c>
      <c r="AJ93" s="222">
        <v>482291.33</v>
      </c>
      <c r="AK93" s="222">
        <v>4254759.1100000003</v>
      </c>
      <c r="AL93" s="222">
        <v>328781</v>
      </c>
      <c r="AM93" s="222">
        <v>1166601</v>
      </c>
      <c r="AN93" s="222">
        <v>69638</v>
      </c>
      <c r="AO93" s="222">
        <v>1133030</v>
      </c>
      <c r="AP93" s="222">
        <v>787984.53</v>
      </c>
      <c r="AQ93" s="222">
        <v>2206775</v>
      </c>
      <c r="AR93" s="222">
        <v>5215073</v>
      </c>
      <c r="AS93" s="222">
        <v>2284817</v>
      </c>
      <c r="AT93" s="222">
        <v>1847216.2</v>
      </c>
      <c r="AU93" s="222">
        <v>58100</v>
      </c>
      <c r="AV93" s="222">
        <v>223600</v>
      </c>
      <c r="AW93" s="222">
        <v>272800</v>
      </c>
      <c r="AX93" s="222">
        <v>1378000</v>
      </c>
      <c r="AY93" s="222">
        <v>2424600</v>
      </c>
      <c r="AZ93" s="222">
        <v>404800</v>
      </c>
      <c r="BA93" s="222">
        <v>251900</v>
      </c>
      <c r="BB93" s="222">
        <v>242600</v>
      </c>
      <c r="BC93" s="222">
        <v>257454</v>
      </c>
      <c r="BD93" s="222">
        <v>241300</v>
      </c>
      <c r="BE93" s="222">
        <v>199900</v>
      </c>
      <c r="BF93" s="222">
        <v>112296.5</v>
      </c>
      <c r="BG93" s="222">
        <v>72401.5</v>
      </c>
      <c r="BH93" s="222">
        <v>1830300</v>
      </c>
      <c r="BI93" s="222">
        <v>18330</v>
      </c>
      <c r="BJ93" s="222">
        <v>25950</v>
      </c>
      <c r="BK93" s="222">
        <v>2591106</v>
      </c>
      <c r="BL93" s="222">
        <v>221599</v>
      </c>
      <c r="BM93" s="222">
        <v>6418329</v>
      </c>
      <c r="BN93" s="222">
        <v>1961647</v>
      </c>
      <c r="BO93" s="222">
        <v>827330</v>
      </c>
      <c r="BP93" s="222">
        <v>12290</v>
      </c>
      <c r="BQ93" s="222">
        <v>1310</v>
      </c>
      <c r="BR93" s="222">
        <v>189740</v>
      </c>
      <c r="BS93" s="222">
        <v>288250</v>
      </c>
      <c r="BT93" s="222">
        <v>384480</v>
      </c>
      <c r="BU93" s="222">
        <v>1119750</v>
      </c>
      <c r="BV93" s="222">
        <v>1557690</v>
      </c>
      <c r="BW93" s="222">
        <v>577410</v>
      </c>
      <c r="BX93" s="222">
        <v>302230</v>
      </c>
      <c r="BY93" s="222">
        <v>316990</v>
      </c>
      <c r="BZ93" s="222">
        <v>581990</v>
      </c>
      <c r="CA93" s="222">
        <v>2784680.36</v>
      </c>
      <c r="CB93" s="222">
        <v>995680.26</v>
      </c>
      <c r="CC93" s="222">
        <v>908805.3</v>
      </c>
      <c r="CD93" s="222">
        <v>1488293.08</v>
      </c>
      <c r="CE93" s="222">
        <v>403606</v>
      </c>
      <c r="CF93" s="222">
        <v>959127.27</v>
      </c>
      <c r="CG93" s="222">
        <v>77413.240000000005</v>
      </c>
      <c r="CH93" s="222">
        <v>871264.38</v>
      </c>
      <c r="CI93" s="222">
        <v>836912</v>
      </c>
      <c r="CJ93" s="222">
        <v>651580.5</v>
      </c>
      <c r="CK93" s="222">
        <v>1150795.3799999999</v>
      </c>
      <c r="CL93" s="222">
        <v>2385666.73</v>
      </c>
      <c r="CM93" s="222">
        <v>1137622.25</v>
      </c>
      <c r="CN93" s="222">
        <v>1259718.5</v>
      </c>
      <c r="CO93" s="222">
        <v>552423.25</v>
      </c>
      <c r="CP93" s="222">
        <v>2135291.27</v>
      </c>
      <c r="CQ93" s="222">
        <v>777389.25</v>
      </c>
      <c r="CR93" s="222">
        <v>1923078.76</v>
      </c>
      <c r="CS93" s="222">
        <v>985571.5</v>
      </c>
      <c r="CT93" s="222">
        <v>1437379.5</v>
      </c>
      <c r="CU93" s="222">
        <v>16917</v>
      </c>
      <c r="CV93" s="222">
        <v>3923968.6</v>
      </c>
      <c r="CW93" s="222">
        <v>2455941.75</v>
      </c>
      <c r="CX93" s="222">
        <v>747730.05</v>
      </c>
      <c r="CY93" s="222">
        <v>1686515.4</v>
      </c>
      <c r="CZ93" s="222">
        <v>1073749.3999999999</v>
      </c>
      <c r="DA93" s="222">
        <v>382571.65</v>
      </c>
      <c r="DB93" s="222">
        <v>490721.73</v>
      </c>
      <c r="DC93" s="222">
        <v>1132435.75</v>
      </c>
      <c r="DD93" s="222">
        <v>5729.18</v>
      </c>
      <c r="DE93" s="222">
        <v>5779.8</v>
      </c>
      <c r="DF93" s="222">
        <v>25495.5</v>
      </c>
      <c r="DG93" s="222">
        <v>4274967.47</v>
      </c>
      <c r="DH93" s="222">
        <v>2413165</v>
      </c>
      <c r="DI93" s="222">
        <v>529549.5</v>
      </c>
      <c r="DJ93" s="222">
        <v>33675</v>
      </c>
      <c r="DK93" s="222">
        <v>0</v>
      </c>
      <c r="DL93" s="222">
        <v>0</v>
      </c>
      <c r="DM93" s="222">
        <v>0</v>
      </c>
      <c r="DN93" s="222">
        <v>0</v>
      </c>
      <c r="DO93" s="222">
        <v>0</v>
      </c>
      <c r="DP93" s="222">
        <v>435</v>
      </c>
      <c r="DQ93" s="222">
        <v>0</v>
      </c>
      <c r="DR93" s="222">
        <v>3495.75</v>
      </c>
      <c r="DS93" s="222">
        <v>25489</v>
      </c>
      <c r="DT93" s="222">
        <v>273398.25</v>
      </c>
      <c r="DU93" s="222">
        <v>418548.25</v>
      </c>
      <c r="DV93" s="222">
        <v>4289430.5</v>
      </c>
      <c r="DW93" s="222">
        <v>1420402.18</v>
      </c>
      <c r="DX93" s="222">
        <v>458047</v>
      </c>
      <c r="DY93" s="222">
        <v>682133.25</v>
      </c>
      <c r="DZ93" s="222">
        <v>2214474.62</v>
      </c>
      <c r="EA93" s="222">
        <v>615020.25</v>
      </c>
      <c r="EB93" s="222">
        <v>376693.75</v>
      </c>
      <c r="EC93" s="222">
        <v>120902.5</v>
      </c>
      <c r="ED93" s="222">
        <v>1841341.19</v>
      </c>
      <c r="EE93" s="222">
        <v>74147.25</v>
      </c>
      <c r="EF93" s="222">
        <v>294655.09999999998</v>
      </c>
      <c r="EG93" s="222">
        <v>2080656.78</v>
      </c>
      <c r="EH93" s="222">
        <v>3806625.37</v>
      </c>
      <c r="EI93" s="222">
        <v>2356072.5</v>
      </c>
      <c r="EJ93" s="222">
        <v>1994964.95</v>
      </c>
      <c r="EK93" s="222">
        <v>1356488.46</v>
      </c>
      <c r="EL93" s="222">
        <v>23418.5</v>
      </c>
      <c r="EM93" s="222">
        <v>3265854.87</v>
      </c>
      <c r="EN93" s="222">
        <v>3403</v>
      </c>
      <c r="EO93" s="222">
        <v>4908622.75</v>
      </c>
      <c r="EP93" s="222">
        <v>4219645</v>
      </c>
      <c r="EQ93" s="222">
        <v>3656909.37</v>
      </c>
      <c r="ER93" s="222">
        <v>1562681.5</v>
      </c>
      <c r="ES93" s="222">
        <v>711143</v>
      </c>
      <c r="ET93" s="222">
        <v>7345290.0499999998</v>
      </c>
      <c r="EU93" s="222">
        <v>7019748.4900000002</v>
      </c>
      <c r="EV93" s="222">
        <v>2733693.25</v>
      </c>
      <c r="EW93" s="222">
        <v>865004.6</v>
      </c>
      <c r="EX93" s="222">
        <v>296808</v>
      </c>
      <c r="EY93" s="222">
        <v>2118210.39</v>
      </c>
      <c r="EZ93" s="222">
        <v>3725917.5</v>
      </c>
      <c r="FA93" s="222">
        <v>3421209.58</v>
      </c>
      <c r="FB93" s="222">
        <v>3480947.41</v>
      </c>
      <c r="FC93" s="222">
        <v>6250251.4199999999</v>
      </c>
      <c r="FD93" s="222">
        <v>2601682.06</v>
      </c>
      <c r="FE93" s="222">
        <v>1412080</v>
      </c>
      <c r="FF93" s="222">
        <v>2186261.8199999998</v>
      </c>
      <c r="FG93" s="222">
        <v>1455483.22</v>
      </c>
      <c r="FH93" s="222">
        <v>1492598.06</v>
      </c>
      <c r="FI93" s="222">
        <v>14342.5</v>
      </c>
      <c r="FJ93" s="222">
        <v>226257.5</v>
      </c>
      <c r="FK93" s="222">
        <v>221958.5</v>
      </c>
      <c r="FL93" s="222">
        <v>17518.900000000001</v>
      </c>
      <c r="FM93" s="222">
        <v>2250316.7599999998</v>
      </c>
      <c r="FN93" s="222">
        <v>584496.25</v>
      </c>
      <c r="FO93" s="222">
        <v>374424.75</v>
      </c>
      <c r="FP93" s="222">
        <v>1057538</v>
      </c>
      <c r="FQ93" s="222">
        <v>0</v>
      </c>
      <c r="FR93" s="222">
        <v>42805</v>
      </c>
      <c r="FS93" s="222">
        <v>66174.5</v>
      </c>
      <c r="FT93" s="222">
        <v>421366</v>
      </c>
      <c r="FU93" s="222">
        <v>147243.5</v>
      </c>
      <c r="FV93" s="222">
        <v>20562.5</v>
      </c>
      <c r="FW93" s="222">
        <v>736798.84</v>
      </c>
      <c r="FX93" s="222">
        <v>4499560.2</v>
      </c>
      <c r="FY93" s="222">
        <v>2013118.75</v>
      </c>
      <c r="FZ93" s="222">
        <v>593972.92000000004</v>
      </c>
      <c r="GA93" s="222">
        <v>162240.5</v>
      </c>
      <c r="GB93" s="222">
        <v>777371.5</v>
      </c>
      <c r="GC93" s="222">
        <v>463899.5</v>
      </c>
      <c r="GD93" s="222">
        <v>196691.75</v>
      </c>
      <c r="GE93" s="222">
        <v>0</v>
      </c>
      <c r="GF93" s="222">
        <v>219598.25</v>
      </c>
      <c r="GG93" s="222">
        <v>413323.41</v>
      </c>
      <c r="GH93" s="222">
        <v>4140154.25</v>
      </c>
      <c r="GI93" s="222">
        <v>965155.95</v>
      </c>
      <c r="GJ93" s="222">
        <v>771923.68</v>
      </c>
      <c r="GK93" s="222">
        <v>807197.75</v>
      </c>
      <c r="GL93" s="222">
        <v>1481015.8</v>
      </c>
      <c r="GM93" s="222">
        <v>384992.75</v>
      </c>
      <c r="GN93" s="222">
        <v>551288.24</v>
      </c>
      <c r="GO93" s="222">
        <v>279556</v>
      </c>
      <c r="GP93" s="222">
        <v>402965.25</v>
      </c>
      <c r="GQ93" s="222">
        <v>0</v>
      </c>
      <c r="GR93" s="222">
        <v>0</v>
      </c>
      <c r="GS93" s="222">
        <v>3300</v>
      </c>
      <c r="GT93" s="222">
        <v>13824</v>
      </c>
      <c r="GU93" s="222">
        <v>1779.75</v>
      </c>
      <c r="GV93" s="222">
        <v>344</v>
      </c>
      <c r="GW93" s="222">
        <v>19113</v>
      </c>
      <c r="GX93" s="222">
        <v>8519</v>
      </c>
      <c r="GY93" s="222">
        <v>289682.95</v>
      </c>
      <c r="GZ93" s="222">
        <v>3438006.99</v>
      </c>
      <c r="HA93" s="222">
        <v>8672294.2400000002</v>
      </c>
      <c r="HB93" s="222">
        <v>5822720</v>
      </c>
      <c r="HC93" s="222">
        <v>2684341.64</v>
      </c>
      <c r="HD93" s="222">
        <v>1800596.25</v>
      </c>
      <c r="HE93" s="222">
        <v>106741.75</v>
      </c>
      <c r="HF93" s="222">
        <v>27165193.469999999</v>
      </c>
      <c r="HG93" s="222">
        <v>8390467.25</v>
      </c>
      <c r="HH93" s="222">
        <v>1816605</v>
      </c>
      <c r="HI93" s="222">
        <v>17332857.379999999</v>
      </c>
      <c r="HJ93" s="222">
        <v>0</v>
      </c>
      <c r="HK93" s="222">
        <v>9573474</v>
      </c>
      <c r="HL93" s="222">
        <v>33442108.449999999</v>
      </c>
      <c r="HM93" s="222">
        <v>3289940</v>
      </c>
      <c r="HN93" s="222">
        <v>4942774.08</v>
      </c>
      <c r="HO93" s="222">
        <v>11929757.6</v>
      </c>
      <c r="HP93" s="222">
        <v>310379.75</v>
      </c>
      <c r="HQ93" s="222">
        <v>11301883.800000001</v>
      </c>
      <c r="HR93" s="222">
        <v>74288.5</v>
      </c>
      <c r="HS93" s="222">
        <v>117805.75</v>
      </c>
      <c r="HT93" s="222">
        <v>700997.25</v>
      </c>
      <c r="HU93" s="222">
        <v>2577700.64</v>
      </c>
      <c r="HV93" s="222">
        <v>2750989.75</v>
      </c>
      <c r="HW93" s="222">
        <v>281301.75</v>
      </c>
      <c r="HX93" s="222">
        <v>2646243.75</v>
      </c>
      <c r="HY93" s="222">
        <v>722467.75</v>
      </c>
      <c r="HZ93" s="222">
        <v>1398648</v>
      </c>
      <c r="IA93" s="222">
        <v>791791</v>
      </c>
      <c r="IB93" s="222">
        <v>825627.75</v>
      </c>
      <c r="IC93" s="222">
        <v>472134.5</v>
      </c>
      <c r="ID93" s="222">
        <v>592107.25</v>
      </c>
      <c r="IE93" s="222">
        <v>197021.95</v>
      </c>
      <c r="IF93" s="222">
        <v>879095.37</v>
      </c>
      <c r="IG93" s="222">
        <v>80100</v>
      </c>
      <c r="IH93" s="222">
        <v>18255</v>
      </c>
      <c r="II93" s="222">
        <v>7883358.25</v>
      </c>
      <c r="IJ93" s="222">
        <v>8042684</v>
      </c>
      <c r="IK93" s="222">
        <v>28994497.75</v>
      </c>
      <c r="IL93" s="222">
        <v>5435755.25</v>
      </c>
      <c r="IM93" s="222">
        <v>8683798.9100000001</v>
      </c>
      <c r="IN93" s="222">
        <v>3766253.51</v>
      </c>
      <c r="IO93" s="222">
        <v>1441104.5</v>
      </c>
      <c r="IP93" s="222">
        <v>1182732.25</v>
      </c>
      <c r="IQ93" s="222">
        <v>1335592.19</v>
      </c>
      <c r="IR93" s="222">
        <v>6939366</v>
      </c>
      <c r="IS93" s="222">
        <v>1207476</v>
      </c>
      <c r="IT93" s="222">
        <v>2279131.2000000002</v>
      </c>
      <c r="IU93" s="222">
        <v>4733918.6100000003</v>
      </c>
      <c r="IV93" s="222">
        <v>7470064.5800000001</v>
      </c>
      <c r="IW93" s="222">
        <v>4170246</v>
      </c>
      <c r="IX93" s="222">
        <v>4824831</v>
      </c>
      <c r="IY93" s="222">
        <v>8245807</v>
      </c>
      <c r="IZ93" s="222">
        <v>1642143</v>
      </c>
      <c r="JA93" s="222">
        <v>3128398</v>
      </c>
      <c r="JB93" s="222">
        <v>7585011.4000000004</v>
      </c>
      <c r="JC93" s="222">
        <v>13019380.09</v>
      </c>
      <c r="JD93" s="222">
        <v>4185790.41</v>
      </c>
      <c r="JE93" s="222">
        <v>6337</v>
      </c>
      <c r="JF93" s="222">
        <v>1393489.4</v>
      </c>
      <c r="JG93" s="222">
        <v>5142981.5</v>
      </c>
      <c r="JH93" s="222">
        <v>1936215.75</v>
      </c>
      <c r="JI93" s="222">
        <v>694140</v>
      </c>
      <c r="JJ93" s="222">
        <v>24174.799999999999</v>
      </c>
      <c r="JK93" s="222">
        <v>614591.38</v>
      </c>
      <c r="JL93" s="222">
        <v>5066183.99</v>
      </c>
      <c r="JM93" s="222">
        <v>4856010.76</v>
      </c>
      <c r="JN93" s="222">
        <v>14109827.890000001</v>
      </c>
      <c r="JO93" s="222">
        <v>6773996.5</v>
      </c>
      <c r="JP93" s="222">
        <v>6719614.0899999999</v>
      </c>
      <c r="JQ93" s="222">
        <v>4114976</v>
      </c>
      <c r="JR93" s="222">
        <v>0</v>
      </c>
      <c r="JS93" s="222">
        <v>309295</v>
      </c>
      <c r="JT93" s="222">
        <v>1961542.93</v>
      </c>
      <c r="JU93" s="222">
        <v>6649.5</v>
      </c>
      <c r="JV93" s="222">
        <v>1592197.5</v>
      </c>
      <c r="JW93" s="222">
        <v>799494.75</v>
      </c>
      <c r="JX93" s="222">
        <v>3000498.5</v>
      </c>
      <c r="JY93" s="222">
        <v>0</v>
      </c>
      <c r="JZ93" s="222">
        <v>0</v>
      </c>
      <c r="KA93" s="222">
        <v>2918668</v>
      </c>
      <c r="KB93" s="222">
        <v>0</v>
      </c>
      <c r="KC93" s="222">
        <v>752951.5</v>
      </c>
      <c r="KD93" s="222">
        <v>1656640.75</v>
      </c>
      <c r="KE93" s="222">
        <v>205656</v>
      </c>
      <c r="KF93" s="222">
        <v>1109196.75</v>
      </c>
      <c r="KG93" s="222">
        <v>0</v>
      </c>
      <c r="KH93" s="222">
        <v>0</v>
      </c>
      <c r="KI93" s="222">
        <v>2739896</v>
      </c>
      <c r="KJ93" s="222">
        <v>3767002</v>
      </c>
      <c r="KK93" s="222">
        <v>3871266</v>
      </c>
      <c r="KL93" s="222">
        <v>3439901</v>
      </c>
      <c r="KM93" s="222">
        <v>1025966</v>
      </c>
      <c r="KN93" s="222">
        <v>982679</v>
      </c>
      <c r="KO93" s="222">
        <v>0</v>
      </c>
      <c r="KP93" s="222">
        <v>3288341</v>
      </c>
      <c r="KQ93" s="222">
        <v>305971.5</v>
      </c>
      <c r="KR93" s="222">
        <v>1587729.46</v>
      </c>
      <c r="KS93" s="222">
        <v>5769185.6900000004</v>
      </c>
      <c r="KT93" s="222">
        <v>5129536.66</v>
      </c>
      <c r="KU93" s="222">
        <v>2020384.64</v>
      </c>
      <c r="KV93" s="222">
        <v>1165275.01</v>
      </c>
      <c r="KW93" s="222">
        <v>15175</v>
      </c>
      <c r="KX93" s="222">
        <v>579959.29</v>
      </c>
      <c r="KY93" s="222">
        <v>0</v>
      </c>
      <c r="KZ93" s="222">
        <v>503495</v>
      </c>
      <c r="LA93" s="222">
        <v>0</v>
      </c>
      <c r="LB93" s="222">
        <v>19680</v>
      </c>
      <c r="LC93" s="222">
        <v>485439</v>
      </c>
      <c r="LD93" s="222">
        <v>789367.5</v>
      </c>
      <c r="LE93" s="222">
        <v>0</v>
      </c>
      <c r="LF93" s="222">
        <v>0</v>
      </c>
      <c r="LG93" s="222">
        <v>1858866.06</v>
      </c>
      <c r="LH93" s="222">
        <v>4456432.4800000004</v>
      </c>
      <c r="LI93" s="222">
        <v>6532738.4800000004</v>
      </c>
      <c r="LJ93" s="222">
        <v>11018132.08</v>
      </c>
      <c r="LK93" s="222">
        <v>7566809.8200000003</v>
      </c>
      <c r="LL93" s="222">
        <v>7653720.6799999997</v>
      </c>
      <c r="LM93" s="222">
        <v>2984565.9</v>
      </c>
      <c r="LN93" s="222">
        <v>14190033.26</v>
      </c>
      <c r="LO93" s="222">
        <v>2110979.21</v>
      </c>
      <c r="LP93" s="222">
        <v>10910199.24</v>
      </c>
      <c r="LQ93" s="222">
        <v>2383985.4300000002</v>
      </c>
      <c r="LR93" s="222">
        <v>0</v>
      </c>
      <c r="LS93" s="222">
        <v>0</v>
      </c>
      <c r="LT93" s="222">
        <v>0</v>
      </c>
      <c r="LU93" s="222">
        <v>273479.96000000002</v>
      </c>
      <c r="LV93" s="222">
        <v>3243524.7</v>
      </c>
      <c r="LW93" s="222">
        <v>3169965.89</v>
      </c>
      <c r="LX93" s="222">
        <v>4975049.25</v>
      </c>
      <c r="LY93" s="222">
        <v>14138943</v>
      </c>
      <c r="LZ93" s="222">
        <v>12285826</v>
      </c>
      <c r="MA93" s="222">
        <v>17770783.25</v>
      </c>
      <c r="MB93" s="222">
        <v>11835943.960000001</v>
      </c>
      <c r="MC93" s="222">
        <v>11914734.5</v>
      </c>
      <c r="MD93" s="222">
        <v>9943745</v>
      </c>
      <c r="ME93" s="222">
        <v>22618004.25</v>
      </c>
      <c r="MF93" s="222">
        <v>10063445.5</v>
      </c>
      <c r="MG93" s="222">
        <v>8786</v>
      </c>
      <c r="MH93" s="222">
        <v>4276124</v>
      </c>
      <c r="MI93" s="222">
        <v>3008480</v>
      </c>
      <c r="MJ93" s="222">
        <v>2090994</v>
      </c>
      <c r="MK93" s="222">
        <v>2276546</v>
      </c>
      <c r="ML93" s="222">
        <v>2666907</v>
      </c>
      <c r="MM93" s="222">
        <v>3198269</v>
      </c>
      <c r="MN93" s="222">
        <v>2324799</v>
      </c>
      <c r="MO93" s="222">
        <v>3865504</v>
      </c>
      <c r="MP93" s="222">
        <v>2736806</v>
      </c>
      <c r="MQ93" s="222">
        <v>4788676</v>
      </c>
      <c r="MR93" s="222">
        <v>2148133</v>
      </c>
      <c r="MS93" s="222">
        <v>603899.25</v>
      </c>
      <c r="MT93" s="222">
        <v>1447319.25</v>
      </c>
      <c r="MU93" s="222">
        <v>6458668.5</v>
      </c>
      <c r="MV93" s="222">
        <v>6654664.75</v>
      </c>
      <c r="MW93" s="222">
        <v>6226925.25</v>
      </c>
      <c r="MX93" s="222">
        <v>100254</v>
      </c>
      <c r="MY93" s="222">
        <v>16943437.5</v>
      </c>
      <c r="MZ93" s="222">
        <v>4576879.75</v>
      </c>
      <c r="NA93" s="222">
        <v>5806796.7999999998</v>
      </c>
      <c r="NB93" s="222">
        <v>2047082.75</v>
      </c>
      <c r="NC93" s="222">
        <v>579005.25</v>
      </c>
      <c r="ND93" s="222">
        <v>157591.29999999999</v>
      </c>
      <c r="NE93" s="222">
        <v>2149574.6</v>
      </c>
      <c r="NF93" s="222">
        <v>736532</v>
      </c>
      <c r="NG93" s="222">
        <v>2625973.7200000002</v>
      </c>
      <c r="NH93" s="222">
        <v>4194818.5</v>
      </c>
      <c r="NI93" s="222">
        <v>549430.75</v>
      </c>
      <c r="NJ93" s="222">
        <v>3434045.75</v>
      </c>
      <c r="NK93" s="222">
        <v>895196.5</v>
      </c>
      <c r="NL93" s="222">
        <v>0</v>
      </c>
      <c r="NM93" s="222">
        <v>1300826.05</v>
      </c>
      <c r="NN93" s="222">
        <v>510</v>
      </c>
      <c r="NO93" s="222">
        <v>152177</v>
      </c>
      <c r="NP93" s="222">
        <v>114293</v>
      </c>
      <c r="NQ93" s="222">
        <v>1008118.75</v>
      </c>
      <c r="NR93" s="222">
        <v>2499477.75</v>
      </c>
      <c r="NS93" s="222">
        <v>1231975.8799999999</v>
      </c>
      <c r="NT93" s="222">
        <v>190686.75</v>
      </c>
      <c r="NU93" s="222">
        <v>47249.5</v>
      </c>
      <c r="NV93" s="222">
        <v>18795</v>
      </c>
      <c r="NW93" s="222">
        <v>572620</v>
      </c>
      <c r="NX93" s="222">
        <v>738710.97</v>
      </c>
      <c r="NY93" s="222">
        <v>1427114.75</v>
      </c>
      <c r="NZ93" s="222">
        <v>3610548.31</v>
      </c>
      <c r="OA93" s="222">
        <v>4063294.45</v>
      </c>
      <c r="OB93" s="222">
        <v>14793401.74</v>
      </c>
      <c r="OC93" s="222">
        <v>7029887.0800000001</v>
      </c>
      <c r="OD93" s="222">
        <v>0</v>
      </c>
      <c r="OE93" s="222">
        <v>434640.34</v>
      </c>
      <c r="OF93" s="222">
        <v>1411026.79</v>
      </c>
      <c r="OG93" s="222">
        <v>0</v>
      </c>
      <c r="OH93" s="222">
        <v>4835841.7</v>
      </c>
      <c r="OI93" s="222">
        <v>3030453.89</v>
      </c>
      <c r="OJ93" s="222">
        <v>8433238.0600000005</v>
      </c>
      <c r="OK93" s="222">
        <v>0</v>
      </c>
      <c r="OL93" s="222">
        <v>1185777.02</v>
      </c>
      <c r="OM93" s="222">
        <v>185541.25</v>
      </c>
      <c r="ON93" s="222">
        <v>6922775.75</v>
      </c>
      <c r="OO93" s="222">
        <v>2667852.9500000002</v>
      </c>
      <c r="OP93" s="222">
        <v>5721769</v>
      </c>
      <c r="OQ93" s="222">
        <v>660483</v>
      </c>
      <c r="OR93" s="222">
        <v>12441716.199999999</v>
      </c>
      <c r="OS93" s="222">
        <v>256285</v>
      </c>
      <c r="OT93" s="222">
        <v>2690641.95</v>
      </c>
      <c r="OU93" s="222">
        <v>1084376</v>
      </c>
      <c r="OV93" s="222">
        <v>1810066.5</v>
      </c>
      <c r="OW93" s="222">
        <v>1383241.75</v>
      </c>
      <c r="OX93" s="222">
        <v>1153256</v>
      </c>
      <c r="OY93" s="222">
        <v>1962393.2</v>
      </c>
      <c r="OZ93" s="222">
        <v>694709.15</v>
      </c>
      <c r="PA93" s="222">
        <v>1623007.7</v>
      </c>
      <c r="PB93" s="222">
        <v>0</v>
      </c>
      <c r="PC93" s="222">
        <v>366390.18</v>
      </c>
      <c r="PD93" s="222">
        <v>24673.82</v>
      </c>
      <c r="PE93" s="222">
        <v>1070</v>
      </c>
      <c r="PF93" s="222">
        <v>36951.410000000003</v>
      </c>
      <c r="PG93" s="222">
        <v>13025.8</v>
      </c>
      <c r="PH93" s="222">
        <v>322222.71000000002</v>
      </c>
      <c r="PI93" s="222">
        <v>390497.44</v>
      </c>
      <c r="PJ93" s="222">
        <v>1300738.81</v>
      </c>
      <c r="PK93" s="222">
        <v>21718.57</v>
      </c>
      <c r="PL93" s="222">
        <v>1069171.8999999999</v>
      </c>
      <c r="PM93" s="222">
        <v>1188162.68</v>
      </c>
      <c r="PN93" s="222">
        <v>34561</v>
      </c>
      <c r="PO93" s="222">
        <v>780623.35999999999</v>
      </c>
      <c r="PP93" s="222">
        <v>60089.72</v>
      </c>
      <c r="PQ93" s="222">
        <v>2036577</v>
      </c>
      <c r="PR93" s="222">
        <v>0</v>
      </c>
      <c r="PS93" s="222">
        <v>211758.53</v>
      </c>
      <c r="PT93" s="222">
        <v>0</v>
      </c>
      <c r="PU93" s="222">
        <v>602670</v>
      </c>
      <c r="PV93" s="222">
        <v>0</v>
      </c>
      <c r="PW93" s="222">
        <v>0</v>
      </c>
      <c r="PX93" s="222">
        <v>0</v>
      </c>
      <c r="PY93" s="222">
        <v>0</v>
      </c>
      <c r="PZ93" s="222">
        <v>451415</v>
      </c>
      <c r="QA93" s="222">
        <v>5000</v>
      </c>
      <c r="QB93" s="222">
        <v>0</v>
      </c>
      <c r="QC93" s="222">
        <v>0</v>
      </c>
      <c r="QD93" s="222">
        <v>0</v>
      </c>
      <c r="QE93" s="222">
        <v>0</v>
      </c>
      <c r="QF93" s="222">
        <v>0</v>
      </c>
      <c r="QG93" s="222">
        <v>28080</v>
      </c>
      <c r="QH93" s="222">
        <v>0</v>
      </c>
      <c r="QI93" s="222">
        <v>0</v>
      </c>
      <c r="QJ93" s="222">
        <v>19390</v>
      </c>
      <c r="QK93" s="222">
        <v>0</v>
      </c>
      <c r="QL93" s="222">
        <v>6400</v>
      </c>
      <c r="QM93" s="222">
        <v>0</v>
      </c>
      <c r="QN93" s="222">
        <v>3003422</v>
      </c>
      <c r="QO93" s="222">
        <v>0</v>
      </c>
      <c r="QP93" s="222">
        <v>0</v>
      </c>
      <c r="QQ93" s="222">
        <v>0</v>
      </c>
      <c r="QR93" s="222">
        <v>0</v>
      </c>
      <c r="QS93" s="222">
        <v>1327346.48</v>
      </c>
      <c r="QT93" s="222">
        <v>41733.75</v>
      </c>
      <c r="QU93" s="222">
        <v>1213825</v>
      </c>
      <c r="QV93" s="222">
        <v>7878750.1399999997</v>
      </c>
      <c r="QW93" s="222">
        <v>1967579</v>
      </c>
      <c r="QX93" s="222">
        <v>1325843.5</v>
      </c>
      <c r="QY93" s="222">
        <v>1990741.6</v>
      </c>
      <c r="QZ93" s="222">
        <v>2301464.25</v>
      </c>
      <c r="RA93" s="222">
        <v>364351.96</v>
      </c>
      <c r="RB93" s="222">
        <v>1647117.15</v>
      </c>
      <c r="RC93" s="222">
        <v>2730775.52</v>
      </c>
      <c r="RD93" s="222">
        <v>210253.95</v>
      </c>
      <c r="RE93" s="222">
        <v>0</v>
      </c>
      <c r="RF93" s="222">
        <v>2551818.89</v>
      </c>
      <c r="RG93" s="222">
        <v>3148592.85</v>
      </c>
      <c r="RH93" s="222">
        <v>1933935</v>
      </c>
      <c r="RI93" s="222">
        <v>3587303</v>
      </c>
      <c r="RJ93" s="222">
        <v>2076230</v>
      </c>
      <c r="RK93" s="222">
        <v>217365</v>
      </c>
      <c r="RL93" s="222">
        <v>2677418</v>
      </c>
      <c r="RM93" s="222">
        <v>9100</v>
      </c>
      <c r="RN93" s="222">
        <v>1482600</v>
      </c>
      <c r="RO93" s="222">
        <v>1103750</v>
      </c>
      <c r="RP93" s="222">
        <v>906906</v>
      </c>
      <c r="RQ93" s="222">
        <v>4383345</v>
      </c>
      <c r="RR93" s="222">
        <v>29075</v>
      </c>
      <c r="RS93" s="222">
        <v>1656735</v>
      </c>
      <c r="RT93" s="222">
        <v>3046842</v>
      </c>
      <c r="RU93" s="222">
        <v>3259645</v>
      </c>
      <c r="RV93" s="222">
        <v>537945</v>
      </c>
      <c r="RW93" s="222">
        <v>112350</v>
      </c>
      <c r="RX93" s="222">
        <v>623175</v>
      </c>
      <c r="RY93" s="222">
        <v>1475149.85</v>
      </c>
      <c r="RZ93" s="222">
        <v>1634373</v>
      </c>
      <c r="SA93" s="222">
        <v>255570</v>
      </c>
      <c r="SB93" s="222">
        <v>1119439.97</v>
      </c>
      <c r="SC93" s="222">
        <v>868802.35</v>
      </c>
      <c r="SD93" s="222">
        <v>1193086</v>
      </c>
      <c r="SE93" s="222">
        <v>388788</v>
      </c>
      <c r="SF93" s="222">
        <v>1186111</v>
      </c>
      <c r="SG93" s="222">
        <v>1908912.64</v>
      </c>
      <c r="SH93" s="222">
        <v>2518441</v>
      </c>
      <c r="SI93" s="222">
        <v>0</v>
      </c>
      <c r="SJ93" s="222">
        <v>806499.31</v>
      </c>
      <c r="SK93" s="222">
        <v>1644131.9</v>
      </c>
      <c r="SL93" s="222">
        <v>480488.74</v>
      </c>
      <c r="SM93" s="222">
        <v>2695906</v>
      </c>
      <c r="SN93" s="222">
        <v>2692591.23</v>
      </c>
      <c r="SO93" s="222">
        <v>7564414.7000000002</v>
      </c>
      <c r="SP93" s="222">
        <v>779130.07</v>
      </c>
      <c r="SQ93" s="222">
        <v>2130110.69</v>
      </c>
      <c r="SR93" s="222">
        <v>1086667</v>
      </c>
      <c r="SS93" s="222">
        <v>2974098.19</v>
      </c>
      <c r="ST93" s="222">
        <v>727968.75</v>
      </c>
      <c r="SU93" s="222">
        <v>451384.7</v>
      </c>
      <c r="SV93" s="222">
        <v>180000</v>
      </c>
      <c r="SW93" s="222">
        <v>462100</v>
      </c>
      <c r="SX93" s="222">
        <v>0</v>
      </c>
      <c r="SY93" s="222">
        <v>0</v>
      </c>
      <c r="SZ93" s="222">
        <v>0</v>
      </c>
      <c r="TA93" s="222">
        <v>0</v>
      </c>
      <c r="TB93" s="222">
        <v>0</v>
      </c>
      <c r="TC93" s="222">
        <v>0</v>
      </c>
      <c r="TD93" s="222">
        <v>73873.960000000006</v>
      </c>
      <c r="TE93" s="222">
        <v>0</v>
      </c>
      <c r="TF93" s="222">
        <v>0</v>
      </c>
      <c r="TG93" s="222">
        <v>0</v>
      </c>
      <c r="TH93" s="222">
        <v>0</v>
      </c>
      <c r="TI93" s="222">
        <v>370252.75</v>
      </c>
      <c r="TJ93" s="222">
        <v>3150</v>
      </c>
      <c r="TK93" s="222">
        <v>0</v>
      </c>
      <c r="TL93" s="222">
        <v>0</v>
      </c>
      <c r="TM93" s="222">
        <v>0</v>
      </c>
      <c r="TN93" s="222">
        <v>0</v>
      </c>
      <c r="TO93" s="222">
        <v>635635.36</v>
      </c>
      <c r="TP93" s="222">
        <v>274368</v>
      </c>
      <c r="TQ93" s="222">
        <v>50832</v>
      </c>
      <c r="TR93" s="222">
        <v>0</v>
      </c>
      <c r="TS93" s="222">
        <v>0</v>
      </c>
      <c r="TT93" s="222">
        <v>7261.68</v>
      </c>
      <c r="TU93" s="222">
        <v>33034</v>
      </c>
      <c r="TV93" s="222">
        <v>0</v>
      </c>
      <c r="TW93" s="222">
        <v>0</v>
      </c>
      <c r="TX93" s="222">
        <v>0</v>
      </c>
      <c r="TY93" s="222">
        <v>217106.75</v>
      </c>
      <c r="TZ93" s="222">
        <v>0</v>
      </c>
      <c r="UA93" s="222">
        <v>496077.2</v>
      </c>
      <c r="UB93" s="222">
        <v>0</v>
      </c>
      <c r="UC93" s="222">
        <v>0</v>
      </c>
      <c r="UD93" s="222">
        <v>285608.5</v>
      </c>
      <c r="UE93" s="222">
        <v>1717820.15</v>
      </c>
      <c r="UF93" s="222">
        <v>1043187</v>
      </c>
      <c r="UG93" s="222">
        <v>0</v>
      </c>
      <c r="UH93" s="222">
        <v>691393</v>
      </c>
      <c r="UI93" s="222">
        <v>3129642.8</v>
      </c>
      <c r="UJ93" s="222">
        <v>0</v>
      </c>
      <c r="UK93" s="222">
        <v>257950</v>
      </c>
      <c r="UL93" s="222">
        <v>0</v>
      </c>
      <c r="UM93" s="222">
        <v>654150</v>
      </c>
      <c r="UN93" s="222">
        <v>156377.97</v>
      </c>
      <c r="UO93" s="222">
        <v>537280.52</v>
      </c>
      <c r="UP93" s="222">
        <v>0</v>
      </c>
      <c r="UQ93" s="222">
        <v>1356910</v>
      </c>
      <c r="UR93" s="222">
        <v>1711330</v>
      </c>
      <c r="US93" s="222">
        <v>1813010</v>
      </c>
      <c r="UT93" s="222">
        <v>409874.62</v>
      </c>
      <c r="UU93" s="222">
        <v>1549660</v>
      </c>
      <c r="UV93" s="222">
        <v>4282454</v>
      </c>
      <c r="UW93" s="222">
        <v>685156</v>
      </c>
      <c r="UX93" s="222">
        <v>0</v>
      </c>
      <c r="UY93" s="222">
        <v>1871290</v>
      </c>
      <c r="UZ93" s="222">
        <v>2488691.58</v>
      </c>
      <c r="VA93" s="222">
        <v>1813660</v>
      </c>
      <c r="VB93" s="222">
        <v>803718.55</v>
      </c>
      <c r="VC93" s="222">
        <v>1375880</v>
      </c>
      <c r="VD93" s="222">
        <v>1791216.6</v>
      </c>
      <c r="VE93" s="222">
        <v>925577</v>
      </c>
      <c r="VF93" s="222">
        <v>964913.6</v>
      </c>
      <c r="VG93" s="222">
        <v>548403</v>
      </c>
      <c r="VH93" s="222">
        <v>2725800</v>
      </c>
      <c r="VI93" s="222">
        <v>1055634</v>
      </c>
      <c r="VJ93" s="222">
        <v>743380</v>
      </c>
      <c r="VK93" s="222">
        <v>826522.57</v>
      </c>
      <c r="VL93" s="222">
        <v>274949.25</v>
      </c>
      <c r="VM93" s="222">
        <v>5730876.0300000003</v>
      </c>
      <c r="VN93" s="222">
        <v>1667813.97</v>
      </c>
      <c r="VO93" s="222">
        <v>10738610.130000001</v>
      </c>
      <c r="VP93" s="222">
        <v>3247302.53</v>
      </c>
      <c r="VQ93" s="222">
        <v>2832885.53</v>
      </c>
      <c r="VR93" s="222">
        <v>4083190.74</v>
      </c>
      <c r="VS93" s="222">
        <v>0</v>
      </c>
      <c r="VT93" s="222">
        <v>3930572.76</v>
      </c>
      <c r="VU93" s="222">
        <v>907494.40000000002</v>
      </c>
      <c r="VV93" s="222">
        <v>616299.17000000004</v>
      </c>
      <c r="VW93" s="222">
        <v>1935545.93</v>
      </c>
      <c r="VX93" s="222">
        <v>212519.49</v>
      </c>
      <c r="VY93" s="222">
        <v>55129.5</v>
      </c>
      <c r="VZ93" s="222">
        <v>1439032.89</v>
      </c>
      <c r="WA93" s="222">
        <v>0</v>
      </c>
      <c r="WB93" s="222">
        <v>2261904.5</v>
      </c>
      <c r="WC93" s="222">
        <v>0</v>
      </c>
      <c r="WD93" s="222">
        <v>7588489.0999999996</v>
      </c>
      <c r="WE93" s="222">
        <v>2081210.32</v>
      </c>
      <c r="WF93" s="222">
        <v>1499388.7</v>
      </c>
      <c r="WG93" s="222">
        <v>3729579.18</v>
      </c>
      <c r="WH93" s="222">
        <v>868755.7</v>
      </c>
      <c r="WI93" s="222">
        <v>0</v>
      </c>
      <c r="WJ93" s="222">
        <v>6052034.5</v>
      </c>
      <c r="WK93" s="222">
        <v>303531.40000000002</v>
      </c>
      <c r="WL93" s="222">
        <v>1147938.5</v>
      </c>
      <c r="WM93" s="222">
        <v>2149631.5</v>
      </c>
      <c r="WN93" s="222">
        <v>4944105.07</v>
      </c>
      <c r="WO93" s="222">
        <v>0</v>
      </c>
      <c r="WP93" s="222">
        <v>176751.2</v>
      </c>
      <c r="WQ93" s="222">
        <v>657976.69999999995</v>
      </c>
      <c r="WR93" s="222">
        <v>4014686.94</v>
      </c>
      <c r="WS93" s="222">
        <v>1205064.3999999999</v>
      </c>
      <c r="WT93" s="222">
        <v>4776004.33</v>
      </c>
      <c r="WU93" s="222">
        <v>800</v>
      </c>
      <c r="WV93" s="222">
        <v>2888015.6</v>
      </c>
      <c r="WW93" s="222">
        <v>1647078.2</v>
      </c>
      <c r="WX93" s="222">
        <v>0</v>
      </c>
      <c r="WY93" s="222">
        <v>1560030.94</v>
      </c>
      <c r="WZ93" s="222">
        <v>656722.80000000005</v>
      </c>
      <c r="XA93" s="222">
        <v>162160.9</v>
      </c>
      <c r="XB93" s="222">
        <v>1367190</v>
      </c>
      <c r="XC93" s="222">
        <v>0</v>
      </c>
      <c r="XD93" s="222">
        <v>1352663.7</v>
      </c>
      <c r="XE93" s="222">
        <v>69220</v>
      </c>
      <c r="XF93" s="222">
        <v>0</v>
      </c>
      <c r="XG93" s="222">
        <v>852649.7</v>
      </c>
      <c r="XH93" s="222">
        <v>1074597.6200000001</v>
      </c>
      <c r="XI93" s="222">
        <v>6480451.5099999998</v>
      </c>
      <c r="XJ93" s="222">
        <v>9333299.4900000002</v>
      </c>
      <c r="XK93" s="222">
        <v>8018818.0999999996</v>
      </c>
      <c r="XL93" s="222">
        <v>4374732</v>
      </c>
      <c r="XM93" s="222">
        <v>4354319</v>
      </c>
      <c r="XN93" s="222">
        <v>11674119.6</v>
      </c>
      <c r="XO93" s="222">
        <v>9442235.5800000001</v>
      </c>
      <c r="XP93" s="222">
        <v>4032201.5</v>
      </c>
      <c r="XQ93" s="222">
        <v>9340679</v>
      </c>
      <c r="XR93" s="222">
        <v>9592580.5299999993</v>
      </c>
      <c r="XS93" s="222">
        <v>3523434.25</v>
      </c>
      <c r="XT93" s="222">
        <v>2379528.75</v>
      </c>
      <c r="XU93" s="222">
        <v>3820141.08</v>
      </c>
      <c r="XV93" s="222">
        <v>4156925.78</v>
      </c>
      <c r="XW93" s="222">
        <v>4070914.5</v>
      </c>
      <c r="XX93" s="222">
        <v>1682933.75</v>
      </c>
      <c r="XY93" s="222">
        <v>3057353.53</v>
      </c>
      <c r="XZ93" s="222">
        <v>2305384</v>
      </c>
      <c r="YA93" s="222">
        <v>2039797</v>
      </c>
      <c r="YB93" s="222">
        <v>2909784.5</v>
      </c>
      <c r="YC93" s="222">
        <v>3878053.25</v>
      </c>
      <c r="YD93" s="222">
        <v>3314855.75</v>
      </c>
      <c r="YE93" s="222">
        <v>0</v>
      </c>
      <c r="YF93" s="222">
        <v>1117902.23</v>
      </c>
      <c r="YG93" s="222">
        <v>11985</v>
      </c>
      <c r="YH93" s="222">
        <v>225744.25</v>
      </c>
      <c r="YI93" s="222">
        <v>5225091.24</v>
      </c>
      <c r="YJ93" s="222">
        <v>773468.49</v>
      </c>
      <c r="YK93" s="222">
        <v>4222293.7300000004</v>
      </c>
      <c r="YL93" s="222">
        <v>537876.1</v>
      </c>
      <c r="YM93" s="222">
        <v>2210652.04</v>
      </c>
      <c r="YN93" s="222">
        <v>0</v>
      </c>
      <c r="YO93" s="222">
        <v>854289.25</v>
      </c>
      <c r="YP93" s="222">
        <v>366070.25</v>
      </c>
      <c r="YQ93" s="222">
        <v>1014500.33</v>
      </c>
      <c r="YR93" s="222">
        <v>36383</v>
      </c>
      <c r="YS93" s="222">
        <v>584252.75</v>
      </c>
      <c r="YT93" s="222">
        <v>1553823.5</v>
      </c>
      <c r="YU93" s="222">
        <v>641225.53</v>
      </c>
      <c r="YV93" s="222">
        <v>180800</v>
      </c>
      <c r="YW93" s="222">
        <v>544930</v>
      </c>
      <c r="YX93" s="222">
        <v>280360</v>
      </c>
      <c r="YY93" s="222">
        <v>74800</v>
      </c>
      <c r="YZ93" s="222">
        <v>174860</v>
      </c>
      <c r="ZA93" s="222">
        <v>607360</v>
      </c>
      <c r="ZB93" s="222">
        <v>47890</v>
      </c>
      <c r="ZC93" s="222">
        <v>0</v>
      </c>
      <c r="ZD93" s="222">
        <v>0</v>
      </c>
      <c r="ZE93" s="222">
        <v>797550</v>
      </c>
      <c r="ZF93" s="222">
        <v>0</v>
      </c>
      <c r="ZG93" s="222">
        <v>0</v>
      </c>
      <c r="ZH93" s="222">
        <v>0</v>
      </c>
      <c r="ZI93" s="222">
        <v>0</v>
      </c>
      <c r="ZJ93" s="222">
        <v>93900</v>
      </c>
      <c r="ZK93" s="222">
        <v>0</v>
      </c>
      <c r="ZL93" s="222">
        <v>0</v>
      </c>
      <c r="ZM93" s="222">
        <v>0</v>
      </c>
      <c r="ZN93" s="222">
        <v>0</v>
      </c>
      <c r="ZO93" s="222">
        <v>0</v>
      </c>
      <c r="ZP93" s="222">
        <v>0</v>
      </c>
      <c r="ZQ93" s="222">
        <v>0</v>
      </c>
      <c r="ZR93" s="222">
        <v>0</v>
      </c>
      <c r="ZS93" s="222">
        <v>0</v>
      </c>
      <c r="ZT93" s="222">
        <v>0</v>
      </c>
      <c r="ZU93" s="222">
        <v>0</v>
      </c>
      <c r="ZV93" s="222">
        <v>0</v>
      </c>
      <c r="ZW93" s="222">
        <v>71158.5</v>
      </c>
      <c r="ZX93" s="222">
        <v>0</v>
      </c>
      <c r="ZY93" s="222">
        <v>0</v>
      </c>
      <c r="ZZ93" s="222">
        <v>0</v>
      </c>
      <c r="AAA93" s="222">
        <v>0</v>
      </c>
      <c r="AAB93" s="222">
        <v>0</v>
      </c>
      <c r="AAC93" s="222">
        <v>0</v>
      </c>
      <c r="AAD93" s="222">
        <v>0</v>
      </c>
      <c r="AAE93" s="222">
        <v>0</v>
      </c>
      <c r="AAF93" s="222">
        <v>0</v>
      </c>
      <c r="AAG93" s="222">
        <v>0</v>
      </c>
      <c r="AAH93" s="222">
        <v>126790.75</v>
      </c>
      <c r="AAI93" s="222">
        <v>0</v>
      </c>
      <c r="AAJ93" s="222">
        <v>0</v>
      </c>
      <c r="AAK93" s="222">
        <v>0</v>
      </c>
      <c r="AAL93" s="222">
        <v>0</v>
      </c>
      <c r="AAM93" s="222">
        <v>1103577.25</v>
      </c>
      <c r="AAN93" s="222">
        <v>523985</v>
      </c>
      <c r="AAO93" s="222">
        <v>104800</v>
      </c>
      <c r="AAP93" s="222">
        <v>0</v>
      </c>
      <c r="AAQ93" s="222">
        <v>3965431.49</v>
      </c>
      <c r="AAR93" s="222">
        <v>1759500</v>
      </c>
      <c r="AAS93" s="222">
        <v>0</v>
      </c>
      <c r="AAT93" s="222">
        <v>0</v>
      </c>
      <c r="AAU93" s="222">
        <v>0</v>
      </c>
      <c r="AAV93" s="222">
        <v>0</v>
      </c>
      <c r="AAW93" s="222">
        <v>0</v>
      </c>
      <c r="AAX93" s="222">
        <v>0</v>
      </c>
      <c r="AAY93" s="222">
        <v>0</v>
      </c>
      <c r="AAZ93" s="222">
        <v>0</v>
      </c>
      <c r="ABA93" s="222">
        <v>0</v>
      </c>
      <c r="ABB93" s="222">
        <v>13120</v>
      </c>
      <c r="ABC93" s="222">
        <v>0</v>
      </c>
      <c r="ABD93" s="222">
        <v>0</v>
      </c>
      <c r="ABE93" s="222">
        <v>0</v>
      </c>
      <c r="ABF93" s="222">
        <v>0</v>
      </c>
      <c r="ABG93" s="222">
        <v>0</v>
      </c>
      <c r="ABH93" s="222">
        <v>0</v>
      </c>
      <c r="ABI93" s="222">
        <v>0</v>
      </c>
      <c r="ABJ93" s="222">
        <v>0</v>
      </c>
      <c r="ABK93" s="222">
        <v>0</v>
      </c>
      <c r="ABL93" s="222">
        <v>0</v>
      </c>
      <c r="ABM93" s="222">
        <v>0</v>
      </c>
      <c r="ABN93" s="222">
        <v>298420</v>
      </c>
      <c r="ABO93" s="222">
        <v>0</v>
      </c>
      <c r="ABP93" s="222">
        <v>0</v>
      </c>
      <c r="ABQ93" s="222">
        <v>0</v>
      </c>
      <c r="ABR93" s="222">
        <v>0</v>
      </c>
      <c r="ABS93" s="222">
        <v>18920</v>
      </c>
      <c r="ABT93" s="222">
        <v>0</v>
      </c>
      <c r="ABU93" s="222">
        <v>0</v>
      </c>
      <c r="ABV93" s="222">
        <v>17380</v>
      </c>
      <c r="ABW93" s="222">
        <v>0</v>
      </c>
      <c r="ABX93" s="222">
        <v>0</v>
      </c>
      <c r="ABY93" s="222">
        <v>0</v>
      </c>
      <c r="ABZ93" s="222">
        <v>13200</v>
      </c>
      <c r="ACA93" s="222">
        <v>191500</v>
      </c>
      <c r="ACB93" s="222">
        <v>222</v>
      </c>
      <c r="ACC93" s="222">
        <v>112800</v>
      </c>
      <c r="ACD93" s="222">
        <v>-133300</v>
      </c>
      <c r="ACE93" s="222">
        <v>0</v>
      </c>
      <c r="ACF93" s="222">
        <v>561485</v>
      </c>
      <c r="ACG93" s="222">
        <v>0</v>
      </c>
      <c r="ACH93" s="222">
        <v>1347200</v>
      </c>
      <c r="ACI93" s="222">
        <v>0</v>
      </c>
      <c r="ACJ93" s="222">
        <v>0</v>
      </c>
      <c r="ACK93" s="222">
        <v>0</v>
      </c>
      <c r="ACL93" s="222">
        <v>0</v>
      </c>
      <c r="ACM93" s="222">
        <v>0</v>
      </c>
      <c r="ACN93" s="222">
        <v>0</v>
      </c>
      <c r="ACO93" s="222">
        <v>0</v>
      </c>
      <c r="ACP93" s="222">
        <v>0</v>
      </c>
      <c r="ACQ93" s="222">
        <v>1041039.89</v>
      </c>
      <c r="ACR93" s="222">
        <v>0</v>
      </c>
      <c r="ACS93" s="222">
        <v>0</v>
      </c>
      <c r="ACT93" s="222">
        <v>0</v>
      </c>
      <c r="ACU93" s="222">
        <v>0</v>
      </c>
      <c r="ACV93" s="222">
        <v>0</v>
      </c>
      <c r="ACW93" s="222">
        <v>0</v>
      </c>
      <c r="ACX93" s="222">
        <v>0</v>
      </c>
      <c r="ACY93" s="222">
        <v>0</v>
      </c>
      <c r="ACZ93" s="222">
        <v>0</v>
      </c>
      <c r="ADA93" s="222">
        <v>0</v>
      </c>
      <c r="ADB93" s="222">
        <v>0</v>
      </c>
      <c r="ADC93" s="222">
        <v>0</v>
      </c>
      <c r="ADD93" s="222">
        <v>0</v>
      </c>
      <c r="ADE93" s="222">
        <v>0</v>
      </c>
      <c r="ADF93" s="222">
        <v>16080</v>
      </c>
      <c r="ADG93" s="222">
        <v>0</v>
      </c>
      <c r="ADH93" s="222">
        <v>0</v>
      </c>
      <c r="ADI93" s="222">
        <v>0</v>
      </c>
      <c r="ADJ93" s="222">
        <v>0</v>
      </c>
      <c r="ADK93" s="222">
        <v>0</v>
      </c>
      <c r="ADL93" s="222">
        <v>0</v>
      </c>
      <c r="ADM93" s="222">
        <v>0</v>
      </c>
      <c r="ADN93" s="222">
        <v>0</v>
      </c>
      <c r="ADO93" s="222">
        <v>0</v>
      </c>
      <c r="ADP93" s="222">
        <v>0</v>
      </c>
      <c r="ADQ93" s="222">
        <v>0</v>
      </c>
      <c r="ADR93" s="222">
        <v>0</v>
      </c>
      <c r="ADS93" s="222">
        <v>0</v>
      </c>
      <c r="ADT93" s="222">
        <v>0</v>
      </c>
      <c r="ADU93" s="222">
        <v>3024402.55</v>
      </c>
      <c r="ADV93" s="222">
        <v>0</v>
      </c>
      <c r="ADW93" s="222">
        <v>39796.410000000003</v>
      </c>
      <c r="ADX93" s="222">
        <v>0</v>
      </c>
      <c r="ADY93" s="222">
        <v>32151.279999999999</v>
      </c>
      <c r="ADZ93" s="222">
        <v>0</v>
      </c>
      <c r="AEA93" s="222">
        <v>286381.84999999998</v>
      </c>
      <c r="AEB93" s="222">
        <v>380114.68</v>
      </c>
      <c r="AEC93" s="222">
        <v>0</v>
      </c>
      <c r="AED93" s="222">
        <v>65348.63</v>
      </c>
      <c r="AEE93" s="222">
        <v>32500</v>
      </c>
      <c r="AEF93" s="222">
        <v>270908</v>
      </c>
      <c r="AEG93" s="222">
        <v>268799.24</v>
      </c>
      <c r="AEH93" s="222">
        <v>554683.61</v>
      </c>
      <c r="AEI93" s="222">
        <v>2878390.09</v>
      </c>
      <c r="AEJ93" s="222">
        <v>222311.62</v>
      </c>
      <c r="AEK93" s="222">
        <v>213523.49</v>
      </c>
      <c r="AEL93" s="222">
        <v>412662.87</v>
      </c>
      <c r="AEM93" s="222">
        <v>40559.4</v>
      </c>
      <c r="AEN93" s="222">
        <v>0</v>
      </c>
      <c r="AEO93" s="222">
        <v>163760.65</v>
      </c>
      <c r="AEP93" s="222">
        <v>55175.5</v>
      </c>
      <c r="AEQ93" s="222">
        <v>22251.98</v>
      </c>
      <c r="AER93" s="222">
        <v>107059.23</v>
      </c>
      <c r="AES93" s="222">
        <v>126330</v>
      </c>
      <c r="AET93" s="222">
        <v>2824830</v>
      </c>
      <c r="AEU93" s="222">
        <v>2542900</v>
      </c>
      <c r="AEV93" s="222">
        <v>3366980</v>
      </c>
      <c r="AEW93" s="222">
        <v>1444696.4</v>
      </c>
      <c r="AEX93" s="222">
        <v>2490500</v>
      </c>
      <c r="AEY93" s="222">
        <v>1200990</v>
      </c>
      <c r="AEZ93" s="222">
        <v>1107640</v>
      </c>
      <c r="AFA93" s="222">
        <v>807560</v>
      </c>
      <c r="AFB93" s="222">
        <v>398040</v>
      </c>
      <c r="AFC93" s="222">
        <v>352120.62</v>
      </c>
      <c r="AFD93" s="222">
        <v>87467.5</v>
      </c>
      <c r="AFE93" s="222">
        <v>2398258</v>
      </c>
      <c r="AFF93" s="222">
        <v>404321.83</v>
      </c>
      <c r="AFG93" s="222">
        <v>1088837.6000000001</v>
      </c>
      <c r="AFH93" s="222">
        <v>577921.51</v>
      </c>
      <c r="AFI93" s="222">
        <v>182058</v>
      </c>
      <c r="AFJ93" s="222">
        <v>195427.75</v>
      </c>
      <c r="AFK93" s="222">
        <v>910252.5</v>
      </c>
      <c r="AFL93" s="222">
        <v>1140849.6200000001</v>
      </c>
      <c r="AFM93" s="222">
        <v>966573.63</v>
      </c>
      <c r="AFN93" s="222">
        <v>868161.79</v>
      </c>
      <c r="AFO93" s="222">
        <v>1959787.78</v>
      </c>
      <c r="AFP93" s="222">
        <v>764712.6</v>
      </c>
      <c r="AFQ93" s="222">
        <v>10829403</v>
      </c>
      <c r="AFR93" s="222">
        <v>3175068.5</v>
      </c>
      <c r="AFS93" s="222">
        <v>9517182.25</v>
      </c>
      <c r="AFT93" s="222">
        <v>4153622.2</v>
      </c>
      <c r="AFU93" s="222">
        <v>845090.1</v>
      </c>
      <c r="AFV93" s="222">
        <v>469468</v>
      </c>
      <c r="AFW93" s="222">
        <v>5887534.1600000001</v>
      </c>
      <c r="AFX93" s="222">
        <v>2916558</v>
      </c>
      <c r="AFY93" s="222">
        <v>238493</v>
      </c>
      <c r="AFZ93" s="222">
        <v>5455217.2999999998</v>
      </c>
      <c r="AGA93" s="222">
        <v>1088076.2</v>
      </c>
      <c r="AGB93" s="222">
        <v>15200</v>
      </c>
      <c r="AGC93" s="222">
        <v>428561.93</v>
      </c>
      <c r="AGD93" s="222">
        <v>970998</v>
      </c>
      <c r="AGE93" s="222">
        <v>445050</v>
      </c>
      <c r="AGF93" s="222">
        <v>5110200</v>
      </c>
      <c r="AGG93" s="222">
        <v>299800</v>
      </c>
      <c r="AGH93" s="222">
        <v>458300</v>
      </c>
      <c r="AGI93" s="222">
        <v>396250</v>
      </c>
      <c r="AGJ93" s="222">
        <v>746550</v>
      </c>
      <c r="AGK93" s="222">
        <v>326400</v>
      </c>
      <c r="AGL93" s="222">
        <v>877800</v>
      </c>
      <c r="AGM93" s="222">
        <v>0</v>
      </c>
      <c r="AGN93" s="222">
        <v>390623</v>
      </c>
      <c r="AGO93" s="222">
        <v>1134562.6599999999</v>
      </c>
      <c r="AGP93" s="222">
        <v>1444166</v>
      </c>
      <c r="AGQ93" s="222">
        <v>2789034</v>
      </c>
      <c r="AGR93" s="222">
        <v>2209624</v>
      </c>
      <c r="AGS93" s="222">
        <v>863480</v>
      </c>
      <c r="AGT93" s="222">
        <v>198998</v>
      </c>
      <c r="AGU93" s="222">
        <v>217581</v>
      </c>
      <c r="AGV93" s="222">
        <v>1547920.26</v>
      </c>
      <c r="AGW93" s="222">
        <v>2426551.35</v>
      </c>
      <c r="AGX93" s="222">
        <v>4797402.66</v>
      </c>
      <c r="AGY93" s="222">
        <v>724205.93</v>
      </c>
      <c r="AGZ93" s="222">
        <v>777626.45</v>
      </c>
      <c r="AHA93" s="222">
        <v>2507906.2000000002</v>
      </c>
      <c r="AHB93" s="222">
        <v>1253830.25</v>
      </c>
      <c r="AHC93" s="222">
        <v>1114044</v>
      </c>
      <c r="AHD93" s="222">
        <v>2954197.01</v>
      </c>
      <c r="AHE93" s="222">
        <v>3339092.4</v>
      </c>
      <c r="AHF93" s="222">
        <v>2549438.12</v>
      </c>
      <c r="AHG93" s="222">
        <v>3258116.85</v>
      </c>
      <c r="AHH93" s="222">
        <v>2540963.5</v>
      </c>
      <c r="AHI93" s="222">
        <v>2597389.15</v>
      </c>
      <c r="AHJ93" s="222">
        <v>0</v>
      </c>
      <c r="AHK93" s="222">
        <v>2385506.25</v>
      </c>
      <c r="AHL93" s="222">
        <v>1373553.48</v>
      </c>
      <c r="AHM93" s="222">
        <v>739978</v>
      </c>
      <c r="AHN93" s="222">
        <v>766967</v>
      </c>
      <c r="AHO93" s="222">
        <v>692087.77</v>
      </c>
      <c r="AHP93" s="222">
        <v>4597614.45</v>
      </c>
      <c r="AHQ93" s="222">
        <v>646729.19999999995</v>
      </c>
      <c r="AHR93" s="264">
        <v>1432106.6</v>
      </c>
    </row>
    <row r="94" spans="1:902" ht="24">
      <c r="A94" s="183" t="s">
        <v>6671</v>
      </c>
      <c r="B94" s="183" t="s">
        <v>6512</v>
      </c>
      <c r="C94" s="184" t="s">
        <v>6513</v>
      </c>
      <c r="D94" s="222">
        <v>0</v>
      </c>
      <c r="E94" s="222">
        <v>127980</v>
      </c>
      <c r="F94" s="222">
        <v>0</v>
      </c>
      <c r="G94" s="222">
        <v>0</v>
      </c>
      <c r="H94" s="222">
        <v>0</v>
      </c>
      <c r="I94" s="222">
        <v>0</v>
      </c>
      <c r="J94" s="222">
        <v>2846.25</v>
      </c>
      <c r="K94" s="222">
        <v>0</v>
      </c>
      <c r="L94" s="222">
        <v>0</v>
      </c>
      <c r="M94" s="222">
        <v>0</v>
      </c>
      <c r="N94" s="222">
        <v>0</v>
      </c>
      <c r="O94" s="222">
        <v>0</v>
      </c>
      <c r="P94" s="222">
        <v>0</v>
      </c>
      <c r="Q94" s="222">
        <v>0</v>
      </c>
      <c r="R94" s="222">
        <v>0</v>
      </c>
      <c r="S94" s="222">
        <v>0</v>
      </c>
      <c r="T94" s="222">
        <v>0</v>
      </c>
      <c r="U94" s="222">
        <v>0</v>
      </c>
      <c r="V94" s="222">
        <v>0</v>
      </c>
      <c r="W94" s="222">
        <v>0</v>
      </c>
      <c r="X94" s="222">
        <v>0</v>
      </c>
      <c r="Y94" s="222">
        <v>0</v>
      </c>
      <c r="Z94" s="222">
        <v>0</v>
      </c>
      <c r="AA94" s="222">
        <v>0</v>
      </c>
      <c r="AB94" s="222">
        <v>0</v>
      </c>
      <c r="AC94" s="222">
        <v>0</v>
      </c>
      <c r="AD94" s="222">
        <v>347825.25</v>
      </c>
      <c r="AE94" s="222">
        <v>50770</v>
      </c>
      <c r="AF94" s="222">
        <v>0</v>
      </c>
      <c r="AG94" s="222">
        <v>0</v>
      </c>
      <c r="AH94" s="222">
        <v>0</v>
      </c>
      <c r="AI94" s="222">
        <v>0</v>
      </c>
      <c r="AJ94" s="222">
        <v>85227</v>
      </c>
      <c r="AK94" s="222">
        <v>83660</v>
      </c>
      <c r="AL94" s="222">
        <v>0</v>
      </c>
      <c r="AM94" s="222">
        <v>490376</v>
      </c>
      <c r="AN94" s="222">
        <v>0</v>
      </c>
      <c r="AO94" s="222">
        <v>23425</v>
      </c>
      <c r="AP94" s="222">
        <v>0</v>
      </c>
      <c r="AQ94" s="222">
        <v>85750</v>
      </c>
      <c r="AR94" s="222">
        <v>0</v>
      </c>
      <c r="AS94" s="222">
        <v>0</v>
      </c>
      <c r="AT94" s="222">
        <v>93116.25</v>
      </c>
      <c r="AU94" s="222">
        <v>0</v>
      </c>
      <c r="AV94" s="222">
        <v>0</v>
      </c>
      <c r="AW94" s="222">
        <v>0</v>
      </c>
      <c r="AX94" s="222">
        <v>419</v>
      </c>
      <c r="AY94" s="222">
        <v>0</v>
      </c>
      <c r="AZ94" s="222">
        <v>0</v>
      </c>
      <c r="BA94" s="222">
        <v>0</v>
      </c>
      <c r="BB94" s="222">
        <v>0</v>
      </c>
      <c r="BC94" s="222">
        <v>0</v>
      </c>
      <c r="BD94" s="222">
        <v>0</v>
      </c>
      <c r="BE94" s="222">
        <v>0</v>
      </c>
      <c r="BF94" s="222">
        <v>0</v>
      </c>
      <c r="BG94" s="222">
        <v>0</v>
      </c>
      <c r="BH94" s="222">
        <v>78658.75</v>
      </c>
      <c r="BI94" s="222">
        <v>0</v>
      </c>
      <c r="BJ94" s="222">
        <v>44648</v>
      </c>
      <c r="BK94" s="222">
        <v>0</v>
      </c>
      <c r="BL94" s="222">
        <v>0</v>
      </c>
      <c r="BM94" s="222">
        <v>0</v>
      </c>
      <c r="BN94" s="222">
        <v>0</v>
      </c>
      <c r="BO94" s="222">
        <v>0</v>
      </c>
      <c r="BP94" s="222">
        <v>0</v>
      </c>
      <c r="BQ94" s="222">
        <v>0</v>
      </c>
      <c r="BR94" s="222">
        <v>851045.5</v>
      </c>
      <c r="BS94" s="222">
        <v>0</v>
      </c>
      <c r="BT94" s="222">
        <v>124248</v>
      </c>
      <c r="BU94" s="222">
        <v>61266.5</v>
      </c>
      <c r="BV94" s="222">
        <v>112225</v>
      </c>
      <c r="BW94" s="222">
        <v>31542.75</v>
      </c>
      <c r="BX94" s="222">
        <v>950</v>
      </c>
      <c r="BY94" s="222">
        <v>164250</v>
      </c>
      <c r="BZ94" s="222">
        <v>69103.5</v>
      </c>
      <c r="CA94" s="222">
        <v>0</v>
      </c>
      <c r="CB94" s="222">
        <v>0</v>
      </c>
      <c r="CC94" s="222">
        <v>209313.25</v>
      </c>
      <c r="CD94" s="222">
        <v>0</v>
      </c>
      <c r="CE94" s="222">
        <v>5512</v>
      </c>
      <c r="CF94" s="222">
        <v>4800</v>
      </c>
      <c r="CG94" s="222">
        <v>0</v>
      </c>
      <c r="CH94" s="222">
        <v>0</v>
      </c>
      <c r="CI94" s="222">
        <v>0</v>
      </c>
      <c r="CJ94" s="222">
        <v>0</v>
      </c>
      <c r="CK94" s="222">
        <v>0</v>
      </c>
      <c r="CL94" s="222">
        <v>0</v>
      </c>
      <c r="CM94" s="222">
        <v>0</v>
      </c>
      <c r="CN94" s="222">
        <v>21585</v>
      </c>
      <c r="CO94" s="222">
        <v>0</v>
      </c>
      <c r="CP94" s="222">
        <v>0</v>
      </c>
      <c r="CQ94" s="222">
        <v>0</v>
      </c>
      <c r="CR94" s="222">
        <v>0</v>
      </c>
      <c r="CS94" s="222">
        <v>0</v>
      </c>
      <c r="CT94" s="222">
        <v>0</v>
      </c>
      <c r="CU94" s="222">
        <v>0</v>
      </c>
      <c r="CV94" s="222">
        <v>619420</v>
      </c>
      <c r="CW94" s="222">
        <v>0</v>
      </c>
      <c r="CX94" s="222">
        <v>700</v>
      </c>
      <c r="CY94" s="222">
        <v>6174</v>
      </c>
      <c r="CZ94" s="222">
        <v>700</v>
      </c>
      <c r="DA94" s="222">
        <v>132361</v>
      </c>
      <c r="DB94" s="222">
        <v>0</v>
      </c>
      <c r="DC94" s="222">
        <v>0</v>
      </c>
      <c r="DD94" s="222">
        <v>0</v>
      </c>
      <c r="DE94" s="222">
        <v>0</v>
      </c>
      <c r="DF94" s="222">
        <v>10275</v>
      </c>
      <c r="DG94" s="222">
        <v>47347</v>
      </c>
      <c r="DH94" s="222">
        <v>0</v>
      </c>
      <c r="DI94" s="222">
        <v>9953</v>
      </c>
      <c r="DJ94" s="222">
        <v>0</v>
      </c>
      <c r="DK94" s="222">
        <v>0</v>
      </c>
      <c r="DL94" s="222">
        <v>0</v>
      </c>
      <c r="DM94" s="222">
        <v>0</v>
      </c>
      <c r="DN94" s="222">
        <v>0</v>
      </c>
      <c r="DO94" s="222">
        <v>0</v>
      </c>
      <c r="DP94" s="222">
        <v>0</v>
      </c>
      <c r="DQ94" s="222">
        <v>200247.5</v>
      </c>
      <c r="DR94" s="222">
        <v>0</v>
      </c>
      <c r="DS94" s="222">
        <v>78400.2</v>
      </c>
      <c r="DT94" s="222">
        <v>128600</v>
      </c>
      <c r="DU94" s="222">
        <v>0</v>
      </c>
      <c r="DV94" s="222">
        <v>124706</v>
      </c>
      <c r="DW94" s="222">
        <v>0</v>
      </c>
      <c r="DX94" s="222">
        <v>465.5</v>
      </c>
      <c r="DY94" s="222">
        <v>44504.75</v>
      </c>
      <c r="DZ94" s="222">
        <v>2212516.0499999998</v>
      </c>
      <c r="EA94" s="222">
        <v>0</v>
      </c>
      <c r="EB94" s="222">
        <v>0</v>
      </c>
      <c r="EC94" s="222">
        <v>635354.5</v>
      </c>
      <c r="ED94" s="222">
        <v>77596</v>
      </c>
      <c r="EE94" s="222">
        <v>12515</v>
      </c>
      <c r="EF94" s="222">
        <v>0</v>
      </c>
      <c r="EG94" s="222">
        <v>0</v>
      </c>
      <c r="EH94" s="222">
        <v>5537.5</v>
      </c>
      <c r="EI94" s="222">
        <v>0</v>
      </c>
      <c r="EJ94" s="222">
        <v>539777.5</v>
      </c>
      <c r="EK94" s="222">
        <v>0</v>
      </c>
      <c r="EL94" s="222">
        <v>1086996.22</v>
      </c>
      <c r="EM94" s="222">
        <v>0</v>
      </c>
      <c r="EN94" s="222">
        <v>0</v>
      </c>
      <c r="EO94" s="222">
        <v>0</v>
      </c>
      <c r="EP94" s="222">
        <v>321558.5</v>
      </c>
      <c r="EQ94" s="222">
        <v>60200</v>
      </c>
      <c r="ER94" s="222">
        <v>0</v>
      </c>
      <c r="ES94" s="222">
        <v>0</v>
      </c>
      <c r="ET94" s="222">
        <v>1125754</v>
      </c>
      <c r="EU94" s="222">
        <v>0</v>
      </c>
      <c r="EV94" s="222">
        <v>0</v>
      </c>
      <c r="EW94" s="222">
        <v>270</v>
      </c>
      <c r="EX94" s="222">
        <v>0</v>
      </c>
      <c r="EY94" s="222">
        <v>0</v>
      </c>
      <c r="EZ94" s="222">
        <v>0</v>
      </c>
      <c r="FA94" s="222">
        <v>0</v>
      </c>
      <c r="FB94" s="222">
        <v>0</v>
      </c>
      <c r="FC94" s="222">
        <v>7930</v>
      </c>
      <c r="FD94" s="222">
        <v>0</v>
      </c>
      <c r="FE94" s="222">
        <v>0</v>
      </c>
      <c r="FF94" s="222">
        <v>0</v>
      </c>
      <c r="FG94" s="222">
        <v>0</v>
      </c>
      <c r="FH94" s="222">
        <v>0</v>
      </c>
      <c r="FI94" s="222">
        <v>0</v>
      </c>
      <c r="FJ94" s="222">
        <v>0</v>
      </c>
      <c r="FK94" s="222">
        <v>0</v>
      </c>
      <c r="FL94" s="222">
        <v>0</v>
      </c>
      <c r="FM94" s="222">
        <v>0</v>
      </c>
      <c r="FN94" s="222">
        <v>0</v>
      </c>
      <c r="FO94" s="222">
        <v>0</v>
      </c>
      <c r="FP94" s="222">
        <v>0</v>
      </c>
      <c r="FQ94" s="222">
        <v>0</v>
      </c>
      <c r="FR94" s="222">
        <v>0</v>
      </c>
      <c r="FS94" s="222">
        <v>0</v>
      </c>
      <c r="FT94" s="222">
        <v>0</v>
      </c>
      <c r="FU94" s="222">
        <v>0</v>
      </c>
      <c r="FV94" s="222">
        <v>0</v>
      </c>
      <c r="FW94" s="222">
        <v>0</v>
      </c>
      <c r="FX94" s="222">
        <v>0</v>
      </c>
      <c r="FY94" s="222">
        <v>0</v>
      </c>
      <c r="FZ94" s="222">
        <v>23410.75</v>
      </c>
      <c r="GA94" s="222">
        <v>0</v>
      </c>
      <c r="GB94" s="222">
        <v>0</v>
      </c>
      <c r="GC94" s="222">
        <v>0</v>
      </c>
      <c r="GD94" s="222">
        <v>0</v>
      </c>
      <c r="GE94" s="222">
        <v>0</v>
      </c>
      <c r="GF94" s="222">
        <v>0</v>
      </c>
      <c r="GG94" s="222">
        <v>0</v>
      </c>
      <c r="GH94" s="222">
        <v>0</v>
      </c>
      <c r="GI94" s="222">
        <v>0</v>
      </c>
      <c r="GJ94" s="222">
        <v>264</v>
      </c>
      <c r="GK94" s="222">
        <v>0</v>
      </c>
      <c r="GL94" s="222">
        <v>0</v>
      </c>
      <c r="GM94" s="222">
        <v>0</v>
      </c>
      <c r="GN94" s="222">
        <v>0</v>
      </c>
      <c r="GO94" s="222">
        <v>0</v>
      </c>
      <c r="GP94" s="222">
        <v>0</v>
      </c>
      <c r="GQ94" s="222">
        <v>0</v>
      </c>
      <c r="GR94" s="222">
        <v>0</v>
      </c>
      <c r="GS94" s="222">
        <v>0</v>
      </c>
      <c r="GT94" s="222">
        <v>0</v>
      </c>
      <c r="GU94" s="222">
        <v>0</v>
      </c>
      <c r="GV94" s="222">
        <v>0</v>
      </c>
      <c r="GW94" s="222">
        <v>50</v>
      </c>
      <c r="GX94" s="222">
        <v>0</v>
      </c>
      <c r="GY94" s="222">
        <v>700</v>
      </c>
      <c r="GZ94" s="222">
        <v>6912.5</v>
      </c>
      <c r="HA94" s="222">
        <v>0</v>
      </c>
      <c r="HB94" s="222">
        <v>1125</v>
      </c>
      <c r="HC94" s="222">
        <v>0</v>
      </c>
      <c r="HD94" s="222">
        <v>0</v>
      </c>
      <c r="HE94" s="222">
        <v>0</v>
      </c>
      <c r="HF94" s="222">
        <v>0</v>
      </c>
      <c r="HG94" s="222">
        <v>0</v>
      </c>
      <c r="HH94" s="222">
        <v>0</v>
      </c>
      <c r="HI94" s="222">
        <v>0</v>
      </c>
      <c r="HJ94" s="222">
        <v>0</v>
      </c>
      <c r="HK94" s="222">
        <v>2235362.5</v>
      </c>
      <c r="HL94" s="222">
        <v>0</v>
      </c>
      <c r="HM94" s="222">
        <v>373599.4</v>
      </c>
      <c r="HN94" s="222">
        <v>0</v>
      </c>
      <c r="HO94" s="222">
        <v>0</v>
      </c>
      <c r="HP94" s="222">
        <v>0</v>
      </c>
      <c r="HQ94" s="222">
        <v>117009</v>
      </c>
      <c r="HR94" s="222">
        <v>0</v>
      </c>
      <c r="HS94" s="222">
        <v>0</v>
      </c>
      <c r="HT94" s="222">
        <v>83951.83</v>
      </c>
      <c r="HU94" s="222">
        <v>0</v>
      </c>
      <c r="HV94" s="222">
        <v>0</v>
      </c>
      <c r="HW94" s="222">
        <v>0</v>
      </c>
      <c r="HX94" s="222">
        <v>0</v>
      </c>
      <c r="HY94" s="222">
        <v>0</v>
      </c>
      <c r="HZ94" s="222">
        <v>133220</v>
      </c>
      <c r="IA94" s="222">
        <v>0</v>
      </c>
      <c r="IB94" s="222">
        <v>0</v>
      </c>
      <c r="IC94" s="222">
        <v>0</v>
      </c>
      <c r="ID94" s="222">
        <v>0</v>
      </c>
      <c r="IE94" s="222">
        <v>169944.5</v>
      </c>
      <c r="IF94" s="222">
        <v>0</v>
      </c>
      <c r="IG94" s="222">
        <v>0</v>
      </c>
      <c r="IH94" s="222">
        <v>0</v>
      </c>
      <c r="II94" s="222">
        <v>0</v>
      </c>
      <c r="IJ94" s="222">
        <v>0</v>
      </c>
      <c r="IK94" s="222">
        <v>0</v>
      </c>
      <c r="IL94" s="222">
        <v>6441</v>
      </c>
      <c r="IM94" s="222">
        <v>0</v>
      </c>
      <c r="IN94" s="222">
        <v>0</v>
      </c>
      <c r="IO94" s="222">
        <v>0</v>
      </c>
      <c r="IP94" s="222">
        <v>177368.25</v>
      </c>
      <c r="IQ94" s="222">
        <v>0</v>
      </c>
      <c r="IR94" s="222">
        <v>0</v>
      </c>
      <c r="IS94" s="222">
        <v>0</v>
      </c>
      <c r="IT94" s="222">
        <v>409152.75</v>
      </c>
      <c r="IU94" s="222">
        <v>0</v>
      </c>
      <c r="IV94" s="222">
        <v>0</v>
      </c>
      <c r="IW94" s="222">
        <v>0</v>
      </c>
      <c r="IX94" s="222">
        <v>4404.17</v>
      </c>
      <c r="IY94" s="222">
        <v>0</v>
      </c>
      <c r="IZ94" s="222">
        <v>0</v>
      </c>
      <c r="JA94" s="222">
        <v>0</v>
      </c>
      <c r="JB94" s="222">
        <v>7927</v>
      </c>
      <c r="JC94" s="222">
        <v>5775881.5</v>
      </c>
      <c r="JD94" s="222">
        <v>5324.5</v>
      </c>
      <c r="JE94" s="222">
        <v>0</v>
      </c>
      <c r="JF94" s="222">
        <v>116759.7</v>
      </c>
      <c r="JG94" s="222">
        <v>29063</v>
      </c>
      <c r="JH94" s="222">
        <v>1944</v>
      </c>
      <c r="JI94" s="222">
        <v>0</v>
      </c>
      <c r="JJ94" s="222">
        <v>210839.5</v>
      </c>
      <c r="JK94" s="222">
        <v>27769.599999999999</v>
      </c>
      <c r="JL94" s="222">
        <v>16160.75</v>
      </c>
      <c r="JM94" s="222">
        <v>2505153.5</v>
      </c>
      <c r="JN94" s="222">
        <v>2533013.2799999998</v>
      </c>
      <c r="JO94" s="222">
        <v>1177964.69</v>
      </c>
      <c r="JP94" s="222">
        <v>13645.72</v>
      </c>
      <c r="JQ94" s="222">
        <v>1734356.3</v>
      </c>
      <c r="JR94" s="222">
        <v>0</v>
      </c>
      <c r="JS94" s="222">
        <v>0</v>
      </c>
      <c r="JT94" s="222">
        <v>0</v>
      </c>
      <c r="JU94" s="222">
        <v>252</v>
      </c>
      <c r="JV94" s="222">
        <v>0</v>
      </c>
      <c r="JW94" s="222">
        <v>0</v>
      </c>
      <c r="JX94" s="222">
        <v>0</v>
      </c>
      <c r="JY94" s="222">
        <v>0</v>
      </c>
      <c r="JZ94" s="222">
        <v>0</v>
      </c>
      <c r="KA94" s="222">
        <v>0</v>
      </c>
      <c r="KB94" s="222">
        <v>0</v>
      </c>
      <c r="KC94" s="222">
        <v>0</v>
      </c>
      <c r="KD94" s="222">
        <v>0</v>
      </c>
      <c r="KE94" s="222">
        <v>0</v>
      </c>
      <c r="KF94" s="222">
        <v>0</v>
      </c>
      <c r="KG94" s="222">
        <v>0</v>
      </c>
      <c r="KH94" s="222">
        <v>41985.25</v>
      </c>
      <c r="KI94" s="222">
        <v>26318</v>
      </c>
      <c r="KJ94" s="222">
        <v>0</v>
      </c>
      <c r="KK94" s="222">
        <v>0</v>
      </c>
      <c r="KL94" s="222">
        <v>0</v>
      </c>
      <c r="KM94" s="222">
        <v>23788</v>
      </c>
      <c r="KN94" s="222">
        <v>0</v>
      </c>
      <c r="KO94" s="222">
        <v>0</v>
      </c>
      <c r="KP94" s="222">
        <v>0</v>
      </c>
      <c r="KQ94" s="222">
        <v>0</v>
      </c>
      <c r="KR94" s="222">
        <v>1168052.75</v>
      </c>
      <c r="KS94" s="222">
        <v>4188.75</v>
      </c>
      <c r="KT94" s="222">
        <v>123520.75</v>
      </c>
      <c r="KU94" s="222">
        <v>28880</v>
      </c>
      <c r="KV94" s="222">
        <v>137790.47</v>
      </c>
      <c r="KW94" s="222">
        <v>307708.05</v>
      </c>
      <c r="KX94" s="222">
        <v>0</v>
      </c>
      <c r="KY94" s="222">
        <v>0</v>
      </c>
      <c r="KZ94" s="222">
        <v>0</v>
      </c>
      <c r="LA94" s="222">
        <v>0</v>
      </c>
      <c r="LB94" s="222">
        <v>2400</v>
      </c>
      <c r="LC94" s="222">
        <v>0</v>
      </c>
      <c r="LD94" s="222">
        <v>0</v>
      </c>
      <c r="LE94" s="222">
        <v>0</v>
      </c>
      <c r="LF94" s="222">
        <v>0</v>
      </c>
      <c r="LG94" s="222">
        <v>0</v>
      </c>
      <c r="LH94" s="222">
        <v>0</v>
      </c>
      <c r="LI94" s="222">
        <v>0</v>
      </c>
      <c r="LJ94" s="222">
        <v>240</v>
      </c>
      <c r="LK94" s="222">
        <v>30812.79</v>
      </c>
      <c r="LL94" s="222">
        <v>0</v>
      </c>
      <c r="LM94" s="222">
        <v>0</v>
      </c>
      <c r="LN94" s="222">
        <v>0</v>
      </c>
      <c r="LO94" s="222">
        <v>0</v>
      </c>
      <c r="LP94" s="222">
        <v>0</v>
      </c>
      <c r="LQ94" s="222">
        <v>0</v>
      </c>
      <c r="LR94" s="222">
        <v>0</v>
      </c>
      <c r="LS94" s="222">
        <v>0</v>
      </c>
      <c r="LT94" s="222">
        <v>408258.75</v>
      </c>
      <c r="LU94" s="222">
        <v>3130634</v>
      </c>
      <c r="LV94" s="222">
        <v>0</v>
      </c>
      <c r="LW94" s="222">
        <v>79870</v>
      </c>
      <c r="LX94" s="222">
        <v>8000</v>
      </c>
      <c r="LY94" s="222">
        <v>0</v>
      </c>
      <c r="LZ94" s="222">
        <v>9700</v>
      </c>
      <c r="MA94" s="222">
        <v>1141.75</v>
      </c>
      <c r="MB94" s="222">
        <v>0</v>
      </c>
      <c r="MC94" s="222">
        <v>0</v>
      </c>
      <c r="MD94" s="222">
        <v>0</v>
      </c>
      <c r="ME94" s="222">
        <v>0</v>
      </c>
      <c r="MF94" s="222">
        <v>0</v>
      </c>
      <c r="MG94" s="222">
        <v>0</v>
      </c>
      <c r="MH94" s="222">
        <v>4133</v>
      </c>
      <c r="MI94" s="222">
        <v>0</v>
      </c>
      <c r="MJ94" s="222">
        <v>0</v>
      </c>
      <c r="MK94" s="222">
        <v>0</v>
      </c>
      <c r="ML94" s="222">
        <v>47275.5</v>
      </c>
      <c r="MM94" s="222">
        <v>0</v>
      </c>
      <c r="MN94" s="222">
        <v>0</v>
      </c>
      <c r="MO94" s="222">
        <v>117440.5</v>
      </c>
      <c r="MP94" s="222">
        <v>2306.5</v>
      </c>
      <c r="MQ94" s="222">
        <v>243228.25</v>
      </c>
      <c r="MR94" s="222">
        <v>16475.5</v>
      </c>
      <c r="MS94" s="222">
        <v>39404.25</v>
      </c>
      <c r="MT94" s="222">
        <v>0</v>
      </c>
      <c r="MU94" s="222">
        <v>3116347.6</v>
      </c>
      <c r="MV94" s="222">
        <v>0</v>
      </c>
      <c r="MW94" s="222">
        <v>0</v>
      </c>
      <c r="MX94" s="222">
        <v>6576.6</v>
      </c>
      <c r="MY94" s="222">
        <v>0</v>
      </c>
      <c r="MZ94" s="222">
        <v>0</v>
      </c>
      <c r="NA94" s="222">
        <v>0</v>
      </c>
      <c r="NB94" s="222">
        <v>0</v>
      </c>
      <c r="NC94" s="222">
        <v>15780.75</v>
      </c>
      <c r="ND94" s="222">
        <v>0</v>
      </c>
      <c r="NE94" s="222">
        <v>1939.5</v>
      </c>
      <c r="NF94" s="222">
        <v>0</v>
      </c>
      <c r="NG94" s="222">
        <v>0</v>
      </c>
      <c r="NH94" s="222">
        <v>0</v>
      </c>
      <c r="NI94" s="222">
        <v>17378</v>
      </c>
      <c r="NJ94" s="222">
        <v>0</v>
      </c>
      <c r="NK94" s="222">
        <v>43490.5</v>
      </c>
      <c r="NL94" s="222">
        <v>0</v>
      </c>
      <c r="NM94" s="222">
        <v>185736.2</v>
      </c>
      <c r="NN94" s="222">
        <v>0</v>
      </c>
      <c r="NO94" s="222">
        <v>0</v>
      </c>
      <c r="NP94" s="222">
        <v>0</v>
      </c>
      <c r="NQ94" s="222">
        <v>0</v>
      </c>
      <c r="NR94" s="222">
        <v>0</v>
      </c>
      <c r="NS94" s="222">
        <v>0</v>
      </c>
      <c r="NT94" s="222">
        <v>0</v>
      </c>
      <c r="NU94" s="222">
        <v>0</v>
      </c>
      <c r="NV94" s="222">
        <v>0</v>
      </c>
      <c r="NW94" s="222">
        <v>804102</v>
      </c>
      <c r="NX94" s="222">
        <v>395756</v>
      </c>
      <c r="NY94" s="222">
        <v>0</v>
      </c>
      <c r="NZ94" s="222">
        <v>2336178.02</v>
      </c>
      <c r="OA94" s="222">
        <v>3255312.43</v>
      </c>
      <c r="OB94" s="222">
        <v>589827.12</v>
      </c>
      <c r="OC94" s="222">
        <v>0</v>
      </c>
      <c r="OD94" s="222">
        <v>0</v>
      </c>
      <c r="OE94" s="222">
        <v>0</v>
      </c>
      <c r="OF94" s="222">
        <v>0</v>
      </c>
      <c r="OG94" s="222">
        <v>2193826.1800000002</v>
      </c>
      <c r="OH94" s="222">
        <v>0</v>
      </c>
      <c r="OI94" s="222">
        <v>386056.85</v>
      </c>
      <c r="OJ94" s="222">
        <v>0</v>
      </c>
      <c r="OK94" s="222">
        <v>0</v>
      </c>
      <c r="OL94" s="222">
        <v>0</v>
      </c>
      <c r="OM94" s="222">
        <v>10085078.449999999</v>
      </c>
      <c r="ON94" s="222">
        <v>0</v>
      </c>
      <c r="OO94" s="222">
        <v>436781.25</v>
      </c>
      <c r="OP94" s="222">
        <v>0</v>
      </c>
      <c r="OQ94" s="222">
        <v>0</v>
      </c>
      <c r="OR94" s="222">
        <v>0</v>
      </c>
      <c r="OS94" s="222">
        <v>0</v>
      </c>
      <c r="OT94" s="222">
        <v>0</v>
      </c>
      <c r="OU94" s="222">
        <v>30717.8</v>
      </c>
      <c r="OV94" s="222">
        <v>0</v>
      </c>
      <c r="OW94" s="222">
        <v>0</v>
      </c>
      <c r="OX94" s="222">
        <v>0</v>
      </c>
      <c r="OY94" s="222">
        <v>0</v>
      </c>
      <c r="OZ94" s="222">
        <v>0</v>
      </c>
      <c r="PA94" s="222">
        <v>116185.5</v>
      </c>
      <c r="PB94" s="222">
        <v>661255.69999999995</v>
      </c>
      <c r="PC94" s="222">
        <v>0</v>
      </c>
      <c r="PD94" s="222">
        <v>0</v>
      </c>
      <c r="PE94" s="222">
        <v>12800</v>
      </c>
      <c r="PF94" s="222">
        <v>3120</v>
      </c>
      <c r="PG94" s="222">
        <v>0</v>
      </c>
      <c r="PH94" s="222">
        <v>0</v>
      </c>
      <c r="PI94" s="222">
        <v>0</v>
      </c>
      <c r="PJ94" s="222">
        <v>0</v>
      </c>
      <c r="PK94" s="222">
        <v>0</v>
      </c>
      <c r="PL94" s="222">
        <v>47960</v>
      </c>
      <c r="PM94" s="222">
        <v>387524.48</v>
      </c>
      <c r="PN94" s="222">
        <v>0</v>
      </c>
      <c r="PO94" s="222">
        <v>0</v>
      </c>
      <c r="PP94" s="222">
        <v>41099.75</v>
      </c>
      <c r="PQ94" s="222">
        <v>0</v>
      </c>
      <c r="PR94" s="222">
        <v>0</v>
      </c>
      <c r="PS94" s="222">
        <v>0</v>
      </c>
      <c r="PT94" s="222">
        <v>0</v>
      </c>
      <c r="PU94" s="222">
        <v>0</v>
      </c>
      <c r="PV94" s="222">
        <v>0</v>
      </c>
      <c r="PW94" s="222">
        <v>0</v>
      </c>
      <c r="PX94" s="222">
        <v>0</v>
      </c>
      <c r="PY94" s="222">
        <v>0</v>
      </c>
      <c r="PZ94" s="222">
        <v>0</v>
      </c>
      <c r="QA94" s="222">
        <v>0</v>
      </c>
      <c r="QB94" s="222">
        <v>0</v>
      </c>
      <c r="QC94" s="222">
        <v>0</v>
      </c>
      <c r="QD94" s="222">
        <v>0</v>
      </c>
      <c r="QE94" s="222">
        <v>0</v>
      </c>
      <c r="QF94" s="222">
        <v>0</v>
      </c>
      <c r="QG94" s="222">
        <v>0</v>
      </c>
      <c r="QH94" s="222">
        <v>0</v>
      </c>
      <c r="QI94" s="222">
        <v>0</v>
      </c>
      <c r="QJ94" s="222">
        <v>0</v>
      </c>
      <c r="QK94" s="222">
        <v>99541</v>
      </c>
      <c r="QL94" s="222">
        <v>0</v>
      </c>
      <c r="QM94" s="222">
        <v>0</v>
      </c>
      <c r="QN94" s="222">
        <v>0</v>
      </c>
      <c r="QO94" s="222">
        <v>0</v>
      </c>
      <c r="QP94" s="222">
        <v>0</v>
      </c>
      <c r="QQ94" s="222">
        <v>0</v>
      </c>
      <c r="QR94" s="222">
        <v>0</v>
      </c>
      <c r="QS94" s="222">
        <v>0</v>
      </c>
      <c r="QT94" s="222">
        <v>0</v>
      </c>
      <c r="QU94" s="222">
        <v>34211</v>
      </c>
      <c r="QV94" s="222">
        <v>0</v>
      </c>
      <c r="QW94" s="222">
        <v>2720</v>
      </c>
      <c r="QX94" s="222">
        <v>2503580</v>
      </c>
      <c r="QY94" s="222">
        <v>39499</v>
      </c>
      <c r="QZ94" s="222">
        <v>136800</v>
      </c>
      <c r="RA94" s="222">
        <v>96028</v>
      </c>
      <c r="RB94" s="222">
        <v>8268683.0999999996</v>
      </c>
      <c r="RC94" s="222">
        <v>290881.40000000002</v>
      </c>
      <c r="RD94" s="222">
        <v>2040538.2</v>
      </c>
      <c r="RE94" s="222">
        <v>12229</v>
      </c>
      <c r="RF94" s="222">
        <v>11087</v>
      </c>
      <c r="RG94" s="222">
        <v>0</v>
      </c>
      <c r="RH94" s="222">
        <v>32757</v>
      </c>
      <c r="RI94" s="222">
        <v>0</v>
      </c>
      <c r="RJ94" s="222">
        <v>0</v>
      </c>
      <c r="RK94" s="222">
        <v>36643</v>
      </c>
      <c r="RL94" s="222">
        <v>0</v>
      </c>
      <c r="RM94" s="222">
        <v>0</v>
      </c>
      <c r="RN94" s="222">
        <v>3946</v>
      </c>
      <c r="RO94" s="222">
        <v>0</v>
      </c>
      <c r="RP94" s="222">
        <v>0</v>
      </c>
      <c r="RQ94" s="222">
        <v>0</v>
      </c>
      <c r="RR94" s="222">
        <v>0</v>
      </c>
      <c r="RS94" s="222">
        <v>0</v>
      </c>
      <c r="RT94" s="222">
        <v>0</v>
      </c>
      <c r="RU94" s="222">
        <v>0</v>
      </c>
      <c r="RV94" s="222">
        <v>0</v>
      </c>
      <c r="RW94" s="222">
        <v>0</v>
      </c>
      <c r="RX94" s="222">
        <v>0</v>
      </c>
      <c r="RY94" s="222">
        <v>0</v>
      </c>
      <c r="RZ94" s="222">
        <v>0</v>
      </c>
      <c r="SA94" s="222">
        <v>151777</v>
      </c>
      <c r="SB94" s="222">
        <v>0</v>
      </c>
      <c r="SC94" s="222">
        <v>24980</v>
      </c>
      <c r="SD94" s="222">
        <v>0</v>
      </c>
      <c r="SE94" s="222">
        <v>0</v>
      </c>
      <c r="SF94" s="222">
        <v>0</v>
      </c>
      <c r="SG94" s="222">
        <v>0</v>
      </c>
      <c r="SH94" s="222">
        <v>0</v>
      </c>
      <c r="SI94" s="222">
        <v>0</v>
      </c>
      <c r="SJ94" s="222">
        <v>0</v>
      </c>
      <c r="SK94" s="222">
        <v>7300</v>
      </c>
      <c r="SL94" s="222">
        <v>39899</v>
      </c>
      <c r="SM94" s="222">
        <v>3050</v>
      </c>
      <c r="SN94" s="222">
        <v>0</v>
      </c>
      <c r="SO94" s="222">
        <v>124890</v>
      </c>
      <c r="SP94" s="222">
        <v>-150817.5</v>
      </c>
      <c r="SQ94" s="222">
        <v>19953.990000000002</v>
      </c>
      <c r="SR94" s="222">
        <v>340</v>
      </c>
      <c r="SS94" s="222">
        <v>42079.5</v>
      </c>
      <c r="ST94" s="222">
        <v>0</v>
      </c>
      <c r="SU94" s="222">
        <v>0</v>
      </c>
      <c r="SV94" s="222">
        <v>0</v>
      </c>
      <c r="SW94" s="222">
        <v>0</v>
      </c>
      <c r="SX94" s="222">
        <v>0</v>
      </c>
      <c r="SY94" s="222">
        <v>0</v>
      </c>
      <c r="SZ94" s="222">
        <v>0</v>
      </c>
      <c r="TA94" s="222">
        <v>0</v>
      </c>
      <c r="TB94" s="222">
        <v>0</v>
      </c>
      <c r="TC94" s="222">
        <v>0</v>
      </c>
      <c r="TD94" s="222">
        <v>0</v>
      </c>
      <c r="TE94" s="222">
        <v>0</v>
      </c>
      <c r="TF94" s="222">
        <v>86266</v>
      </c>
      <c r="TG94" s="222">
        <v>0</v>
      </c>
      <c r="TH94" s="222">
        <v>0</v>
      </c>
      <c r="TI94" s="222">
        <v>0</v>
      </c>
      <c r="TJ94" s="222">
        <v>2850</v>
      </c>
      <c r="TK94" s="222">
        <v>0</v>
      </c>
      <c r="TL94" s="222">
        <v>20962.5</v>
      </c>
      <c r="TM94" s="222">
        <v>0</v>
      </c>
      <c r="TN94" s="222">
        <v>0</v>
      </c>
      <c r="TO94" s="222">
        <v>0</v>
      </c>
      <c r="TP94" s="222">
        <v>9819</v>
      </c>
      <c r="TQ94" s="222">
        <v>0</v>
      </c>
      <c r="TR94" s="222">
        <v>198600</v>
      </c>
      <c r="TS94" s="222">
        <v>0</v>
      </c>
      <c r="TT94" s="222">
        <v>0</v>
      </c>
      <c r="TU94" s="222">
        <v>50983.93</v>
      </c>
      <c r="TV94" s="222">
        <v>0</v>
      </c>
      <c r="TW94" s="222">
        <v>0</v>
      </c>
      <c r="TX94" s="222">
        <v>21898</v>
      </c>
      <c r="TY94" s="222">
        <v>1070</v>
      </c>
      <c r="TZ94" s="222">
        <v>0</v>
      </c>
      <c r="UA94" s="222">
        <v>0</v>
      </c>
      <c r="UB94" s="222">
        <v>15028</v>
      </c>
      <c r="UC94" s="222">
        <v>0</v>
      </c>
      <c r="UD94" s="222">
        <v>0</v>
      </c>
      <c r="UE94" s="222">
        <v>0</v>
      </c>
      <c r="UF94" s="222">
        <v>0</v>
      </c>
      <c r="UG94" s="222">
        <v>0</v>
      </c>
      <c r="UH94" s="222">
        <v>239534</v>
      </c>
      <c r="UI94" s="222">
        <v>1017199</v>
      </c>
      <c r="UJ94" s="222">
        <v>0</v>
      </c>
      <c r="UK94" s="222">
        <v>0</v>
      </c>
      <c r="UL94" s="222">
        <v>43661</v>
      </c>
      <c r="UM94" s="222">
        <v>0</v>
      </c>
      <c r="UN94" s="222">
        <v>0</v>
      </c>
      <c r="UO94" s="222">
        <v>311727</v>
      </c>
      <c r="UP94" s="222">
        <v>0</v>
      </c>
      <c r="UQ94" s="222">
        <v>11291</v>
      </c>
      <c r="UR94" s="222">
        <v>0</v>
      </c>
      <c r="US94" s="222">
        <v>0</v>
      </c>
      <c r="UT94" s="222">
        <v>0</v>
      </c>
      <c r="UU94" s="222">
        <v>44010</v>
      </c>
      <c r="UV94" s="222">
        <v>0</v>
      </c>
      <c r="UW94" s="222">
        <v>0</v>
      </c>
      <c r="UX94" s="222">
        <v>0</v>
      </c>
      <c r="UY94" s="222">
        <v>2330</v>
      </c>
      <c r="UZ94" s="222">
        <v>29904</v>
      </c>
      <c r="VA94" s="222">
        <v>0</v>
      </c>
      <c r="VB94" s="222">
        <v>0</v>
      </c>
      <c r="VC94" s="222">
        <v>0</v>
      </c>
      <c r="VD94" s="222">
        <v>0</v>
      </c>
      <c r="VE94" s="222">
        <v>0</v>
      </c>
      <c r="VF94" s="222">
        <v>0</v>
      </c>
      <c r="VG94" s="222">
        <v>0</v>
      </c>
      <c r="VH94" s="222">
        <v>0</v>
      </c>
      <c r="VI94" s="222">
        <v>0</v>
      </c>
      <c r="VJ94" s="222">
        <v>0</v>
      </c>
      <c r="VK94" s="222">
        <v>0</v>
      </c>
      <c r="VL94" s="222">
        <v>8433</v>
      </c>
      <c r="VM94" s="222">
        <v>0</v>
      </c>
      <c r="VN94" s="222">
        <v>314057.8</v>
      </c>
      <c r="VO94" s="222">
        <v>275706.39</v>
      </c>
      <c r="VP94" s="222">
        <v>0</v>
      </c>
      <c r="VQ94" s="222">
        <v>27358</v>
      </c>
      <c r="VR94" s="222">
        <v>0</v>
      </c>
      <c r="VS94" s="222">
        <v>0</v>
      </c>
      <c r="VT94" s="222">
        <v>1194.5</v>
      </c>
      <c r="VU94" s="222">
        <v>151794</v>
      </c>
      <c r="VV94" s="222">
        <v>344195.75</v>
      </c>
      <c r="VW94" s="222">
        <v>21665</v>
      </c>
      <c r="VX94" s="222">
        <v>886453</v>
      </c>
      <c r="VY94" s="222">
        <v>0</v>
      </c>
      <c r="VZ94" s="222">
        <v>107994.04</v>
      </c>
      <c r="WA94" s="222">
        <v>0</v>
      </c>
      <c r="WB94" s="222">
        <v>10689</v>
      </c>
      <c r="WC94" s="222">
        <v>0</v>
      </c>
      <c r="WD94" s="222">
        <v>0</v>
      </c>
      <c r="WE94" s="222">
        <v>0</v>
      </c>
      <c r="WF94" s="222">
        <v>0</v>
      </c>
      <c r="WG94" s="222">
        <v>0</v>
      </c>
      <c r="WH94" s="222">
        <v>94540</v>
      </c>
      <c r="WI94" s="222">
        <v>22334.5</v>
      </c>
      <c r="WJ94" s="222">
        <v>0</v>
      </c>
      <c r="WK94" s="222">
        <v>0</v>
      </c>
      <c r="WL94" s="222">
        <v>0</v>
      </c>
      <c r="WM94" s="222">
        <v>0</v>
      </c>
      <c r="WN94" s="222">
        <v>0</v>
      </c>
      <c r="WO94" s="222">
        <v>6479.75</v>
      </c>
      <c r="WP94" s="222">
        <v>32943.14</v>
      </c>
      <c r="WQ94" s="222">
        <v>0</v>
      </c>
      <c r="WR94" s="222">
        <v>0</v>
      </c>
      <c r="WS94" s="222">
        <v>0</v>
      </c>
      <c r="WT94" s="222">
        <v>0</v>
      </c>
      <c r="WU94" s="222">
        <v>8780770</v>
      </c>
      <c r="WV94" s="222">
        <v>0</v>
      </c>
      <c r="WW94" s="222">
        <v>0</v>
      </c>
      <c r="WX94" s="222">
        <v>0</v>
      </c>
      <c r="WY94" s="222">
        <v>0</v>
      </c>
      <c r="WZ94" s="222">
        <v>385418.6</v>
      </c>
      <c r="XA94" s="222">
        <v>0</v>
      </c>
      <c r="XB94" s="222">
        <v>0</v>
      </c>
      <c r="XC94" s="222">
        <v>0</v>
      </c>
      <c r="XD94" s="222">
        <v>9554</v>
      </c>
      <c r="XE94" s="222">
        <v>0</v>
      </c>
      <c r="XF94" s="222">
        <v>0</v>
      </c>
      <c r="XG94" s="222">
        <v>38724</v>
      </c>
      <c r="XH94" s="222">
        <v>0</v>
      </c>
      <c r="XI94" s="222">
        <v>0</v>
      </c>
      <c r="XJ94" s="222">
        <v>0</v>
      </c>
      <c r="XK94" s="222">
        <v>0</v>
      </c>
      <c r="XL94" s="222">
        <v>0</v>
      </c>
      <c r="XM94" s="222">
        <v>0</v>
      </c>
      <c r="XN94" s="222">
        <v>0</v>
      </c>
      <c r="XO94" s="222">
        <v>0</v>
      </c>
      <c r="XP94" s="222">
        <v>0</v>
      </c>
      <c r="XQ94" s="222">
        <v>0</v>
      </c>
      <c r="XR94" s="222">
        <v>0</v>
      </c>
      <c r="XS94" s="222">
        <v>0</v>
      </c>
      <c r="XT94" s="222">
        <v>0</v>
      </c>
      <c r="XU94" s="222">
        <v>0</v>
      </c>
      <c r="XV94" s="222">
        <v>0</v>
      </c>
      <c r="XW94" s="222">
        <v>0</v>
      </c>
      <c r="XX94" s="222">
        <v>0</v>
      </c>
      <c r="XY94" s="222">
        <v>0</v>
      </c>
      <c r="XZ94" s="222">
        <v>258618</v>
      </c>
      <c r="YA94" s="222">
        <v>0</v>
      </c>
      <c r="YB94" s="222">
        <v>0</v>
      </c>
      <c r="YC94" s="222">
        <v>0</v>
      </c>
      <c r="YD94" s="222">
        <v>0</v>
      </c>
      <c r="YE94" s="222">
        <v>0</v>
      </c>
      <c r="YF94" s="222">
        <v>0</v>
      </c>
      <c r="YG94" s="222">
        <v>0</v>
      </c>
      <c r="YH94" s="222">
        <v>0</v>
      </c>
      <c r="YI94" s="222">
        <v>5400</v>
      </c>
      <c r="YJ94" s="222">
        <v>180</v>
      </c>
      <c r="YK94" s="222">
        <v>201698.7</v>
      </c>
      <c r="YL94" s="222">
        <v>0</v>
      </c>
      <c r="YM94" s="222">
        <v>0</v>
      </c>
      <c r="YN94" s="222">
        <v>0</v>
      </c>
      <c r="YO94" s="222">
        <v>0</v>
      </c>
      <c r="YP94" s="222">
        <v>62149.9</v>
      </c>
      <c r="YQ94" s="222">
        <v>0</v>
      </c>
      <c r="YR94" s="222">
        <v>0</v>
      </c>
      <c r="YS94" s="222">
        <v>0</v>
      </c>
      <c r="YT94" s="222">
        <v>61031</v>
      </c>
      <c r="YU94" s="222">
        <v>0</v>
      </c>
      <c r="YV94" s="222">
        <v>0</v>
      </c>
      <c r="YW94" s="222">
        <v>0</v>
      </c>
      <c r="YX94" s="222">
        <v>0</v>
      </c>
      <c r="YY94" s="222">
        <v>0</v>
      </c>
      <c r="YZ94" s="222">
        <v>0</v>
      </c>
      <c r="ZA94" s="222">
        <v>0</v>
      </c>
      <c r="ZB94" s="222">
        <v>0</v>
      </c>
      <c r="ZC94" s="222">
        <v>0</v>
      </c>
      <c r="ZD94" s="222">
        <v>0</v>
      </c>
      <c r="ZE94" s="222">
        <v>0</v>
      </c>
      <c r="ZF94" s="222">
        <v>0</v>
      </c>
      <c r="ZG94" s="222">
        <v>0</v>
      </c>
      <c r="ZH94" s="222">
        <v>0</v>
      </c>
      <c r="ZI94" s="222">
        <v>0</v>
      </c>
      <c r="ZJ94" s="222">
        <v>0</v>
      </c>
      <c r="ZK94" s="222">
        <v>0</v>
      </c>
      <c r="ZL94" s="222">
        <v>0</v>
      </c>
      <c r="ZM94" s="222">
        <v>0</v>
      </c>
      <c r="ZN94" s="222">
        <v>0</v>
      </c>
      <c r="ZO94" s="222">
        <v>0</v>
      </c>
      <c r="ZP94" s="222">
        <v>0</v>
      </c>
      <c r="ZQ94" s="222">
        <v>0</v>
      </c>
      <c r="ZR94" s="222">
        <v>12910</v>
      </c>
      <c r="ZS94" s="222">
        <v>0</v>
      </c>
      <c r="ZT94" s="222">
        <v>0</v>
      </c>
      <c r="ZU94" s="222">
        <v>0</v>
      </c>
      <c r="ZV94" s="222">
        <v>0</v>
      </c>
      <c r="ZW94" s="222">
        <v>0</v>
      </c>
      <c r="ZX94" s="222">
        <v>0</v>
      </c>
      <c r="ZY94" s="222">
        <v>0</v>
      </c>
      <c r="ZZ94" s="222">
        <v>0</v>
      </c>
      <c r="AAA94" s="222">
        <v>0</v>
      </c>
      <c r="AAB94" s="222">
        <v>0</v>
      </c>
      <c r="AAC94" s="222">
        <v>0</v>
      </c>
      <c r="AAD94" s="222">
        <v>0</v>
      </c>
      <c r="AAE94" s="222">
        <v>0</v>
      </c>
      <c r="AAF94" s="222">
        <v>0</v>
      </c>
      <c r="AAG94" s="222">
        <v>0</v>
      </c>
      <c r="AAH94" s="222">
        <v>0</v>
      </c>
      <c r="AAI94" s="222">
        <v>0</v>
      </c>
      <c r="AAJ94" s="222">
        <v>0</v>
      </c>
      <c r="AAK94" s="222">
        <v>0</v>
      </c>
      <c r="AAL94" s="222">
        <v>0</v>
      </c>
      <c r="AAM94" s="222">
        <v>0</v>
      </c>
      <c r="AAN94" s="222">
        <v>0</v>
      </c>
      <c r="AAO94" s="222">
        <v>0</v>
      </c>
      <c r="AAP94" s="222">
        <v>0</v>
      </c>
      <c r="AAQ94" s="222">
        <v>686333.25</v>
      </c>
      <c r="AAR94" s="222">
        <v>0</v>
      </c>
      <c r="AAS94" s="222">
        <v>0</v>
      </c>
      <c r="AAT94" s="222">
        <v>0</v>
      </c>
      <c r="AAU94" s="222">
        <v>0</v>
      </c>
      <c r="AAV94" s="222">
        <v>0</v>
      </c>
      <c r="AAW94" s="222">
        <v>0</v>
      </c>
      <c r="AAX94" s="222">
        <v>0</v>
      </c>
      <c r="AAY94" s="222">
        <v>0</v>
      </c>
      <c r="AAZ94" s="222">
        <v>0</v>
      </c>
      <c r="ABA94" s="222">
        <v>0</v>
      </c>
      <c r="ABB94" s="222">
        <v>0</v>
      </c>
      <c r="ABC94" s="222">
        <v>0</v>
      </c>
      <c r="ABD94" s="222">
        <v>0</v>
      </c>
      <c r="ABE94" s="222">
        <v>31436</v>
      </c>
      <c r="ABF94" s="222">
        <v>0</v>
      </c>
      <c r="ABG94" s="222">
        <v>0</v>
      </c>
      <c r="ABH94" s="222">
        <v>0</v>
      </c>
      <c r="ABI94" s="222">
        <v>0</v>
      </c>
      <c r="ABJ94" s="222">
        <v>0</v>
      </c>
      <c r="ABK94" s="222">
        <v>0</v>
      </c>
      <c r="ABL94" s="222">
        <v>0</v>
      </c>
      <c r="ABM94" s="222">
        <v>0</v>
      </c>
      <c r="ABN94" s="222">
        <v>0</v>
      </c>
      <c r="ABO94" s="222">
        <v>0</v>
      </c>
      <c r="ABP94" s="222">
        <v>0</v>
      </c>
      <c r="ABQ94" s="222">
        <v>0</v>
      </c>
      <c r="ABR94" s="222">
        <v>190000</v>
      </c>
      <c r="ABS94" s="222">
        <v>0</v>
      </c>
      <c r="ABT94" s="222">
        <v>0</v>
      </c>
      <c r="ABU94" s="222">
        <v>0</v>
      </c>
      <c r="ABV94" s="222">
        <v>0</v>
      </c>
      <c r="ABW94" s="222">
        <v>0</v>
      </c>
      <c r="ABX94" s="222">
        <v>294991.75</v>
      </c>
      <c r="ABY94" s="222">
        <v>0</v>
      </c>
      <c r="ABZ94" s="222">
        <v>0</v>
      </c>
      <c r="ACA94" s="222">
        <v>0</v>
      </c>
      <c r="ACB94" s="222">
        <v>0</v>
      </c>
      <c r="ACC94" s="222">
        <v>0</v>
      </c>
      <c r="ACD94" s="222">
        <v>0</v>
      </c>
      <c r="ACE94" s="222">
        <v>0</v>
      </c>
      <c r="ACF94" s="222">
        <v>0</v>
      </c>
      <c r="ACG94" s="222">
        <v>0</v>
      </c>
      <c r="ACH94" s="222">
        <v>0</v>
      </c>
      <c r="ACI94" s="222">
        <v>0</v>
      </c>
      <c r="ACJ94" s="222">
        <v>0</v>
      </c>
      <c r="ACK94" s="222">
        <v>0</v>
      </c>
      <c r="ACL94" s="222">
        <v>0</v>
      </c>
      <c r="ACM94" s="222">
        <v>9994.5</v>
      </c>
      <c r="ACN94" s="222">
        <v>0</v>
      </c>
      <c r="ACO94" s="222">
        <v>0</v>
      </c>
      <c r="ACP94" s="222">
        <v>0</v>
      </c>
      <c r="ACQ94" s="222">
        <v>0</v>
      </c>
      <c r="ACR94" s="222">
        <v>0</v>
      </c>
      <c r="ACS94" s="222">
        <v>0</v>
      </c>
      <c r="ACT94" s="222">
        <v>0</v>
      </c>
      <c r="ACU94" s="222">
        <v>0</v>
      </c>
      <c r="ACV94" s="222">
        <v>0</v>
      </c>
      <c r="ACW94" s="222">
        <v>0</v>
      </c>
      <c r="ACX94" s="222">
        <v>0</v>
      </c>
      <c r="ACY94" s="222">
        <v>0</v>
      </c>
      <c r="ACZ94" s="222">
        <v>0</v>
      </c>
      <c r="ADA94" s="222">
        <v>0</v>
      </c>
      <c r="ADB94" s="222">
        <v>0</v>
      </c>
      <c r="ADC94" s="222">
        <v>0</v>
      </c>
      <c r="ADD94" s="222">
        <v>0</v>
      </c>
      <c r="ADE94" s="222">
        <v>0</v>
      </c>
      <c r="ADF94" s="222">
        <v>0</v>
      </c>
      <c r="ADG94" s="222">
        <v>0</v>
      </c>
      <c r="ADH94" s="222">
        <v>0</v>
      </c>
      <c r="ADI94" s="222">
        <v>0</v>
      </c>
      <c r="ADJ94" s="222">
        <v>356119.25</v>
      </c>
      <c r="ADK94" s="222">
        <v>0</v>
      </c>
      <c r="ADL94" s="222">
        <v>0</v>
      </c>
      <c r="ADM94" s="222">
        <v>0</v>
      </c>
      <c r="ADN94" s="222">
        <v>0</v>
      </c>
      <c r="ADO94" s="222">
        <v>0</v>
      </c>
      <c r="ADP94" s="222">
        <v>0</v>
      </c>
      <c r="ADQ94" s="222">
        <v>0</v>
      </c>
      <c r="ADR94" s="222">
        <v>0</v>
      </c>
      <c r="ADS94" s="222">
        <v>0</v>
      </c>
      <c r="ADT94" s="222">
        <v>0</v>
      </c>
      <c r="ADU94" s="222">
        <v>0</v>
      </c>
      <c r="ADV94" s="222">
        <v>0</v>
      </c>
      <c r="ADW94" s="222">
        <v>0</v>
      </c>
      <c r="ADX94" s="222">
        <v>0</v>
      </c>
      <c r="ADY94" s="222">
        <v>0</v>
      </c>
      <c r="ADZ94" s="222">
        <v>0</v>
      </c>
      <c r="AEA94" s="222">
        <v>0</v>
      </c>
      <c r="AEB94" s="222">
        <v>6312</v>
      </c>
      <c r="AEC94" s="222">
        <v>0</v>
      </c>
      <c r="AED94" s="222">
        <v>0</v>
      </c>
      <c r="AEE94" s="222">
        <v>0</v>
      </c>
      <c r="AEF94" s="222">
        <v>117307</v>
      </c>
      <c r="AEG94" s="222">
        <v>0</v>
      </c>
      <c r="AEH94" s="222">
        <v>0</v>
      </c>
      <c r="AEI94" s="222">
        <v>2580</v>
      </c>
      <c r="AEJ94" s="222">
        <v>0</v>
      </c>
      <c r="AEK94" s="222">
        <v>0</v>
      </c>
      <c r="AEL94" s="222">
        <v>0</v>
      </c>
      <c r="AEM94" s="222">
        <v>1039000</v>
      </c>
      <c r="AEN94" s="222">
        <v>0</v>
      </c>
      <c r="AEO94" s="222">
        <v>0</v>
      </c>
      <c r="AEP94" s="222">
        <v>0</v>
      </c>
      <c r="AEQ94" s="222">
        <v>0</v>
      </c>
      <c r="AER94" s="222">
        <v>0</v>
      </c>
      <c r="AES94" s="222">
        <v>4576</v>
      </c>
      <c r="AET94" s="222">
        <v>0</v>
      </c>
      <c r="AEU94" s="222">
        <v>0</v>
      </c>
      <c r="AEV94" s="222">
        <v>0</v>
      </c>
      <c r="AEW94" s="222">
        <v>0</v>
      </c>
      <c r="AEX94" s="222">
        <v>0</v>
      </c>
      <c r="AEY94" s="222">
        <v>0</v>
      </c>
      <c r="AEZ94" s="222">
        <v>0</v>
      </c>
      <c r="AFA94" s="222">
        <v>0</v>
      </c>
      <c r="AFB94" s="222">
        <v>0</v>
      </c>
      <c r="AFC94" s="222">
        <v>0</v>
      </c>
      <c r="AFD94" s="222">
        <v>16176.5</v>
      </c>
      <c r="AFE94" s="222">
        <v>0</v>
      </c>
      <c r="AFF94" s="222">
        <v>0</v>
      </c>
      <c r="AFG94" s="222">
        <v>0</v>
      </c>
      <c r="AFH94" s="222">
        <v>0</v>
      </c>
      <c r="AFI94" s="222">
        <v>8625.5</v>
      </c>
      <c r="AFJ94" s="222">
        <v>0</v>
      </c>
      <c r="AFK94" s="222">
        <v>0</v>
      </c>
      <c r="AFL94" s="222">
        <v>0</v>
      </c>
      <c r="AFM94" s="222">
        <v>20625</v>
      </c>
      <c r="AFN94" s="222">
        <v>0</v>
      </c>
      <c r="AFO94" s="222">
        <v>0</v>
      </c>
      <c r="AFP94" s="222">
        <v>0</v>
      </c>
      <c r="AFQ94" s="222">
        <v>0</v>
      </c>
      <c r="AFR94" s="222">
        <v>0</v>
      </c>
      <c r="AFS94" s="222">
        <v>0</v>
      </c>
      <c r="AFT94" s="222">
        <v>0</v>
      </c>
      <c r="AFU94" s="222">
        <v>0</v>
      </c>
      <c r="AFV94" s="222">
        <v>2831</v>
      </c>
      <c r="AFW94" s="222">
        <v>0</v>
      </c>
      <c r="AFX94" s="222">
        <v>0</v>
      </c>
      <c r="AFY94" s="222">
        <v>0</v>
      </c>
      <c r="AFZ94" s="222">
        <v>0</v>
      </c>
      <c r="AGA94" s="222">
        <v>0</v>
      </c>
      <c r="AGB94" s="222">
        <v>0</v>
      </c>
      <c r="AGC94" s="222">
        <v>380421.22</v>
      </c>
      <c r="AGD94" s="222">
        <v>0</v>
      </c>
      <c r="AGE94" s="222">
        <v>0</v>
      </c>
      <c r="AGF94" s="222">
        <v>0</v>
      </c>
      <c r="AGG94" s="222">
        <v>0</v>
      </c>
      <c r="AGH94" s="222">
        <v>0</v>
      </c>
      <c r="AGI94" s="222">
        <v>0</v>
      </c>
      <c r="AGJ94" s="222">
        <v>0</v>
      </c>
      <c r="AGK94" s="222">
        <v>0</v>
      </c>
      <c r="AGL94" s="222">
        <v>0</v>
      </c>
      <c r="AGM94" s="222">
        <v>0</v>
      </c>
      <c r="AGN94" s="222">
        <v>0</v>
      </c>
      <c r="AGO94" s="222">
        <v>0</v>
      </c>
      <c r="AGP94" s="222">
        <v>0</v>
      </c>
      <c r="AGQ94" s="222">
        <v>0</v>
      </c>
      <c r="AGR94" s="222">
        <v>0</v>
      </c>
      <c r="AGS94" s="222">
        <v>47850</v>
      </c>
      <c r="AGT94" s="222">
        <v>0</v>
      </c>
      <c r="AGU94" s="222">
        <v>0</v>
      </c>
      <c r="AGV94" s="222">
        <v>0</v>
      </c>
      <c r="AGW94" s="222">
        <v>0</v>
      </c>
      <c r="AGX94" s="222">
        <v>0</v>
      </c>
      <c r="AGY94" s="222">
        <v>0</v>
      </c>
      <c r="AGZ94" s="222">
        <v>103920</v>
      </c>
      <c r="AHA94" s="222">
        <v>216813</v>
      </c>
      <c r="AHB94" s="222">
        <v>0</v>
      </c>
      <c r="AHC94" s="222">
        <v>0</v>
      </c>
      <c r="AHD94" s="222">
        <v>0</v>
      </c>
      <c r="AHE94" s="222">
        <v>0</v>
      </c>
      <c r="AHF94" s="222">
        <v>0</v>
      </c>
      <c r="AHG94" s="222">
        <v>0</v>
      </c>
      <c r="AHH94" s="222">
        <v>0</v>
      </c>
      <c r="AHI94" s="222">
        <v>0</v>
      </c>
      <c r="AHJ94" s="222">
        <v>0</v>
      </c>
      <c r="AHK94" s="222">
        <v>0</v>
      </c>
      <c r="AHL94" s="222">
        <v>0</v>
      </c>
      <c r="AHM94" s="222">
        <v>357109</v>
      </c>
      <c r="AHN94" s="222">
        <v>0</v>
      </c>
      <c r="AHO94" s="222">
        <v>0</v>
      </c>
      <c r="AHP94" s="222">
        <v>0</v>
      </c>
      <c r="AHQ94" s="222">
        <v>0</v>
      </c>
      <c r="AHR94" s="264">
        <v>0</v>
      </c>
    </row>
    <row r="95" spans="1:902" ht="24">
      <c r="A95" s="183" t="s">
        <v>6671</v>
      </c>
      <c r="B95" s="183" t="s">
        <v>6514</v>
      </c>
      <c r="C95" s="184" t="s">
        <v>6515</v>
      </c>
      <c r="D95" s="222">
        <v>0</v>
      </c>
      <c r="E95" s="222">
        <v>0</v>
      </c>
      <c r="F95" s="222">
        <v>1400</v>
      </c>
      <c r="G95" s="222">
        <v>0</v>
      </c>
      <c r="H95" s="222">
        <v>207770.75</v>
      </c>
      <c r="I95" s="222">
        <v>0</v>
      </c>
      <c r="J95" s="222">
        <v>26888.75</v>
      </c>
      <c r="K95" s="222">
        <v>10554</v>
      </c>
      <c r="L95" s="222">
        <v>250</v>
      </c>
      <c r="M95" s="222">
        <v>1320</v>
      </c>
      <c r="N95" s="222">
        <v>0</v>
      </c>
      <c r="O95" s="222">
        <v>37125</v>
      </c>
      <c r="P95" s="222">
        <v>0</v>
      </c>
      <c r="Q95" s="222">
        <v>52413.75</v>
      </c>
      <c r="R95" s="222">
        <v>35889</v>
      </c>
      <c r="S95" s="222">
        <v>402100</v>
      </c>
      <c r="T95" s="222">
        <v>0</v>
      </c>
      <c r="U95" s="222">
        <v>9360</v>
      </c>
      <c r="V95" s="222">
        <v>2510309</v>
      </c>
      <c r="W95" s="222">
        <v>1048014</v>
      </c>
      <c r="X95" s="222">
        <v>0</v>
      </c>
      <c r="Y95" s="222">
        <v>173188</v>
      </c>
      <c r="Z95" s="222">
        <v>0</v>
      </c>
      <c r="AA95" s="222">
        <v>0</v>
      </c>
      <c r="AB95" s="222">
        <v>3659</v>
      </c>
      <c r="AC95" s="222">
        <v>345797.5</v>
      </c>
      <c r="AD95" s="222">
        <v>0</v>
      </c>
      <c r="AE95" s="222">
        <v>239129</v>
      </c>
      <c r="AF95" s="222">
        <v>0</v>
      </c>
      <c r="AG95" s="222">
        <v>148273</v>
      </c>
      <c r="AH95" s="222">
        <v>0</v>
      </c>
      <c r="AI95" s="222">
        <v>0</v>
      </c>
      <c r="AJ95" s="222">
        <v>275817.08</v>
      </c>
      <c r="AK95" s="222">
        <v>74848.09</v>
      </c>
      <c r="AL95" s="222">
        <v>320935.46999999997</v>
      </c>
      <c r="AM95" s="222">
        <v>1599149</v>
      </c>
      <c r="AN95" s="222">
        <v>0</v>
      </c>
      <c r="AO95" s="222">
        <v>75394.990000000005</v>
      </c>
      <c r="AP95" s="222">
        <v>2370077.2000000002</v>
      </c>
      <c r="AQ95" s="222">
        <v>0</v>
      </c>
      <c r="AR95" s="222">
        <v>0</v>
      </c>
      <c r="AS95" s="222">
        <v>235053</v>
      </c>
      <c r="AT95" s="222">
        <v>1711.5</v>
      </c>
      <c r="AU95" s="222">
        <v>0</v>
      </c>
      <c r="AV95" s="222">
        <v>0</v>
      </c>
      <c r="AW95" s="222">
        <v>0</v>
      </c>
      <c r="AX95" s="222">
        <v>66682.25</v>
      </c>
      <c r="AY95" s="222">
        <v>0</v>
      </c>
      <c r="AZ95" s="222">
        <v>0</v>
      </c>
      <c r="BA95" s="222">
        <v>3242</v>
      </c>
      <c r="BB95" s="222">
        <v>2133.5</v>
      </c>
      <c r="BC95" s="222">
        <v>0</v>
      </c>
      <c r="BD95" s="222">
        <v>0</v>
      </c>
      <c r="BE95" s="222">
        <v>130</v>
      </c>
      <c r="BF95" s="222">
        <v>0</v>
      </c>
      <c r="BG95" s="222">
        <v>0</v>
      </c>
      <c r="BH95" s="222">
        <v>0</v>
      </c>
      <c r="BI95" s="222">
        <v>18120</v>
      </c>
      <c r="BJ95" s="222">
        <v>130</v>
      </c>
      <c r="BK95" s="222">
        <v>0</v>
      </c>
      <c r="BL95" s="222">
        <v>0</v>
      </c>
      <c r="BM95" s="222">
        <v>711</v>
      </c>
      <c r="BN95" s="222">
        <v>0</v>
      </c>
      <c r="BO95" s="222">
        <v>0</v>
      </c>
      <c r="BP95" s="222">
        <v>0</v>
      </c>
      <c r="BQ95" s="222">
        <v>0</v>
      </c>
      <c r="BR95" s="222">
        <v>61844</v>
      </c>
      <c r="BS95" s="222">
        <v>0</v>
      </c>
      <c r="BT95" s="222">
        <v>386578.25</v>
      </c>
      <c r="BU95" s="222">
        <v>614804.75</v>
      </c>
      <c r="BV95" s="222">
        <v>933861.5</v>
      </c>
      <c r="BW95" s="222">
        <v>40454.25</v>
      </c>
      <c r="BX95" s="222">
        <v>500</v>
      </c>
      <c r="BY95" s="222">
        <v>64287.25</v>
      </c>
      <c r="BZ95" s="222">
        <v>8000</v>
      </c>
      <c r="CA95" s="222">
        <v>0</v>
      </c>
      <c r="CB95" s="222">
        <v>0</v>
      </c>
      <c r="CC95" s="222">
        <v>0</v>
      </c>
      <c r="CD95" s="222">
        <v>0</v>
      </c>
      <c r="CE95" s="222">
        <v>108595.5</v>
      </c>
      <c r="CF95" s="222">
        <v>0</v>
      </c>
      <c r="CG95" s="222">
        <v>29454</v>
      </c>
      <c r="CH95" s="222">
        <v>23508</v>
      </c>
      <c r="CI95" s="222">
        <v>80635.25</v>
      </c>
      <c r="CJ95" s="222">
        <v>38413</v>
      </c>
      <c r="CK95" s="222">
        <v>85875.25</v>
      </c>
      <c r="CL95" s="222">
        <v>5927.25</v>
      </c>
      <c r="CM95" s="222">
        <v>3563</v>
      </c>
      <c r="CN95" s="222">
        <v>75053</v>
      </c>
      <c r="CO95" s="222">
        <v>17535</v>
      </c>
      <c r="CP95" s="222">
        <v>69371</v>
      </c>
      <c r="CQ95" s="222">
        <v>46305</v>
      </c>
      <c r="CR95" s="222">
        <v>41261.5</v>
      </c>
      <c r="CS95" s="222">
        <v>140</v>
      </c>
      <c r="CT95" s="222">
        <v>5799332.5</v>
      </c>
      <c r="CU95" s="222">
        <v>178357.75</v>
      </c>
      <c r="CV95" s="222">
        <v>357512</v>
      </c>
      <c r="CW95" s="222">
        <v>603977.5</v>
      </c>
      <c r="CX95" s="222">
        <v>110625.5</v>
      </c>
      <c r="CY95" s="222">
        <v>332013</v>
      </c>
      <c r="CZ95" s="222">
        <v>308730.5</v>
      </c>
      <c r="DA95" s="222">
        <v>261884.75</v>
      </c>
      <c r="DB95" s="222">
        <v>241510</v>
      </c>
      <c r="DC95" s="222">
        <v>1182383.5</v>
      </c>
      <c r="DD95" s="222">
        <v>320</v>
      </c>
      <c r="DE95" s="222">
        <v>880</v>
      </c>
      <c r="DF95" s="222">
        <v>7693.5</v>
      </c>
      <c r="DG95" s="222">
        <v>12443.75</v>
      </c>
      <c r="DH95" s="222">
        <v>720050.5</v>
      </c>
      <c r="DI95" s="222">
        <v>4618</v>
      </c>
      <c r="DJ95" s="222">
        <v>51327.5</v>
      </c>
      <c r="DK95" s="222">
        <v>0</v>
      </c>
      <c r="DL95" s="222">
        <v>16787.5</v>
      </c>
      <c r="DM95" s="222">
        <v>18092.5</v>
      </c>
      <c r="DN95" s="222">
        <v>47716.5</v>
      </c>
      <c r="DO95" s="222">
        <v>4493</v>
      </c>
      <c r="DP95" s="222">
        <v>15921.5</v>
      </c>
      <c r="DQ95" s="222">
        <v>329647.5</v>
      </c>
      <c r="DR95" s="222">
        <v>11428</v>
      </c>
      <c r="DS95" s="222">
        <v>24085</v>
      </c>
      <c r="DT95" s="222">
        <v>34241</v>
      </c>
      <c r="DU95" s="222">
        <v>57527.5</v>
      </c>
      <c r="DV95" s="222">
        <v>83724.5</v>
      </c>
      <c r="DW95" s="222">
        <v>0</v>
      </c>
      <c r="DX95" s="222">
        <v>2572</v>
      </c>
      <c r="DY95" s="222">
        <v>2827</v>
      </c>
      <c r="DZ95" s="222">
        <v>757258.75</v>
      </c>
      <c r="EA95" s="222">
        <v>0</v>
      </c>
      <c r="EB95" s="222">
        <v>6800</v>
      </c>
      <c r="EC95" s="222">
        <v>0</v>
      </c>
      <c r="ED95" s="222">
        <v>44554</v>
      </c>
      <c r="EE95" s="222">
        <v>5228</v>
      </c>
      <c r="EF95" s="222">
        <v>0</v>
      </c>
      <c r="EG95" s="222">
        <v>0</v>
      </c>
      <c r="EH95" s="222">
        <v>3400</v>
      </c>
      <c r="EI95" s="222">
        <v>0</v>
      </c>
      <c r="EJ95" s="222">
        <v>0</v>
      </c>
      <c r="EK95" s="222">
        <v>0</v>
      </c>
      <c r="EL95" s="222">
        <v>335836</v>
      </c>
      <c r="EM95" s="222">
        <v>0</v>
      </c>
      <c r="EN95" s="222">
        <v>56828</v>
      </c>
      <c r="EO95" s="222">
        <v>0</v>
      </c>
      <c r="EP95" s="222">
        <v>259120.5</v>
      </c>
      <c r="EQ95" s="222">
        <v>0</v>
      </c>
      <c r="ER95" s="222">
        <v>0</v>
      </c>
      <c r="ES95" s="222">
        <v>0</v>
      </c>
      <c r="ET95" s="222">
        <v>2696239.5</v>
      </c>
      <c r="EU95" s="222">
        <v>10731</v>
      </c>
      <c r="EV95" s="222">
        <v>0</v>
      </c>
      <c r="EW95" s="222">
        <v>462046.25</v>
      </c>
      <c r="EX95" s="222">
        <v>0</v>
      </c>
      <c r="EY95" s="222">
        <v>0</v>
      </c>
      <c r="EZ95" s="222">
        <v>690</v>
      </c>
      <c r="FA95" s="222">
        <v>0</v>
      </c>
      <c r="FB95" s="222">
        <v>0</v>
      </c>
      <c r="FC95" s="222">
        <v>0</v>
      </c>
      <c r="FD95" s="222">
        <v>0</v>
      </c>
      <c r="FE95" s="222">
        <v>0</v>
      </c>
      <c r="FF95" s="222">
        <v>0</v>
      </c>
      <c r="FG95" s="222">
        <v>0</v>
      </c>
      <c r="FH95" s="222">
        <v>0</v>
      </c>
      <c r="FI95" s="222">
        <v>48500</v>
      </c>
      <c r="FJ95" s="222">
        <v>0</v>
      </c>
      <c r="FK95" s="222">
        <v>0</v>
      </c>
      <c r="FL95" s="222">
        <v>622430</v>
      </c>
      <c r="FM95" s="222">
        <v>0</v>
      </c>
      <c r="FN95" s="222">
        <v>0</v>
      </c>
      <c r="FO95" s="222">
        <v>0</v>
      </c>
      <c r="FP95" s="222">
        <v>0</v>
      </c>
      <c r="FQ95" s="222">
        <v>87003.64</v>
      </c>
      <c r="FR95" s="222">
        <v>118022</v>
      </c>
      <c r="FS95" s="222">
        <v>98621</v>
      </c>
      <c r="FT95" s="222">
        <v>225947.5</v>
      </c>
      <c r="FU95" s="222">
        <v>86593.75</v>
      </c>
      <c r="FV95" s="222">
        <v>17053</v>
      </c>
      <c r="FW95" s="222">
        <v>979279.55</v>
      </c>
      <c r="FX95" s="222">
        <v>108880</v>
      </c>
      <c r="FY95" s="222">
        <v>595019.75</v>
      </c>
      <c r="FZ95" s="222">
        <v>744360.64</v>
      </c>
      <c r="GA95" s="222">
        <v>51849</v>
      </c>
      <c r="GB95" s="222">
        <v>254017.5</v>
      </c>
      <c r="GC95" s="222">
        <v>25612.799999999999</v>
      </c>
      <c r="GD95" s="222">
        <v>13253</v>
      </c>
      <c r="GE95" s="222">
        <v>174350</v>
      </c>
      <c r="GF95" s="222">
        <v>0</v>
      </c>
      <c r="GG95" s="222">
        <v>0</v>
      </c>
      <c r="GH95" s="222">
        <v>0</v>
      </c>
      <c r="GI95" s="222">
        <v>0</v>
      </c>
      <c r="GJ95" s="222">
        <v>0</v>
      </c>
      <c r="GK95" s="222">
        <v>0</v>
      </c>
      <c r="GL95" s="222">
        <v>0</v>
      </c>
      <c r="GM95" s="222">
        <v>0</v>
      </c>
      <c r="GN95" s="222">
        <v>0</v>
      </c>
      <c r="GO95" s="222">
        <v>0</v>
      </c>
      <c r="GP95" s="222">
        <v>0</v>
      </c>
      <c r="GQ95" s="222">
        <v>0</v>
      </c>
      <c r="GR95" s="222">
        <v>0</v>
      </c>
      <c r="GS95" s="222">
        <v>0</v>
      </c>
      <c r="GT95" s="222">
        <v>195</v>
      </c>
      <c r="GU95" s="222">
        <v>0</v>
      </c>
      <c r="GV95" s="222">
        <v>0</v>
      </c>
      <c r="GW95" s="222">
        <v>0</v>
      </c>
      <c r="GX95" s="222">
        <v>0</v>
      </c>
      <c r="GY95" s="222">
        <v>2046656.25</v>
      </c>
      <c r="GZ95" s="222">
        <v>26046</v>
      </c>
      <c r="HA95" s="222">
        <v>621937.5</v>
      </c>
      <c r="HB95" s="222">
        <v>4035426.75</v>
      </c>
      <c r="HC95" s="222">
        <v>1360477</v>
      </c>
      <c r="HD95" s="222">
        <v>863863.65</v>
      </c>
      <c r="HE95" s="222">
        <v>1547051.8</v>
      </c>
      <c r="HF95" s="222">
        <v>871058.52</v>
      </c>
      <c r="HG95" s="222">
        <v>1390651</v>
      </c>
      <c r="HH95" s="222">
        <v>2100000</v>
      </c>
      <c r="HI95" s="222">
        <v>244236</v>
      </c>
      <c r="HJ95" s="222">
        <v>0</v>
      </c>
      <c r="HK95" s="222">
        <v>2133957.25</v>
      </c>
      <c r="HL95" s="222">
        <v>0</v>
      </c>
      <c r="HM95" s="222">
        <v>5995.1</v>
      </c>
      <c r="HN95" s="222">
        <v>110869</v>
      </c>
      <c r="HO95" s="222">
        <v>7231</v>
      </c>
      <c r="HP95" s="222">
        <v>0</v>
      </c>
      <c r="HQ95" s="222">
        <v>7593489.5999999996</v>
      </c>
      <c r="HR95" s="222">
        <v>0</v>
      </c>
      <c r="HS95" s="222">
        <v>2600</v>
      </c>
      <c r="HT95" s="222">
        <v>2948238.65</v>
      </c>
      <c r="HU95" s="222">
        <v>0</v>
      </c>
      <c r="HV95" s="222">
        <v>0</v>
      </c>
      <c r="HW95" s="222">
        <v>3327828.55</v>
      </c>
      <c r="HX95" s="222">
        <v>0</v>
      </c>
      <c r="HY95" s="222">
        <v>1000</v>
      </c>
      <c r="HZ95" s="222">
        <v>463271.7</v>
      </c>
      <c r="IA95" s="222">
        <v>94565</v>
      </c>
      <c r="IB95" s="222">
        <v>0</v>
      </c>
      <c r="IC95" s="222">
        <v>1750678</v>
      </c>
      <c r="ID95" s="222">
        <v>480418.75</v>
      </c>
      <c r="IE95" s="222">
        <v>0</v>
      </c>
      <c r="IF95" s="222">
        <v>0</v>
      </c>
      <c r="IG95" s="222">
        <v>23908</v>
      </c>
      <c r="IH95" s="222">
        <v>42065.5</v>
      </c>
      <c r="II95" s="222">
        <v>84500</v>
      </c>
      <c r="IJ95" s="222">
        <v>1860305</v>
      </c>
      <c r="IK95" s="222">
        <v>1240916</v>
      </c>
      <c r="IL95" s="222">
        <v>16203067.5</v>
      </c>
      <c r="IM95" s="222">
        <v>11658932.25</v>
      </c>
      <c r="IN95" s="222">
        <v>29367.5</v>
      </c>
      <c r="IO95" s="222">
        <v>1421926.25</v>
      </c>
      <c r="IP95" s="222">
        <v>657997</v>
      </c>
      <c r="IQ95" s="222">
        <v>4995824.33</v>
      </c>
      <c r="IR95" s="222">
        <v>43415</v>
      </c>
      <c r="IS95" s="222">
        <v>35591</v>
      </c>
      <c r="IT95" s="222">
        <v>4478</v>
      </c>
      <c r="IU95" s="222">
        <v>4786.55</v>
      </c>
      <c r="IV95" s="222">
        <v>3752</v>
      </c>
      <c r="IW95" s="222">
        <v>15183</v>
      </c>
      <c r="IX95" s="222">
        <v>0</v>
      </c>
      <c r="IY95" s="222">
        <v>3259.5</v>
      </c>
      <c r="IZ95" s="222">
        <v>1570.5</v>
      </c>
      <c r="JA95" s="222">
        <v>71105.5</v>
      </c>
      <c r="JB95" s="222">
        <v>0</v>
      </c>
      <c r="JC95" s="222">
        <v>485</v>
      </c>
      <c r="JD95" s="222">
        <v>6268.75</v>
      </c>
      <c r="JE95" s="222">
        <v>43500</v>
      </c>
      <c r="JF95" s="222">
        <v>121715.43</v>
      </c>
      <c r="JG95" s="222">
        <v>2250</v>
      </c>
      <c r="JH95" s="222">
        <v>50</v>
      </c>
      <c r="JI95" s="222">
        <v>0</v>
      </c>
      <c r="JJ95" s="222">
        <v>9540</v>
      </c>
      <c r="JK95" s="222">
        <v>24411.93</v>
      </c>
      <c r="JL95" s="222">
        <v>40300.25</v>
      </c>
      <c r="JM95" s="222">
        <v>502690.59</v>
      </c>
      <c r="JN95" s="222">
        <v>0</v>
      </c>
      <c r="JO95" s="222">
        <v>61023.75</v>
      </c>
      <c r="JP95" s="222">
        <v>0</v>
      </c>
      <c r="JQ95" s="222">
        <v>0</v>
      </c>
      <c r="JR95" s="222">
        <v>0</v>
      </c>
      <c r="JS95" s="222">
        <v>0</v>
      </c>
      <c r="JT95" s="222">
        <v>17350</v>
      </c>
      <c r="JU95" s="222">
        <v>0</v>
      </c>
      <c r="JV95" s="222">
        <v>5006</v>
      </c>
      <c r="JW95" s="222">
        <v>0</v>
      </c>
      <c r="JX95" s="222">
        <v>0</v>
      </c>
      <c r="JY95" s="222">
        <v>0</v>
      </c>
      <c r="JZ95" s="222">
        <v>0</v>
      </c>
      <c r="KA95" s="222">
        <v>0</v>
      </c>
      <c r="KB95" s="222">
        <v>0</v>
      </c>
      <c r="KC95" s="222">
        <v>0</v>
      </c>
      <c r="KD95" s="222">
        <v>0</v>
      </c>
      <c r="KE95" s="222">
        <v>0</v>
      </c>
      <c r="KF95" s="222">
        <v>0</v>
      </c>
      <c r="KG95" s="222">
        <v>0</v>
      </c>
      <c r="KH95" s="222">
        <v>896116.25</v>
      </c>
      <c r="KI95" s="222">
        <v>212954</v>
      </c>
      <c r="KJ95" s="222">
        <v>292055</v>
      </c>
      <c r="KK95" s="222">
        <v>0</v>
      </c>
      <c r="KL95" s="222">
        <v>23010</v>
      </c>
      <c r="KM95" s="222">
        <v>66919</v>
      </c>
      <c r="KN95" s="222">
        <v>724478</v>
      </c>
      <c r="KO95" s="222">
        <v>0</v>
      </c>
      <c r="KP95" s="222">
        <v>0</v>
      </c>
      <c r="KQ95" s="222">
        <v>1876.5</v>
      </c>
      <c r="KR95" s="222">
        <v>650800.75</v>
      </c>
      <c r="KS95" s="222">
        <v>298130.25</v>
      </c>
      <c r="KT95" s="222">
        <v>0</v>
      </c>
      <c r="KU95" s="222">
        <v>128981.5</v>
      </c>
      <c r="KV95" s="222">
        <v>576746.6</v>
      </c>
      <c r="KW95" s="222">
        <v>430064.5</v>
      </c>
      <c r="KX95" s="222">
        <v>0</v>
      </c>
      <c r="KY95" s="222">
        <v>18150</v>
      </c>
      <c r="KZ95" s="222">
        <v>0</v>
      </c>
      <c r="LA95" s="222">
        <v>0</v>
      </c>
      <c r="LB95" s="222">
        <v>0</v>
      </c>
      <c r="LC95" s="222">
        <v>6952.04</v>
      </c>
      <c r="LD95" s="222">
        <v>0</v>
      </c>
      <c r="LE95" s="222">
        <v>0</v>
      </c>
      <c r="LF95" s="222">
        <v>0</v>
      </c>
      <c r="LG95" s="222">
        <v>1777022.45</v>
      </c>
      <c r="LH95" s="222">
        <v>0</v>
      </c>
      <c r="LI95" s="222">
        <v>0</v>
      </c>
      <c r="LJ95" s="222">
        <v>4894.25</v>
      </c>
      <c r="LK95" s="222">
        <v>51491</v>
      </c>
      <c r="LL95" s="222">
        <v>0</v>
      </c>
      <c r="LM95" s="222">
        <v>0</v>
      </c>
      <c r="LN95" s="222">
        <v>0</v>
      </c>
      <c r="LO95" s="222">
        <v>3000</v>
      </c>
      <c r="LP95" s="222">
        <v>4954.5</v>
      </c>
      <c r="LQ95" s="222">
        <v>0</v>
      </c>
      <c r="LR95" s="222">
        <v>0</v>
      </c>
      <c r="LS95" s="222">
        <v>0</v>
      </c>
      <c r="LT95" s="222">
        <v>0</v>
      </c>
      <c r="LU95" s="222">
        <v>0</v>
      </c>
      <c r="LV95" s="222">
        <v>0</v>
      </c>
      <c r="LW95" s="222">
        <v>4000</v>
      </c>
      <c r="LX95" s="222">
        <v>0</v>
      </c>
      <c r="LY95" s="222">
        <v>23500</v>
      </c>
      <c r="LZ95" s="222">
        <v>0</v>
      </c>
      <c r="MA95" s="222">
        <v>0</v>
      </c>
      <c r="MB95" s="222">
        <v>0</v>
      </c>
      <c r="MC95" s="222">
        <v>0</v>
      </c>
      <c r="MD95" s="222">
        <v>0</v>
      </c>
      <c r="ME95" s="222">
        <v>883964</v>
      </c>
      <c r="MF95" s="222">
        <v>87382</v>
      </c>
      <c r="MG95" s="222">
        <v>0</v>
      </c>
      <c r="MH95" s="222">
        <v>291894.25</v>
      </c>
      <c r="MI95" s="222">
        <v>0</v>
      </c>
      <c r="MJ95" s="222">
        <v>110296.5</v>
      </c>
      <c r="MK95" s="222">
        <v>0</v>
      </c>
      <c r="ML95" s="222">
        <v>111062.75</v>
      </c>
      <c r="MM95" s="222">
        <v>0</v>
      </c>
      <c r="MN95" s="222">
        <v>141974.75</v>
      </c>
      <c r="MO95" s="222">
        <v>197154.25</v>
      </c>
      <c r="MP95" s="222">
        <v>243839.75</v>
      </c>
      <c r="MQ95" s="222">
        <v>0</v>
      </c>
      <c r="MR95" s="222">
        <v>129507</v>
      </c>
      <c r="MS95" s="222">
        <v>300706.25</v>
      </c>
      <c r="MT95" s="222">
        <v>18295.63</v>
      </c>
      <c r="MU95" s="222">
        <v>2099912.25</v>
      </c>
      <c r="MV95" s="222">
        <v>0</v>
      </c>
      <c r="MW95" s="222">
        <v>0</v>
      </c>
      <c r="MX95" s="222">
        <v>161536.72</v>
      </c>
      <c r="MY95" s="222">
        <v>0</v>
      </c>
      <c r="MZ95" s="222">
        <v>0</v>
      </c>
      <c r="NA95" s="222">
        <v>0</v>
      </c>
      <c r="NB95" s="222">
        <v>0</v>
      </c>
      <c r="NC95" s="222">
        <v>0</v>
      </c>
      <c r="ND95" s="222">
        <v>157245</v>
      </c>
      <c r="NE95" s="222">
        <v>1120602.3999999999</v>
      </c>
      <c r="NF95" s="222">
        <v>34503.5</v>
      </c>
      <c r="NG95" s="222">
        <v>1426644.58</v>
      </c>
      <c r="NH95" s="222">
        <v>418093.8</v>
      </c>
      <c r="NI95" s="222">
        <v>104756.75</v>
      </c>
      <c r="NJ95" s="222">
        <v>490024</v>
      </c>
      <c r="NK95" s="222">
        <v>462573.5</v>
      </c>
      <c r="NL95" s="222">
        <v>0</v>
      </c>
      <c r="NM95" s="222">
        <v>370999.45</v>
      </c>
      <c r="NN95" s="222">
        <v>34203</v>
      </c>
      <c r="NO95" s="222">
        <v>52252</v>
      </c>
      <c r="NP95" s="222">
        <v>0</v>
      </c>
      <c r="NQ95" s="222">
        <v>0</v>
      </c>
      <c r="NR95" s="222">
        <v>0</v>
      </c>
      <c r="NS95" s="222">
        <v>0</v>
      </c>
      <c r="NT95" s="222">
        <v>60322</v>
      </c>
      <c r="NU95" s="222">
        <v>0</v>
      </c>
      <c r="NV95" s="222">
        <v>0</v>
      </c>
      <c r="NW95" s="222">
        <v>238552.25</v>
      </c>
      <c r="NX95" s="222">
        <v>456179.25</v>
      </c>
      <c r="NY95" s="222">
        <v>1659</v>
      </c>
      <c r="NZ95" s="222">
        <v>5385.5</v>
      </c>
      <c r="OA95" s="222">
        <v>218801.75</v>
      </c>
      <c r="OB95" s="222">
        <v>0</v>
      </c>
      <c r="OC95" s="222">
        <v>25639</v>
      </c>
      <c r="OD95" s="222">
        <v>0</v>
      </c>
      <c r="OE95" s="222">
        <v>0</v>
      </c>
      <c r="OF95" s="222">
        <v>0</v>
      </c>
      <c r="OG95" s="222">
        <v>0</v>
      </c>
      <c r="OH95" s="222">
        <v>0</v>
      </c>
      <c r="OI95" s="222">
        <v>0</v>
      </c>
      <c r="OJ95" s="222">
        <v>636871.55000000005</v>
      </c>
      <c r="OK95" s="222">
        <v>0</v>
      </c>
      <c r="OL95" s="222">
        <v>0</v>
      </c>
      <c r="OM95" s="222">
        <v>10119818.52</v>
      </c>
      <c r="ON95" s="222">
        <v>0</v>
      </c>
      <c r="OO95" s="222">
        <v>259654.73</v>
      </c>
      <c r="OP95" s="222">
        <v>532203</v>
      </c>
      <c r="OQ95" s="222">
        <v>1761772.75</v>
      </c>
      <c r="OR95" s="222">
        <v>1890090.35</v>
      </c>
      <c r="OS95" s="222">
        <v>506449</v>
      </c>
      <c r="OT95" s="222">
        <v>700</v>
      </c>
      <c r="OU95" s="222">
        <v>56727.94</v>
      </c>
      <c r="OV95" s="222">
        <v>0</v>
      </c>
      <c r="OW95" s="222">
        <v>874578</v>
      </c>
      <c r="OX95" s="222">
        <v>5727</v>
      </c>
      <c r="OY95" s="222">
        <v>0</v>
      </c>
      <c r="OZ95" s="222">
        <v>0</v>
      </c>
      <c r="PA95" s="222">
        <v>6708</v>
      </c>
      <c r="PB95" s="222">
        <v>0</v>
      </c>
      <c r="PC95" s="222">
        <v>0</v>
      </c>
      <c r="PD95" s="222">
        <v>0</v>
      </c>
      <c r="PE95" s="222">
        <v>0</v>
      </c>
      <c r="PF95" s="222">
        <v>0</v>
      </c>
      <c r="PG95" s="222">
        <v>30400</v>
      </c>
      <c r="PH95" s="222">
        <v>0</v>
      </c>
      <c r="PI95" s="222">
        <v>0</v>
      </c>
      <c r="PJ95" s="222">
        <v>0</v>
      </c>
      <c r="PK95" s="222">
        <v>0</v>
      </c>
      <c r="PL95" s="222">
        <v>0</v>
      </c>
      <c r="PM95" s="222">
        <v>1230</v>
      </c>
      <c r="PN95" s="222">
        <v>0</v>
      </c>
      <c r="PO95" s="222">
        <v>0</v>
      </c>
      <c r="PP95" s="222">
        <v>0</v>
      </c>
      <c r="PQ95" s="222">
        <v>0</v>
      </c>
      <c r="PR95" s="222">
        <v>0</v>
      </c>
      <c r="PS95" s="222">
        <v>0</v>
      </c>
      <c r="PT95" s="222">
        <v>1480760</v>
      </c>
      <c r="PU95" s="222">
        <v>0</v>
      </c>
      <c r="PV95" s="222">
        <v>0</v>
      </c>
      <c r="PW95" s="222">
        <v>0</v>
      </c>
      <c r="PX95" s="222">
        <v>0</v>
      </c>
      <c r="PY95" s="222">
        <v>0</v>
      </c>
      <c r="PZ95" s="222">
        <v>0</v>
      </c>
      <c r="QA95" s="222">
        <v>0</v>
      </c>
      <c r="QB95" s="222">
        <v>0</v>
      </c>
      <c r="QC95" s="222">
        <v>0</v>
      </c>
      <c r="QD95" s="222">
        <v>0</v>
      </c>
      <c r="QE95" s="222">
        <v>0</v>
      </c>
      <c r="QF95" s="222">
        <v>0</v>
      </c>
      <c r="QG95" s="222">
        <v>0</v>
      </c>
      <c r="QH95" s="222">
        <v>0</v>
      </c>
      <c r="QI95" s="222">
        <v>0</v>
      </c>
      <c r="QJ95" s="222">
        <v>0</v>
      </c>
      <c r="QK95" s="222">
        <v>0</v>
      </c>
      <c r="QL95" s="222">
        <v>0</v>
      </c>
      <c r="QM95" s="222">
        <v>0</v>
      </c>
      <c r="QN95" s="222">
        <v>0</v>
      </c>
      <c r="QO95" s="222">
        <v>0</v>
      </c>
      <c r="QP95" s="222">
        <v>0</v>
      </c>
      <c r="QQ95" s="222">
        <v>0</v>
      </c>
      <c r="QR95" s="222">
        <v>0</v>
      </c>
      <c r="QS95" s="222">
        <v>0</v>
      </c>
      <c r="QT95" s="222">
        <v>524985</v>
      </c>
      <c r="QU95" s="222">
        <v>26852</v>
      </c>
      <c r="QV95" s="222">
        <v>0</v>
      </c>
      <c r="QW95" s="222">
        <v>166699</v>
      </c>
      <c r="QX95" s="222">
        <v>0</v>
      </c>
      <c r="QY95" s="222">
        <v>0</v>
      </c>
      <c r="QZ95" s="222">
        <v>0</v>
      </c>
      <c r="RA95" s="222">
        <v>154953</v>
      </c>
      <c r="RB95" s="222">
        <v>167357</v>
      </c>
      <c r="RC95" s="222">
        <v>155930.5</v>
      </c>
      <c r="RD95" s="222">
        <v>0</v>
      </c>
      <c r="RE95" s="222">
        <v>6786</v>
      </c>
      <c r="RF95" s="222">
        <v>0</v>
      </c>
      <c r="RG95" s="222">
        <v>4934</v>
      </c>
      <c r="RH95" s="222">
        <v>3219</v>
      </c>
      <c r="RI95" s="222">
        <v>1351</v>
      </c>
      <c r="RJ95" s="222">
        <v>0</v>
      </c>
      <c r="RK95" s="222">
        <v>1983</v>
      </c>
      <c r="RL95" s="222">
        <v>3203</v>
      </c>
      <c r="RM95" s="222">
        <v>4700</v>
      </c>
      <c r="RN95" s="222">
        <v>2785</v>
      </c>
      <c r="RO95" s="222">
        <v>2913</v>
      </c>
      <c r="RP95" s="222">
        <v>4222</v>
      </c>
      <c r="RQ95" s="222">
        <v>3020</v>
      </c>
      <c r="RR95" s="222">
        <v>2164</v>
      </c>
      <c r="RS95" s="222">
        <v>2156</v>
      </c>
      <c r="RT95" s="222">
        <v>2089</v>
      </c>
      <c r="RU95" s="222">
        <v>2618</v>
      </c>
      <c r="RV95" s="222">
        <v>6771</v>
      </c>
      <c r="RW95" s="222">
        <v>1560</v>
      </c>
      <c r="RX95" s="222">
        <v>140</v>
      </c>
      <c r="RY95" s="222">
        <v>5447</v>
      </c>
      <c r="RZ95" s="222">
        <v>0</v>
      </c>
      <c r="SA95" s="222">
        <v>-37200</v>
      </c>
      <c r="SB95" s="222">
        <v>0</v>
      </c>
      <c r="SC95" s="222">
        <v>203934</v>
      </c>
      <c r="SD95" s="222">
        <v>324655.5</v>
      </c>
      <c r="SE95" s="222">
        <v>41879</v>
      </c>
      <c r="SF95" s="222">
        <v>0</v>
      </c>
      <c r="SG95" s="222">
        <v>540</v>
      </c>
      <c r="SH95" s="222">
        <v>400505</v>
      </c>
      <c r="SI95" s="222">
        <v>0</v>
      </c>
      <c r="SJ95" s="222">
        <v>392452</v>
      </c>
      <c r="SK95" s="222">
        <v>7862</v>
      </c>
      <c r="SL95" s="222">
        <v>106316</v>
      </c>
      <c r="SM95" s="222">
        <v>0</v>
      </c>
      <c r="SN95" s="222">
        <v>0</v>
      </c>
      <c r="SO95" s="222">
        <v>0</v>
      </c>
      <c r="SP95" s="222">
        <v>0</v>
      </c>
      <c r="SQ95" s="222">
        <v>0</v>
      </c>
      <c r="SR95" s="222">
        <v>0</v>
      </c>
      <c r="SS95" s="222">
        <v>156533.5</v>
      </c>
      <c r="ST95" s="222">
        <v>0</v>
      </c>
      <c r="SU95" s="222">
        <v>0</v>
      </c>
      <c r="SV95" s="222">
        <v>0</v>
      </c>
      <c r="SW95" s="222">
        <v>0</v>
      </c>
      <c r="SX95" s="222">
        <v>0</v>
      </c>
      <c r="SY95" s="222">
        <v>0</v>
      </c>
      <c r="SZ95" s="222">
        <v>0</v>
      </c>
      <c r="TA95" s="222">
        <v>0</v>
      </c>
      <c r="TB95" s="222">
        <v>0</v>
      </c>
      <c r="TC95" s="222">
        <v>0</v>
      </c>
      <c r="TD95" s="222">
        <v>0</v>
      </c>
      <c r="TE95" s="222">
        <v>0</v>
      </c>
      <c r="TF95" s="222">
        <v>29383.25</v>
      </c>
      <c r="TG95" s="222">
        <v>0</v>
      </c>
      <c r="TH95" s="222">
        <v>0</v>
      </c>
      <c r="TI95" s="222">
        <v>128886</v>
      </c>
      <c r="TJ95" s="222">
        <v>330</v>
      </c>
      <c r="TK95" s="222">
        <v>0</v>
      </c>
      <c r="TL95" s="222">
        <v>0</v>
      </c>
      <c r="TM95" s="222">
        <v>80</v>
      </c>
      <c r="TN95" s="222">
        <v>0</v>
      </c>
      <c r="TO95" s="222">
        <v>0</v>
      </c>
      <c r="TP95" s="222">
        <v>101383.25</v>
      </c>
      <c r="TQ95" s="222">
        <v>0</v>
      </c>
      <c r="TR95" s="222">
        <v>0</v>
      </c>
      <c r="TS95" s="222">
        <v>0</v>
      </c>
      <c r="TT95" s="222">
        <v>6004</v>
      </c>
      <c r="TU95" s="222">
        <v>2747</v>
      </c>
      <c r="TV95" s="222">
        <v>0</v>
      </c>
      <c r="TW95" s="222">
        <v>274</v>
      </c>
      <c r="TX95" s="222">
        <v>0</v>
      </c>
      <c r="TY95" s="222">
        <v>3518</v>
      </c>
      <c r="TZ95" s="222">
        <v>0</v>
      </c>
      <c r="UA95" s="222">
        <v>750</v>
      </c>
      <c r="UB95" s="222">
        <v>0</v>
      </c>
      <c r="UC95" s="222">
        <v>0</v>
      </c>
      <c r="UD95" s="222">
        <v>0</v>
      </c>
      <c r="UE95" s="222">
        <v>0</v>
      </c>
      <c r="UF95" s="222">
        <v>0</v>
      </c>
      <c r="UG95" s="222">
        <v>0</v>
      </c>
      <c r="UH95" s="222">
        <v>56018</v>
      </c>
      <c r="UI95" s="222">
        <v>0</v>
      </c>
      <c r="UJ95" s="222">
        <v>0</v>
      </c>
      <c r="UK95" s="222">
        <v>0</v>
      </c>
      <c r="UL95" s="222">
        <v>0</v>
      </c>
      <c r="UM95" s="222">
        <v>0</v>
      </c>
      <c r="UN95" s="222">
        <v>0</v>
      </c>
      <c r="UO95" s="222">
        <v>360</v>
      </c>
      <c r="UP95" s="222">
        <v>46917.04</v>
      </c>
      <c r="UQ95" s="222">
        <v>112512.5</v>
      </c>
      <c r="UR95" s="222">
        <v>0</v>
      </c>
      <c r="US95" s="222">
        <v>139513.5</v>
      </c>
      <c r="UT95" s="222">
        <v>0</v>
      </c>
      <c r="UU95" s="222">
        <v>412013</v>
      </c>
      <c r="UV95" s="222">
        <v>11257</v>
      </c>
      <c r="UW95" s="222">
        <v>39610.5</v>
      </c>
      <c r="UX95" s="222">
        <v>0</v>
      </c>
      <c r="UY95" s="222">
        <v>119546</v>
      </c>
      <c r="UZ95" s="222">
        <v>347183.25</v>
      </c>
      <c r="VA95" s="222">
        <v>50987</v>
      </c>
      <c r="VB95" s="222">
        <v>25081</v>
      </c>
      <c r="VC95" s="222">
        <v>619</v>
      </c>
      <c r="VD95" s="222">
        <v>28213.25</v>
      </c>
      <c r="VE95" s="222">
        <v>49553</v>
      </c>
      <c r="VF95" s="222">
        <v>101990.25</v>
      </c>
      <c r="VG95" s="222">
        <v>4106</v>
      </c>
      <c r="VH95" s="222">
        <v>288906.75</v>
      </c>
      <c r="VI95" s="222">
        <v>33227.5</v>
      </c>
      <c r="VJ95" s="222">
        <v>835</v>
      </c>
      <c r="VK95" s="222">
        <v>0</v>
      </c>
      <c r="VL95" s="222">
        <v>0</v>
      </c>
      <c r="VM95" s="222">
        <v>0</v>
      </c>
      <c r="VN95" s="222">
        <v>3123080.75</v>
      </c>
      <c r="VO95" s="222">
        <v>982805.85</v>
      </c>
      <c r="VP95" s="222">
        <v>0</v>
      </c>
      <c r="VQ95" s="222">
        <v>0</v>
      </c>
      <c r="VR95" s="222">
        <v>0</v>
      </c>
      <c r="VS95" s="222">
        <v>0</v>
      </c>
      <c r="VT95" s="222">
        <v>0</v>
      </c>
      <c r="VU95" s="222">
        <v>0</v>
      </c>
      <c r="VV95" s="222">
        <v>0</v>
      </c>
      <c r="VW95" s="222">
        <v>3050</v>
      </c>
      <c r="VX95" s="222">
        <v>7650</v>
      </c>
      <c r="VY95" s="222">
        <v>0</v>
      </c>
      <c r="VZ95" s="222">
        <v>17250.5</v>
      </c>
      <c r="WA95" s="222">
        <v>0</v>
      </c>
      <c r="WB95" s="222">
        <v>7875</v>
      </c>
      <c r="WC95" s="222">
        <v>0</v>
      </c>
      <c r="WD95" s="222">
        <v>774089.75</v>
      </c>
      <c r="WE95" s="222">
        <v>0</v>
      </c>
      <c r="WF95" s="222">
        <v>0</v>
      </c>
      <c r="WG95" s="222">
        <v>393320</v>
      </c>
      <c r="WH95" s="222">
        <v>136441</v>
      </c>
      <c r="WI95" s="222">
        <v>0</v>
      </c>
      <c r="WJ95" s="222">
        <v>0</v>
      </c>
      <c r="WK95" s="222">
        <v>0</v>
      </c>
      <c r="WL95" s="222">
        <v>0</v>
      </c>
      <c r="WM95" s="222">
        <v>0</v>
      </c>
      <c r="WN95" s="222">
        <v>1257994.3999999999</v>
      </c>
      <c r="WO95" s="222">
        <v>0</v>
      </c>
      <c r="WP95" s="222">
        <v>0</v>
      </c>
      <c r="WQ95" s="222">
        <v>1197906.1499999999</v>
      </c>
      <c r="WR95" s="222">
        <v>0</v>
      </c>
      <c r="WS95" s="222">
        <v>0</v>
      </c>
      <c r="WT95" s="222">
        <v>0</v>
      </c>
      <c r="WU95" s="222">
        <v>0</v>
      </c>
      <c r="WV95" s="222">
        <v>0</v>
      </c>
      <c r="WW95" s="222">
        <v>0</v>
      </c>
      <c r="WX95" s="222">
        <v>0</v>
      </c>
      <c r="WY95" s="222">
        <v>0</v>
      </c>
      <c r="WZ95" s="222">
        <v>0</v>
      </c>
      <c r="XA95" s="222">
        <v>0</v>
      </c>
      <c r="XB95" s="222">
        <v>0</v>
      </c>
      <c r="XC95" s="222">
        <v>26162</v>
      </c>
      <c r="XD95" s="222">
        <v>1200</v>
      </c>
      <c r="XE95" s="222">
        <v>0</v>
      </c>
      <c r="XF95" s="222">
        <v>0</v>
      </c>
      <c r="XG95" s="222">
        <v>0</v>
      </c>
      <c r="XH95" s="222">
        <v>0</v>
      </c>
      <c r="XI95" s="222">
        <v>6390</v>
      </c>
      <c r="XJ95" s="222">
        <v>0</v>
      </c>
      <c r="XK95" s="222">
        <v>0</v>
      </c>
      <c r="XL95" s="222">
        <v>0</v>
      </c>
      <c r="XM95" s="222">
        <v>0</v>
      </c>
      <c r="XN95" s="222">
        <v>0</v>
      </c>
      <c r="XO95" s="222">
        <v>1778</v>
      </c>
      <c r="XP95" s="222">
        <v>203</v>
      </c>
      <c r="XQ95" s="222">
        <v>0</v>
      </c>
      <c r="XR95" s="222">
        <v>0</v>
      </c>
      <c r="XS95" s="222">
        <v>0</v>
      </c>
      <c r="XT95" s="222">
        <v>0</v>
      </c>
      <c r="XU95" s="222">
        <v>0</v>
      </c>
      <c r="XV95" s="222">
        <v>353</v>
      </c>
      <c r="XW95" s="222">
        <v>0</v>
      </c>
      <c r="XX95" s="222">
        <v>0</v>
      </c>
      <c r="XY95" s="222">
        <v>525</v>
      </c>
      <c r="XZ95" s="222">
        <v>0</v>
      </c>
      <c r="YA95" s="222">
        <v>0</v>
      </c>
      <c r="YB95" s="222">
        <v>0</v>
      </c>
      <c r="YC95" s="222">
        <v>0</v>
      </c>
      <c r="YD95" s="222">
        <v>0</v>
      </c>
      <c r="YE95" s="222">
        <v>0</v>
      </c>
      <c r="YF95" s="222">
        <v>4217</v>
      </c>
      <c r="YG95" s="222">
        <v>6261</v>
      </c>
      <c r="YH95" s="222">
        <v>0</v>
      </c>
      <c r="YI95" s="222">
        <v>41602</v>
      </c>
      <c r="YJ95" s="222">
        <v>0</v>
      </c>
      <c r="YK95" s="222">
        <v>342.5</v>
      </c>
      <c r="YL95" s="222">
        <v>231</v>
      </c>
      <c r="YM95" s="222">
        <v>1080</v>
      </c>
      <c r="YN95" s="222">
        <v>0</v>
      </c>
      <c r="YO95" s="222">
        <v>650</v>
      </c>
      <c r="YP95" s="222">
        <v>0</v>
      </c>
      <c r="YQ95" s="222">
        <v>0</v>
      </c>
      <c r="YR95" s="222">
        <v>0</v>
      </c>
      <c r="YS95" s="222">
        <v>808</v>
      </c>
      <c r="YT95" s="222">
        <v>2304</v>
      </c>
      <c r="YU95" s="222">
        <v>0</v>
      </c>
      <c r="YV95" s="222">
        <v>0</v>
      </c>
      <c r="YW95" s="222">
        <v>0</v>
      </c>
      <c r="YX95" s="222">
        <v>0</v>
      </c>
      <c r="YY95" s="222">
        <v>0</v>
      </c>
      <c r="YZ95" s="222">
        <v>0</v>
      </c>
      <c r="ZA95" s="222">
        <v>0</v>
      </c>
      <c r="ZB95" s="222">
        <v>0</v>
      </c>
      <c r="ZC95" s="222">
        <v>0</v>
      </c>
      <c r="ZD95" s="222">
        <v>0</v>
      </c>
      <c r="ZE95" s="222">
        <v>0</v>
      </c>
      <c r="ZF95" s="222">
        <v>0</v>
      </c>
      <c r="ZG95" s="222">
        <v>0</v>
      </c>
      <c r="ZH95" s="222">
        <v>0</v>
      </c>
      <c r="ZI95" s="222">
        <v>0</v>
      </c>
      <c r="ZJ95" s="222">
        <v>0</v>
      </c>
      <c r="ZK95" s="222">
        <v>0</v>
      </c>
      <c r="ZL95" s="222">
        <v>0</v>
      </c>
      <c r="ZM95" s="222">
        <v>0</v>
      </c>
      <c r="ZN95" s="222">
        <v>0</v>
      </c>
      <c r="ZO95" s="222">
        <v>0</v>
      </c>
      <c r="ZP95" s="222">
        <v>0</v>
      </c>
      <c r="ZQ95" s="222">
        <v>0</v>
      </c>
      <c r="ZR95" s="222">
        <v>0</v>
      </c>
      <c r="ZS95" s="222">
        <v>0</v>
      </c>
      <c r="ZT95" s="222">
        <v>0</v>
      </c>
      <c r="ZU95" s="222">
        <v>0</v>
      </c>
      <c r="ZV95" s="222">
        <v>0</v>
      </c>
      <c r="ZW95" s="222">
        <v>0</v>
      </c>
      <c r="ZX95" s="222">
        <v>0</v>
      </c>
      <c r="ZY95" s="222">
        <v>0</v>
      </c>
      <c r="ZZ95" s="222">
        <v>0</v>
      </c>
      <c r="AAA95" s="222">
        <v>0</v>
      </c>
      <c r="AAB95" s="222">
        <v>0</v>
      </c>
      <c r="AAC95" s="222">
        <v>0</v>
      </c>
      <c r="AAD95" s="222">
        <v>0</v>
      </c>
      <c r="AAE95" s="222">
        <v>0</v>
      </c>
      <c r="AAF95" s="222">
        <v>0</v>
      </c>
      <c r="AAG95" s="222">
        <v>0</v>
      </c>
      <c r="AAH95" s="222">
        <v>0</v>
      </c>
      <c r="AAI95" s="222">
        <v>0</v>
      </c>
      <c r="AAJ95" s="222">
        <v>0</v>
      </c>
      <c r="AAK95" s="222">
        <v>0</v>
      </c>
      <c r="AAL95" s="222">
        <v>0</v>
      </c>
      <c r="AAM95" s="222">
        <v>0</v>
      </c>
      <c r="AAN95" s="222">
        <v>0</v>
      </c>
      <c r="AAO95" s="222">
        <v>103748</v>
      </c>
      <c r="AAP95" s="222">
        <v>450050</v>
      </c>
      <c r="AAQ95" s="222">
        <v>0</v>
      </c>
      <c r="AAR95" s="222">
        <v>106711</v>
      </c>
      <c r="AAS95" s="222">
        <v>0</v>
      </c>
      <c r="AAT95" s="222">
        <v>0</v>
      </c>
      <c r="AAU95" s="222">
        <v>0</v>
      </c>
      <c r="AAV95" s="222">
        <v>0</v>
      </c>
      <c r="AAW95" s="222">
        <v>208421.5</v>
      </c>
      <c r="AAX95" s="222">
        <v>0</v>
      </c>
      <c r="AAY95" s="222">
        <v>0</v>
      </c>
      <c r="AAZ95" s="222">
        <v>4470</v>
      </c>
      <c r="ABA95" s="222">
        <v>3323482.75</v>
      </c>
      <c r="ABB95" s="222">
        <v>0</v>
      </c>
      <c r="ABC95" s="222">
        <v>16970</v>
      </c>
      <c r="ABD95" s="222">
        <v>1200</v>
      </c>
      <c r="ABE95" s="222">
        <v>0</v>
      </c>
      <c r="ABF95" s="222">
        <v>217591</v>
      </c>
      <c r="ABG95" s="222">
        <v>0</v>
      </c>
      <c r="ABH95" s="222">
        <v>0</v>
      </c>
      <c r="ABI95" s="222">
        <v>36877</v>
      </c>
      <c r="ABJ95" s="222">
        <v>0</v>
      </c>
      <c r="ABK95" s="222">
        <v>0</v>
      </c>
      <c r="ABL95" s="222">
        <v>0</v>
      </c>
      <c r="ABM95" s="222">
        <v>2210</v>
      </c>
      <c r="ABN95" s="222">
        <v>494809</v>
      </c>
      <c r="ABO95" s="222">
        <v>0</v>
      </c>
      <c r="ABP95" s="222">
        <v>0</v>
      </c>
      <c r="ABQ95" s="222">
        <v>0</v>
      </c>
      <c r="ABR95" s="222">
        <v>0</v>
      </c>
      <c r="ABS95" s="222">
        <v>0</v>
      </c>
      <c r="ABT95" s="222">
        <v>0</v>
      </c>
      <c r="ABU95" s="222">
        <v>0</v>
      </c>
      <c r="ABV95" s="222">
        <v>0</v>
      </c>
      <c r="ABW95" s="222">
        <v>0</v>
      </c>
      <c r="ABX95" s="222">
        <v>14640</v>
      </c>
      <c r="ABY95" s="222">
        <v>0</v>
      </c>
      <c r="ABZ95" s="222">
        <v>500</v>
      </c>
      <c r="ACA95" s="222">
        <v>1295</v>
      </c>
      <c r="ACB95" s="222">
        <v>0</v>
      </c>
      <c r="ACC95" s="222">
        <v>148531.25</v>
      </c>
      <c r="ACD95" s="222">
        <v>0</v>
      </c>
      <c r="ACE95" s="222">
        <v>0</v>
      </c>
      <c r="ACF95" s="222">
        <v>0</v>
      </c>
      <c r="ACG95" s="222">
        <v>0</v>
      </c>
      <c r="ACH95" s="222">
        <v>0</v>
      </c>
      <c r="ACI95" s="222">
        <v>62186.27</v>
      </c>
      <c r="ACJ95" s="222">
        <v>15684</v>
      </c>
      <c r="ACK95" s="222">
        <v>16000</v>
      </c>
      <c r="ACL95" s="222">
        <v>10040</v>
      </c>
      <c r="ACM95" s="222">
        <v>0</v>
      </c>
      <c r="ACN95" s="222">
        <v>0</v>
      </c>
      <c r="ACO95" s="222">
        <v>0</v>
      </c>
      <c r="ACP95" s="222">
        <v>7000</v>
      </c>
      <c r="ACQ95" s="222">
        <v>0</v>
      </c>
      <c r="ACR95" s="222">
        <v>0</v>
      </c>
      <c r="ACS95" s="222">
        <v>1353</v>
      </c>
      <c r="ACT95" s="222">
        <v>0</v>
      </c>
      <c r="ACU95" s="222">
        <v>0</v>
      </c>
      <c r="ACV95" s="222">
        <v>0</v>
      </c>
      <c r="ACW95" s="222">
        <v>2720</v>
      </c>
      <c r="ACX95" s="222">
        <v>300000</v>
      </c>
      <c r="ACY95" s="222">
        <v>0</v>
      </c>
      <c r="ACZ95" s="222">
        <v>0</v>
      </c>
      <c r="ADA95" s="222">
        <v>121172.25</v>
      </c>
      <c r="ADB95" s="222">
        <v>0</v>
      </c>
      <c r="ADC95" s="222">
        <v>0</v>
      </c>
      <c r="ADD95" s="222">
        <v>0</v>
      </c>
      <c r="ADE95" s="222">
        <v>0</v>
      </c>
      <c r="ADF95" s="222">
        <v>0</v>
      </c>
      <c r="ADG95" s="222">
        <v>0</v>
      </c>
      <c r="ADH95" s="222">
        <v>0</v>
      </c>
      <c r="ADI95" s="222">
        <v>0</v>
      </c>
      <c r="ADJ95" s="222">
        <v>70124.710000000006</v>
      </c>
      <c r="ADK95" s="222">
        <v>0</v>
      </c>
      <c r="ADL95" s="222">
        <v>0</v>
      </c>
      <c r="ADM95" s="222">
        <v>0</v>
      </c>
      <c r="ADN95" s="222">
        <v>0</v>
      </c>
      <c r="ADO95" s="222">
        <v>0</v>
      </c>
      <c r="ADP95" s="222">
        <v>0</v>
      </c>
      <c r="ADQ95" s="222">
        <v>0</v>
      </c>
      <c r="ADR95" s="222">
        <v>0</v>
      </c>
      <c r="ADS95" s="222">
        <v>0</v>
      </c>
      <c r="ADT95" s="222">
        <v>0</v>
      </c>
      <c r="ADU95" s="222">
        <v>0</v>
      </c>
      <c r="ADV95" s="222">
        <v>0</v>
      </c>
      <c r="ADW95" s="222">
        <v>0</v>
      </c>
      <c r="ADX95" s="222">
        <v>0</v>
      </c>
      <c r="ADY95" s="222">
        <v>0</v>
      </c>
      <c r="ADZ95" s="222">
        <v>0</v>
      </c>
      <c r="AEA95" s="222">
        <v>261845</v>
      </c>
      <c r="AEB95" s="222">
        <v>5643.5</v>
      </c>
      <c r="AEC95" s="222">
        <v>0</v>
      </c>
      <c r="AED95" s="222">
        <v>0</v>
      </c>
      <c r="AEE95" s="222">
        <v>0</v>
      </c>
      <c r="AEF95" s="222">
        <v>2320</v>
      </c>
      <c r="AEG95" s="222">
        <v>0</v>
      </c>
      <c r="AEH95" s="222">
        <v>1220</v>
      </c>
      <c r="AEI95" s="222">
        <v>131428</v>
      </c>
      <c r="AEJ95" s="222">
        <v>3756</v>
      </c>
      <c r="AEK95" s="222">
        <v>3079</v>
      </c>
      <c r="AEL95" s="222">
        <v>1922</v>
      </c>
      <c r="AEM95" s="222">
        <v>4750</v>
      </c>
      <c r="AEN95" s="222">
        <v>0</v>
      </c>
      <c r="AEO95" s="222">
        <v>0</v>
      </c>
      <c r="AEP95" s="222">
        <v>0</v>
      </c>
      <c r="AEQ95" s="222">
        <v>265</v>
      </c>
      <c r="AER95" s="222">
        <v>0</v>
      </c>
      <c r="AES95" s="222">
        <v>8778</v>
      </c>
      <c r="AET95" s="222">
        <v>525067.75</v>
      </c>
      <c r="AEU95" s="222">
        <v>78835</v>
      </c>
      <c r="AEV95" s="222">
        <v>209997.25</v>
      </c>
      <c r="AEW95" s="222">
        <v>77197.5</v>
      </c>
      <c r="AEX95" s="222">
        <v>511951.25</v>
      </c>
      <c r="AEY95" s="222">
        <v>56162</v>
      </c>
      <c r="AEZ95" s="222">
        <v>226820.75</v>
      </c>
      <c r="AFA95" s="222">
        <v>2042.5</v>
      </c>
      <c r="AFB95" s="222">
        <v>1144</v>
      </c>
      <c r="AFC95" s="222">
        <v>0</v>
      </c>
      <c r="AFD95" s="222">
        <v>81140</v>
      </c>
      <c r="AFE95" s="222">
        <v>0</v>
      </c>
      <c r="AFF95" s="222">
        <v>0</v>
      </c>
      <c r="AFG95" s="222">
        <v>0</v>
      </c>
      <c r="AFH95" s="222">
        <v>5270</v>
      </c>
      <c r="AFI95" s="222">
        <v>0</v>
      </c>
      <c r="AFJ95" s="222">
        <v>0</v>
      </c>
      <c r="AFK95" s="222">
        <v>0</v>
      </c>
      <c r="AFL95" s="222">
        <v>0</v>
      </c>
      <c r="AFM95" s="222">
        <v>0</v>
      </c>
      <c r="AFN95" s="222">
        <v>0</v>
      </c>
      <c r="AFO95" s="222">
        <v>0</v>
      </c>
      <c r="AFP95" s="222">
        <v>6598</v>
      </c>
      <c r="AFQ95" s="222">
        <v>15928</v>
      </c>
      <c r="AFR95" s="222">
        <v>14893.5</v>
      </c>
      <c r="AFS95" s="222">
        <v>13041</v>
      </c>
      <c r="AFT95" s="222">
        <v>610</v>
      </c>
      <c r="AFU95" s="222">
        <v>2932</v>
      </c>
      <c r="AFV95" s="222">
        <v>0</v>
      </c>
      <c r="AFW95" s="222">
        <v>11868</v>
      </c>
      <c r="AFX95" s="222">
        <v>0</v>
      </c>
      <c r="AFY95" s="222">
        <v>350</v>
      </c>
      <c r="AFZ95" s="222">
        <v>17126.5</v>
      </c>
      <c r="AGA95" s="222">
        <v>1420</v>
      </c>
      <c r="AGB95" s="222">
        <v>0</v>
      </c>
      <c r="AGC95" s="222">
        <v>118791.94</v>
      </c>
      <c r="AGD95" s="222">
        <v>0</v>
      </c>
      <c r="AGE95" s="222">
        <v>167947.5</v>
      </c>
      <c r="AGF95" s="222">
        <v>0</v>
      </c>
      <c r="AGG95" s="222">
        <v>0</v>
      </c>
      <c r="AGH95" s="222">
        <v>0</v>
      </c>
      <c r="AGI95" s="222">
        <v>1800</v>
      </c>
      <c r="AGJ95" s="222">
        <v>0</v>
      </c>
      <c r="AGK95" s="222">
        <v>286666.3</v>
      </c>
      <c r="AGL95" s="222">
        <v>0</v>
      </c>
      <c r="AGM95" s="222">
        <v>0</v>
      </c>
      <c r="AGN95" s="222">
        <v>0</v>
      </c>
      <c r="AGO95" s="222">
        <v>0</v>
      </c>
      <c r="AGP95" s="222">
        <v>0</v>
      </c>
      <c r="AGQ95" s="222">
        <v>0</v>
      </c>
      <c r="AGR95" s="222">
        <v>0</v>
      </c>
      <c r="AGS95" s="222">
        <v>0</v>
      </c>
      <c r="AGT95" s="222">
        <v>3969</v>
      </c>
      <c r="AGU95" s="222">
        <v>1271439</v>
      </c>
      <c r="AGV95" s="222">
        <v>187776</v>
      </c>
      <c r="AGW95" s="222">
        <v>310746.59999999998</v>
      </c>
      <c r="AGX95" s="222">
        <v>9578</v>
      </c>
      <c r="AGY95" s="222">
        <v>36389</v>
      </c>
      <c r="AGZ95" s="222">
        <v>33851</v>
      </c>
      <c r="AHA95" s="222">
        <v>166913</v>
      </c>
      <c r="AHB95" s="222">
        <v>617976.29</v>
      </c>
      <c r="AHC95" s="222">
        <v>74119.5</v>
      </c>
      <c r="AHD95" s="222">
        <v>2891121.1</v>
      </c>
      <c r="AHE95" s="222">
        <v>76844</v>
      </c>
      <c r="AHF95" s="222">
        <v>157827</v>
      </c>
      <c r="AHG95" s="222">
        <v>15375</v>
      </c>
      <c r="AHH95" s="222">
        <v>43674.8</v>
      </c>
      <c r="AHI95" s="222">
        <v>85895</v>
      </c>
      <c r="AHJ95" s="222">
        <v>0</v>
      </c>
      <c r="AHK95" s="222">
        <v>325910.75</v>
      </c>
      <c r="AHL95" s="222">
        <v>0</v>
      </c>
      <c r="AHM95" s="222">
        <v>1082070.06</v>
      </c>
      <c r="AHN95" s="222">
        <v>0</v>
      </c>
      <c r="AHO95" s="222">
        <v>0</v>
      </c>
      <c r="AHP95" s="222">
        <v>0</v>
      </c>
      <c r="AHQ95" s="222">
        <v>0</v>
      </c>
      <c r="AHR95" s="264">
        <v>0</v>
      </c>
    </row>
    <row r="96" spans="1:902" ht="24">
      <c r="A96" s="183" t="s">
        <v>6671</v>
      </c>
      <c r="B96" s="183" t="s">
        <v>6516</v>
      </c>
      <c r="C96" s="184" t="s">
        <v>6517</v>
      </c>
      <c r="D96" s="222">
        <v>22813</v>
      </c>
      <c r="E96" s="222">
        <v>0</v>
      </c>
      <c r="F96" s="222">
        <v>0</v>
      </c>
      <c r="G96" s="222">
        <v>0</v>
      </c>
      <c r="H96" s="222">
        <v>0</v>
      </c>
      <c r="I96" s="222">
        <v>0</v>
      </c>
      <c r="J96" s="222">
        <v>0</v>
      </c>
      <c r="K96" s="222">
        <v>0</v>
      </c>
      <c r="L96" s="222">
        <v>0</v>
      </c>
      <c r="M96" s="222">
        <v>0</v>
      </c>
      <c r="N96" s="222">
        <v>0</v>
      </c>
      <c r="O96" s="222">
        <v>0</v>
      </c>
      <c r="P96" s="222">
        <v>0</v>
      </c>
      <c r="Q96" s="222">
        <v>0</v>
      </c>
      <c r="R96" s="222">
        <v>0</v>
      </c>
      <c r="S96" s="222">
        <v>0</v>
      </c>
      <c r="T96" s="222">
        <v>0</v>
      </c>
      <c r="U96" s="222">
        <v>0</v>
      </c>
      <c r="V96" s="222">
        <v>0</v>
      </c>
      <c r="W96" s="222">
        <v>0</v>
      </c>
      <c r="X96" s="222">
        <v>0</v>
      </c>
      <c r="Y96" s="222">
        <v>0</v>
      </c>
      <c r="Z96" s="222">
        <v>0</v>
      </c>
      <c r="AA96" s="222">
        <v>0</v>
      </c>
      <c r="AB96" s="222">
        <v>0</v>
      </c>
      <c r="AC96" s="222">
        <v>0</v>
      </c>
      <c r="AD96" s="222">
        <v>0</v>
      </c>
      <c r="AE96" s="222">
        <v>0</v>
      </c>
      <c r="AF96" s="222">
        <v>0</v>
      </c>
      <c r="AG96" s="222">
        <v>0</v>
      </c>
      <c r="AH96" s="222">
        <v>0</v>
      </c>
      <c r="AI96" s="222">
        <v>0</v>
      </c>
      <c r="AJ96" s="222">
        <v>0</v>
      </c>
      <c r="AK96" s="222">
        <v>0</v>
      </c>
      <c r="AL96" s="222">
        <v>0</v>
      </c>
      <c r="AM96" s="222">
        <v>0</v>
      </c>
      <c r="AN96" s="222">
        <v>0</v>
      </c>
      <c r="AO96" s="222">
        <v>0</v>
      </c>
      <c r="AP96" s="222">
        <v>0</v>
      </c>
      <c r="AQ96" s="222">
        <v>0</v>
      </c>
      <c r="AR96" s="222">
        <v>0</v>
      </c>
      <c r="AS96" s="222">
        <v>0</v>
      </c>
      <c r="AT96" s="222">
        <v>0</v>
      </c>
      <c r="AU96" s="222">
        <v>0</v>
      </c>
      <c r="AV96" s="222">
        <v>0</v>
      </c>
      <c r="AW96" s="222">
        <v>0</v>
      </c>
      <c r="AX96" s="222">
        <v>0</v>
      </c>
      <c r="AY96" s="222">
        <v>0</v>
      </c>
      <c r="AZ96" s="222">
        <v>0</v>
      </c>
      <c r="BA96" s="222">
        <v>0</v>
      </c>
      <c r="BB96" s="222">
        <v>0</v>
      </c>
      <c r="BC96" s="222">
        <v>0</v>
      </c>
      <c r="BD96" s="222">
        <v>0</v>
      </c>
      <c r="BE96" s="222">
        <v>0</v>
      </c>
      <c r="BF96" s="222">
        <v>0</v>
      </c>
      <c r="BG96" s="222">
        <v>0</v>
      </c>
      <c r="BH96" s="222">
        <v>0</v>
      </c>
      <c r="BI96" s="222">
        <v>0</v>
      </c>
      <c r="BJ96" s="222">
        <v>0</v>
      </c>
      <c r="BK96" s="222">
        <v>0</v>
      </c>
      <c r="BL96" s="222">
        <v>0</v>
      </c>
      <c r="BM96" s="222">
        <v>0</v>
      </c>
      <c r="BN96" s="222">
        <v>0</v>
      </c>
      <c r="BO96" s="222">
        <v>0</v>
      </c>
      <c r="BP96" s="222">
        <v>0</v>
      </c>
      <c r="BQ96" s="222">
        <v>0</v>
      </c>
      <c r="BR96" s="222">
        <v>0</v>
      </c>
      <c r="BS96" s="222">
        <v>0</v>
      </c>
      <c r="BT96" s="222">
        <v>0</v>
      </c>
      <c r="BU96" s="222">
        <v>0</v>
      </c>
      <c r="BV96" s="222">
        <v>0</v>
      </c>
      <c r="BW96" s="222">
        <v>0</v>
      </c>
      <c r="BX96" s="222">
        <v>0</v>
      </c>
      <c r="BY96" s="222">
        <v>0</v>
      </c>
      <c r="BZ96" s="222">
        <v>1303061.75</v>
      </c>
      <c r="CA96" s="222">
        <v>0</v>
      </c>
      <c r="CB96" s="222">
        <v>0</v>
      </c>
      <c r="CC96" s="222">
        <v>0</v>
      </c>
      <c r="CD96" s="222">
        <v>0</v>
      </c>
      <c r="CE96" s="222">
        <v>0</v>
      </c>
      <c r="CF96" s="222">
        <v>0</v>
      </c>
      <c r="CG96" s="222">
        <v>690944.25</v>
      </c>
      <c r="CH96" s="222">
        <v>0</v>
      </c>
      <c r="CI96" s="222">
        <v>0</v>
      </c>
      <c r="CJ96" s="222">
        <v>0</v>
      </c>
      <c r="CK96" s="222">
        <v>0</v>
      </c>
      <c r="CL96" s="222">
        <v>0</v>
      </c>
      <c r="CM96" s="222">
        <v>0</v>
      </c>
      <c r="CN96" s="222">
        <v>0</v>
      </c>
      <c r="CO96" s="222">
        <v>0</v>
      </c>
      <c r="CP96" s="222">
        <v>0</v>
      </c>
      <c r="CQ96" s="222">
        <v>0</v>
      </c>
      <c r="CR96" s="222">
        <v>0</v>
      </c>
      <c r="CS96" s="222">
        <v>0</v>
      </c>
      <c r="CT96" s="222">
        <v>14864683.710000001</v>
      </c>
      <c r="CU96" s="222">
        <v>0</v>
      </c>
      <c r="CV96" s="222">
        <v>0</v>
      </c>
      <c r="CW96" s="222">
        <v>0</v>
      </c>
      <c r="CX96" s="222">
        <v>0</v>
      </c>
      <c r="CY96" s="222">
        <v>0</v>
      </c>
      <c r="CZ96" s="222">
        <v>0</v>
      </c>
      <c r="DA96" s="222">
        <v>0</v>
      </c>
      <c r="DB96" s="222">
        <v>0</v>
      </c>
      <c r="DC96" s="222">
        <v>2757018.95</v>
      </c>
      <c r="DD96" s="222">
        <v>0</v>
      </c>
      <c r="DE96" s="222">
        <v>0</v>
      </c>
      <c r="DF96" s="222">
        <v>0</v>
      </c>
      <c r="DG96" s="222">
        <v>0</v>
      </c>
      <c r="DH96" s="222">
        <v>0</v>
      </c>
      <c r="DI96" s="222">
        <v>0</v>
      </c>
      <c r="DJ96" s="222">
        <v>0</v>
      </c>
      <c r="DK96" s="222">
        <v>0</v>
      </c>
      <c r="DL96" s="222">
        <v>0</v>
      </c>
      <c r="DM96" s="222">
        <v>0</v>
      </c>
      <c r="DN96" s="222">
        <v>0</v>
      </c>
      <c r="DO96" s="222">
        <v>0</v>
      </c>
      <c r="DP96" s="222">
        <v>0</v>
      </c>
      <c r="DQ96" s="222">
        <v>0</v>
      </c>
      <c r="DR96" s="222">
        <v>0</v>
      </c>
      <c r="DS96" s="222">
        <v>0</v>
      </c>
      <c r="DT96" s="222">
        <v>0</v>
      </c>
      <c r="DU96" s="222">
        <v>0</v>
      </c>
      <c r="DV96" s="222">
        <v>0</v>
      </c>
      <c r="DW96" s="222">
        <v>0</v>
      </c>
      <c r="DX96" s="222">
        <v>0</v>
      </c>
      <c r="DY96" s="222">
        <v>0</v>
      </c>
      <c r="DZ96" s="222">
        <v>0</v>
      </c>
      <c r="EA96" s="222">
        <v>0</v>
      </c>
      <c r="EB96" s="222">
        <v>0</v>
      </c>
      <c r="EC96" s="222">
        <v>0</v>
      </c>
      <c r="ED96" s="222">
        <v>0</v>
      </c>
      <c r="EE96" s="222">
        <v>1725125.04</v>
      </c>
      <c r="EF96" s="222">
        <v>326440.7</v>
      </c>
      <c r="EG96" s="222">
        <v>0</v>
      </c>
      <c r="EH96" s="222">
        <v>0</v>
      </c>
      <c r="EI96" s="222">
        <v>12250</v>
      </c>
      <c r="EJ96" s="222">
        <v>0</v>
      </c>
      <c r="EK96" s="222">
        <v>0</v>
      </c>
      <c r="EL96" s="222">
        <v>0</v>
      </c>
      <c r="EM96" s="222">
        <v>0</v>
      </c>
      <c r="EN96" s="222">
        <v>2613808.31</v>
      </c>
      <c r="EO96" s="222">
        <v>0</v>
      </c>
      <c r="EP96" s="222">
        <v>0</v>
      </c>
      <c r="EQ96" s="222">
        <v>0</v>
      </c>
      <c r="ER96" s="222">
        <v>0</v>
      </c>
      <c r="ES96" s="222">
        <v>0</v>
      </c>
      <c r="ET96" s="222">
        <v>0</v>
      </c>
      <c r="EU96" s="222">
        <v>0</v>
      </c>
      <c r="EV96" s="222">
        <v>0</v>
      </c>
      <c r="EW96" s="222">
        <v>5432364.7599999998</v>
      </c>
      <c r="EX96" s="222">
        <v>0</v>
      </c>
      <c r="EY96" s="222">
        <v>0</v>
      </c>
      <c r="EZ96" s="222">
        <v>0</v>
      </c>
      <c r="FA96" s="222">
        <v>0</v>
      </c>
      <c r="FB96" s="222">
        <v>0</v>
      </c>
      <c r="FC96" s="222">
        <v>0</v>
      </c>
      <c r="FD96" s="222">
        <v>0</v>
      </c>
      <c r="FE96" s="222">
        <v>0</v>
      </c>
      <c r="FF96" s="222">
        <v>0</v>
      </c>
      <c r="FG96" s="222">
        <v>0</v>
      </c>
      <c r="FH96" s="222">
        <v>0</v>
      </c>
      <c r="FI96" s="222">
        <v>0</v>
      </c>
      <c r="FJ96" s="222">
        <v>0</v>
      </c>
      <c r="FK96" s="222">
        <v>0</v>
      </c>
      <c r="FL96" s="222">
        <v>0</v>
      </c>
      <c r="FM96" s="222">
        <v>0</v>
      </c>
      <c r="FN96" s="222">
        <v>0</v>
      </c>
      <c r="FO96" s="222">
        <v>0</v>
      </c>
      <c r="FP96" s="222">
        <v>0</v>
      </c>
      <c r="FQ96" s="222">
        <v>0</v>
      </c>
      <c r="FR96" s="222">
        <v>0</v>
      </c>
      <c r="FS96" s="222">
        <v>0</v>
      </c>
      <c r="FT96" s="222">
        <v>0</v>
      </c>
      <c r="FU96" s="222">
        <v>0</v>
      </c>
      <c r="FV96" s="222">
        <v>0</v>
      </c>
      <c r="FW96" s="222">
        <v>0</v>
      </c>
      <c r="FX96" s="222">
        <v>0</v>
      </c>
      <c r="FY96" s="222">
        <v>0</v>
      </c>
      <c r="FZ96" s="222">
        <v>0</v>
      </c>
      <c r="GA96" s="222">
        <v>0</v>
      </c>
      <c r="GB96" s="222">
        <v>0</v>
      </c>
      <c r="GC96" s="222">
        <v>0</v>
      </c>
      <c r="GD96" s="222">
        <v>0</v>
      </c>
      <c r="GE96" s="222">
        <v>1458386.84</v>
      </c>
      <c r="GF96" s="222">
        <v>0</v>
      </c>
      <c r="GG96" s="222">
        <v>0</v>
      </c>
      <c r="GH96" s="222">
        <v>0</v>
      </c>
      <c r="GI96" s="222">
        <v>0</v>
      </c>
      <c r="GJ96" s="222">
        <v>0</v>
      </c>
      <c r="GK96" s="222">
        <v>0</v>
      </c>
      <c r="GL96" s="222">
        <v>0</v>
      </c>
      <c r="GM96" s="222">
        <v>0</v>
      </c>
      <c r="GN96" s="222">
        <v>0</v>
      </c>
      <c r="GO96" s="222">
        <v>0</v>
      </c>
      <c r="GP96" s="222">
        <v>0</v>
      </c>
      <c r="GQ96" s="222">
        <v>0</v>
      </c>
      <c r="GR96" s="222">
        <v>0</v>
      </c>
      <c r="GS96" s="222">
        <v>0</v>
      </c>
      <c r="GT96" s="222">
        <v>0</v>
      </c>
      <c r="GU96" s="222">
        <v>0</v>
      </c>
      <c r="GV96" s="222">
        <v>0</v>
      </c>
      <c r="GW96" s="222">
        <v>0</v>
      </c>
      <c r="GX96" s="222">
        <v>0</v>
      </c>
      <c r="GY96" s="222">
        <v>1388213.72</v>
      </c>
      <c r="GZ96" s="222">
        <v>0</v>
      </c>
      <c r="HA96" s="222">
        <v>0</v>
      </c>
      <c r="HB96" s="222">
        <v>0</v>
      </c>
      <c r="HC96" s="222">
        <v>0</v>
      </c>
      <c r="HD96" s="222">
        <v>0</v>
      </c>
      <c r="HE96" s="222">
        <v>0</v>
      </c>
      <c r="HF96" s="222">
        <v>0</v>
      </c>
      <c r="HG96" s="222">
        <v>0</v>
      </c>
      <c r="HH96" s="222">
        <v>0</v>
      </c>
      <c r="HI96" s="222">
        <v>0</v>
      </c>
      <c r="HJ96" s="222">
        <v>0</v>
      </c>
      <c r="HK96" s="222">
        <v>0</v>
      </c>
      <c r="HL96" s="222">
        <v>0</v>
      </c>
      <c r="HM96" s="222">
        <v>0</v>
      </c>
      <c r="HN96" s="222">
        <v>0</v>
      </c>
      <c r="HO96" s="222">
        <v>0</v>
      </c>
      <c r="HP96" s="222">
        <v>0</v>
      </c>
      <c r="HQ96" s="222">
        <v>0</v>
      </c>
      <c r="HR96" s="222">
        <v>1468735.1</v>
      </c>
      <c r="HS96" s="222">
        <v>8921286.7300000004</v>
      </c>
      <c r="HT96" s="222">
        <v>0</v>
      </c>
      <c r="HU96" s="222">
        <v>0</v>
      </c>
      <c r="HV96" s="222">
        <v>0</v>
      </c>
      <c r="HW96" s="222">
        <v>0</v>
      </c>
      <c r="HX96" s="222">
        <v>0</v>
      </c>
      <c r="HY96" s="222">
        <v>0</v>
      </c>
      <c r="HZ96" s="222">
        <v>0</v>
      </c>
      <c r="IA96" s="222">
        <v>0</v>
      </c>
      <c r="IB96" s="222">
        <v>0</v>
      </c>
      <c r="IC96" s="222">
        <v>0</v>
      </c>
      <c r="ID96" s="222">
        <v>0</v>
      </c>
      <c r="IE96" s="222">
        <v>0</v>
      </c>
      <c r="IF96" s="222">
        <v>0</v>
      </c>
      <c r="IG96" s="222">
        <v>0</v>
      </c>
      <c r="IH96" s="222">
        <v>0</v>
      </c>
      <c r="II96" s="222">
        <v>87124</v>
      </c>
      <c r="IJ96" s="222">
        <v>0</v>
      </c>
      <c r="IK96" s="222">
        <v>0</v>
      </c>
      <c r="IL96" s="222">
        <v>0</v>
      </c>
      <c r="IM96" s="222">
        <v>0</v>
      </c>
      <c r="IN96" s="222">
        <v>0</v>
      </c>
      <c r="IO96" s="222">
        <v>0</v>
      </c>
      <c r="IP96" s="222">
        <v>0</v>
      </c>
      <c r="IQ96" s="222">
        <v>0</v>
      </c>
      <c r="IR96" s="222">
        <v>0</v>
      </c>
      <c r="IS96" s="222">
        <v>1203882.73</v>
      </c>
      <c r="IT96" s="222">
        <v>0</v>
      </c>
      <c r="IU96" s="222">
        <v>0</v>
      </c>
      <c r="IV96" s="222">
        <v>0</v>
      </c>
      <c r="IW96" s="222">
        <v>0</v>
      </c>
      <c r="IX96" s="222">
        <v>0</v>
      </c>
      <c r="IY96" s="222">
        <v>0</v>
      </c>
      <c r="IZ96" s="222">
        <v>0</v>
      </c>
      <c r="JA96" s="222">
        <v>0</v>
      </c>
      <c r="JB96" s="222">
        <v>0</v>
      </c>
      <c r="JC96" s="222">
        <v>0</v>
      </c>
      <c r="JD96" s="222">
        <v>0</v>
      </c>
      <c r="JE96" s="222">
        <v>1136121.5</v>
      </c>
      <c r="JF96" s="222">
        <v>818060.51</v>
      </c>
      <c r="JG96" s="222">
        <v>0</v>
      </c>
      <c r="JH96" s="222">
        <v>0</v>
      </c>
      <c r="JI96" s="222">
        <v>0</v>
      </c>
      <c r="JJ96" s="222">
        <v>0</v>
      </c>
      <c r="JK96" s="222">
        <v>21508728.640000001</v>
      </c>
      <c r="JL96" s="222">
        <v>0</v>
      </c>
      <c r="JM96" s="222">
        <v>0</v>
      </c>
      <c r="JN96" s="222">
        <v>0</v>
      </c>
      <c r="JO96" s="222">
        <v>0</v>
      </c>
      <c r="JP96" s="222">
        <v>0</v>
      </c>
      <c r="JQ96" s="222">
        <v>0</v>
      </c>
      <c r="JR96" s="222">
        <v>2446756.81</v>
      </c>
      <c r="JS96" s="222">
        <v>1672553.79</v>
      </c>
      <c r="JT96" s="222">
        <v>0</v>
      </c>
      <c r="JU96" s="222">
        <v>0</v>
      </c>
      <c r="JV96" s="222">
        <v>0</v>
      </c>
      <c r="JW96" s="222">
        <v>0</v>
      </c>
      <c r="JX96" s="222">
        <v>0</v>
      </c>
      <c r="JY96" s="222">
        <v>0</v>
      </c>
      <c r="JZ96" s="222">
        <v>0</v>
      </c>
      <c r="KA96" s="222">
        <v>0</v>
      </c>
      <c r="KB96" s="222">
        <v>0</v>
      </c>
      <c r="KC96" s="222">
        <v>0</v>
      </c>
      <c r="KD96" s="222">
        <v>0</v>
      </c>
      <c r="KE96" s="222">
        <v>0</v>
      </c>
      <c r="KF96" s="222">
        <v>0</v>
      </c>
      <c r="KG96" s="222">
        <v>0</v>
      </c>
      <c r="KH96" s="222">
        <v>0</v>
      </c>
      <c r="KI96" s="222">
        <v>0</v>
      </c>
      <c r="KJ96" s="222">
        <v>0</v>
      </c>
      <c r="KK96" s="222">
        <v>0</v>
      </c>
      <c r="KL96" s="222">
        <v>0</v>
      </c>
      <c r="KM96" s="222">
        <v>0</v>
      </c>
      <c r="KN96" s="222">
        <v>0</v>
      </c>
      <c r="KO96" s="222">
        <v>0</v>
      </c>
      <c r="KP96" s="222">
        <v>0</v>
      </c>
      <c r="KQ96" s="222">
        <v>8645482.6300000008</v>
      </c>
      <c r="KR96" s="222">
        <v>0</v>
      </c>
      <c r="KS96" s="222">
        <v>0</v>
      </c>
      <c r="KT96" s="222">
        <v>2105412.84</v>
      </c>
      <c r="KU96" s="222">
        <v>0</v>
      </c>
      <c r="KV96" s="222">
        <v>0</v>
      </c>
      <c r="KW96" s="222">
        <v>11222428.050000001</v>
      </c>
      <c r="KX96" s="222">
        <v>0</v>
      </c>
      <c r="KY96" s="222">
        <v>21929069.899999999</v>
      </c>
      <c r="KZ96" s="222">
        <v>0</v>
      </c>
      <c r="LA96" s="222">
        <v>0</v>
      </c>
      <c r="LB96" s="222">
        <v>0</v>
      </c>
      <c r="LC96" s="222">
        <v>0</v>
      </c>
      <c r="LD96" s="222">
        <v>0</v>
      </c>
      <c r="LE96" s="222">
        <v>0</v>
      </c>
      <c r="LF96" s="222">
        <v>0</v>
      </c>
      <c r="LG96" s="222">
        <v>0</v>
      </c>
      <c r="LH96" s="222">
        <v>518343.03</v>
      </c>
      <c r="LI96" s="222">
        <v>5650620.5800000001</v>
      </c>
      <c r="LJ96" s="222">
        <v>4930847</v>
      </c>
      <c r="LK96" s="222">
        <v>0</v>
      </c>
      <c r="LL96" s="222">
        <v>0</v>
      </c>
      <c r="LM96" s="222">
        <v>0</v>
      </c>
      <c r="LN96" s="222">
        <v>0</v>
      </c>
      <c r="LO96" s="222">
        <v>0</v>
      </c>
      <c r="LP96" s="222">
        <v>0</v>
      </c>
      <c r="LQ96" s="222">
        <v>0</v>
      </c>
      <c r="LR96" s="222">
        <v>4024431.05</v>
      </c>
      <c r="LS96" s="222">
        <v>0</v>
      </c>
      <c r="LT96" s="222">
        <v>0</v>
      </c>
      <c r="LU96" s="222">
        <v>15192943.65</v>
      </c>
      <c r="LV96" s="222">
        <v>3515250.2</v>
      </c>
      <c r="LW96" s="222">
        <v>11379960.76</v>
      </c>
      <c r="LX96" s="222">
        <v>1829703.7</v>
      </c>
      <c r="LY96" s="222">
        <v>0</v>
      </c>
      <c r="LZ96" s="222">
        <v>0</v>
      </c>
      <c r="MA96" s="222">
        <v>0</v>
      </c>
      <c r="MB96" s="222">
        <v>0</v>
      </c>
      <c r="MC96" s="222">
        <v>0</v>
      </c>
      <c r="MD96" s="222">
        <v>0</v>
      </c>
      <c r="ME96" s="222">
        <v>3473229.31</v>
      </c>
      <c r="MF96" s="222">
        <v>0</v>
      </c>
      <c r="MG96" s="222">
        <v>0</v>
      </c>
      <c r="MH96" s="222">
        <v>0</v>
      </c>
      <c r="MI96" s="222">
        <v>0</v>
      </c>
      <c r="MJ96" s="222">
        <v>0</v>
      </c>
      <c r="MK96" s="222">
        <v>0</v>
      </c>
      <c r="ML96" s="222">
        <v>0</v>
      </c>
      <c r="MM96" s="222">
        <v>0</v>
      </c>
      <c r="MN96" s="222">
        <v>0</v>
      </c>
      <c r="MO96" s="222">
        <v>0</v>
      </c>
      <c r="MP96" s="222">
        <v>0</v>
      </c>
      <c r="MQ96" s="222">
        <v>0</v>
      </c>
      <c r="MR96" s="222">
        <v>0</v>
      </c>
      <c r="MS96" s="222">
        <v>12186648.77</v>
      </c>
      <c r="MT96" s="222">
        <v>0</v>
      </c>
      <c r="MU96" s="222">
        <v>0</v>
      </c>
      <c r="MV96" s="222">
        <v>0</v>
      </c>
      <c r="MW96" s="222">
        <v>0</v>
      </c>
      <c r="MX96" s="222">
        <v>0</v>
      </c>
      <c r="MY96" s="222">
        <v>0</v>
      </c>
      <c r="MZ96" s="222">
        <v>0</v>
      </c>
      <c r="NA96" s="222">
        <v>0</v>
      </c>
      <c r="NB96" s="222">
        <v>0</v>
      </c>
      <c r="NC96" s="222">
        <v>0</v>
      </c>
      <c r="ND96" s="222">
        <v>180928</v>
      </c>
      <c r="NE96" s="222">
        <v>0</v>
      </c>
      <c r="NF96" s="222">
        <v>0</v>
      </c>
      <c r="NG96" s="222">
        <v>0</v>
      </c>
      <c r="NH96" s="222">
        <v>0</v>
      </c>
      <c r="NI96" s="222">
        <v>0</v>
      </c>
      <c r="NJ96" s="222">
        <v>18601218.969999999</v>
      </c>
      <c r="NK96" s="222">
        <v>296043.5</v>
      </c>
      <c r="NL96" s="222">
        <v>0</v>
      </c>
      <c r="NM96" s="222">
        <v>0</v>
      </c>
      <c r="NN96" s="222">
        <v>0</v>
      </c>
      <c r="NO96" s="222">
        <v>0</v>
      </c>
      <c r="NP96" s="222">
        <v>802085.5</v>
      </c>
      <c r="NQ96" s="222">
        <v>0</v>
      </c>
      <c r="NR96" s="222">
        <v>0</v>
      </c>
      <c r="NS96" s="222">
        <v>0</v>
      </c>
      <c r="NT96" s="222">
        <v>0</v>
      </c>
      <c r="NU96" s="222">
        <v>0</v>
      </c>
      <c r="NV96" s="222">
        <v>0</v>
      </c>
      <c r="NW96" s="222">
        <v>15851036.4</v>
      </c>
      <c r="NX96" s="222">
        <v>3373931.96</v>
      </c>
      <c r="NY96" s="222">
        <v>0</v>
      </c>
      <c r="NZ96" s="222">
        <v>0</v>
      </c>
      <c r="OA96" s="222">
        <v>0</v>
      </c>
      <c r="OB96" s="222">
        <v>0</v>
      </c>
      <c r="OC96" s="222">
        <v>0</v>
      </c>
      <c r="OD96" s="222">
        <v>3747528.42</v>
      </c>
      <c r="OE96" s="222">
        <v>0</v>
      </c>
      <c r="OF96" s="222">
        <v>0</v>
      </c>
      <c r="OG96" s="222">
        <v>0</v>
      </c>
      <c r="OH96" s="222">
        <v>0</v>
      </c>
      <c r="OI96" s="222">
        <v>0</v>
      </c>
      <c r="OJ96" s="222">
        <v>0</v>
      </c>
      <c r="OK96" s="222">
        <v>0</v>
      </c>
      <c r="OL96" s="222">
        <v>0</v>
      </c>
      <c r="OM96" s="222">
        <v>2397907.4900000002</v>
      </c>
      <c r="ON96" s="222">
        <v>8113793.1900000004</v>
      </c>
      <c r="OO96" s="222">
        <v>1149273.7</v>
      </c>
      <c r="OP96" s="222">
        <v>0</v>
      </c>
      <c r="OQ96" s="222">
        <v>0</v>
      </c>
      <c r="OR96" s="222">
        <v>0</v>
      </c>
      <c r="OS96" s="222">
        <v>5726775.5899999999</v>
      </c>
      <c r="OT96" s="222">
        <v>0</v>
      </c>
      <c r="OU96" s="222">
        <v>0</v>
      </c>
      <c r="OV96" s="222">
        <v>0</v>
      </c>
      <c r="OW96" s="222">
        <v>0</v>
      </c>
      <c r="OX96" s="222">
        <v>0</v>
      </c>
      <c r="OY96" s="222">
        <v>0</v>
      </c>
      <c r="OZ96" s="222">
        <v>0</v>
      </c>
      <c r="PA96" s="222">
        <v>0</v>
      </c>
      <c r="PB96" s="222">
        <v>2226483.8199999998</v>
      </c>
      <c r="PC96" s="222">
        <v>0</v>
      </c>
      <c r="PD96" s="222">
        <v>0</v>
      </c>
      <c r="PE96" s="222">
        <v>0</v>
      </c>
      <c r="PF96" s="222">
        <v>0</v>
      </c>
      <c r="PG96" s="222">
        <v>0</v>
      </c>
      <c r="PH96" s="222">
        <v>0</v>
      </c>
      <c r="PI96" s="222">
        <v>0</v>
      </c>
      <c r="PJ96" s="222">
        <v>0</v>
      </c>
      <c r="PK96" s="222">
        <v>0</v>
      </c>
      <c r="PL96" s="222">
        <v>0</v>
      </c>
      <c r="PM96" s="222">
        <v>0</v>
      </c>
      <c r="PN96" s="222">
        <v>0</v>
      </c>
      <c r="PO96" s="222">
        <v>0</v>
      </c>
      <c r="PP96" s="222">
        <v>0</v>
      </c>
      <c r="PQ96" s="222">
        <v>0</v>
      </c>
      <c r="PR96" s="222">
        <v>0</v>
      </c>
      <c r="PS96" s="222">
        <v>0</v>
      </c>
      <c r="PT96" s="222">
        <v>5619719.04</v>
      </c>
      <c r="PU96" s="222">
        <v>0</v>
      </c>
      <c r="PV96" s="222">
        <v>0</v>
      </c>
      <c r="PW96" s="222">
        <v>0</v>
      </c>
      <c r="PX96" s="222">
        <v>0</v>
      </c>
      <c r="PY96" s="222">
        <v>0</v>
      </c>
      <c r="PZ96" s="222">
        <v>0</v>
      </c>
      <c r="QA96" s="222">
        <v>0</v>
      </c>
      <c r="QB96" s="222">
        <v>0</v>
      </c>
      <c r="QC96" s="222">
        <v>0</v>
      </c>
      <c r="QD96" s="222">
        <v>0</v>
      </c>
      <c r="QE96" s="222">
        <v>0</v>
      </c>
      <c r="QF96" s="222">
        <v>0</v>
      </c>
      <c r="QG96" s="222">
        <v>0</v>
      </c>
      <c r="QH96" s="222">
        <v>0</v>
      </c>
      <c r="QI96" s="222">
        <v>0</v>
      </c>
      <c r="QJ96" s="222">
        <v>0</v>
      </c>
      <c r="QK96" s="222">
        <v>0</v>
      </c>
      <c r="QL96" s="222">
        <v>0</v>
      </c>
      <c r="QM96" s="222">
        <v>0</v>
      </c>
      <c r="QN96" s="222">
        <v>0</v>
      </c>
      <c r="QO96" s="222">
        <v>0</v>
      </c>
      <c r="QP96" s="222">
        <v>0</v>
      </c>
      <c r="QQ96" s="222">
        <v>0</v>
      </c>
      <c r="QR96" s="222">
        <v>0</v>
      </c>
      <c r="QS96" s="222">
        <v>0</v>
      </c>
      <c r="QT96" s="222">
        <v>0</v>
      </c>
      <c r="QU96" s="222">
        <v>0</v>
      </c>
      <c r="QV96" s="222">
        <v>0</v>
      </c>
      <c r="QW96" s="222">
        <v>0</v>
      </c>
      <c r="QX96" s="222">
        <v>0</v>
      </c>
      <c r="QY96" s="222">
        <v>0</v>
      </c>
      <c r="QZ96" s="222">
        <v>0</v>
      </c>
      <c r="RA96" s="222">
        <v>0</v>
      </c>
      <c r="RB96" s="222">
        <v>0</v>
      </c>
      <c r="RC96" s="222">
        <v>0</v>
      </c>
      <c r="RD96" s="222">
        <v>0</v>
      </c>
      <c r="RE96" s="222">
        <v>0</v>
      </c>
      <c r="RF96" s="222">
        <v>0</v>
      </c>
      <c r="RG96" s="222">
        <v>0</v>
      </c>
      <c r="RH96" s="222">
        <v>0</v>
      </c>
      <c r="RI96" s="222">
        <v>0</v>
      </c>
      <c r="RJ96" s="222">
        <v>0</v>
      </c>
      <c r="RK96" s="222">
        <v>0</v>
      </c>
      <c r="RL96" s="222">
        <v>0</v>
      </c>
      <c r="RM96" s="222">
        <v>0</v>
      </c>
      <c r="RN96" s="222">
        <v>0</v>
      </c>
      <c r="RO96" s="222">
        <v>0</v>
      </c>
      <c r="RP96" s="222">
        <v>0</v>
      </c>
      <c r="RQ96" s="222">
        <v>0</v>
      </c>
      <c r="RR96" s="222">
        <v>0</v>
      </c>
      <c r="RS96" s="222">
        <v>0</v>
      </c>
      <c r="RT96" s="222">
        <v>0</v>
      </c>
      <c r="RU96" s="222">
        <v>0</v>
      </c>
      <c r="RV96" s="222">
        <v>0</v>
      </c>
      <c r="RW96" s="222">
        <v>0</v>
      </c>
      <c r="RX96" s="222">
        <v>0</v>
      </c>
      <c r="RY96" s="222">
        <v>0</v>
      </c>
      <c r="RZ96" s="222">
        <v>0</v>
      </c>
      <c r="SA96" s="222">
        <v>0</v>
      </c>
      <c r="SB96" s="222">
        <v>0</v>
      </c>
      <c r="SC96" s="222">
        <v>0</v>
      </c>
      <c r="SD96" s="222">
        <v>0</v>
      </c>
      <c r="SE96" s="222">
        <v>0</v>
      </c>
      <c r="SF96" s="222">
        <v>0</v>
      </c>
      <c r="SG96" s="222">
        <v>0</v>
      </c>
      <c r="SH96" s="222">
        <v>0</v>
      </c>
      <c r="SI96" s="222">
        <v>0</v>
      </c>
      <c r="SJ96" s="222">
        <v>0</v>
      </c>
      <c r="SK96" s="222">
        <v>0</v>
      </c>
      <c r="SL96" s="222">
        <v>0</v>
      </c>
      <c r="SM96" s="222">
        <v>1075207.1000000001</v>
      </c>
      <c r="SN96" s="222">
        <v>0</v>
      </c>
      <c r="SO96" s="222">
        <v>0</v>
      </c>
      <c r="SP96" s="222">
        <v>0</v>
      </c>
      <c r="SQ96" s="222">
        <v>0</v>
      </c>
      <c r="SR96" s="222">
        <v>0</v>
      </c>
      <c r="SS96" s="222">
        <v>0</v>
      </c>
      <c r="ST96" s="222">
        <v>0</v>
      </c>
      <c r="SU96" s="222">
        <v>0</v>
      </c>
      <c r="SV96" s="222">
        <v>0</v>
      </c>
      <c r="SW96" s="222">
        <v>0</v>
      </c>
      <c r="SX96" s="222">
        <v>0</v>
      </c>
      <c r="SY96" s="222">
        <v>0</v>
      </c>
      <c r="SZ96" s="222">
        <v>0</v>
      </c>
      <c r="TA96" s="222">
        <v>0</v>
      </c>
      <c r="TB96" s="222">
        <v>0</v>
      </c>
      <c r="TC96" s="222">
        <v>0</v>
      </c>
      <c r="TD96" s="222">
        <v>0</v>
      </c>
      <c r="TE96" s="222">
        <v>0</v>
      </c>
      <c r="TF96" s="222">
        <v>0</v>
      </c>
      <c r="TG96" s="222">
        <v>0</v>
      </c>
      <c r="TH96" s="222">
        <v>0</v>
      </c>
      <c r="TI96" s="222">
        <v>0</v>
      </c>
      <c r="TJ96" s="222">
        <v>0</v>
      </c>
      <c r="TK96" s="222">
        <v>0</v>
      </c>
      <c r="TL96" s="222">
        <v>0</v>
      </c>
      <c r="TM96" s="222">
        <v>0</v>
      </c>
      <c r="TN96" s="222">
        <v>0</v>
      </c>
      <c r="TO96" s="222">
        <v>0</v>
      </c>
      <c r="TP96" s="222">
        <v>0</v>
      </c>
      <c r="TQ96" s="222">
        <v>0</v>
      </c>
      <c r="TR96" s="222">
        <v>0</v>
      </c>
      <c r="TS96" s="222">
        <v>0</v>
      </c>
      <c r="TT96" s="222">
        <v>0</v>
      </c>
      <c r="TU96" s="222">
        <v>0</v>
      </c>
      <c r="TV96" s="222">
        <v>0</v>
      </c>
      <c r="TW96" s="222">
        <v>0</v>
      </c>
      <c r="TX96" s="222">
        <v>0</v>
      </c>
      <c r="TY96" s="222">
        <v>1868297.25</v>
      </c>
      <c r="TZ96" s="222">
        <v>0</v>
      </c>
      <c r="UA96" s="222">
        <v>0</v>
      </c>
      <c r="UB96" s="222">
        <v>0</v>
      </c>
      <c r="UC96" s="222">
        <v>0</v>
      </c>
      <c r="UD96" s="222">
        <v>0</v>
      </c>
      <c r="UE96" s="222">
        <v>724729.25</v>
      </c>
      <c r="UF96" s="222">
        <v>0</v>
      </c>
      <c r="UG96" s="222">
        <v>0</v>
      </c>
      <c r="UH96" s="222">
        <v>0</v>
      </c>
      <c r="UI96" s="222">
        <v>0</v>
      </c>
      <c r="UJ96" s="222">
        <v>0</v>
      </c>
      <c r="UK96" s="222">
        <v>0</v>
      </c>
      <c r="UL96" s="222">
        <v>0</v>
      </c>
      <c r="UM96" s="222">
        <v>0</v>
      </c>
      <c r="UN96" s="222">
        <v>0</v>
      </c>
      <c r="UO96" s="222">
        <v>0</v>
      </c>
      <c r="UP96" s="222">
        <v>0</v>
      </c>
      <c r="UQ96" s="222">
        <v>0</v>
      </c>
      <c r="UR96" s="222">
        <v>0</v>
      </c>
      <c r="US96" s="222">
        <v>0</v>
      </c>
      <c r="UT96" s="222">
        <v>0</v>
      </c>
      <c r="UU96" s="222">
        <v>0</v>
      </c>
      <c r="UV96" s="222">
        <v>0</v>
      </c>
      <c r="UW96" s="222">
        <v>0</v>
      </c>
      <c r="UX96" s="222">
        <v>0</v>
      </c>
      <c r="UY96" s="222">
        <v>0</v>
      </c>
      <c r="UZ96" s="222">
        <v>0</v>
      </c>
      <c r="VA96" s="222">
        <v>0</v>
      </c>
      <c r="VB96" s="222">
        <v>0</v>
      </c>
      <c r="VC96" s="222">
        <v>0</v>
      </c>
      <c r="VD96" s="222">
        <v>0</v>
      </c>
      <c r="VE96" s="222">
        <v>0</v>
      </c>
      <c r="VF96" s="222">
        <v>0</v>
      </c>
      <c r="VG96" s="222">
        <v>0</v>
      </c>
      <c r="VH96" s="222">
        <v>129360</v>
      </c>
      <c r="VI96" s="222">
        <v>0</v>
      </c>
      <c r="VJ96" s="222">
        <v>0</v>
      </c>
      <c r="VK96" s="222">
        <v>0</v>
      </c>
      <c r="VL96" s="222">
        <v>0</v>
      </c>
      <c r="VM96" s="222">
        <v>0</v>
      </c>
      <c r="VN96" s="222">
        <v>0</v>
      </c>
      <c r="VO96" s="222">
        <v>0</v>
      </c>
      <c r="VP96" s="222">
        <v>0</v>
      </c>
      <c r="VQ96" s="222">
        <v>0</v>
      </c>
      <c r="VR96" s="222">
        <v>0</v>
      </c>
      <c r="VS96" s="222">
        <v>0</v>
      </c>
      <c r="VT96" s="222">
        <v>0</v>
      </c>
      <c r="VU96" s="222">
        <v>0</v>
      </c>
      <c r="VV96" s="222">
        <v>0</v>
      </c>
      <c r="VW96" s="222">
        <v>0</v>
      </c>
      <c r="VX96" s="222">
        <v>0</v>
      </c>
      <c r="VY96" s="222">
        <v>0</v>
      </c>
      <c r="VZ96" s="222">
        <v>0</v>
      </c>
      <c r="WA96" s="222">
        <v>1366565.29</v>
      </c>
      <c r="WB96" s="222">
        <v>0</v>
      </c>
      <c r="WC96" s="222">
        <v>0</v>
      </c>
      <c r="WD96" s="222">
        <v>0</v>
      </c>
      <c r="WE96" s="222">
        <v>0</v>
      </c>
      <c r="WF96" s="222">
        <v>0</v>
      </c>
      <c r="WG96" s="222">
        <v>0</v>
      </c>
      <c r="WH96" s="222">
        <v>0</v>
      </c>
      <c r="WI96" s="222">
        <v>0</v>
      </c>
      <c r="WJ96" s="222">
        <v>0</v>
      </c>
      <c r="WK96" s="222">
        <v>0</v>
      </c>
      <c r="WL96" s="222">
        <v>0</v>
      </c>
      <c r="WM96" s="222">
        <v>0</v>
      </c>
      <c r="WN96" s="222">
        <v>0</v>
      </c>
      <c r="WO96" s="222">
        <v>0</v>
      </c>
      <c r="WP96" s="222">
        <v>0</v>
      </c>
      <c r="WQ96" s="222">
        <v>0</v>
      </c>
      <c r="WR96" s="222">
        <v>0</v>
      </c>
      <c r="WS96" s="222">
        <v>0</v>
      </c>
      <c r="WT96" s="222">
        <v>0</v>
      </c>
      <c r="WU96" s="222">
        <v>2203345.35</v>
      </c>
      <c r="WV96" s="222">
        <v>0</v>
      </c>
      <c r="WW96" s="222">
        <v>0</v>
      </c>
      <c r="WX96" s="222">
        <v>0</v>
      </c>
      <c r="WY96" s="222">
        <v>0</v>
      </c>
      <c r="WZ96" s="222">
        <v>0</v>
      </c>
      <c r="XA96" s="222">
        <v>0</v>
      </c>
      <c r="XB96" s="222">
        <v>0</v>
      </c>
      <c r="XC96" s="222">
        <v>1281067.95</v>
      </c>
      <c r="XD96" s="222">
        <v>0</v>
      </c>
      <c r="XE96" s="222">
        <v>0</v>
      </c>
      <c r="XF96" s="222">
        <v>0</v>
      </c>
      <c r="XG96" s="222">
        <v>0</v>
      </c>
      <c r="XH96" s="222">
        <v>0</v>
      </c>
      <c r="XI96" s="222">
        <v>0</v>
      </c>
      <c r="XJ96" s="222">
        <v>0</v>
      </c>
      <c r="XK96" s="222">
        <v>0</v>
      </c>
      <c r="XL96" s="222">
        <v>0</v>
      </c>
      <c r="XM96" s="222">
        <v>0</v>
      </c>
      <c r="XN96" s="222">
        <v>0</v>
      </c>
      <c r="XO96" s="222">
        <v>0</v>
      </c>
      <c r="XP96" s="222">
        <v>0</v>
      </c>
      <c r="XQ96" s="222">
        <v>0</v>
      </c>
      <c r="XR96" s="222">
        <v>0</v>
      </c>
      <c r="XS96" s="222">
        <v>0</v>
      </c>
      <c r="XT96" s="222">
        <v>0</v>
      </c>
      <c r="XU96" s="222">
        <v>0</v>
      </c>
      <c r="XV96" s="222">
        <v>0</v>
      </c>
      <c r="XW96" s="222">
        <v>0</v>
      </c>
      <c r="XX96" s="222">
        <v>0</v>
      </c>
      <c r="XY96" s="222">
        <v>0</v>
      </c>
      <c r="XZ96" s="222">
        <v>0</v>
      </c>
      <c r="YA96" s="222">
        <v>0</v>
      </c>
      <c r="YB96" s="222">
        <v>0</v>
      </c>
      <c r="YC96" s="222">
        <v>0</v>
      </c>
      <c r="YD96" s="222">
        <v>0</v>
      </c>
      <c r="YE96" s="222">
        <v>0</v>
      </c>
      <c r="YF96" s="222">
        <v>0</v>
      </c>
      <c r="YG96" s="222">
        <v>0</v>
      </c>
      <c r="YH96" s="222">
        <v>0</v>
      </c>
      <c r="YI96" s="222">
        <v>0</v>
      </c>
      <c r="YJ96" s="222">
        <v>0</v>
      </c>
      <c r="YK96" s="222">
        <v>0</v>
      </c>
      <c r="YL96" s="222">
        <v>0</v>
      </c>
      <c r="YM96" s="222">
        <v>0</v>
      </c>
      <c r="YN96" s="222">
        <v>0</v>
      </c>
      <c r="YO96" s="222">
        <v>0</v>
      </c>
      <c r="YP96" s="222">
        <v>0</v>
      </c>
      <c r="YQ96" s="222">
        <v>0</v>
      </c>
      <c r="YR96" s="222">
        <v>0</v>
      </c>
      <c r="YS96" s="222">
        <v>0</v>
      </c>
      <c r="YT96" s="222">
        <v>0</v>
      </c>
      <c r="YU96" s="222">
        <v>0</v>
      </c>
      <c r="YV96" s="222">
        <v>2003545.75</v>
      </c>
      <c r="YW96" s="222">
        <v>0</v>
      </c>
      <c r="YX96" s="222">
        <v>0</v>
      </c>
      <c r="YY96" s="222">
        <v>0</v>
      </c>
      <c r="YZ96" s="222">
        <v>0</v>
      </c>
      <c r="ZA96" s="222">
        <v>0</v>
      </c>
      <c r="ZB96" s="222">
        <v>0</v>
      </c>
      <c r="ZC96" s="222">
        <v>0</v>
      </c>
      <c r="ZD96" s="222">
        <v>0</v>
      </c>
      <c r="ZE96" s="222">
        <v>0</v>
      </c>
      <c r="ZF96" s="222">
        <v>0</v>
      </c>
      <c r="ZG96" s="222">
        <v>0</v>
      </c>
      <c r="ZH96" s="222">
        <v>0</v>
      </c>
      <c r="ZI96" s="222">
        <v>0</v>
      </c>
      <c r="ZJ96" s="222">
        <v>0</v>
      </c>
      <c r="ZK96" s="222">
        <v>0</v>
      </c>
      <c r="ZL96" s="222">
        <v>0</v>
      </c>
      <c r="ZM96" s="222">
        <v>0</v>
      </c>
      <c r="ZN96" s="222">
        <v>0</v>
      </c>
      <c r="ZO96" s="222">
        <v>0</v>
      </c>
      <c r="ZP96" s="222">
        <v>0</v>
      </c>
      <c r="ZQ96" s="222">
        <v>0</v>
      </c>
      <c r="ZR96" s="222">
        <v>0</v>
      </c>
      <c r="ZS96" s="222">
        <v>0</v>
      </c>
      <c r="ZT96" s="222">
        <v>0</v>
      </c>
      <c r="ZU96" s="222">
        <v>0</v>
      </c>
      <c r="ZV96" s="222">
        <v>0</v>
      </c>
      <c r="ZW96" s="222">
        <v>0</v>
      </c>
      <c r="ZX96" s="222">
        <v>0</v>
      </c>
      <c r="ZY96" s="222">
        <v>0</v>
      </c>
      <c r="ZZ96" s="222">
        <v>0</v>
      </c>
      <c r="AAA96" s="222">
        <v>0</v>
      </c>
      <c r="AAB96" s="222">
        <v>0</v>
      </c>
      <c r="AAC96" s="222">
        <v>0</v>
      </c>
      <c r="AAD96" s="222">
        <v>0</v>
      </c>
      <c r="AAE96" s="222">
        <v>0</v>
      </c>
      <c r="AAF96" s="222">
        <v>0</v>
      </c>
      <c r="AAG96" s="222">
        <v>0</v>
      </c>
      <c r="AAH96" s="222">
        <v>0</v>
      </c>
      <c r="AAI96" s="222">
        <v>0</v>
      </c>
      <c r="AAJ96" s="222">
        <v>0</v>
      </c>
      <c r="AAK96" s="222">
        <v>0</v>
      </c>
      <c r="AAL96" s="222">
        <v>0</v>
      </c>
      <c r="AAM96" s="222">
        <v>0</v>
      </c>
      <c r="AAN96" s="222">
        <v>0</v>
      </c>
      <c r="AAO96" s="222">
        <v>3369380.5</v>
      </c>
      <c r="AAP96" s="222">
        <v>0</v>
      </c>
      <c r="AAQ96" s="222">
        <v>0</v>
      </c>
      <c r="AAR96" s="222">
        <v>0</v>
      </c>
      <c r="AAS96" s="222">
        <v>0</v>
      </c>
      <c r="AAT96" s="222">
        <v>0</v>
      </c>
      <c r="AAU96" s="222">
        <v>0</v>
      </c>
      <c r="AAV96" s="222">
        <v>0</v>
      </c>
      <c r="AAW96" s="222">
        <v>0</v>
      </c>
      <c r="AAX96" s="222">
        <v>0</v>
      </c>
      <c r="AAY96" s="222">
        <v>0</v>
      </c>
      <c r="AAZ96" s="222">
        <v>0</v>
      </c>
      <c r="ABA96" s="222">
        <v>0</v>
      </c>
      <c r="ABB96" s="222">
        <v>0</v>
      </c>
      <c r="ABC96" s="222">
        <v>0</v>
      </c>
      <c r="ABD96" s="222">
        <v>0</v>
      </c>
      <c r="ABE96" s="222">
        <v>0</v>
      </c>
      <c r="ABF96" s="222">
        <v>0</v>
      </c>
      <c r="ABG96" s="222">
        <v>0</v>
      </c>
      <c r="ABH96" s="222">
        <v>0</v>
      </c>
      <c r="ABI96" s="222">
        <v>0</v>
      </c>
      <c r="ABJ96" s="222">
        <v>0</v>
      </c>
      <c r="ABK96" s="222">
        <v>0</v>
      </c>
      <c r="ABL96" s="222">
        <v>0</v>
      </c>
      <c r="ABM96" s="222">
        <v>0</v>
      </c>
      <c r="ABN96" s="222">
        <v>0</v>
      </c>
      <c r="ABO96" s="222">
        <v>2544301.4</v>
      </c>
      <c r="ABP96" s="222">
        <v>0</v>
      </c>
      <c r="ABQ96" s="222">
        <v>0</v>
      </c>
      <c r="ABR96" s="222">
        <v>0</v>
      </c>
      <c r="ABS96" s="222">
        <v>0</v>
      </c>
      <c r="ABT96" s="222">
        <v>0</v>
      </c>
      <c r="ABU96" s="222">
        <v>0</v>
      </c>
      <c r="ABV96" s="222">
        <v>0</v>
      </c>
      <c r="ABW96" s="222">
        <v>0</v>
      </c>
      <c r="ABX96" s="222">
        <v>0</v>
      </c>
      <c r="ABY96" s="222">
        <v>0</v>
      </c>
      <c r="ABZ96" s="222">
        <v>0</v>
      </c>
      <c r="ACA96" s="222">
        <v>0</v>
      </c>
      <c r="ACB96" s="222">
        <v>0</v>
      </c>
      <c r="ACC96" s="222">
        <v>0</v>
      </c>
      <c r="ACD96" s="222">
        <v>0</v>
      </c>
      <c r="ACE96" s="222">
        <v>0</v>
      </c>
      <c r="ACF96" s="222">
        <v>0</v>
      </c>
      <c r="ACG96" s="222">
        <v>0</v>
      </c>
      <c r="ACH96" s="222">
        <v>0</v>
      </c>
      <c r="ACI96" s="222">
        <v>73653.399999999994</v>
      </c>
      <c r="ACJ96" s="222">
        <v>0</v>
      </c>
      <c r="ACK96" s="222">
        <v>0</v>
      </c>
      <c r="ACL96" s="222">
        <v>0</v>
      </c>
      <c r="ACM96" s="222">
        <v>0</v>
      </c>
      <c r="ACN96" s="222">
        <v>0</v>
      </c>
      <c r="ACO96" s="222">
        <v>0</v>
      </c>
      <c r="ACP96" s="222">
        <v>1405393.15</v>
      </c>
      <c r="ACQ96" s="222">
        <v>0</v>
      </c>
      <c r="ACR96" s="222">
        <v>0</v>
      </c>
      <c r="ACS96" s="222">
        <v>0</v>
      </c>
      <c r="ACT96" s="222">
        <v>0</v>
      </c>
      <c r="ACU96" s="222">
        <v>0</v>
      </c>
      <c r="ACV96" s="222">
        <v>0</v>
      </c>
      <c r="ACW96" s="222">
        <v>0</v>
      </c>
      <c r="ACX96" s="222">
        <v>0</v>
      </c>
      <c r="ACY96" s="222">
        <v>0</v>
      </c>
      <c r="ACZ96" s="222">
        <v>0</v>
      </c>
      <c r="ADA96" s="222">
        <v>0</v>
      </c>
      <c r="ADB96" s="222">
        <v>0</v>
      </c>
      <c r="ADC96" s="222">
        <v>0</v>
      </c>
      <c r="ADD96" s="222">
        <v>0</v>
      </c>
      <c r="ADE96" s="222">
        <v>0</v>
      </c>
      <c r="ADF96" s="222">
        <v>0</v>
      </c>
      <c r="ADG96" s="222">
        <v>0</v>
      </c>
      <c r="ADH96" s="222">
        <v>0</v>
      </c>
      <c r="ADI96" s="222">
        <v>0</v>
      </c>
      <c r="ADJ96" s="222">
        <v>0</v>
      </c>
      <c r="ADK96" s="222">
        <v>0</v>
      </c>
      <c r="ADL96" s="222">
        <v>0</v>
      </c>
      <c r="ADM96" s="222">
        <v>0</v>
      </c>
      <c r="ADN96" s="222">
        <v>0</v>
      </c>
      <c r="ADO96" s="222">
        <v>0</v>
      </c>
      <c r="ADP96" s="222">
        <v>0</v>
      </c>
      <c r="ADQ96" s="222">
        <v>0</v>
      </c>
      <c r="ADR96" s="222">
        <v>0</v>
      </c>
      <c r="ADS96" s="222">
        <v>0</v>
      </c>
      <c r="ADT96" s="222">
        <v>0</v>
      </c>
      <c r="ADU96" s="222">
        <v>0</v>
      </c>
      <c r="ADV96" s="222">
        <v>0</v>
      </c>
      <c r="ADW96" s="222">
        <v>0</v>
      </c>
      <c r="ADX96" s="222">
        <v>0</v>
      </c>
      <c r="ADY96" s="222">
        <v>0</v>
      </c>
      <c r="ADZ96" s="222">
        <v>45900</v>
      </c>
      <c r="AEA96" s="222">
        <v>0</v>
      </c>
      <c r="AEB96" s="222">
        <v>0</v>
      </c>
      <c r="AEC96" s="222">
        <v>0</v>
      </c>
      <c r="AED96" s="222">
        <v>0</v>
      </c>
      <c r="AEE96" s="222">
        <v>0</v>
      </c>
      <c r="AEF96" s="222">
        <v>0</v>
      </c>
      <c r="AEG96" s="222">
        <v>0</v>
      </c>
      <c r="AEH96" s="222">
        <v>0</v>
      </c>
      <c r="AEI96" s="222">
        <v>0</v>
      </c>
      <c r="AEJ96" s="222">
        <v>0</v>
      </c>
      <c r="AEK96" s="222">
        <v>0</v>
      </c>
      <c r="AEL96" s="222">
        <v>0</v>
      </c>
      <c r="AEM96" s="222">
        <v>0</v>
      </c>
      <c r="AEN96" s="222">
        <v>0</v>
      </c>
      <c r="AEO96" s="222">
        <v>0</v>
      </c>
      <c r="AEP96" s="222">
        <v>0</v>
      </c>
      <c r="AEQ96" s="222">
        <v>0</v>
      </c>
      <c r="AER96" s="222">
        <v>0</v>
      </c>
      <c r="AES96" s="222">
        <v>3817993.5</v>
      </c>
      <c r="AET96" s="222">
        <v>0</v>
      </c>
      <c r="AEU96" s="222">
        <v>0</v>
      </c>
      <c r="AEV96" s="222">
        <v>0</v>
      </c>
      <c r="AEW96" s="222">
        <v>0</v>
      </c>
      <c r="AEX96" s="222">
        <v>0</v>
      </c>
      <c r="AEY96" s="222">
        <v>0</v>
      </c>
      <c r="AEZ96" s="222">
        <v>0</v>
      </c>
      <c r="AFA96" s="222">
        <v>0</v>
      </c>
      <c r="AFB96" s="222">
        <v>0</v>
      </c>
      <c r="AFC96" s="222">
        <v>0</v>
      </c>
      <c r="AFD96" s="222">
        <v>937463.88</v>
      </c>
      <c r="AFE96" s="222">
        <v>0</v>
      </c>
      <c r="AFF96" s="222">
        <v>0</v>
      </c>
      <c r="AFG96" s="222">
        <v>0</v>
      </c>
      <c r="AFH96" s="222">
        <v>0</v>
      </c>
      <c r="AFI96" s="222">
        <v>0</v>
      </c>
      <c r="AFJ96" s="222">
        <v>0</v>
      </c>
      <c r="AFK96" s="222">
        <v>0</v>
      </c>
      <c r="AFL96" s="222">
        <v>0</v>
      </c>
      <c r="AFM96" s="222">
        <v>0</v>
      </c>
      <c r="AFN96" s="222">
        <v>0</v>
      </c>
      <c r="AFO96" s="222">
        <v>0</v>
      </c>
      <c r="AFP96" s="222">
        <v>0</v>
      </c>
      <c r="AFQ96" s="222">
        <v>0</v>
      </c>
      <c r="AFR96" s="222">
        <v>0</v>
      </c>
      <c r="AFS96" s="222">
        <v>0</v>
      </c>
      <c r="AFT96" s="222">
        <v>0</v>
      </c>
      <c r="AFU96" s="222">
        <v>0</v>
      </c>
      <c r="AFV96" s="222">
        <v>0</v>
      </c>
      <c r="AFW96" s="222">
        <v>0</v>
      </c>
      <c r="AFX96" s="222">
        <v>0</v>
      </c>
      <c r="AFY96" s="222">
        <v>0</v>
      </c>
      <c r="AFZ96" s="222">
        <v>0</v>
      </c>
      <c r="AGA96" s="222">
        <v>0</v>
      </c>
      <c r="AGB96" s="222">
        <v>0</v>
      </c>
      <c r="AGC96" s="222">
        <v>0</v>
      </c>
      <c r="AGD96" s="222">
        <v>0</v>
      </c>
      <c r="AGE96" s="222">
        <v>0</v>
      </c>
      <c r="AGF96" s="222">
        <v>0</v>
      </c>
      <c r="AGG96" s="222">
        <v>0</v>
      </c>
      <c r="AGH96" s="222">
        <v>0</v>
      </c>
      <c r="AGI96" s="222">
        <v>0</v>
      </c>
      <c r="AGJ96" s="222">
        <v>0</v>
      </c>
      <c r="AGK96" s="222">
        <v>0</v>
      </c>
      <c r="AGL96" s="222">
        <v>0</v>
      </c>
      <c r="AGM96" s="222">
        <v>585965.22</v>
      </c>
      <c r="AGN96" s="222">
        <v>238375.25</v>
      </c>
      <c r="AGO96" s="222">
        <v>0</v>
      </c>
      <c r="AGP96" s="222">
        <v>0</v>
      </c>
      <c r="AGQ96" s="222">
        <v>0</v>
      </c>
      <c r="AGR96" s="222">
        <v>0</v>
      </c>
      <c r="AGS96" s="222">
        <v>0</v>
      </c>
      <c r="AGT96" s="222">
        <v>0</v>
      </c>
      <c r="AGU96" s="222">
        <v>0</v>
      </c>
      <c r="AGV96" s="222">
        <v>30664563.559999999</v>
      </c>
      <c r="AGW96" s="222">
        <v>0</v>
      </c>
      <c r="AGX96" s="222">
        <v>0</v>
      </c>
      <c r="AGY96" s="222">
        <v>0</v>
      </c>
      <c r="AGZ96" s="222">
        <v>0</v>
      </c>
      <c r="AHA96" s="222">
        <v>0</v>
      </c>
      <c r="AHB96" s="222">
        <v>0</v>
      </c>
      <c r="AHC96" s="222">
        <v>0</v>
      </c>
      <c r="AHD96" s="222">
        <v>0</v>
      </c>
      <c r="AHE96" s="222">
        <v>0</v>
      </c>
      <c r="AHF96" s="222">
        <v>0</v>
      </c>
      <c r="AHG96" s="222">
        <v>0</v>
      </c>
      <c r="AHH96" s="222">
        <v>0</v>
      </c>
      <c r="AHI96" s="222">
        <v>0</v>
      </c>
      <c r="AHJ96" s="222">
        <v>0</v>
      </c>
      <c r="AHK96" s="222">
        <v>0</v>
      </c>
      <c r="AHL96" s="222">
        <v>6354769.5</v>
      </c>
      <c r="AHM96" s="222">
        <v>0</v>
      </c>
      <c r="AHN96" s="222">
        <v>0</v>
      </c>
      <c r="AHO96" s="222">
        <v>0</v>
      </c>
      <c r="AHP96" s="222">
        <v>0</v>
      </c>
      <c r="AHQ96" s="222">
        <v>0</v>
      </c>
      <c r="AHR96" s="264">
        <v>0</v>
      </c>
    </row>
    <row r="97" spans="1:902" ht="24">
      <c r="A97" s="183" t="s">
        <v>6671</v>
      </c>
      <c r="B97" s="183" t="s">
        <v>6518</v>
      </c>
      <c r="C97" s="184" t="s">
        <v>6519</v>
      </c>
      <c r="D97" s="222">
        <v>0</v>
      </c>
      <c r="E97" s="222">
        <v>13009.3</v>
      </c>
      <c r="F97" s="222">
        <v>20204.900000000001</v>
      </c>
      <c r="G97" s="222">
        <v>0</v>
      </c>
      <c r="H97" s="222">
        <v>4200</v>
      </c>
      <c r="I97" s="222">
        <v>4100</v>
      </c>
      <c r="J97" s="222">
        <v>10583.8</v>
      </c>
      <c r="K97" s="222">
        <v>54780.800000000003</v>
      </c>
      <c r="L97" s="222">
        <v>24971.1</v>
      </c>
      <c r="M97" s="222">
        <v>21453.45</v>
      </c>
      <c r="N97" s="222">
        <v>58530.98</v>
      </c>
      <c r="O97" s="222">
        <v>17858</v>
      </c>
      <c r="P97" s="222">
        <v>11126</v>
      </c>
      <c r="Q97" s="222">
        <v>3737.7</v>
      </c>
      <c r="R97" s="222">
        <v>3698.2</v>
      </c>
      <c r="S97" s="222">
        <v>4800</v>
      </c>
      <c r="T97" s="222">
        <v>4243.8</v>
      </c>
      <c r="U97" s="222">
        <v>18168.900000000001</v>
      </c>
      <c r="V97" s="222">
        <v>0</v>
      </c>
      <c r="W97" s="222">
        <v>51953.04</v>
      </c>
      <c r="X97" s="222">
        <v>0</v>
      </c>
      <c r="Y97" s="222">
        <v>159049.26999999999</v>
      </c>
      <c r="Z97" s="222">
        <v>22744.240000000002</v>
      </c>
      <c r="AA97" s="222">
        <v>0</v>
      </c>
      <c r="AB97" s="222">
        <v>0</v>
      </c>
      <c r="AC97" s="222">
        <v>0</v>
      </c>
      <c r="AD97" s="222">
        <v>883526.1</v>
      </c>
      <c r="AE97" s="222">
        <v>0</v>
      </c>
      <c r="AF97" s="222">
        <v>0</v>
      </c>
      <c r="AG97" s="222">
        <v>603034</v>
      </c>
      <c r="AH97" s="222">
        <v>0</v>
      </c>
      <c r="AI97" s="222">
        <v>0</v>
      </c>
      <c r="AJ97" s="222">
        <v>7431.74</v>
      </c>
      <c r="AK97" s="222">
        <v>0</v>
      </c>
      <c r="AL97" s="222">
        <v>0</v>
      </c>
      <c r="AM97" s="222">
        <v>0</v>
      </c>
      <c r="AN97" s="222">
        <v>0</v>
      </c>
      <c r="AO97" s="222">
        <v>66140.570000000007</v>
      </c>
      <c r="AP97" s="222">
        <v>1068597.54</v>
      </c>
      <c r="AQ97" s="222">
        <v>45133.96</v>
      </c>
      <c r="AR97" s="222">
        <v>0</v>
      </c>
      <c r="AS97" s="222">
        <v>0</v>
      </c>
      <c r="AT97" s="222">
        <v>0</v>
      </c>
      <c r="AU97" s="222">
        <v>1022</v>
      </c>
      <c r="AV97" s="222">
        <v>0</v>
      </c>
      <c r="AW97" s="222">
        <v>0</v>
      </c>
      <c r="AX97" s="222">
        <v>54191.39</v>
      </c>
      <c r="AY97" s="222">
        <v>0</v>
      </c>
      <c r="AZ97" s="222">
        <v>0</v>
      </c>
      <c r="BA97" s="222">
        <v>0</v>
      </c>
      <c r="BB97" s="222">
        <v>13964</v>
      </c>
      <c r="BC97" s="222">
        <v>50</v>
      </c>
      <c r="BD97" s="222">
        <v>0</v>
      </c>
      <c r="BE97" s="222">
        <v>0</v>
      </c>
      <c r="BF97" s="222">
        <v>0</v>
      </c>
      <c r="BG97" s="222">
        <v>0</v>
      </c>
      <c r="BH97" s="222">
        <v>0</v>
      </c>
      <c r="BI97" s="222">
        <v>24299.5</v>
      </c>
      <c r="BJ97" s="222">
        <v>0</v>
      </c>
      <c r="BK97" s="222">
        <v>2450</v>
      </c>
      <c r="BL97" s="222">
        <v>250</v>
      </c>
      <c r="BM97" s="222">
        <v>6355.8</v>
      </c>
      <c r="BN97" s="222">
        <v>16999.13</v>
      </c>
      <c r="BO97" s="222">
        <v>700</v>
      </c>
      <c r="BP97" s="222">
        <v>0</v>
      </c>
      <c r="BQ97" s="222">
        <v>0</v>
      </c>
      <c r="BR97" s="222">
        <v>0</v>
      </c>
      <c r="BS97" s="222">
        <v>560</v>
      </c>
      <c r="BT97" s="222">
        <v>0</v>
      </c>
      <c r="BU97" s="222">
        <v>0</v>
      </c>
      <c r="BV97" s="222">
        <v>0</v>
      </c>
      <c r="BW97" s="222">
        <v>0</v>
      </c>
      <c r="BX97" s="222">
        <v>0</v>
      </c>
      <c r="BY97" s="222">
        <v>0</v>
      </c>
      <c r="BZ97" s="222">
        <v>0</v>
      </c>
      <c r="CA97" s="222">
        <v>0</v>
      </c>
      <c r="CB97" s="222">
        <v>0</v>
      </c>
      <c r="CC97" s="222">
        <v>0</v>
      </c>
      <c r="CD97" s="222">
        <v>0</v>
      </c>
      <c r="CE97" s="222">
        <v>0</v>
      </c>
      <c r="CF97" s="222">
        <v>1220</v>
      </c>
      <c r="CG97" s="222">
        <v>0</v>
      </c>
      <c r="CH97" s="222">
        <v>0</v>
      </c>
      <c r="CI97" s="222">
        <v>1400</v>
      </c>
      <c r="CJ97" s="222">
        <v>0</v>
      </c>
      <c r="CK97" s="222">
        <v>0</v>
      </c>
      <c r="CL97" s="222">
        <v>11491.57</v>
      </c>
      <c r="CM97" s="222">
        <v>0</v>
      </c>
      <c r="CN97" s="222">
        <v>1400</v>
      </c>
      <c r="CO97" s="222">
        <v>0</v>
      </c>
      <c r="CP97" s="222">
        <v>3975.8</v>
      </c>
      <c r="CQ97" s="222">
        <v>220</v>
      </c>
      <c r="CR97" s="222">
        <v>33895.46</v>
      </c>
      <c r="CS97" s="222">
        <v>0</v>
      </c>
      <c r="CT97" s="222">
        <v>102475.73</v>
      </c>
      <c r="CU97" s="222">
        <v>11685.5</v>
      </c>
      <c r="CV97" s="222">
        <v>160086.5</v>
      </c>
      <c r="CW97" s="222">
        <v>51928</v>
      </c>
      <c r="CX97" s="222">
        <v>0</v>
      </c>
      <c r="CY97" s="222">
        <v>99951.5</v>
      </c>
      <c r="CZ97" s="222">
        <v>24284</v>
      </c>
      <c r="DA97" s="222">
        <v>13980.5</v>
      </c>
      <c r="DB97" s="222">
        <v>2000</v>
      </c>
      <c r="DC97" s="222">
        <v>710724.03</v>
      </c>
      <c r="DD97" s="222">
        <v>0</v>
      </c>
      <c r="DE97" s="222">
        <v>0</v>
      </c>
      <c r="DF97" s="222">
        <v>42090</v>
      </c>
      <c r="DG97" s="222">
        <v>0</v>
      </c>
      <c r="DH97" s="222">
        <v>0</v>
      </c>
      <c r="DI97" s="222">
        <v>20127</v>
      </c>
      <c r="DJ97" s="222">
        <v>0</v>
      </c>
      <c r="DK97" s="222">
        <v>0</v>
      </c>
      <c r="DL97" s="222">
        <v>36984.6</v>
      </c>
      <c r="DM97" s="222">
        <v>0</v>
      </c>
      <c r="DN97" s="222">
        <v>4990</v>
      </c>
      <c r="DO97" s="222">
        <v>0</v>
      </c>
      <c r="DP97" s="222">
        <v>17378</v>
      </c>
      <c r="DQ97" s="222">
        <v>50004.4</v>
      </c>
      <c r="DR97" s="222">
        <v>27173</v>
      </c>
      <c r="DS97" s="222">
        <v>56416.2</v>
      </c>
      <c r="DT97" s="222">
        <v>0</v>
      </c>
      <c r="DU97" s="222">
        <v>800</v>
      </c>
      <c r="DV97" s="222">
        <v>89664.59</v>
      </c>
      <c r="DW97" s="222">
        <v>0</v>
      </c>
      <c r="DX97" s="222">
        <v>1200</v>
      </c>
      <c r="DY97" s="222">
        <v>28794</v>
      </c>
      <c r="DZ97" s="222">
        <v>1401696.62</v>
      </c>
      <c r="EA97" s="222">
        <v>0</v>
      </c>
      <c r="EB97" s="222">
        <v>400</v>
      </c>
      <c r="EC97" s="222">
        <v>16413.41</v>
      </c>
      <c r="ED97" s="222">
        <v>0</v>
      </c>
      <c r="EE97" s="222">
        <v>0</v>
      </c>
      <c r="EF97" s="222">
        <v>0</v>
      </c>
      <c r="EG97" s="222">
        <v>21718.55</v>
      </c>
      <c r="EH97" s="222">
        <v>9956.24</v>
      </c>
      <c r="EI97" s="222">
        <v>19619.439999999999</v>
      </c>
      <c r="EJ97" s="222">
        <v>133756.5</v>
      </c>
      <c r="EK97" s="222">
        <v>0</v>
      </c>
      <c r="EL97" s="222">
        <v>131947.25</v>
      </c>
      <c r="EM97" s="222">
        <v>0</v>
      </c>
      <c r="EN97" s="222">
        <v>10284.25</v>
      </c>
      <c r="EO97" s="222">
        <v>0</v>
      </c>
      <c r="EP97" s="222">
        <v>0</v>
      </c>
      <c r="EQ97" s="222">
        <v>385.5</v>
      </c>
      <c r="ER97" s="222">
        <v>0</v>
      </c>
      <c r="ES97" s="222">
        <v>0</v>
      </c>
      <c r="ET97" s="222">
        <v>66331.5</v>
      </c>
      <c r="EU97" s="222">
        <v>0</v>
      </c>
      <c r="EV97" s="222">
        <v>0</v>
      </c>
      <c r="EW97" s="222">
        <v>1108.4000000000001</v>
      </c>
      <c r="EX97" s="222">
        <v>2944</v>
      </c>
      <c r="EY97" s="222">
        <v>50</v>
      </c>
      <c r="EZ97" s="222">
        <v>9760</v>
      </c>
      <c r="FA97" s="222">
        <v>20731.5</v>
      </c>
      <c r="FB97" s="222">
        <v>30623.5</v>
      </c>
      <c r="FC97" s="222">
        <v>16306</v>
      </c>
      <c r="FD97" s="222">
        <v>11550</v>
      </c>
      <c r="FE97" s="222">
        <v>55926.5</v>
      </c>
      <c r="FF97" s="222">
        <v>3884</v>
      </c>
      <c r="FG97" s="222">
        <v>29161.1</v>
      </c>
      <c r="FH97" s="222">
        <v>18878</v>
      </c>
      <c r="FI97" s="222">
        <v>1500</v>
      </c>
      <c r="FJ97" s="222">
        <v>893154.24</v>
      </c>
      <c r="FK97" s="222">
        <v>0</v>
      </c>
      <c r="FL97" s="222">
        <v>0</v>
      </c>
      <c r="FM97" s="222">
        <v>0</v>
      </c>
      <c r="FN97" s="222">
        <v>37786</v>
      </c>
      <c r="FO97" s="222">
        <v>0</v>
      </c>
      <c r="FP97" s="222">
        <v>0</v>
      </c>
      <c r="FQ97" s="222">
        <v>0</v>
      </c>
      <c r="FR97" s="222">
        <v>7732.2</v>
      </c>
      <c r="FS97" s="222">
        <v>2188.34</v>
      </c>
      <c r="FT97" s="222">
        <v>0</v>
      </c>
      <c r="FU97" s="222">
        <v>340</v>
      </c>
      <c r="FV97" s="222">
        <v>0</v>
      </c>
      <c r="FW97" s="222">
        <v>0</v>
      </c>
      <c r="FX97" s="222">
        <v>460</v>
      </c>
      <c r="FY97" s="222">
        <v>44426.86</v>
      </c>
      <c r="FZ97" s="222">
        <v>17459.2</v>
      </c>
      <c r="GA97" s="222">
        <v>91914.7</v>
      </c>
      <c r="GB97" s="222">
        <v>2825</v>
      </c>
      <c r="GC97" s="222">
        <v>8345.49</v>
      </c>
      <c r="GD97" s="222">
        <v>0</v>
      </c>
      <c r="GE97" s="222">
        <v>0</v>
      </c>
      <c r="GF97" s="222">
        <v>0</v>
      </c>
      <c r="GG97" s="222">
        <v>4020</v>
      </c>
      <c r="GH97" s="222">
        <v>0</v>
      </c>
      <c r="GI97" s="222">
        <v>0</v>
      </c>
      <c r="GJ97" s="222">
        <v>0</v>
      </c>
      <c r="GK97" s="222">
        <v>1902</v>
      </c>
      <c r="GL97" s="222">
        <v>0</v>
      </c>
      <c r="GM97" s="222">
        <v>1538</v>
      </c>
      <c r="GN97" s="222">
        <v>0</v>
      </c>
      <c r="GO97" s="222">
        <v>0</v>
      </c>
      <c r="GP97" s="222">
        <v>0</v>
      </c>
      <c r="GQ97" s="222">
        <v>0</v>
      </c>
      <c r="GR97" s="222">
        <v>0</v>
      </c>
      <c r="GS97" s="222">
        <v>0</v>
      </c>
      <c r="GT97" s="222">
        <v>0</v>
      </c>
      <c r="GU97" s="222">
        <v>0</v>
      </c>
      <c r="GV97" s="222">
        <v>0</v>
      </c>
      <c r="GW97" s="222">
        <v>0</v>
      </c>
      <c r="GX97" s="222">
        <v>0</v>
      </c>
      <c r="GY97" s="222">
        <v>713</v>
      </c>
      <c r="GZ97" s="222">
        <v>0</v>
      </c>
      <c r="HA97" s="222">
        <v>2360</v>
      </c>
      <c r="HB97" s="222">
        <v>0</v>
      </c>
      <c r="HC97" s="222">
        <v>0</v>
      </c>
      <c r="HD97" s="222">
        <v>394397.4</v>
      </c>
      <c r="HE97" s="222">
        <v>53749.8</v>
      </c>
      <c r="HF97" s="222">
        <v>58963.4</v>
      </c>
      <c r="HG97" s="222">
        <v>123397.7</v>
      </c>
      <c r="HH97" s="222">
        <v>0</v>
      </c>
      <c r="HI97" s="222">
        <v>129869</v>
      </c>
      <c r="HJ97" s="222">
        <v>0</v>
      </c>
      <c r="HK97" s="222">
        <v>2298110.4500000002</v>
      </c>
      <c r="HL97" s="222">
        <v>0</v>
      </c>
      <c r="HM97" s="222">
        <v>189058.18</v>
      </c>
      <c r="HN97" s="222">
        <v>0</v>
      </c>
      <c r="HO97" s="222">
        <v>100446</v>
      </c>
      <c r="HP97" s="222">
        <v>29888</v>
      </c>
      <c r="HQ97" s="222">
        <v>184254.87</v>
      </c>
      <c r="HR97" s="222">
        <v>0</v>
      </c>
      <c r="HS97" s="222">
        <v>0</v>
      </c>
      <c r="HT97" s="222">
        <v>0</v>
      </c>
      <c r="HU97" s="222">
        <v>0</v>
      </c>
      <c r="HV97" s="222">
        <v>107168.04</v>
      </c>
      <c r="HW97" s="222">
        <v>0</v>
      </c>
      <c r="HX97" s="222">
        <v>0</v>
      </c>
      <c r="HY97" s="222">
        <v>45941.5</v>
      </c>
      <c r="HZ97" s="222">
        <v>0</v>
      </c>
      <c r="IA97" s="222">
        <v>105067.95</v>
      </c>
      <c r="IB97" s="222">
        <v>0</v>
      </c>
      <c r="IC97" s="222">
        <v>254396.25</v>
      </c>
      <c r="ID97" s="222">
        <v>0</v>
      </c>
      <c r="IE97" s="222">
        <v>196064.35</v>
      </c>
      <c r="IF97" s="222">
        <v>0</v>
      </c>
      <c r="IG97" s="222">
        <v>0</v>
      </c>
      <c r="IH97" s="222">
        <v>0</v>
      </c>
      <c r="II97" s="222">
        <v>0</v>
      </c>
      <c r="IJ97" s="222">
        <v>0</v>
      </c>
      <c r="IK97" s="222">
        <v>19900.59</v>
      </c>
      <c r="IL97" s="222">
        <v>152157.76999999999</v>
      </c>
      <c r="IM97" s="222">
        <v>0</v>
      </c>
      <c r="IN97" s="222">
        <v>0</v>
      </c>
      <c r="IO97" s="222">
        <v>0</v>
      </c>
      <c r="IP97" s="222">
        <v>0</v>
      </c>
      <c r="IQ97" s="222">
        <v>5902.5</v>
      </c>
      <c r="IR97" s="222">
        <v>6333.31</v>
      </c>
      <c r="IS97" s="222">
        <v>0</v>
      </c>
      <c r="IT97" s="222">
        <v>1058</v>
      </c>
      <c r="IU97" s="222">
        <v>0</v>
      </c>
      <c r="IV97" s="222">
        <v>0</v>
      </c>
      <c r="IW97" s="222">
        <v>333507.73</v>
      </c>
      <c r="IX97" s="222">
        <v>0</v>
      </c>
      <c r="IY97" s="222">
        <v>50</v>
      </c>
      <c r="IZ97" s="222">
        <v>0</v>
      </c>
      <c r="JA97" s="222">
        <v>15476</v>
      </c>
      <c r="JB97" s="222">
        <v>22496.69</v>
      </c>
      <c r="JC97" s="222">
        <v>335747.19</v>
      </c>
      <c r="JD97" s="222">
        <v>770</v>
      </c>
      <c r="JE97" s="222">
        <v>0</v>
      </c>
      <c r="JF97" s="222">
        <v>127646</v>
      </c>
      <c r="JG97" s="222">
        <v>15337.73</v>
      </c>
      <c r="JH97" s="222">
        <v>26672</v>
      </c>
      <c r="JI97" s="222">
        <v>0</v>
      </c>
      <c r="JJ97" s="222">
        <v>0</v>
      </c>
      <c r="JK97" s="222">
        <v>149004.29999999999</v>
      </c>
      <c r="JL97" s="222">
        <v>51515.57</v>
      </c>
      <c r="JM97" s="222">
        <v>0</v>
      </c>
      <c r="JN97" s="222">
        <v>34288</v>
      </c>
      <c r="JO97" s="222">
        <v>58107</v>
      </c>
      <c r="JP97" s="222">
        <v>0</v>
      </c>
      <c r="JQ97" s="222">
        <v>0</v>
      </c>
      <c r="JR97" s="222">
        <v>0</v>
      </c>
      <c r="JS97" s="222">
        <v>0</v>
      </c>
      <c r="JT97" s="222">
        <v>0</v>
      </c>
      <c r="JU97" s="222">
        <v>0</v>
      </c>
      <c r="JV97" s="222">
        <v>0</v>
      </c>
      <c r="JW97" s="222">
        <v>0</v>
      </c>
      <c r="JX97" s="222">
        <v>0</v>
      </c>
      <c r="JY97" s="222">
        <v>0</v>
      </c>
      <c r="JZ97" s="222">
        <v>0</v>
      </c>
      <c r="KA97" s="222">
        <v>0</v>
      </c>
      <c r="KB97" s="222">
        <v>0</v>
      </c>
      <c r="KC97" s="222">
        <v>0</v>
      </c>
      <c r="KD97" s="222">
        <v>0</v>
      </c>
      <c r="KE97" s="222">
        <v>0</v>
      </c>
      <c r="KF97" s="222">
        <v>0</v>
      </c>
      <c r="KG97" s="222">
        <v>0</v>
      </c>
      <c r="KH97" s="222">
        <v>0</v>
      </c>
      <c r="KI97" s="222">
        <v>83227.12</v>
      </c>
      <c r="KJ97" s="222">
        <v>62127.15</v>
      </c>
      <c r="KK97" s="222">
        <v>151466.76</v>
      </c>
      <c r="KL97" s="222">
        <v>69019.429999999993</v>
      </c>
      <c r="KM97" s="222">
        <v>29113.78</v>
      </c>
      <c r="KN97" s="222">
        <v>14196.72</v>
      </c>
      <c r="KO97" s="222">
        <v>0</v>
      </c>
      <c r="KP97" s="222">
        <v>53416.2</v>
      </c>
      <c r="KQ97" s="222">
        <v>1235826.17</v>
      </c>
      <c r="KR97" s="222">
        <v>23402.03</v>
      </c>
      <c r="KS97" s="222">
        <v>683091.05</v>
      </c>
      <c r="KT97" s="222">
        <v>39950.54</v>
      </c>
      <c r="KU97" s="222">
        <v>1018725.35</v>
      </c>
      <c r="KV97" s="222">
        <v>1246649.92</v>
      </c>
      <c r="KW97" s="222">
        <v>20048.5</v>
      </c>
      <c r="KX97" s="222">
        <v>0</v>
      </c>
      <c r="KY97" s="222">
        <v>0</v>
      </c>
      <c r="KZ97" s="222">
        <v>49259.4</v>
      </c>
      <c r="LA97" s="222">
        <v>0</v>
      </c>
      <c r="LB97" s="222">
        <v>76911.75</v>
      </c>
      <c r="LC97" s="222">
        <v>8625.9599999999991</v>
      </c>
      <c r="LD97" s="222">
        <v>11472</v>
      </c>
      <c r="LE97" s="222">
        <v>7865</v>
      </c>
      <c r="LF97" s="222">
        <v>0</v>
      </c>
      <c r="LG97" s="222">
        <v>23049.82</v>
      </c>
      <c r="LH97" s="222">
        <v>39601.35</v>
      </c>
      <c r="LI97" s="222">
        <v>0</v>
      </c>
      <c r="LJ97" s="222">
        <v>65354.89</v>
      </c>
      <c r="LK97" s="222">
        <v>117246.3</v>
      </c>
      <c r="LL97" s="222">
        <v>669644.35</v>
      </c>
      <c r="LM97" s="222">
        <v>200404</v>
      </c>
      <c r="LN97" s="222">
        <v>546217.80000000005</v>
      </c>
      <c r="LO97" s="222">
        <v>8272</v>
      </c>
      <c r="LP97" s="222">
        <v>112704.95</v>
      </c>
      <c r="LQ97" s="222">
        <v>37248.199999999997</v>
      </c>
      <c r="LR97" s="222">
        <v>190704.65</v>
      </c>
      <c r="LS97" s="222">
        <v>0</v>
      </c>
      <c r="LT97" s="222">
        <v>0</v>
      </c>
      <c r="LU97" s="222">
        <v>0</v>
      </c>
      <c r="LV97" s="222">
        <v>370881.24</v>
      </c>
      <c r="LW97" s="222">
        <v>0</v>
      </c>
      <c r="LX97" s="222">
        <v>83964.33</v>
      </c>
      <c r="LY97" s="222">
        <v>0</v>
      </c>
      <c r="LZ97" s="222">
        <v>0</v>
      </c>
      <c r="MA97" s="222">
        <v>0</v>
      </c>
      <c r="MB97" s="222">
        <v>0</v>
      </c>
      <c r="MC97" s="222">
        <v>0</v>
      </c>
      <c r="MD97" s="222">
        <v>28600</v>
      </c>
      <c r="ME97" s="222">
        <v>28350</v>
      </c>
      <c r="MF97" s="222">
        <v>0</v>
      </c>
      <c r="MG97" s="222">
        <v>0</v>
      </c>
      <c r="MH97" s="222">
        <v>0</v>
      </c>
      <c r="MI97" s="222">
        <v>0</v>
      </c>
      <c r="MJ97" s="222">
        <v>0</v>
      </c>
      <c r="MK97" s="222">
        <v>1400</v>
      </c>
      <c r="ML97" s="222">
        <v>0</v>
      </c>
      <c r="MM97" s="222">
        <v>0</v>
      </c>
      <c r="MN97" s="222">
        <v>0</v>
      </c>
      <c r="MO97" s="222">
        <v>8500</v>
      </c>
      <c r="MP97" s="222">
        <v>0</v>
      </c>
      <c r="MQ97" s="222">
        <v>0</v>
      </c>
      <c r="MR97" s="222">
        <v>0</v>
      </c>
      <c r="MS97" s="222">
        <v>266075.03999999998</v>
      </c>
      <c r="MT97" s="222">
        <v>1352923.07</v>
      </c>
      <c r="MU97" s="222">
        <v>64684</v>
      </c>
      <c r="MV97" s="222">
        <v>0</v>
      </c>
      <c r="MW97" s="222">
        <v>0</v>
      </c>
      <c r="MX97" s="222">
        <v>645687</v>
      </c>
      <c r="MY97" s="222">
        <v>290972.09999999998</v>
      </c>
      <c r="MZ97" s="222">
        <v>0</v>
      </c>
      <c r="NA97" s="222">
        <v>111065</v>
      </c>
      <c r="NB97" s="222">
        <v>14910</v>
      </c>
      <c r="NC97" s="222">
        <v>0</v>
      </c>
      <c r="ND97" s="222">
        <v>0</v>
      </c>
      <c r="NE97" s="222">
        <v>13816.5</v>
      </c>
      <c r="NF97" s="222">
        <v>159896.20000000001</v>
      </c>
      <c r="NG97" s="222">
        <v>0</v>
      </c>
      <c r="NH97" s="222">
        <v>32639</v>
      </c>
      <c r="NI97" s="222">
        <v>52562.95</v>
      </c>
      <c r="NJ97" s="222">
        <v>64377.7</v>
      </c>
      <c r="NK97" s="222">
        <v>3720</v>
      </c>
      <c r="NL97" s="222">
        <v>0</v>
      </c>
      <c r="NM97" s="222">
        <v>23294.400000000001</v>
      </c>
      <c r="NN97" s="222">
        <v>0</v>
      </c>
      <c r="NO97" s="222">
        <v>108919.6</v>
      </c>
      <c r="NP97" s="222">
        <v>1154</v>
      </c>
      <c r="NQ97" s="222">
        <v>31392.6</v>
      </c>
      <c r="NR97" s="222">
        <v>176419.9</v>
      </c>
      <c r="NS97" s="222">
        <v>53575.1</v>
      </c>
      <c r="NT97" s="222">
        <v>12528.6</v>
      </c>
      <c r="NU97" s="222">
        <v>185</v>
      </c>
      <c r="NV97" s="222">
        <v>0</v>
      </c>
      <c r="NW97" s="222">
        <v>0</v>
      </c>
      <c r="NX97" s="222">
        <v>0</v>
      </c>
      <c r="NY97" s="222">
        <v>43409.33</v>
      </c>
      <c r="NZ97" s="222">
        <v>21661.5</v>
      </c>
      <c r="OA97" s="222">
        <v>0</v>
      </c>
      <c r="OB97" s="222">
        <v>188611.75</v>
      </c>
      <c r="OC97" s="222">
        <v>125</v>
      </c>
      <c r="OD97" s="222">
        <v>0</v>
      </c>
      <c r="OE97" s="222">
        <v>0</v>
      </c>
      <c r="OF97" s="222">
        <v>65450.2</v>
      </c>
      <c r="OG97" s="222">
        <v>0</v>
      </c>
      <c r="OH97" s="222">
        <v>690401.5</v>
      </c>
      <c r="OI97" s="222">
        <v>220141.7</v>
      </c>
      <c r="OJ97" s="222">
        <v>303357.75</v>
      </c>
      <c r="OK97" s="222">
        <v>0</v>
      </c>
      <c r="OL97" s="222">
        <v>0</v>
      </c>
      <c r="OM97" s="222">
        <v>30314.25</v>
      </c>
      <c r="ON97" s="222">
        <v>-100</v>
      </c>
      <c r="OO97" s="222">
        <v>261725.4</v>
      </c>
      <c r="OP97" s="222">
        <v>0</v>
      </c>
      <c r="OQ97" s="222">
        <v>87</v>
      </c>
      <c r="OR97" s="222">
        <v>0</v>
      </c>
      <c r="OS97" s="222">
        <v>6830</v>
      </c>
      <c r="OT97" s="222">
        <v>17903.2</v>
      </c>
      <c r="OU97" s="222">
        <v>9955</v>
      </c>
      <c r="OV97" s="222">
        <v>20076.8</v>
      </c>
      <c r="OW97" s="222">
        <v>154570.73000000001</v>
      </c>
      <c r="OX97" s="222">
        <v>9714.4</v>
      </c>
      <c r="OY97" s="222">
        <v>83910</v>
      </c>
      <c r="OZ97" s="222">
        <v>0</v>
      </c>
      <c r="PA97" s="222">
        <v>0</v>
      </c>
      <c r="PB97" s="222">
        <v>6761</v>
      </c>
      <c r="PC97" s="222">
        <v>46142</v>
      </c>
      <c r="PD97" s="222">
        <v>0</v>
      </c>
      <c r="PE97" s="222">
        <v>18757.490000000002</v>
      </c>
      <c r="PF97" s="222">
        <v>0</v>
      </c>
      <c r="PG97" s="222">
        <v>7510</v>
      </c>
      <c r="PH97" s="222">
        <v>0</v>
      </c>
      <c r="PI97" s="222">
        <v>0</v>
      </c>
      <c r="PJ97" s="222">
        <v>0</v>
      </c>
      <c r="PK97" s="222">
        <v>7141</v>
      </c>
      <c r="PL97" s="222">
        <v>100</v>
      </c>
      <c r="PM97" s="222">
        <v>0</v>
      </c>
      <c r="PN97" s="222">
        <v>0</v>
      </c>
      <c r="PO97" s="222">
        <v>143615.45000000001</v>
      </c>
      <c r="PP97" s="222">
        <v>0</v>
      </c>
      <c r="PQ97" s="222">
        <v>0</v>
      </c>
      <c r="PR97" s="222">
        <v>0</v>
      </c>
      <c r="PS97" s="222">
        <v>0</v>
      </c>
      <c r="PT97" s="222">
        <v>0</v>
      </c>
      <c r="PU97" s="222">
        <v>0</v>
      </c>
      <c r="PV97" s="222">
        <v>0</v>
      </c>
      <c r="PW97" s="222">
        <v>0</v>
      </c>
      <c r="PX97" s="222">
        <v>0</v>
      </c>
      <c r="PY97" s="222">
        <v>0</v>
      </c>
      <c r="PZ97" s="222">
        <v>0</v>
      </c>
      <c r="QA97" s="222">
        <v>0</v>
      </c>
      <c r="QB97" s="222">
        <v>0</v>
      </c>
      <c r="QC97" s="222">
        <v>0</v>
      </c>
      <c r="QD97" s="222">
        <v>0</v>
      </c>
      <c r="QE97" s="222">
        <v>0</v>
      </c>
      <c r="QF97" s="222">
        <v>0</v>
      </c>
      <c r="QG97" s="222">
        <v>0</v>
      </c>
      <c r="QH97" s="222">
        <v>0</v>
      </c>
      <c r="QI97" s="222">
        <v>0</v>
      </c>
      <c r="QJ97" s="222">
        <v>0</v>
      </c>
      <c r="QK97" s="222">
        <v>0</v>
      </c>
      <c r="QL97" s="222">
        <v>0</v>
      </c>
      <c r="QM97" s="222">
        <v>0</v>
      </c>
      <c r="QN97" s="222">
        <v>0</v>
      </c>
      <c r="QO97" s="222">
        <v>0</v>
      </c>
      <c r="QP97" s="222">
        <v>0</v>
      </c>
      <c r="QQ97" s="222">
        <v>0</v>
      </c>
      <c r="QR97" s="222">
        <v>0</v>
      </c>
      <c r="QS97" s="222">
        <v>0</v>
      </c>
      <c r="QT97" s="222">
        <v>0</v>
      </c>
      <c r="QU97" s="222">
        <v>0</v>
      </c>
      <c r="QV97" s="222">
        <v>7250</v>
      </c>
      <c r="QW97" s="222">
        <v>0</v>
      </c>
      <c r="QX97" s="222">
        <v>0</v>
      </c>
      <c r="QY97" s="222">
        <v>5000</v>
      </c>
      <c r="QZ97" s="222">
        <v>3540</v>
      </c>
      <c r="RA97" s="222">
        <v>17386</v>
      </c>
      <c r="RB97" s="222">
        <v>0</v>
      </c>
      <c r="RC97" s="222">
        <v>22719.5</v>
      </c>
      <c r="RD97" s="222">
        <v>0</v>
      </c>
      <c r="RE97" s="222">
        <v>0</v>
      </c>
      <c r="RF97" s="222">
        <v>0</v>
      </c>
      <c r="RG97" s="222">
        <v>0</v>
      </c>
      <c r="RH97" s="222">
        <v>2972</v>
      </c>
      <c r="RI97" s="222">
        <v>19728.2</v>
      </c>
      <c r="RJ97" s="222">
        <v>55539.14</v>
      </c>
      <c r="RK97" s="222">
        <v>0</v>
      </c>
      <c r="RL97" s="222">
        <v>0</v>
      </c>
      <c r="RM97" s="222">
        <v>0</v>
      </c>
      <c r="RN97" s="222">
        <v>0</v>
      </c>
      <c r="RO97" s="222">
        <v>8346</v>
      </c>
      <c r="RP97" s="222">
        <v>14799</v>
      </c>
      <c r="RQ97" s="222">
        <v>0</v>
      </c>
      <c r="RR97" s="222">
        <v>2972</v>
      </c>
      <c r="RS97" s="222">
        <v>0</v>
      </c>
      <c r="RT97" s="222">
        <v>0</v>
      </c>
      <c r="RU97" s="222">
        <v>0</v>
      </c>
      <c r="RV97" s="222">
        <v>11727</v>
      </c>
      <c r="RW97" s="222">
        <v>0</v>
      </c>
      <c r="RX97" s="222">
        <v>0</v>
      </c>
      <c r="RY97" s="222">
        <v>0</v>
      </c>
      <c r="RZ97" s="222">
        <v>0</v>
      </c>
      <c r="SA97" s="222">
        <v>0</v>
      </c>
      <c r="SB97" s="222">
        <v>0</v>
      </c>
      <c r="SC97" s="222">
        <v>55046</v>
      </c>
      <c r="SD97" s="222">
        <v>283153.86</v>
      </c>
      <c r="SE97" s="222">
        <v>200</v>
      </c>
      <c r="SF97" s="222">
        <v>209496.74</v>
      </c>
      <c r="SG97" s="222">
        <v>90150</v>
      </c>
      <c r="SH97" s="222">
        <v>34047.800000000003</v>
      </c>
      <c r="SI97" s="222">
        <v>0</v>
      </c>
      <c r="SJ97" s="222">
        <v>0</v>
      </c>
      <c r="SK97" s="222">
        <v>225336.72</v>
      </c>
      <c r="SL97" s="222">
        <v>0</v>
      </c>
      <c r="SM97" s="222">
        <v>0</v>
      </c>
      <c r="SN97" s="222">
        <v>28739</v>
      </c>
      <c r="SO97" s="222">
        <v>12577.28</v>
      </c>
      <c r="SP97" s="222">
        <v>0</v>
      </c>
      <c r="SQ97" s="222">
        <v>28975.11</v>
      </c>
      <c r="SR97" s="222">
        <v>0</v>
      </c>
      <c r="SS97" s="222">
        <v>0</v>
      </c>
      <c r="ST97" s="222">
        <v>292812.62</v>
      </c>
      <c r="SU97" s="222">
        <v>0</v>
      </c>
      <c r="SV97" s="222">
        <v>0</v>
      </c>
      <c r="SW97" s="222">
        <v>0</v>
      </c>
      <c r="SX97" s="222">
        <v>0</v>
      </c>
      <c r="SY97" s="222">
        <v>0</v>
      </c>
      <c r="SZ97" s="222">
        <v>0</v>
      </c>
      <c r="TA97" s="222">
        <v>0</v>
      </c>
      <c r="TB97" s="222">
        <v>0</v>
      </c>
      <c r="TC97" s="222">
        <v>0</v>
      </c>
      <c r="TD97" s="222">
        <v>0</v>
      </c>
      <c r="TE97" s="222">
        <v>0</v>
      </c>
      <c r="TF97" s="222">
        <v>0</v>
      </c>
      <c r="TG97" s="222">
        <v>0</v>
      </c>
      <c r="TH97" s="222">
        <v>0</v>
      </c>
      <c r="TI97" s="222">
        <v>0</v>
      </c>
      <c r="TJ97" s="222">
        <v>0</v>
      </c>
      <c r="TK97" s="222">
        <v>2200</v>
      </c>
      <c r="TL97" s="222">
        <v>65515.8</v>
      </c>
      <c r="TM97" s="222">
        <v>0</v>
      </c>
      <c r="TN97" s="222">
        <v>0</v>
      </c>
      <c r="TO97" s="222">
        <v>0</v>
      </c>
      <c r="TP97" s="222">
        <v>0</v>
      </c>
      <c r="TQ97" s="222">
        <v>0</v>
      </c>
      <c r="TR97" s="222">
        <v>0</v>
      </c>
      <c r="TS97" s="222">
        <v>0</v>
      </c>
      <c r="TT97" s="222">
        <v>9619.9</v>
      </c>
      <c r="TU97" s="222">
        <v>0</v>
      </c>
      <c r="TV97" s="222">
        <v>10037.200000000001</v>
      </c>
      <c r="TW97" s="222">
        <v>0</v>
      </c>
      <c r="TX97" s="222">
        <v>0</v>
      </c>
      <c r="TY97" s="222">
        <v>0</v>
      </c>
      <c r="TZ97" s="222">
        <v>0</v>
      </c>
      <c r="UA97" s="222">
        <v>0</v>
      </c>
      <c r="UB97" s="222">
        <v>154414.59</v>
      </c>
      <c r="UC97" s="222">
        <v>340</v>
      </c>
      <c r="UD97" s="222">
        <v>142091.57999999999</v>
      </c>
      <c r="UE97" s="222">
        <v>0</v>
      </c>
      <c r="UF97" s="222">
        <v>0</v>
      </c>
      <c r="UG97" s="222">
        <v>0</v>
      </c>
      <c r="UH97" s="222">
        <v>0</v>
      </c>
      <c r="UI97" s="222">
        <v>0</v>
      </c>
      <c r="UJ97" s="222">
        <v>0</v>
      </c>
      <c r="UK97" s="222">
        <v>0</v>
      </c>
      <c r="UL97" s="222">
        <v>0</v>
      </c>
      <c r="UM97" s="222">
        <v>0</v>
      </c>
      <c r="UN97" s="222">
        <v>163876.47</v>
      </c>
      <c r="UO97" s="222">
        <v>0</v>
      </c>
      <c r="UP97" s="222">
        <v>0</v>
      </c>
      <c r="UQ97" s="222">
        <v>65747.22</v>
      </c>
      <c r="UR97" s="222">
        <v>0</v>
      </c>
      <c r="US97" s="222">
        <v>55259.46</v>
      </c>
      <c r="UT97" s="222">
        <v>0</v>
      </c>
      <c r="UU97" s="222">
        <v>0</v>
      </c>
      <c r="UV97" s="222">
        <v>65505.01</v>
      </c>
      <c r="UW97" s="222">
        <v>168</v>
      </c>
      <c r="UX97" s="222">
        <v>0</v>
      </c>
      <c r="UY97" s="222">
        <v>64309.14</v>
      </c>
      <c r="UZ97" s="222">
        <v>0</v>
      </c>
      <c r="VA97" s="222">
        <v>31421.040000000001</v>
      </c>
      <c r="VB97" s="222">
        <v>96019.29</v>
      </c>
      <c r="VC97" s="222">
        <v>0</v>
      </c>
      <c r="VD97" s="222">
        <v>0</v>
      </c>
      <c r="VE97" s="222">
        <v>7975.47</v>
      </c>
      <c r="VF97" s="222">
        <v>0</v>
      </c>
      <c r="VG97" s="222">
        <v>0</v>
      </c>
      <c r="VH97" s="222">
        <v>0</v>
      </c>
      <c r="VI97" s="222">
        <v>0</v>
      </c>
      <c r="VJ97" s="222">
        <v>0</v>
      </c>
      <c r="VK97" s="222">
        <v>0</v>
      </c>
      <c r="VL97" s="222">
        <v>3705</v>
      </c>
      <c r="VM97" s="222">
        <v>0</v>
      </c>
      <c r="VN97" s="222">
        <v>39119.1</v>
      </c>
      <c r="VO97" s="222">
        <v>0</v>
      </c>
      <c r="VP97" s="222">
        <v>0</v>
      </c>
      <c r="VQ97" s="222">
        <v>23477.9</v>
      </c>
      <c r="VR97" s="222">
        <v>0</v>
      </c>
      <c r="VS97" s="222">
        <v>0</v>
      </c>
      <c r="VT97" s="222">
        <v>5897.6</v>
      </c>
      <c r="VU97" s="222">
        <v>0</v>
      </c>
      <c r="VV97" s="222">
        <v>0</v>
      </c>
      <c r="VW97" s="222">
        <v>11302.4</v>
      </c>
      <c r="VX97" s="222">
        <v>0</v>
      </c>
      <c r="VY97" s="222">
        <v>0</v>
      </c>
      <c r="VZ97" s="222">
        <v>0</v>
      </c>
      <c r="WA97" s="222">
        <v>0</v>
      </c>
      <c r="WB97" s="222">
        <v>0</v>
      </c>
      <c r="WC97" s="222">
        <v>913</v>
      </c>
      <c r="WD97" s="222">
        <v>0</v>
      </c>
      <c r="WE97" s="222">
        <v>0</v>
      </c>
      <c r="WF97" s="222">
        <v>0</v>
      </c>
      <c r="WG97" s="222">
        <v>0</v>
      </c>
      <c r="WH97" s="222">
        <v>2000</v>
      </c>
      <c r="WI97" s="222">
        <v>0</v>
      </c>
      <c r="WJ97" s="222">
        <v>0</v>
      </c>
      <c r="WK97" s="222">
        <v>0</v>
      </c>
      <c r="WL97" s="222">
        <v>0</v>
      </c>
      <c r="WM97" s="222">
        <v>0</v>
      </c>
      <c r="WN97" s="222">
        <v>0</v>
      </c>
      <c r="WO97" s="222">
        <v>0</v>
      </c>
      <c r="WP97" s="222">
        <v>0</v>
      </c>
      <c r="WQ97" s="222">
        <v>0</v>
      </c>
      <c r="WR97" s="222">
        <v>38154</v>
      </c>
      <c r="WS97" s="222">
        <v>190</v>
      </c>
      <c r="WT97" s="222">
        <v>0</v>
      </c>
      <c r="WU97" s="222">
        <v>11056.25</v>
      </c>
      <c r="WV97" s="222">
        <v>0</v>
      </c>
      <c r="WW97" s="222">
        <v>0</v>
      </c>
      <c r="WX97" s="222">
        <v>0</v>
      </c>
      <c r="WY97" s="222">
        <v>0</v>
      </c>
      <c r="WZ97" s="222">
        <v>0</v>
      </c>
      <c r="XA97" s="222">
        <v>0</v>
      </c>
      <c r="XB97" s="222">
        <v>0</v>
      </c>
      <c r="XC97" s="222">
        <v>4689.5</v>
      </c>
      <c r="XD97" s="222">
        <v>0</v>
      </c>
      <c r="XE97" s="222">
        <v>0</v>
      </c>
      <c r="XF97" s="222">
        <v>0</v>
      </c>
      <c r="XG97" s="222">
        <v>0</v>
      </c>
      <c r="XH97" s="222">
        <v>0</v>
      </c>
      <c r="XI97" s="222">
        <v>0</v>
      </c>
      <c r="XJ97" s="222">
        <v>0</v>
      </c>
      <c r="XK97" s="222">
        <v>0</v>
      </c>
      <c r="XL97" s="222">
        <v>0</v>
      </c>
      <c r="XM97" s="222">
        <v>0</v>
      </c>
      <c r="XN97" s="222">
        <v>0</v>
      </c>
      <c r="XO97" s="222">
        <v>0</v>
      </c>
      <c r="XP97" s="222">
        <v>0</v>
      </c>
      <c r="XQ97" s="222">
        <v>0</v>
      </c>
      <c r="XR97" s="222">
        <v>0</v>
      </c>
      <c r="XS97" s="222">
        <v>0</v>
      </c>
      <c r="XT97" s="222">
        <v>0</v>
      </c>
      <c r="XU97" s="222">
        <v>0</v>
      </c>
      <c r="XV97" s="222">
        <v>0</v>
      </c>
      <c r="XW97" s="222">
        <v>0</v>
      </c>
      <c r="XX97" s="222">
        <v>0</v>
      </c>
      <c r="XY97" s="222">
        <v>0</v>
      </c>
      <c r="XZ97" s="222">
        <v>0</v>
      </c>
      <c r="YA97" s="222">
        <v>0</v>
      </c>
      <c r="YB97" s="222">
        <v>0</v>
      </c>
      <c r="YC97" s="222">
        <v>0</v>
      </c>
      <c r="YD97" s="222">
        <v>0</v>
      </c>
      <c r="YE97" s="222">
        <v>0</v>
      </c>
      <c r="YF97" s="222">
        <v>0</v>
      </c>
      <c r="YG97" s="222">
        <v>0</v>
      </c>
      <c r="YH97" s="222">
        <v>0</v>
      </c>
      <c r="YI97" s="222">
        <v>0</v>
      </c>
      <c r="YJ97" s="222">
        <v>0</v>
      </c>
      <c r="YK97" s="222">
        <v>0</v>
      </c>
      <c r="YL97" s="222">
        <v>0</v>
      </c>
      <c r="YM97" s="222">
        <v>0</v>
      </c>
      <c r="YN97" s="222">
        <v>0</v>
      </c>
      <c r="YO97" s="222">
        <v>0</v>
      </c>
      <c r="YP97" s="222">
        <v>0</v>
      </c>
      <c r="YQ97" s="222">
        <v>0</v>
      </c>
      <c r="YR97" s="222">
        <v>0</v>
      </c>
      <c r="YS97" s="222">
        <v>0</v>
      </c>
      <c r="YT97" s="222">
        <v>0</v>
      </c>
      <c r="YU97" s="222">
        <v>0</v>
      </c>
      <c r="YV97" s="222">
        <v>0</v>
      </c>
      <c r="YW97" s="222">
        <v>0</v>
      </c>
      <c r="YX97" s="222">
        <v>0</v>
      </c>
      <c r="YY97" s="222">
        <v>0</v>
      </c>
      <c r="YZ97" s="222">
        <v>0</v>
      </c>
      <c r="ZA97" s="222">
        <v>0</v>
      </c>
      <c r="ZB97" s="222">
        <v>0</v>
      </c>
      <c r="ZC97" s="222">
        <v>0</v>
      </c>
      <c r="ZD97" s="222">
        <v>0</v>
      </c>
      <c r="ZE97" s="222">
        <v>0</v>
      </c>
      <c r="ZF97" s="222">
        <v>0</v>
      </c>
      <c r="ZG97" s="222">
        <v>0</v>
      </c>
      <c r="ZH97" s="222">
        <v>0</v>
      </c>
      <c r="ZI97" s="222">
        <v>0</v>
      </c>
      <c r="ZJ97" s="222">
        <v>0</v>
      </c>
      <c r="ZK97" s="222">
        <v>0</v>
      </c>
      <c r="ZL97" s="222">
        <v>0</v>
      </c>
      <c r="ZM97" s="222">
        <v>0</v>
      </c>
      <c r="ZN97" s="222">
        <v>0</v>
      </c>
      <c r="ZO97" s="222">
        <v>0</v>
      </c>
      <c r="ZP97" s="222">
        <v>0</v>
      </c>
      <c r="ZQ97" s="222">
        <v>0</v>
      </c>
      <c r="ZR97" s="222">
        <v>0</v>
      </c>
      <c r="ZS97" s="222">
        <v>0</v>
      </c>
      <c r="ZT97" s="222">
        <v>0</v>
      </c>
      <c r="ZU97" s="222">
        <v>0</v>
      </c>
      <c r="ZV97" s="222">
        <v>0</v>
      </c>
      <c r="ZW97" s="222">
        <v>0</v>
      </c>
      <c r="ZX97" s="222">
        <v>0</v>
      </c>
      <c r="ZY97" s="222">
        <v>0</v>
      </c>
      <c r="ZZ97" s="222">
        <v>0</v>
      </c>
      <c r="AAA97" s="222">
        <v>0</v>
      </c>
      <c r="AAB97" s="222">
        <v>0</v>
      </c>
      <c r="AAC97" s="222">
        <v>0</v>
      </c>
      <c r="AAD97" s="222">
        <v>0</v>
      </c>
      <c r="AAE97" s="222">
        <v>0</v>
      </c>
      <c r="AAF97" s="222">
        <v>0</v>
      </c>
      <c r="AAG97" s="222">
        <v>0</v>
      </c>
      <c r="AAH97" s="222">
        <v>1285</v>
      </c>
      <c r="AAI97" s="222">
        <v>0</v>
      </c>
      <c r="AAJ97" s="222">
        <v>0</v>
      </c>
      <c r="AAK97" s="222">
        <v>0</v>
      </c>
      <c r="AAL97" s="222">
        <v>0</v>
      </c>
      <c r="AAM97" s="222">
        <v>0</v>
      </c>
      <c r="AAN97" s="222">
        <v>9447.6200000000008</v>
      </c>
      <c r="AAO97" s="222">
        <v>0</v>
      </c>
      <c r="AAP97" s="222">
        <v>0</v>
      </c>
      <c r="AAQ97" s="222">
        <v>0</v>
      </c>
      <c r="AAR97" s="222">
        <v>0</v>
      </c>
      <c r="AAS97" s="222">
        <v>0</v>
      </c>
      <c r="AAT97" s="222">
        <v>0</v>
      </c>
      <c r="AAU97" s="222">
        <v>0</v>
      </c>
      <c r="AAV97" s="222">
        <v>0</v>
      </c>
      <c r="AAW97" s="222">
        <v>0</v>
      </c>
      <c r="AAX97" s="222">
        <v>0</v>
      </c>
      <c r="AAY97" s="222">
        <v>0</v>
      </c>
      <c r="AAZ97" s="222">
        <v>0</v>
      </c>
      <c r="ABA97" s="222">
        <v>0</v>
      </c>
      <c r="ABB97" s="222">
        <v>0</v>
      </c>
      <c r="ABC97" s="222">
        <v>0</v>
      </c>
      <c r="ABD97" s="222">
        <v>0</v>
      </c>
      <c r="ABE97" s="222">
        <v>0</v>
      </c>
      <c r="ABF97" s="222">
        <v>0</v>
      </c>
      <c r="ABG97" s="222">
        <v>0</v>
      </c>
      <c r="ABH97" s="222">
        <v>0</v>
      </c>
      <c r="ABI97" s="222">
        <v>0</v>
      </c>
      <c r="ABJ97" s="222">
        <v>0</v>
      </c>
      <c r="ABK97" s="222">
        <v>0</v>
      </c>
      <c r="ABL97" s="222">
        <v>0</v>
      </c>
      <c r="ABM97" s="222">
        <v>0</v>
      </c>
      <c r="ABN97" s="222">
        <v>0</v>
      </c>
      <c r="ABO97" s="222">
        <v>0</v>
      </c>
      <c r="ABP97" s="222">
        <v>0</v>
      </c>
      <c r="ABQ97" s="222">
        <v>0</v>
      </c>
      <c r="ABR97" s="222">
        <v>0</v>
      </c>
      <c r="ABS97" s="222">
        <v>0</v>
      </c>
      <c r="ABT97" s="222">
        <v>0</v>
      </c>
      <c r="ABU97" s="222">
        <v>0</v>
      </c>
      <c r="ABV97" s="222">
        <v>0</v>
      </c>
      <c r="ABW97" s="222">
        <v>0</v>
      </c>
      <c r="ABX97" s="222">
        <v>0</v>
      </c>
      <c r="ABY97" s="222">
        <v>0</v>
      </c>
      <c r="ABZ97" s="222">
        <v>0</v>
      </c>
      <c r="ACA97" s="222">
        <v>61043.5</v>
      </c>
      <c r="ACB97" s="222">
        <v>0</v>
      </c>
      <c r="ACC97" s="222">
        <v>91317.95</v>
      </c>
      <c r="ACD97" s="222">
        <v>-141590.6</v>
      </c>
      <c r="ACE97" s="222">
        <v>0</v>
      </c>
      <c r="ACF97" s="222">
        <v>73017.2</v>
      </c>
      <c r="ACG97" s="222">
        <v>0</v>
      </c>
      <c r="ACH97" s="222">
        <v>610769.73</v>
      </c>
      <c r="ACI97" s="222">
        <v>0</v>
      </c>
      <c r="ACJ97" s="222">
        <v>13756.55</v>
      </c>
      <c r="ACK97" s="222">
        <v>18090.55</v>
      </c>
      <c r="ACL97" s="222">
        <v>14110.6</v>
      </c>
      <c r="ACM97" s="222">
        <v>0</v>
      </c>
      <c r="ACN97" s="222">
        <v>0</v>
      </c>
      <c r="ACO97" s="222">
        <v>0</v>
      </c>
      <c r="ACP97" s="222">
        <v>19509.88</v>
      </c>
      <c r="ACQ97" s="222">
        <v>0</v>
      </c>
      <c r="ACR97" s="222">
        <v>0</v>
      </c>
      <c r="ACS97" s="222">
        <v>0</v>
      </c>
      <c r="ACT97" s="222">
        <v>0</v>
      </c>
      <c r="ACU97" s="222">
        <v>0</v>
      </c>
      <c r="ACV97" s="222">
        <v>0</v>
      </c>
      <c r="ACW97" s="222">
        <v>725879.15</v>
      </c>
      <c r="ACX97" s="222">
        <v>3164.3</v>
      </c>
      <c r="ACY97" s="222">
        <v>0</v>
      </c>
      <c r="ACZ97" s="222">
        <v>0</v>
      </c>
      <c r="ADA97" s="222">
        <v>73610.350000000006</v>
      </c>
      <c r="ADB97" s="222">
        <v>0</v>
      </c>
      <c r="ADC97" s="222">
        <v>0</v>
      </c>
      <c r="ADD97" s="222">
        <v>0</v>
      </c>
      <c r="ADE97" s="222">
        <v>0</v>
      </c>
      <c r="ADF97" s="222">
        <v>52790.58</v>
      </c>
      <c r="ADG97" s="222">
        <v>0</v>
      </c>
      <c r="ADH97" s="222">
        <v>0</v>
      </c>
      <c r="ADI97" s="222">
        <v>0</v>
      </c>
      <c r="ADJ97" s="222">
        <v>0</v>
      </c>
      <c r="ADK97" s="222">
        <v>0</v>
      </c>
      <c r="ADL97" s="222">
        <v>0</v>
      </c>
      <c r="ADM97" s="222">
        <v>0</v>
      </c>
      <c r="ADN97" s="222">
        <v>0</v>
      </c>
      <c r="ADO97" s="222">
        <v>2471633.27</v>
      </c>
      <c r="ADP97" s="222">
        <v>0</v>
      </c>
      <c r="ADQ97" s="222">
        <v>0</v>
      </c>
      <c r="ADR97" s="222">
        <v>0</v>
      </c>
      <c r="ADS97" s="222">
        <v>0</v>
      </c>
      <c r="ADT97" s="222">
        <v>0</v>
      </c>
      <c r="ADU97" s="222">
        <v>0</v>
      </c>
      <c r="ADV97" s="222">
        <v>0</v>
      </c>
      <c r="ADW97" s="222">
        <v>0</v>
      </c>
      <c r="ADX97" s="222">
        <v>0</v>
      </c>
      <c r="ADY97" s="222">
        <v>0</v>
      </c>
      <c r="ADZ97" s="222">
        <v>907</v>
      </c>
      <c r="AEA97" s="222">
        <v>80577</v>
      </c>
      <c r="AEB97" s="222">
        <v>97017.5</v>
      </c>
      <c r="AEC97" s="222">
        <v>0</v>
      </c>
      <c r="AED97" s="222">
        <v>0</v>
      </c>
      <c r="AEE97" s="222">
        <v>9996</v>
      </c>
      <c r="AEF97" s="222">
        <v>99793</v>
      </c>
      <c r="AEG97" s="222">
        <v>23133</v>
      </c>
      <c r="AEH97" s="222">
        <v>30507.75</v>
      </c>
      <c r="AEI97" s="222">
        <v>1664590.89</v>
      </c>
      <c r="AEJ97" s="222">
        <v>16596</v>
      </c>
      <c r="AEK97" s="222">
        <v>28658</v>
      </c>
      <c r="AEL97" s="222">
        <v>179786.1</v>
      </c>
      <c r="AEM97" s="222">
        <v>0</v>
      </c>
      <c r="AEN97" s="222">
        <v>0</v>
      </c>
      <c r="AEO97" s="222">
        <v>20181.5</v>
      </c>
      <c r="AEP97" s="222">
        <v>0</v>
      </c>
      <c r="AEQ97" s="222">
        <v>35902.25</v>
      </c>
      <c r="AER97" s="222">
        <v>0</v>
      </c>
      <c r="AES97" s="222">
        <v>0</v>
      </c>
      <c r="AET97" s="222">
        <v>81729.8</v>
      </c>
      <c r="AEU97" s="222">
        <v>12150.9</v>
      </c>
      <c r="AEV97" s="222">
        <v>45279.5</v>
      </c>
      <c r="AEW97" s="222">
        <v>29179.9</v>
      </c>
      <c r="AEX97" s="222">
        <v>22770.92</v>
      </c>
      <c r="AEY97" s="222">
        <v>0</v>
      </c>
      <c r="AEZ97" s="222">
        <v>23798.6</v>
      </c>
      <c r="AFA97" s="222">
        <v>9896</v>
      </c>
      <c r="AFB97" s="222">
        <v>3975.8</v>
      </c>
      <c r="AFC97" s="222">
        <v>0</v>
      </c>
      <c r="AFD97" s="222">
        <v>0</v>
      </c>
      <c r="AFE97" s="222">
        <v>0</v>
      </c>
      <c r="AFF97" s="222">
        <v>0</v>
      </c>
      <c r="AFG97" s="222">
        <v>0</v>
      </c>
      <c r="AFH97" s="222">
        <v>0</v>
      </c>
      <c r="AFI97" s="222">
        <v>0</v>
      </c>
      <c r="AFJ97" s="222">
        <v>0</v>
      </c>
      <c r="AFK97" s="222">
        <v>0</v>
      </c>
      <c r="AFL97" s="222">
        <v>0</v>
      </c>
      <c r="AFM97" s="222">
        <v>0</v>
      </c>
      <c r="AFN97" s="222">
        <v>0</v>
      </c>
      <c r="AFO97" s="222">
        <v>0</v>
      </c>
      <c r="AFP97" s="222">
        <v>82715.149999999994</v>
      </c>
      <c r="AFQ97" s="222">
        <v>0</v>
      </c>
      <c r="AFR97" s="222">
        <v>0</v>
      </c>
      <c r="AFS97" s="222">
        <v>0</v>
      </c>
      <c r="AFT97" s="222">
        <v>0</v>
      </c>
      <c r="AFU97" s="222">
        <v>0</v>
      </c>
      <c r="AFV97" s="222">
        <v>0</v>
      </c>
      <c r="AFW97" s="222">
        <v>0</v>
      </c>
      <c r="AFX97" s="222">
        <v>0</v>
      </c>
      <c r="AFY97" s="222">
        <v>0</v>
      </c>
      <c r="AFZ97" s="222">
        <v>0</v>
      </c>
      <c r="AGA97" s="222">
        <v>0</v>
      </c>
      <c r="AGB97" s="222">
        <v>0</v>
      </c>
      <c r="AGC97" s="222">
        <v>0</v>
      </c>
      <c r="AGD97" s="222">
        <v>0</v>
      </c>
      <c r="AGE97" s="222">
        <v>0</v>
      </c>
      <c r="AGF97" s="222">
        <v>0</v>
      </c>
      <c r="AGG97" s="222">
        <v>0</v>
      </c>
      <c r="AGH97" s="222">
        <v>0</v>
      </c>
      <c r="AGI97" s="222">
        <v>0</v>
      </c>
      <c r="AGJ97" s="222">
        <v>0</v>
      </c>
      <c r="AGK97" s="222">
        <v>0</v>
      </c>
      <c r="AGL97" s="222">
        <v>0</v>
      </c>
      <c r="AGM97" s="222">
        <v>718</v>
      </c>
      <c r="AGN97" s="222">
        <v>0</v>
      </c>
      <c r="AGO97" s="222">
        <v>0</v>
      </c>
      <c r="AGP97" s="222">
        <v>0</v>
      </c>
      <c r="AGQ97" s="222">
        <v>0</v>
      </c>
      <c r="AGR97" s="222">
        <v>0</v>
      </c>
      <c r="AGS97" s="222">
        <v>0</v>
      </c>
      <c r="AGT97" s="222">
        <v>0</v>
      </c>
      <c r="AGU97" s="222">
        <v>112674.4</v>
      </c>
      <c r="AGV97" s="222">
        <v>7924.9</v>
      </c>
      <c r="AGW97" s="222">
        <v>0</v>
      </c>
      <c r="AGX97" s="222">
        <v>0</v>
      </c>
      <c r="AGY97" s="222">
        <v>0</v>
      </c>
      <c r="AGZ97" s="222">
        <v>24817.8</v>
      </c>
      <c r="AHA97" s="222">
        <v>0</v>
      </c>
      <c r="AHB97" s="222">
        <v>1777.5</v>
      </c>
      <c r="AHC97" s="222">
        <v>0</v>
      </c>
      <c r="AHD97" s="222">
        <v>200989.45</v>
      </c>
      <c r="AHE97" s="222">
        <v>234760.15</v>
      </c>
      <c r="AHF97" s="222">
        <v>2197.4</v>
      </c>
      <c r="AHG97" s="222">
        <v>5238.2</v>
      </c>
      <c r="AHH97" s="222">
        <v>73946.899999999994</v>
      </c>
      <c r="AHI97" s="222">
        <v>0</v>
      </c>
      <c r="AHJ97" s="222">
        <v>0</v>
      </c>
      <c r="AHK97" s="222">
        <v>195897.4</v>
      </c>
      <c r="AHL97" s="222">
        <v>0</v>
      </c>
      <c r="AHM97" s="222">
        <v>0</v>
      </c>
      <c r="AHN97" s="222">
        <v>0</v>
      </c>
      <c r="AHO97" s="222">
        <v>0</v>
      </c>
      <c r="AHP97" s="222">
        <v>69878</v>
      </c>
      <c r="AHQ97" s="222">
        <v>0</v>
      </c>
      <c r="AHR97" s="264">
        <v>50</v>
      </c>
    </row>
    <row r="98" spans="1:902" ht="24">
      <c r="A98" s="183" t="s">
        <v>6671</v>
      </c>
      <c r="B98" s="183" t="s">
        <v>6520</v>
      </c>
      <c r="C98" s="184" t="s">
        <v>6521</v>
      </c>
      <c r="D98" s="222">
        <v>0</v>
      </c>
      <c r="E98" s="222">
        <v>0</v>
      </c>
      <c r="F98" s="222">
        <v>0</v>
      </c>
      <c r="G98" s="222">
        <v>0</v>
      </c>
      <c r="H98" s="222">
        <v>0</v>
      </c>
      <c r="I98" s="222">
        <v>0</v>
      </c>
      <c r="J98" s="222">
        <v>5252</v>
      </c>
      <c r="K98" s="222">
        <v>0</v>
      </c>
      <c r="L98" s="222">
        <v>86490.12</v>
      </c>
      <c r="M98" s="222">
        <v>0</v>
      </c>
      <c r="N98" s="222">
        <v>0</v>
      </c>
      <c r="O98" s="222">
        <v>0</v>
      </c>
      <c r="P98" s="222">
        <v>0</v>
      </c>
      <c r="Q98" s="222">
        <v>0</v>
      </c>
      <c r="R98" s="222">
        <v>0</v>
      </c>
      <c r="S98" s="222">
        <v>0</v>
      </c>
      <c r="T98" s="222">
        <v>0</v>
      </c>
      <c r="U98" s="222">
        <v>0</v>
      </c>
      <c r="V98" s="222">
        <v>0</v>
      </c>
      <c r="W98" s="222">
        <v>0</v>
      </c>
      <c r="X98" s="222">
        <v>0</v>
      </c>
      <c r="Y98" s="222">
        <v>0</v>
      </c>
      <c r="Z98" s="222">
        <v>0</v>
      </c>
      <c r="AA98" s="222">
        <v>0</v>
      </c>
      <c r="AB98" s="222">
        <v>0</v>
      </c>
      <c r="AC98" s="222">
        <v>0</v>
      </c>
      <c r="AD98" s="222">
        <v>0</v>
      </c>
      <c r="AE98" s="222">
        <v>0</v>
      </c>
      <c r="AF98" s="222">
        <v>0</v>
      </c>
      <c r="AG98" s="222">
        <v>0</v>
      </c>
      <c r="AH98" s="222">
        <v>0</v>
      </c>
      <c r="AI98" s="222">
        <v>0</v>
      </c>
      <c r="AJ98" s="222">
        <v>0</v>
      </c>
      <c r="AK98" s="222">
        <v>0</v>
      </c>
      <c r="AL98" s="222">
        <v>0</v>
      </c>
      <c r="AM98" s="222">
        <v>0</v>
      </c>
      <c r="AN98" s="222">
        <v>0</v>
      </c>
      <c r="AO98" s="222">
        <v>0</v>
      </c>
      <c r="AP98" s="222">
        <v>0</v>
      </c>
      <c r="AQ98" s="222">
        <v>0</v>
      </c>
      <c r="AR98" s="222">
        <v>0</v>
      </c>
      <c r="AS98" s="222">
        <v>0</v>
      </c>
      <c r="AT98" s="222">
        <v>0</v>
      </c>
      <c r="AU98" s="222">
        <v>0</v>
      </c>
      <c r="AV98" s="222">
        <v>0</v>
      </c>
      <c r="AW98" s="222">
        <v>0</v>
      </c>
      <c r="AX98" s="222">
        <v>0</v>
      </c>
      <c r="AY98" s="222">
        <v>0</v>
      </c>
      <c r="AZ98" s="222">
        <v>0</v>
      </c>
      <c r="BA98" s="222">
        <v>0</v>
      </c>
      <c r="BB98" s="222">
        <v>0</v>
      </c>
      <c r="BC98" s="222">
        <v>0</v>
      </c>
      <c r="BD98" s="222">
        <v>0</v>
      </c>
      <c r="BE98" s="222">
        <v>0</v>
      </c>
      <c r="BF98" s="222">
        <v>0</v>
      </c>
      <c r="BG98" s="222">
        <v>0</v>
      </c>
      <c r="BH98" s="222">
        <v>0</v>
      </c>
      <c r="BI98" s="222">
        <v>0</v>
      </c>
      <c r="BJ98" s="222">
        <v>0</v>
      </c>
      <c r="BK98" s="222">
        <v>0</v>
      </c>
      <c r="BL98" s="222">
        <v>0</v>
      </c>
      <c r="BM98" s="222">
        <v>0</v>
      </c>
      <c r="BN98" s="222">
        <v>0</v>
      </c>
      <c r="BO98" s="222">
        <v>0</v>
      </c>
      <c r="BP98" s="222">
        <v>0</v>
      </c>
      <c r="BQ98" s="222">
        <v>0</v>
      </c>
      <c r="BR98" s="222">
        <v>0</v>
      </c>
      <c r="BS98" s="222">
        <v>0</v>
      </c>
      <c r="BT98" s="222">
        <v>0</v>
      </c>
      <c r="BU98" s="222">
        <v>0</v>
      </c>
      <c r="BV98" s="222">
        <v>0</v>
      </c>
      <c r="BW98" s="222">
        <v>0</v>
      </c>
      <c r="BX98" s="222">
        <v>0</v>
      </c>
      <c r="BY98" s="222">
        <v>0</v>
      </c>
      <c r="BZ98" s="222">
        <v>0</v>
      </c>
      <c r="CA98" s="222">
        <v>0</v>
      </c>
      <c r="CB98" s="222">
        <v>15072</v>
      </c>
      <c r="CC98" s="222">
        <v>0</v>
      </c>
      <c r="CD98" s="222">
        <v>0</v>
      </c>
      <c r="CE98" s="222">
        <v>0</v>
      </c>
      <c r="CF98" s="222">
        <v>0</v>
      </c>
      <c r="CG98" s="222">
        <v>0</v>
      </c>
      <c r="CH98" s="222">
        <v>0</v>
      </c>
      <c r="CI98" s="222">
        <v>0</v>
      </c>
      <c r="CJ98" s="222">
        <v>0</v>
      </c>
      <c r="CK98" s="222">
        <v>0</v>
      </c>
      <c r="CL98" s="222">
        <v>0</v>
      </c>
      <c r="CM98" s="222">
        <v>0</v>
      </c>
      <c r="CN98" s="222">
        <v>0</v>
      </c>
      <c r="CO98" s="222">
        <v>0</v>
      </c>
      <c r="CP98" s="222">
        <v>0</v>
      </c>
      <c r="CQ98" s="222">
        <v>0</v>
      </c>
      <c r="CR98" s="222">
        <v>0</v>
      </c>
      <c r="CS98" s="222">
        <v>0</v>
      </c>
      <c r="CT98" s="222">
        <v>57189</v>
      </c>
      <c r="CU98" s="222">
        <v>0</v>
      </c>
      <c r="CV98" s="222">
        <v>0</v>
      </c>
      <c r="CW98" s="222">
        <v>650</v>
      </c>
      <c r="CX98" s="222">
        <v>0</v>
      </c>
      <c r="CY98" s="222">
        <v>276992.02</v>
      </c>
      <c r="CZ98" s="222">
        <v>2350</v>
      </c>
      <c r="DA98" s="222">
        <v>100</v>
      </c>
      <c r="DB98" s="222">
        <v>0</v>
      </c>
      <c r="DC98" s="222">
        <v>16000</v>
      </c>
      <c r="DD98" s="222">
        <v>0</v>
      </c>
      <c r="DE98" s="222">
        <v>0</v>
      </c>
      <c r="DF98" s="222">
        <v>0</v>
      </c>
      <c r="DG98" s="222">
        <v>0</v>
      </c>
      <c r="DH98" s="222">
        <v>0</v>
      </c>
      <c r="DI98" s="222">
        <v>0</v>
      </c>
      <c r="DJ98" s="222">
        <v>0</v>
      </c>
      <c r="DK98" s="222">
        <v>0</v>
      </c>
      <c r="DL98" s="222">
        <v>0</v>
      </c>
      <c r="DM98" s="222">
        <v>0</v>
      </c>
      <c r="DN98" s="222">
        <v>0</v>
      </c>
      <c r="DO98" s="222">
        <v>0</v>
      </c>
      <c r="DP98" s="222">
        <v>0</v>
      </c>
      <c r="DQ98" s="222">
        <v>3354</v>
      </c>
      <c r="DR98" s="222">
        <v>0</v>
      </c>
      <c r="DS98" s="222">
        <v>0</v>
      </c>
      <c r="DT98" s="222">
        <v>0</v>
      </c>
      <c r="DU98" s="222">
        <v>0</v>
      </c>
      <c r="DV98" s="222">
        <v>0</v>
      </c>
      <c r="DW98" s="222">
        <v>0</v>
      </c>
      <c r="DX98" s="222">
        <v>0</v>
      </c>
      <c r="DY98" s="222">
        <v>0</v>
      </c>
      <c r="DZ98" s="222">
        <v>0</v>
      </c>
      <c r="EA98" s="222">
        <v>0</v>
      </c>
      <c r="EB98" s="222">
        <v>0</v>
      </c>
      <c r="EC98" s="222">
        <v>0</v>
      </c>
      <c r="ED98" s="222">
        <v>0</v>
      </c>
      <c r="EE98" s="222">
        <v>0</v>
      </c>
      <c r="EF98" s="222">
        <v>0</v>
      </c>
      <c r="EG98" s="222">
        <v>0</v>
      </c>
      <c r="EH98" s="222">
        <v>0</v>
      </c>
      <c r="EI98" s="222">
        <v>0</v>
      </c>
      <c r="EJ98" s="222">
        <v>0</v>
      </c>
      <c r="EK98" s="222">
        <v>0</v>
      </c>
      <c r="EL98" s="222">
        <v>0</v>
      </c>
      <c r="EM98" s="222">
        <v>0</v>
      </c>
      <c r="EN98" s="222">
        <v>0</v>
      </c>
      <c r="EO98" s="222">
        <v>0</v>
      </c>
      <c r="EP98" s="222">
        <v>0</v>
      </c>
      <c r="EQ98" s="222">
        <v>0</v>
      </c>
      <c r="ER98" s="222">
        <v>0</v>
      </c>
      <c r="ES98" s="222">
        <v>0</v>
      </c>
      <c r="ET98" s="222">
        <v>0</v>
      </c>
      <c r="EU98" s="222">
        <v>0</v>
      </c>
      <c r="EV98" s="222">
        <v>0</v>
      </c>
      <c r="EW98" s="222">
        <v>0</v>
      </c>
      <c r="EX98" s="222">
        <v>0</v>
      </c>
      <c r="EY98" s="222">
        <v>0</v>
      </c>
      <c r="EZ98" s="222">
        <v>0</v>
      </c>
      <c r="FA98" s="222">
        <v>0</v>
      </c>
      <c r="FB98" s="222">
        <v>27536.39</v>
      </c>
      <c r="FC98" s="222">
        <v>0</v>
      </c>
      <c r="FD98" s="222">
        <v>0</v>
      </c>
      <c r="FE98" s="222">
        <v>0</v>
      </c>
      <c r="FF98" s="222">
        <v>0</v>
      </c>
      <c r="FG98" s="222">
        <v>0</v>
      </c>
      <c r="FH98" s="222">
        <v>0</v>
      </c>
      <c r="FI98" s="222">
        <v>0</v>
      </c>
      <c r="FJ98" s="222">
        <v>0</v>
      </c>
      <c r="FK98" s="222">
        <v>0</v>
      </c>
      <c r="FL98" s="222">
        <v>0</v>
      </c>
      <c r="FM98" s="222">
        <v>0</v>
      </c>
      <c r="FN98" s="222">
        <v>0</v>
      </c>
      <c r="FO98" s="222">
        <v>0</v>
      </c>
      <c r="FP98" s="222">
        <v>0</v>
      </c>
      <c r="FQ98" s="222">
        <v>0</v>
      </c>
      <c r="FR98" s="222">
        <v>0</v>
      </c>
      <c r="FS98" s="222">
        <v>0</v>
      </c>
      <c r="FT98" s="222">
        <v>0</v>
      </c>
      <c r="FU98" s="222">
        <v>0</v>
      </c>
      <c r="FV98" s="222">
        <v>0</v>
      </c>
      <c r="FW98" s="222">
        <v>0</v>
      </c>
      <c r="FX98" s="222">
        <v>0</v>
      </c>
      <c r="FY98" s="222">
        <v>0</v>
      </c>
      <c r="FZ98" s="222">
        <v>0</v>
      </c>
      <c r="GA98" s="222">
        <v>0</v>
      </c>
      <c r="GB98" s="222">
        <v>0</v>
      </c>
      <c r="GC98" s="222">
        <v>0</v>
      </c>
      <c r="GD98" s="222">
        <v>0</v>
      </c>
      <c r="GE98" s="222">
        <v>0</v>
      </c>
      <c r="GF98" s="222">
        <v>0</v>
      </c>
      <c r="GG98" s="222">
        <v>0</v>
      </c>
      <c r="GH98" s="222">
        <v>0</v>
      </c>
      <c r="GI98" s="222">
        <v>0</v>
      </c>
      <c r="GJ98" s="222">
        <v>0</v>
      </c>
      <c r="GK98" s="222">
        <v>0</v>
      </c>
      <c r="GL98" s="222">
        <v>0</v>
      </c>
      <c r="GM98" s="222">
        <v>0</v>
      </c>
      <c r="GN98" s="222">
        <v>0</v>
      </c>
      <c r="GO98" s="222">
        <v>0</v>
      </c>
      <c r="GP98" s="222">
        <v>0</v>
      </c>
      <c r="GQ98" s="222">
        <v>0</v>
      </c>
      <c r="GR98" s="222">
        <v>0</v>
      </c>
      <c r="GS98" s="222">
        <v>0</v>
      </c>
      <c r="GT98" s="222">
        <v>0</v>
      </c>
      <c r="GU98" s="222">
        <v>0</v>
      </c>
      <c r="GV98" s="222">
        <v>0</v>
      </c>
      <c r="GW98" s="222">
        <v>0</v>
      </c>
      <c r="GX98" s="222">
        <v>0</v>
      </c>
      <c r="GY98" s="222">
        <v>2612</v>
      </c>
      <c r="GZ98" s="222">
        <v>0</v>
      </c>
      <c r="HA98" s="222">
        <v>0</v>
      </c>
      <c r="HB98" s="222">
        <v>0</v>
      </c>
      <c r="HC98" s="222">
        <v>45064</v>
      </c>
      <c r="HD98" s="222">
        <v>0</v>
      </c>
      <c r="HE98" s="222">
        <v>39002.29</v>
      </c>
      <c r="HF98" s="222">
        <v>521293.75</v>
      </c>
      <c r="HG98" s="222">
        <v>0</v>
      </c>
      <c r="HH98" s="222">
        <v>0</v>
      </c>
      <c r="HI98" s="222">
        <v>24170</v>
      </c>
      <c r="HJ98" s="222">
        <v>0</v>
      </c>
      <c r="HK98" s="222">
        <v>0</v>
      </c>
      <c r="HL98" s="222">
        <v>0</v>
      </c>
      <c r="HM98" s="222">
        <v>0</v>
      </c>
      <c r="HN98" s="222">
        <v>0</v>
      </c>
      <c r="HO98" s="222">
        <v>0</v>
      </c>
      <c r="HP98" s="222">
        <v>9891.75</v>
      </c>
      <c r="HQ98" s="222">
        <v>229312.93</v>
      </c>
      <c r="HR98" s="222">
        <v>0</v>
      </c>
      <c r="HS98" s="222">
        <v>0</v>
      </c>
      <c r="HT98" s="222">
        <v>0</v>
      </c>
      <c r="HU98" s="222">
        <v>0</v>
      </c>
      <c r="HV98" s="222">
        <v>0</v>
      </c>
      <c r="HW98" s="222">
        <v>0</v>
      </c>
      <c r="HX98" s="222">
        <v>0</v>
      </c>
      <c r="HY98" s="222">
        <v>320</v>
      </c>
      <c r="HZ98" s="222">
        <v>0</v>
      </c>
      <c r="IA98" s="222">
        <v>0</v>
      </c>
      <c r="IB98" s="222">
        <v>0</v>
      </c>
      <c r="IC98" s="222">
        <v>0</v>
      </c>
      <c r="ID98" s="222">
        <v>0</v>
      </c>
      <c r="IE98" s="222">
        <v>0</v>
      </c>
      <c r="IF98" s="222">
        <v>0</v>
      </c>
      <c r="IG98" s="222">
        <v>0</v>
      </c>
      <c r="IH98" s="222">
        <v>0</v>
      </c>
      <c r="II98" s="222">
        <v>0</v>
      </c>
      <c r="IJ98" s="222">
        <v>0</v>
      </c>
      <c r="IK98" s="222">
        <v>0</v>
      </c>
      <c r="IL98" s="222">
        <v>60865.31</v>
      </c>
      <c r="IM98" s="222">
        <v>0</v>
      </c>
      <c r="IN98" s="222">
        <v>0</v>
      </c>
      <c r="IO98" s="222">
        <v>0</v>
      </c>
      <c r="IP98" s="222">
        <v>0</v>
      </c>
      <c r="IQ98" s="222">
        <v>1357.5</v>
      </c>
      <c r="IR98" s="222">
        <v>0</v>
      </c>
      <c r="IS98" s="222">
        <v>0</v>
      </c>
      <c r="IT98" s="222">
        <v>2300</v>
      </c>
      <c r="IU98" s="222">
        <v>0</v>
      </c>
      <c r="IV98" s="222">
        <v>0</v>
      </c>
      <c r="IW98" s="222">
        <v>0</v>
      </c>
      <c r="IX98" s="222">
        <v>0</v>
      </c>
      <c r="IY98" s="222">
        <v>0</v>
      </c>
      <c r="IZ98" s="222">
        <v>0</v>
      </c>
      <c r="JA98" s="222">
        <v>0</v>
      </c>
      <c r="JB98" s="222">
        <v>0</v>
      </c>
      <c r="JC98" s="222">
        <v>18544.939999999999</v>
      </c>
      <c r="JD98" s="222">
        <v>0</v>
      </c>
      <c r="JE98" s="222">
        <v>3000</v>
      </c>
      <c r="JF98" s="222">
        <v>675</v>
      </c>
      <c r="JG98" s="222">
        <v>0</v>
      </c>
      <c r="JH98" s="222">
        <v>0</v>
      </c>
      <c r="JI98" s="222">
        <v>0</v>
      </c>
      <c r="JJ98" s="222">
        <v>0</v>
      </c>
      <c r="JK98" s="222">
        <v>8596</v>
      </c>
      <c r="JL98" s="222">
        <v>0</v>
      </c>
      <c r="JM98" s="222">
        <v>0</v>
      </c>
      <c r="JN98" s="222">
        <v>0</v>
      </c>
      <c r="JO98" s="222">
        <v>0</v>
      </c>
      <c r="JP98" s="222">
        <v>0</v>
      </c>
      <c r="JQ98" s="222">
        <v>0</v>
      </c>
      <c r="JR98" s="222">
        <v>0</v>
      </c>
      <c r="JS98" s="222">
        <v>0</v>
      </c>
      <c r="JT98" s="222">
        <v>0</v>
      </c>
      <c r="JU98" s="222">
        <v>0</v>
      </c>
      <c r="JV98" s="222">
        <v>0</v>
      </c>
      <c r="JW98" s="222">
        <v>0</v>
      </c>
      <c r="JX98" s="222">
        <v>0</v>
      </c>
      <c r="JY98" s="222">
        <v>0</v>
      </c>
      <c r="JZ98" s="222">
        <v>0</v>
      </c>
      <c r="KA98" s="222">
        <v>0</v>
      </c>
      <c r="KB98" s="222">
        <v>0</v>
      </c>
      <c r="KC98" s="222">
        <v>0</v>
      </c>
      <c r="KD98" s="222">
        <v>0</v>
      </c>
      <c r="KE98" s="222">
        <v>0</v>
      </c>
      <c r="KF98" s="222">
        <v>0</v>
      </c>
      <c r="KG98" s="222">
        <v>0</v>
      </c>
      <c r="KH98" s="222">
        <v>0</v>
      </c>
      <c r="KI98" s="222">
        <v>0</v>
      </c>
      <c r="KJ98" s="222">
        <v>0</v>
      </c>
      <c r="KK98" s="222">
        <v>0</v>
      </c>
      <c r="KL98" s="222">
        <v>100</v>
      </c>
      <c r="KM98" s="222">
        <v>0</v>
      </c>
      <c r="KN98" s="222">
        <v>0</v>
      </c>
      <c r="KO98" s="222">
        <v>0</v>
      </c>
      <c r="KP98" s="222">
        <v>0</v>
      </c>
      <c r="KQ98" s="222">
        <v>0</v>
      </c>
      <c r="KR98" s="222">
        <v>422.07</v>
      </c>
      <c r="KS98" s="222">
        <v>12725.6</v>
      </c>
      <c r="KT98" s="222">
        <v>57919.15</v>
      </c>
      <c r="KU98" s="222">
        <v>9119.94</v>
      </c>
      <c r="KV98" s="222">
        <v>4759</v>
      </c>
      <c r="KW98" s="222">
        <v>100</v>
      </c>
      <c r="KX98" s="222">
        <v>0</v>
      </c>
      <c r="KY98" s="222">
        <v>0</v>
      </c>
      <c r="KZ98" s="222">
        <v>1650</v>
      </c>
      <c r="LA98" s="222">
        <v>0</v>
      </c>
      <c r="LB98" s="222">
        <v>0</v>
      </c>
      <c r="LC98" s="222">
        <v>0</v>
      </c>
      <c r="LD98" s="222">
        <v>0</v>
      </c>
      <c r="LE98" s="222">
        <v>0</v>
      </c>
      <c r="LF98" s="222">
        <v>0</v>
      </c>
      <c r="LG98" s="222">
        <v>158965.07</v>
      </c>
      <c r="LH98" s="222">
        <v>0</v>
      </c>
      <c r="LI98" s="222">
        <v>0</v>
      </c>
      <c r="LJ98" s="222">
        <v>154833.4</v>
      </c>
      <c r="LK98" s="222">
        <v>0</v>
      </c>
      <c r="LL98" s="222">
        <v>0</v>
      </c>
      <c r="LM98" s="222">
        <v>0</v>
      </c>
      <c r="LN98" s="222">
        <v>0</v>
      </c>
      <c r="LO98" s="222">
        <v>0</v>
      </c>
      <c r="LP98" s="222">
        <v>6300</v>
      </c>
      <c r="LQ98" s="222">
        <v>0</v>
      </c>
      <c r="LR98" s="222">
        <v>0</v>
      </c>
      <c r="LS98" s="222">
        <v>0</v>
      </c>
      <c r="LT98" s="222">
        <v>0</v>
      </c>
      <c r="LU98" s="222">
        <v>0</v>
      </c>
      <c r="LV98" s="222">
        <v>267147.39</v>
      </c>
      <c r="LW98" s="222">
        <v>20379.5</v>
      </c>
      <c r="LX98" s="222">
        <v>52789</v>
      </c>
      <c r="LY98" s="222">
        <v>0</v>
      </c>
      <c r="LZ98" s="222">
        <v>0</v>
      </c>
      <c r="MA98" s="222">
        <v>0</v>
      </c>
      <c r="MB98" s="222">
        <v>0</v>
      </c>
      <c r="MC98" s="222">
        <v>0</v>
      </c>
      <c r="MD98" s="222">
        <v>0</v>
      </c>
      <c r="ME98" s="222">
        <v>3360</v>
      </c>
      <c r="MF98" s="222">
        <v>0</v>
      </c>
      <c r="MG98" s="222">
        <v>0</v>
      </c>
      <c r="MH98" s="222">
        <v>0</v>
      </c>
      <c r="MI98" s="222">
        <v>0</v>
      </c>
      <c r="MJ98" s="222">
        <v>0</v>
      </c>
      <c r="MK98" s="222">
        <v>0</v>
      </c>
      <c r="ML98" s="222">
        <v>0</v>
      </c>
      <c r="MM98" s="222">
        <v>0</v>
      </c>
      <c r="MN98" s="222">
        <v>0</v>
      </c>
      <c r="MO98" s="222">
        <v>0</v>
      </c>
      <c r="MP98" s="222">
        <v>0</v>
      </c>
      <c r="MQ98" s="222">
        <v>0</v>
      </c>
      <c r="MR98" s="222">
        <v>0</v>
      </c>
      <c r="MS98" s="222">
        <v>191833.5</v>
      </c>
      <c r="MT98" s="222">
        <v>31477.5</v>
      </c>
      <c r="MU98" s="222">
        <v>0</v>
      </c>
      <c r="MV98" s="222">
        <v>0</v>
      </c>
      <c r="MW98" s="222">
        <v>0</v>
      </c>
      <c r="MX98" s="222">
        <v>0</v>
      </c>
      <c r="MY98" s="222">
        <v>0</v>
      </c>
      <c r="MZ98" s="222">
        <v>0</v>
      </c>
      <c r="NA98" s="222">
        <v>2761</v>
      </c>
      <c r="NB98" s="222">
        <v>0</v>
      </c>
      <c r="NC98" s="222">
        <v>0</v>
      </c>
      <c r="ND98" s="222">
        <v>350</v>
      </c>
      <c r="NE98" s="222">
        <v>3932</v>
      </c>
      <c r="NF98" s="222">
        <v>1360</v>
      </c>
      <c r="NG98" s="222">
        <v>0</v>
      </c>
      <c r="NH98" s="222">
        <v>0</v>
      </c>
      <c r="NI98" s="222">
        <v>0</v>
      </c>
      <c r="NJ98" s="222">
        <v>0</v>
      </c>
      <c r="NK98" s="222">
        <v>0</v>
      </c>
      <c r="NL98" s="222">
        <v>0</v>
      </c>
      <c r="NM98" s="222">
        <v>0</v>
      </c>
      <c r="NN98" s="222">
        <v>0</v>
      </c>
      <c r="NO98" s="222">
        <v>0</v>
      </c>
      <c r="NP98" s="222">
        <v>5730.17</v>
      </c>
      <c r="NQ98" s="222">
        <v>0</v>
      </c>
      <c r="NR98" s="222">
        <v>100</v>
      </c>
      <c r="NS98" s="222">
        <v>0</v>
      </c>
      <c r="NT98" s="222">
        <v>21749.4</v>
      </c>
      <c r="NU98" s="222">
        <v>0</v>
      </c>
      <c r="NV98" s="222">
        <v>0</v>
      </c>
      <c r="NW98" s="222">
        <v>0</v>
      </c>
      <c r="NX98" s="222">
        <v>0</v>
      </c>
      <c r="NY98" s="222">
        <v>0</v>
      </c>
      <c r="NZ98" s="222">
        <v>420</v>
      </c>
      <c r="OA98" s="222">
        <v>0</v>
      </c>
      <c r="OB98" s="222">
        <v>68557.75</v>
      </c>
      <c r="OC98" s="222">
        <v>9465.5</v>
      </c>
      <c r="OD98" s="222">
        <v>0</v>
      </c>
      <c r="OE98" s="222">
        <v>0</v>
      </c>
      <c r="OF98" s="222">
        <v>0</v>
      </c>
      <c r="OG98" s="222">
        <v>329.7</v>
      </c>
      <c r="OH98" s="222">
        <v>0</v>
      </c>
      <c r="OI98" s="222">
        <v>0</v>
      </c>
      <c r="OJ98" s="222">
        <v>170600.34</v>
      </c>
      <c r="OK98" s="222">
        <v>0</v>
      </c>
      <c r="OL98" s="222">
        <v>0</v>
      </c>
      <c r="OM98" s="222">
        <v>41909.39</v>
      </c>
      <c r="ON98" s="222">
        <v>260</v>
      </c>
      <c r="OO98" s="222">
        <v>26551.040000000001</v>
      </c>
      <c r="OP98" s="222">
        <v>5232</v>
      </c>
      <c r="OQ98" s="222">
        <v>74008</v>
      </c>
      <c r="OR98" s="222">
        <v>0</v>
      </c>
      <c r="OS98" s="222">
        <v>0</v>
      </c>
      <c r="OT98" s="222">
        <v>0</v>
      </c>
      <c r="OU98" s="222">
        <v>0</v>
      </c>
      <c r="OV98" s="222">
        <v>0</v>
      </c>
      <c r="OW98" s="222">
        <v>0</v>
      </c>
      <c r="OX98" s="222">
        <v>0</v>
      </c>
      <c r="OY98" s="222">
        <v>0</v>
      </c>
      <c r="OZ98" s="222">
        <v>0</v>
      </c>
      <c r="PA98" s="222">
        <v>0</v>
      </c>
      <c r="PB98" s="222">
        <v>0</v>
      </c>
      <c r="PC98" s="222">
        <v>0</v>
      </c>
      <c r="PD98" s="222">
        <v>0</v>
      </c>
      <c r="PE98" s="222">
        <v>0</v>
      </c>
      <c r="PF98" s="222">
        <v>0</v>
      </c>
      <c r="PG98" s="222">
        <v>0</v>
      </c>
      <c r="PH98" s="222">
        <v>0</v>
      </c>
      <c r="PI98" s="222">
        <v>0</v>
      </c>
      <c r="PJ98" s="222">
        <v>0</v>
      </c>
      <c r="PK98" s="222">
        <v>0</v>
      </c>
      <c r="PL98" s="222">
        <v>0</v>
      </c>
      <c r="PM98" s="222">
        <v>0</v>
      </c>
      <c r="PN98" s="222">
        <v>0</v>
      </c>
      <c r="PO98" s="222">
        <v>15892</v>
      </c>
      <c r="PP98" s="222">
        <v>0</v>
      </c>
      <c r="PQ98" s="222">
        <v>0</v>
      </c>
      <c r="PR98" s="222">
        <v>0</v>
      </c>
      <c r="PS98" s="222">
        <v>0</v>
      </c>
      <c r="PT98" s="222">
        <v>0</v>
      </c>
      <c r="PU98" s="222">
        <v>0</v>
      </c>
      <c r="PV98" s="222">
        <v>0</v>
      </c>
      <c r="PW98" s="222">
        <v>0</v>
      </c>
      <c r="PX98" s="222">
        <v>0</v>
      </c>
      <c r="PY98" s="222">
        <v>0</v>
      </c>
      <c r="PZ98" s="222">
        <v>0</v>
      </c>
      <c r="QA98" s="222">
        <v>0</v>
      </c>
      <c r="QB98" s="222">
        <v>0</v>
      </c>
      <c r="QC98" s="222">
        <v>0</v>
      </c>
      <c r="QD98" s="222">
        <v>0</v>
      </c>
      <c r="QE98" s="222">
        <v>0</v>
      </c>
      <c r="QF98" s="222">
        <v>0</v>
      </c>
      <c r="QG98" s="222">
        <v>0</v>
      </c>
      <c r="QH98" s="222">
        <v>0</v>
      </c>
      <c r="QI98" s="222">
        <v>0</v>
      </c>
      <c r="QJ98" s="222">
        <v>0</v>
      </c>
      <c r="QK98" s="222">
        <v>0</v>
      </c>
      <c r="QL98" s="222">
        <v>0</v>
      </c>
      <c r="QM98" s="222">
        <v>0</v>
      </c>
      <c r="QN98" s="222">
        <v>0</v>
      </c>
      <c r="QO98" s="222">
        <v>0</v>
      </c>
      <c r="QP98" s="222">
        <v>0</v>
      </c>
      <c r="QQ98" s="222">
        <v>0</v>
      </c>
      <c r="QR98" s="222">
        <v>0</v>
      </c>
      <c r="QS98" s="222">
        <v>0</v>
      </c>
      <c r="QT98" s="222">
        <v>0</v>
      </c>
      <c r="QU98" s="222">
        <v>0</v>
      </c>
      <c r="QV98" s="222">
        <v>0</v>
      </c>
      <c r="QW98" s="222">
        <v>0</v>
      </c>
      <c r="QX98" s="222">
        <v>0</v>
      </c>
      <c r="QY98" s="222">
        <v>0</v>
      </c>
      <c r="QZ98" s="222">
        <v>0</v>
      </c>
      <c r="RA98" s="222">
        <v>0</v>
      </c>
      <c r="RB98" s="222">
        <v>0</v>
      </c>
      <c r="RC98" s="222">
        <v>11876.9</v>
      </c>
      <c r="RD98" s="222">
        <v>0</v>
      </c>
      <c r="RE98" s="222">
        <v>0</v>
      </c>
      <c r="RF98" s="222">
        <v>0</v>
      </c>
      <c r="RG98" s="222">
        <v>0</v>
      </c>
      <c r="RH98" s="222">
        <v>0</v>
      </c>
      <c r="RI98" s="222">
        <v>0</v>
      </c>
      <c r="RJ98" s="222">
        <v>350</v>
      </c>
      <c r="RK98" s="222">
        <v>0</v>
      </c>
      <c r="RL98" s="222">
        <v>0</v>
      </c>
      <c r="RM98" s="222">
        <v>0</v>
      </c>
      <c r="RN98" s="222">
        <v>0</v>
      </c>
      <c r="RO98" s="222">
        <v>0</v>
      </c>
      <c r="RP98" s="222">
        <v>0</v>
      </c>
      <c r="RQ98" s="222">
        <v>0</v>
      </c>
      <c r="RR98" s="222">
        <v>0</v>
      </c>
      <c r="RS98" s="222">
        <v>0</v>
      </c>
      <c r="RT98" s="222">
        <v>0</v>
      </c>
      <c r="RU98" s="222">
        <v>0</v>
      </c>
      <c r="RV98" s="222">
        <v>0</v>
      </c>
      <c r="RW98" s="222">
        <v>0</v>
      </c>
      <c r="RX98" s="222">
        <v>0</v>
      </c>
      <c r="RY98" s="222">
        <v>0</v>
      </c>
      <c r="RZ98" s="222">
        <v>0</v>
      </c>
      <c r="SA98" s="222">
        <v>0</v>
      </c>
      <c r="SB98" s="222">
        <v>0</v>
      </c>
      <c r="SC98" s="222">
        <v>460</v>
      </c>
      <c r="SD98" s="222">
        <v>29221.5</v>
      </c>
      <c r="SE98" s="222">
        <v>4160</v>
      </c>
      <c r="SF98" s="222">
        <v>0</v>
      </c>
      <c r="SG98" s="222">
        <v>0</v>
      </c>
      <c r="SH98" s="222">
        <v>10700</v>
      </c>
      <c r="SI98" s="222">
        <v>0</v>
      </c>
      <c r="SJ98" s="222">
        <v>0</v>
      </c>
      <c r="SK98" s="222">
        <v>1500</v>
      </c>
      <c r="SL98" s="222">
        <v>0</v>
      </c>
      <c r="SM98" s="222">
        <v>0</v>
      </c>
      <c r="SN98" s="222">
        <v>0</v>
      </c>
      <c r="SO98" s="222">
        <v>0</v>
      </c>
      <c r="SP98" s="222">
        <v>0</v>
      </c>
      <c r="SQ98" s="222">
        <v>0</v>
      </c>
      <c r="SR98" s="222">
        <v>0</v>
      </c>
      <c r="SS98" s="222">
        <v>4050</v>
      </c>
      <c r="ST98" s="222">
        <v>0</v>
      </c>
      <c r="SU98" s="222">
        <v>0</v>
      </c>
      <c r="SV98" s="222">
        <v>0</v>
      </c>
      <c r="SW98" s="222">
        <v>0</v>
      </c>
      <c r="SX98" s="222">
        <v>0</v>
      </c>
      <c r="SY98" s="222">
        <v>0</v>
      </c>
      <c r="SZ98" s="222">
        <v>0</v>
      </c>
      <c r="TA98" s="222">
        <v>0</v>
      </c>
      <c r="TB98" s="222">
        <v>0</v>
      </c>
      <c r="TC98" s="222">
        <v>0</v>
      </c>
      <c r="TD98" s="222">
        <v>0</v>
      </c>
      <c r="TE98" s="222">
        <v>0</v>
      </c>
      <c r="TF98" s="222">
        <v>0</v>
      </c>
      <c r="TG98" s="222">
        <v>0</v>
      </c>
      <c r="TH98" s="222">
        <v>0</v>
      </c>
      <c r="TI98" s="222">
        <v>0</v>
      </c>
      <c r="TJ98" s="222">
        <v>0</v>
      </c>
      <c r="TK98" s="222">
        <v>0</v>
      </c>
      <c r="TL98" s="222">
        <v>0</v>
      </c>
      <c r="TM98" s="222">
        <v>0</v>
      </c>
      <c r="TN98" s="222">
        <v>0</v>
      </c>
      <c r="TO98" s="222">
        <v>0</v>
      </c>
      <c r="TP98" s="222">
        <v>0</v>
      </c>
      <c r="TQ98" s="222">
        <v>0</v>
      </c>
      <c r="TR98" s="222">
        <v>0</v>
      </c>
      <c r="TS98" s="222">
        <v>0</v>
      </c>
      <c r="TT98" s="222">
        <v>0</v>
      </c>
      <c r="TU98" s="222">
        <v>0</v>
      </c>
      <c r="TV98" s="222">
        <v>0</v>
      </c>
      <c r="TW98" s="222">
        <v>0</v>
      </c>
      <c r="TX98" s="222">
        <v>0</v>
      </c>
      <c r="TY98" s="222">
        <v>0</v>
      </c>
      <c r="TZ98" s="222">
        <v>0</v>
      </c>
      <c r="UA98" s="222">
        <v>0</v>
      </c>
      <c r="UB98" s="222">
        <v>0</v>
      </c>
      <c r="UC98" s="222">
        <v>0</v>
      </c>
      <c r="UD98" s="222">
        <v>154827</v>
      </c>
      <c r="UE98" s="222">
        <v>0</v>
      </c>
      <c r="UF98" s="222">
        <v>0</v>
      </c>
      <c r="UG98" s="222">
        <v>0</v>
      </c>
      <c r="UH98" s="222">
        <v>0</v>
      </c>
      <c r="UI98" s="222">
        <v>0</v>
      </c>
      <c r="UJ98" s="222">
        <v>0</v>
      </c>
      <c r="UK98" s="222">
        <v>0</v>
      </c>
      <c r="UL98" s="222">
        <v>0</v>
      </c>
      <c r="UM98" s="222">
        <v>0</v>
      </c>
      <c r="UN98" s="222">
        <v>0</v>
      </c>
      <c r="UO98" s="222">
        <v>0</v>
      </c>
      <c r="UP98" s="222">
        <v>0</v>
      </c>
      <c r="UQ98" s="222">
        <v>0</v>
      </c>
      <c r="UR98" s="222">
        <v>0</v>
      </c>
      <c r="US98" s="222">
        <v>45471</v>
      </c>
      <c r="UT98" s="222">
        <v>0</v>
      </c>
      <c r="UU98" s="222">
        <v>4725</v>
      </c>
      <c r="UV98" s="222">
        <v>0</v>
      </c>
      <c r="UW98" s="222">
        <v>0</v>
      </c>
      <c r="UX98" s="222">
        <v>0</v>
      </c>
      <c r="UY98" s="222">
        <v>0</v>
      </c>
      <c r="UZ98" s="222">
        <v>0</v>
      </c>
      <c r="VA98" s="222">
        <v>0</v>
      </c>
      <c r="VB98" s="222">
        <v>0</v>
      </c>
      <c r="VC98" s="222">
        <v>0</v>
      </c>
      <c r="VD98" s="222">
        <v>0</v>
      </c>
      <c r="VE98" s="222">
        <v>0</v>
      </c>
      <c r="VF98" s="222">
        <v>0</v>
      </c>
      <c r="VG98" s="222">
        <v>0</v>
      </c>
      <c r="VH98" s="222">
        <v>0</v>
      </c>
      <c r="VI98" s="222">
        <v>0</v>
      </c>
      <c r="VJ98" s="222">
        <v>0</v>
      </c>
      <c r="VK98" s="222">
        <v>0</v>
      </c>
      <c r="VL98" s="222">
        <v>0</v>
      </c>
      <c r="VM98" s="222">
        <v>0</v>
      </c>
      <c r="VN98" s="222">
        <v>0</v>
      </c>
      <c r="VO98" s="222">
        <v>830</v>
      </c>
      <c r="VP98" s="222">
        <v>0</v>
      </c>
      <c r="VQ98" s="222">
        <v>0</v>
      </c>
      <c r="VR98" s="222">
        <v>0</v>
      </c>
      <c r="VS98" s="222">
        <v>0</v>
      </c>
      <c r="VT98" s="222">
        <v>0</v>
      </c>
      <c r="VU98" s="222">
        <v>35892.199999999997</v>
      </c>
      <c r="VV98" s="222">
        <v>0</v>
      </c>
      <c r="VW98" s="222">
        <v>0</v>
      </c>
      <c r="VX98" s="222">
        <v>0</v>
      </c>
      <c r="VY98" s="222">
        <v>0</v>
      </c>
      <c r="VZ98" s="222">
        <v>0</v>
      </c>
      <c r="WA98" s="222">
        <v>0</v>
      </c>
      <c r="WB98" s="222">
        <v>0</v>
      </c>
      <c r="WC98" s="222">
        <v>0</v>
      </c>
      <c r="WD98" s="222">
        <v>0</v>
      </c>
      <c r="WE98" s="222">
        <v>0</v>
      </c>
      <c r="WF98" s="222">
        <v>0</v>
      </c>
      <c r="WG98" s="222">
        <v>0</v>
      </c>
      <c r="WH98" s="222">
        <v>0</v>
      </c>
      <c r="WI98" s="222">
        <v>0</v>
      </c>
      <c r="WJ98" s="222">
        <v>0</v>
      </c>
      <c r="WK98" s="222">
        <v>0</v>
      </c>
      <c r="WL98" s="222">
        <v>0</v>
      </c>
      <c r="WM98" s="222">
        <v>0</v>
      </c>
      <c r="WN98" s="222">
        <v>0</v>
      </c>
      <c r="WO98" s="222">
        <v>0</v>
      </c>
      <c r="WP98" s="222">
        <v>0</v>
      </c>
      <c r="WQ98" s="222">
        <v>0</v>
      </c>
      <c r="WR98" s="222">
        <v>0</v>
      </c>
      <c r="WS98" s="222">
        <v>0</v>
      </c>
      <c r="WT98" s="222">
        <v>0</v>
      </c>
      <c r="WU98" s="222">
        <v>0</v>
      </c>
      <c r="WV98" s="222">
        <v>0</v>
      </c>
      <c r="WW98" s="222">
        <v>0</v>
      </c>
      <c r="WX98" s="222">
        <v>0</v>
      </c>
      <c r="WY98" s="222">
        <v>0</v>
      </c>
      <c r="WZ98" s="222">
        <v>0</v>
      </c>
      <c r="XA98" s="222">
        <v>0</v>
      </c>
      <c r="XB98" s="222">
        <v>0</v>
      </c>
      <c r="XC98" s="222">
        <v>0</v>
      </c>
      <c r="XD98" s="222">
        <v>0</v>
      </c>
      <c r="XE98" s="222">
        <v>0</v>
      </c>
      <c r="XF98" s="222">
        <v>0</v>
      </c>
      <c r="XG98" s="222">
        <v>0</v>
      </c>
      <c r="XH98" s="222">
        <v>0</v>
      </c>
      <c r="XI98" s="222">
        <v>0</v>
      </c>
      <c r="XJ98" s="222">
        <v>0</v>
      </c>
      <c r="XK98" s="222">
        <v>0</v>
      </c>
      <c r="XL98" s="222">
        <v>0</v>
      </c>
      <c r="XM98" s="222">
        <v>0</v>
      </c>
      <c r="XN98" s="222">
        <v>0</v>
      </c>
      <c r="XO98" s="222">
        <v>0</v>
      </c>
      <c r="XP98" s="222">
        <v>0</v>
      </c>
      <c r="XQ98" s="222">
        <v>0</v>
      </c>
      <c r="XR98" s="222">
        <v>0</v>
      </c>
      <c r="XS98" s="222">
        <v>0</v>
      </c>
      <c r="XT98" s="222">
        <v>0</v>
      </c>
      <c r="XU98" s="222">
        <v>0</v>
      </c>
      <c r="XV98" s="222">
        <v>0</v>
      </c>
      <c r="XW98" s="222">
        <v>0</v>
      </c>
      <c r="XX98" s="222">
        <v>0</v>
      </c>
      <c r="XY98" s="222">
        <v>0</v>
      </c>
      <c r="XZ98" s="222">
        <v>0</v>
      </c>
      <c r="YA98" s="222">
        <v>0</v>
      </c>
      <c r="YB98" s="222">
        <v>0</v>
      </c>
      <c r="YC98" s="222">
        <v>0</v>
      </c>
      <c r="YD98" s="222">
        <v>0</v>
      </c>
      <c r="YE98" s="222">
        <v>0</v>
      </c>
      <c r="YF98" s="222">
        <v>0</v>
      </c>
      <c r="YG98" s="222">
        <v>0</v>
      </c>
      <c r="YH98" s="222">
        <v>0</v>
      </c>
      <c r="YI98" s="222">
        <v>0</v>
      </c>
      <c r="YJ98" s="222">
        <v>0</v>
      </c>
      <c r="YK98" s="222">
        <v>0</v>
      </c>
      <c r="YL98" s="222">
        <v>0</v>
      </c>
      <c r="YM98" s="222">
        <v>0</v>
      </c>
      <c r="YN98" s="222">
        <v>0</v>
      </c>
      <c r="YO98" s="222">
        <v>0</v>
      </c>
      <c r="YP98" s="222">
        <v>0</v>
      </c>
      <c r="YQ98" s="222">
        <v>0</v>
      </c>
      <c r="YR98" s="222">
        <v>0</v>
      </c>
      <c r="YS98" s="222">
        <v>0</v>
      </c>
      <c r="YT98" s="222">
        <v>0</v>
      </c>
      <c r="YU98" s="222">
        <v>0</v>
      </c>
      <c r="YV98" s="222">
        <v>0</v>
      </c>
      <c r="YW98" s="222">
        <v>0</v>
      </c>
      <c r="YX98" s="222">
        <v>0</v>
      </c>
      <c r="YY98" s="222">
        <v>0</v>
      </c>
      <c r="YZ98" s="222">
        <v>0</v>
      </c>
      <c r="ZA98" s="222">
        <v>0</v>
      </c>
      <c r="ZB98" s="222">
        <v>0</v>
      </c>
      <c r="ZC98" s="222">
        <v>0</v>
      </c>
      <c r="ZD98" s="222">
        <v>0</v>
      </c>
      <c r="ZE98" s="222">
        <v>0</v>
      </c>
      <c r="ZF98" s="222">
        <v>0</v>
      </c>
      <c r="ZG98" s="222">
        <v>0</v>
      </c>
      <c r="ZH98" s="222">
        <v>0</v>
      </c>
      <c r="ZI98" s="222">
        <v>0</v>
      </c>
      <c r="ZJ98" s="222">
        <v>0</v>
      </c>
      <c r="ZK98" s="222">
        <v>0</v>
      </c>
      <c r="ZL98" s="222">
        <v>0</v>
      </c>
      <c r="ZM98" s="222">
        <v>0</v>
      </c>
      <c r="ZN98" s="222">
        <v>0</v>
      </c>
      <c r="ZO98" s="222">
        <v>0</v>
      </c>
      <c r="ZP98" s="222">
        <v>0</v>
      </c>
      <c r="ZQ98" s="222">
        <v>0</v>
      </c>
      <c r="ZR98" s="222">
        <v>0</v>
      </c>
      <c r="ZS98" s="222">
        <v>0</v>
      </c>
      <c r="ZT98" s="222">
        <v>0</v>
      </c>
      <c r="ZU98" s="222">
        <v>0</v>
      </c>
      <c r="ZV98" s="222">
        <v>0</v>
      </c>
      <c r="ZW98" s="222">
        <v>0</v>
      </c>
      <c r="ZX98" s="222">
        <v>0</v>
      </c>
      <c r="ZY98" s="222">
        <v>0</v>
      </c>
      <c r="ZZ98" s="222">
        <v>0</v>
      </c>
      <c r="AAA98" s="222">
        <v>0</v>
      </c>
      <c r="AAB98" s="222">
        <v>0</v>
      </c>
      <c r="AAC98" s="222">
        <v>0</v>
      </c>
      <c r="AAD98" s="222">
        <v>0</v>
      </c>
      <c r="AAE98" s="222">
        <v>0</v>
      </c>
      <c r="AAF98" s="222">
        <v>0</v>
      </c>
      <c r="AAG98" s="222">
        <v>0</v>
      </c>
      <c r="AAH98" s="222">
        <v>0</v>
      </c>
      <c r="AAI98" s="222">
        <v>0</v>
      </c>
      <c r="AAJ98" s="222">
        <v>0</v>
      </c>
      <c r="AAK98" s="222">
        <v>0</v>
      </c>
      <c r="AAL98" s="222">
        <v>0</v>
      </c>
      <c r="AAM98" s="222">
        <v>0</v>
      </c>
      <c r="AAN98" s="222">
        <v>0</v>
      </c>
      <c r="AAO98" s="222">
        <v>0</v>
      </c>
      <c r="AAP98" s="222">
        <v>0</v>
      </c>
      <c r="AAQ98" s="222">
        <v>0</v>
      </c>
      <c r="AAR98" s="222">
        <v>0</v>
      </c>
      <c r="AAS98" s="222">
        <v>0</v>
      </c>
      <c r="AAT98" s="222">
        <v>0</v>
      </c>
      <c r="AAU98" s="222">
        <v>0</v>
      </c>
      <c r="AAV98" s="222">
        <v>0</v>
      </c>
      <c r="AAW98" s="222">
        <v>0</v>
      </c>
      <c r="AAX98" s="222">
        <v>0</v>
      </c>
      <c r="AAY98" s="222">
        <v>0</v>
      </c>
      <c r="AAZ98" s="222">
        <v>0</v>
      </c>
      <c r="ABA98" s="222">
        <v>0</v>
      </c>
      <c r="ABB98" s="222">
        <v>0</v>
      </c>
      <c r="ABC98" s="222">
        <v>0</v>
      </c>
      <c r="ABD98" s="222">
        <v>0</v>
      </c>
      <c r="ABE98" s="222">
        <v>0</v>
      </c>
      <c r="ABF98" s="222">
        <v>0</v>
      </c>
      <c r="ABG98" s="222">
        <v>0</v>
      </c>
      <c r="ABH98" s="222">
        <v>0</v>
      </c>
      <c r="ABI98" s="222">
        <v>0</v>
      </c>
      <c r="ABJ98" s="222">
        <v>0</v>
      </c>
      <c r="ABK98" s="222">
        <v>0</v>
      </c>
      <c r="ABL98" s="222">
        <v>0</v>
      </c>
      <c r="ABM98" s="222">
        <v>0</v>
      </c>
      <c r="ABN98" s="222">
        <v>0</v>
      </c>
      <c r="ABO98" s="222">
        <v>0</v>
      </c>
      <c r="ABP98" s="222">
        <v>0</v>
      </c>
      <c r="ABQ98" s="222">
        <v>0</v>
      </c>
      <c r="ABR98" s="222">
        <v>0</v>
      </c>
      <c r="ABS98" s="222">
        <v>0</v>
      </c>
      <c r="ABT98" s="222">
        <v>0</v>
      </c>
      <c r="ABU98" s="222">
        <v>0</v>
      </c>
      <c r="ABV98" s="222">
        <v>0</v>
      </c>
      <c r="ABW98" s="222">
        <v>0</v>
      </c>
      <c r="ABX98" s="222">
        <v>0</v>
      </c>
      <c r="ABY98" s="222">
        <v>0</v>
      </c>
      <c r="ABZ98" s="222">
        <v>0</v>
      </c>
      <c r="ACA98" s="222">
        <v>0</v>
      </c>
      <c r="ACB98" s="222">
        <v>0</v>
      </c>
      <c r="ACC98" s="222">
        <v>0</v>
      </c>
      <c r="ACD98" s="222">
        <v>0</v>
      </c>
      <c r="ACE98" s="222">
        <v>0</v>
      </c>
      <c r="ACF98" s="222">
        <v>0</v>
      </c>
      <c r="ACG98" s="222">
        <v>0</v>
      </c>
      <c r="ACH98" s="222">
        <v>0</v>
      </c>
      <c r="ACI98" s="222">
        <v>0</v>
      </c>
      <c r="ACJ98" s="222">
        <v>0</v>
      </c>
      <c r="ACK98" s="222">
        <v>0</v>
      </c>
      <c r="ACL98" s="222">
        <v>0</v>
      </c>
      <c r="ACM98" s="222">
        <v>0</v>
      </c>
      <c r="ACN98" s="222">
        <v>0</v>
      </c>
      <c r="ACO98" s="222">
        <v>0</v>
      </c>
      <c r="ACP98" s="222">
        <v>0</v>
      </c>
      <c r="ACQ98" s="222">
        <v>0</v>
      </c>
      <c r="ACR98" s="222">
        <v>0</v>
      </c>
      <c r="ACS98" s="222">
        <v>0</v>
      </c>
      <c r="ACT98" s="222">
        <v>0</v>
      </c>
      <c r="ACU98" s="222">
        <v>0</v>
      </c>
      <c r="ACV98" s="222">
        <v>0</v>
      </c>
      <c r="ACW98" s="222">
        <v>0</v>
      </c>
      <c r="ACX98" s="222">
        <v>0</v>
      </c>
      <c r="ACY98" s="222">
        <v>0</v>
      </c>
      <c r="ACZ98" s="222">
        <v>0</v>
      </c>
      <c r="ADA98" s="222">
        <v>0</v>
      </c>
      <c r="ADB98" s="222">
        <v>0</v>
      </c>
      <c r="ADC98" s="222">
        <v>0</v>
      </c>
      <c r="ADD98" s="222">
        <v>0</v>
      </c>
      <c r="ADE98" s="222">
        <v>0</v>
      </c>
      <c r="ADF98" s="222">
        <v>0</v>
      </c>
      <c r="ADG98" s="222">
        <v>0</v>
      </c>
      <c r="ADH98" s="222">
        <v>0</v>
      </c>
      <c r="ADI98" s="222">
        <v>0</v>
      </c>
      <c r="ADJ98" s="222">
        <v>0</v>
      </c>
      <c r="ADK98" s="222">
        <v>0</v>
      </c>
      <c r="ADL98" s="222">
        <v>0</v>
      </c>
      <c r="ADM98" s="222">
        <v>0</v>
      </c>
      <c r="ADN98" s="222">
        <v>0</v>
      </c>
      <c r="ADO98" s="222">
        <v>0</v>
      </c>
      <c r="ADP98" s="222">
        <v>0</v>
      </c>
      <c r="ADQ98" s="222">
        <v>0</v>
      </c>
      <c r="ADR98" s="222">
        <v>0</v>
      </c>
      <c r="ADS98" s="222">
        <v>0</v>
      </c>
      <c r="ADT98" s="222">
        <v>0</v>
      </c>
      <c r="ADU98" s="222">
        <v>0</v>
      </c>
      <c r="ADV98" s="222">
        <v>0</v>
      </c>
      <c r="ADW98" s="222">
        <v>0</v>
      </c>
      <c r="ADX98" s="222">
        <v>0</v>
      </c>
      <c r="ADY98" s="222">
        <v>0</v>
      </c>
      <c r="ADZ98" s="222">
        <v>0</v>
      </c>
      <c r="AEA98" s="222">
        <v>0</v>
      </c>
      <c r="AEB98" s="222">
        <v>0</v>
      </c>
      <c r="AEC98" s="222">
        <v>0</v>
      </c>
      <c r="AED98" s="222">
        <v>0</v>
      </c>
      <c r="AEE98" s="222">
        <v>0</v>
      </c>
      <c r="AEF98" s="222">
        <v>0</v>
      </c>
      <c r="AEG98" s="222">
        <v>0</v>
      </c>
      <c r="AEH98" s="222">
        <v>0</v>
      </c>
      <c r="AEI98" s="222">
        <v>0</v>
      </c>
      <c r="AEJ98" s="222">
        <v>0</v>
      </c>
      <c r="AEK98" s="222">
        <v>0</v>
      </c>
      <c r="AEL98" s="222">
        <v>0</v>
      </c>
      <c r="AEM98" s="222">
        <v>0</v>
      </c>
      <c r="AEN98" s="222">
        <v>0</v>
      </c>
      <c r="AEO98" s="222">
        <v>0</v>
      </c>
      <c r="AEP98" s="222">
        <v>0</v>
      </c>
      <c r="AEQ98" s="222">
        <v>0</v>
      </c>
      <c r="AER98" s="222">
        <v>219804.31</v>
      </c>
      <c r="AES98" s="222">
        <v>540</v>
      </c>
      <c r="AET98" s="222">
        <v>810</v>
      </c>
      <c r="AEU98" s="222">
        <v>0</v>
      </c>
      <c r="AEV98" s="222">
        <v>0</v>
      </c>
      <c r="AEW98" s="222">
        <v>0</v>
      </c>
      <c r="AEX98" s="222">
        <v>0</v>
      </c>
      <c r="AEY98" s="222">
        <v>0</v>
      </c>
      <c r="AEZ98" s="222">
        <v>0</v>
      </c>
      <c r="AFA98" s="222">
        <v>0</v>
      </c>
      <c r="AFB98" s="222">
        <v>0</v>
      </c>
      <c r="AFC98" s="222">
        <v>0</v>
      </c>
      <c r="AFD98" s="222">
        <v>0</v>
      </c>
      <c r="AFE98" s="222">
        <v>0</v>
      </c>
      <c r="AFF98" s="222">
        <v>0</v>
      </c>
      <c r="AFG98" s="222">
        <v>0</v>
      </c>
      <c r="AFH98" s="222">
        <v>0</v>
      </c>
      <c r="AFI98" s="222">
        <v>0</v>
      </c>
      <c r="AFJ98" s="222">
        <v>0</v>
      </c>
      <c r="AFK98" s="222">
        <v>0</v>
      </c>
      <c r="AFL98" s="222">
        <v>0</v>
      </c>
      <c r="AFM98" s="222">
        <v>0</v>
      </c>
      <c r="AFN98" s="222">
        <v>0</v>
      </c>
      <c r="AFO98" s="222">
        <v>0</v>
      </c>
      <c r="AFP98" s="222">
        <v>34220.25</v>
      </c>
      <c r="AFQ98" s="222">
        <v>0</v>
      </c>
      <c r="AFR98" s="222">
        <v>0</v>
      </c>
      <c r="AFS98" s="222">
        <v>0</v>
      </c>
      <c r="AFT98" s="222">
        <v>0</v>
      </c>
      <c r="AFU98" s="222">
        <v>0</v>
      </c>
      <c r="AFV98" s="222">
        <v>0</v>
      </c>
      <c r="AFW98" s="222">
        <v>0</v>
      </c>
      <c r="AFX98" s="222">
        <v>0</v>
      </c>
      <c r="AFY98" s="222">
        <v>0</v>
      </c>
      <c r="AFZ98" s="222">
        <v>0</v>
      </c>
      <c r="AGA98" s="222">
        <v>0</v>
      </c>
      <c r="AGB98" s="222">
        <v>0</v>
      </c>
      <c r="AGC98" s="222">
        <v>0</v>
      </c>
      <c r="AGD98" s="222">
        <v>0</v>
      </c>
      <c r="AGE98" s="222">
        <v>0</v>
      </c>
      <c r="AGF98" s="222">
        <v>0</v>
      </c>
      <c r="AGG98" s="222">
        <v>0</v>
      </c>
      <c r="AGH98" s="222">
        <v>0</v>
      </c>
      <c r="AGI98" s="222">
        <v>0</v>
      </c>
      <c r="AGJ98" s="222">
        <v>0</v>
      </c>
      <c r="AGK98" s="222">
        <v>0</v>
      </c>
      <c r="AGL98" s="222">
        <v>0</v>
      </c>
      <c r="AGM98" s="222">
        <v>0</v>
      </c>
      <c r="AGN98" s="222">
        <v>0</v>
      </c>
      <c r="AGO98" s="222">
        <v>0</v>
      </c>
      <c r="AGP98" s="222">
        <v>0</v>
      </c>
      <c r="AGQ98" s="222">
        <v>0</v>
      </c>
      <c r="AGR98" s="222">
        <v>0</v>
      </c>
      <c r="AGS98" s="222">
        <v>0</v>
      </c>
      <c r="AGT98" s="222">
        <v>0</v>
      </c>
      <c r="AGU98" s="222">
        <v>4035.8</v>
      </c>
      <c r="AGV98" s="222">
        <v>1011</v>
      </c>
      <c r="AGW98" s="222">
        <v>0</v>
      </c>
      <c r="AGX98" s="222">
        <v>0</v>
      </c>
      <c r="AGY98" s="222">
        <v>0</v>
      </c>
      <c r="AGZ98" s="222">
        <v>0</v>
      </c>
      <c r="AHA98" s="222">
        <v>0</v>
      </c>
      <c r="AHB98" s="222">
        <v>24244</v>
      </c>
      <c r="AHC98" s="222">
        <v>0</v>
      </c>
      <c r="AHD98" s="222">
        <v>0</v>
      </c>
      <c r="AHE98" s="222">
        <v>1776</v>
      </c>
      <c r="AHF98" s="222">
        <v>0</v>
      </c>
      <c r="AHG98" s="222">
        <v>0</v>
      </c>
      <c r="AHH98" s="222">
        <v>0</v>
      </c>
      <c r="AHI98" s="222">
        <v>0</v>
      </c>
      <c r="AHJ98" s="222">
        <v>0</v>
      </c>
      <c r="AHK98" s="222">
        <v>0</v>
      </c>
      <c r="AHL98" s="222">
        <v>0</v>
      </c>
      <c r="AHM98" s="222">
        <v>0</v>
      </c>
      <c r="AHN98" s="222">
        <v>0</v>
      </c>
      <c r="AHO98" s="222">
        <v>0</v>
      </c>
      <c r="AHP98" s="222">
        <v>0</v>
      </c>
      <c r="AHQ98" s="222">
        <v>0</v>
      </c>
      <c r="AHR98" s="264">
        <v>0</v>
      </c>
    </row>
    <row r="99" spans="1:902" ht="24">
      <c r="A99" s="183" t="s">
        <v>6671</v>
      </c>
      <c r="B99" s="183" t="s">
        <v>6522</v>
      </c>
      <c r="C99" s="184" t="s">
        <v>6523</v>
      </c>
      <c r="D99" s="222">
        <v>0</v>
      </c>
      <c r="E99" s="222">
        <v>39629</v>
      </c>
      <c r="F99" s="222">
        <v>3500</v>
      </c>
      <c r="G99" s="222">
        <v>0</v>
      </c>
      <c r="H99" s="222">
        <v>105250</v>
      </c>
      <c r="I99" s="222">
        <v>43050</v>
      </c>
      <c r="J99" s="222">
        <v>591217</v>
      </c>
      <c r="K99" s="222">
        <v>37550</v>
      </c>
      <c r="L99" s="222">
        <v>46900</v>
      </c>
      <c r="M99" s="222">
        <v>22900</v>
      </c>
      <c r="N99" s="222">
        <v>137026</v>
      </c>
      <c r="O99" s="222">
        <v>650</v>
      </c>
      <c r="P99" s="222">
        <v>220258.25</v>
      </c>
      <c r="Q99" s="222">
        <v>1450</v>
      </c>
      <c r="R99" s="222">
        <v>800</v>
      </c>
      <c r="S99" s="222">
        <v>80340</v>
      </c>
      <c r="T99" s="222">
        <v>3450</v>
      </c>
      <c r="U99" s="222">
        <v>8590.25</v>
      </c>
      <c r="V99" s="222">
        <v>0</v>
      </c>
      <c r="W99" s="222">
        <v>0</v>
      </c>
      <c r="X99" s="222">
        <v>0</v>
      </c>
      <c r="Y99" s="222">
        <v>0</v>
      </c>
      <c r="Z99" s="222">
        <v>0</v>
      </c>
      <c r="AA99" s="222">
        <v>0</v>
      </c>
      <c r="AB99" s="222">
        <v>0</v>
      </c>
      <c r="AC99" s="222">
        <v>0</v>
      </c>
      <c r="AD99" s="222">
        <v>275</v>
      </c>
      <c r="AE99" s="222">
        <v>0</v>
      </c>
      <c r="AF99" s="222">
        <v>0</v>
      </c>
      <c r="AG99" s="222">
        <v>0</v>
      </c>
      <c r="AH99" s="222">
        <v>0</v>
      </c>
      <c r="AI99" s="222">
        <v>0</v>
      </c>
      <c r="AJ99" s="222">
        <v>0</v>
      </c>
      <c r="AK99" s="222">
        <v>0</v>
      </c>
      <c r="AL99" s="222">
        <v>0</v>
      </c>
      <c r="AM99" s="222">
        <v>0</v>
      </c>
      <c r="AN99" s="222">
        <v>0</v>
      </c>
      <c r="AO99" s="222">
        <v>0</v>
      </c>
      <c r="AP99" s="222">
        <v>0</v>
      </c>
      <c r="AQ99" s="222">
        <v>0</v>
      </c>
      <c r="AR99" s="222">
        <v>0</v>
      </c>
      <c r="AS99" s="222">
        <v>0</v>
      </c>
      <c r="AT99" s="222">
        <v>0</v>
      </c>
      <c r="AU99" s="222">
        <v>200</v>
      </c>
      <c r="AV99" s="222">
        <v>0</v>
      </c>
      <c r="AW99" s="222">
        <v>0</v>
      </c>
      <c r="AX99" s="222">
        <v>48531.5</v>
      </c>
      <c r="AY99" s="222">
        <v>22400</v>
      </c>
      <c r="AZ99" s="222">
        <v>0</v>
      </c>
      <c r="BA99" s="222">
        <v>200</v>
      </c>
      <c r="BB99" s="222">
        <v>0</v>
      </c>
      <c r="BC99" s="222">
        <v>0</v>
      </c>
      <c r="BD99" s="222">
        <v>0</v>
      </c>
      <c r="BE99" s="222">
        <v>2627</v>
      </c>
      <c r="BF99" s="222">
        <v>3000</v>
      </c>
      <c r="BG99" s="222">
        <v>600</v>
      </c>
      <c r="BH99" s="222">
        <v>3630</v>
      </c>
      <c r="BI99" s="222">
        <v>0</v>
      </c>
      <c r="BJ99" s="222">
        <v>0</v>
      </c>
      <c r="BK99" s="222">
        <v>0</v>
      </c>
      <c r="BL99" s="222">
        <v>1730</v>
      </c>
      <c r="BM99" s="222">
        <v>250</v>
      </c>
      <c r="BN99" s="222">
        <v>0</v>
      </c>
      <c r="BO99" s="222">
        <v>0</v>
      </c>
      <c r="BP99" s="222">
        <v>0</v>
      </c>
      <c r="BQ99" s="222">
        <v>0</v>
      </c>
      <c r="BR99" s="222">
        <v>0</v>
      </c>
      <c r="BS99" s="222">
        <v>0</v>
      </c>
      <c r="BT99" s="222">
        <v>0</v>
      </c>
      <c r="BU99" s="222">
        <v>0</v>
      </c>
      <c r="BV99" s="222">
        <v>920</v>
      </c>
      <c r="BW99" s="222">
        <v>0</v>
      </c>
      <c r="BX99" s="222">
        <v>0</v>
      </c>
      <c r="BY99" s="222">
        <v>1120</v>
      </c>
      <c r="BZ99" s="222">
        <v>36000</v>
      </c>
      <c r="CA99" s="222">
        <v>8970</v>
      </c>
      <c r="CB99" s="222">
        <v>83070.75</v>
      </c>
      <c r="CC99" s="222">
        <v>89671.5</v>
      </c>
      <c r="CD99" s="222">
        <v>63872.5</v>
      </c>
      <c r="CE99" s="222">
        <v>13928.5</v>
      </c>
      <c r="CF99" s="222">
        <v>30068</v>
      </c>
      <c r="CG99" s="222">
        <v>0</v>
      </c>
      <c r="CH99" s="222">
        <v>1500</v>
      </c>
      <c r="CI99" s="222">
        <v>0</v>
      </c>
      <c r="CJ99" s="222">
        <v>0</v>
      </c>
      <c r="CK99" s="222">
        <v>0</v>
      </c>
      <c r="CL99" s="222">
        <v>50</v>
      </c>
      <c r="CM99" s="222">
        <v>0</v>
      </c>
      <c r="CN99" s="222">
        <v>87</v>
      </c>
      <c r="CO99" s="222">
        <v>0</v>
      </c>
      <c r="CP99" s="222">
        <v>0</v>
      </c>
      <c r="CQ99" s="222">
        <v>0</v>
      </c>
      <c r="CR99" s="222">
        <v>0</v>
      </c>
      <c r="CS99" s="222">
        <v>0</v>
      </c>
      <c r="CT99" s="222">
        <v>53722</v>
      </c>
      <c r="CU99" s="222">
        <v>0</v>
      </c>
      <c r="CV99" s="222">
        <v>0</v>
      </c>
      <c r="CW99" s="222">
        <v>3162.75</v>
      </c>
      <c r="CX99" s="222">
        <v>0</v>
      </c>
      <c r="CY99" s="222">
        <v>0</v>
      </c>
      <c r="CZ99" s="222">
        <v>8727</v>
      </c>
      <c r="DA99" s="222">
        <v>29461.25</v>
      </c>
      <c r="DB99" s="222">
        <v>16704.849999999999</v>
      </c>
      <c r="DC99" s="222">
        <v>143744.43</v>
      </c>
      <c r="DD99" s="222">
        <v>1343</v>
      </c>
      <c r="DE99" s="222">
        <v>2088</v>
      </c>
      <c r="DF99" s="222">
        <v>60340</v>
      </c>
      <c r="DG99" s="222">
        <v>178040.5</v>
      </c>
      <c r="DH99" s="222">
        <v>497181</v>
      </c>
      <c r="DI99" s="222">
        <v>184058.88</v>
      </c>
      <c r="DJ99" s="222">
        <v>9364</v>
      </c>
      <c r="DK99" s="222">
        <v>0</v>
      </c>
      <c r="DL99" s="222">
        <v>2391</v>
      </c>
      <c r="DM99" s="222">
        <v>1400</v>
      </c>
      <c r="DN99" s="222">
        <v>0</v>
      </c>
      <c r="DO99" s="222">
        <v>0</v>
      </c>
      <c r="DP99" s="222">
        <v>0</v>
      </c>
      <c r="DQ99" s="222">
        <v>305</v>
      </c>
      <c r="DR99" s="222">
        <v>373</v>
      </c>
      <c r="DS99" s="222">
        <v>0</v>
      </c>
      <c r="DT99" s="222">
        <v>0</v>
      </c>
      <c r="DU99" s="222">
        <v>0</v>
      </c>
      <c r="DV99" s="222">
        <v>3650</v>
      </c>
      <c r="DW99" s="222">
        <v>0</v>
      </c>
      <c r="DX99" s="222">
        <v>0</v>
      </c>
      <c r="DY99" s="222">
        <v>0</v>
      </c>
      <c r="DZ99" s="222">
        <v>0</v>
      </c>
      <c r="EA99" s="222">
        <v>0</v>
      </c>
      <c r="EB99" s="222">
        <v>3317.5</v>
      </c>
      <c r="EC99" s="222">
        <v>1964</v>
      </c>
      <c r="ED99" s="222">
        <v>0</v>
      </c>
      <c r="EE99" s="222">
        <v>0</v>
      </c>
      <c r="EF99" s="222">
        <v>0</v>
      </c>
      <c r="EG99" s="222">
        <v>12264.1</v>
      </c>
      <c r="EH99" s="222">
        <v>204</v>
      </c>
      <c r="EI99" s="222">
        <v>0</v>
      </c>
      <c r="EJ99" s="222">
        <v>2542</v>
      </c>
      <c r="EK99" s="222">
        <v>0</v>
      </c>
      <c r="EL99" s="222">
        <v>0</v>
      </c>
      <c r="EM99" s="222">
        <v>0</v>
      </c>
      <c r="EN99" s="222">
        <v>109337</v>
      </c>
      <c r="EO99" s="222">
        <v>0</v>
      </c>
      <c r="EP99" s="222">
        <v>0</v>
      </c>
      <c r="EQ99" s="222">
        <v>0</v>
      </c>
      <c r="ER99" s="222">
        <v>0</v>
      </c>
      <c r="ES99" s="222">
        <v>217598.25</v>
      </c>
      <c r="ET99" s="222">
        <v>0</v>
      </c>
      <c r="EU99" s="222">
        <v>0</v>
      </c>
      <c r="EV99" s="222">
        <v>0</v>
      </c>
      <c r="EW99" s="222">
        <v>121089</v>
      </c>
      <c r="EX99" s="222">
        <v>0</v>
      </c>
      <c r="EY99" s="222">
        <v>0</v>
      </c>
      <c r="EZ99" s="222">
        <v>0</v>
      </c>
      <c r="FA99" s="222">
        <v>0</v>
      </c>
      <c r="FB99" s="222">
        <v>0</v>
      </c>
      <c r="FC99" s="222">
        <v>0</v>
      </c>
      <c r="FD99" s="222">
        <v>0</v>
      </c>
      <c r="FE99" s="222">
        <v>0</v>
      </c>
      <c r="FF99" s="222">
        <v>0</v>
      </c>
      <c r="FG99" s="222">
        <v>0</v>
      </c>
      <c r="FH99" s="222">
        <v>0</v>
      </c>
      <c r="FI99" s="222">
        <v>0</v>
      </c>
      <c r="FJ99" s="222">
        <v>0</v>
      </c>
      <c r="FK99" s="222">
        <v>0</v>
      </c>
      <c r="FL99" s="222">
        <v>0</v>
      </c>
      <c r="FM99" s="222">
        <v>0</v>
      </c>
      <c r="FN99" s="222">
        <v>0</v>
      </c>
      <c r="FO99" s="222">
        <v>0</v>
      </c>
      <c r="FP99" s="222">
        <v>0</v>
      </c>
      <c r="FQ99" s="222">
        <v>0</v>
      </c>
      <c r="FR99" s="222">
        <v>0</v>
      </c>
      <c r="FS99" s="222">
        <v>0</v>
      </c>
      <c r="FT99" s="222">
        <v>0</v>
      </c>
      <c r="FU99" s="222">
        <v>0</v>
      </c>
      <c r="FV99" s="222">
        <v>0</v>
      </c>
      <c r="FW99" s="222">
        <v>0</v>
      </c>
      <c r="FX99" s="222">
        <v>0</v>
      </c>
      <c r="FY99" s="222">
        <v>0</v>
      </c>
      <c r="FZ99" s="222">
        <v>0</v>
      </c>
      <c r="GA99" s="222">
        <v>0</v>
      </c>
      <c r="GB99" s="222">
        <v>0</v>
      </c>
      <c r="GC99" s="222">
        <v>0</v>
      </c>
      <c r="GD99" s="222">
        <v>0</v>
      </c>
      <c r="GE99" s="222">
        <v>1400</v>
      </c>
      <c r="GF99" s="222">
        <v>0</v>
      </c>
      <c r="GG99" s="222">
        <v>0</v>
      </c>
      <c r="GH99" s="222">
        <v>0</v>
      </c>
      <c r="GI99" s="222">
        <v>0</v>
      </c>
      <c r="GJ99" s="222">
        <v>0</v>
      </c>
      <c r="GK99" s="222">
        <v>0</v>
      </c>
      <c r="GL99" s="222">
        <v>0</v>
      </c>
      <c r="GM99" s="222">
        <v>0</v>
      </c>
      <c r="GN99" s="222">
        <v>0</v>
      </c>
      <c r="GO99" s="222">
        <v>0</v>
      </c>
      <c r="GP99" s="222">
        <v>0</v>
      </c>
      <c r="GQ99" s="222">
        <v>0</v>
      </c>
      <c r="GR99" s="222">
        <v>0</v>
      </c>
      <c r="GS99" s="222">
        <v>0</v>
      </c>
      <c r="GT99" s="222">
        <v>290</v>
      </c>
      <c r="GU99" s="222">
        <v>0</v>
      </c>
      <c r="GV99" s="222">
        <v>0</v>
      </c>
      <c r="GW99" s="222">
        <v>0</v>
      </c>
      <c r="GX99" s="222">
        <v>0</v>
      </c>
      <c r="GY99" s="222">
        <v>0</v>
      </c>
      <c r="GZ99" s="222">
        <v>0</v>
      </c>
      <c r="HA99" s="222">
        <v>3059.5</v>
      </c>
      <c r="HB99" s="222">
        <v>0</v>
      </c>
      <c r="HC99" s="222">
        <v>700</v>
      </c>
      <c r="HD99" s="222">
        <v>917.66</v>
      </c>
      <c r="HE99" s="222">
        <v>8984</v>
      </c>
      <c r="HF99" s="222">
        <v>122137.45</v>
      </c>
      <c r="HG99" s="222">
        <v>3538</v>
      </c>
      <c r="HH99" s="222">
        <v>0</v>
      </c>
      <c r="HI99" s="222">
        <v>0</v>
      </c>
      <c r="HJ99" s="222">
        <v>0</v>
      </c>
      <c r="HK99" s="222">
        <v>3587.5</v>
      </c>
      <c r="HL99" s="222">
        <v>0</v>
      </c>
      <c r="HM99" s="222">
        <v>0</v>
      </c>
      <c r="HN99" s="222">
        <v>0</v>
      </c>
      <c r="HO99" s="222">
        <v>0</v>
      </c>
      <c r="HP99" s="222">
        <v>0</v>
      </c>
      <c r="HQ99" s="222">
        <v>0</v>
      </c>
      <c r="HR99" s="222">
        <v>0</v>
      </c>
      <c r="HS99" s="222">
        <v>0</v>
      </c>
      <c r="HT99" s="222">
        <v>0</v>
      </c>
      <c r="HU99" s="222">
        <v>0</v>
      </c>
      <c r="HV99" s="222">
        <v>4358.16</v>
      </c>
      <c r="HW99" s="222">
        <v>0</v>
      </c>
      <c r="HX99" s="222">
        <v>0</v>
      </c>
      <c r="HY99" s="222">
        <v>0</v>
      </c>
      <c r="HZ99" s="222">
        <v>0</v>
      </c>
      <c r="IA99" s="222">
        <v>0</v>
      </c>
      <c r="IB99" s="222">
        <v>0</v>
      </c>
      <c r="IC99" s="222">
        <v>0</v>
      </c>
      <c r="ID99" s="222">
        <v>0</v>
      </c>
      <c r="IE99" s="222">
        <v>0</v>
      </c>
      <c r="IF99" s="222">
        <v>0</v>
      </c>
      <c r="IG99" s="222">
        <v>0</v>
      </c>
      <c r="IH99" s="222">
        <v>0</v>
      </c>
      <c r="II99" s="222">
        <v>0</v>
      </c>
      <c r="IJ99" s="222">
        <v>0</v>
      </c>
      <c r="IK99" s="222">
        <v>4559.5</v>
      </c>
      <c r="IL99" s="222">
        <v>0</v>
      </c>
      <c r="IM99" s="222">
        <v>0</v>
      </c>
      <c r="IN99" s="222">
        <v>0</v>
      </c>
      <c r="IO99" s="222">
        <v>0</v>
      </c>
      <c r="IP99" s="222">
        <v>0</v>
      </c>
      <c r="IQ99" s="222">
        <v>0</v>
      </c>
      <c r="IR99" s="222">
        <v>1210</v>
      </c>
      <c r="IS99" s="222">
        <v>0</v>
      </c>
      <c r="IT99" s="222">
        <v>0</v>
      </c>
      <c r="IU99" s="222">
        <v>0</v>
      </c>
      <c r="IV99" s="222">
        <v>0</v>
      </c>
      <c r="IW99" s="222">
        <v>0</v>
      </c>
      <c r="IX99" s="222">
        <v>0</v>
      </c>
      <c r="IY99" s="222">
        <v>0</v>
      </c>
      <c r="IZ99" s="222">
        <v>0</v>
      </c>
      <c r="JA99" s="222">
        <v>0</v>
      </c>
      <c r="JB99" s="222">
        <v>0</v>
      </c>
      <c r="JC99" s="222">
        <v>0</v>
      </c>
      <c r="JD99" s="222">
        <v>0</v>
      </c>
      <c r="JE99" s="222">
        <v>0</v>
      </c>
      <c r="JF99" s="222">
        <v>0</v>
      </c>
      <c r="JG99" s="222">
        <v>1998</v>
      </c>
      <c r="JH99" s="222">
        <v>0</v>
      </c>
      <c r="JI99" s="222">
        <v>0</v>
      </c>
      <c r="JJ99" s="222">
        <v>0</v>
      </c>
      <c r="JK99" s="222">
        <v>4239</v>
      </c>
      <c r="JL99" s="222">
        <v>0</v>
      </c>
      <c r="JM99" s="222">
        <v>0</v>
      </c>
      <c r="JN99" s="222">
        <v>0</v>
      </c>
      <c r="JO99" s="222">
        <v>0</v>
      </c>
      <c r="JP99" s="222">
        <v>0</v>
      </c>
      <c r="JQ99" s="222">
        <v>0</v>
      </c>
      <c r="JR99" s="222">
        <v>0</v>
      </c>
      <c r="JS99" s="222">
        <v>0</v>
      </c>
      <c r="JT99" s="222">
        <v>0</v>
      </c>
      <c r="JU99" s="222">
        <v>0</v>
      </c>
      <c r="JV99" s="222">
        <v>0</v>
      </c>
      <c r="JW99" s="222">
        <v>0</v>
      </c>
      <c r="JX99" s="222">
        <v>0</v>
      </c>
      <c r="JY99" s="222">
        <v>0</v>
      </c>
      <c r="JZ99" s="222">
        <v>0</v>
      </c>
      <c r="KA99" s="222">
        <v>0</v>
      </c>
      <c r="KB99" s="222">
        <v>0</v>
      </c>
      <c r="KC99" s="222">
        <v>0</v>
      </c>
      <c r="KD99" s="222">
        <v>0</v>
      </c>
      <c r="KE99" s="222">
        <v>0</v>
      </c>
      <c r="KF99" s="222">
        <v>0</v>
      </c>
      <c r="KG99" s="222">
        <v>0</v>
      </c>
      <c r="KH99" s="222">
        <v>0</v>
      </c>
      <c r="KI99" s="222">
        <v>8439</v>
      </c>
      <c r="KJ99" s="222">
        <v>0</v>
      </c>
      <c r="KK99" s="222">
        <v>18511</v>
      </c>
      <c r="KL99" s="222">
        <v>0</v>
      </c>
      <c r="KM99" s="222">
        <v>820</v>
      </c>
      <c r="KN99" s="222">
        <v>820</v>
      </c>
      <c r="KO99" s="222">
        <v>0</v>
      </c>
      <c r="KP99" s="222">
        <v>19138</v>
      </c>
      <c r="KQ99" s="222">
        <v>757</v>
      </c>
      <c r="KR99" s="222">
        <v>1680</v>
      </c>
      <c r="KS99" s="222">
        <v>4450</v>
      </c>
      <c r="KT99" s="222">
        <v>700</v>
      </c>
      <c r="KU99" s="222">
        <v>0</v>
      </c>
      <c r="KV99" s="222">
        <v>0</v>
      </c>
      <c r="KW99" s="222">
        <v>0</v>
      </c>
      <c r="KX99" s="222">
        <v>0</v>
      </c>
      <c r="KY99" s="222">
        <v>0</v>
      </c>
      <c r="KZ99" s="222">
        <v>0</v>
      </c>
      <c r="LA99" s="222">
        <v>0</v>
      </c>
      <c r="LB99" s="222">
        <v>0</v>
      </c>
      <c r="LC99" s="222">
        <v>0</v>
      </c>
      <c r="LD99" s="222">
        <v>0</v>
      </c>
      <c r="LE99" s="222">
        <v>0</v>
      </c>
      <c r="LF99" s="222">
        <v>0</v>
      </c>
      <c r="LG99" s="222">
        <v>0</v>
      </c>
      <c r="LH99" s="222">
        <v>0</v>
      </c>
      <c r="LI99" s="222">
        <v>0</v>
      </c>
      <c r="LJ99" s="222">
        <v>6280</v>
      </c>
      <c r="LK99" s="222">
        <v>280205.45</v>
      </c>
      <c r="LL99" s="222">
        <v>0</v>
      </c>
      <c r="LM99" s="222">
        <v>0</v>
      </c>
      <c r="LN99" s="222">
        <v>0</v>
      </c>
      <c r="LO99" s="222">
        <v>0</v>
      </c>
      <c r="LP99" s="222">
        <v>15930</v>
      </c>
      <c r="LQ99" s="222">
        <v>0</v>
      </c>
      <c r="LR99" s="222">
        <v>0</v>
      </c>
      <c r="LS99" s="222">
        <v>0</v>
      </c>
      <c r="LT99" s="222">
        <v>0</v>
      </c>
      <c r="LU99" s="222">
        <v>0</v>
      </c>
      <c r="LV99" s="222">
        <v>0</v>
      </c>
      <c r="LW99" s="222">
        <v>0</v>
      </c>
      <c r="LX99" s="222">
        <v>15642</v>
      </c>
      <c r="LY99" s="222">
        <v>0</v>
      </c>
      <c r="LZ99" s="222">
        <v>0</v>
      </c>
      <c r="MA99" s="222">
        <v>0</v>
      </c>
      <c r="MB99" s="222">
        <v>0</v>
      </c>
      <c r="MC99" s="222">
        <v>0</v>
      </c>
      <c r="MD99" s="222">
        <v>0</v>
      </c>
      <c r="ME99" s="222">
        <v>508</v>
      </c>
      <c r="MF99" s="222">
        <v>0</v>
      </c>
      <c r="MG99" s="222">
        <v>0</v>
      </c>
      <c r="MH99" s="222">
        <v>0</v>
      </c>
      <c r="MI99" s="222">
        <v>0</v>
      </c>
      <c r="MJ99" s="222">
        <v>0</v>
      </c>
      <c r="MK99" s="222">
        <v>0</v>
      </c>
      <c r="ML99" s="222">
        <v>0</v>
      </c>
      <c r="MM99" s="222">
        <v>0</v>
      </c>
      <c r="MN99" s="222">
        <v>0</v>
      </c>
      <c r="MO99" s="222">
        <v>0</v>
      </c>
      <c r="MP99" s="222">
        <v>0</v>
      </c>
      <c r="MQ99" s="222">
        <v>0</v>
      </c>
      <c r="MR99" s="222">
        <v>0</v>
      </c>
      <c r="MS99" s="222">
        <v>11166</v>
      </c>
      <c r="MT99" s="222">
        <v>0</v>
      </c>
      <c r="MU99" s="222">
        <v>5097.5</v>
      </c>
      <c r="MV99" s="222">
        <v>0</v>
      </c>
      <c r="MW99" s="222">
        <v>0</v>
      </c>
      <c r="MX99" s="222">
        <v>0</v>
      </c>
      <c r="MY99" s="222">
        <v>0</v>
      </c>
      <c r="MZ99" s="222">
        <v>0</v>
      </c>
      <c r="NA99" s="222">
        <v>1000</v>
      </c>
      <c r="NB99" s="222">
        <v>0</v>
      </c>
      <c r="NC99" s="222">
        <v>0</v>
      </c>
      <c r="ND99" s="222">
        <v>0</v>
      </c>
      <c r="NE99" s="222">
        <v>0</v>
      </c>
      <c r="NF99" s="222">
        <v>0</v>
      </c>
      <c r="NG99" s="222">
        <v>440</v>
      </c>
      <c r="NH99" s="222">
        <v>3481.25</v>
      </c>
      <c r="NI99" s="222">
        <v>0</v>
      </c>
      <c r="NJ99" s="222">
        <v>6975</v>
      </c>
      <c r="NK99" s="222">
        <v>620</v>
      </c>
      <c r="NL99" s="222">
        <v>0</v>
      </c>
      <c r="NM99" s="222">
        <v>0</v>
      </c>
      <c r="NN99" s="222">
        <v>0</v>
      </c>
      <c r="NO99" s="222">
        <v>541</v>
      </c>
      <c r="NP99" s="222">
        <v>13996</v>
      </c>
      <c r="NQ99" s="222">
        <v>87770.5</v>
      </c>
      <c r="NR99" s="222">
        <v>1970</v>
      </c>
      <c r="NS99" s="222">
        <v>19449.2</v>
      </c>
      <c r="NT99" s="222">
        <v>1115</v>
      </c>
      <c r="NU99" s="222">
        <v>140</v>
      </c>
      <c r="NV99" s="222">
        <v>0</v>
      </c>
      <c r="NW99" s="222">
        <v>0</v>
      </c>
      <c r="NX99" s="222">
        <v>0</v>
      </c>
      <c r="NY99" s="222">
        <v>138485</v>
      </c>
      <c r="NZ99" s="222">
        <v>0</v>
      </c>
      <c r="OA99" s="222">
        <v>0</v>
      </c>
      <c r="OB99" s="222">
        <v>0</v>
      </c>
      <c r="OC99" s="222">
        <v>0</v>
      </c>
      <c r="OD99" s="222">
        <v>0</v>
      </c>
      <c r="OE99" s="222">
        <v>0</v>
      </c>
      <c r="OF99" s="222">
        <v>2574.9499999999998</v>
      </c>
      <c r="OG99" s="222">
        <v>0</v>
      </c>
      <c r="OH99" s="222">
        <v>4340</v>
      </c>
      <c r="OI99" s="222">
        <v>4766</v>
      </c>
      <c r="OJ99" s="222">
        <v>0</v>
      </c>
      <c r="OK99" s="222">
        <v>0</v>
      </c>
      <c r="OL99" s="222">
        <v>0</v>
      </c>
      <c r="OM99" s="222">
        <v>0</v>
      </c>
      <c r="ON99" s="222">
        <v>0</v>
      </c>
      <c r="OO99" s="222">
        <v>12107</v>
      </c>
      <c r="OP99" s="222">
        <v>1467</v>
      </c>
      <c r="OQ99" s="222">
        <v>0</v>
      </c>
      <c r="OR99" s="222">
        <v>0</v>
      </c>
      <c r="OS99" s="222">
        <v>0</v>
      </c>
      <c r="OT99" s="222">
        <v>0</v>
      </c>
      <c r="OU99" s="222">
        <v>4424</v>
      </c>
      <c r="OV99" s="222">
        <v>0</v>
      </c>
      <c r="OW99" s="222">
        <v>0</v>
      </c>
      <c r="OX99" s="222">
        <v>4241</v>
      </c>
      <c r="OY99" s="222">
        <v>0</v>
      </c>
      <c r="OZ99" s="222">
        <v>0</v>
      </c>
      <c r="PA99" s="222">
        <v>0</v>
      </c>
      <c r="PB99" s="222">
        <v>0</v>
      </c>
      <c r="PC99" s="222">
        <v>0</v>
      </c>
      <c r="PD99" s="222">
        <v>0</v>
      </c>
      <c r="PE99" s="222">
        <v>0</v>
      </c>
      <c r="PF99" s="222">
        <v>0</v>
      </c>
      <c r="PG99" s="222">
        <v>0</v>
      </c>
      <c r="PH99" s="222">
        <v>0</v>
      </c>
      <c r="PI99" s="222">
        <v>0</v>
      </c>
      <c r="PJ99" s="222">
        <v>0</v>
      </c>
      <c r="PK99" s="222">
        <v>1194</v>
      </c>
      <c r="PL99" s="222">
        <v>0</v>
      </c>
      <c r="PM99" s="222">
        <v>0</v>
      </c>
      <c r="PN99" s="222">
        <v>0</v>
      </c>
      <c r="PO99" s="222">
        <v>3412.8</v>
      </c>
      <c r="PP99" s="222">
        <v>0</v>
      </c>
      <c r="PQ99" s="222">
        <v>0</v>
      </c>
      <c r="PR99" s="222">
        <v>0</v>
      </c>
      <c r="PS99" s="222">
        <v>0</v>
      </c>
      <c r="PT99" s="222">
        <v>0</v>
      </c>
      <c r="PU99" s="222">
        <v>0</v>
      </c>
      <c r="PV99" s="222">
        <v>0</v>
      </c>
      <c r="PW99" s="222">
        <v>0</v>
      </c>
      <c r="PX99" s="222">
        <v>0</v>
      </c>
      <c r="PY99" s="222">
        <v>0</v>
      </c>
      <c r="PZ99" s="222">
        <v>0</v>
      </c>
      <c r="QA99" s="222">
        <v>0</v>
      </c>
      <c r="QB99" s="222">
        <v>0</v>
      </c>
      <c r="QC99" s="222">
        <v>0</v>
      </c>
      <c r="QD99" s="222">
        <v>0</v>
      </c>
      <c r="QE99" s="222">
        <v>0</v>
      </c>
      <c r="QF99" s="222">
        <v>0</v>
      </c>
      <c r="QG99" s="222">
        <v>0</v>
      </c>
      <c r="QH99" s="222">
        <v>0</v>
      </c>
      <c r="QI99" s="222">
        <v>0</v>
      </c>
      <c r="QJ99" s="222">
        <v>0</v>
      </c>
      <c r="QK99" s="222">
        <v>0</v>
      </c>
      <c r="QL99" s="222">
        <v>0</v>
      </c>
      <c r="QM99" s="222">
        <v>0</v>
      </c>
      <c r="QN99" s="222">
        <v>0</v>
      </c>
      <c r="QO99" s="222">
        <v>0</v>
      </c>
      <c r="QP99" s="222">
        <v>0</v>
      </c>
      <c r="QQ99" s="222">
        <v>0</v>
      </c>
      <c r="QR99" s="222">
        <v>0</v>
      </c>
      <c r="QS99" s="222">
        <v>0</v>
      </c>
      <c r="QT99" s="222">
        <v>0</v>
      </c>
      <c r="QU99" s="222">
        <v>0</v>
      </c>
      <c r="QV99" s="222">
        <v>0</v>
      </c>
      <c r="QW99" s="222">
        <v>2240.25</v>
      </c>
      <c r="QX99" s="222">
        <v>0</v>
      </c>
      <c r="QY99" s="222">
        <v>0</v>
      </c>
      <c r="QZ99" s="222">
        <v>0</v>
      </c>
      <c r="RA99" s="222">
        <v>0</v>
      </c>
      <c r="RB99" s="222">
        <v>0</v>
      </c>
      <c r="RC99" s="222">
        <v>0</v>
      </c>
      <c r="RD99" s="222">
        <v>0</v>
      </c>
      <c r="RE99" s="222">
        <v>0</v>
      </c>
      <c r="RF99" s="222">
        <v>0</v>
      </c>
      <c r="RG99" s="222">
        <v>0</v>
      </c>
      <c r="RH99" s="222">
        <v>0</v>
      </c>
      <c r="RI99" s="222">
        <v>0</v>
      </c>
      <c r="RJ99" s="222">
        <v>0</v>
      </c>
      <c r="RK99" s="222">
        <v>0</v>
      </c>
      <c r="RL99" s="222">
        <v>0</v>
      </c>
      <c r="RM99" s="222">
        <v>0</v>
      </c>
      <c r="RN99" s="222">
        <v>0</v>
      </c>
      <c r="RO99" s="222">
        <v>0</v>
      </c>
      <c r="RP99" s="222">
        <v>0</v>
      </c>
      <c r="RQ99" s="222">
        <v>0</v>
      </c>
      <c r="RR99" s="222">
        <v>0</v>
      </c>
      <c r="RS99" s="222">
        <v>0</v>
      </c>
      <c r="RT99" s="222">
        <v>0</v>
      </c>
      <c r="RU99" s="222">
        <v>0</v>
      </c>
      <c r="RV99" s="222">
        <v>0</v>
      </c>
      <c r="RW99" s="222">
        <v>0</v>
      </c>
      <c r="RX99" s="222">
        <v>0</v>
      </c>
      <c r="RY99" s="222">
        <v>0</v>
      </c>
      <c r="RZ99" s="222">
        <v>0</v>
      </c>
      <c r="SA99" s="222">
        <v>213</v>
      </c>
      <c r="SB99" s="222">
        <v>0</v>
      </c>
      <c r="SC99" s="222">
        <v>12538</v>
      </c>
      <c r="SD99" s="222">
        <v>29974</v>
      </c>
      <c r="SE99" s="222">
        <v>0</v>
      </c>
      <c r="SF99" s="222">
        <v>0</v>
      </c>
      <c r="SG99" s="222">
        <v>0</v>
      </c>
      <c r="SH99" s="222">
        <v>5420</v>
      </c>
      <c r="SI99" s="222">
        <v>1650</v>
      </c>
      <c r="SJ99" s="222">
        <v>0</v>
      </c>
      <c r="SK99" s="222">
        <v>51063</v>
      </c>
      <c r="SL99" s="222">
        <v>0</v>
      </c>
      <c r="SM99" s="222">
        <v>410</v>
      </c>
      <c r="SN99" s="222">
        <v>0</v>
      </c>
      <c r="SO99" s="222">
        <v>0</v>
      </c>
      <c r="SP99" s="222">
        <v>0</v>
      </c>
      <c r="SQ99" s="222">
        <v>6120</v>
      </c>
      <c r="SR99" s="222">
        <v>0</v>
      </c>
      <c r="SS99" s="222">
        <v>0</v>
      </c>
      <c r="ST99" s="222">
        <v>16015</v>
      </c>
      <c r="SU99" s="222">
        <v>0</v>
      </c>
      <c r="SV99" s="222">
        <v>0</v>
      </c>
      <c r="SW99" s="222">
        <v>0</v>
      </c>
      <c r="SX99" s="222">
        <v>0</v>
      </c>
      <c r="SY99" s="222">
        <v>0</v>
      </c>
      <c r="SZ99" s="222">
        <v>0</v>
      </c>
      <c r="TA99" s="222">
        <v>0</v>
      </c>
      <c r="TB99" s="222">
        <v>0</v>
      </c>
      <c r="TC99" s="222">
        <v>0</v>
      </c>
      <c r="TD99" s="222">
        <v>0</v>
      </c>
      <c r="TE99" s="222">
        <v>0</v>
      </c>
      <c r="TF99" s="222">
        <v>0</v>
      </c>
      <c r="TG99" s="222">
        <v>0</v>
      </c>
      <c r="TH99" s="222">
        <v>0</v>
      </c>
      <c r="TI99" s="222">
        <v>0</v>
      </c>
      <c r="TJ99" s="222">
        <v>0</v>
      </c>
      <c r="TK99" s="222">
        <v>0</v>
      </c>
      <c r="TL99" s="222">
        <v>0</v>
      </c>
      <c r="TM99" s="222">
        <v>900</v>
      </c>
      <c r="TN99" s="222">
        <v>0</v>
      </c>
      <c r="TO99" s="222">
        <v>0</v>
      </c>
      <c r="TP99" s="222">
        <v>0</v>
      </c>
      <c r="TQ99" s="222">
        <v>0</v>
      </c>
      <c r="TR99" s="222">
        <v>0</v>
      </c>
      <c r="TS99" s="222">
        <v>0</v>
      </c>
      <c r="TT99" s="222">
        <v>0</v>
      </c>
      <c r="TU99" s="222">
        <v>0</v>
      </c>
      <c r="TV99" s="222">
        <v>0</v>
      </c>
      <c r="TW99" s="222">
        <v>0</v>
      </c>
      <c r="TX99" s="222">
        <v>0</v>
      </c>
      <c r="TY99" s="222">
        <v>1771</v>
      </c>
      <c r="TZ99" s="222">
        <v>0</v>
      </c>
      <c r="UA99" s="222">
        <v>21550.5</v>
      </c>
      <c r="UB99" s="222">
        <v>46563.3</v>
      </c>
      <c r="UC99" s="222">
        <v>14539.5</v>
      </c>
      <c r="UD99" s="222">
        <v>27357</v>
      </c>
      <c r="UE99" s="222">
        <v>20407</v>
      </c>
      <c r="UF99" s="222">
        <v>1720</v>
      </c>
      <c r="UG99" s="222">
        <v>0</v>
      </c>
      <c r="UH99" s="222">
        <v>0</v>
      </c>
      <c r="UI99" s="222">
        <v>0</v>
      </c>
      <c r="UJ99" s="222">
        <v>0</v>
      </c>
      <c r="UK99" s="222">
        <v>0</v>
      </c>
      <c r="UL99" s="222">
        <v>0</v>
      </c>
      <c r="UM99" s="222">
        <v>0</v>
      </c>
      <c r="UN99" s="222">
        <v>0</v>
      </c>
      <c r="UO99" s="222">
        <v>0</v>
      </c>
      <c r="UP99" s="222">
        <v>0</v>
      </c>
      <c r="UQ99" s="222">
        <v>0</v>
      </c>
      <c r="UR99" s="222">
        <v>0</v>
      </c>
      <c r="US99" s="222">
        <v>9364</v>
      </c>
      <c r="UT99" s="222">
        <v>0</v>
      </c>
      <c r="UU99" s="222">
        <v>0</v>
      </c>
      <c r="UV99" s="222">
        <v>0</v>
      </c>
      <c r="UW99" s="222">
        <v>2262</v>
      </c>
      <c r="UX99" s="222">
        <v>0</v>
      </c>
      <c r="UY99" s="222">
        <v>0</v>
      </c>
      <c r="UZ99" s="222">
        <v>0</v>
      </c>
      <c r="VA99" s="222">
        <v>0</v>
      </c>
      <c r="VB99" s="222">
        <v>700</v>
      </c>
      <c r="VC99" s="222">
        <v>0</v>
      </c>
      <c r="VD99" s="222">
        <v>0</v>
      </c>
      <c r="VE99" s="222">
        <v>0</v>
      </c>
      <c r="VF99" s="222">
        <v>0</v>
      </c>
      <c r="VG99" s="222">
        <v>0</v>
      </c>
      <c r="VH99" s="222">
        <v>0</v>
      </c>
      <c r="VI99" s="222">
        <v>0</v>
      </c>
      <c r="VJ99" s="222">
        <v>0</v>
      </c>
      <c r="VK99" s="222">
        <v>0</v>
      </c>
      <c r="VL99" s="222">
        <v>1342.5</v>
      </c>
      <c r="VM99" s="222">
        <v>0</v>
      </c>
      <c r="VN99" s="222">
        <v>7450</v>
      </c>
      <c r="VO99" s="222">
        <v>0</v>
      </c>
      <c r="VP99" s="222">
        <v>0</v>
      </c>
      <c r="VQ99" s="222">
        <v>0</v>
      </c>
      <c r="VR99" s="222">
        <v>0</v>
      </c>
      <c r="VS99" s="222">
        <v>0</v>
      </c>
      <c r="VT99" s="222">
        <v>0</v>
      </c>
      <c r="VU99" s="222">
        <v>0</v>
      </c>
      <c r="VV99" s="222">
        <v>0</v>
      </c>
      <c r="VW99" s="222">
        <v>0</v>
      </c>
      <c r="VX99" s="222">
        <v>0</v>
      </c>
      <c r="VY99" s="222">
        <v>0</v>
      </c>
      <c r="VZ99" s="222">
        <v>0</v>
      </c>
      <c r="WA99" s="222">
        <v>0</v>
      </c>
      <c r="WB99" s="222">
        <v>0</v>
      </c>
      <c r="WC99" s="222">
        <v>0</v>
      </c>
      <c r="WD99" s="222">
        <v>0</v>
      </c>
      <c r="WE99" s="222">
        <v>0</v>
      </c>
      <c r="WF99" s="222">
        <v>0</v>
      </c>
      <c r="WG99" s="222">
        <v>0</v>
      </c>
      <c r="WH99" s="222">
        <v>0</v>
      </c>
      <c r="WI99" s="222">
        <v>0</v>
      </c>
      <c r="WJ99" s="222">
        <v>0</v>
      </c>
      <c r="WK99" s="222">
        <v>0</v>
      </c>
      <c r="WL99" s="222">
        <v>840</v>
      </c>
      <c r="WM99" s="222">
        <v>0</v>
      </c>
      <c r="WN99" s="222">
        <v>0</v>
      </c>
      <c r="WO99" s="222">
        <v>0</v>
      </c>
      <c r="WP99" s="222">
        <v>0</v>
      </c>
      <c r="WQ99" s="222">
        <v>0</v>
      </c>
      <c r="WR99" s="222">
        <v>3358</v>
      </c>
      <c r="WS99" s="222">
        <v>0</v>
      </c>
      <c r="WT99" s="222">
        <v>0</v>
      </c>
      <c r="WU99" s="222">
        <v>0</v>
      </c>
      <c r="WV99" s="222">
        <v>0</v>
      </c>
      <c r="WW99" s="222">
        <v>0</v>
      </c>
      <c r="WX99" s="222">
        <v>13335.75</v>
      </c>
      <c r="WY99" s="222">
        <v>0</v>
      </c>
      <c r="WZ99" s="222">
        <v>0</v>
      </c>
      <c r="XA99" s="222">
        <v>0</v>
      </c>
      <c r="XB99" s="222">
        <v>0</v>
      </c>
      <c r="XC99" s="222">
        <v>0</v>
      </c>
      <c r="XD99" s="222">
        <v>0</v>
      </c>
      <c r="XE99" s="222">
        <v>0</v>
      </c>
      <c r="XF99" s="222">
        <v>0</v>
      </c>
      <c r="XG99" s="222">
        <v>0</v>
      </c>
      <c r="XH99" s="222">
        <v>0</v>
      </c>
      <c r="XI99" s="222">
        <v>0</v>
      </c>
      <c r="XJ99" s="222">
        <v>0</v>
      </c>
      <c r="XK99" s="222">
        <v>0</v>
      </c>
      <c r="XL99" s="222">
        <v>0</v>
      </c>
      <c r="XM99" s="222">
        <v>0</v>
      </c>
      <c r="XN99" s="222">
        <v>0</v>
      </c>
      <c r="XO99" s="222">
        <v>0</v>
      </c>
      <c r="XP99" s="222">
        <v>0</v>
      </c>
      <c r="XQ99" s="222">
        <v>0</v>
      </c>
      <c r="XR99" s="222">
        <v>0</v>
      </c>
      <c r="XS99" s="222">
        <v>0</v>
      </c>
      <c r="XT99" s="222">
        <v>0</v>
      </c>
      <c r="XU99" s="222">
        <v>0</v>
      </c>
      <c r="XV99" s="222">
        <v>0</v>
      </c>
      <c r="XW99" s="222">
        <v>0</v>
      </c>
      <c r="XX99" s="222">
        <v>0</v>
      </c>
      <c r="XY99" s="222">
        <v>0</v>
      </c>
      <c r="XZ99" s="222">
        <v>0</v>
      </c>
      <c r="YA99" s="222">
        <v>0</v>
      </c>
      <c r="YB99" s="222">
        <v>0</v>
      </c>
      <c r="YC99" s="222">
        <v>0</v>
      </c>
      <c r="YD99" s="222">
        <v>0</v>
      </c>
      <c r="YE99" s="222">
        <v>0</v>
      </c>
      <c r="YF99" s="222">
        <v>0</v>
      </c>
      <c r="YG99" s="222">
        <v>0</v>
      </c>
      <c r="YH99" s="222">
        <v>0</v>
      </c>
      <c r="YI99" s="222">
        <v>0</v>
      </c>
      <c r="YJ99" s="222">
        <v>0</v>
      </c>
      <c r="YK99" s="222">
        <v>0</v>
      </c>
      <c r="YL99" s="222">
        <v>0</v>
      </c>
      <c r="YM99" s="222">
        <v>0</v>
      </c>
      <c r="YN99" s="222">
        <v>0</v>
      </c>
      <c r="YO99" s="222">
        <v>0</v>
      </c>
      <c r="YP99" s="222">
        <v>0</v>
      </c>
      <c r="YQ99" s="222">
        <v>0</v>
      </c>
      <c r="YR99" s="222">
        <v>0</v>
      </c>
      <c r="YS99" s="222">
        <v>0</v>
      </c>
      <c r="YT99" s="222">
        <v>0</v>
      </c>
      <c r="YU99" s="222">
        <v>0</v>
      </c>
      <c r="YV99" s="222">
        <v>700</v>
      </c>
      <c r="YW99" s="222">
        <v>0</v>
      </c>
      <c r="YX99" s="222">
        <v>0</v>
      </c>
      <c r="YY99" s="222">
        <v>0</v>
      </c>
      <c r="YZ99" s="222">
        <v>0</v>
      </c>
      <c r="ZA99" s="222">
        <v>0</v>
      </c>
      <c r="ZB99" s="222">
        <v>0</v>
      </c>
      <c r="ZC99" s="222">
        <v>0</v>
      </c>
      <c r="ZD99" s="222">
        <v>0</v>
      </c>
      <c r="ZE99" s="222">
        <v>0</v>
      </c>
      <c r="ZF99" s="222">
        <v>0</v>
      </c>
      <c r="ZG99" s="222">
        <v>0</v>
      </c>
      <c r="ZH99" s="222">
        <v>0</v>
      </c>
      <c r="ZI99" s="222">
        <v>0</v>
      </c>
      <c r="ZJ99" s="222">
        <v>0</v>
      </c>
      <c r="ZK99" s="222">
        <v>0</v>
      </c>
      <c r="ZL99" s="222">
        <v>0</v>
      </c>
      <c r="ZM99" s="222">
        <v>0</v>
      </c>
      <c r="ZN99" s="222">
        <v>0</v>
      </c>
      <c r="ZO99" s="222">
        <v>0</v>
      </c>
      <c r="ZP99" s="222">
        <v>0</v>
      </c>
      <c r="ZQ99" s="222">
        <v>0</v>
      </c>
      <c r="ZR99" s="222">
        <v>0</v>
      </c>
      <c r="ZS99" s="222">
        <v>0</v>
      </c>
      <c r="ZT99" s="222">
        <v>0</v>
      </c>
      <c r="ZU99" s="222">
        <v>0</v>
      </c>
      <c r="ZV99" s="222">
        <v>0</v>
      </c>
      <c r="ZW99" s="222">
        <v>0</v>
      </c>
      <c r="ZX99" s="222">
        <v>0</v>
      </c>
      <c r="ZY99" s="222">
        <v>0</v>
      </c>
      <c r="ZZ99" s="222">
        <v>0</v>
      </c>
      <c r="AAA99" s="222">
        <v>0</v>
      </c>
      <c r="AAB99" s="222">
        <v>0</v>
      </c>
      <c r="AAC99" s="222">
        <v>0</v>
      </c>
      <c r="AAD99" s="222">
        <v>0</v>
      </c>
      <c r="AAE99" s="222">
        <v>0</v>
      </c>
      <c r="AAF99" s="222">
        <v>0</v>
      </c>
      <c r="AAG99" s="222">
        <v>0</v>
      </c>
      <c r="AAH99" s="222">
        <v>0</v>
      </c>
      <c r="AAI99" s="222">
        <v>2320</v>
      </c>
      <c r="AAJ99" s="222">
        <v>0</v>
      </c>
      <c r="AAK99" s="222">
        <v>0</v>
      </c>
      <c r="AAL99" s="222">
        <v>0</v>
      </c>
      <c r="AAM99" s="222">
        <v>0</v>
      </c>
      <c r="AAN99" s="222">
        <v>659</v>
      </c>
      <c r="AAO99" s="222">
        <v>0</v>
      </c>
      <c r="AAP99" s="222">
        <v>0</v>
      </c>
      <c r="AAQ99" s="222">
        <v>0</v>
      </c>
      <c r="AAR99" s="222">
        <v>0</v>
      </c>
      <c r="AAS99" s="222">
        <v>0</v>
      </c>
      <c r="AAT99" s="222">
        <v>0</v>
      </c>
      <c r="AAU99" s="222">
        <v>0</v>
      </c>
      <c r="AAV99" s="222">
        <v>0</v>
      </c>
      <c r="AAW99" s="222">
        <v>0</v>
      </c>
      <c r="AAX99" s="222">
        <v>0</v>
      </c>
      <c r="AAY99" s="222">
        <v>0</v>
      </c>
      <c r="AAZ99" s="222">
        <v>0</v>
      </c>
      <c r="ABA99" s="222">
        <v>0</v>
      </c>
      <c r="ABB99" s="222">
        <v>0</v>
      </c>
      <c r="ABC99" s="222">
        <v>0</v>
      </c>
      <c r="ABD99" s="222">
        <v>0</v>
      </c>
      <c r="ABE99" s="222">
        <v>0</v>
      </c>
      <c r="ABF99" s="222">
        <v>0</v>
      </c>
      <c r="ABG99" s="222">
        <v>0</v>
      </c>
      <c r="ABH99" s="222">
        <v>0</v>
      </c>
      <c r="ABI99" s="222">
        <v>0</v>
      </c>
      <c r="ABJ99" s="222">
        <v>0</v>
      </c>
      <c r="ABK99" s="222">
        <v>0</v>
      </c>
      <c r="ABL99" s="222">
        <v>0</v>
      </c>
      <c r="ABM99" s="222">
        <v>0</v>
      </c>
      <c r="ABN99" s="222">
        <v>0</v>
      </c>
      <c r="ABO99" s="222">
        <v>0</v>
      </c>
      <c r="ABP99" s="222">
        <v>0</v>
      </c>
      <c r="ABQ99" s="222">
        <v>0</v>
      </c>
      <c r="ABR99" s="222">
        <v>0</v>
      </c>
      <c r="ABS99" s="222">
        <v>0</v>
      </c>
      <c r="ABT99" s="222">
        <v>0</v>
      </c>
      <c r="ABU99" s="222">
        <v>0</v>
      </c>
      <c r="ABV99" s="222">
        <v>0</v>
      </c>
      <c r="ABW99" s="222">
        <v>0</v>
      </c>
      <c r="ABX99" s="222">
        <v>0</v>
      </c>
      <c r="ABY99" s="222">
        <v>0</v>
      </c>
      <c r="ABZ99" s="222">
        <v>0</v>
      </c>
      <c r="ACA99" s="222">
        <v>301.5</v>
      </c>
      <c r="ACB99" s="222">
        <v>0</v>
      </c>
      <c r="ACC99" s="222">
        <v>0</v>
      </c>
      <c r="ACD99" s="222">
        <v>0</v>
      </c>
      <c r="ACE99" s="222">
        <v>0</v>
      </c>
      <c r="ACF99" s="222">
        <v>0</v>
      </c>
      <c r="ACG99" s="222">
        <v>0</v>
      </c>
      <c r="ACH99" s="222">
        <v>0</v>
      </c>
      <c r="ACI99" s="222">
        <v>0</v>
      </c>
      <c r="ACJ99" s="222">
        <v>0</v>
      </c>
      <c r="ACK99" s="222">
        <v>0</v>
      </c>
      <c r="ACL99" s="222">
        <v>8095</v>
      </c>
      <c r="ACM99" s="222">
        <v>0</v>
      </c>
      <c r="ACN99" s="222">
        <v>0</v>
      </c>
      <c r="ACO99" s="222">
        <v>0</v>
      </c>
      <c r="ACP99" s="222">
        <v>0</v>
      </c>
      <c r="ACQ99" s="222">
        <v>0</v>
      </c>
      <c r="ACR99" s="222">
        <v>0</v>
      </c>
      <c r="ACS99" s="222">
        <v>0</v>
      </c>
      <c r="ACT99" s="222">
        <v>0</v>
      </c>
      <c r="ACU99" s="222">
        <v>0</v>
      </c>
      <c r="ACV99" s="222">
        <v>0</v>
      </c>
      <c r="ACW99" s="222">
        <v>0</v>
      </c>
      <c r="ACX99" s="222">
        <v>0</v>
      </c>
      <c r="ACY99" s="222">
        <v>0</v>
      </c>
      <c r="ACZ99" s="222">
        <v>0</v>
      </c>
      <c r="ADA99" s="222">
        <v>0</v>
      </c>
      <c r="ADB99" s="222">
        <v>0</v>
      </c>
      <c r="ADC99" s="222">
        <v>0</v>
      </c>
      <c r="ADD99" s="222">
        <v>0</v>
      </c>
      <c r="ADE99" s="222">
        <v>0</v>
      </c>
      <c r="ADF99" s="222">
        <v>0</v>
      </c>
      <c r="ADG99" s="222">
        <v>0</v>
      </c>
      <c r="ADH99" s="222">
        <v>0</v>
      </c>
      <c r="ADI99" s="222">
        <v>0</v>
      </c>
      <c r="ADJ99" s="222">
        <v>0</v>
      </c>
      <c r="ADK99" s="222">
        <v>0</v>
      </c>
      <c r="ADL99" s="222">
        <v>5355.3</v>
      </c>
      <c r="ADM99" s="222">
        <v>0</v>
      </c>
      <c r="ADN99" s="222">
        <v>0</v>
      </c>
      <c r="ADO99" s="222">
        <v>0</v>
      </c>
      <c r="ADP99" s="222">
        <v>0</v>
      </c>
      <c r="ADQ99" s="222">
        <v>0</v>
      </c>
      <c r="ADR99" s="222">
        <v>0</v>
      </c>
      <c r="ADS99" s="222">
        <v>0</v>
      </c>
      <c r="ADT99" s="222">
        <v>9226</v>
      </c>
      <c r="ADU99" s="222">
        <v>0</v>
      </c>
      <c r="ADV99" s="222">
        <v>0</v>
      </c>
      <c r="ADW99" s="222">
        <v>0</v>
      </c>
      <c r="ADX99" s="222">
        <v>0</v>
      </c>
      <c r="ADY99" s="222">
        <v>0</v>
      </c>
      <c r="ADZ99" s="222">
        <v>0</v>
      </c>
      <c r="AEA99" s="222">
        <v>0</v>
      </c>
      <c r="AEB99" s="222">
        <v>23052</v>
      </c>
      <c r="AEC99" s="222">
        <v>0</v>
      </c>
      <c r="AED99" s="222">
        <v>0</v>
      </c>
      <c r="AEE99" s="222">
        <v>0</v>
      </c>
      <c r="AEF99" s="222">
        <v>0</v>
      </c>
      <c r="AEG99" s="222">
        <v>0</v>
      </c>
      <c r="AEH99" s="222">
        <v>7364.75</v>
      </c>
      <c r="AEI99" s="222">
        <v>0</v>
      </c>
      <c r="AEJ99" s="222">
        <v>0</v>
      </c>
      <c r="AEK99" s="222">
        <v>0</v>
      </c>
      <c r="AEL99" s="222">
        <v>0</v>
      </c>
      <c r="AEM99" s="222">
        <v>0</v>
      </c>
      <c r="AEN99" s="222">
        <v>0</v>
      </c>
      <c r="AEO99" s="222">
        <v>0</v>
      </c>
      <c r="AEP99" s="222">
        <v>0</v>
      </c>
      <c r="AEQ99" s="222">
        <v>0</v>
      </c>
      <c r="AER99" s="222">
        <v>0</v>
      </c>
      <c r="AES99" s="222">
        <v>2020</v>
      </c>
      <c r="AET99" s="222">
        <v>0</v>
      </c>
      <c r="AEU99" s="222">
        <v>10</v>
      </c>
      <c r="AEV99" s="222">
        <v>0</v>
      </c>
      <c r="AEW99" s="222">
        <v>0</v>
      </c>
      <c r="AEX99" s="222">
        <v>0</v>
      </c>
      <c r="AEY99" s="222">
        <v>0</v>
      </c>
      <c r="AEZ99" s="222">
        <v>0</v>
      </c>
      <c r="AFA99" s="222">
        <v>0</v>
      </c>
      <c r="AFB99" s="222">
        <v>0</v>
      </c>
      <c r="AFC99" s="222">
        <v>0</v>
      </c>
      <c r="AFD99" s="222">
        <v>0</v>
      </c>
      <c r="AFE99" s="222">
        <v>0</v>
      </c>
      <c r="AFF99" s="222">
        <v>0</v>
      </c>
      <c r="AFG99" s="222">
        <v>0</v>
      </c>
      <c r="AFH99" s="222">
        <v>0</v>
      </c>
      <c r="AFI99" s="222">
        <v>1635</v>
      </c>
      <c r="AFJ99" s="222">
        <v>0</v>
      </c>
      <c r="AFK99" s="222">
        <v>0</v>
      </c>
      <c r="AFL99" s="222">
        <v>355</v>
      </c>
      <c r="AFM99" s="222">
        <v>0</v>
      </c>
      <c r="AFN99" s="222">
        <v>0</v>
      </c>
      <c r="AFO99" s="222">
        <v>0</v>
      </c>
      <c r="AFP99" s="222">
        <v>0</v>
      </c>
      <c r="AFQ99" s="222">
        <v>0</v>
      </c>
      <c r="AFR99" s="222">
        <v>0</v>
      </c>
      <c r="AFS99" s="222">
        <v>0</v>
      </c>
      <c r="AFT99" s="222">
        <v>0</v>
      </c>
      <c r="AFU99" s="222">
        <v>0</v>
      </c>
      <c r="AFV99" s="222">
        <v>0</v>
      </c>
      <c r="AFW99" s="222">
        <v>0</v>
      </c>
      <c r="AFX99" s="222">
        <v>0</v>
      </c>
      <c r="AFY99" s="222">
        <v>0</v>
      </c>
      <c r="AFZ99" s="222">
        <v>0</v>
      </c>
      <c r="AGA99" s="222">
        <v>0</v>
      </c>
      <c r="AGB99" s="222">
        <v>0</v>
      </c>
      <c r="AGC99" s="222">
        <v>0</v>
      </c>
      <c r="AGD99" s="222">
        <v>0</v>
      </c>
      <c r="AGE99" s="222">
        <v>0</v>
      </c>
      <c r="AGF99" s="222">
        <v>0</v>
      </c>
      <c r="AGG99" s="222">
        <v>0</v>
      </c>
      <c r="AGH99" s="222">
        <v>0</v>
      </c>
      <c r="AGI99" s="222">
        <v>0</v>
      </c>
      <c r="AGJ99" s="222">
        <v>0</v>
      </c>
      <c r="AGK99" s="222">
        <v>0</v>
      </c>
      <c r="AGL99" s="222">
        <v>0</v>
      </c>
      <c r="AGM99" s="222">
        <v>0</v>
      </c>
      <c r="AGN99" s="222">
        <v>700</v>
      </c>
      <c r="AGO99" s="222">
        <v>0</v>
      </c>
      <c r="AGP99" s="222">
        <v>0</v>
      </c>
      <c r="AGQ99" s="222">
        <v>0</v>
      </c>
      <c r="AGR99" s="222">
        <v>0</v>
      </c>
      <c r="AGS99" s="222">
        <v>0</v>
      </c>
      <c r="AGT99" s="222">
        <v>0</v>
      </c>
      <c r="AGU99" s="222">
        <v>14284</v>
      </c>
      <c r="AGV99" s="222">
        <v>4877</v>
      </c>
      <c r="AGW99" s="222">
        <v>0</v>
      </c>
      <c r="AGX99" s="222">
        <v>0</v>
      </c>
      <c r="AGY99" s="222">
        <v>0</v>
      </c>
      <c r="AGZ99" s="222">
        <v>0</v>
      </c>
      <c r="AHA99" s="222">
        <v>0</v>
      </c>
      <c r="AHB99" s="222">
        <v>0</v>
      </c>
      <c r="AHC99" s="222">
        <v>0</v>
      </c>
      <c r="AHD99" s="222">
        <v>0</v>
      </c>
      <c r="AHE99" s="222">
        <v>9904.25</v>
      </c>
      <c r="AHF99" s="222">
        <v>0</v>
      </c>
      <c r="AHG99" s="222">
        <v>0</v>
      </c>
      <c r="AHH99" s="222">
        <v>0</v>
      </c>
      <c r="AHI99" s="222">
        <v>0</v>
      </c>
      <c r="AHJ99" s="222">
        <v>0</v>
      </c>
      <c r="AHK99" s="222">
        <v>0</v>
      </c>
      <c r="AHL99" s="222">
        <v>0</v>
      </c>
      <c r="AHM99" s="222">
        <v>0</v>
      </c>
      <c r="AHN99" s="222">
        <v>0</v>
      </c>
      <c r="AHO99" s="222">
        <v>0</v>
      </c>
      <c r="AHP99" s="222">
        <v>0</v>
      </c>
      <c r="AHQ99" s="222">
        <v>0</v>
      </c>
      <c r="AHR99" s="264">
        <v>0</v>
      </c>
    </row>
    <row r="100" spans="1:902" ht="24">
      <c r="A100" s="183" t="s">
        <v>6671</v>
      </c>
      <c r="B100" s="183" t="s">
        <v>6524</v>
      </c>
      <c r="C100" s="184" t="s">
        <v>6525</v>
      </c>
      <c r="D100" s="222">
        <v>0</v>
      </c>
      <c r="E100" s="222">
        <v>0</v>
      </c>
      <c r="F100" s="222">
        <v>42556</v>
      </c>
      <c r="G100" s="222">
        <v>0</v>
      </c>
      <c r="H100" s="222">
        <v>1011895.5</v>
      </c>
      <c r="I100" s="222">
        <v>0</v>
      </c>
      <c r="J100" s="222">
        <v>0</v>
      </c>
      <c r="K100" s="222">
        <v>44500</v>
      </c>
      <c r="L100" s="222">
        <v>0</v>
      </c>
      <c r="M100" s="222">
        <v>0</v>
      </c>
      <c r="N100" s="222">
        <v>0</v>
      </c>
      <c r="O100" s="222">
        <v>0</v>
      </c>
      <c r="P100" s="222">
        <v>0</v>
      </c>
      <c r="Q100" s="222">
        <v>3500</v>
      </c>
      <c r="R100" s="222">
        <v>14881.5</v>
      </c>
      <c r="S100" s="222">
        <v>0</v>
      </c>
      <c r="T100" s="222">
        <v>0</v>
      </c>
      <c r="U100" s="222">
        <v>393699</v>
      </c>
      <c r="V100" s="222">
        <v>0</v>
      </c>
      <c r="W100" s="222">
        <v>0</v>
      </c>
      <c r="X100" s="222">
        <v>1080332.2</v>
      </c>
      <c r="Y100" s="222">
        <v>379229</v>
      </c>
      <c r="Z100" s="222">
        <v>0</v>
      </c>
      <c r="AA100" s="222">
        <v>226100</v>
      </c>
      <c r="AB100" s="222">
        <v>885000.23</v>
      </c>
      <c r="AC100" s="222">
        <v>0</v>
      </c>
      <c r="AD100" s="222">
        <v>236697.5</v>
      </c>
      <c r="AE100" s="222">
        <v>203379</v>
      </c>
      <c r="AF100" s="222">
        <v>719803.79</v>
      </c>
      <c r="AG100" s="222">
        <v>239020</v>
      </c>
      <c r="AH100" s="222">
        <v>1120200</v>
      </c>
      <c r="AI100" s="222">
        <v>461265</v>
      </c>
      <c r="AJ100" s="222">
        <v>172900</v>
      </c>
      <c r="AK100" s="222">
        <v>461215</v>
      </c>
      <c r="AL100" s="222">
        <v>986074</v>
      </c>
      <c r="AM100" s="222">
        <v>0</v>
      </c>
      <c r="AN100" s="222">
        <v>333903.65000000002</v>
      </c>
      <c r="AO100" s="222">
        <v>679756</v>
      </c>
      <c r="AP100" s="222">
        <v>191376.2</v>
      </c>
      <c r="AQ100" s="222">
        <v>136584.01999999999</v>
      </c>
      <c r="AR100" s="222">
        <v>154972</v>
      </c>
      <c r="AS100" s="222">
        <v>129400</v>
      </c>
      <c r="AT100" s="222">
        <v>0</v>
      </c>
      <c r="AU100" s="222">
        <v>417629</v>
      </c>
      <c r="AV100" s="222">
        <v>204483.87</v>
      </c>
      <c r="AW100" s="222">
        <v>19703</v>
      </c>
      <c r="AX100" s="222">
        <v>805508</v>
      </c>
      <c r="AY100" s="222">
        <v>827219.25</v>
      </c>
      <c r="AZ100" s="222">
        <v>132500</v>
      </c>
      <c r="BA100" s="222">
        <v>610180</v>
      </c>
      <c r="BB100" s="222">
        <v>117375.25</v>
      </c>
      <c r="BC100" s="222">
        <v>230580</v>
      </c>
      <c r="BD100" s="222">
        <v>71000</v>
      </c>
      <c r="BE100" s="222">
        <v>179420</v>
      </c>
      <c r="BF100" s="222">
        <v>604700</v>
      </c>
      <c r="BG100" s="222">
        <v>907576</v>
      </c>
      <c r="BH100" s="222">
        <v>120000</v>
      </c>
      <c r="BI100" s="222">
        <v>0</v>
      </c>
      <c r="BJ100" s="222">
        <v>0</v>
      </c>
      <c r="BK100" s="222">
        <v>861640</v>
      </c>
      <c r="BL100" s="222">
        <v>0</v>
      </c>
      <c r="BM100" s="222">
        <v>0</v>
      </c>
      <c r="BN100" s="222">
        <v>526846</v>
      </c>
      <c r="BO100" s="222">
        <v>593238.51</v>
      </c>
      <c r="BP100" s="222">
        <v>0</v>
      </c>
      <c r="BQ100" s="222">
        <v>147903</v>
      </c>
      <c r="BR100" s="222">
        <v>0</v>
      </c>
      <c r="BS100" s="222">
        <v>0</v>
      </c>
      <c r="BT100" s="222">
        <v>0</v>
      </c>
      <c r="BU100" s="222">
        <v>0</v>
      </c>
      <c r="BV100" s="222">
        <v>0</v>
      </c>
      <c r="BW100" s="222">
        <v>0</v>
      </c>
      <c r="BX100" s="222">
        <v>0</v>
      </c>
      <c r="BY100" s="222">
        <v>0</v>
      </c>
      <c r="BZ100" s="222">
        <v>0</v>
      </c>
      <c r="CA100" s="222">
        <v>0</v>
      </c>
      <c r="CB100" s="222">
        <v>6600</v>
      </c>
      <c r="CC100" s="222">
        <v>0</v>
      </c>
      <c r="CD100" s="222">
        <v>0</v>
      </c>
      <c r="CE100" s="222">
        <v>0</v>
      </c>
      <c r="CF100" s="222">
        <v>0</v>
      </c>
      <c r="CG100" s="222">
        <v>0</v>
      </c>
      <c r="CH100" s="222">
        <v>15880</v>
      </c>
      <c r="CI100" s="222">
        <v>0</v>
      </c>
      <c r="CJ100" s="222">
        <v>203125</v>
      </c>
      <c r="CK100" s="222">
        <v>0</v>
      </c>
      <c r="CL100" s="222">
        <v>0</v>
      </c>
      <c r="CM100" s="222">
        <v>0</v>
      </c>
      <c r="CN100" s="222">
        <v>39830</v>
      </c>
      <c r="CO100" s="222">
        <v>46500</v>
      </c>
      <c r="CP100" s="222">
        <v>368200</v>
      </c>
      <c r="CQ100" s="222">
        <v>0</v>
      </c>
      <c r="CR100" s="222">
        <v>256500</v>
      </c>
      <c r="CS100" s="222">
        <v>0</v>
      </c>
      <c r="CT100" s="222">
        <v>33514</v>
      </c>
      <c r="CU100" s="222">
        <v>0</v>
      </c>
      <c r="CV100" s="222">
        <v>0</v>
      </c>
      <c r="CW100" s="222">
        <v>0</v>
      </c>
      <c r="CX100" s="222">
        <v>0</v>
      </c>
      <c r="CY100" s="222">
        <v>0</v>
      </c>
      <c r="CZ100" s="222">
        <v>0</v>
      </c>
      <c r="DA100" s="222">
        <v>0</v>
      </c>
      <c r="DB100" s="222">
        <v>0</v>
      </c>
      <c r="DC100" s="222">
        <v>0</v>
      </c>
      <c r="DD100" s="222">
        <v>0</v>
      </c>
      <c r="DE100" s="222">
        <v>0</v>
      </c>
      <c r="DF100" s="222">
        <v>0</v>
      </c>
      <c r="DG100" s="222">
        <v>0</v>
      </c>
      <c r="DH100" s="222">
        <v>0</v>
      </c>
      <c r="DI100" s="222">
        <v>0</v>
      </c>
      <c r="DJ100" s="222">
        <v>0</v>
      </c>
      <c r="DK100" s="222">
        <v>0</v>
      </c>
      <c r="DL100" s="222">
        <v>0</v>
      </c>
      <c r="DM100" s="222">
        <v>0</v>
      </c>
      <c r="DN100" s="222">
        <v>0</v>
      </c>
      <c r="DO100" s="222">
        <v>0</v>
      </c>
      <c r="DP100" s="222">
        <v>0</v>
      </c>
      <c r="DQ100" s="222">
        <v>0</v>
      </c>
      <c r="DR100" s="222">
        <v>0</v>
      </c>
      <c r="DS100" s="222">
        <v>0</v>
      </c>
      <c r="DT100" s="222">
        <v>0</v>
      </c>
      <c r="DU100" s="222">
        <v>294310.25</v>
      </c>
      <c r="DV100" s="222">
        <v>0</v>
      </c>
      <c r="DW100" s="222">
        <v>0</v>
      </c>
      <c r="DX100" s="222">
        <v>0</v>
      </c>
      <c r="DY100" s="222">
        <v>0</v>
      </c>
      <c r="DZ100" s="222">
        <v>0</v>
      </c>
      <c r="EA100" s="222">
        <v>0</v>
      </c>
      <c r="EB100" s="222">
        <v>0</v>
      </c>
      <c r="EC100" s="222">
        <v>0</v>
      </c>
      <c r="ED100" s="222">
        <v>0</v>
      </c>
      <c r="EE100" s="222">
        <v>0</v>
      </c>
      <c r="EF100" s="222">
        <v>0</v>
      </c>
      <c r="EG100" s="222">
        <v>0</v>
      </c>
      <c r="EH100" s="222">
        <v>0</v>
      </c>
      <c r="EI100" s="222">
        <v>0</v>
      </c>
      <c r="EJ100" s="222">
        <v>0</v>
      </c>
      <c r="EK100" s="222">
        <v>0</v>
      </c>
      <c r="EL100" s="222">
        <v>0</v>
      </c>
      <c r="EM100" s="222">
        <v>0</v>
      </c>
      <c r="EN100" s="222">
        <v>0</v>
      </c>
      <c r="EO100" s="222">
        <v>0</v>
      </c>
      <c r="EP100" s="222">
        <v>0</v>
      </c>
      <c r="EQ100" s="222">
        <v>0</v>
      </c>
      <c r="ER100" s="222">
        <v>0</v>
      </c>
      <c r="ES100" s="222">
        <v>0</v>
      </c>
      <c r="ET100" s="222">
        <v>0</v>
      </c>
      <c r="EU100" s="222">
        <v>0</v>
      </c>
      <c r="EV100" s="222">
        <v>0</v>
      </c>
      <c r="EW100" s="222">
        <v>0</v>
      </c>
      <c r="EX100" s="222">
        <v>276720</v>
      </c>
      <c r="EY100" s="222">
        <v>431000</v>
      </c>
      <c r="EZ100" s="222">
        <v>1175157</v>
      </c>
      <c r="FA100" s="222">
        <v>983800</v>
      </c>
      <c r="FB100" s="222">
        <v>2090800</v>
      </c>
      <c r="FC100" s="222">
        <v>0</v>
      </c>
      <c r="FD100" s="222">
        <v>0</v>
      </c>
      <c r="FE100" s="222">
        <v>878630.05</v>
      </c>
      <c r="FF100" s="222">
        <v>0</v>
      </c>
      <c r="FG100" s="222">
        <v>367372</v>
      </c>
      <c r="FH100" s="222">
        <v>224010</v>
      </c>
      <c r="FI100" s="222">
        <v>74462</v>
      </c>
      <c r="FJ100" s="222">
        <v>0</v>
      </c>
      <c r="FK100" s="222">
        <v>0</v>
      </c>
      <c r="FL100" s="222">
        <v>0</v>
      </c>
      <c r="FM100" s="222">
        <v>0</v>
      </c>
      <c r="FN100" s="222">
        <v>0</v>
      </c>
      <c r="FO100" s="222">
        <v>0</v>
      </c>
      <c r="FP100" s="222">
        <v>0</v>
      </c>
      <c r="FQ100" s="222">
        <v>0</v>
      </c>
      <c r="FR100" s="222">
        <v>0</v>
      </c>
      <c r="FS100" s="222">
        <v>0</v>
      </c>
      <c r="FT100" s="222">
        <v>0</v>
      </c>
      <c r="FU100" s="222">
        <v>0</v>
      </c>
      <c r="FV100" s="222">
        <v>0</v>
      </c>
      <c r="FW100" s="222">
        <v>0</v>
      </c>
      <c r="FX100" s="222">
        <v>0</v>
      </c>
      <c r="FY100" s="222">
        <v>0</v>
      </c>
      <c r="FZ100" s="222">
        <v>0</v>
      </c>
      <c r="GA100" s="222">
        <v>0</v>
      </c>
      <c r="GB100" s="222">
        <v>0</v>
      </c>
      <c r="GC100" s="222">
        <v>0</v>
      </c>
      <c r="GD100" s="222">
        <v>0</v>
      </c>
      <c r="GE100" s="222">
        <v>18081.099999999999</v>
      </c>
      <c r="GF100" s="222">
        <v>0</v>
      </c>
      <c r="GG100" s="222">
        <v>0</v>
      </c>
      <c r="GH100" s="222">
        <v>0</v>
      </c>
      <c r="GI100" s="222">
        <v>0</v>
      </c>
      <c r="GJ100" s="222">
        <v>0</v>
      </c>
      <c r="GK100" s="222">
        <v>0</v>
      </c>
      <c r="GL100" s="222">
        <v>0</v>
      </c>
      <c r="GM100" s="222">
        <v>0</v>
      </c>
      <c r="GN100" s="222">
        <v>0</v>
      </c>
      <c r="GO100" s="222">
        <v>0</v>
      </c>
      <c r="GP100" s="222">
        <v>0</v>
      </c>
      <c r="GQ100" s="222">
        <v>30</v>
      </c>
      <c r="GR100" s="222">
        <v>0</v>
      </c>
      <c r="GS100" s="222">
        <v>0</v>
      </c>
      <c r="GT100" s="222">
        <v>0</v>
      </c>
      <c r="GU100" s="222">
        <v>0</v>
      </c>
      <c r="GV100" s="222">
        <v>0</v>
      </c>
      <c r="GW100" s="222">
        <v>0</v>
      </c>
      <c r="GX100" s="222">
        <v>0</v>
      </c>
      <c r="GY100" s="222">
        <v>0</v>
      </c>
      <c r="GZ100" s="222">
        <v>0</v>
      </c>
      <c r="HA100" s="222">
        <v>0</v>
      </c>
      <c r="HB100" s="222">
        <v>0</v>
      </c>
      <c r="HC100" s="222">
        <v>0</v>
      </c>
      <c r="HD100" s="222">
        <v>0</v>
      </c>
      <c r="HE100" s="222">
        <v>0</v>
      </c>
      <c r="HF100" s="222">
        <v>0</v>
      </c>
      <c r="HG100" s="222">
        <v>437000</v>
      </c>
      <c r="HH100" s="222">
        <v>0</v>
      </c>
      <c r="HI100" s="222">
        <v>201600</v>
      </c>
      <c r="HJ100" s="222">
        <v>0</v>
      </c>
      <c r="HK100" s="222">
        <v>0</v>
      </c>
      <c r="HL100" s="222">
        <v>0</v>
      </c>
      <c r="HM100" s="222">
        <v>0</v>
      </c>
      <c r="HN100" s="222">
        <v>0</v>
      </c>
      <c r="HO100" s="222">
        <v>0</v>
      </c>
      <c r="HP100" s="222">
        <v>0</v>
      </c>
      <c r="HQ100" s="222">
        <v>0</v>
      </c>
      <c r="HR100" s="222">
        <v>132300</v>
      </c>
      <c r="HS100" s="222">
        <v>0</v>
      </c>
      <c r="HT100" s="222">
        <v>0</v>
      </c>
      <c r="HU100" s="222">
        <v>0</v>
      </c>
      <c r="HV100" s="222">
        <v>0</v>
      </c>
      <c r="HW100" s="222">
        <v>0</v>
      </c>
      <c r="HX100" s="222">
        <v>0</v>
      </c>
      <c r="HY100" s="222">
        <v>0</v>
      </c>
      <c r="HZ100" s="222">
        <v>0</v>
      </c>
      <c r="IA100" s="222">
        <v>0</v>
      </c>
      <c r="IB100" s="222">
        <v>0</v>
      </c>
      <c r="IC100" s="222">
        <v>0</v>
      </c>
      <c r="ID100" s="222">
        <v>0</v>
      </c>
      <c r="IE100" s="222">
        <v>138579</v>
      </c>
      <c r="IF100" s="222">
        <v>264800</v>
      </c>
      <c r="IG100" s="222">
        <v>0</v>
      </c>
      <c r="IH100" s="222">
        <v>0</v>
      </c>
      <c r="II100" s="222">
        <v>0</v>
      </c>
      <c r="IJ100" s="222">
        <v>0</v>
      </c>
      <c r="IK100" s="222">
        <v>0</v>
      </c>
      <c r="IL100" s="222">
        <v>0</v>
      </c>
      <c r="IM100" s="222">
        <v>0</v>
      </c>
      <c r="IN100" s="222">
        <v>146000</v>
      </c>
      <c r="IO100" s="222">
        <v>0</v>
      </c>
      <c r="IP100" s="222">
        <v>0</v>
      </c>
      <c r="IQ100" s="222">
        <v>0</v>
      </c>
      <c r="IR100" s="222">
        <v>0</v>
      </c>
      <c r="IS100" s="222">
        <v>20400</v>
      </c>
      <c r="IT100" s="222">
        <v>0</v>
      </c>
      <c r="IU100" s="222">
        <v>0</v>
      </c>
      <c r="IV100" s="222">
        <v>0</v>
      </c>
      <c r="IW100" s="222">
        <v>0</v>
      </c>
      <c r="IX100" s="222">
        <v>0</v>
      </c>
      <c r="IY100" s="222">
        <v>0</v>
      </c>
      <c r="IZ100" s="222">
        <v>0</v>
      </c>
      <c r="JA100" s="222">
        <v>0</v>
      </c>
      <c r="JB100" s="222">
        <v>0</v>
      </c>
      <c r="JC100" s="222">
        <v>0</v>
      </c>
      <c r="JD100" s="222">
        <v>0</v>
      </c>
      <c r="JE100" s="222">
        <v>10285.9</v>
      </c>
      <c r="JF100" s="222">
        <v>38322.589999999997</v>
      </c>
      <c r="JG100" s="222">
        <v>0</v>
      </c>
      <c r="JH100" s="222">
        <v>0</v>
      </c>
      <c r="JI100" s="222">
        <v>0</v>
      </c>
      <c r="JJ100" s="222">
        <v>0</v>
      </c>
      <c r="JK100" s="222">
        <v>422245</v>
      </c>
      <c r="JL100" s="222">
        <v>0</v>
      </c>
      <c r="JM100" s="222">
        <v>0</v>
      </c>
      <c r="JN100" s="222">
        <v>0</v>
      </c>
      <c r="JO100" s="222">
        <v>0</v>
      </c>
      <c r="JP100" s="222">
        <v>0</v>
      </c>
      <c r="JQ100" s="222">
        <v>0</v>
      </c>
      <c r="JR100" s="222">
        <v>0</v>
      </c>
      <c r="JS100" s="222">
        <v>0</v>
      </c>
      <c r="JT100" s="222">
        <v>0</v>
      </c>
      <c r="JU100" s="222">
        <v>0</v>
      </c>
      <c r="JV100" s="222">
        <v>190174.19</v>
      </c>
      <c r="JW100" s="222">
        <v>122681</v>
      </c>
      <c r="JX100" s="222">
        <v>478479.5</v>
      </c>
      <c r="JY100" s="222">
        <v>0</v>
      </c>
      <c r="JZ100" s="222">
        <v>867619</v>
      </c>
      <c r="KA100" s="222">
        <v>0</v>
      </c>
      <c r="KB100" s="222">
        <v>0</v>
      </c>
      <c r="KC100" s="222">
        <v>0</v>
      </c>
      <c r="KD100" s="222">
        <v>153500</v>
      </c>
      <c r="KE100" s="222">
        <v>104500</v>
      </c>
      <c r="KF100" s="222">
        <v>125550</v>
      </c>
      <c r="KG100" s="222">
        <v>0</v>
      </c>
      <c r="KH100" s="222">
        <v>0</v>
      </c>
      <c r="KI100" s="222">
        <v>0</v>
      </c>
      <c r="KJ100" s="222">
        <v>0</v>
      </c>
      <c r="KK100" s="222">
        <v>-57260</v>
      </c>
      <c r="KL100" s="222">
        <v>0</v>
      </c>
      <c r="KM100" s="222">
        <v>0</v>
      </c>
      <c r="KN100" s="222">
        <v>0</v>
      </c>
      <c r="KO100" s="222">
        <v>0</v>
      </c>
      <c r="KP100" s="222">
        <v>0</v>
      </c>
      <c r="KQ100" s="222">
        <v>0</v>
      </c>
      <c r="KR100" s="222">
        <v>0</v>
      </c>
      <c r="KS100" s="222">
        <v>0</v>
      </c>
      <c r="KT100" s="222">
        <v>0</v>
      </c>
      <c r="KU100" s="222">
        <v>0</v>
      </c>
      <c r="KV100" s="222">
        <v>0</v>
      </c>
      <c r="KW100" s="222">
        <v>0</v>
      </c>
      <c r="KX100" s="222">
        <v>0</v>
      </c>
      <c r="KY100" s="222">
        <v>132547.04999999999</v>
      </c>
      <c r="KZ100" s="222">
        <v>0</v>
      </c>
      <c r="LA100" s="222">
        <v>0</v>
      </c>
      <c r="LB100" s="222">
        <v>0</v>
      </c>
      <c r="LC100" s="222">
        <v>0</v>
      </c>
      <c r="LD100" s="222">
        <v>0</v>
      </c>
      <c r="LE100" s="222">
        <v>0</v>
      </c>
      <c r="LF100" s="222">
        <v>0</v>
      </c>
      <c r="LG100" s="222">
        <v>108000</v>
      </c>
      <c r="LH100" s="222">
        <v>0</v>
      </c>
      <c r="LI100" s="222">
        <v>0</v>
      </c>
      <c r="LJ100" s="222">
        <v>0</v>
      </c>
      <c r="LK100" s="222">
        <v>0</v>
      </c>
      <c r="LL100" s="222">
        <v>0</v>
      </c>
      <c r="LM100" s="222">
        <v>0</v>
      </c>
      <c r="LN100" s="222">
        <v>0</v>
      </c>
      <c r="LO100" s="222">
        <v>0</v>
      </c>
      <c r="LP100" s="222">
        <v>0</v>
      </c>
      <c r="LQ100" s="222">
        <v>0</v>
      </c>
      <c r="LR100" s="222">
        <v>0</v>
      </c>
      <c r="LS100" s="222">
        <v>0</v>
      </c>
      <c r="LT100" s="222">
        <v>0</v>
      </c>
      <c r="LU100" s="222">
        <v>0</v>
      </c>
      <c r="LV100" s="222">
        <v>0</v>
      </c>
      <c r="LW100" s="222">
        <v>0</v>
      </c>
      <c r="LX100" s="222">
        <v>0</v>
      </c>
      <c r="LY100" s="222">
        <v>0</v>
      </c>
      <c r="LZ100" s="222">
        <v>0</v>
      </c>
      <c r="MA100" s="222">
        <v>0</v>
      </c>
      <c r="MB100" s="222">
        <v>0</v>
      </c>
      <c r="MC100" s="222">
        <v>0</v>
      </c>
      <c r="MD100" s="222">
        <v>0</v>
      </c>
      <c r="ME100" s="222">
        <v>0</v>
      </c>
      <c r="MF100" s="222">
        <v>19750</v>
      </c>
      <c r="MG100" s="222">
        <v>0</v>
      </c>
      <c r="MH100" s="222">
        <v>219076</v>
      </c>
      <c r="MI100" s="222">
        <v>0</v>
      </c>
      <c r="MJ100" s="222">
        <v>0</v>
      </c>
      <c r="MK100" s="222">
        <v>3200</v>
      </c>
      <c r="ML100" s="222">
        <v>0</v>
      </c>
      <c r="MM100" s="222">
        <v>0</v>
      </c>
      <c r="MN100" s="222">
        <v>2551845</v>
      </c>
      <c r="MO100" s="222">
        <v>0</v>
      </c>
      <c r="MP100" s="222">
        <v>0</v>
      </c>
      <c r="MQ100" s="222">
        <v>740000</v>
      </c>
      <c r="MR100" s="222">
        <v>0</v>
      </c>
      <c r="MS100" s="222">
        <v>0</v>
      </c>
      <c r="MT100" s="222">
        <v>0</v>
      </c>
      <c r="MU100" s="222">
        <v>0</v>
      </c>
      <c r="MV100" s="222">
        <v>0</v>
      </c>
      <c r="MW100" s="222">
        <v>0</v>
      </c>
      <c r="MX100" s="222">
        <v>0</v>
      </c>
      <c r="MY100" s="222">
        <v>2336312</v>
      </c>
      <c r="MZ100" s="222">
        <v>0</v>
      </c>
      <c r="NA100" s="222">
        <v>0</v>
      </c>
      <c r="NB100" s="222">
        <v>0</v>
      </c>
      <c r="NC100" s="222">
        <v>0</v>
      </c>
      <c r="ND100" s="222">
        <v>0</v>
      </c>
      <c r="NE100" s="222">
        <v>0</v>
      </c>
      <c r="NF100" s="222">
        <v>330064</v>
      </c>
      <c r="NG100" s="222">
        <v>479217.77</v>
      </c>
      <c r="NH100" s="222">
        <v>0</v>
      </c>
      <c r="NI100" s="222">
        <v>0</v>
      </c>
      <c r="NJ100" s="222">
        <v>0</v>
      </c>
      <c r="NK100" s="222">
        <v>0</v>
      </c>
      <c r="NL100" s="222">
        <v>0</v>
      </c>
      <c r="NM100" s="222">
        <v>0</v>
      </c>
      <c r="NN100" s="222">
        <v>0</v>
      </c>
      <c r="NO100" s="222">
        <v>0</v>
      </c>
      <c r="NP100" s="222">
        <v>0</v>
      </c>
      <c r="NQ100" s="222">
        <v>0</v>
      </c>
      <c r="NR100" s="222">
        <v>0</v>
      </c>
      <c r="NS100" s="222">
        <v>0</v>
      </c>
      <c r="NT100" s="222">
        <v>0</v>
      </c>
      <c r="NU100" s="222">
        <v>0</v>
      </c>
      <c r="NV100" s="222">
        <v>0</v>
      </c>
      <c r="NW100" s="222">
        <v>0</v>
      </c>
      <c r="NX100" s="222">
        <v>0</v>
      </c>
      <c r="NY100" s="222">
        <v>0</v>
      </c>
      <c r="NZ100" s="222">
        <v>286500</v>
      </c>
      <c r="OA100" s="222">
        <v>0</v>
      </c>
      <c r="OB100" s="222">
        <v>1969155</v>
      </c>
      <c r="OC100" s="222">
        <v>0</v>
      </c>
      <c r="OD100" s="222">
        <v>0</v>
      </c>
      <c r="OE100" s="222">
        <v>41557.5</v>
      </c>
      <c r="OF100" s="222">
        <v>0</v>
      </c>
      <c r="OG100" s="222">
        <v>4377</v>
      </c>
      <c r="OH100" s="222">
        <v>0</v>
      </c>
      <c r="OI100" s="222">
        <v>0</v>
      </c>
      <c r="OJ100" s="222">
        <v>0</v>
      </c>
      <c r="OK100" s="222">
        <v>0</v>
      </c>
      <c r="OL100" s="222">
        <v>0</v>
      </c>
      <c r="OM100" s="222">
        <v>0</v>
      </c>
      <c r="ON100" s="222">
        <v>0</v>
      </c>
      <c r="OO100" s="222">
        <v>2919161.29</v>
      </c>
      <c r="OP100" s="222">
        <v>0</v>
      </c>
      <c r="OQ100" s="222">
        <v>0</v>
      </c>
      <c r="OR100" s="222">
        <v>0</v>
      </c>
      <c r="OS100" s="222">
        <v>296.73</v>
      </c>
      <c r="OT100" s="222">
        <v>0</v>
      </c>
      <c r="OU100" s="222">
        <v>0</v>
      </c>
      <c r="OV100" s="222">
        <v>0</v>
      </c>
      <c r="OW100" s="222">
        <v>0</v>
      </c>
      <c r="OX100" s="222">
        <v>0</v>
      </c>
      <c r="OY100" s="222">
        <v>0</v>
      </c>
      <c r="OZ100" s="222">
        <v>0</v>
      </c>
      <c r="PA100" s="222">
        <v>0</v>
      </c>
      <c r="PB100" s="222">
        <v>0</v>
      </c>
      <c r="PC100" s="222">
        <v>0</v>
      </c>
      <c r="PD100" s="222">
        <v>0</v>
      </c>
      <c r="PE100" s="222">
        <v>0</v>
      </c>
      <c r="PF100" s="222">
        <v>0</v>
      </c>
      <c r="PG100" s="222">
        <v>0</v>
      </c>
      <c r="PH100" s="222">
        <v>0</v>
      </c>
      <c r="PI100" s="222">
        <v>0</v>
      </c>
      <c r="PJ100" s="222">
        <v>0</v>
      </c>
      <c r="PK100" s="222">
        <v>0</v>
      </c>
      <c r="PL100" s="222">
        <v>0</v>
      </c>
      <c r="PM100" s="222">
        <v>0</v>
      </c>
      <c r="PN100" s="222">
        <v>0</v>
      </c>
      <c r="PO100" s="222">
        <v>0</v>
      </c>
      <c r="PP100" s="222">
        <v>0</v>
      </c>
      <c r="PQ100" s="222">
        <v>0</v>
      </c>
      <c r="PR100" s="222">
        <v>0</v>
      </c>
      <c r="PS100" s="222">
        <v>0</v>
      </c>
      <c r="PT100" s="222">
        <v>0</v>
      </c>
      <c r="PU100" s="222">
        <v>10700</v>
      </c>
      <c r="PV100" s="222">
        <v>0</v>
      </c>
      <c r="PW100" s="222">
        <v>0</v>
      </c>
      <c r="PX100" s="222">
        <v>0</v>
      </c>
      <c r="PY100" s="222">
        <v>0</v>
      </c>
      <c r="PZ100" s="222">
        <v>0</v>
      </c>
      <c r="QA100" s="222">
        <v>595760</v>
      </c>
      <c r="QB100" s="222">
        <v>0</v>
      </c>
      <c r="QC100" s="222">
        <v>0</v>
      </c>
      <c r="QD100" s="222">
        <v>0</v>
      </c>
      <c r="QE100" s="222">
        <v>0</v>
      </c>
      <c r="QF100" s="222">
        <v>0</v>
      </c>
      <c r="QG100" s="222">
        <v>0</v>
      </c>
      <c r="QH100" s="222">
        <v>0</v>
      </c>
      <c r="QI100" s="222">
        <v>0</v>
      </c>
      <c r="QJ100" s="222">
        <v>0</v>
      </c>
      <c r="QK100" s="222">
        <v>0</v>
      </c>
      <c r="QL100" s="222">
        <v>0</v>
      </c>
      <c r="QM100" s="222">
        <v>1393597.29</v>
      </c>
      <c r="QN100" s="222">
        <v>0</v>
      </c>
      <c r="QO100" s="222">
        <v>0</v>
      </c>
      <c r="QP100" s="222">
        <v>0</v>
      </c>
      <c r="QQ100" s="222">
        <v>0</v>
      </c>
      <c r="QR100" s="222">
        <v>0</v>
      </c>
      <c r="QS100" s="222">
        <v>0</v>
      </c>
      <c r="QT100" s="222">
        <v>0</v>
      </c>
      <c r="QU100" s="222">
        <v>0</v>
      </c>
      <c r="QV100" s="222">
        <v>0</v>
      </c>
      <c r="QW100" s="222">
        <v>0</v>
      </c>
      <c r="QX100" s="222">
        <v>334100</v>
      </c>
      <c r="QY100" s="222">
        <v>1013500</v>
      </c>
      <c r="QZ100" s="222">
        <v>0</v>
      </c>
      <c r="RA100" s="222">
        <v>0</v>
      </c>
      <c r="RB100" s="222">
        <v>0</v>
      </c>
      <c r="RC100" s="222">
        <v>0</v>
      </c>
      <c r="RD100" s="222">
        <v>261620</v>
      </c>
      <c r="RE100" s="222">
        <v>0</v>
      </c>
      <c r="RF100" s="222">
        <v>0</v>
      </c>
      <c r="RG100" s="222">
        <v>0</v>
      </c>
      <c r="RH100" s="222">
        <v>0</v>
      </c>
      <c r="RI100" s="222">
        <v>89480</v>
      </c>
      <c r="RJ100" s="222">
        <v>440808.66</v>
      </c>
      <c r="RK100" s="222">
        <v>0</v>
      </c>
      <c r="RL100" s="222">
        <v>622976.64</v>
      </c>
      <c r="RM100" s="222">
        <v>0</v>
      </c>
      <c r="RN100" s="222">
        <v>242700</v>
      </c>
      <c r="RO100" s="222">
        <v>0</v>
      </c>
      <c r="RP100" s="222">
        <v>0</v>
      </c>
      <c r="RQ100" s="222">
        <v>0</v>
      </c>
      <c r="RR100" s="222">
        <v>232000</v>
      </c>
      <c r="RS100" s="222">
        <v>227705</v>
      </c>
      <c r="RT100" s="222">
        <v>0</v>
      </c>
      <c r="RU100" s="222">
        <v>181625</v>
      </c>
      <c r="RV100" s="222">
        <v>282350</v>
      </c>
      <c r="RW100" s="222">
        <v>413400</v>
      </c>
      <c r="RX100" s="222">
        <v>160500</v>
      </c>
      <c r="RY100" s="222">
        <v>296122.65000000002</v>
      </c>
      <c r="RZ100" s="222">
        <v>166500</v>
      </c>
      <c r="SA100" s="222">
        <v>13915787.869999999</v>
      </c>
      <c r="SB100" s="222">
        <v>0</v>
      </c>
      <c r="SC100" s="222">
        <v>0</v>
      </c>
      <c r="SD100" s="222">
        <v>0</v>
      </c>
      <c r="SE100" s="222">
        <v>0</v>
      </c>
      <c r="SF100" s="222">
        <v>0</v>
      </c>
      <c r="SG100" s="222">
        <v>0</v>
      </c>
      <c r="SH100" s="222">
        <v>0</v>
      </c>
      <c r="SI100" s="222">
        <v>0</v>
      </c>
      <c r="SJ100" s="222">
        <v>0</v>
      </c>
      <c r="SK100" s="222">
        <v>0</v>
      </c>
      <c r="SL100" s="222">
        <v>0</v>
      </c>
      <c r="SM100" s="222">
        <v>0</v>
      </c>
      <c r="SN100" s="222">
        <v>0</v>
      </c>
      <c r="SO100" s="222">
        <v>0</v>
      </c>
      <c r="SP100" s="222">
        <v>0</v>
      </c>
      <c r="SQ100" s="222">
        <v>0</v>
      </c>
      <c r="SR100" s="222">
        <v>0</v>
      </c>
      <c r="SS100" s="222">
        <v>2794.39</v>
      </c>
      <c r="ST100" s="222">
        <v>0</v>
      </c>
      <c r="SU100" s="222">
        <v>0</v>
      </c>
      <c r="SV100" s="222">
        <v>0</v>
      </c>
      <c r="SW100" s="222">
        <v>0</v>
      </c>
      <c r="SX100" s="222">
        <v>0</v>
      </c>
      <c r="SY100" s="222">
        <v>0</v>
      </c>
      <c r="SZ100" s="222">
        <v>0</v>
      </c>
      <c r="TA100" s="222">
        <v>0</v>
      </c>
      <c r="TB100" s="222">
        <v>0</v>
      </c>
      <c r="TC100" s="222">
        <v>0</v>
      </c>
      <c r="TD100" s="222">
        <v>0</v>
      </c>
      <c r="TE100" s="222">
        <v>0</v>
      </c>
      <c r="TF100" s="222">
        <v>0</v>
      </c>
      <c r="TG100" s="222">
        <v>0</v>
      </c>
      <c r="TH100" s="222">
        <v>0</v>
      </c>
      <c r="TI100" s="222">
        <v>25496.27</v>
      </c>
      <c r="TJ100" s="222">
        <v>0</v>
      </c>
      <c r="TK100" s="222">
        <v>0</v>
      </c>
      <c r="TL100" s="222">
        <v>0</v>
      </c>
      <c r="TM100" s="222">
        <v>0</v>
      </c>
      <c r="TN100" s="222">
        <v>0</v>
      </c>
      <c r="TO100" s="222">
        <v>0</v>
      </c>
      <c r="TP100" s="222">
        <v>0</v>
      </c>
      <c r="TQ100" s="222">
        <v>0</v>
      </c>
      <c r="TR100" s="222">
        <v>0</v>
      </c>
      <c r="TS100" s="222">
        <v>0</v>
      </c>
      <c r="TT100" s="222">
        <v>0</v>
      </c>
      <c r="TU100" s="222">
        <v>0</v>
      </c>
      <c r="TV100" s="222">
        <v>0</v>
      </c>
      <c r="TW100" s="222">
        <v>0</v>
      </c>
      <c r="TX100" s="222">
        <v>0</v>
      </c>
      <c r="TY100" s="222">
        <v>0</v>
      </c>
      <c r="TZ100" s="222">
        <v>0</v>
      </c>
      <c r="UA100" s="222">
        <v>0</v>
      </c>
      <c r="UB100" s="222">
        <v>2164545</v>
      </c>
      <c r="UC100" s="222">
        <v>0</v>
      </c>
      <c r="UD100" s="222">
        <v>0</v>
      </c>
      <c r="UE100" s="222">
        <v>0</v>
      </c>
      <c r="UF100" s="222">
        <v>0</v>
      </c>
      <c r="UG100" s="222">
        <v>0</v>
      </c>
      <c r="UH100" s="222">
        <v>0</v>
      </c>
      <c r="UI100" s="222">
        <v>0</v>
      </c>
      <c r="UJ100" s="222">
        <v>800</v>
      </c>
      <c r="UK100" s="222">
        <v>0</v>
      </c>
      <c r="UL100" s="222">
        <v>0</v>
      </c>
      <c r="UM100" s="222">
        <v>0</v>
      </c>
      <c r="UN100" s="222">
        <v>0</v>
      </c>
      <c r="UO100" s="222">
        <v>0</v>
      </c>
      <c r="UP100" s="222">
        <v>0</v>
      </c>
      <c r="UQ100" s="222">
        <v>0</v>
      </c>
      <c r="UR100" s="222">
        <v>0</v>
      </c>
      <c r="US100" s="222">
        <v>0</v>
      </c>
      <c r="UT100" s="222">
        <v>0</v>
      </c>
      <c r="UU100" s="222">
        <v>0</v>
      </c>
      <c r="UV100" s="222">
        <v>0</v>
      </c>
      <c r="UW100" s="222">
        <v>0</v>
      </c>
      <c r="UX100" s="222">
        <v>0</v>
      </c>
      <c r="UY100" s="222">
        <v>0</v>
      </c>
      <c r="UZ100" s="222">
        <v>0</v>
      </c>
      <c r="VA100" s="222">
        <v>0</v>
      </c>
      <c r="VB100" s="222">
        <v>0</v>
      </c>
      <c r="VC100" s="222">
        <v>0</v>
      </c>
      <c r="VD100" s="222">
        <v>0</v>
      </c>
      <c r="VE100" s="222">
        <v>0</v>
      </c>
      <c r="VF100" s="222">
        <v>0</v>
      </c>
      <c r="VG100" s="222">
        <v>0</v>
      </c>
      <c r="VH100" s="222">
        <v>0</v>
      </c>
      <c r="VI100" s="222">
        <v>0</v>
      </c>
      <c r="VJ100" s="222">
        <v>0</v>
      </c>
      <c r="VK100" s="222">
        <v>0</v>
      </c>
      <c r="VL100" s="222">
        <v>0</v>
      </c>
      <c r="VM100" s="222">
        <v>0</v>
      </c>
      <c r="VN100" s="222">
        <v>0</v>
      </c>
      <c r="VO100" s="222">
        <v>0</v>
      </c>
      <c r="VP100" s="222">
        <v>0</v>
      </c>
      <c r="VQ100" s="222">
        <v>0</v>
      </c>
      <c r="VR100" s="222">
        <v>0</v>
      </c>
      <c r="VS100" s="222">
        <v>0</v>
      </c>
      <c r="VT100" s="222">
        <v>0</v>
      </c>
      <c r="VU100" s="222">
        <v>630000</v>
      </c>
      <c r="VV100" s="222">
        <v>0</v>
      </c>
      <c r="VW100" s="222">
        <v>0</v>
      </c>
      <c r="VX100" s="222">
        <v>0</v>
      </c>
      <c r="VY100" s="222">
        <v>0</v>
      </c>
      <c r="VZ100" s="222">
        <v>30650</v>
      </c>
      <c r="WA100" s="222">
        <v>0</v>
      </c>
      <c r="WB100" s="222">
        <v>0</v>
      </c>
      <c r="WC100" s="222">
        <v>0</v>
      </c>
      <c r="WD100" s="222">
        <v>0</v>
      </c>
      <c r="WE100" s="222">
        <v>0</v>
      </c>
      <c r="WF100" s="222">
        <v>0</v>
      </c>
      <c r="WG100" s="222">
        <v>411000</v>
      </c>
      <c r="WH100" s="222">
        <v>0</v>
      </c>
      <c r="WI100" s="222">
        <v>0</v>
      </c>
      <c r="WJ100" s="222">
        <v>0</v>
      </c>
      <c r="WK100" s="222">
        <v>0</v>
      </c>
      <c r="WL100" s="222">
        <v>0</v>
      </c>
      <c r="WM100" s="222">
        <v>0</v>
      </c>
      <c r="WN100" s="222">
        <v>0</v>
      </c>
      <c r="WO100" s="222">
        <v>0</v>
      </c>
      <c r="WP100" s="222">
        <v>0</v>
      </c>
      <c r="WQ100" s="222">
        <v>0</v>
      </c>
      <c r="WR100" s="222">
        <v>0</v>
      </c>
      <c r="WS100" s="222">
        <v>0</v>
      </c>
      <c r="WT100" s="222">
        <v>0</v>
      </c>
      <c r="WU100" s="222">
        <v>1674936.24</v>
      </c>
      <c r="WV100" s="222">
        <v>0</v>
      </c>
      <c r="WW100" s="222">
        <v>132400</v>
      </c>
      <c r="WX100" s="222">
        <v>21300</v>
      </c>
      <c r="WY100" s="222">
        <v>0</v>
      </c>
      <c r="WZ100" s="222">
        <v>0</v>
      </c>
      <c r="XA100" s="222">
        <v>0</v>
      </c>
      <c r="XB100" s="222">
        <v>0</v>
      </c>
      <c r="XC100" s="222">
        <v>0</v>
      </c>
      <c r="XD100" s="222">
        <v>0</v>
      </c>
      <c r="XE100" s="222">
        <v>0</v>
      </c>
      <c r="XF100" s="222">
        <v>68000</v>
      </c>
      <c r="XG100" s="222">
        <v>0</v>
      </c>
      <c r="XH100" s="222">
        <v>0</v>
      </c>
      <c r="XI100" s="222">
        <v>0</v>
      </c>
      <c r="XJ100" s="222">
        <v>0</v>
      </c>
      <c r="XK100" s="222">
        <v>0</v>
      </c>
      <c r="XL100" s="222">
        <v>0</v>
      </c>
      <c r="XM100" s="222">
        <v>0</v>
      </c>
      <c r="XN100" s="222">
        <v>0</v>
      </c>
      <c r="XO100" s="222">
        <v>0</v>
      </c>
      <c r="XP100" s="222">
        <v>0</v>
      </c>
      <c r="XQ100" s="222">
        <v>0</v>
      </c>
      <c r="XR100" s="222">
        <v>0</v>
      </c>
      <c r="XS100" s="222">
        <v>0</v>
      </c>
      <c r="XT100" s="222">
        <v>0</v>
      </c>
      <c r="XU100" s="222">
        <v>0</v>
      </c>
      <c r="XV100" s="222">
        <v>0</v>
      </c>
      <c r="XW100" s="222">
        <v>0</v>
      </c>
      <c r="XX100" s="222">
        <v>0</v>
      </c>
      <c r="XY100" s="222">
        <v>0</v>
      </c>
      <c r="XZ100" s="222">
        <v>0</v>
      </c>
      <c r="YA100" s="222">
        <v>0</v>
      </c>
      <c r="YB100" s="222">
        <v>0</v>
      </c>
      <c r="YC100" s="222">
        <v>0</v>
      </c>
      <c r="YD100" s="222">
        <v>0</v>
      </c>
      <c r="YE100" s="222">
        <v>0</v>
      </c>
      <c r="YF100" s="222">
        <v>0</v>
      </c>
      <c r="YG100" s="222">
        <v>0</v>
      </c>
      <c r="YH100" s="222">
        <v>0</v>
      </c>
      <c r="YI100" s="222">
        <v>149168.9</v>
      </c>
      <c r="YJ100" s="222">
        <v>0</v>
      </c>
      <c r="YK100" s="222">
        <v>0</v>
      </c>
      <c r="YL100" s="222">
        <v>0</v>
      </c>
      <c r="YM100" s="222">
        <v>0</v>
      </c>
      <c r="YN100" s="222">
        <v>0</v>
      </c>
      <c r="YO100" s="222">
        <v>0</v>
      </c>
      <c r="YP100" s="222">
        <v>0</v>
      </c>
      <c r="YQ100" s="222">
        <v>0</v>
      </c>
      <c r="YR100" s="222">
        <v>0</v>
      </c>
      <c r="YS100" s="222">
        <v>0</v>
      </c>
      <c r="YT100" s="222">
        <v>0</v>
      </c>
      <c r="YU100" s="222">
        <v>0</v>
      </c>
      <c r="YV100" s="222">
        <v>50</v>
      </c>
      <c r="YW100" s="222">
        <v>0</v>
      </c>
      <c r="YX100" s="222">
        <v>0</v>
      </c>
      <c r="YY100" s="222">
        <v>0</v>
      </c>
      <c r="YZ100" s="222">
        <v>591400</v>
      </c>
      <c r="ZA100" s="222">
        <v>0</v>
      </c>
      <c r="ZB100" s="222">
        <v>121500</v>
      </c>
      <c r="ZC100" s="222">
        <v>0</v>
      </c>
      <c r="ZD100" s="222">
        <v>0</v>
      </c>
      <c r="ZE100" s="222">
        <v>0</v>
      </c>
      <c r="ZF100" s="222">
        <v>0</v>
      </c>
      <c r="ZG100" s="222">
        <v>0</v>
      </c>
      <c r="ZH100" s="222">
        <v>0</v>
      </c>
      <c r="ZI100" s="222">
        <v>0</v>
      </c>
      <c r="ZJ100" s="222">
        <v>0</v>
      </c>
      <c r="ZK100" s="222">
        <v>0</v>
      </c>
      <c r="ZL100" s="222">
        <v>0</v>
      </c>
      <c r="ZM100" s="222">
        <v>0</v>
      </c>
      <c r="ZN100" s="222">
        <v>0</v>
      </c>
      <c r="ZO100" s="222">
        <v>0</v>
      </c>
      <c r="ZP100" s="222">
        <v>0</v>
      </c>
      <c r="ZQ100" s="222">
        <v>0</v>
      </c>
      <c r="ZR100" s="222">
        <v>189500</v>
      </c>
      <c r="ZS100" s="222">
        <v>0</v>
      </c>
      <c r="ZT100" s="222">
        <v>0</v>
      </c>
      <c r="ZU100" s="222">
        <v>0</v>
      </c>
      <c r="ZV100" s="222">
        <v>0</v>
      </c>
      <c r="ZW100" s="222">
        <v>0</v>
      </c>
      <c r="ZX100" s="222">
        <v>117500</v>
      </c>
      <c r="ZY100" s="222">
        <v>165000</v>
      </c>
      <c r="ZZ100" s="222">
        <v>0</v>
      </c>
      <c r="AAA100" s="222">
        <v>0</v>
      </c>
      <c r="AAB100" s="222">
        <v>147500</v>
      </c>
      <c r="AAC100" s="222">
        <v>90000</v>
      </c>
      <c r="AAD100" s="222">
        <v>112000</v>
      </c>
      <c r="AAE100" s="222">
        <v>0</v>
      </c>
      <c r="AAF100" s="222">
        <v>0</v>
      </c>
      <c r="AAG100" s="222">
        <v>0</v>
      </c>
      <c r="AAH100" s="222">
        <v>0</v>
      </c>
      <c r="AAI100" s="222">
        <v>0</v>
      </c>
      <c r="AAJ100" s="222">
        <v>0</v>
      </c>
      <c r="AAK100" s="222">
        <v>0</v>
      </c>
      <c r="AAL100" s="222">
        <v>0</v>
      </c>
      <c r="AAM100" s="222">
        <v>0</v>
      </c>
      <c r="AAN100" s="222">
        <v>0</v>
      </c>
      <c r="AAO100" s="222">
        <v>80000</v>
      </c>
      <c r="AAP100" s="222">
        <v>0</v>
      </c>
      <c r="AAQ100" s="222">
        <v>499250</v>
      </c>
      <c r="AAR100" s="222">
        <v>0</v>
      </c>
      <c r="AAS100" s="222">
        <v>0</v>
      </c>
      <c r="AAT100" s="222">
        <v>0</v>
      </c>
      <c r="AAU100" s="222">
        <v>0</v>
      </c>
      <c r="AAV100" s="222">
        <v>0</v>
      </c>
      <c r="AAW100" s="222">
        <v>0</v>
      </c>
      <c r="AAX100" s="222">
        <v>363451</v>
      </c>
      <c r="AAY100" s="222">
        <v>65570</v>
      </c>
      <c r="AAZ100" s="222">
        <v>0</v>
      </c>
      <c r="ABA100" s="222">
        <v>0</v>
      </c>
      <c r="ABB100" s="222">
        <v>331684.95</v>
      </c>
      <c r="ABC100" s="222">
        <v>0</v>
      </c>
      <c r="ABD100" s="222">
        <v>0</v>
      </c>
      <c r="ABE100" s="222">
        <v>0</v>
      </c>
      <c r="ABF100" s="222">
        <v>624847</v>
      </c>
      <c r="ABG100" s="222">
        <v>0</v>
      </c>
      <c r="ABH100" s="222">
        <v>0</v>
      </c>
      <c r="ABI100" s="222">
        <v>0</v>
      </c>
      <c r="ABJ100" s="222">
        <v>0</v>
      </c>
      <c r="ABK100" s="222">
        <v>271500</v>
      </c>
      <c r="ABL100" s="222">
        <v>0</v>
      </c>
      <c r="ABM100" s="222">
        <v>0</v>
      </c>
      <c r="ABN100" s="222">
        <v>0</v>
      </c>
      <c r="ABO100" s="222">
        <v>0</v>
      </c>
      <c r="ABP100" s="222">
        <v>0</v>
      </c>
      <c r="ABQ100" s="222">
        <v>0</v>
      </c>
      <c r="ABR100" s="222">
        <v>0</v>
      </c>
      <c r="ABS100" s="222">
        <v>19250</v>
      </c>
      <c r="ABT100" s="222">
        <v>0</v>
      </c>
      <c r="ABU100" s="222">
        <v>0</v>
      </c>
      <c r="ABV100" s="222">
        <v>243200</v>
      </c>
      <c r="ABW100" s="222">
        <v>89000</v>
      </c>
      <c r="ABX100" s="222">
        <v>0</v>
      </c>
      <c r="ABY100" s="222">
        <v>0</v>
      </c>
      <c r="ABZ100" s="222">
        <v>0</v>
      </c>
      <c r="ACA100" s="222">
        <v>0</v>
      </c>
      <c r="ACB100" s="222">
        <v>0</v>
      </c>
      <c r="ACC100" s="222">
        <v>0</v>
      </c>
      <c r="ACD100" s="222">
        <v>0</v>
      </c>
      <c r="ACE100" s="222">
        <v>0</v>
      </c>
      <c r="ACF100" s="222">
        <v>0</v>
      </c>
      <c r="ACG100" s="222">
        <v>0</v>
      </c>
      <c r="ACH100" s="222">
        <v>0</v>
      </c>
      <c r="ACI100" s="222">
        <v>17592</v>
      </c>
      <c r="ACJ100" s="222">
        <v>0</v>
      </c>
      <c r="ACK100" s="222">
        <v>0</v>
      </c>
      <c r="ACL100" s="222">
        <v>515000</v>
      </c>
      <c r="ACM100" s="222">
        <v>0</v>
      </c>
      <c r="ACN100" s="222">
        <v>0</v>
      </c>
      <c r="ACO100" s="222">
        <v>0</v>
      </c>
      <c r="ACP100" s="222">
        <v>0</v>
      </c>
      <c r="ACQ100" s="222">
        <v>0</v>
      </c>
      <c r="ACR100" s="222">
        <v>0</v>
      </c>
      <c r="ACS100" s="222">
        <v>0</v>
      </c>
      <c r="ACT100" s="222">
        <v>0</v>
      </c>
      <c r="ACU100" s="222">
        <v>0</v>
      </c>
      <c r="ACV100" s="222">
        <v>0</v>
      </c>
      <c r="ACW100" s="222">
        <v>165270</v>
      </c>
      <c r="ACX100" s="222">
        <v>0</v>
      </c>
      <c r="ACY100" s="222">
        <v>0</v>
      </c>
      <c r="ACZ100" s="222">
        <v>0</v>
      </c>
      <c r="ADA100" s="222">
        <v>0</v>
      </c>
      <c r="ADB100" s="222">
        <v>0</v>
      </c>
      <c r="ADC100" s="222">
        <v>0</v>
      </c>
      <c r="ADD100" s="222">
        <v>0</v>
      </c>
      <c r="ADE100" s="222">
        <v>8960</v>
      </c>
      <c r="ADF100" s="222">
        <v>0</v>
      </c>
      <c r="ADG100" s="222">
        <v>0</v>
      </c>
      <c r="ADH100" s="222">
        <v>0</v>
      </c>
      <c r="ADI100" s="222">
        <v>0</v>
      </c>
      <c r="ADJ100" s="222">
        <v>0</v>
      </c>
      <c r="ADK100" s="222">
        <v>0</v>
      </c>
      <c r="ADL100" s="222">
        <v>0</v>
      </c>
      <c r="ADM100" s="222">
        <v>0</v>
      </c>
      <c r="ADN100" s="222">
        <v>0</v>
      </c>
      <c r="ADO100" s="222">
        <v>0</v>
      </c>
      <c r="ADP100" s="222">
        <v>0</v>
      </c>
      <c r="ADQ100" s="222">
        <v>0</v>
      </c>
      <c r="ADR100" s="222">
        <v>-2682278</v>
      </c>
      <c r="ADS100" s="222">
        <v>16000</v>
      </c>
      <c r="ADT100" s="222">
        <v>121941</v>
      </c>
      <c r="ADU100" s="222">
        <v>1312915</v>
      </c>
      <c r="ADV100" s="222">
        <v>0</v>
      </c>
      <c r="ADW100" s="222">
        <v>0</v>
      </c>
      <c r="ADX100" s="222">
        <v>0</v>
      </c>
      <c r="ADY100" s="222">
        <v>0</v>
      </c>
      <c r="ADZ100" s="222">
        <v>0</v>
      </c>
      <c r="AEA100" s="222">
        <v>2116112</v>
      </c>
      <c r="AEB100" s="222">
        <v>193697.5</v>
      </c>
      <c r="AEC100" s="222">
        <v>1233314.5</v>
      </c>
      <c r="AED100" s="222">
        <v>0</v>
      </c>
      <c r="AEE100" s="222">
        <v>0</v>
      </c>
      <c r="AEF100" s="222">
        <v>253203</v>
      </c>
      <c r="AEG100" s="222">
        <v>0</v>
      </c>
      <c r="AEH100" s="222">
        <v>10000</v>
      </c>
      <c r="AEI100" s="222">
        <v>0</v>
      </c>
      <c r="AEJ100" s="222">
        <v>0</v>
      </c>
      <c r="AEK100" s="222">
        <v>646111</v>
      </c>
      <c r="AEL100" s="222">
        <v>0</v>
      </c>
      <c r="AEM100" s="222">
        <v>136903</v>
      </c>
      <c r="AEN100" s="222">
        <v>0</v>
      </c>
      <c r="AEO100" s="222">
        <v>0</v>
      </c>
      <c r="AEP100" s="222">
        <v>0</v>
      </c>
      <c r="AEQ100" s="222">
        <v>0</v>
      </c>
      <c r="AER100" s="222">
        <v>0</v>
      </c>
      <c r="AES100" s="222">
        <v>0</v>
      </c>
      <c r="AET100" s="222">
        <v>0</v>
      </c>
      <c r="AEU100" s="222">
        <v>0</v>
      </c>
      <c r="AEV100" s="222">
        <v>0</v>
      </c>
      <c r="AEW100" s="222">
        <v>0</v>
      </c>
      <c r="AEX100" s="222">
        <v>0</v>
      </c>
      <c r="AEY100" s="222">
        <v>0</v>
      </c>
      <c r="AEZ100" s="222">
        <v>0</v>
      </c>
      <c r="AFA100" s="222">
        <v>0</v>
      </c>
      <c r="AFB100" s="222">
        <v>0</v>
      </c>
      <c r="AFC100" s="222">
        <v>0</v>
      </c>
      <c r="AFD100" s="222">
        <v>0</v>
      </c>
      <c r="AFE100" s="222">
        <v>0</v>
      </c>
      <c r="AFF100" s="222">
        <v>0</v>
      </c>
      <c r="AFG100" s="222">
        <v>0</v>
      </c>
      <c r="AFH100" s="222">
        <v>0</v>
      </c>
      <c r="AFI100" s="222">
        <v>0</v>
      </c>
      <c r="AFJ100" s="222">
        <v>0</v>
      </c>
      <c r="AFK100" s="222">
        <v>0</v>
      </c>
      <c r="AFL100" s="222">
        <v>0</v>
      </c>
      <c r="AFM100" s="222">
        <v>0</v>
      </c>
      <c r="AFN100" s="222">
        <v>0</v>
      </c>
      <c r="AFO100" s="222">
        <v>0</v>
      </c>
      <c r="AFP100" s="222">
        <v>0</v>
      </c>
      <c r="AFQ100" s="222">
        <v>0</v>
      </c>
      <c r="AFR100" s="222">
        <v>0</v>
      </c>
      <c r="AFS100" s="222">
        <v>0</v>
      </c>
      <c r="AFT100" s="222">
        <v>446000</v>
      </c>
      <c r="AFU100" s="222">
        <v>0</v>
      </c>
      <c r="AFV100" s="222">
        <v>0</v>
      </c>
      <c r="AFW100" s="222">
        <v>0</v>
      </c>
      <c r="AFX100" s="222">
        <v>0</v>
      </c>
      <c r="AFY100" s="222">
        <v>0</v>
      </c>
      <c r="AFZ100" s="222">
        <v>0</v>
      </c>
      <c r="AGA100" s="222">
        <v>0</v>
      </c>
      <c r="AGB100" s="222">
        <v>0</v>
      </c>
      <c r="AGC100" s="222">
        <v>0</v>
      </c>
      <c r="AGD100" s="222">
        <v>0</v>
      </c>
      <c r="AGE100" s="222">
        <v>0</v>
      </c>
      <c r="AGF100" s="222">
        <v>0</v>
      </c>
      <c r="AGG100" s="222">
        <v>0</v>
      </c>
      <c r="AGH100" s="222">
        <v>0</v>
      </c>
      <c r="AGI100" s="222">
        <v>0</v>
      </c>
      <c r="AGJ100" s="222">
        <v>0</v>
      </c>
      <c r="AGK100" s="222">
        <v>0</v>
      </c>
      <c r="AGL100" s="222">
        <v>0</v>
      </c>
      <c r="AGM100" s="222">
        <v>0</v>
      </c>
      <c r="AGN100" s="222">
        <v>0</v>
      </c>
      <c r="AGO100" s="222">
        <v>0</v>
      </c>
      <c r="AGP100" s="222">
        <v>0</v>
      </c>
      <c r="AGQ100" s="222">
        <v>0</v>
      </c>
      <c r="AGR100" s="222">
        <v>0</v>
      </c>
      <c r="AGS100" s="222">
        <v>0</v>
      </c>
      <c r="AGT100" s="222">
        <v>0</v>
      </c>
      <c r="AGU100" s="222">
        <v>0</v>
      </c>
      <c r="AGV100" s="222">
        <v>0</v>
      </c>
      <c r="AGW100" s="222">
        <v>375000</v>
      </c>
      <c r="AGX100" s="222">
        <v>0</v>
      </c>
      <c r="AGY100" s="222">
        <v>0</v>
      </c>
      <c r="AGZ100" s="222">
        <v>0</v>
      </c>
      <c r="AHA100" s="222">
        <v>0</v>
      </c>
      <c r="AHB100" s="222">
        <v>436000</v>
      </c>
      <c r="AHC100" s="222">
        <v>0</v>
      </c>
      <c r="AHD100" s="222">
        <v>0</v>
      </c>
      <c r="AHE100" s="222">
        <v>0</v>
      </c>
      <c r="AHF100" s="222">
        <v>0</v>
      </c>
      <c r="AHG100" s="222">
        <v>0</v>
      </c>
      <c r="AHH100" s="222">
        <v>0</v>
      </c>
      <c r="AHI100" s="222">
        <v>0</v>
      </c>
      <c r="AHJ100" s="222">
        <v>0</v>
      </c>
      <c r="AHK100" s="222">
        <v>0</v>
      </c>
      <c r="AHL100" s="222">
        <v>0</v>
      </c>
      <c r="AHM100" s="222">
        <v>439500</v>
      </c>
      <c r="AHN100" s="222">
        <v>0</v>
      </c>
      <c r="AHO100" s="222">
        <v>0</v>
      </c>
      <c r="AHP100" s="222">
        <v>0</v>
      </c>
      <c r="AHQ100" s="222">
        <v>0</v>
      </c>
      <c r="AHR100" s="264">
        <v>0</v>
      </c>
    </row>
    <row r="101" spans="1:902" ht="24">
      <c r="A101" s="183" t="s">
        <v>6671</v>
      </c>
      <c r="B101" s="183" t="s">
        <v>6526</v>
      </c>
      <c r="C101" s="184" t="s">
        <v>6527</v>
      </c>
      <c r="D101" s="222">
        <v>0</v>
      </c>
      <c r="E101" s="222">
        <v>0</v>
      </c>
      <c r="F101" s="222">
        <v>0</v>
      </c>
      <c r="G101" s="222">
        <v>0</v>
      </c>
      <c r="H101" s="222">
        <v>0</v>
      </c>
      <c r="I101" s="222">
        <v>0</v>
      </c>
      <c r="J101" s="222">
        <v>0</v>
      </c>
      <c r="K101" s="222">
        <v>0</v>
      </c>
      <c r="L101" s="222">
        <v>0</v>
      </c>
      <c r="M101" s="222">
        <v>0</v>
      </c>
      <c r="N101" s="222">
        <v>0</v>
      </c>
      <c r="O101" s="222">
        <v>0</v>
      </c>
      <c r="P101" s="222">
        <v>0</v>
      </c>
      <c r="Q101" s="222">
        <v>0</v>
      </c>
      <c r="R101" s="222">
        <v>0</v>
      </c>
      <c r="S101" s="222">
        <v>0</v>
      </c>
      <c r="T101" s="222">
        <v>0</v>
      </c>
      <c r="U101" s="222">
        <v>0</v>
      </c>
      <c r="V101" s="222">
        <v>0</v>
      </c>
      <c r="W101" s="222">
        <v>0</v>
      </c>
      <c r="X101" s="222">
        <v>0</v>
      </c>
      <c r="Y101" s="222">
        <v>0</v>
      </c>
      <c r="Z101" s="222">
        <v>0</v>
      </c>
      <c r="AA101" s="222">
        <v>0</v>
      </c>
      <c r="AB101" s="222">
        <v>0</v>
      </c>
      <c r="AC101" s="222">
        <v>0</v>
      </c>
      <c r="AD101" s="222">
        <v>0</v>
      </c>
      <c r="AE101" s="222">
        <v>0</v>
      </c>
      <c r="AF101" s="222">
        <v>0</v>
      </c>
      <c r="AG101" s="222">
        <v>0</v>
      </c>
      <c r="AH101" s="222">
        <v>0</v>
      </c>
      <c r="AI101" s="222">
        <v>0</v>
      </c>
      <c r="AJ101" s="222">
        <v>0</v>
      </c>
      <c r="AK101" s="222">
        <v>0</v>
      </c>
      <c r="AL101" s="222">
        <v>7.66</v>
      </c>
      <c r="AM101" s="222">
        <v>0</v>
      </c>
      <c r="AN101" s="222">
        <v>0</v>
      </c>
      <c r="AO101" s="222">
        <v>0</v>
      </c>
      <c r="AP101" s="222">
        <v>0</v>
      </c>
      <c r="AQ101" s="222">
        <v>0</v>
      </c>
      <c r="AR101" s="222">
        <v>0</v>
      </c>
      <c r="AS101" s="222">
        <v>0</v>
      </c>
      <c r="AT101" s="222">
        <v>0</v>
      </c>
      <c r="AU101" s="222">
        <v>0</v>
      </c>
      <c r="AV101" s="222">
        <v>0</v>
      </c>
      <c r="AW101" s="222">
        <v>0</v>
      </c>
      <c r="AX101" s="222">
        <v>0</v>
      </c>
      <c r="AY101" s="222">
        <v>0</v>
      </c>
      <c r="AZ101" s="222">
        <v>0</v>
      </c>
      <c r="BA101" s="222">
        <v>0</v>
      </c>
      <c r="BB101" s="222">
        <v>0</v>
      </c>
      <c r="BC101" s="222">
        <v>0</v>
      </c>
      <c r="BD101" s="222">
        <v>0</v>
      </c>
      <c r="BE101" s="222">
        <v>0</v>
      </c>
      <c r="BF101" s="222">
        <v>0</v>
      </c>
      <c r="BG101" s="222">
        <v>0</v>
      </c>
      <c r="BH101" s="222">
        <v>0</v>
      </c>
      <c r="BI101" s="222">
        <v>0</v>
      </c>
      <c r="BJ101" s="222">
        <v>0</v>
      </c>
      <c r="BK101" s="222">
        <v>0</v>
      </c>
      <c r="BL101" s="222">
        <v>0</v>
      </c>
      <c r="BM101" s="222">
        <v>0</v>
      </c>
      <c r="BN101" s="222">
        <v>0</v>
      </c>
      <c r="BO101" s="222">
        <v>0</v>
      </c>
      <c r="BP101" s="222">
        <v>0</v>
      </c>
      <c r="BQ101" s="222">
        <v>0</v>
      </c>
      <c r="BR101" s="222">
        <v>0</v>
      </c>
      <c r="BS101" s="222">
        <v>0</v>
      </c>
      <c r="BT101" s="222">
        <v>0</v>
      </c>
      <c r="BU101" s="222">
        <v>0</v>
      </c>
      <c r="BV101" s="222">
        <v>0</v>
      </c>
      <c r="BW101" s="222">
        <v>0</v>
      </c>
      <c r="BX101" s="222">
        <v>0</v>
      </c>
      <c r="BY101" s="222">
        <v>0</v>
      </c>
      <c r="BZ101" s="222">
        <v>6289.91</v>
      </c>
      <c r="CA101" s="222">
        <v>0</v>
      </c>
      <c r="CB101" s="222">
        <v>0</v>
      </c>
      <c r="CC101" s="222">
        <v>0</v>
      </c>
      <c r="CD101" s="222">
        <v>0</v>
      </c>
      <c r="CE101" s="222">
        <v>0</v>
      </c>
      <c r="CF101" s="222">
        <v>0</v>
      </c>
      <c r="CG101" s="222">
        <v>0</v>
      </c>
      <c r="CH101" s="222">
        <v>0</v>
      </c>
      <c r="CI101" s="222">
        <v>0</v>
      </c>
      <c r="CJ101" s="222">
        <v>0</v>
      </c>
      <c r="CK101" s="222">
        <v>0</v>
      </c>
      <c r="CL101" s="222">
        <v>0</v>
      </c>
      <c r="CM101" s="222">
        <v>0</v>
      </c>
      <c r="CN101" s="222">
        <v>0</v>
      </c>
      <c r="CO101" s="222">
        <v>0</v>
      </c>
      <c r="CP101" s="222">
        <v>0</v>
      </c>
      <c r="CQ101" s="222">
        <v>0</v>
      </c>
      <c r="CR101" s="222">
        <v>0</v>
      </c>
      <c r="CS101" s="222">
        <v>0</v>
      </c>
      <c r="CT101" s="222">
        <v>0</v>
      </c>
      <c r="CU101" s="222">
        <v>0</v>
      </c>
      <c r="CV101" s="222">
        <v>0</v>
      </c>
      <c r="CW101" s="222">
        <v>0</v>
      </c>
      <c r="CX101" s="222">
        <v>0</v>
      </c>
      <c r="CY101" s="222">
        <v>0</v>
      </c>
      <c r="CZ101" s="222">
        <v>0</v>
      </c>
      <c r="DA101" s="222">
        <v>0</v>
      </c>
      <c r="DB101" s="222">
        <v>0</v>
      </c>
      <c r="DC101" s="222">
        <v>0</v>
      </c>
      <c r="DD101" s="222">
        <v>0</v>
      </c>
      <c r="DE101" s="222">
        <v>0</v>
      </c>
      <c r="DF101" s="222">
        <v>0</v>
      </c>
      <c r="DG101" s="222">
        <v>0</v>
      </c>
      <c r="DH101" s="222">
        <v>0</v>
      </c>
      <c r="DI101" s="222">
        <v>0</v>
      </c>
      <c r="DJ101" s="222">
        <v>0</v>
      </c>
      <c r="DK101" s="222">
        <v>0</v>
      </c>
      <c r="DL101" s="222">
        <v>0</v>
      </c>
      <c r="DM101" s="222">
        <v>0</v>
      </c>
      <c r="DN101" s="222">
        <v>0</v>
      </c>
      <c r="DO101" s="222">
        <v>0</v>
      </c>
      <c r="DP101" s="222">
        <v>0</v>
      </c>
      <c r="DQ101" s="222">
        <v>0</v>
      </c>
      <c r="DR101" s="222">
        <v>0</v>
      </c>
      <c r="DS101" s="222">
        <v>0</v>
      </c>
      <c r="DT101" s="222">
        <v>188506.78</v>
      </c>
      <c r="DU101" s="222">
        <v>0</v>
      </c>
      <c r="DV101" s="222">
        <v>0</v>
      </c>
      <c r="DW101" s="222">
        <v>0</v>
      </c>
      <c r="DX101" s="222">
        <v>0</v>
      </c>
      <c r="DY101" s="222">
        <v>0</v>
      </c>
      <c r="DZ101" s="222">
        <v>0</v>
      </c>
      <c r="EA101" s="222">
        <v>0</v>
      </c>
      <c r="EB101" s="222">
        <v>0</v>
      </c>
      <c r="EC101" s="222">
        <v>0</v>
      </c>
      <c r="ED101" s="222">
        <v>0</v>
      </c>
      <c r="EE101" s="222">
        <v>0</v>
      </c>
      <c r="EF101" s="222">
        <v>0</v>
      </c>
      <c r="EG101" s="222">
        <v>0</v>
      </c>
      <c r="EH101" s="222">
        <v>0</v>
      </c>
      <c r="EI101" s="222">
        <v>0</v>
      </c>
      <c r="EJ101" s="222">
        <v>0</v>
      </c>
      <c r="EK101" s="222">
        <v>0</v>
      </c>
      <c r="EL101" s="222">
        <v>0</v>
      </c>
      <c r="EM101" s="222">
        <v>0</v>
      </c>
      <c r="EN101" s="222">
        <v>0</v>
      </c>
      <c r="EO101" s="222">
        <v>0</v>
      </c>
      <c r="EP101" s="222">
        <v>0</v>
      </c>
      <c r="EQ101" s="222">
        <v>0</v>
      </c>
      <c r="ER101" s="222">
        <v>0</v>
      </c>
      <c r="ES101" s="222">
        <v>0</v>
      </c>
      <c r="ET101" s="222">
        <v>0</v>
      </c>
      <c r="EU101" s="222">
        <v>0</v>
      </c>
      <c r="EV101" s="222">
        <v>0</v>
      </c>
      <c r="EW101" s="222">
        <v>0</v>
      </c>
      <c r="EX101" s="222">
        <v>0</v>
      </c>
      <c r="EY101" s="222">
        <v>0</v>
      </c>
      <c r="EZ101" s="222">
        <v>0</v>
      </c>
      <c r="FA101" s="222">
        <v>0</v>
      </c>
      <c r="FB101" s="222">
        <v>0</v>
      </c>
      <c r="FC101" s="222">
        <v>0</v>
      </c>
      <c r="FD101" s="222">
        <v>0</v>
      </c>
      <c r="FE101" s="222">
        <v>0</v>
      </c>
      <c r="FF101" s="222">
        <v>0</v>
      </c>
      <c r="FG101" s="222">
        <v>0</v>
      </c>
      <c r="FH101" s="222">
        <v>0</v>
      </c>
      <c r="FI101" s="222">
        <v>0</v>
      </c>
      <c r="FJ101" s="222">
        <v>0</v>
      </c>
      <c r="FK101" s="222">
        <v>0</v>
      </c>
      <c r="FL101" s="222">
        <v>15025.51</v>
      </c>
      <c r="FM101" s="222">
        <v>0</v>
      </c>
      <c r="FN101" s="222">
        <v>0</v>
      </c>
      <c r="FO101" s="222">
        <v>0</v>
      </c>
      <c r="FP101" s="222">
        <v>0</v>
      </c>
      <c r="FQ101" s="222">
        <v>0</v>
      </c>
      <c r="FR101" s="222">
        <v>0</v>
      </c>
      <c r="FS101" s="222">
        <v>0</v>
      </c>
      <c r="FT101" s="222">
        <v>0</v>
      </c>
      <c r="FU101" s="222">
        <v>0</v>
      </c>
      <c r="FV101" s="222">
        <v>0</v>
      </c>
      <c r="FW101" s="222">
        <v>0</v>
      </c>
      <c r="FX101" s="222">
        <v>0</v>
      </c>
      <c r="FY101" s="222">
        <v>0</v>
      </c>
      <c r="FZ101" s="222">
        <v>0</v>
      </c>
      <c r="GA101" s="222">
        <v>0</v>
      </c>
      <c r="GB101" s="222">
        <v>0</v>
      </c>
      <c r="GC101" s="222">
        <v>0</v>
      </c>
      <c r="GD101" s="222">
        <v>0</v>
      </c>
      <c r="GE101" s="222">
        <v>0</v>
      </c>
      <c r="GF101" s="222">
        <v>0</v>
      </c>
      <c r="GG101" s="222">
        <v>0</v>
      </c>
      <c r="GH101" s="222">
        <v>0</v>
      </c>
      <c r="GI101" s="222">
        <v>0</v>
      </c>
      <c r="GJ101" s="222">
        <v>0</v>
      </c>
      <c r="GK101" s="222">
        <v>0</v>
      </c>
      <c r="GL101" s="222">
        <v>0</v>
      </c>
      <c r="GM101" s="222">
        <v>0</v>
      </c>
      <c r="GN101" s="222">
        <v>0</v>
      </c>
      <c r="GO101" s="222">
        <v>0</v>
      </c>
      <c r="GP101" s="222">
        <v>0</v>
      </c>
      <c r="GQ101" s="222">
        <v>0</v>
      </c>
      <c r="GR101" s="222">
        <v>0</v>
      </c>
      <c r="GS101" s="222">
        <v>0</v>
      </c>
      <c r="GT101" s="222">
        <v>0</v>
      </c>
      <c r="GU101" s="222">
        <v>0</v>
      </c>
      <c r="GV101" s="222">
        <v>0</v>
      </c>
      <c r="GW101" s="222">
        <v>0</v>
      </c>
      <c r="GX101" s="222">
        <v>0</v>
      </c>
      <c r="GY101" s="222">
        <v>0</v>
      </c>
      <c r="GZ101" s="222">
        <v>0</v>
      </c>
      <c r="HA101" s="222">
        <v>0</v>
      </c>
      <c r="HB101" s="222">
        <v>0</v>
      </c>
      <c r="HC101" s="222">
        <v>0</v>
      </c>
      <c r="HD101" s="222">
        <v>0</v>
      </c>
      <c r="HE101" s="222">
        <v>0</v>
      </c>
      <c r="HF101" s="222">
        <v>0</v>
      </c>
      <c r="HG101" s="222">
        <v>0</v>
      </c>
      <c r="HH101" s="222">
        <v>0</v>
      </c>
      <c r="HI101" s="222">
        <v>0</v>
      </c>
      <c r="HJ101" s="222">
        <v>0</v>
      </c>
      <c r="HK101" s="222">
        <v>0</v>
      </c>
      <c r="HL101" s="222">
        <v>0</v>
      </c>
      <c r="HM101" s="222">
        <v>0</v>
      </c>
      <c r="HN101" s="222">
        <v>0</v>
      </c>
      <c r="HO101" s="222">
        <v>0</v>
      </c>
      <c r="HP101" s="222">
        <v>0</v>
      </c>
      <c r="HQ101" s="222">
        <v>0</v>
      </c>
      <c r="HR101" s="222">
        <v>0</v>
      </c>
      <c r="HS101" s="222">
        <v>0</v>
      </c>
      <c r="HT101" s="222">
        <v>0</v>
      </c>
      <c r="HU101" s="222">
        <v>0</v>
      </c>
      <c r="HV101" s="222">
        <v>0</v>
      </c>
      <c r="HW101" s="222">
        <v>0</v>
      </c>
      <c r="HX101" s="222">
        <v>0</v>
      </c>
      <c r="HY101" s="222">
        <v>0</v>
      </c>
      <c r="HZ101" s="222">
        <v>0</v>
      </c>
      <c r="IA101" s="222">
        <v>0</v>
      </c>
      <c r="IB101" s="222">
        <v>0</v>
      </c>
      <c r="IC101" s="222">
        <v>0</v>
      </c>
      <c r="ID101" s="222">
        <v>0</v>
      </c>
      <c r="IE101" s="222">
        <v>0</v>
      </c>
      <c r="IF101" s="222">
        <v>0</v>
      </c>
      <c r="IG101" s="222">
        <v>0</v>
      </c>
      <c r="IH101" s="222">
        <v>0</v>
      </c>
      <c r="II101" s="222">
        <v>0</v>
      </c>
      <c r="IJ101" s="222">
        <v>0</v>
      </c>
      <c r="IK101" s="222">
        <v>0</v>
      </c>
      <c r="IL101" s="222">
        <v>0</v>
      </c>
      <c r="IM101" s="222">
        <v>0</v>
      </c>
      <c r="IN101" s="222">
        <v>0</v>
      </c>
      <c r="IO101" s="222">
        <v>0</v>
      </c>
      <c r="IP101" s="222">
        <v>0</v>
      </c>
      <c r="IQ101" s="222">
        <v>0</v>
      </c>
      <c r="IR101" s="222">
        <v>0</v>
      </c>
      <c r="IS101" s="222">
        <v>0</v>
      </c>
      <c r="IT101" s="222">
        <v>0</v>
      </c>
      <c r="IU101" s="222">
        <v>0</v>
      </c>
      <c r="IV101" s="222">
        <v>0</v>
      </c>
      <c r="IW101" s="222">
        <v>0</v>
      </c>
      <c r="IX101" s="222">
        <v>0</v>
      </c>
      <c r="IY101" s="222">
        <v>0</v>
      </c>
      <c r="IZ101" s="222">
        <v>0</v>
      </c>
      <c r="JA101" s="222">
        <v>0</v>
      </c>
      <c r="JB101" s="222">
        <v>0</v>
      </c>
      <c r="JC101" s="222">
        <v>0</v>
      </c>
      <c r="JD101" s="222">
        <v>0</v>
      </c>
      <c r="JE101" s="222">
        <v>0</v>
      </c>
      <c r="JF101" s="222">
        <v>0</v>
      </c>
      <c r="JG101" s="222">
        <v>0</v>
      </c>
      <c r="JH101" s="222">
        <v>0</v>
      </c>
      <c r="JI101" s="222">
        <v>0</v>
      </c>
      <c r="JJ101" s="222">
        <v>0</v>
      </c>
      <c r="JK101" s="222">
        <v>0</v>
      </c>
      <c r="JL101" s="222">
        <v>0</v>
      </c>
      <c r="JM101" s="222">
        <v>0</v>
      </c>
      <c r="JN101" s="222">
        <v>0</v>
      </c>
      <c r="JO101" s="222">
        <v>0</v>
      </c>
      <c r="JP101" s="222">
        <v>0</v>
      </c>
      <c r="JQ101" s="222">
        <v>0</v>
      </c>
      <c r="JR101" s="222">
        <v>0</v>
      </c>
      <c r="JS101" s="222">
        <v>0</v>
      </c>
      <c r="JT101" s="222">
        <v>0</v>
      </c>
      <c r="JU101" s="222">
        <v>0</v>
      </c>
      <c r="JV101" s="222">
        <v>0</v>
      </c>
      <c r="JW101" s="222">
        <v>0</v>
      </c>
      <c r="JX101" s="222">
        <v>0</v>
      </c>
      <c r="JY101" s="222">
        <v>0</v>
      </c>
      <c r="JZ101" s="222">
        <v>0</v>
      </c>
      <c r="KA101" s="222">
        <v>0</v>
      </c>
      <c r="KB101" s="222">
        <v>0</v>
      </c>
      <c r="KC101" s="222">
        <v>0</v>
      </c>
      <c r="KD101" s="222">
        <v>0</v>
      </c>
      <c r="KE101" s="222">
        <v>0</v>
      </c>
      <c r="KF101" s="222">
        <v>0</v>
      </c>
      <c r="KG101" s="222">
        <v>0</v>
      </c>
      <c r="KH101" s="222">
        <v>0</v>
      </c>
      <c r="KI101" s="222">
        <v>0</v>
      </c>
      <c r="KJ101" s="222">
        <v>0</v>
      </c>
      <c r="KK101" s="222">
        <v>0</v>
      </c>
      <c r="KL101" s="222">
        <v>0</v>
      </c>
      <c r="KM101" s="222">
        <v>0</v>
      </c>
      <c r="KN101" s="222">
        <v>0</v>
      </c>
      <c r="KO101" s="222">
        <v>0</v>
      </c>
      <c r="KP101" s="222">
        <v>0</v>
      </c>
      <c r="KQ101" s="222">
        <v>0</v>
      </c>
      <c r="KR101" s="222">
        <v>0</v>
      </c>
      <c r="KS101" s="222">
        <v>0</v>
      </c>
      <c r="KT101" s="222">
        <v>0</v>
      </c>
      <c r="KU101" s="222">
        <v>0</v>
      </c>
      <c r="KV101" s="222">
        <v>0</v>
      </c>
      <c r="KW101" s="222">
        <v>0</v>
      </c>
      <c r="KX101" s="222">
        <v>0</v>
      </c>
      <c r="KY101" s="222">
        <v>0</v>
      </c>
      <c r="KZ101" s="222">
        <v>0</v>
      </c>
      <c r="LA101" s="222">
        <v>0</v>
      </c>
      <c r="LB101" s="222">
        <v>0</v>
      </c>
      <c r="LC101" s="222">
        <v>0</v>
      </c>
      <c r="LD101" s="222">
        <v>0</v>
      </c>
      <c r="LE101" s="222">
        <v>0</v>
      </c>
      <c r="LF101" s="222">
        <v>0</v>
      </c>
      <c r="LG101" s="222">
        <v>0</v>
      </c>
      <c r="LH101" s="222">
        <v>0</v>
      </c>
      <c r="LI101" s="222">
        <v>0</v>
      </c>
      <c r="LJ101" s="222">
        <v>0</v>
      </c>
      <c r="LK101" s="222">
        <v>0</v>
      </c>
      <c r="LL101" s="222">
        <v>0</v>
      </c>
      <c r="LM101" s="222">
        <v>0</v>
      </c>
      <c r="LN101" s="222">
        <v>0</v>
      </c>
      <c r="LO101" s="222">
        <v>0</v>
      </c>
      <c r="LP101" s="222">
        <v>0</v>
      </c>
      <c r="LQ101" s="222">
        <v>0</v>
      </c>
      <c r="LR101" s="222">
        <v>0</v>
      </c>
      <c r="LS101" s="222">
        <v>0</v>
      </c>
      <c r="LT101" s="222">
        <v>0</v>
      </c>
      <c r="LU101" s="222">
        <v>0</v>
      </c>
      <c r="LV101" s="222">
        <v>0</v>
      </c>
      <c r="LW101" s="222">
        <v>834369.55</v>
      </c>
      <c r="LX101" s="222">
        <v>95463.47</v>
      </c>
      <c r="LY101" s="222">
        <v>0</v>
      </c>
      <c r="LZ101" s="222">
        <v>0</v>
      </c>
      <c r="MA101" s="222">
        <v>0</v>
      </c>
      <c r="MB101" s="222">
        <v>0</v>
      </c>
      <c r="MC101" s="222">
        <v>0</v>
      </c>
      <c r="MD101" s="222">
        <v>0</v>
      </c>
      <c r="ME101" s="222">
        <v>0</v>
      </c>
      <c r="MF101" s="222">
        <v>0</v>
      </c>
      <c r="MG101" s="222">
        <v>0</v>
      </c>
      <c r="MH101" s="222">
        <v>0</v>
      </c>
      <c r="MI101" s="222">
        <v>0</v>
      </c>
      <c r="MJ101" s="222">
        <v>0</v>
      </c>
      <c r="MK101" s="222">
        <v>0</v>
      </c>
      <c r="ML101" s="222">
        <v>0</v>
      </c>
      <c r="MM101" s="222">
        <v>0</v>
      </c>
      <c r="MN101" s="222">
        <v>0</v>
      </c>
      <c r="MO101" s="222">
        <v>0</v>
      </c>
      <c r="MP101" s="222">
        <v>0</v>
      </c>
      <c r="MQ101" s="222">
        <v>0</v>
      </c>
      <c r="MR101" s="222">
        <v>0</v>
      </c>
      <c r="MS101" s="222">
        <v>0</v>
      </c>
      <c r="MT101" s="222">
        <v>0</v>
      </c>
      <c r="MU101" s="222">
        <v>0</v>
      </c>
      <c r="MV101" s="222">
        <v>0</v>
      </c>
      <c r="MW101" s="222">
        <v>0</v>
      </c>
      <c r="MX101" s="222">
        <v>0</v>
      </c>
      <c r="MY101" s="222">
        <v>0</v>
      </c>
      <c r="MZ101" s="222">
        <v>0</v>
      </c>
      <c r="NA101" s="222">
        <v>0</v>
      </c>
      <c r="NB101" s="222">
        <v>0</v>
      </c>
      <c r="NC101" s="222">
        <v>0</v>
      </c>
      <c r="ND101" s="222">
        <v>0</v>
      </c>
      <c r="NE101" s="222">
        <v>0</v>
      </c>
      <c r="NF101" s="222">
        <v>0</v>
      </c>
      <c r="NG101" s="222">
        <v>0</v>
      </c>
      <c r="NH101" s="222">
        <v>0</v>
      </c>
      <c r="NI101" s="222">
        <v>0</v>
      </c>
      <c r="NJ101" s="222">
        <v>0</v>
      </c>
      <c r="NK101" s="222">
        <v>0</v>
      </c>
      <c r="NL101" s="222">
        <v>0</v>
      </c>
      <c r="NM101" s="222">
        <v>0</v>
      </c>
      <c r="NN101" s="222">
        <v>0</v>
      </c>
      <c r="NO101" s="222">
        <v>0</v>
      </c>
      <c r="NP101" s="222">
        <v>2496.4499999999998</v>
      </c>
      <c r="NQ101" s="222">
        <v>0</v>
      </c>
      <c r="NR101" s="222">
        <v>0</v>
      </c>
      <c r="NS101" s="222">
        <v>0</v>
      </c>
      <c r="NT101" s="222">
        <v>0</v>
      </c>
      <c r="NU101" s="222">
        <v>0</v>
      </c>
      <c r="NV101" s="222">
        <v>0</v>
      </c>
      <c r="NW101" s="222">
        <v>0</v>
      </c>
      <c r="NX101" s="222">
        <v>0</v>
      </c>
      <c r="NY101" s="222">
        <v>0</v>
      </c>
      <c r="NZ101" s="222">
        <v>0</v>
      </c>
      <c r="OA101" s="222">
        <v>0</v>
      </c>
      <c r="OB101" s="222">
        <v>0</v>
      </c>
      <c r="OC101" s="222">
        <v>0</v>
      </c>
      <c r="OD101" s="222">
        <v>0</v>
      </c>
      <c r="OE101" s="222">
        <v>0</v>
      </c>
      <c r="OF101" s="222">
        <v>0</v>
      </c>
      <c r="OG101" s="222">
        <v>0</v>
      </c>
      <c r="OH101" s="222">
        <v>0</v>
      </c>
      <c r="OI101" s="222">
        <v>0</v>
      </c>
      <c r="OJ101" s="222">
        <v>0</v>
      </c>
      <c r="OK101" s="222">
        <v>0</v>
      </c>
      <c r="OL101" s="222">
        <v>0</v>
      </c>
      <c r="OM101" s="222">
        <v>0</v>
      </c>
      <c r="ON101" s="222">
        <v>0</v>
      </c>
      <c r="OO101" s="222">
        <v>0</v>
      </c>
      <c r="OP101" s="222">
        <v>0</v>
      </c>
      <c r="OQ101" s="222">
        <v>0</v>
      </c>
      <c r="OR101" s="222">
        <v>0</v>
      </c>
      <c r="OS101" s="222">
        <v>169679.53</v>
      </c>
      <c r="OT101" s="222">
        <v>0</v>
      </c>
      <c r="OU101" s="222">
        <v>0</v>
      </c>
      <c r="OV101" s="222">
        <v>0</v>
      </c>
      <c r="OW101" s="222">
        <v>0</v>
      </c>
      <c r="OX101" s="222">
        <v>0</v>
      </c>
      <c r="OY101" s="222">
        <v>0</v>
      </c>
      <c r="OZ101" s="222">
        <v>0</v>
      </c>
      <c r="PA101" s="222">
        <v>0</v>
      </c>
      <c r="PB101" s="222">
        <v>72662.240000000005</v>
      </c>
      <c r="PC101" s="222">
        <v>0</v>
      </c>
      <c r="PD101" s="222">
        <v>0</v>
      </c>
      <c r="PE101" s="222">
        <v>0</v>
      </c>
      <c r="PF101" s="222">
        <v>0</v>
      </c>
      <c r="PG101" s="222">
        <v>0</v>
      </c>
      <c r="PH101" s="222">
        <v>0</v>
      </c>
      <c r="PI101" s="222">
        <v>0</v>
      </c>
      <c r="PJ101" s="222">
        <v>0</v>
      </c>
      <c r="PK101" s="222">
        <v>0</v>
      </c>
      <c r="PL101" s="222">
        <v>0</v>
      </c>
      <c r="PM101" s="222">
        <v>0</v>
      </c>
      <c r="PN101" s="222">
        <v>0</v>
      </c>
      <c r="PO101" s="222">
        <v>0</v>
      </c>
      <c r="PP101" s="222">
        <v>0</v>
      </c>
      <c r="PQ101" s="222">
        <v>0</v>
      </c>
      <c r="PR101" s="222">
        <v>0</v>
      </c>
      <c r="PS101" s="222">
        <v>0</v>
      </c>
      <c r="PT101" s="222">
        <v>59518.83</v>
      </c>
      <c r="PU101" s="222">
        <v>68847.7</v>
      </c>
      <c r="PV101" s="222">
        <v>22330.41</v>
      </c>
      <c r="PW101" s="222">
        <v>5198.57</v>
      </c>
      <c r="PX101" s="222">
        <v>379083.71</v>
      </c>
      <c r="PY101" s="222">
        <v>0</v>
      </c>
      <c r="PZ101" s="222">
        <v>0</v>
      </c>
      <c r="QA101" s="222">
        <v>24549.21</v>
      </c>
      <c r="QB101" s="222">
        <v>97973.24</v>
      </c>
      <c r="QC101" s="222">
        <v>22185.65</v>
      </c>
      <c r="QD101" s="222">
        <v>63092.01</v>
      </c>
      <c r="QE101" s="222">
        <v>0</v>
      </c>
      <c r="QF101" s="222">
        <v>0</v>
      </c>
      <c r="QG101" s="222">
        <v>38670.71</v>
      </c>
      <c r="QH101" s="222">
        <v>44915.97</v>
      </c>
      <c r="QI101" s="222">
        <v>100292.99</v>
      </c>
      <c r="QJ101" s="222">
        <v>11158.45</v>
      </c>
      <c r="QK101" s="222">
        <v>7624.46</v>
      </c>
      <c r="QL101" s="222">
        <v>19486.14</v>
      </c>
      <c r="QM101" s="222">
        <v>157581.29</v>
      </c>
      <c r="QN101" s="222">
        <v>5396.2</v>
      </c>
      <c r="QO101" s="222">
        <v>0</v>
      </c>
      <c r="QP101" s="222">
        <v>17651.990000000002</v>
      </c>
      <c r="QQ101" s="222">
        <v>12198.92</v>
      </c>
      <c r="QR101" s="222">
        <v>15367.24</v>
      </c>
      <c r="QS101" s="222">
        <v>7323.19</v>
      </c>
      <c r="QT101" s="222">
        <v>27372.240000000002</v>
      </c>
      <c r="QU101" s="222">
        <v>0</v>
      </c>
      <c r="QV101" s="222">
        <v>0</v>
      </c>
      <c r="QW101" s="222">
        <v>0</v>
      </c>
      <c r="QX101" s="222">
        <v>0</v>
      </c>
      <c r="QY101" s="222">
        <v>0</v>
      </c>
      <c r="QZ101" s="222">
        <v>0</v>
      </c>
      <c r="RA101" s="222">
        <v>0</v>
      </c>
      <c r="RB101" s="222">
        <v>16880.03</v>
      </c>
      <c r="RC101" s="222">
        <v>0</v>
      </c>
      <c r="RD101" s="222">
        <v>0</v>
      </c>
      <c r="RE101" s="222">
        <v>0</v>
      </c>
      <c r="RF101" s="222">
        <v>0</v>
      </c>
      <c r="RG101" s="222">
        <v>0</v>
      </c>
      <c r="RH101" s="222">
        <v>0</v>
      </c>
      <c r="RI101" s="222">
        <v>0</v>
      </c>
      <c r="RJ101" s="222">
        <v>0</v>
      </c>
      <c r="RK101" s="222">
        <v>0</v>
      </c>
      <c r="RL101" s="222">
        <v>0</v>
      </c>
      <c r="RM101" s="222">
        <v>0</v>
      </c>
      <c r="RN101" s="222">
        <v>0</v>
      </c>
      <c r="RO101" s="222">
        <v>0</v>
      </c>
      <c r="RP101" s="222">
        <v>0</v>
      </c>
      <c r="RQ101" s="222">
        <v>0</v>
      </c>
      <c r="RR101" s="222">
        <v>0</v>
      </c>
      <c r="RS101" s="222">
        <v>0</v>
      </c>
      <c r="RT101" s="222">
        <v>0</v>
      </c>
      <c r="RU101" s="222">
        <v>0</v>
      </c>
      <c r="RV101" s="222">
        <v>0</v>
      </c>
      <c r="RW101" s="222">
        <v>0</v>
      </c>
      <c r="RX101" s="222">
        <v>0</v>
      </c>
      <c r="RY101" s="222">
        <v>0</v>
      </c>
      <c r="RZ101" s="222">
        <v>0</v>
      </c>
      <c r="SA101" s="222">
        <v>0</v>
      </c>
      <c r="SB101" s="222">
        <v>0</v>
      </c>
      <c r="SC101" s="222">
        <v>0</v>
      </c>
      <c r="SD101" s="222">
        <v>0</v>
      </c>
      <c r="SE101" s="222">
        <v>0</v>
      </c>
      <c r="SF101" s="222">
        <v>0</v>
      </c>
      <c r="SG101" s="222">
        <v>0</v>
      </c>
      <c r="SH101" s="222">
        <v>0</v>
      </c>
      <c r="SI101" s="222">
        <v>0</v>
      </c>
      <c r="SJ101" s="222">
        <v>0</v>
      </c>
      <c r="SK101" s="222">
        <v>0</v>
      </c>
      <c r="SL101" s="222">
        <v>0</v>
      </c>
      <c r="SM101" s="222">
        <v>0</v>
      </c>
      <c r="SN101" s="222">
        <v>0</v>
      </c>
      <c r="SO101" s="222">
        <v>0</v>
      </c>
      <c r="SP101" s="222">
        <v>0</v>
      </c>
      <c r="SQ101" s="222">
        <v>0</v>
      </c>
      <c r="SR101" s="222">
        <v>0</v>
      </c>
      <c r="SS101" s="222">
        <v>0</v>
      </c>
      <c r="ST101" s="222">
        <v>0</v>
      </c>
      <c r="SU101" s="222">
        <v>0</v>
      </c>
      <c r="SV101" s="222">
        <v>0</v>
      </c>
      <c r="SW101" s="222">
        <v>0</v>
      </c>
      <c r="SX101" s="222">
        <v>0</v>
      </c>
      <c r="SY101" s="222">
        <v>0</v>
      </c>
      <c r="SZ101" s="222">
        <v>0</v>
      </c>
      <c r="TA101" s="222">
        <v>0</v>
      </c>
      <c r="TB101" s="222">
        <v>0</v>
      </c>
      <c r="TC101" s="222">
        <v>0</v>
      </c>
      <c r="TD101" s="222">
        <v>0</v>
      </c>
      <c r="TE101" s="222">
        <v>0</v>
      </c>
      <c r="TF101" s="222">
        <v>0</v>
      </c>
      <c r="TG101" s="222">
        <v>0</v>
      </c>
      <c r="TH101" s="222">
        <v>0</v>
      </c>
      <c r="TI101" s="222">
        <v>0</v>
      </c>
      <c r="TJ101" s="222">
        <v>0</v>
      </c>
      <c r="TK101" s="222">
        <v>0</v>
      </c>
      <c r="TL101" s="222">
        <v>0</v>
      </c>
      <c r="TM101" s="222">
        <v>0</v>
      </c>
      <c r="TN101" s="222">
        <v>0</v>
      </c>
      <c r="TO101" s="222">
        <v>0</v>
      </c>
      <c r="TP101" s="222">
        <v>0</v>
      </c>
      <c r="TQ101" s="222">
        <v>0</v>
      </c>
      <c r="TR101" s="222">
        <v>0</v>
      </c>
      <c r="TS101" s="222">
        <v>0</v>
      </c>
      <c r="TT101" s="222">
        <v>0</v>
      </c>
      <c r="TU101" s="222">
        <v>0</v>
      </c>
      <c r="TV101" s="222">
        <v>0</v>
      </c>
      <c r="TW101" s="222">
        <v>0</v>
      </c>
      <c r="TX101" s="222">
        <v>0</v>
      </c>
      <c r="TY101" s="222">
        <v>0</v>
      </c>
      <c r="TZ101" s="222">
        <v>0</v>
      </c>
      <c r="UA101" s="222">
        <v>0</v>
      </c>
      <c r="UB101" s="222">
        <v>0</v>
      </c>
      <c r="UC101" s="222">
        <v>0</v>
      </c>
      <c r="UD101" s="222">
        <v>0</v>
      </c>
      <c r="UE101" s="222">
        <v>0</v>
      </c>
      <c r="UF101" s="222">
        <v>0</v>
      </c>
      <c r="UG101" s="222">
        <v>0</v>
      </c>
      <c r="UH101" s="222">
        <v>0</v>
      </c>
      <c r="UI101" s="222">
        <v>0</v>
      </c>
      <c r="UJ101" s="222">
        <v>0</v>
      </c>
      <c r="UK101" s="222">
        <v>0</v>
      </c>
      <c r="UL101" s="222">
        <v>0</v>
      </c>
      <c r="UM101" s="222">
        <v>0</v>
      </c>
      <c r="UN101" s="222">
        <v>0</v>
      </c>
      <c r="UO101" s="222">
        <v>0</v>
      </c>
      <c r="UP101" s="222">
        <v>0</v>
      </c>
      <c r="UQ101" s="222">
        <v>0</v>
      </c>
      <c r="UR101" s="222">
        <v>0</v>
      </c>
      <c r="US101" s="222">
        <v>0</v>
      </c>
      <c r="UT101" s="222">
        <v>0</v>
      </c>
      <c r="UU101" s="222">
        <v>0</v>
      </c>
      <c r="UV101" s="222">
        <v>0</v>
      </c>
      <c r="UW101" s="222">
        <v>0</v>
      </c>
      <c r="UX101" s="222">
        <v>0</v>
      </c>
      <c r="UY101" s="222">
        <v>0</v>
      </c>
      <c r="UZ101" s="222">
        <v>0</v>
      </c>
      <c r="VA101" s="222">
        <v>0</v>
      </c>
      <c r="VB101" s="222">
        <v>0</v>
      </c>
      <c r="VC101" s="222">
        <v>0</v>
      </c>
      <c r="VD101" s="222">
        <v>0</v>
      </c>
      <c r="VE101" s="222">
        <v>0</v>
      </c>
      <c r="VF101" s="222">
        <v>0</v>
      </c>
      <c r="VG101" s="222">
        <v>0</v>
      </c>
      <c r="VH101" s="222">
        <v>0</v>
      </c>
      <c r="VI101" s="222">
        <v>0</v>
      </c>
      <c r="VJ101" s="222">
        <v>0</v>
      </c>
      <c r="VK101" s="222">
        <v>0</v>
      </c>
      <c r="VL101" s="222">
        <v>0</v>
      </c>
      <c r="VM101" s="222">
        <v>0</v>
      </c>
      <c r="VN101" s="222">
        <v>0</v>
      </c>
      <c r="VO101" s="222">
        <v>0</v>
      </c>
      <c r="VP101" s="222">
        <v>0</v>
      </c>
      <c r="VQ101" s="222">
        <v>0</v>
      </c>
      <c r="VR101" s="222">
        <v>0</v>
      </c>
      <c r="VS101" s="222">
        <v>0</v>
      </c>
      <c r="VT101" s="222">
        <v>0</v>
      </c>
      <c r="VU101" s="222">
        <v>0</v>
      </c>
      <c r="VV101" s="222">
        <v>0</v>
      </c>
      <c r="VW101" s="222">
        <v>0</v>
      </c>
      <c r="VX101" s="222">
        <v>0</v>
      </c>
      <c r="VY101" s="222">
        <v>0</v>
      </c>
      <c r="VZ101" s="222">
        <v>0</v>
      </c>
      <c r="WA101" s="222">
        <v>18739.73</v>
      </c>
      <c r="WB101" s="222">
        <v>0</v>
      </c>
      <c r="WC101" s="222">
        <v>0</v>
      </c>
      <c r="WD101" s="222">
        <v>0</v>
      </c>
      <c r="WE101" s="222">
        <v>0</v>
      </c>
      <c r="WF101" s="222">
        <v>0</v>
      </c>
      <c r="WG101" s="222">
        <v>0</v>
      </c>
      <c r="WH101" s="222">
        <v>0</v>
      </c>
      <c r="WI101" s="222">
        <v>0</v>
      </c>
      <c r="WJ101" s="222">
        <v>0</v>
      </c>
      <c r="WK101" s="222">
        <v>0</v>
      </c>
      <c r="WL101" s="222">
        <v>0</v>
      </c>
      <c r="WM101" s="222">
        <v>0</v>
      </c>
      <c r="WN101" s="222">
        <v>0</v>
      </c>
      <c r="WO101" s="222">
        <v>0</v>
      </c>
      <c r="WP101" s="222">
        <v>0</v>
      </c>
      <c r="WQ101" s="222">
        <v>0</v>
      </c>
      <c r="WR101" s="222">
        <v>0</v>
      </c>
      <c r="WS101" s="222">
        <v>0</v>
      </c>
      <c r="WT101" s="222">
        <v>0</v>
      </c>
      <c r="WU101" s="222">
        <v>0</v>
      </c>
      <c r="WV101" s="222">
        <v>0</v>
      </c>
      <c r="WW101" s="222">
        <v>0</v>
      </c>
      <c r="WX101" s="222">
        <v>0</v>
      </c>
      <c r="WY101" s="222">
        <v>0</v>
      </c>
      <c r="WZ101" s="222">
        <v>0</v>
      </c>
      <c r="XA101" s="222">
        <v>0</v>
      </c>
      <c r="XB101" s="222">
        <v>0</v>
      </c>
      <c r="XC101" s="222">
        <v>0</v>
      </c>
      <c r="XD101" s="222">
        <v>0</v>
      </c>
      <c r="XE101" s="222">
        <v>0</v>
      </c>
      <c r="XF101" s="222">
        <v>0</v>
      </c>
      <c r="XG101" s="222">
        <v>0</v>
      </c>
      <c r="XH101" s="222">
        <v>0</v>
      </c>
      <c r="XI101" s="222">
        <v>0</v>
      </c>
      <c r="XJ101" s="222">
        <v>0</v>
      </c>
      <c r="XK101" s="222">
        <v>0</v>
      </c>
      <c r="XL101" s="222">
        <v>0</v>
      </c>
      <c r="XM101" s="222">
        <v>0</v>
      </c>
      <c r="XN101" s="222">
        <v>0</v>
      </c>
      <c r="XO101" s="222">
        <v>0</v>
      </c>
      <c r="XP101" s="222">
        <v>0</v>
      </c>
      <c r="XQ101" s="222">
        <v>0</v>
      </c>
      <c r="XR101" s="222">
        <v>0</v>
      </c>
      <c r="XS101" s="222">
        <v>0</v>
      </c>
      <c r="XT101" s="222">
        <v>0</v>
      </c>
      <c r="XU101" s="222">
        <v>0</v>
      </c>
      <c r="XV101" s="222">
        <v>0</v>
      </c>
      <c r="XW101" s="222">
        <v>0</v>
      </c>
      <c r="XX101" s="222">
        <v>0</v>
      </c>
      <c r="XY101" s="222">
        <v>0</v>
      </c>
      <c r="XZ101" s="222">
        <v>0</v>
      </c>
      <c r="YA101" s="222">
        <v>0</v>
      </c>
      <c r="YB101" s="222">
        <v>0</v>
      </c>
      <c r="YC101" s="222">
        <v>0</v>
      </c>
      <c r="YD101" s="222">
        <v>0</v>
      </c>
      <c r="YE101" s="222">
        <v>0</v>
      </c>
      <c r="YF101" s="222">
        <v>0</v>
      </c>
      <c r="YG101" s="222">
        <v>0</v>
      </c>
      <c r="YH101" s="222">
        <v>0</v>
      </c>
      <c r="YI101" s="222">
        <v>0</v>
      </c>
      <c r="YJ101" s="222">
        <v>0</v>
      </c>
      <c r="YK101" s="222">
        <v>0</v>
      </c>
      <c r="YL101" s="222">
        <v>0</v>
      </c>
      <c r="YM101" s="222">
        <v>0</v>
      </c>
      <c r="YN101" s="222">
        <v>0</v>
      </c>
      <c r="YO101" s="222">
        <v>0</v>
      </c>
      <c r="YP101" s="222">
        <v>0</v>
      </c>
      <c r="YQ101" s="222">
        <v>0</v>
      </c>
      <c r="YR101" s="222">
        <v>0</v>
      </c>
      <c r="YS101" s="222">
        <v>0</v>
      </c>
      <c r="YT101" s="222">
        <v>0</v>
      </c>
      <c r="YU101" s="222">
        <v>0</v>
      </c>
      <c r="YV101" s="222">
        <v>0</v>
      </c>
      <c r="YW101" s="222">
        <v>0</v>
      </c>
      <c r="YX101" s="222">
        <v>0</v>
      </c>
      <c r="YY101" s="222">
        <v>0</v>
      </c>
      <c r="YZ101" s="222">
        <v>0</v>
      </c>
      <c r="ZA101" s="222">
        <v>0</v>
      </c>
      <c r="ZB101" s="222">
        <v>0</v>
      </c>
      <c r="ZC101" s="222">
        <v>0</v>
      </c>
      <c r="ZD101" s="222">
        <v>0</v>
      </c>
      <c r="ZE101" s="222">
        <v>22218.85</v>
      </c>
      <c r="ZF101" s="222">
        <v>0</v>
      </c>
      <c r="ZG101" s="222">
        <v>0</v>
      </c>
      <c r="ZH101" s="222">
        <v>0</v>
      </c>
      <c r="ZI101" s="222">
        <v>0</v>
      </c>
      <c r="ZJ101" s="222">
        <v>0</v>
      </c>
      <c r="ZK101" s="222">
        <v>0</v>
      </c>
      <c r="ZL101" s="222">
        <v>0</v>
      </c>
      <c r="ZM101" s="222">
        <v>0</v>
      </c>
      <c r="ZN101" s="222">
        <v>0</v>
      </c>
      <c r="ZO101" s="222">
        <v>0</v>
      </c>
      <c r="ZP101" s="222">
        <v>0</v>
      </c>
      <c r="ZQ101" s="222">
        <v>0</v>
      </c>
      <c r="ZR101" s="222">
        <v>0</v>
      </c>
      <c r="ZS101" s="222">
        <v>0</v>
      </c>
      <c r="ZT101" s="222">
        <v>0</v>
      </c>
      <c r="ZU101" s="222">
        <v>0</v>
      </c>
      <c r="ZV101" s="222">
        <v>0</v>
      </c>
      <c r="ZW101" s="222">
        <v>0</v>
      </c>
      <c r="ZX101" s="222">
        <v>0</v>
      </c>
      <c r="ZY101" s="222">
        <v>0</v>
      </c>
      <c r="ZZ101" s="222">
        <v>0</v>
      </c>
      <c r="AAA101" s="222">
        <v>0</v>
      </c>
      <c r="AAB101" s="222">
        <v>0</v>
      </c>
      <c r="AAC101" s="222">
        <v>0</v>
      </c>
      <c r="AAD101" s="222">
        <v>0</v>
      </c>
      <c r="AAE101" s="222">
        <v>0</v>
      </c>
      <c r="AAF101" s="222">
        <v>0</v>
      </c>
      <c r="AAG101" s="222">
        <v>0</v>
      </c>
      <c r="AAH101" s="222">
        <v>11391.44</v>
      </c>
      <c r="AAI101" s="222">
        <v>0</v>
      </c>
      <c r="AAJ101" s="222">
        <v>0</v>
      </c>
      <c r="AAK101" s="222">
        <v>0</v>
      </c>
      <c r="AAL101" s="222">
        <v>0</v>
      </c>
      <c r="AAM101" s="222">
        <v>0</v>
      </c>
      <c r="AAN101" s="222">
        <v>0</v>
      </c>
      <c r="AAO101" s="222">
        <v>0</v>
      </c>
      <c r="AAP101" s="222">
        <v>0</v>
      </c>
      <c r="AAQ101" s="222">
        <v>0</v>
      </c>
      <c r="AAR101" s="222">
        <v>0</v>
      </c>
      <c r="AAS101" s="222">
        <v>0</v>
      </c>
      <c r="AAT101" s="222">
        <v>0</v>
      </c>
      <c r="AAU101" s="222">
        <v>0</v>
      </c>
      <c r="AAV101" s="222">
        <v>0</v>
      </c>
      <c r="AAW101" s="222">
        <v>0</v>
      </c>
      <c r="AAX101" s="222">
        <v>0</v>
      </c>
      <c r="AAY101" s="222">
        <v>0</v>
      </c>
      <c r="AAZ101" s="222">
        <v>0</v>
      </c>
      <c r="ABA101" s="222">
        <v>0</v>
      </c>
      <c r="ABB101" s="222">
        <v>0</v>
      </c>
      <c r="ABC101" s="222">
        <v>0</v>
      </c>
      <c r="ABD101" s="222">
        <v>0</v>
      </c>
      <c r="ABE101" s="222">
        <v>0</v>
      </c>
      <c r="ABF101" s="222">
        <v>0</v>
      </c>
      <c r="ABG101" s="222">
        <v>0</v>
      </c>
      <c r="ABH101" s="222">
        <v>0</v>
      </c>
      <c r="ABI101" s="222">
        <v>0</v>
      </c>
      <c r="ABJ101" s="222">
        <v>0</v>
      </c>
      <c r="ABK101" s="222">
        <v>0</v>
      </c>
      <c r="ABL101" s="222">
        <v>0</v>
      </c>
      <c r="ABM101" s="222">
        <v>0</v>
      </c>
      <c r="ABN101" s="222">
        <v>0</v>
      </c>
      <c r="ABO101" s="222">
        <v>0</v>
      </c>
      <c r="ABP101" s="222">
        <v>0</v>
      </c>
      <c r="ABQ101" s="222">
        <v>0</v>
      </c>
      <c r="ABR101" s="222">
        <v>0</v>
      </c>
      <c r="ABS101" s="222">
        <v>0</v>
      </c>
      <c r="ABT101" s="222">
        <v>0</v>
      </c>
      <c r="ABU101" s="222">
        <v>0</v>
      </c>
      <c r="ABV101" s="222">
        <v>0</v>
      </c>
      <c r="ABW101" s="222">
        <v>0</v>
      </c>
      <c r="ABX101" s="222">
        <v>4782.6899999999996</v>
      </c>
      <c r="ABY101" s="222">
        <v>0</v>
      </c>
      <c r="ABZ101" s="222">
        <v>0</v>
      </c>
      <c r="ACA101" s="222">
        <v>0</v>
      </c>
      <c r="ACB101" s="222">
        <v>0</v>
      </c>
      <c r="ACC101" s="222">
        <v>0</v>
      </c>
      <c r="ACD101" s="222">
        <v>4062.82</v>
      </c>
      <c r="ACE101" s="222">
        <v>0</v>
      </c>
      <c r="ACF101" s="222">
        <v>0</v>
      </c>
      <c r="ACG101" s="222">
        <v>0</v>
      </c>
      <c r="ACH101" s="222">
        <v>0</v>
      </c>
      <c r="ACI101" s="222">
        <v>1110.05</v>
      </c>
      <c r="ACJ101" s="222">
        <v>0</v>
      </c>
      <c r="ACK101" s="222">
        <v>0</v>
      </c>
      <c r="ACL101" s="222">
        <v>0</v>
      </c>
      <c r="ACM101" s="222">
        <v>400.06</v>
      </c>
      <c r="ACN101" s="222">
        <v>0</v>
      </c>
      <c r="ACO101" s="222">
        <v>0</v>
      </c>
      <c r="ACP101" s="222">
        <v>0</v>
      </c>
      <c r="ACQ101" s="222">
        <v>0</v>
      </c>
      <c r="ACR101" s="222">
        <v>0</v>
      </c>
      <c r="ACS101" s="222">
        <v>0</v>
      </c>
      <c r="ACT101" s="222">
        <v>0</v>
      </c>
      <c r="ACU101" s="222">
        <v>0</v>
      </c>
      <c r="ACV101" s="222">
        <v>0</v>
      </c>
      <c r="ACW101" s="222">
        <v>0</v>
      </c>
      <c r="ACX101" s="222">
        <v>0</v>
      </c>
      <c r="ACY101" s="222">
        <v>0</v>
      </c>
      <c r="ACZ101" s="222">
        <v>0</v>
      </c>
      <c r="ADA101" s="222">
        <v>0</v>
      </c>
      <c r="ADB101" s="222">
        <v>0</v>
      </c>
      <c r="ADC101" s="222">
        <v>0</v>
      </c>
      <c r="ADD101" s="222">
        <v>0</v>
      </c>
      <c r="ADE101" s="222">
        <v>0</v>
      </c>
      <c r="ADF101" s="222">
        <v>0</v>
      </c>
      <c r="ADG101" s="222">
        <v>0</v>
      </c>
      <c r="ADH101" s="222">
        <v>0</v>
      </c>
      <c r="ADI101" s="222">
        <v>0</v>
      </c>
      <c r="ADJ101" s="222">
        <v>0</v>
      </c>
      <c r="ADK101" s="222">
        <v>0</v>
      </c>
      <c r="ADL101" s="222">
        <v>0</v>
      </c>
      <c r="ADM101" s="222">
        <v>0</v>
      </c>
      <c r="ADN101" s="222">
        <v>0</v>
      </c>
      <c r="ADO101" s="222">
        <v>0</v>
      </c>
      <c r="ADP101" s="222">
        <v>0</v>
      </c>
      <c r="ADQ101" s="222">
        <v>0</v>
      </c>
      <c r="ADR101" s="222">
        <v>0</v>
      </c>
      <c r="ADS101" s="222">
        <v>0</v>
      </c>
      <c r="ADT101" s="222">
        <v>0</v>
      </c>
      <c r="ADU101" s="222">
        <v>0</v>
      </c>
      <c r="ADV101" s="222">
        <v>0</v>
      </c>
      <c r="ADW101" s="222">
        <v>0</v>
      </c>
      <c r="ADX101" s="222">
        <v>0</v>
      </c>
      <c r="ADY101" s="222">
        <v>0</v>
      </c>
      <c r="ADZ101" s="222">
        <v>11668.63</v>
      </c>
      <c r="AEA101" s="222">
        <v>0</v>
      </c>
      <c r="AEB101" s="222">
        <v>0</v>
      </c>
      <c r="AEC101" s="222">
        <v>0</v>
      </c>
      <c r="AED101" s="222">
        <v>0</v>
      </c>
      <c r="AEE101" s="222">
        <v>0</v>
      </c>
      <c r="AEF101" s="222">
        <v>0</v>
      </c>
      <c r="AEG101" s="222">
        <v>0</v>
      </c>
      <c r="AEH101" s="222">
        <v>0</v>
      </c>
      <c r="AEI101" s="222">
        <v>0</v>
      </c>
      <c r="AEJ101" s="222">
        <v>0</v>
      </c>
      <c r="AEK101" s="222">
        <v>0</v>
      </c>
      <c r="AEL101" s="222">
        <v>0</v>
      </c>
      <c r="AEM101" s="222">
        <v>0</v>
      </c>
      <c r="AEN101" s="222">
        <v>0</v>
      </c>
      <c r="AEO101" s="222">
        <v>0</v>
      </c>
      <c r="AEP101" s="222">
        <v>0</v>
      </c>
      <c r="AEQ101" s="222">
        <v>0</v>
      </c>
      <c r="AER101" s="222">
        <v>0</v>
      </c>
      <c r="AES101" s="222">
        <v>0</v>
      </c>
      <c r="AET101" s="222">
        <v>0</v>
      </c>
      <c r="AEU101" s="222">
        <v>0</v>
      </c>
      <c r="AEV101" s="222">
        <v>0</v>
      </c>
      <c r="AEW101" s="222">
        <v>0</v>
      </c>
      <c r="AEX101" s="222">
        <v>0</v>
      </c>
      <c r="AEY101" s="222">
        <v>0</v>
      </c>
      <c r="AEZ101" s="222">
        <v>0</v>
      </c>
      <c r="AFA101" s="222">
        <v>0</v>
      </c>
      <c r="AFB101" s="222">
        <v>0</v>
      </c>
      <c r="AFC101" s="222">
        <v>0</v>
      </c>
      <c r="AFD101" s="222">
        <v>0</v>
      </c>
      <c r="AFE101" s="222">
        <v>0</v>
      </c>
      <c r="AFF101" s="222">
        <v>0</v>
      </c>
      <c r="AFG101" s="222">
        <v>0</v>
      </c>
      <c r="AFH101" s="222">
        <v>0</v>
      </c>
      <c r="AFI101" s="222">
        <v>0</v>
      </c>
      <c r="AFJ101" s="222">
        <v>0</v>
      </c>
      <c r="AFK101" s="222">
        <v>0</v>
      </c>
      <c r="AFL101" s="222">
        <v>0</v>
      </c>
      <c r="AFM101" s="222">
        <v>0</v>
      </c>
      <c r="AFN101" s="222">
        <v>0</v>
      </c>
      <c r="AFO101" s="222">
        <v>0</v>
      </c>
      <c r="AFP101" s="222">
        <v>0</v>
      </c>
      <c r="AFQ101" s="222">
        <v>0</v>
      </c>
      <c r="AFR101" s="222">
        <v>0</v>
      </c>
      <c r="AFS101" s="222">
        <v>0</v>
      </c>
      <c r="AFT101" s="222">
        <v>0</v>
      </c>
      <c r="AFU101" s="222">
        <v>0</v>
      </c>
      <c r="AFV101" s="222">
        <v>0</v>
      </c>
      <c r="AFW101" s="222">
        <v>0</v>
      </c>
      <c r="AFX101" s="222">
        <v>0</v>
      </c>
      <c r="AFY101" s="222">
        <v>0</v>
      </c>
      <c r="AFZ101" s="222">
        <v>0</v>
      </c>
      <c r="AGA101" s="222">
        <v>0</v>
      </c>
      <c r="AGB101" s="222">
        <v>0</v>
      </c>
      <c r="AGC101" s="222">
        <v>0</v>
      </c>
      <c r="AGD101" s="222">
        <v>0</v>
      </c>
      <c r="AGE101" s="222">
        <v>0</v>
      </c>
      <c r="AGF101" s="222">
        <v>0</v>
      </c>
      <c r="AGG101" s="222">
        <v>0</v>
      </c>
      <c r="AGH101" s="222">
        <v>0</v>
      </c>
      <c r="AGI101" s="222">
        <v>0</v>
      </c>
      <c r="AGJ101" s="222">
        <v>0</v>
      </c>
      <c r="AGK101" s="222">
        <v>0</v>
      </c>
      <c r="AGL101" s="222">
        <v>0</v>
      </c>
      <c r="AGM101" s="222">
        <v>0</v>
      </c>
      <c r="AGN101" s="222">
        <v>0</v>
      </c>
      <c r="AGO101" s="222">
        <v>0</v>
      </c>
      <c r="AGP101" s="222">
        <v>0</v>
      </c>
      <c r="AGQ101" s="222">
        <v>0</v>
      </c>
      <c r="AGR101" s="222">
        <v>0</v>
      </c>
      <c r="AGS101" s="222">
        <v>0</v>
      </c>
      <c r="AGT101" s="222">
        <v>0</v>
      </c>
      <c r="AGU101" s="222">
        <v>0</v>
      </c>
      <c r="AGV101" s="222">
        <v>0</v>
      </c>
      <c r="AGW101" s="222">
        <v>0</v>
      </c>
      <c r="AGX101" s="222">
        <v>0</v>
      </c>
      <c r="AGY101" s="222">
        <v>0</v>
      </c>
      <c r="AGZ101" s="222">
        <v>0</v>
      </c>
      <c r="AHA101" s="222">
        <v>0</v>
      </c>
      <c r="AHB101" s="222">
        <v>0</v>
      </c>
      <c r="AHC101" s="222">
        <v>0</v>
      </c>
      <c r="AHD101" s="222">
        <v>0</v>
      </c>
      <c r="AHE101" s="222">
        <v>0</v>
      </c>
      <c r="AHF101" s="222">
        <v>0</v>
      </c>
      <c r="AHG101" s="222">
        <v>0</v>
      </c>
      <c r="AHH101" s="222">
        <v>0</v>
      </c>
      <c r="AHI101" s="222">
        <v>0</v>
      </c>
      <c r="AHJ101" s="222">
        <v>0</v>
      </c>
      <c r="AHK101" s="222">
        <v>0</v>
      </c>
      <c r="AHL101" s="222">
        <v>0</v>
      </c>
      <c r="AHM101" s="222">
        <v>0</v>
      </c>
      <c r="AHN101" s="222">
        <v>0</v>
      </c>
      <c r="AHO101" s="222">
        <v>0</v>
      </c>
      <c r="AHP101" s="222">
        <v>0</v>
      </c>
      <c r="AHQ101" s="222">
        <v>0</v>
      </c>
      <c r="AHR101" s="264">
        <v>0</v>
      </c>
    </row>
    <row r="102" spans="1:902" ht="24">
      <c r="A102" s="183" t="s">
        <v>6671</v>
      </c>
      <c r="B102" s="183" t="s">
        <v>6528</v>
      </c>
      <c r="C102" s="184" t="s">
        <v>6529</v>
      </c>
      <c r="D102" s="222">
        <v>0</v>
      </c>
      <c r="E102" s="222">
        <v>0</v>
      </c>
      <c r="F102" s="222">
        <v>0</v>
      </c>
      <c r="G102" s="222">
        <v>0</v>
      </c>
      <c r="H102" s="222">
        <v>0</v>
      </c>
      <c r="I102" s="222">
        <v>0</v>
      </c>
      <c r="J102" s="222">
        <v>0</v>
      </c>
      <c r="K102" s="222">
        <v>0</v>
      </c>
      <c r="L102" s="222">
        <v>0</v>
      </c>
      <c r="M102" s="222">
        <v>0</v>
      </c>
      <c r="N102" s="222">
        <v>0</v>
      </c>
      <c r="O102" s="222">
        <v>0</v>
      </c>
      <c r="P102" s="222">
        <v>0</v>
      </c>
      <c r="Q102" s="222">
        <v>0</v>
      </c>
      <c r="R102" s="222">
        <v>0</v>
      </c>
      <c r="S102" s="222">
        <v>0</v>
      </c>
      <c r="T102" s="222">
        <v>0</v>
      </c>
      <c r="U102" s="222">
        <v>0</v>
      </c>
      <c r="V102" s="222">
        <v>0</v>
      </c>
      <c r="W102" s="222">
        <v>0</v>
      </c>
      <c r="X102" s="222">
        <v>0</v>
      </c>
      <c r="Y102" s="222">
        <v>0</v>
      </c>
      <c r="Z102" s="222">
        <v>0</v>
      </c>
      <c r="AA102" s="222">
        <v>0</v>
      </c>
      <c r="AB102" s="222">
        <v>0</v>
      </c>
      <c r="AC102" s="222">
        <v>0</v>
      </c>
      <c r="AD102" s="222">
        <v>0</v>
      </c>
      <c r="AE102" s="222">
        <v>0</v>
      </c>
      <c r="AF102" s="222">
        <v>0</v>
      </c>
      <c r="AG102" s="222">
        <v>0</v>
      </c>
      <c r="AH102" s="222">
        <v>0</v>
      </c>
      <c r="AI102" s="222">
        <v>0</v>
      </c>
      <c r="AJ102" s="222">
        <v>0</v>
      </c>
      <c r="AK102" s="222">
        <v>0</v>
      </c>
      <c r="AL102" s="222">
        <v>57490</v>
      </c>
      <c r="AM102" s="222">
        <v>0</v>
      </c>
      <c r="AN102" s="222">
        <v>0</v>
      </c>
      <c r="AO102" s="222">
        <v>0</v>
      </c>
      <c r="AP102" s="222">
        <v>0</v>
      </c>
      <c r="AQ102" s="222">
        <v>0</v>
      </c>
      <c r="AR102" s="222">
        <v>0</v>
      </c>
      <c r="AS102" s="222">
        <v>0</v>
      </c>
      <c r="AT102" s="222">
        <v>0</v>
      </c>
      <c r="AU102" s="222">
        <v>0</v>
      </c>
      <c r="AV102" s="222">
        <v>0</v>
      </c>
      <c r="AW102" s="222">
        <v>0</v>
      </c>
      <c r="AX102" s="222">
        <v>0</v>
      </c>
      <c r="AY102" s="222">
        <v>0</v>
      </c>
      <c r="AZ102" s="222">
        <v>0</v>
      </c>
      <c r="BA102" s="222">
        <v>0</v>
      </c>
      <c r="BB102" s="222">
        <v>0</v>
      </c>
      <c r="BC102" s="222">
        <v>0</v>
      </c>
      <c r="BD102" s="222">
        <v>0</v>
      </c>
      <c r="BE102" s="222">
        <v>0</v>
      </c>
      <c r="BF102" s="222">
        <v>0</v>
      </c>
      <c r="BG102" s="222">
        <v>0</v>
      </c>
      <c r="BH102" s="222">
        <v>0</v>
      </c>
      <c r="BI102" s="222">
        <v>0</v>
      </c>
      <c r="BJ102" s="222">
        <v>0</v>
      </c>
      <c r="BK102" s="222">
        <v>0</v>
      </c>
      <c r="BL102" s="222">
        <v>0</v>
      </c>
      <c r="BM102" s="222">
        <v>0</v>
      </c>
      <c r="BN102" s="222">
        <v>0</v>
      </c>
      <c r="BO102" s="222">
        <v>0</v>
      </c>
      <c r="BP102" s="222">
        <v>0</v>
      </c>
      <c r="BQ102" s="222">
        <v>0</v>
      </c>
      <c r="BR102" s="222">
        <v>0</v>
      </c>
      <c r="BS102" s="222">
        <v>0</v>
      </c>
      <c r="BT102" s="222">
        <v>0</v>
      </c>
      <c r="BU102" s="222">
        <v>0</v>
      </c>
      <c r="BV102" s="222">
        <v>0</v>
      </c>
      <c r="BW102" s="222">
        <v>0</v>
      </c>
      <c r="BX102" s="222">
        <v>0</v>
      </c>
      <c r="BY102" s="222">
        <v>0</v>
      </c>
      <c r="BZ102" s="222">
        <v>0</v>
      </c>
      <c r="CA102" s="222">
        <v>0</v>
      </c>
      <c r="CB102" s="222">
        <v>0</v>
      </c>
      <c r="CC102" s="222">
        <v>0</v>
      </c>
      <c r="CD102" s="222">
        <v>0</v>
      </c>
      <c r="CE102" s="222">
        <v>0</v>
      </c>
      <c r="CF102" s="222">
        <v>0</v>
      </c>
      <c r="CG102" s="222">
        <v>0</v>
      </c>
      <c r="CH102" s="222">
        <v>0</v>
      </c>
      <c r="CI102" s="222">
        <v>0</v>
      </c>
      <c r="CJ102" s="222">
        <v>0</v>
      </c>
      <c r="CK102" s="222">
        <v>0</v>
      </c>
      <c r="CL102" s="222">
        <v>0</v>
      </c>
      <c r="CM102" s="222">
        <v>0</v>
      </c>
      <c r="CN102" s="222">
        <v>0</v>
      </c>
      <c r="CO102" s="222">
        <v>0</v>
      </c>
      <c r="CP102" s="222">
        <v>0</v>
      </c>
      <c r="CQ102" s="222">
        <v>0</v>
      </c>
      <c r="CR102" s="222">
        <v>0</v>
      </c>
      <c r="CS102" s="222">
        <v>0</v>
      </c>
      <c r="CT102" s="222">
        <v>0</v>
      </c>
      <c r="CU102" s="222">
        <v>0</v>
      </c>
      <c r="CV102" s="222">
        <v>0</v>
      </c>
      <c r="CW102" s="222">
        <v>0</v>
      </c>
      <c r="CX102" s="222">
        <v>0</v>
      </c>
      <c r="CY102" s="222">
        <v>0</v>
      </c>
      <c r="CZ102" s="222">
        <v>0</v>
      </c>
      <c r="DA102" s="222">
        <v>0</v>
      </c>
      <c r="DB102" s="222">
        <v>0</v>
      </c>
      <c r="DC102" s="222">
        <v>0</v>
      </c>
      <c r="DD102" s="222">
        <v>0</v>
      </c>
      <c r="DE102" s="222">
        <v>0</v>
      </c>
      <c r="DF102" s="222">
        <v>0</v>
      </c>
      <c r="DG102" s="222">
        <v>0</v>
      </c>
      <c r="DH102" s="222">
        <v>0</v>
      </c>
      <c r="DI102" s="222">
        <v>0</v>
      </c>
      <c r="DJ102" s="222">
        <v>0</v>
      </c>
      <c r="DK102" s="222">
        <v>0</v>
      </c>
      <c r="DL102" s="222">
        <v>0</v>
      </c>
      <c r="DM102" s="222">
        <v>0</v>
      </c>
      <c r="DN102" s="222">
        <v>0</v>
      </c>
      <c r="DO102" s="222">
        <v>0</v>
      </c>
      <c r="DP102" s="222">
        <v>0</v>
      </c>
      <c r="DQ102" s="222">
        <v>0</v>
      </c>
      <c r="DR102" s="222">
        <v>0</v>
      </c>
      <c r="DS102" s="222">
        <v>0</v>
      </c>
      <c r="DT102" s="222">
        <v>129254.92</v>
      </c>
      <c r="DU102" s="222">
        <v>0</v>
      </c>
      <c r="DV102" s="222">
        <v>0</v>
      </c>
      <c r="DW102" s="222">
        <v>0</v>
      </c>
      <c r="DX102" s="222">
        <v>0</v>
      </c>
      <c r="DY102" s="222">
        <v>0</v>
      </c>
      <c r="DZ102" s="222">
        <v>20863</v>
      </c>
      <c r="EA102" s="222">
        <v>40259.5</v>
      </c>
      <c r="EB102" s="222">
        <v>0</v>
      </c>
      <c r="EC102" s="222">
        <v>0</v>
      </c>
      <c r="ED102" s="222">
        <v>0</v>
      </c>
      <c r="EE102" s="222">
        <v>0</v>
      </c>
      <c r="EF102" s="222">
        <v>0</v>
      </c>
      <c r="EG102" s="222">
        <v>0</v>
      </c>
      <c r="EH102" s="222">
        <v>0</v>
      </c>
      <c r="EI102" s="222">
        <v>0</v>
      </c>
      <c r="EJ102" s="222">
        <v>0</v>
      </c>
      <c r="EK102" s="222">
        <v>0</v>
      </c>
      <c r="EL102" s="222">
        <v>0</v>
      </c>
      <c r="EM102" s="222">
        <v>0</v>
      </c>
      <c r="EN102" s="222">
        <v>0</v>
      </c>
      <c r="EO102" s="222">
        <v>0</v>
      </c>
      <c r="EP102" s="222">
        <v>0</v>
      </c>
      <c r="EQ102" s="222">
        <v>0</v>
      </c>
      <c r="ER102" s="222">
        <v>0</v>
      </c>
      <c r="ES102" s="222">
        <v>0</v>
      </c>
      <c r="ET102" s="222">
        <v>0</v>
      </c>
      <c r="EU102" s="222">
        <v>0</v>
      </c>
      <c r="EV102" s="222">
        <v>0</v>
      </c>
      <c r="EW102" s="222">
        <v>0</v>
      </c>
      <c r="EX102" s="222">
        <v>0</v>
      </c>
      <c r="EY102" s="222">
        <v>0</v>
      </c>
      <c r="EZ102" s="222">
        <v>0</v>
      </c>
      <c r="FA102" s="222">
        <v>0</v>
      </c>
      <c r="FB102" s="222">
        <v>0</v>
      </c>
      <c r="FC102" s="222">
        <v>0</v>
      </c>
      <c r="FD102" s="222">
        <v>0</v>
      </c>
      <c r="FE102" s="222">
        <v>0</v>
      </c>
      <c r="FF102" s="222">
        <v>0</v>
      </c>
      <c r="FG102" s="222">
        <v>0</v>
      </c>
      <c r="FH102" s="222">
        <v>0</v>
      </c>
      <c r="FI102" s="222">
        <v>0</v>
      </c>
      <c r="FJ102" s="222">
        <v>0</v>
      </c>
      <c r="FK102" s="222">
        <v>0</v>
      </c>
      <c r="FL102" s="222">
        <v>0</v>
      </c>
      <c r="FM102" s="222">
        <v>0</v>
      </c>
      <c r="FN102" s="222">
        <v>0</v>
      </c>
      <c r="FO102" s="222">
        <v>0</v>
      </c>
      <c r="FP102" s="222">
        <v>0</v>
      </c>
      <c r="FQ102" s="222">
        <v>0</v>
      </c>
      <c r="FR102" s="222">
        <v>0</v>
      </c>
      <c r="FS102" s="222">
        <v>0</v>
      </c>
      <c r="FT102" s="222">
        <v>0</v>
      </c>
      <c r="FU102" s="222">
        <v>0</v>
      </c>
      <c r="FV102" s="222">
        <v>0</v>
      </c>
      <c r="FW102" s="222">
        <v>122545.07</v>
      </c>
      <c r="FX102" s="222">
        <v>0</v>
      </c>
      <c r="FY102" s="222">
        <v>0</v>
      </c>
      <c r="FZ102" s="222">
        <v>0</v>
      </c>
      <c r="GA102" s="222">
        <v>0</v>
      </c>
      <c r="GB102" s="222">
        <v>0</v>
      </c>
      <c r="GC102" s="222">
        <v>0</v>
      </c>
      <c r="GD102" s="222">
        <v>0</v>
      </c>
      <c r="GE102" s="222">
        <v>0</v>
      </c>
      <c r="GF102" s="222">
        <v>0</v>
      </c>
      <c r="GG102" s="222">
        <v>0</v>
      </c>
      <c r="GH102" s="222">
        <v>0</v>
      </c>
      <c r="GI102" s="222">
        <v>0</v>
      </c>
      <c r="GJ102" s="222">
        <v>0</v>
      </c>
      <c r="GK102" s="222">
        <v>16000</v>
      </c>
      <c r="GL102" s="222">
        <v>0</v>
      </c>
      <c r="GM102" s="222">
        <v>0</v>
      </c>
      <c r="GN102" s="222">
        <v>0</v>
      </c>
      <c r="GO102" s="222">
        <v>0</v>
      </c>
      <c r="GP102" s="222">
        <v>894.09</v>
      </c>
      <c r="GQ102" s="222">
        <v>0</v>
      </c>
      <c r="GR102" s="222">
        <v>0</v>
      </c>
      <c r="GS102" s="222">
        <v>0</v>
      </c>
      <c r="GT102" s="222">
        <v>0</v>
      </c>
      <c r="GU102" s="222">
        <v>0</v>
      </c>
      <c r="GV102" s="222">
        <v>0</v>
      </c>
      <c r="GW102" s="222">
        <v>0</v>
      </c>
      <c r="GX102" s="222">
        <v>0</v>
      </c>
      <c r="GY102" s="222">
        <v>0</v>
      </c>
      <c r="GZ102" s="222">
        <v>0</v>
      </c>
      <c r="HA102" s="222">
        <v>0</v>
      </c>
      <c r="HB102" s="222">
        <v>0</v>
      </c>
      <c r="HC102" s="222">
        <v>0</v>
      </c>
      <c r="HD102" s="222">
        <v>0</v>
      </c>
      <c r="HE102" s="222">
        <v>0</v>
      </c>
      <c r="HF102" s="222">
        <v>0</v>
      </c>
      <c r="HG102" s="222">
        <v>0</v>
      </c>
      <c r="HH102" s="222">
        <v>0</v>
      </c>
      <c r="HI102" s="222">
        <v>0</v>
      </c>
      <c r="HJ102" s="222">
        <v>0</v>
      </c>
      <c r="HK102" s="222">
        <v>0</v>
      </c>
      <c r="HL102" s="222">
        <v>0</v>
      </c>
      <c r="HM102" s="222">
        <v>0</v>
      </c>
      <c r="HN102" s="222">
        <v>0</v>
      </c>
      <c r="HO102" s="222">
        <v>0</v>
      </c>
      <c r="HP102" s="222">
        <v>0</v>
      </c>
      <c r="HQ102" s="222">
        <v>0</v>
      </c>
      <c r="HR102" s="222">
        <v>0</v>
      </c>
      <c r="HS102" s="222">
        <v>0</v>
      </c>
      <c r="HT102" s="222">
        <v>0</v>
      </c>
      <c r="HU102" s="222">
        <v>0</v>
      </c>
      <c r="HV102" s="222">
        <v>0</v>
      </c>
      <c r="HW102" s="222">
        <v>0</v>
      </c>
      <c r="HX102" s="222">
        <v>0</v>
      </c>
      <c r="HY102" s="222">
        <v>0</v>
      </c>
      <c r="HZ102" s="222">
        <v>0</v>
      </c>
      <c r="IA102" s="222">
        <v>0</v>
      </c>
      <c r="IB102" s="222">
        <v>0</v>
      </c>
      <c r="IC102" s="222">
        <v>0</v>
      </c>
      <c r="ID102" s="222">
        <v>0</v>
      </c>
      <c r="IE102" s="222">
        <v>0</v>
      </c>
      <c r="IF102" s="222">
        <v>0</v>
      </c>
      <c r="IG102" s="222">
        <v>0</v>
      </c>
      <c r="IH102" s="222">
        <v>0</v>
      </c>
      <c r="II102" s="222">
        <v>0</v>
      </c>
      <c r="IJ102" s="222">
        <v>0</v>
      </c>
      <c r="IK102" s="222">
        <v>0</v>
      </c>
      <c r="IL102" s="222">
        <v>0</v>
      </c>
      <c r="IM102" s="222">
        <v>0</v>
      </c>
      <c r="IN102" s="222">
        <v>0</v>
      </c>
      <c r="IO102" s="222">
        <v>0</v>
      </c>
      <c r="IP102" s="222">
        <v>0</v>
      </c>
      <c r="IQ102" s="222">
        <v>0</v>
      </c>
      <c r="IR102" s="222">
        <v>0</v>
      </c>
      <c r="IS102" s="222">
        <v>0</v>
      </c>
      <c r="IT102" s="222">
        <v>0</v>
      </c>
      <c r="IU102" s="222">
        <v>0</v>
      </c>
      <c r="IV102" s="222">
        <v>0</v>
      </c>
      <c r="IW102" s="222">
        <v>0</v>
      </c>
      <c r="IX102" s="222">
        <v>0</v>
      </c>
      <c r="IY102" s="222">
        <v>0</v>
      </c>
      <c r="IZ102" s="222">
        <v>0</v>
      </c>
      <c r="JA102" s="222">
        <v>0</v>
      </c>
      <c r="JB102" s="222">
        <v>0</v>
      </c>
      <c r="JC102" s="222">
        <v>0</v>
      </c>
      <c r="JD102" s="222">
        <v>0</v>
      </c>
      <c r="JE102" s="222">
        <v>0</v>
      </c>
      <c r="JF102" s="222">
        <v>3.02</v>
      </c>
      <c r="JG102" s="222">
        <v>0</v>
      </c>
      <c r="JH102" s="222">
        <v>0</v>
      </c>
      <c r="JI102" s="222">
        <v>0</v>
      </c>
      <c r="JJ102" s="222">
        <v>0</v>
      </c>
      <c r="JK102" s="222">
        <v>0</v>
      </c>
      <c r="JL102" s="222">
        <v>0</v>
      </c>
      <c r="JM102" s="222">
        <v>0</v>
      </c>
      <c r="JN102" s="222">
        <v>0</v>
      </c>
      <c r="JO102" s="222">
        <v>0</v>
      </c>
      <c r="JP102" s="222">
        <v>0</v>
      </c>
      <c r="JQ102" s="222">
        <v>0</v>
      </c>
      <c r="JR102" s="222">
        <v>0</v>
      </c>
      <c r="JS102" s="222">
        <v>0</v>
      </c>
      <c r="JT102" s="222">
        <v>0</v>
      </c>
      <c r="JU102" s="222">
        <v>0</v>
      </c>
      <c r="JV102" s="222">
        <v>0</v>
      </c>
      <c r="JW102" s="222">
        <v>0</v>
      </c>
      <c r="JX102" s="222">
        <v>0</v>
      </c>
      <c r="JY102" s="222">
        <v>0</v>
      </c>
      <c r="JZ102" s="222">
        <v>0</v>
      </c>
      <c r="KA102" s="222">
        <v>0</v>
      </c>
      <c r="KB102" s="222">
        <v>0</v>
      </c>
      <c r="KC102" s="222">
        <v>0</v>
      </c>
      <c r="KD102" s="222">
        <v>0</v>
      </c>
      <c r="KE102" s="222">
        <v>0</v>
      </c>
      <c r="KF102" s="222">
        <v>0</v>
      </c>
      <c r="KG102" s="222">
        <v>0</v>
      </c>
      <c r="KH102" s="222">
        <v>0</v>
      </c>
      <c r="KI102" s="222">
        <v>0</v>
      </c>
      <c r="KJ102" s="222">
        <v>0</v>
      </c>
      <c r="KK102" s="222">
        <v>0</v>
      </c>
      <c r="KL102" s="222">
        <v>0</v>
      </c>
      <c r="KM102" s="222">
        <v>0</v>
      </c>
      <c r="KN102" s="222">
        <v>0</v>
      </c>
      <c r="KO102" s="222">
        <v>0</v>
      </c>
      <c r="KP102" s="222">
        <v>0</v>
      </c>
      <c r="KQ102" s="222">
        <v>0</v>
      </c>
      <c r="KR102" s="222">
        <v>0</v>
      </c>
      <c r="KS102" s="222">
        <v>0</v>
      </c>
      <c r="KT102" s="222">
        <v>0</v>
      </c>
      <c r="KU102" s="222">
        <v>0</v>
      </c>
      <c r="KV102" s="222">
        <v>0</v>
      </c>
      <c r="KW102" s="222">
        <v>0</v>
      </c>
      <c r="KX102" s="222">
        <v>0</v>
      </c>
      <c r="KY102" s="222">
        <v>0</v>
      </c>
      <c r="KZ102" s="222">
        <v>0</v>
      </c>
      <c r="LA102" s="222">
        <v>0</v>
      </c>
      <c r="LB102" s="222">
        <v>0</v>
      </c>
      <c r="LC102" s="222">
        <v>0</v>
      </c>
      <c r="LD102" s="222">
        <v>0</v>
      </c>
      <c r="LE102" s="222">
        <v>0</v>
      </c>
      <c r="LF102" s="222">
        <v>0</v>
      </c>
      <c r="LG102" s="222">
        <v>0</v>
      </c>
      <c r="LH102" s="222">
        <v>0</v>
      </c>
      <c r="LI102" s="222">
        <v>0</v>
      </c>
      <c r="LJ102" s="222">
        <v>0</v>
      </c>
      <c r="LK102" s="222">
        <v>0</v>
      </c>
      <c r="LL102" s="222">
        <v>0</v>
      </c>
      <c r="LM102" s="222">
        <v>0</v>
      </c>
      <c r="LN102" s="222">
        <v>0</v>
      </c>
      <c r="LO102" s="222">
        <v>0</v>
      </c>
      <c r="LP102" s="222">
        <v>0</v>
      </c>
      <c r="LQ102" s="222">
        <v>0</v>
      </c>
      <c r="LR102" s="222">
        <v>0</v>
      </c>
      <c r="LS102" s="222">
        <v>0</v>
      </c>
      <c r="LT102" s="222">
        <v>0</v>
      </c>
      <c r="LU102" s="222">
        <v>0</v>
      </c>
      <c r="LV102" s="222">
        <v>0</v>
      </c>
      <c r="LW102" s="222">
        <v>0</v>
      </c>
      <c r="LX102" s="222">
        <v>0</v>
      </c>
      <c r="LY102" s="222">
        <v>0</v>
      </c>
      <c r="LZ102" s="222">
        <v>0</v>
      </c>
      <c r="MA102" s="222">
        <v>0</v>
      </c>
      <c r="MB102" s="222">
        <v>0</v>
      </c>
      <c r="MC102" s="222">
        <v>0</v>
      </c>
      <c r="MD102" s="222">
        <v>0</v>
      </c>
      <c r="ME102" s="222">
        <v>0</v>
      </c>
      <c r="MF102" s="222">
        <v>0</v>
      </c>
      <c r="MG102" s="222">
        <v>0</v>
      </c>
      <c r="MH102" s="222">
        <v>0</v>
      </c>
      <c r="MI102" s="222">
        <v>0</v>
      </c>
      <c r="MJ102" s="222">
        <v>0</v>
      </c>
      <c r="MK102" s="222">
        <v>0</v>
      </c>
      <c r="ML102" s="222">
        <v>0</v>
      </c>
      <c r="MM102" s="222">
        <v>0</v>
      </c>
      <c r="MN102" s="222">
        <v>0</v>
      </c>
      <c r="MO102" s="222">
        <v>0</v>
      </c>
      <c r="MP102" s="222">
        <v>0</v>
      </c>
      <c r="MQ102" s="222">
        <v>0</v>
      </c>
      <c r="MR102" s="222">
        <v>0</v>
      </c>
      <c r="MS102" s="222">
        <v>0</v>
      </c>
      <c r="MT102" s="222">
        <v>0</v>
      </c>
      <c r="MU102" s="222">
        <v>0</v>
      </c>
      <c r="MV102" s="222">
        <v>0</v>
      </c>
      <c r="MW102" s="222">
        <v>0</v>
      </c>
      <c r="MX102" s="222">
        <v>0</v>
      </c>
      <c r="MY102" s="222">
        <v>0</v>
      </c>
      <c r="MZ102" s="222">
        <v>0</v>
      </c>
      <c r="NA102" s="222">
        <v>0</v>
      </c>
      <c r="NB102" s="222">
        <v>0</v>
      </c>
      <c r="NC102" s="222">
        <v>0</v>
      </c>
      <c r="ND102" s="222">
        <v>0</v>
      </c>
      <c r="NE102" s="222">
        <v>0</v>
      </c>
      <c r="NF102" s="222">
        <v>0</v>
      </c>
      <c r="NG102" s="222">
        <v>0</v>
      </c>
      <c r="NH102" s="222">
        <v>0</v>
      </c>
      <c r="NI102" s="222">
        <v>0</v>
      </c>
      <c r="NJ102" s="222">
        <v>0</v>
      </c>
      <c r="NK102" s="222">
        <v>0</v>
      </c>
      <c r="NL102" s="222">
        <v>0</v>
      </c>
      <c r="NM102" s="222">
        <v>0</v>
      </c>
      <c r="NN102" s="222">
        <v>0</v>
      </c>
      <c r="NO102" s="222">
        <v>0</v>
      </c>
      <c r="NP102" s="222">
        <v>0</v>
      </c>
      <c r="NQ102" s="222">
        <v>0</v>
      </c>
      <c r="NR102" s="222">
        <v>0</v>
      </c>
      <c r="NS102" s="222">
        <v>0</v>
      </c>
      <c r="NT102" s="222">
        <v>0</v>
      </c>
      <c r="NU102" s="222">
        <v>0</v>
      </c>
      <c r="NV102" s="222">
        <v>0</v>
      </c>
      <c r="NW102" s="222">
        <v>0</v>
      </c>
      <c r="NX102" s="222">
        <v>0</v>
      </c>
      <c r="NY102" s="222">
        <v>0</v>
      </c>
      <c r="NZ102" s="222">
        <v>0</v>
      </c>
      <c r="OA102" s="222">
        <v>0</v>
      </c>
      <c r="OB102" s="222">
        <v>0</v>
      </c>
      <c r="OC102" s="222">
        <v>0</v>
      </c>
      <c r="OD102" s="222">
        <v>0</v>
      </c>
      <c r="OE102" s="222">
        <v>0</v>
      </c>
      <c r="OF102" s="222">
        <v>0</v>
      </c>
      <c r="OG102" s="222">
        <v>0</v>
      </c>
      <c r="OH102" s="222">
        <v>0</v>
      </c>
      <c r="OI102" s="222">
        <v>0</v>
      </c>
      <c r="OJ102" s="222">
        <v>0</v>
      </c>
      <c r="OK102" s="222">
        <v>0</v>
      </c>
      <c r="OL102" s="222">
        <v>0</v>
      </c>
      <c r="OM102" s="222">
        <v>0</v>
      </c>
      <c r="ON102" s="222">
        <v>0</v>
      </c>
      <c r="OO102" s="222">
        <v>0</v>
      </c>
      <c r="OP102" s="222">
        <v>0</v>
      </c>
      <c r="OQ102" s="222">
        <v>0</v>
      </c>
      <c r="OR102" s="222">
        <v>0</v>
      </c>
      <c r="OS102" s="222">
        <v>0</v>
      </c>
      <c r="OT102" s="222">
        <v>0</v>
      </c>
      <c r="OU102" s="222">
        <v>0</v>
      </c>
      <c r="OV102" s="222">
        <v>0</v>
      </c>
      <c r="OW102" s="222">
        <v>0</v>
      </c>
      <c r="OX102" s="222">
        <v>0</v>
      </c>
      <c r="OY102" s="222">
        <v>0</v>
      </c>
      <c r="OZ102" s="222">
        <v>0</v>
      </c>
      <c r="PA102" s="222">
        <v>0</v>
      </c>
      <c r="PB102" s="222">
        <v>0</v>
      </c>
      <c r="PC102" s="222">
        <v>0</v>
      </c>
      <c r="PD102" s="222">
        <v>0</v>
      </c>
      <c r="PE102" s="222">
        <v>0</v>
      </c>
      <c r="PF102" s="222">
        <v>0</v>
      </c>
      <c r="PG102" s="222">
        <v>0</v>
      </c>
      <c r="PH102" s="222">
        <v>0</v>
      </c>
      <c r="PI102" s="222">
        <v>0</v>
      </c>
      <c r="PJ102" s="222">
        <v>0</v>
      </c>
      <c r="PK102" s="222">
        <v>0</v>
      </c>
      <c r="PL102" s="222">
        <v>0</v>
      </c>
      <c r="PM102" s="222">
        <v>0</v>
      </c>
      <c r="PN102" s="222">
        <v>0</v>
      </c>
      <c r="PO102" s="222">
        <v>0</v>
      </c>
      <c r="PP102" s="222">
        <v>0</v>
      </c>
      <c r="PQ102" s="222">
        <v>0</v>
      </c>
      <c r="PR102" s="222">
        <v>0</v>
      </c>
      <c r="PS102" s="222">
        <v>0</v>
      </c>
      <c r="PT102" s="222">
        <v>82119.960000000006</v>
      </c>
      <c r="PU102" s="222">
        <v>0</v>
      </c>
      <c r="PV102" s="222">
        <v>0</v>
      </c>
      <c r="PW102" s="222">
        <v>24822</v>
      </c>
      <c r="PX102" s="222">
        <v>0</v>
      </c>
      <c r="PY102" s="222">
        <v>0</v>
      </c>
      <c r="PZ102" s="222">
        <v>0</v>
      </c>
      <c r="QA102" s="222">
        <v>0</v>
      </c>
      <c r="QB102" s="222">
        <v>0</v>
      </c>
      <c r="QC102" s="222">
        <v>0</v>
      </c>
      <c r="QD102" s="222">
        <v>0</v>
      </c>
      <c r="QE102" s="222">
        <v>0</v>
      </c>
      <c r="QF102" s="222">
        <v>0</v>
      </c>
      <c r="QG102" s="222">
        <v>0</v>
      </c>
      <c r="QH102" s="222">
        <v>0</v>
      </c>
      <c r="QI102" s="222">
        <v>0</v>
      </c>
      <c r="QJ102" s="222">
        <v>0</v>
      </c>
      <c r="QK102" s="222">
        <v>0</v>
      </c>
      <c r="QL102" s="222">
        <v>0</v>
      </c>
      <c r="QM102" s="222">
        <v>0</v>
      </c>
      <c r="QN102" s="222">
        <v>3364</v>
      </c>
      <c r="QO102" s="222">
        <v>0</v>
      </c>
      <c r="QP102" s="222">
        <v>0</v>
      </c>
      <c r="QQ102" s="222">
        <v>0</v>
      </c>
      <c r="QR102" s="222">
        <v>0</v>
      </c>
      <c r="QS102" s="222">
        <v>0</v>
      </c>
      <c r="QT102" s="222">
        <v>331146</v>
      </c>
      <c r="QU102" s="222">
        <v>0</v>
      </c>
      <c r="QV102" s="222">
        <v>0</v>
      </c>
      <c r="QW102" s="222">
        <v>0</v>
      </c>
      <c r="QX102" s="222">
        <v>0</v>
      </c>
      <c r="QY102" s="222">
        <v>0</v>
      </c>
      <c r="QZ102" s="222">
        <v>0</v>
      </c>
      <c r="RA102" s="222">
        <v>122132</v>
      </c>
      <c r="RB102" s="222">
        <v>181152</v>
      </c>
      <c r="RC102" s="222">
        <v>0</v>
      </c>
      <c r="RD102" s="222">
        <v>0</v>
      </c>
      <c r="RE102" s="222">
        <v>0</v>
      </c>
      <c r="RF102" s="222">
        <v>0</v>
      </c>
      <c r="RG102" s="222">
        <v>0</v>
      </c>
      <c r="RH102" s="222">
        <v>0</v>
      </c>
      <c r="RI102" s="222">
        <v>0</v>
      </c>
      <c r="RJ102" s="222">
        <v>0</v>
      </c>
      <c r="RK102" s="222">
        <v>0</v>
      </c>
      <c r="RL102" s="222">
        <v>0</v>
      </c>
      <c r="RM102" s="222">
        <v>0</v>
      </c>
      <c r="RN102" s="222">
        <v>0</v>
      </c>
      <c r="RO102" s="222">
        <v>0</v>
      </c>
      <c r="RP102" s="222">
        <v>0</v>
      </c>
      <c r="RQ102" s="222">
        <v>0</v>
      </c>
      <c r="RR102" s="222">
        <v>0</v>
      </c>
      <c r="RS102" s="222">
        <v>0</v>
      </c>
      <c r="RT102" s="222">
        <v>0</v>
      </c>
      <c r="RU102" s="222">
        <v>0</v>
      </c>
      <c r="RV102" s="222">
        <v>0</v>
      </c>
      <c r="RW102" s="222">
        <v>0</v>
      </c>
      <c r="RX102" s="222">
        <v>0</v>
      </c>
      <c r="RY102" s="222">
        <v>0</v>
      </c>
      <c r="RZ102" s="222">
        <v>0</v>
      </c>
      <c r="SA102" s="222">
        <v>2700</v>
      </c>
      <c r="SB102" s="222">
        <v>0</v>
      </c>
      <c r="SC102" s="222">
        <v>0</v>
      </c>
      <c r="SD102" s="222">
        <v>0</v>
      </c>
      <c r="SE102" s="222">
        <v>0</v>
      </c>
      <c r="SF102" s="222">
        <v>0</v>
      </c>
      <c r="SG102" s="222">
        <v>0</v>
      </c>
      <c r="SH102" s="222">
        <v>0</v>
      </c>
      <c r="SI102" s="222">
        <v>0</v>
      </c>
      <c r="SJ102" s="222">
        <v>0</v>
      </c>
      <c r="SK102" s="222">
        <v>0</v>
      </c>
      <c r="SL102" s="222">
        <v>0</v>
      </c>
      <c r="SM102" s="222">
        <v>0</v>
      </c>
      <c r="SN102" s="222">
        <v>0</v>
      </c>
      <c r="SO102" s="222">
        <v>0</v>
      </c>
      <c r="SP102" s="222">
        <v>0</v>
      </c>
      <c r="SQ102" s="222">
        <v>0</v>
      </c>
      <c r="SR102" s="222">
        <v>0</v>
      </c>
      <c r="SS102" s="222">
        <v>0</v>
      </c>
      <c r="ST102" s="222">
        <v>0</v>
      </c>
      <c r="SU102" s="222">
        <v>0</v>
      </c>
      <c r="SV102" s="222">
        <v>0</v>
      </c>
      <c r="SW102" s="222">
        <v>0</v>
      </c>
      <c r="SX102" s="222">
        <v>0</v>
      </c>
      <c r="SY102" s="222">
        <v>0</v>
      </c>
      <c r="SZ102" s="222">
        <v>0</v>
      </c>
      <c r="TA102" s="222">
        <v>0</v>
      </c>
      <c r="TB102" s="222">
        <v>0</v>
      </c>
      <c r="TC102" s="222">
        <v>0</v>
      </c>
      <c r="TD102" s="222">
        <v>0</v>
      </c>
      <c r="TE102" s="222">
        <v>0</v>
      </c>
      <c r="TF102" s="222">
        <v>0</v>
      </c>
      <c r="TG102" s="222">
        <v>0</v>
      </c>
      <c r="TH102" s="222">
        <v>0</v>
      </c>
      <c r="TI102" s="222">
        <v>0</v>
      </c>
      <c r="TJ102" s="222">
        <v>0</v>
      </c>
      <c r="TK102" s="222">
        <v>0</v>
      </c>
      <c r="TL102" s="222">
        <v>0</v>
      </c>
      <c r="TM102" s="222">
        <v>0</v>
      </c>
      <c r="TN102" s="222">
        <v>0</v>
      </c>
      <c r="TO102" s="222">
        <v>0</v>
      </c>
      <c r="TP102" s="222">
        <v>0</v>
      </c>
      <c r="TQ102" s="222">
        <v>0</v>
      </c>
      <c r="TR102" s="222">
        <v>0</v>
      </c>
      <c r="TS102" s="222">
        <v>0</v>
      </c>
      <c r="TT102" s="222">
        <v>0</v>
      </c>
      <c r="TU102" s="222">
        <v>0</v>
      </c>
      <c r="TV102" s="222">
        <v>0</v>
      </c>
      <c r="TW102" s="222">
        <v>0</v>
      </c>
      <c r="TX102" s="222">
        <v>0</v>
      </c>
      <c r="TY102" s="222">
        <v>0</v>
      </c>
      <c r="TZ102" s="222">
        <v>0</v>
      </c>
      <c r="UA102" s="222">
        <v>0</v>
      </c>
      <c r="UB102" s="222">
        <v>0</v>
      </c>
      <c r="UC102" s="222">
        <v>0</v>
      </c>
      <c r="UD102" s="222">
        <v>0</v>
      </c>
      <c r="UE102" s="222">
        <v>0</v>
      </c>
      <c r="UF102" s="222">
        <v>0</v>
      </c>
      <c r="UG102" s="222">
        <v>0</v>
      </c>
      <c r="UH102" s="222">
        <v>0</v>
      </c>
      <c r="UI102" s="222">
        <v>0</v>
      </c>
      <c r="UJ102" s="222">
        <v>0</v>
      </c>
      <c r="UK102" s="222">
        <v>0</v>
      </c>
      <c r="UL102" s="222">
        <v>0</v>
      </c>
      <c r="UM102" s="222">
        <v>0</v>
      </c>
      <c r="UN102" s="222">
        <v>0</v>
      </c>
      <c r="UO102" s="222">
        <v>0</v>
      </c>
      <c r="UP102" s="222">
        <v>0</v>
      </c>
      <c r="UQ102" s="222">
        <v>0</v>
      </c>
      <c r="UR102" s="222">
        <v>0</v>
      </c>
      <c r="US102" s="222">
        <v>0</v>
      </c>
      <c r="UT102" s="222">
        <v>0</v>
      </c>
      <c r="UU102" s="222">
        <v>0</v>
      </c>
      <c r="UV102" s="222">
        <v>0</v>
      </c>
      <c r="UW102" s="222">
        <v>0</v>
      </c>
      <c r="UX102" s="222">
        <v>0</v>
      </c>
      <c r="UY102" s="222">
        <v>0</v>
      </c>
      <c r="UZ102" s="222">
        <v>0</v>
      </c>
      <c r="VA102" s="222">
        <v>0</v>
      </c>
      <c r="VB102" s="222">
        <v>0</v>
      </c>
      <c r="VC102" s="222">
        <v>0</v>
      </c>
      <c r="VD102" s="222">
        <v>0</v>
      </c>
      <c r="VE102" s="222">
        <v>0</v>
      </c>
      <c r="VF102" s="222">
        <v>0</v>
      </c>
      <c r="VG102" s="222">
        <v>0</v>
      </c>
      <c r="VH102" s="222">
        <v>0</v>
      </c>
      <c r="VI102" s="222">
        <v>0</v>
      </c>
      <c r="VJ102" s="222">
        <v>0</v>
      </c>
      <c r="VK102" s="222">
        <v>0</v>
      </c>
      <c r="VL102" s="222">
        <v>0</v>
      </c>
      <c r="VM102" s="222">
        <v>0</v>
      </c>
      <c r="VN102" s="222">
        <v>0</v>
      </c>
      <c r="VO102" s="222">
        <v>0</v>
      </c>
      <c r="VP102" s="222">
        <v>0</v>
      </c>
      <c r="VQ102" s="222">
        <v>0</v>
      </c>
      <c r="VR102" s="222">
        <v>0</v>
      </c>
      <c r="VS102" s="222">
        <v>0</v>
      </c>
      <c r="VT102" s="222">
        <v>0</v>
      </c>
      <c r="VU102" s="222">
        <v>0</v>
      </c>
      <c r="VV102" s="222">
        <v>0</v>
      </c>
      <c r="VW102" s="222">
        <v>0</v>
      </c>
      <c r="VX102" s="222">
        <v>0</v>
      </c>
      <c r="VY102" s="222">
        <v>0</v>
      </c>
      <c r="VZ102" s="222">
        <v>0</v>
      </c>
      <c r="WA102" s="222">
        <v>0</v>
      </c>
      <c r="WB102" s="222">
        <v>0</v>
      </c>
      <c r="WC102" s="222">
        <v>0</v>
      </c>
      <c r="WD102" s="222">
        <v>0</v>
      </c>
      <c r="WE102" s="222">
        <v>0</v>
      </c>
      <c r="WF102" s="222">
        <v>0</v>
      </c>
      <c r="WG102" s="222">
        <v>0</v>
      </c>
      <c r="WH102" s="222">
        <v>0</v>
      </c>
      <c r="WI102" s="222">
        <v>0</v>
      </c>
      <c r="WJ102" s="222">
        <v>0</v>
      </c>
      <c r="WK102" s="222">
        <v>0</v>
      </c>
      <c r="WL102" s="222">
        <v>0</v>
      </c>
      <c r="WM102" s="222">
        <v>0</v>
      </c>
      <c r="WN102" s="222">
        <v>0</v>
      </c>
      <c r="WO102" s="222">
        <v>0</v>
      </c>
      <c r="WP102" s="222">
        <v>0</v>
      </c>
      <c r="WQ102" s="222">
        <v>0</v>
      </c>
      <c r="WR102" s="222">
        <v>0</v>
      </c>
      <c r="WS102" s="222">
        <v>0</v>
      </c>
      <c r="WT102" s="222">
        <v>0</v>
      </c>
      <c r="WU102" s="222">
        <v>0</v>
      </c>
      <c r="WV102" s="222">
        <v>0</v>
      </c>
      <c r="WW102" s="222">
        <v>0</v>
      </c>
      <c r="WX102" s="222">
        <v>0</v>
      </c>
      <c r="WY102" s="222">
        <v>0</v>
      </c>
      <c r="WZ102" s="222">
        <v>0</v>
      </c>
      <c r="XA102" s="222">
        <v>0</v>
      </c>
      <c r="XB102" s="222">
        <v>0</v>
      </c>
      <c r="XC102" s="222">
        <v>0</v>
      </c>
      <c r="XD102" s="222">
        <v>0</v>
      </c>
      <c r="XE102" s="222">
        <v>0</v>
      </c>
      <c r="XF102" s="222">
        <v>0</v>
      </c>
      <c r="XG102" s="222">
        <v>0</v>
      </c>
      <c r="XH102" s="222">
        <v>0</v>
      </c>
      <c r="XI102" s="222">
        <v>0</v>
      </c>
      <c r="XJ102" s="222">
        <v>0</v>
      </c>
      <c r="XK102" s="222">
        <v>0</v>
      </c>
      <c r="XL102" s="222">
        <v>0</v>
      </c>
      <c r="XM102" s="222">
        <v>0</v>
      </c>
      <c r="XN102" s="222">
        <v>0</v>
      </c>
      <c r="XO102" s="222">
        <v>0</v>
      </c>
      <c r="XP102" s="222">
        <v>0</v>
      </c>
      <c r="XQ102" s="222">
        <v>0</v>
      </c>
      <c r="XR102" s="222">
        <v>0</v>
      </c>
      <c r="XS102" s="222">
        <v>0</v>
      </c>
      <c r="XT102" s="222">
        <v>0</v>
      </c>
      <c r="XU102" s="222">
        <v>0</v>
      </c>
      <c r="XV102" s="222">
        <v>0</v>
      </c>
      <c r="XW102" s="222">
        <v>0</v>
      </c>
      <c r="XX102" s="222">
        <v>0</v>
      </c>
      <c r="XY102" s="222">
        <v>0</v>
      </c>
      <c r="XZ102" s="222">
        <v>0</v>
      </c>
      <c r="YA102" s="222">
        <v>0</v>
      </c>
      <c r="YB102" s="222">
        <v>0</v>
      </c>
      <c r="YC102" s="222">
        <v>0</v>
      </c>
      <c r="YD102" s="222">
        <v>0</v>
      </c>
      <c r="YE102" s="222">
        <v>0</v>
      </c>
      <c r="YF102" s="222">
        <v>0</v>
      </c>
      <c r="YG102" s="222">
        <v>0</v>
      </c>
      <c r="YH102" s="222">
        <v>0</v>
      </c>
      <c r="YI102" s="222">
        <v>0</v>
      </c>
      <c r="YJ102" s="222">
        <v>0</v>
      </c>
      <c r="YK102" s="222">
        <v>0</v>
      </c>
      <c r="YL102" s="222">
        <v>0</v>
      </c>
      <c r="YM102" s="222">
        <v>0</v>
      </c>
      <c r="YN102" s="222">
        <v>0</v>
      </c>
      <c r="YO102" s="222">
        <v>0</v>
      </c>
      <c r="YP102" s="222">
        <v>0</v>
      </c>
      <c r="YQ102" s="222">
        <v>0</v>
      </c>
      <c r="YR102" s="222">
        <v>0</v>
      </c>
      <c r="YS102" s="222">
        <v>0</v>
      </c>
      <c r="YT102" s="222">
        <v>0</v>
      </c>
      <c r="YU102" s="222">
        <v>0</v>
      </c>
      <c r="YV102" s="222">
        <v>0</v>
      </c>
      <c r="YW102" s="222">
        <v>0</v>
      </c>
      <c r="YX102" s="222">
        <v>0</v>
      </c>
      <c r="YY102" s="222">
        <v>0</v>
      </c>
      <c r="YZ102" s="222">
        <v>0</v>
      </c>
      <c r="ZA102" s="222">
        <v>0</v>
      </c>
      <c r="ZB102" s="222">
        <v>0</v>
      </c>
      <c r="ZC102" s="222">
        <v>0</v>
      </c>
      <c r="ZD102" s="222">
        <v>0</v>
      </c>
      <c r="ZE102" s="222">
        <v>0</v>
      </c>
      <c r="ZF102" s="222">
        <v>0</v>
      </c>
      <c r="ZG102" s="222">
        <v>0</v>
      </c>
      <c r="ZH102" s="222">
        <v>0</v>
      </c>
      <c r="ZI102" s="222">
        <v>0</v>
      </c>
      <c r="ZJ102" s="222">
        <v>0</v>
      </c>
      <c r="ZK102" s="222">
        <v>0</v>
      </c>
      <c r="ZL102" s="222">
        <v>0</v>
      </c>
      <c r="ZM102" s="222">
        <v>0</v>
      </c>
      <c r="ZN102" s="222">
        <v>0</v>
      </c>
      <c r="ZO102" s="222">
        <v>0</v>
      </c>
      <c r="ZP102" s="222">
        <v>0</v>
      </c>
      <c r="ZQ102" s="222">
        <v>0</v>
      </c>
      <c r="ZR102" s="222">
        <v>0</v>
      </c>
      <c r="ZS102" s="222">
        <v>0</v>
      </c>
      <c r="ZT102" s="222">
        <v>0</v>
      </c>
      <c r="ZU102" s="222">
        <v>0</v>
      </c>
      <c r="ZV102" s="222">
        <v>0</v>
      </c>
      <c r="ZW102" s="222">
        <v>0</v>
      </c>
      <c r="ZX102" s="222">
        <v>0</v>
      </c>
      <c r="ZY102" s="222">
        <v>0</v>
      </c>
      <c r="ZZ102" s="222">
        <v>0</v>
      </c>
      <c r="AAA102" s="222">
        <v>0</v>
      </c>
      <c r="AAB102" s="222">
        <v>0</v>
      </c>
      <c r="AAC102" s="222">
        <v>0</v>
      </c>
      <c r="AAD102" s="222">
        <v>0</v>
      </c>
      <c r="AAE102" s="222">
        <v>0</v>
      </c>
      <c r="AAF102" s="222">
        <v>0</v>
      </c>
      <c r="AAG102" s="222">
        <v>0</v>
      </c>
      <c r="AAH102" s="222">
        <v>0</v>
      </c>
      <c r="AAI102" s="222">
        <v>0</v>
      </c>
      <c r="AAJ102" s="222">
        <v>0</v>
      </c>
      <c r="AAK102" s="222">
        <v>0</v>
      </c>
      <c r="AAL102" s="222">
        <v>0</v>
      </c>
      <c r="AAM102" s="222">
        <v>0</v>
      </c>
      <c r="AAN102" s="222">
        <v>0</v>
      </c>
      <c r="AAO102" s="222">
        <v>0</v>
      </c>
      <c r="AAP102" s="222">
        <v>0</v>
      </c>
      <c r="AAQ102" s="222">
        <v>0</v>
      </c>
      <c r="AAR102" s="222">
        <v>82802</v>
      </c>
      <c r="AAS102" s="222">
        <v>0</v>
      </c>
      <c r="AAT102" s="222">
        <v>0</v>
      </c>
      <c r="AAU102" s="222">
        <v>51640.5</v>
      </c>
      <c r="AAV102" s="222">
        <v>0</v>
      </c>
      <c r="AAW102" s="222">
        <v>0</v>
      </c>
      <c r="AAX102" s="222">
        <v>0</v>
      </c>
      <c r="AAY102" s="222">
        <v>0</v>
      </c>
      <c r="AAZ102" s="222">
        <v>50958</v>
      </c>
      <c r="ABA102" s="222">
        <v>0</v>
      </c>
      <c r="ABB102" s="222">
        <v>0</v>
      </c>
      <c r="ABC102" s="222">
        <v>0</v>
      </c>
      <c r="ABD102" s="222">
        <v>0</v>
      </c>
      <c r="ABE102" s="222">
        <v>0</v>
      </c>
      <c r="ABF102" s="222">
        <v>0</v>
      </c>
      <c r="ABG102" s="222">
        <v>0</v>
      </c>
      <c r="ABH102" s="222">
        <v>0</v>
      </c>
      <c r="ABI102" s="222">
        <v>0</v>
      </c>
      <c r="ABJ102" s="222">
        <v>0</v>
      </c>
      <c r="ABK102" s="222">
        <v>0</v>
      </c>
      <c r="ABL102" s="222">
        <v>0</v>
      </c>
      <c r="ABM102" s="222">
        <v>0</v>
      </c>
      <c r="ABN102" s="222">
        <v>0</v>
      </c>
      <c r="ABO102" s="222">
        <v>0</v>
      </c>
      <c r="ABP102" s="222">
        <v>0</v>
      </c>
      <c r="ABQ102" s="222">
        <v>0</v>
      </c>
      <c r="ABR102" s="222">
        <v>0</v>
      </c>
      <c r="ABS102" s="222">
        <v>0</v>
      </c>
      <c r="ABT102" s="222">
        <v>0</v>
      </c>
      <c r="ABU102" s="222">
        <v>0</v>
      </c>
      <c r="ABV102" s="222">
        <v>0</v>
      </c>
      <c r="ABW102" s="222">
        <v>0</v>
      </c>
      <c r="ABX102" s="222">
        <v>0</v>
      </c>
      <c r="ABY102" s="222">
        <v>0</v>
      </c>
      <c r="ABZ102" s="222">
        <v>0</v>
      </c>
      <c r="ACA102" s="222">
        <v>0</v>
      </c>
      <c r="ACB102" s="222">
        <v>0</v>
      </c>
      <c r="ACC102" s="222">
        <v>0</v>
      </c>
      <c r="ACD102" s="222">
        <v>27400</v>
      </c>
      <c r="ACE102" s="222">
        <v>0</v>
      </c>
      <c r="ACF102" s="222">
        <v>0</v>
      </c>
      <c r="ACG102" s="222">
        <v>0</v>
      </c>
      <c r="ACH102" s="222">
        <v>0</v>
      </c>
      <c r="ACI102" s="222">
        <v>351750</v>
      </c>
      <c r="ACJ102" s="222">
        <v>0</v>
      </c>
      <c r="ACK102" s="222">
        <v>0</v>
      </c>
      <c r="ACL102" s="222">
        <v>0</v>
      </c>
      <c r="ACM102" s="222">
        <v>0</v>
      </c>
      <c r="ACN102" s="222">
        <v>0</v>
      </c>
      <c r="ACO102" s="222">
        <v>0</v>
      </c>
      <c r="ACP102" s="222">
        <v>0</v>
      </c>
      <c r="ACQ102" s="222">
        <v>0</v>
      </c>
      <c r="ACR102" s="222">
        <v>0</v>
      </c>
      <c r="ACS102" s="222">
        <v>0</v>
      </c>
      <c r="ACT102" s="222">
        <v>0</v>
      </c>
      <c r="ACU102" s="222">
        <v>0</v>
      </c>
      <c r="ACV102" s="222">
        <v>0</v>
      </c>
      <c r="ACW102" s="222">
        <v>0</v>
      </c>
      <c r="ACX102" s="222">
        <v>0</v>
      </c>
      <c r="ACY102" s="222">
        <v>0</v>
      </c>
      <c r="ACZ102" s="222">
        <v>0</v>
      </c>
      <c r="ADA102" s="222">
        <v>0</v>
      </c>
      <c r="ADB102" s="222">
        <v>0</v>
      </c>
      <c r="ADC102" s="222">
        <v>0</v>
      </c>
      <c r="ADD102" s="222">
        <v>0</v>
      </c>
      <c r="ADE102" s="222">
        <v>0</v>
      </c>
      <c r="ADF102" s="222">
        <v>0</v>
      </c>
      <c r="ADG102" s="222">
        <v>0</v>
      </c>
      <c r="ADH102" s="222">
        <v>0</v>
      </c>
      <c r="ADI102" s="222">
        <v>0</v>
      </c>
      <c r="ADJ102" s="222">
        <v>0</v>
      </c>
      <c r="ADK102" s="222">
        <v>0</v>
      </c>
      <c r="ADL102" s="222">
        <v>0</v>
      </c>
      <c r="ADM102" s="222">
        <v>0</v>
      </c>
      <c r="ADN102" s="222">
        <v>0</v>
      </c>
      <c r="ADO102" s="222">
        <v>0</v>
      </c>
      <c r="ADP102" s="222">
        <v>0</v>
      </c>
      <c r="ADQ102" s="222">
        <v>0</v>
      </c>
      <c r="ADR102" s="222">
        <v>0</v>
      </c>
      <c r="ADS102" s="222">
        <v>0</v>
      </c>
      <c r="ADT102" s="222">
        <v>0</v>
      </c>
      <c r="ADU102" s="222">
        <v>0</v>
      </c>
      <c r="ADV102" s="222">
        <v>0</v>
      </c>
      <c r="ADW102" s="222">
        <v>0</v>
      </c>
      <c r="ADX102" s="222">
        <v>0</v>
      </c>
      <c r="ADY102" s="222">
        <v>0</v>
      </c>
      <c r="ADZ102" s="222">
        <v>4970</v>
      </c>
      <c r="AEA102" s="222">
        <v>0</v>
      </c>
      <c r="AEB102" s="222">
        <v>0</v>
      </c>
      <c r="AEC102" s="222">
        <v>0</v>
      </c>
      <c r="AED102" s="222">
        <v>0</v>
      </c>
      <c r="AEE102" s="222">
        <v>0</v>
      </c>
      <c r="AEF102" s="222">
        <v>0</v>
      </c>
      <c r="AEG102" s="222">
        <v>0</v>
      </c>
      <c r="AEH102" s="222">
        <v>0</v>
      </c>
      <c r="AEI102" s="222">
        <v>0</v>
      </c>
      <c r="AEJ102" s="222">
        <v>0</v>
      </c>
      <c r="AEK102" s="222">
        <v>0</v>
      </c>
      <c r="AEL102" s="222">
        <v>0</v>
      </c>
      <c r="AEM102" s="222">
        <v>0</v>
      </c>
      <c r="AEN102" s="222">
        <v>0</v>
      </c>
      <c r="AEO102" s="222">
        <v>0</v>
      </c>
      <c r="AEP102" s="222">
        <v>0</v>
      </c>
      <c r="AEQ102" s="222">
        <v>0</v>
      </c>
      <c r="AER102" s="222">
        <v>0</v>
      </c>
      <c r="AES102" s="222">
        <v>0</v>
      </c>
      <c r="AET102" s="222">
        <v>0</v>
      </c>
      <c r="AEU102" s="222">
        <v>0</v>
      </c>
      <c r="AEV102" s="222">
        <v>0</v>
      </c>
      <c r="AEW102" s="222">
        <v>0</v>
      </c>
      <c r="AEX102" s="222">
        <v>0</v>
      </c>
      <c r="AEY102" s="222">
        <v>0</v>
      </c>
      <c r="AEZ102" s="222">
        <v>0</v>
      </c>
      <c r="AFA102" s="222">
        <v>0</v>
      </c>
      <c r="AFB102" s="222">
        <v>0</v>
      </c>
      <c r="AFC102" s="222">
        <v>0</v>
      </c>
      <c r="AFD102" s="222">
        <v>0</v>
      </c>
      <c r="AFE102" s="222">
        <v>0</v>
      </c>
      <c r="AFF102" s="222">
        <v>0</v>
      </c>
      <c r="AFG102" s="222">
        <v>0</v>
      </c>
      <c r="AFH102" s="222">
        <v>0</v>
      </c>
      <c r="AFI102" s="222">
        <v>0</v>
      </c>
      <c r="AFJ102" s="222">
        <v>0</v>
      </c>
      <c r="AFK102" s="222">
        <v>0</v>
      </c>
      <c r="AFL102" s="222">
        <v>0</v>
      </c>
      <c r="AFM102" s="222">
        <v>0</v>
      </c>
      <c r="AFN102" s="222">
        <v>0</v>
      </c>
      <c r="AFO102" s="222">
        <v>0</v>
      </c>
      <c r="AFP102" s="222">
        <v>0</v>
      </c>
      <c r="AFQ102" s="222">
        <v>0</v>
      </c>
      <c r="AFR102" s="222">
        <v>0</v>
      </c>
      <c r="AFS102" s="222">
        <v>0</v>
      </c>
      <c r="AFT102" s="222">
        <v>0</v>
      </c>
      <c r="AFU102" s="222">
        <v>0</v>
      </c>
      <c r="AFV102" s="222">
        <v>0</v>
      </c>
      <c r="AFW102" s="222">
        <v>0</v>
      </c>
      <c r="AFX102" s="222">
        <v>0</v>
      </c>
      <c r="AFY102" s="222">
        <v>0</v>
      </c>
      <c r="AFZ102" s="222">
        <v>0</v>
      </c>
      <c r="AGA102" s="222">
        <v>0</v>
      </c>
      <c r="AGB102" s="222">
        <v>0</v>
      </c>
      <c r="AGC102" s="222">
        <v>0</v>
      </c>
      <c r="AGD102" s="222">
        <v>0</v>
      </c>
      <c r="AGE102" s="222">
        <v>0</v>
      </c>
      <c r="AGF102" s="222">
        <v>0</v>
      </c>
      <c r="AGG102" s="222">
        <v>0</v>
      </c>
      <c r="AGH102" s="222">
        <v>0</v>
      </c>
      <c r="AGI102" s="222">
        <v>0</v>
      </c>
      <c r="AGJ102" s="222">
        <v>0</v>
      </c>
      <c r="AGK102" s="222">
        <v>0</v>
      </c>
      <c r="AGL102" s="222">
        <v>0</v>
      </c>
      <c r="AGM102" s="222">
        <v>0</v>
      </c>
      <c r="AGN102" s="222">
        <v>0</v>
      </c>
      <c r="AGO102" s="222">
        <v>0</v>
      </c>
      <c r="AGP102" s="222">
        <v>0</v>
      </c>
      <c r="AGQ102" s="222">
        <v>0</v>
      </c>
      <c r="AGR102" s="222">
        <v>0</v>
      </c>
      <c r="AGS102" s="222">
        <v>0</v>
      </c>
      <c r="AGT102" s="222">
        <v>0</v>
      </c>
      <c r="AGU102" s="222">
        <v>0</v>
      </c>
      <c r="AGV102" s="222">
        <v>0</v>
      </c>
      <c r="AGW102" s="222">
        <v>0</v>
      </c>
      <c r="AGX102" s="222">
        <v>0</v>
      </c>
      <c r="AGY102" s="222">
        <v>0</v>
      </c>
      <c r="AGZ102" s="222">
        <v>0</v>
      </c>
      <c r="AHA102" s="222">
        <v>0</v>
      </c>
      <c r="AHB102" s="222">
        <v>0</v>
      </c>
      <c r="AHC102" s="222">
        <v>0</v>
      </c>
      <c r="AHD102" s="222">
        <v>0</v>
      </c>
      <c r="AHE102" s="222">
        <v>0</v>
      </c>
      <c r="AHF102" s="222">
        <v>0</v>
      </c>
      <c r="AHG102" s="222">
        <v>0</v>
      </c>
      <c r="AHH102" s="222">
        <v>0</v>
      </c>
      <c r="AHI102" s="222">
        <v>0</v>
      </c>
      <c r="AHJ102" s="222">
        <v>0</v>
      </c>
      <c r="AHK102" s="222">
        <v>0</v>
      </c>
      <c r="AHL102" s="222">
        <v>0</v>
      </c>
      <c r="AHM102" s="222">
        <v>0</v>
      </c>
      <c r="AHN102" s="222">
        <v>0</v>
      </c>
      <c r="AHO102" s="222">
        <v>0</v>
      </c>
      <c r="AHP102" s="222">
        <v>0</v>
      </c>
      <c r="AHQ102" s="222">
        <v>0</v>
      </c>
      <c r="AHR102" s="264">
        <v>0</v>
      </c>
    </row>
    <row r="103" spans="1:902" ht="24">
      <c r="A103" s="183" t="s">
        <v>6671</v>
      </c>
      <c r="B103" s="183" t="s">
        <v>6530</v>
      </c>
      <c r="C103" s="184" t="s">
        <v>6531</v>
      </c>
      <c r="D103" s="222">
        <v>0</v>
      </c>
      <c r="E103" s="222">
        <v>0</v>
      </c>
      <c r="F103" s="222">
        <v>0</v>
      </c>
      <c r="G103" s="222">
        <v>0</v>
      </c>
      <c r="H103" s="222">
        <v>0</v>
      </c>
      <c r="I103" s="222">
        <v>0</v>
      </c>
      <c r="J103" s="222">
        <v>0</v>
      </c>
      <c r="K103" s="222">
        <v>0</v>
      </c>
      <c r="L103" s="222">
        <v>0</v>
      </c>
      <c r="M103" s="222">
        <v>0</v>
      </c>
      <c r="N103" s="222">
        <v>0</v>
      </c>
      <c r="O103" s="222">
        <v>0</v>
      </c>
      <c r="P103" s="222">
        <v>0</v>
      </c>
      <c r="Q103" s="222">
        <v>0</v>
      </c>
      <c r="R103" s="222">
        <v>0</v>
      </c>
      <c r="S103" s="222">
        <v>0</v>
      </c>
      <c r="T103" s="222">
        <v>0</v>
      </c>
      <c r="U103" s="222">
        <v>0</v>
      </c>
      <c r="V103" s="222">
        <v>198784.55</v>
      </c>
      <c r="W103" s="222">
        <v>0</v>
      </c>
      <c r="X103" s="222">
        <v>0</v>
      </c>
      <c r="Y103" s="222">
        <v>0</v>
      </c>
      <c r="Z103" s="222">
        <v>0</v>
      </c>
      <c r="AA103" s="222">
        <v>0</v>
      </c>
      <c r="AB103" s="222">
        <v>0</v>
      </c>
      <c r="AC103" s="222">
        <v>0</v>
      </c>
      <c r="AD103" s="222">
        <v>0</v>
      </c>
      <c r="AE103" s="222">
        <v>0</v>
      </c>
      <c r="AF103" s="222">
        <v>0</v>
      </c>
      <c r="AG103" s="222">
        <v>0</v>
      </c>
      <c r="AH103" s="222">
        <v>0</v>
      </c>
      <c r="AI103" s="222">
        <v>0</v>
      </c>
      <c r="AJ103" s="222">
        <v>0</v>
      </c>
      <c r="AK103" s="222">
        <v>0</v>
      </c>
      <c r="AL103" s="222">
        <v>0</v>
      </c>
      <c r="AM103" s="222">
        <v>0</v>
      </c>
      <c r="AN103" s="222">
        <v>0</v>
      </c>
      <c r="AO103" s="222">
        <v>0</v>
      </c>
      <c r="AP103" s="222">
        <v>0</v>
      </c>
      <c r="AQ103" s="222">
        <v>0</v>
      </c>
      <c r="AR103" s="222">
        <v>0</v>
      </c>
      <c r="AS103" s="222">
        <v>0</v>
      </c>
      <c r="AT103" s="222">
        <v>0</v>
      </c>
      <c r="AU103" s="222">
        <v>0</v>
      </c>
      <c r="AV103" s="222">
        <v>0</v>
      </c>
      <c r="AW103" s="222">
        <v>0</v>
      </c>
      <c r="AX103" s="222">
        <v>0</v>
      </c>
      <c r="AY103" s="222">
        <v>0</v>
      </c>
      <c r="AZ103" s="222">
        <v>0</v>
      </c>
      <c r="BA103" s="222">
        <v>0</v>
      </c>
      <c r="BB103" s="222">
        <v>0</v>
      </c>
      <c r="BC103" s="222">
        <v>0</v>
      </c>
      <c r="BD103" s="222">
        <v>0</v>
      </c>
      <c r="BE103" s="222">
        <v>0</v>
      </c>
      <c r="BF103" s="222">
        <v>0</v>
      </c>
      <c r="BG103" s="222">
        <v>0</v>
      </c>
      <c r="BH103" s="222">
        <v>0</v>
      </c>
      <c r="BI103" s="222">
        <v>0</v>
      </c>
      <c r="BJ103" s="222">
        <v>0</v>
      </c>
      <c r="BK103" s="222">
        <v>0</v>
      </c>
      <c r="BL103" s="222">
        <v>0</v>
      </c>
      <c r="BM103" s="222">
        <v>0</v>
      </c>
      <c r="BN103" s="222">
        <v>0</v>
      </c>
      <c r="BO103" s="222">
        <v>0</v>
      </c>
      <c r="BP103" s="222">
        <v>0</v>
      </c>
      <c r="BQ103" s="222">
        <v>0</v>
      </c>
      <c r="BR103" s="222">
        <v>0</v>
      </c>
      <c r="BS103" s="222">
        <v>0</v>
      </c>
      <c r="BT103" s="222">
        <v>0</v>
      </c>
      <c r="BU103" s="222">
        <v>0</v>
      </c>
      <c r="BV103" s="222">
        <v>0</v>
      </c>
      <c r="BW103" s="222">
        <v>0</v>
      </c>
      <c r="BX103" s="222">
        <v>0</v>
      </c>
      <c r="BY103" s="222">
        <v>0</v>
      </c>
      <c r="BZ103" s="222">
        <v>136222.74</v>
      </c>
      <c r="CA103" s="222">
        <v>0</v>
      </c>
      <c r="CB103" s="222">
        <v>0</v>
      </c>
      <c r="CC103" s="222">
        <v>0</v>
      </c>
      <c r="CD103" s="222">
        <v>0</v>
      </c>
      <c r="CE103" s="222">
        <v>0</v>
      </c>
      <c r="CF103" s="222">
        <v>0</v>
      </c>
      <c r="CG103" s="222">
        <v>0</v>
      </c>
      <c r="CH103" s="222">
        <v>0</v>
      </c>
      <c r="CI103" s="222">
        <v>0</v>
      </c>
      <c r="CJ103" s="222">
        <v>0</v>
      </c>
      <c r="CK103" s="222">
        <v>0</v>
      </c>
      <c r="CL103" s="222">
        <v>0</v>
      </c>
      <c r="CM103" s="222">
        <v>0</v>
      </c>
      <c r="CN103" s="222">
        <v>0</v>
      </c>
      <c r="CO103" s="222">
        <v>0</v>
      </c>
      <c r="CP103" s="222">
        <v>0</v>
      </c>
      <c r="CQ103" s="222">
        <v>0</v>
      </c>
      <c r="CR103" s="222">
        <v>0</v>
      </c>
      <c r="CS103" s="222">
        <v>0</v>
      </c>
      <c r="CT103" s="222">
        <v>0</v>
      </c>
      <c r="CU103" s="222">
        <v>0</v>
      </c>
      <c r="CV103" s="222">
        <v>0</v>
      </c>
      <c r="CW103" s="222">
        <v>0</v>
      </c>
      <c r="CX103" s="222">
        <v>0</v>
      </c>
      <c r="CY103" s="222">
        <v>0</v>
      </c>
      <c r="CZ103" s="222">
        <v>0</v>
      </c>
      <c r="DA103" s="222">
        <v>0</v>
      </c>
      <c r="DB103" s="222">
        <v>0</v>
      </c>
      <c r="DC103" s="222">
        <v>0</v>
      </c>
      <c r="DD103" s="222">
        <v>0</v>
      </c>
      <c r="DE103" s="222">
        <v>0</v>
      </c>
      <c r="DF103" s="222">
        <v>0</v>
      </c>
      <c r="DG103" s="222">
        <v>0</v>
      </c>
      <c r="DH103" s="222">
        <v>0</v>
      </c>
      <c r="DI103" s="222">
        <v>0</v>
      </c>
      <c r="DJ103" s="222">
        <v>0</v>
      </c>
      <c r="DK103" s="222">
        <v>0</v>
      </c>
      <c r="DL103" s="222">
        <v>0</v>
      </c>
      <c r="DM103" s="222">
        <v>0</v>
      </c>
      <c r="DN103" s="222">
        <v>0</v>
      </c>
      <c r="DO103" s="222">
        <v>0</v>
      </c>
      <c r="DP103" s="222">
        <v>0</v>
      </c>
      <c r="DQ103" s="222">
        <v>0</v>
      </c>
      <c r="DR103" s="222">
        <v>0</v>
      </c>
      <c r="DS103" s="222">
        <v>0</v>
      </c>
      <c r="DT103" s="222">
        <v>0</v>
      </c>
      <c r="DU103" s="222">
        <v>0</v>
      </c>
      <c r="DV103" s="222">
        <v>0</v>
      </c>
      <c r="DW103" s="222">
        <v>0</v>
      </c>
      <c r="DX103" s="222">
        <v>0</v>
      </c>
      <c r="DY103" s="222">
        <v>0</v>
      </c>
      <c r="DZ103" s="222">
        <v>0</v>
      </c>
      <c r="EA103" s="222">
        <v>0</v>
      </c>
      <c r="EB103" s="222">
        <v>0</v>
      </c>
      <c r="EC103" s="222">
        <v>0</v>
      </c>
      <c r="ED103" s="222">
        <v>0</v>
      </c>
      <c r="EE103" s="222">
        <v>0</v>
      </c>
      <c r="EF103" s="222">
        <v>0</v>
      </c>
      <c r="EG103" s="222">
        <v>0</v>
      </c>
      <c r="EH103" s="222">
        <v>0</v>
      </c>
      <c r="EI103" s="222">
        <v>0</v>
      </c>
      <c r="EJ103" s="222">
        <v>0</v>
      </c>
      <c r="EK103" s="222">
        <v>0</v>
      </c>
      <c r="EL103" s="222">
        <v>0</v>
      </c>
      <c r="EM103" s="222">
        <v>0</v>
      </c>
      <c r="EN103" s="222">
        <v>0</v>
      </c>
      <c r="EO103" s="222">
        <v>0</v>
      </c>
      <c r="EP103" s="222">
        <v>0</v>
      </c>
      <c r="EQ103" s="222">
        <v>0</v>
      </c>
      <c r="ER103" s="222">
        <v>0</v>
      </c>
      <c r="ES103" s="222">
        <v>0</v>
      </c>
      <c r="ET103" s="222">
        <v>0</v>
      </c>
      <c r="EU103" s="222">
        <v>0</v>
      </c>
      <c r="EV103" s="222">
        <v>0</v>
      </c>
      <c r="EW103" s="222">
        <v>0</v>
      </c>
      <c r="EX103" s="222">
        <v>0</v>
      </c>
      <c r="EY103" s="222">
        <v>0</v>
      </c>
      <c r="EZ103" s="222">
        <v>0</v>
      </c>
      <c r="FA103" s="222">
        <v>0</v>
      </c>
      <c r="FB103" s="222">
        <v>0</v>
      </c>
      <c r="FC103" s="222">
        <v>0</v>
      </c>
      <c r="FD103" s="222">
        <v>0</v>
      </c>
      <c r="FE103" s="222">
        <v>0</v>
      </c>
      <c r="FF103" s="222">
        <v>0</v>
      </c>
      <c r="FG103" s="222">
        <v>0</v>
      </c>
      <c r="FH103" s="222">
        <v>0</v>
      </c>
      <c r="FI103" s="222">
        <v>0</v>
      </c>
      <c r="FJ103" s="222">
        <v>0</v>
      </c>
      <c r="FK103" s="222">
        <v>0</v>
      </c>
      <c r="FL103" s="222">
        <v>0</v>
      </c>
      <c r="FM103" s="222">
        <v>0</v>
      </c>
      <c r="FN103" s="222">
        <v>0</v>
      </c>
      <c r="FO103" s="222">
        <v>0</v>
      </c>
      <c r="FP103" s="222">
        <v>0</v>
      </c>
      <c r="FQ103" s="222">
        <v>0</v>
      </c>
      <c r="FR103" s="222">
        <v>0</v>
      </c>
      <c r="FS103" s="222">
        <v>0</v>
      </c>
      <c r="FT103" s="222">
        <v>0</v>
      </c>
      <c r="FU103" s="222">
        <v>0</v>
      </c>
      <c r="FV103" s="222">
        <v>0</v>
      </c>
      <c r="FW103" s="222">
        <v>0</v>
      </c>
      <c r="FX103" s="222">
        <v>0</v>
      </c>
      <c r="FY103" s="222">
        <v>0</v>
      </c>
      <c r="FZ103" s="222">
        <v>0</v>
      </c>
      <c r="GA103" s="222">
        <v>0</v>
      </c>
      <c r="GB103" s="222">
        <v>0</v>
      </c>
      <c r="GC103" s="222">
        <v>0</v>
      </c>
      <c r="GD103" s="222">
        <v>0</v>
      </c>
      <c r="GE103" s="222">
        <v>0</v>
      </c>
      <c r="GF103" s="222">
        <v>0</v>
      </c>
      <c r="GG103" s="222">
        <v>0</v>
      </c>
      <c r="GH103" s="222">
        <v>0</v>
      </c>
      <c r="GI103" s="222">
        <v>0</v>
      </c>
      <c r="GJ103" s="222">
        <v>0</v>
      </c>
      <c r="GK103" s="222">
        <v>0</v>
      </c>
      <c r="GL103" s="222">
        <v>0</v>
      </c>
      <c r="GM103" s="222">
        <v>0</v>
      </c>
      <c r="GN103" s="222">
        <v>0</v>
      </c>
      <c r="GO103" s="222">
        <v>0</v>
      </c>
      <c r="GP103" s="222">
        <v>0</v>
      </c>
      <c r="GQ103" s="222">
        <v>0</v>
      </c>
      <c r="GR103" s="222">
        <v>0</v>
      </c>
      <c r="GS103" s="222">
        <v>0</v>
      </c>
      <c r="GT103" s="222">
        <v>0</v>
      </c>
      <c r="GU103" s="222">
        <v>0</v>
      </c>
      <c r="GV103" s="222">
        <v>0</v>
      </c>
      <c r="GW103" s="222">
        <v>0</v>
      </c>
      <c r="GX103" s="222">
        <v>0</v>
      </c>
      <c r="GY103" s="222">
        <v>0</v>
      </c>
      <c r="GZ103" s="222">
        <v>0</v>
      </c>
      <c r="HA103" s="222">
        <v>0</v>
      </c>
      <c r="HB103" s="222">
        <v>0</v>
      </c>
      <c r="HC103" s="222">
        <v>0</v>
      </c>
      <c r="HD103" s="222">
        <v>0</v>
      </c>
      <c r="HE103" s="222">
        <v>0</v>
      </c>
      <c r="HF103" s="222">
        <v>0</v>
      </c>
      <c r="HG103" s="222">
        <v>0</v>
      </c>
      <c r="HH103" s="222">
        <v>0</v>
      </c>
      <c r="HI103" s="222">
        <v>0</v>
      </c>
      <c r="HJ103" s="222">
        <v>0</v>
      </c>
      <c r="HK103" s="222">
        <v>0</v>
      </c>
      <c r="HL103" s="222">
        <v>0</v>
      </c>
      <c r="HM103" s="222">
        <v>0</v>
      </c>
      <c r="HN103" s="222">
        <v>0</v>
      </c>
      <c r="HO103" s="222">
        <v>0</v>
      </c>
      <c r="HP103" s="222">
        <v>0</v>
      </c>
      <c r="HQ103" s="222">
        <v>0</v>
      </c>
      <c r="HR103" s="222">
        <v>-6.9999999999999999E-4</v>
      </c>
      <c r="HS103" s="222">
        <v>0</v>
      </c>
      <c r="HT103" s="222">
        <v>0</v>
      </c>
      <c r="HU103" s="222">
        <v>0</v>
      </c>
      <c r="HV103" s="222">
        <v>0</v>
      </c>
      <c r="HW103" s="222">
        <v>0</v>
      </c>
      <c r="HX103" s="222">
        <v>0</v>
      </c>
      <c r="HY103" s="222">
        <v>0</v>
      </c>
      <c r="HZ103" s="222">
        <v>0</v>
      </c>
      <c r="IA103" s="222">
        <v>0</v>
      </c>
      <c r="IB103" s="222">
        <v>0</v>
      </c>
      <c r="IC103" s="222">
        <v>0</v>
      </c>
      <c r="ID103" s="222">
        <v>0</v>
      </c>
      <c r="IE103" s="222">
        <v>0</v>
      </c>
      <c r="IF103" s="222">
        <v>0</v>
      </c>
      <c r="IG103" s="222">
        <v>0</v>
      </c>
      <c r="IH103" s="222">
        <v>0</v>
      </c>
      <c r="II103" s="222">
        <v>0</v>
      </c>
      <c r="IJ103" s="222">
        <v>0</v>
      </c>
      <c r="IK103" s="222">
        <v>0</v>
      </c>
      <c r="IL103" s="222">
        <v>0</v>
      </c>
      <c r="IM103" s="222">
        <v>0</v>
      </c>
      <c r="IN103" s="222">
        <v>0</v>
      </c>
      <c r="IO103" s="222">
        <v>0</v>
      </c>
      <c r="IP103" s="222">
        <v>0</v>
      </c>
      <c r="IQ103" s="222">
        <v>0</v>
      </c>
      <c r="IR103" s="222">
        <v>0</v>
      </c>
      <c r="IS103" s="222">
        <v>0</v>
      </c>
      <c r="IT103" s="222">
        <v>0</v>
      </c>
      <c r="IU103" s="222">
        <v>0</v>
      </c>
      <c r="IV103" s="222">
        <v>0</v>
      </c>
      <c r="IW103" s="222">
        <v>0</v>
      </c>
      <c r="IX103" s="222">
        <v>0</v>
      </c>
      <c r="IY103" s="222">
        <v>0</v>
      </c>
      <c r="IZ103" s="222">
        <v>0</v>
      </c>
      <c r="JA103" s="222">
        <v>0</v>
      </c>
      <c r="JB103" s="222">
        <v>0</v>
      </c>
      <c r="JC103" s="222">
        <v>0</v>
      </c>
      <c r="JD103" s="222">
        <v>0</v>
      </c>
      <c r="JE103" s="222">
        <v>0</v>
      </c>
      <c r="JF103" s="222">
        <v>225330.49</v>
      </c>
      <c r="JG103" s="222">
        <v>0</v>
      </c>
      <c r="JH103" s="222">
        <v>0</v>
      </c>
      <c r="JI103" s="222">
        <v>0</v>
      </c>
      <c r="JJ103" s="222">
        <v>0</v>
      </c>
      <c r="JK103" s="222">
        <v>0</v>
      </c>
      <c r="JL103" s="222">
        <v>0</v>
      </c>
      <c r="JM103" s="222">
        <v>0</v>
      </c>
      <c r="JN103" s="222">
        <v>0</v>
      </c>
      <c r="JO103" s="222">
        <v>0</v>
      </c>
      <c r="JP103" s="222">
        <v>0</v>
      </c>
      <c r="JQ103" s="222">
        <v>0</v>
      </c>
      <c r="JR103" s="222">
        <v>0</v>
      </c>
      <c r="JS103" s="222">
        <v>0</v>
      </c>
      <c r="JT103" s="222">
        <v>0</v>
      </c>
      <c r="JU103" s="222">
        <v>0</v>
      </c>
      <c r="JV103" s="222">
        <v>0</v>
      </c>
      <c r="JW103" s="222">
        <v>0</v>
      </c>
      <c r="JX103" s="222">
        <v>0</v>
      </c>
      <c r="JY103" s="222">
        <v>0</v>
      </c>
      <c r="JZ103" s="222">
        <v>0</v>
      </c>
      <c r="KA103" s="222">
        <v>0</v>
      </c>
      <c r="KB103" s="222">
        <v>0</v>
      </c>
      <c r="KC103" s="222">
        <v>0</v>
      </c>
      <c r="KD103" s="222">
        <v>0</v>
      </c>
      <c r="KE103" s="222">
        <v>0</v>
      </c>
      <c r="KF103" s="222">
        <v>0</v>
      </c>
      <c r="KG103" s="222">
        <v>0</v>
      </c>
      <c r="KH103" s="222">
        <v>0</v>
      </c>
      <c r="KI103" s="222">
        <v>0</v>
      </c>
      <c r="KJ103" s="222">
        <v>0</v>
      </c>
      <c r="KK103" s="222">
        <v>0</v>
      </c>
      <c r="KL103" s="222">
        <v>0</v>
      </c>
      <c r="KM103" s="222">
        <v>0</v>
      </c>
      <c r="KN103" s="222">
        <v>0</v>
      </c>
      <c r="KO103" s="222">
        <v>0</v>
      </c>
      <c r="KP103" s="222">
        <v>0</v>
      </c>
      <c r="KQ103" s="222">
        <v>0</v>
      </c>
      <c r="KR103" s="222">
        <v>0</v>
      </c>
      <c r="KS103" s="222">
        <v>0</v>
      </c>
      <c r="KT103" s="222">
        <v>0</v>
      </c>
      <c r="KU103" s="222">
        <v>0</v>
      </c>
      <c r="KV103" s="222">
        <v>0</v>
      </c>
      <c r="KW103" s="222">
        <v>0</v>
      </c>
      <c r="KX103" s="222">
        <v>0</v>
      </c>
      <c r="KY103" s="222">
        <v>0</v>
      </c>
      <c r="KZ103" s="222">
        <v>0</v>
      </c>
      <c r="LA103" s="222">
        <v>0</v>
      </c>
      <c r="LB103" s="222">
        <v>0</v>
      </c>
      <c r="LC103" s="222">
        <v>0</v>
      </c>
      <c r="LD103" s="222">
        <v>0</v>
      </c>
      <c r="LE103" s="222">
        <v>0</v>
      </c>
      <c r="LF103" s="222">
        <v>0</v>
      </c>
      <c r="LG103" s="222">
        <v>0</v>
      </c>
      <c r="LH103" s="222">
        <v>0</v>
      </c>
      <c r="LI103" s="222">
        <v>0</v>
      </c>
      <c r="LJ103" s="222">
        <v>0</v>
      </c>
      <c r="LK103" s="222">
        <v>0</v>
      </c>
      <c r="LL103" s="222">
        <v>0</v>
      </c>
      <c r="LM103" s="222">
        <v>0</v>
      </c>
      <c r="LN103" s="222">
        <v>0</v>
      </c>
      <c r="LO103" s="222">
        <v>0</v>
      </c>
      <c r="LP103" s="222">
        <v>0</v>
      </c>
      <c r="LQ103" s="222">
        <v>0</v>
      </c>
      <c r="LR103" s="222">
        <v>0</v>
      </c>
      <c r="LS103" s="222">
        <v>0</v>
      </c>
      <c r="LT103" s="222">
        <v>0</v>
      </c>
      <c r="LU103" s="222">
        <v>0</v>
      </c>
      <c r="LV103" s="222">
        <v>0</v>
      </c>
      <c r="LW103" s="222">
        <v>0</v>
      </c>
      <c r="LX103" s="222">
        <v>0</v>
      </c>
      <c r="LY103" s="222">
        <v>0</v>
      </c>
      <c r="LZ103" s="222">
        <v>0</v>
      </c>
      <c r="MA103" s="222">
        <v>0</v>
      </c>
      <c r="MB103" s="222">
        <v>0</v>
      </c>
      <c r="MC103" s="222">
        <v>0</v>
      </c>
      <c r="MD103" s="222">
        <v>0</v>
      </c>
      <c r="ME103" s="222">
        <v>0</v>
      </c>
      <c r="MF103" s="222">
        <v>0</v>
      </c>
      <c r="MG103" s="222">
        <v>0</v>
      </c>
      <c r="MH103" s="222">
        <v>0</v>
      </c>
      <c r="MI103" s="222">
        <v>0</v>
      </c>
      <c r="MJ103" s="222">
        <v>0</v>
      </c>
      <c r="MK103" s="222">
        <v>0</v>
      </c>
      <c r="ML103" s="222">
        <v>0</v>
      </c>
      <c r="MM103" s="222">
        <v>0</v>
      </c>
      <c r="MN103" s="222">
        <v>0</v>
      </c>
      <c r="MO103" s="222">
        <v>0</v>
      </c>
      <c r="MP103" s="222">
        <v>0</v>
      </c>
      <c r="MQ103" s="222">
        <v>0</v>
      </c>
      <c r="MR103" s="222">
        <v>0</v>
      </c>
      <c r="MS103" s="222">
        <v>0</v>
      </c>
      <c r="MT103" s="222">
        <v>0</v>
      </c>
      <c r="MU103" s="222">
        <v>0</v>
      </c>
      <c r="MV103" s="222">
        <v>0</v>
      </c>
      <c r="MW103" s="222">
        <v>0</v>
      </c>
      <c r="MX103" s="222">
        <v>0</v>
      </c>
      <c r="MY103" s="222">
        <v>0</v>
      </c>
      <c r="MZ103" s="222">
        <v>0</v>
      </c>
      <c r="NA103" s="222">
        <v>0</v>
      </c>
      <c r="NB103" s="222">
        <v>0</v>
      </c>
      <c r="NC103" s="222">
        <v>0</v>
      </c>
      <c r="ND103" s="222">
        <v>0</v>
      </c>
      <c r="NE103" s="222">
        <v>0</v>
      </c>
      <c r="NF103" s="222">
        <v>0</v>
      </c>
      <c r="NG103" s="222">
        <v>0</v>
      </c>
      <c r="NH103" s="222">
        <v>0</v>
      </c>
      <c r="NI103" s="222">
        <v>0</v>
      </c>
      <c r="NJ103" s="222">
        <v>0</v>
      </c>
      <c r="NK103" s="222">
        <v>0</v>
      </c>
      <c r="NL103" s="222">
        <v>0</v>
      </c>
      <c r="NM103" s="222">
        <v>0</v>
      </c>
      <c r="NN103" s="222">
        <v>0</v>
      </c>
      <c r="NO103" s="222">
        <v>0</v>
      </c>
      <c r="NP103" s="222">
        <v>150680.59</v>
      </c>
      <c r="NQ103" s="222">
        <v>0</v>
      </c>
      <c r="NR103" s="222">
        <v>0</v>
      </c>
      <c r="NS103" s="222">
        <v>0</v>
      </c>
      <c r="NT103" s="222">
        <v>0</v>
      </c>
      <c r="NU103" s="222">
        <v>0</v>
      </c>
      <c r="NV103" s="222">
        <v>0</v>
      </c>
      <c r="NW103" s="222">
        <v>0</v>
      </c>
      <c r="NX103" s="222">
        <v>0</v>
      </c>
      <c r="NY103" s="222">
        <v>0</v>
      </c>
      <c r="NZ103" s="222">
        <v>0</v>
      </c>
      <c r="OA103" s="222">
        <v>0</v>
      </c>
      <c r="OB103" s="222">
        <v>0</v>
      </c>
      <c r="OC103" s="222">
        <v>0</v>
      </c>
      <c r="OD103" s="222">
        <v>0</v>
      </c>
      <c r="OE103" s="222">
        <v>0</v>
      </c>
      <c r="OF103" s="222">
        <v>0</v>
      </c>
      <c r="OG103" s="222">
        <v>0</v>
      </c>
      <c r="OH103" s="222">
        <v>0</v>
      </c>
      <c r="OI103" s="222">
        <v>0</v>
      </c>
      <c r="OJ103" s="222">
        <v>0</v>
      </c>
      <c r="OK103" s="222">
        <v>0</v>
      </c>
      <c r="OL103" s="222">
        <v>0</v>
      </c>
      <c r="OM103" s="222">
        <v>0</v>
      </c>
      <c r="ON103" s="222">
        <v>0</v>
      </c>
      <c r="OO103" s="222">
        <v>0</v>
      </c>
      <c r="OP103" s="222">
        <v>0</v>
      </c>
      <c r="OQ103" s="222">
        <v>0</v>
      </c>
      <c r="OR103" s="222">
        <v>0</v>
      </c>
      <c r="OS103" s="222">
        <v>0</v>
      </c>
      <c r="OT103" s="222">
        <v>0</v>
      </c>
      <c r="OU103" s="222">
        <v>0</v>
      </c>
      <c r="OV103" s="222">
        <v>0</v>
      </c>
      <c r="OW103" s="222">
        <v>0</v>
      </c>
      <c r="OX103" s="222">
        <v>0</v>
      </c>
      <c r="OY103" s="222">
        <v>0</v>
      </c>
      <c r="OZ103" s="222">
        <v>0</v>
      </c>
      <c r="PA103" s="222">
        <v>0</v>
      </c>
      <c r="PB103" s="222">
        <v>672876.19</v>
      </c>
      <c r="PC103" s="222">
        <v>0</v>
      </c>
      <c r="PD103" s="222">
        <v>0</v>
      </c>
      <c r="PE103" s="222">
        <v>0</v>
      </c>
      <c r="PF103" s="222">
        <v>0</v>
      </c>
      <c r="PG103" s="222">
        <v>0</v>
      </c>
      <c r="PH103" s="222">
        <v>0</v>
      </c>
      <c r="PI103" s="222">
        <v>0</v>
      </c>
      <c r="PJ103" s="222">
        <v>0</v>
      </c>
      <c r="PK103" s="222">
        <v>0</v>
      </c>
      <c r="PL103" s="222">
        <v>0</v>
      </c>
      <c r="PM103" s="222">
        <v>0</v>
      </c>
      <c r="PN103" s="222">
        <v>0</v>
      </c>
      <c r="PO103" s="222">
        <v>0</v>
      </c>
      <c r="PP103" s="222">
        <v>0</v>
      </c>
      <c r="PQ103" s="222">
        <v>0</v>
      </c>
      <c r="PR103" s="222">
        <v>0</v>
      </c>
      <c r="PS103" s="222">
        <v>0</v>
      </c>
      <c r="PT103" s="222">
        <v>272298.42</v>
      </c>
      <c r="PU103" s="222">
        <v>0</v>
      </c>
      <c r="PV103" s="222">
        <v>0</v>
      </c>
      <c r="PW103" s="222">
        <v>32331.759999999998</v>
      </c>
      <c r="PX103" s="222">
        <v>0</v>
      </c>
      <c r="PY103" s="222">
        <v>0</v>
      </c>
      <c r="PZ103" s="222">
        <v>0</v>
      </c>
      <c r="QA103" s="222">
        <v>0</v>
      </c>
      <c r="QB103" s="222">
        <v>0</v>
      </c>
      <c r="QC103" s="222">
        <v>0</v>
      </c>
      <c r="QD103" s="222">
        <v>0</v>
      </c>
      <c r="QE103" s="222">
        <v>0</v>
      </c>
      <c r="QF103" s="222">
        <v>0</v>
      </c>
      <c r="QG103" s="222">
        <v>0</v>
      </c>
      <c r="QH103" s="222">
        <v>0</v>
      </c>
      <c r="QI103" s="222">
        <v>0</v>
      </c>
      <c r="QJ103" s="222">
        <v>0</v>
      </c>
      <c r="QK103" s="222">
        <v>0</v>
      </c>
      <c r="QL103" s="222">
        <v>0</v>
      </c>
      <c r="QM103" s="222">
        <v>0</v>
      </c>
      <c r="QN103" s="222">
        <v>162808.85999999999</v>
      </c>
      <c r="QO103" s="222">
        <v>0</v>
      </c>
      <c r="QP103" s="222">
        <v>0</v>
      </c>
      <c r="QQ103" s="222">
        <v>0</v>
      </c>
      <c r="QR103" s="222">
        <v>0</v>
      </c>
      <c r="QS103" s="222">
        <v>0</v>
      </c>
      <c r="QT103" s="222">
        <v>249608.4</v>
      </c>
      <c r="QU103" s="222">
        <v>0</v>
      </c>
      <c r="QV103" s="222">
        <v>0</v>
      </c>
      <c r="QW103" s="222">
        <v>0</v>
      </c>
      <c r="QX103" s="222">
        <v>0</v>
      </c>
      <c r="QY103" s="222">
        <v>0</v>
      </c>
      <c r="QZ103" s="222">
        <v>0</v>
      </c>
      <c r="RA103" s="222">
        <v>0</v>
      </c>
      <c r="RB103" s="222">
        <v>49342.51</v>
      </c>
      <c r="RC103" s="222">
        <v>0</v>
      </c>
      <c r="RD103" s="222">
        <v>0</v>
      </c>
      <c r="RE103" s="222">
        <v>0</v>
      </c>
      <c r="RF103" s="222">
        <v>0</v>
      </c>
      <c r="RG103" s="222">
        <v>0</v>
      </c>
      <c r="RH103" s="222">
        <v>0</v>
      </c>
      <c r="RI103" s="222">
        <v>0</v>
      </c>
      <c r="RJ103" s="222">
        <v>0</v>
      </c>
      <c r="RK103" s="222">
        <v>0</v>
      </c>
      <c r="RL103" s="222">
        <v>0</v>
      </c>
      <c r="RM103" s="222">
        <v>0</v>
      </c>
      <c r="RN103" s="222">
        <v>0</v>
      </c>
      <c r="RO103" s="222">
        <v>0</v>
      </c>
      <c r="RP103" s="222">
        <v>0</v>
      </c>
      <c r="RQ103" s="222">
        <v>0</v>
      </c>
      <c r="RR103" s="222">
        <v>0</v>
      </c>
      <c r="RS103" s="222">
        <v>0</v>
      </c>
      <c r="RT103" s="222">
        <v>0</v>
      </c>
      <c r="RU103" s="222">
        <v>0</v>
      </c>
      <c r="RV103" s="222">
        <v>0</v>
      </c>
      <c r="RW103" s="222">
        <v>0</v>
      </c>
      <c r="RX103" s="222">
        <v>0</v>
      </c>
      <c r="RY103" s="222">
        <v>0</v>
      </c>
      <c r="RZ103" s="222">
        <v>0</v>
      </c>
      <c r="SA103" s="222">
        <v>968213.49</v>
      </c>
      <c r="SB103" s="222">
        <v>0</v>
      </c>
      <c r="SC103" s="222">
        <v>0</v>
      </c>
      <c r="SD103" s="222">
        <v>0</v>
      </c>
      <c r="SE103" s="222">
        <v>0</v>
      </c>
      <c r="SF103" s="222">
        <v>0</v>
      </c>
      <c r="SG103" s="222">
        <v>0</v>
      </c>
      <c r="SH103" s="222">
        <v>0</v>
      </c>
      <c r="SI103" s="222">
        <v>0</v>
      </c>
      <c r="SJ103" s="222">
        <v>0</v>
      </c>
      <c r="SK103" s="222">
        <v>0</v>
      </c>
      <c r="SL103" s="222">
        <v>0</v>
      </c>
      <c r="SM103" s="222">
        <v>0</v>
      </c>
      <c r="SN103" s="222">
        <v>0</v>
      </c>
      <c r="SO103" s="222">
        <v>0</v>
      </c>
      <c r="SP103" s="222">
        <v>0</v>
      </c>
      <c r="SQ103" s="222">
        <v>0</v>
      </c>
      <c r="SR103" s="222">
        <v>0</v>
      </c>
      <c r="SS103" s="222">
        <v>0</v>
      </c>
      <c r="ST103" s="222">
        <v>0</v>
      </c>
      <c r="SU103" s="222">
        <v>0</v>
      </c>
      <c r="SV103" s="222">
        <v>0</v>
      </c>
      <c r="SW103" s="222">
        <v>0</v>
      </c>
      <c r="SX103" s="222">
        <v>0</v>
      </c>
      <c r="SY103" s="222">
        <v>0</v>
      </c>
      <c r="SZ103" s="222">
        <v>0</v>
      </c>
      <c r="TA103" s="222">
        <v>0</v>
      </c>
      <c r="TB103" s="222">
        <v>0</v>
      </c>
      <c r="TC103" s="222">
        <v>0</v>
      </c>
      <c r="TD103" s="222">
        <v>0</v>
      </c>
      <c r="TE103" s="222">
        <v>0</v>
      </c>
      <c r="TF103" s="222">
        <v>0</v>
      </c>
      <c r="TG103" s="222">
        <v>0</v>
      </c>
      <c r="TH103" s="222">
        <v>0</v>
      </c>
      <c r="TI103" s="222">
        <v>0</v>
      </c>
      <c r="TJ103" s="222">
        <v>0</v>
      </c>
      <c r="TK103" s="222">
        <v>0</v>
      </c>
      <c r="TL103" s="222">
        <v>0</v>
      </c>
      <c r="TM103" s="222">
        <v>0</v>
      </c>
      <c r="TN103" s="222">
        <v>0</v>
      </c>
      <c r="TO103" s="222">
        <v>0</v>
      </c>
      <c r="TP103" s="222">
        <v>0</v>
      </c>
      <c r="TQ103" s="222">
        <v>0</v>
      </c>
      <c r="TR103" s="222">
        <v>0</v>
      </c>
      <c r="TS103" s="222">
        <v>0</v>
      </c>
      <c r="TT103" s="222">
        <v>0</v>
      </c>
      <c r="TU103" s="222">
        <v>0</v>
      </c>
      <c r="TV103" s="222">
        <v>0</v>
      </c>
      <c r="TW103" s="222">
        <v>0</v>
      </c>
      <c r="TX103" s="222">
        <v>0</v>
      </c>
      <c r="TY103" s="222">
        <v>0</v>
      </c>
      <c r="TZ103" s="222">
        <v>0</v>
      </c>
      <c r="UA103" s="222">
        <v>0</v>
      </c>
      <c r="UB103" s="222">
        <v>0</v>
      </c>
      <c r="UC103" s="222">
        <v>0</v>
      </c>
      <c r="UD103" s="222">
        <v>0</v>
      </c>
      <c r="UE103" s="222">
        <v>0</v>
      </c>
      <c r="UF103" s="222">
        <v>0</v>
      </c>
      <c r="UG103" s="222">
        <v>0</v>
      </c>
      <c r="UH103" s="222">
        <v>0</v>
      </c>
      <c r="UI103" s="222">
        <v>0</v>
      </c>
      <c r="UJ103" s="222">
        <v>0</v>
      </c>
      <c r="UK103" s="222">
        <v>0</v>
      </c>
      <c r="UL103" s="222">
        <v>0</v>
      </c>
      <c r="UM103" s="222">
        <v>0</v>
      </c>
      <c r="UN103" s="222">
        <v>0</v>
      </c>
      <c r="UO103" s="222">
        <v>0</v>
      </c>
      <c r="UP103" s="222">
        <v>0</v>
      </c>
      <c r="UQ103" s="222">
        <v>0</v>
      </c>
      <c r="UR103" s="222">
        <v>0</v>
      </c>
      <c r="US103" s="222">
        <v>0</v>
      </c>
      <c r="UT103" s="222">
        <v>0</v>
      </c>
      <c r="UU103" s="222">
        <v>0</v>
      </c>
      <c r="UV103" s="222">
        <v>0</v>
      </c>
      <c r="UW103" s="222">
        <v>0</v>
      </c>
      <c r="UX103" s="222">
        <v>0</v>
      </c>
      <c r="UY103" s="222">
        <v>0</v>
      </c>
      <c r="UZ103" s="222">
        <v>0</v>
      </c>
      <c r="VA103" s="222">
        <v>0</v>
      </c>
      <c r="VB103" s="222">
        <v>0</v>
      </c>
      <c r="VC103" s="222">
        <v>0</v>
      </c>
      <c r="VD103" s="222">
        <v>0</v>
      </c>
      <c r="VE103" s="222">
        <v>0</v>
      </c>
      <c r="VF103" s="222">
        <v>0</v>
      </c>
      <c r="VG103" s="222">
        <v>0</v>
      </c>
      <c r="VH103" s="222">
        <v>0</v>
      </c>
      <c r="VI103" s="222">
        <v>0</v>
      </c>
      <c r="VJ103" s="222">
        <v>0</v>
      </c>
      <c r="VK103" s="222">
        <v>0</v>
      </c>
      <c r="VL103" s="222">
        <v>0</v>
      </c>
      <c r="VM103" s="222">
        <v>0</v>
      </c>
      <c r="VN103" s="222">
        <v>0</v>
      </c>
      <c r="VO103" s="222">
        <v>0</v>
      </c>
      <c r="VP103" s="222">
        <v>0</v>
      </c>
      <c r="VQ103" s="222">
        <v>33786.67</v>
      </c>
      <c r="VR103" s="222">
        <v>0</v>
      </c>
      <c r="VS103" s="222">
        <v>0</v>
      </c>
      <c r="VT103" s="222">
        <v>0</v>
      </c>
      <c r="VU103" s="222">
        <v>0</v>
      </c>
      <c r="VV103" s="222">
        <v>0</v>
      </c>
      <c r="VW103" s="222">
        <v>0</v>
      </c>
      <c r="VX103" s="222">
        <v>0</v>
      </c>
      <c r="VY103" s="222">
        <v>0</v>
      </c>
      <c r="VZ103" s="222">
        <v>0</v>
      </c>
      <c r="WA103" s="222">
        <v>1465722.15</v>
      </c>
      <c r="WB103" s="222">
        <v>0</v>
      </c>
      <c r="WC103" s="222">
        <v>0</v>
      </c>
      <c r="WD103" s="222">
        <v>0</v>
      </c>
      <c r="WE103" s="222">
        <v>0</v>
      </c>
      <c r="WF103" s="222">
        <v>0</v>
      </c>
      <c r="WG103" s="222">
        <v>0</v>
      </c>
      <c r="WH103" s="222">
        <v>0</v>
      </c>
      <c r="WI103" s="222">
        <v>0</v>
      </c>
      <c r="WJ103" s="222">
        <v>0</v>
      </c>
      <c r="WK103" s="222">
        <v>0</v>
      </c>
      <c r="WL103" s="222">
        <v>0</v>
      </c>
      <c r="WM103" s="222">
        <v>0</v>
      </c>
      <c r="WN103" s="222">
        <v>0</v>
      </c>
      <c r="WO103" s="222">
        <v>0</v>
      </c>
      <c r="WP103" s="222">
        <v>0</v>
      </c>
      <c r="WQ103" s="222">
        <v>0</v>
      </c>
      <c r="WR103" s="222">
        <v>0</v>
      </c>
      <c r="WS103" s="222">
        <v>0</v>
      </c>
      <c r="WT103" s="222">
        <v>0</v>
      </c>
      <c r="WU103" s="222">
        <v>0</v>
      </c>
      <c r="WV103" s="222">
        <v>0</v>
      </c>
      <c r="WW103" s="222">
        <v>0</v>
      </c>
      <c r="WX103" s="222">
        <v>0</v>
      </c>
      <c r="WY103" s="222">
        <v>0</v>
      </c>
      <c r="WZ103" s="222">
        <v>0</v>
      </c>
      <c r="XA103" s="222">
        <v>0</v>
      </c>
      <c r="XB103" s="222">
        <v>0</v>
      </c>
      <c r="XC103" s="222">
        <v>0</v>
      </c>
      <c r="XD103" s="222">
        <v>0</v>
      </c>
      <c r="XE103" s="222">
        <v>0</v>
      </c>
      <c r="XF103" s="222">
        <v>0</v>
      </c>
      <c r="XG103" s="222">
        <v>0</v>
      </c>
      <c r="XH103" s="222">
        <v>0</v>
      </c>
      <c r="XI103" s="222">
        <v>0</v>
      </c>
      <c r="XJ103" s="222">
        <v>0</v>
      </c>
      <c r="XK103" s="222">
        <v>0</v>
      </c>
      <c r="XL103" s="222">
        <v>0</v>
      </c>
      <c r="XM103" s="222">
        <v>0</v>
      </c>
      <c r="XN103" s="222">
        <v>0</v>
      </c>
      <c r="XO103" s="222">
        <v>0</v>
      </c>
      <c r="XP103" s="222">
        <v>0</v>
      </c>
      <c r="XQ103" s="222">
        <v>0</v>
      </c>
      <c r="XR103" s="222">
        <v>0</v>
      </c>
      <c r="XS103" s="222">
        <v>0</v>
      </c>
      <c r="XT103" s="222">
        <v>0</v>
      </c>
      <c r="XU103" s="222">
        <v>0</v>
      </c>
      <c r="XV103" s="222">
        <v>0</v>
      </c>
      <c r="XW103" s="222">
        <v>0</v>
      </c>
      <c r="XX103" s="222">
        <v>0</v>
      </c>
      <c r="XY103" s="222">
        <v>0</v>
      </c>
      <c r="XZ103" s="222">
        <v>0</v>
      </c>
      <c r="YA103" s="222">
        <v>0</v>
      </c>
      <c r="YB103" s="222">
        <v>0</v>
      </c>
      <c r="YC103" s="222">
        <v>0</v>
      </c>
      <c r="YD103" s="222">
        <v>0</v>
      </c>
      <c r="YE103" s="222">
        <v>0</v>
      </c>
      <c r="YF103" s="222">
        <v>0</v>
      </c>
      <c r="YG103" s="222">
        <v>0</v>
      </c>
      <c r="YH103" s="222">
        <v>0</v>
      </c>
      <c r="YI103" s="222">
        <v>0</v>
      </c>
      <c r="YJ103" s="222">
        <v>0</v>
      </c>
      <c r="YK103" s="222">
        <v>0</v>
      </c>
      <c r="YL103" s="222">
        <v>0</v>
      </c>
      <c r="YM103" s="222">
        <v>0</v>
      </c>
      <c r="YN103" s="222">
        <v>0</v>
      </c>
      <c r="YO103" s="222">
        <v>0</v>
      </c>
      <c r="YP103" s="222">
        <v>0</v>
      </c>
      <c r="YQ103" s="222">
        <v>0</v>
      </c>
      <c r="YR103" s="222">
        <v>0</v>
      </c>
      <c r="YS103" s="222">
        <v>0</v>
      </c>
      <c r="YT103" s="222">
        <v>0</v>
      </c>
      <c r="YU103" s="222">
        <v>0</v>
      </c>
      <c r="YV103" s="222">
        <v>0</v>
      </c>
      <c r="YW103" s="222">
        <v>0</v>
      </c>
      <c r="YX103" s="222">
        <v>0</v>
      </c>
      <c r="YY103" s="222">
        <v>0</v>
      </c>
      <c r="YZ103" s="222">
        <v>0</v>
      </c>
      <c r="ZA103" s="222">
        <v>0</v>
      </c>
      <c r="ZB103" s="222">
        <v>0</v>
      </c>
      <c r="ZC103" s="222">
        <v>0</v>
      </c>
      <c r="ZD103" s="222">
        <v>0</v>
      </c>
      <c r="ZE103" s="222">
        <v>16503.349999999999</v>
      </c>
      <c r="ZF103" s="222">
        <v>0</v>
      </c>
      <c r="ZG103" s="222">
        <v>0</v>
      </c>
      <c r="ZH103" s="222">
        <v>0</v>
      </c>
      <c r="ZI103" s="222">
        <v>0</v>
      </c>
      <c r="ZJ103" s="222">
        <v>0</v>
      </c>
      <c r="ZK103" s="222">
        <v>0</v>
      </c>
      <c r="ZL103" s="222">
        <v>0</v>
      </c>
      <c r="ZM103" s="222">
        <v>0</v>
      </c>
      <c r="ZN103" s="222">
        <v>0</v>
      </c>
      <c r="ZO103" s="222">
        <v>0</v>
      </c>
      <c r="ZP103" s="222">
        <v>0</v>
      </c>
      <c r="ZQ103" s="222">
        <v>0</v>
      </c>
      <c r="ZR103" s="222">
        <v>0</v>
      </c>
      <c r="ZS103" s="222">
        <v>0</v>
      </c>
      <c r="ZT103" s="222">
        <v>0</v>
      </c>
      <c r="ZU103" s="222">
        <v>0</v>
      </c>
      <c r="ZV103" s="222">
        <v>0</v>
      </c>
      <c r="ZW103" s="222">
        <v>0</v>
      </c>
      <c r="ZX103" s="222">
        <v>0</v>
      </c>
      <c r="ZY103" s="222">
        <v>0</v>
      </c>
      <c r="ZZ103" s="222">
        <v>0</v>
      </c>
      <c r="AAA103" s="222">
        <v>0</v>
      </c>
      <c r="AAB103" s="222">
        <v>0</v>
      </c>
      <c r="AAC103" s="222">
        <v>0</v>
      </c>
      <c r="AAD103" s="222">
        <v>0</v>
      </c>
      <c r="AAE103" s="222">
        <v>0</v>
      </c>
      <c r="AAF103" s="222">
        <v>0</v>
      </c>
      <c r="AAG103" s="222">
        <v>0</v>
      </c>
      <c r="AAH103" s="222">
        <v>65935.360000000001</v>
      </c>
      <c r="AAI103" s="222">
        <v>0</v>
      </c>
      <c r="AAJ103" s="222">
        <v>0</v>
      </c>
      <c r="AAK103" s="222">
        <v>0</v>
      </c>
      <c r="AAL103" s="222">
        <v>0</v>
      </c>
      <c r="AAM103" s="222">
        <v>0</v>
      </c>
      <c r="AAN103" s="222">
        <v>0</v>
      </c>
      <c r="AAO103" s="222">
        <v>0</v>
      </c>
      <c r="AAP103" s="222">
        <v>0</v>
      </c>
      <c r="AAQ103" s="222">
        <v>0</v>
      </c>
      <c r="AAR103" s="222">
        <v>0</v>
      </c>
      <c r="AAS103" s="222">
        <v>0</v>
      </c>
      <c r="AAT103" s="222">
        <v>0</v>
      </c>
      <c r="AAU103" s="222">
        <v>0</v>
      </c>
      <c r="AAV103" s="222">
        <v>0</v>
      </c>
      <c r="AAW103" s="222">
        <v>0</v>
      </c>
      <c r="AAX103" s="222">
        <v>0</v>
      </c>
      <c r="AAY103" s="222">
        <v>0</v>
      </c>
      <c r="AAZ103" s="222">
        <v>0</v>
      </c>
      <c r="ABA103" s="222">
        <v>0</v>
      </c>
      <c r="ABB103" s="222">
        <v>0</v>
      </c>
      <c r="ABC103" s="222">
        <v>0</v>
      </c>
      <c r="ABD103" s="222">
        <v>0</v>
      </c>
      <c r="ABE103" s="222">
        <v>0</v>
      </c>
      <c r="ABF103" s="222">
        <v>0</v>
      </c>
      <c r="ABG103" s="222">
        <v>0</v>
      </c>
      <c r="ABH103" s="222">
        <v>0</v>
      </c>
      <c r="ABI103" s="222">
        <v>0</v>
      </c>
      <c r="ABJ103" s="222">
        <v>0</v>
      </c>
      <c r="ABK103" s="222">
        <v>0</v>
      </c>
      <c r="ABL103" s="222">
        <v>0</v>
      </c>
      <c r="ABM103" s="222">
        <v>0</v>
      </c>
      <c r="ABN103" s="222">
        <v>0</v>
      </c>
      <c r="ABO103" s="222">
        <v>0</v>
      </c>
      <c r="ABP103" s="222">
        <v>0</v>
      </c>
      <c r="ABQ103" s="222">
        <v>0</v>
      </c>
      <c r="ABR103" s="222">
        <v>0</v>
      </c>
      <c r="ABS103" s="222">
        <v>0</v>
      </c>
      <c r="ABT103" s="222">
        <v>0</v>
      </c>
      <c r="ABU103" s="222">
        <v>0</v>
      </c>
      <c r="ABV103" s="222">
        <v>0</v>
      </c>
      <c r="ABW103" s="222">
        <v>0</v>
      </c>
      <c r="ABX103" s="222">
        <v>153649.95000000001</v>
      </c>
      <c r="ABY103" s="222">
        <v>0</v>
      </c>
      <c r="ABZ103" s="222">
        <v>0</v>
      </c>
      <c r="ACA103" s="222">
        <v>0</v>
      </c>
      <c r="ACB103" s="222">
        <v>0</v>
      </c>
      <c r="ACC103" s="222">
        <v>0</v>
      </c>
      <c r="ACD103" s="222">
        <v>16597.87</v>
      </c>
      <c r="ACE103" s="222">
        <v>0</v>
      </c>
      <c r="ACF103" s="222">
        <v>0</v>
      </c>
      <c r="ACG103" s="222">
        <v>0</v>
      </c>
      <c r="ACH103" s="222">
        <v>0</v>
      </c>
      <c r="ACI103" s="222">
        <v>16864.189999999999</v>
      </c>
      <c r="ACJ103" s="222">
        <v>0</v>
      </c>
      <c r="ACK103" s="222">
        <v>0</v>
      </c>
      <c r="ACL103" s="222">
        <v>0</v>
      </c>
      <c r="ACM103" s="222">
        <v>31894.04</v>
      </c>
      <c r="ACN103" s="222">
        <v>0</v>
      </c>
      <c r="ACO103" s="222">
        <v>128346.64</v>
      </c>
      <c r="ACP103" s="222">
        <v>0</v>
      </c>
      <c r="ACQ103" s="222">
        <v>0</v>
      </c>
      <c r="ACR103" s="222">
        <v>0</v>
      </c>
      <c r="ACS103" s="222">
        <v>0</v>
      </c>
      <c r="ACT103" s="222">
        <v>0</v>
      </c>
      <c r="ACU103" s="222">
        <v>0</v>
      </c>
      <c r="ACV103" s="222">
        <v>0</v>
      </c>
      <c r="ACW103" s="222">
        <v>0</v>
      </c>
      <c r="ACX103" s="222">
        <v>0</v>
      </c>
      <c r="ACY103" s="222">
        <v>0</v>
      </c>
      <c r="ACZ103" s="222">
        <v>0</v>
      </c>
      <c r="ADA103" s="222">
        <v>0</v>
      </c>
      <c r="ADB103" s="222">
        <v>0</v>
      </c>
      <c r="ADC103" s="222">
        <v>0</v>
      </c>
      <c r="ADD103" s="222">
        <v>0</v>
      </c>
      <c r="ADE103" s="222">
        <v>0</v>
      </c>
      <c r="ADF103" s="222">
        <v>0</v>
      </c>
      <c r="ADG103" s="222">
        <v>0</v>
      </c>
      <c r="ADH103" s="222">
        <v>0</v>
      </c>
      <c r="ADI103" s="222">
        <v>0</v>
      </c>
      <c r="ADJ103" s="222">
        <v>0</v>
      </c>
      <c r="ADK103" s="222">
        <v>0</v>
      </c>
      <c r="ADL103" s="222">
        <v>0</v>
      </c>
      <c r="ADM103" s="222">
        <v>0</v>
      </c>
      <c r="ADN103" s="222">
        <v>0</v>
      </c>
      <c r="ADO103" s="222">
        <v>817917.2</v>
      </c>
      <c r="ADP103" s="222">
        <v>0</v>
      </c>
      <c r="ADQ103" s="222">
        <v>0</v>
      </c>
      <c r="ADR103" s="222">
        <v>0</v>
      </c>
      <c r="ADS103" s="222">
        <v>0</v>
      </c>
      <c r="ADT103" s="222">
        <v>0</v>
      </c>
      <c r="ADU103" s="222">
        <v>0</v>
      </c>
      <c r="ADV103" s="222">
        <v>0</v>
      </c>
      <c r="ADW103" s="222">
        <v>0</v>
      </c>
      <c r="ADX103" s="222">
        <v>0</v>
      </c>
      <c r="ADY103" s="222">
        <v>602304.37</v>
      </c>
      <c r="ADZ103" s="222">
        <v>59941.8</v>
      </c>
      <c r="AEA103" s="222">
        <v>0</v>
      </c>
      <c r="AEB103" s="222">
        <v>0</v>
      </c>
      <c r="AEC103" s="222">
        <v>0</v>
      </c>
      <c r="AED103" s="222">
        <v>0</v>
      </c>
      <c r="AEE103" s="222">
        <v>0</v>
      </c>
      <c r="AEF103" s="222">
        <v>0</v>
      </c>
      <c r="AEG103" s="222">
        <v>0</v>
      </c>
      <c r="AEH103" s="222">
        <v>0</v>
      </c>
      <c r="AEI103" s="222">
        <v>0</v>
      </c>
      <c r="AEJ103" s="222">
        <v>0</v>
      </c>
      <c r="AEK103" s="222">
        <v>0</v>
      </c>
      <c r="AEL103" s="222">
        <v>0</v>
      </c>
      <c r="AEM103" s="222">
        <v>0</v>
      </c>
      <c r="AEN103" s="222">
        <v>0</v>
      </c>
      <c r="AEO103" s="222">
        <v>0</v>
      </c>
      <c r="AEP103" s="222">
        <v>0</v>
      </c>
      <c r="AEQ103" s="222">
        <v>0</v>
      </c>
      <c r="AER103" s="222">
        <v>0</v>
      </c>
      <c r="AES103" s="222">
        <v>0</v>
      </c>
      <c r="AET103" s="222">
        <v>0</v>
      </c>
      <c r="AEU103" s="222">
        <v>0</v>
      </c>
      <c r="AEV103" s="222">
        <v>0</v>
      </c>
      <c r="AEW103" s="222">
        <v>0</v>
      </c>
      <c r="AEX103" s="222">
        <v>0</v>
      </c>
      <c r="AEY103" s="222">
        <v>0</v>
      </c>
      <c r="AEZ103" s="222">
        <v>0</v>
      </c>
      <c r="AFA103" s="222">
        <v>0</v>
      </c>
      <c r="AFB103" s="222">
        <v>0</v>
      </c>
      <c r="AFC103" s="222">
        <v>0</v>
      </c>
      <c r="AFD103" s="222">
        <v>0</v>
      </c>
      <c r="AFE103" s="222">
        <v>0</v>
      </c>
      <c r="AFF103" s="222">
        <v>0</v>
      </c>
      <c r="AFG103" s="222">
        <v>0</v>
      </c>
      <c r="AFH103" s="222">
        <v>0</v>
      </c>
      <c r="AFI103" s="222">
        <v>0</v>
      </c>
      <c r="AFJ103" s="222">
        <v>0</v>
      </c>
      <c r="AFK103" s="222">
        <v>0</v>
      </c>
      <c r="AFL103" s="222">
        <v>0</v>
      </c>
      <c r="AFM103" s="222">
        <v>0</v>
      </c>
      <c r="AFN103" s="222">
        <v>0</v>
      </c>
      <c r="AFO103" s="222">
        <v>0</v>
      </c>
      <c r="AFP103" s="222">
        <v>0</v>
      </c>
      <c r="AFQ103" s="222">
        <v>0</v>
      </c>
      <c r="AFR103" s="222">
        <v>0</v>
      </c>
      <c r="AFS103" s="222">
        <v>0</v>
      </c>
      <c r="AFT103" s="222">
        <v>0</v>
      </c>
      <c r="AFU103" s="222">
        <v>0</v>
      </c>
      <c r="AFV103" s="222">
        <v>0</v>
      </c>
      <c r="AFW103" s="222">
        <v>0</v>
      </c>
      <c r="AFX103" s="222">
        <v>0</v>
      </c>
      <c r="AFY103" s="222">
        <v>0</v>
      </c>
      <c r="AFZ103" s="222">
        <v>0</v>
      </c>
      <c r="AGA103" s="222">
        <v>0</v>
      </c>
      <c r="AGB103" s="222">
        <v>0</v>
      </c>
      <c r="AGC103" s="222">
        <v>0</v>
      </c>
      <c r="AGD103" s="222">
        <v>0</v>
      </c>
      <c r="AGE103" s="222">
        <v>0</v>
      </c>
      <c r="AGF103" s="222">
        <v>0</v>
      </c>
      <c r="AGG103" s="222">
        <v>0</v>
      </c>
      <c r="AGH103" s="222">
        <v>0</v>
      </c>
      <c r="AGI103" s="222">
        <v>0</v>
      </c>
      <c r="AGJ103" s="222">
        <v>0</v>
      </c>
      <c r="AGK103" s="222">
        <v>0</v>
      </c>
      <c r="AGL103" s="222">
        <v>0</v>
      </c>
      <c r="AGM103" s="222">
        <v>0</v>
      </c>
      <c r="AGN103" s="222">
        <v>0</v>
      </c>
      <c r="AGO103" s="222">
        <v>0</v>
      </c>
      <c r="AGP103" s="222">
        <v>0</v>
      </c>
      <c r="AGQ103" s="222">
        <v>0</v>
      </c>
      <c r="AGR103" s="222">
        <v>0</v>
      </c>
      <c r="AGS103" s="222">
        <v>0</v>
      </c>
      <c r="AGT103" s="222">
        <v>0</v>
      </c>
      <c r="AGU103" s="222">
        <v>0</v>
      </c>
      <c r="AGV103" s="222">
        <v>0</v>
      </c>
      <c r="AGW103" s="222">
        <v>0</v>
      </c>
      <c r="AGX103" s="222">
        <v>0</v>
      </c>
      <c r="AGY103" s="222">
        <v>0</v>
      </c>
      <c r="AGZ103" s="222">
        <v>0</v>
      </c>
      <c r="AHA103" s="222">
        <v>0</v>
      </c>
      <c r="AHB103" s="222">
        <v>0</v>
      </c>
      <c r="AHC103" s="222">
        <v>0</v>
      </c>
      <c r="AHD103" s="222">
        <v>0</v>
      </c>
      <c r="AHE103" s="222">
        <v>0</v>
      </c>
      <c r="AHF103" s="222">
        <v>0</v>
      </c>
      <c r="AHG103" s="222">
        <v>0</v>
      </c>
      <c r="AHH103" s="222">
        <v>0</v>
      </c>
      <c r="AHI103" s="222">
        <v>0</v>
      </c>
      <c r="AHJ103" s="222">
        <v>0</v>
      </c>
      <c r="AHK103" s="222">
        <v>0</v>
      </c>
      <c r="AHL103" s="222">
        <v>0</v>
      </c>
      <c r="AHM103" s="222">
        <v>0</v>
      </c>
      <c r="AHN103" s="222">
        <v>0</v>
      </c>
      <c r="AHO103" s="222">
        <v>0</v>
      </c>
      <c r="AHP103" s="222">
        <v>0</v>
      </c>
      <c r="AHQ103" s="222">
        <v>0</v>
      </c>
      <c r="AHR103" s="264">
        <v>0</v>
      </c>
    </row>
    <row r="104" spans="1:902" ht="24">
      <c r="A104" s="183" t="s">
        <v>6671</v>
      </c>
      <c r="B104" s="183" t="s">
        <v>6532</v>
      </c>
      <c r="C104" s="184" t="s">
        <v>6533</v>
      </c>
      <c r="D104" s="222">
        <v>0</v>
      </c>
      <c r="E104" s="222">
        <v>0</v>
      </c>
      <c r="F104" s="222">
        <v>0</v>
      </c>
      <c r="G104" s="222">
        <v>0</v>
      </c>
      <c r="H104" s="222">
        <v>57610</v>
      </c>
      <c r="I104" s="222">
        <v>0</v>
      </c>
      <c r="J104" s="222">
        <v>0</v>
      </c>
      <c r="K104" s="222">
        <v>0</v>
      </c>
      <c r="L104" s="222">
        <v>0</v>
      </c>
      <c r="M104" s="222">
        <v>0</v>
      </c>
      <c r="N104" s="222">
        <v>0</v>
      </c>
      <c r="O104" s="222">
        <v>0</v>
      </c>
      <c r="P104" s="222">
        <v>0</v>
      </c>
      <c r="Q104" s="222">
        <v>0</v>
      </c>
      <c r="R104" s="222">
        <v>0</v>
      </c>
      <c r="S104" s="222">
        <v>0</v>
      </c>
      <c r="T104" s="222">
        <v>0</v>
      </c>
      <c r="U104" s="222">
        <v>0</v>
      </c>
      <c r="V104" s="222">
        <v>0</v>
      </c>
      <c r="W104" s="222">
        <v>0</v>
      </c>
      <c r="X104" s="222">
        <v>0</v>
      </c>
      <c r="Y104" s="222">
        <v>0</v>
      </c>
      <c r="Z104" s="222">
        <v>0</v>
      </c>
      <c r="AA104" s="222">
        <v>0</v>
      </c>
      <c r="AB104" s="222">
        <v>0</v>
      </c>
      <c r="AC104" s="222">
        <v>0</v>
      </c>
      <c r="AD104" s="222">
        <v>0</v>
      </c>
      <c r="AE104" s="222">
        <v>0</v>
      </c>
      <c r="AF104" s="222">
        <v>0</v>
      </c>
      <c r="AG104" s="222">
        <v>0</v>
      </c>
      <c r="AH104" s="222">
        <v>0</v>
      </c>
      <c r="AI104" s="222">
        <v>0</v>
      </c>
      <c r="AJ104" s="222">
        <v>0</v>
      </c>
      <c r="AK104" s="222">
        <v>0</v>
      </c>
      <c r="AL104" s="222">
        <v>0</v>
      </c>
      <c r="AM104" s="222">
        <v>0</v>
      </c>
      <c r="AN104" s="222">
        <v>0</v>
      </c>
      <c r="AO104" s="222">
        <v>0</v>
      </c>
      <c r="AP104" s="222">
        <v>0</v>
      </c>
      <c r="AQ104" s="222">
        <v>0</v>
      </c>
      <c r="AR104" s="222">
        <v>0</v>
      </c>
      <c r="AS104" s="222">
        <v>0</v>
      </c>
      <c r="AT104" s="222">
        <v>0</v>
      </c>
      <c r="AU104" s="222">
        <v>0</v>
      </c>
      <c r="AV104" s="222">
        <v>0</v>
      </c>
      <c r="AW104" s="222">
        <v>0</v>
      </c>
      <c r="AX104" s="222">
        <v>0</v>
      </c>
      <c r="AY104" s="222">
        <v>0</v>
      </c>
      <c r="AZ104" s="222">
        <v>0</v>
      </c>
      <c r="BA104" s="222">
        <v>0</v>
      </c>
      <c r="BB104" s="222">
        <v>0</v>
      </c>
      <c r="BC104" s="222">
        <v>0</v>
      </c>
      <c r="BD104" s="222">
        <v>0</v>
      </c>
      <c r="BE104" s="222">
        <v>0</v>
      </c>
      <c r="BF104" s="222">
        <v>0</v>
      </c>
      <c r="BG104" s="222">
        <v>0</v>
      </c>
      <c r="BH104" s="222">
        <v>0</v>
      </c>
      <c r="BI104" s="222">
        <v>0</v>
      </c>
      <c r="BJ104" s="222">
        <v>0</v>
      </c>
      <c r="BK104" s="222">
        <v>0</v>
      </c>
      <c r="BL104" s="222">
        <v>0</v>
      </c>
      <c r="BM104" s="222">
        <v>0</v>
      </c>
      <c r="BN104" s="222">
        <v>0</v>
      </c>
      <c r="BO104" s="222">
        <v>0</v>
      </c>
      <c r="BP104" s="222">
        <v>0</v>
      </c>
      <c r="BQ104" s="222">
        <v>0</v>
      </c>
      <c r="BR104" s="222">
        <v>0</v>
      </c>
      <c r="BS104" s="222">
        <v>0</v>
      </c>
      <c r="BT104" s="222">
        <v>0</v>
      </c>
      <c r="BU104" s="222">
        <v>0</v>
      </c>
      <c r="BV104" s="222">
        <v>0</v>
      </c>
      <c r="BW104" s="222">
        <v>0</v>
      </c>
      <c r="BX104" s="222">
        <v>0</v>
      </c>
      <c r="BY104" s="222">
        <v>0</v>
      </c>
      <c r="BZ104" s="222">
        <v>0</v>
      </c>
      <c r="CA104" s="222">
        <v>0</v>
      </c>
      <c r="CB104" s="222">
        <v>0</v>
      </c>
      <c r="CC104" s="222">
        <v>0</v>
      </c>
      <c r="CD104" s="222">
        <v>0</v>
      </c>
      <c r="CE104" s="222">
        <v>0</v>
      </c>
      <c r="CF104" s="222">
        <v>0</v>
      </c>
      <c r="CG104" s="222">
        <v>0</v>
      </c>
      <c r="CH104" s="222">
        <v>0</v>
      </c>
      <c r="CI104" s="222">
        <v>0</v>
      </c>
      <c r="CJ104" s="222">
        <v>0</v>
      </c>
      <c r="CK104" s="222">
        <v>0</v>
      </c>
      <c r="CL104" s="222">
        <v>0</v>
      </c>
      <c r="CM104" s="222">
        <v>0</v>
      </c>
      <c r="CN104" s="222">
        <v>0</v>
      </c>
      <c r="CO104" s="222">
        <v>0</v>
      </c>
      <c r="CP104" s="222">
        <v>0</v>
      </c>
      <c r="CQ104" s="222">
        <v>0</v>
      </c>
      <c r="CR104" s="222">
        <v>0</v>
      </c>
      <c r="CS104" s="222">
        <v>0</v>
      </c>
      <c r="CT104" s="222">
        <v>0</v>
      </c>
      <c r="CU104" s="222">
        <v>0</v>
      </c>
      <c r="CV104" s="222">
        <v>0</v>
      </c>
      <c r="CW104" s="222">
        <v>0</v>
      </c>
      <c r="CX104" s="222">
        <v>0</v>
      </c>
      <c r="CY104" s="222">
        <v>0</v>
      </c>
      <c r="CZ104" s="222">
        <v>0</v>
      </c>
      <c r="DA104" s="222">
        <v>0</v>
      </c>
      <c r="DB104" s="222">
        <v>0</v>
      </c>
      <c r="DC104" s="222">
        <v>0</v>
      </c>
      <c r="DD104" s="222">
        <v>0</v>
      </c>
      <c r="DE104" s="222">
        <v>0</v>
      </c>
      <c r="DF104" s="222">
        <v>0</v>
      </c>
      <c r="DG104" s="222">
        <v>0</v>
      </c>
      <c r="DH104" s="222">
        <v>0</v>
      </c>
      <c r="DI104" s="222">
        <v>0</v>
      </c>
      <c r="DJ104" s="222">
        <v>0</v>
      </c>
      <c r="DK104" s="222">
        <v>0</v>
      </c>
      <c r="DL104" s="222">
        <v>0</v>
      </c>
      <c r="DM104" s="222">
        <v>0</v>
      </c>
      <c r="DN104" s="222">
        <v>0</v>
      </c>
      <c r="DO104" s="222">
        <v>0</v>
      </c>
      <c r="DP104" s="222">
        <v>0</v>
      </c>
      <c r="DQ104" s="222">
        <v>0</v>
      </c>
      <c r="DR104" s="222">
        <v>0</v>
      </c>
      <c r="DS104" s="222">
        <v>0</v>
      </c>
      <c r="DT104" s="222">
        <v>0</v>
      </c>
      <c r="DU104" s="222">
        <v>0</v>
      </c>
      <c r="DV104" s="222">
        <v>0</v>
      </c>
      <c r="DW104" s="222">
        <v>0</v>
      </c>
      <c r="DX104" s="222">
        <v>0</v>
      </c>
      <c r="DY104" s="222">
        <v>0</v>
      </c>
      <c r="DZ104" s="222">
        <v>0</v>
      </c>
      <c r="EA104" s="222">
        <v>0</v>
      </c>
      <c r="EB104" s="222">
        <v>0</v>
      </c>
      <c r="EC104" s="222">
        <v>0</v>
      </c>
      <c r="ED104" s="222">
        <v>0</v>
      </c>
      <c r="EE104" s="222">
        <v>0</v>
      </c>
      <c r="EF104" s="222">
        <v>0</v>
      </c>
      <c r="EG104" s="222">
        <v>0</v>
      </c>
      <c r="EH104" s="222">
        <v>0</v>
      </c>
      <c r="EI104" s="222">
        <v>0</v>
      </c>
      <c r="EJ104" s="222">
        <v>0</v>
      </c>
      <c r="EK104" s="222">
        <v>0</v>
      </c>
      <c r="EL104" s="222">
        <v>0</v>
      </c>
      <c r="EM104" s="222">
        <v>0</v>
      </c>
      <c r="EN104" s="222">
        <v>0</v>
      </c>
      <c r="EO104" s="222">
        <v>0</v>
      </c>
      <c r="EP104" s="222">
        <v>0</v>
      </c>
      <c r="EQ104" s="222">
        <v>0</v>
      </c>
      <c r="ER104" s="222">
        <v>0</v>
      </c>
      <c r="ES104" s="222">
        <v>0</v>
      </c>
      <c r="ET104" s="222">
        <v>0</v>
      </c>
      <c r="EU104" s="222">
        <v>0</v>
      </c>
      <c r="EV104" s="222">
        <v>0</v>
      </c>
      <c r="EW104" s="222">
        <v>0</v>
      </c>
      <c r="EX104" s="222">
        <v>0</v>
      </c>
      <c r="EY104" s="222">
        <v>0</v>
      </c>
      <c r="EZ104" s="222">
        <v>0</v>
      </c>
      <c r="FA104" s="222">
        <v>0</v>
      </c>
      <c r="FB104" s="222">
        <v>0</v>
      </c>
      <c r="FC104" s="222">
        <v>0</v>
      </c>
      <c r="FD104" s="222">
        <v>0</v>
      </c>
      <c r="FE104" s="222">
        <v>0</v>
      </c>
      <c r="FF104" s="222">
        <v>0</v>
      </c>
      <c r="FG104" s="222">
        <v>0</v>
      </c>
      <c r="FH104" s="222">
        <v>0</v>
      </c>
      <c r="FI104" s="222">
        <v>0</v>
      </c>
      <c r="FJ104" s="222">
        <v>0</v>
      </c>
      <c r="FK104" s="222">
        <v>0</v>
      </c>
      <c r="FL104" s="222">
        <v>0</v>
      </c>
      <c r="FM104" s="222">
        <v>0</v>
      </c>
      <c r="FN104" s="222">
        <v>0</v>
      </c>
      <c r="FO104" s="222">
        <v>0</v>
      </c>
      <c r="FP104" s="222">
        <v>0</v>
      </c>
      <c r="FQ104" s="222">
        <v>0</v>
      </c>
      <c r="FR104" s="222">
        <v>0</v>
      </c>
      <c r="FS104" s="222">
        <v>89550</v>
      </c>
      <c r="FT104" s="222">
        <v>0</v>
      </c>
      <c r="FU104" s="222">
        <v>0</v>
      </c>
      <c r="FV104" s="222">
        <v>0</v>
      </c>
      <c r="FW104" s="222">
        <v>0</v>
      </c>
      <c r="FX104" s="222">
        <v>0</v>
      </c>
      <c r="FY104" s="222">
        <v>0</v>
      </c>
      <c r="FZ104" s="222">
        <v>0</v>
      </c>
      <c r="GA104" s="222">
        <v>0</v>
      </c>
      <c r="GB104" s="222">
        <v>0</v>
      </c>
      <c r="GC104" s="222">
        <v>0</v>
      </c>
      <c r="GD104" s="222">
        <v>0</v>
      </c>
      <c r="GE104" s="222">
        <v>0</v>
      </c>
      <c r="GF104" s="222">
        <v>0</v>
      </c>
      <c r="GG104" s="222">
        <v>0</v>
      </c>
      <c r="GH104" s="222">
        <v>0</v>
      </c>
      <c r="GI104" s="222">
        <v>0</v>
      </c>
      <c r="GJ104" s="222">
        <v>0</v>
      </c>
      <c r="GK104" s="222">
        <v>0</v>
      </c>
      <c r="GL104" s="222">
        <v>0</v>
      </c>
      <c r="GM104" s="222">
        <v>0</v>
      </c>
      <c r="GN104" s="222">
        <v>0</v>
      </c>
      <c r="GO104" s="222">
        <v>0</v>
      </c>
      <c r="GP104" s="222">
        <v>0</v>
      </c>
      <c r="GQ104" s="222">
        <v>0</v>
      </c>
      <c r="GR104" s="222">
        <v>0</v>
      </c>
      <c r="GS104" s="222">
        <v>0</v>
      </c>
      <c r="GT104" s="222">
        <v>0</v>
      </c>
      <c r="GU104" s="222">
        <v>0</v>
      </c>
      <c r="GV104" s="222">
        <v>0</v>
      </c>
      <c r="GW104" s="222">
        <v>0</v>
      </c>
      <c r="GX104" s="222">
        <v>0</v>
      </c>
      <c r="GY104" s="222">
        <v>0</v>
      </c>
      <c r="GZ104" s="222">
        <v>0</v>
      </c>
      <c r="HA104" s="222">
        <v>0</v>
      </c>
      <c r="HB104" s="222">
        <v>0</v>
      </c>
      <c r="HC104" s="222">
        <v>0</v>
      </c>
      <c r="HD104" s="222">
        <v>0</v>
      </c>
      <c r="HE104" s="222">
        <v>0</v>
      </c>
      <c r="HF104" s="222">
        <v>0</v>
      </c>
      <c r="HG104" s="222">
        <v>0</v>
      </c>
      <c r="HH104" s="222">
        <v>0</v>
      </c>
      <c r="HI104" s="222">
        <v>0</v>
      </c>
      <c r="HJ104" s="222">
        <v>0</v>
      </c>
      <c r="HK104" s="222">
        <v>0</v>
      </c>
      <c r="HL104" s="222">
        <v>0</v>
      </c>
      <c r="HM104" s="222">
        <v>0</v>
      </c>
      <c r="HN104" s="222">
        <v>0</v>
      </c>
      <c r="HO104" s="222">
        <v>0</v>
      </c>
      <c r="HP104" s="222">
        <v>0</v>
      </c>
      <c r="HQ104" s="222">
        <v>0</v>
      </c>
      <c r="HR104" s="222">
        <v>0</v>
      </c>
      <c r="HS104" s="222">
        <v>0</v>
      </c>
      <c r="HT104" s="222">
        <v>0</v>
      </c>
      <c r="HU104" s="222">
        <v>0</v>
      </c>
      <c r="HV104" s="222">
        <v>0</v>
      </c>
      <c r="HW104" s="222">
        <v>0</v>
      </c>
      <c r="HX104" s="222">
        <v>0</v>
      </c>
      <c r="HY104" s="222">
        <v>0</v>
      </c>
      <c r="HZ104" s="222">
        <v>0</v>
      </c>
      <c r="IA104" s="222">
        <v>0</v>
      </c>
      <c r="IB104" s="222">
        <v>0</v>
      </c>
      <c r="IC104" s="222">
        <v>0</v>
      </c>
      <c r="ID104" s="222">
        <v>0</v>
      </c>
      <c r="IE104" s="222">
        <v>0</v>
      </c>
      <c r="IF104" s="222">
        <v>0</v>
      </c>
      <c r="IG104" s="222">
        <v>0</v>
      </c>
      <c r="IH104" s="222">
        <v>0</v>
      </c>
      <c r="II104" s="222">
        <v>0</v>
      </c>
      <c r="IJ104" s="222">
        <v>0</v>
      </c>
      <c r="IK104" s="222">
        <v>0</v>
      </c>
      <c r="IL104" s="222">
        <v>0</v>
      </c>
      <c r="IM104" s="222">
        <v>0</v>
      </c>
      <c r="IN104" s="222">
        <v>0</v>
      </c>
      <c r="IO104" s="222">
        <v>0</v>
      </c>
      <c r="IP104" s="222">
        <v>0</v>
      </c>
      <c r="IQ104" s="222">
        <v>0</v>
      </c>
      <c r="IR104" s="222">
        <v>0</v>
      </c>
      <c r="IS104" s="222">
        <v>0</v>
      </c>
      <c r="IT104" s="222">
        <v>0</v>
      </c>
      <c r="IU104" s="222">
        <v>0</v>
      </c>
      <c r="IV104" s="222">
        <v>0</v>
      </c>
      <c r="IW104" s="222">
        <v>0</v>
      </c>
      <c r="IX104" s="222">
        <v>0</v>
      </c>
      <c r="IY104" s="222">
        <v>0</v>
      </c>
      <c r="IZ104" s="222">
        <v>0</v>
      </c>
      <c r="JA104" s="222">
        <v>0</v>
      </c>
      <c r="JB104" s="222">
        <v>0</v>
      </c>
      <c r="JC104" s="222">
        <v>0</v>
      </c>
      <c r="JD104" s="222">
        <v>0</v>
      </c>
      <c r="JE104" s="222">
        <v>0</v>
      </c>
      <c r="JF104" s="222">
        <v>0</v>
      </c>
      <c r="JG104" s="222">
        <v>0</v>
      </c>
      <c r="JH104" s="222">
        <v>0</v>
      </c>
      <c r="JI104" s="222">
        <v>0</v>
      </c>
      <c r="JJ104" s="222">
        <v>2000000</v>
      </c>
      <c r="JK104" s="222">
        <v>61399.63</v>
      </c>
      <c r="JL104" s="222">
        <v>0</v>
      </c>
      <c r="JM104" s="222">
        <v>0</v>
      </c>
      <c r="JN104" s="222">
        <v>0</v>
      </c>
      <c r="JO104" s="222">
        <v>0</v>
      </c>
      <c r="JP104" s="222">
        <v>0</v>
      </c>
      <c r="JQ104" s="222">
        <v>0</v>
      </c>
      <c r="JR104" s="222">
        <v>0</v>
      </c>
      <c r="JS104" s="222">
        <v>0</v>
      </c>
      <c r="JT104" s="222">
        <v>0</v>
      </c>
      <c r="JU104" s="222">
        <v>0</v>
      </c>
      <c r="JV104" s="222">
        <v>0</v>
      </c>
      <c r="JW104" s="222">
        <v>0</v>
      </c>
      <c r="JX104" s="222">
        <v>0</v>
      </c>
      <c r="JY104" s="222">
        <v>0</v>
      </c>
      <c r="JZ104" s="222">
        <v>0</v>
      </c>
      <c r="KA104" s="222">
        <v>0</v>
      </c>
      <c r="KB104" s="222">
        <v>0</v>
      </c>
      <c r="KC104" s="222">
        <v>0</v>
      </c>
      <c r="KD104" s="222">
        <v>0</v>
      </c>
      <c r="KE104" s="222">
        <v>0</v>
      </c>
      <c r="KF104" s="222">
        <v>0</v>
      </c>
      <c r="KG104" s="222">
        <v>0</v>
      </c>
      <c r="KH104" s="222">
        <v>0</v>
      </c>
      <c r="KI104" s="222">
        <v>0</v>
      </c>
      <c r="KJ104" s="222">
        <v>0</v>
      </c>
      <c r="KK104" s="222">
        <v>0</v>
      </c>
      <c r="KL104" s="222">
        <v>0</v>
      </c>
      <c r="KM104" s="222">
        <v>0</v>
      </c>
      <c r="KN104" s="222">
        <v>0</v>
      </c>
      <c r="KO104" s="222">
        <v>0</v>
      </c>
      <c r="KP104" s="222">
        <v>0</v>
      </c>
      <c r="KQ104" s="222">
        <v>0</v>
      </c>
      <c r="KR104" s="222">
        <v>0</v>
      </c>
      <c r="KS104" s="222">
        <v>0</v>
      </c>
      <c r="KT104" s="222">
        <v>0</v>
      </c>
      <c r="KU104" s="222">
        <v>0</v>
      </c>
      <c r="KV104" s="222">
        <v>0</v>
      </c>
      <c r="KW104" s="222">
        <v>0</v>
      </c>
      <c r="KX104" s="222">
        <v>0</v>
      </c>
      <c r="KY104" s="222">
        <v>0</v>
      </c>
      <c r="KZ104" s="222">
        <v>0</v>
      </c>
      <c r="LA104" s="222">
        <v>0</v>
      </c>
      <c r="LB104" s="222">
        <v>0</v>
      </c>
      <c r="LC104" s="222">
        <v>0</v>
      </c>
      <c r="LD104" s="222">
        <v>0</v>
      </c>
      <c r="LE104" s="222">
        <v>0</v>
      </c>
      <c r="LF104" s="222">
        <v>0</v>
      </c>
      <c r="LG104" s="222">
        <v>0</v>
      </c>
      <c r="LH104" s="222">
        <v>0</v>
      </c>
      <c r="LI104" s="222">
        <v>0</v>
      </c>
      <c r="LJ104" s="222">
        <v>0</v>
      </c>
      <c r="LK104" s="222">
        <v>0</v>
      </c>
      <c r="LL104" s="222">
        <v>0</v>
      </c>
      <c r="LM104" s="222">
        <v>239108</v>
      </c>
      <c r="LN104" s="222">
        <v>0</v>
      </c>
      <c r="LO104" s="222">
        <v>0</v>
      </c>
      <c r="LP104" s="222">
        <v>0</v>
      </c>
      <c r="LQ104" s="222">
        <v>0</v>
      </c>
      <c r="LR104" s="222">
        <v>103280</v>
      </c>
      <c r="LS104" s="222">
        <v>0</v>
      </c>
      <c r="LT104" s="222">
        <v>0</v>
      </c>
      <c r="LU104" s="222">
        <v>0</v>
      </c>
      <c r="LV104" s="222">
        <v>0</v>
      </c>
      <c r="LW104" s="222">
        <v>0</v>
      </c>
      <c r="LX104" s="222">
        <v>75463</v>
      </c>
      <c r="LY104" s="222">
        <v>0</v>
      </c>
      <c r="LZ104" s="222">
        <v>0</v>
      </c>
      <c r="MA104" s="222">
        <v>0</v>
      </c>
      <c r="MB104" s="222">
        <v>0</v>
      </c>
      <c r="MC104" s="222">
        <v>0</v>
      </c>
      <c r="MD104" s="222">
        <v>0</v>
      </c>
      <c r="ME104" s="222">
        <v>0</v>
      </c>
      <c r="MF104" s="222">
        <v>0</v>
      </c>
      <c r="MG104" s="222">
        <v>0</v>
      </c>
      <c r="MH104" s="222">
        <v>0</v>
      </c>
      <c r="MI104" s="222">
        <v>0</v>
      </c>
      <c r="MJ104" s="222">
        <v>0</v>
      </c>
      <c r="MK104" s="222">
        <v>0</v>
      </c>
      <c r="ML104" s="222">
        <v>0</v>
      </c>
      <c r="MM104" s="222">
        <v>0</v>
      </c>
      <c r="MN104" s="222">
        <v>0</v>
      </c>
      <c r="MO104" s="222">
        <v>0</v>
      </c>
      <c r="MP104" s="222">
        <v>0</v>
      </c>
      <c r="MQ104" s="222">
        <v>0</v>
      </c>
      <c r="MR104" s="222">
        <v>0</v>
      </c>
      <c r="MS104" s="222">
        <v>10267</v>
      </c>
      <c r="MT104" s="222">
        <v>0</v>
      </c>
      <c r="MU104" s="222">
        <v>0</v>
      </c>
      <c r="MV104" s="222">
        <v>0</v>
      </c>
      <c r="MW104" s="222">
        <v>0</v>
      </c>
      <c r="MX104" s="222">
        <v>0</v>
      </c>
      <c r="MY104" s="222">
        <v>0</v>
      </c>
      <c r="MZ104" s="222">
        <v>0</v>
      </c>
      <c r="NA104" s="222">
        <v>0</v>
      </c>
      <c r="NB104" s="222">
        <v>0</v>
      </c>
      <c r="NC104" s="222">
        <v>0</v>
      </c>
      <c r="ND104" s="222">
        <v>0</v>
      </c>
      <c r="NE104" s="222">
        <v>0</v>
      </c>
      <c r="NF104" s="222">
        <v>0</v>
      </c>
      <c r="NG104" s="222">
        <v>0</v>
      </c>
      <c r="NH104" s="222">
        <v>0</v>
      </c>
      <c r="NI104" s="222">
        <v>0</v>
      </c>
      <c r="NJ104" s="222">
        <v>0</v>
      </c>
      <c r="NK104" s="222">
        <v>0</v>
      </c>
      <c r="NL104" s="222">
        <v>0</v>
      </c>
      <c r="NM104" s="222">
        <v>0</v>
      </c>
      <c r="NN104" s="222">
        <v>0</v>
      </c>
      <c r="NO104" s="222">
        <v>0</v>
      </c>
      <c r="NP104" s="222">
        <v>0</v>
      </c>
      <c r="NQ104" s="222">
        <v>0</v>
      </c>
      <c r="NR104" s="222">
        <v>0</v>
      </c>
      <c r="NS104" s="222">
        <v>0</v>
      </c>
      <c r="NT104" s="222">
        <v>0</v>
      </c>
      <c r="NU104" s="222">
        <v>0</v>
      </c>
      <c r="NV104" s="222">
        <v>0</v>
      </c>
      <c r="NW104" s="222">
        <v>0</v>
      </c>
      <c r="NX104" s="222">
        <v>0</v>
      </c>
      <c r="NY104" s="222">
        <v>0</v>
      </c>
      <c r="NZ104" s="222">
        <v>70962</v>
      </c>
      <c r="OA104" s="222">
        <v>0</v>
      </c>
      <c r="OB104" s="222">
        <v>0</v>
      </c>
      <c r="OC104" s="222">
        <v>0</v>
      </c>
      <c r="OD104" s="222">
        <v>0</v>
      </c>
      <c r="OE104" s="222">
        <v>0</v>
      </c>
      <c r="OF104" s="222">
        <v>0</v>
      </c>
      <c r="OG104" s="222">
        <v>0</v>
      </c>
      <c r="OH104" s="222">
        <v>0</v>
      </c>
      <c r="OI104" s="222">
        <v>0</v>
      </c>
      <c r="OJ104" s="222">
        <v>0</v>
      </c>
      <c r="OK104" s="222">
        <v>0</v>
      </c>
      <c r="OL104" s="222">
        <v>0</v>
      </c>
      <c r="OM104" s="222">
        <v>0</v>
      </c>
      <c r="ON104" s="222">
        <v>0</v>
      </c>
      <c r="OO104" s="222">
        <v>0</v>
      </c>
      <c r="OP104" s="222">
        <v>0</v>
      </c>
      <c r="OQ104" s="222">
        <v>0</v>
      </c>
      <c r="OR104" s="222">
        <v>0</v>
      </c>
      <c r="OS104" s="222">
        <v>0</v>
      </c>
      <c r="OT104" s="222">
        <v>0</v>
      </c>
      <c r="OU104" s="222">
        <v>0</v>
      </c>
      <c r="OV104" s="222">
        <v>0</v>
      </c>
      <c r="OW104" s="222">
        <v>0</v>
      </c>
      <c r="OX104" s="222">
        <v>0</v>
      </c>
      <c r="OY104" s="222">
        <v>0</v>
      </c>
      <c r="OZ104" s="222">
        <v>0</v>
      </c>
      <c r="PA104" s="222">
        <v>0</v>
      </c>
      <c r="PB104" s="222">
        <v>0</v>
      </c>
      <c r="PC104" s="222">
        <v>0</v>
      </c>
      <c r="PD104" s="222">
        <v>0</v>
      </c>
      <c r="PE104" s="222">
        <v>0</v>
      </c>
      <c r="PF104" s="222">
        <v>0</v>
      </c>
      <c r="PG104" s="222">
        <v>0</v>
      </c>
      <c r="PH104" s="222">
        <v>0</v>
      </c>
      <c r="PI104" s="222">
        <v>0</v>
      </c>
      <c r="PJ104" s="222">
        <v>0</v>
      </c>
      <c r="PK104" s="222">
        <v>0</v>
      </c>
      <c r="PL104" s="222">
        <v>0</v>
      </c>
      <c r="PM104" s="222">
        <v>0</v>
      </c>
      <c r="PN104" s="222">
        <v>0</v>
      </c>
      <c r="PO104" s="222">
        <v>0</v>
      </c>
      <c r="PP104" s="222">
        <v>0</v>
      </c>
      <c r="PQ104" s="222">
        <v>0</v>
      </c>
      <c r="PR104" s="222">
        <v>0</v>
      </c>
      <c r="PS104" s="222">
        <v>0</v>
      </c>
      <c r="PT104" s="222">
        <v>0</v>
      </c>
      <c r="PU104" s="222">
        <v>0</v>
      </c>
      <c r="PV104" s="222">
        <v>0</v>
      </c>
      <c r="PW104" s="222">
        <v>0</v>
      </c>
      <c r="PX104" s="222">
        <v>0</v>
      </c>
      <c r="PY104" s="222">
        <v>0</v>
      </c>
      <c r="PZ104" s="222">
        <v>0</v>
      </c>
      <c r="QA104" s="222">
        <v>0</v>
      </c>
      <c r="QB104" s="222">
        <v>0</v>
      </c>
      <c r="QC104" s="222">
        <v>0</v>
      </c>
      <c r="QD104" s="222">
        <v>0</v>
      </c>
      <c r="QE104" s="222">
        <v>0</v>
      </c>
      <c r="QF104" s="222">
        <v>0</v>
      </c>
      <c r="QG104" s="222">
        <v>0</v>
      </c>
      <c r="QH104" s="222">
        <v>0</v>
      </c>
      <c r="QI104" s="222">
        <v>0</v>
      </c>
      <c r="QJ104" s="222">
        <v>0</v>
      </c>
      <c r="QK104" s="222">
        <v>0</v>
      </c>
      <c r="QL104" s="222">
        <v>0</v>
      </c>
      <c r="QM104" s="222">
        <v>0</v>
      </c>
      <c r="QN104" s="222">
        <v>0</v>
      </c>
      <c r="QO104" s="222">
        <v>0</v>
      </c>
      <c r="QP104" s="222">
        <v>0</v>
      </c>
      <c r="QQ104" s="222">
        <v>0</v>
      </c>
      <c r="QR104" s="222">
        <v>0</v>
      </c>
      <c r="QS104" s="222">
        <v>0</v>
      </c>
      <c r="QT104" s="222">
        <v>0</v>
      </c>
      <c r="QU104" s="222">
        <v>0</v>
      </c>
      <c r="QV104" s="222">
        <v>0</v>
      </c>
      <c r="QW104" s="222">
        <v>32720</v>
      </c>
      <c r="QX104" s="222">
        <v>0</v>
      </c>
      <c r="QY104" s="222">
        <v>0</v>
      </c>
      <c r="QZ104" s="222">
        <v>0</v>
      </c>
      <c r="RA104" s="222">
        <v>0</v>
      </c>
      <c r="RB104" s="222">
        <v>0</v>
      </c>
      <c r="RC104" s="222">
        <v>0</v>
      </c>
      <c r="RD104" s="222">
        <v>0</v>
      </c>
      <c r="RE104" s="222">
        <v>0</v>
      </c>
      <c r="RF104" s="222">
        <v>0</v>
      </c>
      <c r="RG104" s="222">
        <v>0</v>
      </c>
      <c r="RH104" s="222">
        <v>0</v>
      </c>
      <c r="RI104" s="222">
        <v>0</v>
      </c>
      <c r="RJ104" s="222">
        <v>0</v>
      </c>
      <c r="RK104" s="222">
        <v>0</v>
      </c>
      <c r="RL104" s="222">
        <v>0</v>
      </c>
      <c r="RM104" s="222">
        <v>0</v>
      </c>
      <c r="RN104" s="222">
        <v>0</v>
      </c>
      <c r="RO104" s="222">
        <v>0</v>
      </c>
      <c r="RP104" s="222">
        <v>0</v>
      </c>
      <c r="RQ104" s="222">
        <v>0</v>
      </c>
      <c r="RR104" s="222">
        <v>0</v>
      </c>
      <c r="RS104" s="222">
        <v>0</v>
      </c>
      <c r="RT104" s="222">
        <v>0</v>
      </c>
      <c r="RU104" s="222">
        <v>0</v>
      </c>
      <c r="RV104" s="222">
        <v>0</v>
      </c>
      <c r="RW104" s="222">
        <v>0</v>
      </c>
      <c r="RX104" s="222">
        <v>0</v>
      </c>
      <c r="RY104" s="222">
        <v>0</v>
      </c>
      <c r="RZ104" s="222">
        <v>0</v>
      </c>
      <c r="SA104" s="222">
        <v>0</v>
      </c>
      <c r="SB104" s="222">
        <v>0</v>
      </c>
      <c r="SC104" s="222">
        <v>0</v>
      </c>
      <c r="SD104" s="222">
        <v>0</v>
      </c>
      <c r="SE104" s="222">
        <v>0</v>
      </c>
      <c r="SF104" s="222">
        <v>0</v>
      </c>
      <c r="SG104" s="222">
        <v>0</v>
      </c>
      <c r="SH104" s="222">
        <v>0</v>
      </c>
      <c r="SI104" s="222">
        <v>0</v>
      </c>
      <c r="SJ104" s="222">
        <v>0</v>
      </c>
      <c r="SK104" s="222">
        <v>0</v>
      </c>
      <c r="SL104" s="222">
        <v>0</v>
      </c>
      <c r="SM104" s="222">
        <v>0</v>
      </c>
      <c r="SN104" s="222">
        <v>0</v>
      </c>
      <c r="SO104" s="222">
        <v>0</v>
      </c>
      <c r="SP104" s="222">
        <v>93739.31</v>
      </c>
      <c r="SQ104" s="222">
        <v>0</v>
      </c>
      <c r="SR104" s="222">
        <v>0</v>
      </c>
      <c r="SS104" s="222">
        <v>0</v>
      </c>
      <c r="ST104" s="222">
        <v>0</v>
      </c>
      <c r="SU104" s="222">
        <v>0</v>
      </c>
      <c r="SV104" s="222">
        <v>0</v>
      </c>
      <c r="SW104" s="222">
        <v>0</v>
      </c>
      <c r="SX104" s="222">
        <v>0</v>
      </c>
      <c r="SY104" s="222">
        <v>0</v>
      </c>
      <c r="SZ104" s="222">
        <v>0</v>
      </c>
      <c r="TA104" s="222">
        <v>0</v>
      </c>
      <c r="TB104" s="222">
        <v>0</v>
      </c>
      <c r="TC104" s="222">
        <v>0</v>
      </c>
      <c r="TD104" s="222">
        <v>0</v>
      </c>
      <c r="TE104" s="222">
        <v>0</v>
      </c>
      <c r="TF104" s="222">
        <v>0</v>
      </c>
      <c r="TG104" s="222">
        <v>0</v>
      </c>
      <c r="TH104" s="222">
        <v>0</v>
      </c>
      <c r="TI104" s="222">
        <v>0</v>
      </c>
      <c r="TJ104" s="222">
        <v>0</v>
      </c>
      <c r="TK104" s="222">
        <v>0</v>
      </c>
      <c r="TL104" s="222">
        <v>48588.68</v>
      </c>
      <c r="TM104" s="222">
        <v>0</v>
      </c>
      <c r="TN104" s="222">
        <v>0</v>
      </c>
      <c r="TO104" s="222">
        <v>0</v>
      </c>
      <c r="TP104" s="222">
        <v>0</v>
      </c>
      <c r="TQ104" s="222">
        <v>0</v>
      </c>
      <c r="TR104" s="222">
        <v>0</v>
      </c>
      <c r="TS104" s="222">
        <v>0</v>
      </c>
      <c r="TT104" s="222">
        <v>0</v>
      </c>
      <c r="TU104" s="222">
        <v>0</v>
      </c>
      <c r="TV104" s="222">
        <v>0</v>
      </c>
      <c r="TW104" s="222">
        <v>0</v>
      </c>
      <c r="TX104" s="222">
        <v>0</v>
      </c>
      <c r="TY104" s="222">
        <v>0</v>
      </c>
      <c r="TZ104" s="222">
        <v>0</v>
      </c>
      <c r="UA104" s="222">
        <v>217727.14</v>
      </c>
      <c r="UB104" s="222">
        <v>0</v>
      </c>
      <c r="UC104" s="222">
        <v>0</v>
      </c>
      <c r="UD104" s="222">
        <v>0</v>
      </c>
      <c r="UE104" s="222">
        <v>384675.2</v>
      </c>
      <c r="UF104" s="222">
        <v>0</v>
      </c>
      <c r="UG104" s="222">
        <v>0</v>
      </c>
      <c r="UH104" s="222">
        <v>0</v>
      </c>
      <c r="UI104" s="222">
        <v>0</v>
      </c>
      <c r="UJ104" s="222">
        <v>0</v>
      </c>
      <c r="UK104" s="222">
        <v>0</v>
      </c>
      <c r="UL104" s="222">
        <v>0</v>
      </c>
      <c r="UM104" s="222">
        <v>0</v>
      </c>
      <c r="UN104" s="222">
        <v>0</v>
      </c>
      <c r="UO104" s="222">
        <v>0</v>
      </c>
      <c r="UP104" s="222">
        <v>0</v>
      </c>
      <c r="UQ104" s="222">
        <v>23343</v>
      </c>
      <c r="UR104" s="222">
        <v>0</v>
      </c>
      <c r="US104" s="222">
        <v>0</v>
      </c>
      <c r="UT104" s="222">
        <v>0</v>
      </c>
      <c r="UU104" s="222">
        <v>0</v>
      </c>
      <c r="UV104" s="222">
        <v>0</v>
      </c>
      <c r="UW104" s="222">
        <v>0</v>
      </c>
      <c r="UX104" s="222">
        <v>0</v>
      </c>
      <c r="UY104" s="222">
        <v>0</v>
      </c>
      <c r="UZ104" s="222">
        <v>159645.45000000001</v>
      </c>
      <c r="VA104" s="222">
        <v>39788</v>
      </c>
      <c r="VB104" s="222">
        <v>34842</v>
      </c>
      <c r="VC104" s="222">
        <v>41791</v>
      </c>
      <c r="VD104" s="222">
        <v>0</v>
      </c>
      <c r="VE104" s="222">
        <v>129615.56</v>
      </c>
      <c r="VF104" s="222">
        <v>0</v>
      </c>
      <c r="VG104" s="222">
        <v>0</v>
      </c>
      <c r="VH104" s="222">
        <v>0</v>
      </c>
      <c r="VI104" s="222">
        <v>12472</v>
      </c>
      <c r="VJ104" s="222">
        <v>0</v>
      </c>
      <c r="VK104" s="222">
        <v>0</v>
      </c>
      <c r="VL104" s="222">
        <v>0</v>
      </c>
      <c r="VM104" s="222">
        <v>0</v>
      </c>
      <c r="VN104" s="222">
        <v>0</v>
      </c>
      <c r="VO104" s="222">
        <v>0</v>
      </c>
      <c r="VP104" s="222">
        <v>0</v>
      </c>
      <c r="VQ104" s="222">
        <v>0</v>
      </c>
      <c r="VR104" s="222">
        <v>0</v>
      </c>
      <c r="VS104" s="222">
        <v>0</v>
      </c>
      <c r="VT104" s="222">
        <v>0</v>
      </c>
      <c r="VU104" s="222">
        <v>0</v>
      </c>
      <c r="VV104" s="222">
        <v>0</v>
      </c>
      <c r="VW104" s="222">
        <v>0</v>
      </c>
      <c r="VX104" s="222">
        <v>0</v>
      </c>
      <c r="VY104" s="222">
        <v>0</v>
      </c>
      <c r="VZ104" s="222">
        <v>0</v>
      </c>
      <c r="WA104" s="222">
        <v>0</v>
      </c>
      <c r="WB104" s="222">
        <v>0</v>
      </c>
      <c r="WC104" s="222">
        <v>0</v>
      </c>
      <c r="WD104" s="222">
        <v>0</v>
      </c>
      <c r="WE104" s="222">
        <v>0</v>
      </c>
      <c r="WF104" s="222">
        <v>0</v>
      </c>
      <c r="WG104" s="222">
        <v>0</v>
      </c>
      <c r="WH104" s="222">
        <v>0</v>
      </c>
      <c r="WI104" s="222">
        <v>0</v>
      </c>
      <c r="WJ104" s="222">
        <v>0</v>
      </c>
      <c r="WK104" s="222">
        <v>0</v>
      </c>
      <c r="WL104" s="222">
        <v>0</v>
      </c>
      <c r="WM104" s="222">
        <v>0</v>
      </c>
      <c r="WN104" s="222">
        <v>0</v>
      </c>
      <c r="WO104" s="222">
        <v>0</v>
      </c>
      <c r="WP104" s="222">
        <v>0</v>
      </c>
      <c r="WQ104" s="222">
        <v>0</v>
      </c>
      <c r="WR104" s="222">
        <v>0</v>
      </c>
      <c r="WS104" s="222">
        <v>0</v>
      </c>
      <c r="WT104" s="222">
        <v>0</v>
      </c>
      <c r="WU104" s="222">
        <v>0</v>
      </c>
      <c r="WV104" s="222">
        <v>30691</v>
      </c>
      <c r="WW104" s="222">
        <v>0</v>
      </c>
      <c r="WX104" s="222">
        <v>0</v>
      </c>
      <c r="WY104" s="222">
        <v>0</v>
      </c>
      <c r="WZ104" s="222">
        <v>0</v>
      </c>
      <c r="XA104" s="222">
        <v>0</v>
      </c>
      <c r="XB104" s="222">
        <v>0</v>
      </c>
      <c r="XC104" s="222">
        <v>0</v>
      </c>
      <c r="XD104" s="222">
        <v>0</v>
      </c>
      <c r="XE104" s="222">
        <v>0</v>
      </c>
      <c r="XF104" s="222">
        <v>0</v>
      </c>
      <c r="XG104" s="222">
        <v>0</v>
      </c>
      <c r="XH104" s="222">
        <v>0</v>
      </c>
      <c r="XI104" s="222">
        <v>8005</v>
      </c>
      <c r="XJ104" s="222">
        <v>29901</v>
      </c>
      <c r="XK104" s="222">
        <v>51019</v>
      </c>
      <c r="XL104" s="222">
        <v>0</v>
      </c>
      <c r="XM104" s="222">
        <v>31998</v>
      </c>
      <c r="XN104" s="222">
        <v>44300</v>
      </c>
      <c r="XO104" s="222">
        <v>0</v>
      </c>
      <c r="XP104" s="222">
        <v>28496</v>
      </c>
      <c r="XQ104" s="222">
        <v>0</v>
      </c>
      <c r="XR104" s="222">
        <v>0</v>
      </c>
      <c r="XS104" s="222">
        <v>0</v>
      </c>
      <c r="XT104" s="222">
        <v>14459</v>
      </c>
      <c r="XU104" s="222">
        <v>0</v>
      </c>
      <c r="XV104" s="222">
        <v>21664</v>
      </c>
      <c r="XW104" s="222">
        <v>0</v>
      </c>
      <c r="XX104" s="222">
        <v>0</v>
      </c>
      <c r="XY104" s="222">
        <v>0</v>
      </c>
      <c r="XZ104" s="222">
        <v>0</v>
      </c>
      <c r="YA104" s="222">
        <v>0</v>
      </c>
      <c r="YB104" s="222">
        <v>0</v>
      </c>
      <c r="YC104" s="222">
        <v>0</v>
      </c>
      <c r="YD104" s="222">
        <v>0</v>
      </c>
      <c r="YE104" s="222">
        <v>0</v>
      </c>
      <c r="YF104" s="222">
        <v>0</v>
      </c>
      <c r="YG104" s="222">
        <v>0</v>
      </c>
      <c r="YH104" s="222">
        <v>0</v>
      </c>
      <c r="YI104" s="222">
        <v>0</v>
      </c>
      <c r="YJ104" s="222">
        <v>0</v>
      </c>
      <c r="YK104" s="222">
        <v>0</v>
      </c>
      <c r="YL104" s="222">
        <v>0</v>
      </c>
      <c r="YM104" s="222">
        <v>0</v>
      </c>
      <c r="YN104" s="222">
        <v>0</v>
      </c>
      <c r="YO104" s="222">
        <v>0</v>
      </c>
      <c r="YP104" s="222">
        <v>0</v>
      </c>
      <c r="YQ104" s="222">
        <v>0</v>
      </c>
      <c r="YR104" s="222">
        <v>0</v>
      </c>
      <c r="YS104" s="222">
        <v>0</v>
      </c>
      <c r="YT104" s="222">
        <v>0</v>
      </c>
      <c r="YU104" s="222">
        <v>0</v>
      </c>
      <c r="YV104" s="222">
        <v>0</v>
      </c>
      <c r="YW104" s="222">
        <v>0</v>
      </c>
      <c r="YX104" s="222">
        <v>0</v>
      </c>
      <c r="YY104" s="222">
        <v>0</v>
      </c>
      <c r="YZ104" s="222">
        <v>0</v>
      </c>
      <c r="ZA104" s="222">
        <v>0</v>
      </c>
      <c r="ZB104" s="222">
        <v>0</v>
      </c>
      <c r="ZC104" s="222">
        <v>0</v>
      </c>
      <c r="ZD104" s="222">
        <v>0</v>
      </c>
      <c r="ZE104" s="222">
        <v>0</v>
      </c>
      <c r="ZF104" s="222">
        <v>0</v>
      </c>
      <c r="ZG104" s="222">
        <v>0</v>
      </c>
      <c r="ZH104" s="222">
        <v>0</v>
      </c>
      <c r="ZI104" s="222">
        <v>0</v>
      </c>
      <c r="ZJ104" s="222">
        <v>0</v>
      </c>
      <c r="ZK104" s="222">
        <v>0</v>
      </c>
      <c r="ZL104" s="222">
        <v>0</v>
      </c>
      <c r="ZM104" s="222">
        <v>0</v>
      </c>
      <c r="ZN104" s="222">
        <v>0</v>
      </c>
      <c r="ZO104" s="222">
        <v>0</v>
      </c>
      <c r="ZP104" s="222">
        <v>0</v>
      </c>
      <c r="ZQ104" s="222">
        <v>0</v>
      </c>
      <c r="ZR104" s="222">
        <v>0</v>
      </c>
      <c r="ZS104" s="222">
        <v>0</v>
      </c>
      <c r="ZT104" s="222">
        <v>0</v>
      </c>
      <c r="ZU104" s="222">
        <v>0</v>
      </c>
      <c r="ZV104" s="222">
        <v>0</v>
      </c>
      <c r="ZW104" s="222">
        <v>0</v>
      </c>
      <c r="ZX104" s="222">
        <v>0</v>
      </c>
      <c r="ZY104" s="222">
        <v>0</v>
      </c>
      <c r="ZZ104" s="222">
        <v>0</v>
      </c>
      <c r="AAA104" s="222">
        <v>0</v>
      </c>
      <c r="AAB104" s="222">
        <v>0</v>
      </c>
      <c r="AAC104" s="222">
        <v>0</v>
      </c>
      <c r="AAD104" s="222">
        <v>0</v>
      </c>
      <c r="AAE104" s="222">
        <v>0</v>
      </c>
      <c r="AAF104" s="222">
        <v>0</v>
      </c>
      <c r="AAG104" s="222">
        <v>0</v>
      </c>
      <c r="AAH104" s="222">
        <v>0</v>
      </c>
      <c r="AAI104" s="222">
        <v>0</v>
      </c>
      <c r="AAJ104" s="222">
        <v>0</v>
      </c>
      <c r="AAK104" s="222">
        <v>0</v>
      </c>
      <c r="AAL104" s="222">
        <v>0</v>
      </c>
      <c r="AAM104" s="222">
        <v>0</v>
      </c>
      <c r="AAN104" s="222">
        <v>0</v>
      </c>
      <c r="AAO104" s="222">
        <v>0</v>
      </c>
      <c r="AAP104" s="222">
        <v>0</v>
      </c>
      <c r="AAQ104" s="222">
        <v>0</v>
      </c>
      <c r="AAR104" s="222">
        <v>0</v>
      </c>
      <c r="AAS104" s="222">
        <v>0</v>
      </c>
      <c r="AAT104" s="222">
        <v>0</v>
      </c>
      <c r="AAU104" s="222">
        <v>0</v>
      </c>
      <c r="AAV104" s="222">
        <v>0</v>
      </c>
      <c r="AAW104" s="222">
        <v>0</v>
      </c>
      <c r="AAX104" s="222">
        <v>0</v>
      </c>
      <c r="AAY104" s="222">
        <v>0</v>
      </c>
      <c r="AAZ104" s="222">
        <v>0</v>
      </c>
      <c r="ABA104" s="222">
        <v>0</v>
      </c>
      <c r="ABB104" s="222">
        <v>0</v>
      </c>
      <c r="ABC104" s="222">
        <v>0</v>
      </c>
      <c r="ABD104" s="222">
        <v>0</v>
      </c>
      <c r="ABE104" s="222">
        <v>0</v>
      </c>
      <c r="ABF104" s="222">
        <v>0</v>
      </c>
      <c r="ABG104" s="222">
        <v>0</v>
      </c>
      <c r="ABH104" s="222">
        <v>0</v>
      </c>
      <c r="ABI104" s="222">
        <v>0</v>
      </c>
      <c r="ABJ104" s="222">
        <v>0</v>
      </c>
      <c r="ABK104" s="222">
        <v>0</v>
      </c>
      <c r="ABL104" s="222">
        <v>0</v>
      </c>
      <c r="ABM104" s="222">
        <v>0</v>
      </c>
      <c r="ABN104" s="222">
        <v>41700</v>
      </c>
      <c r="ABO104" s="222">
        <v>15000</v>
      </c>
      <c r="ABP104" s="222">
        <v>0</v>
      </c>
      <c r="ABQ104" s="222">
        <v>0</v>
      </c>
      <c r="ABR104" s="222">
        <v>0</v>
      </c>
      <c r="ABS104" s="222">
        <v>0</v>
      </c>
      <c r="ABT104" s="222">
        <v>0</v>
      </c>
      <c r="ABU104" s="222">
        <v>0</v>
      </c>
      <c r="ABV104" s="222">
        <v>0</v>
      </c>
      <c r="ABW104" s="222">
        <v>0</v>
      </c>
      <c r="ABX104" s="222">
        <v>0</v>
      </c>
      <c r="ABY104" s="222">
        <v>0</v>
      </c>
      <c r="ABZ104" s="222">
        <v>0</v>
      </c>
      <c r="ACA104" s="222">
        <v>0</v>
      </c>
      <c r="ACB104" s="222">
        <v>0</v>
      </c>
      <c r="ACC104" s="222">
        <v>0</v>
      </c>
      <c r="ACD104" s="222">
        <v>0</v>
      </c>
      <c r="ACE104" s="222">
        <v>0</v>
      </c>
      <c r="ACF104" s="222">
        <v>0</v>
      </c>
      <c r="ACG104" s="222">
        <v>0</v>
      </c>
      <c r="ACH104" s="222">
        <v>0</v>
      </c>
      <c r="ACI104" s="222">
        <v>0</v>
      </c>
      <c r="ACJ104" s="222">
        <v>0</v>
      </c>
      <c r="ACK104" s="222">
        <v>0</v>
      </c>
      <c r="ACL104" s="222">
        <v>0</v>
      </c>
      <c r="ACM104" s="222">
        <v>0</v>
      </c>
      <c r="ACN104" s="222">
        <v>0</v>
      </c>
      <c r="ACO104" s="222">
        <v>0</v>
      </c>
      <c r="ACP104" s="222">
        <v>0</v>
      </c>
      <c r="ACQ104" s="222">
        <v>0</v>
      </c>
      <c r="ACR104" s="222">
        <v>0</v>
      </c>
      <c r="ACS104" s="222">
        <v>0</v>
      </c>
      <c r="ACT104" s="222">
        <v>0</v>
      </c>
      <c r="ACU104" s="222">
        <v>0</v>
      </c>
      <c r="ACV104" s="222">
        <v>0</v>
      </c>
      <c r="ACW104" s="222">
        <v>0</v>
      </c>
      <c r="ACX104" s="222">
        <v>0</v>
      </c>
      <c r="ACY104" s="222">
        <v>0</v>
      </c>
      <c r="ACZ104" s="222">
        <v>0</v>
      </c>
      <c r="ADA104" s="222">
        <v>0</v>
      </c>
      <c r="ADB104" s="222">
        <v>0</v>
      </c>
      <c r="ADC104" s="222">
        <v>0</v>
      </c>
      <c r="ADD104" s="222">
        <v>0</v>
      </c>
      <c r="ADE104" s="222">
        <v>0</v>
      </c>
      <c r="ADF104" s="222">
        <v>0</v>
      </c>
      <c r="ADG104" s="222">
        <v>0</v>
      </c>
      <c r="ADH104" s="222">
        <v>0</v>
      </c>
      <c r="ADI104" s="222">
        <v>0</v>
      </c>
      <c r="ADJ104" s="222">
        <v>0</v>
      </c>
      <c r="ADK104" s="222">
        <v>0</v>
      </c>
      <c r="ADL104" s="222">
        <v>0</v>
      </c>
      <c r="ADM104" s="222">
        <v>0</v>
      </c>
      <c r="ADN104" s="222">
        <v>0</v>
      </c>
      <c r="ADO104" s="222">
        <v>0</v>
      </c>
      <c r="ADP104" s="222">
        <v>0</v>
      </c>
      <c r="ADQ104" s="222">
        <v>0</v>
      </c>
      <c r="ADR104" s="222">
        <v>0</v>
      </c>
      <c r="ADS104" s="222">
        <v>0</v>
      </c>
      <c r="ADT104" s="222">
        <v>0</v>
      </c>
      <c r="ADU104" s="222">
        <v>0</v>
      </c>
      <c r="ADV104" s="222">
        <v>0</v>
      </c>
      <c r="ADW104" s="222">
        <v>0</v>
      </c>
      <c r="ADX104" s="222">
        <v>0</v>
      </c>
      <c r="ADY104" s="222">
        <v>0</v>
      </c>
      <c r="ADZ104" s="222">
        <v>0</v>
      </c>
      <c r="AEA104" s="222">
        <v>0</v>
      </c>
      <c r="AEB104" s="222">
        <v>216785.56</v>
      </c>
      <c r="AEC104" s="222">
        <v>0</v>
      </c>
      <c r="AED104" s="222">
        <v>0</v>
      </c>
      <c r="AEE104" s="222">
        <v>0</v>
      </c>
      <c r="AEF104" s="222">
        <v>0</v>
      </c>
      <c r="AEG104" s="222">
        <v>0</v>
      </c>
      <c r="AEH104" s="222">
        <v>0</v>
      </c>
      <c r="AEI104" s="222">
        <v>0</v>
      </c>
      <c r="AEJ104" s="222">
        <v>0</v>
      </c>
      <c r="AEK104" s="222">
        <v>0</v>
      </c>
      <c r="AEL104" s="222">
        <v>257006</v>
      </c>
      <c r="AEM104" s="222">
        <v>0</v>
      </c>
      <c r="AEN104" s="222">
        <v>0</v>
      </c>
      <c r="AEO104" s="222">
        <v>0</v>
      </c>
      <c r="AEP104" s="222">
        <v>0</v>
      </c>
      <c r="AEQ104" s="222">
        <v>0</v>
      </c>
      <c r="AER104" s="222">
        <v>0</v>
      </c>
      <c r="AES104" s="222">
        <v>0</v>
      </c>
      <c r="AET104" s="222">
        <v>0</v>
      </c>
      <c r="AEU104" s="222">
        <v>0</v>
      </c>
      <c r="AEV104" s="222">
        <v>0</v>
      </c>
      <c r="AEW104" s="222">
        <v>0</v>
      </c>
      <c r="AEX104" s="222">
        <v>0</v>
      </c>
      <c r="AEY104" s="222">
        <v>0</v>
      </c>
      <c r="AEZ104" s="222">
        <v>0</v>
      </c>
      <c r="AFA104" s="222">
        <v>0</v>
      </c>
      <c r="AFB104" s="222">
        <v>0</v>
      </c>
      <c r="AFC104" s="222">
        <v>0</v>
      </c>
      <c r="AFD104" s="222">
        <v>0</v>
      </c>
      <c r="AFE104" s="222">
        <v>0</v>
      </c>
      <c r="AFF104" s="222">
        <v>0</v>
      </c>
      <c r="AFG104" s="222">
        <v>0</v>
      </c>
      <c r="AFH104" s="222">
        <v>0</v>
      </c>
      <c r="AFI104" s="222">
        <v>0</v>
      </c>
      <c r="AFJ104" s="222">
        <v>0</v>
      </c>
      <c r="AFK104" s="222">
        <v>0</v>
      </c>
      <c r="AFL104" s="222">
        <v>0</v>
      </c>
      <c r="AFM104" s="222">
        <v>0</v>
      </c>
      <c r="AFN104" s="222">
        <v>0</v>
      </c>
      <c r="AFO104" s="222">
        <v>0</v>
      </c>
      <c r="AFP104" s="222">
        <v>0</v>
      </c>
      <c r="AFQ104" s="222">
        <v>0</v>
      </c>
      <c r="AFR104" s="222">
        <v>0</v>
      </c>
      <c r="AFS104" s="222">
        <v>0</v>
      </c>
      <c r="AFT104" s="222">
        <v>0</v>
      </c>
      <c r="AFU104" s="222">
        <v>0</v>
      </c>
      <c r="AFV104" s="222">
        <v>0</v>
      </c>
      <c r="AFW104" s="222">
        <v>0</v>
      </c>
      <c r="AFX104" s="222">
        <v>0</v>
      </c>
      <c r="AFY104" s="222">
        <v>0</v>
      </c>
      <c r="AFZ104" s="222">
        <v>0</v>
      </c>
      <c r="AGA104" s="222">
        <v>0</v>
      </c>
      <c r="AGB104" s="222">
        <v>0</v>
      </c>
      <c r="AGC104" s="222">
        <v>0</v>
      </c>
      <c r="AGD104" s="222">
        <v>0</v>
      </c>
      <c r="AGE104" s="222">
        <v>0</v>
      </c>
      <c r="AGF104" s="222">
        <v>0</v>
      </c>
      <c r="AGG104" s="222">
        <v>0</v>
      </c>
      <c r="AGH104" s="222">
        <v>0</v>
      </c>
      <c r="AGI104" s="222">
        <v>0</v>
      </c>
      <c r="AGJ104" s="222">
        <v>0</v>
      </c>
      <c r="AGK104" s="222">
        <v>0</v>
      </c>
      <c r="AGL104" s="222">
        <v>0</v>
      </c>
      <c r="AGM104" s="222">
        <v>0</v>
      </c>
      <c r="AGN104" s="222">
        <v>0</v>
      </c>
      <c r="AGO104" s="222">
        <v>0</v>
      </c>
      <c r="AGP104" s="222">
        <v>0</v>
      </c>
      <c r="AGQ104" s="222">
        <v>0</v>
      </c>
      <c r="AGR104" s="222">
        <v>0</v>
      </c>
      <c r="AGS104" s="222">
        <v>0</v>
      </c>
      <c r="AGT104" s="222">
        <v>0</v>
      </c>
      <c r="AGU104" s="222">
        <v>50918.75</v>
      </c>
      <c r="AGV104" s="222">
        <v>0</v>
      </c>
      <c r="AGW104" s="222">
        <v>0</v>
      </c>
      <c r="AGX104" s="222">
        <v>0</v>
      </c>
      <c r="AGY104" s="222">
        <v>0</v>
      </c>
      <c r="AGZ104" s="222">
        <v>0</v>
      </c>
      <c r="AHA104" s="222">
        <v>0</v>
      </c>
      <c r="AHB104" s="222">
        <v>0</v>
      </c>
      <c r="AHC104" s="222">
        <v>0</v>
      </c>
      <c r="AHD104" s="222">
        <v>0</v>
      </c>
      <c r="AHE104" s="222">
        <v>0</v>
      </c>
      <c r="AHF104" s="222">
        <v>0</v>
      </c>
      <c r="AHG104" s="222">
        <v>0</v>
      </c>
      <c r="AHH104" s="222">
        <v>0</v>
      </c>
      <c r="AHI104" s="222">
        <v>0</v>
      </c>
      <c r="AHJ104" s="222">
        <v>0</v>
      </c>
      <c r="AHK104" s="222">
        <v>0</v>
      </c>
      <c r="AHL104" s="222">
        <v>0</v>
      </c>
      <c r="AHM104" s="222">
        <v>0</v>
      </c>
      <c r="AHN104" s="222">
        <v>0</v>
      </c>
      <c r="AHO104" s="222">
        <v>0</v>
      </c>
      <c r="AHP104" s="222">
        <v>0</v>
      </c>
      <c r="AHQ104" s="222">
        <v>0</v>
      </c>
      <c r="AHR104" s="264">
        <v>0</v>
      </c>
    </row>
    <row r="105" spans="1:902" ht="24">
      <c r="A105" s="183" t="s">
        <v>6671</v>
      </c>
      <c r="B105" s="183" t="s">
        <v>6534</v>
      </c>
      <c r="C105" s="184" t="s">
        <v>6535</v>
      </c>
      <c r="D105" s="222">
        <v>21141.279999999999</v>
      </c>
      <c r="E105" s="222">
        <v>0</v>
      </c>
      <c r="F105" s="222">
        <v>0</v>
      </c>
      <c r="G105" s="222">
        <v>0</v>
      </c>
      <c r="H105" s="222">
        <v>0</v>
      </c>
      <c r="I105" s="222">
        <v>0</v>
      </c>
      <c r="J105" s="222">
        <v>0</v>
      </c>
      <c r="K105" s="222">
        <v>0</v>
      </c>
      <c r="L105" s="222">
        <v>0</v>
      </c>
      <c r="M105" s="222">
        <v>0</v>
      </c>
      <c r="N105" s="222">
        <v>53690</v>
      </c>
      <c r="O105" s="222">
        <v>0.24</v>
      </c>
      <c r="P105" s="222">
        <v>0</v>
      </c>
      <c r="Q105" s="222">
        <v>2148</v>
      </c>
      <c r="R105" s="222">
        <v>18580</v>
      </c>
      <c r="S105" s="222">
        <v>0</v>
      </c>
      <c r="T105" s="222">
        <v>0</v>
      </c>
      <c r="U105" s="222">
        <v>0</v>
      </c>
      <c r="V105" s="222">
        <v>0</v>
      </c>
      <c r="W105" s="222">
        <v>0</v>
      </c>
      <c r="X105" s="222">
        <v>0</v>
      </c>
      <c r="Y105" s="222">
        <v>0</v>
      </c>
      <c r="Z105" s="222">
        <v>534549.65</v>
      </c>
      <c r="AA105" s="222">
        <v>0</v>
      </c>
      <c r="AB105" s="222">
        <v>0</v>
      </c>
      <c r="AC105" s="222">
        <v>0</v>
      </c>
      <c r="AD105" s="222">
        <v>0</v>
      </c>
      <c r="AE105" s="222">
        <v>306147.44</v>
      </c>
      <c r="AF105" s="222">
        <v>0</v>
      </c>
      <c r="AG105" s="222">
        <v>0</v>
      </c>
      <c r="AH105" s="222">
        <v>0</v>
      </c>
      <c r="AI105" s="222">
        <v>0</v>
      </c>
      <c r="AJ105" s="222">
        <v>0</v>
      </c>
      <c r="AK105" s="222">
        <v>152010.76999999999</v>
      </c>
      <c r="AL105" s="222">
        <v>0</v>
      </c>
      <c r="AM105" s="222">
        <v>0</v>
      </c>
      <c r="AN105" s="222">
        <v>0</v>
      </c>
      <c r="AO105" s="222">
        <v>15607.3</v>
      </c>
      <c r="AP105" s="222">
        <v>0</v>
      </c>
      <c r="AQ105" s="222">
        <v>0</v>
      </c>
      <c r="AR105" s="222">
        <v>0</v>
      </c>
      <c r="AS105" s="222">
        <v>0</v>
      </c>
      <c r="AT105" s="222">
        <v>104000</v>
      </c>
      <c r="AU105" s="222">
        <v>721715</v>
      </c>
      <c r="AV105" s="222">
        <v>0</v>
      </c>
      <c r="AW105" s="222">
        <v>0</v>
      </c>
      <c r="AX105" s="222">
        <v>0</v>
      </c>
      <c r="AY105" s="222">
        <v>0</v>
      </c>
      <c r="AZ105" s="222">
        <v>0</v>
      </c>
      <c r="BA105" s="222">
        <v>0</v>
      </c>
      <c r="BB105" s="222">
        <v>0</v>
      </c>
      <c r="BC105" s="222">
        <v>331284.65000000002</v>
      </c>
      <c r="BD105" s="222">
        <v>0</v>
      </c>
      <c r="BE105" s="222">
        <v>0</v>
      </c>
      <c r="BF105" s="222">
        <v>0</v>
      </c>
      <c r="BG105" s="222">
        <v>19805.37</v>
      </c>
      <c r="BH105" s="222">
        <v>0</v>
      </c>
      <c r="BI105" s="222">
        <v>0</v>
      </c>
      <c r="BJ105" s="222">
        <v>1270268.51</v>
      </c>
      <c r="BK105" s="222">
        <v>0</v>
      </c>
      <c r="BL105" s="222">
        <v>286119</v>
      </c>
      <c r="BM105" s="222">
        <v>0</v>
      </c>
      <c r="BN105" s="222">
        <v>0</v>
      </c>
      <c r="BO105" s="222">
        <v>0</v>
      </c>
      <c r="BP105" s="222">
        <v>0</v>
      </c>
      <c r="BQ105" s="222">
        <v>0</v>
      </c>
      <c r="BR105" s="222">
        <v>0</v>
      </c>
      <c r="BS105" s="222">
        <v>0</v>
      </c>
      <c r="BT105" s="222">
        <v>0</v>
      </c>
      <c r="BU105" s="222">
        <v>0</v>
      </c>
      <c r="BV105" s="222">
        <v>0</v>
      </c>
      <c r="BW105" s="222">
        <v>4398.7</v>
      </c>
      <c r="BX105" s="222">
        <v>0</v>
      </c>
      <c r="BY105" s="222">
        <v>0</v>
      </c>
      <c r="BZ105" s="222">
        <v>0</v>
      </c>
      <c r="CA105" s="222">
        <v>0</v>
      </c>
      <c r="CB105" s="222">
        <v>0</v>
      </c>
      <c r="CC105" s="222">
        <v>0</v>
      </c>
      <c r="CD105" s="222">
        <v>0</v>
      </c>
      <c r="CE105" s="222">
        <v>0</v>
      </c>
      <c r="CF105" s="222">
        <v>0</v>
      </c>
      <c r="CG105" s="222">
        <v>49000</v>
      </c>
      <c r="CH105" s="222">
        <v>0</v>
      </c>
      <c r="CI105" s="222">
        <v>0</v>
      </c>
      <c r="CJ105" s="222">
        <v>0</v>
      </c>
      <c r="CK105" s="222">
        <v>0</v>
      </c>
      <c r="CL105" s="222">
        <v>0</v>
      </c>
      <c r="CM105" s="222">
        <v>0</v>
      </c>
      <c r="CN105" s="222">
        <v>0</v>
      </c>
      <c r="CO105" s="222">
        <v>0</v>
      </c>
      <c r="CP105" s="222">
        <v>0</v>
      </c>
      <c r="CQ105" s="222">
        <v>0</v>
      </c>
      <c r="CR105" s="222">
        <v>0</v>
      </c>
      <c r="CS105" s="222">
        <v>0</v>
      </c>
      <c r="CT105" s="222">
        <v>0</v>
      </c>
      <c r="CU105" s="222">
        <v>0</v>
      </c>
      <c r="CV105" s="222">
        <v>0</v>
      </c>
      <c r="CW105" s="222">
        <v>0</v>
      </c>
      <c r="CX105" s="222">
        <v>0</v>
      </c>
      <c r="CY105" s="222">
        <v>53450</v>
      </c>
      <c r="CZ105" s="222">
        <v>50400</v>
      </c>
      <c r="DA105" s="222">
        <v>0</v>
      </c>
      <c r="DB105" s="222">
        <v>0</v>
      </c>
      <c r="DC105" s="222">
        <v>0</v>
      </c>
      <c r="DD105" s="222">
        <v>0</v>
      </c>
      <c r="DE105" s="222">
        <v>0</v>
      </c>
      <c r="DF105" s="222">
        <v>0</v>
      </c>
      <c r="DG105" s="222">
        <v>0</v>
      </c>
      <c r="DH105" s="222">
        <v>0</v>
      </c>
      <c r="DI105" s="222">
        <v>0</v>
      </c>
      <c r="DJ105" s="222">
        <v>0</v>
      </c>
      <c r="DK105" s="222">
        <v>0</v>
      </c>
      <c r="DL105" s="222">
        <v>0</v>
      </c>
      <c r="DM105" s="222">
        <v>0</v>
      </c>
      <c r="DN105" s="222">
        <v>0</v>
      </c>
      <c r="DO105" s="222">
        <v>0</v>
      </c>
      <c r="DP105" s="222">
        <v>465</v>
      </c>
      <c r="DQ105" s="222">
        <v>0</v>
      </c>
      <c r="DR105" s="222">
        <v>0</v>
      </c>
      <c r="DS105" s="222">
        <v>268774.55</v>
      </c>
      <c r="DT105" s="222">
        <v>0</v>
      </c>
      <c r="DU105" s="222">
        <v>0</v>
      </c>
      <c r="DV105" s="222">
        <v>0</v>
      </c>
      <c r="DW105" s="222">
        <v>0</v>
      </c>
      <c r="DX105" s="222">
        <v>0</v>
      </c>
      <c r="DY105" s="222">
        <v>0</v>
      </c>
      <c r="DZ105" s="222">
        <v>0</v>
      </c>
      <c r="EA105" s="222">
        <v>0</v>
      </c>
      <c r="EB105" s="222">
        <v>47630</v>
      </c>
      <c r="EC105" s="222">
        <v>0</v>
      </c>
      <c r="ED105" s="222">
        <v>0</v>
      </c>
      <c r="EE105" s="222">
        <v>0</v>
      </c>
      <c r="EF105" s="222">
        <v>0</v>
      </c>
      <c r="EG105" s="222">
        <v>0</v>
      </c>
      <c r="EH105" s="222">
        <v>0</v>
      </c>
      <c r="EI105" s="222">
        <v>0</v>
      </c>
      <c r="EJ105" s="222">
        <v>0</v>
      </c>
      <c r="EK105" s="222">
        <v>0</v>
      </c>
      <c r="EL105" s="222">
        <v>0</v>
      </c>
      <c r="EM105" s="222">
        <v>900</v>
      </c>
      <c r="EN105" s="222">
        <v>0</v>
      </c>
      <c r="EO105" s="222">
        <v>0</v>
      </c>
      <c r="EP105" s="222">
        <v>0</v>
      </c>
      <c r="EQ105" s="222">
        <v>0</v>
      </c>
      <c r="ER105" s="222">
        <v>0</v>
      </c>
      <c r="ES105" s="222">
        <v>0</v>
      </c>
      <c r="ET105" s="222">
        <v>0</v>
      </c>
      <c r="EU105" s="222">
        <v>0</v>
      </c>
      <c r="EV105" s="222">
        <v>0</v>
      </c>
      <c r="EW105" s="222">
        <v>0</v>
      </c>
      <c r="EX105" s="222">
        <v>0</v>
      </c>
      <c r="EY105" s="222">
        <v>0</v>
      </c>
      <c r="EZ105" s="222">
        <v>0</v>
      </c>
      <c r="FA105" s="222">
        <v>0</v>
      </c>
      <c r="FB105" s="222">
        <v>0</v>
      </c>
      <c r="FC105" s="222">
        <v>0</v>
      </c>
      <c r="FD105" s="222">
        <v>0</v>
      </c>
      <c r="FE105" s="222">
        <v>52168.05</v>
      </c>
      <c r="FF105" s="222">
        <v>0</v>
      </c>
      <c r="FG105" s="222">
        <v>0</v>
      </c>
      <c r="FH105" s="222">
        <v>164324.5</v>
      </c>
      <c r="FI105" s="222">
        <v>0</v>
      </c>
      <c r="FJ105" s="222">
        <v>0</v>
      </c>
      <c r="FK105" s="222">
        <v>63035.55</v>
      </c>
      <c r="FL105" s="222">
        <v>0</v>
      </c>
      <c r="FM105" s="222">
        <v>0</v>
      </c>
      <c r="FN105" s="222">
        <v>0</v>
      </c>
      <c r="FO105" s="222">
        <v>0</v>
      </c>
      <c r="FP105" s="222">
        <v>0</v>
      </c>
      <c r="FQ105" s="222">
        <v>0</v>
      </c>
      <c r="FR105" s="222">
        <v>0</v>
      </c>
      <c r="FS105" s="222">
        <v>0</v>
      </c>
      <c r="FT105" s="222">
        <v>0</v>
      </c>
      <c r="FU105" s="222">
        <v>0</v>
      </c>
      <c r="FV105" s="222">
        <v>0</v>
      </c>
      <c r="FW105" s="222">
        <v>0</v>
      </c>
      <c r="FX105" s="222">
        <v>0</v>
      </c>
      <c r="FY105" s="222">
        <v>0</v>
      </c>
      <c r="FZ105" s="222">
        <v>0</v>
      </c>
      <c r="GA105" s="222">
        <v>0</v>
      </c>
      <c r="GB105" s="222">
        <v>0</v>
      </c>
      <c r="GC105" s="222">
        <v>0</v>
      </c>
      <c r="GD105" s="222">
        <v>0</v>
      </c>
      <c r="GE105" s="222">
        <v>0</v>
      </c>
      <c r="GF105" s="222">
        <v>0</v>
      </c>
      <c r="GG105" s="222">
        <v>251620.46</v>
      </c>
      <c r="GH105" s="222">
        <v>0</v>
      </c>
      <c r="GI105" s="222">
        <v>0</v>
      </c>
      <c r="GJ105" s="222">
        <v>0</v>
      </c>
      <c r="GK105" s="222">
        <v>19352</v>
      </c>
      <c r="GL105" s="222">
        <v>0</v>
      </c>
      <c r="GM105" s="222">
        <v>187851.43</v>
      </c>
      <c r="GN105" s="222">
        <v>0</v>
      </c>
      <c r="GO105" s="222">
        <v>0</v>
      </c>
      <c r="GP105" s="222">
        <v>0</v>
      </c>
      <c r="GQ105" s="222">
        <v>0</v>
      </c>
      <c r="GR105" s="222">
        <v>0</v>
      </c>
      <c r="GS105" s="222">
        <v>148500</v>
      </c>
      <c r="GT105" s="222">
        <v>0</v>
      </c>
      <c r="GU105" s="222">
        <v>26510.46</v>
      </c>
      <c r="GV105" s="222">
        <v>0</v>
      </c>
      <c r="GW105" s="222">
        <v>0</v>
      </c>
      <c r="GX105" s="222">
        <v>0</v>
      </c>
      <c r="GY105" s="222">
        <v>0</v>
      </c>
      <c r="GZ105" s="222">
        <v>0</v>
      </c>
      <c r="HA105" s="222">
        <v>0</v>
      </c>
      <c r="HB105" s="222">
        <v>0</v>
      </c>
      <c r="HC105" s="222">
        <v>9606239.6500000004</v>
      </c>
      <c r="HD105" s="222">
        <v>8117</v>
      </c>
      <c r="HE105" s="222">
        <v>0</v>
      </c>
      <c r="HF105" s="222">
        <v>0</v>
      </c>
      <c r="HG105" s="222">
        <v>0</v>
      </c>
      <c r="HH105" s="222">
        <v>0</v>
      </c>
      <c r="HI105" s="222">
        <v>0</v>
      </c>
      <c r="HJ105" s="222">
        <v>0</v>
      </c>
      <c r="HK105" s="222">
        <v>0</v>
      </c>
      <c r="HL105" s="222">
        <v>31440</v>
      </c>
      <c r="HM105" s="222">
        <v>52822.8</v>
      </c>
      <c r="HN105" s="222">
        <v>0</v>
      </c>
      <c r="HO105" s="222">
        <v>0</v>
      </c>
      <c r="HP105" s="222">
        <v>0</v>
      </c>
      <c r="HQ105" s="222">
        <v>134060.07999999999</v>
      </c>
      <c r="HR105" s="222">
        <v>0</v>
      </c>
      <c r="HS105" s="222">
        <v>0</v>
      </c>
      <c r="HT105" s="222">
        <v>0</v>
      </c>
      <c r="HU105" s="222">
        <v>0</v>
      </c>
      <c r="HV105" s="222">
        <v>294558.40999999997</v>
      </c>
      <c r="HW105" s="222">
        <v>4000</v>
      </c>
      <c r="HX105" s="222">
        <v>0</v>
      </c>
      <c r="HY105" s="222">
        <v>0</v>
      </c>
      <c r="HZ105" s="222">
        <v>0</v>
      </c>
      <c r="IA105" s="222">
        <v>0</v>
      </c>
      <c r="IB105" s="222">
        <v>0</v>
      </c>
      <c r="IC105" s="222">
        <v>28529</v>
      </c>
      <c r="ID105" s="222">
        <v>6502</v>
      </c>
      <c r="IE105" s="222">
        <v>15588</v>
      </c>
      <c r="IF105" s="222">
        <v>0</v>
      </c>
      <c r="IG105" s="222">
        <v>8287</v>
      </c>
      <c r="IH105" s="222">
        <v>0</v>
      </c>
      <c r="II105" s="222">
        <v>0</v>
      </c>
      <c r="IJ105" s="222">
        <v>0</v>
      </c>
      <c r="IK105" s="222">
        <v>0</v>
      </c>
      <c r="IL105" s="222">
        <v>0</v>
      </c>
      <c r="IM105" s="222">
        <v>0</v>
      </c>
      <c r="IN105" s="222">
        <v>0</v>
      </c>
      <c r="IO105" s="222">
        <v>0</v>
      </c>
      <c r="IP105" s="222">
        <v>0</v>
      </c>
      <c r="IQ105" s="222">
        <v>21327.759999999998</v>
      </c>
      <c r="IR105" s="222">
        <v>0</v>
      </c>
      <c r="IS105" s="222">
        <v>0</v>
      </c>
      <c r="IT105" s="222">
        <v>0</v>
      </c>
      <c r="IU105" s="222">
        <v>0</v>
      </c>
      <c r="IV105" s="222">
        <v>472248</v>
      </c>
      <c r="IW105" s="222">
        <v>128041.39</v>
      </c>
      <c r="IX105" s="222">
        <v>0</v>
      </c>
      <c r="IY105" s="222">
        <v>225930</v>
      </c>
      <c r="IZ105" s="222">
        <v>0</v>
      </c>
      <c r="JA105" s="222">
        <v>0</v>
      </c>
      <c r="JB105" s="222">
        <v>0</v>
      </c>
      <c r="JC105" s="222">
        <v>0</v>
      </c>
      <c r="JD105" s="222">
        <v>0</v>
      </c>
      <c r="JE105" s="222">
        <v>0</v>
      </c>
      <c r="JF105" s="222">
        <v>0</v>
      </c>
      <c r="JG105" s="222">
        <v>0</v>
      </c>
      <c r="JH105" s="222">
        <v>1644392.8</v>
      </c>
      <c r="JI105" s="222">
        <v>0</v>
      </c>
      <c r="JJ105" s="222">
        <v>4750</v>
      </c>
      <c r="JK105" s="222">
        <v>84540</v>
      </c>
      <c r="JL105" s="222">
        <v>0</v>
      </c>
      <c r="JM105" s="222">
        <v>0</v>
      </c>
      <c r="JN105" s="222">
        <v>5280</v>
      </c>
      <c r="JO105" s="222">
        <v>0</v>
      </c>
      <c r="JP105" s="222">
        <v>0</v>
      </c>
      <c r="JQ105" s="222">
        <v>0</v>
      </c>
      <c r="JR105" s="222">
        <v>0</v>
      </c>
      <c r="JS105" s="222">
        <v>0</v>
      </c>
      <c r="JT105" s="222">
        <v>0</v>
      </c>
      <c r="JU105" s="222">
        <v>0</v>
      </c>
      <c r="JV105" s="222">
        <v>0</v>
      </c>
      <c r="JW105" s="222">
        <v>0</v>
      </c>
      <c r="JX105" s="222">
        <v>18243.95</v>
      </c>
      <c r="JY105" s="222">
        <v>0</v>
      </c>
      <c r="JZ105" s="222">
        <v>0</v>
      </c>
      <c r="KA105" s="222">
        <v>0</v>
      </c>
      <c r="KB105" s="222">
        <v>0</v>
      </c>
      <c r="KC105" s="222">
        <v>0</v>
      </c>
      <c r="KD105" s="222">
        <v>0</v>
      </c>
      <c r="KE105" s="222">
        <v>0</v>
      </c>
      <c r="KF105" s="222">
        <v>0</v>
      </c>
      <c r="KG105" s="222">
        <v>0</v>
      </c>
      <c r="KH105" s="222">
        <v>0</v>
      </c>
      <c r="KI105" s="222">
        <v>0</v>
      </c>
      <c r="KJ105" s="222">
        <v>0</v>
      </c>
      <c r="KK105" s="222">
        <v>0</v>
      </c>
      <c r="KL105" s="222">
        <v>0</v>
      </c>
      <c r="KM105" s="222">
        <v>0</v>
      </c>
      <c r="KN105" s="222">
        <v>0</v>
      </c>
      <c r="KO105" s="222">
        <v>0</v>
      </c>
      <c r="KP105" s="222">
        <v>0</v>
      </c>
      <c r="KQ105" s="222">
        <v>0</v>
      </c>
      <c r="KR105" s="222">
        <v>0</v>
      </c>
      <c r="KS105" s="222">
        <v>0</v>
      </c>
      <c r="KT105" s="222">
        <v>0</v>
      </c>
      <c r="KU105" s="222">
        <v>0</v>
      </c>
      <c r="KV105" s="222">
        <v>40825</v>
      </c>
      <c r="KW105" s="222">
        <v>0</v>
      </c>
      <c r="KX105" s="222">
        <v>0</v>
      </c>
      <c r="KY105" s="222">
        <v>0</v>
      </c>
      <c r="KZ105" s="222">
        <v>0</v>
      </c>
      <c r="LA105" s="222">
        <v>4700</v>
      </c>
      <c r="LB105" s="222">
        <v>0</v>
      </c>
      <c r="LC105" s="222">
        <v>0</v>
      </c>
      <c r="LD105" s="222">
        <v>0</v>
      </c>
      <c r="LE105" s="222">
        <v>0</v>
      </c>
      <c r="LF105" s="222">
        <v>0</v>
      </c>
      <c r="LG105" s="222">
        <v>306572</v>
      </c>
      <c r="LH105" s="222">
        <v>0</v>
      </c>
      <c r="LI105" s="222">
        <v>0</v>
      </c>
      <c r="LJ105" s="222">
        <v>0</v>
      </c>
      <c r="LK105" s="222">
        <v>3370.5</v>
      </c>
      <c r="LL105" s="222">
        <v>0</v>
      </c>
      <c r="LM105" s="222">
        <v>0</v>
      </c>
      <c r="LN105" s="222">
        <v>0</v>
      </c>
      <c r="LO105" s="222">
        <v>0</v>
      </c>
      <c r="LP105" s="222">
        <v>0</v>
      </c>
      <c r="LQ105" s="222">
        <v>0</v>
      </c>
      <c r="LR105" s="222">
        <v>0</v>
      </c>
      <c r="LS105" s="222">
        <v>0</v>
      </c>
      <c r="LT105" s="222">
        <v>0</v>
      </c>
      <c r="LU105" s="222">
        <v>0</v>
      </c>
      <c r="LV105" s="222">
        <v>0</v>
      </c>
      <c r="LW105" s="222">
        <v>1429204.34</v>
      </c>
      <c r="LX105" s="222">
        <v>3437121.71</v>
      </c>
      <c r="LY105" s="222">
        <v>0</v>
      </c>
      <c r="LZ105" s="222">
        <v>46380.75</v>
      </c>
      <c r="MA105" s="222">
        <v>0</v>
      </c>
      <c r="MB105" s="222">
        <v>0</v>
      </c>
      <c r="MC105" s="222">
        <v>0</v>
      </c>
      <c r="MD105" s="222">
        <v>0</v>
      </c>
      <c r="ME105" s="222">
        <v>0</v>
      </c>
      <c r="MF105" s="222">
        <v>0</v>
      </c>
      <c r="MG105" s="222">
        <v>0</v>
      </c>
      <c r="MH105" s="222">
        <v>0</v>
      </c>
      <c r="MI105" s="222">
        <v>11556</v>
      </c>
      <c r="MJ105" s="222">
        <v>0</v>
      </c>
      <c r="MK105" s="222">
        <v>0</v>
      </c>
      <c r="ML105" s="222">
        <v>0</v>
      </c>
      <c r="MM105" s="222">
        <v>0</v>
      </c>
      <c r="MN105" s="222">
        <v>0</v>
      </c>
      <c r="MO105" s="222">
        <v>0</v>
      </c>
      <c r="MP105" s="222">
        <v>0</v>
      </c>
      <c r="MQ105" s="222">
        <v>0</v>
      </c>
      <c r="MR105" s="222">
        <v>67036</v>
      </c>
      <c r="MS105" s="222">
        <v>0</v>
      </c>
      <c r="MT105" s="222">
        <v>0</v>
      </c>
      <c r="MU105" s="222">
        <v>900577</v>
      </c>
      <c r="MV105" s="222">
        <v>0</v>
      </c>
      <c r="MW105" s="222">
        <v>0</v>
      </c>
      <c r="MX105" s="222">
        <v>0</v>
      </c>
      <c r="MY105" s="222">
        <v>0</v>
      </c>
      <c r="MZ105" s="222">
        <v>0</v>
      </c>
      <c r="NA105" s="222">
        <v>0</v>
      </c>
      <c r="NB105" s="222">
        <v>0</v>
      </c>
      <c r="NC105" s="222">
        <v>0</v>
      </c>
      <c r="ND105" s="222">
        <v>0</v>
      </c>
      <c r="NE105" s="222">
        <v>0</v>
      </c>
      <c r="NF105" s="222">
        <v>0</v>
      </c>
      <c r="NG105" s="222">
        <v>630</v>
      </c>
      <c r="NH105" s="222">
        <v>0</v>
      </c>
      <c r="NI105" s="222">
        <v>308000</v>
      </c>
      <c r="NJ105" s="222">
        <v>0</v>
      </c>
      <c r="NK105" s="222">
        <v>55666</v>
      </c>
      <c r="NL105" s="222">
        <v>0</v>
      </c>
      <c r="NM105" s="222">
        <v>15351</v>
      </c>
      <c r="NN105" s="222">
        <v>0</v>
      </c>
      <c r="NO105" s="222">
        <v>0</v>
      </c>
      <c r="NP105" s="222">
        <v>0</v>
      </c>
      <c r="NQ105" s="222">
        <v>0</v>
      </c>
      <c r="NR105" s="222">
        <v>0</v>
      </c>
      <c r="NS105" s="222">
        <v>0</v>
      </c>
      <c r="NT105" s="222">
        <v>0</v>
      </c>
      <c r="NU105" s="222">
        <v>0</v>
      </c>
      <c r="NV105" s="222">
        <v>0</v>
      </c>
      <c r="NW105" s="222">
        <v>5040</v>
      </c>
      <c r="NX105" s="222">
        <v>0</v>
      </c>
      <c r="NY105" s="222">
        <v>83000</v>
      </c>
      <c r="NZ105" s="222">
        <v>66329</v>
      </c>
      <c r="OA105" s="222">
        <v>0</v>
      </c>
      <c r="OB105" s="222">
        <v>0</v>
      </c>
      <c r="OC105" s="222">
        <v>0</v>
      </c>
      <c r="OD105" s="222">
        <v>0</v>
      </c>
      <c r="OE105" s="222">
        <v>926</v>
      </c>
      <c r="OF105" s="222">
        <v>0</v>
      </c>
      <c r="OG105" s="222">
        <v>0</v>
      </c>
      <c r="OH105" s="222">
        <v>0</v>
      </c>
      <c r="OI105" s="222">
        <v>0</v>
      </c>
      <c r="OJ105" s="222">
        <v>0</v>
      </c>
      <c r="OK105" s="222">
        <v>280853.65000000002</v>
      </c>
      <c r="OL105" s="222">
        <v>0</v>
      </c>
      <c r="OM105" s="222">
        <v>0</v>
      </c>
      <c r="ON105" s="222">
        <v>0</v>
      </c>
      <c r="OO105" s="222">
        <v>0</v>
      </c>
      <c r="OP105" s="222">
        <v>0</v>
      </c>
      <c r="OQ105" s="222">
        <v>0</v>
      </c>
      <c r="OR105" s="222">
        <v>193716</v>
      </c>
      <c r="OS105" s="222">
        <v>0</v>
      </c>
      <c r="OT105" s="222">
        <v>0</v>
      </c>
      <c r="OU105" s="222">
        <v>0</v>
      </c>
      <c r="OV105" s="222">
        <v>0</v>
      </c>
      <c r="OW105" s="222">
        <v>0</v>
      </c>
      <c r="OX105" s="222">
        <v>0</v>
      </c>
      <c r="OY105" s="222">
        <v>0</v>
      </c>
      <c r="OZ105" s="222">
        <v>0</v>
      </c>
      <c r="PA105" s="222">
        <v>0</v>
      </c>
      <c r="PB105" s="222">
        <v>118386.7</v>
      </c>
      <c r="PC105" s="222">
        <v>0</v>
      </c>
      <c r="PD105" s="222">
        <v>0</v>
      </c>
      <c r="PE105" s="222">
        <v>0</v>
      </c>
      <c r="PF105" s="222">
        <v>0</v>
      </c>
      <c r="PG105" s="222">
        <v>0</v>
      </c>
      <c r="PH105" s="222">
        <v>0</v>
      </c>
      <c r="PI105" s="222">
        <v>0</v>
      </c>
      <c r="PJ105" s="222">
        <v>0</v>
      </c>
      <c r="PK105" s="222">
        <v>0</v>
      </c>
      <c r="PL105" s="222">
        <v>0</v>
      </c>
      <c r="PM105" s="222">
        <v>0</v>
      </c>
      <c r="PN105" s="222">
        <v>0</v>
      </c>
      <c r="PO105" s="222">
        <v>0</v>
      </c>
      <c r="PP105" s="222">
        <v>0</v>
      </c>
      <c r="PQ105" s="222">
        <v>0</v>
      </c>
      <c r="PR105" s="222">
        <v>0</v>
      </c>
      <c r="PS105" s="222">
        <v>0</v>
      </c>
      <c r="PT105" s="222">
        <v>20000</v>
      </c>
      <c r="PU105" s="222">
        <v>0</v>
      </c>
      <c r="PV105" s="222">
        <v>0</v>
      </c>
      <c r="PW105" s="222">
        <v>0</v>
      </c>
      <c r="PX105" s="222">
        <v>0</v>
      </c>
      <c r="PY105" s="222">
        <v>0</v>
      </c>
      <c r="PZ105" s="222">
        <v>0</v>
      </c>
      <c r="QA105" s="222">
        <v>0</v>
      </c>
      <c r="QB105" s="222">
        <v>0</v>
      </c>
      <c r="QC105" s="222">
        <v>0</v>
      </c>
      <c r="QD105" s="222">
        <v>0</v>
      </c>
      <c r="QE105" s="222">
        <v>0</v>
      </c>
      <c r="QF105" s="222">
        <v>0</v>
      </c>
      <c r="QG105" s="222">
        <v>0</v>
      </c>
      <c r="QH105" s="222">
        <v>0</v>
      </c>
      <c r="QI105" s="222">
        <v>0</v>
      </c>
      <c r="QJ105" s="222">
        <v>0</v>
      </c>
      <c r="QK105" s="222">
        <v>0</v>
      </c>
      <c r="QL105" s="222">
        <v>0</v>
      </c>
      <c r="QM105" s="222">
        <v>0</v>
      </c>
      <c r="QN105" s="222">
        <v>0</v>
      </c>
      <c r="QO105" s="222">
        <v>0</v>
      </c>
      <c r="QP105" s="222">
        <v>0</v>
      </c>
      <c r="QQ105" s="222">
        <v>0</v>
      </c>
      <c r="QR105" s="222">
        <v>0</v>
      </c>
      <c r="QS105" s="222">
        <v>0</v>
      </c>
      <c r="QT105" s="222">
        <v>0</v>
      </c>
      <c r="QU105" s="222">
        <v>11408</v>
      </c>
      <c r="QV105" s="222">
        <v>0</v>
      </c>
      <c r="QW105" s="222">
        <v>57538</v>
      </c>
      <c r="QX105" s="222">
        <v>0</v>
      </c>
      <c r="QY105" s="222">
        <v>0</v>
      </c>
      <c r="QZ105" s="222">
        <v>0</v>
      </c>
      <c r="RA105" s="222">
        <v>0</v>
      </c>
      <c r="RB105" s="222">
        <v>0</v>
      </c>
      <c r="RC105" s="222">
        <v>119187.19</v>
      </c>
      <c r="RD105" s="222">
        <v>0</v>
      </c>
      <c r="RE105" s="222">
        <v>0</v>
      </c>
      <c r="RF105" s="222">
        <v>0</v>
      </c>
      <c r="RG105" s="222">
        <v>0</v>
      </c>
      <c r="RH105" s="222">
        <v>0</v>
      </c>
      <c r="RI105" s="222">
        <v>0</v>
      </c>
      <c r="RJ105" s="222">
        <v>2665857.5499999998</v>
      </c>
      <c r="RK105" s="222">
        <v>900</v>
      </c>
      <c r="RL105" s="222">
        <v>9240</v>
      </c>
      <c r="RM105" s="222">
        <v>0</v>
      </c>
      <c r="RN105" s="222">
        <v>0</v>
      </c>
      <c r="RO105" s="222">
        <v>105000</v>
      </c>
      <c r="RP105" s="222">
        <v>0</v>
      </c>
      <c r="RQ105" s="222">
        <v>0</v>
      </c>
      <c r="RR105" s="222">
        <v>0</v>
      </c>
      <c r="RS105" s="222">
        <v>0</v>
      </c>
      <c r="RT105" s="222">
        <v>0</v>
      </c>
      <c r="RU105" s="222">
        <v>900</v>
      </c>
      <c r="RV105" s="222">
        <v>0</v>
      </c>
      <c r="RW105" s="222">
        <v>6800</v>
      </c>
      <c r="RX105" s="222">
        <v>0</v>
      </c>
      <c r="RY105" s="222">
        <v>28316.5</v>
      </c>
      <c r="RZ105" s="222">
        <v>0</v>
      </c>
      <c r="SA105" s="222">
        <v>0</v>
      </c>
      <c r="SB105" s="222">
        <v>0</v>
      </c>
      <c r="SC105" s="222">
        <v>0</v>
      </c>
      <c r="SD105" s="222">
        <v>0</v>
      </c>
      <c r="SE105" s="222">
        <v>0</v>
      </c>
      <c r="SF105" s="222">
        <v>0</v>
      </c>
      <c r="SG105" s="222">
        <v>1510</v>
      </c>
      <c r="SH105" s="222">
        <v>0</v>
      </c>
      <c r="SI105" s="222">
        <v>0</v>
      </c>
      <c r="SJ105" s="222">
        <v>0</v>
      </c>
      <c r="SK105" s="222">
        <v>142918.39999999999</v>
      </c>
      <c r="SL105" s="222">
        <v>0</v>
      </c>
      <c r="SM105" s="222">
        <v>0</v>
      </c>
      <c r="SN105" s="222">
        <v>0</v>
      </c>
      <c r="SO105" s="222">
        <v>0</v>
      </c>
      <c r="SP105" s="222">
        <v>1883811.71</v>
      </c>
      <c r="SQ105" s="222">
        <v>0</v>
      </c>
      <c r="SR105" s="222">
        <v>0</v>
      </c>
      <c r="SS105" s="222">
        <v>0</v>
      </c>
      <c r="ST105" s="222">
        <v>0</v>
      </c>
      <c r="SU105" s="222">
        <v>0</v>
      </c>
      <c r="SV105" s="222">
        <v>28620</v>
      </c>
      <c r="SW105" s="222">
        <v>0</v>
      </c>
      <c r="SX105" s="222">
        <v>0</v>
      </c>
      <c r="SY105" s="222">
        <v>0</v>
      </c>
      <c r="SZ105" s="222">
        <v>0</v>
      </c>
      <c r="TA105" s="222">
        <v>0</v>
      </c>
      <c r="TB105" s="222">
        <v>0</v>
      </c>
      <c r="TC105" s="222">
        <v>0</v>
      </c>
      <c r="TD105" s="222">
        <v>0</v>
      </c>
      <c r="TE105" s="222">
        <v>0</v>
      </c>
      <c r="TF105" s="222">
        <v>0</v>
      </c>
      <c r="TG105" s="222">
        <v>0</v>
      </c>
      <c r="TH105" s="222">
        <v>35990</v>
      </c>
      <c r="TI105" s="222">
        <v>0</v>
      </c>
      <c r="TJ105" s="222">
        <v>0</v>
      </c>
      <c r="TK105" s="222">
        <v>0</v>
      </c>
      <c r="TL105" s="222">
        <v>0</v>
      </c>
      <c r="TM105" s="222">
        <v>73969.5</v>
      </c>
      <c r="TN105" s="222">
        <v>0</v>
      </c>
      <c r="TO105" s="222">
        <v>0</v>
      </c>
      <c r="TP105" s="222">
        <v>0</v>
      </c>
      <c r="TQ105" s="222">
        <v>0</v>
      </c>
      <c r="TR105" s="222">
        <v>26599.919999999998</v>
      </c>
      <c r="TS105" s="222">
        <v>0</v>
      </c>
      <c r="TT105" s="222">
        <v>0</v>
      </c>
      <c r="TU105" s="222">
        <v>444.05</v>
      </c>
      <c r="TV105" s="222">
        <v>0</v>
      </c>
      <c r="TW105" s="222">
        <v>0</v>
      </c>
      <c r="TX105" s="222">
        <v>19000</v>
      </c>
      <c r="TY105" s="222">
        <v>0</v>
      </c>
      <c r="TZ105" s="222">
        <v>0</v>
      </c>
      <c r="UA105" s="222">
        <v>0</v>
      </c>
      <c r="UB105" s="222">
        <v>0</v>
      </c>
      <c r="UC105" s="222">
        <v>0</v>
      </c>
      <c r="UD105" s="222">
        <v>0</v>
      </c>
      <c r="UE105" s="222">
        <v>334172</v>
      </c>
      <c r="UF105" s="222">
        <v>0</v>
      </c>
      <c r="UG105" s="222">
        <v>0</v>
      </c>
      <c r="UH105" s="222">
        <v>6625</v>
      </c>
      <c r="UI105" s="222">
        <v>92323.56</v>
      </c>
      <c r="UJ105" s="222">
        <v>0</v>
      </c>
      <c r="UK105" s="222">
        <v>0</v>
      </c>
      <c r="UL105" s="222">
        <v>0</v>
      </c>
      <c r="UM105" s="222">
        <v>0</v>
      </c>
      <c r="UN105" s="222">
        <v>0</v>
      </c>
      <c r="UO105" s="222">
        <v>0</v>
      </c>
      <c r="UP105" s="222">
        <v>0</v>
      </c>
      <c r="UQ105" s="222">
        <v>0</v>
      </c>
      <c r="UR105" s="222">
        <v>41999.37</v>
      </c>
      <c r="US105" s="222">
        <v>0</v>
      </c>
      <c r="UT105" s="222">
        <v>0</v>
      </c>
      <c r="UU105" s="222">
        <v>0</v>
      </c>
      <c r="UV105" s="222">
        <v>0</v>
      </c>
      <c r="UW105" s="222">
        <v>0</v>
      </c>
      <c r="UX105" s="222">
        <v>0</v>
      </c>
      <c r="UY105" s="222">
        <v>0</v>
      </c>
      <c r="UZ105" s="222">
        <v>66650.350000000006</v>
      </c>
      <c r="VA105" s="222">
        <v>0</v>
      </c>
      <c r="VB105" s="222">
        <v>0</v>
      </c>
      <c r="VC105" s="222">
        <v>0</v>
      </c>
      <c r="VD105" s="222">
        <v>15887</v>
      </c>
      <c r="VE105" s="222">
        <v>10445</v>
      </c>
      <c r="VF105" s="222">
        <v>0</v>
      </c>
      <c r="VG105" s="222">
        <v>0</v>
      </c>
      <c r="VH105" s="222">
        <v>59589</v>
      </c>
      <c r="VI105" s="222">
        <v>0</v>
      </c>
      <c r="VJ105" s="222">
        <v>0</v>
      </c>
      <c r="VK105" s="222">
        <v>0</v>
      </c>
      <c r="VL105" s="222">
        <v>0</v>
      </c>
      <c r="VM105" s="222">
        <v>0</v>
      </c>
      <c r="VN105" s="222">
        <v>177115</v>
      </c>
      <c r="VO105" s="222">
        <v>166186.84</v>
      </c>
      <c r="VP105" s="222">
        <v>0</v>
      </c>
      <c r="VQ105" s="222">
        <v>0</v>
      </c>
      <c r="VR105" s="222">
        <v>0</v>
      </c>
      <c r="VS105" s="222">
        <v>0</v>
      </c>
      <c r="VT105" s="222">
        <v>92422.34</v>
      </c>
      <c r="VU105" s="222">
        <v>0</v>
      </c>
      <c r="VV105" s="222">
        <v>0</v>
      </c>
      <c r="VW105" s="222">
        <v>607748.68000000005</v>
      </c>
      <c r="VX105" s="222">
        <v>171230.28</v>
      </c>
      <c r="VY105" s="222">
        <v>0</v>
      </c>
      <c r="VZ105" s="222">
        <v>0</v>
      </c>
      <c r="WA105" s="222">
        <v>0</v>
      </c>
      <c r="WB105" s="222">
        <v>0</v>
      </c>
      <c r="WC105" s="222">
        <v>0</v>
      </c>
      <c r="WD105" s="222">
        <v>0</v>
      </c>
      <c r="WE105" s="222">
        <v>0</v>
      </c>
      <c r="WF105" s="222">
        <v>0</v>
      </c>
      <c r="WG105" s="222">
        <v>1128149.31</v>
      </c>
      <c r="WH105" s="222">
        <v>1583741.96</v>
      </c>
      <c r="WI105" s="222">
        <v>0</v>
      </c>
      <c r="WJ105" s="222">
        <v>28030.17</v>
      </c>
      <c r="WK105" s="222">
        <v>0</v>
      </c>
      <c r="WL105" s="222">
        <v>0</v>
      </c>
      <c r="WM105" s="222">
        <v>0</v>
      </c>
      <c r="WN105" s="222">
        <v>0</v>
      </c>
      <c r="WO105" s="222">
        <v>0</v>
      </c>
      <c r="WP105" s="222">
        <v>0</v>
      </c>
      <c r="WQ105" s="222">
        <v>30822</v>
      </c>
      <c r="WR105" s="222">
        <v>0</v>
      </c>
      <c r="WS105" s="222">
        <v>0</v>
      </c>
      <c r="WT105" s="222">
        <v>28003</v>
      </c>
      <c r="WU105" s="222">
        <v>5444587</v>
      </c>
      <c r="WV105" s="222">
        <v>47975</v>
      </c>
      <c r="WW105" s="222">
        <v>0</v>
      </c>
      <c r="WX105" s="222">
        <v>0</v>
      </c>
      <c r="WY105" s="222">
        <v>0</v>
      </c>
      <c r="WZ105" s="222">
        <v>0</v>
      </c>
      <c r="XA105" s="222">
        <v>0</v>
      </c>
      <c r="XB105" s="222">
        <v>201741.55</v>
      </c>
      <c r="XC105" s="222">
        <v>3693479.34</v>
      </c>
      <c r="XD105" s="222">
        <v>0</v>
      </c>
      <c r="XE105" s="222">
        <v>0</v>
      </c>
      <c r="XF105" s="222">
        <v>0</v>
      </c>
      <c r="XG105" s="222">
        <v>0</v>
      </c>
      <c r="XH105" s="222">
        <v>253672</v>
      </c>
      <c r="XI105" s="222">
        <v>0</v>
      </c>
      <c r="XJ105" s="222">
        <v>0</v>
      </c>
      <c r="XK105" s="222">
        <v>0</v>
      </c>
      <c r="XL105" s="222">
        <v>0</v>
      </c>
      <c r="XM105" s="222">
        <v>0</v>
      </c>
      <c r="XN105" s="222">
        <v>0</v>
      </c>
      <c r="XO105" s="222">
        <v>0</v>
      </c>
      <c r="XP105" s="222">
        <v>189690</v>
      </c>
      <c r="XQ105" s="222">
        <v>0</v>
      </c>
      <c r="XR105" s="222">
        <v>11732.62</v>
      </c>
      <c r="XS105" s="222">
        <v>0</v>
      </c>
      <c r="XT105" s="222">
        <v>178210</v>
      </c>
      <c r="XU105" s="222">
        <v>20313</v>
      </c>
      <c r="XV105" s="222">
        <v>0</v>
      </c>
      <c r="XW105" s="222">
        <v>0</v>
      </c>
      <c r="XX105" s="222">
        <v>0</v>
      </c>
      <c r="XY105" s="222">
        <v>20452</v>
      </c>
      <c r="XZ105" s="222">
        <v>0</v>
      </c>
      <c r="YA105" s="222">
        <v>0</v>
      </c>
      <c r="YB105" s="222">
        <v>0</v>
      </c>
      <c r="YC105" s="222">
        <v>0</v>
      </c>
      <c r="YD105" s="222">
        <v>0</v>
      </c>
      <c r="YE105" s="222">
        <v>0</v>
      </c>
      <c r="YF105" s="222">
        <v>0</v>
      </c>
      <c r="YG105" s="222">
        <v>0</v>
      </c>
      <c r="YH105" s="222">
        <v>0</v>
      </c>
      <c r="YI105" s="222">
        <v>0</v>
      </c>
      <c r="YJ105" s="222">
        <v>0</v>
      </c>
      <c r="YK105" s="222">
        <v>283663.89</v>
      </c>
      <c r="YL105" s="222">
        <v>0</v>
      </c>
      <c r="YM105" s="222">
        <v>0</v>
      </c>
      <c r="YN105" s="222">
        <v>0</v>
      </c>
      <c r="YO105" s="222">
        <v>0</v>
      </c>
      <c r="YP105" s="222">
        <v>0</v>
      </c>
      <c r="YQ105" s="222">
        <v>0</v>
      </c>
      <c r="YR105" s="222">
        <v>0</v>
      </c>
      <c r="YS105" s="222">
        <v>0</v>
      </c>
      <c r="YT105" s="222">
        <v>0</v>
      </c>
      <c r="YU105" s="222">
        <v>0</v>
      </c>
      <c r="YV105" s="222">
        <v>0</v>
      </c>
      <c r="YW105" s="222">
        <v>0</v>
      </c>
      <c r="YX105" s="222">
        <v>0</v>
      </c>
      <c r="YY105" s="222">
        <v>0</v>
      </c>
      <c r="YZ105" s="222">
        <v>0</v>
      </c>
      <c r="ZA105" s="222">
        <v>0</v>
      </c>
      <c r="ZB105" s="222">
        <v>0</v>
      </c>
      <c r="ZC105" s="222">
        <v>0</v>
      </c>
      <c r="ZD105" s="222">
        <v>0</v>
      </c>
      <c r="ZE105" s="222">
        <v>453879</v>
      </c>
      <c r="ZF105" s="222">
        <v>0</v>
      </c>
      <c r="ZG105" s="222">
        <v>0</v>
      </c>
      <c r="ZH105" s="222">
        <v>0</v>
      </c>
      <c r="ZI105" s="222">
        <v>0</v>
      </c>
      <c r="ZJ105" s="222">
        <v>0</v>
      </c>
      <c r="ZK105" s="222">
        <v>0</v>
      </c>
      <c r="ZL105" s="222">
        <v>0</v>
      </c>
      <c r="ZM105" s="222">
        <v>0</v>
      </c>
      <c r="ZN105" s="222">
        <v>0</v>
      </c>
      <c r="ZO105" s="222">
        <v>0</v>
      </c>
      <c r="ZP105" s="222">
        <v>0</v>
      </c>
      <c r="ZQ105" s="222">
        <v>0</v>
      </c>
      <c r="ZR105" s="222">
        <v>7350</v>
      </c>
      <c r="ZS105" s="222">
        <v>0</v>
      </c>
      <c r="ZT105" s="222">
        <v>82268</v>
      </c>
      <c r="ZU105" s="222">
        <v>0</v>
      </c>
      <c r="ZV105" s="222">
        <v>0</v>
      </c>
      <c r="ZW105" s="222">
        <v>0</v>
      </c>
      <c r="ZX105" s="222">
        <v>58104.34</v>
      </c>
      <c r="ZY105" s="222">
        <v>100100</v>
      </c>
      <c r="ZZ105" s="222">
        <v>0</v>
      </c>
      <c r="AAA105" s="222">
        <v>215999.64</v>
      </c>
      <c r="AAB105" s="222">
        <v>234357</v>
      </c>
      <c r="AAC105" s="222">
        <v>0</v>
      </c>
      <c r="AAD105" s="222">
        <v>0</v>
      </c>
      <c r="AAE105" s="222">
        <v>7977</v>
      </c>
      <c r="AAF105" s="222">
        <v>22358</v>
      </c>
      <c r="AAG105" s="222">
        <v>229100</v>
      </c>
      <c r="AAH105" s="222">
        <v>600</v>
      </c>
      <c r="AAI105" s="222">
        <v>3200</v>
      </c>
      <c r="AAJ105" s="222">
        <v>584699.31000000006</v>
      </c>
      <c r="AAK105" s="222">
        <v>0</v>
      </c>
      <c r="AAL105" s="222">
        <v>681795.09</v>
      </c>
      <c r="AAM105" s="222">
        <v>0</v>
      </c>
      <c r="AAN105" s="222">
        <v>0</v>
      </c>
      <c r="AAO105" s="222">
        <v>0</v>
      </c>
      <c r="AAP105" s="222">
        <v>0</v>
      </c>
      <c r="AAQ105" s="222">
        <v>0</v>
      </c>
      <c r="AAR105" s="222">
        <v>0</v>
      </c>
      <c r="AAS105" s="222">
        <v>0</v>
      </c>
      <c r="AAT105" s="222">
        <v>0</v>
      </c>
      <c r="AAU105" s="222">
        <v>0</v>
      </c>
      <c r="AAV105" s="222">
        <v>0</v>
      </c>
      <c r="AAW105" s="222">
        <v>0</v>
      </c>
      <c r="AAX105" s="222">
        <v>0</v>
      </c>
      <c r="AAY105" s="222">
        <v>31260</v>
      </c>
      <c r="AAZ105" s="222">
        <v>0</v>
      </c>
      <c r="ABA105" s="222">
        <v>0</v>
      </c>
      <c r="ABB105" s="222">
        <v>0</v>
      </c>
      <c r="ABC105" s="222">
        <v>0</v>
      </c>
      <c r="ABD105" s="222">
        <v>0</v>
      </c>
      <c r="ABE105" s="222">
        <v>0</v>
      </c>
      <c r="ABF105" s="222">
        <v>0</v>
      </c>
      <c r="ABG105" s="222">
        <v>218880</v>
      </c>
      <c r="ABH105" s="222">
        <v>0</v>
      </c>
      <c r="ABI105" s="222">
        <v>0</v>
      </c>
      <c r="ABJ105" s="222">
        <v>0</v>
      </c>
      <c r="ABK105" s="222">
        <v>0</v>
      </c>
      <c r="ABL105" s="222">
        <v>0</v>
      </c>
      <c r="ABM105" s="222">
        <v>0</v>
      </c>
      <c r="ABN105" s="222">
        <v>0</v>
      </c>
      <c r="ABO105" s="222">
        <v>5364684.4000000004</v>
      </c>
      <c r="ABP105" s="222">
        <v>0</v>
      </c>
      <c r="ABQ105" s="222">
        <v>0</v>
      </c>
      <c r="ABR105" s="222">
        <v>28124</v>
      </c>
      <c r="ABS105" s="222">
        <v>26556</v>
      </c>
      <c r="ABT105" s="222">
        <v>0</v>
      </c>
      <c r="ABU105" s="222">
        <v>0</v>
      </c>
      <c r="ABV105" s="222">
        <v>29682</v>
      </c>
      <c r="ABW105" s="222">
        <v>20025.21</v>
      </c>
      <c r="ABX105" s="222">
        <v>119180</v>
      </c>
      <c r="ABY105" s="222">
        <v>0</v>
      </c>
      <c r="ABZ105" s="222">
        <v>281</v>
      </c>
      <c r="ACA105" s="222">
        <v>0</v>
      </c>
      <c r="ACB105" s="222">
        <v>0</v>
      </c>
      <c r="ACC105" s="222">
        <v>0</v>
      </c>
      <c r="ACD105" s="222">
        <v>0</v>
      </c>
      <c r="ACE105" s="222">
        <v>0</v>
      </c>
      <c r="ACF105" s="222">
        <v>0</v>
      </c>
      <c r="ACG105" s="222">
        <v>0</v>
      </c>
      <c r="ACH105" s="222">
        <v>0</v>
      </c>
      <c r="ACI105" s="222">
        <v>737085.2</v>
      </c>
      <c r="ACJ105" s="222">
        <v>0</v>
      </c>
      <c r="ACK105" s="222">
        <v>0</v>
      </c>
      <c r="ACL105" s="222">
        <v>0</v>
      </c>
      <c r="ACM105" s="222">
        <v>0</v>
      </c>
      <c r="ACN105" s="222">
        <v>0</v>
      </c>
      <c r="ACO105" s="222">
        <v>0</v>
      </c>
      <c r="ACP105" s="222">
        <v>0</v>
      </c>
      <c r="ACQ105" s="222">
        <v>0</v>
      </c>
      <c r="ACR105" s="222">
        <v>0</v>
      </c>
      <c r="ACS105" s="222">
        <v>0</v>
      </c>
      <c r="ACT105" s="222">
        <v>0</v>
      </c>
      <c r="ACU105" s="222">
        <v>0</v>
      </c>
      <c r="ACV105" s="222">
        <v>0</v>
      </c>
      <c r="ACW105" s="222">
        <v>0</v>
      </c>
      <c r="ACX105" s="222">
        <v>0</v>
      </c>
      <c r="ACY105" s="222">
        <v>0</v>
      </c>
      <c r="ACZ105" s="222">
        <v>0</v>
      </c>
      <c r="ADA105" s="222">
        <v>0</v>
      </c>
      <c r="ADB105" s="222">
        <v>0</v>
      </c>
      <c r="ADC105" s="222">
        <v>0</v>
      </c>
      <c r="ADD105" s="222">
        <v>0</v>
      </c>
      <c r="ADE105" s="222">
        <v>0</v>
      </c>
      <c r="ADF105" s="222">
        <v>0</v>
      </c>
      <c r="ADG105" s="222">
        <v>500000</v>
      </c>
      <c r="ADH105" s="222">
        <v>0</v>
      </c>
      <c r="ADI105" s="222">
        <v>15000</v>
      </c>
      <c r="ADJ105" s="222">
        <v>0</v>
      </c>
      <c r="ADK105" s="222">
        <v>0</v>
      </c>
      <c r="ADL105" s="222">
        <v>0</v>
      </c>
      <c r="ADM105" s="222">
        <v>0</v>
      </c>
      <c r="ADN105" s="222">
        <v>0</v>
      </c>
      <c r="ADO105" s="222">
        <v>0</v>
      </c>
      <c r="ADP105" s="222">
        <v>0</v>
      </c>
      <c r="ADQ105" s="222">
        <v>0</v>
      </c>
      <c r="ADR105" s="222">
        <v>14400</v>
      </c>
      <c r="ADS105" s="222">
        <v>0</v>
      </c>
      <c r="ADT105" s="222">
        <v>0</v>
      </c>
      <c r="ADU105" s="222">
        <v>0</v>
      </c>
      <c r="ADV105" s="222">
        <v>0</v>
      </c>
      <c r="ADW105" s="222">
        <v>0</v>
      </c>
      <c r="ADX105" s="222">
        <v>0</v>
      </c>
      <c r="ADY105" s="222">
        <v>0</v>
      </c>
      <c r="ADZ105" s="222">
        <v>17980.900000000001</v>
      </c>
      <c r="AEA105" s="222">
        <v>0</v>
      </c>
      <c r="AEB105" s="222">
        <v>500569.91</v>
      </c>
      <c r="AEC105" s="222">
        <v>0</v>
      </c>
      <c r="AED105" s="222">
        <v>0</v>
      </c>
      <c r="AEE105" s="222">
        <v>421801.89</v>
      </c>
      <c r="AEF105" s="222">
        <v>0</v>
      </c>
      <c r="AEG105" s="222">
        <v>12000</v>
      </c>
      <c r="AEH105" s="222">
        <v>0</v>
      </c>
      <c r="AEI105" s="222">
        <v>5000</v>
      </c>
      <c r="AEJ105" s="222">
        <v>0</v>
      </c>
      <c r="AEK105" s="222">
        <v>0</v>
      </c>
      <c r="AEL105" s="222">
        <v>166567</v>
      </c>
      <c r="AEM105" s="222">
        <v>0</v>
      </c>
      <c r="AEN105" s="222">
        <v>0</v>
      </c>
      <c r="AEO105" s="222">
        <v>0</v>
      </c>
      <c r="AEP105" s="222">
        <v>0</v>
      </c>
      <c r="AEQ105" s="222">
        <v>0</v>
      </c>
      <c r="AER105" s="222">
        <v>0</v>
      </c>
      <c r="AES105" s="222">
        <v>0</v>
      </c>
      <c r="AET105" s="222">
        <v>0</v>
      </c>
      <c r="AEU105" s="222">
        <v>0</v>
      </c>
      <c r="AEV105" s="222">
        <v>0</v>
      </c>
      <c r="AEW105" s="222">
        <v>0</v>
      </c>
      <c r="AEX105" s="222">
        <v>0</v>
      </c>
      <c r="AEY105" s="222">
        <v>0</v>
      </c>
      <c r="AEZ105" s="222">
        <v>0</v>
      </c>
      <c r="AFA105" s="222">
        <v>0</v>
      </c>
      <c r="AFB105" s="222">
        <v>0</v>
      </c>
      <c r="AFC105" s="222">
        <v>192683</v>
      </c>
      <c r="AFD105" s="222">
        <v>110291.32</v>
      </c>
      <c r="AFE105" s="222">
        <v>0</v>
      </c>
      <c r="AFF105" s="222">
        <v>0</v>
      </c>
      <c r="AFG105" s="222">
        <v>0</v>
      </c>
      <c r="AFH105" s="222">
        <v>285366.32</v>
      </c>
      <c r="AFI105" s="222">
        <v>566850</v>
      </c>
      <c r="AFJ105" s="222">
        <v>450338</v>
      </c>
      <c r="AFK105" s="222">
        <v>0</v>
      </c>
      <c r="AFL105" s="222">
        <v>0</v>
      </c>
      <c r="AFM105" s="222">
        <v>0</v>
      </c>
      <c r="AFN105" s="222">
        <v>306690.57</v>
      </c>
      <c r="AFO105" s="222">
        <v>0</v>
      </c>
      <c r="AFP105" s="222">
        <v>104316</v>
      </c>
      <c r="AFQ105" s="222">
        <v>0</v>
      </c>
      <c r="AFR105" s="222">
        <v>715333.25</v>
      </c>
      <c r="AFS105" s="222">
        <v>792000</v>
      </c>
      <c r="AFT105" s="222">
        <v>26038</v>
      </c>
      <c r="AFU105" s="222">
        <v>333327.21999999997</v>
      </c>
      <c r="AFV105" s="222">
        <v>0</v>
      </c>
      <c r="AFW105" s="222">
        <v>1319031</v>
      </c>
      <c r="AFX105" s="222">
        <v>18903.03</v>
      </c>
      <c r="AFY105" s="222">
        <v>0</v>
      </c>
      <c r="AFZ105" s="222">
        <v>0</v>
      </c>
      <c r="AGA105" s="222">
        <v>11250</v>
      </c>
      <c r="AGB105" s="222">
        <v>0</v>
      </c>
      <c r="AGC105" s="222">
        <v>0</v>
      </c>
      <c r="AGD105" s="222">
        <v>0</v>
      </c>
      <c r="AGE105" s="222">
        <v>0</v>
      </c>
      <c r="AGF105" s="222">
        <v>0</v>
      </c>
      <c r="AGG105" s="222">
        <v>0</v>
      </c>
      <c r="AGH105" s="222">
        <v>0</v>
      </c>
      <c r="AGI105" s="222">
        <v>0</v>
      </c>
      <c r="AGJ105" s="222">
        <v>0</v>
      </c>
      <c r="AGK105" s="222">
        <v>0</v>
      </c>
      <c r="AGL105" s="222">
        <v>0</v>
      </c>
      <c r="AGM105" s="222">
        <v>170279.93</v>
      </c>
      <c r="AGN105" s="222">
        <v>0</v>
      </c>
      <c r="AGO105" s="222">
        <v>0</v>
      </c>
      <c r="AGP105" s="222">
        <v>0</v>
      </c>
      <c r="AGQ105" s="222">
        <v>0</v>
      </c>
      <c r="AGR105" s="222">
        <v>0</v>
      </c>
      <c r="AGS105" s="222">
        <v>0</v>
      </c>
      <c r="AGT105" s="222">
        <v>253550</v>
      </c>
      <c r="AGU105" s="222">
        <v>370260</v>
      </c>
      <c r="AGV105" s="222">
        <v>0</v>
      </c>
      <c r="AGW105" s="222">
        <v>0</v>
      </c>
      <c r="AGX105" s="222">
        <v>85848.41</v>
      </c>
      <c r="AGY105" s="222">
        <v>0</v>
      </c>
      <c r="AGZ105" s="222">
        <v>0</v>
      </c>
      <c r="AHA105" s="222">
        <v>0</v>
      </c>
      <c r="AHB105" s="222">
        <v>0</v>
      </c>
      <c r="AHC105" s="222">
        <v>0</v>
      </c>
      <c r="AHD105" s="222">
        <v>0</v>
      </c>
      <c r="AHE105" s="222">
        <v>0</v>
      </c>
      <c r="AHF105" s="222">
        <v>11667.4</v>
      </c>
      <c r="AHG105" s="222">
        <v>0</v>
      </c>
      <c r="AHH105" s="222">
        <v>0</v>
      </c>
      <c r="AHI105" s="222">
        <v>0</v>
      </c>
      <c r="AHJ105" s="222">
        <v>0</v>
      </c>
      <c r="AHK105" s="222">
        <v>0</v>
      </c>
      <c r="AHL105" s="222">
        <v>0</v>
      </c>
      <c r="AHM105" s="222">
        <v>0</v>
      </c>
      <c r="AHN105" s="222">
        <v>0</v>
      </c>
      <c r="AHO105" s="222">
        <v>0</v>
      </c>
      <c r="AHP105" s="222">
        <v>0</v>
      </c>
      <c r="AHQ105" s="222">
        <v>0</v>
      </c>
      <c r="AHR105" s="264">
        <v>0</v>
      </c>
    </row>
    <row r="106" spans="1:902" ht="24">
      <c r="A106" s="183" t="s">
        <v>6671</v>
      </c>
      <c r="B106" s="183" t="s">
        <v>6536</v>
      </c>
      <c r="C106" s="184" t="s">
        <v>6537</v>
      </c>
      <c r="D106" s="222">
        <v>0</v>
      </c>
      <c r="E106" s="222">
        <v>24729</v>
      </c>
      <c r="F106" s="222">
        <v>2152</v>
      </c>
      <c r="G106" s="222">
        <v>0</v>
      </c>
      <c r="H106" s="222">
        <v>0</v>
      </c>
      <c r="I106" s="222">
        <v>17000</v>
      </c>
      <c r="J106" s="222">
        <v>0</v>
      </c>
      <c r="K106" s="222">
        <v>0</v>
      </c>
      <c r="L106" s="222">
        <v>0</v>
      </c>
      <c r="M106" s="222">
        <v>0</v>
      </c>
      <c r="N106" s="222">
        <v>6434.3</v>
      </c>
      <c r="O106" s="222">
        <v>0</v>
      </c>
      <c r="P106" s="222">
        <v>382132.5</v>
      </c>
      <c r="Q106" s="222">
        <v>0</v>
      </c>
      <c r="R106" s="222">
        <v>0</v>
      </c>
      <c r="S106" s="222">
        <v>0</v>
      </c>
      <c r="T106" s="222">
        <v>0</v>
      </c>
      <c r="U106" s="222">
        <v>0</v>
      </c>
      <c r="V106" s="222">
        <v>0</v>
      </c>
      <c r="W106" s="222">
        <v>82936</v>
      </c>
      <c r="X106" s="222">
        <v>0</v>
      </c>
      <c r="Y106" s="222">
        <v>0</v>
      </c>
      <c r="Z106" s="222">
        <v>0</v>
      </c>
      <c r="AA106" s="222">
        <v>218500</v>
      </c>
      <c r="AB106" s="222">
        <v>0</v>
      </c>
      <c r="AC106" s="222">
        <v>0</v>
      </c>
      <c r="AD106" s="222">
        <v>1279233.54</v>
      </c>
      <c r="AE106" s="222">
        <v>0</v>
      </c>
      <c r="AF106" s="222">
        <v>1064340.6000000001</v>
      </c>
      <c r="AG106" s="222">
        <v>0</v>
      </c>
      <c r="AH106" s="222">
        <v>15724749.119999999</v>
      </c>
      <c r="AI106" s="222">
        <v>0</v>
      </c>
      <c r="AJ106" s="222">
        <v>10800</v>
      </c>
      <c r="AK106" s="222">
        <v>69184</v>
      </c>
      <c r="AL106" s="222">
        <v>56359</v>
      </c>
      <c r="AM106" s="222">
        <v>0</v>
      </c>
      <c r="AN106" s="222">
        <v>0</v>
      </c>
      <c r="AO106" s="222">
        <v>16086</v>
      </c>
      <c r="AP106" s="222">
        <v>97.8</v>
      </c>
      <c r="AQ106" s="222">
        <v>95521.75</v>
      </c>
      <c r="AR106" s="222">
        <v>0</v>
      </c>
      <c r="AS106" s="222">
        <v>175950</v>
      </c>
      <c r="AT106" s="222">
        <v>86318</v>
      </c>
      <c r="AU106" s="222">
        <v>0</v>
      </c>
      <c r="AV106" s="222">
        <v>0</v>
      </c>
      <c r="AW106" s="222">
        <v>0</v>
      </c>
      <c r="AX106" s="222">
        <v>79159</v>
      </c>
      <c r="AY106" s="222">
        <v>0</v>
      </c>
      <c r="AZ106" s="222">
        <v>118740</v>
      </c>
      <c r="BA106" s="222">
        <v>0</v>
      </c>
      <c r="BB106" s="222">
        <v>0</v>
      </c>
      <c r="BC106" s="222">
        <v>0</v>
      </c>
      <c r="BD106" s="222">
        <v>0</v>
      </c>
      <c r="BE106" s="222">
        <v>0</v>
      </c>
      <c r="BF106" s="222">
        <v>0</v>
      </c>
      <c r="BG106" s="222">
        <v>0</v>
      </c>
      <c r="BH106" s="222">
        <v>1275906.78</v>
      </c>
      <c r="BI106" s="222">
        <v>711388</v>
      </c>
      <c r="BJ106" s="222">
        <v>0</v>
      </c>
      <c r="BK106" s="222">
        <v>0</v>
      </c>
      <c r="BL106" s="222">
        <v>0</v>
      </c>
      <c r="BM106" s="222">
        <v>0</v>
      </c>
      <c r="BN106" s="222">
        <v>0</v>
      </c>
      <c r="BO106" s="222">
        <v>77423</v>
      </c>
      <c r="BP106" s="222">
        <v>48300</v>
      </c>
      <c r="BQ106" s="222">
        <v>0</v>
      </c>
      <c r="BR106" s="222">
        <v>0</v>
      </c>
      <c r="BS106" s="222">
        <v>277425</v>
      </c>
      <c r="BT106" s="222">
        <v>208014</v>
      </c>
      <c r="BU106" s="222">
        <v>59920.5</v>
      </c>
      <c r="BV106" s="222">
        <v>5100</v>
      </c>
      <c r="BW106" s="222">
        <v>87005.5</v>
      </c>
      <c r="BX106" s="222">
        <v>131268.75</v>
      </c>
      <c r="BY106" s="222">
        <v>27150</v>
      </c>
      <c r="BZ106" s="222">
        <v>874730.9</v>
      </c>
      <c r="CA106" s="222">
        <v>0</v>
      </c>
      <c r="CB106" s="222">
        <v>0</v>
      </c>
      <c r="CC106" s="222">
        <v>38940</v>
      </c>
      <c r="CD106" s="222">
        <v>0</v>
      </c>
      <c r="CE106" s="222">
        <v>5374.61</v>
      </c>
      <c r="CF106" s="222">
        <v>19282.580000000002</v>
      </c>
      <c r="CG106" s="222">
        <v>0</v>
      </c>
      <c r="CH106" s="222">
        <v>11140</v>
      </c>
      <c r="CI106" s="222">
        <v>67103</v>
      </c>
      <c r="CJ106" s="222">
        <v>171570</v>
      </c>
      <c r="CK106" s="222">
        <v>137662.22</v>
      </c>
      <c r="CL106" s="222">
        <v>0</v>
      </c>
      <c r="CM106" s="222">
        <v>12986.5</v>
      </c>
      <c r="CN106" s="222">
        <v>117795</v>
      </c>
      <c r="CO106" s="222">
        <v>2771</v>
      </c>
      <c r="CP106" s="222">
        <v>34970</v>
      </c>
      <c r="CQ106" s="222">
        <v>65886</v>
      </c>
      <c r="CR106" s="222">
        <v>34700</v>
      </c>
      <c r="CS106" s="222">
        <v>23884</v>
      </c>
      <c r="CT106" s="222">
        <v>0</v>
      </c>
      <c r="CU106" s="222">
        <v>0</v>
      </c>
      <c r="CV106" s="222">
        <v>0</v>
      </c>
      <c r="CW106" s="222">
        <v>254174</v>
      </c>
      <c r="CX106" s="222">
        <v>10100</v>
      </c>
      <c r="CY106" s="222">
        <v>306916.38</v>
      </c>
      <c r="CZ106" s="222">
        <v>134420</v>
      </c>
      <c r="DA106" s="222">
        <v>0</v>
      </c>
      <c r="DB106" s="222">
        <v>0</v>
      </c>
      <c r="DC106" s="222">
        <v>0</v>
      </c>
      <c r="DD106" s="222">
        <v>846714</v>
      </c>
      <c r="DE106" s="222">
        <v>0</v>
      </c>
      <c r="DF106" s="222">
        <v>168822.73</v>
      </c>
      <c r="DG106" s="222">
        <v>0</v>
      </c>
      <c r="DH106" s="222">
        <v>0</v>
      </c>
      <c r="DI106" s="222">
        <v>0</v>
      </c>
      <c r="DJ106" s="222">
        <v>181452.5</v>
      </c>
      <c r="DK106" s="222">
        <v>0</v>
      </c>
      <c r="DL106" s="222">
        <v>0</v>
      </c>
      <c r="DM106" s="222">
        <v>395395.4</v>
      </c>
      <c r="DN106" s="222">
        <v>0</v>
      </c>
      <c r="DO106" s="222">
        <v>0</v>
      </c>
      <c r="DP106" s="222">
        <v>0</v>
      </c>
      <c r="DQ106" s="222">
        <v>0</v>
      </c>
      <c r="DR106" s="222">
        <v>0</v>
      </c>
      <c r="DS106" s="222">
        <v>0</v>
      </c>
      <c r="DT106" s="222">
        <v>0</v>
      </c>
      <c r="DU106" s="222">
        <v>0</v>
      </c>
      <c r="DV106" s="222">
        <v>19700</v>
      </c>
      <c r="DW106" s="222">
        <v>0</v>
      </c>
      <c r="DX106" s="222">
        <v>0</v>
      </c>
      <c r="DY106" s="222">
        <v>233903.46</v>
      </c>
      <c r="DZ106" s="222">
        <v>0</v>
      </c>
      <c r="EA106" s="222">
        <v>0</v>
      </c>
      <c r="EB106" s="222">
        <v>228550</v>
      </c>
      <c r="EC106" s="222">
        <v>0</v>
      </c>
      <c r="ED106" s="222">
        <v>0</v>
      </c>
      <c r="EE106" s="222">
        <v>69083</v>
      </c>
      <c r="EF106" s="222">
        <v>0</v>
      </c>
      <c r="EG106" s="222">
        <v>0</v>
      </c>
      <c r="EH106" s="222">
        <v>0</v>
      </c>
      <c r="EI106" s="222">
        <v>468104.63</v>
      </c>
      <c r="EJ106" s="222">
        <v>0</v>
      </c>
      <c r="EK106" s="222">
        <v>0</v>
      </c>
      <c r="EL106" s="222">
        <v>0</v>
      </c>
      <c r="EM106" s="222">
        <v>0</v>
      </c>
      <c r="EN106" s="222">
        <v>0</v>
      </c>
      <c r="EO106" s="222">
        <v>0</v>
      </c>
      <c r="EP106" s="222">
        <v>0</v>
      </c>
      <c r="EQ106" s="222">
        <v>0</v>
      </c>
      <c r="ER106" s="222">
        <v>0</v>
      </c>
      <c r="ES106" s="222">
        <v>0</v>
      </c>
      <c r="ET106" s="222">
        <v>0</v>
      </c>
      <c r="EU106" s="222">
        <v>0</v>
      </c>
      <c r="EV106" s="222">
        <v>0</v>
      </c>
      <c r="EW106" s="222">
        <v>0</v>
      </c>
      <c r="EX106" s="222">
        <v>0</v>
      </c>
      <c r="EY106" s="222">
        <v>0</v>
      </c>
      <c r="EZ106" s="222">
        <v>0</v>
      </c>
      <c r="FA106" s="222">
        <v>0</v>
      </c>
      <c r="FB106" s="222">
        <v>0</v>
      </c>
      <c r="FC106" s="222">
        <v>0</v>
      </c>
      <c r="FD106" s="222">
        <v>0</v>
      </c>
      <c r="FE106" s="222">
        <v>43800</v>
      </c>
      <c r="FF106" s="222">
        <v>0</v>
      </c>
      <c r="FG106" s="222">
        <v>0</v>
      </c>
      <c r="FH106" s="222">
        <v>0</v>
      </c>
      <c r="FI106" s="222">
        <v>108310</v>
      </c>
      <c r="FJ106" s="222">
        <v>0</v>
      </c>
      <c r="FK106" s="222">
        <v>0</v>
      </c>
      <c r="FL106" s="222">
        <v>118667</v>
      </c>
      <c r="FM106" s="222">
        <v>0</v>
      </c>
      <c r="FN106" s="222">
        <v>0</v>
      </c>
      <c r="FO106" s="222">
        <v>0</v>
      </c>
      <c r="FP106" s="222">
        <v>0</v>
      </c>
      <c r="FQ106" s="222">
        <v>0</v>
      </c>
      <c r="FR106" s="222">
        <v>0</v>
      </c>
      <c r="FS106" s="222">
        <v>0</v>
      </c>
      <c r="FT106" s="222">
        <v>0</v>
      </c>
      <c r="FU106" s="222">
        <v>0</v>
      </c>
      <c r="FV106" s="222">
        <v>0</v>
      </c>
      <c r="FW106" s="222">
        <v>0</v>
      </c>
      <c r="FX106" s="222">
        <v>0</v>
      </c>
      <c r="FY106" s="222">
        <v>0</v>
      </c>
      <c r="FZ106" s="222">
        <v>0</v>
      </c>
      <c r="GA106" s="222">
        <v>0</v>
      </c>
      <c r="GB106" s="222">
        <v>0</v>
      </c>
      <c r="GC106" s="222">
        <v>0</v>
      </c>
      <c r="GD106" s="222">
        <v>0</v>
      </c>
      <c r="GE106" s="222">
        <v>211779</v>
      </c>
      <c r="GF106" s="222">
        <v>0</v>
      </c>
      <c r="GG106" s="222">
        <v>735235</v>
      </c>
      <c r="GH106" s="222">
        <v>0</v>
      </c>
      <c r="GI106" s="222">
        <v>0</v>
      </c>
      <c r="GJ106" s="222">
        <v>0</v>
      </c>
      <c r="GK106" s="222">
        <v>0</v>
      </c>
      <c r="GL106" s="222">
        <v>390000</v>
      </c>
      <c r="GM106" s="222">
        <v>911738.62</v>
      </c>
      <c r="GN106" s="222">
        <v>0</v>
      </c>
      <c r="GO106" s="222">
        <v>78240</v>
      </c>
      <c r="GP106" s="222">
        <v>0</v>
      </c>
      <c r="GQ106" s="222">
        <v>0</v>
      </c>
      <c r="GR106" s="222">
        <v>0</v>
      </c>
      <c r="GS106" s="222">
        <v>0</v>
      </c>
      <c r="GT106" s="222">
        <v>266301</v>
      </c>
      <c r="GU106" s="222">
        <v>69000</v>
      </c>
      <c r="GV106" s="222">
        <v>19580</v>
      </c>
      <c r="GW106" s="222">
        <v>0</v>
      </c>
      <c r="GX106" s="222">
        <v>0</v>
      </c>
      <c r="GY106" s="222">
        <v>0</v>
      </c>
      <c r="GZ106" s="222">
        <v>0</v>
      </c>
      <c r="HA106" s="222">
        <v>0</v>
      </c>
      <c r="HB106" s="222">
        <v>0</v>
      </c>
      <c r="HC106" s="222">
        <v>0</v>
      </c>
      <c r="HD106" s="222">
        <v>528742.5</v>
      </c>
      <c r="HE106" s="222">
        <v>880008</v>
      </c>
      <c r="HF106" s="222">
        <v>0</v>
      </c>
      <c r="HG106" s="222">
        <v>0</v>
      </c>
      <c r="HH106" s="222">
        <v>0</v>
      </c>
      <c r="HI106" s="222">
        <v>0</v>
      </c>
      <c r="HJ106" s="222">
        <v>0</v>
      </c>
      <c r="HK106" s="222">
        <v>0</v>
      </c>
      <c r="HL106" s="222">
        <v>0</v>
      </c>
      <c r="HM106" s="222">
        <v>0</v>
      </c>
      <c r="HN106" s="222">
        <v>0</v>
      </c>
      <c r="HO106" s="222">
        <v>0</v>
      </c>
      <c r="HP106" s="222">
        <v>76057.2</v>
      </c>
      <c r="HQ106" s="222">
        <v>0</v>
      </c>
      <c r="HR106" s="222">
        <v>0</v>
      </c>
      <c r="HS106" s="222">
        <v>0</v>
      </c>
      <c r="HT106" s="222">
        <v>0</v>
      </c>
      <c r="HU106" s="222">
        <v>0</v>
      </c>
      <c r="HV106" s="222">
        <v>0</v>
      </c>
      <c r="HW106" s="222">
        <v>0</v>
      </c>
      <c r="HX106" s="222">
        <v>0</v>
      </c>
      <c r="HY106" s="222">
        <v>0</v>
      </c>
      <c r="HZ106" s="222">
        <v>24</v>
      </c>
      <c r="IA106" s="222">
        <v>0</v>
      </c>
      <c r="IB106" s="222">
        <v>0</v>
      </c>
      <c r="IC106" s="222">
        <v>0</v>
      </c>
      <c r="ID106" s="222">
        <v>0</v>
      </c>
      <c r="IE106" s="222">
        <v>0</v>
      </c>
      <c r="IF106" s="222">
        <v>0</v>
      </c>
      <c r="IG106" s="222">
        <v>0</v>
      </c>
      <c r="IH106" s="222">
        <v>0</v>
      </c>
      <c r="II106" s="222">
        <v>0</v>
      </c>
      <c r="IJ106" s="222">
        <v>0</v>
      </c>
      <c r="IK106" s="222">
        <v>0</v>
      </c>
      <c r="IL106" s="222">
        <v>89500</v>
      </c>
      <c r="IM106" s="222">
        <v>0</v>
      </c>
      <c r="IN106" s="222">
        <v>558780</v>
      </c>
      <c r="IO106" s="222">
        <v>0</v>
      </c>
      <c r="IP106" s="222">
        <v>0</v>
      </c>
      <c r="IQ106" s="222">
        <v>326164.47999999998</v>
      </c>
      <c r="IR106" s="222">
        <v>0</v>
      </c>
      <c r="IS106" s="222">
        <v>0</v>
      </c>
      <c r="IT106" s="222">
        <v>0</v>
      </c>
      <c r="IU106" s="222">
        <v>0</v>
      </c>
      <c r="IV106" s="222">
        <v>0</v>
      </c>
      <c r="IW106" s="222">
        <v>0</v>
      </c>
      <c r="IX106" s="222">
        <v>0</v>
      </c>
      <c r="IY106" s="222">
        <v>0</v>
      </c>
      <c r="IZ106" s="222">
        <v>0</v>
      </c>
      <c r="JA106" s="222">
        <v>0</v>
      </c>
      <c r="JB106" s="222">
        <v>0</v>
      </c>
      <c r="JC106" s="222">
        <v>0</v>
      </c>
      <c r="JD106" s="222">
        <v>0</v>
      </c>
      <c r="JE106" s="222">
        <v>0</v>
      </c>
      <c r="JF106" s="222">
        <v>136369</v>
      </c>
      <c r="JG106" s="222">
        <v>119955</v>
      </c>
      <c r="JH106" s="222">
        <v>0</v>
      </c>
      <c r="JI106" s="222">
        <v>0</v>
      </c>
      <c r="JJ106" s="222">
        <v>0</v>
      </c>
      <c r="JK106" s="222">
        <v>152891.5</v>
      </c>
      <c r="JL106" s="222">
        <v>14700</v>
      </c>
      <c r="JM106" s="222">
        <v>0</v>
      </c>
      <c r="JN106" s="222">
        <v>0</v>
      </c>
      <c r="JO106" s="222">
        <v>1838</v>
      </c>
      <c r="JP106" s="222">
        <v>0</v>
      </c>
      <c r="JQ106" s="222">
        <v>0</v>
      </c>
      <c r="JR106" s="222">
        <v>0</v>
      </c>
      <c r="JS106" s="222">
        <v>0</v>
      </c>
      <c r="JT106" s="222">
        <v>0</v>
      </c>
      <c r="JU106" s="222">
        <v>0</v>
      </c>
      <c r="JV106" s="222">
        <v>0</v>
      </c>
      <c r="JW106" s="222">
        <v>0</v>
      </c>
      <c r="JX106" s="222">
        <v>0</v>
      </c>
      <c r="JY106" s="222">
        <v>0</v>
      </c>
      <c r="JZ106" s="222">
        <v>0</v>
      </c>
      <c r="KA106" s="222">
        <v>0</v>
      </c>
      <c r="KB106" s="222">
        <v>0</v>
      </c>
      <c r="KC106" s="222">
        <v>0</v>
      </c>
      <c r="KD106" s="222">
        <v>0</v>
      </c>
      <c r="KE106" s="222">
        <v>49200</v>
      </c>
      <c r="KF106" s="222">
        <v>0</v>
      </c>
      <c r="KG106" s="222">
        <v>0</v>
      </c>
      <c r="KH106" s="222">
        <v>0</v>
      </c>
      <c r="KI106" s="222">
        <v>-829399.75</v>
      </c>
      <c r="KJ106" s="222">
        <v>0</v>
      </c>
      <c r="KK106" s="222">
        <v>0</v>
      </c>
      <c r="KL106" s="222">
        <v>167500</v>
      </c>
      <c r="KM106" s="222">
        <v>0</v>
      </c>
      <c r="KN106" s="222">
        <v>0</v>
      </c>
      <c r="KO106" s="222">
        <v>0</v>
      </c>
      <c r="KP106" s="222">
        <v>0</v>
      </c>
      <c r="KQ106" s="222">
        <v>0</v>
      </c>
      <c r="KR106" s="222">
        <v>0</v>
      </c>
      <c r="KS106" s="222">
        <v>0</v>
      </c>
      <c r="KT106" s="222">
        <v>0</v>
      </c>
      <c r="KU106" s="222">
        <v>0</v>
      </c>
      <c r="KV106" s="222">
        <v>0</v>
      </c>
      <c r="KW106" s="222">
        <v>0</v>
      </c>
      <c r="KX106" s="222">
        <v>0</v>
      </c>
      <c r="KY106" s="222">
        <v>259012.2</v>
      </c>
      <c r="KZ106" s="222">
        <v>0</v>
      </c>
      <c r="LA106" s="222">
        <v>0</v>
      </c>
      <c r="LB106" s="222">
        <v>0</v>
      </c>
      <c r="LC106" s="222">
        <v>0</v>
      </c>
      <c r="LD106" s="222">
        <v>0</v>
      </c>
      <c r="LE106" s="222">
        <v>0</v>
      </c>
      <c r="LF106" s="222">
        <v>0</v>
      </c>
      <c r="LG106" s="222">
        <v>0</v>
      </c>
      <c r="LH106" s="222">
        <v>0</v>
      </c>
      <c r="LI106" s="222">
        <v>0</v>
      </c>
      <c r="LJ106" s="222">
        <v>0</v>
      </c>
      <c r="LK106" s="222">
        <v>77750</v>
      </c>
      <c r="LL106" s="222">
        <v>0</v>
      </c>
      <c r="LM106" s="222">
        <v>0</v>
      </c>
      <c r="LN106" s="222">
        <v>0</v>
      </c>
      <c r="LO106" s="222">
        <v>0</v>
      </c>
      <c r="LP106" s="222">
        <v>0</v>
      </c>
      <c r="LQ106" s="222">
        <v>0</v>
      </c>
      <c r="LR106" s="222">
        <v>37654</v>
      </c>
      <c r="LS106" s="222">
        <v>0</v>
      </c>
      <c r="LT106" s="222">
        <v>0</v>
      </c>
      <c r="LU106" s="222">
        <v>0</v>
      </c>
      <c r="LV106" s="222">
        <v>0</v>
      </c>
      <c r="LW106" s="222">
        <v>495739.36</v>
      </c>
      <c r="LX106" s="222">
        <v>0</v>
      </c>
      <c r="LY106" s="222">
        <v>0</v>
      </c>
      <c r="LZ106" s="222">
        <v>0</v>
      </c>
      <c r="MA106" s="222">
        <v>622000</v>
      </c>
      <c r="MB106" s="222">
        <v>0</v>
      </c>
      <c r="MC106" s="222">
        <v>0</v>
      </c>
      <c r="MD106" s="222">
        <v>0</v>
      </c>
      <c r="ME106" s="222">
        <v>0</v>
      </c>
      <c r="MF106" s="222">
        <v>0</v>
      </c>
      <c r="MG106" s="222">
        <v>0</v>
      </c>
      <c r="MH106" s="222">
        <v>0</v>
      </c>
      <c r="MI106" s="222">
        <v>0</v>
      </c>
      <c r="MJ106" s="222">
        <v>30000</v>
      </c>
      <c r="MK106" s="222">
        <v>0</v>
      </c>
      <c r="ML106" s="222">
        <v>0</v>
      </c>
      <c r="MM106" s="222">
        <v>93963</v>
      </c>
      <c r="MN106" s="222">
        <v>0</v>
      </c>
      <c r="MO106" s="222">
        <v>106250</v>
      </c>
      <c r="MP106" s="222">
        <v>200000</v>
      </c>
      <c r="MQ106" s="222">
        <v>14400</v>
      </c>
      <c r="MR106" s="222">
        <v>0</v>
      </c>
      <c r="MS106" s="222">
        <v>0</v>
      </c>
      <c r="MT106" s="222">
        <v>0</v>
      </c>
      <c r="MU106" s="222">
        <v>0</v>
      </c>
      <c r="MV106" s="222">
        <v>0</v>
      </c>
      <c r="MW106" s="222">
        <v>4359.93</v>
      </c>
      <c r="MX106" s="222">
        <v>0</v>
      </c>
      <c r="MY106" s="222">
        <v>0</v>
      </c>
      <c r="MZ106" s="222">
        <v>0</v>
      </c>
      <c r="NA106" s="222">
        <v>99834.04</v>
      </c>
      <c r="NB106" s="222">
        <v>0</v>
      </c>
      <c r="NC106" s="222">
        <v>0</v>
      </c>
      <c r="ND106" s="222">
        <v>4423856</v>
      </c>
      <c r="NE106" s="222">
        <v>0</v>
      </c>
      <c r="NF106" s="222">
        <v>0</v>
      </c>
      <c r="NG106" s="222">
        <v>0</v>
      </c>
      <c r="NH106" s="222">
        <v>109000</v>
      </c>
      <c r="NI106" s="222">
        <v>0</v>
      </c>
      <c r="NJ106" s="222">
        <v>1169881</v>
      </c>
      <c r="NK106" s="222">
        <v>588450</v>
      </c>
      <c r="NL106" s="222">
        <v>0</v>
      </c>
      <c r="NM106" s="222">
        <v>551824.92000000004</v>
      </c>
      <c r="NN106" s="222">
        <v>161949.82999999999</v>
      </c>
      <c r="NO106" s="222">
        <v>0</v>
      </c>
      <c r="NP106" s="222">
        <v>0</v>
      </c>
      <c r="NQ106" s="222">
        <v>0</v>
      </c>
      <c r="NR106" s="222">
        <v>244000</v>
      </c>
      <c r="NS106" s="222">
        <v>0</v>
      </c>
      <c r="NT106" s="222">
        <v>0</v>
      </c>
      <c r="NU106" s="222">
        <v>0</v>
      </c>
      <c r="NV106" s="222">
        <v>2881</v>
      </c>
      <c r="NW106" s="222">
        <v>0</v>
      </c>
      <c r="NX106" s="222">
        <v>0</v>
      </c>
      <c r="NY106" s="222">
        <v>0</v>
      </c>
      <c r="NZ106" s="222">
        <v>15731.8</v>
      </c>
      <c r="OA106" s="222">
        <v>430204</v>
      </c>
      <c r="OB106" s="222">
        <v>0</v>
      </c>
      <c r="OC106" s="222">
        <v>210</v>
      </c>
      <c r="OD106" s="222">
        <v>0</v>
      </c>
      <c r="OE106" s="222">
        <v>0</v>
      </c>
      <c r="OF106" s="222">
        <v>0</v>
      </c>
      <c r="OG106" s="222">
        <v>122900</v>
      </c>
      <c r="OH106" s="222">
        <v>227978.02</v>
      </c>
      <c r="OI106" s="222">
        <v>0</v>
      </c>
      <c r="OJ106" s="222">
        <v>0</v>
      </c>
      <c r="OK106" s="222">
        <v>1518498.81</v>
      </c>
      <c r="OL106" s="222">
        <v>0</v>
      </c>
      <c r="OM106" s="222">
        <v>0</v>
      </c>
      <c r="ON106" s="222">
        <v>0</v>
      </c>
      <c r="OO106" s="222">
        <v>0</v>
      </c>
      <c r="OP106" s="222">
        <v>0</v>
      </c>
      <c r="OQ106" s="222">
        <v>0</v>
      </c>
      <c r="OR106" s="222">
        <v>0</v>
      </c>
      <c r="OS106" s="222">
        <v>211292</v>
      </c>
      <c r="OT106" s="222">
        <v>514</v>
      </c>
      <c r="OU106" s="222">
        <v>0</v>
      </c>
      <c r="OV106" s="222">
        <v>39375</v>
      </c>
      <c r="OW106" s="222">
        <v>0</v>
      </c>
      <c r="OX106" s="222">
        <v>0</v>
      </c>
      <c r="OY106" s="222">
        <v>12840</v>
      </c>
      <c r="OZ106" s="222">
        <v>0</v>
      </c>
      <c r="PA106" s="222">
        <v>0</v>
      </c>
      <c r="PB106" s="222">
        <v>0</v>
      </c>
      <c r="PC106" s="222">
        <v>0</v>
      </c>
      <c r="PD106" s="222">
        <v>1037367</v>
      </c>
      <c r="PE106" s="222">
        <v>301440</v>
      </c>
      <c r="PF106" s="222">
        <v>0</v>
      </c>
      <c r="PG106" s="222">
        <v>0</v>
      </c>
      <c r="PH106" s="222">
        <v>0</v>
      </c>
      <c r="PI106" s="222">
        <v>341500</v>
      </c>
      <c r="PJ106" s="222">
        <v>469606</v>
      </c>
      <c r="PK106" s="222">
        <v>0</v>
      </c>
      <c r="PL106" s="222">
        <v>0</v>
      </c>
      <c r="PM106" s="222">
        <v>0</v>
      </c>
      <c r="PN106" s="222">
        <v>0</v>
      </c>
      <c r="PO106" s="222">
        <v>88536</v>
      </c>
      <c r="PP106" s="222">
        <v>0</v>
      </c>
      <c r="PQ106" s="222">
        <v>0</v>
      </c>
      <c r="PR106" s="222">
        <v>0</v>
      </c>
      <c r="PS106" s="222">
        <v>0</v>
      </c>
      <c r="PT106" s="222">
        <v>0</v>
      </c>
      <c r="PU106" s="222">
        <v>864700.2</v>
      </c>
      <c r="PV106" s="222">
        <v>0</v>
      </c>
      <c r="PW106" s="222">
        <v>0</v>
      </c>
      <c r="PX106" s="222">
        <v>0</v>
      </c>
      <c r="PY106" s="222">
        <v>0</v>
      </c>
      <c r="PZ106" s="222">
        <v>0</v>
      </c>
      <c r="QA106" s="222">
        <v>0</v>
      </c>
      <c r="QB106" s="222">
        <v>1177500</v>
      </c>
      <c r="QC106" s="222">
        <v>0</v>
      </c>
      <c r="QD106" s="222">
        <v>0</v>
      </c>
      <c r="QE106" s="222">
        <v>0</v>
      </c>
      <c r="QF106" s="222">
        <v>0</v>
      </c>
      <c r="QG106" s="222">
        <v>0</v>
      </c>
      <c r="QH106" s="222">
        <v>0</v>
      </c>
      <c r="QI106" s="222">
        <v>0</v>
      </c>
      <c r="QJ106" s="222">
        <v>0</v>
      </c>
      <c r="QK106" s="222">
        <v>0</v>
      </c>
      <c r="QL106" s="222">
        <v>0</v>
      </c>
      <c r="QM106" s="222">
        <v>0</v>
      </c>
      <c r="QN106" s="222">
        <v>0</v>
      </c>
      <c r="QO106" s="222">
        <v>0</v>
      </c>
      <c r="QP106" s="222">
        <v>0</v>
      </c>
      <c r="QQ106" s="222">
        <v>0</v>
      </c>
      <c r="QR106" s="222">
        <v>0</v>
      </c>
      <c r="QS106" s="222">
        <v>0</v>
      </c>
      <c r="QT106" s="222">
        <v>0</v>
      </c>
      <c r="QU106" s="222">
        <v>0</v>
      </c>
      <c r="QV106" s="222">
        <v>0</v>
      </c>
      <c r="QW106" s="222">
        <v>0</v>
      </c>
      <c r="QX106" s="222">
        <v>0</v>
      </c>
      <c r="QY106" s="222">
        <v>0</v>
      </c>
      <c r="QZ106" s="222">
        <v>0</v>
      </c>
      <c r="RA106" s="222">
        <v>0</v>
      </c>
      <c r="RB106" s="222">
        <v>0</v>
      </c>
      <c r="RC106" s="222">
        <v>0</v>
      </c>
      <c r="RD106" s="222">
        <v>0</v>
      </c>
      <c r="RE106" s="222">
        <v>0</v>
      </c>
      <c r="RF106" s="222">
        <v>0</v>
      </c>
      <c r="RG106" s="222">
        <v>0</v>
      </c>
      <c r="RH106" s="222">
        <v>647500</v>
      </c>
      <c r="RI106" s="222">
        <v>0</v>
      </c>
      <c r="RJ106" s="222">
        <v>0</v>
      </c>
      <c r="RK106" s="222">
        <v>993981.24</v>
      </c>
      <c r="RL106" s="222">
        <v>258066</v>
      </c>
      <c r="RM106" s="222">
        <v>0</v>
      </c>
      <c r="RN106" s="222">
        <v>0</v>
      </c>
      <c r="RO106" s="222">
        <v>374550</v>
      </c>
      <c r="RP106" s="222">
        <v>466840</v>
      </c>
      <c r="RQ106" s="222">
        <v>0</v>
      </c>
      <c r="RR106" s="222">
        <v>0</v>
      </c>
      <c r="RS106" s="222">
        <v>0</v>
      </c>
      <c r="RT106" s="222">
        <v>0</v>
      </c>
      <c r="RU106" s="222">
        <v>0</v>
      </c>
      <c r="RV106" s="222">
        <v>0</v>
      </c>
      <c r="RW106" s="222">
        <v>0</v>
      </c>
      <c r="RX106" s="222">
        <v>0</v>
      </c>
      <c r="RY106" s="222">
        <v>0</v>
      </c>
      <c r="RZ106" s="222">
        <v>0</v>
      </c>
      <c r="SA106" s="222">
        <v>0</v>
      </c>
      <c r="SB106" s="222">
        <v>0</v>
      </c>
      <c r="SC106" s="222">
        <v>0</v>
      </c>
      <c r="SD106" s="222">
        <v>123150</v>
      </c>
      <c r="SE106" s="222">
        <v>0</v>
      </c>
      <c r="SF106" s="222">
        <v>0</v>
      </c>
      <c r="SG106" s="222">
        <v>57850</v>
      </c>
      <c r="SH106" s="222">
        <v>0</v>
      </c>
      <c r="SI106" s="222">
        <v>0</v>
      </c>
      <c r="SJ106" s="222">
        <v>0</v>
      </c>
      <c r="SK106" s="222">
        <v>0</v>
      </c>
      <c r="SL106" s="222">
        <v>0</v>
      </c>
      <c r="SM106" s="222">
        <v>0</v>
      </c>
      <c r="SN106" s="222">
        <v>6540</v>
      </c>
      <c r="SO106" s="222">
        <v>0</v>
      </c>
      <c r="SP106" s="222">
        <v>0</v>
      </c>
      <c r="SQ106" s="222">
        <v>1500</v>
      </c>
      <c r="SR106" s="222">
        <v>0</v>
      </c>
      <c r="SS106" s="222">
        <v>23834.67</v>
      </c>
      <c r="ST106" s="222">
        <v>0</v>
      </c>
      <c r="SU106" s="222">
        <v>0</v>
      </c>
      <c r="SV106" s="222">
        <v>0</v>
      </c>
      <c r="SW106" s="222">
        <v>0</v>
      </c>
      <c r="SX106" s="222">
        <v>0</v>
      </c>
      <c r="SY106" s="222">
        <v>0</v>
      </c>
      <c r="SZ106" s="222">
        <v>0</v>
      </c>
      <c r="TA106" s="222">
        <v>0</v>
      </c>
      <c r="TB106" s="222">
        <v>0</v>
      </c>
      <c r="TC106" s="222">
        <v>0</v>
      </c>
      <c r="TD106" s="222">
        <v>0</v>
      </c>
      <c r="TE106" s="222">
        <v>0</v>
      </c>
      <c r="TF106" s="222">
        <v>0</v>
      </c>
      <c r="TG106" s="222">
        <v>0</v>
      </c>
      <c r="TH106" s="222">
        <v>0</v>
      </c>
      <c r="TI106" s="222">
        <v>0</v>
      </c>
      <c r="TJ106" s="222">
        <v>141099</v>
      </c>
      <c r="TK106" s="222">
        <v>0</v>
      </c>
      <c r="TL106" s="222">
        <v>370810</v>
      </c>
      <c r="TM106" s="222">
        <v>234000</v>
      </c>
      <c r="TN106" s="222">
        <v>177415.67</v>
      </c>
      <c r="TO106" s="222">
        <v>13000</v>
      </c>
      <c r="TP106" s="222">
        <v>2724390</v>
      </c>
      <c r="TQ106" s="222">
        <v>62400</v>
      </c>
      <c r="TR106" s="222">
        <v>1442091</v>
      </c>
      <c r="TS106" s="222">
        <v>351630</v>
      </c>
      <c r="TT106" s="222">
        <v>2400</v>
      </c>
      <c r="TU106" s="222">
        <v>5800</v>
      </c>
      <c r="TV106" s="222">
        <v>10110</v>
      </c>
      <c r="TW106" s="222">
        <v>144700</v>
      </c>
      <c r="TX106" s="222">
        <v>0</v>
      </c>
      <c r="TY106" s="222">
        <v>0</v>
      </c>
      <c r="TZ106" s="222">
        <v>217150</v>
      </c>
      <c r="UA106" s="222">
        <v>0</v>
      </c>
      <c r="UB106" s="222">
        <v>0</v>
      </c>
      <c r="UC106" s="222">
        <v>484235</v>
      </c>
      <c r="UD106" s="222">
        <v>0</v>
      </c>
      <c r="UE106" s="222">
        <v>3123964.25</v>
      </c>
      <c r="UF106" s="222">
        <v>566425.57999999996</v>
      </c>
      <c r="UG106" s="222">
        <v>0</v>
      </c>
      <c r="UH106" s="222">
        <v>10743</v>
      </c>
      <c r="UI106" s="222">
        <v>341896.27</v>
      </c>
      <c r="UJ106" s="222">
        <v>0</v>
      </c>
      <c r="UK106" s="222">
        <v>0</v>
      </c>
      <c r="UL106" s="222">
        <v>0</v>
      </c>
      <c r="UM106" s="222">
        <v>0</v>
      </c>
      <c r="UN106" s="222">
        <v>165500</v>
      </c>
      <c r="UO106" s="222">
        <v>500000</v>
      </c>
      <c r="UP106" s="222">
        <v>0</v>
      </c>
      <c r="UQ106" s="222">
        <v>0</v>
      </c>
      <c r="UR106" s="222">
        <v>0</v>
      </c>
      <c r="US106" s="222">
        <v>0</v>
      </c>
      <c r="UT106" s="222">
        <v>0</v>
      </c>
      <c r="UU106" s="222">
        <v>0</v>
      </c>
      <c r="UV106" s="222">
        <v>0</v>
      </c>
      <c r="UW106" s="222">
        <v>0</v>
      </c>
      <c r="UX106" s="222">
        <v>0</v>
      </c>
      <c r="UY106" s="222">
        <v>0</v>
      </c>
      <c r="UZ106" s="222">
        <v>0</v>
      </c>
      <c r="VA106" s="222">
        <v>0</v>
      </c>
      <c r="VB106" s="222">
        <v>2244200</v>
      </c>
      <c r="VC106" s="222">
        <v>0</v>
      </c>
      <c r="VD106" s="222">
        <v>0</v>
      </c>
      <c r="VE106" s="222">
        <v>0</v>
      </c>
      <c r="VF106" s="222">
        <v>1500</v>
      </c>
      <c r="VG106" s="222">
        <v>0</v>
      </c>
      <c r="VH106" s="222">
        <v>0</v>
      </c>
      <c r="VI106" s="222">
        <v>0</v>
      </c>
      <c r="VJ106" s="222">
        <v>0</v>
      </c>
      <c r="VK106" s="222">
        <v>7365</v>
      </c>
      <c r="VL106" s="222">
        <v>0</v>
      </c>
      <c r="VM106" s="222">
        <v>0</v>
      </c>
      <c r="VN106" s="222">
        <v>152876.73000000001</v>
      </c>
      <c r="VO106" s="222">
        <v>1595200</v>
      </c>
      <c r="VP106" s="222">
        <v>0</v>
      </c>
      <c r="VQ106" s="222">
        <v>148188.15</v>
      </c>
      <c r="VR106" s="222">
        <v>189270</v>
      </c>
      <c r="VS106" s="222">
        <v>0</v>
      </c>
      <c r="VT106" s="222">
        <v>95189.84</v>
      </c>
      <c r="VU106" s="222">
        <v>0</v>
      </c>
      <c r="VV106" s="222">
        <v>0</v>
      </c>
      <c r="VW106" s="222">
        <v>564535</v>
      </c>
      <c r="VX106" s="222">
        <v>791020.15</v>
      </c>
      <c r="VY106" s="222">
        <v>5500</v>
      </c>
      <c r="VZ106" s="222">
        <v>0</v>
      </c>
      <c r="WA106" s="222">
        <v>0</v>
      </c>
      <c r="WB106" s="222">
        <v>43911</v>
      </c>
      <c r="WC106" s="222">
        <v>482600</v>
      </c>
      <c r="WD106" s="222">
        <v>16961</v>
      </c>
      <c r="WE106" s="222">
        <v>43699</v>
      </c>
      <c r="WF106" s="222">
        <v>15000</v>
      </c>
      <c r="WG106" s="222">
        <v>0</v>
      </c>
      <c r="WH106" s="222">
        <v>0</v>
      </c>
      <c r="WI106" s="222">
        <v>460005.97</v>
      </c>
      <c r="WJ106" s="222">
        <v>227125</v>
      </c>
      <c r="WK106" s="222">
        <v>0</v>
      </c>
      <c r="WL106" s="222">
        <v>560232</v>
      </c>
      <c r="WM106" s="222">
        <v>3606475</v>
      </c>
      <c r="WN106" s="222">
        <v>16314</v>
      </c>
      <c r="WO106" s="222">
        <v>0</v>
      </c>
      <c r="WP106" s="222">
        <v>0</v>
      </c>
      <c r="WQ106" s="222">
        <v>0</v>
      </c>
      <c r="WR106" s="222">
        <v>70794</v>
      </c>
      <c r="WS106" s="222">
        <v>28124</v>
      </c>
      <c r="WT106" s="222">
        <v>0</v>
      </c>
      <c r="WU106" s="222">
        <v>1542153.93</v>
      </c>
      <c r="WV106" s="222">
        <v>0</v>
      </c>
      <c r="WW106" s="222">
        <v>0</v>
      </c>
      <c r="WX106" s="222">
        <v>0</v>
      </c>
      <c r="WY106" s="222">
        <v>0</v>
      </c>
      <c r="WZ106" s="222">
        <v>0</v>
      </c>
      <c r="XA106" s="222">
        <v>0</v>
      </c>
      <c r="XB106" s="222">
        <v>164630</v>
      </c>
      <c r="XC106" s="222">
        <v>0</v>
      </c>
      <c r="XD106" s="222">
        <v>72000</v>
      </c>
      <c r="XE106" s="222">
        <v>1741.6</v>
      </c>
      <c r="XF106" s="222">
        <v>0</v>
      </c>
      <c r="XG106" s="222">
        <v>0</v>
      </c>
      <c r="XH106" s="222">
        <v>0</v>
      </c>
      <c r="XI106" s="222">
        <v>72974</v>
      </c>
      <c r="XJ106" s="222">
        <v>0</v>
      </c>
      <c r="XK106" s="222">
        <v>0</v>
      </c>
      <c r="XL106" s="222">
        <v>0</v>
      </c>
      <c r="XM106" s="222">
        <v>0</v>
      </c>
      <c r="XN106" s="222">
        <v>0</v>
      </c>
      <c r="XO106" s="222">
        <v>0</v>
      </c>
      <c r="XP106" s="222">
        <v>0</v>
      </c>
      <c r="XQ106" s="222">
        <v>0</v>
      </c>
      <c r="XR106" s="222">
        <v>0</v>
      </c>
      <c r="XS106" s="222">
        <v>0</v>
      </c>
      <c r="XT106" s="222">
        <v>0</v>
      </c>
      <c r="XU106" s="222">
        <v>0</v>
      </c>
      <c r="XV106" s="222">
        <v>0</v>
      </c>
      <c r="XW106" s="222">
        <v>0</v>
      </c>
      <c r="XX106" s="222">
        <v>0</v>
      </c>
      <c r="XY106" s="222">
        <v>0</v>
      </c>
      <c r="XZ106" s="222">
        <v>0</v>
      </c>
      <c r="YA106" s="222">
        <v>0</v>
      </c>
      <c r="YB106" s="222">
        <v>0</v>
      </c>
      <c r="YC106" s="222">
        <v>0</v>
      </c>
      <c r="YD106" s="222">
        <v>0</v>
      </c>
      <c r="YE106" s="222">
        <v>0</v>
      </c>
      <c r="YF106" s="222">
        <v>37927</v>
      </c>
      <c r="YG106" s="222">
        <v>0</v>
      </c>
      <c r="YH106" s="222">
        <v>336500</v>
      </c>
      <c r="YI106" s="222">
        <v>1340410</v>
      </c>
      <c r="YJ106" s="222">
        <v>0</v>
      </c>
      <c r="YK106" s="222">
        <v>249040.55</v>
      </c>
      <c r="YL106" s="222">
        <v>0</v>
      </c>
      <c r="YM106" s="222">
        <v>0</v>
      </c>
      <c r="YN106" s="222">
        <v>0</v>
      </c>
      <c r="YO106" s="222">
        <v>0</v>
      </c>
      <c r="YP106" s="222">
        <v>63865</v>
      </c>
      <c r="YQ106" s="222">
        <v>0</v>
      </c>
      <c r="YR106" s="222">
        <v>0</v>
      </c>
      <c r="YS106" s="222">
        <v>0</v>
      </c>
      <c r="YT106" s="222">
        <v>0</v>
      </c>
      <c r="YU106" s="222">
        <v>202000</v>
      </c>
      <c r="YV106" s="222">
        <v>0</v>
      </c>
      <c r="YW106" s="222">
        <v>163500</v>
      </c>
      <c r="YX106" s="222">
        <v>0</v>
      </c>
      <c r="YY106" s="222">
        <v>60659</v>
      </c>
      <c r="YZ106" s="222">
        <v>0</v>
      </c>
      <c r="ZA106" s="222">
        <v>204872</v>
      </c>
      <c r="ZB106" s="222">
        <v>0</v>
      </c>
      <c r="ZC106" s="222">
        <v>1064</v>
      </c>
      <c r="ZD106" s="222">
        <v>0</v>
      </c>
      <c r="ZE106" s="222">
        <v>0</v>
      </c>
      <c r="ZF106" s="222">
        <v>0</v>
      </c>
      <c r="ZG106" s="222">
        <v>0</v>
      </c>
      <c r="ZH106" s="222">
        <v>0</v>
      </c>
      <c r="ZI106" s="222">
        <v>102100.8</v>
      </c>
      <c r="ZJ106" s="222">
        <v>207832</v>
      </c>
      <c r="ZK106" s="222">
        <v>0</v>
      </c>
      <c r="ZL106" s="222">
        <v>43352</v>
      </c>
      <c r="ZM106" s="222">
        <v>118500</v>
      </c>
      <c r="ZN106" s="222">
        <v>0</v>
      </c>
      <c r="ZO106" s="222">
        <v>0</v>
      </c>
      <c r="ZP106" s="222">
        <v>359000</v>
      </c>
      <c r="ZQ106" s="222">
        <v>0</v>
      </c>
      <c r="ZR106" s="222">
        <v>0</v>
      </c>
      <c r="ZS106" s="222">
        <v>385032</v>
      </c>
      <c r="ZT106" s="222">
        <v>327000</v>
      </c>
      <c r="ZU106" s="222">
        <v>421000</v>
      </c>
      <c r="ZV106" s="222">
        <v>0</v>
      </c>
      <c r="ZW106" s="222">
        <v>0</v>
      </c>
      <c r="ZX106" s="222">
        <v>0</v>
      </c>
      <c r="ZY106" s="222">
        <v>0</v>
      </c>
      <c r="ZZ106" s="222">
        <v>0</v>
      </c>
      <c r="AAA106" s="222">
        <v>129000</v>
      </c>
      <c r="AAB106" s="222">
        <v>0</v>
      </c>
      <c r="AAC106" s="222">
        <v>0</v>
      </c>
      <c r="AAD106" s="222">
        <v>0</v>
      </c>
      <c r="AAE106" s="222">
        <v>95000</v>
      </c>
      <c r="AAF106" s="222">
        <v>271500</v>
      </c>
      <c r="AAG106" s="222">
        <v>73000</v>
      </c>
      <c r="AAH106" s="222">
        <v>0</v>
      </c>
      <c r="AAI106" s="222">
        <v>369000</v>
      </c>
      <c r="AAJ106" s="222">
        <v>462400</v>
      </c>
      <c r="AAK106" s="222">
        <v>0</v>
      </c>
      <c r="AAL106" s="222">
        <v>254000</v>
      </c>
      <c r="AAM106" s="222">
        <v>0</v>
      </c>
      <c r="AAN106" s="222">
        <v>436800</v>
      </c>
      <c r="AAO106" s="222">
        <v>7223005</v>
      </c>
      <c r="AAP106" s="222">
        <v>38824</v>
      </c>
      <c r="AAQ106" s="222">
        <v>158396.64000000001</v>
      </c>
      <c r="AAR106" s="222">
        <v>964079</v>
      </c>
      <c r="AAS106" s="222">
        <v>15000</v>
      </c>
      <c r="AAT106" s="222">
        <v>0</v>
      </c>
      <c r="AAU106" s="222">
        <v>0</v>
      </c>
      <c r="AAV106" s="222">
        <v>0</v>
      </c>
      <c r="AAW106" s="222">
        <v>512276</v>
      </c>
      <c r="AAX106" s="222">
        <v>0</v>
      </c>
      <c r="AAY106" s="222">
        <v>40200</v>
      </c>
      <c r="AAZ106" s="222">
        <v>0</v>
      </c>
      <c r="ABA106" s="222">
        <v>0</v>
      </c>
      <c r="ABB106" s="222">
        <v>0</v>
      </c>
      <c r="ABC106" s="222">
        <v>0</v>
      </c>
      <c r="ABD106" s="222">
        <v>0</v>
      </c>
      <c r="ABE106" s="222">
        <v>-735630</v>
      </c>
      <c r="ABF106" s="222">
        <v>0</v>
      </c>
      <c r="ABG106" s="222">
        <v>0</v>
      </c>
      <c r="ABH106" s="222">
        <v>0</v>
      </c>
      <c r="ABI106" s="222">
        <v>0</v>
      </c>
      <c r="ABJ106" s="222">
        <v>274740</v>
      </c>
      <c r="ABK106" s="222">
        <v>0</v>
      </c>
      <c r="ABL106" s="222">
        <v>0</v>
      </c>
      <c r="ABM106" s="222">
        <v>8647</v>
      </c>
      <c r="ABN106" s="222">
        <v>0</v>
      </c>
      <c r="ABO106" s="222">
        <v>0</v>
      </c>
      <c r="ABP106" s="222">
        <v>0</v>
      </c>
      <c r="ABQ106" s="222">
        <v>0</v>
      </c>
      <c r="ABR106" s="222">
        <v>0</v>
      </c>
      <c r="ABS106" s="222">
        <v>0</v>
      </c>
      <c r="ABT106" s="222">
        <v>0</v>
      </c>
      <c r="ABU106" s="222">
        <v>0</v>
      </c>
      <c r="ABV106" s="222">
        <v>0</v>
      </c>
      <c r="ABW106" s="222">
        <v>0</v>
      </c>
      <c r="ABX106" s="222">
        <v>0</v>
      </c>
      <c r="ABY106" s="222">
        <v>0</v>
      </c>
      <c r="ABZ106" s="222">
        <v>409000</v>
      </c>
      <c r="ACA106" s="222">
        <v>0</v>
      </c>
      <c r="ACB106" s="222">
        <v>0</v>
      </c>
      <c r="ACC106" s="222">
        <v>75068.86</v>
      </c>
      <c r="ACD106" s="222">
        <v>0</v>
      </c>
      <c r="ACE106" s="222">
        <v>0</v>
      </c>
      <c r="ACF106" s="222">
        <v>0</v>
      </c>
      <c r="ACG106" s="222">
        <v>0</v>
      </c>
      <c r="ACH106" s="222">
        <v>0</v>
      </c>
      <c r="ACI106" s="222">
        <v>1042512.16</v>
      </c>
      <c r="ACJ106" s="222">
        <v>0</v>
      </c>
      <c r="ACK106" s="222">
        <v>0</v>
      </c>
      <c r="ACL106" s="222">
        <v>0</v>
      </c>
      <c r="ACM106" s="222">
        <v>0</v>
      </c>
      <c r="ACN106" s="222">
        <v>0</v>
      </c>
      <c r="ACO106" s="222">
        <v>0</v>
      </c>
      <c r="ACP106" s="222">
        <v>0</v>
      </c>
      <c r="ACQ106" s="222">
        <v>0</v>
      </c>
      <c r="ACR106" s="222">
        <v>0</v>
      </c>
      <c r="ACS106" s="222">
        <v>0</v>
      </c>
      <c r="ACT106" s="222">
        <v>0</v>
      </c>
      <c r="ACU106" s="222">
        <v>0</v>
      </c>
      <c r="ACV106" s="222">
        <v>0</v>
      </c>
      <c r="ACW106" s="222">
        <v>0</v>
      </c>
      <c r="ACX106" s="222">
        <v>0</v>
      </c>
      <c r="ACY106" s="222">
        <v>0</v>
      </c>
      <c r="ACZ106" s="222">
        <v>0</v>
      </c>
      <c r="ADA106" s="222">
        <v>0</v>
      </c>
      <c r="ADB106" s="222">
        <v>0</v>
      </c>
      <c r="ADC106" s="222">
        <v>0</v>
      </c>
      <c r="ADD106" s="222">
        <v>0</v>
      </c>
      <c r="ADE106" s="222">
        <v>0</v>
      </c>
      <c r="ADF106" s="222">
        <v>0</v>
      </c>
      <c r="ADG106" s="222">
        <v>0</v>
      </c>
      <c r="ADH106" s="222">
        <v>0</v>
      </c>
      <c r="ADI106" s="222">
        <v>22500</v>
      </c>
      <c r="ADJ106" s="222">
        <v>0</v>
      </c>
      <c r="ADK106" s="222">
        <v>52350</v>
      </c>
      <c r="ADL106" s="222">
        <v>24000</v>
      </c>
      <c r="ADM106" s="222">
        <v>0</v>
      </c>
      <c r="ADN106" s="222">
        <v>0</v>
      </c>
      <c r="ADO106" s="222">
        <v>0</v>
      </c>
      <c r="ADP106" s="222">
        <v>0</v>
      </c>
      <c r="ADQ106" s="222">
        <v>0</v>
      </c>
      <c r="ADR106" s="222">
        <v>0</v>
      </c>
      <c r="ADS106" s="222">
        <v>0</v>
      </c>
      <c r="ADT106" s="222">
        <v>0</v>
      </c>
      <c r="ADU106" s="222">
        <v>0</v>
      </c>
      <c r="ADV106" s="222">
        <v>0</v>
      </c>
      <c r="ADW106" s="222">
        <v>0</v>
      </c>
      <c r="ADX106" s="222">
        <v>267732</v>
      </c>
      <c r="ADY106" s="222">
        <v>0</v>
      </c>
      <c r="ADZ106" s="222">
        <v>0</v>
      </c>
      <c r="AEA106" s="222">
        <v>31582</v>
      </c>
      <c r="AEB106" s="222">
        <v>0</v>
      </c>
      <c r="AEC106" s="222">
        <v>0</v>
      </c>
      <c r="AED106" s="222">
        <v>0</v>
      </c>
      <c r="AEE106" s="222">
        <v>31100</v>
      </c>
      <c r="AEF106" s="222">
        <v>83000</v>
      </c>
      <c r="AEG106" s="222">
        <v>0</v>
      </c>
      <c r="AEH106" s="222">
        <v>8000</v>
      </c>
      <c r="AEI106" s="222">
        <v>0</v>
      </c>
      <c r="AEJ106" s="222">
        <v>-42230</v>
      </c>
      <c r="AEK106" s="222">
        <v>0</v>
      </c>
      <c r="AEL106" s="222">
        <v>665037</v>
      </c>
      <c r="AEM106" s="222">
        <v>0</v>
      </c>
      <c r="AEN106" s="222">
        <v>0</v>
      </c>
      <c r="AEO106" s="222">
        <v>6950</v>
      </c>
      <c r="AEP106" s="222">
        <v>1045819</v>
      </c>
      <c r="AEQ106" s="222">
        <v>0</v>
      </c>
      <c r="AER106" s="222">
        <v>0</v>
      </c>
      <c r="AES106" s="222">
        <v>0</v>
      </c>
      <c r="AET106" s="222">
        <v>0</v>
      </c>
      <c r="AEU106" s="222">
        <v>0</v>
      </c>
      <c r="AEV106" s="222">
        <v>0</v>
      </c>
      <c r="AEW106" s="222">
        <v>0</v>
      </c>
      <c r="AEX106" s="222">
        <v>160939.67000000001</v>
      </c>
      <c r="AEY106" s="222">
        <v>0</v>
      </c>
      <c r="AEZ106" s="222">
        <v>11905.5</v>
      </c>
      <c r="AFA106" s="222">
        <v>0</v>
      </c>
      <c r="AFB106" s="222">
        <v>0</v>
      </c>
      <c r="AFC106" s="222">
        <v>0</v>
      </c>
      <c r="AFD106" s="222">
        <v>795000</v>
      </c>
      <c r="AFE106" s="222">
        <v>322050</v>
      </c>
      <c r="AFF106" s="222">
        <v>896928.05</v>
      </c>
      <c r="AFG106" s="222">
        <v>618525.5</v>
      </c>
      <c r="AFH106" s="222">
        <v>43750</v>
      </c>
      <c r="AFI106" s="222">
        <v>470919</v>
      </c>
      <c r="AFJ106" s="222">
        <v>127410</v>
      </c>
      <c r="AFK106" s="222">
        <v>0</v>
      </c>
      <c r="AFL106" s="222">
        <v>58179</v>
      </c>
      <c r="AFM106" s="222">
        <v>1518539.3</v>
      </c>
      <c r="AFN106" s="222">
        <v>291251.5</v>
      </c>
      <c r="AFO106" s="222">
        <v>1290515</v>
      </c>
      <c r="AFP106" s="222">
        <v>0</v>
      </c>
      <c r="AFQ106" s="222">
        <v>439219.1</v>
      </c>
      <c r="AFR106" s="222">
        <v>0</v>
      </c>
      <c r="AFS106" s="222">
        <v>0</v>
      </c>
      <c r="AFT106" s="222">
        <v>38548</v>
      </c>
      <c r="AFU106" s="222">
        <v>0</v>
      </c>
      <c r="AFV106" s="222">
        <v>0</v>
      </c>
      <c r="AFW106" s="222">
        <v>0</v>
      </c>
      <c r="AFX106" s="222">
        <v>913641.84</v>
      </c>
      <c r="AFY106" s="222">
        <v>50625</v>
      </c>
      <c r="AFZ106" s="222">
        <v>0</v>
      </c>
      <c r="AGA106" s="222">
        <v>0</v>
      </c>
      <c r="AGB106" s="222">
        <v>0</v>
      </c>
      <c r="AGC106" s="222">
        <v>0</v>
      </c>
      <c r="AGD106" s="222">
        <v>0</v>
      </c>
      <c r="AGE106" s="222">
        <v>0</v>
      </c>
      <c r="AGF106" s="222">
        <v>6315000</v>
      </c>
      <c r="AGG106" s="222">
        <v>0</v>
      </c>
      <c r="AGH106" s="222">
        <v>0</v>
      </c>
      <c r="AGI106" s="222">
        <v>0</v>
      </c>
      <c r="AGJ106" s="222">
        <v>66780</v>
      </c>
      <c r="AGK106" s="222">
        <v>0</v>
      </c>
      <c r="AGL106" s="222">
        <v>0</v>
      </c>
      <c r="AGM106" s="222">
        <v>14400</v>
      </c>
      <c r="AGN106" s="222">
        <v>0</v>
      </c>
      <c r="AGO106" s="222">
        <v>0</v>
      </c>
      <c r="AGP106" s="222">
        <v>0</v>
      </c>
      <c r="AGQ106" s="222">
        <v>0</v>
      </c>
      <c r="AGR106" s="222">
        <v>0</v>
      </c>
      <c r="AGS106" s="222">
        <v>0</v>
      </c>
      <c r="AGT106" s="222">
        <v>0</v>
      </c>
      <c r="AGU106" s="222">
        <v>3600</v>
      </c>
      <c r="AGV106" s="222">
        <v>0</v>
      </c>
      <c r="AGW106" s="222">
        <v>0</v>
      </c>
      <c r="AGX106" s="222">
        <v>470738</v>
      </c>
      <c r="AGY106" s="222">
        <v>1333000</v>
      </c>
      <c r="AGZ106" s="222">
        <v>0</v>
      </c>
      <c r="AHA106" s="222">
        <v>0</v>
      </c>
      <c r="AHB106" s="222">
        <v>0</v>
      </c>
      <c r="AHC106" s="222">
        <v>101500</v>
      </c>
      <c r="AHD106" s="222">
        <v>0</v>
      </c>
      <c r="AHE106" s="222">
        <v>594625</v>
      </c>
      <c r="AHF106" s="222">
        <v>309503.11</v>
      </c>
      <c r="AHG106" s="222">
        <v>0</v>
      </c>
      <c r="AHH106" s="222">
        <v>267000</v>
      </c>
      <c r="AHI106" s="222">
        <v>0</v>
      </c>
      <c r="AHJ106" s="222">
        <v>143000</v>
      </c>
      <c r="AHK106" s="222">
        <v>142000</v>
      </c>
      <c r="AHL106" s="222">
        <v>0</v>
      </c>
      <c r="AHM106" s="222">
        <v>0</v>
      </c>
      <c r="AHN106" s="222">
        <v>0</v>
      </c>
      <c r="AHO106" s="222">
        <v>7500</v>
      </c>
      <c r="AHP106" s="222">
        <v>0</v>
      </c>
      <c r="AHQ106" s="222">
        <v>0</v>
      </c>
      <c r="AHR106" s="264">
        <v>0</v>
      </c>
    </row>
    <row r="107" spans="1:902" ht="24">
      <c r="A107" s="183" t="s">
        <v>6671</v>
      </c>
      <c r="B107" s="183" t="s">
        <v>6538</v>
      </c>
      <c r="C107" s="184" t="s">
        <v>6539</v>
      </c>
      <c r="D107" s="222">
        <v>0</v>
      </c>
      <c r="E107" s="222">
        <v>125162</v>
      </c>
      <c r="F107" s="222">
        <v>0</v>
      </c>
      <c r="G107" s="222">
        <v>0</v>
      </c>
      <c r="H107" s="222">
        <v>0</v>
      </c>
      <c r="I107" s="222">
        <v>0</v>
      </c>
      <c r="J107" s="222">
        <v>0</v>
      </c>
      <c r="K107" s="222">
        <v>0</v>
      </c>
      <c r="L107" s="222">
        <v>0</v>
      </c>
      <c r="M107" s="222">
        <v>0</v>
      </c>
      <c r="N107" s="222">
        <v>0</v>
      </c>
      <c r="O107" s="222">
        <v>0</v>
      </c>
      <c r="P107" s="222">
        <v>12230</v>
      </c>
      <c r="Q107" s="222">
        <v>0</v>
      </c>
      <c r="R107" s="222">
        <v>67029.570000000007</v>
      </c>
      <c r="S107" s="222">
        <v>0</v>
      </c>
      <c r="T107" s="222">
        <v>0</v>
      </c>
      <c r="U107" s="222">
        <v>0</v>
      </c>
      <c r="V107" s="222">
        <v>0</v>
      </c>
      <c r="W107" s="222">
        <v>111900</v>
      </c>
      <c r="X107" s="222">
        <v>0</v>
      </c>
      <c r="Y107" s="222">
        <v>0</v>
      </c>
      <c r="Z107" s="222">
        <v>147122</v>
      </c>
      <c r="AA107" s="222">
        <v>0</v>
      </c>
      <c r="AB107" s="222">
        <v>0</v>
      </c>
      <c r="AC107" s="222">
        <v>0</v>
      </c>
      <c r="AD107" s="222">
        <v>0</v>
      </c>
      <c r="AE107" s="222">
        <v>0</v>
      </c>
      <c r="AF107" s="222">
        <v>0</v>
      </c>
      <c r="AG107" s="222">
        <v>0</v>
      </c>
      <c r="AH107" s="222">
        <v>0</v>
      </c>
      <c r="AI107" s="222">
        <v>0</v>
      </c>
      <c r="AJ107" s="222">
        <v>0</v>
      </c>
      <c r="AK107" s="222">
        <v>62714</v>
      </c>
      <c r="AL107" s="222">
        <v>0</v>
      </c>
      <c r="AM107" s="222">
        <v>0</v>
      </c>
      <c r="AN107" s="222">
        <v>0</v>
      </c>
      <c r="AO107" s="222">
        <v>0</v>
      </c>
      <c r="AP107" s="222">
        <v>0</v>
      </c>
      <c r="AQ107" s="222">
        <v>0</v>
      </c>
      <c r="AR107" s="222">
        <v>0</v>
      </c>
      <c r="AS107" s="222">
        <v>0</v>
      </c>
      <c r="AT107" s="222">
        <v>2166195</v>
      </c>
      <c r="AU107" s="222">
        <v>0</v>
      </c>
      <c r="AV107" s="222">
        <v>0</v>
      </c>
      <c r="AW107" s="222">
        <v>0</v>
      </c>
      <c r="AX107" s="222">
        <v>75138</v>
      </c>
      <c r="AY107" s="222">
        <v>0</v>
      </c>
      <c r="AZ107" s="222">
        <v>0</v>
      </c>
      <c r="BA107" s="222">
        <v>0</v>
      </c>
      <c r="BB107" s="222">
        <v>0</v>
      </c>
      <c r="BC107" s="222">
        <v>0</v>
      </c>
      <c r="BD107" s="222">
        <v>0</v>
      </c>
      <c r="BE107" s="222">
        <v>0</v>
      </c>
      <c r="BF107" s="222">
        <v>0</v>
      </c>
      <c r="BG107" s="222">
        <v>0</v>
      </c>
      <c r="BH107" s="222">
        <v>0</v>
      </c>
      <c r="BI107" s="222">
        <v>0</v>
      </c>
      <c r="BJ107" s="222">
        <v>0</v>
      </c>
      <c r="BK107" s="222">
        <v>0</v>
      </c>
      <c r="BL107" s="222">
        <v>0</v>
      </c>
      <c r="BM107" s="222">
        <v>0</v>
      </c>
      <c r="BN107" s="222">
        <v>0</v>
      </c>
      <c r="BO107" s="222">
        <v>170737.5</v>
      </c>
      <c r="BP107" s="222">
        <v>0</v>
      </c>
      <c r="BQ107" s="222">
        <v>0</v>
      </c>
      <c r="BR107" s="222">
        <v>0</v>
      </c>
      <c r="BS107" s="222">
        <v>0</v>
      </c>
      <c r="BT107" s="222">
        <v>0</v>
      </c>
      <c r="BU107" s="222">
        <v>0</v>
      </c>
      <c r="BV107" s="222">
        <v>0</v>
      </c>
      <c r="BW107" s="222">
        <v>0</v>
      </c>
      <c r="BX107" s="222">
        <v>0</v>
      </c>
      <c r="BY107" s="222">
        <v>79320</v>
      </c>
      <c r="BZ107" s="222">
        <v>0</v>
      </c>
      <c r="CA107" s="222">
        <v>0</v>
      </c>
      <c r="CB107" s="222">
        <v>0</v>
      </c>
      <c r="CC107" s="222">
        <v>0</v>
      </c>
      <c r="CD107" s="222">
        <v>82730</v>
      </c>
      <c r="CE107" s="222">
        <v>0</v>
      </c>
      <c r="CF107" s="222">
        <v>0</v>
      </c>
      <c r="CG107" s="222">
        <v>0</v>
      </c>
      <c r="CH107" s="222">
        <v>233231.25</v>
      </c>
      <c r="CI107" s="222">
        <v>604025</v>
      </c>
      <c r="CJ107" s="222">
        <v>189270</v>
      </c>
      <c r="CK107" s="222">
        <v>29484</v>
      </c>
      <c r="CL107" s="222">
        <v>0</v>
      </c>
      <c r="CM107" s="222">
        <v>0</v>
      </c>
      <c r="CN107" s="222">
        <v>228600</v>
      </c>
      <c r="CO107" s="222">
        <v>0</v>
      </c>
      <c r="CP107" s="222">
        <v>0</v>
      </c>
      <c r="CQ107" s="222">
        <v>146510</v>
      </c>
      <c r="CR107" s="222">
        <v>42525</v>
      </c>
      <c r="CS107" s="222">
        <v>28479</v>
      </c>
      <c r="CT107" s="222">
        <v>209280</v>
      </c>
      <c r="CU107" s="222">
        <v>0</v>
      </c>
      <c r="CV107" s="222">
        <v>0</v>
      </c>
      <c r="CW107" s="222">
        <v>578195.5</v>
      </c>
      <c r="CX107" s="222">
        <v>0</v>
      </c>
      <c r="CY107" s="222">
        <v>0</v>
      </c>
      <c r="CZ107" s="222">
        <v>21819</v>
      </c>
      <c r="DA107" s="222">
        <v>0</v>
      </c>
      <c r="DB107" s="222">
        <v>0</v>
      </c>
      <c r="DC107" s="222">
        <v>0</v>
      </c>
      <c r="DD107" s="222">
        <v>0</v>
      </c>
      <c r="DE107" s="222">
        <v>0</v>
      </c>
      <c r="DF107" s="222">
        <v>0</v>
      </c>
      <c r="DG107" s="222">
        <v>0</v>
      </c>
      <c r="DH107" s="222">
        <v>0</v>
      </c>
      <c r="DI107" s="222">
        <v>0</v>
      </c>
      <c r="DJ107" s="222">
        <v>0</v>
      </c>
      <c r="DK107" s="222">
        <v>0</v>
      </c>
      <c r="DL107" s="222">
        <v>0</v>
      </c>
      <c r="DM107" s="222">
        <v>0</v>
      </c>
      <c r="DN107" s="222">
        <v>0</v>
      </c>
      <c r="DO107" s="222">
        <v>0</v>
      </c>
      <c r="DP107" s="222">
        <v>0</v>
      </c>
      <c r="DQ107" s="222">
        <v>0</v>
      </c>
      <c r="DR107" s="222">
        <v>0</v>
      </c>
      <c r="DS107" s="222">
        <v>208614</v>
      </c>
      <c r="DT107" s="222">
        <v>0</v>
      </c>
      <c r="DU107" s="222">
        <v>0</v>
      </c>
      <c r="DV107" s="222">
        <v>49267</v>
      </c>
      <c r="DW107" s="222">
        <v>0</v>
      </c>
      <c r="DX107" s="222">
        <v>0</v>
      </c>
      <c r="DY107" s="222">
        <v>270620</v>
      </c>
      <c r="DZ107" s="222">
        <v>0</v>
      </c>
      <c r="EA107" s="222">
        <v>0</v>
      </c>
      <c r="EB107" s="222">
        <v>0</v>
      </c>
      <c r="EC107" s="222">
        <v>0</v>
      </c>
      <c r="ED107" s="222">
        <v>0</v>
      </c>
      <c r="EE107" s="222">
        <v>540180</v>
      </c>
      <c r="EF107" s="222">
        <v>0</v>
      </c>
      <c r="EG107" s="222">
        <v>0</v>
      </c>
      <c r="EH107" s="222">
        <v>0</v>
      </c>
      <c r="EI107" s="222">
        <v>15559</v>
      </c>
      <c r="EJ107" s="222">
        <v>117315</v>
      </c>
      <c r="EK107" s="222">
        <v>0</v>
      </c>
      <c r="EL107" s="222">
        <v>0</v>
      </c>
      <c r="EM107" s="222">
        <v>0</v>
      </c>
      <c r="EN107" s="222">
        <v>0</v>
      </c>
      <c r="EO107" s="222">
        <v>0</v>
      </c>
      <c r="EP107" s="222">
        <v>0</v>
      </c>
      <c r="EQ107" s="222">
        <v>0</v>
      </c>
      <c r="ER107" s="222">
        <v>0</v>
      </c>
      <c r="ES107" s="222">
        <v>0</v>
      </c>
      <c r="ET107" s="222">
        <v>228026</v>
      </c>
      <c r="EU107" s="222">
        <v>98160</v>
      </c>
      <c r="EV107" s="222">
        <v>0</v>
      </c>
      <c r="EW107" s="222">
        <v>0</v>
      </c>
      <c r="EX107" s="222">
        <v>0</v>
      </c>
      <c r="EY107" s="222">
        <v>0</v>
      </c>
      <c r="EZ107" s="222">
        <v>0</v>
      </c>
      <c r="FA107" s="222">
        <v>0</v>
      </c>
      <c r="FB107" s="222">
        <v>0</v>
      </c>
      <c r="FC107" s="222">
        <v>0</v>
      </c>
      <c r="FD107" s="222">
        <v>113915</v>
      </c>
      <c r="FE107" s="222">
        <v>72300</v>
      </c>
      <c r="FF107" s="222">
        <v>0</v>
      </c>
      <c r="FG107" s="222">
        <v>0</v>
      </c>
      <c r="FH107" s="222">
        <v>0</v>
      </c>
      <c r="FI107" s="222">
        <v>0</v>
      </c>
      <c r="FJ107" s="222">
        <v>0</v>
      </c>
      <c r="FK107" s="222">
        <v>0</v>
      </c>
      <c r="FL107" s="222">
        <v>0</v>
      </c>
      <c r="FM107" s="222">
        <v>0</v>
      </c>
      <c r="FN107" s="222">
        <v>0</v>
      </c>
      <c r="FO107" s="222">
        <v>0</v>
      </c>
      <c r="FP107" s="222">
        <v>0</v>
      </c>
      <c r="FQ107" s="222">
        <v>0</v>
      </c>
      <c r="FR107" s="222">
        <v>0</v>
      </c>
      <c r="FS107" s="222">
        <v>0</v>
      </c>
      <c r="FT107" s="222">
        <v>0</v>
      </c>
      <c r="FU107" s="222">
        <v>0</v>
      </c>
      <c r="FV107" s="222">
        <v>66500</v>
      </c>
      <c r="FW107" s="222">
        <v>0</v>
      </c>
      <c r="FX107" s="222">
        <v>295793</v>
      </c>
      <c r="FY107" s="222">
        <v>165868.67000000001</v>
      </c>
      <c r="FZ107" s="222">
        <v>0</v>
      </c>
      <c r="GA107" s="222">
        <v>0</v>
      </c>
      <c r="GB107" s="222">
        <v>0</v>
      </c>
      <c r="GC107" s="222">
        <v>0</v>
      </c>
      <c r="GD107" s="222">
        <v>0</v>
      </c>
      <c r="GE107" s="222">
        <v>0</v>
      </c>
      <c r="GF107" s="222">
        <v>0</v>
      </c>
      <c r="GG107" s="222">
        <v>0</v>
      </c>
      <c r="GH107" s="222">
        <v>0</v>
      </c>
      <c r="GI107" s="222">
        <v>0</v>
      </c>
      <c r="GJ107" s="222">
        <v>0</v>
      </c>
      <c r="GK107" s="222">
        <v>0</v>
      </c>
      <c r="GL107" s="222">
        <v>0</v>
      </c>
      <c r="GM107" s="222">
        <v>0</v>
      </c>
      <c r="GN107" s="222">
        <v>0</v>
      </c>
      <c r="GO107" s="222">
        <v>0</v>
      </c>
      <c r="GP107" s="222">
        <v>0</v>
      </c>
      <c r="GQ107" s="222">
        <v>0</v>
      </c>
      <c r="GR107" s="222">
        <v>0</v>
      </c>
      <c r="GS107" s="222">
        <v>0</v>
      </c>
      <c r="GT107" s="222">
        <v>0</v>
      </c>
      <c r="GU107" s="222">
        <v>0</v>
      </c>
      <c r="GV107" s="222">
        <v>0</v>
      </c>
      <c r="GW107" s="222">
        <v>114975</v>
      </c>
      <c r="GX107" s="222">
        <v>0</v>
      </c>
      <c r="GY107" s="222">
        <v>0</v>
      </c>
      <c r="GZ107" s="222">
        <v>0</v>
      </c>
      <c r="HA107" s="222">
        <v>0</v>
      </c>
      <c r="HB107" s="222">
        <v>0</v>
      </c>
      <c r="HC107" s="222">
        <v>0</v>
      </c>
      <c r="HD107" s="222">
        <v>0</v>
      </c>
      <c r="HE107" s="222">
        <v>0</v>
      </c>
      <c r="HF107" s="222">
        <v>0</v>
      </c>
      <c r="HG107" s="222">
        <v>71760</v>
      </c>
      <c r="HH107" s="222">
        <v>0</v>
      </c>
      <c r="HI107" s="222">
        <v>86450</v>
      </c>
      <c r="HJ107" s="222">
        <v>0</v>
      </c>
      <c r="HK107" s="222">
        <v>0</v>
      </c>
      <c r="HL107" s="222">
        <v>0</v>
      </c>
      <c r="HM107" s="222">
        <v>0</v>
      </c>
      <c r="HN107" s="222">
        <v>0</v>
      </c>
      <c r="HO107" s="222">
        <v>0</v>
      </c>
      <c r="HP107" s="222">
        <v>0</v>
      </c>
      <c r="HQ107" s="222">
        <v>0</v>
      </c>
      <c r="HR107" s="222">
        <v>0</v>
      </c>
      <c r="HS107" s="222">
        <v>0</v>
      </c>
      <c r="HT107" s="222">
        <v>14503</v>
      </c>
      <c r="HU107" s="222">
        <v>0</v>
      </c>
      <c r="HV107" s="222">
        <v>0</v>
      </c>
      <c r="HW107" s="222">
        <v>52160</v>
      </c>
      <c r="HX107" s="222">
        <v>194089.91</v>
      </c>
      <c r="HY107" s="222">
        <v>33460</v>
      </c>
      <c r="HZ107" s="222">
        <v>0</v>
      </c>
      <c r="IA107" s="222">
        <v>0</v>
      </c>
      <c r="IB107" s="222">
        <v>0</v>
      </c>
      <c r="IC107" s="222">
        <v>0</v>
      </c>
      <c r="ID107" s="222">
        <v>0</v>
      </c>
      <c r="IE107" s="222">
        <v>411368</v>
      </c>
      <c r="IF107" s="222">
        <v>0</v>
      </c>
      <c r="IG107" s="222">
        <v>30665</v>
      </c>
      <c r="IH107" s="222">
        <v>0</v>
      </c>
      <c r="II107" s="222">
        <v>0</v>
      </c>
      <c r="IJ107" s="222">
        <v>0</v>
      </c>
      <c r="IK107" s="222">
        <v>0</v>
      </c>
      <c r="IL107" s="222">
        <v>0</v>
      </c>
      <c r="IM107" s="222">
        <v>0</v>
      </c>
      <c r="IN107" s="222">
        <v>0</v>
      </c>
      <c r="IO107" s="222">
        <v>0</v>
      </c>
      <c r="IP107" s="222">
        <v>0</v>
      </c>
      <c r="IQ107" s="222">
        <v>33010</v>
      </c>
      <c r="IR107" s="222">
        <v>0</v>
      </c>
      <c r="IS107" s="222">
        <v>0</v>
      </c>
      <c r="IT107" s="222">
        <v>0</v>
      </c>
      <c r="IU107" s="222">
        <v>0</v>
      </c>
      <c r="IV107" s="222">
        <v>0</v>
      </c>
      <c r="IW107" s="222">
        <v>0</v>
      </c>
      <c r="IX107" s="222">
        <v>0</v>
      </c>
      <c r="IY107" s="222">
        <v>0</v>
      </c>
      <c r="IZ107" s="222">
        <v>0</v>
      </c>
      <c r="JA107" s="222">
        <v>0</v>
      </c>
      <c r="JB107" s="222">
        <v>0</v>
      </c>
      <c r="JC107" s="222">
        <v>0</v>
      </c>
      <c r="JD107" s="222">
        <v>0</v>
      </c>
      <c r="JE107" s="222">
        <v>773519</v>
      </c>
      <c r="JF107" s="222">
        <v>0</v>
      </c>
      <c r="JG107" s="222">
        <v>0</v>
      </c>
      <c r="JH107" s="222">
        <v>0</v>
      </c>
      <c r="JI107" s="222">
        <v>0</v>
      </c>
      <c r="JJ107" s="222">
        <v>0</v>
      </c>
      <c r="JK107" s="222">
        <v>0</v>
      </c>
      <c r="JL107" s="222">
        <v>0</v>
      </c>
      <c r="JM107" s="222">
        <v>0</v>
      </c>
      <c r="JN107" s="222">
        <v>0</v>
      </c>
      <c r="JO107" s="222">
        <v>0</v>
      </c>
      <c r="JP107" s="222">
        <v>0</v>
      </c>
      <c r="JQ107" s="222">
        <v>0</v>
      </c>
      <c r="JR107" s="222">
        <v>0</v>
      </c>
      <c r="JS107" s="222">
        <v>0</v>
      </c>
      <c r="JT107" s="222">
        <v>0</v>
      </c>
      <c r="JU107" s="222">
        <v>0</v>
      </c>
      <c r="JV107" s="222">
        <v>0</v>
      </c>
      <c r="JW107" s="222">
        <v>0</v>
      </c>
      <c r="JX107" s="222">
        <v>0</v>
      </c>
      <c r="JY107" s="222">
        <v>0</v>
      </c>
      <c r="JZ107" s="222">
        <v>0</v>
      </c>
      <c r="KA107" s="222">
        <v>135622</v>
      </c>
      <c r="KB107" s="222">
        <v>0</v>
      </c>
      <c r="KC107" s="222">
        <v>0</v>
      </c>
      <c r="KD107" s="222">
        <v>64070</v>
      </c>
      <c r="KE107" s="222">
        <v>123840</v>
      </c>
      <c r="KF107" s="222">
        <v>0</v>
      </c>
      <c r="KG107" s="222">
        <v>0</v>
      </c>
      <c r="KH107" s="222">
        <v>0</v>
      </c>
      <c r="KI107" s="222">
        <v>0</v>
      </c>
      <c r="KJ107" s="222">
        <v>0</v>
      </c>
      <c r="KK107" s="222">
        <v>0</v>
      </c>
      <c r="KL107" s="222">
        <v>0</v>
      </c>
      <c r="KM107" s="222">
        <v>0</v>
      </c>
      <c r="KN107" s="222">
        <v>0</v>
      </c>
      <c r="KO107" s="222">
        <v>0</v>
      </c>
      <c r="KP107" s="222">
        <v>0</v>
      </c>
      <c r="KQ107" s="222">
        <v>1418755</v>
      </c>
      <c r="KR107" s="222">
        <v>0</v>
      </c>
      <c r="KS107" s="222">
        <v>0</v>
      </c>
      <c r="KT107" s="222">
        <v>376525</v>
      </c>
      <c r="KU107" s="222">
        <v>0</v>
      </c>
      <c r="KV107" s="222">
        <v>175080</v>
      </c>
      <c r="KW107" s="222">
        <v>0</v>
      </c>
      <c r="KX107" s="222">
        <v>0</v>
      </c>
      <c r="KY107" s="222">
        <v>0</v>
      </c>
      <c r="KZ107" s="222">
        <v>0</v>
      </c>
      <c r="LA107" s="222">
        <v>0</v>
      </c>
      <c r="LB107" s="222">
        <v>0</v>
      </c>
      <c r="LC107" s="222">
        <v>0</v>
      </c>
      <c r="LD107" s="222">
        <v>0</v>
      </c>
      <c r="LE107" s="222">
        <v>0</v>
      </c>
      <c r="LF107" s="222">
        <v>0</v>
      </c>
      <c r="LG107" s="222">
        <v>0</v>
      </c>
      <c r="LH107" s="222">
        <v>0</v>
      </c>
      <c r="LI107" s="222">
        <v>0</v>
      </c>
      <c r="LJ107" s="222">
        <v>0</v>
      </c>
      <c r="LK107" s="222">
        <v>0</v>
      </c>
      <c r="LL107" s="222">
        <v>0</v>
      </c>
      <c r="LM107" s="222">
        <v>0</v>
      </c>
      <c r="LN107" s="222">
        <v>0</v>
      </c>
      <c r="LO107" s="222">
        <v>0</v>
      </c>
      <c r="LP107" s="222">
        <v>0</v>
      </c>
      <c r="LQ107" s="222">
        <v>0</v>
      </c>
      <c r="LR107" s="222">
        <v>0</v>
      </c>
      <c r="LS107" s="222">
        <v>0</v>
      </c>
      <c r="LT107" s="222">
        <v>0</v>
      </c>
      <c r="LU107" s="222">
        <v>0</v>
      </c>
      <c r="LV107" s="222">
        <v>0</v>
      </c>
      <c r="LW107" s="222">
        <v>60000</v>
      </c>
      <c r="LX107" s="222">
        <v>167649</v>
      </c>
      <c r="LY107" s="222">
        <v>139770</v>
      </c>
      <c r="LZ107" s="222">
        <v>201011</v>
      </c>
      <c r="MA107" s="222">
        <v>57873</v>
      </c>
      <c r="MB107" s="222">
        <v>0</v>
      </c>
      <c r="MC107" s="222">
        <v>0</v>
      </c>
      <c r="MD107" s="222">
        <v>145593</v>
      </c>
      <c r="ME107" s="222">
        <v>0</v>
      </c>
      <c r="MF107" s="222">
        <v>0</v>
      </c>
      <c r="MG107" s="222">
        <v>0</v>
      </c>
      <c r="MH107" s="222">
        <v>0</v>
      </c>
      <c r="MI107" s="222">
        <v>0</v>
      </c>
      <c r="MJ107" s="222">
        <v>0</v>
      </c>
      <c r="MK107" s="222">
        <v>0</v>
      </c>
      <c r="ML107" s="222">
        <v>0</v>
      </c>
      <c r="MM107" s="222">
        <v>0</v>
      </c>
      <c r="MN107" s="222">
        <v>0</v>
      </c>
      <c r="MO107" s="222">
        <v>0</v>
      </c>
      <c r="MP107" s="222">
        <v>0</v>
      </c>
      <c r="MQ107" s="222">
        <v>0</v>
      </c>
      <c r="MR107" s="222">
        <v>0</v>
      </c>
      <c r="MS107" s="222">
        <v>0</v>
      </c>
      <c r="MT107" s="222">
        <v>0</v>
      </c>
      <c r="MU107" s="222">
        <v>0</v>
      </c>
      <c r="MV107" s="222">
        <v>400000</v>
      </c>
      <c r="MW107" s="222">
        <v>383355.14</v>
      </c>
      <c r="MX107" s="222">
        <v>42570</v>
      </c>
      <c r="MY107" s="222">
        <v>638681</v>
      </c>
      <c r="MZ107" s="222">
        <v>0</v>
      </c>
      <c r="NA107" s="222">
        <v>132520</v>
      </c>
      <c r="NB107" s="222">
        <v>0</v>
      </c>
      <c r="NC107" s="222">
        <v>0</v>
      </c>
      <c r="ND107" s="222">
        <v>0</v>
      </c>
      <c r="NE107" s="222">
        <v>0</v>
      </c>
      <c r="NF107" s="222">
        <v>0</v>
      </c>
      <c r="NG107" s="222">
        <v>0</v>
      </c>
      <c r="NH107" s="222">
        <v>0</v>
      </c>
      <c r="NI107" s="222">
        <v>0</v>
      </c>
      <c r="NJ107" s="222">
        <v>0</v>
      </c>
      <c r="NK107" s="222">
        <v>0</v>
      </c>
      <c r="NL107" s="222">
        <v>0</v>
      </c>
      <c r="NM107" s="222">
        <v>0</v>
      </c>
      <c r="NN107" s="222">
        <v>0</v>
      </c>
      <c r="NO107" s="222">
        <v>0</v>
      </c>
      <c r="NP107" s="222">
        <v>478900</v>
      </c>
      <c r="NQ107" s="222">
        <v>0</v>
      </c>
      <c r="NR107" s="222">
        <v>0</v>
      </c>
      <c r="NS107" s="222">
        <v>0</v>
      </c>
      <c r="NT107" s="222">
        <v>14332</v>
      </c>
      <c r="NU107" s="222">
        <v>0</v>
      </c>
      <c r="NV107" s="222">
        <v>0</v>
      </c>
      <c r="NW107" s="222">
        <v>0</v>
      </c>
      <c r="NX107" s="222">
        <v>0</v>
      </c>
      <c r="NY107" s="222">
        <v>0</v>
      </c>
      <c r="NZ107" s="222">
        <v>22650</v>
      </c>
      <c r="OA107" s="222">
        <v>0</v>
      </c>
      <c r="OB107" s="222">
        <v>0</v>
      </c>
      <c r="OC107" s="222">
        <v>0</v>
      </c>
      <c r="OD107" s="222">
        <v>0</v>
      </c>
      <c r="OE107" s="222">
        <v>0</v>
      </c>
      <c r="OF107" s="222">
        <v>0</v>
      </c>
      <c r="OG107" s="222">
        <v>0</v>
      </c>
      <c r="OH107" s="222">
        <v>0</v>
      </c>
      <c r="OI107" s="222">
        <v>0</v>
      </c>
      <c r="OJ107" s="222">
        <v>0</v>
      </c>
      <c r="OK107" s="222">
        <v>0</v>
      </c>
      <c r="OL107" s="222">
        <v>0</v>
      </c>
      <c r="OM107" s="222">
        <v>0</v>
      </c>
      <c r="ON107" s="222">
        <v>0</v>
      </c>
      <c r="OO107" s="222">
        <v>670794</v>
      </c>
      <c r="OP107" s="222">
        <v>0</v>
      </c>
      <c r="OQ107" s="222">
        <v>51781</v>
      </c>
      <c r="OR107" s="222">
        <v>61000</v>
      </c>
      <c r="OS107" s="222">
        <v>0</v>
      </c>
      <c r="OT107" s="222">
        <v>0</v>
      </c>
      <c r="OU107" s="222">
        <v>0</v>
      </c>
      <c r="OV107" s="222">
        <v>0</v>
      </c>
      <c r="OW107" s="222">
        <v>0</v>
      </c>
      <c r="OX107" s="222">
        <v>0</v>
      </c>
      <c r="OY107" s="222">
        <v>0</v>
      </c>
      <c r="OZ107" s="222">
        <v>0</v>
      </c>
      <c r="PA107" s="222">
        <v>0</v>
      </c>
      <c r="PB107" s="222">
        <v>0</v>
      </c>
      <c r="PC107" s="222">
        <v>0</v>
      </c>
      <c r="PD107" s="222">
        <v>0</v>
      </c>
      <c r="PE107" s="222">
        <v>0</v>
      </c>
      <c r="PF107" s="222">
        <v>0</v>
      </c>
      <c r="PG107" s="222">
        <v>0</v>
      </c>
      <c r="PH107" s="222">
        <v>0</v>
      </c>
      <c r="PI107" s="222">
        <v>0</v>
      </c>
      <c r="PJ107" s="222">
        <v>0</v>
      </c>
      <c r="PK107" s="222">
        <v>0</v>
      </c>
      <c r="PL107" s="222">
        <v>0</v>
      </c>
      <c r="PM107" s="222">
        <v>0</v>
      </c>
      <c r="PN107" s="222">
        <v>0</v>
      </c>
      <c r="PO107" s="222">
        <v>0</v>
      </c>
      <c r="PP107" s="222">
        <v>0</v>
      </c>
      <c r="PQ107" s="222">
        <v>0</v>
      </c>
      <c r="PR107" s="222">
        <v>0</v>
      </c>
      <c r="PS107" s="222">
        <v>400270</v>
      </c>
      <c r="PT107" s="222">
        <v>0</v>
      </c>
      <c r="PU107" s="222">
        <v>0</v>
      </c>
      <c r="PV107" s="222">
        <v>0</v>
      </c>
      <c r="PW107" s="222">
        <v>0</v>
      </c>
      <c r="PX107" s="222">
        <v>0</v>
      </c>
      <c r="PY107" s="222">
        <v>0</v>
      </c>
      <c r="PZ107" s="222">
        <v>0</v>
      </c>
      <c r="QA107" s="222">
        <v>0</v>
      </c>
      <c r="QB107" s="222">
        <v>0</v>
      </c>
      <c r="QC107" s="222">
        <v>0</v>
      </c>
      <c r="QD107" s="222">
        <v>0</v>
      </c>
      <c r="QE107" s="222">
        <v>0</v>
      </c>
      <c r="QF107" s="222">
        <v>0</v>
      </c>
      <c r="QG107" s="222">
        <v>0</v>
      </c>
      <c r="QH107" s="222">
        <v>0</v>
      </c>
      <c r="QI107" s="222">
        <v>0</v>
      </c>
      <c r="QJ107" s="222">
        <v>0</v>
      </c>
      <c r="QK107" s="222">
        <v>0</v>
      </c>
      <c r="QL107" s="222">
        <v>0</v>
      </c>
      <c r="QM107" s="222">
        <v>0</v>
      </c>
      <c r="QN107" s="222">
        <v>0</v>
      </c>
      <c r="QO107" s="222">
        <v>0</v>
      </c>
      <c r="QP107" s="222">
        <v>0</v>
      </c>
      <c r="QQ107" s="222">
        <v>0</v>
      </c>
      <c r="QR107" s="222">
        <v>0</v>
      </c>
      <c r="QS107" s="222">
        <v>0</v>
      </c>
      <c r="QT107" s="222">
        <v>0</v>
      </c>
      <c r="QU107" s="222">
        <v>105160</v>
      </c>
      <c r="QV107" s="222">
        <v>0</v>
      </c>
      <c r="QW107" s="222">
        <v>125790</v>
      </c>
      <c r="QX107" s="222">
        <v>301740</v>
      </c>
      <c r="QY107" s="222">
        <v>0</v>
      </c>
      <c r="QZ107" s="222">
        <v>0</v>
      </c>
      <c r="RA107" s="222">
        <v>0</v>
      </c>
      <c r="RB107" s="222">
        <v>0</v>
      </c>
      <c r="RC107" s="222">
        <v>0</v>
      </c>
      <c r="RD107" s="222">
        <v>132045</v>
      </c>
      <c r="RE107" s="222">
        <v>344620</v>
      </c>
      <c r="RF107" s="222">
        <v>0</v>
      </c>
      <c r="RG107" s="222">
        <v>787945</v>
      </c>
      <c r="RH107" s="222">
        <v>0</v>
      </c>
      <c r="RI107" s="222">
        <v>0</v>
      </c>
      <c r="RJ107" s="222">
        <v>0</v>
      </c>
      <c r="RK107" s="222">
        <v>153270</v>
      </c>
      <c r="RL107" s="222">
        <v>285367</v>
      </c>
      <c r="RM107" s="222">
        <v>0</v>
      </c>
      <c r="RN107" s="222">
        <v>55382.5</v>
      </c>
      <c r="RO107" s="222">
        <v>0</v>
      </c>
      <c r="RP107" s="222">
        <v>177839</v>
      </c>
      <c r="RQ107" s="222">
        <v>504795</v>
      </c>
      <c r="RR107" s="222">
        <v>0</v>
      </c>
      <c r="RS107" s="222">
        <v>0</v>
      </c>
      <c r="RT107" s="222">
        <v>0</v>
      </c>
      <c r="RU107" s="222">
        <v>0</v>
      </c>
      <c r="RV107" s="222">
        <v>0</v>
      </c>
      <c r="RW107" s="222">
        <v>0</v>
      </c>
      <c r="RX107" s="222">
        <v>42900</v>
      </c>
      <c r="RY107" s="222">
        <v>0</v>
      </c>
      <c r="RZ107" s="222">
        <v>62386</v>
      </c>
      <c r="SA107" s="222">
        <v>63666.91</v>
      </c>
      <c r="SB107" s="222">
        <v>0</v>
      </c>
      <c r="SC107" s="222">
        <v>0</v>
      </c>
      <c r="SD107" s="222">
        <v>0</v>
      </c>
      <c r="SE107" s="222">
        <v>0</v>
      </c>
      <c r="SF107" s="222">
        <v>0</v>
      </c>
      <c r="SG107" s="222">
        <v>0</v>
      </c>
      <c r="SH107" s="222">
        <v>0</v>
      </c>
      <c r="SI107" s="222">
        <v>0</v>
      </c>
      <c r="SJ107" s="222">
        <v>0</v>
      </c>
      <c r="SK107" s="222">
        <v>0</v>
      </c>
      <c r="SL107" s="222">
        <v>0</v>
      </c>
      <c r="SM107" s="222">
        <v>0</v>
      </c>
      <c r="SN107" s="222">
        <v>0</v>
      </c>
      <c r="SO107" s="222">
        <v>0</v>
      </c>
      <c r="SP107" s="222">
        <v>0</v>
      </c>
      <c r="SQ107" s="222">
        <v>0</v>
      </c>
      <c r="SR107" s="222">
        <v>0</v>
      </c>
      <c r="SS107" s="222">
        <v>0</v>
      </c>
      <c r="ST107" s="222">
        <v>0</v>
      </c>
      <c r="SU107" s="222">
        <v>0</v>
      </c>
      <c r="SV107" s="222">
        <v>82740</v>
      </c>
      <c r="SW107" s="222">
        <v>1085582</v>
      </c>
      <c r="SX107" s="222">
        <v>0</v>
      </c>
      <c r="SY107" s="222">
        <v>158385</v>
      </c>
      <c r="SZ107" s="222">
        <v>0</v>
      </c>
      <c r="TA107" s="222">
        <v>172935</v>
      </c>
      <c r="TB107" s="222">
        <v>444640</v>
      </c>
      <c r="TC107" s="222">
        <v>193235</v>
      </c>
      <c r="TD107" s="222">
        <v>0</v>
      </c>
      <c r="TE107" s="222">
        <v>0</v>
      </c>
      <c r="TF107" s="222">
        <v>287995</v>
      </c>
      <c r="TG107" s="222">
        <v>0</v>
      </c>
      <c r="TH107" s="222">
        <v>0</v>
      </c>
      <c r="TI107" s="222">
        <v>0</v>
      </c>
      <c r="TJ107" s="222">
        <v>0</v>
      </c>
      <c r="TK107" s="222">
        <v>0</v>
      </c>
      <c r="TL107" s="222">
        <v>0</v>
      </c>
      <c r="TM107" s="222">
        <v>0</v>
      </c>
      <c r="TN107" s="222">
        <v>182946</v>
      </c>
      <c r="TO107" s="222">
        <v>0</v>
      </c>
      <c r="TP107" s="222">
        <v>0</v>
      </c>
      <c r="TQ107" s="222">
        <v>0</v>
      </c>
      <c r="TR107" s="222">
        <v>0</v>
      </c>
      <c r="TS107" s="222">
        <v>0</v>
      </c>
      <c r="TT107" s="222">
        <v>0</v>
      </c>
      <c r="TU107" s="222">
        <v>35200</v>
      </c>
      <c r="TV107" s="222">
        <v>0</v>
      </c>
      <c r="TW107" s="222">
        <v>45612</v>
      </c>
      <c r="TX107" s="222">
        <v>0</v>
      </c>
      <c r="TY107" s="222">
        <v>0</v>
      </c>
      <c r="TZ107" s="222">
        <v>0</v>
      </c>
      <c r="UA107" s="222">
        <v>1250000</v>
      </c>
      <c r="UB107" s="222">
        <v>239915</v>
      </c>
      <c r="UC107" s="222">
        <v>0</v>
      </c>
      <c r="UD107" s="222">
        <v>39900</v>
      </c>
      <c r="UE107" s="222">
        <v>0</v>
      </c>
      <c r="UF107" s="222">
        <v>0</v>
      </c>
      <c r="UG107" s="222">
        <v>0</v>
      </c>
      <c r="UH107" s="222">
        <v>0</v>
      </c>
      <c r="UI107" s="222">
        <v>0</v>
      </c>
      <c r="UJ107" s="222">
        <v>0</v>
      </c>
      <c r="UK107" s="222">
        <v>0</v>
      </c>
      <c r="UL107" s="222">
        <v>78092</v>
      </c>
      <c r="UM107" s="222">
        <v>100000</v>
      </c>
      <c r="UN107" s="222">
        <v>0</v>
      </c>
      <c r="UO107" s="222">
        <v>0</v>
      </c>
      <c r="UP107" s="222">
        <v>441770</v>
      </c>
      <c r="UQ107" s="222">
        <v>0</v>
      </c>
      <c r="UR107" s="222">
        <v>0</v>
      </c>
      <c r="US107" s="222">
        <v>0</v>
      </c>
      <c r="UT107" s="222">
        <v>0</v>
      </c>
      <c r="UU107" s="222">
        <v>0</v>
      </c>
      <c r="UV107" s="222">
        <v>0</v>
      </c>
      <c r="UW107" s="222">
        <v>0</v>
      </c>
      <c r="UX107" s="222">
        <v>0</v>
      </c>
      <c r="UY107" s="222">
        <v>79520</v>
      </c>
      <c r="UZ107" s="222">
        <v>0</v>
      </c>
      <c r="VA107" s="222">
        <v>0</v>
      </c>
      <c r="VB107" s="222">
        <v>75490</v>
      </c>
      <c r="VC107" s="222">
        <v>330160</v>
      </c>
      <c r="VD107" s="222">
        <v>125002.5</v>
      </c>
      <c r="VE107" s="222">
        <v>0</v>
      </c>
      <c r="VF107" s="222">
        <v>0</v>
      </c>
      <c r="VG107" s="222">
        <v>42811</v>
      </c>
      <c r="VH107" s="222">
        <v>0</v>
      </c>
      <c r="VI107" s="222">
        <v>0</v>
      </c>
      <c r="VJ107" s="222">
        <v>0</v>
      </c>
      <c r="VK107" s="222">
        <v>0</v>
      </c>
      <c r="VL107" s="222">
        <v>0</v>
      </c>
      <c r="VM107" s="222">
        <v>40234</v>
      </c>
      <c r="VN107" s="222">
        <v>0</v>
      </c>
      <c r="VO107" s="222">
        <v>0</v>
      </c>
      <c r="VP107" s="222">
        <v>0</v>
      </c>
      <c r="VQ107" s="222">
        <v>0</v>
      </c>
      <c r="VR107" s="222">
        <v>0</v>
      </c>
      <c r="VS107" s="222">
        <v>0</v>
      </c>
      <c r="VT107" s="222">
        <v>0</v>
      </c>
      <c r="VU107" s="222">
        <v>0</v>
      </c>
      <c r="VV107" s="222">
        <v>0</v>
      </c>
      <c r="VW107" s="222">
        <v>0</v>
      </c>
      <c r="VX107" s="222">
        <v>0</v>
      </c>
      <c r="VY107" s="222">
        <v>0</v>
      </c>
      <c r="VZ107" s="222">
        <v>0</v>
      </c>
      <c r="WA107" s="222">
        <v>0</v>
      </c>
      <c r="WB107" s="222">
        <v>227820.67</v>
      </c>
      <c r="WC107" s="222">
        <v>0</v>
      </c>
      <c r="WD107" s="222">
        <v>0</v>
      </c>
      <c r="WE107" s="222">
        <v>22230</v>
      </c>
      <c r="WF107" s="222">
        <v>0</v>
      </c>
      <c r="WG107" s="222">
        <v>128290</v>
      </c>
      <c r="WH107" s="222">
        <v>311420</v>
      </c>
      <c r="WI107" s="222">
        <v>64977</v>
      </c>
      <c r="WJ107" s="222">
        <v>107980</v>
      </c>
      <c r="WK107" s="222">
        <v>14270</v>
      </c>
      <c r="WL107" s="222">
        <v>0</v>
      </c>
      <c r="WM107" s="222">
        <v>0</v>
      </c>
      <c r="WN107" s="222">
        <v>0</v>
      </c>
      <c r="WO107" s="222">
        <v>0</v>
      </c>
      <c r="WP107" s="222">
        <v>0</v>
      </c>
      <c r="WQ107" s="222">
        <v>0</v>
      </c>
      <c r="WR107" s="222">
        <v>0</v>
      </c>
      <c r="WS107" s="222">
        <v>0</v>
      </c>
      <c r="WT107" s="222">
        <v>56539.73</v>
      </c>
      <c r="WU107" s="222">
        <v>0</v>
      </c>
      <c r="WV107" s="222">
        <v>0</v>
      </c>
      <c r="WW107" s="222">
        <v>0</v>
      </c>
      <c r="WX107" s="222">
        <v>0</v>
      </c>
      <c r="WY107" s="222">
        <v>0</v>
      </c>
      <c r="WZ107" s="222">
        <v>2409</v>
      </c>
      <c r="XA107" s="222">
        <v>0</v>
      </c>
      <c r="XB107" s="222">
        <v>60885</v>
      </c>
      <c r="XC107" s="222">
        <v>0</v>
      </c>
      <c r="XD107" s="222">
        <v>73790</v>
      </c>
      <c r="XE107" s="222">
        <v>0</v>
      </c>
      <c r="XF107" s="222">
        <v>0</v>
      </c>
      <c r="XG107" s="222">
        <v>0</v>
      </c>
      <c r="XH107" s="222">
        <v>2640535</v>
      </c>
      <c r="XI107" s="222">
        <v>311684.2</v>
      </c>
      <c r="XJ107" s="222">
        <v>0</v>
      </c>
      <c r="XK107" s="222">
        <v>838181.75</v>
      </c>
      <c r="XL107" s="222">
        <v>51326</v>
      </c>
      <c r="XM107" s="222">
        <v>120450</v>
      </c>
      <c r="XN107" s="222">
        <v>0</v>
      </c>
      <c r="XO107" s="222">
        <v>97950</v>
      </c>
      <c r="XP107" s="222">
        <v>0</v>
      </c>
      <c r="XQ107" s="222">
        <v>0</v>
      </c>
      <c r="XR107" s="222">
        <v>286330</v>
      </c>
      <c r="XS107" s="222">
        <v>0</v>
      </c>
      <c r="XT107" s="222">
        <v>0</v>
      </c>
      <c r="XU107" s="222">
        <v>18900</v>
      </c>
      <c r="XV107" s="222">
        <v>0</v>
      </c>
      <c r="XW107" s="222">
        <v>0</v>
      </c>
      <c r="XX107" s="222">
        <v>0</v>
      </c>
      <c r="XY107" s="222">
        <v>40500</v>
      </c>
      <c r="XZ107" s="222">
        <v>0</v>
      </c>
      <c r="YA107" s="222">
        <v>0</v>
      </c>
      <c r="YB107" s="222">
        <v>0</v>
      </c>
      <c r="YC107" s="222">
        <v>0</v>
      </c>
      <c r="YD107" s="222">
        <v>0</v>
      </c>
      <c r="YE107" s="222">
        <v>0</v>
      </c>
      <c r="YF107" s="222">
        <v>0</v>
      </c>
      <c r="YG107" s="222">
        <v>0</v>
      </c>
      <c r="YH107" s="222">
        <v>0</v>
      </c>
      <c r="YI107" s="222">
        <v>0</v>
      </c>
      <c r="YJ107" s="222">
        <v>147818</v>
      </c>
      <c r="YK107" s="222">
        <v>0</v>
      </c>
      <c r="YL107" s="222">
        <v>0</v>
      </c>
      <c r="YM107" s="222">
        <v>0</v>
      </c>
      <c r="YN107" s="222">
        <v>0</v>
      </c>
      <c r="YO107" s="222">
        <v>0</v>
      </c>
      <c r="YP107" s="222">
        <v>0</v>
      </c>
      <c r="YQ107" s="222">
        <v>0</v>
      </c>
      <c r="YR107" s="222">
        <v>0</v>
      </c>
      <c r="YS107" s="222">
        <v>0</v>
      </c>
      <c r="YT107" s="222">
        <v>0</v>
      </c>
      <c r="YU107" s="222">
        <v>0</v>
      </c>
      <c r="YV107" s="222">
        <v>0</v>
      </c>
      <c r="YW107" s="222">
        <v>0</v>
      </c>
      <c r="YX107" s="222">
        <v>0</v>
      </c>
      <c r="YY107" s="222">
        <v>0</v>
      </c>
      <c r="YZ107" s="222">
        <v>169410</v>
      </c>
      <c r="ZA107" s="222">
        <v>0</v>
      </c>
      <c r="ZB107" s="222">
        <v>0</v>
      </c>
      <c r="ZC107" s="222">
        <v>0</v>
      </c>
      <c r="ZD107" s="222">
        <v>74400</v>
      </c>
      <c r="ZE107" s="222">
        <v>0</v>
      </c>
      <c r="ZF107" s="222">
        <v>0</v>
      </c>
      <c r="ZG107" s="222">
        <v>0</v>
      </c>
      <c r="ZH107" s="222">
        <v>0</v>
      </c>
      <c r="ZI107" s="222">
        <v>0</v>
      </c>
      <c r="ZJ107" s="222">
        <v>0</v>
      </c>
      <c r="ZK107" s="222">
        <v>0</v>
      </c>
      <c r="ZL107" s="222">
        <v>1040000</v>
      </c>
      <c r="ZM107" s="222">
        <v>0</v>
      </c>
      <c r="ZN107" s="222">
        <v>0</v>
      </c>
      <c r="ZO107" s="222">
        <v>0</v>
      </c>
      <c r="ZP107" s="222">
        <v>0</v>
      </c>
      <c r="ZQ107" s="222">
        <v>0</v>
      </c>
      <c r="ZR107" s="222">
        <v>0</v>
      </c>
      <c r="ZS107" s="222">
        <v>0</v>
      </c>
      <c r="ZT107" s="222">
        <v>0</v>
      </c>
      <c r="ZU107" s="222">
        <v>0</v>
      </c>
      <c r="ZV107" s="222">
        <v>0</v>
      </c>
      <c r="ZW107" s="222">
        <v>0</v>
      </c>
      <c r="ZX107" s="222">
        <v>0</v>
      </c>
      <c r="ZY107" s="222">
        <v>0</v>
      </c>
      <c r="ZZ107" s="222">
        <v>0</v>
      </c>
      <c r="AAA107" s="222">
        <v>0</v>
      </c>
      <c r="AAB107" s="222">
        <v>0</v>
      </c>
      <c r="AAC107" s="222">
        <v>0</v>
      </c>
      <c r="AAD107" s="222">
        <v>0</v>
      </c>
      <c r="AAE107" s="222">
        <v>0</v>
      </c>
      <c r="AAF107" s="222">
        <v>0</v>
      </c>
      <c r="AAG107" s="222">
        <v>0</v>
      </c>
      <c r="AAH107" s="222">
        <v>0</v>
      </c>
      <c r="AAI107" s="222">
        <v>158280</v>
      </c>
      <c r="AAJ107" s="222">
        <v>0</v>
      </c>
      <c r="AAK107" s="222">
        <v>0</v>
      </c>
      <c r="AAL107" s="222">
        <v>0</v>
      </c>
      <c r="AAM107" s="222">
        <v>0</v>
      </c>
      <c r="AAN107" s="222">
        <v>0</v>
      </c>
      <c r="AAO107" s="222">
        <v>0</v>
      </c>
      <c r="AAP107" s="222">
        <v>0</v>
      </c>
      <c r="AAQ107" s="222">
        <v>0</v>
      </c>
      <c r="AAR107" s="222">
        <v>0</v>
      </c>
      <c r="AAS107" s="222">
        <v>0</v>
      </c>
      <c r="AAT107" s="222">
        <v>0</v>
      </c>
      <c r="AAU107" s="222">
        <v>0</v>
      </c>
      <c r="AAV107" s="222">
        <v>0</v>
      </c>
      <c r="AAW107" s="222">
        <v>0</v>
      </c>
      <c r="AAX107" s="222">
        <v>0</v>
      </c>
      <c r="AAY107" s="222">
        <v>0</v>
      </c>
      <c r="AAZ107" s="222">
        <v>0</v>
      </c>
      <c r="ABA107" s="222">
        <v>0</v>
      </c>
      <c r="ABB107" s="222">
        <v>0</v>
      </c>
      <c r="ABC107" s="222">
        <v>0</v>
      </c>
      <c r="ABD107" s="222">
        <v>0</v>
      </c>
      <c r="ABE107" s="222">
        <v>0</v>
      </c>
      <c r="ABF107" s="222">
        <v>0</v>
      </c>
      <c r="ABG107" s="222">
        <v>0</v>
      </c>
      <c r="ABH107" s="222">
        <v>0</v>
      </c>
      <c r="ABI107" s="222">
        <v>18720</v>
      </c>
      <c r="ABJ107" s="222">
        <v>0</v>
      </c>
      <c r="ABK107" s="222">
        <v>0</v>
      </c>
      <c r="ABL107" s="222">
        <v>0</v>
      </c>
      <c r="ABM107" s="222">
        <v>0</v>
      </c>
      <c r="ABN107" s="222">
        <v>0</v>
      </c>
      <c r="ABO107" s="222">
        <v>0</v>
      </c>
      <c r="ABP107" s="222">
        <v>106985</v>
      </c>
      <c r="ABQ107" s="222">
        <v>0</v>
      </c>
      <c r="ABR107" s="222">
        <v>212318.12</v>
      </c>
      <c r="ABS107" s="222">
        <v>114060</v>
      </c>
      <c r="ABT107" s="222">
        <v>0</v>
      </c>
      <c r="ABU107" s="222">
        <v>28200</v>
      </c>
      <c r="ABV107" s="222">
        <v>142720</v>
      </c>
      <c r="ABW107" s="222">
        <v>0</v>
      </c>
      <c r="ABX107" s="222">
        <v>1286720.1200000001</v>
      </c>
      <c r="ABY107" s="222">
        <v>0</v>
      </c>
      <c r="ABZ107" s="222">
        <v>0</v>
      </c>
      <c r="ACA107" s="222">
        <v>0</v>
      </c>
      <c r="ACB107" s="222">
        <v>0</v>
      </c>
      <c r="ACC107" s="222">
        <v>0</v>
      </c>
      <c r="ACD107" s="222">
        <v>0</v>
      </c>
      <c r="ACE107" s="222">
        <v>0</v>
      </c>
      <c r="ACF107" s="222">
        <v>0</v>
      </c>
      <c r="ACG107" s="222">
        <v>0</v>
      </c>
      <c r="ACH107" s="222">
        <v>0</v>
      </c>
      <c r="ACI107" s="222">
        <v>0</v>
      </c>
      <c r="ACJ107" s="222">
        <v>51386</v>
      </c>
      <c r="ACK107" s="222">
        <v>0</v>
      </c>
      <c r="ACL107" s="222">
        <v>0</v>
      </c>
      <c r="ACM107" s="222">
        <v>0</v>
      </c>
      <c r="ACN107" s="222">
        <v>0</v>
      </c>
      <c r="ACO107" s="222">
        <v>0</v>
      </c>
      <c r="ACP107" s="222">
        <v>0</v>
      </c>
      <c r="ACQ107" s="222">
        <v>0</v>
      </c>
      <c r="ACR107" s="222">
        <v>0</v>
      </c>
      <c r="ACS107" s="222">
        <v>0</v>
      </c>
      <c r="ACT107" s="222">
        <v>0</v>
      </c>
      <c r="ACU107" s="222">
        <v>0</v>
      </c>
      <c r="ACV107" s="222">
        <v>65662.66</v>
      </c>
      <c r="ACW107" s="222">
        <v>0</v>
      </c>
      <c r="ACX107" s="222">
        <v>0</v>
      </c>
      <c r="ACY107" s="222">
        <v>0</v>
      </c>
      <c r="ACZ107" s="222">
        <v>0</v>
      </c>
      <c r="ADA107" s="222">
        <v>0</v>
      </c>
      <c r="ADB107" s="222">
        <v>0</v>
      </c>
      <c r="ADC107" s="222">
        <v>0</v>
      </c>
      <c r="ADD107" s="222">
        <v>0</v>
      </c>
      <c r="ADE107" s="222">
        <v>0</v>
      </c>
      <c r="ADF107" s="222">
        <v>0</v>
      </c>
      <c r="ADG107" s="222">
        <v>0</v>
      </c>
      <c r="ADH107" s="222">
        <v>0</v>
      </c>
      <c r="ADI107" s="222">
        <v>0</v>
      </c>
      <c r="ADJ107" s="222">
        <v>0</v>
      </c>
      <c r="ADK107" s="222">
        <v>0</v>
      </c>
      <c r="ADL107" s="222">
        <v>0</v>
      </c>
      <c r="ADM107" s="222">
        <v>0</v>
      </c>
      <c r="ADN107" s="222">
        <v>0</v>
      </c>
      <c r="ADO107" s="222">
        <v>0</v>
      </c>
      <c r="ADP107" s="222">
        <v>0</v>
      </c>
      <c r="ADQ107" s="222">
        <v>0</v>
      </c>
      <c r="ADR107" s="222">
        <v>0</v>
      </c>
      <c r="ADS107" s="222">
        <v>0</v>
      </c>
      <c r="ADT107" s="222">
        <v>0</v>
      </c>
      <c r="ADU107" s="222">
        <v>0</v>
      </c>
      <c r="ADV107" s="222">
        <v>0</v>
      </c>
      <c r="ADW107" s="222">
        <v>0</v>
      </c>
      <c r="ADX107" s="222">
        <v>0</v>
      </c>
      <c r="ADY107" s="222">
        <v>0</v>
      </c>
      <c r="ADZ107" s="222">
        <v>0</v>
      </c>
      <c r="AEA107" s="222">
        <v>1182900.75</v>
      </c>
      <c r="AEB107" s="222">
        <v>0</v>
      </c>
      <c r="AEC107" s="222">
        <v>0</v>
      </c>
      <c r="AED107" s="222">
        <v>0</v>
      </c>
      <c r="AEE107" s="222">
        <v>0</v>
      </c>
      <c r="AEF107" s="222">
        <v>0</v>
      </c>
      <c r="AEG107" s="222">
        <v>0</v>
      </c>
      <c r="AEH107" s="222">
        <v>0</v>
      </c>
      <c r="AEI107" s="222">
        <v>0</v>
      </c>
      <c r="AEJ107" s="222">
        <v>0</v>
      </c>
      <c r="AEK107" s="222">
        <v>0</v>
      </c>
      <c r="AEL107" s="222">
        <v>0</v>
      </c>
      <c r="AEM107" s="222">
        <v>181966.5</v>
      </c>
      <c r="AEN107" s="222">
        <v>0</v>
      </c>
      <c r="AEO107" s="222">
        <v>0</v>
      </c>
      <c r="AEP107" s="222">
        <v>0</v>
      </c>
      <c r="AEQ107" s="222">
        <v>0</v>
      </c>
      <c r="AER107" s="222">
        <v>0</v>
      </c>
      <c r="AES107" s="222">
        <v>0</v>
      </c>
      <c r="AET107" s="222">
        <v>0</v>
      </c>
      <c r="AEU107" s="222">
        <v>197610</v>
      </c>
      <c r="AEV107" s="222">
        <v>0</v>
      </c>
      <c r="AEW107" s="222">
        <v>128430</v>
      </c>
      <c r="AEX107" s="222">
        <v>0</v>
      </c>
      <c r="AEY107" s="222">
        <v>0</v>
      </c>
      <c r="AEZ107" s="222">
        <v>79000</v>
      </c>
      <c r="AFA107" s="222">
        <v>0</v>
      </c>
      <c r="AFB107" s="222">
        <v>268844</v>
      </c>
      <c r="AFC107" s="222">
        <v>0</v>
      </c>
      <c r="AFD107" s="222">
        <v>0</v>
      </c>
      <c r="AFE107" s="222">
        <v>0</v>
      </c>
      <c r="AFF107" s="222">
        <v>0</v>
      </c>
      <c r="AFG107" s="222">
        <v>0</v>
      </c>
      <c r="AFH107" s="222">
        <v>190250</v>
      </c>
      <c r="AFI107" s="222">
        <v>0</v>
      </c>
      <c r="AFJ107" s="222">
        <v>0</v>
      </c>
      <c r="AFK107" s="222">
        <v>0</v>
      </c>
      <c r="AFL107" s="222">
        <v>0</v>
      </c>
      <c r="AFM107" s="222">
        <v>0</v>
      </c>
      <c r="AFN107" s="222">
        <v>0</v>
      </c>
      <c r="AFO107" s="222">
        <v>0</v>
      </c>
      <c r="AFP107" s="222">
        <v>0</v>
      </c>
      <c r="AFQ107" s="222">
        <v>0</v>
      </c>
      <c r="AFR107" s="222">
        <v>0</v>
      </c>
      <c r="AFS107" s="222">
        <v>0</v>
      </c>
      <c r="AFT107" s="222">
        <v>0</v>
      </c>
      <c r="AFU107" s="222">
        <v>0</v>
      </c>
      <c r="AFV107" s="222">
        <v>0</v>
      </c>
      <c r="AFW107" s="222">
        <v>0</v>
      </c>
      <c r="AFX107" s="222">
        <v>0</v>
      </c>
      <c r="AFY107" s="222">
        <v>0</v>
      </c>
      <c r="AFZ107" s="222">
        <v>0</v>
      </c>
      <c r="AGA107" s="222">
        <v>0</v>
      </c>
      <c r="AGB107" s="222">
        <v>0</v>
      </c>
      <c r="AGC107" s="222">
        <v>0</v>
      </c>
      <c r="AGD107" s="222">
        <v>0</v>
      </c>
      <c r="AGE107" s="222">
        <v>24640</v>
      </c>
      <c r="AGF107" s="222">
        <v>0</v>
      </c>
      <c r="AGG107" s="222">
        <v>0</v>
      </c>
      <c r="AGH107" s="222">
        <v>0</v>
      </c>
      <c r="AGI107" s="222">
        <v>20160</v>
      </c>
      <c r="AGJ107" s="222">
        <v>0</v>
      </c>
      <c r="AGK107" s="222">
        <v>0</v>
      </c>
      <c r="AGL107" s="222">
        <v>0</v>
      </c>
      <c r="AGM107" s="222">
        <v>0</v>
      </c>
      <c r="AGN107" s="222">
        <v>0</v>
      </c>
      <c r="AGO107" s="222">
        <v>0</v>
      </c>
      <c r="AGP107" s="222">
        <v>0</v>
      </c>
      <c r="AGQ107" s="222">
        <v>0</v>
      </c>
      <c r="AGR107" s="222">
        <v>0</v>
      </c>
      <c r="AGS107" s="222">
        <v>0</v>
      </c>
      <c r="AGT107" s="222">
        <v>0</v>
      </c>
      <c r="AGU107" s="222">
        <v>0</v>
      </c>
      <c r="AGV107" s="222">
        <v>1626042</v>
      </c>
      <c r="AGW107" s="222">
        <v>0</v>
      </c>
      <c r="AGX107" s="222">
        <v>0</v>
      </c>
      <c r="AGY107" s="222">
        <v>0</v>
      </c>
      <c r="AGZ107" s="222">
        <v>0</v>
      </c>
      <c r="AHA107" s="222">
        <v>0</v>
      </c>
      <c r="AHB107" s="222">
        <v>75265</v>
      </c>
      <c r="AHC107" s="222">
        <v>0</v>
      </c>
      <c r="AHD107" s="222">
        <v>0</v>
      </c>
      <c r="AHE107" s="222">
        <v>0</v>
      </c>
      <c r="AHF107" s="222">
        <v>0</v>
      </c>
      <c r="AHG107" s="222">
        <v>0</v>
      </c>
      <c r="AHH107" s="222">
        <v>0</v>
      </c>
      <c r="AHI107" s="222">
        <v>0</v>
      </c>
      <c r="AHJ107" s="222">
        <v>0</v>
      </c>
      <c r="AHK107" s="222">
        <v>0</v>
      </c>
      <c r="AHL107" s="222">
        <v>200000</v>
      </c>
      <c r="AHM107" s="222">
        <v>0</v>
      </c>
      <c r="AHN107" s="222">
        <v>15150</v>
      </c>
      <c r="AHO107" s="222">
        <v>0</v>
      </c>
      <c r="AHP107" s="222">
        <v>0</v>
      </c>
      <c r="AHQ107" s="222">
        <v>0</v>
      </c>
      <c r="AHR107" s="264">
        <v>111088</v>
      </c>
    </row>
    <row r="108" spans="1:902" ht="24">
      <c r="A108" s="183" t="s">
        <v>6671</v>
      </c>
      <c r="B108" s="183" t="s">
        <v>6540</v>
      </c>
      <c r="C108" s="184" t="s">
        <v>6541</v>
      </c>
      <c r="D108" s="222">
        <v>0</v>
      </c>
      <c r="E108" s="222">
        <v>0</v>
      </c>
      <c r="F108" s="222">
        <v>0</v>
      </c>
      <c r="G108" s="222">
        <v>0</v>
      </c>
      <c r="H108" s="222">
        <v>0</v>
      </c>
      <c r="I108" s="222">
        <v>139240</v>
      </c>
      <c r="J108" s="222">
        <v>0</v>
      </c>
      <c r="K108" s="222">
        <v>0</v>
      </c>
      <c r="L108" s="222">
        <v>0</v>
      </c>
      <c r="M108" s="222">
        <v>0</v>
      </c>
      <c r="N108" s="222">
        <v>0</v>
      </c>
      <c r="O108" s="222">
        <v>0</v>
      </c>
      <c r="P108" s="222">
        <v>0</v>
      </c>
      <c r="Q108" s="222">
        <v>0</v>
      </c>
      <c r="R108" s="222">
        <v>25883.71</v>
      </c>
      <c r="S108" s="222">
        <v>0</v>
      </c>
      <c r="T108" s="222">
        <v>0</v>
      </c>
      <c r="U108" s="222">
        <v>0</v>
      </c>
      <c r="V108" s="222">
        <v>0</v>
      </c>
      <c r="W108" s="222">
        <v>40866</v>
      </c>
      <c r="X108" s="222">
        <v>0</v>
      </c>
      <c r="Y108" s="222">
        <v>0</v>
      </c>
      <c r="Z108" s="222">
        <v>64850</v>
      </c>
      <c r="AA108" s="222">
        <v>0</v>
      </c>
      <c r="AB108" s="222">
        <v>0</v>
      </c>
      <c r="AC108" s="222">
        <v>0</v>
      </c>
      <c r="AD108" s="222">
        <v>0</v>
      </c>
      <c r="AE108" s="222">
        <v>0</v>
      </c>
      <c r="AF108" s="222">
        <v>0</v>
      </c>
      <c r="AG108" s="222">
        <v>0</v>
      </c>
      <c r="AH108" s="222">
        <v>0</v>
      </c>
      <c r="AI108" s="222">
        <v>0</v>
      </c>
      <c r="AJ108" s="222">
        <v>0</v>
      </c>
      <c r="AK108" s="222">
        <v>0</v>
      </c>
      <c r="AL108" s="222">
        <v>0</v>
      </c>
      <c r="AM108" s="222">
        <v>0</v>
      </c>
      <c r="AN108" s="222">
        <v>0</v>
      </c>
      <c r="AO108" s="222">
        <v>0</v>
      </c>
      <c r="AP108" s="222">
        <v>0</v>
      </c>
      <c r="AQ108" s="222">
        <v>0</v>
      </c>
      <c r="AR108" s="222">
        <v>0</v>
      </c>
      <c r="AS108" s="222">
        <v>0</v>
      </c>
      <c r="AT108" s="222">
        <v>1183885</v>
      </c>
      <c r="AU108" s="222">
        <v>0</v>
      </c>
      <c r="AV108" s="222">
        <v>0</v>
      </c>
      <c r="AW108" s="222">
        <v>0</v>
      </c>
      <c r="AX108" s="222">
        <v>30229</v>
      </c>
      <c r="AY108" s="222">
        <v>0</v>
      </c>
      <c r="AZ108" s="222">
        <v>0</v>
      </c>
      <c r="BA108" s="222">
        <v>0</v>
      </c>
      <c r="BB108" s="222">
        <v>0</v>
      </c>
      <c r="BC108" s="222">
        <v>0</v>
      </c>
      <c r="BD108" s="222">
        <v>0</v>
      </c>
      <c r="BE108" s="222">
        <v>0</v>
      </c>
      <c r="BF108" s="222">
        <v>0</v>
      </c>
      <c r="BG108" s="222">
        <v>0</v>
      </c>
      <c r="BH108" s="222">
        <v>0</v>
      </c>
      <c r="BI108" s="222">
        <v>0</v>
      </c>
      <c r="BJ108" s="222">
        <v>0</v>
      </c>
      <c r="BK108" s="222">
        <v>236075.1</v>
      </c>
      <c r="BL108" s="222">
        <v>0</v>
      </c>
      <c r="BM108" s="222">
        <v>0</v>
      </c>
      <c r="BN108" s="222">
        <v>212032.5</v>
      </c>
      <c r="BO108" s="222">
        <v>66762</v>
      </c>
      <c r="BP108" s="222">
        <v>0</v>
      </c>
      <c r="BQ108" s="222">
        <v>0</v>
      </c>
      <c r="BR108" s="222">
        <v>0</v>
      </c>
      <c r="BS108" s="222">
        <v>0</v>
      </c>
      <c r="BT108" s="222">
        <v>0</v>
      </c>
      <c r="BU108" s="222">
        <v>0</v>
      </c>
      <c r="BV108" s="222">
        <v>0</v>
      </c>
      <c r="BW108" s="222">
        <v>0</v>
      </c>
      <c r="BX108" s="222">
        <v>0</v>
      </c>
      <c r="BY108" s="222">
        <v>0</v>
      </c>
      <c r="BZ108" s="222">
        <v>0</v>
      </c>
      <c r="CA108" s="222">
        <v>0</v>
      </c>
      <c r="CB108" s="222">
        <v>0</v>
      </c>
      <c r="CC108" s="222">
        <v>0</v>
      </c>
      <c r="CD108" s="222">
        <v>36983</v>
      </c>
      <c r="CE108" s="222">
        <v>0</v>
      </c>
      <c r="CF108" s="222">
        <v>0</v>
      </c>
      <c r="CG108" s="222">
        <v>0</v>
      </c>
      <c r="CH108" s="222">
        <v>6445.75</v>
      </c>
      <c r="CI108" s="222">
        <v>32100</v>
      </c>
      <c r="CJ108" s="222">
        <v>55050</v>
      </c>
      <c r="CK108" s="222">
        <v>19188</v>
      </c>
      <c r="CL108" s="222">
        <v>0</v>
      </c>
      <c r="CM108" s="222">
        <v>0</v>
      </c>
      <c r="CN108" s="222">
        <v>49650</v>
      </c>
      <c r="CO108" s="222">
        <v>0</v>
      </c>
      <c r="CP108" s="222">
        <v>0</v>
      </c>
      <c r="CQ108" s="222">
        <v>0</v>
      </c>
      <c r="CR108" s="222">
        <v>25672.5</v>
      </c>
      <c r="CS108" s="222">
        <v>45979</v>
      </c>
      <c r="CT108" s="222">
        <v>0</v>
      </c>
      <c r="CU108" s="222">
        <v>0</v>
      </c>
      <c r="CV108" s="222">
        <v>0</v>
      </c>
      <c r="CW108" s="222">
        <v>85030</v>
      </c>
      <c r="CX108" s="222">
        <v>0</v>
      </c>
      <c r="CY108" s="222">
        <v>0</v>
      </c>
      <c r="CZ108" s="222">
        <v>38020</v>
      </c>
      <c r="DA108" s="222">
        <v>0</v>
      </c>
      <c r="DB108" s="222">
        <v>0</v>
      </c>
      <c r="DC108" s="222">
        <v>0</v>
      </c>
      <c r="DD108" s="222">
        <v>0</v>
      </c>
      <c r="DE108" s="222">
        <v>0</v>
      </c>
      <c r="DF108" s="222">
        <v>0</v>
      </c>
      <c r="DG108" s="222">
        <v>0</v>
      </c>
      <c r="DH108" s="222">
        <v>0</v>
      </c>
      <c r="DI108" s="222">
        <v>0</v>
      </c>
      <c r="DJ108" s="222">
        <v>0</v>
      </c>
      <c r="DK108" s="222">
        <v>0</v>
      </c>
      <c r="DL108" s="222">
        <v>0</v>
      </c>
      <c r="DM108" s="222">
        <v>0</v>
      </c>
      <c r="DN108" s="222">
        <v>0</v>
      </c>
      <c r="DO108" s="222">
        <v>0</v>
      </c>
      <c r="DP108" s="222">
        <v>0</v>
      </c>
      <c r="DQ108" s="222">
        <v>0</v>
      </c>
      <c r="DR108" s="222">
        <v>0</v>
      </c>
      <c r="DS108" s="222">
        <v>123704</v>
      </c>
      <c r="DT108" s="222">
        <v>0</v>
      </c>
      <c r="DU108" s="222">
        <v>0</v>
      </c>
      <c r="DV108" s="222">
        <v>0</v>
      </c>
      <c r="DW108" s="222">
        <v>0</v>
      </c>
      <c r="DX108" s="222">
        <v>0</v>
      </c>
      <c r="DY108" s="222">
        <v>0</v>
      </c>
      <c r="DZ108" s="222">
        <v>0</v>
      </c>
      <c r="EA108" s="222">
        <v>0</v>
      </c>
      <c r="EB108" s="222">
        <v>0</v>
      </c>
      <c r="EC108" s="222">
        <v>0</v>
      </c>
      <c r="ED108" s="222">
        <v>0</v>
      </c>
      <c r="EE108" s="222">
        <v>86880</v>
      </c>
      <c r="EF108" s="222">
        <v>0</v>
      </c>
      <c r="EG108" s="222">
        <v>0</v>
      </c>
      <c r="EH108" s="222">
        <v>0</v>
      </c>
      <c r="EI108" s="222">
        <v>0</v>
      </c>
      <c r="EJ108" s="222">
        <v>48000</v>
      </c>
      <c r="EK108" s="222">
        <v>0</v>
      </c>
      <c r="EL108" s="222">
        <v>0</v>
      </c>
      <c r="EM108" s="222">
        <v>0</v>
      </c>
      <c r="EN108" s="222">
        <v>0</v>
      </c>
      <c r="EO108" s="222">
        <v>0</v>
      </c>
      <c r="EP108" s="222">
        <v>0</v>
      </c>
      <c r="EQ108" s="222">
        <v>0</v>
      </c>
      <c r="ER108" s="222">
        <v>0</v>
      </c>
      <c r="ES108" s="222">
        <v>0</v>
      </c>
      <c r="ET108" s="222">
        <v>83437</v>
      </c>
      <c r="EU108" s="222">
        <v>0</v>
      </c>
      <c r="EV108" s="222">
        <v>0</v>
      </c>
      <c r="EW108" s="222">
        <v>0</v>
      </c>
      <c r="EX108" s="222">
        <v>0</v>
      </c>
      <c r="EY108" s="222">
        <v>0</v>
      </c>
      <c r="EZ108" s="222">
        <v>0</v>
      </c>
      <c r="FA108" s="222">
        <v>0</v>
      </c>
      <c r="FB108" s="222">
        <v>0</v>
      </c>
      <c r="FC108" s="222">
        <v>0</v>
      </c>
      <c r="FD108" s="222">
        <v>10080</v>
      </c>
      <c r="FE108" s="222">
        <v>38700</v>
      </c>
      <c r="FF108" s="222">
        <v>0</v>
      </c>
      <c r="FG108" s="222">
        <v>0</v>
      </c>
      <c r="FH108" s="222">
        <v>0</v>
      </c>
      <c r="FI108" s="222">
        <v>0</v>
      </c>
      <c r="FJ108" s="222">
        <v>0</v>
      </c>
      <c r="FK108" s="222">
        <v>0</v>
      </c>
      <c r="FL108" s="222">
        <v>0</v>
      </c>
      <c r="FM108" s="222">
        <v>0</v>
      </c>
      <c r="FN108" s="222">
        <v>0</v>
      </c>
      <c r="FO108" s="222">
        <v>0</v>
      </c>
      <c r="FP108" s="222">
        <v>0</v>
      </c>
      <c r="FQ108" s="222">
        <v>0</v>
      </c>
      <c r="FR108" s="222">
        <v>0</v>
      </c>
      <c r="FS108" s="222">
        <v>0</v>
      </c>
      <c r="FT108" s="222">
        <v>0</v>
      </c>
      <c r="FU108" s="222">
        <v>0</v>
      </c>
      <c r="FV108" s="222">
        <v>6400</v>
      </c>
      <c r="FW108" s="222">
        <v>0</v>
      </c>
      <c r="FX108" s="222">
        <v>167772</v>
      </c>
      <c r="FY108" s="222">
        <v>20340</v>
      </c>
      <c r="FZ108" s="222">
        <v>0</v>
      </c>
      <c r="GA108" s="222">
        <v>0</v>
      </c>
      <c r="GB108" s="222">
        <v>0</v>
      </c>
      <c r="GC108" s="222">
        <v>0</v>
      </c>
      <c r="GD108" s="222">
        <v>0</v>
      </c>
      <c r="GE108" s="222">
        <v>0</v>
      </c>
      <c r="GF108" s="222">
        <v>0</v>
      </c>
      <c r="GG108" s="222">
        <v>0</v>
      </c>
      <c r="GH108" s="222">
        <v>0</v>
      </c>
      <c r="GI108" s="222">
        <v>0</v>
      </c>
      <c r="GJ108" s="222">
        <v>0</v>
      </c>
      <c r="GK108" s="222">
        <v>0</v>
      </c>
      <c r="GL108" s="222">
        <v>0</v>
      </c>
      <c r="GM108" s="222">
        <v>0</v>
      </c>
      <c r="GN108" s="222">
        <v>0</v>
      </c>
      <c r="GO108" s="222">
        <v>0</v>
      </c>
      <c r="GP108" s="222">
        <v>0</v>
      </c>
      <c r="GQ108" s="222">
        <v>0</v>
      </c>
      <c r="GR108" s="222">
        <v>0</v>
      </c>
      <c r="GS108" s="222">
        <v>7200</v>
      </c>
      <c r="GT108" s="222">
        <v>0</v>
      </c>
      <c r="GU108" s="222">
        <v>0</v>
      </c>
      <c r="GV108" s="222">
        <v>0</v>
      </c>
      <c r="GW108" s="222">
        <v>46760</v>
      </c>
      <c r="GX108" s="222">
        <v>0</v>
      </c>
      <c r="GY108" s="222">
        <v>0</v>
      </c>
      <c r="GZ108" s="222">
        <v>0</v>
      </c>
      <c r="HA108" s="222">
        <v>0</v>
      </c>
      <c r="HB108" s="222">
        <v>0</v>
      </c>
      <c r="HC108" s="222">
        <v>0</v>
      </c>
      <c r="HD108" s="222">
        <v>0</v>
      </c>
      <c r="HE108" s="222">
        <v>0</v>
      </c>
      <c r="HF108" s="222">
        <v>0</v>
      </c>
      <c r="HG108" s="222">
        <v>0</v>
      </c>
      <c r="HH108" s="222">
        <v>0</v>
      </c>
      <c r="HI108" s="222">
        <v>20975</v>
      </c>
      <c r="HJ108" s="222">
        <v>0</v>
      </c>
      <c r="HK108" s="222">
        <v>0</v>
      </c>
      <c r="HL108" s="222">
        <v>0</v>
      </c>
      <c r="HM108" s="222">
        <v>0</v>
      </c>
      <c r="HN108" s="222">
        <v>0</v>
      </c>
      <c r="HO108" s="222">
        <v>0</v>
      </c>
      <c r="HP108" s="222">
        <v>0</v>
      </c>
      <c r="HQ108" s="222">
        <v>0</v>
      </c>
      <c r="HR108" s="222">
        <v>0</v>
      </c>
      <c r="HS108" s="222">
        <v>0</v>
      </c>
      <c r="HT108" s="222">
        <v>56913</v>
      </c>
      <c r="HU108" s="222">
        <v>0</v>
      </c>
      <c r="HV108" s="222">
        <v>0</v>
      </c>
      <c r="HW108" s="222">
        <v>112214</v>
      </c>
      <c r="HX108" s="222">
        <v>43345</v>
      </c>
      <c r="HY108" s="222">
        <v>73602</v>
      </c>
      <c r="HZ108" s="222">
        <v>0</v>
      </c>
      <c r="IA108" s="222">
        <v>0</v>
      </c>
      <c r="IB108" s="222">
        <v>0</v>
      </c>
      <c r="IC108" s="222">
        <v>0</v>
      </c>
      <c r="ID108" s="222">
        <v>0</v>
      </c>
      <c r="IE108" s="222">
        <v>15457</v>
      </c>
      <c r="IF108" s="222">
        <v>0</v>
      </c>
      <c r="IG108" s="222">
        <v>0</v>
      </c>
      <c r="IH108" s="222">
        <v>0</v>
      </c>
      <c r="II108" s="222">
        <v>0</v>
      </c>
      <c r="IJ108" s="222">
        <v>0</v>
      </c>
      <c r="IK108" s="222">
        <v>0</v>
      </c>
      <c r="IL108" s="222">
        <v>0</v>
      </c>
      <c r="IM108" s="222">
        <v>0</v>
      </c>
      <c r="IN108" s="222">
        <v>0</v>
      </c>
      <c r="IO108" s="222">
        <v>0</v>
      </c>
      <c r="IP108" s="222">
        <v>0</v>
      </c>
      <c r="IQ108" s="222">
        <v>6905</v>
      </c>
      <c r="IR108" s="222">
        <v>0</v>
      </c>
      <c r="IS108" s="222">
        <v>0</v>
      </c>
      <c r="IT108" s="222">
        <v>0</v>
      </c>
      <c r="IU108" s="222">
        <v>0</v>
      </c>
      <c r="IV108" s="222">
        <v>0</v>
      </c>
      <c r="IW108" s="222">
        <v>0</v>
      </c>
      <c r="IX108" s="222">
        <v>0</v>
      </c>
      <c r="IY108" s="222">
        <v>0</v>
      </c>
      <c r="IZ108" s="222">
        <v>0</v>
      </c>
      <c r="JA108" s="222">
        <v>0</v>
      </c>
      <c r="JB108" s="222">
        <v>0</v>
      </c>
      <c r="JC108" s="222">
        <v>0</v>
      </c>
      <c r="JD108" s="222">
        <v>0</v>
      </c>
      <c r="JE108" s="222">
        <v>0</v>
      </c>
      <c r="JF108" s="222">
        <v>0</v>
      </c>
      <c r="JG108" s="222">
        <v>0</v>
      </c>
      <c r="JH108" s="222">
        <v>0</v>
      </c>
      <c r="JI108" s="222">
        <v>0</v>
      </c>
      <c r="JJ108" s="222">
        <v>0</v>
      </c>
      <c r="JK108" s="222">
        <v>0</v>
      </c>
      <c r="JL108" s="222">
        <v>0</v>
      </c>
      <c r="JM108" s="222">
        <v>0</v>
      </c>
      <c r="JN108" s="222">
        <v>0</v>
      </c>
      <c r="JO108" s="222">
        <v>83144.86</v>
      </c>
      <c r="JP108" s="222">
        <v>0</v>
      </c>
      <c r="JQ108" s="222">
        <v>0</v>
      </c>
      <c r="JR108" s="222">
        <v>0</v>
      </c>
      <c r="JS108" s="222">
        <v>0</v>
      </c>
      <c r="JT108" s="222">
        <v>0</v>
      </c>
      <c r="JU108" s="222">
        <v>0</v>
      </c>
      <c r="JV108" s="222">
        <v>0</v>
      </c>
      <c r="JW108" s="222">
        <v>0</v>
      </c>
      <c r="JX108" s="222">
        <v>0</v>
      </c>
      <c r="JY108" s="222">
        <v>0</v>
      </c>
      <c r="JZ108" s="222">
        <v>0</v>
      </c>
      <c r="KA108" s="222">
        <v>0</v>
      </c>
      <c r="KB108" s="222">
        <v>0</v>
      </c>
      <c r="KC108" s="222">
        <v>0</v>
      </c>
      <c r="KD108" s="222">
        <v>141040</v>
      </c>
      <c r="KE108" s="222">
        <v>0</v>
      </c>
      <c r="KF108" s="222">
        <v>0</v>
      </c>
      <c r="KG108" s="222">
        <v>0</v>
      </c>
      <c r="KH108" s="222">
        <v>0</v>
      </c>
      <c r="KI108" s="222">
        <v>0</v>
      </c>
      <c r="KJ108" s="222">
        <v>0</v>
      </c>
      <c r="KK108" s="222">
        <v>0</v>
      </c>
      <c r="KL108" s="222">
        <v>0</v>
      </c>
      <c r="KM108" s="222">
        <v>0</v>
      </c>
      <c r="KN108" s="222">
        <v>0</v>
      </c>
      <c r="KO108" s="222">
        <v>0</v>
      </c>
      <c r="KP108" s="222">
        <v>0</v>
      </c>
      <c r="KQ108" s="222">
        <v>0</v>
      </c>
      <c r="KR108" s="222">
        <v>0</v>
      </c>
      <c r="KS108" s="222">
        <v>0</v>
      </c>
      <c r="KT108" s="222">
        <v>122430</v>
      </c>
      <c r="KU108" s="222">
        <v>0</v>
      </c>
      <c r="KV108" s="222">
        <v>0</v>
      </c>
      <c r="KW108" s="222">
        <v>0</v>
      </c>
      <c r="KX108" s="222">
        <v>0</v>
      </c>
      <c r="KY108" s="222">
        <v>0</v>
      </c>
      <c r="KZ108" s="222">
        <v>0</v>
      </c>
      <c r="LA108" s="222">
        <v>0</v>
      </c>
      <c r="LB108" s="222">
        <v>0</v>
      </c>
      <c r="LC108" s="222">
        <v>0</v>
      </c>
      <c r="LD108" s="222">
        <v>0</v>
      </c>
      <c r="LE108" s="222">
        <v>0</v>
      </c>
      <c r="LF108" s="222">
        <v>0</v>
      </c>
      <c r="LG108" s="222">
        <v>0</v>
      </c>
      <c r="LH108" s="222">
        <v>0</v>
      </c>
      <c r="LI108" s="222">
        <v>0</v>
      </c>
      <c r="LJ108" s="222">
        <v>0</v>
      </c>
      <c r="LK108" s="222">
        <v>0</v>
      </c>
      <c r="LL108" s="222">
        <v>0</v>
      </c>
      <c r="LM108" s="222">
        <v>0</v>
      </c>
      <c r="LN108" s="222">
        <v>0</v>
      </c>
      <c r="LO108" s="222">
        <v>0</v>
      </c>
      <c r="LP108" s="222">
        <v>0</v>
      </c>
      <c r="LQ108" s="222">
        <v>0</v>
      </c>
      <c r="LR108" s="222">
        <v>0</v>
      </c>
      <c r="LS108" s="222">
        <v>0</v>
      </c>
      <c r="LT108" s="222">
        <v>0</v>
      </c>
      <c r="LU108" s="222">
        <v>0</v>
      </c>
      <c r="LV108" s="222">
        <v>0</v>
      </c>
      <c r="LW108" s="222">
        <v>0</v>
      </c>
      <c r="LX108" s="222">
        <v>304429.75</v>
      </c>
      <c r="LY108" s="222">
        <v>136038</v>
      </c>
      <c r="LZ108" s="222">
        <v>0</v>
      </c>
      <c r="MA108" s="222">
        <v>53279.5</v>
      </c>
      <c r="MB108" s="222">
        <v>0</v>
      </c>
      <c r="MC108" s="222">
        <v>0</v>
      </c>
      <c r="MD108" s="222">
        <v>0</v>
      </c>
      <c r="ME108" s="222">
        <v>0</v>
      </c>
      <c r="MF108" s="222">
        <v>0</v>
      </c>
      <c r="MG108" s="222">
        <v>0</v>
      </c>
      <c r="MH108" s="222">
        <v>173860</v>
      </c>
      <c r="MI108" s="222">
        <v>0</v>
      </c>
      <c r="MJ108" s="222">
        <v>0</v>
      </c>
      <c r="MK108" s="222">
        <v>0</v>
      </c>
      <c r="ML108" s="222">
        <v>0</v>
      </c>
      <c r="MM108" s="222">
        <v>0</v>
      </c>
      <c r="MN108" s="222">
        <v>0</v>
      </c>
      <c r="MO108" s="222">
        <v>0</v>
      </c>
      <c r="MP108" s="222">
        <v>0</v>
      </c>
      <c r="MQ108" s="222">
        <v>0</v>
      </c>
      <c r="MR108" s="222">
        <v>0</v>
      </c>
      <c r="MS108" s="222">
        <v>0</v>
      </c>
      <c r="MT108" s="222">
        <v>0</v>
      </c>
      <c r="MU108" s="222">
        <v>0</v>
      </c>
      <c r="MV108" s="222">
        <v>0</v>
      </c>
      <c r="MW108" s="222">
        <v>0</v>
      </c>
      <c r="MX108" s="222">
        <v>0</v>
      </c>
      <c r="MY108" s="222">
        <v>229895</v>
      </c>
      <c r="MZ108" s="222">
        <v>0</v>
      </c>
      <c r="NA108" s="222">
        <v>183450</v>
      </c>
      <c r="NB108" s="222">
        <v>0</v>
      </c>
      <c r="NC108" s="222">
        <v>0</v>
      </c>
      <c r="ND108" s="222">
        <v>0</v>
      </c>
      <c r="NE108" s="222">
        <v>0</v>
      </c>
      <c r="NF108" s="222">
        <v>0</v>
      </c>
      <c r="NG108" s="222">
        <v>0</v>
      </c>
      <c r="NH108" s="222">
        <v>0</v>
      </c>
      <c r="NI108" s="222">
        <v>0</v>
      </c>
      <c r="NJ108" s="222">
        <v>0</v>
      </c>
      <c r="NK108" s="222">
        <v>0</v>
      </c>
      <c r="NL108" s="222">
        <v>0</v>
      </c>
      <c r="NM108" s="222">
        <v>0</v>
      </c>
      <c r="NN108" s="222">
        <v>0</v>
      </c>
      <c r="NO108" s="222">
        <v>0</v>
      </c>
      <c r="NP108" s="222">
        <v>129000</v>
      </c>
      <c r="NQ108" s="222">
        <v>0</v>
      </c>
      <c r="NR108" s="222">
        <v>0</v>
      </c>
      <c r="NS108" s="222">
        <v>0</v>
      </c>
      <c r="NT108" s="222">
        <v>29815.439999999999</v>
      </c>
      <c r="NU108" s="222">
        <v>0</v>
      </c>
      <c r="NV108" s="222">
        <v>0</v>
      </c>
      <c r="NW108" s="222">
        <v>0</v>
      </c>
      <c r="NX108" s="222">
        <v>0</v>
      </c>
      <c r="NY108" s="222">
        <v>0</v>
      </c>
      <c r="NZ108" s="222">
        <v>0</v>
      </c>
      <c r="OA108" s="222">
        <v>0</v>
      </c>
      <c r="OB108" s="222">
        <v>0</v>
      </c>
      <c r="OC108" s="222">
        <v>0</v>
      </c>
      <c r="OD108" s="222">
        <v>0</v>
      </c>
      <c r="OE108" s="222">
        <v>0</v>
      </c>
      <c r="OF108" s="222">
        <v>0</v>
      </c>
      <c r="OG108" s="222">
        <v>0</v>
      </c>
      <c r="OH108" s="222">
        <v>0</v>
      </c>
      <c r="OI108" s="222">
        <v>0</v>
      </c>
      <c r="OJ108" s="222">
        <v>0</v>
      </c>
      <c r="OK108" s="222">
        <v>0</v>
      </c>
      <c r="OL108" s="222">
        <v>0</v>
      </c>
      <c r="OM108" s="222">
        <v>0</v>
      </c>
      <c r="ON108" s="222">
        <v>0</v>
      </c>
      <c r="OO108" s="222">
        <v>0</v>
      </c>
      <c r="OP108" s="222">
        <v>0</v>
      </c>
      <c r="OQ108" s="222">
        <v>14234</v>
      </c>
      <c r="OR108" s="222">
        <v>80000</v>
      </c>
      <c r="OS108" s="222">
        <v>0</v>
      </c>
      <c r="OT108" s="222">
        <v>0</v>
      </c>
      <c r="OU108" s="222">
        <v>0</v>
      </c>
      <c r="OV108" s="222">
        <v>0</v>
      </c>
      <c r="OW108" s="222">
        <v>0</v>
      </c>
      <c r="OX108" s="222">
        <v>0</v>
      </c>
      <c r="OY108" s="222">
        <v>0</v>
      </c>
      <c r="OZ108" s="222">
        <v>0</v>
      </c>
      <c r="PA108" s="222">
        <v>0</v>
      </c>
      <c r="PB108" s="222">
        <v>0</v>
      </c>
      <c r="PC108" s="222">
        <v>0</v>
      </c>
      <c r="PD108" s="222">
        <v>0</v>
      </c>
      <c r="PE108" s="222">
        <v>0</v>
      </c>
      <c r="PF108" s="222">
        <v>0</v>
      </c>
      <c r="PG108" s="222">
        <v>0</v>
      </c>
      <c r="PH108" s="222">
        <v>0</v>
      </c>
      <c r="PI108" s="222">
        <v>0</v>
      </c>
      <c r="PJ108" s="222">
        <v>0</v>
      </c>
      <c r="PK108" s="222">
        <v>0</v>
      </c>
      <c r="PL108" s="222">
        <v>0</v>
      </c>
      <c r="PM108" s="222">
        <v>0</v>
      </c>
      <c r="PN108" s="222">
        <v>0</v>
      </c>
      <c r="PO108" s="222">
        <v>0</v>
      </c>
      <c r="PP108" s="222">
        <v>0</v>
      </c>
      <c r="PQ108" s="222">
        <v>0</v>
      </c>
      <c r="PR108" s="222">
        <v>81926.17</v>
      </c>
      <c r="PS108" s="222">
        <v>20230</v>
      </c>
      <c r="PT108" s="222">
        <v>0</v>
      </c>
      <c r="PU108" s="222">
        <v>0</v>
      </c>
      <c r="PV108" s="222">
        <v>0</v>
      </c>
      <c r="PW108" s="222">
        <v>0</v>
      </c>
      <c r="PX108" s="222">
        <v>0</v>
      </c>
      <c r="PY108" s="222">
        <v>0</v>
      </c>
      <c r="PZ108" s="222">
        <v>0</v>
      </c>
      <c r="QA108" s="222">
        <v>0</v>
      </c>
      <c r="QB108" s="222">
        <v>0</v>
      </c>
      <c r="QC108" s="222">
        <v>0</v>
      </c>
      <c r="QD108" s="222">
        <v>0</v>
      </c>
      <c r="QE108" s="222">
        <v>0</v>
      </c>
      <c r="QF108" s="222">
        <v>0</v>
      </c>
      <c r="QG108" s="222">
        <v>0</v>
      </c>
      <c r="QH108" s="222">
        <v>0</v>
      </c>
      <c r="QI108" s="222">
        <v>0</v>
      </c>
      <c r="QJ108" s="222">
        <v>0</v>
      </c>
      <c r="QK108" s="222">
        <v>0</v>
      </c>
      <c r="QL108" s="222">
        <v>0</v>
      </c>
      <c r="QM108" s="222">
        <v>0</v>
      </c>
      <c r="QN108" s="222">
        <v>0</v>
      </c>
      <c r="QO108" s="222">
        <v>0</v>
      </c>
      <c r="QP108" s="222">
        <v>0</v>
      </c>
      <c r="QQ108" s="222">
        <v>0</v>
      </c>
      <c r="QR108" s="222">
        <v>0</v>
      </c>
      <c r="QS108" s="222">
        <v>0</v>
      </c>
      <c r="QT108" s="222">
        <v>0</v>
      </c>
      <c r="QU108" s="222">
        <v>55005</v>
      </c>
      <c r="QV108" s="222">
        <v>0</v>
      </c>
      <c r="QW108" s="222">
        <v>7980</v>
      </c>
      <c r="QX108" s="222">
        <v>0</v>
      </c>
      <c r="QY108" s="222">
        <v>0</v>
      </c>
      <c r="QZ108" s="222">
        <v>0</v>
      </c>
      <c r="RA108" s="222">
        <v>0</v>
      </c>
      <c r="RB108" s="222">
        <v>0</v>
      </c>
      <c r="RC108" s="222">
        <v>0</v>
      </c>
      <c r="RD108" s="222">
        <v>109455</v>
      </c>
      <c r="RE108" s="222">
        <v>115535</v>
      </c>
      <c r="RF108" s="222">
        <v>0</v>
      </c>
      <c r="RG108" s="222">
        <v>1772872</v>
      </c>
      <c r="RH108" s="222">
        <v>0</v>
      </c>
      <c r="RI108" s="222">
        <v>0</v>
      </c>
      <c r="RJ108" s="222">
        <v>0</v>
      </c>
      <c r="RK108" s="222">
        <v>111200</v>
      </c>
      <c r="RL108" s="222">
        <v>57674</v>
      </c>
      <c r="RM108" s="222">
        <v>0</v>
      </c>
      <c r="RN108" s="222">
        <v>69262</v>
      </c>
      <c r="RO108" s="222">
        <v>0</v>
      </c>
      <c r="RP108" s="222">
        <v>68466</v>
      </c>
      <c r="RQ108" s="222">
        <v>148995</v>
      </c>
      <c r="RR108" s="222">
        <v>0</v>
      </c>
      <c r="RS108" s="222">
        <v>0</v>
      </c>
      <c r="RT108" s="222">
        <v>0</v>
      </c>
      <c r="RU108" s="222">
        <v>0</v>
      </c>
      <c r="RV108" s="222">
        <v>0</v>
      </c>
      <c r="RW108" s="222">
        <v>0</v>
      </c>
      <c r="RX108" s="222">
        <v>0</v>
      </c>
      <c r="RY108" s="222">
        <v>0</v>
      </c>
      <c r="RZ108" s="222">
        <v>15210</v>
      </c>
      <c r="SA108" s="222">
        <v>24890</v>
      </c>
      <c r="SB108" s="222">
        <v>0</v>
      </c>
      <c r="SC108" s="222">
        <v>0</v>
      </c>
      <c r="SD108" s="222">
        <v>0</v>
      </c>
      <c r="SE108" s="222">
        <v>0</v>
      </c>
      <c r="SF108" s="222">
        <v>0</v>
      </c>
      <c r="SG108" s="222">
        <v>0</v>
      </c>
      <c r="SH108" s="222">
        <v>0</v>
      </c>
      <c r="SI108" s="222">
        <v>0</v>
      </c>
      <c r="SJ108" s="222">
        <v>0</v>
      </c>
      <c r="SK108" s="222">
        <v>0</v>
      </c>
      <c r="SL108" s="222">
        <v>0</v>
      </c>
      <c r="SM108" s="222">
        <v>0</v>
      </c>
      <c r="SN108" s="222">
        <v>0</v>
      </c>
      <c r="SO108" s="222">
        <v>0</v>
      </c>
      <c r="SP108" s="222">
        <v>0</v>
      </c>
      <c r="SQ108" s="222">
        <v>0</v>
      </c>
      <c r="SR108" s="222">
        <v>0</v>
      </c>
      <c r="SS108" s="222">
        <v>0</v>
      </c>
      <c r="ST108" s="222">
        <v>0</v>
      </c>
      <c r="SU108" s="222">
        <v>0</v>
      </c>
      <c r="SV108" s="222">
        <v>41225</v>
      </c>
      <c r="SW108" s="222">
        <v>343532</v>
      </c>
      <c r="SX108" s="222">
        <v>0</v>
      </c>
      <c r="SY108" s="222">
        <v>0</v>
      </c>
      <c r="SZ108" s="222">
        <v>0</v>
      </c>
      <c r="TA108" s="222">
        <v>0</v>
      </c>
      <c r="TB108" s="222">
        <v>0</v>
      </c>
      <c r="TC108" s="222">
        <v>0</v>
      </c>
      <c r="TD108" s="222">
        <v>0</v>
      </c>
      <c r="TE108" s="222">
        <v>216836</v>
      </c>
      <c r="TF108" s="222">
        <v>21600</v>
      </c>
      <c r="TG108" s="222">
        <v>0</v>
      </c>
      <c r="TH108" s="222">
        <v>0</v>
      </c>
      <c r="TI108" s="222">
        <v>0</v>
      </c>
      <c r="TJ108" s="222">
        <v>0</v>
      </c>
      <c r="TK108" s="222">
        <v>0</v>
      </c>
      <c r="TL108" s="222">
        <v>0</v>
      </c>
      <c r="TM108" s="222">
        <v>0</v>
      </c>
      <c r="TN108" s="222">
        <v>0</v>
      </c>
      <c r="TO108" s="222">
        <v>0</v>
      </c>
      <c r="TP108" s="222">
        <v>0</v>
      </c>
      <c r="TQ108" s="222">
        <v>0</v>
      </c>
      <c r="TR108" s="222">
        <v>0</v>
      </c>
      <c r="TS108" s="222">
        <v>0</v>
      </c>
      <c r="TT108" s="222">
        <v>0</v>
      </c>
      <c r="TU108" s="222">
        <v>12600</v>
      </c>
      <c r="TV108" s="222">
        <v>0</v>
      </c>
      <c r="TW108" s="222">
        <v>25578</v>
      </c>
      <c r="TX108" s="222">
        <v>0</v>
      </c>
      <c r="TY108" s="222">
        <v>0</v>
      </c>
      <c r="TZ108" s="222">
        <v>0</v>
      </c>
      <c r="UA108" s="222">
        <v>500000</v>
      </c>
      <c r="UB108" s="222">
        <v>9660</v>
      </c>
      <c r="UC108" s="222">
        <v>0</v>
      </c>
      <c r="UD108" s="222">
        <v>303213</v>
      </c>
      <c r="UE108" s="222">
        <v>0</v>
      </c>
      <c r="UF108" s="222">
        <v>0</v>
      </c>
      <c r="UG108" s="222">
        <v>0</v>
      </c>
      <c r="UH108" s="222">
        <v>0</v>
      </c>
      <c r="UI108" s="222">
        <v>0</v>
      </c>
      <c r="UJ108" s="222">
        <v>0</v>
      </c>
      <c r="UK108" s="222">
        <v>0</v>
      </c>
      <c r="UL108" s="222">
        <v>6142</v>
      </c>
      <c r="UM108" s="222">
        <v>7000</v>
      </c>
      <c r="UN108" s="222">
        <v>0</v>
      </c>
      <c r="UO108" s="222">
        <v>0</v>
      </c>
      <c r="UP108" s="222">
        <v>0</v>
      </c>
      <c r="UQ108" s="222">
        <v>0</v>
      </c>
      <c r="UR108" s="222">
        <v>0</v>
      </c>
      <c r="US108" s="222">
        <v>0</v>
      </c>
      <c r="UT108" s="222">
        <v>0</v>
      </c>
      <c r="UU108" s="222">
        <v>0</v>
      </c>
      <c r="UV108" s="222">
        <v>0</v>
      </c>
      <c r="UW108" s="222">
        <v>0</v>
      </c>
      <c r="UX108" s="222">
        <v>0</v>
      </c>
      <c r="UY108" s="222">
        <v>36900</v>
      </c>
      <c r="UZ108" s="222">
        <v>0</v>
      </c>
      <c r="VA108" s="222">
        <v>0</v>
      </c>
      <c r="VB108" s="222">
        <v>32602</v>
      </c>
      <c r="VC108" s="222">
        <v>153340</v>
      </c>
      <c r="VD108" s="222">
        <v>0</v>
      </c>
      <c r="VE108" s="222">
        <v>0</v>
      </c>
      <c r="VF108" s="222">
        <v>0</v>
      </c>
      <c r="VG108" s="222">
        <v>6469</v>
      </c>
      <c r="VH108" s="222">
        <v>0</v>
      </c>
      <c r="VI108" s="222">
        <v>0</v>
      </c>
      <c r="VJ108" s="222">
        <v>0</v>
      </c>
      <c r="VK108" s="222">
        <v>0</v>
      </c>
      <c r="VL108" s="222">
        <v>0</v>
      </c>
      <c r="VM108" s="222">
        <v>44047</v>
      </c>
      <c r="VN108" s="222">
        <v>0</v>
      </c>
      <c r="VO108" s="222">
        <v>0</v>
      </c>
      <c r="VP108" s="222">
        <v>0</v>
      </c>
      <c r="VQ108" s="222">
        <v>0</v>
      </c>
      <c r="VR108" s="222">
        <v>0</v>
      </c>
      <c r="VS108" s="222">
        <v>0</v>
      </c>
      <c r="VT108" s="222">
        <v>0</v>
      </c>
      <c r="VU108" s="222">
        <v>0</v>
      </c>
      <c r="VV108" s="222">
        <v>0</v>
      </c>
      <c r="VW108" s="222">
        <v>0</v>
      </c>
      <c r="VX108" s="222">
        <v>0</v>
      </c>
      <c r="VY108" s="222">
        <v>0</v>
      </c>
      <c r="VZ108" s="222">
        <v>0</v>
      </c>
      <c r="WA108" s="222">
        <v>0</v>
      </c>
      <c r="WB108" s="222">
        <v>233365</v>
      </c>
      <c r="WC108" s="222">
        <v>0</v>
      </c>
      <c r="WD108" s="222">
        <v>0</v>
      </c>
      <c r="WE108" s="222">
        <v>9660</v>
      </c>
      <c r="WF108" s="222">
        <v>0</v>
      </c>
      <c r="WG108" s="222">
        <v>56380</v>
      </c>
      <c r="WH108" s="222">
        <v>70200</v>
      </c>
      <c r="WI108" s="222">
        <v>14332</v>
      </c>
      <c r="WJ108" s="222">
        <v>47250</v>
      </c>
      <c r="WK108" s="222">
        <v>0</v>
      </c>
      <c r="WL108" s="222">
        <v>0</v>
      </c>
      <c r="WM108" s="222">
        <v>20150</v>
      </c>
      <c r="WN108" s="222">
        <v>0</v>
      </c>
      <c r="WO108" s="222">
        <v>0</v>
      </c>
      <c r="WP108" s="222">
        <v>0</v>
      </c>
      <c r="WQ108" s="222">
        <v>0</v>
      </c>
      <c r="WR108" s="222">
        <v>0</v>
      </c>
      <c r="WS108" s="222">
        <v>0</v>
      </c>
      <c r="WT108" s="222">
        <v>11722.5</v>
      </c>
      <c r="WU108" s="222">
        <v>0</v>
      </c>
      <c r="WV108" s="222">
        <v>0</v>
      </c>
      <c r="WW108" s="222">
        <v>0</v>
      </c>
      <c r="WX108" s="222">
        <v>8440</v>
      </c>
      <c r="WY108" s="222">
        <v>0</v>
      </c>
      <c r="WZ108" s="222">
        <v>704</v>
      </c>
      <c r="XA108" s="222">
        <v>0</v>
      </c>
      <c r="XB108" s="222">
        <v>9220</v>
      </c>
      <c r="XC108" s="222">
        <v>0</v>
      </c>
      <c r="XD108" s="222">
        <v>54550</v>
      </c>
      <c r="XE108" s="222">
        <v>0</v>
      </c>
      <c r="XF108" s="222">
        <v>0</v>
      </c>
      <c r="XG108" s="222">
        <v>0</v>
      </c>
      <c r="XH108" s="222">
        <v>609255</v>
      </c>
      <c r="XI108" s="222">
        <v>0</v>
      </c>
      <c r="XJ108" s="222">
        <v>0</v>
      </c>
      <c r="XK108" s="222">
        <v>0</v>
      </c>
      <c r="XL108" s="222">
        <v>33215</v>
      </c>
      <c r="XM108" s="222">
        <v>96634</v>
      </c>
      <c r="XN108" s="222">
        <v>0</v>
      </c>
      <c r="XO108" s="222">
        <v>24480</v>
      </c>
      <c r="XP108" s="222">
        <v>0</v>
      </c>
      <c r="XQ108" s="222">
        <v>0</v>
      </c>
      <c r="XR108" s="222">
        <v>111450</v>
      </c>
      <c r="XS108" s="222">
        <v>0</v>
      </c>
      <c r="XT108" s="222">
        <v>0</v>
      </c>
      <c r="XU108" s="222">
        <v>0</v>
      </c>
      <c r="XV108" s="222">
        <v>0</v>
      </c>
      <c r="XW108" s="222">
        <v>0</v>
      </c>
      <c r="XX108" s="222">
        <v>0</v>
      </c>
      <c r="XY108" s="222">
        <v>20212</v>
      </c>
      <c r="XZ108" s="222">
        <v>0</v>
      </c>
      <c r="YA108" s="222">
        <v>0</v>
      </c>
      <c r="YB108" s="222">
        <v>0</v>
      </c>
      <c r="YC108" s="222">
        <v>0</v>
      </c>
      <c r="YD108" s="222">
        <v>0</v>
      </c>
      <c r="YE108" s="222">
        <v>0</v>
      </c>
      <c r="YF108" s="222">
        <v>0</v>
      </c>
      <c r="YG108" s="222">
        <v>0</v>
      </c>
      <c r="YH108" s="222">
        <v>0</v>
      </c>
      <c r="YI108" s="222">
        <v>0</v>
      </c>
      <c r="YJ108" s="222">
        <v>95467.5</v>
      </c>
      <c r="YK108" s="222">
        <v>0</v>
      </c>
      <c r="YL108" s="222">
        <v>0</v>
      </c>
      <c r="YM108" s="222">
        <v>0</v>
      </c>
      <c r="YN108" s="222">
        <v>0</v>
      </c>
      <c r="YO108" s="222">
        <v>0</v>
      </c>
      <c r="YP108" s="222">
        <v>0</v>
      </c>
      <c r="YQ108" s="222">
        <v>0</v>
      </c>
      <c r="YR108" s="222">
        <v>0</v>
      </c>
      <c r="YS108" s="222">
        <v>0</v>
      </c>
      <c r="YT108" s="222">
        <v>0</v>
      </c>
      <c r="YU108" s="222">
        <v>0</v>
      </c>
      <c r="YV108" s="222">
        <v>0</v>
      </c>
      <c r="YW108" s="222">
        <v>0</v>
      </c>
      <c r="YX108" s="222">
        <v>0</v>
      </c>
      <c r="YY108" s="222">
        <v>0</v>
      </c>
      <c r="YZ108" s="222">
        <v>0</v>
      </c>
      <c r="ZA108" s="222">
        <v>0</v>
      </c>
      <c r="ZB108" s="222">
        <v>0</v>
      </c>
      <c r="ZC108" s="222">
        <v>0</v>
      </c>
      <c r="ZD108" s="222">
        <v>54900</v>
      </c>
      <c r="ZE108" s="222">
        <v>0</v>
      </c>
      <c r="ZF108" s="222">
        <v>0</v>
      </c>
      <c r="ZG108" s="222">
        <v>0</v>
      </c>
      <c r="ZH108" s="222">
        <v>0</v>
      </c>
      <c r="ZI108" s="222">
        <v>0</v>
      </c>
      <c r="ZJ108" s="222">
        <v>0</v>
      </c>
      <c r="ZK108" s="222">
        <v>0</v>
      </c>
      <c r="ZL108" s="222">
        <v>1300000</v>
      </c>
      <c r="ZM108" s="222">
        <v>0</v>
      </c>
      <c r="ZN108" s="222">
        <v>0</v>
      </c>
      <c r="ZO108" s="222">
        <v>0</v>
      </c>
      <c r="ZP108" s="222">
        <v>0</v>
      </c>
      <c r="ZQ108" s="222">
        <v>0</v>
      </c>
      <c r="ZR108" s="222">
        <v>0</v>
      </c>
      <c r="ZS108" s="222">
        <v>0</v>
      </c>
      <c r="ZT108" s="222">
        <v>0</v>
      </c>
      <c r="ZU108" s="222">
        <v>0</v>
      </c>
      <c r="ZV108" s="222">
        <v>0</v>
      </c>
      <c r="ZW108" s="222">
        <v>0</v>
      </c>
      <c r="ZX108" s="222">
        <v>0</v>
      </c>
      <c r="ZY108" s="222">
        <v>0</v>
      </c>
      <c r="ZZ108" s="222">
        <v>0</v>
      </c>
      <c r="AAA108" s="222">
        <v>0</v>
      </c>
      <c r="AAB108" s="222">
        <v>0</v>
      </c>
      <c r="AAC108" s="222">
        <v>0</v>
      </c>
      <c r="AAD108" s="222">
        <v>0</v>
      </c>
      <c r="AAE108" s="222">
        <v>0</v>
      </c>
      <c r="AAF108" s="222">
        <v>0</v>
      </c>
      <c r="AAG108" s="222">
        <v>0</v>
      </c>
      <c r="AAH108" s="222">
        <v>0</v>
      </c>
      <c r="AAI108" s="222">
        <v>98320</v>
      </c>
      <c r="AAJ108" s="222">
        <v>0</v>
      </c>
      <c r="AAK108" s="222">
        <v>0</v>
      </c>
      <c r="AAL108" s="222">
        <v>0</v>
      </c>
      <c r="AAM108" s="222">
        <v>0</v>
      </c>
      <c r="AAN108" s="222">
        <v>0</v>
      </c>
      <c r="AAO108" s="222">
        <v>0</v>
      </c>
      <c r="AAP108" s="222">
        <v>0</v>
      </c>
      <c r="AAQ108" s="222">
        <v>0</v>
      </c>
      <c r="AAR108" s="222">
        <v>0</v>
      </c>
      <c r="AAS108" s="222">
        <v>0</v>
      </c>
      <c r="AAT108" s="222">
        <v>0</v>
      </c>
      <c r="AAU108" s="222">
        <v>0</v>
      </c>
      <c r="AAV108" s="222">
        <v>0</v>
      </c>
      <c r="AAW108" s="222">
        <v>0</v>
      </c>
      <c r="AAX108" s="222">
        <v>0</v>
      </c>
      <c r="AAY108" s="222">
        <v>0</v>
      </c>
      <c r="AAZ108" s="222">
        <v>0</v>
      </c>
      <c r="ABA108" s="222">
        <v>0</v>
      </c>
      <c r="ABB108" s="222">
        <v>0</v>
      </c>
      <c r="ABC108" s="222">
        <v>0</v>
      </c>
      <c r="ABD108" s="222">
        <v>0</v>
      </c>
      <c r="ABE108" s="222">
        <v>0</v>
      </c>
      <c r="ABF108" s="222">
        <v>0</v>
      </c>
      <c r="ABG108" s="222">
        <v>0</v>
      </c>
      <c r="ABH108" s="222">
        <v>0</v>
      </c>
      <c r="ABI108" s="222">
        <v>0</v>
      </c>
      <c r="ABJ108" s="222">
        <v>0</v>
      </c>
      <c r="ABK108" s="222">
        <v>0</v>
      </c>
      <c r="ABL108" s="222">
        <v>0</v>
      </c>
      <c r="ABM108" s="222">
        <v>14432</v>
      </c>
      <c r="ABN108" s="222">
        <v>0</v>
      </c>
      <c r="ABO108" s="222">
        <v>0</v>
      </c>
      <c r="ABP108" s="222">
        <v>181938.5</v>
      </c>
      <c r="ABQ108" s="222">
        <v>0</v>
      </c>
      <c r="ABR108" s="222">
        <v>0</v>
      </c>
      <c r="ABS108" s="222">
        <v>87380</v>
      </c>
      <c r="ABT108" s="222">
        <v>0</v>
      </c>
      <c r="ABU108" s="222">
        <v>409610</v>
      </c>
      <c r="ABV108" s="222">
        <v>26230</v>
      </c>
      <c r="ABW108" s="222">
        <v>0</v>
      </c>
      <c r="ABX108" s="222">
        <v>0</v>
      </c>
      <c r="ABY108" s="222">
        <v>0</v>
      </c>
      <c r="ABZ108" s="222">
        <v>0</v>
      </c>
      <c r="ACA108" s="222">
        <v>0</v>
      </c>
      <c r="ACB108" s="222">
        <v>0</v>
      </c>
      <c r="ACC108" s="222">
        <v>0</v>
      </c>
      <c r="ACD108" s="222">
        <v>0</v>
      </c>
      <c r="ACE108" s="222">
        <v>0</v>
      </c>
      <c r="ACF108" s="222">
        <v>0</v>
      </c>
      <c r="ACG108" s="222">
        <v>0</v>
      </c>
      <c r="ACH108" s="222">
        <v>0</v>
      </c>
      <c r="ACI108" s="222">
        <v>0</v>
      </c>
      <c r="ACJ108" s="222">
        <v>120926</v>
      </c>
      <c r="ACK108" s="222">
        <v>0</v>
      </c>
      <c r="ACL108" s="222">
        <v>0</v>
      </c>
      <c r="ACM108" s="222">
        <v>0</v>
      </c>
      <c r="ACN108" s="222">
        <v>0</v>
      </c>
      <c r="ACO108" s="222">
        <v>0</v>
      </c>
      <c r="ACP108" s="222">
        <v>0</v>
      </c>
      <c r="ACQ108" s="222">
        <v>0</v>
      </c>
      <c r="ACR108" s="222">
        <v>0</v>
      </c>
      <c r="ACS108" s="222">
        <v>0</v>
      </c>
      <c r="ACT108" s="222">
        <v>0</v>
      </c>
      <c r="ACU108" s="222">
        <v>0</v>
      </c>
      <c r="ACV108" s="222">
        <v>17172.5</v>
      </c>
      <c r="ACW108" s="222">
        <v>0</v>
      </c>
      <c r="ACX108" s="222">
        <v>0</v>
      </c>
      <c r="ACY108" s="222">
        <v>0</v>
      </c>
      <c r="ACZ108" s="222">
        <v>0</v>
      </c>
      <c r="ADA108" s="222">
        <v>0</v>
      </c>
      <c r="ADB108" s="222">
        <v>0</v>
      </c>
      <c r="ADC108" s="222">
        <v>0</v>
      </c>
      <c r="ADD108" s="222">
        <v>0</v>
      </c>
      <c r="ADE108" s="222">
        <v>0</v>
      </c>
      <c r="ADF108" s="222">
        <v>0</v>
      </c>
      <c r="ADG108" s="222">
        <v>0</v>
      </c>
      <c r="ADH108" s="222">
        <v>0</v>
      </c>
      <c r="ADI108" s="222">
        <v>0</v>
      </c>
      <c r="ADJ108" s="222">
        <v>0</v>
      </c>
      <c r="ADK108" s="222">
        <v>0</v>
      </c>
      <c r="ADL108" s="222">
        <v>0</v>
      </c>
      <c r="ADM108" s="222">
        <v>0</v>
      </c>
      <c r="ADN108" s="222">
        <v>0</v>
      </c>
      <c r="ADO108" s="222">
        <v>0</v>
      </c>
      <c r="ADP108" s="222">
        <v>0</v>
      </c>
      <c r="ADQ108" s="222">
        <v>0</v>
      </c>
      <c r="ADR108" s="222">
        <v>0</v>
      </c>
      <c r="ADS108" s="222">
        <v>0</v>
      </c>
      <c r="ADT108" s="222">
        <v>0</v>
      </c>
      <c r="ADU108" s="222">
        <v>0</v>
      </c>
      <c r="ADV108" s="222">
        <v>0</v>
      </c>
      <c r="ADW108" s="222">
        <v>0</v>
      </c>
      <c r="ADX108" s="222">
        <v>0</v>
      </c>
      <c r="ADY108" s="222">
        <v>0</v>
      </c>
      <c r="ADZ108" s="222">
        <v>0</v>
      </c>
      <c r="AEA108" s="222">
        <v>517987.5</v>
      </c>
      <c r="AEB108" s="222">
        <v>0</v>
      </c>
      <c r="AEC108" s="222">
        <v>0</v>
      </c>
      <c r="AED108" s="222">
        <v>0</v>
      </c>
      <c r="AEE108" s="222">
        <v>0</v>
      </c>
      <c r="AEF108" s="222">
        <v>0</v>
      </c>
      <c r="AEG108" s="222">
        <v>0</v>
      </c>
      <c r="AEH108" s="222">
        <v>0</v>
      </c>
      <c r="AEI108" s="222">
        <v>0</v>
      </c>
      <c r="AEJ108" s="222">
        <v>0</v>
      </c>
      <c r="AEK108" s="222">
        <v>0</v>
      </c>
      <c r="AEL108" s="222">
        <v>0</v>
      </c>
      <c r="AEM108" s="222">
        <v>0</v>
      </c>
      <c r="AEN108" s="222">
        <v>25700</v>
      </c>
      <c r="AEO108" s="222">
        <v>0</v>
      </c>
      <c r="AEP108" s="222">
        <v>0</v>
      </c>
      <c r="AEQ108" s="222">
        <v>0</v>
      </c>
      <c r="AER108" s="222">
        <v>0</v>
      </c>
      <c r="AES108" s="222">
        <v>0</v>
      </c>
      <c r="AET108" s="222">
        <v>0</v>
      </c>
      <c r="AEU108" s="222">
        <v>354391</v>
      </c>
      <c r="AEV108" s="222">
        <v>0</v>
      </c>
      <c r="AEW108" s="222">
        <v>163360</v>
      </c>
      <c r="AEX108" s="222">
        <v>0</v>
      </c>
      <c r="AEY108" s="222">
        <v>280180</v>
      </c>
      <c r="AEZ108" s="222">
        <v>50220</v>
      </c>
      <c r="AFA108" s="222">
        <v>0</v>
      </c>
      <c r="AFB108" s="222">
        <v>123569</v>
      </c>
      <c r="AFC108" s="222">
        <v>0</v>
      </c>
      <c r="AFD108" s="222">
        <v>0</v>
      </c>
      <c r="AFE108" s="222">
        <v>0</v>
      </c>
      <c r="AFF108" s="222">
        <v>0</v>
      </c>
      <c r="AFG108" s="222">
        <v>0</v>
      </c>
      <c r="AFH108" s="222">
        <v>212325</v>
      </c>
      <c r="AFI108" s="222">
        <v>0</v>
      </c>
      <c r="AFJ108" s="222">
        <v>0</v>
      </c>
      <c r="AFK108" s="222">
        <v>0</v>
      </c>
      <c r="AFL108" s="222">
        <v>0</v>
      </c>
      <c r="AFM108" s="222">
        <v>0</v>
      </c>
      <c r="AFN108" s="222">
        <v>0</v>
      </c>
      <c r="AFO108" s="222">
        <v>0</v>
      </c>
      <c r="AFP108" s="222">
        <v>0</v>
      </c>
      <c r="AFQ108" s="222">
        <v>0</v>
      </c>
      <c r="AFR108" s="222">
        <v>0</v>
      </c>
      <c r="AFS108" s="222">
        <v>0</v>
      </c>
      <c r="AFT108" s="222">
        <v>0</v>
      </c>
      <c r="AFU108" s="222">
        <v>0</v>
      </c>
      <c r="AFV108" s="222">
        <v>0</v>
      </c>
      <c r="AFW108" s="222">
        <v>0</v>
      </c>
      <c r="AFX108" s="222">
        <v>0</v>
      </c>
      <c r="AFY108" s="222">
        <v>0</v>
      </c>
      <c r="AFZ108" s="222">
        <v>0</v>
      </c>
      <c r="AGA108" s="222">
        <v>0</v>
      </c>
      <c r="AGB108" s="222">
        <v>0</v>
      </c>
      <c r="AGC108" s="222">
        <v>0</v>
      </c>
      <c r="AGD108" s="222">
        <v>0</v>
      </c>
      <c r="AGE108" s="222">
        <v>65480</v>
      </c>
      <c r="AGF108" s="222">
        <v>0</v>
      </c>
      <c r="AGG108" s="222">
        <v>0</v>
      </c>
      <c r="AGH108" s="222">
        <v>0</v>
      </c>
      <c r="AGI108" s="222">
        <v>84600</v>
      </c>
      <c r="AGJ108" s="222">
        <v>0</v>
      </c>
      <c r="AGK108" s="222">
        <v>0</v>
      </c>
      <c r="AGL108" s="222">
        <v>0</v>
      </c>
      <c r="AGM108" s="222">
        <v>0</v>
      </c>
      <c r="AGN108" s="222">
        <v>0</v>
      </c>
      <c r="AGO108" s="222">
        <v>0</v>
      </c>
      <c r="AGP108" s="222">
        <v>0</v>
      </c>
      <c r="AGQ108" s="222">
        <v>0</v>
      </c>
      <c r="AGR108" s="222">
        <v>0</v>
      </c>
      <c r="AGS108" s="222">
        <v>0</v>
      </c>
      <c r="AGT108" s="222">
        <v>0</v>
      </c>
      <c r="AGU108" s="222">
        <v>0</v>
      </c>
      <c r="AGV108" s="222">
        <v>324450</v>
      </c>
      <c r="AGW108" s="222">
        <v>0</v>
      </c>
      <c r="AGX108" s="222">
        <v>0</v>
      </c>
      <c r="AGY108" s="222">
        <v>0</v>
      </c>
      <c r="AGZ108" s="222">
        <v>0</v>
      </c>
      <c r="AHA108" s="222">
        <v>0</v>
      </c>
      <c r="AHB108" s="222">
        <v>0</v>
      </c>
      <c r="AHC108" s="222">
        <v>0</v>
      </c>
      <c r="AHD108" s="222">
        <v>0</v>
      </c>
      <c r="AHE108" s="222">
        <v>0</v>
      </c>
      <c r="AHF108" s="222">
        <v>0</v>
      </c>
      <c r="AHG108" s="222">
        <v>0</v>
      </c>
      <c r="AHH108" s="222">
        <v>0</v>
      </c>
      <c r="AHI108" s="222">
        <v>0</v>
      </c>
      <c r="AHJ108" s="222">
        <v>0</v>
      </c>
      <c r="AHK108" s="222">
        <v>0</v>
      </c>
      <c r="AHL108" s="222">
        <v>0</v>
      </c>
      <c r="AHM108" s="222">
        <v>0</v>
      </c>
      <c r="AHN108" s="222">
        <v>28500</v>
      </c>
      <c r="AHO108" s="222">
        <v>0</v>
      </c>
      <c r="AHP108" s="222">
        <v>0</v>
      </c>
      <c r="AHQ108" s="222">
        <v>0</v>
      </c>
      <c r="AHR108" s="264">
        <v>46095</v>
      </c>
    </row>
    <row r="109" spans="1:902" ht="24">
      <c r="A109" s="183" t="s">
        <v>6671</v>
      </c>
      <c r="B109" s="183" t="s">
        <v>6542</v>
      </c>
      <c r="C109" s="184" t="s">
        <v>6543</v>
      </c>
      <c r="D109" s="222">
        <v>0</v>
      </c>
      <c r="E109" s="222">
        <v>0</v>
      </c>
      <c r="F109" s="222"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222">
        <v>0</v>
      </c>
      <c r="O109" s="222">
        <v>0</v>
      </c>
      <c r="P109" s="222">
        <v>0</v>
      </c>
      <c r="Q109" s="222">
        <v>0</v>
      </c>
      <c r="R109" s="222">
        <v>0</v>
      </c>
      <c r="S109" s="222">
        <v>0</v>
      </c>
      <c r="T109" s="222">
        <v>0</v>
      </c>
      <c r="U109" s="222">
        <v>0</v>
      </c>
      <c r="V109" s="222">
        <v>0</v>
      </c>
      <c r="W109" s="222">
        <v>0</v>
      </c>
      <c r="X109" s="222">
        <v>0</v>
      </c>
      <c r="Y109" s="222">
        <v>0</v>
      </c>
      <c r="Z109" s="222">
        <v>0</v>
      </c>
      <c r="AA109" s="222">
        <v>0</v>
      </c>
      <c r="AB109" s="222">
        <v>0</v>
      </c>
      <c r="AC109" s="222">
        <v>0</v>
      </c>
      <c r="AD109" s="222">
        <v>0</v>
      </c>
      <c r="AE109" s="222">
        <v>0</v>
      </c>
      <c r="AF109" s="222">
        <v>0</v>
      </c>
      <c r="AG109" s="222">
        <v>0</v>
      </c>
      <c r="AH109" s="222">
        <v>0</v>
      </c>
      <c r="AI109" s="222">
        <v>0</v>
      </c>
      <c r="AJ109" s="222">
        <v>0</v>
      </c>
      <c r="AK109" s="222">
        <v>0</v>
      </c>
      <c r="AL109" s="222">
        <v>0</v>
      </c>
      <c r="AM109" s="222">
        <v>0</v>
      </c>
      <c r="AN109" s="222">
        <v>0</v>
      </c>
      <c r="AO109" s="222">
        <v>0</v>
      </c>
      <c r="AP109" s="222">
        <v>0</v>
      </c>
      <c r="AQ109" s="222">
        <v>0</v>
      </c>
      <c r="AR109" s="222">
        <v>0</v>
      </c>
      <c r="AS109" s="222">
        <v>0</v>
      </c>
      <c r="AT109" s="222">
        <v>0</v>
      </c>
      <c r="AU109" s="222">
        <v>0</v>
      </c>
      <c r="AV109" s="222">
        <v>0</v>
      </c>
      <c r="AW109" s="222">
        <v>0</v>
      </c>
      <c r="AX109" s="222">
        <v>0</v>
      </c>
      <c r="AY109" s="222">
        <v>0</v>
      </c>
      <c r="AZ109" s="222">
        <v>0</v>
      </c>
      <c r="BA109" s="222">
        <v>0</v>
      </c>
      <c r="BB109" s="222">
        <v>0</v>
      </c>
      <c r="BC109" s="222">
        <v>0</v>
      </c>
      <c r="BD109" s="222">
        <v>0</v>
      </c>
      <c r="BE109" s="222">
        <v>0</v>
      </c>
      <c r="BF109" s="222">
        <v>0</v>
      </c>
      <c r="BG109" s="222">
        <v>0</v>
      </c>
      <c r="BH109" s="222">
        <v>0</v>
      </c>
      <c r="BI109" s="222">
        <v>0</v>
      </c>
      <c r="BJ109" s="222">
        <v>0</v>
      </c>
      <c r="BK109" s="222">
        <v>0</v>
      </c>
      <c r="BL109" s="222">
        <v>0</v>
      </c>
      <c r="BM109" s="222">
        <v>0</v>
      </c>
      <c r="BN109" s="222">
        <v>0</v>
      </c>
      <c r="BO109" s="222">
        <v>0</v>
      </c>
      <c r="BP109" s="222">
        <v>0</v>
      </c>
      <c r="BQ109" s="222">
        <v>0</v>
      </c>
      <c r="BR109" s="222">
        <v>0</v>
      </c>
      <c r="BS109" s="222">
        <v>0</v>
      </c>
      <c r="BT109" s="222">
        <v>0</v>
      </c>
      <c r="BU109" s="222">
        <v>0</v>
      </c>
      <c r="BV109" s="222">
        <v>0</v>
      </c>
      <c r="BW109" s="222">
        <v>0</v>
      </c>
      <c r="BX109" s="222">
        <v>0</v>
      </c>
      <c r="BY109" s="222">
        <v>0</v>
      </c>
      <c r="BZ109" s="222">
        <v>0</v>
      </c>
      <c r="CA109" s="222">
        <v>0</v>
      </c>
      <c r="CB109" s="222">
        <v>0</v>
      </c>
      <c r="CC109" s="222">
        <v>0</v>
      </c>
      <c r="CD109" s="222">
        <v>0</v>
      </c>
      <c r="CE109" s="222">
        <v>0</v>
      </c>
      <c r="CF109" s="222">
        <v>0</v>
      </c>
      <c r="CG109" s="222">
        <v>0</v>
      </c>
      <c r="CH109" s="222">
        <v>0</v>
      </c>
      <c r="CI109" s="222">
        <v>0</v>
      </c>
      <c r="CJ109" s="222">
        <v>0</v>
      </c>
      <c r="CK109" s="222">
        <v>0</v>
      </c>
      <c r="CL109" s="222">
        <v>0</v>
      </c>
      <c r="CM109" s="222">
        <v>0</v>
      </c>
      <c r="CN109" s="222">
        <v>0</v>
      </c>
      <c r="CO109" s="222">
        <v>0</v>
      </c>
      <c r="CP109" s="222">
        <v>0</v>
      </c>
      <c r="CQ109" s="222">
        <v>0</v>
      </c>
      <c r="CR109" s="222">
        <v>0</v>
      </c>
      <c r="CS109" s="222">
        <v>0</v>
      </c>
      <c r="CT109" s="222">
        <v>0</v>
      </c>
      <c r="CU109" s="222">
        <v>0</v>
      </c>
      <c r="CV109" s="222">
        <v>0</v>
      </c>
      <c r="CW109" s="222">
        <v>0</v>
      </c>
      <c r="CX109" s="222">
        <v>0</v>
      </c>
      <c r="CY109" s="222">
        <v>0</v>
      </c>
      <c r="CZ109" s="222">
        <v>0</v>
      </c>
      <c r="DA109" s="222">
        <v>0</v>
      </c>
      <c r="DB109" s="222">
        <v>0</v>
      </c>
      <c r="DC109" s="222">
        <v>0</v>
      </c>
      <c r="DD109" s="222">
        <v>0</v>
      </c>
      <c r="DE109" s="222">
        <v>0</v>
      </c>
      <c r="DF109" s="222">
        <v>0</v>
      </c>
      <c r="DG109" s="222">
        <v>0</v>
      </c>
      <c r="DH109" s="222">
        <v>0</v>
      </c>
      <c r="DI109" s="222">
        <v>0</v>
      </c>
      <c r="DJ109" s="222">
        <v>0</v>
      </c>
      <c r="DK109" s="222">
        <v>0</v>
      </c>
      <c r="DL109" s="222">
        <v>0</v>
      </c>
      <c r="DM109" s="222">
        <v>0</v>
      </c>
      <c r="DN109" s="222">
        <v>0</v>
      </c>
      <c r="DO109" s="222">
        <v>0</v>
      </c>
      <c r="DP109" s="222">
        <v>0</v>
      </c>
      <c r="DQ109" s="222">
        <v>0</v>
      </c>
      <c r="DR109" s="222">
        <v>0</v>
      </c>
      <c r="DS109" s="222">
        <v>0</v>
      </c>
      <c r="DT109" s="222">
        <v>0</v>
      </c>
      <c r="DU109" s="222">
        <v>0</v>
      </c>
      <c r="DV109" s="222">
        <v>0</v>
      </c>
      <c r="DW109" s="222">
        <v>0</v>
      </c>
      <c r="DX109" s="222">
        <v>0</v>
      </c>
      <c r="DY109" s="222">
        <v>0</v>
      </c>
      <c r="DZ109" s="222">
        <v>0</v>
      </c>
      <c r="EA109" s="222">
        <v>0</v>
      </c>
      <c r="EB109" s="222">
        <v>0</v>
      </c>
      <c r="EC109" s="222">
        <v>0</v>
      </c>
      <c r="ED109" s="222">
        <v>0</v>
      </c>
      <c r="EE109" s="222">
        <v>0</v>
      </c>
      <c r="EF109" s="222">
        <v>0</v>
      </c>
      <c r="EG109" s="222">
        <v>0</v>
      </c>
      <c r="EH109" s="222">
        <v>0</v>
      </c>
      <c r="EI109" s="222">
        <v>0</v>
      </c>
      <c r="EJ109" s="222">
        <v>0</v>
      </c>
      <c r="EK109" s="222">
        <v>0</v>
      </c>
      <c r="EL109" s="222">
        <v>0</v>
      </c>
      <c r="EM109" s="222">
        <v>0</v>
      </c>
      <c r="EN109" s="222">
        <v>0</v>
      </c>
      <c r="EO109" s="222">
        <v>0</v>
      </c>
      <c r="EP109" s="222">
        <v>0</v>
      </c>
      <c r="EQ109" s="222">
        <v>0</v>
      </c>
      <c r="ER109" s="222">
        <v>0</v>
      </c>
      <c r="ES109" s="222">
        <v>0</v>
      </c>
      <c r="ET109" s="222">
        <v>0</v>
      </c>
      <c r="EU109" s="222">
        <v>0</v>
      </c>
      <c r="EV109" s="222">
        <v>0</v>
      </c>
      <c r="EW109" s="222">
        <v>0</v>
      </c>
      <c r="EX109" s="222">
        <v>0</v>
      </c>
      <c r="EY109" s="222">
        <v>0</v>
      </c>
      <c r="EZ109" s="222">
        <v>0</v>
      </c>
      <c r="FA109" s="222">
        <v>0</v>
      </c>
      <c r="FB109" s="222">
        <v>0</v>
      </c>
      <c r="FC109" s="222">
        <v>0</v>
      </c>
      <c r="FD109" s="222">
        <v>0</v>
      </c>
      <c r="FE109" s="222">
        <v>0</v>
      </c>
      <c r="FF109" s="222">
        <v>0</v>
      </c>
      <c r="FG109" s="222">
        <v>0</v>
      </c>
      <c r="FH109" s="222">
        <v>0</v>
      </c>
      <c r="FI109" s="222">
        <v>0</v>
      </c>
      <c r="FJ109" s="222">
        <v>0</v>
      </c>
      <c r="FK109" s="222">
        <v>0</v>
      </c>
      <c r="FL109" s="222">
        <v>0</v>
      </c>
      <c r="FM109" s="222">
        <v>0</v>
      </c>
      <c r="FN109" s="222">
        <v>0</v>
      </c>
      <c r="FO109" s="222">
        <v>0</v>
      </c>
      <c r="FP109" s="222">
        <v>0</v>
      </c>
      <c r="FQ109" s="222">
        <v>0</v>
      </c>
      <c r="FR109" s="222">
        <v>0</v>
      </c>
      <c r="FS109" s="222">
        <v>0</v>
      </c>
      <c r="FT109" s="222">
        <v>0</v>
      </c>
      <c r="FU109" s="222">
        <v>0</v>
      </c>
      <c r="FV109" s="222">
        <v>0</v>
      </c>
      <c r="FW109" s="222">
        <v>0</v>
      </c>
      <c r="FX109" s="222">
        <v>376020</v>
      </c>
      <c r="FY109" s="222">
        <v>0</v>
      </c>
      <c r="FZ109" s="222">
        <v>0</v>
      </c>
      <c r="GA109" s="222">
        <v>0</v>
      </c>
      <c r="GB109" s="222">
        <v>0</v>
      </c>
      <c r="GC109" s="222">
        <v>0</v>
      </c>
      <c r="GD109" s="222">
        <v>0</v>
      </c>
      <c r="GE109" s="222">
        <v>0</v>
      </c>
      <c r="GF109" s="222">
        <v>0</v>
      </c>
      <c r="GG109" s="222">
        <v>0</v>
      </c>
      <c r="GH109" s="222">
        <v>0</v>
      </c>
      <c r="GI109" s="222">
        <v>0</v>
      </c>
      <c r="GJ109" s="222">
        <v>0</v>
      </c>
      <c r="GK109" s="222">
        <v>0</v>
      </c>
      <c r="GL109" s="222">
        <v>0</v>
      </c>
      <c r="GM109" s="222">
        <v>0</v>
      </c>
      <c r="GN109" s="222">
        <v>0</v>
      </c>
      <c r="GO109" s="222">
        <v>0</v>
      </c>
      <c r="GP109" s="222">
        <v>0</v>
      </c>
      <c r="GQ109" s="222">
        <v>0</v>
      </c>
      <c r="GR109" s="222">
        <v>0</v>
      </c>
      <c r="GS109" s="222">
        <v>0</v>
      </c>
      <c r="GT109" s="222">
        <v>0</v>
      </c>
      <c r="GU109" s="222">
        <v>0</v>
      </c>
      <c r="GV109" s="222">
        <v>0</v>
      </c>
      <c r="GW109" s="222">
        <v>0</v>
      </c>
      <c r="GX109" s="222">
        <v>0</v>
      </c>
      <c r="GY109" s="222">
        <v>0</v>
      </c>
      <c r="GZ109" s="222">
        <v>0</v>
      </c>
      <c r="HA109" s="222">
        <v>0</v>
      </c>
      <c r="HB109" s="222">
        <v>0</v>
      </c>
      <c r="HC109" s="222">
        <v>0</v>
      </c>
      <c r="HD109" s="222">
        <v>0</v>
      </c>
      <c r="HE109" s="222">
        <v>0</v>
      </c>
      <c r="HF109" s="222">
        <v>0</v>
      </c>
      <c r="HG109" s="222">
        <v>0</v>
      </c>
      <c r="HH109" s="222">
        <v>0</v>
      </c>
      <c r="HI109" s="222">
        <v>0</v>
      </c>
      <c r="HJ109" s="222">
        <v>0</v>
      </c>
      <c r="HK109" s="222">
        <v>0</v>
      </c>
      <c r="HL109" s="222">
        <v>0</v>
      </c>
      <c r="HM109" s="222">
        <v>0</v>
      </c>
      <c r="HN109" s="222">
        <v>0</v>
      </c>
      <c r="HO109" s="222">
        <v>0</v>
      </c>
      <c r="HP109" s="222">
        <v>0</v>
      </c>
      <c r="HQ109" s="222">
        <v>0</v>
      </c>
      <c r="HR109" s="222">
        <v>0</v>
      </c>
      <c r="HS109" s="222">
        <v>0</v>
      </c>
      <c r="HT109" s="222">
        <v>0</v>
      </c>
      <c r="HU109" s="222">
        <v>0</v>
      </c>
      <c r="HV109" s="222">
        <v>0</v>
      </c>
      <c r="HW109" s="222">
        <v>0</v>
      </c>
      <c r="HX109" s="222">
        <v>0</v>
      </c>
      <c r="HY109" s="222">
        <v>0</v>
      </c>
      <c r="HZ109" s="222">
        <v>0</v>
      </c>
      <c r="IA109" s="222">
        <v>0</v>
      </c>
      <c r="IB109" s="222">
        <v>0</v>
      </c>
      <c r="IC109" s="222">
        <v>0</v>
      </c>
      <c r="ID109" s="222">
        <v>0</v>
      </c>
      <c r="IE109" s="222">
        <v>0</v>
      </c>
      <c r="IF109" s="222">
        <v>0</v>
      </c>
      <c r="IG109" s="222">
        <v>0</v>
      </c>
      <c r="IH109" s="222">
        <v>0</v>
      </c>
      <c r="II109" s="222">
        <v>0</v>
      </c>
      <c r="IJ109" s="222">
        <v>0</v>
      </c>
      <c r="IK109" s="222">
        <v>0</v>
      </c>
      <c r="IL109" s="222">
        <v>0</v>
      </c>
      <c r="IM109" s="222">
        <v>0</v>
      </c>
      <c r="IN109" s="222">
        <v>0</v>
      </c>
      <c r="IO109" s="222">
        <v>0</v>
      </c>
      <c r="IP109" s="222">
        <v>0</v>
      </c>
      <c r="IQ109" s="222">
        <v>0</v>
      </c>
      <c r="IR109" s="222">
        <v>0</v>
      </c>
      <c r="IS109" s="222">
        <v>0</v>
      </c>
      <c r="IT109" s="222">
        <v>0</v>
      </c>
      <c r="IU109" s="222">
        <v>0</v>
      </c>
      <c r="IV109" s="222">
        <v>0</v>
      </c>
      <c r="IW109" s="222">
        <v>0</v>
      </c>
      <c r="IX109" s="222">
        <v>0</v>
      </c>
      <c r="IY109" s="222">
        <v>350000</v>
      </c>
      <c r="IZ109" s="222">
        <v>0</v>
      </c>
      <c r="JA109" s="222">
        <v>0</v>
      </c>
      <c r="JB109" s="222">
        <v>0</v>
      </c>
      <c r="JC109" s="222">
        <v>0</v>
      </c>
      <c r="JD109" s="222">
        <v>0</v>
      </c>
      <c r="JE109" s="222">
        <v>0</v>
      </c>
      <c r="JF109" s="222">
        <v>0</v>
      </c>
      <c r="JG109" s="222">
        <v>0</v>
      </c>
      <c r="JH109" s="222">
        <v>0</v>
      </c>
      <c r="JI109" s="222">
        <v>0</v>
      </c>
      <c r="JJ109" s="222">
        <v>0</v>
      </c>
      <c r="JK109" s="222">
        <v>0</v>
      </c>
      <c r="JL109" s="222">
        <v>0</v>
      </c>
      <c r="JM109" s="222">
        <v>0</v>
      </c>
      <c r="JN109" s="222">
        <v>0</v>
      </c>
      <c r="JO109" s="222">
        <v>0</v>
      </c>
      <c r="JP109" s="222">
        <v>0</v>
      </c>
      <c r="JQ109" s="222">
        <v>0</v>
      </c>
      <c r="JR109" s="222">
        <v>0</v>
      </c>
      <c r="JS109" s="222">
        <v>0</v>
      </c>
      <c r="JT109" s="222">
        <v>0</v>
      </c>
      <c r="JU109" s="222">
        <v>0</v>
      </c>
      <c r="JV109" s="222">
        <v>0</v>
      </c>
      <c r="JW109" s="222">
        <v>0</v>
      </c>
      <c r="JX109" s="222">
        <v>0</v>
      </c>
      <c r="JY109" s="222">
        <v>0</v>
      </c>
      <c r="JZ109" s="222">
        <v>0</v>
      </c>
      <c r="KA109" s="222">
        <v>0</v>
      </c>
      <c r="KB109" s="222">
        <v>0</v>
      </c>
      <c r="KC109" s="222">
        <v>0</v>
      </c>
      <c r="KD109" s="222">
        <v>0</v>
      </c>
      <c r="KE109" s="222">
        <v>0</v>
      </c>
      <c r="KF109" s="222">
        <v>0</v>
      </c>
      <c r="KG109" s="222">
        <v>0</v>
      </c>
      <c r="KH109" s="222">
        <v>0</v>
      </c>
      <c r="KI109" s="222">
        <v>0</v>
      </c>
      <c r="KJ109" s="222">
        <v>0</v>
      </c>
      <c r="KK109" s="222">
        <v>0</v>
      </c>
      <c r="KL109" s="222">
        <v>0</v>
      </c>
      <c r="KM109" s="222">
        <v>0</v>
      </c>
      <c r="KN109" s="222">
        <v>0</v>
      </c>
      <c r="KO109" s="222">
        <v>0</v>
      </c>
      <c r="KP109" s="222">
        <v>0</v>
      </c>
      <c r="KQ109" s="222">
        <v>0</v>
      </c>
      <c r="KR109" s="222">
        <v>0</v>
      </c>
      <c r="KS109" s="222">
        <v>0</v>
      </c>
      <c r="KT109" s="222">
        <v>0</v>
      </c>
      <c r="KU109" s="222">
        <v>0</v>
      </c>
      <c r="KV109" s="222">
        <v>0</v>
      </c>
      <c r="KW109" s="222">
        <v>0</v>
      </c>
      <c r="KX109" s="222">
        <v>0</v>
      </c>
      <c r="KY109" s="222">
        <v>0</v>
      </c>
      <c r="KZ109" s="222">
        <v>0</v>
      </c>
      <c r="LA109" s="222">
        <v>0</v>
      </c>
      <c r="LB109" s="222">
        <v>0</v>
      </c>
      <c r="LC109" s="222">
        <v>0</v>
      </c>
      <c r="LD109" s="222">
        <v>0</v>
      </c>
      <c r="LE109" s="222">
        <v>0</v>
      </c>
      <c r="LF109" s="222">
        <v>0</v>
      </c>
      <c r="LG109" s="222">
        <v>0</v>
      </c>
      <c r="LH109" s="222">
        <v>0</v>
      </c>
      <c r="LI109" s="222">
        <v>0</v>
      </c>
      <c r="LJ109" s="222">
        <v>0</v>
      </c>
      <c r="LK109" s="222">
        <v>0</v>
      </c>
      <c r="LL109" s="222">
        <v>0</v>
      </c>
      <c r="LM109" s="222">
        <v>0</v>
      </c>
      <c r="LN109" s="222">
        <v>0</v>
      </c>
      <c r="LO109" s="222">
        <v>0</v>
      </c>
      <c r="LP109" s="222">
        <v>0</v>
      </c>
      <c r="LQ109" s="222">
        <v>0</v>
      </c>
      <c r="LR109" s="222">
        <v>0</v>
      </c>
      <c r="LS109" s="222">
        <v>0</v>
      </c>
      <c r="LT109" s="222">
        <v>0</v>
      </c>
      <c r="LU109" s="222">
        <v>0</v>
      </c>
      <c r="LV109" s="222">
        <v>0</v>
      </c>
      <c r="LW109" s="222">
        <v>0</v>
      </c>
      <c r="LX109" s="222">
        <v>15517</v>
      </c>
      <c r="LY109" s="222">
        <v>0</v>
      </c>
      <c r="LZ109" s="222">
        <v>0</v>
      </c>
      <c r="MA109" s="222">
        <v>0</v>
      </c>
      <c r="MB109" s="222">
        <v>0</v>
      </c>
      <c r="MC109" s="222">
        <v>0</v>
      </c>
      <c r="MD109" s="222">
        <v>0</v>
      </c>
      <c r="ME109" s="222">
        <v>0</v>
      </c>
      <c r="MF109" s="222">
        <v>0</v>
      </c>
      <c r="MG109" s="222">
        <v>0</v>
      </c>
      <c r="MH109" s="222">
        <v>0</v>
      </c>
      <c r="MI109" s="222">
        <v>0</v>
      </c>
      <c r="MJ109" s="222">
        <v>0</v>
      </c>
      <c r="MK109" s="222">
        <v>0</v>
      </c>
      <c r="ML109" s="222">
        <v>0</v>
      </c>
      <c r="MM109" s="222">
        <v>0</v>
      </c>
      <c r="MN109" s="222">
        <v>0</v>
      </c>
      <c r="MO109" s="222">
        <v>0</v>
      </c>
      <c r="MP109" s="222">
        <v>0</v>
      </c>
      <c r="MQ109" s="222">
        <v>0</v>
      </c>
      <c r="MR109" s="222">
        <v>0</v>
      </c>
      <c r="MS109" s="222">
        <v>0</v>
      </c>
      <c r="MT109" s="222">
        <v>0</v>
      </c>
      <c r="MU109" s="222">
        <v>0</v>
      </c>
      <c r="MV109" s="222">
        <v>0</v>
      </c>
      <c r="MW109" s="222">
        <v>0</v>
      </c>
      <c r="MX109" s="222">
        <v>8824</v>
      </c>
      <c r="MY109" s="222">
        <v>0</v>
      </c>
      <c r="MZ109" s="222">
        <v>0</v>
      </c>
      <c r="NA109" s="222">
        <v>0</v>
      </c>
      <c r="NB109" s="222">
        <v>0</v>
      </c>
      <c r="NC109" s="222">
        <v>0</v>
      </c>
      <c r="ND109" s="222">
        <v>0</v>
      </c>
      <c r="NE109" s="222">
        <v>0</v>
      </c>
      <c r="NF109" s="222">
        <v>0</v>
      </c>
      <c r="NG109" s="222">
        <v>0</v>
      </c>
      <c r="NH109" s="222">
        <v>0</v>
      </c>
      <c r="NI109" s="222">
        <v>0</v>
      </c>
      <c r="NJ109" s="222">
        <v>0</v>
      </c>
      <c r="NK109" s="222">
        <v>0</v>
      </c>
      <c r="NL109" s="222">
        <v>0</v>
      </c>
      <c r="NM109" s="222">
        <v>0</v>
      </c>
      <c r="NN109" s="222">
        <v>0</v>
      </c>
      <c r="NO109" s="222">
        <v>0</v>
      </c>
      <c r="NP109" s="222">
        <v>0</v>
      </c>
      <c r="NQ109" s="222">
        <v>0</v>
      </c>
      <c r="NR109" s="222">
        <v>0</v>
      </c>
      <c r="NS109" s="222">
        <v>0</v>
      </c>
      <c r="NT109" s="222">
        <v>0</v>
      </c>
      <c r="NU109" s="222">
        <v>0</v>
      </c>
      <c r="NV109" s="222">
        <v>0</v>
      </c>
      <c r="NW109" s="222">
        <v>0</v>
      </c>
      <c r="NX109" s="222">
        <v>0</v>
      </c>
      <c r="NY109" s="222">
        <v>0</v>
      </c>
      <c r="NZ109" s="222">
        <v>1717.8</v>
      </c>
      <c r="OA109" s="222">
        <v>0</v>
      </c>
      <c r="OB109" s="222">
        <v>0</v>
      </c>
      <c r="OC109" s="222">
        <v>0</v>
      </c>
      <c r="OD109" s="222">
        <v>0</v>
      </c>
      <c r="OE109" s="222">
        <v>0</v>
      </c>
      <c r="OF109" s="222">
        <v>0</v>
      </c>
      <c r="OG109" s="222">
        <v>0</v>
      </c>
      <c r="OH109" s="222">
        <v>0</v>
      </c>
      <c r="OI109" s="222">
        <v>0</v>
      </c>
      <c r="OJ109" s="222">
        <v>0</v>
      </c>
      <c r="OK109" s="222">
        <v>0</v>
      </c>
      <c r="OL109" s="222">
        <v>0</v>
      </c>
      <c r="OM109" s="222">
        <v>0</v>
      </c>
      <c r="ON109" s="222">
        <v>0</v>
      </c>
      <c r="OO109" s="222">
        <v>0</v>
      </c>
      <c r="OP109" s="222">
        <v>0</v>
      </c>
      <c r="OQ109" s="222">
        <v>0</v>
      </c>
      <c r="OR109" s="222">
        <v>0</v>
      </c>
      <c r="OS109" s="222">
        <v>0</v>
      </c>
      <c r="OT109" s="222">
        <v>0</v>
      </c>
      <c r="OU109" s="222">
        <v>0</v>
      </c>
      <c r="OV109" s="222">
        <v>0</v>
      </c>
      <c r="OW109" s="222">
        <v>0</v>
      </c>
      <c r="OX109" s="222">
        <v>0</v>
      </c>
      <c r="OY109" s="222">
        <v>0</v>
      </c>
      <c r="OZ109" s="222">
        <v>0</v>
      </c>
      <c r="PA109" s="222">
        <v>0</v>
      </c>
      <c r="PB109" s="222">
        <v>0</v>
      </c>
      <c r="PC109" s="222">
        <v>0</v>
      </c>
      <c r="PD109" s="222">
        <v>0</v>
      </c>
      <c r="PE109" s="222">
        <v>0</v>
      </c>
      <c r="PF109" s="222">
        <v>0</v>
      </c>
      <c r="PG109" s="222">
        <v>0</v>
      </c>
      <c r="PH109" s="222">
        <v>0</v>
      </c>
      <c r="PI109" s="222">
        <v>0</v>
      </c>
      <c r="PJ109" s="222">
        <v>0</v>
      </c>
      <c r="PK109" s="222">
        <v>0</v>
      </c>
      <c r="PL109" s="222">
        <v>0</v>
      </c>
      <c r="PM109" s="222">
        <v>0</v>
      </c>
      <c r="PN109" s="222">
        <v>0</v>
      </c>
      <c r="PO109" s="222">
        <v>0</v>
      </c>
      <c r="PP109" s="222">
        <v>0</v>
      </c>
      <c r="PQ109" s="222">
        <v>0</v>
      </c>
      <c r="PR109" s="222">
        <v>0</v>
      </c>
      <c r="PS109" s="222">
        <v>0</v>
      </c>
      <c r="PT109" s="222">
        <v>0</v>
      </c>
      <c r="PU109" s="222">
        <v>0</v>
      </c>
      <c r="PV109" s="222">
        <v>0</v>
      </c>
      <c r="PW109" s="222">
        <v>0</v>
      </c>
      <c r="PX109" s="222">
        <v>0</v>
      </c>
      <c r="PY109" s="222">
        <v>0</v>
      </c>
      <c r="PZ109" s="222">
        <v>0</v>
      </c>
      <c r="QA109" s="222">
        <v>0</v>
      </c>
      <c r="QB109" s="222">
        <v>0</v>
      </c>
      <c r="QC109" s="222">
        <v>0</v>
      </c>
      <c r="QD109" s="222">
        <v>0</v>
      </c>
      <c r="QE109" s="222">
        <v>0</v>
      </c>
      <c r="QF109" s="222">
        <v>0</v>
      </c>
      <c r="QG109" s="222">
        <v>0</v>
      </c>
      <c r="QH109" s="222">
        <v>0</v>
      </c>
      <c r="QI109" s="222">
        <v>0</v>
      </c>
      <c r="QJ109" s="222">
        <v>0</v>
      </c>
      <c r="QK109" s="222">
        <v>0</v>
      </c>
      <c r="QL109" s="222">
        <v>0</v>
      </c>
      <c r="QM109" s="222">
        <v>0</v>
      </c>
      <c r="QN109" s="222">
        <v>0</v>
      </c>
      <c r="QO109" s="222">
        <v>0</v>
      </c>
      <c r="QP109" s="222">
        <v>0</v>
      </c>
      <c r="QQ109" s="222">
        <v>0</v>
      </c>
      <c r="QR109" s="222">
        <v>0</v>
      </c>
      <c r="QS109" s="222">
        <v>0</v>
      </c>
      <c r="QT109" s="222">
        <v>0</v>
      </c>
      <c r="QU109" s="222">
        <v>0</v>
      </c>
      <c r="QV109" s="222">
        <v>0</v>
      </c>
      <c r="QW109" s="222">
        <v>0</v>
      </c>
      <c r="QX109" s="222">
        <v>0</v>
      </c>
      <c r="QY109" s="222">
        <v>0</v>
      </c>
      <c r="QZ109" s="222">
        <v>0</v>
      </c>
      <c r="RA109" s="222">
        <v>0</v>
      </c>
      <c r="RB109" s="222">
        <v>0</v>
      </c>
      <c r="RC109" s="222">
        <v>0</v>
      </c>
      <c r="RD109" s="222">
        <v>0</v>
      </c>
      <c r="RE109" s="222">
        <v>0</v>
      </c>
      <c r="RF109" s="222">
        <v>0</v>
      </c>
      <c r="RG109" s="222">
        <v>0</v>
      </c>
      <c r="RH109" s="222">
        <v>0</v>
      </c>
      <c r="RI109" s="222">
        <v>0</v>
      </c>
      <c r="RJ109" s="222">
        <v>0</v>
      </c>
      <c r="RK109" s="222">
        <v>0</v>
      </c>
      <c r="RL109" s="222">
        <v>0</v>
      </c>
      <c r="RM109" s="222">
        <v>0</v>
      </c>
      <c r="RN109" s="222">
        <v>0</v>
      </c>
      <c r="RO109" s="222">
        <v>0</v>
      </c>
      <c r="RP109" s="222">
        <v>0</v>
      </c>
      <c r="RQ109" s="222">
        <v>0</v>
      </c>
      <c r="RR109" s="222">
        <v>0</v>
      </c>
      <c r="RS109" s="222">
        <v>0</v>
      </c>
      <c r="RT109" s="222">
        <v>0</v>
      </c>
      <c r="RU109" s="222">
        <v>0</v>
      </c>
      <c r="RV109" s="222">
        <v>0</v>
      </c>
      <c r="RW109" s="222">
        <v>0</v>
      </c>
      <c r="RX109" s="222">
        <v>0</v>
      </c>
      <c r="RY109" s="222">
        <v>0</v>
      </c>
      <c r="RZ109" s="222">
        <v>0</v>
      </c>
      <c r="SA109" s="222">
        <v>0</v>
      </c>
      <c r="SB109" s="222">
        <v>0</v>
      </c>
      <c r="SC109" s="222">
        <v>0</v>
      </c>
      <c r="SD109" s="222">
        <v>0</v>
      </c>
      <c r="SE109" s="222">
        <v>0</v>
      </c>
      <c r="SF109" s="222">
        <v>0</v>
      </c>
      <c r="SG109" s="222">
        <v>0</v>
      </c>
      <c r="SH109" s="222">
        <v>0</v>
      </c>
      <c r="SI109" s="222">
        <v>0</v>
      </c>
      <c r="SJ109" s="222">
        <v>0</v>
      </c>
      <c r="SK109" s="222">
        <v>0</v>
      </c>
      <c r="SL109" s="222">
        <v>0</v>
      </c>
      <c r="SM109" s="222">
        <v>0</v>
      </c>
      <c r="SN109" s="222">
        <v>0</v>
      </c>
      <c r="SO109" s="222">
        <v>0</v>
      </c>
      <c r="SP109" s="222">
        <v>0</v>
      </c>
      <c r="SQ109" s="222">
        <v>0</v>
      </c>
      <c r="SR109" s="222">
        <v>0</v>
      </c>
      <c r="SS109" s="222">
        <v>0</v>
      </c>
      <c r="ST109" s="222">
        <v>0</v>
      </c>
      <c r="SU109" s="222">
        <v>0</v>
      </c>
      <c r="SV109" s="222">
        <v>0</v>
      </c>
      <c r="SW109" s="222">
        <v>0</v>
      </c>
      <c r="SX109" s="222">
        <v>0</v>
      </c>
      <c r="SY109" s="222">
        <v>0</v>
      </c>
      <c r="SZ109" s="222">
        <v>0</v>
      </c>
      <c r="TA109" s="222">
        <v>0</v>
      </c>
      <c r="TB109" s="222">
        <v>0</v>
      </c>
      <c r="TC109" s="222">
        <v>0</v>
      </c>
      <c r="TD109" s="222">
        <v>0</v>
      </c>
      <c r="TE109" s="222">
        <v>0</v>
      </c>
      <c r="TF109" s="222">
        <v>0</v>
      </c>
      <c r="TG109" s="222">
        <v>0</v>
      </c>
      <c r="TH109" s="222">
        <v>0</v>
      </c>
      <c r="TI109" s="222">
        <v>0</v>
      </c>
      <c r="TJ109" s="222">
        <v>0</v>
      </c>
      <c r="TK109" s="222">
        <v>0</v>
      </c>
      <c r="TL109" s="222">
        <v>0</v>
      </c>
      <c r="TM109" s="222">
        <v>0</v>
      </c>
      <c r="TN109" s="222">
        <v>0</v>
      </c>
      <c r="TO109" s="222">
        <v>0</v>
      </c>
      <c r="TP109" s="222">
        <v>0</v>
      </c>
      <c r="TQ109" s="222">
        <v>0</v>
      </c>
      <c r="TR109" s="222">
        <v>0</v>
      </c>
      <c r="TS109" s="222">
        <v>0</v>
      </c>
      <c r="TT109" s="222">
        <v>0</v>
      </c>
      <c r="TU109" s="222">
        <v>0</v>
      </c>
      <c r="TV109" s="222">
        <v>0</v>
      </c>
      <c r="TW109" s="222">
        <v>0</v>
      </c>
      <c r="TX109" s="222">
        <v>0</v>
      </c>
      <c r="TY109" s="222">
        <v>0</v>
      </c>
      <c r="TZ109" s="222">
        <v>0</v>
      </c>
      <c r="UA109" s="222">
        <v>0</v>
      </c>
      <c r="UB109" s="222">
        <v>0</v>
      </c>
      <c r="UC109" s="222">
        <v>0</v>
      </c>
      <c r="UD109" s="222">
        <v>0</v>
      </c>
      <c r="UE109" s="222">
        <v>0</v>
      </c>
      <c r="UF109" s="222">
        <v>0</v>
      </c>
      <c r="UG109" s="222">
        <v>0</v>
      </c>
      <c r="UH109" s="222">
        <v>0</v>
      </c>
      <c r="UI109" s="222">
        <v>0</v>
      </c>
      <c r="UJ109" s="222">
        <v>0</v>
      </c>
      <c r="UK109" s="222">
        <v>0</v>
      </c>
      <c r="UL109" s="222">
        <v>0</v>
      </c>
      <c r="UM109" s="222">
        <v>0</v>
      </c>
      <c r="UN109" s="222">
        <v>0</v>
      </c>
      <c r="UO109" s="222">
        <v>0</v>
      </c>
      <c r="UP109" s="222">
        <v>0</v>
      </c>
      <c r="UQ109" s="222">
        <v>0</v>
      </c>
      <c r="UR109" s="222">
        <v>0</v>
      </c>
      <c r="US109" s="222">
        <v>0</v>
      </c>
      <c r="UT109" s="222">
        <v>0</v>
      </c>
      <c r="UU109" s="222">
        <v>0</v>
      </c>
      <c r="UV109" s="222">
        <v>0</v>
      </c>
      <c r="UW109" s="222">
        <v>0</v>
      </c>
      <c r="UX109" s="222">
        <v>0</v>
      </c>
      <c r="UY109" s="222">
        <v>0</v>
      </c>
      <c r="UZ109" s="222">
        <v>0</v>
      </c>
      <c r="VA109" s="222">
        <v>0</v>
      </c>
      <c r="VB109" s="222">
        <v>0</v>
      </c>
      <c r="VC109" s="222">
        <v>0</v>
      </c>
      <c r="VD109" s="222">
        <v>0</v>
      </c>
      <c r="VE109" s="222">
        <v>0</v>
      </c>
      <c r="VF109" s="222">
        <v>0</v>
      </c>
      <c r="VG109" s="222">
        <v>0</v>
      </c>
      <c r="VH109" s="222">
        <v>0</v>
      </c>
      <c r="VI109" s="222">
        <v>0</v>
      </c>
      <c r="VJ109" s="222">
        <v>0</v>
      </c>
      <c r="VK109" s="222">
        <v>0</v>
      </c>
      <c r="VL109" s="222">
        <v>0</v>
      </c>
      <c r="VM109" s="222">
        <v>0</v>
      </c>
      <c r="VN109" s="222">
        <v>0</v>
      </c>
      <c r="VO109" s="222">
        <v>0</v>
      </c>
      <c r="VP109" s="222">
        <v>0</v>
      </c>
      <c r="VQ109" s="222">
        <v>0</v>
      </c>
      <c r="VR109" s="222">
        <v>0</v>
      </c>
      <c r="VS109" s="222">
        <v>0</v>
      </c>
      <c r="VT109" s="222">
        <v>0</v>
      </c>
      <c r="VU109" s="222">
        <v>0</v>
      </c>
      <c r="VV109" s="222">
        <v>0</v>
      </c>
      <c r="VW109" s="222">
        <v>0</v>
      </c>
      <c r="VX109" s="222">
        <v>0</v>
      </c>
      <c r="VY109" s="222">
        <v>0</v>
      </c>
      <c r="VZ109" s="222">
        <v>0</v>
      </c>
      <c r="WA109" s="222">
        <v>0</v>
      </c>
      <c r="WB109" s="222">
        <v>0</v>
      </c>
      <c r="WC109" s="222">
        <v>0</v>
      </c>
      <c r="WD109" s="222">
        <v>0</v>
      </c>
      <c r="WE109" s="222">
        <v>0</v>
      </c>
      <c r="WF109" s="222">
        <v>0</v>
      </c>
      <c r="WG109" s="222">
        <v>0</v>
      </c>
      <c r="WH109" s="222">
        <v>0</v>
      </c>
      <c r="WI109" s="222">
        <v>0</v>
      </c>
      <c r="WJ109" s="222">
        <v>0</v>
      </c>
      <c r="WK109" s="222">
        <v>0</v>
      </c>
      <c r="WL109" s="222">
        <v>0</v>
      </c>
      <c r="WM109" s="222">
        <v>0</v>
      </c>
      <c r="WN109" s="222">
        <v>0</v>
      </c>
      <c r="WO109" s="222">
        <v>0</v>
      </c>
      <c r="WP109" s="222">
        <v>0</v>
      </c>
      <c r="WQ109" s="222">
        <v>0</v>
      </c>
      <c r="WR109" s="222">
        <v>0</v>
      </c>
      <c r="WS109" s="222">
        <v>0</v>
      </c>
      <c r="WT109" s="222">
        <v>0</v>
      </c>
      <c r="WU109" s="222">
        <v>0</v>
      </c>
      <c r="WV109" s="222">
        <v>0</v>
      </c>
      <c r="WW109" s="222">
        <v>0</v>
      </c>
      <c r="WX109" s="222">
        <v>0</v>
      </c>
      <c r="WY109" s="222">
        <v>0</v>
      </c>
      <c r="WZ109" s="222">
        <v>0</v>
      </c>
      <c r="XA109" s="222">
        <v>0</v>
      </c>
      <c r="XB109" s="222">
        <v>0</v>
      </c>
      <c r="XC109" s="222">
        <v>0</v>
      </c>
      <c r="XD109" s="222">
        <v>0</v>
      </c>
      <c r="XE109" s="222">
        <v>0</v>
      </c>
      <c r="XF109" s="222">
        <v>0</v>
      </c>
      <c r="XG109" s="222">
        <v>0</v>
      </c>
      <c r="XH109" s="222">
        <v>0</v>
      </c>
      <c r="XI109" s="222">
        <v>0</v>
      </c>
      <c r="XJ109" s="222">
        <v>0</v>
      </c>
      <c r="XK109" s="222">
        <v>0</v>
      </c>
      <c r="XL109" s="222">
        <v>0</v>
      </c>
      <c r="XM109" s="222">
        <v>0</v>
      </c>
      <c r="XN109" s="222">
        <v>0</v>
      </c>
      <c r="XO109" s="222">
        <v>0</v>
      </c>
      <c r="XP109" s="222">
        <v>0</v>
      </c>
      <c r="XQ109" s="222">
        <v>0</v>
      </c>
      <c r="XR109" s="222">
        <v>0</v>
      </c>
      <c r="XS109" s="222">
        <v>0</v>
      </c>
      <c r="XT109" s="222">
        <v>0</v>
      </c>
      <c r="XU109" s="222">
        <v>0</v>
      </c>
      <c r="XV109" s="222">
        <v>0</v>
      </c>
      <c r="XW109" s="222">
        <v>0</v>
      </c>
      <c r="XX109" s="222">
        <v>0</v>
      </c>
      <c r="XY109" s="222">
        <v>0</v>
      </c>
      <c r="XZ109" s="222">
        <v>0</v>
      </c>
      <c r="YA109" s="222">
        <v>0</v>
      </c>
      <c r="YB109" s="222">
        <v>0</v>
      </c>
      <c r="YC109" s="222">
        <v>0</v>
      </c>
      <c r="YD109" s="222">
        <v>0</v>
      </c>
      <c r="YE109" s="222">
        <v>0</v>
      </c>
      <c r="YF109" s="222">
        <v>0</v>
      </c>
      <c r="YG109" s="222">
        <v>0</v>
      </c>
      <c r="YH109" s="222">
        <v>0</v>
      </c>
      <c r="YI109" s="222">
        <v>0</v>
      </c>
      <c r="YJ109" s="222">
        <v>0</v>
      </c>
      <c r="YK109" s="222">
        <v>0</v>
      </c>
      <c r="YL109" s="222">
        <v>0</v>
      </c>
      <c r="YM109" s="222">
        <v>0</v>
      </c>
      <c r="YN109" s="222">
        <v>0</v>
      </c>
      <c r="YO109" s="222">
        <v>0</v>
      </c>
      <c r="YP109" s="222">
        <v>0</v>
      </c>
      <c r="YQ109" s="222">
        <v>0</v>
      </c>
      <c r="YR109" s="222">
        <v>0</v>
      </c>
      <c r="YS109" s="222">
        <v>0</v>
      </c>
      <c r="YT109" s="222">
        <v>0</v>
      </c>
      <c r="YU109" s="222">
        <v>0</v>
      </c>
      <c r="YV109" s="222">
        <v>0</v>
      </c>
      <c r="YW109" s="222">
        <v>0</v>
      </c>
      <c r="YX109" s="222">
        <v>0</v>
      </c>
      <c r="YY109" s="222">
        <v>0</v>
      </c>
      <c r="YZ109" s="222">
        <v>0</v>
      </c>
      <c r="ZA109" s="222">
        <v>0</v>
      </c>
      <c r="ZB109" s="222">
        <v>0</v>
      </c>
      <c r="ZC109" s="222">
        <v>0</v>
      </c>
      <c r="ZD109" s="222">
        <v>0</v>
      </c>
      <c r="ZE109" s="222">
        <v>0</v>
      </c>
      <c r="ZF109" s="222">
        <v>0</v>
      </c>
      <c r="ZG109" s="222">
        <v>0</v>
      </c>
      <c r="ZH109" s="222">
        <v>0</v>
      </c>
      <c r="ZI109" s="222">
        <v>0</v>
      </c>
      <c r="ZJ109" s="222">
        <v>0</v>
      </c>
      <c r="ZK109" s="222">
        <v>0</v>
      </c>
      <c r="ZL109" s="222">
        <v>0</v>
      </c>
      <c r="ZM109" s="222">
        <v>0</v>
      </c>
      <c r="ZN109" s="222">
        <v>0</v>
      </c>
      <c r="ZO109" s="222">
        <v>0</v>
      </c>
      <c r="ZP109" s="222">
        <v>0</v>
      </c>
      <c r="ZQ109" s="222">
        <v>0</v>
      </c>
      <c r="ZR109" s="222">
        <v>0</v>
      </c>
      <c r="ZS109" s="222">
        <v>0</v>
      </c>
      <c r="ZT109" s="222">
        <v>0</v>
      </c>
      <c r="ZU109" s="222">
        <v>0</v>
      </c>
      <c r="ZV109" s="222">
        <v>0</v>
      </c>
      <c r="ZW109" s="222">
        <v>0</v>
      </c>
      <c r="ZX109" s="222">
        <v>0</v>
      </c>
      <c r="ZY109" s="222">
        <v>0</v>
      </c>
      <c r="ZZ109" s="222">
        <v>0</v>
      </c>
      <c r="AAA109" s="222">
        <v>0</v>
      </c>
      <c r="AAB109" s="222">
        <v>0</v>
      </c>
      <c r="AAC109" s="222">
        <v>0</v>
      </c>
      <c r="AAD109" s="222">
        <v>0</v>
      </c>
      <c r="AAE109" s="222">
        <v>0</v>
      </c>
      <c r="AAF109" s="222">
        <v>0</v>
      </c>
      <c r="AAG109" s="222">
        <v>0</v>
      </c>
      <c r="AAH109" s="222">
        <v>0</v>
      </c>
      <c r="AAI109" s="222">
        <v>0</v>
      </c>
      <c r="AAJ109" s="222">
        <v>0</v>
      </c>
      <c r="AAK109" s="222">
        <v>0</v>
      </c>
      <c r="AAL109" s="222">
        <v>0</v>
      </c>
      <c r="AAM109" s="222">
        <v>0</v>
      </c>
      <c r="AAN109" s="222">
        <v>0</v>
      </c>
      <c r="AAO109" s="222">
        <v>0</v>
      </c>
      <c r="AAP109" s="222">
        <v>0</v>
      </c>
      <c r="AAQ109" s="222">
        <v>0</v>
      </c>
      <c r="AAR109" s="222">
        <v>0</v>
      </c>
      <c r="AAS109" s="222">
        <v>0</v>
      </c>
      <c r="AAT109" s="222">
        <v>0</v>
      </c>
      <c r="AAU109" s="222">
        <v>0</v>
      </c>
      <c r="AAV109" s="222">
        <v>0</v>
      </c>
      <c r="AAW109" s="222">
        <v>0</v>
      </c>
      <c r="AAX109" s="222">
        <v>0</v>
      </c>
      <c r="AAY109" s="222">
        <v>0</v>
      </c>
      <c r="AAZ109" s="222">
        <v>0</v>
      </c>
      <c r="ABA109" s="222">
        <v>0</v>
      </c>
      <c r="ABB109" s="222">
        <v>0</v>
      </c>
      <c r="ABC109" s="222">
        <v>0</v>
      </c>
      <c r="ABD109" s="222">
        <v>0</v>
      </c>
      <c r="ABE109" s="222">
        <v>0</v>
      </c>
      <c r="ABF109" s="222">
        <v>0</v>
      </c>
      <c r="ABG109" s="222">
        <v>0</v>
      </c>
      <c r="ABH109" s="222">
        <v>0</v>
      </c>
      <c r="ABI109" s="222">
        <v>0</v>
      </c>
      <c r="ABJ109" s="222">
        <v>0</v>
      </c>
      <c r="ABK109" s="222">
        <v>0</v>
      </c>
      <c r="ABL109" s="222">
        <v>0</v>
      </c>
      <c r="ABM109" s="222">
        <v>0</v>
      </c>
      <c r="ABN109" s="222">
        <v>0</v>
      </c>
      <c r="ABO109" s="222">
        <v>0</v>
      </c>
      <c r="ABP109" s="222">
        <v>0</v>
      </c>
      <c r="ABQ109" s="222">
        <v>0</v>
      </c>
      <c r="ABR109" s="222">
        <v>0</v>
      </c>
      <c r="ABS109" s="222">
        <v>0</v>
      </c>
      <c r="ABT109" s="222">
        <v>0</v>
      </c>
      <c r="ABU109" s="222">
        <v>0</v>
      </c>
      <c r="ABV109" s="222">
        <v>0</v>
      </c>
      <c r="ABW109" s="222">
        <v>0</v>
      </c>
      <c r="ABX109" s="222">
        <v>0</v>
      </c>
      <c r="ABY109" s="222">
        <v>0</v>
      </c>
      <c r="ABZ109" s="222">
        <v>0</v>
      </c>
      <c r="ACA109" s="222">
        <v>0</v>
      </c>
      <c r="ACB109" s="222">
        <v>0</v>
      </c>
      <c r="ACC109" s="222">
        <v>0</v>
      </c>
      <c r="ACD109" s="222">
        <v>0</v>
      </c>
      <c r="ACE109" s="222">
        <v>0</v>
      </c>
      <c r="ACF109" s="222">
        <v>0</v>
      </c>
      <c r="ACG109" s="222">
        <v>0</v>
      </c>
      <c r="ACH109" s="222">
        <v>0</v>
      </c>
      <c r="ACI109" s="222">
        <v>0</v>
      </c>
      <c r="ACJ109" s="222">
        <v>0</v>
      </c>
      <c r="ACK109" s="222">
        <v>0</v>
      </c>
      <c r="ACL109" s="222">
        <v>0</v>
      </c>
      <c r="ACM109" s="222">
        <v>0</v>
      </c>
      <c r="ACN109" s="222">
        <v>0</v>
      </c>
      <c r="ACO109" s="222">
        <v>0</v>
      </c>
      <c r="ACP109" s="222">
        <v>0</v>
      </c>
      <c r="ACQ109" s="222">
        <v>0</v>
      </c>
      <c r="ACR109" s="222">
        <v>0</v>
      </c>
      <c r="ACS109" s="222">
        <v>0</v>
      </c>
      <c r="ACT109" s="222">
        <v>0</v>
      </c>
      <c r="ACU109" s="222">
        <v>0</v>
      </c>
      <c r="ACV109" s="222">
        <v>0</v>
      </c>
      <c r="ACW109" s="222">
        <v>0</v>
      </c>
      <c r="ACX109" s="222">
        <v>0</v>
      </c>
      <c r="ACY109" s="222">
        <v>0</v>
      </c>
      <c r="ACZ109" s="222">
        <v>0</v>
      </c>
      <c r="ADA109" s="222">
        <v>0</v>
      </c>
      <c r="ADB109" s="222">
        <v>0</v>
      </c>
      <c r="ADC109" s="222">
        <v>0</v>
      </c>
      <c r="ADD109" s="222">
        <v>0</v>
      </c>
      <c r="ADE109" s="222">
        <v>0</v>
      </c>
      <c r="ADF109" s="222">
        <v>0</v>
      </c>
      <c r="ADG109" s="222">
        <v>0</v>
      </c>
      <c r="ADH109" s="222">
        <v>0</v>
      </c>
      <c r="ADI109" s="222">
        <v>0</v>
      </c>
      <c r="ADJ109" s="222">
        <v>0</v>
      </c>
      <c r="ADK109" s="222">
        <v>0</v>
      </c>
      <c r="ADL109" s="222">
        <v>0</v>
      </c>
      <c r="ADM109" s="222">
        <v>232320</v>
      </c>
      <c r="ADN109" s="222">
        <v>0</v>
      </c>
      <c r="ADO109" s="222">
        <v>0</v>
      </c>
      <c r="ADP109" s="222">
        <v>0</v>
      </c>
      <c r="ADQ109" s="222">
        <v>0</v>
      </c>
      <c r="ADR109" s="222">
        <v>0</v>
      </c>
      <c r="ADS109" s="222">
        <v>0</v>
      </c>
      <c r="ADT109" s="222">
        <v>0</v>
      </c>
      <c r="ADU109" s="222">
        <v>0</v>
      </c>
      <c r="ADV109" s="222">
        <v>0</v>
      </c>
      <c r="ADW109" s="222">
        <v>0</v>
      </c>
      <c r="ADX109" s="222">
        <v>0</v>
      </c>
      <c r="ADY109" s="222">
        <v>0</v>
      </c>
      <c r="ADZ109" s="222">
        <v>0</v>
      </c>
      <c r="AEA109" s="222">
        <v>0</v>
      </c>
      <c r="AEB109" s="222">
        <v>0</v>
      </c>
      <c r="AEC109" s="222">
        <v>0</v>
      </c>
      <c r="AED109" s="222">
        <v>0</v>
      </c>
      <c r="AEE109" s="222">
        <v>0</v>
      </c>
      <c r="AEF109" s="222">
        <v>0</v>
      </c>
      <c r="AEG109" s="222">
        <v>0</v>
      </c>
      <c r="AEH109" s="222">
        <v>0</v>
      </c>
      <c r="AEI109" s="222">
        <v>0</v>
      </c>
      <c r="AEJ109" s="222">
        <v>0</v>
      </c>
      <c r="AEK109" s="222">
        <v>0</v>
      </c>
      <c r="AEL109" s="222">
        <v>0</v>
      </c>
      <c r="AEM109" s="222">
        <v>0</v>
      </c>
      <c r="AEN109" s="222">
        <v>0</v>
      </c>
      <c r="AEO109" s="222">
        <v>0</v>
      </c>
      <c r="AEP109" s="222">
        <v>0</v>
      </c>
      <c r="AEQ109" s="222">
        <v>0</v>
      </c>
      <c r="AER109" s="222">
        <v>0</v>
      </c>
      <c r="AES109" s="222">
        <v>0</v>
      </c>
      <c r="AET109" s="222">
        <v>0</v>
      </c>
      <c r="AEU109" s="222">
        <v>0</v>
      </c>
      <c r="AEV109" s="222">
        <v>0</v>
      </c>
      <c r="AEW109" s="222">
        <v>0</v>
      </c>
      <c r="AEX109" s="222">
        <v>0</v>
      </c>
      <c r="AEY109" s="222">
        <v>0</v>
      </c>
      <c r="AEZ109" s="222">
        <v>0</v>
      </c>
      <c r="AFA109" s="222">
        <v>0</v>
      </c>
      <c r="AFB109" s="222">
        <v>0</v>
      </c>
      <c r="AFC109" s="222">
        <v>0</v>
      </c>
      <c r="AFD109" s="222">
        <v>40</v>
      </c>
      <c r="AFE109" s="222">
        <v>0</v>
      </c>
      <c r="AFF109" s="222">
        <v>0</v>
      </c>
      <c r="AFG109" s="222">
        <v>0</v>
      </c>
      <c r="AFH109" s="222">
        <v>0</v>
      </c>
      <c r="AFI109" s="222">
        <v>0</v>
      </c>
      <c r="AFJ109" s="222">
        <v>0</v>
      </c>
      <c r="AFK109" s="222">
        <v>0</v>
      </c>
      <c r="AFL109" s="222">
        <v>0</v>
      </c>
      <c r="AFM109" s="222">
        <v>0</v>
      </c>
      <c r="AFN109" s="222">
        <v>0</v>
      </c>
      <c r="AFO109" s="222">
        <v>0</v>
      </c>
      <c r="AFP109" s="222">
        <v>0</v>
      </c>
      <c r="AFQ109" s="222">
        <v>0</v>
      </c>
      <c r="AFR109" s="222">
        <v>0</v>
      </c>
      <c r="AFS109" s="222">
        <v>0</v>
      </c>
      <c r="AFT109" s="222">
        <v>0</v>
      </c>
      <c r="AFU109" s="222">
        <v>0</v>
      </c>
      <c r="AFV109" s="222">
        <v>0</v>
      </c>
      <c r="AFW109" s="222">
        <v>0</v>
      </c>
      <c r="AFX109" s="222">
        <v>0</v>
      </c>
      <c r="AFY109" s="222">
        <v>0</v>
      </c>
      <c r="AFZ109" s="222">
        <v>0</v>
      </c>
      <c r="AGA109" s="222">
        <v>0</v>
      </c>
      <c r="AGB109" s="222">
        <v>0</v>
      </c>
      <c r="AGC109" s="222">
        <v>0</v>
      </c>
      <c r="AGD109" s="222">
        <v>0</v>
      </c>
      <c r="AGE109" s="222">
        <v>0</v>
      </c>
      <c r="AGF109" s="222">
        <v>0</v>
      </c>
      <c r="AGG109" s="222">
        <v>0</v>
      </c>
      <c r="AGH109" s="222">
        <v>0</v>
      </c>
      <c r="AGI109" s="222">
        <v>0</v>
      </c>
      <c r="AGJ109" s="222">
        <v>0</v>
      </c>
      <c r="AGK109" s="222">
        <v>0</v>
      </c>
      <c r="AGL109" s="222">
        <v>0</v>
      </c>
      <c r="AGM109" s="222">
        <v>0</v>
      </c>
      <c r="AGN109" s="222">
        <v>0</v>
      </c>
      <c r="AGO109" s="222">
        <v>0</v>
      </c>
      <c r="AGP109" s="222">
        <v>0</v>
      </c>
      <c r="AGQ109" s="222">
        <v>0</v>
      </c>
      <c r="AGR109" s="222">
        <v>0</v>
      </c>
      <c r="AGS109" s="222">
        <v>0</v>
      </c>
      <c r="AGT109" s="222">
        <v>0</v>
      </c>
      <c r="AGU109" s="222">
        <v>0</v>
      </c>
      <c r="AGV109" s="222">
        <v>0</v>
      </c>
      <c r="AGW109" s="222">
        <v>0</v>
      </c>
      <c r="AGX109" s="222">
        <v>0</v>
      </c>
      <c r="AGY109" s="222">
        <v>0</v>
      </c>
      <c r="AGZ109" s="222">
        <v>0</v>
      </c>
      <c r="AHA109" s="222">
        <v>0</v>
      </c>
      <c r="AHB109" s="222">
        <v>0</v>
      </c>
      <c r="AHC109" s="222">
        <v>0</v>
      </c>
      <c r="AHD109" s="222">
        <v>0</v>
      </c>
      <c r="AHE109" s="222">
        <v>0</v>
      </c>
      <c r="AHF109" s="222">
        <v>0</v>
      </c>
      <c r="AHG109" s="222">
        <v>0</v>
      </c>
      <c r="AHH109" s="222">
        <v>0</v>
      </c>
      <c r="AHI109" s="222">
        <v>0</v>
      </c>
      <c r="AHJ109" s="222">
        <v>0</v>
      </c>
      <c r="AHK109" s="222">
        <v>0</v>
      </c>
      <c r="AHL109" s="222">
        <v>0</v>
      </c>
      <c r="AHM109" s="222">
        <v>0</v>
      </c>
      <c r="AHN109" s="222">
        <v>0</v>
      </c>
      <c r="AHO109" s="222">
        <v>0</v>
      </c>
      <c r="AHP109" s="222">
        <v>0</v>
      </c>
      <c r="AHQ109" s="222">
        <v>0</v>
      </c>
      <c r="AHR109" s="264">
        <v>0</v>
      </c>
    </row>
    <row r="110" spans="1:902" ht="24">
      <c r="A110" s="183" t="s">
        <v>6671</v>
      </c>
      <c r="B110" s="183" t="s">
        <v>6544</v>
      </c>
      <c r="C110" s="184" t="s">
        <v>6545</v>
      </c>
      <c r="D110" s="222">
        <v>0</v>
      </c>
      <c r="E110" s="222">
        <v>0</v>
      </c>
      <c r="F110" s="222">
        <v>0</v>
      </c>
      <c r="G110" s="222">
        <v>0</v>
      </c>
      <c r="H110" s="222">
        <v>0</v>
      </c>
      <c r="I110" s="222">
        <v>0</v>
      </c>
      <c r="J110" s="222">
        <v>0</v>
      </c>
      <c r="K110" s="222">
        <v>0</v>
      </c>
      <c r="L110" s="222">
        <v>0</v>
      </c>
      <c r="M110" s="222">
        <v>0</v>
      </c>
      <c r="N110" s="222">
        <v>0</v>
      </c>
      <c r="O110" s="222">
        <v>0</v>
      </c>
      <c r="P110" s="222">
        <v>0</v>
      </c>
      <c r="Q110" s="222">
        <v>0</v>
      </c>
      <c r="R110" s="222">
        <v>0</v>
      </c>
      <c r="S110" s="222">
        <v>0</v>
      </c>
      <c r="T110" s="222">
        <v>0</v>
      </c>
      <c r="U110" s="222">
        <v>0</v>
      </c>
      <c r="V110" s="222">
        <v>0</v>
      </c>
      <c r="W110" s="222">
        <v>0</v>
      </c>
      <c r="X110" s="222">
        <v>0</v>
      </c>
      <c r="Y110" s="222">
        <v>0</v>
      </c>
      <c r="Z110" s="222">
        <v>0</v>
      </c>
      <c r="AA110" s="222">
        <v>0</v>
      </c>
      <c r="AB110" s="222">
        <v>0</v>
      </c>
      <c r="AC110" s="222">
        <v>0</v>
      </c>
      <c r="AD110" s="222">
        <v>0</v>
      </c>
      <c r="AE110" s="222">
        <v>0</v>
      </c>
      <c r="AF110" s="222">
        <v>0</v>
      </c>
      <c r="AG110" s="222">
        <v>0</v>
      </c>
      <c r="AH110" s="222">
        <v>0</v>
      </c>
      <c r="AI110" s="222">
        <v>0</v>
      </c>
      <c r="AJ110" s="222">
        <v>0</v>
      </c>
      <c r="AK110" s="222">
        <v>3306.9</v>
      </c>
      <c r="AL110" s="222">
        <v>0</v>
      </c>
      <c r="AM110" s="222">
        <v>0</v>
      </c>
      <c r="AN110" s="222">
        <v>0</v>
      </c>
      <c r="AO110" s="222">
        <v>0</v>
      </c>
      <c r="AP110" s="222">
        <v>0</v>
      </c>
      <c r="AQ110" s="222">
        <v>0</v>
      </c>
      <c r="AR110" s="222">
        <v>0</v>
      </c>
      <c r="AS110" s="222">
        <v>3594</v>
      </c>
      <c r="AT110" s="222">
        <v>0</v>
      </c>
      <c r="AU110" s="222">
        <v>0</v>
      </c>
      <c r="AV110" s="222">
        <v>0</v>
      </c>
      <c r="AW110" s="222">
        <v>0</v>
      </c>
      <c r="AX110" s="222">
        <v>0</v>
      </c>
      <c r="AY110" s="222">
        <v>0</v>
      </c>
      <c r="AZ110" s="222">
        <v>0</v>
      </c>
      <c r="BA110" s="222">
        <v>0</v>
      </c>
      <c r="BB110" s="222">
        <v>0</v>
      </c>
      <c r="BC110" s="222">
        <v>0</v>
      </c>
      <c r="BD110" s="222">
        <v>-74414</v>
      </c>
      <c r="BE110" s="222">
        <v>0</v>
      </c>
      <c r="BF110" s="222">
        <v>0</v>
      </c>
      <c r="BG110" s="222">
        <v>0</v>
      </c>
      <c r="BH110" s="222">
        <v>0</v>
      </c>
      <c r="BI110" s="222">
        <v>0</v>
      </c>
      <c r="BJ110" s="222">
        <v>0</v>
      </c>
      <c r="BK110" s="222">
        <v>0</v>
      </c>
      <c r="BL110" s="222">
        <v>0</v>
      </c>
      <c r="BM110" s="222">
        <v>0</v>
      </c>
      <c r="BN110" s="222">
        <v>0</v>
      </c>
      <c r="BO110" s="222">
        <v>0</v>
      </c>
      <c r="BP110" s="222">
        <v>0</v>
      </c>
      <c r="BQ110" s="222">
        <v>0</v>
      </c>
      <c r="BR110" s="222">
        <v>0</v>
      </c>
      <c r="BS110" s="222">
        <v>0</v>
      </c>
      <c r="BT110" s="222">
        <v>0</v>
      </c>
      <c r="BU110" s="222">
        <v>0</v>
      </c>
      <c r="BV110" s="222">
        <v>0</v>
      </c>
      <c r="BW110" s="222">
        <v>0</v>
      </c>
      <c r="BX110" s="222">
        <v>0</v>
      </c>
      <c r="BY110" s="222">
        <v>0</v>
      </c>
      <c r="BZ110" s="222">
        <v>0</v>
      </c>
      <c r="CA110" s="222">
        <v>0</v>
      </c>
      <c r="CB110" s="222">
        <v>0</v>
      </c>
      <c r="CC110" s="222">
        <v>0</v>
      </c>
      <c r="CD110" s="222">
        <v>0</v>
      </c>
      <c r="CE110" s="222">
        <v>0</v>
      </c>
      <c r="CF110" s="222">
        <v>0</v>
      </c>
      <c r="CG110" s="222">
        <v>0</v>
      </c>
      <c r="CH110" s="222">
        <v>0</v>
      </c>
      <c r="CI110" s="222">
        <v>0</v>
      </c>
      <c r="CJ110" s="222">
        <v>0</v>
      </c>
      <c r="CK110" s="222">
        <v>0</v>
      </c>
      <c r="CL110" s="222">
        <v>0</v>
      </c>
      <c r="CM110" s="222">
        <v>0</v>
      </c>
      <c r="CN110" s="222">
        <v>0</v>
      </c>
      <c r="CO110" s="222">
        <v>0</v>
      </c>
      <c r="CP110" s="222">
        <v>0</v>
      </c>
      <c r="CQ110" s="222">
        <v>0</v>
      </c>
      <c r="CR110" s="222">
        <v>0</v>
      </c>
      <c r="CS110" s="222">
        <v>0</v>
      </c>
      <c r="CT110" s="222">
        <v>0</v>
      </c>
      <c r="CU110" s="222">
        <v>0</v>
      </c>
      <c r="CV110" s="222">
        <v>0</v>
      </c>
      <c r="CW110" s="222">
        <v>0</v>
      </c>
      <c r="CX110" s="222">
        <v>0</v>
      </c>
      <c r="CY110" s="222">
        <v>0</v>
      </c>
      <c r="CZ110" s="222">
        <v>0</v>
      </c>
      <c r="DA110" s="222">
        <v>0</v>
      </c>
      <c r="DB110" s="222">
        <v>0</v>
      </c>
      <c r="DC110" s="222">
        <v>0</v>
      </c>
      <c r="DD110" s="222">
        <v>0</v>
      </c>
      <c r="DE110" s="222">
        <v>0</v>
      </c>
      <c r="DF110" s="222">
        <v>0</v>
      </c>
      <c r="DG110" s="222">
        <v>0</v>
      </c>
      <c r="DH110" s="222">
        <v>0</v>
      </c>
      <c r="DI110" s="222">
        <v>0</v>
      </c>
      <c r="DJ110" s="222">
        <v>0</v>
      </c>
      <c r="DK110" s="222">
        <v>0</v>
      </c>
      <c r="DL110" s="222">
        <v>0</v>
      </c>
      <c r="DM110" s="222">
        <v>0</v>
      </c>
      <c r="DN110" s="222">
        <v>0</v>
      </c>
      <c r="DO110" s="222">
        <v>0</v>
      </c>
      <c r="DP110" s="222">
        <v>0</v>
      </c>
      <c r="DQ110" s="222">
        <v>0</v>
      </c>
      <c r="DR110" s="222">
        <v>0</v>
      </c>
      <c r="DS110" s="222">
        <v>0</v>
      </c>
      <c r="DT110" s="222">
        <v>0</v>
      </c>
      <c r="DU110" s="222">
        <v>0</v>
      </c>
      <c r="DV110" s="222">
        <v>0</v>
      </c>
      <c r="DW110" s="222">
        <v>0</v>
      </c>
      <c r="DX110" s="222">
        <v>0</v>
      </c>
      <c r="DY110" s="222">
        <v>0</v>
      </c>
      <c r="DZ110" s="222">
        <v>0</v>
      </c>
      <c r="EA110" s="222">
        <v>0</v>
      </c>
      <c r="EB110" s="222">
        <v>0</v>
      </c>
      <c r="EC110" s="222">
        <v>0</v>
      </c>
      <c r="ED110" s="222">
        <v>0</v>
      </c>
      <c r="EE110" s="222">
        <v>0</v>
      </c>
      <c r="EF110" s="222">
        <v>0</v>
      </c>
      <c r="EG110" s="222">
        <v>0</v>
      </c>
      <c r="EH110" s="222">
        <v>0</v>
      </c>
      <c r="EI110" s="222">
        <v>0</v>
      </c>
      <c r="EJ110" s="222">
        <v>0</v>
      </c>
      <c r="EK110" s="222">
        <v>0</v>
      </c>
      <c r="EL110" s="222">
        <v>0</v>
      </c>
      <c r="EM110" s="222">
        <v>0</v>
      </c>
      <c r="EN110" s="222">
        <v>0</v>
      </c>
      <c r="EO110" s="222">
        <v>0</v>
      </c>
      <c r="EP110" s="222">
        <v>0</v>
      </c>
      <c r="EQ110" s="222">
        <v>0</v>
      </c>
      <c r="ER110" s="222">
        <v>0</v>
      </c>
      <c r="ES110" s="222">
        <v>0</v>
      </c>
      <c r="ET110" s="222">
        <v>0</v>
      </c>
      <c r="EU110" s="222">
        <v>0</v>
      </c>
      <c r="EV110" s="222">
        <v>0</v>
      </c>
      <c r="EW110" s="222">
        <v>0</v>
      </c>
      <c r="EX110" s="222">
        <v>0</v>
      </c>
      <c r="EY110" s="222">
        <v>0</v>
      </c>
      <c r="EZ110" s="222">
        <v>0</v>
      </c>
      <c r="FA110" s="222">
        <v>0</v>
      </c>
      <c r="FB110" s="222">
        <v>0</v>
      </c>
      <c r="FC110" s="222">
        <v>0</v>
      </c>
      <c r="FD110" s="222">
        <v>0</v>
      </c>
      <c r="FE110" s="222">
        <v>0</v>
      </c>
      <c r="FF110" s="222">
        <v>0</v>
      </c>
      <c r="FG110" s="222">
        <v>0</v>
      </c>
      <c r="FH110" s="222">
        <v>0</v>
      </c>
      <c r="FI110" s="222">
        <v>0</v>
      </c>
      <c r="FJ110" s="222">
        <v>0</v>
      </c>
      <c r="FK110" s="222">
        <v>0</v>
      </c>
      <c r="FL110" s="222">
        <v>0</v>
      </c>
      <c r="FM110" s="222">
        <v>0</v>
      </c>
      <c r="FN110" s="222">
        <v>0</v>
      </c>
      <c r="FO110" s="222">
        <v>0</v>
      </c>
      <c r="FP110" s="222">
        <v>0</v>
      </c>
      <c r="FQ110" s="222">
        <v>0</v>
      </c>
      <c r="FR110" s="222">
        <v>0</v>
      </c>
      <c r="FS110" s="222">
        <v>0</v>
      </c>
      <c r="FT110" s="222">
        <v>0</v>
      </c>
      <c r="FU110" s="222">
        <v>0</v>
      </c>
      <c r="FV110" s="222">
        <v>0</v>
      </c>
      <c r="FW110" s="222">
        <v>0</v>
      </c>
      <c r="FX110" s="222">
        <v>210300</v>
      </c>
      <c r="FY110" s="222">
        <v>0</v>
      </c>
      <c r="FZ110" s="222">
        <v>0</v>
      </c>
      <c r="GA110" s="222">
        <v>0</v>
      </c>
      <c r="GB110" s="222">
        <v>0</v>
      </c>
      <c r="GC110" s="222">
        <v>0</v>
      </c>
      <c r="GD110" s="222">
        <v>0</v>
      </c>
      <c r="GE110" s="222">
        <v>0</v>
      </c>
      <c r="GF110" s="222">
        <v>0</v>
      </c>
      <c r="GG110" s="222">
        <v>0</v>
      </c>
      <c r="GH110" s="222">
        <v>0</v>
      </c>
      <c r="GI110" s="222">
        <v>0</v>
      </c>
      <c r="GJ110" s="222">
        <v>0</v>
      </c>
      <c r="GK110" s="222">
        <v>0</v>
      </c>
      <c r="GL110" s="222">
        <v>0</v>
      </c>
      <c r="GM110" s="222">
        <v>0</v>
      </c>
      <c r="GN110" s="222">
        <v>0</v>
      </c>
      <c r="GO110" s="222">
        <v>0</v>
      </c>
      <c r="GP110" s="222">
        <v>0</v>
      </c>
      <c r="GQ110" s="222">
        <v>0</v>
      </c>
      <c r="GR110" s="222">
        <v>0</v>
      </c>
      <c r="GS110" s="222">
        <v>0</v>
      </c>
      <c r="GT110" s="222">
        <v>0</v>
      </c>
      <c r="GU110" s="222">
        <v>0</v>
      </c>
      <c r="GV110" s="222">
        <v>0</v>
      </c>
      <c r="GW110" s="222">
        <v>0</v>
      </c>
      <c r="GX110" s="222">
        <v>0</v>
      </c>
      <c r="GY110" s="222">
        <v>0</v>
      </c>
      <c r="GZ110" s="222">
        <v>0</v>
      </c>
      <c r="HA110" s="222">
        <v>0</v>
      </c>
      <c r="HB110" s="222">
        <v>0</v>
      </c>
      <c r="HC110" s="222">
        <v>0</v>
      </c>
      <c r="HD110" s="222">
        <v>0</v>
      </c>
      <c r="HE110" s="222">
        <v>0</v>
      </c>
      <c r="HF110" s="222">
        <v>0</v>
      </c>
      <c r="HG110" s="222">
        <v>0</v>
      </c>
      <c r="HH110" s="222">
        <v>0</v>
      </c>
      <c r="HI110" s="222">
        <v>0</v>
      </c>
      <c r="HJ110" s="222">
        <v>0</v>
      </c>
      <c r="HK110" s="222">
        <v>0</v>
      </c>
      <c r="HL110" s="222">
        <v>0</v>
      </c>
      <c r="HM110" s="222">
        <v>0</v>
      </c>
      <c r="HN110" s="222">
        <v>0</v>
      </c>
      <c r="HO110" s="222">
        <v>0</v>
      </c>
      <c r="HP110" s="222">
        <v>0</v>
      </c>
      <c r="HQ110" s="222">
        <v>0</v>
      </c>
      <c r="HR110" s="222">
        <v>0</v>
      </c>
      <c r="HS110" s="222">
        <v>0</v>
      </c>
      <c r="HT110" s="222">
        <v>0</v>
      </c>
      <c r="HU110" s="222">
        <v>0</v>
      </c>
      <c r="HV110" s="222">
        <v>0</v>
      </c>
      <c r="HW110" s="222">
        <v>0</v>
      </c>
      <c r="HX110" s="222">
        <v>0</v>
      </c>
      <c r="HY110" s="222">
        <v>0</v>
      </c>
      <c r="HZ110" s="222">
        <v>0</v>
      </c>
      <c r="IA110" s="222">
        <v>0</v>
      </c>
      <c r="IB110" s="222">
        <v>0</v>
      </c>
      <c r="IC110" s="222">
        <v>0</v>
      </c>
      <c r="ID110" s="222">
        <v>0</v>
      </c>
      <c r="IE110" s="222">
        <v>0</v>
      </c>
      <c r="IF110" s="222">
        <v>0</v>
      </c>
      <c r="IG110" s="222">
        <v>0</v>
      </c>
      <c r="IH110" s="222">
        <v>0</v>
      </c>
      <c r="II110" s="222">
        <v>0</v>
      </c>
      <c r="IJ110" s="222">
        <v>0</v>
      </c>
      <c r="IK110" s="222">
        <v>0</v>
      </c>
      <c r="IL110" s="222">
        <v>0</v>
      </c>
      <c r="IM110" s="222">
        <v>0</v>
      </c>
      <c r="IN110" s="222">
        <v>0</v>
      </c>
      <c r="IO110" s="222">
        <v>0</v>
      </c>
      <c r="IP110" s="222">
        <v>0</v>
      </c>
      <c r="IQ110" s="222">
        <v>0</v>
      </c>
      <c r="IR110" s="222">
        <v>0</v>
      </c>
      <c r="IS110" s="222">
        <v>0</v>
      </c>
      <c r="IT110" s="222">
        <v>0</v>
      </c>
      <c r="IU110" s="222">
        <v>0</v>
      </c>
      <c r="IV110" s="222">
        <v>0</v>
      </c>
      <c r="IW110" s="222">
        <v>0</v>
      </c>
      <c r="IX110" s="222">
        <v>0</v>
      </c>
      <c r="IY110" s="222">
        <v>100000</v>
      </c>
      <c r="IZ110" s="222">
        <v>0</v>
      </c>
      <c r="JA110" s="222">
        <v>0</v>
      </c>
      <c r="JB110" s="222">
        <v>0</v>
      </c>
      <c r="JC110" s="222">
        <v>0</v>
      </c>
      <c r="JD110" s="222">
        <v>0</v>
      </c>
      <c r="JE110" s="222">
        <v>0</v>
      </c>
      <c r="JF110" s="222">
        <v>0</v>
      </c>
      <c r="JG110" s="222">
        <v>0</v>
      </c>
      <c r="JH110" s="222">
        <v>0</v>
      </c>
      <c r="JI110" s="222">
        <v>0</v>
      </c>
      <c r="JJ110" s="222">
        <v>0</v>
      </c>
      <c r="JK110" s="222">
        <v>0</v>
      </c>
      <c r="JL110" s="222">
        <v>0</v>
      </c>
      <c r="JM110" s="222">
        <v>0</v>
      </c>
      <c r="JN110" s="222">
        <v>0</v>
      </c>
      <c r="JO110" s="222">
        <v>0</v>
      </c>
      <c r="JP110" s="222">
        <v>0</v>
      </c>
      <c r="JQ110" s="222">
        <v>0</v>
      </c>
      <c r="JR110" s="222">
        <v>0</v>
      </c>
      <c r="JS110" s="222">
        <v>0</v>
      </c>
      <c r="JT110" s="222">
        <v>0</v>
      </c>
      <c r="JU110" s="222">
        <v>0</v>
      </c>
      <c r="JV110" s="222">
        <v>0</v>
      </c>
      <c r="JW110" s="222">
        <v>0</v>
      </c>
      <c r="JX110" s="222">
        <v>0</v>
      </c>
      <c r="JY110" s="222">
        <v>0</v>
      </c>
      <c r="JZ110" s="222">
        <v>0</v>
      </c>
      <c r="KA110" s="222">
        <v>0</v>
      </c>
      <c r="KB110" s="222">
        <v>0</v>
      </c>
      <c r="KC110" s="222">
        <v>0</v>
      </c>
      <c r="KD110" s="222">
        <v>0</v>
      </c>
      <c r="KE110" s="222">
        <v>0</v>
      </c>
      <c r="KF110" s="222">
        <v>0</v>
      </c>
      <c r="KG110" s="222">
        <v>0</v>
      </c>
      <c r="KH110" s="222">
        <v>0</v>
      </c>
      <c r="KI110" s="222">
        <v>0</v>
      </c>
      <c r="KJ110" s="222">
        <v>0</v>
      </c>
      <c r="KK110" s="222">
        <v>0</v>
      </c>
      <c r="KL110" s="222">
        <v>0</v>
      </c>
      <c r="KM110" s="222">
        <v>0</v>
      </c>
      <c r="KN110" s="222">
        <v>0</v>
      </c>
      <c r="KO110" s="222">
        <v>0</v>
      </c>
      <c r="KP110" s="222">
        <v>0</v>
      </c>
      <c r="KQ110" s="222">
        <v>0</v>
      </c>
      <c r="KR110" s="222">
        <v>0</v>
      </c>
      <c r="KS110" s="222">
        <v>0</v>
      </c>
      <c r="KT110" s="222">
        <v>0</v>
      </c>
      <c r="KU110" s="222">
        <v>0</v>
      </c>
      <c r="KV110" s="222">
        <v>0</v>
      </c>
      <c r="KW110" s="222">
        <v>0</v>
      </c>
      <c r="KX110" s="222">
        <v>0</v>
      </c>
      <c r="KY110" s="222">
        <v>0</v>
      </c>
      <c r="KZ110" s="222">
        <v>0</v>
      </c>
      <c r="LA110" s="222">
        <v>0</v>
      </c>
      <c r="LB110" s="222">
        <v>0</v>
      </c>
      <c r="LC110" s="222">
        <v>0</v>
      </c>
      <c r="LD110" s="222">
        <v>0</v>
      </c>
      <c r="LE110" s="222">
        <v>0</v>
      </c>
      <c r="LF110" s="222">
        <v>0</v>
      </c>
      <c r="LG110" s="222">
        <v>0</v>
      </c>
      <c r="LH110" s="222">
        <v>0</v>
      </c>
      <c r="LI110" s="222">
        <v>0</v>
      </c>
      <c r="LJ110" s="222">
        <v>0</v>
      </c>
      <c r="LK110" s="222">
        <v>0</v>
      </c>
      <c r="LL110" s="222">
        <v>0</v>
      </c>
      <c r="LM110" s="222">
        <v>0</v>
      </c>
      <c r="LN110" s="222">
        <v>0</v>
      </c>
      <c r="LO110" s="222">
        <v>0</v>
      </c>
      <c r="LP110" s="222">
        <v>0</v>
      </c>
      <c r="LQ110" s="222">
        <v>0</v>
      </c>
      <c r="LR110" s="222">
        <v>0</v>
      </c>
      <c r="LS110" s="222">
        <v>0</v>
      </c>
      <c r="LT110" s="222">
        <v>0</v>
      </c>
      <c r="LU110" s="222">
        <v>0</v>
      </c>
      <c r="LV110" s="222">
        <v>0</v>
      </c>
      <c r="LW110" s="222">
        <v>0</v>
      </c>
      <c r="LX110" s="222">
        <v>8866</v>
      </c>
      <c r="LY110" s="222">
        <v>0</v>
      </c>
      <c r="LZ110" s="222">
        <v>0</v>
      </c>
      <c r="MA110" s="222">
        <v>0</v>
      </c>
      <c r="MB110" s="222">
        <v>0</v>
      </c>
      <c r="MC110" s="222">
        <v>0</v>
      </c>
      <c r="MD110" s="222">
        <v>0</v>
      </c>
      <c r="ME110" s="222">
        <v>0</v>
      </c>
      <c r="MF110" s="222">
        <v>0</v>
      </c>
      <c r="MG110" s="222">
        <v>0</v>
      </c>
      <c r="MH110" s="222">
        <v>0</v>
      </c>
      <c r="MI110" s="222">
        <v>0</v>
      </c>
      <c r="MJ110" s="222">
        <v>0</v>
      </c>
      <c r="MK110" s="222">
        <v>0</v>
      </c>
      <c r="ML110" s="222">
        <v>0</v>
      </c>
      <c r="MM110" s="222">
        <v>0</v>
      </c>
      <c r="MN110" s="222">
        <v>0</v>
      </c>
      <c r="MO110" s="222">
        <v>0</v>
      </c>
      <c r="MP110" s="222">
        <v>0</v>
      </c>
      <c r="MQ110" s="222">
        <v>0</v>
      </c>
      <c r="MR110" s="222">
        <v>0</v>
      </c>
      <c r="MS110" s="222">
        <v>0</v>
      </c>
      <c r="MT110" s="222">
        <v>0</v>
      </c>
      <c r="MU110" s="222">
        <v>0</v>
      </c>
      <c r="MV110" s="222">
        <v>0</v>
      </c>
      <c r="MW110" s="222">
        <v>0</v>
      </c>
      <c r="MX110" s="222">
        <v>0</v>
      </c>
      <c r="MY110" s="222">
        <v>0</v>
      </c>
      <c r="MZ110" s="222">
        <v>0</v>
      </c>
      <c r="NA110" s="222">
        <v>0</v>
      </c>
      <c r="NB110" s="222">
        <v>0</v>
      </c>
      <c r="NC110" s="222">
        <v>0</v>
      </c>
      <c r="ND110" s="222">
        <v>0</v>
      </c>
      <c r="NE110" s="222">
        <v>0</v>
      </c>
      <c r="NF110" s="222">
        <v>10378.700000000001</v>
      </c>
      <c r="NG110" s="222">
        <v>0</v>
      </c>
      <c r="NH110" s="222">
        <v>0</v>
      </c>
      <c r="NI110" s="222">
        <v>0</v>
      </c>
      <c r="NJ110" s="222">
        <v>0</v>
      </c>
      <c r="NK110" s="222">
        <v>0</v>
      </c>
      <c r="NL110" s="222">
        <v>0</v>
      </c>
      <c r="NM110" s="222">
        <v>0</v>
      </c>
      <c r="NN110" s="222">
        <v>0</v>
      </c>
      <c r="NO110" s="222">
        <v>0</v>
      </c>
      <c r="NP110" s="222">
        <v>0</v>
      </c>
      <c r="NQ110" s="222">
        <v>0</v>
      </c>
      <c r="NR110" s="222">
        <v>0</v>
      </c>
      <c r="NS110" s="222">
        <v>0</v>
      </c>
      <c r="NT110" s="222">
        <v>0</v>
      </c>
      <c r="NU110" s="222">
        <v>0</v>
      </c>
      <c r="NV110" s="222">
        <v>0</v>
      </c>
      <c r="NW110" s="222">
        <v>0</v>
      </c>
      <c r="NX110" s="222">
        <v>0</v>
      </c>
      <c r="NY110" s="222">
        <v>0</v>
      </c>
      <c r="NZ110" s="222">
        <v>7451.4</v>
      </c>
      <c r="OA110" s="222">
        <v>0</v>
      </c>
      <c r="OB110" s="222">
        <v>0</v>
      </c>
      <c r="OC110" s="222">
        <v>0</v>
      </c>
      <c r="OD110" s="222">
        <v>0</v>
      </c>
      <c r="OE110" s="222">
        <v>0</v>
      </c>
      <c r="OF110" s="222">
        <v>0</v>
      </c>
      <c r="OG110" s="222">
        <v>0</v>
      </c>
      <c r="OH110" s="222">
        <v>0</v>
      </c>
      <c r="OI110" s="222">
        <v>0</v>
      </c>
      <c r="OJ110" s="222">
        <v>0</v>
      </c>
      <c r="OK110" s="222">
        <v>0</v>
      </c>
      <c r="OL110" s="222">
        <v>0</v>
      </c>
      <c r="OM110" s="222">
        <v>0</v>
      </c>
      <c r="ON110" s="222">
        <v>0</v>
      </c>
      <c r="OO110" s="222">
        <v>0</v>
      </c>
      <c r="OP110" s="222">
        <v>0</v>
      </c>
      <c r="OQ110" s="222">
        <v>0</v>
      </c>
      <c r="OR110" s="222">
        <v>0</v>
      </c>
      <c r="OS110" s="222">
        <v>0</v>
      </c>
      <c r="OT110" s="222">
        <v>0</v>
      </c>
      <c r="OU110" s="222">
        <v>0</v>
      </c>
      <c r="OV110" s="222">
        <v>0</v>
      </c>
      <c r="OW110" s="222">
        <v>0</v>
      </c>
      <c r="OX110" s="222">
        <v>0</v>
      </c>
      <c r="OY110" s="222">
        <v>0</v>
      </c>
      <c r="OZ110" s="222">
        <v>0</v>
      </c>
      <c r="PA110" s="222">
        <v>0</v>
      </c>
      <c r="PB110" s="222">
        <v>0</v>
      </c>
      <c r="PC110" s="222">
        <v>0</v>
      </c>
      <c r="PD110" s="222">
        <v>0</v>
      </c>
      <c r="PE110" s="222">
        <v>0</v>
      </c>
      <c r="PF110" s="222">
        <v>0</v>
      </c>
      <c r="PG110" s="222">
        <v>0</v>
      </c>
      <c r="PH110" s="222">
        <v>0</v>
      </c>
      <c r="PI110" s="222">
        <v>0</v>
      </c>
      <c r="PJ110" s="222">
        <v>0</v>
      </c>
      <c r="PK110" s="222">
        <v>0</v>
      </c>
      <c r="PL110" s="222">
        <v>0</v>
      </c>
      <c r="PM110" s="222">
        <v>0</v>
      </c>
      <c r="PN110" s="222">
        <v>0</v>
      </c>
      <c r="PO110" s="222">
        <v>0</v>
      </c>
      <c r="PP110" s="222">
        <v>0</v>
      </c>
      <c r="PQ110" s="222">
        <v>0</v>
      </c>
      <c r="PR110" s="222">
        <v>0</v>
      </c>
      <c r="PS110" s="222">
        <v>0</v>
      </c>
      <c r="PT110" s="222">
        <v>0</v>
      </c>
      <c r="PU110" s="222">
        <v>0</v>
      </c>
      <c r="PV110" s="222">
        <v>0</v>
      </c>
      <c r="PW110" s="222">
        <v>0</v>
      </c>
      <c r="PX110" s="222">
        <v>0</v>
      </c>
      <c r="PY110" s="222">
        <v>0</v>
      </c>
      <c r="PZ110" s="222">
        <v>0</v>
      </c>
      <c r="QA110" s="222">
        <v>0</v>
      </c>
      <c r="QB110" s="222">
        <v>0</v>
      </c>
      <c r="QC110" s="222">
        <v>0</v>
      </c>
      <c r="QD110" s="222">
        <v>0</v>
      </c>
      <c r="QE110" s="222">
        <v>0</v>
      </c>
      <c r="QF110" s="222">
        <v>0</v>
      </c>
      <c r="QG110" s="222">
        <v>0</v>
      </c>
      <c r="QH110" s="222">
        <v>0</v>
      </c>
      <c r="QI110" s="222">
        <v>0</v>
      </c>
      <c r="QJ110" s="222">
        <v>0</v>
      </c>
      <c r="QK110" s="222">
        <v>0</v>
      </c>
      <c r="QL110" s="222">
        <v>0</v>
      </c>
      <c r="QM110" s="222">
        <v>0</v>
      </c>
      <c r="QN110" s="222">
        <v>0</v>
      </c>
      <c r="QO110" s="222">
        <v>0</v>
      </c>
      <c r="QP110" s="222">
        <v>0</v>
      </c>
      <c r="QQ110" s="222">
        <v>0</v>
      </c>
      <c r="QR110" s="222">
        <v>0</v>
      </c>
      <c r="QS110" s="222">
        <v>0</v>
      </c>
      <c r="QT110" s="222">
        <v>0</v>
      </c>
      <c r="QU110" s="222">
        <v>0</v>
      </c>
      <c r="QV110" s="222">
        <v>0</v>
      </c>
      <c r="QW110" s="222">
        <v>0</v>
      </c>
      <c r="QX110" s="222">
        <v>0</v>
      </c>
      <c r="QY110" s="222">
        <v>0</v>
      </c>
      <c r="QZ110" s="222">
        <v>0</v>
      </c>
      <c r="RA110" s="222">
        <v>0</v>
      </c>
      <c r="RB110" s="222">
        <v>0</v>
      </c>
      <c r="RC110" s="222">
        <v>0</v>
      </c>
      <c r="RD110" s="222">
        <v>0</v>
      </c>
      <c r="RE110" s="222">
        <v>0</v>
      </c>
      <c r="RF110" s="222">
        <v>0</v>
      </c>
      <c r="RG110" s="222">
        <v>0</v>
      </c>
      <c r="RH110" s="222">
        <v>0</v>
      </c>
      <c r="RI110" s="222">
        <v>0</v>
      </c>
      <c r="RJ110" s="222">
        <v>0</v>
      </c>
      <c r="RK110" s="222">
        <v>0</v>
      </c>
      <c r="RL110" s="222">
        <v>0</v>
      </c>
      <c r="RM110" s="222">
        <v>0</v>
      </c>
      <c r="RN110" s="222">
        <v>0</v>
      </c>
      <c r="RO110" s="222">
        <v>0</v>
      </c>
      <c r="RP110" s="222">
        <v>0</v>
      </c>
      <c r="RQ110" s="222">
        <v>0</v>
      </c>
      <c r="RR110" s="222">
        <v>0</v>
      </c>
      <c r="RS110" s="222">
        <v>0</v>
      </c>
      <c r="RT110" s="222">
        <v>0</v>
      </c>
      <c r="RU110" s="222">
        <v>0</v>
      </c>
      <c r="RV110" s="222">
        <v>0</v>
      </c>
      <c r="RW110" s="222">
        <v>0</v>
      </c>
      <c r="RX110" s="222">
        <v>0</v>
      </c>
      <c r="RY110" s="222">
        <v>0</v>
      </c>
      <c r="RZ110" s="222">
        <v>0</v>
      </c>
      <c r="SA110" s="222">
        <v>0</v>
      </c>
      <c r="SB110" s="222">
        <v>0</v>
      </c>
      <c r="SC110" s="222">
        <v>0</v>
      </c>
      <c r="SD110" s="222">
        <v>0</v>
      </c>
      <c r="SE110" s="222">
        <v>0</v>
      </c>
      <c r="SF110" s="222">
        <v>0</v>
      </c>
      <c r="SG110" s="222">
        <v>0</v>
      </c>
      <c r="SH110" s="222">
        <v>0</v>
      </c>
      <c r="SI110" s="222">
        <v>0</v>
      </c>
      <c r="SJ110" s="222">
        <v>0</v>
      </c>
      <c r="SK110" s="222">
        <v>0</v>
      </c>
      <c r="SL110" s="222">
        <v>0</v>
      </c>
      <c r="SM110" s="222">
        <v>0</v>
      </c>
      <c r="SN110" s="222">
        <v>0</v>
      </c>
      <c r="SO110" s="222">
        <v>0</v>
      </c>
      <c r="SP110" s="222">
        <v>0</v>
      </c>
      <c r="SQ110" s="222">
        <v>0</v>
      </c>
      <c r="SR110" s="222">
        <v>0</v>
      </c>
      <c r="SS110" s="222">
        <v>0</v>
      </c>
      <c r="ST110" s="222">
        <v>0</v>
      </c>
      <c r="SU110" s="222">
        <v>0</v>
      </c>
      <c r="SV110" s="222">
        <v>0</v>
      </c>
      <c r="SW110" s="222">
        <v>0</v>
      </c>
      <c r="SX110" s="222">
        <v>0</v>
      </c>
      <c r="SY110" s="222">
        <v>0</v>
      </c>
      <c r="SZ110" s="222">
        <v>0</v>
      </c>
      <c r="TA110" s="222">
        <v>0</v>
      </c>
      <c r="TB110" s="222">
        <v>0</v>
      </c>
      <c r="TC110" s="222">
        <v>0</v>
      </c>
      <c r="TD110" s="222">
        <v>0</v>
      </c>
      <c r="TE110" s="222">
        <v>0</v>
      </c>
      <c r="TF110" s="222">
        <v>0</v>
      </c>
      <c r="TG110" s="222">
        <v>0</v>
      </c>
      <c r="TH110" s="222">
        <v>0</v>
      </c>
      <c r="TI110" s="222">
        <v>0</v>
      </c>
      <c r="TJ110" s="222">
        <v>0</v>
      </c>
      <c r="TK110" s="222">
        <v>0</v>
      </c>
      <c r="TL110" s="222">
        <v>0</v>
      </c>
      <c r="TM110" s="222">
        <v>0</v>
      </c>
      <c r="TN110" s="222">
        <v>0</v>
      </c>
      <c r="TO110" s="222">
        <v>0</v>
      </c>
      <c r="TP110" s="222">
        <v>0</v>
      </c>
      <c r="TQ110" s="222">
        <v>0</v>
      </c>
      <c r="TR110" s="222">
        <v>0</v>
      </c>
      <c r="TS110" s="222">
        <v>0</v>
      </c>
      <c r="TT110" s="222">
        <v>0</v>
      </c>
      <c r="TU110" s="222">
        <v>0</v>
      </c>
      <c r="TV110" s="222">
        <v>0</v>
      </c>
      <c r="TW110" s="222">
        <v>0</v>
      </c>
      <c r="TX110" s="222">
        <v>0</v>
      </c>
      <c r="TY110" s="222">
        <v>0</v>
      </c>
      <c r="TZ110" s="222">
        <v>0</v>
      </c>
      <c r="UA110" s="222">
        <v>0</v>
      </c>
      <c r="UB110" s="222">
        <v>0</v>
      </c>
      <c r="UC110" s="222">
        <v>0</v>
      </c>
      <c r="UD110" s="222">
        <v>0</v>
      </c>
      <c r="UE110" s="222">
        <v>0</v>
      </c>
      <c r="UF110" s="222">
        <v>0</v>
      </c>
      <c r="UG110" s="222">
        <v>0</v>
      </c>
      <c r="UH110" s="222">
        <v>0</v>
      </c>
      <c r="UI110" s="222">
        <v>0</v>
      </c>
      <c r="UJ110" s="222">
        <v>0</v>
      </c>
      <c r="UK110" s="222">
        <v>0</v>
      </c>
      <c r="UL110" s="222">
        <v>0</v>
      </c>
      <c r="UM110" s="222">
        <v>0</v>
      </c>
      <c r="UN110" s="222">
        <v>0</v>
      </c>
      <c r="UO110" s="222">
        <v>0</v>
      </c>
      <c r="UP110" s="222">
        <v>0</v>
      </c>
      <c r="UQ110" s="222">
        <v>0</v>
      </c>
      <c r="UR110" s="222">
        <v>0</v>
      </c>
      <c r="US110" s="222">
        <v>0</v>
      </c>
      <c r="UT110" s="222">
        <v>0</v>
      </c>
      <c r="UU110" s="222">
        <v>0</v>
      </c>
      <c r="UV110" s="222">
        <v>0</v>
      </c>
      <c r="UW110" s="222">
        <v>0</v>
      </c>
      <c r="UX110" s="222">
        <v>0</v>
      </c>
      <c r="UY110" s="222">
        <v>0</v>
      </c>
      <c r="UZ110" s="222">
        <v>0</v>
      </c>
      <c r="VA110" s="222">
        <v>0</v>
      </c>
      <c r="VB110" s="222">
        <v>0</v>
      </c>
      <c r="VC110" s="222">
        <v>0</v>
      </c>
      <c r="VD110" s="222">
        <v>0</v>
      </c>
      <c r="VE110" s="222">
        <v>0</v>
      </c>
      <c r="VF110" s="222">
        <v>0</v>
      </c>
      <c r="VG110" s="222">
        <v>0</v>
      </c>
      <c r="VH110" s="222">
        <v>0</v>
      </c>
      <c r="VI110" s="222">
        <v>0</v>
      </c>
      <c r="VJ110" s="222">
        <v>0</v>
      </c>
      <c r="VK110" s="222">
        <v>0</v>
      </c>
      <c r="VL110" s="222">
        <v>0</v>
      </c>
      <c r="VM110" s="222">
        <v>0</v>
      </c>
      <c r="VN110" s="222">
        <v>0</v>
      </c>
      <c r="VO110" s="222">
        <v>0</v>
      </c>
      <c r="VP110" s="222">
        <v>0</v>
      </c>
      <c r="VQ110" s="222">
        <v>0</v>
      </c>
      <c r="VR110" s="222">
        <v>0</v>
      </c>
      <c r="VS110" s="222">
        <v>0</v>
      </c>
      <c r="VT110" s="222">
        <v>0</v>
      </c>
      <c r="VU110" s="222">
        <v>0</v>
      </c>
      <c r="VV110" s="222">
        <v>0</v>
      </c>
      <c r="VW110" s="222">
        <v>0</v>
      </c>
      <c r="VX110" s="222">
        <v>0</v>
      </c>
      <c r="VY110" s="222">
        <v>0</v>
      </c>
      <c r="VZ110" s="222">
        <v>0</v>
      </c>
      <c r="WA110" s="222">
        <v>0</v>
      </c>
      <c r="WB110" s="222">
        <v>0</v>
      </c>
      <c r="WC110" s="222">
        <v>0</v>
      </c>
      <c r="WD110" s="222">
        <v>0</v>
      </c>
      <c r="WE110" s="222">
        <v>0</v>
      </c>
      <c r="WF110" s="222">
        <v>0</v>
      </c>
      <c r="WG110" s="222">
        <v>0</v>
      </c>
      <c r="WH110" s="222">
        <v>0</v>
      </c>
      <c r="WI110" s="222">
        <v>0</v>
      </c>
      <c r="WJ110" s="222">
        <v>0</v>
      </c>
      <c r="WK110" s="222">
        <v>0</v>
      </c>
      <c r="WL110" s="222">
        <v>0</v>
      </c>
      <c r="WM110" s="222">
        <v>0</v>
      </c>
      <c r="WN110" s="222">
        <v>0</v>
      </c>
      <c r="WO110" s="222">
        <v>0</v>
      </c>
      <c r="WP110" s="222">
        <v>0</v>
      </c>
      <c r="WQ110" s="222">
        <v>0</v>
      </c>
      <c r="WR110" s="222">
        <v>0</v>
      </c>
      <c r="WS110" s="222">
        <v>0</v>
      </c>
      <c r="WT110" s="222">
        <v>0</v>
      </c>
      <c r="WU110" s="222">
        <v>0</v>
      </c>
      <c r="WV110" s="222">
        <v>0</v>
      </c>
      <c r="WW110" s="222">
        <v>0</v>
      </c>
      <c r="WX110" s="222">
        <v>0</v>
      </c>
      <c r="WY110" s="222">
        <v>0</v>
      </c>
      <c r="WZ110" s="222">
        <v>0</v>
      </c>
      <c r="XA110" s="222">
        <v>0</v>
      </c>
      <c r="XB110" s="222">
        <v>0</v>
      </c>
      <c r="XC110" s="222">
        <v>0</v>
      </c>
      <c r="XD110" s="222">
        <v>0</v>
      </c>
      <c r="XE110" s="222">
        <v>0</v>
      </c>
      <c r="XF110" s="222">
        <v>0</v>
      </c>
      <c r="XG110" s="222">
        <v>0</v>
      </c>
      <c r="XH110" s="222">
        <v>0</v>
      </c>
      <c r="XI110" s="222">
        <v>0</v>
      </c>
      <c r="XJ110" s="222">
        <v>0</v>
      </c>
      <c r="XK110" s="222">
        <v>0</v>
      </c>
      <c r="XL110" s="222">
        <v>0</v>
      </c>
      <c r="XM110" s="222">
        <v>0</v>
      </c>
      <c r="XN110" s="222">
        <v>0</v>
      </c>
      <c r="XO110" s="222">
        <v>0</v>
      </c>
      <c r="XP110" s="222">
        <v>0</v>
      </c>
      <c r="XQ110" s="222">
        <v>0</v>
      </c>
      <c r="XR110" s="222">
        <v>0</v>
      </c>
      <c r="XS110" s="222">
        <v>0</v>
      </c>
      <c r="XT110" s="222">
        <v>0</v>
      </c>
      <c r="XU110" s="222">
        <v>0</v>
      </c>
      <c r="XV110" s="222">
        <v>0</v>
      </c>
      <c r="XW110" s="222">
        <v>0</v>
      </c>
      <c r="XX110" s="222">
        <v>0</v>
      </c>
      <c r="XY110" s="222">
        <v>0</v>
      </c>
      <c r="XZ110" s="222">
        <v>0</v>
      </c>
      <c r="YA110" s="222">
        <v>0</v>
      </c>
      <c r="YB110" s="222">
        <v>0</v>
      </c>
      <c r="YC110" s="222">
        <v>0</v>
      </c>
      <c r="YD110" s="222">
        <v>0</v>
      </c>
      <c r="YE110" s="222">
        <v>0</v>
      </c>
      <c r="YF110" s="222">
        <v>0</v>
      </c>
      <c r="YG110" s="222">
        <v>0</v>
      </c>
      <c r="YH110" s="222">
        <v>0</v>
      </c>
      <c r="YI110" s="222">
        <v>0</v>
      </c>
      <c r="YJ110" s="222">
        <v>0</v>
      </c>
      <c r="YK110" s="222">
        <v>0</v>
      </c>
      <c r="YL110" s="222">
        <v>0</v>
      </c>
      <c r="YM110" s="222">
        <v>0</v>
      </c>
      <c r="YN110" s="222">
        <v>0</v>
      </c>
      <c r="YO110" s="222">
        <v>0</v>
      </c>
      <c r="YP110" s="222">
        <v>0</v>
      </c>
      <c r="YQ110" s="222">
        <v>0</v>
      </c>
      <c r="YR110" s="222">
        <v>0</v>
      </c>
      <c r="YS110" s="222">
        <v>0</v>
      </c>
      <c r="YT110" s="222">
        <v>0</v>
      </c>
      <c r="YU110" s="222">
        <v>0</v>
      </c>
      <c r="YV110" s="222">
        <v>0</v>
      </c>
      <c r="YW110" s="222">
        <v>0</v>
      </c>
      <c r="YX110" s="222">
        <v>0</v>
      </c>
      <c r="YY110" s="222">
        <v>0</v>
      </c>
      <c r="YZ110" s="222">
        <v>0</v>
      </c>
      <c r="ZA110" s="222">
        <v>0</v>
      </c>
      <c r="ZB110" s="222">
        <v>0</v>
      </c>
      <c r="ZC110" s="222">
        <v>0</v>
      </c>
      <c r="ZD110" s="222">
        <v>0</v>
      </c>
      <c r="ZE110" s="222">
        <v>0</v>
      </c>
      <c r="ZF110" s="222">
        <v>0</v>
      </c>
      <c r="ZG110" s="222">
        <v>0</v>
      </c>
      <c r="ZH110" s="222">
        <v>0</v>
      </c>
      <c r="ZI110" s="222">
        <v>0</v>
      </c>
      <c r="ZJ110" s="222">
        <v>0</v>
      </c>
      <c r="ZK110" s="222">
        <v>0</v>
      </c>
      <c r="ZL110" s="222">
        <v>0</v>
      </c>
      <c r="ZM110" s="222">
        <v>0</v>
      </c>
      <c r="ZN110" s="222">
        <v>0</v>
      </c>
      <c r="ZO110" s="222">
        <v>0</v>
      </c>
      <c r="ZP110" s="222">
        <v>0</v>
      </c>
      <c r="ZQ110" s="222">
        <v>0</v>
      </c>
      <c r="ZR110" s="222">
        <v>0</v>
      </c>
      <c r="ZS110" s="222">
        <v>0</v>
      </c>
      <c r="ZT110" s="222">
        <v>0</v>
      </c>
      <c r="ZU110" s="222">
        <v>0</v>
      </c>
      <c r="ZV110" s="222">
        <v>0</v>
      </c>
      <c r="ZW110" s="222">
        <v>0</v>
      </c>
      <c r="ZX110" s="222">
        <v>0</v>
      </c>
      <c r="ZY110" s="222">
        <v>0</v>
      </c>
      <c r="ZZ110" s="222">
        <v>0</v>
      </c>
      <c r="AAA110" s="222">
        <v>0</v>
      </c>
      <c r="AAB110" s="222">
        <v>0</v>
      </c>
      <c r="AAC110" s="222">
        <v>0</v>
      </c>
      <c r="AAD110" s="222">
        <v>0</v>
      </c>
      <c r="AAE110" s="222">
        <v>0</v>
      </c>
      <c r="AAF110" s="222">
        <v>0</v>
      </c>
      <c r="AAG110" s="222">
        <v>0</v>
      </c>
      <c r="AAH110" s="222">
        <v>0</v>
      </c>
      <c r="AAI110" s="222">
        <v>0</v>
      </c>
      <c r="AAJ110" s="222">
        <v>0</v>
      </c>
      <c r="AAK110" s="222">
        <v>0</v>
      </c>
      <c r="AAL110" s="222">
        <v>0</v>
      </c>
      <c r="AAM110" s="222">
        <v>0</v>
      </c>
      <c r="AAN110" s="222">
        <v>0</v>
      </c>
      <c r="AAO110" s="222">
        <v>0</v>
      </c>
      <c r="AAP110" s="222">
        <v>0</v>
      </c>
      <c r="AAQ110" s="222">
        <v>0</v>
      </c>
      <c r="AAR110" s="222">
        <v>0</v>
      </c>
      <c r="AAS110" s="222">
        <v>0</v>
      </c>
      <c r="AAT110" s="222">
        <v>0</v>
      </c>
      <c r="AAU110" s="222">
        <v>0</v>
      </c>
      <c r="AAV110" s="222">
        <v>0</v>
      </c>
      <c r="AAW110" s="222">
        <v>0</v>
      </c>
      <c r="AAX110" s="222">
        <v>0</v>
      </c>
      <c r="AAY110" s="222">
        <v>0</v>
      </c>
      <c r="AAZ110" s="222">
        <v>0</v>
      </c>
      <c r="ABA110" s="222">
        <v>0</v>
      </c>
      <c r="ABB110" s="222">
        <v>0</v>
      </c>
      <c r="ABC110" s="222">
        <v>0</v>
      </c>
      <c r="ABD110" s="222">
        <v>0</v>
      </c>
      <c r="ABE110" s="222">
        <v>0</v>
      </c>
      <c r="ABF110" s="222">
        <v>0</v>
      </c>
      <c r="ABG110" s="222">
        <v>0</v>
      </c>
      <c r="ABH110" s="222">
        <v>0</v>
      </c>
      <c r="ABI110" s="222">
        <v>0</v>
      </c>
      <c r="ABJ110" s="222">
        <v>0</v>
      </c>
      <c r="ABK110" s="222">
        <v>0</v>
      </c>
      <c r="ABL110" s="222">
        <v>0</v>
      </c>
      <c r="ABM110" s="222">
        <v>0</v>
      </c>
      <c r="ABN110" s="222">
        <v>0</v>
      </c>
      <c r="ABO110" s="222">
        <v>0</v>
      </c>
      <c r="ABP110" s="222">
        <v>0</v>
      </c>
      <c r="ABQ110" s="222">
        <v>0</v>
      </c>
      <c r="ABR110" s="222">
        <v>0</v>
      </c>
      <c r="ABS110" s="222">
        <v>0</v>
      </c>
      <c r="ABT110" s="222">
        <v>0</v>
      </c>
      <c r="ABU110" s="222">
        <v>0</v>
      </c>
      <c r="ABV110" s="222">
        <v>0</v>
      </c>
      <c r="ABW110" s="222">
        <v>0</v>
      </c>
      <c r="ABX110" s="222">
        <v>0</v>
      </c>
      <c r="ABY110" s="222">
        <v>0</v>
      </c>
      <c r="ABZ110" s="222">
        <v>0</v>
      </c>
      <c r="ACA110" s="222">
        <v>0</v>
      </c>
      <c r="ACB110" s="222">
        <v>0</v>
      </c>
      <c r="ACC110" s="222">
        <v>0</v>
      </c>
      <c r="ACD110" s="222">
        <v>0</v>
      </c>
      <c r="ACE110" s="222">
        <v>0</v>
      </c>
      <c r="ACF110" s="222">
        <v>0</v>
      </c>
      <c r="ACG110" s="222">
        <v>0</v>
      </c>
      <c r="ACH110" s="222">
        <v>0</v>
      </c>
      <c r="ACI110" s="222">
        <v>0</v>
      </c>
      <c r="ACJ110" s="222">
        <v>0</v>
      </c>
      <c r="ACK110" s="222">
        <v>0</v>
      </c>
      <c r="ACL110" s="222">
        <v>0</v>
      </c>
      <c r="ACM110" s="222">
        <v>0</v>
      </c>
      <c r="ACN110" s="222">
        <v>0</v>
      </c>
      <c r="ACO110" s="222">
        <v>0</v>
      </c>
      <c r="ACP110" s="222">
        <v>0</v>
      </c>
      <c r="ACQ110" s="222">
        <v>0</v>
      </c>
      <c r="ACR110" s="222">
        <v>0</v>
      </c>
      <c r="ACS110" s="222">
        <v>0</v>
      </c>
      <c r="ACT110" s="222">
        <v>0</v>
      </c>
      <c r="ACU110" s="222">
        <v>0</v>
      </c>
      <c r="ACV110" s="222">
        <v>0</v>
      </c>
      <c r="ACW110" s="222">
        <v>0</v>
      </c>
      <c r="ACX110" s="222">
        <v>0</v>
      </c>
      <c r="ACY110" s="222">
        <v>0</v>
      </c>
      <c r="ACZ110" s="222">
        <v>0</v>
      </c>
      <c r="ADA110" s="222">
        <v>0</v>
      </c>
      <c r="ADB110" s="222">
        <v>0</v>
      </c>
      <c r="ADC110" s="222">
        <v>0</v>
      </c>
      <c r="ADD110" s="222">
        <v>0</v>
      </c>
      <c r="ADE110" s="222">
        <v>0</v>
      </c>
      <c r="ADF110" s="222">
        <v>0</v>
      </c>
      <c r="ADG110" s="222">
        <v>0</v>
      </c>
      <c r="ADH110" s="222">
        <v>0</v>
      </c>
      <c r="ADI110" s="222">
        <v>0</v>
      </c>
      <c r="ADJ110" s="222">
        <v>0</v>
      </c>
      <c r="ADK110" s="222">
        <v>0</v>
      </c>
      <c r="ADL110" s="222">
        <v>0</v>
      </c>
      <c r="ADM110" s="222">
        <v>0</v>
      </c>
      <c r="ADN110" s="222">
        <v>0</v>
      </c>
      <c r="ADO110" s="222">
        <v>0</v>
      </c>
      <c r="ADP110" s="222">
        <v>0</v>
      </c>
      <c r="ADQ110" s="222">
        <v>0</v>
      </c>
      <c r="ADR110" s="222">
        <v>0</v>
      </c>
      <c r="ADS110" s="222">
        <v>0</v>
      </c>
      <c r="ADT110" s="222">
        <v>0</v>
      </c>
      <c r="ADU110" s="222">
        <v>0</v>
      </c>
      <c r="ADV110" s="222">
        <v>0</v>
      </c>
      <c r="ADW110" s="222">
        <v>0</v>
      </c>
      <c r="ADX110" s="222">
        <v>0</v>
      </c>
      <c r="ADY110" s="222">
        <v>0</v>
      </c>
      <c r="ADZ110" s="222">
        <v>0</v>
      </c>
      <c r="AEA110" s="222">
        <v>0</v>
      </c>
      <c r="AEB110" s="222">
        <v>0</v>
      </c>
      <c r="AEC110" s="222">
        <v>0</v>
      </c>
      <c r="AED110" s="222">
        <v>0</v>
      </c>
      <c r="AEE110" s="222">
        <v>0</v>
      </c>
      <c r="AEF110" s="222">
        <v>0</v>
      </c>
      <c r="AEG110" s="222">
        <v>0</v>
      </c>
      <c r="AEH110" s="222">
        <v>0</v>
      </c>
      <c r="AEI110" s="222">
        <v>0</v>
      </c>
      <c r="AEJ110" s="222">
        <v>0</v>
      </c>
      <c r="AEK110" s="222">
        <v>0</v>
      </c>
      <c r="AEL110" s="222">
        <v>0</v>
      </c>
      <c r="AEM110" s="222">
        <v>0</v>
      </c>
      <c r="AEN110" s="222">
        <v>0</v>
      </c>
      <c r="AEO110" s="222">
        <v>0</v>
      </c>
      <c r="AEP110" s="222">
        <v>0</v>
      </c>
      <c r="AEQ110" s="222">
        <v>0</v>
      </c>
      <c r="AER110" s="222">
        <v>0</v>
      </c>
      <c r="AES110" s="222">
        <v>0</v>
      </c>
      <c r="AET110" s="222">
        <v>0</v>
      </c>
      <c r="AEU110" s="222">
        <v>0</v>
      </c>
      <c r="AEV110" s="222">
        <v>0</v>
      </c>
      <c r="AEW110" s="222">
        <v>0</v>
      </c>
      <c r="AEX110" s="222">
        <v>0</v>
      </c>
      <c r="AEY110" s="222">
        <v>0</v>
      </c>
      <c r="AEZ110" s="222">
        <v>0</v>
      </c>
      <c r="AFA110" s="222">
        <v>0</v>
      </c>
      <c r="AFB110" s="222">
        <v>0</v>
      </c>
      <c r="AFC110" s="222">
        <v>0</v>
      </c>
      <c r="AFD110" s="222">
        <v>0</v>
      </c>
      <c r="AFE110" s="222">
        <v>0</v>
      </c>
      <c r="AFF110" s="222">
        <v>0</v>
      </c>
      <c r="AFG110" s="222">
        <v>0</v>
      </c>
      <c r="AFH110" s="222">
        <v>0</v>
      </c>
      <c r="AFI110" s="222">
        <v>0</v>
      </c>
      <c r="AFJ110" s="222">
        <v>0</v>
      </c>
      <c r="AFK110" s="222">
        <v>0</v>
      </c>
      <c r="AFL110" s="222">
        <v>0</v>
      </c>
      <c r="AFM110" s="222">
        <v>0</v>
      </c>
      <c r="AFN110" s="222">
        <v>0</v>
      </c>
      <c r="AFO110" s="222">
        <v>0</v>
      </c>
      <c r="AFP110" s="222">
        <v>0</v>
      </c>
      <c r="AFQ110" s="222">
        <v>0</v>
      </c>
      <c r="AFR110" s="222">
        <v>0</v>
      </c>
      <c r="AFS110" s="222">
        <v>0</v>
      </c>
      <c r="AFT110" s="222">
        <v>0</v>
      </c>
      <c r="AFU110" s="222">
        <v>0</v>
      </c>
      <c r="AFV110" s="222">
        <v>0</v>
      </c>
      <c r="AFW110" s="222">
        <v>0</v>
      </c>
      <c r="AFX110" s="222">
        <v>0</v>
      </c>
      <c r="AFY110" s="222">
        <v>0</v>
      </c>
      <c r="AFZ110" s="222">
        <v>0</v>
      </c>
      <c r="AGA110" s="222">
        <v>0</v>
      </c>
      <c r="AGB110" s="222">
        <v>0</v>
      </c>
      <c r="AGC110" s="222">
        <v>0</v>
      </c>
      <c r="AGD110" s="222">
        <v>0</v>
      </c>
      <c r="AGE110" s="222">
        <v>0</v>
      </c>
      <c r="AGF110" s="222">
        <v>0</v>
      </c>
      <c r="AGG110" s="222">
        <v>0</v>
      </c>
      <c r="AGH110" s="222">
        <v>0</v>
      </c>
      <c r="AGI110" s="222">
        <v>0</v>
      </c>
      <c r="AGJ110" s="222">
        <v>0</v>
      </c>
      <c r="AGK110" s="222">
        <v>0</v>
      </c>
      <c r="AGL110" s="222">
        <v>0</v>
      </c>
      <c r="AGM110" s="222">
        <v>0</v>
      </c>
      <c r="AGN110" s="222">
        <v>0</v>
      </c>
      <c r="AGO110" s="222">
        <v>0</v>
      </c>
      <c r="AGP110" s="222">
        <v>0</v>
      </c>
      <c r="AGQ110" s="222">
        <v>0</v>
      </c>
      <c r="AGR110" s="222">
        <v>0</v>
      </c>
      <c r="AGS110" s="222">
        <v>0</v>
      </c>
      <c r="AGT110" s="222">
        <v>0</v>
      </c>
      <c r="AGU110" s="222">
        <v>0</v>
      </c>
      <c r="AGV110" s="222">
        <v>0</v>
      </c>
      <c r="AGW110" s="222">
        <v>0</v>
      </c>
      <c r="AGX110" s="222">
        <v>0</v>
      </c>
      <c r="AGY110" s="222">
        <v>0</v>
      </c>
      <c r="AGZ110" s="222">
        <v>0</v>
      </c>
      <c r="AHA110" s="222">
        <v>0</v>
      </c>
      <c r="AHB110" s="222">
        <v>0</v>
      </c>
      <c r="AHC110" s="222">
        <v>0</v>
      </c>
      <c r="AHD110" s="222">
        <v>0</v>
      </c>
      <c r="AHE110" s="222">
        <v>0</v>
      </c>
      <c r="AHF110" s="222">
        <v>0</v>
      </c>
      <c r="AHG110" s="222">
        <v>0</v>
      </c>
      <c r="AHH110" s="222">
        <v>0</v>
      </c>
      <c r="AHI110" s="222">
        <v>0</v>
      </c>
      <c r="AHJ110" s="222">
        <v>0</v>
      </c>
      <c r="AHK110" s="222">
        <v>0</v>
      </c>
      <c r="AHL110" s="222">
        <v>0</v>
      </c>
      <c r="AHM110" s="222">
        <v>0</v>
      </c>
      <c r="AHN110" s="222">
        <v>0</v>
      </c>
      <c r="AHO110" s="222">
        <v>0</v>
      </c>
      <c r="AHP110" s="222">
        <v>0</v>
      </c>
      <c r="AHQ110" s="222">
        <v>0</v>
      </c>
      <c r="AHR110" s="264">
        <v>0</v>
      </c>
    </row>
    <row r="111" spans="1:902" ht="24">
      <c r="A111" s="183" t="s">
        <v>6671</v>
      </c>
      <c r="B111" s="183" t="s">
        <v>6546</v>
      </c>
      <c r="C111" s="184" t="s">
        <v>6547</v>
      </c>
      <c r="D111" s="222">
        <v>1800000</v>
      </c>
      <c r="E111" s="222">
        <v>0</v>
      </c>
      <c r="F111" s="222">
        <v>0</v>
      </c>
      <c r="G111" s="222">
        <v>0</v>
      </c>
      <c r="H111" s="222">
        <v>0</v>
      </c>
      <c r="I111" s="222">
        <v>0</v>
      </c>
      <c r="J111" s="222">
        <v>0</v>
      </c>
      <c r="K111" s="222">
        <v>170000</v>
      </c>
      <c r="L111" s="222">
        <v>160000</v>
      </c>
      <c r="M111" s="222">
        <v>0</v>
      </c>
      <c r="N111" s="222">
        <v>0</v>
      </c>
      <c r="O111" s="222">
        <v>0</v>
      </c>
      <c r="P111" s="222">
        <v>0</v>
      </c>
      <c r="Q111" s="222">
        <v>0</v>
      </c>
      <c r="R111" s="222">
        <v>95000</v>
      </c>
      <c r="S111" s="222">
        <v>0</v>
      </c>
      <c r="T111" s="222">
        <v>135000</v>
      </c>
      <c r="U111" s="222">
        <v>0</v>
      </c>
      <c r="V111" s="222">
        <v>0</v>
      </c>
      <c r="W111" s="222">
        <v>0</v>
      </c>
      <c r="X111" s="222">
        <v>0</v>
      </c>
      <c r="Y111" s="222">
        <v>190000</v>
      </c>
      <c r="Z111" s="222">
        <v>0</v>
      </c>
      <c r="AA111" s="222">
        <v>110000</v>
      </c>
      <c r="AB111" s="222">
        <v>0</v>
      </c>
      <c r="AC111" s="222">
        <v>310000</v>
      </c>
      <c r="AD111" s="222">
        <v>0</v>
      </c>
      <c r="AE111" s="222">
        <v>0</v>
      </c>
      <c r="AF111" s="222">
        <v>330000</v>
      </c>
      <c r="AG111" s="222">
        <v>0</v>
      </c>
      <c r="AH111" s="222">
        <v>0</v>
      </c>
      <c r="AI111" s="222">
        <v>215000</v>
      </c>
      <c r="AJ111" s="222">
        <v>0</v>
      </c>
      <c r="AK111" s="222">
        <v>90000</v>
      </c>
      <c r="AL111" s="222">
        <v>175000</v>
      </c>
      <c r="AM111" s="222">
        <v>0</v>
      </c>
      <c r="AN111" s="222">
        <v>80000</v>
      </c>
      <c r="AO111" s="222">
        <v>95000</v>
      </c>
      <c r="AP111" s="222">
        <v>0</v>
      </c>
      <c r="AQ111" s="222">
        <v>105000</v>
      </c>
      <c r="AR111" s="222">
        <v>0</v>
      </c>
      <c r="AS111" s="222">
        <v>65000</v>
      </c>
      <c r="AT111" s="222">
        <v>745000</v>
      </c>
      <c r="AU111" s="222">
        <v>60000</v>
      </c>
      <c r="AV111" s="222">
        <v>100000</v>
      </c>
      <c r="AW111" s="222">
        <v>185000</v>
      </c>
      <c r="AX111" s="222">
        <v>0</v>
      </c>
      <c r="AY111" s="222">
        <v>150000</v>
      </c>
      <c r="AZ111" s="222">
        <v>85000</v>
      </c>
      <c r="BA111" s="222">
        <v>15000</v>
      </c>
      <c r="BB111" s="222">
        <v>40000</v>
      </c>
      <c r="BC111" s="222">
        <v>70000</v>
      </c>
      <c r="BD111" s="222">
        <v>55000</v>
      </c>
      <c r="BE111" s="222">
        <v>126720</v>
      </c>
      <c r="BF111" s="222">
        <v>255000</v>
      </c>
      <c r="BG111" s="222">
        <v>10000</v>
      </c>
      <c r="BH111" s="222">
        <v>10000</v>
      </c>
      <c r="BI111" s="222">
        <v>0</v>
      </c>
      <c r="BJ111" s="222">
        <v>435000</v>
      </c>
      <c r="BK111" s="222">
        <v>105000</v>
      </c>
      <c r="BL111" s="222">
        <v>0</v>
      </c>
      <c r="BM111" s="222">
        <v>0</v>
      </c>
      <c r="BN111" s="222">
        <v>0</v>
      </c>
      <c r="BO111" s="222">
        <v>0</v>
      </c>
      <c r="BP111" s="222">
        <v>0</v>
      </c>
      <c r="BQ111" s="222">
        <v>10000</v>
      </c>
      <c r="BR111" s="222">
        <v>0</v>
      </c>
      <c r="BS111" s="222">
        <v>120000</v>
      </c>
      <c r="BT111" s="222">
        <v>0</v>
      </c>
      <c r="BU111" s="222">
        <v>95000</v>
      </c>
      <c r="BV111" s="222">
        <v>0</v>
      </c>
      <c r="BW111" s="222">
        <v>0</v>
      </c>
      <c r="BX111" s="222">
        <v>85000</v>
      </c>
      <c r="BY111" s="222">
        <v>0</v>
      </c>
      <c r="BZ111" s="222">
        <v>0</v>
      </c>
      <c r="CA111" s="222">
        <v>100000</v>
      </c>
      <c r="CB111" s="222">
        <v>160000</v>
      </c>
      <c r="CC111" s="222">
        <v>0</v>
      </c>
      <c r="CD111" s="222">
        <v>100000</v>
      </c>
      <c r="CE111" s="222">
        <v>80000</v>
      </c>
      <c r="CF111" s="222">
        <v>80000</v>
      </c>
      <c r="CG111" s="222">
        <v>1695000</v>
      </c>
      <c r="CH111" s="222">
        <v>95000</v>
      </c>
      <c r="CI111" s="222">
        <v>355000</v>
      </c>
      <c r="CJ111" s="222">
        <v>70000</v>
      </c>
      <c r="CK111" s="222">
        <v>100000</v>
      </c>
      <c r="CL111" s="222">
        <v>80000</v>
      </c>
      <c r="CM111" s="222">
        <v>105000</v>
      </c>
      <c r="CN111" s="222">
        <v>165000</v>
      </c>
      <c r="CO111" s="222">
        <v>25000</v>
      </c>
      <c r="CP111" s="222">
        <v>135000</v>
      </c>
      <c r="CQ111" s="222">
        <v>90000</v>
      </c>
      <c r="CR111" s="222">
        <v>105000</v>
      </c>
      <c r="CS111" s="222">
        <v>85000</v>
      </c>
      <c r="CT111" s="222">
        <v>0</v>
      </c>
      <c r="CU111" s="222">
        <v>100000</v>
      </c>
      <c r="CV111" s="222">
        <v>75000</v>
      </c>
      <c r="CW111" s="222">
        <v>175000</v>
      </c>
      <c r="CX111" s="222">
        <v>80000</v>
      </c>
      <c r="CY111" s="222">
        <v>105000</v>
      </c>
      <c r="CZ111" s="222">
        <v>65000</v>
      </c>
      <c r="DA111" s="222">
        <v>0</v>
      </c>
      <c r="DB111" s="222">
        <v>480000</v>
      </c>
      <c r="DC111" s="222">
        <v>475000</v>
      </c>
      <c r="DD111" s="222">
        <v>115000</v>
      </c>
      <c r="DE111" s="222">
        <v>0</v>
      </c>
      <c r="DF111" s="222">
        <v>120000</v>
      </c>
      <c r="DG111" s="222">
        <v>125000</v>
      </c>
      <c r="DH111" s="222">
        <v>0</v>
      </c>
      <c r="DI111" s="222">
        <v>0</v>
      </c>
      <c r="DJ111" s="222">
        <v>70000</v>
      </c>
      <c r="DK111" s="222">
        <v>1955000</v>
      </c>
      <c r="DL111" s="222">
        <v>115000</v>
      </c>
      <c r="DM111" s="222">
        <v>165000</v>
      </c>
      <c r="DN111" s="222">
        <v>175000</v>
      </c>
      <c r="DO111" s="222">
        <v>205000</v>
      </c>
      <c r="DP111" s="222">
        <v>100000</v>
      </c>
      <c r="DQ111" s="222">
        <v>0</v>
      </c>
      <c r="DR111" s="222">
        <v>100000</v>
      </c>
      <c r="DS111" s="222">
        <v>245000</v>
      </c>
      <c r="DT111" s="222">
        <v>0</v>
      </c>
      <c r="DU111" s="222">
        <v>150000</v>
      </c>
      <c r="DV111" s="222">
        <v>0</v>
      </c>
      <c r="DW111" s="222">
        <v>300000</v>
      </c>
      <c r="DX111" s="222">
        <v>70000</v>
      </c>
      <c r="DY111" s="222">
        <v>0</v>
      </c>
      <c r="DZ111" s="222">
        <v>0</v>
      </c>
      <c r="EA111" s="222">
        <v>60000</v>
      </c>
      <c r="EB111" s="222">
        <v>0</v>
      </c>
      <c r="EC111" s="222">
        <v>0</v>
      </c>
      <c r="ED111" s="222">
        <v>0</v>
      </c>
      <c r="EE111" s="222">
        <v>280000</v>
      </c>
      <c r="EF111" s="222">
        <v>360000</v>
      </c>
      <c r="EG111" s="222">
        <v>100000</v>
      </c>
      <c r="EH111" s="222">
        <v>125000</v>
      </c>
      <c r="EI111" s="222">
        <v>110000</v>
      </c>
      <c r="EJ111" s="222">
        <v>180000</v>
      </c>
      <c r="EK111" s="222">
        <v>230000</v>
      </c>
      <c r="EL111" s="222">
        <v>80000</v>
      </c>
      <c r="EM111" s="222">
        <v>0</v>
      </c>
      <c r="EN111" s="222">
        <v>910000</v>
      </c>
      <c r="EO111" s="222">
        <v>90000</v>
      </c>
      <c r="EP111" s="222">
        <v>90000</v>
      </c>
      <c r="EQ111" s="222">
        <v>85000</v>
      </c>
      <c r="ER111" s="222">
        <v>70000</v>
      </c>
      <c r="ES111" s="222">
        <v>70000</v>
      </c>
      <c r="ET111" s="222">
        <v>190000</v>
      </c>
      <c r="EU111" s="222">
        <v>115000</v>
      </c>
      <c r="EV111" s="222">
        <v>95000</v>
      </c>
      <c r="EW111" s="222">
        <v>0</v>
      </c>
      <c r="EX111" s="222">
        <v>55000</v>
      </c>
      <c r="EY111" s="222">
        <v>75000</v>
      </c>
      <c r="EZ111" s="222">
        <v>120000</v>
      </c>
      <c r="FA111" s="222">
        <v>0</v>
      </c>
      <c r="FB111" s="222">
        <v>0</v>
      </c>
      <c r="FC111" s="222">
        <v>555000</v>
      </c>
      <c r="FD111" s="222">
        <v>80000</v>
      </c>
      <c r="FE111" s="222">
        <v>50000</v>
      </c>
      <c r="FF111" s="222">
        <v>80000</v>
      </c>
      <c r="FG111" s="222">
        <v>65000</v>
      </c>
      <c r="FH111" s="222">
        <v>60000</v>
      </c>
      <c r="FI111" s="222">
        <v>0</v>
      </c>
      <c r="FJ111" s="222">
        <v>0</v>
      </c>
      <c r="FK111" s="222">
        <v>75000</v>
      </c>
      <c r="FL111" s="222">
        <v>0</v>
      </c>
      <c r="FM111" s="222">
        <v>0</v>
      </c>
      <c r="FN111" s="222">
        <v>0</v>
      </c>
      <c r="FO111" s="222">
        <v>55000</v>
      </c>
      <c r="FP111" s="222">
        <v>0</v>
      </c>
      <c r="FQ111" s="222">
        <v>0</v>
      </c>
      <c r="FR111" s="222">
        <v>0</v>
      </c>
      <c r="FS111" s="222">
        <v>0</v>
      </c>
      <c r="FT111" s="222">
        <v>0</v>
      </c>
      <c r="FU111" s="222">
        <v>195000</v>
      </c>
      <c r="FV111" s="222">
        <v>130000</v>
      </c>
      <c r="FW111" s="222">
        <v>220000</v>
      </c>
      <c r="FX111" s="222">
        <v>155000</v>
      </c>
      <c r="FY111" s="222">
        <v>165000</v>
      </c>
      <c r="FZ111" s="222">
        <v>80000</v>
      </c>
      <c r="GA111" s="222">
        <v>0</v>
      </c>
      <c r="GB111" s="222">
        <v>0</v>
      </c>
      <c r="GC111" s="222">
        <v>110000</v>
      </c>
      <c r="GD111" s="222">
        <v>0</v>
      </c>
      <c r="GE111" s="222">
        <v>0</v>
      </c>
      <c r="GF111" s="222">
        <v>0</v>
      </c>
      <c r="GG111" s="222">
        <v>0</v>
      </c>
      <c r="GH111" s="222">
        <v>0</v>
      </c>
      <c r="GI111" s="222">
        <v>0</v>
      </c>
      <c r="GJ111" s="222">
        <v>80000</v>
      </c>
      <c r="GK111" s="222">
        <v>80000</v>
      </c>
      <c r="GL111" s="222">
        <v>0</v>
      </c>
      <c r="GM111" s="222">
        <v>0</v>
      </c>
      <c r="GN111" s="222">
        <v>0</v>
      </c>
      <c r="GO111" s="222">
        <v>0</v>
      </c>
      <c r="GP111" s="222">
        <v>0</v>
      </c>
      <c r="GQ111" s="222">
        <v>0</v>
      </c>
      <c r="GR111" s="222">
        <v>0</v>
      </c>
      <c r="GS111" s="222">
        <v>0</v>
      </c>
      <c r="GT111" s="222">
        <v>170000</v>
      </c>
      <c r="GU111" s="222">
        <v>60000</v>
      </c>
      <c r="GV111" s="222">
        <v>140000</v>
      </c>
      <c r="GW111" s="222">
        <v>0</v>
      </c>
      <c r="GX111" s="222">
        <v>80000</v>
      </c>
      <c r="GY111" s="222">
        <v>325000</v>
      </c>
      <c r="GZ111" s="222">
        <v>85000</v>
      </c>
      <c r="HA111" s="222">
        <v>130000</v>
      </c>
      <c r="HB111" s="222">
        <v>80000</v>
      </c>
      <c r="HC111" s="222">
        <v>0</v>
      </c>
      <c r="HD111" s="222">
        <v>0</v>
      </c>
      <c r="HE111" s="222">
        <v>535000</v>
      </c>
      <c r="HF111" s="222">
        <v>30000</v>
      </c>
      <c r="HG111" s="222">
        <v>90000</v>
      </c>
      <c r="HH111" s="222">
        <v>0</v>
      </c>
      <c r="HI111" s="222">
        <v>65000</v>
      </c>
      <c r="HJ111" s="222">
        <v>665000</v>
      </c>
      <c r="HK111" s="222">
        <v>0</v>
      </c>
      <c r="HL111" s="222">
        <v>195000</v>
      </c>
      <c r="HM111" s="222">
        <v>0</v>
      </c>
      <c r="HN111" s="222">
        <v>0</v>
      </c>
      <c r="HO111" s="222">
        <v>75000</v>
      </c>
      <c r="HP111" s="222">
        <v>75000</v>
      </c>
      <c r="HQ111" s="222">
        <v>0</v>
      </c>
      <c r="HR111" s="222">
        <v>0</v>
      </c>
      <c r="HS111" s="222">
        <v>205000</v>
      </c>
      <c r="HT111" s="222">
        <v>60000</v>
      </c>
      <c r="HU111" s="222">
        <v>35000</v>
      </c>
      <c r="HV111" s="222">
        <v>120000</v>
      </c>
      <c r="HW111" s="222">
        <v>85000</v>
      </c>
      <c r="HX111" s="222">
        <v>0</v>
      </c>
      <c r="HY111" s="222">
        <v>45000</v>
      </c>
      <c r="HZ111" s="222">
        <v>55000</v>
      </c>
      <c r="IA111" s="222">
        <v>0</v>
      </c>
      <c r="IB111" s="222">
        <v>0</v>
      </c>
      <c r="IC111" s="222">
        <v>0</v>
      </c>
      <c r="ID111" s="222">
        <v>40000</v>
      </c>
      <c r="IE111" s="222">
        <v>40000</v>
      </c>
      <c r="IF111" s="222">
        <v>0</v>
      </c>
      <c r="IG111" s="222">
        <v>35000</v>
      </c>
      <c r="IH111" s="222">
        <v>0</v>
      </c>
      <c r="II111" s="222">
        <v>0</v>
      </c>
      <c r="IJ111" s="222">
        <v>0</v>
      </c>
      <c r="IK111" s="222">
        <v>0</v>
      </c>
      <c r="IL111" s="222">
        <v>0</v>
      </c>
      <c r="IM111" s="222">
        <v>0</v>
      </c>
      <c r="IN111" s="222">
        <v>70000</v>
      </c>
      <c r="IO111" s="222">
        <v>0</v>
      </c>
      <c r="IP111" s="222">
        <v>70000</v>
      </c>
      <c r="IQ111" s="222">
        <v>95000</v>
      </c>
      <c r="IR111" s="222">
        <v>0</v>
      </c>
      <c r="IS111" s="222">
        <v>0</v>
      </c>
      <c r="IT111" s="222">
        <v>0</v>
      </c>
      <c r="IU111" s="222">
        <v>160000</v>
      </c>
      <c r="IV111" s="222">
        <v>200000</v>
      </c>
      <c r="IW111" s="222">
        <v>0</v>
      </c>
      <c r="IX111" s="222">
        <v>75000</v>
      </c>
      <c r="IY111" s="222">
        <v>65000</v>
      </c>
      <c r="IZ111" s="222">
        <v>50000</v>
      </c>
      <c r="JA111" s="222">
        <v>30000</v>
      </c>
      <c r="JB111" s="222">
        <v>0</v>
      </c>
      <c r="JC111" s="222">
        <v>235000</v>
      </c>
      <c r="JD111" s="222">
        <v>0</v>
      </c>
      <c r="JE111" s="222">
        <v>0</v>
      </c>
      <c r="JF111" s="222">
        <v>0</v>
      </c>
      <c r="JG111" s="222">
        <v>50000</v>
      </c>
      <c r="JH111" s="222">
        <v>0</v>
      </c>
      <c r="JI111" s="222">
        <v>0</v>
      </c>
      <c r="JJ111" s="222">
        <v>40000</v>
      </c>
      <c r="JK111" s="222">
        <v>280000</v>
      </c>
      <c r="JL111" s="222">
        <v>45000</v>
      </c>
      <c r="JM111" s="222">
        <v>50000</v>
      </c>
      <c r="JN111" s="222">
        <v>51950</v>
      </c>
      <c r="JO111" s="222">
        <v>50000</v>
      </c>
      <c r="JP111" s="222">
        <v>110000</v>
      </c>
      <c r="JQ111" s="222">
        <v>35000</v>
      </c>
      <c r="JR111" s="222">
        <v>655000</v>
      </c>
      <c r="JS111" s="222">
        <v>275000</v>
      </c>
      <c r="JT111" s="222">
        <v>65000</v>
      </c>
      <c r="JU111" s="222">
        <v>80000</v>
      </c>
      <c r="JV111" s="222">
        <v>95000</v>
      </c>
      <c r="JW111" s="222">
        <v>0</v>
      </c>
      <c r="JX111" s="222">
        <v>195000</v>
      </c>
      <c r="JY111" s="222">
        <v>215000</v>
      </c>
      <c r="JZ111" s="222">
        <v>115000</v>
      </c>
      <c r="KA111" s="222">
        <v>105000</v>
      </c>
      <c r="KB111" s="222">
        <v>90000</v>
      </c>
      <c r="KC111" s="222">
        <v>65000</v>
      </c>
      <c r="KD111" s="222">
        <v>90000</v>
      </c>
      <c r="KE111" s="222">
        <v>60000</v>
      </c>
      <c r="KF111" s="222">
        <v>50000</v>
      </c>
      <c r="KG111" s="222">
        <v>0</v>
      </c>
      <c r="KH111" s="222">
        <v>770000</v>
      </c>
      <c r="KI111" s="222">
        <v>0</v>
      </c>
      <c r="KJ111" s="222">
        <v>0</v>
      </c>
      <c r="KK111" s="222">
        <v>100000</v>
      </c>
      <c r="KL111" s="222">
        <v>0</v>
      </c>
      <c r="KM111" s="222">
        <v>0</v>
      </c>
      <c r="KN111" s="222">
        <v>245000</v>
      </c>
      <c r="KO111" s="222">
        <v>0</v>
      </c>
      <c r="KP111" s="222">
        <v>0</v>
      </c>
      <c r="KQ111" s="222">
        <v>455000</v>
      </c>
      <c r="KR111" s="222">
        <v>0</v>
      </c>
      <c r="KS111" s="222">
        <v>125000</v>
      </c>
      <c r="KT111" s="222">
        <v>0</v>
      </c>
      <c r="KU111" s="222">
        <v>0</v>
      </c>
      <c r="KV111" s="222">
        <v>180000</v>
      </c>
      <c r="KW111" s="222">
        <v>0</v>
      </c>
      <c r="KX111" s="222">
        <v>145000</v>
      </c>
      <c r="KY111" s="222">
        <v>0</v>
      </c>
      <c r="KZ111" s="222">
        <v>55000</v>
      </c>
      <c r="LA111" s="222">
        <v>55000</v>
      </c>
      <c r="LB111" s="222">
        <v>0</v>
      </c>
      <c r="LC111" s="222">
        <v>0</v>
      </c>
      <c r="LD111" s="222">
        <v>0</v>
      </c>
      <c r="LE111" s="222">
        <v>50000</v>
      </c>
      <c r="LF111" s="222">
        <v>0</v>
      </c>
      <c r="LG111" s="222">
        <v>1250000</v>
      </c>
      <c r="LH111" s="222">
        <v>0</v>
      </c>
      <c r="LI111" s="222">
        <v>0</v>
      </c>
      <c r="LJ111" s="222">
        <v>0</v>
      </c>
      <c r="LK111" s="222">
        <v>226500</v>
      </c>
      <c r="LL111" s="222">
        <v>0</v>
      </c>
      <c r="LM111" s="222">
        <v>0</v>
      </c>
      <c r="LN111" s="222">
        <v>155000</v>
      </c>
      <c r="LO111" s="222">
        <v>-140000</v>
      </c>
      <c r="LP111" s="222">
        <v>275000</v>
      </c>
      <c r="LQ111" s="222">
        <v>110000</v>
      </c>
      <c r="LR111" s="222">
        <v>415000</v>
      </c>
      <c r="LS111" s="222">
        <v>0</v>
      </c>
      <c r="LT111" s="222">
        <v>0</v>
      </c>
      <c r="LU111" s="222">
        <v>0</v>
      </c>
      <c r="LV111" s="222">
        <v>475000</v>
      </c>
      <c r="LW111" s="222">
        <v>740000</v>
      </c>
      <c r="LX111" s="222">
        <v>0</v>
      </c>
      <c r="LY111" s="222">
        <v>170000</v>
      </c>
      <c r="LZ111" s="222">
        <v>165000</v>
      </c>
      <c r="MA111" s="222">
        <v>0</v>
      </c>
      <c r="MB111" s="222">
        <v>105000</v>
      </c>
      <c r="MC111" s="222">
        <v>0</v>
      </c>
      <c r="MD111" s="222">
        <v>95000</v>
      </c>
      <c r="ME111" s="222">
        <v>0</v>
      </c>
      <c r="MF111" s="222">
        <v>0</v>
      </c>
      <c r="MG111" s="222">
        <v>0</v>
      </c>
      <c r="MH111" s="222">
        <v>55000</v>
      </c>
      <c r="MI111" s="222">
        <v>0</v>
      </c>
      <c r="MJ111" s="222">
        <v>0</v>
      </c>
      <c r="MK111" s="222">
        <v>0</v>
      </c>
      <c r="ML111" s="222">
        <v>95000</v>
      </c>
      <c r="MM111" s="222">
        <v>0</v>
      </c>
      <c r="MN111" s="222">
        <v>75000</v>
      </c>
      <c r="MO111" s="222">
        <v>120000</v>
      </c>
      <c r="MP111" s="222">
        <v>90000</v>
      </c>
      <c r="MQ111" s="222">
        <v>105000</v>
      </c>
      <c r="MR111" s="222">
        <v>65000</v>
      </c>
      <c r="MS111" s="222">
        <v>0</v>
      </c>
      <c r="MT111" s="222">
        <v>80000</v>
      </c>
      <c r="MU111" s="222">
        <v>100000</v>
      </c>
      <c r="MV111" s="222">
        <v>720000</v>
      </c>
      <c r="MW111" s="222">
        <v>95000</v>
      </c>
      <c r="MX111" s="222">
        <v>100000</v>
      </c>
      <c r="MY111" s="222">
        <v>110000</v>
      </c>
      <c r="MZ111" s="222">
        <v>170000</v>
      </c>
      <c r="NA111" s="222">
        <v>55000</v>
      </c>
      <c r="NB111" s="222">
        <v>35000</v>
      </c>
      <c r="NC111" s="222">
        <v>35000</v>
      </c>
      <c r="ND111" s="222">
        <v>1230000</v>
      </c>
      <c r="NE111" s="222">
        <v>0</v>
      </c>
      <c r="NF111" s="222">
        <v>10000</v>
      </c>
      <c r="NG111" s="222">
        <v>0</v>
      </c>
      <c r="NH111" s="222">
        <v>0</v>
      </c>
      <c r="NI111" s="222">
        <v>115000</v>
      </c>
      <c r="NJ111" s="222">
        <v>220000</v>
      </c>
      <c r="NK111" s="222">
        <v>185000</v>
      </c>
      <c r="NL111" s="222">
        <v>0</v>
      </c>
      <c r="NM111" s="222">
        <v>90000</v>
      </c>
      <c r="NN111" s="222">
        <v>0</v>
      </c>
      <c r="NO111" s="222">
        <v>65000</v>
      </c>
      <c r="NP111" s="222">
        <v>310000</v>
      </c>
      <c r="NQ111" s="222">
        <v>0</v>
      </c>
      <c r="NR111" s="222">
        <v>0</v>
      </c>
      <c r="NS111" s="222">
        <v>60000</v>
      </c>
      <c r="NT111" s="222">
        <v>80000</v>
      </c>
      <c r="NU111" s="222">
        <v>0</v>
      </c>
      <c r="NV111" s="222">
        <v>0</v>
      </c>
      <c r="NW111" s="222">
        <v>726588.8</v>
      </c>
      <c r="NX111" s="222">
        <v>0</v>
      </c>
      <c r="NY111" s="222">
        <v>75000</v>
      </c>
      <c r="NZ111" s="222">
        <v>0</v>
      </c>
      <c r="OA111" s="222">
        <v>0</v>
      </c>
      <c r="OB111" s="222">
        <v>100000</v>
      </c>
      <c r="OC111" s="222">
        <v>15000</v>
      </c>
      <c r="OD111" s="222">
        <v>0</v>
      </c>
      <c r="OE111" s="222">
        <v>0</v>
      </c>
      <c r="OF111" s="222">
        <v>0</v>
      </c>
      <c r="OG111" s="222">
        <v>0</v>
      </c>
      <c r="OH111" s="222">
        <v>0</v>
      </c>
      <c r="OI111" s="222">
        <v>85000</v>
      </c>
      <c r="OJ111" s="222">
        <v>0</v>
      </c>
      <c r="OK111" s="222">
        <v>0</v>
      </c>
      <c r="OL111" s="222">
        <v>35000</v>
      </c>
      <c r="OM111" s="222">
        <v>0</v>
      </c>
      <c r="ON111" s="222">
        <v>345000</v>
      </c>
      <c r="OO111" s="222">
        <v>505000</v>
      </c>
      <c r="OP111" s="222">
        <v>90000</v>
      </c>
      <c r="OQ111" s="222">
        <v>90000</v>
      </c>
      <c r="OR111" s="222">
        <v>40000</v>
      </c>
      <c r="OS111" s="222">
        <v>416666.67</v>
      </c>
      <c r="OT111" s="222">
        <v>65000</v>
      </c>
      <c r="OU111" s="222">
        <v>95000</v>
      </c>
      <c r="OV111" s="222">
        <v>75000</v>
      </c>
      <c r="OW111" s="222">
        <v>125000</v>
      </c>
      <c r="OX111" s="222">
        <v>240000</v>
      </c>
      <c r="OY111" s="222">
        <v>55000</v>
      </c>
      <c r="OZ111" s="222">
        <v>60000</v>
      </c>
      <c r="PA111" s="222">
        <v>35000</v>
      </c>
      <c r="PB111" s="222">
        <v>583237</v>
      </c>
      <c r="PC111" s="222">
        <v>0</v>
      </c>
      <c r="PD111" s="222">
        <v>180000</v>
      </c>
      <c r="PE111" s="222">
        <v>0</v>
      </c>
      <c r="PF111" s="222">
        <v>0</v>
      </c>
      <c r="PG111" s="222">
        <v>0</v>
      </c>
      <c r="PH111" s="222">
        <v>0</v>
      </c>
      <c r="PI111" s="222">
        <v>60000</v>
      </c>
      <c r="PJ111" s="222">
        <v>75000</v>
      </c>
      <c r="PK111" s="222">
        <v>0</v>
      </c>
      <c r="PL111" s="222">
        <v>95000</v>
      </c>
      <c r="PM111" s="222">
        <v>325000</v>
      </c>
      <c r="PN111" s="222">
        <v>70000</v>
      </c>
      <c r="PO111" s="222">
        <v>0</v>
      </c>
      <c r="PP111" s="222">
        <v>55000</v>
      </c>
      <c r="PQ111" s="222">
        <v>0</v>
      </c>
      <c r="PR111" s="222">
        <v>0</v>
      </c>
      <c r="PS111" s="222">
        <v>30000</v>
      </c>
      <c r="PT111" s="222">
        <v>24211085.91</v>
      </c>
      <c r="PU111" s="222">
        <v>0</v>
      </c>
      <c r="PV111" s="222">
        <v>0</v>
      </c>
      <c r="PW111" s="222">
        <v>0</v>
      </c>
      <c r="PX111" s="222">
        <v>0</v>
      </c>
      <c r="PY111" s="222">
        <v>160000</v>
      </c>
      <c r="PZ111" s="222">
        <v>255000</v>
      </c>
      <c r="QA111" s="222">
        <v>20000</v>
      </c>
      <c r="QB111" s="222">
        <v>0</v>
      </c>
      <c r="QC111" s="222">
        <v>0</v>
      </c>
      <c r="QD111" s="222">
        <v>0</v>
      </c>
      <c r="QE111" s="222">
        <v>0</v>
      </c>
      <c r="QF111" s="222">
        <v>0</v>
      </c>
      <c r="QG111" s="222">
        <v>0</v>
      </c>
      <c r="QH111" s="222">
        <v>0</v>
      </c>
      <c r="QI111" s="222">
        <v>140000</v>
      </c>
      <c r="QJ111" s="222">
        <v>0</v>
      </c>
      <c r="QK111" s="222">
        <v>0</v>
      </c>
      <c r="QL111" s="222">
        <v>0</v>
      </c>
      <c r="QM111" s="222">
        <v>140000</v>
      </c>
      <c r="QN111" s="222">
        <v>290000</v>
      </c>
      <c r="QO111" s="222">
        <v>70000</v>
      </c>
      <c r="QP111" s="222">
        <v>0</v>
      </c>
      <c r="QQ111" s="222">
        <v>0</v>
      </c>
      <c r="QR111" s="222">
        <v>35000</v>
      </c>
      <c r="QS111" s="222">
        <v>0</v>
      </c>
      <c r="QT111" s="222">
        <v>235000</v>
      </c>
      <c r="QU111" s="222">
        <v>0</v>
      </c>
      <c r="QV111" s="222">
        <v>145000</v>
      </c>
      <c r="QW111" s="222">
        <v>115000</v>
      </c>
      <c r="QX111" s="222">
        <v>105000</v>
      </c>
      <c r="QY111" s="222">
        <v>180000</v>
      </c>
      <c r="QZ111" s="222">
        <v>65000</v>
      </c>
      <c r="RA111" s="222">
        <v>175000</v>
      </c>
      <c r="RB111" s="222">
        <v>155000</v>
      </c>
      <c r="RC111" s="222">
        <v>50000</v>
      </c>
      <c r="RD111" s="222">
        <v>35000</v>
      </c>
      <c r="RE111" s="222">
        <v>45000</v>
      </c>
      <c r="RF111" s="222">
        <v>30000</v>
      </c>
      <c r="RG111" s="222">
        <v>0</v>
      </c>
      <c r="RH111" s="222">
        <v>100000</v>
      </c>
      <c r="RI111" s="222">
        <v>105000</v>
      </c>
      <c r="RJ111" s="222">
        <v>165000</v>
      </c>
      <c r="RK111" s="222">
        <v>60000</v>
      </c>
      <c r="RL111" s="222">
        <v>75000</v>
      </c>
      <c r="RM111" s="222">
        <v>0</v>
      </c>
      <c r="RN111" s="222">
        <v>50000</v>
      </c>
      <c r="RO111" s="222">
        <v>70000</v>
      </c>
      <c r="RP111" s="222">
        <v>145000</v>
      </c>
      <c r="RQ111" s="222">
        <v>85000</v>
      </c>
      <c r="RR111" s="222">
        <v>15000</v>
      </c>
      <c r="RS111" s="222">
        <v>25000</v>
      </c>
      <c r="RT111" s="222">
        <v>85000</v>
      </c>
      <c r="RU111" s="222">
        <v>70000</v>
      </c>
      <c r="RV111" s="222">
        <v>0</v>
      </c>
      <c r="RW111" s="222">
        <v>105000</v>
      </c>
      <c r="RX111" s="222">
        <v>35000</v>
      </c>
      <c r="RY111" s="222">
        <v>65000</v>
      </c>
      <c r="RZ111" s="222">
        <v>50000</v>
      </c>
      <c r="SA111" s="222">
        <v>0</v>
      </c>
      <c r="SB111" s="222">
        <v>0</v>
      </c>
      <c r="SC111" s="222">
        <v>0</v>
      </c>
      <c r="SD111" s="222">
        <v>0</v>
      </c>
      <c r="SE111" s="222">
        <v>70000</v>
      </c>
      <c r="SF111" s="222">
        <v>45000</v>
      </c>
      <c r="SG111" s="222">
        <v>120000</v>
      </c>
      <c r="SH111" s="222">
        <v>150000</v>
      </c>
      <c r="SI111" s="222">
        <v>60000</v>
      </c>
      <c r="SJ111" s="222">
        <v>110000</v>
      </c>
      <c r="SK111" s="222">
        <v>115000</v>
      </c>
      <c r="SL111" s="222">
        <v>70000</v>
      </c>
      <c r="SM111" s="222">
        <v>0</v>
      </c>
      <c r="SN111" s="222">
        <v>0</v>
      </c>
      <c r="SO111" s="222">
        <v>90000</v>
      </c>
      <c r="SP111" s="222">
        <v>0</v>
      </c>
      <c r="SQ111" s="222">
        <v>35000</v>
      </c>
      <c r="SR111" s="222">
        <v>0</v>
      </c>
      <c r="SS111" s="222">
        <v>0</v>
      </c>
      <c r="ST111" s="222">
        <v>0</v>
      </c>
      <c r="SU111" s="222">
        <v>0</v>
      </c>
      <c r="SV111" s="222">
        <v>-40000</v>
      </c>
      <c r="SW111" s="222">
        <v>360000</v>
      </c>
      <c r="SX111" s="222">
        <v>90000</v>
      </c>
      <c r="SY111" s="222">
        <v>50000</v>
      </c>
      <c r="SZ111" s="222">
        <v>50000</v>
      </c>
      <c r="TA111" s="222">
        <v>80000</v>
      </c>
      <c r="TB111" s="222">
        <v>155000</v>
      </c>
      <c r="TC111" s="222">
        <v>0</v>
      </c>
      <c r="TD111" s="222">
        <v>50000</v>
      </c>
      <c r="TE111" s="222">
        <v>85000</v>
      </c>
      <c r="TF111" s="222">
        <v>160000</v>
      </c>
      <c r="TG111" s="222">
        <v>50000</v>
      </c>
      <c r="TH111" s="222">
        <v>0</v>
      </c>
      <c r="TI111" s="222">
        <v>940000</v>
      </c>
      <c r="TJ111" s="222">
        <v>85000</v>
      </c>
      <c r="TK111" s="222">
        <v>86360</v>
      </c>
      <c r="TL111" s="222">
        <v>135000</v>
      </c>
      <c r="TM111" s="222">
        <v>0</v>
      </c>
      <c r="TN111" s="222">
        <v>70000</v>
      </c>
      <c r="TO111" s="222">
        <v>35000</v>
      </c>
      <c r="TP111" s="222">
        <v>225000</v>
      </c>
      <c r="TQ111" s="222">
        <v>65000</v>
      </c>
      <c r="TR111" s="222">
        <v>85000</v>
      </c>
      <c r="TS111" s="222">
        <v>0</v>
      </c>
      <c r="TT111" s="222">
        <v>0</v>
      </c>
      <c r="TU111" s="222">
        <v>60000</v>
      </c>
      <c r="TV111" s="222">
        <v>60000</v>
      </c>
      <c r="TW111" s="222">
        <v>70000</v>
      </c>
      <c r="TX111" s="222">
        <v>70000</v>
      </c>
      <c r="TY111" s="222">
        <v>300000</v>
      </c>
      <c r="TZ111" s="222">
        <v>45000</v>
      </c>
      <c r="UA111" s="222">
        <v>500000</v>
      </c>
      <c r="UB111" s="222">
        <v>0</v>
      </c>
      <c r="UC111" s="222">
        <v>0</v>
      </c>
      <c r="UD111" s="222">
        <v>65000</v>
      </c>
      <c r="UE111" s="222">
        <v>0</v>
      </c>
      <c r="UF111" s="222">
        <v>50000</v>
      </c>
      <c r="UG111" s="222">
        <v>45000</v>
      </c>
      <c r="UH111" s="222">
        <v>65000</v>
      </c>
      <c r="UI111" s="222">
        <v>60000</v>
      </c>
      <c r="UJ111" s="222">
        <v>419920</v>
      </c>
      <c r="UK111" s="222">
        <v>155000</v>
      </c>
      <c r="UL111" s="222">
        <v>60000</v>
      </c>
      <c r="UM111" s="222">
        <v>115000</v>
      </c>
      <c r="UN111" s="222">
        <v>130000</v>
      </c>
      <c r="UO111" s="222">
        <v>0</v>
      </c>
      <c r="UP111" s="222">
        <v>0</v>
      </c>
      <c r="UQ111" s="222">
        <v>80000</v>
      </c>
      <c r="UR111" s="222">
        <v>105000</v>
      </c>
      <c r="US111" s="222">
        <v>270000</v>
      </c>
      <c r="UT111" s="222">
        <v>20000</v>
      </c>
      <c r="UU111" s="222">
        <v>0</v>
      </c>
      <c r="UV111" s="222">
        <v>215000</v>
      </c>
      <c r="UW111" s="222">
        <v>0</v>
      </c>
      <c r="UX111" s="222">
        <v>0</v>
      </c>
      <c r="UY111" s="222">
        <v>20000</v>
      </c>
      <c r="UZ111" s="222">
        <v>0</v>
      </c>
      <c r="VA111" s="222">
        <v>0</v>
      </c>
      <c r="VB111" s="222">
        <v>60000</v>
      </c>
      <c r="VC111" s="222">
        <v>0</v>
      </c>
      <c r="VD111" s="222">
        <v>40000</v>
      </c>
      <c r="VE111" s="222">
        <v>0</v>
      </c>
      <c r="VF111" s="222">
        <v>55000</v>
      </c>
      <c r="VG111" s="222">
        <v>40000</v>
      </c>
      <c r="VH111" s="222">
        <v>0</v>
      </c>
      <c r="VI111" s="222">
        <v>0</v>
      </c>
      <c r="VJ111" s="222">
        <v>60000</v>
      </c>
      <c r="VK111" s="222">
        <v>30000</v>
      </c>
      <c r="VL111" s="222">
        <v>0</v>
      </c>
      <c r="VM111" s="222">
        <v>65000</v>
      </c>
      <c r="VN111" s="222">
        <v>0</v>
      </c>
      <c r="VO111" s="222">
        <v>0</v>
      </c>
      <c r="VP111" s="222">
        <v>195000</v>
      </c>
      <c r="VQ111" s="222">
        <v>130000</v>
      </c>
      <c r="VR111" s="222">
        <v>0</v>
      </c>
      <c r="VS111" s="222">
        <v>0</v>
      </c>
      <c r="VT111" s="222">
        <v>0</v>
      </c>
      <c r="VU111" s="222">
        <v>470000</v>
      </c>
      <c r="VV111" s="222">
        <v>0</v>
      </c>
      <c r="VW111" s="222">
        <v>345000</v>
      </c>
      <c r="VX111" s="222">
        <v>0</v>
      </c>
      <c r="VY111" s="222">
        <v>0</v>
      </c>
      <c r="VZ111" s="222">
        <v>169000</v>
      </c>
      <c r="WA111" s="222">
        <v>0</v>
      </c>
      <c r="WB111" s="222">
        <v>115000</v>
      </c>
      <c r="WC111" s="222">
        <v>170000</v>
      </c>
      <c r="WD111" s="222">
        <v>0</v>
      </c>
      <c r="WE111" s="222">
        <v>45000</v>
      </c>
      <c r="WF111" s="222">
        <v>130000</v>
      </c>
      <c r="WG111" s="222">
        <v>245000</v>
      </c>
      <c r="WH111" s="222">
        <v>225000</v>
      </c>
      <c r="WI111" s="222">
        <v>130000</v>
      </c>
      <c r="WJ111" s="222">
        <v>170000</v>
      </c>
      <c r="WK111" s="222">
        <v>70000</v>
      </c>
      <c r="WL111" s="222">
        <v>205000</v>
      </c>
      <c r="WM111" s="222">
        <v>0</v>
      </c>
      <c r="WN111" s="222">
        <v>270000</v>
      </c>
      <c r="WO111" s="222">
        <v>310000</v>
      </c>
      <c r="WP111" s="222">
        <v>0</v>
      </c>
      <c r="WQ111" s="222">
        <v>190000</v>
      </c>
      <c r="WR111" s="222">
        <v>210000</v>
      </c>
      <c r="WS111" s="222">
        <v>120000</v>
      </c>
      <c r="WT111" s="222">
        <v>245667</v>
      </c>
      <c r="WU111" s="222">
        <v>250000</v>
      </c>
      <c r="WV111" s="222">
        <v>0</v>
      </c>
      <c r="WW111" s="222">
        <v>0</v>
      </c>
      <c r="WX111" s="222">
        <v>0</v>
      </c>
      <c r="WY111" s="222">
        <v>0</v>
      </c>
      <c r="WZ111" s="222">
        <v>55000</v>
      </c>
      <c r="XA111" s="222">
        <v>80000</v>
      </c>
      <c r="XB111" s="222">
        <v>100000</v>
      </c>
      <c r="XC111" s="222">
        <v>0</v>
      </c>
      <c r="XD111" s="222">
        <v>40000</v>
      </c>
      <c r="XE111" s="222">
        <v>45000</v>
      </c>
      <c r="XF111" s="222">
        <v>0</v>
      </c>
      <c r="XG111" s="222">
        <v>0</v>
      </c>
      <c r="XH111" s="222">
        <v>1045000</v>
      </c>
      <c r="XI111" s="222">
        <v>150000</v>
      </c>
      <c r="XJ111" s="222">
        <v>160000</v>
      </c>
      <c r="XK111" s="222">
        <v>470000</v>
      </c>
      <c r="XL111" s="222">
        <v>185000</v>
      </c>
      <c r="XM111" s="222">
        <v>0</v>
      </c>
      <c r="XN111" s="222">
        <v>200000</v>
      </c>
      <c r="XO111" s="222">
        <v>85000</v>
      </c>
      <c r="XP111" s="222">
        <v>145000</v>
      </c>
      <c r="XQ111" s="222">
        <v>180000</v>
      </c>
      <c r="XR111" s="222">
        <v>80000</v>
      </c>
      <c r="XS111" s="222">
        <v>55000</v>
      </c>
      <c r="XT111" s="222">
        <v>55000</v>
      </c>
      <c r="XU111" s="222">
        <v>90000</v>
      </c>
      <c r="XV111" s="222">
        <v>65000</v>
      </c>
      <c r="XW111" s="222">
        <v>55000</v>
      </c>
      <c r="XX111" s="222">
        <v>60000</v>
      </c>
      <c r="XY111" s="222">
        <v>105000</v>
      </c>
      <c r="XZ111" s="222">
        <v>70000</v>
      </c>
      <c r="YA111" s="222">
        <v>65000</v>
      </c>
      <c r="YB111" s="222">
        <v>0</v>
      </c>
      <c r="YC111" s="222">
        <v>70000</v>
      </c>
      <c r="YD111" s="222">
        <v>105000</v>
      </c>
      <c r="YE111" s="222">
        <v>0</v>
      </c>
      <c r="YF111" s="222">
        <v>110000</v>
      </c>
      <c r="YG111" s="222">
        <v>160000</v>
      </c>
      <c r="YH111" s="222">
        <v>0</v>
      </c>
      <c r="YI111" s="222">
        <v>285000</v>
      </c>
      <c r="YJ111" s="222">
        <v>140000</v>
      </c>
      <c r="YK111" s="222">
        <v>170000</v>
      </c>
      <c r="YL111" s="222">
        <v>95000</v>
      </c>
      <c r="YM111" s="222">
        <v>200000</v>
      </c>
      <c r="YN111" s="222">
        <v>150000</v>
      </c>
      <c r="YO111" s="222">
        <v>0</v>
      </c>
      <c r="YP111" s="222">
        <v>135000</v>
      </c>
      <c r="YQ111" s="222">
        <v>85000</v>
      </c>
      <c r="YR111" s="222">
        <v>85000</v>
      </c>
      <c r="YS111" s="222">
        <v>0</v>
      </c>
      <c r="YT111" s="222">
        <v>65000</v>
      </c>
      <c r="YU111" s="222">
        <v>85000</v>
      </c>
      <c r="YV111" s="222">
        <v>590000</v>
      </c>
      <c r="YW111" s="222">
        <v>310000</v>
      </c>
      <c r="YX111" s="222">
        <v>170000</v>
      </c>
      <c r="YY111" s="222">
        <v>55000</v>
      </c>
      <c r="YZ111" s="222">
        <v>150000</v>
      </c>
      <c r="ZA111" s="222">
        <v>160000</v>
      </c>
      <c r="ZB111" s="222">
        <v>30000</v>
      </c>
      <c r="ZC111" s="222">
        <v>430000</v>
      </c>
      <c r="ZD111" s="222">
        <v>85000</v>
      </c>
      <c r="ZE111" s="222">
        <v>75000</v>
      </c>
      <c r="ZF111" s="222">
        <v>105000</v>
      </c>
      <c r="ZG111" s="222">
        <v>65000</v>
      </c>
      <c r="ZH111" s="222">
        <v>120000</v>
      </c>
      <c r="ZI111" s="222">
        <v>75000</v>
      </c>
      <c r="ZJ111" s="222">
        <v>40000</v>
      </c>
      <c r="ZK111" s="222">
        <v>230000</v>
      </c>
      <c r="ZL111" s="222">
        <v>0</v>
      </c>
      <c r="ZM111" s="222">
        <v>0</v>
      </c>
      <c r="ZN111" s="222">
        <v>190000</v>
      </c>
      <c r="ZO111" s="222">
        <v>385000</v>
      </c>
      <c r="ZP111" s="222">
        <v>210000</v>
      </c>
      <c r="ZQ111" s="222">
        <v>0</v>
      </c>
      <c r="ZR111" s="222">
        <v>170000</v>
      </c>
      <c r="ZS111" s="222">
        <v>0</v>
      </c>
      <c r="ZT111" s="222">
        <v>0</v>
      </c>
      <c r="ZU111" s="222">
        <v>225000</v>
      </c>
      <c r="ZV111" s="222">
        <v>70000</v>
      </c>
      <c r="ZW111" s="222">
        <v>90000</v>
      </c>
      <c r="ZX111" s="222">
        <v>70000</v>
      </c>
      <c r="ZY111" s="222">
        <v>0</v>
      </c>
      <c r="ZZ111" s="222">
        <v>0</v>
      </c>
      <c r="AAA111" s="222">
        <v>90000</v>
      </c>
      <c r="AAB111" s="222">
        <v>75000</v>
      </c>
      <c r="AAC111" s="222">
        <v>0</v>
      </c>
      <c r="AAD111" s="222">
        <v>0</v>
      </c>
      <c r="AAE111" s="222">
        <v>0</v>
      </c>
      <c r="AAF111" s="222">
        <v>0</v>
      </c>
      <c r="AAG111" s="222">
        <v>0</v>
      </c>
      <c r="AAH111" s="222">
        <v>0</v>
      </c>
      <c r="AAI111" s="222">
        <v>80000</v>
      </c>
      <c r="AAJ111" s="222">
        <v>110000</v>
      </c>
      <c r="AAK111" s="222">
        <v>0</v>
      </c>
      <c r="AAL111" s="222">
        <v>0</v>
      </c>
      <c r="AAM111" s="222">
        <v>80000</v>
      </c>
      <c r="AAN111" s="222">
        <v>0</v>
      </c>
      <c r="AAO111" s="222">
        <v>0</v>
      </c>
      <c r="AAP111" s="222">
        <v>130000</v>
      </c>
      <c r="AAQ111" s="222">
        <v>75000</v>
      </c>
      <c r="AAR111" s="222">
        <v>0</v>
      </c>
      <c r="AAS111" s="222">
        <v>0</v>
      </c>
      <c r="AAT111" s="222">
        <v>75000</v>
      </c>
      <c r="AAU111" s="222">
        <v>135000</v>
      </c>
      <c r="AAV111" s="222">
        <v>145000</v>
      </c>
      <c r="AAW111" s="222">
        <v>0</v>
      </c>
      <c r="AAX111" s="222">
        <v>0</v>
      </c>
      <c r="AAY111" s="222">
        <v>0</v>
      </c>
      <c r="AAZ111" s="222">
        <v>610000</v>
      </c>
      <c r="ABA111" s="222">
        <v>0</v>
      </c>
      <c r="ABB111" s="222">
        <v>50000</v>
      </c>
      <c r="ABC111" s="222">
        <v>70000</v>
      </c>
      <c r="ABD111" s="222">
        <v>75000</v>
      </c>
      <c r="ABE111" s="222">
        <v>0</v>
      </c>
      <c r="ABF111" s="222">
        <v>70000</v>
      </c>
      <c r="ABG111" s="222">
        <v>0</v>
      </c>
      <c r="ABH111" s="222">
        <v>425000</v>
      </c>
      <c r="ABI111" s="222">
        <v>390000</v>
      </c>
      <c r="ABJ111" s="222">
        <v>100000</v>
      </c>
      <c r="ABK111" s="222">
        <v>0</v>
      </c>
      <c r="ABL111" s="222">
        <v>45000</v>
      </c>
      <c r="ABM111" s="222">
        <v>0</v>
      </c>
      <c r="ABN111" s="222">
        <v>0</v>
      </c>
      <c r="ABO111" s="222">
        <v>0</v>
      </c>
      <c r="ABP111" s="222">
        <v>75000</v>
      </c>
      <c r="ABQ111" s="222">
        <v>75000</v>
      </c>
      <c r="ABR111" s="222">
        <v>110000</v>
      </c>
      <c r="ABS111" s="222">
        <v>80000</v>
      </c>
      <c r="ABT111" s="222">
        <v>85000</v>
      </c>
      <c r="ABU111" s="222">
        <v>200000</v>
      </c>
      <c r="ABV111" s="222">
        <v>70000</v>
      </c>
      <c r="ABW111" s="222">
        <v>50000</v>
      </c>
      <c r="ABX111" s="222">
        <v>0</v>
      </c>
      <c r="ABY111" s="222">
        <v>0</v>
      </c>
      <c r="ABZ111" s="222">
        <v>0</v>
      </c>
      <c r="ACA111" s="222">
        <v>65000</v>
      </c>
      <c r="ACB111" s="222">
        <v>45000</v>
      </c>
      <c r="ACC111" s="222">
        <v>0</v>
      </c>
      <c r="ACD111" s="222">
        <v>0</v>
      </c>
      <c r="ACE111" s="222">
        <v>65000</v>
      </c>
      <c r="ACF111" s="222">
        <v>40000</v>
      </c>
      <c r="ACG111" s="222">
        <v>0</v>
      </c>
      <c r="ACH111" s="222">
        <v>55000</v>
      </c>
      <c r="ACI111" s="222">
        <v>0</v>
      </c>
      <c r="ACJ111" s="222">
        <v>0</v>
      </c>
      <c r="ACK111" s="222">
        <v>0</v>
      </c>
      <c r="ACL111" s="222">
        <v>0</v>
      </c>
      <c r="ACM111" s="222">
        <v>0</v>
      </c>
      <c r="ACN111" s="222">
        <v>0</v>
      </c>
      <c r="ACO111" s="222">
        <v>135000</v>
      </c>
      <c r="ACP111" s="222">
        <v>0</v>
      </c>
      <c r="ACQ111" s="222">
        <v>0</v>
      </c>
      <c r="ACR111" s="222">
        <v>0</v>
      </c>
      <c r="ACS111" s="222">
        <v>0</v>
      </c>
      <c r="ACT111" s="222">
        <v>90000</v>
      </c>
      <c r="ACU111" s="222">
        <v>0</v>
      </c>
      <c r="ACV111" s="222">
        <v>375000</v>
      </c>
      <c r="ACW111" s="222">
        <v>105000</v>
      </c>
      <c r="ACX111" s="222">
        <v>90000</v>
      </c>
      <c r="ACY111" s="222">
        <v>0</v>
      </c>
      <c r="ACZ111" s="222">
        <v>0</v>
      </c>
      <c r="ADA111" s="222">
        <v>55000</v>
      </c>
      <c r="ADB111" s="222">
        <v>0</v>
      </c>
      <c r="ADC111" s="222">
        <v>45000</v>
      </c>
      <c r="ADD111" s="222">
        <v>45000</v>
      </c>
      <c r="ADE111" s="222">
        <v>55000</v>
      </c>
      <c r="ADF111" s="222">
        <v>245000</v>
      </c>
      <c r="ADG111" s="222">
        <v>0</v>
      </c>
      <c r="ADH111" s="222">
        <v>50000</v>
      </c>
      <c r="ADI111" s="222">
        <v>0</v>
      </c>
      <c r="ADJ111" s="222">
        <v>0</v>
      </c>
      <c r="ADK111" s="222">
        <v>40000</v>
      </c>
      <c r="ADL111" s="222">
        <v>0</v>
      </c>
      <c r="ADM111" s="222">
        <v>40000</v>
      </c>
      <c r="ADN111" s="222">
        <v>0</v>
      </c>
      <c r="ADO111" s="222">
        <v>0</v>
      </c>
      <c r="ADP111" s="222">
        <v>0</v>
      </c>
      <c r="ADQ111" s="222">
        <v>0</v>
      </c>
      <c r="ADR111" s="222">
        <v>0</v>
      </c>
      <c r="ADS111" s="222">
        <v>0</v>
      </c>
      <c r="ADT111" s="222">
        <v>0</v>
      </c>
      <c r="ADU111" s="222">
        <v>0</v>
      </c>
      <c r="ADV111" s="222">
        <v>105000</v>
      </c>
      <c r="ADW111" s="222">
        <v>0</v>
      </c>
      <c r="ADX111" s="222">
        <v>0</v>
      </c>
      <c r="ADY111" s="222">
        <v>0</v>
      </c>
      <c r="ADZ111" s="222">
        <v>230000</v>
      </c>
      <c r="AEA111" s="222">
        <v>315000</v>
      </c>
      <c r="AEB111" s="222">
        <v>50000</v>
      </c>
      <c r="AEC111" s="222">
        <v>55000</v>
      </c>
      <c r="AED111" s="222">
        <v>0</v>
      </c>
      <c r="AEE111" s="222">
        <v>50000</v>
      </c>
      <c r="AEF111" s="222">
        <v>0</v>
      </c>
      <c r="AEG111" s="222">
        <v>0</v>
      </c>
      <c r="AEH111" s="222">
        <v>5000</v>
      </c>
      <c r="AEI111" s="222">
        <v>0</v>
      </c>
      <c r="AEJ111" s="222">
        <v>80000</v>
      </c>
      <c r="AEK111" s="222">
        <v>50000</v>
      </c>
      <c r="AEL111" s="222">
        <v>0</v>
      </c>
      <c r="AEM111" s="222">
        <v>90000</v>
      </c>
      <c r="AEN111" s="222">
        <v>110000</v>
      </c>
      <c r="AEO111" s="222">
        <v>85000</v>
      </c>
      <c r="AEP111" s="222">
        <v>115000</v>
      </c>
      <c r="AEQ111" s="222">
        <v>45000</v>
      </c>
      <c r="AER111" s="222">
        <v>0</v>
      </c>
      <c r="AES111" s="222">
        <v>0</v>
      </c>
      <c r="AET111" s="222">
        <v>185000</v>
      </c>
      <c r="AEU111" s="222">
        <v>175000</v>
      </c>
      <c r="AEV111" s="222">
        <v>95000</v>
      </c>
      <c r="AEW111" s="222">
        <v>0</v>
      </c>
      <c r="AEX111" s="222">
        <v>80000</v>
      </c>
      <c r="AEY111" s="222">
        <v>85000</v>
      </c>
      <c r="AEZ111" s="222">
        <v>125000</v>
      </c>
      <c r="AFA111" s="222">
        <v>90000</v>
      </c>
      <c r="AFB111" s="222">
        <v>85000</v>
      </c>
      <c r="AFC111" s="222">
        <v>0</v>
      </c>
      <c r="AFD111" s="222">
        <v>0</v>
      </c>
      <c r="AFE111" s="222">
        <v>130000</v>
      </c>
      <c r="AFF111" s="222">
        <v>110000</v>
      </c>
      <c r="AFG111" s="222">
        <v>0</v>
      </c>
      <c r="AFH111" s="222">
        <v>175000</v>
      </c>
      <c r="AFI111" s="222">
        <v>80000</v>
      </c>
      <c r="AFJ111" s="222">
        <v>110000</v>
      </c>
      <c r="AFK111" s="222">
        <v>130000</v>
      </c>
      <c r="AFL111" s="222">
        <v>0</v>
      </c>
      <c r="AFM111" s="222">
        <v>105000</v>
      </c>
      <c r="AFN111" s="222">
        <v>105000</v>
      </c>
      <c r="AFO111" s="222">
        <v>95000</v>
      </c>
      <c r="AFP111" s="222">
        <v>685000</v>
      </c>
      <c r="AFQ111" s="222">
        <v>145000</v>
      </c>
      <c r="AFR111" s="222">
        <v>85000</v>
      </c>
      <c r="AFS111" s="222">
        <v>80000</v>
      </c>
      <c r="AFT111" s="222">
        <v>125000</v>
      </c>
      <c r="AFU111" s="222">
        <v>100000</v>
      </c>
      <c r="AFV111" s="222">
        <v>180000</v>
      </c>
      <c r="AFW111" s="222">
        <v>345000</v>
      </c>
      <c r="AFX111" s="222">
        <v>340000</v>
      </c>
      <c r="AFY111" s="222">
        <v>60000</v>
      </c>
      <c r="AFZ111" s="222">
        <v>235000</v>
      </c>
      <c r="AGA111" s="222">
        <v>85000</v>
      </c>
      <c r="AGB111" s="222">
        <v>730000</v>
      </c>
      <c r="AGC111" s="222">
        <v>55000</v>
      </c>
      <c r="AGD111" s="222">
        <v>50000</v>
      </c>
      <c r="AGE111" s="222">
        <v>80000</v>
      </c>
      <c r="AGF111" s="222">
        <v>0</v>
      </c>
      <c r="AGG111" s="222">
        <v>220000</v>
      </c>
      <c r="AGH111" s="222">
        <v>40000</v>
      </c>
      <c r="AGI111" s="222">
        <v>90000</v>
      </c>
      <c r="AGJ111" s="222">
        <v>0</v>
      </c>
      <c r="AGK111" s="222">
        <v>75000</v>
      </c>
      <c r="AGL111" s="222">
        <v>0</v>
      </c>
      <c r="AGM111" s="222">
        <v>995000</v>
      </c>
      <c r="AGN111" s="222">
        <v>0</v>
      </c>
      <c r="AGO111" s="222">
        <v>150000</v>
      </c>
      <c r="AGP111" s="222">
        <v>65000</v>
      </c>
      <c r="AGQ111" s="222">
        <v>190000</v>
      </c>
      <c r="AGR111" s="222">
        <v>145000</v>
      </c>
      <c r="AGS111" s="222">
        <v>130000</v>
      </c>
      <c r="AGT111" s="222">
        <v>50000</v>
      </c>
      <c r="AGU111" s="222">
        <v>0</v>
      </c>
      <c r="AGV111" s="222">
        <v>0</v>
      </c>
      <c r="AGW111" s="222">
        <v>100000</v>
      </c>
      <c r="AGX111" s="222">
        <v>210000</v>
      </c>
      <c r="AGY111" s="222">
        <v>350000</v>
      </c>
      <c r="AGZ111" s="222">
        <v>205000</v>
      </c>
      <c r="AHA111" s="222">
        <v>130000</v>
      </c>
      <c r="AHB111" s="222">
        <v>130000</v>
      </c>
      <c r="AHC111" s="222">
        <v>45000</v>
      </c>
      <c r="AHD111" s="222">
        <v>130000</v>
      </c>
      <c r="AHE111" s="222">
        <v>0</v>
      </c>
      <c r="AHF111" s="222">
        <v>0</v>
      </c>
      <c r="AHG111" s="222">
        <v>80000</v>
      </c>
      <c r="AHH111" s="222">
        <v>100000</v>
      </c>
      <c r="AHI111" s="222">
        <v>70000</v>
      </c>
      <c r="AHJ111" s="222">
        <v>0</v>
      </c>
      <c r="AHK111" s="222">
        <v>65000</v>
      </c>
      <c r="AHL111" s="222">
        <v>410000</v>
      </c>
      <c r="AHM111" s="222">
        <v>0</v>
      </c>
      <c r="AHN111" s="222">
        <v>60000</v>
      </c>
      <c r="AHO111" s="222">
        <v>70000</v>
      </c>
      <c r="AHP111" s="222">
        <v>255000</v>
      </c>
      <c r="AHQ111" s="222">
        <v>60000</v>
      </c>
      <c r="AHR111" s="264">
        <v>75000</v>
      </c>
    </row>
    <row r="112" spans="1:902" ht="24">
      <c r="A112" s="183" t="s">
        <v>6671</v>
      </c>
      <c r="B112" s="183" t="s">
        <v>6548</v>
      </c>
      <c r="C112" s="184" t="s">
        <v>6549</v>
      </c>
      <c r="D112" s="222">
        <v>22177940</v>
      </c>
      <c r="E112" s="222">
        <v>1169977.5</v>
      </c>
      <c r="F112" s="222">
        <v>0</v>
      </c>
      <c r="G112" s="222">
        <v>350000</v>
      </c>
      <c r="H112" s="222">
        <v>2000000</v>
      </c>
      <c r="I112" s="222">
        <v>905895</v>
      </c>
      <c r="J112" s="222">
        <v>0</v>
      </c>
      <c r="K112" s="222">
        <v>874000</v>
      </c>
      <c r="L112" s="222">
        <v>1106610</v>
      </c>
      <c r="M112" s="222">
        <v>520415</v>
      </c>
      <c r="N112" s="222">
        <v>545000</v>
      </c>
      <c r="O112" s="222">
        <v>491810</v>
      </c>
      <c r="P112" s="222">
        <v>674185</v>
      </c>
      <c r="Q112" s="222">
        <v>0</v>
      </c>
      <c r="R112" s="222">
        <v>370515</v>
      </c>
      <c r="S112" s="222">
        <v>1290000</v>
      </c>
      <c r="T112" s="222">
        <v>429330</v>
      </c>
      <c r="U112" s="222">
        <v>0</v>
      </c>
      <c r="V112" s="222">
        <v>24974310</v>
      </c>
      <c r="W112" s="222">
        <v>3813843.26</v>
      </c>
      <c r="X112" s="222">
        <v>894189</v>
      </c>
      <c r="Y112" s="222">
        <v>1700000</v>
      </c>
      <c r="Z112" s="222">
        <v>706034</v>
      </c>
      <c r="AA112" s="222">
        <v>960275.5</v>
      </c>
      <c r="AB112" s="222">
        <v>464686</v>
      </c>
      <c r="AC112" s="222">
        <v>4415813.5</v>
      </c>
      <c r="AD112" s="222">
        <v>1352125.61</v>
      </c>
      <c r="AE112" s="222">
        <v>0</v>
      </c>
      <c r="AF112" s="222">
        <v>3093579.75</v>
      </c>
      <c r="AG112" s="222">
        <v>0</v>
      </c>
      <c r="AH112" s="222">
        <v>5143362.13</v>
      </c>
      <c r="AI112" s="222">
        <v>1591276.78</v>
      </c>
      <c r="AJ112" s="222">
        <v>874060</v>
      </c>
      <c r="AK112" s="222">
        <v>638468</v>
      </c>
      <c r="AL112" s="222">
        <v>1300000</v>
      </c>
      <c r="AM112" s="222">
        <v>0</v>
      </c>
      <c r="AN112" s="222">
        <v>0</v>
      </c>
      <c r="AO112" s="222">
        <v>1538577.33</v>
      </c>
      <c r="AP112" s="222">
        <v>0</v>
      </c>
      <c r="AQ112" s="222">
        <v>363628.79</v>
      </c>
      <c r="AR112" s="222">
        <v>333703</v>
      </c>
      <c r="AS112" s="222">
        <v>380670</v>
      </c>
      <c r="AT112" s="222">
        <v>6321471.6600000001</v>
      </c>
      <c r="AU112" s="222">
        <v>292915</v>
      </c>
      <c r="AV112" s="222">
        <v>345600</v>
      </c>
      <c r="AW112" s="222">
        <v>400000</v>
      </c>
      <c r="AX112" s="222">
        <v>0</v>
      </c>
      <c r="AY112" s="222">
        <v>742393</v>
      </c>
      <c r="AZ112" s="222">
        <v>295000</v>
      </c>
      <c r="BA112" s="222">
        <v>293840</v>
      </c>
      <c r="BB112" s="222">
        <v>236720</v>
      </c>
      <c r="BC112" s="222">
        <v>328025</v>
      </c>
      <c r="BD112" s="222">
        <v>372570</v>
      </c>
      <c r="BE112" s="222">
        <v>400218</v>
      </c>
      <c r="BF112" s="222">
        <v>1823600</v>
      </c>
      <c r="BG112" s="222">
        <v>279282.5</v>
      </c>
      <c r="BH112" s="222">
        <v>0</v>
      </c>
      <c r="BI112" s="222">
        <v>4135808</v>
      </c>
      <c r="BJ112" s="222">
        <v>3491650</v>
      </c>
      <c r="BK112" s="222">
        <v>584586.25</v>
      </c>
      <c r="BL112" s="222">
        <v>0</v>
      </c>
      <c r="BM112" s="222">
        <v>0</v>
      </c>
      <c r="BN112" s="222">
        <v>705000</v>
      </c>
      <c r="BO112" s="222">
        <v>0</v>
      </c>
      <c r="BP112" s="222">
        <v>0</v>
      </c>
      <c r="BQ112" s="222">
        <v>33200</v>
      </c>
      <c r="BR112" s="222">
        <v>0</v>
      </c>
      <c r="BS112" s="222">
        <v>508862.5</v>
      </c>
      <c r="BT112" s="222">
        <v>0</v>
      </c>
      <c r="BU112" s="222">
        <v>423660</v>
      </c>
      <c r="BV112" s="222">
        <v>0</v>
      </c>
      <c r="BW112" s="222">
        <v>0</v>
      </c>
      <c r="BX112" s="222">
        <v>352810</v>
      </c>
      <c r="BY112" s="222">
        <v>176100</v>
      </c>
      <c r="BZ112" s="222">
        <v>0</v>
      </c>
      <c r="CA112" s="222">
        <v>400725</v>
      </c>
      <c r="CB112" s="222">
        <v>815009.94</v>
      </c>
      <c r="CC112" s="222">
        <v>0</v>
      </c>
      <c r="CD112" s="222">
        <v>448888.13</v>
      </c>
      <c r="CE112" s="222">
        <v>443425</v>
      </c>
      <c r="CF112" s="222">
        <v>461575</v>
      </c>
      <c r="CG112" s="222">
        <v>15013000</v>
      </c>
      <c r="CH112" s="222">
        <v>399013</v>
      </c>
      <c r="CI112" s="222">
        <v>1399091</v>
      </c>
      <c r="CJ112" s="222">
        <v>353238</v>
      </c>
      <c r="CK112" s="222">
        <v>726681</v>
      </c>
      <c r="CL112" s="222">
        <v>465000</v>
      </c>
      <c r="CM112" s="222">
        <v>566073.75</v>
      </c>
      <c r="CN112" s="222">
        <v>1314560</v>
      </c>
      <c r="CO112" s="222">
        <v>338450</v>
      </c>
      <c r="CP112" s="222">
        <v>301025</v>
      </c>
      <c r="CQ112" s="222">
        <v>378353</v>
      </c>
      <c r="CR112" s="222">
        <v>532455</v>
      </c>
      <c r="CS112" s="222">
        <v>303895</v>
      </c>
      <c r="CT112" s="222">
        <v>6700000</v>
      </c>
      <c r="CU112" s="222">
        <v>291742.5</v>
      </c>
      <c r="CV112" s="222">
        <v>246960</v>
      </c>
      <c r="CW112" s="222">
        <v>741715</v>
      </c>
      <c r="CX112" s="222">
        <v>522265</v>
      </c>
      <c r="CY112" s="222">
        <v>501474</v>
      </c>
      <c r="CZ112" s="222">
        <v>310455</v>
      </c>
      <c r="DA112" s="222">
        <v>400000</v>
      </c>
      <c r="DB112" s="222">
        <v>4176451</v>
      </c>
      <c r="DC112" s="222">
        <v>6616339</v>
      </c>
      <c r="DD112" s="222">
        <v>872055.48</v>
      </c>
      <c r="DE112" s="222">
        <v>461048.69</v>
      </c>
      <c r="DF112" s="222">
        <v>0</v>
      </c>
      <c r="DG112" s="222">
        <v>0</v>
      </c>
      <c r="DH112" s="222">
        <v>0</v>
      </c>
      <c r="DI112" s="222">
        <v>620492.32999999996</v>
      </c>
      <c r="DJ112" s="222">
        <v>581563.73</v>
      </c>
      <c r="DK112" s="222">
        <v>14973264</v>
      </c>
      <c r="DL112" s="222">
        <v>550470</v>
      </c>
      <c r="DM112" s="222">
        <v>684870</v>
      </c>
      <c r="DN112" s="222">
        <v>389020</v>
      </c>
      <c r="DO112" s="222">
        <v>895740</v>
      </c>
      <c r="DP112" s="222">
        <v>485000</v>
      </c>
      <c r="DQ112" s="222">
        <v>54000</v>
      </c>
      <c r="DR112" s="222">
        <v>645811.25</v>
      </c>
      <c r="DS112" s="222">
        <v>1517600</v>
      </c>
      <c r="DT112" s="222">
        <v>0</v>
      </c>
      <c r="DU112" s="222">
        <v>0</v>
      </c>
      <c r="DV112" s="222">
        <v>2694437</v>
      </c>
      <c r="DW112" s="222">
        <v>3266000</v>
      </c>
      <c r="DX112" s="222">
        <v>995963.5</v>
      </c>
      <c r="DY112" s="222">
        <v>0</v>
      </c>
      <c r="DZ112" s="222">
        <v>1100000</v>
      </c>
      <c r="EA112" s="222">
        <v>329297.5</v>
      </c>
      <c r="EB112" s="222">
        <v>599820</v>
      </c>
      <c r="EC112" s="222">
        <v>0</v>
      </c>
      <c r="ED112" s="222">
        <v>13200</v>
      </c>
      <c r="EE112" s="222">
        <v>2812790</v>
      </c>
      <c r="EF112" s="222">
        <v>2586948.75</v>
      </c>
      <c r="EG112" s="222">
        <v>125186.25</v>
      </c>
      <c r="EH112" s="222">
        <v>402130</v>
      </c>
      <c r="EI112" s="222">
        <v>455312.5</v>
      </c>
      <c r="EJ112" s="222">
        <v>846299</v>
      </c>
      <c r="EK112" s="222">
        <v>1169782.5</v>
      </c>
      <c r="EL112" s="222">
        <v>334720</v>
      </c>
      <c r="EM112" s="222">
        <v>0</v>
      </c>
      <c r="EN112" s="222">
        <v>7213353</v>
      </c>
      <c r="EO112" s="222">
        <v>436972.5</v>
      </c>
      <c r="EP112" s="222">
        <v>476390</v>
      </c>
      <c r="EQ112" s="222">
        <v>544715</v>
      </c>
      <c r="ER112" s="222">
        <v>357690</v>
      </c>
      <c r="ES112" s="222">
        <v>305000</v>
      </c>
      <c r="ET112" s="222">
        <v>948470</v>
      </c>
      <c r="EU112" s="222">
        <v>713372.5</v>
      </c>
      <c r="EV112" s="222">
        <v>486797.5</v>
      </c>
      <c r="EW112" s="222">
        <v>8410000</v>
      </c>
      <c r="EX112" s="222">
        <v>246300</v>
      </c>
      <c r="EY112" s="222">
        <v>443385</v>
      </c>
      <c r="EZ112" s="222">
        <v>607230</v>
      </c>
      <c r="FA112" s="222">
        <v>1764265</v>
      </c>
      <c r="FB112" s="222">
        <v>0</v>
      </c>
      <c r="FC112" s="222">
        <v>912048.75</v>
      </c>
      <c r="FD112" s="222">
        <v>380185</v>
      </c>
      <c r="FE112" s="222">
        <v>359025</v>
      </c>
      <c r="FF112" s="222">
        <v>403710</v>
      </c>
      <c r="FG112" s="222">
        <v>549285</v>
      </c>
      <c r="FH112" s="222">
        <v>362938.75</v>
      </c>
      <c r="FI112" s="222">
        <v>0</v>
      </c>
      <c r="FJ112" s="222">
        <v>0</v>
      </c>
      <c r="FK112" s="222">
        <v>325590</v>
      </c>
      <c r="FL112" s="222">
        <v>784786</v>
      </c>
      <c r="FM112" s="222">
        <v>0</v>
      </c>
      <c r="FN112" s="222">
        <v>0</v>
      </c>
      <c r="FO112" s="222">
        <v>0</v>
      </c>
      <c r="FP112" s="222">
        <v>0</v>
      </c>
      <c r="FQ112" s="222">
        <v>0</v>
      </c>
      <c r="FR112" s="222">
        <v>348000</v>
      </c>
      <c r="FS112" s="222">
        <v>0</v>
      </c>
      <c r="FT112" s="222">
        <v>0</v>
      </c>
      <c r="FU112" s="222">
        <v>0</v>
      </c>
      <c r="FV112" s="222">
        <v>556530</v>
      </c>
      <c r="FW112" s="222">
        <v>1972151.71</v>
      </c>
      <c r="FX112" s="222">
        <v>790000</v>
      </c>
      <c r="FY112" s="222">
        <v>710187.5</v>
      </c>
      <c r="FZ112" s="222">
        <v>800808.75</v>
      </c>
      <c r="GA112" s="222">
        <v>1577015</v>
      </c>
      <c r="GB112" s="222">
        <v>499872.5</v>
      </c>
      <c r="GC112" s="222">
        <v>479640</v>
      </c>
      <c r="GD112" s="222">
        <v>399650</v>
      </c>
      <c r="GE112" s="222">
        <v>0</v>
      </c>
      <c r="GF112" s="222">
        <v>0</v>
      </c>
      <c r="GG112" s="222">
        <v>0</v>
      </c>
      <c r="GH112" s="222">
        <v>0</v>
      </c>
      <c r="GI112" s="222">
        <v>0</v>
      </c>
      <c r="GJ112" s="222">
        <v>400000</v>
      </c>
      <c r="GK112" s="222">
        <v>629207</v>
      </c>
      <c r="GL112" s="222">
        <v>0</v>
      </c>
      <c r="GM112" s="222">
        <v>0</v>
      </c>
      <c r="GN112" s="222">
        <v>267000</v>
      </c>
      <c r="GO112" s="222">
        <v>0</v>
      </c>
      <c r="GP112" s="222">
        <v>0</v>
      </c>
      <c r="GQ112" s="222">
        <v>2782296</v>
      </c>
      <c r="GR112" s="222">
        <v>814037</v>
      </c>
      <c r="GS112" s="222">
        <v>292450</v>
      </c>
      <c r="GT112" s="222">
        <v>1101800</v>
      </c>
      <c r="GU112" s="222">
        <v>216120</v>
      </c>
      <c r="GV112" s="222">
        <v>950000</v>
      </c>
      <c r="GW112" s="222">
        <v>776245</v>
      </c>
      <c r="GX112" s="222">
        <v>400000</v>
      </c>
      <c r="GY112" s="222">
        <v>3734610</v>
      </c>
      <c r="GZ112" s="222">
        <v>188210</v>
      </c>
      <c r="HA112" s="222">
        <v>305668.5</v>
      </c>
      <c r="HB112" s="222">
        <v>621445</v>
      </c>
      <c r="HC112" s="222">
        <v>0</v>
      </c>
      <c r="HD112" s="222">
        <v>0</v>
      </c>
      <c r="HE112" s="222">
        <v>1521913</v>
      </c>
      <c r="HF112" s="222">
        <v>2284244.7000000002</v>
      </c>
      <c r="HG112" s="222">
        <v>768488</v>
      </c>
      <c r="HH112" s="222">
        <v>2892000</v>
      </c>
      <c r="HI112" s="222">
        <v>763282</v>
      </c>
      <c r="HJ112" s="222">
        <v>4900000</v>
      </c>
      <c r="HK112" s="222">
        <v>0</v>
      </c>
      <c r="HL112" s="222">
        <v>2000000</v>
      </c>
      <c r="HM112" s="222">
        <v>0</v>
      </c>
      <c r="HN112" s="222">
        <v>0</v>
      </c>
      <c r="HO112" s="222">
        <v>981194</v>
      </c>
      <c r="HP112" s="222">
        <v>1000000</v>
      </c>
      <c r="HQ112" s="222">
        <v>808642</v>
      </c>
      <c r="HR112" s="222">
        <v>10200000</v>
      </c>
      <c r="HS112" s="222">
        <v>3356637.5</v>
      </c>
      <c r="HT112" s="222">
        <v>404930</v>
      </c>
      <c r="HU112" s="222">
        <v>350000</v>
      </c>
      <c r="HV112" s="222">
        <v>147680</v>
      </c>
      <c r="HW112" s="222">
        <v>237730</v>
      </c>
      <c r="HX112" s="222">
        <v>920528.92</v>
      </c>
      <c r="HY112" s="222">
        <v>5000</v>
      </c>
      <c r="HZ112" s="222">
        <v>486133.5</v>
      </c>
      <c r="IA112" s="222">
        <v>432227.5</v>
      </c>
      <c r="IB112" s="222">
        <v>371200</v>
      </c>
      <c r="IC112" s="222">
        <v>749380</v>
      </c>
      <c r="ID112" s="222">
        <v>246280</v>
      </c>
      <c r="IE112" s="222">
        <v>642105</v>
      </c>
      <c r="IF112" s="222">
        <v>409180</v>
      </c>
      <c r="IG112" s="222">
        <v>333737.5</v>
      </c>
      <c r="IH112" s="222">
        <v>0</v>
      </c>
      <c r="II112" s="222">
        <v>2250000</v>
      </c>
      <c r="IJ112" s="222">
        <v>0</v>
      </c>
      <c r="IK112" s="222">
        <v>0</v>
      </c>
      <c r="IL112" s="222">
        <v>2081028.75</v>
      </c>
      <c r="IM112" s="222">
        <v>0</v>
      </c>
      <c r="IN112" s="222">
        <v>0</v>
      </c>
      <c r="IO112" s="222">
        <v>0</v>
      </c>
      <c r="IP112" s="222">
        <v>393810</v>
      </c>
      <c r="IQ112" s="222">
        <v>0</v>
      </c>
      <c r="IR112" s="222">
        <v>0</v>
      </c>
      <c r="IS112" s="222">
        <v>0</v>
      </c>
      <c r="IT112" s="222">
        <v>0</v>
      </c>
      <c r="IU112" s="222">
        <v>754000</v>
      </c>
      <c r="IV112" s="222">
        <v>536400</v>
      </c>
      <c r="IW112" s="222">
        <v>963119.76</v>
      </c>
      <c r="IX112" s="222">
        <v>481427</v>
      </c>
      <c r="IY112" s="222">
        <v>415949.5</v>
      </c>
      <c r="IZ112" s="222">
        <v>344395</v>
      </c>
      <c r="JA112" s="222">
        <v>470000</v>
      </c>
      <c r="JB112" s="222">
        <v>546307</v>
      </c>
      <c r="JC112" s="222">
        <v>579716</v>
      </c>
      <c r="JD112" s="222">
        <v>0</v>
      </c>
      <c r="JE112" s="222">
        <v>2398820</v>
      </c>
      <c r="JF112" s="222">
        <v>0</v>
      </c>
      <c r="JG112" s="222">
        <v>345705</v>
      </c>
      <c r="JH112" s="222">
        <v>0</v>
      </c>
      <c r="JI112" s="222">
        <v>0</v>
      </c>
      <c r="JJ112" s="222">
        <v>327487.5</v>
      </c>
      <c r="JK112" s="222">
        <v>4238320</v>
      </c>
      <c r="JL112" s="222">
        <v>354075</v>
      </c>
      <c r="JM112" s="222">
        <v>496845</v>
      </c>
      <c r="JN112" s="222">
        <v>933570</v>
      </c>
      <c r="JO112" s="222">
        <v>690920</v>
      </c>
      <c r="JP112" s="222">
        <v>893813.5</v>
      </c>
      <c r="JQ112" s="222">
        <v>278586</v>
      </c>
      <c r="JR112" s="222">
        <v>5213933</v>
      </c>
      <c r="JS112" s="222">
        <v>2400000</v>
      </c>
      <c r="JT112" s="222">
        <v>608801.25</v>
      </c>
      <c r="JU112" s="222">
        <v>0</v>
      </c>
      <c r="JV112" s="222">
        <v>642625</v>
      </c>
      <c r="JW112" s="222">
        <v>403192.5</v>
      </c>
      <c r="JX112" s="222">
        <v>2150000</v>
      </c>
      <c r="JY112" s="222">
        <v>721488.75</v>
      </c>
      <c r="JZ112" s="222">
        <v>483308</v>
      </c>
      <c r="KA112" s="222">
        <v>549082.5</v>
      </c>
      <c r="KB112" s="222">
        <v>572777.5</v>
      </c>
      <c r="KC112" s="222">
        <v>541985</v>
      </c>
      <c r="KD112" s="222">
        <v>413085</v>
      </c>
      <c r="KE112" s="222">
        <v>232170</v>
      </c>
      <c r="KF112" s="222">
        <v>525157.5</v>
      </c>
      <c r="KG112" s="222">
        <v>0</v>
      </c>
      <c r="KH112" s="222">
        <v>21533462.27</v>
      </c>
      <c r="KI112" s="222">
        <v>0</v>
      </c>
      <c r="KJ112" s="222">
        <v>0</v>
      </c>
      <c r="KK112" s="222">
        <v>579050</v>
      </c>
      <c r="KL112" s="222">
        <v>0</v>
      </c>
      <c r="KM112" s="222">
        <v>0</v>
      </c>
      <c r="KN112" s="222">
        <v>1766800</v>
      </c>
      <c r="KO112" s="222">
        <v>0</v>
      </c>
      <c r="KP112" s="222">
        <v>0</v>
      </c>
      <c r="KQ112" s="222">
        <v>4601370</v>
      </c>
      <c r="KR112" s="222">
        <v>557366.75</v>
      </c>
      <c r="KS112" s="222">
        <v>178418.5</v>
      </c>
      <c r="KT112" s="222">
        <v>1202301</v>
      </c>
      <c r="KU112" s="222">
        <v>0</v>
      </c>
      <c r="KV112" s="222">
        <v>1337185.75</v>
      </c>
      <c r="KW112" s="222">
        <v>0</v>
      </c>
      <c r="KX112" s="222">
        <v>1067409.5</v>
      </c>
      <c r="KY112" s="222">
        <v>6100000</v>
      </c>
      <c r="KZ112" s="222">
        <v>500000</v>
      </c>
      <c r="LA112" s="222">
        <v>621217.5</v>
      </c>
      <c r="LB112" s="222">
        <v>1200000</v>
      </c>
      <c r="LC112" s="222">
        <v>1045000</v>
      </c>
      <c r="LD112" s="222">
        <v>410000</v>
      </c>
      <c r="LE112" s="222">
        <v>643391</v>
      </c>
      <c r="LF112" s="222">
        <v>0</v>
      </c>
      <c r="LG112" s="222">
        <v>14750000</v>
      </c>
      <c r="LH112" s="222">
        <v>0</v>
      </c>
      <c r="LI112" s="222">
        <v>2554717</v>
      </c>
      <c r="LJ112" s="222">
        <v>3160000</v>
      </c>
      <c r="LK112" s="222">
        <v>1006517.5</v>
      </c>
      <c r="LL112" s="222">
        <v>400000</v>
      </c>
      <c r="LM112" s="222">
        <v>0</v>
      </c>
      <c r="LN112" s="222">
        <v>924700</v>
      </c>
      <c r="LO112" s="222">
        <v>-957872.5</v>
      </c>
      <c r="LP112" s="222">
        <v>1106157</v>
      </c>
      <c r="LQ112" s="222">
        <v>460000</v>
      </c>
      <c r="LR112" s="222">
        <v>3855687.5</v>
      </c>
      <c r="LS112" s="222">
        <v>0</v>
      </c>
      <c r="LT112" s="222">
        <v>0</v>
      </c>
      <c r="LU112" s="222">
        <v>9150000.5</v>
      </c>
      <c r="LV112" s="222">
        <v>5140000</v>
      </c>
      <c r="LW112" s="222">
        <v>10800000</v>
      </c>
      <c r="LX112" s="222">
        <v>878548</v>
      </c>
      <c r="LY112" s="222">
        <v>1094660</v>
      </c>
      <c r="LZ112" s="222">
        <v>1530000</v>
      </c>
      <c r="MA112" s="222">
        <v>620000</v>
      </c>
      <c r="MB112" s="222">
        <v>700000</v>
      </c>
      <c r="MC112" s="222">
        <v>747445</v>
      </c>
      <c r="MD112" s="222">
        <v>820050</v>
      </c>
      <c r="ME112" s="222">
        <v>0</v>
      </c>
      <c r="MF112" s="222">
        <v>531000</v>
      </c>
      <c r="MG112" s="222">
        <v>0</v>
      </c>
      <c r="MH112" s="222">
        <v>700000</v>
      </c>
      <c r="MI112" s="222">
        <v>429709.5</v>
      </c>
      <c r="MJ112" s="222">
        <v>488181</v>
      </c>
      <c r="MK112" s="222">
        <v>0</v>
      </c>
      <c r="ML112" s="222">
        <v>1045000</v>
      </c>
      <c r="MM112" s="222">
        <v>458500</v>
      </c>
      <c r="MN112" s="222">
        <v>592652</v>
      </c>
      <c r="MO112" s="222">
        <v>1351937.5</v>
      </c>
      <c r="MP112" s="222">
        <v>855000</v>
      </c>
      <c r="MQ112" s="222">
        <v>712032</v>
      </c>
      <c r="MR112" s="222">
        <v>466856</v>
      </c>
      <c r="MS112" s="222">
        <v>12568000</v>
      </c>
      <c r="MT112" s="222">
        <v>0</v>
      </c>
      <c r="MU112" s="222">
        <v>1162339.75</v>
      </c>
      <c r="MV112" s="222">
        <v>2200000</v>
      </c>
      <c r="MW112" s="222">
        <v>0</v>
      </c>
      <c r="MX112" s="222">
        <v>408942</v>
      </c>
      <c r="MY112" s="222">
        <v>2237677</v>
      </c>
      <c r="MZ112" s="222">
        <v>1945167</v>
      </c>
      <c r="NA112" s="222">
        <v>612179</v>
      </c>
      <c r="NB112" s="222">
        <v>485840</v>
      </c>
      <c r="NC112" s="222">
        <v>210870</v>
      </c>
      <c r="ND112" s="222">
        <v>13000000</v>
      </c>
      <c r="NE112" s="222">
        <v>2794396</v>
      </c>
      <c r="NF112" s="222">
        <v>682003.13</v>
      </c>
      <c r="NG112" s="222">
        <v>9588375</v>
      </c>
      <c r="NH112" s="222">
        <v>693000</v>
      </c>
      <c r="NI112" s="222">
        <v>1942333</v>
      </c>
      <c r="NJ112" s="222">
        <v>3310000</v>
      </c>
      <c r="NK112" s="222">
        <v>4158721.08</v>
      </c>
      <c r="NL112" s="222">
        <v>545785</v>
      </c>
      <c r="NM112" s="222">
        <v>585440.84</v>
      </c>
      <c r="NN112" s="222">
        <v>991003.79</v>
      </c>
      <c r="NO112" s="222">
        <v>803974.84</v>
      </c>
      <c r="NP112" s="222">
        <v>4558700</v>
      </c>
      <c r="NQ112" s="222">
        <v>130000</v>
      </c>
      <c r="NR112" s="222">
        <v>0</v>
      </c>
      <c r="NS112" s="222">
        <v>638728</v>
      </c>
      <c r="NT112" s="222">
        <v>317161</v>
      </c>
      <c r="NU112" s="222">
        <v>171500</v>
      </c>
      <c r="NV112" s="222">
        <v>400000</v>
      </c>
      <c r="NW112" s="222">
        <v>7826300</v>
      </c>
      <c r="NX112" s="222">
        <v>301994.59999999998</v>
      </c>
      <c r="NY112" s="222">
        <v>627898.74</v>
      </c>
      <c r="NZ112" s="222">
        <v>0</v>
      </c>
      <c r="OA112" s="222">
        <v>115392.5</v>
      </c>
      <c r="OB112" s="222">
        <v>786500</v>
      </c>
      <c r="OC112" s="222">
        <v>429590</v>
      </c>
      <c r="OD112" s="222">
        <v>0</v>
      </c>
      <c r="OE112" s="222">
        <v>0</v>
      </c>
      <c r="OF112" s="222">
        <v>0</v>
      </c>
      <c r="OG112" s="222">
        <v>0</v>
      </c>
      <c r="OH112" s="222">
        <v>0</v>
      </c>
      <c r="OI112" s="222">
        <v>900000</v>
      </c>
      <c r="OJ112" s="222">
        <v>0</v>
      </c>
      <c r="OK112" s="222">
        <v>588925</v>
      </c>
      <c r="OL112" s="222">
        <v>863725</v>
      </c>
      <c r="OM112" s="222">
        <v>0</v>
      </c>
      <c r="ON112" s="222">
        <v>2292210</v>
      </c>
      <c r="OO112" s="222">
        <v>3800000</v>
      </c>
      <c r="OP112" s="222">
        <v>1944000</v>
      </c>
      <c r="OQ112" s="222">
        <v>1600000</v>
      </c>
      <c r="OR112" s="222">
        <v>600000</v>
      </c>
      <c r="OS112" s="222">
        <v>7896785.7800000003</v>
      </c>
      <c r="OT112" s="222">
        <v>579650</v>
      </c>
      <c r="OU112" s="222">
        <v>553415</v>
      </c>
      <c r="OV112" s="222">
        <v>1091490</v>
      </c>
      <c r="OW112" s="222">
        <v>1033435</v>
      </c>
      <c r="OX112" s="222">
        <v>3209495</v>
      </c>
      <c r="OY112" s="222">
        <v>823485</v>
      </c>
      <c r="OZ112" s="222">
        <v>557260</v>
      </c>
      <c r="PA112" s="222">
        <v>596480</v>
      </c>
      <c r="PB112" s="222">
        <v>2024300</v>
      </c>
      <c r="PC112" s="222">
        <v>0</v>
      </c>
      <c r="PD112" s="222">
        <v>5000</v>
      </c>
      <c r="PE112" s="222">
        <v>360570</v>
      </c>
      <c r="PF112" s="222">
        <v>0</v>
      </c>
      <c r="PG112" s="222">
        <v>0</v>
      </c>
      <c r="PH112" s="222">
        <v>0</v>
      </c>
      <c r="PI112" s="222">
        <v>633477.5</v>
      </c>
      <c r="PJ112" s="222">
        <v>851079.25</v>
      </c>
      <c r="PK112" s="222">
        <v>0</v>
      </c>
      <c r="PL112" s="222">
        <v>1017356</v>
      </c>
      <c r="PM112" s="222">
        <v>0</v>
      </c>
      <c r="PN112" s="222">
        <v>463700</v>
      </c>
      <c r="PO112" s="222">
        <v>0</v>
      </c>
      <c r="PP112" s="222">
        <v>663875</v>
      </c>
      <c r="PQ112" s="222">
        <v>0</v>
      </c>
      <c r="PR112" s="222">
        <v>0</v>
      </c>
      <c r="PS112" s="222">
        <v>429725</v>
      </c>
      <c r="PT112" s="222">
        <v>0</v>
      </c>
      <c r="PU112" s="222">
        <v>0</v>
      </c>
      <c r="PV112" s="222">
        <v>0</v>
      </c>
      <c r="PW112" s="222">
        <v>0</v>
      </c>
      <c r="PX112" s="222">
        <v>0</v>
      </c>
      <c r="PY112" s="222">
        <v>863647.5</v>
      </c>
      <c r="PZ112" s="222">
        <v>1557477</v>
      </c>
      <c r="QA112" s="222">
        <v>0</v>
      </c>
      <c r="QB112" s="222">
        <v>1549644</v>
      </c>
      <c r="QC112" s="222">
        <v>0</v>
      </c>
      <c r="QD112" s="222">
        <v>0</v>
      </c>
      <c r="QE112" s="222">
        <v>0</v>
      </c>
      <c r="QF112" s="222">
        <v>0</v>
      </c>
      <c r="QG112" s="222">
        <v>0</v>
      </c>
      <c r="QH112" s="222">
        <v>0</v>
      </c>
      <c r="QI112" s="222">
        <v>789960</v>
      </c>
      <c r="QJ112" s="222">
        <v>0</v>
      </c>
      <c r="QK112" s="222">
        <v>0</v>
      </c>
      <c r="QL112" s="222">
        <v>0</v>
      </c>
      <c r="QM112" s="222">
        <v>2003800.5</v>
      </c>
      <c r="QN112" s="222">
        <v>1650000</v>
      </c>
      <c r="QO112" s="222">
        <v>435640</v>
      </c>
      <c r="QP112" s="222">
        <v>0</v>
      </c>
      <c r="QQ112" s="222">
        <v>13679.5</v>
      </c>
      <c r="QR112" s="222">
        <v>193295</v>
      </c>
      <c r="QS112" s="222">
        <v>0</v>
      </c>
      <c r="QT112" s="222">
        <v>2206665</v>
      </c>
      <c r="QU112" s="222">
        <v>491900</v>
      </c>
      <c r="QV112" s="222">
        <v>1400000</v>
      </c>
      <c r="QW112" s="222">
        <v>872910</v>
      </c>
      <c r="QX112" s="222">
        <v>904000</v>
      </c>
      <c r="QY112" s="222">
        <v>2131548</v>
      </c>
      <c r="QZ112" s="222">
        <v>907675</v>
      </c>
      <c r="RA112" s="222">
        <v>1550530.75</v>
      </c>
      <c r="RB112" s="222">
        <v>2378807.5</v>
      </c>
      <c r="RC112" s="222">
        <v>527325</v>
      </c>
      <c r="RD112" s="222">
        <v>427255</v>
      </c>
      <c r="RE112" s="222">
        <v>1500000</v>
      </c>
      <c r="RF112" s="222">
        <v>289620</v>
      </c>
      <c r="RG112" s="222">
        <v>10700000</v>
      </c>
      <c r="RH112" s="222">
        <v>2211748.75</v>
      </c>
      <c r="RI112" s="222">
        <v>525020</v>
      </c>
      <c r="RJ112" s="222">
        <v>524586</v>
      </c>
      <c r="RK112" s="222">
        <v>497583.75</v>
      </c>
      <c r="RL112" s="222">
        <v>611550.92000000004</v>
      </c>
      <c r="RM112" s="222">
        <v>1955429</v>
      </c>
      <c r="RN112" s="222">
        <v>495245.5</v>
      </c>
      <c r="RO112" s="222">
        <v>783880</v>
      </c>
      <c r="RP112" s="222">
        <v>1590350</v>
      </c>
      <c r="RQ112" s="222">
        <v>2142818</v>
      </c>
      <c r="RR112" s="222">
        <v>378675</v>
      </c>
      <c r="RS112" s="222">
        <v>454545</v>
      </c>
      <c r="RT112" s="222">
        <v>566835</v>
      </c>
      <c r="RU112" s="222">
        <v>443495</v>
      </c>
      <c r="RV112" s="222">
        <v>457465</v>
      </c>
      <c r="RW112" s="222">
        <v>424160</v>
      </c>
      <c r="RX112" s="222">
        <v>451915</v>
      </c>
      <c r="RY112" s="222">
        <v>240645</v>
      </c>
      <c r="RZ112" s="222">
        <v>468510</v>
      </c>
      <c r="SA112" s="222">
        <v>0</v>
      </c>
      <c r="SB112" s="222">
        <v>682836</v>
      </c>
      <c r="SC112" s="222">
        <v>644980</v>
      </c>
      <c r="SD112" s="222">
        <v>455800</v>
      </c>
      <c r="SE112" s="222">
        <v>245550</v>
      </c>
      <c r="SF112" s="222">
        <v>553709.5</v>
      </c>
      <c r="SG112" s="222">
        <v>828402.5</v>
      </c>
      <c r="SH112" s="222">
        <v>356637.49</v>
      </c>
      <c r="SI112" s="222">
        <v>656605</v>
      </c>
      <c r="SJ112" s="222">
        <v>600000</v>
      </c>
      <c r="SK112" s="222">
        <v>1957631</v>
      </c>
      <c r="SL112" s="222">
        <v>323430</v>
      </c>
      <c r="SM112" s="222">
        <v>4113949.74</v>
      </c>
      <c r="SN112" s="222">
        <v>907611</v>
      </c>
      <c r="SO112" s="222">
        <v>1376216.25</v>
      </c>
      <c r="SP112" s="222">
        <v>1861396.5</v>
      </c>
      <c r="SQ112" s="222">
        <v>662307</v>
      </c>
      <c r="SR112" s="222">
        <v>945944.5</v>
      </c>
      <c r="SS112" s="222">
        <v>669061</v>
      </c>
      <c r="ST112" s="222">
        <v>555000</v>
      </c>
      <c r="SU112" s="222">
        <v>7727458.4000000004</v>
      </c>
      <c r="SV112" s="222">
        <v>525250</v>
      </c>
      <c r="SW112" s="222">
        <v>1570090</v>
      </c>
      <c r="SX112" s="222">
        <v>1021605</v>
      </c>
      <c r="SY112" s="222">
        <v>342087.5</v>
      </c>
      <c r="SZ112" s="222">
        <v>450140</v>
      </c>
      <c r="TA112" s="222">
        <v>627260</v>
      </c>
      <c r="TB112" s="222">
        <v>1405310</v>
      </c>
      <c r="TC112" s="222">
        <v>706052.5</v>
      </c>
      <c r="TD112" s="222">
        <v>539744.5</v>
      </c>
      <c r="TE112" s="222">
        <v>756157.5</v>
      </c>
      <c r="TF112" s="222">
        <v>715085</v>
      </c>
      <c r="TG112" s="222">
        <v>635742.5</v>
      </c>
      <c r="TH112" s="222">
        <v>559305</v>
      </c>
      <c r="TI112" s="222">
        <v>13891302.25</v>
      </c>
      <c r="TJ112" s="222">
        <v>574645</v>
      </c>
      <c r="TK112" s="222">
        <v>585437.5</v>
      </c>
      <c r="TL112" s="222">
        <v>819277.5</v>
      </c>
      <c r="TM112" s="222">
        <v>0</v>
      </c>
      <c r="TN112" s="222">
        <v>583745</v>
      </c>
      <c r="TO112" s="222">
        <v>247215</v>
      </c>
      <c r="TP112" s="222">
        <v>2550736</v>
      </c>
      <c r="TQ112" s="222">
        <v>563071.25</v>
      </c>
      <c r="TR112" s="222">
        <v>1078945</v>
      </c>
      <c r="TS112" s="222">
        <v>625000</v>
      </c>
      <c r="TT112" s="222">
        <v>0</v>
      </c>
      <c r="TU112" s="222">
        <v>399450</v>
      </c>
      <c r="TV112" s="222">
        <v>625220</v>
      </c>
      <c r="TW112" s="222">
        <v>468280</v>
      </c>
      <c r="TX112" s="222">
        <v>488538</v>
      </c>
      <c r="TY112" s="222">
        <v>3739825</v>
      </c>
      <c r="TZ112" s="222">
        <v>434250</v>
      </c>
      <c r="UA112" s="222">
        <v>6200000</v>
      </c>
      <c r="UB112" s="222">
        <v>1553400</v>
      </c>
      <c r="UC112" s="222">
        <v>687000</v>
      </c>
      <c r="UD112" s="222">
        <v>490000</v>
      </c>
      <c r="UE112" s="222">
        <v>1890000</v>
      </c>
      <c r="UF112" s="222">
        <v>400903.59</v>
      </c>
      <c r="UG112" s="222">
        <v>520000</v>
      </c>
      <c r="UH112" s="222">
        <v>846191</v>
      </c>
      <c r="UI112" s="222">
        <v>977803</v>
      </c>
      <c r="UJ112" s="222">
        <v>5875010</v>
      </c>
      <c r="UK112" s="222">
        <v>837332.5</v>
      </c>
      <c r="UL112" s="222">
        <v>686122</v>
      </c>
      <c r="UM112" s="222">
        <v>1209470</v>
      </c>
      <c r="UN112" s="222">
        <v>960498</v>
      </c>
      <c r="UO112" s="222">
        <v>619925</v>
      </c>
      <c r="UP112" s="222">
        <v>18000000</v>
      </c>
      <c r="UQ112" s="222">
        <v>769239.5</v>
      </c>
      <c r="UR112" s="222">
        <v>792140</v>
      </c>
      <c r="US112" s="222">
        <v>3943297</v>
      </c>
      <c r="UT112" s="222">
        <v>72630</v>
      </c>
      <c r="UU112" s="222">
        <v>616832.5</v>
      </c>
      <c r="UV112" s="222">
        <v>1803000</v>
      </c>
      <c r="UW112" s="222">
        <v>504420</v>
      </c>
      <c r="UX112" s="222">
        <v>624490</v>
      </c>
      <c r="UY112" s="222">
        <v>730765</v>
      </c>
      <c r="UZ112" s="222">
        <v>720059</v>
      </c>
      <c r="VA112" s="222">
        <v>1761475</v>
      </c>
      <c r="VB112" s="222">
        <v>743825</v>
      </c>
      <c r="VC112" s="222">
        <v>1706136</v>
      </c>
      <c r="VD112" s="222">
        <v>667740</v>
      </c>
      <c r="VE112" s="222">
        <v>445099</v>
      </c>
      <c r="VF112" s="222">
        <v>584073</v>
      </c>
      <c r="VG112" s="222">
        <v>397800</v>
      </c>
      <c r="VH112" s="222">
        <v>2777400</v>
      </c>
      <c r="VI112" s="222">
        <v>411470</v>
      </c>
      <c r="VJ112" s="222">
        <v>331330</v>
      </c>
      <c r="VK112" s="222">
        <v>397500</v>
      </c>
      <c r="VL112" s="222">
        <v>3353669</v>
      </c>
      <c r="VM112" s="222">
        <v>546150</v>
      </c>
      <c r="VN112" s="222">
        <v>0</v>
      </c>
      <c r="VO112" s="222">
        <v>229995</v>
      </c>
      <c r="VP112" s="222">
        <v>33770</v>
      </c>
      <c r="VQ112" s="222">
        <v>1100000</v>
      </c>
      <c r="VR112" s="222">
        <v>916505</v>
      </c>
      <c r="VS112" s="222">
        <v>0</v>
      </c>
      <c r="VT112" s="222">
        <v>523955</v>
      </c>
      <c r="VU112" s="222">
        <v>0</v>
      </c>
      <c r="VV112" s="222">
        <v>0</v>
      </c>
      <c r="VW112" s="222">
        <v>936959</v>
      </c>
      <c r="VX112" s="222">
        <v>619187.5</v>
      </c>
      <c r="VY112" s="222">
        <v>489230</v>
      </c>
      <c r="VZ112" s="222">
        <v>743942.5</v>
      </c>
      <c r="WA112" s="222">
        <v>21500000</v>
      </c>
      <c r="WB112" s="222">
        <v>1335525.79</v>
      </c>
      <c r="WC112" s="222">
        <v>953660</v>
      </c>
      <c r="WD112" s="222">
        <v>970155</v>
      </c>
      <c r="WE112" s="222">
        <v>531573</v>
      </c>
      <c r="WF112" s="222">
        <v>996377.5</v>
      </c>
      <c r="WG112" s="222">
        <v>1644650</v>
      </c>
      <c r="WH112" s="222">
        <v>2093522.5</v>
      </c>
      <c r="WI112" s="222">
        <v>505370</v>
      </c>
      <c r="WJ112" s="222">
        <v>1143085.25</v>
      </c>
      <c r="WK112" s="222">
        <v>886400</v>
      </c>
      <c r="WL112" s="222">
        <v>3220504</v>
      </c>
      <c r="WM112" s="222">
        <v>849277</v>
      </c>
      <c r="WN112" s="222">
        <v>2682520</v>
      </c>
      <c r="WO112" s="222">
        <v>2786273.75</v>
      </c>
      <c r="WP112" s="222">
        <v>1004700</v>
      </c>
      <c r="WQ112" s="222">
        <v>1049488.25</v>
      </c>
      <c r="WR112" s="222">
        <v>1247820</v>
      </c>
      <c r="WS112" s="222">
        <v>423208.75</v>
      </c>
      <c r="WT112" s="222">
        <v>1767727.75</v>
      </c>
      <c r="WU112" s="222">
        <v>4623658.33</v>
      </c>
      <c r="WV112" s="222">
        <v>895515</v>
      </c>
      <c r="WW112" s="222">
        <v>664161</v>
      </c>
      <c r="WX112" s="222">
        <v>325062</v>
      </c>
      <c r="WY112" s="222">
        <v>725840</v>
      </c>
      <c r="WZ112" s="222">
        <v>598877.5</v>
      </c>
      <c r="XA112" s="222">
        <v>584768</v>
      </c>
      <c r="XB112" s="222">
        <v>534515</v>
      </c>
      <c r="XC112" s="222">
        <v>0</v>
      </c>
      <c r="XD112" s="222">
        <v>303437.5</v>
      </c>
      <c r="XE112" s="222">
        <v>0</v>
      </c>
      <c r="XF112" s="222">
        <v>0</v>
      </c>
      <c r="XG112" s="222">
        <v>0</v>
      </c>
      <c r="XH112" s="222">
        <v>17749172.5</v>
      </c>
      <c r="XI112" s="222">
        <v>1199050</v>
      </c>
      <c r="XJ112" s="222">
        <v>1244795</v>
      </c>
      <c r="XK112" s="222">
        <v>3946560</v>
      </c>
      <c r="XL112" s="222">
        <v>176937.5</v>
      </c>
      <c r="XM112" s="222">
        <v>1587630</v>
      </c>
      <c r="XN112" s="222">
        <v>2604905</v>
      </c>
      <c r="XO112" s="222">
        <v>945130</v>
      </c>
      <c r="XP112" s="222">
        <v>948450</v>
      </c>
      <c r="XQ112" s="222">
        <v>2920000</v>
      </c>
      <c r="XR112" s="222">
        <v>1760184.4</v>
      </c>
      <c r="XS112" s="222">
        <v>589060</v>
      </c>
      <c r="XT112" s="222">
        <v>600132</v>
      </c>
      <c r="XU112" s="222">
        <v>818270</v>
      </c>
      <c r="XV112" s="222">
        <v>845195</v>
      </c>
      <c r="XW112" s="222">
        <v>530390</v>
      </c>
      <c r="XX112" s="222">
        <v>568153.75</v>
      </c>
      <c r="XY112" s="222">
        <v>787640</v>
      </c>
      <c r="XZ112" s="222">
        <v>746430</v>
      </c>
      <c r="YA112" s="222">
        <v>668043</v>
      </c>
      <c r="YB112" s="222">
        <v>651308</v>
      </c>
      <c r="YC112" s="222">
        <v>551865</v>
      </c>
      <c r="YD112" s="222">
        <v>751175</v>
      </c>
      <c r="YE112" s="222">
        <v>12823793</v>
      </c>
      <c r="YF112" s="222">
        <v>1060240</v>
      </c>
      <c r="YG112" s="222">
        <v>2100610</v>
      </c>
      <c r="YH112" s="222">
        <v>565800</v>
      </c>
      <c r="YI112" s="222">
        <v>4188177</v>
      </c>
      <c r="YJ112" s="222">
        <v>1226515</v>
      </c>
      <c r="YK112" s="222">
        <v>2250474.2799999998</v>
      </c>
      <c r="YL112" s="222">
        <v>627972</v>
      </c>
      <c r="YM112" s="222">
        <v>4601780.5</v>
      </c>
      <c r="YN112" s="222">
        <v>2580771</v>
      </c>
      <c r="YO112" s="222">
        <v>1359345</v>
      </c>
      <c r="YP112" s="222">
        <v>769675</v>
      </c>
      <c r="YQ112" s="222">
        <v>721702.2</v>
      </c>
      <c r="YR112" s="222">
        <v>659800</v>
      </c>
      <c r="YS112" s="222">
        <v>360270</v>
      </c>
      <c r="YT112" s="222">
        <v>542280</v>
      </c>
      <c r="YU112" s="222">
        <v>434325.8</v>
      </c>
      <c r="YV112" s="222">
        <v>4475632</v>
      </c>
      <c r="YW112" s="222">
        <v>847422</v>
      </c>
      <c r="YX112" s="222">
        <v>542201</v>
      </c>
      <c r="YY112" s="222">
        <v>680045</v>
      </c>
      <c r="YZ112" s="222">
        <v>634941</v>
      </c>
      <c r="ZA112" s="222">
        <v>498985</v>
      </c>
      <c r="ZB112" s="222">
        <v>560960</v>
      </c>
      <c r="ZC112" s="222">
        <v>7647875</v>
      </c>
      <c r="ZD112" s="222">
        <v>346075</v>
      </c>
      <c r="ZE112" s="222">
        <v>143130</v>
      </c>
      <c r="ZF112" s="222">
        <v>794142.5</v>
      </c>
      <c r="ZG112" s="222">
        <v>361570</v>
      </c>
      <c r="ZH112" s="222">
        <v>590000</v>
      </c>
      <c r="ZI112" s="222">
        <v>430075</v>
      </c>
      <c r="ZJ112" s="222">
        <v>509297.5</v>
      </c>
      <c r="ZK112" s="222">
        <v>2876105</v>
      </c>
      <c r="ZL112" s="222">
        <v>17000000</v>
      </c>
      <c r="ZM112" s="222">
        <v>160000</v>
      </c>
      <c r="ZN112" s="222">
        <v>1306172</v>
      </c>
      <c r="ZO112" s="222">
        <v>4030000</v>
      </c>
      <c r="ZP112" s="222">
        <v>1911908</v>
      </c>
      <c r="ZQ112" s="222">
        <v>0</v>
      </c>
      <c r="ZR112" s="222">
        <v>387000</v>
      </c>
      <c r="ZS112" s="222">
        <v>1926315</v>
      </c>
      <c r="ZT112" s="222">
        <v>176742</v>
      </c>
      <c r="ZU112" s="222">
        <v>681070</v>
      </c>
      <c r="ZV112" s="222">
        <v>95000</v>
      </c>
      <c r="ZW112" s="222">
        <v>100000</v>
      </c>
      <c r="ZX112" s="222">
        <v>547335</v>
      </c>
      <c r="ZY112" s="222">
        <v>192600</v>
      </c>
      <c r="ZZ112" s="222">
        <v>75000</v>
      </c>
      <c r="AAA112" s="222">
        <v>333191</v>
      </c>
      <c r="AAB112" s="222">
        <v>221088</v>
      </c>
      <c r="AAC112" s="222">
        <v>351800</v>
      </c>
      <c r="AAD112" s="222">
        <v>101338.2</v>
      </c>
      <c r="AAE112" s="222">
        <v>189227</v>
      </c>
      <c r="AAF112" s="222">
        <v>190210</v>
      </c>
      <c r="AAG112" s="222">
        <v>200613.5</v>
      </c>
      <c r="AAH112" s="222">
        <v>4486318</v>
      </c>
      <c r="AAI112" s="222">
        <v>547810.5</v>
      </c>
      <c r="AAJ112" s="222">
        <v>788108</v>
      </c>
      <c r="AAK112" s="222">
        <v>512942</v>
      </c>
      <c r="AAL112" s="222">
        <v>0</v>
      </c>
      <c r="AAM112" s="222">
        <v>907482</v>
      </c>
      <c r="AAN112" s="222">
        <v>0</v>
      </c>
      <c r="AAO112" s="222">
        <v>25512267.5</v>
      </c>
      <c r="AAP112" s="222">
        <v>1330119</v>
      </c>
      <c r="AAQ112" s="222">
        <v>555560</v>
      </c>
      <c r="AAR112" s="222">
        <v>848000</v>
      </c>
      <c r="AAS112" s="222">
        <v>1350392</v>
      </c>
      <c r="AAT112" s="222">
        <v>810000</v>
      </c>
      <c r="AAU112" s="222">
        <v>733554.39</v>
      </c>
      <c r="AAV112" s="222">
        <v>982364</v>
      </c>
      <c r="AAW112" s="222">
        <v>2987635</v>
      </c>
      <c r="AAX112" s="222">
        <v>761102.5</v>
      </c>
      <c r="AAY112" s="222">
        <v>881345</v>
      </c>
      <c r="AAZ112" s="222">
        <v>4066966</v>
      </c>
      <c r="ABA112" s="222">
        <v>2059000</v>
      </c>
      <c r="ABB112" s="222">
        <v>471593</v>
      </c>
      <c r="ABC112" s="222">
        <v>723100</v>
      </c>
      <c r="ABD112" s="222">
        <v>530857</v>
      </c>
      <c r="ABE112" s="222">
        <v>0</v>
      </c>
      <c r="ABF112" s="222">
        <v>837220</v>
      </c>
      <c r="ABG112" s="222">
        <v>477993</v>
      </c>
      <c r="ABH112" s="222">
        <v>6215066</v>
      </c>
      <c r="ABI112" s="222">
        <v>3707700</v>
      </c>
      <c r="ABJ112" s="222">
        <v>659024</v>
      </c>
      <c r="ABK112" s="222">
        <v>440000</v>
      </c>
      <c r="ABL112" s="222">
        <v>502428</v>
      </c>
      <c r="ABM112" s="222">
        <v>530178</v>
      </c>
      <c r="ABN112" s="222">
        <v>500000</v>
      </c>
      <c r="ABO112" s="222">
        <v>5068000</v>
      </c>
      <c r="ABP112" s="222">
        <v>773417.12</v>
      </c>
      <c r="ABQ112" s="222">
        <v>657314</v>
      </c>
      <c r="ABR112" s="222">
        <v>780288.5</v>
      </c>
      <c r="ABS112" s="222">
        <v>1098772.5</v>
      </c>
      <c r="ABT112" s="222">
        <v>627556</v>
      </c>
      <c r="ABU112" s="222">
        <v>870980</v>
      </c>
      <c r="ABV112" s="222">
        <v>767521.86</v>
      </c>
      <c r="ABW112" s="222">
        <v>560040</v>
      </c>
      <c r="ABX112" s="222">
        <v>0</v>
      </c>
      <c r="ABY112" s="222">
        <v>0</v>
      </c>
      <c r="ABZ112" s="222">
        <v>0</v>
      </c>
      <c r="ACA112" s="222">
        <v>505830</v>
      </c>
      <c r="ACB112" s="222">
        <v>549852.5</v>
      </c>
      <c r="ACC112" s="222">
        <v>0</v>
      </c>
      <c r="ACD112" s="222">
        <v>-2608811.25</v>
      </c>
      <c r="ACE112" s="222">
        <v>510000</v>
      </c>
      <c r="ACF112" s="222">
        <v>521050</v>
      </c>
      <c r="ACG112" s="222">
        <v>0</v>
      </c>
      <c r="ACH112" s="222">
        <v>849980</v>
      </c>
      <c r="ACI112" s="222">
        <v>32385563.879999999</v>
      </c>
      <c r="ACJ112" s="222">
        <v>509945</v>
      </c>
      <c r="ACK112" s="222">
        <v>0</v>
      </c>
      <c r="ACL112" s="222">
        <v>1644631</v>
      </c>
      <c r="ACM112" s="222">
        <v>0</v>
      </c>
      <c r="ACN112" s="222">
        <v>0</v>
      </c>
      <c r="ACO112" s="222">
        <v>0</v>
      </c>
      <c r="ACP112" s="222">
        <v>3000000</v>
      </c>
      <c r="ACQ112" s="222">
        <v>0</v>
      </c>
      <c r="ACR112" s="222">
        <v>0</v>
      </c>
      <c r="ACS112" s="222">
        <v>0</v>
      </c>
      <c r="ACT112" s="222">
        <v>1600000</v>
      </c>
      <c r="ACU112" s="222">
        <v>0</v>
      </c>
      <c r="ACV112" s="222">
        <v>5461820</v>
      </c>
      <c r="ACW112" s="222">
        <v>1022008</v>
      </c>
      <c r="ACX112" s="222">
        <v>1084845</v>
      </c>
      <c r="ACY112" s="222">
        <v>0</v>
      </c>
      <c r="ACZ112" s="222">
        <v>0</v>
      </c>
      <c r="ADA112" s="222">
        <v>744040</v>
      </c>
      <c r="ADB112" s="222">
        <v>0</v>
      </c>
      <c r="ADC112" s="222">
        <v>505165</v>
      </c>
      <c r="ADD112" s="222">
        <v>464455</v>
      </c>
      <c r="ADE112" s="222">
        <v>300000</v>
      </c>
      <c r="ADF112" s="222">
        <v>3847135</v>
      </c>
      <c r="ADG112" s="222">
        <v>2700000</v>
      </c>
      <c r="ADH112" s="222">
        <v>426600</v>
      </c>
      <c r="ADI112" s="222">
        <v>0</v>
      </c>
      <c r="ADJ112" s="222">
        <v>0</v>
      </c>
      <c r="ADK112" s="222">
        <v>318500</v>
      </c>
      <c r="ADL112" s="222">
        <v>0</v>
      </c>
      <c r="ADM112" s="222">
        <v>530000</v>
      </c>
      <c r="ADN112" s="222">
        <v>0</v>
      </c>
      <c r="ADO112" s="222">
        <v>36482500.799999997</v>
      </c>
      <c r="ADP112" s="222">
        <v>0</v>
      </c>
      <c r="ADQ112" s="222">
        <v>0</v>
      </c>
      <c r="ADR112" s="222">
        <v>0</v>
      </c>
      <c r="ADS112" s="222">
        <v>3000000</v>
      </c>
      <c r="ADT112" s="222">
        <v>499760</v>
      </c>
      <c r="ADU112" s="222">
        <v>0</v>
      </c>
      <c r="ADV112" s="222">
        <v>1000000</v>
      </c>
      <c r="ADW112" s="222">
        <v>0</v>
      </c>
      <c r="ADX112" s="222">
        <v>254225</v>
      </c>
      <c r="ADY112" s="222">
        <v>0</v>
      </c>
      <c r="ADZ112" s="222">
        <v>5222395.5199999996</v>
      </c>
      <c r="AEA112" s="222">
        <v>2013853.21</v>
      </c>
      <c r="AEB112" s="222">
        <v>625906.75</v>
      </c>
      <c r="AEC112" s="222">
        <v>1077571.5</v>
      </c>
      <c r="AED112" s="222">
        <v>0</v>
      </c>
      <c r="AEE112" s="222">
        <v>0</v>
      </c>
      <c r="AEF112" s="222">
        <v>0</v>
      </c>
      <c r="AEG112" s="222">
        <v>0</v>
      </c>
      <c r="AEH112" s="222">
        <v>666638.5</v>
      </c>
      <c r="AEI112" s="222">
        <v>0</v>
      </c>
      <c r="AEJ112" s="222">
        <v>1409576</v>
      </c>
      <c r="AEK112" s="222">
        <v>727000</v>
      </c>
      <c r="AEL112" s="222">
        <v>747671</v>
      </c>
      <c r="AEM112" s="222">
        <v>1570000</v>
      </c>
      <c r="AEN112" s="222">
        <v>985907.13</v>
      </c>
      <c r="AEO112" s="222">
        <v>598400.84</v>
      </c>
      <c r="AEP112" s="222">
        <v>1693659</v>
      </c>
      <c r="AEQ112" s="222">
        <v>543594</v>
      </c>
      <c r="AER112" s="222">
        <v>0</v>
      </c>
      <c r="AES112" s="222">
        <v>10801895</v>
      </c>
      <c r="AET112" s="222">
        <v>1137390</v>
      </c>
      <c r="AEU112" s="222">
        <v>1134110</v>
      </c>
      <c r="AEV112" s="222">
        <v>716620</v>
      </c>
      <c r="AEW112" s="222">
        <v>584063</v>
      </c>
      <c r="AEX112" s="222">
        <v>1545000</v>
      </c>
      <c r="AEY112" s="222">
        <v>1201806.25</v>
      </c>
      <c r="AEZ112" s="222">
        <v>395778.97</v>
      </c>
      <c r="AFA112" s="222">
        <v>651995</v>
      </c>
      <c r="AFB112" s="222">
        <v>350990</v>
      </c>
      <c r="AFC112" s="222">
        <v>5200000</v>
      </c>
      <c r="AFD112" s="222">
        <v>2963645</v>
      </c>
      <c r="AFE112" s="222">
        <v>1104330</v>
      </c>
      <c r="AFF112" s="222">
        <v>218160</v>
      </c>
      <c r="AFG112" s="222">
        <v>1531335</v>
      </c>
      <c r="AFH112" s="222">
        <v>1096190</v>
      </c>
      <c r="AFI112" s="222">
        <v>0</v>
      </c>
      <c r="AFJ112" s="222">
        <v>681255</v>
      </c>
      <c r="AFK112" s="222">
        <v>1006530</v>
      </c>
      <c r="AFL112" s="222">
        <v>833705</v>
      </c>
      <c r="AFM112" s="222">
        <v>660000</v>
      </c>
      <c r="AFN112" s="222">
        <v>755000</v>
      </c>
      <c r="AFO112" s="222">
        <v>720960</v>
      </c>
      <c r="AFP112" s="222">
        <v>7628519</v>
      </c>
      <c r="AFQ112" s="222">
        <v>1142757.5</v>
      </c>
      <c r="AFR112" s="222">
        <v>587530</v>
      </c>
      <c r="AFS112" s="222">
        <v>849660</v>
      </c>
      <c r="AFT112" s="222">
        <v>887410</v>
      </c>
      <c r="AFU112" s="222">
        <v>878812.5</v>
      </c>
      <c r="AFV112" s="222">
        <v>0</v>
      </c>
      <c r="AFW112" s="222">
        <v>1093960</v>
      </c>
      <c r="AFX112" s="222">
        <v>2432590</v>
      </c>
      <c r="AFY112" s="222">
        <v>397240</v>
      </c>
      <c r="AFZ112" s="222">
        <v>928430</v>
      </c>
      <c r="AGA112" s="222">
        <v>429300</v>
      </c>
      <c r="AGB112" s="222">
        <v>7996000</v>
      </c>
      <c r="AGC112" s="222">
        <v>261720</v>
      </c>
      <c r="AGD112" s="222">
        <v>450000</v>
      </c>
      <c r="AGE112" s="222">
        <v>383096.25</v>
      </c>
      <c r="AGF112" s="222">
        <v>1083010</v>
      </c>
      <c r="AGG112" s="222">
        <v>506650</v>
      </c>
      <c r="AGH112" s="222">
        <v>240000</v>
      </c>
      <c r="AGI112" s="222">
        <v>486010</v>
      </c>
      <c r="AGJ112" s="222">
        <v>350000</v>
      </c>
      <c r="AGK112" s="222">
        <v>345855</v>
      </c>
      <c r="AGL112" s="222">
        <v>430065</v>
      </c>
      <c r="AGM112" s="222">
        <v>6871813.7999999998</v>
      </c>
      <c r="AGN112" s="222">
        <v>2138342.5</v>
      </c>
      <c r="AGO112" s="222">
        <v>2148343.5</v>
      </c>
      <c r="AGP112" s="222">
        <v>1007076</v>
      </c>
      <c r="AGQ112" s="222">
        <v>8803945</v>
      </c>
      <c r="AGR112" s="222">
        <v>869735</v>
      </c>
      <c r="AGS112" s="222">
        <v>1121200</v>
      </c>
      <c r="AGT112" s="222">
        <v>986928</v>
      </c>
      <c r="AGU112" s="222">
        <v>14844370</v>
      </c>
      <c r="AGV112" s="222">
        <v>7471984.25</v>
      </c>
      <c r="AGW112" s="222">
        <v>585415</v>
      </c>
      <c r="AGX112" s="222">
        <v>1053964.3899999999</v>
      </c>
      <c r="AGY112" s="222">
        <v>1924008.12</v>
      </c>
      <c r="AGZ112" s="222">
        <v>1242399.71</v>
      </c>
      <c r="AHA112" s="222">
        <v>600000</v>
      </c>
      <c r="AHB112" s="222">
        <v>2217891</v>
      </c>
      <c r="AHC112" s="222">
        <v>398595</v>
      </c>
      <c r="AHD112" s="222">
        <v>849000</v>
      </c>
      <c r="AHE112" s="222">
        <v>892000</v>
      </c>
      <c r="AHF112" s="222">
        <v>0</v>
      </c>
      <c r="AHG112" s="222">
        <v>587507</v>
      </c>
      <c r="AHH112" s="222">
        <v>874659.8</v>
      </c>
      <c r="AHI112" s="222">
        <v>424463</v>
      </c>
      <c r="AHJ112" s="222">
        <v>0</v>
      </c>
      <c r="AHK112" s="222">
        <v>463408</v>
      </c>
      <c r="AHL112" s="222">
        <v>4792875</v>
      </c>
      <c r="AHM112" s="222">
        <v>295030</v>
      </c>
      <c r="AHN112" s="222">
        <v>469700</v>
      </c>
      <c r="AHO112" s="222">
        <v>400000</v>
      </c>
      <c r="AHP112" s="222">
        <v>2172205</v>
      </c>
      <c r="AHQ112" s="222">
        <v>425757.5</v>
      </c>
      <c r="AHR112" s="264">
        <v>474080</v>
      </c>
    </row>
    <row r="113" spans="1:902" ht="24">
      <c r="A113" s="183" t="s">
        <v>6671</v>
      </c>
      <c r="B113" s="183" t="s">
        <v>6550</v>
      </c>
      <c r="C113" s="184" t="s">
        <v>6551</v>
      </c>
      <c r="D113" s="222">
        <v>2075010</v>
      </c>
      <c r="E113" s="222">
        <v>121597.5</v>
      </c>
      <c r="F113" s="222">
        <v>0</v>
      </c>
      <c r="G113" s="222">
        <v>50000</v>
      </c>
      <c r="H113" s="222">
        <v>200000</v>
      </c>
      <c r="I113" s="222">
        <v>77898.5</v>
      </c>
      <c r="J113" s="222">
        <v>0</v>
      </c>
      <c r="K113" s="222">
        <v>350000</v>
      </c>
      <c r="L113" s="222">
        <v>90600</v>
      </c>
      <c r="M113" s="222">
        <v>103274</v>
      </c>
      <c r="N113" s="222">
        <v>70000</v>
      </c>
      <c r="O113" s="222">
        <v>66240</v>
      </c>
      <c r="P113" s="222">
        <v>97875</v>
      </c>
      <c r="Q113" s="222">
        <v>0</v>
      </c>
      <c r="R113" s="222">
        <v>30915</v>
      </c>
      <c r="S113" s="222">
        <v>0</v>
      </c>
      <c r="T113" s="222">
        <v>64810</v>
      </c>
      <c r="U113" s="222">
        <v>0</v>
      </c>
      <c r="V113" s="222">
        <v>1315000</v>
      </c>
      <c r="W113" s="222">
        <v>398966.93</v>
      </c>
      <c r="X113" s="222">
        <v>0</v>
      </c>
      <c r="Y113" s="222">
        <v>25000</v>
      </c>
      <c r="Z113" s="222">
        <v>33771</v>
      </c>
      <c r="AA113" s="222">
        <v>95197.5</v>
      </c>
      <c r="AB113" s="222">
        <v>41616</v>
      </c>
      <c r="AC113" s="222">
        <v>344521.25</v>
      </c>
      <c r="AD113" s="222">
        <v>126040</v>
      </c>
      <c r="AE113" s="222">
        <v>0</v>
      </c>
      <c r="AF113" s="222">
        <v>254990</v>
      </c>
      <c r="AG113" s="222">
        <v>0</v>
      </c>
      <c r="AH113" s="222">
        <v>395780.4</v>
      </c>
      <c r="AI113" s="222">
        <v>63520</v>
      </c>
      <c r="AJ113" s="222">
        <v>23065</v>
      </c>
      <c r="AK113" s="222">
        <v>26290</v>
      </c>
      <c r="AL113" s="222">
        <v>0</v>
      </c>
      <c r="AM113" s="222">
        <v>0</v>
      </c>
      <c r="AN113" s="222">
        <v>0</v>
      </c>
      <c r="AO113" s="222">
        <v>36195</v>
      </c>
      <c r="AP113" s="222">
        <v>0</v>
      </c>
      <c r="AQ113" s="222">
        <v>34000.019999999997</v>
      </c>
      <c r="AR113" s="222">
        <v>23760</v>
      </c>
      <c r="AS113" s="222">
        <v>59476</v>
      </c>
      <c r="AT113" s="222">
        <v>1017110</v>
      </c>
      <c r="AU113" s="222">
        <v>8260</v>
      </c>
      <c r="AV113" s="222">
        <v>64770</v>
      </c>
      <c r="AW113" s="222">
        <v>100000</v>
      </c>
      <c r="AX113" s="222">
        <v>0</v>
      </c>
      <c r="AY113" s="222">
        <v>20460</v>
      </c>
      <c r="AZ113" s="222">
        <v>10000</v>
      </c>
      <c r="BA113" s="222">
        <v>3600</v>
      </c>
      <c r="BB113" s="222">
        <v>24125</v>
      </c>
      <c r="BC113" s="222">
        <v>61680</v>
      </c>
      <c r="BD113" s="222">
        <v>0</v>
      </c>
      <c r="BE113" s="222">
        <v>11030</v>
      </c>
      <c r="BF113" s="222">
        <v>176034</v>
      </c>
      <c r="BG113" s="222">
        <v>40162.5</v>
      </c>
      <c r="BH113" s="222">
        <v>2760</v>
      </c>
      <c r="BI113" s="222">
        <v>0</v>
      </c>
      <c r="BJ113" s="222">
        <v>775162.5</v>
      </c>
      <c r="BK113" s="222">
        <v>49747.5</v>
      </c>
      <c r="BL113" s="222">
        <v>0</v>
      </c>
      <c r="BM113" s="222">
        <v>0</v>
      </c>
      <c r="BN113" s="222">
        <v>50000</v>
      </c>
      <c r="BO113" s="222">
        <v>0</v>
      </c>
      <c r="BP113" s="222">
        <v>0</v>
      </c>
      <c r="BQ113" s="222">
        <v>10500</v>
      </c>
      <c r="BR113" s="222">
        <v>0</v>
      </c>
      <c r="BS113" s="222">
        <v>10760</v>
      </c>
      <c r="BT113" s="222">
        <v>0</v>
      </c>
      <c r="BU113" s="222">
        <v>24960</v>
      </c>
      <c r="BV113" s="222">
        <v>0</v>
      </c>
      <c r="BW113" s="222">
        <v>0</v>
      </c>
      <c r="BX113" s="222">
        <v>0</v>
      </c>
      <c r="BY113" s="222">
        <v>35299</v>
      </c>
      <c r="BZ113" s="222">
        <v>0</v>
      </c>
      <c r="CA113" s="222">
        <v>101460</v>
      </c>
      <c r="CB113" s="222">
        <v>32245</v>
      </c>
      <c r="CC113" s="222">
        <v>0</v>
      </c>
      <c r="CD113" s="222">
        <v>50467.5</v>
      </c>
      <c r="CE113" s="222">
        <v>38675</v>
      </c>
      <c r="CF113" s="222">
        <v>45655</v>
      </c>
      <c r="CG113" s="222">
        <v>1125000</v>
      </c>
      <c r="CH113" s="222">
        <v>4440</v>
      </c>
      <c r="CI113" s="222">
        <v>0</v>
      </c>
      <c r="CJ113" s="222">
        <v>0</v>
      </c>
      <c r="CK113" s="222">
        <v>5670</v>
      </c>
      <c r="CL113" s="222">
        <v>30000</v>
      </c>
      <c r="CM113" s="222">
        <v>0</v>
      </c>
      <c r="CN113" s="222">
        <v>44620</v>
      </c>
      <c r="CO113" s="222">
        <v>0</v>
      </c>
      <c r="CP113" s="222">
        <v>74460</v>
      </c>
      <c r="CQ113" s="222">
        <v>9360</v>
      </c>
      <c r="CR113" s="222">
        <v>26950</v>
      </c>
      <c r="CS113" s="222">
        <v>34830</v>
      </c>
      <c r="CT113" s="222">
        <v>540000</v>
      </c>
      <c r="CU113" s="222">
        <v>0</v>
      </c>
      <c r="CV113" s="222">
        <v>21800</v>
      </c>
      <c r="CW113" s="222">
        <v>86340</v>
      </c>
      <c r="CX113" s="222">
        <v>15410</v>
      </c>
      <c r="CY113" s="222">
        <v>29425</v>
      </c>
      <c r="CZ113" s="222">
        <v>17160</v>
      </c>
      <c r="DA113" s="222">
        <v>26400</v>
      </c>
      <c r="DB113" s="222">
        <v>477668</v>
      </c>
      <c r="DC113" s="222">
        <v>983521</v>
      </c>
      <c r="DD113" s="222">
        <v>67778.02</v>
      </c>
      <c r="DE113" s="222">
        <v>70900</v>
      </c>
      <c r="DF113" s="222">
        <v>0</v>
      </c>
      <c r="DG113" s="222">
        <v>0</v>
      </c>
      <c r="DH113" s="222">
        <v>0</v>
      </c>
      <c r="DI113" s="222">
        <v>40458.080000000002</v>
      </c>
      <c r="DJ113" s="222">
        <v>42896</v>
      </c>
      <c r="DK113" s="222">
        <v>1650875</v>
      </c>
      <c r="DL113" s="222">
        <v>74890</v>
      </c>
      <c r="DM113" s="222">
        <v>100000</v>
      </c>
      <c r="DN113" s="222">
        <v>26000</v>
      </c>
      <c r="DO113" s="222">
        <v>15000</v>
      </c>
      <c r="DP113" s="222">
        <v>40000</v>
      </c>
      <c r="DQ113" s="222">
        <v>0</v>
      </c>
      <c r="DR113" s="222">
        <v>163607.5</v>
      </c>
      <c r="DS113" s="222">
        <v>300000</v>
      </c>
      <c r="DT113" s="222">
        <v>0</v>
      </c>
      <c r="DU113" s="222">
        <v>0</v>
      </c>
      <c r="DV113" s="222">
        <v>209720</v>
      </c>
      <c r="DW113" s="222">
        <v>50000</v>
      </c>
      <c r="DX113" s="222">
        <v>153157</v>
      </c>
      <c r="DY113" s="222">
        <v>0</v>
      </c>
      <c r="DZ113" s="222">
        <v>135000</v>
      </c>
      <c r="EA113" s="222">
        <v>59280</v>
      </c>
      <c r="EB113" s="222">
        <v>80640</v>
      </c>
      <c r="EC113" s="222">
        <v>0</v>
      </c>
      <c r="ED113" s="222">
        <v>0</v>
      </c>
      <c r="EE113" s="222">
        <v>372558.75</v>
      </c>
      <c r="EF113" s="222">
        <v>271195</v>
      </c>
      <c r="EG113" s="222">
        <v>67608.75</v>
      </c>
      <c r="EH113" s="222">
        <v>69610</v>
      </c>
      <c r="EI113" s="222">
        <v>18060</v>
      </c>
      <c r="EJ113" s="222">
        <v>103040</v>
      </c>
      <c r="EK113" s="222">
        <v>199870</v>
      </c>
      <c r="EL113" s="222">
        <v>0</v>
      </c>
      <c r="EM113" s="222">
        <v>0</v>
      </c>
      <c r="EN113" s="222">
        <v>1872794</v>
      </c>
      <c r="EO113" s="222">
        <v>64095</v>
      </c>
      <c r="EP113" s="222">
        <v>152270</v>
      </c>
      <c r="EQ113" s="222">
        <v>200521.25</v>
      </c>
      <c r="ER113" s="222">
        <v>52400</v>
      </c>
      <c r="ES113" s="222">
        <v>25190</v>
      </c>
      <c r="ET113" s="222">
        <v>61755</v>
      </c>
      <c r="EU113" s="222">
        <v>77530</v>
      </c>
      <c r="EV113" s="222">
        <v>83530</v>
      </c>
      <c r="EW113" s="222">
        <v>814500</v>
      </c>
      <c r="EX113" s="222">
        <v>26300</v>
      </c>
      <c r="EY113" s="222">
        <v>65425</v>
      </c>
      <c r="EZ113" s="222">
        <v>10080</v>
      </c>
      <c r="FA113" s="222">
        <v>37875</v>
      </c>
      <c r="FB113" s="222">
        <v>0</v>
      </c>
      <c r="FC113" s="222">
        <v>29510</v>
      </c>
      <c r="FD113" s="222">
        <v>88630</v>
      </c>
      <c r="FE113" s="222">
        <v>41850</v>
      </c>
      <c r="FF113" s="222">
        <v>2500</v>
      </c>
      <c r="FG113" s="222">
        <v>33620</v>
      </c>
      <c r="FH113" s="222">
        <v>37620</v>
      </c>
      <c r="FI113" s="222">
        <v>0</v>
      </c>
      <c r="FJ113" s="222">
        <v>0</v>
      </c>
      <c r="FK113" s="222">
        <v>75750</v>
      </c>
      <c r="FL113" s="222">
        <v>0</v>
      </c>
      <c r="FM113" s="222">
        <v>0</v>
      </c>
      <c r="FN113" s="222">
        <v>0</v>
      </c>
      <c r="FO113" s="222">
        <v>0</v>
      </c>
      <c r="FP113" s="222">
        <v>0</v>
      </c>
      <c r="FQ113" s="222">
        <v>0</v>
      </c>
      <c r="FR113" s="222">
        <v>44000</v>
      </c>
      <c r="FS113" s="222">
        <v>0</v>
      </c>
      <c r="FT113" s="222">
        <v>0</v>
      </c>
      <c r="FU113" s="222">
        <v>0</v>
      </c>
      <c r="FV113" s="222">
        <v>43470</v>
      </c>
      <c r="FW113" s="222">
        <v>214170</v>
      </c>
      <c r="FX113" s="222">
        <v>70000</v>
      </c>
      <c r="FY113" s="222">
        <v>34000</v>
      </c>
      <c r="FZ113" s="222">
        <v>50070</v>
      </c>
      <c r="GA113" s="222">
        <v>230730</v>
      </c>
      <c r="GB113" s="222">
        <v>82035</v>
      </c>
      <c r="GC113" s="222">
        <v>3000</v>
      </c>
      <c r="GD113" s="222">
        <v>46500</v>
      </c>
      <c r="GE113" s="222">
        <v>0</v>
      </c>
      <c r="GF113" s="222">
        <v>0</v>
      </c>
      <c r="GG113" s="222">
        <v>0</v>
      </c>
      <c r="GH113" s="222">
        <v>0</v>
      </c>
      <c r="GI113" s="222">
        <v>0</v>
      </c>
      <c r="GJ113" s="222">
        <v>30000</v>
      </c>
      <c r="GK113" s="222">
        <v>75976</v>
      </c>
      <c r="GL113" s="222">
        <v>0</v>
      </c>
      <c r="GM113" s="222">
        <v>0</v>
      </c>
      <c r="GN113" s="222">
        <v>50000</v>
      </c>
      <c r="GO113" s="222">
        <v>0</v>
      </c>
      <c r="GP113" s="222">
        <v>0</v>
      </c>
      <c r="GQ113" s="222">
        <v>559131</v>
      </c>
      <c r="GR113" s="222">
        <v>14810</v>
      </c>
      <c r="GS113" s="222">
        <v>18172.5</v>
      </c>
      <c r="GT113" s="222">
        <v>43000</v>
      </c>
      <c r="GU113" s="222">
        <v>20000</v>
      </c>
      <c r="GV113" s="222">
        <v>15000</v>
      </c>
      <c r="GW113" s="222">
        <v>73085</v>
      </c>
      <c r="GX113" s="222">
        <v>50000</v>
      </c>
      <c r="GY113" s="222">
        <v>114480</v>
      </c>
      <c r="GZ113" s="222">
        <v>0</v>
      </c>
      <c r="HA113" s="222">
        <v>55950</v>
      </c>
      <c r="HB113" s="222">
        <v>55100</v>
      </c>
      <c r="HC113" s="222">
        <v>0</v>
      </c>
      <c r="HD113" s="222">
        <v>0</v>
      </c>
      <c r="HE113" s="222">
        <v>0</v>
      </c>
      <c r="HF113" s="222">
        <v>-360000</v>
      </c>
      <c r="HG113" s="222">
        <v>120384</v>
      </c>
      <c r="HH113" s="222">
        <v>65000</v>
      </c>
      <c r="HI113" s="222">
        <v>73593</v>
      </c>
      <c r="HJ113" s="222">
        <v>2100000</v>
      </c>
      <c r="HK113" s="222">
        <v>0</v>
      </c>
      <c r="HL113" s="222">
        <v>0</v>
      </c>
      <c r="HM113" s="222">
        <v>0</v>
      </c>
      <c r="HN113" s="222">
        <v>0</v>
      </c>
      <c r="HO113" s="222">
        <v>0</v>
      </c>
      <c r="HP113" s="222">
        <v>15000</v>
      </c>
      <c r="HQ113" s="222">
        <v>69650</v>
      </c>
      <c r="HR113" s="222">
        <v>615000</v>
      </c>
      <c r="HS113" s="222">
        <v>297310</v>
      </c>
      <c r="HT113" s="222">
        <v>69240</v>
      </c>
      <c r="HU113" s="222">
        <v>75000</v>
      </c>
      <c r="HV113" s="222">
        <v>31807.5</v>
      </c>
      <c r="HW113" s="222">
        <v>0</v>
      </c>
      <c r="HX113" s="222">
        <v>119862</v>
      </c>
      <c r="HY113" s="222">
        <v>0</v>
      </c>
      <c r="HZ113" s="222">
        <v>14060</v>
      </c>
      <c r="IA113" s="222">
        <v>52920</v>
      </c>
      <c r="IB113" s="222">
        <v>6340</v>
      </c>
      <c r="IC113" s="222">
        <v>78000</v>
      </c>
      <c r="ID113" s="222">
        <v>26725</v>
      </c>
      <c r="IE113" s="222">
        <v>10440</v>
      </c>
      <c r="IF113" s="222">
        <v>41580</v>
      </c>
      <c r="IG113" s="222">
        <v>3570</v>
      </c>
      <c r="IH113" s="222">
        <v>0</v>
      </c>
      <c r="II113" s="222">
        <v>550000</v>
      </c>
      <c r="IJ113" s="222">
        <v>0</v>
      </c>
      <c r="IK113" s="222">
        <v>0</v>
      </c>
      <c r="IL113" s="222">
        <v>244389.5</v>
      </c>
      <c r="IM113" s="222">
        <v>0</v>
      </c>
      <c r="IN113" s="222">
        <v>0</v>
      </c>
      <c r="IO113" s="222">
        <v>0</v>
      </c>
      <c r="IP113" s="222">
        <v>57187.5</v>
      </c>
      <c r="IQ113" s="222">
        <v>0</v>
      </c>
      <c r="IR113" s="222">
        <v>0</v>
      </c>
      <c r="IS113" s="222">
        <v>0</v>
      </c>
      <c r="IT113" s="222">
        <v>0</v>
      </c>
      <c r="IU113" s="222">
        <v>47000</v>
      </c>
      <c r="IV113" s="222">
        <v>70000</v>
      </c>
      <c r="IW113" s="222">
        <v>548400</v>
      </c>
      <c r="IX113" s="222">
        <v>0</v>
      </c>
      <c r="IY113" s="222">
        <v>20000</v>
      </c>
      <c r="IZ113" s="222">
        <v>30570</v>
      </c>
      <c r="JA113" s="222">
        <v>40000</v>
      </c>
      <c r="JB113" s="222">
        <v>45540</v>
      </c>
      <c r="JC113" s="222">
        <v>77754</v>
      </c>
      <c r="JD113" s="222">
        <v>0</v>
      </c>
      <c r="JE113" s="222">
        <v>190260</v>
      </c>
      <c r="JF113" s="222">
        <v>0</v>
      </c>
      <c r="JG113" s="222">
        <v>0</v>
      </c>
      <c r="JH113" s="222">
        <v>0</v>
      </c>
      <c r="JI113" s="222">
        <v>0</v>
      </c>
      <c r="JJ113" s="222">
        <v>0</v>
      </c>
      <c r="JK113" s="222">
        <v>704530</v>
      </c>
      <c r="JL113" s="222">
        <v>0</v>
      </c>
      <c r="JM113" s="222">
        <v>0</v>
      </c>
      <c r="JN113" s="222">
        <v>0</v>
      </c>
      <c r="JO113" s="222">
        <v>0</v>
      </c>
      <c r="JP113" s="222">
        <v>0</v>
      </c>
      <c r="JQ113" s="222">
        <v>0</v>
      </c>
      <c r="JR113" s="222">
        <v>359070</v>
      </c>
      <c r="JS113" s="222">
        <v>170000</v>
      </c>
      <c r="JT113" s="222">
        <v>31500</v>
      </c>
      <c r="JU113" s="222">
        <v>0</v>
      </c>
      <c r="JV113" s="222">
        <v>8640</v>
      </c>
      <c r="JW113" s="222">
        <v>0</v>
      </c>
      <c r="JX113" s="222">
        <v>120000</v>
      </c>
      <c r="JY113" s="222">
        <v>40080</v>
      </c>
      <c r="JZ113" s="222">
        <v>77940</v>
      </c>
      <c r="KA113" s="222">
        <v>0</v>
      </c>
      <c r="KB113" s="222">
        <v>34600</v>
      </c>
      <c r="KC113" s="222">
        <v>0</v>
      </c>
      <c r="KD113" s="222">
        <v>13600</v>
      </c>
      <c r="KE113" s="222">
        <v>0</v>
      </c>
      <c r="KF113" s="222">
        <v>0</v>
      </c>
      <c r="KG113" s="222">
        <v>0</v>
      </c>
      <c r="KH113" s="222">
        <v>0</v>
      </c>
      <c r="KI113" s="222">
        <v>0</v>
      </c>
      <c r="KJ113" s="222">
        <v>0</v>
      </c>
      <c r="KK113" s="222">
        <v>74460</v>
      </c>
      <c r="KL113" s="222">
        <v>0</v>
      </c>
      <c r="KM113" s="222">
        <v>0</v>
      </c>
      <c r="KN113" s="222">
        <v>218500</v>
      </c>
      <c r="KO113" s="222">
        <v>0</v>
      </c>
      <c r="KP113" s="222">
        <v>0</v>
      </c>
      <c r="KQ113" s="222">
        <v>780000</v>
      </c>
      <c r="KR113" s="222">
        <v>67320</v>
      </c>
      <c r="KS113" s="222">
        <v>721372</v>
      </c>
      <c r="KT113" s="222">
        <v>55189</v>
      </c>
      <c r="KU113" s="222">
        <v>0</v>
      </c>
      <c r="KV113" s="222">
        <v>183447</v>
      </c>
      <c r="KW113" s="222">
        <v>0</v>
      </c>
      <c r="KX113" s="222">
        <v>152430</v>
      </c>
      <c r="KY113" s="222">
        <v>0</v>
      </c>
      <c r="KZ113" s="222">
        <v>10100</v>
      </c>
      <c r="LA113" s="222">
        <v>9900</v>
      </c>
      <c r="LB113" s="222">
        <v>0</v>
      </c>
      <c r="LC113" s="222">
        <v>0</v>
      </c>
      <c r="LD113" s="222">
        <v>0</v>
      </c>
      <c r="LE113" s="222">
        <v>77005.5</v>
      </c>
      <c r="LF113" s="222">
        <v>0</v>
      </c>
      <c r="LG113" s="222">
        <v>540000</v>
      </c>
      <c r="LH113" s="222">
        <v>0</v>
      </c>
      <c r="LI113" s="222">
        <v>417437</v>
      </c>
      <c r="LJ113" s="222">
        <v>160000</v>
      </c>
      <c r="LK113" s="222">
        <v>49992.5</v>
      </c>
      <c r="LL113" s="222">
        <v>0</v>
      </c>
      <c r="LM113" s="222">
        <v>0</v>
      </c>
      <c r="LN113" s="222">
        <v>157300</v>
      </c>
      <c r="LO113" s="222">
        <v>-240253.75</v>
      </c>
      <c r="LP113" s="222">
        <v>88718</v>
      </c>
      <c r="LQ113" s="222">
        <v>0</v>
      </c>
      <c r="LR113" s="222">
        <v>301735</v>
      </c>
      <c r="LS113" s="222">
        <v>0</v>
      </c>
      <c r="LT113" s="222">
        <v>0</v>
      </c>
      <c r="LU113" s="222">
        <v>0</v>
      </c>
      <c r="LV113" s="222">
        <v>1300000</v>
      </c>
      <c r="LW113" s="222">
        <v>250000</v>
      </c>
      <c r="LX113" s="222">
        <v>0</v>
      </c>
      <c r="LY113" s="222">
        <v>120000</v>
      </c>
      <c r="LZ113" s="222">
        <v>130000</v>
      </c>
      <c r="MA113" s="222">
        <v>140000</v>
      </c>
      <c r="MB113" s="222">
        <v>0</v>
      </c>
      <c r="MC113" s="222">
        <v>52490</v>
      </c>
      <c r="MD113" s="222">
        <v>51120</v>
      </c>
      <c r="ME113" s="222">
        <v>0</v>
      </c>
      <c r="MF113" s="222">
        <v>151800</v>
      </c>
      <c r="MG113" s="222">
        <v>0</v>
      </c>
      <c r="MH113" s="222">
        <v>100000</v>
      </c>
      <c r="MI113" s="222">
        <v>0</v>
      </c>
      <c r="MJ113" s="222">
        <v>12090</v>
      </c>
      <c r="MK113" s="222">
        <v>0</v>
      </c>
      <c r="ML113" s="222">
        <v>40000</v>
      </c>
      <c r="MM113" s="222">
        <v>90000</v>
      </c>
      <c r="MN113" s="222">
        <v>13182</v>
      </c>
      <c r="MO113" s="222">
        <v>258365.25</v>
      </c>
      <c r="MP113" s="222">
        <v>55000</v>
      </c>
      <c r="MQ113" s="222">
        <v>31980</v>
      </c>
      <c r="MR113" s="222">
        <v>12119</v>
      </c>
      <c r="MS113" s="222">
        <v>0</v>
      </c>
      <c r="MT113" s="222">
        <v>0</v>
      </c>
      <c r="MU113" s="222">
        <v>0</v>
      </c>
      <c r="MV113" s="222">
        <v>0</v>
      </c>
      <c r="MW113" s="222">
        <v>0</v>
      </c>
      <c r="MX113" s="222">
        <v>0</v>
      </c>
      <c r="MY113" s="222">
        <v>79660</v>
      </c>
      <c r="MZ113" s="222">
        <v>0</v>
      </c>
      <c r="NA113" s="222">
        <v>141214</v>
      </c>
      <c r="NB113" s="222">
        <v>0</v>
      </c>
      <c r="NC113" s="222">
        <v>0</v>
      </c>
      <c r="ND113" s="222">
        <v>3700000</v>
      </c>
      <c r="NE113" s="222">
        <v>0</v>
      </c>
      <c r="NF113" s="222">
        <v>57296.25</v>
      </c>
      <c r="NG113" s="222">
        <v>0</v>
      </c>
      <c r="NH113" s="222">
        <v>80000</v>
      </c>
      <c r="NI113" s="222">
        <v>493702</v>
      </c>
      <c r="NJ113" s="222">
        <v>380000</v>
      </c>
      <c r="NK113" s="222">
        <v>337920</v>
      </c>
      <c r="NL113" s="222">
        <v>3560</v>
      </c>
      <c r="NM113" s="222">
        <v>0</v>
      </c>
      <c r="NN113" s="222">
        <v>13900</v>
      </c>
      <c r="NO113" s="222">
        <v>141304.01</v>
      </c>
      <c r="NP113" s="222">
        <v>504500</v>
      </c>
      <c r="NQ113" s="222">
        <v>160000</v>
      </c>
      <c r="NR113" s="222">
        <v>0</v>
      </c>
      <c r="NS113" s="222">
        <v>21708</v>
      </c>
      <c r="NT113" s="222">
        <v>15000</v>
      </c>
      <c r="NU113" s="222">
        <v>42000</v>
      </c>
      <c r="NV113" s="222">
        <v>6000</v>
      </c>
      <c r="NW113" s="222">
        <v>1386600</v>
      </c>
      <c r="NX113" s="222">
        <v>0</v>
      </c>
      <c r="NY113" s="222">
        <v>0</v>
      </c>
      <c r="NZ113" s="222">
        <v>0</v>
      </c>
      <c r="OA113" s="222">
        <v>6120</v>
      </c>
      <c r="OB113" s="222">
        <v>140000</v>
      </c>
      <c r="OC113" s="222">
        <v>0</v>
      </c>
      <c r="OD113" s="222">
        <v>0</v>
      </c>
      <c r="OE113" s="222">
        <v>0</v>
      </c>
      <c r="OF113" s="222">
        <v>0</v>
      </c>
      <c r="OG113" s="222">
        <v>0</v>
      </c>
      <c r="OH113" s="222">
        <v>0</v>
      </c>
      <c r="OI113" s="222">
        <v>0</v>
      </c>
      <c r="OJ113" s="222">
        <v>0</v>
      </c>
      <c r="OK113" s="222">
        <v>18435</v>
      </c>
      <c r="OL113" s="222">
        <v>50916</v>
      </c>
      <c r="OM113" s="222">
        <v>0</v>
      </c>
      <c r="ON113" s="222">
        <v>253939</v>
      </c>
      <c r="OO113" s="222">
        <v>285000</v>
      </c>
      <c r="OP113" s="222">
        <v>58000</v>
      </c>
      <c r="OQ113" s="222">
        <v>80000</v>
      </c>
      <c r="OR113" s="222">
        <v>0</v>
      </c>
      <c r="OS113" s="222">
        <v>440219.91</v>
      </c>
      <c r="OT113" s="222">
        <v>107340</v>
      </c>
      <c r="OU113" s="222">
        <v>113950</v>
      </c>
      <c r="OV113" s="222">
        <v>184900</v>
      </c>
      <c r="OW113" s="222">
        <v>81660</v>
      </c>
      <c r="OX113" s="222">
        <v>114280</v>
      </c>
      <c r="OY113" s="222">
        <v>135845</v>
      </c>
      <c r="OZ113" s="222">
        <v>205738</v>
      </c>
      <c r="PA113" s="222">
        <v>5930</v>
      </c>
      <c r="PB113" s="222">
        <v>1870075</v>
      </c>
      <c r="PC113" s="222">
        <v>0</v>
      </c>
      <c r="PD113" s="222">
        <v>0</v>
      </c>
      <c r="PE113" s="222">
        <v>36245</v>
      </c>
      <c r="PF113" s="222">
        <v>0</v>
      </c>
      <c r="PG113" s="222">
        <v>0</v>
      </c>
      <c r="PH113" s="222">
        <v>0</v>
      </c>
      <c r="PI113" s="222">
        <v>104490</v>
      </c>
      <c r="PJ113" s="222">
        <v>152080</v>
      </c>
      <c r="PK113" s="222">
        <v>0</v>
      </c>
      <c r="PL113" s="222">
        <v>140123</v>
      </c>
      <c r="PM113" s="222">
        <v>0</v>
      </c>
      <c r="PN113" s="222">
        <v>64195</v>
      </c>
      <c r="PO113" s="222">
        <v>0</v>
      </c>
      <c r="PP113" s="222">
        <v>61820</v>
      </c>
      <c r="PQ113" s="222">
        <v>0</v>
      </c>
      <c r="PR113" s="222">
        <v>0</v>
      </c>
      <c r="PS113" s="222">
        <v>28310</v>
      </c>
      <c r="PT113" s="222">
        <v>3340430</v>
      </c>
      <c r="PU113" s="222">
        <v>0</v>
      </c>
      <c r="PV113" s="222">
        <v>9900</v>
      </c>
      <c r="PW113" s="222">
        <v>0</v>
      </c>
      <c r="PX113" s="222">
        <v>0</v>
      </c>
      <c r="PY113" s="222">
        <v>44350</v>
      </c>
      <c r="PZ113" s="222">
        <v>239820</v>
      </c>
      <c r="QA113" s="222">
        <v>0</v>
      </c>
      <c r="QB113" s="222">
        <v>43135</v>
      </c>
      <c r="QC113" s="222">
        <v>0</v>
      </c>
      <c r="QD113" s="222">
        <v>0</v>
      </c>
      <c r="QE113" s="222">
        <v>0</v>
      </c>
      <c r="QF113" s="222">
        <v>0</v>
      </c>
      <c r="QG113" s="222">
        <v>0</v>
      </c>
      <c r="QH113" s="222">
        <v>0</v>
      </c>
      <c r="QI113" s="222">
        <v>45585</v>
      </c>
      <c r="QJ113" s="222">
        <v>0</v>
      </c>
      <c r="QK113" s="222">
        <v>0</v>
      </c>
      <c r="QL113" s="222">
        <v>0</v>
      </c>
      <c r="QM113" s="222">
        <v>176126.5</v>
      </c>
      <c r="QN113" s="222">
        <v>50000</v>
      </c>
      <c r="QO113" s="222">
        <v>53100</v>
      </c>
      <c r="QP113" s="222">
        <v>0</v>
      </c>
      <c r="QQ113" s="222">
        <v>0</v>
      </c>
      <c r="QR113" s="222">
        <v>5100</v>
      </c>
      <c r="QS113" s="222">
        <v>0</v>
      </c>
      <c r="QT113" s="222">
        <v>1792635</v>
      </c>
      <c r="QU113" s="222">
        <v>0</v>
      </c>
      <c r="QV113" s="222">
        <v>0</v>
      </c>
      <c r="QW113" s="222">
        <v>0</v>
      </c>
      <c r="QX113" s="222">
        <v>16520</v>
      </c>
      <c r="QY113" s="222">
        <v>274260</v>
      </c>
      <c r="QZ113" s="222">
        <v>5420</v>
      </c>
      <c r="RA113" s="222">
        <v>260140</v>
      </c>
      <c r="RB113" s="222">
        <v>0</v>
      </c>
      <c r="RC113" s="222">
        <v>0</v>
      </c>
      <c r="RD113" s="222">
        <v>128370</v>
      </c>
      <c r="RE113" s="222">
        <v>0</v>
      </c>
      <c r="RF113" s="222">
        <v>18000</v>
      </c>
      <c r="RG113" s="222">
        <v>3500000</v>
      </c>
      <c r="RH113" s="222">
        <v>0</v>
      </c>
      <c r="RI113" s="222">
        <v>41170</v>
      </c>
      <c r="RJ113" s="222">
        <v>185960</v>
      </c>
      <c r="RK113" s="222">
        <v>3440</v>
      </c>
      <c r="RL113" s="222">
        <v>42752.71</v>
      </c>
      <c r="RM113" s="222">
        <v>382054</v>
      </c>
      <c r="RN113" s="222">
        <v>400</v>
      </c>
      <c r="RO113" s="222">
        <v>9120</v>
      </c>
      <c r="RP113" s="222">
        <v>194940</v>
      </c>
      <c r="RQ113" s="222">
        <v>0</v>
      </c>
      <c r="RR113" s="222">
        <v>32910</v>
      </c>
      <c r="RS113" s="222">
        <v>0</v>
      </c>
      <c r="RT113" s="222">
        <v>76777.5</v>
      </c>
      <c r="RU113" s="222">
        <v>17460</v>
      </c>
      <c r="RV113" s="222">
        <v>0</v>
      </c>
      <c r="RW113" s="222">
        <v>0</v>
      </c>
      <c r="RX113" s="222">
        <v>0</v>
      </c>
      <c r="RY113" s="222">
        <v>32190</v>
      </c>
      <c r="RZ113" s="222">
        <v>0</v>
      </c>
      <c r="SA113" s="222">
        <v>0</v>
      </c>
      <c r="SB113" s="222">
        <v>56860</v>
      </c>
      <c r="SC113" s="222">
        <v>142710</v>
      </c>
      <c r="SD113" s="222">
        <v>50000</v>
      </c>
      <c r="SE113" s="222">
        <v>20360</v>
      </c>
      <c r="SF113" s="222">
        <v>14125</v>
      </c>
      <c r="SG113" s="222">
        <v>58280</v>
      </c>
      <c r="SH113" s="222">
        <v>14820</v>
      </c>
      <c r="SI113" s="222">
        <v>39480</v>
      </c>
      <c r="SJ113" s="222">
        <v>60000</v>
      </c>
      <c r="SK113" s="222">
        <v>45880</v>
      </c>
      <c r="SL113" s="222">
        <v>0</v>
      </c>
      <c r="SM113" s="222">
        <v>515035</v>
      </c>
      <c r="SN113" s="222">
        <v>54015</v>
      </c>
      <c r="SO113" s="222">
        <v>229775</v>
      </c>
      <c r="SP113" s="222">
        <v>78362.5</v>
      </c>
      <c r="SQ113" s="222">
        <v>87095</v>
      </c>
      <c r="SR113" s="222">
        <v>64215</v>
      </c>
      <c r="SS113" s="222">
        <v>65821.5</v>
      </c>
      <c r="ST113" s="222">
        <v>67000</v>
      </c>
      <c r="SU113" s="222">
        <v>812702.5</v>
      </c>
      <c r="SV113" s="222">
        <v>4350</v>
      </c>
      <c r="SW113" s="222">
        <v>112580</v>
      </c>
      <c r="SX113" s="222">
        <v>46020</v>
      </c>
      <c r="SY113" s="222">
        <v>0</v>
      </c>
      <c r="SZ113" s="222">
        <v>5040</v>
      </c>
      <c r="TA113" s="222">
        <v>0</v>
      </c>
      <c r="TB113" s="222">
        <v>49635</v>
      </c>
      <c r="TC113" s="222">
        <v>79440</v>
      </c>
      <c r="TD113" s="222">
        <v>14180</v>
      </c>
      <c r="TE113" s="222">
        <v>217402.5</v>
      </c>
      <c r="TF113" s="222">
        <v>26470</v>
      </c>
      <c r="TG113" s="222">
        <v>22140</v>
      </c>
      <c r="TH113" s="222">
        <v>76732.5</v>
      </c>
      <c r="TI113" s="222">
        <v>1214928</v>
      </c>
      <c r="TJ113" s="222">
        <v>90022.5</v>
      </c>
      <c r="TK113" s="222">
        <v>27840</v>
      </c>
      <c r="TL113" s="222">
        <v>116445</v>
      </c>
      <c r="TM113" s="222">
        <v>0</v>
      </c>
      <c r="TN113" s="222">
        <v>6720</v>
      </c>
      <c r="TO113" s="222">
        <v>22140</v>
      </c>
      <c r="TP113" s="222">
        <v>247830</v>
      </c>
      <c r="TQ113" s="222">
        <v>63987.5</v>
      </c>
      <c r="TR113" s="222">
        <v>164255</v>
      </c>
      <c r="TS113" s="222">
        <v>20000</v>
      </c>
      <c r="TT113" s="222">
        <v>0</v>
      </c>
      <c r="TU113" s="222">
        <v>29127.5</v>
      </c>
      <c r="TV113" s="222">
        <v>38460</v>
      </c>
      <c r="TW113" s="222">
        <v>0</v>
      </c>
      <c r="TX113" s="222">
        <v>73139</v>
      </c>
      <c r="TY113" s="222">
        <v>290040</v>
      </c>
      <c r="TZ113" s="222">
        <v>25950</v>
      </c>
      <c r="UA113" s="222">
        <v>1100000</v>
      </c>
      <c r="UB113" s="222">
        <v>242000</v>
      </c>
      <c r="UC113" s="222">
        <v>0</v>
      </c>
      <c r="UD113" s="222">
        <v>30000</v>
      </c>
      <c r="UE113" s="222">
        <v>150000</v>
      </c>
      <c r="UF113" s="222">
        <v>14840</v>
      </c>
      <c r="UG113" s="222">
        <v>75000</v>
      </c>
      <c r="UH113" s="222">
        <v>95310</v>
      </c>
      <c r="UI113" s="222">
        <v>71060</v>
      </c>
      <c r="UJ113" s="222">
        <v>722230</v>
      </c>
      <c r="UK113" s="222">
        <v>470535</v>
      </c>
      <c r="UL113" s="222">
        <v>75510</v>
      </c>
      <c r="UM113" s="222">
        <v>224196</v>
      </c>
      <c r="UN113" s="222">
        <v>77220</v>
      </c>
      <c r="UO113" s="222">
        <v>62160</v>
      </c>
      <c r="UP113" s="222">
        <v>3000000</v>
      </c>
      <c r="UQ113" s="222">
        <v>57327.5</v>
      </c>
      <c r="UR113" s="222">
        <v>55095</v>
      </c>
      <c r="US113" s="222">
        <v>392295</v>
      </c>
      <c r="UT113" s="222">
        <v>27540</v>
      </c>
      <c r="UU113" s="222">
        <v>72310</v>
      </c>
      <c r="UV113" s="222">
        <v>295000</v>
      </c>
      <c r="UW113" s="222">
        <v>117590</v>
      </c>
      <c r="UX113" s="222">
        <v>68790</v>
      </c>
      <c r="UY113" s="222">
        <v>29140</v>
      </c>
      <c r="UZ113" s="222">
        <v>127190</v>
      </c>
      <c r="VA113" s="222">
        <v>237960</v>
      </c>
      <c r="VB113" s="222">
        <v>92325</v>
      </c>
      <c r="VC113" s="222">
        <v>278600</v>
      </c>
      <c r="VD113" s="222">
        <v>8920</v>
      </c>
      <c r="VE113" s="222">
        <v>55480</v>
      </c>
      <c r="VF113" s="222">
        <v>66513</v>
      </c>
      <c r="VG113" s="222">
        <v>77760</v>
      </c>
      <c r="VH113" s="222">
        <v>66240</v>
      </c>
      <c r="VI113" s="222">
        <v>72974</v>
      </c>
      <c r="VJ113" s="222">
        <v>51480</v>
      </c>
      <c r="VK113" s="222">
        <v>0</v>
      </c>
      <c r="VL113" s="222">
        <v>207710</v>
      </c>
      <c r="VM113" s="222">
        <v>0</v>
      </c>
      <c r="VN113" s="222">
        <v>0</v>
      </c>
      <c r="VO113" s="222">
        <v>0</v>
      </c>
      <c r="VP113" s="222">
        <v>1660255.25</v>
      </c>
      <c r="VQ113" s="222">
        <v>100000</v>
      </c>
      <c r="VR113" s="222">
        <v>97185</v>
      </c>
      <c r="VS113" s="222">
        <v>0</v>
      </c>
      <c r="VT113" s="222">
        <v>103920</v>
      </c>
      <c r="VU113" s="222">
        <v>0</v>
      </c>
      <c r="VV113" s="222">
        <v>0</v>
      </c>
      <c r="VW113" s="222">
        <v>85868.5</v>
      </c>
      <c r="VX113" s="222">
        <v>67205</v>
      </c>
      <c r="VY113" s="222">
        <v>81020</v>
      </c>
      <c r="VZ113" s="222">
        <v>118020</v>
      </c>
      <c r="WA113" s="222">
        <v>9700000</v>
      </c>
      <c r="WB113" s="222">
        <v>12532.5</v>
      </c>
      <c r="WC113" s="222">
        <v>148710</v>
      </c>
      <c r="WD113" s="222">
        <v>93875</v>
      </c>
      <c r="WE113" s="222">
        <v>29310</v>
      </c>
      <c r="WF113" s="222">
        <v>130267.5</v>
      </c>
      <c r="WG113" s="222">
        <v>151640</v>
      </c>
      <c r="WH113" s="222">
        <v>0</v>
      </c>
      <c r="WI113" s="222">
        <v>118867.5</v>
      </c>
      <c r="WJ113" s="222">
        <v>93828.75</v>
      </c>
      <c r="WK113" s="222">
        <v>0</v>
      </c>
      <c r="WL113" s="222">
        <v>359048</v>
      </c>
      <c r="WM113" s="222">
        <v>234752</v>
      </c>
      <c r="WN113" s="222">
        <v>0</v>
      </c>
      <c r="WO113" s="222">
        <v>340576.75</v>
      </c>
      <c r="WP113" s="222">
        <v>0</v>
      </c>
      <c r="WQ113" s="222">
        <v>0</v>
      </c>
      <c r="WR113" s="222">
        <v>150000</v>
      </c>
      <c r="WS113" s="222">
        <v>41685</v>
      </c>
      <c r="WT113" s="222">
        <v>161407.5</v>
      </c>
      <c r="WU113" s="222">
        <v>0</v>
      </c>
      <c r="WV113" s="222">
        <v>0</v>
      </c>
      <c r="WW113" s="222">
        <v>85617</v>
      </c>
      <c r="WX113" s="222">
        <v>90296</v>
      </c>
      <c r="WY113" s="222">
        <v>0</v>
      </c>
      <c r="WZ113" s="222">
        <v>90520</v>
      </c>
      <c r="XA113" s="222">
        <v>81040</v>
      </c>
      <c r="XB113" s="222">
        <v>0</v>
      </c>
      <c r="XC113" s="222">
        <v>0</v>
      </c>
      <c r="XD113" s="222">
        <v>84705</v>
      </c>
      <c r="XE113" s="222">
        <v>0</v>
      </c>
      <c r="XF113" s="222">
        <v>0</v>
      </c>
      <c r="XG113" s="222">
        <v>0</v>
      </c>
      <c r="XH113" s="222">
        <v>1257427.5</v>
      </c>
      <c r="XI113" s="222">
        <v>116900</v>
      </c>
      <c r="XJ113" s="222">
        <v>132870</v>
      </c>
      <c r="XK113" s="222">
        <v>417240</v>
      </c>
      <c r="XL113" s="222">
        <v>29700</v>
      </c>
      <c r="XM113" s="222">
        <v>178795</v>
      </c>
      <c r="XN113" s="222">
        <v>85075</v>
      </c>
      <c r="XO113" s="222">
        <v>158150</v>
      </c>
      <c r="XP113" s="222">
        <v>116500</v>
      </c>
      <c r="XQ113" s="222">
        <v>167300</v>
      </c>
      <c r="XR113" s="222">
        <v>279775</v>
      </c>
      <c r="XS113" s="222">
        <v>134010</v>
      </c>
      <c r="XT113" s="222">
        <v>35950</v>
      </c>
      <c r="XU113" s="222">
        <v>117990</v>
      </c>
      <c r="XV113" s="222">
        <v>22500</v>
      </c>
      <c r="XW113" s="222">
        <v>22500</v>
      </c>
      <c r="XX113" s="222">
        <v>111438.75</v>
      </c>
      <c r="XY113" s="222">
        <v>84360</v>
      </c>
      <c r="XZ113" s="222">
        <v>91880</v>
      </c>
      <c r="YA113" s="222">
        <v>40210</v>
      </c>
      <c r="YB113" s="222">
        <v>15750</v>
      </c>
      <c r="YC113" s="222">
        <v>59250</v>
      </c>
      <c r="YD113" s="222">
        <v>0</v>
      </c>
      <c r="YE113" s="222">
        <v>916960</v>
      </c>
      <c r="YF113" s="222">
        <v>13680</v>
      </c>
      <c r="YG113" s="222">
        <v>146780</v>
      </c>
      <c r="YH113" s="222">
        <v>57600</v>
      </c>
      <c r="YI113" s="222">
        <v>564853.5</v>
      </c>
      <c r="YJ113" s="222">
        <v>96710</v>
      </c>
      <c r="YK113" s="222">
        <v>600000</v>
      </c>
      <c r="YL113" s="222">
        <v>93601</v>
      </c>
      <c r="YM113" s="222">
        <v>349957.5</v>
      </c>
      <c r="YN113" s="222">
        <v>58620</v>
      </c>
      <c r="YO113" s="222">
        <v>34460</v>
      </c>
      <c r="YP113" s="222">
        <v>140280</v>
      </c>
      <c r="YQ113" s="222">
        <v>104920</v>
      </c>
      <c r="YR113" s="222">
        <v>123250</v>
      </c>
      <c r="YS113" s="222">
        <v>64260</v>
      </c>
      <c r="YT113" s="222">
        <v>50715</v>
      </c>
      <c r="YU113" s="222">
        <v>128463.75</v>
      </c>
      <c r="YV113" s="222">
        <v>531660</v>
      </c>
      <c r="YW113" s="222">
        <v>28400</v>
      </c>
      <c r="YX113" s="222">
        <v>0</v>
      </c>
      <c r="YY113" s="222">
        <v>14900</v>
      </c>
      <c r="YZ113" s="222">
        <v>27910</v>
      </c>
      <c r="ZA113" s="222">
        <v>12470</v>
      </c>
      <c r="ZB113" s="222">
        <v>38900</v>
      </c>
      <c r="ZC113" s="222">
        <v>0</v>
      </c>
      <c r="ZD113" s="222">
        <v>16570</v>
      </c>
      <c r="ZE113" s="222">
        <v>0</v>
      </c>
      <c r="ZF113" s="222">
        <v>62920</v>
      </c>
      <c r="ZG113" s="222">
        <v>42295</v>
      </c>
      <c r="ZH113" s="222">
        <v>77250</v>
      </c>
      <c r="ZI113" s="222">
        <v>33700</v>
      </c>
      <c r="ZJ113" s="222">
        <v>55947.5</v>
      </c>
      <c r="ZK113" s="222">
        <v>88530</v>
      </c>
      <c r="ZL113" s="222">
        <v>2130000</v>
      </c>
      <c r="ZM113" s="222">
        <v>9000</v>
      </c>
      <c r="ZN113" s="222">
        <v>159646</v>
      </c>
      <c r="ZO113" s="222">
        <v>200000</v>
      </c>
      <c r="ZP113" s="222">
        <v>10840</v>
      </c>
      <c r="ZQ113" s="222">
        <v>0</v>
      </c>
      <c r="ZR113" s="222">
        <v>0</v>
      </c>
      <c r="ZS113" s="222">
        <v>59735</v>
      </c>
      <c r="ZT113" s="222">
        <v>47724</v>
      </c>
      <c r="ZU113" s="222">
        <v>100300</v>
      </c>
      <c r="ZV113" s="222">
        <v>840</v>
      </c>
      <c r="ZW113" s="222">
        <v>10000</v>
      </c>
      <c r="ZX113" s="222">
        <v>13000</v>
      </c>
      <c r="ZY113" s="222">
        <v>29100</v>
      </c>
      <c r="ZZ113" s="222">
        <v>0</v>
      </c>
      <c r="AAA113" s="222">
        <v>23750</v>
      </c>
      <c r="AAB113" s="222">
        <v>44555.5</v>
      </c>
      <c r="AAC113" s="222">
        <v>17340</v>
      </c>
      <c r="AAD113" s="222">
        <v>17730.5</v>
      </c>
      <c r="AAE113" s="222">
        <v>11259</v>
      </c>
      <c r="AAF113" s="222">
        <v>8220</v>
      </c>
      <c r="AAG113" s="222">
        <v>17265</v>
      </c>
      <c r="AAH113" s="222">
        <v>0</v>
      </c>
      <c r="AAI113" s="222">
        <v>54926.5</v>
      </c>
      <c r="AAJ113" s="222">
        <v>39975</v>
      </c>
      <c r="AAK113" s="222">
        <v>44810</v>
      </c>
      <c r="AAL113" s="222">
        <v>0</v>
      </c>
      <c r="AAM113" s="222">
        <v>67620</v>
      </c>
      <c r="AAN113" s="222">
        <v>0</v>
      </c>
      <c r="AAO113" s="222">
        <v>1239855</v>
      </c>
      <c r="AAP113" s="222">
        <v>118058</v>
      </c>
      <c r="AAQ113" s="222">
        <v>120000</v>
      </c>
      <c r="AAR113" s="222">
        <v>136000</v>
      </c>
      <c r="AAS113" s="222">
        <v>77140</v>
      </c>
      <c r="AAT113" s="222">
        <v>120000</v>
      </c>
      <c r="AAU113" s="222">
        <v>91098</v>
      </c>
      <c r="AAV113" s="222">
        <v>170719.5</v>
      </c>
      <c r="AAW113" s="222">
        <v>133420</v>
      </c>
      <c r="AAX113" s="222">
        <v>313668</v>
      </c>
      <c r="AAY113" s="222">
        <v>128645</v>
      </c>
      <c r="AAZ113" s="222">
        <v>291213</v>
      </c>
      <c r="ABA113" s="222">
        <v>231000</v>
      </c>
      <c r="ABB113" s="222">
        <v>0</v>
      </c>
      <c r="ABC113" s="222">
        <v>110900</v>
      </c>
      <c r="ABD113" s="222">
        <v>66480</v>
      </c>
      <c r="ABE113" s="222">
        <v>0</v>
      </c>
      <c r="ABF113" s="222">
        <v>301942</v>
      </c>
      <c r="ABG113" s="222">
        <v>47930</v>
      </c>
      <c r="ABH113" s="222">
        <v>434228</v>
      </c>
      <c r="ABI113" s="222">
        <v>322900</v>
      </c>
      <c r="ABJ113" s="222">
        <v>74460</v>
      </c>
      <c r="ABK113" s="222">
        <v>80000</v>
      </c>
      <c r="ABL113" s="222">
        <v>54380</v>
      </c>
      <c r="ABM113" s="222">
        <v>83820</v>
      </c>
      <c r="ABN113" s="222">
        <v>15000</v>
      </c>
      <c r="ABO113" s="222">
        <v>0</v>
      </c>
      <c r="ABP113" s="222">
        <v>0</v>
      </c>
      <c r="ABQ113" s="222">
        <v>99815</v>
      </c>
      <c r="ABR113" s="222">
        <v>83049</v>
      </c>
      <c r="ABS113" s="222">
        <v>84205</v>
      </c>
      <c r="ABT113" s="222">
        <v>7225</v>
      </c>
      <c r="ABU113" s="222">
        <v>0</v>
      </c>
      <c r="ABV113" s="222">
        <v>0</v>
      </c>
      <c r="ABW113" s="222">
        <v>0</v>
      </c>
      <c r="ABX113" s="222">
        <v>0</v>
      </c>
      <c r="ABY113" s="222">
        <v>-0.5</v>
      </c>
      <c r="ABZ113" s="222">
        <v>0</v>
      </c>
      <c r="ACA113" s="222">
        <v>87510</v>
      </c>
      <c r="ACB113" s="222">
        <v>0</v>
      </c>
      <c r="ACC113" s="222">
        <v>0</v>
      </c>
      <c r="ACD113" s="222">
        <v>0</v>
      </c>
      <c r="ACE113" s="222">
        <v>25000</v>
      </c>
      <c r="ACF113" s="222">
        <v>71728.75</v>
      </c>
      <c r="ACG113" s="222">
        <v>0</v>
      </c>
      <c r="ACH113" s="222">
        <v>60000</v>
      </c>
      <c r="ACI113" s="222">
        <v>12524640.6</v>
      </c>
      <c r="ACJ113" s="222">
        <v>7030</v>
      </c>
      <c r="ACK113" s="222">
        <v>0</v>
      </c>
      <c r="ACL113" s="222">
        <v>0</v>
      </c>
      <c r="ACM113" s="222">
        <v>0</v>
      </c>
      <c r="ACN113" s="222">
        <v>0</v>
      </c>
      <c r="ACO113" s="222">
        <v>0</v>
      </c>
      <c r="ACP113" s="222">
        <v>0</v>
      </c>
      <c r="ACQ113" s="222">
        <v>0</v>
      </c>
      <c r="ACR113" s="222">
        <v>0</v>
      </c>
      <c r="ACS113" s="222">
        <v>0</v>
      </c>
      <c r="ACT113" s="222">
        <v>0</v>
      </c>
      <c r="ACU113" s="222">
        <v>0</v>
      </c>
      <c r="ACV113" s="222">
        <v>500191.88</v>
      </c>
      <c r="ACW113" s="222">
        <v>0</v>
      </c>
      <c r="ACX113" s="222">
        <v>144735</v>
      </c>
      <c r="ACY113" s="222">
        <v>0</v>
      </c>
      <c r="ACZ113" s="222">
        <v>0</v>
      </c>
      <c r="ADA113" s="222">
        <v>12960</v>
      </c>
      <c r="ADB113" s="222">
        <v>0</v>
      </c>
      <c r="ADC113" s="222">
        <v>107010</v>
      </c>
      <c r="ADD113" s="222">
        <v>4760</v>
      </c>
      <c r="ADE113" s="222">
        <v>80000</v>
      </c>
      <c r="ADF113" s="222">
        <v>0</v>
      </c>
      <c r="ADG113" s="222">
        <v>0</v>
      </c>
      <c r="ADH113" s="222">
        <v>0</v>
      </c>
      <c r="ADI113" s="222">
        <v>0</v>
      </c>
      <c r="ADJ113" s="222">
        <v>0</v>
      </c>
      <c r="ADK113" s="222">
        <v>0</v>
      </c>
      <c r="ADL113" s="222">
        <v>0</v>
      </c>
      <c r="ADM113" s="222">
        <v>0</v>
      </c>
      <c r="ADN113" s="222">
        <v>0</v>
      </c>
      <c r="ADO113" s="222">
        <v>4191979.16</v>
      </c>
      <c r="ADP113" s="222">
        <v>0</v>
      </c>
      <c r="ADQ113" s="222">
        <v>0</v>
      </c>
      <c r="ADR113" s="222">
        <v>0</v>
      </c>
      <c r="ADS113" s="222">
        <v>0</v>
      </c>
      <c r="ADT113" s="222">
        <v>1360</v>
      </c>
      <c r="ADU113" s="222">
        <v>0</v>
      </c>
      <c r="ADV113" s="222">
        <v>0</v>
      </c>
      <c r="ADW113" s="222">
        <v>0</v>
      </c>
      <c r="ADX113" s="222">
        <v>0</v>
      </c>
      <c r="ADY113" s="222">
        <v>0</v>
      </c>
      <c r="ADZ113" s="222">
        <v>382212.5</v>
      </c>
      <c r="AEA113" s="222">
        <v>243211.33</v>
      </c>
      <c r="AEB113" s="222">
        <v>84030</v>
      </c>
      <c r="AEC113" s="222">
        <v>261540.25</v>
      </c>
      <c r="AED113" s="222">
        <v>0</v>
      </c>
      <c r="AEE113" s="222">
        <v>3220</v>
      </c>
      <c r="AEF113" s="222">
        <v>0</v>
      </c>
      <c r="AEG113" s="222">
        <v>0</v>
      </c>
      <c r="AEH113" s="222">
        <v>84970</v>
      </c>
      <c r="AEI113" s="222">
        <v>0</v>
      </c>
      <c r="AEJ113" s="222">
        <v>0</v>
      </c>
      <c r="AEK113" s="222">
        <v>32000</v>
      </c>
      <c r="AEL113" s="222">
        <v>0</v>
      </c>
      <c r="AEM113" s="222">
        <v>30000</v>
      </c>
      <c r="AEN113" s="222">
        <v>271858.11</v>
      </c>
      <c r="AEO113" s="222">
        <v>55492.5</v>
      </c>
      <c r="AEP113" s="222">
        <v>113751.25</v>
      </c>
      <c r="AEQ113" s="222">
        <v>90000</v>
      </c>
      <c r="AER113" s="222">
        <v>0</v>
      </c>
      <c r="AES113" s="222">
        <v>620828</v>
      </c>
      <c r="AET113" s="222">
        <v>94400</v>
      </c>
      <c r="AEU113" s="222">
        <v>115965</v>
      </c>
      <c r="AEV113" s="222">
        <v>103700</v>
      </c>
      <c r="AEW113" s="222">
        <v>178980</v>
      </c>
      <c r="AEX113" s="222">
        <v>170000</v>
      </c>
      <c r="AEY113" s="222">
        <v>65250</v>
      </c>
      <c r="AEZ113" s="222">
        <v>212838.69</v>
      </c>
      <c r="AFA113" s="222">
        <v>124350</v>
      </c>
      <c r="AFB113" s="222">
        <v>37440</v>
      </c>
      <c r="AFC113" s="222">
        <v>300000</v>
      </c>
      <c r="AFD113" s="222">
        <v>241927.5</v>
      </c>
      <c r="AFE113" s="222">
        <v>10880</v>
      </c>
      <c r="AFF113" s="222">
        <v>0</v>
      </c>
      <c r="AFG113" s="222">
        <v>170080</v>
      </c>
      <c r="AFH113" s="222">
        <v>162130</v>
      </c>
      <c r="AFI113" s="222">
        <v>0</v>
      </c>
      <c r="AFJ113" s="222">
        <v>29120</v>
      </c>
      <c r="AFK113" s="222">
        <v>86000</v>
      </c>
      <c r="AFL113" s="222">
        <v>136960</v>
      </c>
      <c r="AFM113" s="222">
        <v>110000</v>
      </c>
      <c r="AFN113" s="222">
        <v>134000</v>
      </c>
      <c r="AFO113" s="222">
        <v>181120</v>
      </c>
      <c r="AFP113" s="222">
        <v>485090</v>
      </c>
      <c r="AFQ113" s="222">
        <v>130535</v>
      </c>
      <c r="AFR113" s="222">
        <v>139645</v>
      </c>
      <c r="AFS113" s="222">
        <v>9360</v>
      </c>
      <c r="AFT113" s="222">
        <v>104920</v>
      </c>
      <c r="AFU113" s="222">
        <v>98160</v>
      </c>
      <c r="AFV113" s="222">
        <v>0</v>
      </c>
      <c r="AFW113" s="222">
        <v>170000</v>
      </c>
      <c r="AFX113" s="222">
        <v>331080</v>
      </c>
      <c r="AFY113" s="222">
        <v>44000</v>
      </c>
      <c r="AFZ113" s="222">
        <v>70545</v>
      </c>
      <c r="AGA113" s="222">
        <v>38000</v>
      </c>
      <c r="AGB113" s="222">
        <v>850000</v>
      </c>
      <c r="AGC113" s="222">
        <v>1200</v>
      </c>
      <c r="AGD113" s="222">
        <v>0</v>
      </c>
      <c r="AGE113" s="222">
        <v>34740</v>
      </c>
      <c r="AGF113" s="222">
        <v>134482.5</v>
      </c>
      <c r="AGG113" s="222">
        <v>49080</v>
      </c>
      <c r="AGH113" s="222">
        <v>35000</v>
      </c>
      <c r="AGI113" s="222">
        <v>71440</v>
      </c>
      <c r="AGJ113" s="222">
        <v>0</v>
      </c>
      <c r="AGK113" s="222">
        <v>30900</v>
      </c>
      <c r="AGL113" s="222">
        <v>0</v>
      </c>
      <c r="AGM113" s="222">
        <v>942091.25</v>
      </c>
      <c r="AGN113" s="222">
        <v>214960</v>
      </c>
      <c r="AGO113" s="222">
        <v>13000</v>
      </c>
      <c r="AGP113" s="222">
        <v>134245</v>
      </c>
      <c r="AGQ113" s="222">
        <v>337910</v>
      </c>
      <c r="AGR113" s="222">
        <v>12840</v>
      </c>
      <c r="AGS113" s="222">
        <v>89502</v>
      </c>
      <c r="AGT113" s="222">
        <v>148055</v>
      </c>
      <c r="AGU113" s="222">
        <v>1430555.75</v>
      </c>
      <c r="AGV113" s="222">
        <v>368501</v>
      </c>
      <c r="AGW113" s="222">
        <v>8280</v>
      </c>
      <c r="AGX113" s="222">
        <v>132664</v>
      </c>
      <c r="AGY113" s="222">
        <v>97355</v>
      </c>
      <c r="AGZ113" s="222">
        <v>140855.31</v>
      </c>
      <c r="AHA113" s="222">
        <v>5000</v>
      </c>
      <c r="AHB113" s="222">
        <v>48680</v>
      </c>
      <c r="AHC113" s="222">
        <v>2940</v>
      </c>
      <c r="AHD113" s="222">
        <v>122000</v>
      </c>
      <c r="AHE113" s="222">
        <v>9500</v>
      </c>
      <c r="AHF113" s="222">
        <v>0</v>
      </c>
      <c r="AHG113" s="222">
        <v>54666</v>
      </c>
      <c r="AHH113" s="222">
        <v>55477.5</v>
      </c>
      <c r="AHI113" s="222">
        <v>69036</v>
      </c>
      <c r="AHJ113" s="222">
        <v>0</v>
      </c>
      <c r="AHK113" s="222">
        <v>145212</v>
      </c>
      <c r="AHL113" s="222">
        <v>442860</v>
      </c>
      <c r="AHM113" s="222">
        <v>30560</v>
      </c>
      <c r="AHN113" s="222">
        <v>68610</v>
      </c>
      <c r="AHO113" s="222">
        <v>50000</v>
      </c>
      <c r="AHP113" s="222">
        <v>-976155</v>
      </c>
      <c r="AHQ113" s="222">
        <v>10675</v>
      </c>
      <c r="AHR113" s="264">
        <v>53410</v>
      </c>
    </row>
    <row r="114" spans="1:902" ht="24">
      <c r="A114" s="183" t="s">
        <v>6671</v>
      </c>
      <c r="B114" s="183" t="s">
        <v>6552</v>
      </c>
      <c r="C114" s="184" t="s">
        <v>6553</v>
      </c>
      <c r="D114" s="222">
        <v>0</v>
      </c>
      <c r="E114" s="222">
        <v>9000</v>
      </c>
      <c r="F114" s="222">
        <v>0</v>
      </c>
      <c r="G114" s="222">
        <v>0</v>
      </c>
      <c r="H114" s="222">
        <v>0</v>
      </c>
      <c r="I114" s="222">
        <v>0</v>
      </c>
      <c r="J114" s="222">
        <v>0</v>
      </c>
      <c r="K114" s="222">
        <v>0</v>
      </c>
      <c r="L114" s="222">
        <v>0</v>
      </c>
      <c r="M114" s="222">
        <v>0</v>
      </c>
      <c r="N114" s="222">
        <v>0</v>
      </c>
      <c r="O114" s="222">
        <v>0</v>
      </c>
      <c r="P114" s="222">
        <v>0</v>
      </c>
      <c r="Q114" s="222">
        <v>0</v>
      </c>
      <c r="R114" s="222">
        <v>0</v>
      </c>
      <c r="S114" s="222">
        <v>0</v>
      </c>
      <c r="T114" s="222">
        <v>0</v>
      </c>
      <c r="U114" s="222">
        <v>0</v>
      </c>
      <c r="V114" s="222">
        <v>0</v>
      </c>
      <c r="W114" s="222">
        <v>0</v>
      </c>
      <c r="X114" s="222">
        <v>0</v>
      </c>
      <c r="Y114" s="222">
        <v>17000</v>
      </c>
      <c r="Z114" s="222">
        <v>0</v>
      </c>
      <c r="AA114" s="222">
        <v>3000</v>
      </c>
      <c r="AB114" s="222">
        <v>0</v>
      </c>
      <c r="AC114" s="222">
        <v>0</v>
      </c>
      <c r="AD114" s="222">
        <v>0</v>
      </c>
      <c r="AE114" s="222">
        <v>0</v>
      </c>
      <c r="AF114" s="222">
        <v>0</v>
      </c>
      <c r="AG114" s="222">
        <v>0</v>
      </c>
      <c r="AH114" s="222">
        <v>0</v>
      </c>
      <c r="AI114" s="222">
        <v>0</v>
      </c>
      <c r="AJ114" s="222">
        <v>0</v>
      </c>
      <c r="AK114" s="222">
        <v>0</v>
      </c>
      <c r="AL114" s="222">
        <v>15000</v>
      </c>
      <c r="AM114" s="222">
        <v>0</v>
      </c>
      <c r="AN114" s="222">
        <v>52356</v>
      </c>
      <c r="AO114" s="222">
        <v>0</v>
      </c>
      <c r="AP114" s="222">
        <v>0</v>
      </c>
      <c r="AQ114" s="222">
        <v>1500</v>
      </c>
      <c r="AR114" s="222">
        <v>0</v>
      </c>
      <c r="AS114" s="222">
        <v>8500</v>
      </c>
      <c r="AT114" s="222">
        <v>64500</v>
      </c>
      <c r="AU114" s="222">
        <v>0</v>
      </c>
      <c r="AV114" s="222">
        <v>1000</v>
      </c>
      <c r="AW114" s="222">
        <v>0</v>
      </c>
      <c r="AX114" s="222">
        <v>0</v>
      </c>
      <c r="AY114" s="222">
        <v>19500</v>
      </c>
      <c r="AZ114" s="222">
        <v>4500</v>
      </c>
      <c r="BA114" s="222">
        <v>1000</v>
      </c>
      <c r="BB114" s="222">
        <v>0</v>
      </c>
      <c r="BC114" s="222">
        <v>0</v>
      </c>
      <c r="BD114" s="222">
        <v>0</v>
      </c>
      <c r="BE114" s="222">
        <v>1000</v>
      </c>
      <c r="BF114" s="222">
        <v>0</v>
      </c>
      <c r="BG114" s="222">
        <v>0</v>
      </c>
      <c r="BH114" s="222">
        <v>0</v>
      </c>
      <c r="BI114" s="222">
        <v>0</v>
      </c>
      <c r="BJ114" s="222">
        <v>14500</v>
      </c>
      <c r="BK114" s="222">
        <v>0</v>
      </c>
      <c r="BL114" s="222">
        <v>0</v>
      </c>
      <c r="BM114" s="222">
        <v>0</v>
      </c>
      <c r="BN114" s="222">
        <v>0</v>
      </c>
      <c r="BO114" s="222">
        <v>0</v>
      </c>
      <c r="BP114" s="222">
        <v>0</v>
      </c>
      <c r="BQ114" s="222">
        <v>0</v>
      </c>
      <c r="BR114" s="222">
        <v>0</v>
      </c>
      <c r="BS114" s="222">
        <v>0</v>
      </c>
      <c r="BT114" s="222">
        <v>0</v>
      </c>
      <c r="BU114" s="222">
        <v>4957</v>
      </c>
      <c r="BV114" s="222">
        <v>0</v>
      </c>
      <c r="BW114" s="222">
        <v>0</v>
      </c>
      <c r="BX114" s="222">
        <v>0</v>
      </c>
      <c r="BY114" s="222">
        <v>0</v>
      </c>
      <c r="BZ114" s="222">
        <v>0</v>
      </c>
      <c r="CA114" s="222">
        <v>2000</v>
      </c>
      <c r="CB114" s="222">
        <v>0</v>
      </c>
      <c r="CC114" s="222">
        <v>0</v>
      </c>
      <c r="CD114" s="222">
        <v>364096</v>
      </c>
      <c r="CE114" s="222">
        <v>104500</v>
      </c>
      <c r="CF114" s="222">
        <v>0</v>
      </c>
      <c r="CG114" s="222">
        <v>0</v>
      </c>
      <c r="CH114" s="222">
        <v>1500</v>
      </c>
      <c r="CI114" s="222">
        <v>37000</v>
      </c>
      <c r="CJ114" s="222">
        <v>0</v>
      </c>
      <c r="CK114" s="222">
        <v>3000</v>
      </c>
      <c r="CL114" s="222">
        <v>1500</v>
      </c>
      <c r="CM114" s="222">
        <v>8000</v>
      </c>
      <c r="CN114" s="222">
        <v>4333</v>
      </c>
      <c r="CO114" s="222">
        <v>1500</v>
      </c>
      <c r="CP114" s="222">
        <v>3000</v>
      </c>
      <c r="CQ114" s="222">
        <v>2000</v>
      </c>
      <c r="CR114" s="222">
        <v>1500</v>
      </c>
      <c r="CS114" s="222">
        <v>3966</v>
      </c>
      <c r="CT114" s="222">
        <v>0</v>
      </c>
      <c r="CU114" s="222">
        <v>0</v>
      </c>
      <c r="CV114" s="222">
        <v>0</v>
      </c>
      <c r="CW114" s="222">
        <v>0</v>
      </c>
      <c r="CX114" s="222">
        <v>130000</v>
      </c>
      <c r="CY114" s="222">
        <v>0</v>
      </c>
      <c r="CZ114" s="222">
        <v>0</v>
      </c>
      <c r="DA114" s="222">
        <v>0</v>
      </c>
      <c r="DB114" s="222">
        <v>0</v>
      </c>
      <c r="DC114" s="222">
        <v>0</v>
      </c>
      <c r="DD114" s="222">
        <v>3000</v>
      </c>
      <c r="DE114" s="222">
        <v>0</v>
      </c>
      <c r="DF114" s="222">
        <v>0</v>
      </c>
      <c r="DG114" s="222">
        <v>0</v>
      </c>
      <c r="DH114" s="222">
        <v>0</v>
      </c>
      <c r="DI114" s="222">
        <v>0</v>
      </c>
      <c r="DJ114" s="222">
        <v>0</v>
      </c>
      <c r="DK114" s="222">
        <v>0</v>
      </c>
      <c r="DL114" s="222">
        <v>0</v>
      </c>
      <c r="DM114" s="222">
        <v>1500</v>
      </c>
      <c r="DN114" s="222">
        <v>0</v>
      </c>
      <c r="DO114" s="222">
        <v>0</v>
      </c>
      <c r="DP114" s="222">
        <v>0</v>
      </c>
      <c r="DQ114" s="222">
        <v>0</v>
      </c>
      <c r="DR114" s="222">
        <v>1500</v>
      </c>
      <c r="DS114" s="222">
        <v>4500</v>
      </c>
      <c r="DT114" s="222">
        <v>0</v>
      </c>
      <c r="DU114" s="222">
        <v>6500</v>
      </c>
      <c r="DV114" s="222">
        <v>0</v>
      </c>
      <c r="DW114" s="222">
        <v>0</v>
      </c>
      <c r="DX114" s="222">
        <v>0</v>
      </c>
      <c r="DY114" s="222">
        <v>0</v>
      </c>
      <c r="DZ114" s="222">
        <v>0</v>
      </c>
      <c r="EA114" s="222">
        <v>1000</v>
      </c>
      <c r="EB114" s="222">
        <v>0</v>
      </c>
      <c r="EC114" s="222">
        <v>0</v>
      </c>
      <c r="ED114" s="222">
        <v>0</v>
      </c>
      <c r="EE114" s="222">
        <v>1000</v>
      </c>
      <c r="EF114" s="222">
        <v>0</v>
      </c>
      <c r="EG114" s="222">
        <v>19500</v>
      </c>
      <c r="EH114" s="222">
        <v>4000</v>
      </c>
      <c r="EI114" s="222">
        <v>185258.06</v>
      </c>
      <c r="EJ114" s="222">
        <v>0</v>
      </c>
      <c r="EK114" s="222">
        <v>7000</v>
      </c>
      <c r="EL114" s="222">
        <v>4000</v>
      </c>
      <c r="EM114" s="222">
        <v>0</v>
      </c>
      <c r="EN114" s="222">
        <v>0</v>
      </c>
      <c r="EO114" s="222">
        <v>0</v>
      </c>
      <c r="EP114" s="222">
        <v>0</v>
      </c>
      <c r="EQ114" s="222">
        <v>8500</v>
      </c>
      <c r="ER114" s="222">
        <v>3500</v>
      </c>
      <c r="ES114" s="222">
        <v>0</v>
      </c>
      <c r="ET114" s="222">
        <v>20000</v>
      </c>
      <c r="EU114" s="222">
        <v>6500</v>
      </c>
      <c r="EV114" s="222">
        <v>0</v>
      </c>
      <c r="EW114" s="222">
        <v>0</v>
      </c>
      <c r="EX114" s="222">
        <v>2000</v>
      </c>
      <c r="EY114" s="222">
        <v>0</v>
      </c>
      <c r="EZ114" s="222">
        <v>0</v>
      </c>
      <c r="FA114" s="222">
        <v>0</v>
      </c>
      <c r="FB114" s="222">
        <v>0</v>
      </c>
      <c r="FC114" s="222">
        <v>26088</v>
      </c>
      <c r="FD114" s="222">
        <v>6500</v>
      </c>
      <c r="FE114" s="222">
        <v>0</v>
      </c>
      <c r="FF114" s="222">
        <v>0</v>
      </c>
      <c r="FG114" s="222">
        <v>8500</v>
      </c>
      <c r="FH114" s="222">
        <v>0</v>
      </c>
      <c r="FI114" s="222">
        <v>0</v>
      </c>
      <c r="FJ114" s="222">
        <v>0</v>
      </c>
      <c r="FK114" s="222">
        <v>0</v>
      </c>
      <c r="FL114" s="222">
        <v>0</v>
      </c>
      <c r="FM114" s="222">
        <v>85000</v>
      </c>
      <c r="FN114" s="222">
        <v>0</v>
      </c>
      <c r="FO114" s="222">
        <v>6000</v>
      </c>
      <c r="FP114" s="222">
        <v>0</v>
      </c>
      <c r="FQ114" s="222">
        <v>0</v>
      </c>
      <c r="FR114" s="222">
        <v>0</v>
      </c>
      <c r="FS114" s="222">
        <v>0</v>
      </c>
      <c r="FT114" s="222">
        <v>0</v>
      </c>
      <c r="FU114" s="222">
        <v>0</v>
      </c>
      <c r="FV114" s="222">
        <v>6000</v>
      </c>
      <c r="FW114" s="222">
        <v>0</v>
      </c>
      <c r="FX114" s="222">
        <v>5200</v>
      </c>
      <c r="FY114" s="222">
        <v>10500</v>
      </c>
      <c r="FZ114" s="222">
        <v>0</v>
      </c>
      <c r="GA114" s="222">
        <v>0</v>
      </c>
      <c r="GB114" s="222">
        <v>154919</v>
      </c>
      <c r="GC114" s="222">
        <v>0</v>
      </c>
      <c r="GD114" s="222">
        <v>0</v>
      </c>
      <c r="GE114" s="222">
        <v>0</v>
      </c>
      <c r="GF114" s="222">
        <v>0</v>
      </c>
      <c r="GG114" s="222">
        <v>0</v>
      </c>
      <c r="GH114" s="222">
        <v>0</v>
      </c>
      <c r="GI114" s="222">
        <v>0</v>
      </c>
      <c r="GJ114" s="222">
        <v>2500</v>
      </c>
      <c r="GK114" s="222">
        <v>112000</v>
      </c>
      <c r="GL114" s="222">
        <v>0</v>
      </c>
      <c r="GM114" s="222">
        <v>0</v>
      </c>
      <c r="GN114" s="222">
        <v>0</v>
      </c>
      <c r="GO114" s="222">
        <v>1500</v>
      </c>
      <c r="GP114" s="222">
        <v>0</v>
      </c>
      <c r="GQ114" s="222">
        <v>0</v>
      </c>
      <c r="GR114" s="222">
        <v>12000</v>
      </c>
      <c r="GS114" s="222">
        <v>0</v>
      </c>
      <c r="GT114" s="222">
        <v>7688</v>
      </c>
      <c r="GU114" s="222">
        <v>0</v>
      </c>
      <c r="GV114" s="222">
        <v>10000</v>
      </c>
      <c r="GW114" s="222">
        <v>0</v>
      </c>
      <c r="GX114" s="222">
        <v>4000</v>
      </c>
      <c r="GY114" s="222">
        <v>21740</v>
      </c>
      <c r="GZ114" s="222">
        <v>0</v>
      </c>
      <c r="HA114" s="222">
        <v>0</v>
      </c>
      <c r="HB114" s="222">
        <v>0</v>
      </c>
      <c r="HC114" s="222">
        <v>0</v>
      </c>
      <c r="HD114" s="222">
        <v>0</v>
      </c>
      <c r="HE114" s="222">
        <v>43300.07</v>
      </c>
      <c r="HF114" s="222">
        <v>58288</v>
      </c>
      <c r="HG114" s="222">
        <v>17500</v>
      </c>
      <c r="HH114" s="222">
        <v>765000</v>
      </c>
      <c r="HI114" s="222">
        <v>8000</v>
      </c>
      <c r="HJ114" s="222">
        <v>0</v>
      </c>
      <c r="HK114" s="222">
        <v>0</v>
      </c>
      <c r="HL114" s="222">
        <v>0</v>
      </c>
      <c r="HM114" s="222">
        <v>0</v>
      </c>
      <c r="HN114" s="222">
        <v>0</v>
      </c>
      <c r="HO114" s="222">
        <v>0</v>
      </c>
      <c r="HP114" s="222">
        <v>3000</v>
      </c>
      <c r="HQ114" s="222">
        <v>0</v>
      </c>
      <c r="HR114" s="222">
        <v>0</v>
      </c>
      <c r="HS114" s="222">
        <v>0</v>
      </c>
      <c r="HT114" s="222">
        <v>2500</v>
      </c>
      <c r="HU114" s="222">
        <v>0</v>
      </c>
      <c r="HV114" s="222">
        <v>5000</v>
      </c>
      <c r="HW114" s="222">
        <v>3000</v>
      </c>
      <c r="HX114" s="222">
        <v>0</v>
      </c>
      <c r="HY114" s="222">
        <v>7500</v>
      </c>
      <c r="HZ114" s="222">
        <v>0</v>
      </c>
      <c r="IA114" s="222">
        <v>0</v>
      </c>
      <c r="IB114" s="222">
        <v>0</v>
      </c>
      <c r="IC114" s="222">
        <v>0</v>
      </c>
      <c r="ID114" s="222">
        <v>0</v>
      </c>
      <c r="IE114" s="222">
        <v>1500</v>
      </c>
      <c r="IF114" s="222">
        <v>1500</v>
      </c>
      <c r="IG114" s="222">
        <v>66000</v>
      </c>
      <c r="IH114" s="222">
        <v>0</v>
      </c>
      <c r="II114" s="222">
        <v>0</v>
      </c>
      <c r="IJ114" s="222">
        <v>0</v>
      </c>
      <c r="IK114" s="222">
        <v>0</v>
      </c>
      <c r="IL114" s="222">
        <v>31500</v>
      </c>
      <c r="IM114" s="222">
        <v>0</v>
      </c>
      <c r="IN114" s="222">
        <v>0</v>
      </c>
      <c r="IO114" s="222">
        <v>0</v>
      </c>
      <c r="IP114" s="222">
        <v>6000</v>
      </c>
      <c r="IQ114" s="222">
        <v>0</v>
      </c>
      <c r="IR114" s="222">
        <v>0</v>
      </c>
      <c r="IS114" s="222">
        <v>0</v>
      </c>
      <c r="IT114" s="222">
        <v>0</v>
      </c>
      <c r="IU114" s="222">
        <v>3000</v>
      </c>
      <c r="IV114" s="222">
        <v>10000</v>
      </c>
      <c r="IW114" s="222">
        <v>0</v>
      </c>
      <c r="IX114" s="222">
        <v>1300</v>
      </c>
      <c r="IY114" s="222">
        <v>0</v>
      </c>
      <c r="IZ114" s="222">
        <v>3000</v>
      </c>
      <c r="JA114" s="222">
        <v>0</v>
      </c>
      <c r="JB114" s="222">
        <v>0</v>
      </c>
      <c r="JC114" s="222">
        <v>0</v>
      </c>
      <c r="JD114" s="222">
        <v>0</v>
      </c>
      <c r="JE114" s="222">
        <v>0</v>
      </c>
      <c r="JF114" s="222">
        <v>0</v>
      </c>
      <c r="JG114" s="222">
        <v>0</v>
      </c>
      <c r="JH114" s="222">
        <v>0</v>
      </c>
      <c r="JI114" s="222">
        <v>0</v>
      </c>
      <c r="JJ114" s="222">
        <v>0</v>
      </c>
      <c r="JK114" s="222">
        <v>63240</v>
      </c>
      <c r="JL114" s="222">
        <v>0</v>
      </c>
      <c r="JM114" s="222">
        <v>0</v>
      </c>
      <c r="JN114" s="222">
        <v>0</v>
      </c>
      <c r="JO114" s="222">
        <v>0</v>
      </c>
      <c r="JP114" s="222">
        <v>0</v>
      </c>
      <c r="JQ114" s="222">
        <v>0</v>
      </c>
      <c r="JR114" s="222">
        <v>0</v>
      </c>
      <c r="JS114" s="222">
        <v>0</v>
      </c>
      <c r="JT114" s="222">
        <v>0</v>
      </c>
      <c r="JU114" s="222">
        <v>2500</v>
      </c>
      <c r="JV114" s="222">
        <v>0</v>
      </c>
      <c r="JW114" s="222">
        <v>0</v>
      </c>
      <c r="JX114" s="222">
        <v>0</v>
      </c>
      <c r="JY114" s="222">
        <v>0</v>
      </c>
      <c r="JZ114" s="222">
        <v>0</v>
      </c>
      <c r="KA114" s="222">
        <v>7000</v>
      </c>
      <c r="KB114" s="222">
        <v>139000</v>
      </c>
      <c r="KC114" s="222">
        <v>14000</v>
      </c>
      <c r="KD114" s="222">
        <v>1000</v>
      </c>
      <c r="KE114" s="222">
        <v>0</v>
      </c>
      <c r="KF114" s="222">
        <v>0</v>
      </c>
      <c r="KG114" s="222">
        <v>0</v>
      </c>
      <c r="KH114" s="222">
        <v>210000</v>
      </c>
      <c r="KI114" s="222">
        <v>0</v>
      </c>
      <c r="KJ114" s="222">
        <v>0</v>
      </c>
      <c r="KK114" s="222">
        <v>0</v>
      </c>
      <c r="KL114" s="222">
        <v>0</v>
      </c>
      <c r="KM114" s="222">
        <v>0</v>
      </c>
      <c r="KN114" s="222">
        <v>34500</v>
      </c>
      <c r="KO114" s="222">
        <v>0</v>
      </c>
      <c r="KP114" s="222">
        <v>0</v>
      </c>
      <c r="KQ114" s="222">
        <v>2000</v>
      </c>
      <c r="KR114" s="222">
        <v>0</v>
      </c>
      <c r="KS114" s="222">
        <v>8000</v>
      </c>
      <c r="KT114" s="222">
        <v>0</v>
      </c>
      <c r="KU114" s="222">
        <v>0</v>
      </c>
      <c r="KV114" s="222">
        <v>0</v>
      </c>
      <c r="KW114" s="222">
        <v>0</v>
      </c>
      <c r="KX114" s="222">
        <v>10404</v>
      </c>
      <c r="KY114" s="222">
        <v>0</v>
      </c>
      <c r="KZ114" s="222">
        <v>0</v>
      </c>
      <c r="LA114" s="222">
        <v>8000</v>
      </c>
      <c r="LB114" s="222">
        <v>0</v>
      </c>
      <c r="LC114" s="222">
        <v>0</v>
      </c>
      <c r="LD114" s="222">
        <v>0</v>
      </c>
      <c r="LE114" s="222">
        <v>1000</v>
      </c>
      <c r="LF114" s="222">
        <v>0</v>
      </c>
      <c r="LG114" s="222">
        <v>0</v>
      </c>
      <c r="LH114" s="222">
        <v>0</v>
      </c>
      <c r="LI114" s="222">
        <v>0</v>
      </c>
      <c r="LJ114" s="222">
        <v>0</v>
      </c>
      <c r="LK114" s="222">
        <v>0</v>
      </c>
      <c r="LL114" s="222">
        <v>0</v>
      </c>
      <c r="LM114" s="222">
        <v>0</v>
      </c>
      <c r="LN114" s="222">
        <v>0</v>
      </c>
      <c r="LO114" s="222">
        <v>-8000</v>
      </c>
      <c r="LP114" s="222">
        <v>5500</v>
      </c>
      <c r="LQ114" s="222">
        <v>3000</v>
      </c>
      <c r="LR114" s="222">
        <v>0</v>
      </c>
      <c r="LS114" s="222">
        <v>0</v>
      </c>
      <c r="LT114" s="222">
        <v>0</v>
      </c>
      <c r="LU114" s="222">
        <v>0</v>
      </c>
      <c r="LV114" s="222">
        <v>0</v>
      </c>
      <c r="LW114" s="222">
        <v>0</v>
      </c>
      <c r="LX114" s="222">
        <v>0</v>
      </c>
      <c r="LY114" s="222">
        <v>0</v>
      </c>
      <c r="LZ114" s="222">
        <v>63000</v>
      </c>
      <c r="MA114" s="222">
        <v>0</v>
      </c>
      <c r="MB114" s="222">
        <v>4000</v>
      </c>
      <c r="MC114" s="222">
        <v>0</v>
      </c>
      <c r="MD114" s="222">
        <v>12000</v>
      </c>
      <c r="ME114" s="222">
        <v>0</v>
      </c>
      <c r="MF114" s="222">
        <v>0</v>
      </c>
      <c r="MG114" s="222">
        <v>0</v>
      </c>
      <c r="MH114" s="222">
        <v>1500</v>
      </c>
      <c r="MI114" s="222">
        <v>0</v>
      </c>
      <c r="MJ114" s="222">
        <v>0</v>
      </c>
      <c r="MK114" s="222">
        <v>0</v>
      </c>
      <c r="ML114" s="222">
        <v>0</v>
      </c>
      <c r="MM114" s="222">
        <v>126500</v>
      </c>
      <c r="MN114" s="222">
        <v>0</v>
      </c>
      <c r="MO114" s="222">
        <v>1000</v>
      </c>
      <c r="MP114" s="222">
        <v>0</v>
      </c>
      <c r="MQ114" s="222">
        <v>0</v>
      </c>
      <c r="MR114" s="222">
        <v>0</v>
      </c>
      <c r="MS114" s="222">
        <v>0</v>
      </c>
      <c r="MT114" s="222">
        <v>22500</v>
      </c>
      <c r="MU114" s="222">
        <v>0</v>
      </c>
      <c r="MV114" s="222">
        <v>22196</v>
      </c>
      <c r="MW114" s="222">
        <v>0</v>
      </c>
      <c r="MX114" s="222">
        <v>11500</v>
      </c>
      <c r="MY114" s="222">
        <v>1E-4</v>
      </c>
      <c r="MZ114" s="222">
        <v>0</v>
      </c>
      <c r="NA114" s="222">
        <v>9000</v>
      </c>
      <c r="NB114" s="222">
        <v>0</v>
      </c>
      <c r="NC114" s="222">
        <v>2903</v>
      </c>
      <c r="ND114" s="222">
        <v>0</v>
      </c>
      <c r="NE114" s="222">
        <v>0</v>
      </c>
      <c r="NF114" s="222">
        <v>9000</v>
      </c>
      <c r="NG114" s="222">
        <v>0</v>
      </c>
      <c r="NH114" s="222">
        <v>0</v>
      </c>
      <c r="NI114" s="222">
        <v>0</v>
      </c>
      <c r="NJ114" s="222">
        <v>40000</v>
      </c>
      <c r="NK114" s="222">
        <v>26000</v>
      </c>
      <c r="NL114" s="222">
        <v>0</v>
      </c>
      <c r="NM114" s="222">
        <v>0</v>
      </c>
      <c r="NN114" s="222">
        <v>6000</v>
      </c>
      <c r="NO114" s="222">
        <v>0</v>
      </c>
      <c r="NP114" s="222">
        <v>0</v>
      </c>
      <c r="NQ114" s="222">
        <v>0</v>
      </c>
      <c r="NR114" s="222">
        <v>0</v>
      </c>
      <c r="NS114" s="222">
        <v>0</v>
      </c>
      <c r="NT114" s="222">
        <v>0</v>
      </c>
      <c r="NU114" s="222">
        <v>0</v>
      </c>
      <c r="NV114" s="222">
        <v>0</v>
      </c>
      <c r="NW114" s="222">
        <v>0</v>
      </c>
      <c r="NX114" s="222">
        <v>6848117</v>
      </c>
      <c r="NY114" s="222">
        <v>0</v>
      </c>
      <c r="NZ114" s="222">
        <v>0</v>
      </c>
      <c r="OA114" s="222">
        <v>0</v>
      </c>
      <c r="OB114" s="222">
        <v>5500</v>
      </c>
      <c r="OC114" s="222">
        <v>3000</v>
      </c>
      <c r="OD114" s="222">
        <v>0</v>
      </c>
      <c r="OE114" s="222">
        <v>0</v>
      </c>
      <c r="OF114" s="222">
        <v>0</v>
      </c>
      <c r="OG114" s="222">
        <v>0</v>
      </c>
      <c r="OH114" s="222">
        <v>0</v>
      </c>
      <c r="OI114" s="222">
        <v>15000</v>
      </c>
      <c r="OJ114" s="222">
        <v>0</v>
      </c>
      <c r="OK114" s="222">
        <v>0</v>
      </c>
      <c r="OL114" s="222">
        <v>7500</v>
      </c>
      <c r="OM114" s="222">
        <v>0</v>
      </c>
      <c r="ON114" s="222">
        <v>1575400</v>
      </c>
      <c r="OO114" s="222">
        <v>0</v>
      </c>
      <c r="OP114" s="222">
        <v>22500</v>
      </c>
      <c r="OQ114" s="222">
        <v>0</v>
      </c>
      <c r="OR114" s="222">
        <v>0</v>
      </c>
      <c r="OS114" s="222">
        <v>24975.02</v>
      </c>
      <c r="OT114" s="222">
        <v>0</v>
      </c>
      <c r="OU114" s="222">
        <v>20000</v>
      </c>
      <c r="OV114" s="222">
        <v>0</v>
      </c>
      <c r="OW114" s="222">
        <v>0</v>
      </c>
      <c r="OX114" s="222">
        <v>0</v>
      </c>
      <c r="OY114" s="222">
        <v>0</v>
      </c>
      <c r="OZ114" s="222">
        <v>15000</v>
      </c>
      <c r="PA114" s="222">
        <v>0</v>
      </c>
      <c r="PB114" s="222">
        <v>0</v>
      </c>
      <c r="PC114" s="222">
        <v>0</v>
      </c>
      <c r="PD114" s="222">
        <v>3000</v>
      </c>
      <c r="PE114" s="222">
        <v>0</v>
      </c>
      <c r="PF114" s="222">
        <v>0</v>
      </c>
      <c r="PG114" s="222">
        <v>0</v>
      </c>
      <c r="PH114" s="222">
        <v>0</v>
      </c>
      <c r="PI114" s="222">
        <v>0</v>
      </c>
      <c r="PJ114" s="222">
        <v>0</v>
      </c>
      <c r="PK114" s="222">
        <v>0</v>
      </c>
      <c r="PL114" s="222">
        <v>0</v>
      </c>
      <c r="PM114" s="222">
        <v>467700</v>
      </c>
      <c r="PN114" s="222">
        <v>2000</v>
      </c>
      <c r="PO114" s="222">
        <v>0</v>
      </c>
      <c r="PP114" s="222">
        <v>0</v>
      </c>
      <c r="PQ114" s="222">
        <v>0</v>
      </c>
      <c r="PR114" s="222">
        <v>0</v>
      </c>
      <c r="PS114" s="222">
        <v>0</v>
      </c>
      <c r="PT114" s="222">
        <v>0</v>
      </c>
      <c r="PU114" s="222">
        <v>0</v>
      </c>
      <c r="PV114" s="222">
        <v>9500</v>
      </c>
      <c r="PW114" s="222">
        <v>0</v>
      </c>
      <c r="PX114" s="222">
        <v>0</v>
      </c>
      <c r="PY114" s="222">
        <v>0</v>
      </c>
      <c r="PZ114" s="222">
        <v>4500</v>
      </c>
      <c r="QA114" s="222">
        <v>0</v>
      </c>
      <c r="QB114" s="222">
        <v>0</v>
      </c>
      <c r="QC114" s="222">
        <v>0</v>
      </c>
      <c r="QD114" s="222">
        <v>0</v>
      </c>
      <c r="QE114" s="222">
        <v>0</v>
      </c>
      <c r="QF114" s="222">
        <v>0</v>
      </c>
      <c r="QG114" s="222">
        <v>0</v>
      </c>
      <c r="QH114" s="222">
        <v>0</v>
      </c>
      <c r="QI114" s="222">
        <v>4500</v>
      </c>
      <c r="QJ114" s="222">
        <v>0</v>
      </c>
      <c r="QK114" s="222">
        <v>0</v>
      </c>
      <c r="QL114" s="222">
        <v>0</v>
      </c>
      <c r="QM114" s="222">
        <v>49000</v>
      </c>
      <c r="QN114" s="222">
        <v>0</v>
      </c>
      <c r="QO114" s="222">
        <v>0</v>
      </c>
      <c r="QP114" s="222">
        <v>0</v>
      </c>
      <c r="QQ114" s="222">
        <v>0</v>
      </c>
      <c r="QR114" s="222">
        <v>0</v>
      </c>
      <c r="QS114" s="222">
        <v>0</v>
      </c>
      <c r="QT114" s="222">
        <v>0</v>
      </c>
      <c r="QU114" s="222">
        <v>295000</v>
      </c>
      <c r="QV114" s="222">
        <v>30000</v>
      </c>
      <c r="QW114" s="222">
        <v>201000</v>
      </c>
      <c r="QX114" s="222">
        <v>0</v>
      </c>
      <c r="QY114" s="222">
        <v>24000</v>
      </c>
      <c r="QZ114" s="222">
        <v>212000</v>
      </c>
      <c r="RA114" s="222">
        <v>376500</v>
      </c>
      <c r="RB114" s="222">
        <v>0</v>
      </c>
      <c r="RC114" s="222">
        <v>281500</v>
      </c>
      <c r="RD114" s="222">
        <v>9670</v>
      </c>
      <c r="RE114" s="222">
        <v>214333.33</v>
      </c>
      <c r="RF114" s="222">
        <v>156000</v>
      </c>
      <c r="RG114" s="222">
        <v>0</v>
      </c>
      <c r="RH114" s="222">
        <v>15000</v>
      </c>
      <c r="RI114" s="222">
        <v>261000</v>
      </c>
      <c r="RJ114" s="222">
        <v>0</v>
      </c>
      <c r="RK114" s="222">
        <v>158000</v>
      </c>
      <c r="RL114" s="222">
        <v>4000</v>
      </c>
      <c r="RM114" s="222">
        <v>0</v>
      </c>
      <c r="RN114" s="222">
        <v>6000</v>
      </c>
      <c r="RO114" s="222">
        <v>7000</v>
      </c>
      <c r="RP114" s="222">
        <v>16000</v>
      </c>
      <c r="RQ114" s="222">
        <v>17000</v>
      </c>
      <c r="RR114" s="222">
        <v>3000</v>
      </c>
      <c r="RS114" s="222">
        <v>0</v>
      </c>
      <c r="RT114" s="222">
        <v>0</v>
      </c>
      <c r="RU114" s="222">
        <v>8000</v>
      </c>
      <c r="RV114" s="222">
        <v>12000</v>
      </c>
      <c r="RW114" s="222">
        <v>8000</v>
      </c>
      <c r="RX114" s="222">
        <v>2000</v>
      </c>
      <c r="RY114" s="222">
        <v>6000</v>
      </c>
      <c r="RZ114" s="222">
        <v>14000</v>
      </c>
      <c r="SA114" s="222">
        <v>0</v>
      </c>
      <c r="SB114" s="222">
        <v>1000</v>
      </c>
      <c r="SC114" s="222">
        <v>0</v>
      </c>
      <c r="SD114" s="222">
        <v>0</v>
      </c>
      <c r="SE114" s="222">
        <v>5000</v>
      </c>
      <c r="SF114" s="222">
        <v>11500</v>
      </c>
      <c r="SG114" s="222">
        <v>12500</v>
      </c>
      <c r="SH114" s="222">
        <v>31000</v>
      </c>
      <c r="SI114" s="222">
        <v>6500</v>
      </c>
      <c r="SJ114" s="222">
        <v>7000</v>
      </c>
      <c r="SK114" s="222">
        <v>0</v>
      </c>
      <c r="SL114" s="222">
        <v>0</v>
      </c>
      <c r="SM114" s="222">
        <v>0</v>
      </c>
      <c r="SN114" s="222">
        <v>0</v>
      </c>
      <c r="SO114" s="222">
        <v>4000</v>
      </c>
      <c r="SP114" s="222">
        <v>0</v>
      </c>
      <c r="SQ114" s="222">
        <v>1500</v>
      </c>
      <c r="SR114" s="222">
        <v>0</v>
      </c>
      <c r="SS114" s="222">
        <v>0</v>
      </c>
      <c r="ST114" s="222">
        <v>0</v>
      </c>
      <c r="SU114" s="222">
        <v>0</v>
      </c>
      <c r="SV114" s="222">
        <v>0</v>
      </c>
      <c r="SW114" s="222">
        <v>74000</v>
      </c>
      <c r="SX114" s="222">
        <v>8000</v>
      </c>
      <c r="SY114" s="222">
        <v>4500</v>
      </c>
      <c r="SZ114" s="222">
        <v>0</v>
      </c>
      <c r="TA114" s="222">
        <v>4500</v>
      </c>
      <c r="TB114" s="222">
        <v>7000</v>
      </c>
      <c r="TC114" s="222">
        <v>0</v>
      </c>
      <c r="TD114" s="222">
        <v>0</v>
      </c>
      <c r="TE114" s="222">
        <v>9000</v>
      </c>
      <c r="TF114" s="222">
        <v>5500</v>
      </c>
      <c r="TG114" s="222">
        <v>4500</v>
      </c>
      <c r="TH114" s="222">
        <v>0</v>
      </c>
      <c r="TI114" s="222">
        <v>0</v>
      </c>
      <c r="TJ114" s="222">
        <v>0</v>
      </c>
      <c r="TK114" s="222">
        <v>3000</v>
      </c>
      <c r="TL114" s="222">
        <v>0</v>
      </c>
      <c r="TM114" s="222">
        <v>0</v>
      </c>
      <c r="TN114" s="222">
        <v>0</v>
      </c>
      <c r="TO114" s="222">
        <v>0</v>
      </c>
      <c r="TP114" s="222">
        <v>0</v>
      </c>
      <c r="TQ114" s="222">
        <v>4500</v>
      </c>
      <c r="TR114" s="222">
        <v>11000</v>
      </c>
      <c r="TS114" s="222">
        <v>0</v>
      </c>
      <c r="TT114" s="222">
        <v>0</v>
      </c>
      <c r="TU114" s="222">
        <v>1500</v>
      </c>
      <c r="TV114" s="222">
        <v>0</v>
      </c>
      <c r="TW114" s="222">
        <v>1500</v>
      </c>
      <c r="TX114" s="222">
        <v>4500</v>
      </c>
      <c r="TY114" s="222">
        <v>40000</v>
      </c>
      <c r="TZ114" s="222">
        <v>0</v>
      </c>
      <c r="UA114" s="222">
        <v>80000</v>
      </c>
      <c r="UB114" s="222">
        <v>0</v>
      </c>
      <c r="UC114" s="222">
        <v>0</v>
      </c>
      <c r="UD114" s="222">
        <v>11500</v>
      </c>
      <c r="UE114" s="222">
        <v>0</v>
      </c>
      <c r="UF114" s="222">
        <v>0</v>
      </c>
      <c r="UG114" s="222">
        <v>0</v>
      </c>
      <c r="UH114" s="222">
        <v>0</v>
      </c>
      <c r="UI114" s="222">
        <v>0</v>
      </c>
      <c r="UJ114" s="222">
        <v>10500</v>
      </c>
      <c r="UK114" s="222">
        <v>0</v>
      </c>
      <c r="UL114" s="222">
        <v>0</v>
      </c>
      <c r="UM114" s="222">
        <v>0</v>
      </c>
      <c r="UN114" s="222">
        <v>0</v>
      </c>
      <c r="UO114" s="222">
        <v>0</v>
      </c>
      <c r="UP114" s="222">
        <v>208000</v>
      </c>
      <c r="UQ114" s="222">
        <v>0</v>
      </c>
      <c r="UR114" s="222">
        <v>0</v>
      </c>
      <c r="US114" s="222">
        <v>8500</v>
      </c>
      <c r="UT114" s="222">
        <v>0</v>
      </c>
      <c r="UU114" s="222">
        <v>0</v>
      </c>
      <c r="UV114" s="222">
        <v>52500</v>
      </c>
      <c r="UW114" s="222">
        <v>0</v>
      </c>
      <c r="UX114" s="222">
        <v>0</v>
      </c>
      <c r="UY114" s="222">
        <v>5000</v>
      </c>
      <c r="UZ114" s="222">
        <v>0</v>
      </c>
      <c r="VA114" s="222">
        <v>0</v>
      </c>
      <c r="VB114" s="222">
        <v>28500</v>
      </c>
      <c r="VC114" s="222">
        <v>30000</v>
      </c>
      <c r="VD114" s="222">
        <v>0</v>
      </c>
      <c r="VE114" s="222">
        <v>0</v>
      </c>
      <c r="VF114" s="222">
        <v>20500</v>
      </c>
      <c r="VG114" s="222">
        <v>0</v>
      </c>
      <c r="VH114" s="222">
        <v>0</v>
      </c>
      <c r="VI114" s="222">
        <v>0</v>
      </c>
      <c r="VJ114" s="222">
        <v>6000</v>
      </c>
      <c r="VK114" s="222">
        <v>0</v>
      </c>
      <c r="VL114" s="222">
        <v>0</v>
      </c>
      <c r="VM114" s="222">
        <v>0</v>
      </c>
      <c r="VN114" s="222">
        <v>0</v>
      </c>
      <c r="VO114" s="222">
        <v>0</v>
      </c>
      <c r="VP114" s="222">
        <v>110000</v>
      </c>
      <c r="VQ114" s="222">
        <v>25000</v>
      </c>
      <c r="VR114" s="222">
        <v>17000</v>
      </c>
      <c r="VS114" s="222">
        <v>0</v>
      </c>
      <c r="VT114" s="222">
        <v>0</v>
      </c>
      <c r="VU114" s="222">
        <v>0</v>
      </c>
      <c r="VV114" s="222">
        <v>0</v>
      </c>
      <c r="VW114" s="222">
        <v>2000</v>
      </c>
      <c r="VX114" s="222">
        <v>202258</v>
      </c>
      <c r="VY114" s="222">
        <v>0</v>
      </c>
      <c r="VZ114" s="222">
        <v>31500</v>
      </c>
      <c r="WA114" s="222">
        <v>0</v>
      </c>
      <c r="WB114" s="222">
        <v>34000</v>
      </c>
      <c r="WC114" s="222">
        <v>0</v>
      </c>
      <c r="WD114" s="222">
        <v>0</v>
      </c>
      <c r="WE114" s="222">
        <v>0</v>
      </c>
      <c r="WF114" s="222">
        <v>16500</v>
      </c>
      <c r="WG114" s="222">
        <v>29000</v>
      </c>
      <c r="WH114" s="222">
        <v>21500</v>
      </c>
      <c r="WI114" s="222">
        <v>12500</v>
      </c>
      <c r="WJ114" s="222">
        <v>379200</v>
      </c>
      <c r="WK114" s="222">
        <v>3000</v>
      </c>
      <c r="WL114" s="222">
        <v>0</v>
      </c>
      <c r="WM114" s="222">
        <v>2500</v>
      </c>
      <c r="WN114" s="222">
        <v>21000</v>
      </c>
      <c r="WO114" s="222">
        <v>39000</v>
      </c>
      <c r="WP114" s="222">
        <v>0</v>
      </c>
      <c r="WQ114" s="222">
        <v>21500</v>
      </c>
      <c r="WR114" s="222">
        <v>117000</v>
      </c>
      <c r="WS114" s="222">
        <v>0</v>
      </c>
      <c r="WT114" s="222">
        <v>86414</v>
      </c>
      <c r="WU114" s="222">
        <v>0</v>
      </c>
      <c r="WV114" s="222">
        <v>179317</v>
      </c>
      <c r="WW114" s="222">
        <v>0</v>
      </c>
      <c r="WX114" s="222">
        <v>4000</v>
      </c>
      <c r="WY114" s="222">
        <v>0</v>
      </c>
      <c r="WZ114" s="222">
        <v>38000</v>
      </c>
      <c r="XA114" s="222">
        <v>11000</v>
      </c>
      <c r="XB114" s="222">
        <v>19000</v>
      </c>
      <c r="XC114" s="222">
        <v>0</v>
      </c>
      <c r="XD114" s="222">
        <v>2000</v>
      </c>
      <c r="XE114" s="222">
        <v>0</v>
      </c>
      <c r="XF114" s="222">
        <v>0</v>
      </c>
      <c r="XG114" s="222">
        <v>0</v>
      </c>
      <c r="XH114" s="222">
        <v>0</v>
      </c>
      <c r="XI114" s="222">
        <v>14500</v>
      </c>
      <c r="XJ114" s="222">
        <v>7500</v>
      </c>
      <c r="XK114" s="222">
        <v>0</v>
      </c>
      <c r="XL114" s="222">
        <v>7500</v>
      </c>
      <c r="XM114" s="222">
        <v>0</v>
      </c>
      <c r="XN114" s="222">
        <v>35500</v>
      </c>
      <c r="XO114" s="222">
        <v>6500</v>
      </c>
      <c r="XP114" s="222">
        <v>6500</v>
      </c>
      <c r="XQ114" s="222">
        <v>19000</v>
      </c>
      <c r="XR114" s="222">
        <v>0</v>
      </c>
      <c r="XS114" s="222">
        <v>0</v>
      </c>
      <c r="XT114" s="222">
        <v>3000</v>
      </c>
      <c r="XU114" s="222">
        <v>3500</v>
      </c>
      <c r="XV114" s="222">
        <v>0</v>
      </c>
      <c r="XW114" s="222">
        <v>16499</v>
      </c>
      <c r="XX114" s="222">
        <v>5500</v>
      </c>
      <c r="XY114" s="222">
        <v>7000</v>
      </c>
      <c r="XZ114" s="222">
        <v>1000</v>
      </c>
      <c r="YA114" s="222">
        <v>7500</v>
      </c>
      <c r="YB114" s="222">
        <v>0</v>
      </c>
      <c r="YC114" s="222">
        <v>0</v>
      </c>
      <c r="YD114" s="222">
        <v>0</v>
      </c>
      <c r="YE114" s="222">
        <v>0</v>
      </c>
      <c r="YF114" s="222">
        <v>0</v>
      </c>
      <c r="YG114" s="222">
        <v>14500</v>
      </c>
      <c r="YH114" s="222">
        <v>0</v>
      </c>
      <c r="YI114" s="222">
        <v>9000</v>
      </c>
      <c r="YJ114" s="222">
        <v>8500</v>
      </c>
      <c r="YK114" s="222">
        <v>12500</v>
      </c>
      <c r="YL114" s="222">
        <v>0</v>
      </c>
      <c r="YM114" s="222">
        <v>41500</v>
      </c>
      <c r="YN114" s="222">
        <v>11500</v>
      </c>
      <c r="YO114" s="222">
        <v>5500</v>
      </c>
      <c r="YP114" s="222">
        <v>7500</v>
      </c>
      <c r="YQ114" s="222">
        <v>0</v>
      </c>
      <c r="YR114" s="222">
        <v>3000</v>
      </c>
      <c r="YS114" s="222">
        <v>0</v>
      </c>
      <c r="YT114" s="222">
        <v>11500</v>
      </c>
      <c r="YU114" s="222">
        <v>7500</v>
      </c>
      <c r="YV114" s="222">
        <v>0</v>
      </c>
      <c r="YW114" s="222">
        <v>4000</v>
      </c>
      <c r="YX114" s="222">
        <v>2000</v>
      </c>
      <c r="YY114" s="222">
        <v>9600</v>
      </c>
      <c r="YZ114" s="222">
        <v>0</v>
      </c>
      <c r="ZA114" s="222">
        <v>0</v>
      </c>
      <c r="ZB114" s="222">
        <v>0</v>
      </c>
      <c r="ZC114" s="222">
        <v>0</v>
      </c>
      <c r="ZD114" s="222">
        <v>0</v>
      </c>
      <c r="ZE114" s="222">
        <v>5500</v>
      </c>
      <c r="ZF114" s="222">
        <v>2000</v>
      </c>
      <c r="ZG114" s="222">
        <v>0</v>
      </c>
      <c r="ZH114" s="222">
        <v>0</v>
      </c>
      <c r="ZI114" s="222">
        <v>0</v>
      </c>
      <c r="ZJ114" s="222">
        <v>0</v>
      </c>
      <c r="ZK114" s="222">
        <v>3000</v>
      </c>
      <c r="ZL114" s="222">
        <v>0</v>
      </c>
      <c r="ZM114" s="222">
        <v>0</v>
      </c>
      <c r="ZN114" s="222">
        <v>3000</v>
      </c>
      <c r="ZO114" s="222">
        <v>1288000</v>
      </c>
      <c r="ZP114" s="222">
        <v>26000</v>
      </c>
      <c r="ZQ114" s="222">
        <v>0</v>
      </c>
      <c r="ZR114" s="222">
        <v>9000</v>
      </c>
      <c r="ZS114" s="222">
        <v>0</v>
      </c>
      <c r="ZT114" s="222">
        <v>9000</v>
      </c>
      <c r="ZU114" s="222">
        <v>25000</v>
      </c>
      <c r="ZV114" s="222">
        <v>3000</v>
      </c>
      <c r="ZW114" s="222">
        <v>0</v>
      </c>
      <c r="ZX114" s="222">
        <v>0</v>
      </c>
      <c r="ZY114" s="222">
        <v>0</v>
      </c>
      <c r="ZZ114" s="222">
        <v>0</v>
      </c>
      <c r="AAA114" s="222">
        <v>2500</v>
      </c>
      <c r="AAB114" s="222">
        <v>0</v>
      </c>
      <c r="AAC114" s="222">
        <v>0</v>
      </c>
      <c r="AAD114" s="222">
        <v>0</v>
      </c>
      <c r="AAE114" s="222">
        <v>0</v>
      </c>
      <c r="AAF114" s="222">
        <v>10500</v>
      </c>
      <c r="AAG114" s="222">
        <v>4500</v>
      </c>
      <c r="AAH114" s="222">
        <v>0</v>
      </c>
      <c r="AAI114" s="222">
        <v>4000</v>
      </c>
      <c r="AAJ114" s="222">
        <v>1000</v>
      </c>
      <c r="AAK114" s="222">
        <v>0</v>
      </c>
      <c r="AAL114" s="222">
        <v>0</v>
      </c>
      <c r="AAM114" s="222">
        <v>4000</v>
      </c>
      <c r="AAN114" s="222">
        <v>0</v>
      </c>
      <c r="AAO114" s="222">
        <v>0</v>
      </c>
      <c r="AAP114" s="222">
        <v>0</v>
      </c>
      <c r="AAQ114" s="222">
        <v>5500</v>
      </c>
      <c r="AAR114" s="222">
        <v>5500</v>
      </c>
      <c r="AAS114" s="222">
        <v>0</v>
      </c>
      <c r="AAT114" s="222">
        <v>0</v>
      </c>
      <c r="AAU114" s="222">
        <v>0</v>
      </c>
      <c r="AAV114" s="222">
        <v>0</v>
      </c>
      <c r="AAW114" s="222">
        <v>26500</v>
      </c>
      <c r="AAX114" s="222">
        <v>6000</v>
      </c>
      <c r="AAY114" s="222">
        <v>0</v>
      </c>
      <c r="AAZ114" s="222">
        <v>9000</v>
      </c>
      <c r="ABA114" s="222">
        <v>0</v>
      </c>
      <c r="ABB114" s="222">
        <v>0</v>
      </c>
      <c r="ABC114" s="222">
        <v>5000</v>
      </c>
      <c r="ABD114" s="222">
        <v>1000</v>
      </c>
      <c r="ABE114" s="222">
        <v>0</v>
      </c>
      <c r="ABF114" s="222">
        <v>3000</v>
      </c>
      <c r="ABG114" s="222">
        <v>0</v>
      </c>
      <c r="ABH114" s="222">
        <v>1084789</v>
      </c>
      <c r="ABI114" s="222">
        <v>0</v>
      </c>
      <c r="ABJ114" s="222">
        <v>6500</v>
      </c>
      <c r="ABK114" s="222">
        <v>4500</v>
      </c>
      <c r="ABL114" s="222">
        <v>4000</v>
      </c>
      <c r="ABM114" s="222">
        <v>0</v>
      </c>
      <c r="ABN114" s="222">
        <v>0</v>
      </c>
      <c r="ABO114" s="222">
        <v>0</v>
      </c>
      <c r="ABP114" s="222">
        <v>1000</v>
      </c>
      <c r="ABQ114" s="222">
        <v>205500</v>
      </c>
      <c r="ABR114" s="222">
        <v>0</v>
      </c>
      <c r="ABS114" s="222">
        <v>0</v>
      </c>
      <c r="ABT114" s="222">
        <v>22500</v>
      </c>
      <c r="ABU114" s="222">
        <v>9000</v>
      </c>
      <c r="ABV114" s="222">
        <v>0</v>
      </c>
      <c r="ABW114" s="222">
        <v>0</v>
      </c>
      <c r="ABX114" s="222">
        <v>0</v>
      </c>
      <c r="ABY114" s="222">
        <v>0</v>
      </c>
      <c r="ABZ114" s="222">
        <v>0</v>
      </c>
      <c r="ACA114" s="222">
        <v>0</v>
      </c>
      <c r="ACB114" s="222">
        <v>0</v>
      </c>
      <c r="ACC114" s="222">
        <v>0</v>
      </c>
      <c r="ACD114" s="222">
        <v>0</v>
      </c>
      <c r="ACE114" s="222">
        <v>4000</v>
      </c>
      <c r="ACF114" s="222">
        <v>2500</v>
      </c>
      <c r="ACG114" s="222">
        <v>0</v>
      </c>
      <c r="ACH114" s="222">
        <v>0</v>
      </c>
      <c r="ACI114" s="222">
        <v>0</v>
      </c>
      <c r="ACJ114" s="222">
        <v>0</v>
      </c>
      <c r="ACK114" s="222">
        <v>0</v>
      </c>
      <c r="ACL114" s="222">
        <v>0</v>
      </c>
      <c r="ACM114" s="222">
        <v>0</v>
      </c>
      <c r="ACN114" s="222">
        <v>0</v>
      </c>
      <c r="ACO114" s="222">
        <v>0</v>
      </c>
      <c r="ACP114" s="222">
        <v>70000</v>
      </c>
      <c r="ACQ114" s="222">
        <v>0</v>
      </c>
      <c r="ACR114" s="222">
        <v>0</v>
      </c>
      <c r="ACS114" s="222">
        <v>0</v>
      </c>
      <c r="ACT114" s="222">
        <v>0</v>
      </c>
      <c r="ACU114" s="222">
        <v>0</v>
      </c>
      <c r="ACV114" s="222">
        <v>0</v>
      </c>
      <c r="ACW114" s="222">
        <v>4000</v>
      </c>
      <c r="ACX114" s="222">
        <v>4500</v>
      </c>
      <c r="ACY114" s="222">
        <v>0</v>
      </c>
      <c r="ACZ114" s="222">
        <v>0</v>
      </c>
      <c r="ADA114" s="222">
        <v>4500</v>
      </c>
      <c r="ADB114" s="222">
        <v>0</v>
      </c>
      <c r="ADC114" s="222">
        <v>16000</v>
      </c>
      <c r="ADD114" s="222">
        <v>0</v>
      </c>
      <c r="ADE114" s="222">
        <v>6000</v>
      </c>
      <c r="ADF114" s="222">
        <v>0</v>
      </c>
      <c r="ADG114" s="222">
        <v>0</v>
      </c>
      <c r="ADH114" s="222">
        <v>0</v>
      </c>
      <c r="ADI114" s="222">
        <v>0</v>
      </c>
      <c r="ADJ114" s="222">
        <v>0</v>
      </c>
      <c r="ADK114" s="222">
        <v>0</v>
      </c>
      <c r="ADL114" s="222">
        <v>0</v>
      </c>
      <c r="ADM114" s="222">
        <v>0</v>
      </c>
      <c r="ADN114" s="222">
        <v>0</v>
      </c>
      <c r="ADO114" s="222">
        <v>0</v>
      </c>
      <c r="ADP114" s="222">
        <v>0</v>
      </c>
      <c r="ADQ114" s="222">
        <v>0</v>
      </c>
      <c r="ADR114" s="222">
        <v>0</v>
      </c>
      <c r="ADS114" s="222">
        <v>12500</v>
      </c>
      <c r="ADT114" s="222">
        <v>8000</v>
      </c>
      <c r="ADU114" s="222">
        <v>9000</v>
      </c>
      <c r="ADV114" s="222">
        <v>6500</v>
      </c>
      <c r="ADW114" s="222">
        <v>0</v>
      </c>
      <c r="ADX114" s="222">
        <v>0</v>
      </c>
      <c r="ADY114" s="222">
        <v>0</v>
      </c>
      <c r="ADZ114" s="222">
        <v>0</v>
      </c>
      <c r="AEA114" s="222">
        <v>13500</v>
      </c>
      <c r="AEB114" s="222">
        <v>6000</v>
      </c>
      <c r="AEC114" s="222">
        <v>6000</v>
      </c>
      <c r="AED114" s="222">
        <v>0</v>
      </c>
      <c r="AEE114" s="222">
        <v>0</v>
      </c>
      <c r="AEF114" s="222">
        <v>0</v>
      </c>
      <c r="AEG114" s="222">
        <v>0</v>
      </c>
      <c r="AEH114" s="222">
        <v>0</v>
      </c>
      <c r="AEI114" s="222">
        <v>78200</v>
      </c>
      <c r="AEJ114" s="222">
        <v>0</v>
      </c>
      <c r="AEK114" s="222">
        <v>6000</v>
      </c>
      <c r="AEL114" s="222">
        <v>0</v>
      </c>
      <c r="AEM114" s="222">
        <v>3000</v>
      </c>
      <c r="AEN114" s="222">
        <v>12000</v>
      </c>
      <c r="AEO114" s="222">
        <v>3000</v>
      </c>
      <c r="AEP114" s="222">
        <v>0</v>
      </c>
      <c r="AEQ114" s="222">
        <v>0</v>
      </c>
      <c r="AER114" s="222">
        <v>9000</v>
      </c>
      <c r="AES114" s="222">
        <v>0</v>
      </c>
      <c r="AET114" s="222">
        <v>6000</v>
      </c>
      <c r="AEU114" s="222">
        <v>112500</v>
      </c>
      <c r="AEV114" s="222">
        <v>4000</v>
      </c>
      <c r="AEW114" s="222">
        <v>0</v>
      </c>
      <c r="AEX114" s="222">
        <v>553613</v>
      </c>
      <c r="AEY114" s="222">
        <v>11000</v>
      </c>
      <c r="AEZ114" s="222">
        <v>3000</v>
      </c>
      <c r="AFA114" s="222">
        <v>8000</v>
      </c>
      <c r="AFB114" s="222">
        <v>71500</v>
      </c>
      <c r="AFC114" s="222">
        <v>450000</v>
      </c>
      <c r="AFD114" s="222">
        <v>0</v>
      </c>
      <c r="AFE114" s="222">
        <v>3000</v>
      </c>
      <c r="AFF114" s="222">
        <v>0</v>
      </c>
      <c r="AFG114" s="222">
        <v>644750</v>
      </c>
      <c r="AFH114" s="222">
        <v>518500</v>
      </c>
      <c r="AFI114" s="222">
        <v>59400</v>
      </c>
      <c r="AFJ114" s="222">
        <v>0</v>
      </c>
      <c r="AFK114" s="222">
        <v>0</v>
      </c>
      <c r="AFL114" s="222">
        <v>0</v>
      </c>
      <c r="AFM114" s="222">
        <v>0</v>
      </c>
      <c r="AFN114" s="222">
        <v>0</v>
      </c>
      <c r="AFO114" s="222">
        <v>0</v>
      </c>
      <c r="AFP114" s="222">
        <v>8000</v>
      </c>
      <c r="AFQ114" s="222">
        <v>654300</v>
      </c>
      <c r="AFR114" s="222">
        <v>0</v>
      </c>
      <c r="AFS114" s="222">
        <v>1000</v>
      </c>
      <c r="AFT114" s="222">
        <v>0</v>
      </c>
      <c r="AFU114" s="222">
        <v>0</v>
      </c>
      <c r="AFV114" s="222">
        <v>18000</v>
      </c>
      <c r="AFW114" s="222">
        <v>0</v>
      </c>
      <c r="AFX114" s="222">
        <v>0</v>
      </c>
      <c r="AFY114" s="222">
        <v>0</v>
      </c>
      <c r="AFZ114" s="222">
        <v>0</v>
      </c>
      <c r="AGA114" s="222">
        <v>3000</v>
      </c>
      <c r="AGB114" s="222">
        <v>0</v>
      </c>
      <c r="AGC114" s="222">
        <v>0</v>
      </c>
      <c r="AGD114" s="222">
        <v>109374</v>
      </c>
      <c r="AGE114" s="222">
        <v>1500</v>
      </c>
      <c r="AGF114" s="222">
        <v>10610</v>
      </c>
      <c r="AGG114" s="222">
        <v>10000</v>
      </c>
      <c r="AGH114" s="222">
        <v>0</v>
      </c>
      <c r="AGI114" s="222">
        <v>27000</v>
      </c>
      <c r="AGJ114" s="222">
        <v>0</v>
      </c>
      <c r="AGK114" s="222">
        <v>0</v>
      </c>
      <c r="AGL114" s="222">
        <v>0</v>
      </c>
      <c r="AGM114" s="222">
        <v>5000</v>
      </c>
      <c r="AGN114" s="222">
        <v>1000</v>
      </c>
      <c r="AGO114" s="222">
        <v>0</v>
      </c>
      <c r="AGP114" s="222">
        <v>0</v>
      </c>
      <c r="AGQ114" s="222">
        <v>0</v>
      </c>
      <c r="AGR114" s="222">
        <v>0</v>
      </c>
      <c r="AGS114" s="222">
        <v>0</v>
      </c>
      <c r="AGT114" s="222">
        <v>0</v>
      </c>
      <c r="AGU114" s="222">
        <v>164000</v>
      </c>
      <c r="AGV114" s="222">
        <v>131000</v>
      </c>
      <c r="AGW114" s="222">
        <v>-5500</v>
      </c>
      <c r="AGX114" s="222">
        <v>0</v>
      </c>
      <c r="AGY114" s="222">
        <v>18000</v>
      </c>
      <c r="AGZ114" s="222">
        <v>30500</v>
      </c>
      <c r="AHA114" s="222">
        <v>2000</v>
      </c>
      <c r="AHB114" s="222">
        <v>-500</v>
      </c>
      <c r="AHC114" s="222">
        <v>3000</v>
      </c>
      <c r="AHD114" s="222">
        <v>0</v>
      </c>
      <c r="AHE114" s="222">
        <v>0</v>
      </c>
      <c r="AHF114" s="222">
        <v>0</v>
      </c>
      <c r="AHG114" s="222">
        <v>0</v>
      </c>
      <c r="AHH114" s="222">
        <v>0</v>
      </c>
      <c r="AHI114" s="222">
        <v>308000</v>
      </c>
      <c r="AHJ114" s="222">
        <v>0</v>
      </c>
      <c r="AHK114" s="222">
        <v>0</v>
      </c>
      <c r="AHL114" s="222">
        <v>0</v>
      </c>
      <c r="AHM114" s="222">
        <v>0</v>
      </c>
      <c r="AHN114" s="222">
        <v>0</v>
      </c>
      <c r="AHO114" s="222">
        <v>0</v>
      </c>
      <c r="AHP114" s="222">
        <v>0</v>
      </c>
      <c r="AHQ114" s="222">
        <v>0</v>
      </c>
      <c r="AHR114" s="264">
        <v>22500</v>
      </c>
    </row>
    <row r="115" spans="1:902" ht="24">
      <c r="A115" s="183" t="s">
        <v>6671</v>
      </c>
      <c r="B115" s="183" t="s">
        <v>6554</v>
      </c>
      <c r="C115" s="184" t="s">
        <v>6555</v>
      </c>
      <c r="D115" s="222">
        <v>17541233</v>
      </c>
      <c r="E115" s="222">
        <v>0</v>
      </c>
      <c r="F115" s="222">
        <v>0</v>
      </c>
      <c r="G115" s="222">
        <v>0</v>
      </c>
      <c r="H115" s="222">
        <v>0</v>
      </c>
      <c r="I115" s="222">
        <v>0</v>
      </c>
      <c r="J115" s="222">
        <v>0</v>
      </c>
      <c r="K115" s="222">
        <v>0</v>
      </c>
      <c r="L115" s="222">
        <v>0</v>
      </c>
      <c r="M115" s="222">
        <v>0</v>
      </c>
      <c r="N115" s="222">
        <v>0</v>
      </c>
      <c r="O115" s="222">
        <v>0</v>
      </c>
      <c r="P115" s="222">
        <v>0</v>
      </c>
      <c r="Q115" s="222">
        <v>0</v>
      </c>
      <c r="R115" s="222">
        <v>0</v>
      </c>
      <c r="S115" s="222">
        <v>0</v>
      </c>
      <c r="T115" s="222">
        <v>0</v>
      </c>
      <c r="U115" s="222">
        <v>0</v>
      </c>
      <c r="V115" s="222">
        <v>12000000</v>
      </c>
      <c r="W115" s="222">
        <v>0</v>
      </c>
      <c r="X115" s="222">
        <v>0</v>
      </c>
      <c r="Y115" s="222">
        <v>1366118.13</v>
      </c>
      <c r="Z115" s="222">
        <v>0</v>
      </c>
      <c r="AA115" s="222">
        <v>10230.030000000001</v>
      </c>
      <c r="AB115" s="222">
        <v>0</v>
      </c>
      <c r="AC115" s="222">
        <v>0</v>
      </c>
      <c r="AD115" s="222">
        <v>0</v>
      </c>
      <c r="AE115" s="222">
        <v>0</v>
      </c>
      <c r="AF115" s="222">
        <v>2061381.51</v>
      </c>
      <c r="AG115" s="222">
        <v>0</v>
      </c>
      <c r="AH115" s="222">
        <v>0</v>
      </c>
      <c r="AI115" s="222">
        <v>0</v>
      </c>
      <c r="AJ115" s="222">
        <v>0</v>
      </c>
      <c r="AK115" s="222">
        <v>0</v>
      </c>
      <c r="AL115" s="222">
        <v>0</v>
      </c>
      <c r="AM115" s="222">
        <v>0</v>
      </c>
      <c r="AN115" s="222">
        <v>0</v>
      </c>
      <c r="AO115" s="222">
        <v>0</v>
      </c>
      <c r="AP115" s="222">
        <v>0</v>
      </c>
      <c r="AQ115" s="222">
        <v>0</v>
      </c>
      <c r="AR115" s="222">
        <v>0</v>
      </c>
      <c r="AS115" s="222">
        <v>0</v>
      </c>
      <c r="AT115" s="222">
        <v>6400000</v>
      </c>
      <c r="AU115" s="222">
        <v>0</v>
      </c>
      <c r="AV115" s="222">
        <v>0</v>
      </c>
      <c r="AW115" s="222">
        <v>0</v>
      </c>
      <c r="AX115" s="222">
        <v>0</v>
      </c>
      <c r="AY115" s="222">
        <v>0</v>
      </c>
      <c r="AZ115" s="222">
        <v>0</v>
      </c>
      <c r="BA115" s="222">
        <v>0</v>
      </c>
      <c r="BB115" s="222">
        <v>0</v>
      </c>
      <c r="BC115" s="222">
        <v>0</v>
      </c>
      <c r="BD115" s="222">
        <v>0</v>
      </c>
      <c r="BE115" s="222">
        <v>0</v>
      </c>
      <c r="BF115" s="222">
        <v>0</v>
      </c>
      <c r="BG115" s="222">
        <v>0</v>
      </c>
      <c r="BH115" s="222">
        <v>15480</v>
      </c>
      <c r="BI115" s="222">
        <v>33132233</v>
      </c>
      <c r="BJ115" s="222">
        <v>9234560</v>
      </c>
      <c r="BK115" s="222">
        <v>0</v>
      </c>
      <c r="BL115" s="222">
        <v>0</v>
      </c>
      <c r="BM115" s="222">
        <v>0</v>
      </c>
      <c r="BN115" s="222">
        <v>0</v>
      </c>
      <c r="BO115" s="222">
        <v>0</v>
      </c>
      <c r="BP115" s="222">
        <v>0</v>
      </c>
      <c r="BQ115" s="222">
        <v>0</v>
      </c>
      <c r="BR115" s="222">
        <v>15755703</v>
      </c>
      <c r="BS115" s="222">
        <v>0</v>
      </c>
      <c r="BT115" s="222">
        <v>0</v>
      </c>
      <c r="BU115" s="222">
        <v>0</v>
      </c>
      <c r="BV115" s="222">
        <v>0</v>
      </c>
      <c r="BW115" s="222">
        <v>0</v>
      </c>
      <c r="BX115" s="222">
        <v>0</v>
      </c>
      <c r="BY115" s="222">
        <v>0</v>
      </c>
      <c r="BZ115" s="222">
        <v>3887767</v>
      </c>
      <c r="CA115" s="222">
        <v>0</v>
      </c>
      <c r="CB115" s="222">
        <v>0</v>
      </c>
      <c r="CC115" s="222">
        <v>0</v>
      </c>
      <c r="CD115" s="222">
        <v>0</v>
      </c>
      <c r="CE115" s="222">
        <v>0</v>
      </c>
      <c r="CF115" s="222">
        <v>0</v>
      </c>
      <c r="CG115" s="222">
        <v>7000000</v>
      </c>
      <c r="CH115" s="222">
        <v>0</v>
      </c>
      <c r="CI115" s="222">
        <v>0</v>
      </c>
      <c r="CJ115" s="222">
        <v>0</v>
      </c>
      <c r="CK115" s="222">
        <v>0</v>
      </c>
      <c r="CL115" s="222">
        <v>0</v>
      </c>
      <c r="CM115" s="222">
        <v>0</v>
      </c>
      <c r="CN115" s="222">
        <v>0</v>
      </c>
      <c r="CO115" s="222">
        <v>0</v>
      </c>
      <c r="CP115" s="222">
        <v>0</v>
      </c>
      <c r="CQ115" s="222">
        <v>0</v>
      </c>
      <c r="CR115" s="222">
        <v>0</v>
      </c>
      <c r="CS115" s="222">
        <v>0</v>
      </c>
      <c r="CT115" s="222">
        <v>11366125</v>
      </c>
      <c r="CU115" s="222">
        <v>0</v>
      </c>
      <c r="CV115" s="222">
        <v>0</v>
      </c>
      <c r="CW115" s="222">
        <v>0</v>
      </c>
      <c r="CX115" s="222">
        <v>0</v>
      </c>
      <c r="CY115" s="222">
        <v>0</v>
      </c>
      <c r="CZ115" s="222">
        <v>0</v>
      </c>
      <c r="DA115" s="222">
        <v>0</v>
      </c>
      <c r="DB115" s="222">
        <v>7000000</v>
      </c>
      <c r="DC115" s="222">
        <v>0</v>
      </c>
      <c r="DD115" s="222">
        <v>0</v>
      </c>
      <c r="DE115" s="222">
        <v>0</v>
      </c>
      <c r="DF115" s="222">
        <v>0</v>
      </c>
      <c r="DG115" s="222">
        <v>0</v>
      </c>
      <c r="DH115" s="222">
        <v>0</v>
      </c>
      <c r="DI115" s="222">
        <v>0</v>
      </c>
      <c r="DJ115" s="222">
        <v>0</v>
      </c>
      <c r="DK115" s="222">
        <v>31271739.280000001</v>
      </c>
      <c r="DL115" s="222">
        <v>0</v>
      </c>
      <c r="DM115" s="222">
        <v>680752.01</v>
      </c>
      <c r="DN115" s="222">
        <v>1495072.1</v>
      </c>
      <c r="DO115" s="222">
        <v>0</v>
      </c>
      <c r="DP115" s="222">
        <v>1716594.49</v>
      </c>
      <c r="DQ115" s="222">
        <v>0</v>
      </c>
      <c r="DR115" s="222">
        <v>568639.56999999995</v>
      </c>
      <c r="DS115" s="222">
        <v>886781.89</v>
      </c>
      <c r="DT115" s="222">
        <v>0</v>
      </c>
      <c r="DU115" s="222">
        <v>0</v>
      </c>
      <c r="DV115" s="222">
        <v>0</v>
      </c>
      <c r="DW115" s="222">
        <v>0</v>
      </c>
      <c r="DX115" s="222">
        <v>615722</v>
      </c>
      <c r="DY115" s="222">
        <v>0</v>
      </c>
      <c r="DZ115" s="222">
        <v>2338020</v>
      </c>
      <c r="EA115" s="222">
        <v>0</v>
      </c>
      <c r="EB115" s="222">
        <v>42100</v>
      </c>
      <c r="EC115" s="222">
        <v>0</v>
      </c>
      <c r="ED115" s="222">
        <v>0</v>
      </c>
      <c r="EE115" s="222">
        <v>48808723.270000003</v>
      </c>
      <c r="EF115" s="222">
        <v>5638519.4500000002</v>
      </c>
      <c r="EG115" s="222">
        <v>0</v>
      </c>
      <c r="EH115" s="222">
        <v>0</v>
      </c>
      <c r="EI115" s="222">
        <v>0</v>
      </c>
      <c r="EJ115" s="222">
        <v>0</v>
      </c>
      <c r="EK115" s="222">
        <v>0</v>
      </c>
      <c r="EL115" s="222">
        <v>0</v>
      </c>
      <c r="EM115" s="222">
        <v>0</v>
      </c>
      <c r="EN115" s="222">
        <v>5316820.88</v>
      </c>
      <c r="EO115" s="222">
        <v>0</v>
      </c>
      <c r="EP115" s="222">
        <v>0</v>
      </c>
      <c r="EQ115" s="222">
        <v>0</v>
      </c>
      <c r="ER115" s="222">
        <v>0</v>
      </c>
      <c r="ES115" s="222">
        <v>0</v>
      </c>
      <c r="ET115" s="222">
        <v>0</v>
      </c>
      <c r="EU115" s="222">
        <v>0</v>
      </c>
      <c r="EV115" s="222">
        <v>0</v>
      </c>
      <c r="EW115" s="222">
        <v>20862992</v>
      </c>
      <c r="EX115" s="222">
        <v>0</v>
      </c>
      <c r="EY115" s="222">
        <v>0</v>
      </c>
      <c r="EZ115" s="222">
        <v>0</v>
      </c>
      <c r="FA115" s="222">
        <v>0</v>
      </c>
      <c r="FB115" s="222">
        <v>0</v>
      </c>
      <c r="FC115" s="222">
        <v>0</v>
      </c>
      <c r="FD115" s="222">
        <v>0</v>
      </c>
      <c r="FE115" s="222">
        <v>0</v>
      </c>
      <c r="FF115" s="222">
        <v>0</v>
      </c>
      <c r="FG115" s="222">
        <v>0</v>
      </c>
      <c r="FH115" s="222">
        <v>0</v>
      </c>
      <c r="FI115" s="222">
        <v>10000000</v>
      </c>
      <c r="FJ115" s="222">
        <v>0</v>
      </c>
      <c r="FK115" s="222">
        <v>0</v>
      </c>
      <c r="FL115" s="222">
        <v>0</v>
      </c>
      <c r="FM115" s="222">
        <v>0</v>
      </c>
      <c r="FN115" s="222">
        <v>0</v>
      </c>
      <c r="FO115" s="222">
        <v>0</v>
      </c>
      <c r="FP115" s="222">
        <v>0</v>
      </c>
      <c r="FQ115" s="222">
        <v>10415612</v>
      </c>
      <c r="FR115" s="222">
        <v>0</v>
      </c>
      <c r="FS115" s="222">
        <v>0</v>
      </c>
      <c r="FT115" s="222">
        <v>0</v>
      </c>
      <c r="FU115" s="222">
        <v>0</v>
      </c>
      <c r="FV115" s="222">
        <v>0</v>
      </c>
      <c r="FW115" s="222">
        <v>36610.550000000003</v>
      </c>
      <c r="FX115" s="222">
        <v>0</v>
      </c>
      <c r="FY115" s="222">
        <v>0</v>
      </c>
      <c r="FZ115" s="222">
        <v>0</v>
      </c>
      <c r="GA115" s="222">
        <v>0</v>
      </c>
      <c r="GB115" s="222">
        <v>0</v>
      </c>
      <c r="GC115" s="222">
        <v>0</v>
      </c>
      <c r="GD115" s="222">
        <v>0</v>
      </c>
      <c r="GE115" s="222">
        <v>7171000</v>
      </c>
      <c r="GF115" s="222">
        <v>0</v>
      </c>
      <c r="GG115" s="222">
        <v>0</v>
      </c>
      <c r="GH115" s="222">
        <v>920098.92</v>
      </c>
      <c r="GI115" s="222">
        <v>0</v>
      </c>
      <c r="GJ115" s="222">
        <v>0</v>
      </c>
      <c r="GK115" s="222">
        <v>0</v>
      </c>
      <c r="GL115" s="222">
        <v>0</v>
      </c>
      <c r="GM115" s="222">
        <v>0</v>
      </c>
      <c r="GN115" s="222">
        <v>0</v>
      </c>
      <c r="GO115" s="222">
        <v>0</v>
      </c>
      <c r="GP115" s="222">
        <v>0</v>
      </c>
      <c r="GQ115" s="222">
        <v>1755265</v>
      </c>
      <c r="GR115" s="222">
        <v>0</v>
      </c>
      <c r="GS115" s="222">
        <v>0</v>
      </c>
      <c r="GT115" s="222">
        <v>0</v>
      </c>
      <c r="GU115" s="222">
        <v>0</v>
      </c>
      <c r="GV115" s="222">
        <v>89200</v>
      </c>
      <c r="GW115" s="222">
        <v>0</v>
      </c>
      <c r="GX115" s="222">
        <v>0</v>
      </c>
      <c r="GY115" s="222">
        <v>18300000</v>
      </c>
      <c r="GZ115" s="222">
        <v>0</v>
      </c>
      <c r="HA115" s="222">
        <v>0</v>
      </c>
      <c r="HB115" s="222">
        <v>0</v>
      </c>
      <c r="HC115" s="222">
        <v>69618000</v>
      </c>
      <c r="HD115" s="222">
        <v>1922361.91</v>
      </c>
      <c r="HE115" s="222">
        <v>2728764.6</v>
      </c>
      <c r="HF115" s="222">
        <v>0</v>
      </c>
      <c r="HG115" s="222">
        <v>0</v>
      </c>
      <c r="HH115" s="222">
        <v>2136720</v>
      </c>
      <c r="HI115" s="222">
        <v>0</v>
      </c>
      <c r="HJ115" s="222">
        <v>20087596.52</v>
      </c>
      <c r="HK115" s="222">
        <v>0</v>
      </c>
      <c r="HL115" s="222">
        <v>0</v>
      </c>
      <c r="HM115" s="222">
        <v>0</v>
      </c>
      <c r="HN115" s="222">
        <v>0</v>
      </c>
      <c r="HO115" s="222">
        <v>0</v>
      </c>
      <c r="HP115" s="222">
        <v>0</v>
      </c>
      <c r="HQ115" s="222">
        <v>0</v>
      </c>
      <c r="HR115" s="222">
        <v>5096000</v>
      </c>
      <c r="HS115" s="222">
        <v>24375000</v>
      </c>
      <c r="HT115" s="222">
        <v>0</v>
      </c>
      <c r="HU115" s="222">
        <v>0</v>
      </c>
      <c r="HV115" s="222">
        <v>0</v>
      </c>
      <c r="HW115" s="222">
        <v>0</v>
      </c>
      <c r="HX115" s="222">
        <v>0</v>
      </c>
      <c r="HY115" s="222">
        <v>0</v>
      </c>
      <c r="HZ115" s="222">
        <v>0</v>
      </c>
      <c r="IA115" s="222">
        <v>0</v>
      </c>
      <c r="IB115" s="222">
        <v>0</v>
      </c>
      <c r="IC115" s="222">
        <v>0</v>
      </c>
      <c r="ID115" s="222">
        <v>0</v>
      </c>
      <c r="IE115" s="222">
        <v>0</v>
      </c>
      <c r="IF115" s="222">
        <v>0</v>
      </c>
      <c r="IG115" s="222">
        <v>0</v>
      </c>
      <c r="IH115" s="222">
        <v>0</v>
      </c>
      <c r="II115" s="222">
        <v>1150000</v>
      </c>
      <c r="IJ115" s="222">
        <v>0</v>
      </c>
      <c r="IK115" s="222">
        <v>0</v>
      </c>
      <c r="IL115" s="222">
        <v>0</v>
      </c>
      <c r="IM115" s="222">
        <v>0</v>
      </c>
      <c r="IN115" s="222">
        <v>0</v>
      </c>
      <c r="IO115" s="222">
        <v>0</v>
      </c>
      <c r="IP115" s="222">
        <v>0</v>
      </c>
      <c r="IQ115" s="222">
        <v>0</v>
      </c>
      <c r="IR115" s="222">
        <v>0</v>
      </c>
      <c r="IS115" s="222">
        <v>5856888</v>
      </c>
      <c r="IT115" s="222">
        <v>66000000</v>
      </c>
      <c r="IU115" s="222">
        <v>280000</v>
      </c>
      <c r="IV115" s="222">
        <v>0</v>
      </c>
      <c r="IW115" s="222">
        <v>77900</v>
      </c>
      <c r="IX115" s="222">
        <v>0</v>
      </c>
      <c r="IY115" s="222">
        <v>0</v>
      </c>
      <c r="IZ115" s="222">
        <v>-70948</v>
      </c>
      <c r="JA115" s="222">
        <v>0</v>
      </c>
      <c r="JB115" s="222">
        <v>0</v>
      </c>
      <c r="JC115" s="222">
        <v>0</v>
      </c>
      <c r="JD115" s="222">
        <v>0</v>
      </c>
      <c r="JE115" s="222">
        <v>1500000</v>
      </c>
      <c r="JF115" s="222">
        <v>2141187.0299999998</v>
      </c>
      <c r="JG115" s="222">
        <v>0</v>
      </c>
      <c r="JH115" s="222">
        <v>0</v>
      </c>
      <c r="JI115" s="222">
        <v>0</v>
      </c>
      <c r="JJ115" s="222">
        <v>0</v>
      </c>
      <c r="JK115" s="222">
        <v>33188287.02</v>
      </c>
      <c r="JL115" s="222">
        <v>0</v>
      </c>
      <c r="JM115" s="222">
        <v>0</v>
      </c>
      <c r="JN115" s="222">
        <v>0</v>
      </c>
      <c r="JO115" s="222">
        <v>0</v>
      </c>
      <c r="JP115" s="222">
        <v>0</v>
      </c>
      <c r="JQ115" s="222">
        <v>0</v>
      </c>
      <c r="JR115" s="222">
        <v>10000000</v>
      </c>
      <c r="JS115" s="222">
        <v>2046230</v>
      </c>
      <c r="JT115" s="222">
        <v>0</v>
      </c>
      <c r="JU115" s="222">
        <v>69900</v>
      </c>
      <c r="JV115" s="222">
        <v>47998</v>
      </c>
      <c r="JW115" s="222">
        <v>26900</v>
      </c>
      <c r="JX115" s="222">
        <v>0</v>
      </c>
      <c r="JY115" s="222">
        <v>0</v>
      </c>
      <c r="JZ115" s="222">
        <v>159900</v>
      </c>
      <c r="KA115" s="222">
        <v>177500</v>
      </c>
      <c r="KB115" s="222">
        <v>124000</v>
      </c>
      <c r="KC115" s="222">
        <v>0</v>
      </c>
      <c r="KD115" s="222">
        <v>43460</v>
      </c>
      <c r="KE115" s="222">
        <v>0</v>
      </c>
      <c r="KF115" s="222">
        <v>0</v>
      </c>
      <c r="KG115" s="222">
        <v>0</v>
      </c>
      <c r="KH115" s="222">
        <v>0</v>
      </c>
      <c r="KI115" s="222">
        <v>0</v>
      </c>
      <c r="KJ115" s="222">
        <v>0</v>
      </c>
      <c r="KK115" s="222">
        <v>0</v>
      </c>
      <c r="KL115" s="222">
        <v>0</v>
      </c>
      <c r="KM115" s="222">
        <v>0</v>
      </c>
      <c r="KN115" s="222">
        <v>840000</v>
      </c>
      <c r="KO115" s="222">
        <v>0</v>
      </c>
      <c r="KP115" s="222">
        <v>0</v>
      </c>
      <c r="KQ115" s="222">
        <v>2029137</v>
      </c>
      <c r="KR115" s="222">
        <v>77200</v>
      </c>
      <c r="KS115" s="222">
        <v>0</v>
      </c>
      <c r="KT115" s="222">
        <v>0</v>
      </c>
      <c r="KU115" s="222">
        <v>0</v>
      </c>
      <c r="KV115" s="222">
        <v>0</v>
      </c>
      <c r="KW115" s="222">
        <v>3796670.36</v>
      </c>
      <c r="KX115" s="222">
        <v>402201</v>
      </c>
      <c r="KY115" s="222">
        <v>4800000</v>
      </c>
      <c r="KZ115" s="222">
        <v>0</v>
      </c>
      <c r="LA115" s="222">
        <v>108000</v>
      </c>
      <c r="LB115" s="222">
        <v>0</v>
      </c>
      <c r="LC115" s="222">
        <v>0</v>
      </c>
      <c r="LD115" s="222">
        <v>0</v>
      </c>
      <c r="LE115" s="222">
        <v>0</v>
      </c>
      <c r="LF115" s="222">
        <v>0</v>
      </c>
      <c r="LG115" s="222">
        <v>7940999.9100000001</v>
      </c>
      <c r="LH115" s="222">
        <v>67504358.689999998</v>
      </c>
      <c r="LI115" s="222">
        <v>4959509</v>
      </c>
      <c r="LJ115" s="222">
        <v>16691582</v>
      </c>
      <c r="LK115" s="222">
        <v>0</v>
      </c>
      <c r="LL115" s="222">
        <v>0</v>
      </c>
      <c r="LM115" s="222">
        <v>0</v>
      </c>
      <c r="LN115" s="222">
        <v>0</v>
      </c>
      <c r="LO115" s="222">
        <v>-118080</v>
      </c>
      <c r="LP115" s="222">
        <v>0</v>
      </c>
      <c r="LQ115" s="222">
        <v>0</v>
      </c>
      <c r="LR115" s="222">
        <v>1525903.49</v>
      </c>
      <c r="LS115" s="222">
        <v>0</v>
      </c>
      <c r="LT115" s="222">
        <v>0</v>
      </c>
      <c r="LU115" s="222">
        <v>3717215.39</v>
      </c>
      <c r="LV115" s="222">
        <v>31068290.73</v>
      </c>
      <c r="LW115" s="222">
        <v>9286737</v>
      </c>
      <c r="LX115" s="222">
        <v>1890000</v>
      </c>
      <c r="LY115" s="222">
        <v>0</v>
      </c>
      <c r="LZ115" s="222">
        <v>558991.21</v>
      </c>
      <c r="MA115" s="222">
        <v>19200</v>
      </c>
      <c r="MB115" s="222">
        <v>0</v>
      </c>
      <c r="MC115" s="222">
        <v>15600</v>
      </c>
      <c r="MD115" s="222">
        <v>67300</v>
      </c>
      <c r="ME115" s="222">
        <v>0</v>
      </c>
      <c r="MF115" s="222">
        <v>88100</v>
      </c>
      <c r="MG115" s="222">
        <v>0</v>
      </c>
      <c r="MH115" s="222">
        <v>0</v>
      </c>
      <c r="MI115" s="222">
        <v>0</v>
      </c>
      <c r="MJ115" s="222">
        <v>0</v>
      </c>
      <c r="MK115" s="222">
        <v>0</v>
      </c>
      <c r="ML115" s="222">
        <v>0</v>
      </c>
      <c r="MM115" s="222">
        <v>0</v>
      </c>
      <c r="MN115" s="222">
        <v>0</v>
      </c>
      <c r="MO115" s="222">
        <v>0</v>
      </c>
      <c r="MP115" s="222">
        <v>0</v>
      </c>
      <c r="MQ115" s="222">
        <v>0</v>
      </c>
      <c r="MR115" s="222">
        <v>0</v>
      </c>
      <c r="MS115" s="222">
        <v>23280992.850000001</v>
      </c>
      <c r="MT115" s="222">
        <v>800000</v>
      </c>
      <c r="MU115" s="222">
        <v>466740</v>
      </c>
      <c r="MV115" s="222">
        <v>0</v>
      </c>
      <c r="MW115" s="222">
        <v>0</v>
      </c>
      <c r="MX115" s="222">
        <v>0</v>
      </c>
      <c r="MY115" s="222">
        <v>4677711.12</v>
      </c>
      <c r="MZ115" s="222">
        <v>0</v>
      </c>
      <c r="NA115" s="222">
        <v>0</v>
      </c>
      <c r="NB115" s="222">
        <v>0</v>
      </c>
      <c r="NC115" s="222">
        <v>0</v>
      </c>
      <c r="ND115" s="222">
        <v>57149152</v>
      </c>
      <c r="NE115" s="222">
        <v>4105174.9</v>
      </c>
      <c r="NF115" s="222">
        <v>0</v>
      </c>
      <c r="NG115" s="222">
        <v>2700000</v>
      </c>
      <c r="NH115" s="222">
        <v>0</v>
      </c>
      <c r="NI115" s="222">
        <v>2817486.02</v>
      </c>
      <c r="NJ115" s="222">
        <v>3167096</v>
      </c>
      <c r="NK115" s="222">
        <v>0</v>
      </c>
      <c r="NL115" s="222">
        <v>0</v>
      </c>
      <c r="NM115" s="222">
        <v>0</v>
      </c>
      <c r="NN115" s="222">
        <v>0</v>
      </c>
      <c r="NO115" s="222">
        <v>0</v>
      </c>
      <c r="NP115" s="222">
        <v>2717638</v>
      </c>
      <c r="NQ115" s="222">
        <v>0</v>
      </c>
      <c r="NR115" s="222">
        <v>0</v>
      </c>
      <c r="NS115" s="222">
        <v>0</v>
      </c>
      <c r="NT115" s="222">
        <v>0</v>
      </c>
      <c r="NU115" s="222">
        <v>0</v>
      </c>
      <c r="NV115" s="222">
        <v>0</v>
      </c>
      <c r="NW115" s="222">
        <v>39503091.75</v>
      </c>
      <c r="NX115" s="222">
        <v>0</v>
      </c>
      <c r="NY115" s="222">
        <v>0</v>
      </c>
      <c r="NZ115" s="222">
        <v>0</v>
      </c>
      <c r="OA115" s="222">
        <v>0</v>
      </c>
      <c r="OB115" s="222">
        <v>0</v>
      </c>
      <c r="OC115" s="222">
        <v>0</v>
      </c>
      <c r="OD115" s="222">
        <v>0</v>
      </c>
      <c r="OE115" s="222">
        <v>0</v>
      </c>
      <c r="OF115" s="222">
        <v>410429</v>
      </c>
      <c r="OG115" s="222">
        <v>5467185.3099999996</v>
      </c>
      <c r="OH115" s="222">
        <v>0</v>
      </c>
      <c r="OI115" s="222">
        <v>765000</v>
      </c>
      <c r="OJ115" s="222">
        <v>3407000</v>
      </c>
      <c r="OK115" s="222">
        <v>1590332.56</v>
      </c>
      <c r="OL115" s="222">
        <v>437839.16</v>
      </c>
      <c r="OM115" s="222">
        <v>0</v>
      </c>
      <c r="ON115" s="222">
        <v>0</v>
      </c>
      <c r="OO115" s="222">
        <v>2761177.15</v>
      </c>
      <c r="OP115" s="222">
        <v>0</v>
      </c>
      <c r="OQ115" s="222">
        <v>0</v>
      </c>
      <c r="OR115" s="222">
        <v>0</v>
      </c>
      <c r="OS115" s="222">
        <v>1875000</v>
      </c>
      <c r="OT115" s="222">
        <v>0</v>
      </c>
      <c r="OU115" s="222">
        <v>0</v>
      </c>
      <c r="OV115" s="222">
        <v>0</v>
      </c>
      <c r="OW115" s="222">
        <v>0</v>
      </c>
      <c r="OX115" s="222">
        <v>0</v>
      </c>
      <c r="OY115" s="222">
        <v>0</v>
      </c>
      <c r="OZ115" s="222">
        <v>0</v>
      </c>
      <c r="PA115" s="222">
        <v>0</v>
      </c>
      <c r="PB115" s="222">
        <v>10299628.57</v>
      </c>
      <c r="PC115" s="222">
        <v>0</v>
      </c>
      <c r="PD115" s="222">
        <v>0</v>
      </c>
      <c r="PE115" s="222">
        <v>0</v>
      </c>
      <c r="PF115" s="222">
        <v>0</v>
      </c>
      <c r="PG115" s="222">
        <v>0</v>
      </c>
      <c r="PH115" s="222">
        <v>0</v>
      </c>
      <c r="PI115" s="222">
        <v>0</v>
      </c>
      <c r="PJ115" s="222">
        <v>0</v>
      </c>
      <c r="PK115" s="222">
        <v>0</v>
      </c>
      <c r="PL115" s="222">
        <v>0</v>
      </c>
      <c r="PM115" s="222">
        <v>0</v>
      </c>
      <c r="PN115" s="222">
        <v>0</v>
      </c>
      <c r="PO115" s="222">
        <v>0</v>
      </c>
      <c r="PP115" s="222">
        <v>0</v>
      </c>
      <c r="PQ115" s="222">
        <v>0</v>
      </c>
      <c r="PR115" s="222">
        <v>0</v>
      </c>
      <c r="PS115" s="222">
        <v>0</v>
      </c>
      <c r="PT115" s="222">
        <v>0</v>
      </c>
      <c r="PU115" s="222">
        <v>0</v>
      </c>
      <c r="PV115" s="222">
        <v>0</v>
      </c>
      <c r="PW115" s="222">
        <v>0</v>
      </c>
      <c r="PX115" s="222">
        <v>0</v>
      </c>
      <c r="PY115" s="222">
        <v>0</v>
      </c>
      <c r="PZ115" s="222">
        <v>0</v>
      </c>
      <c r="QA115" s="222">
        <v>31680</v>
      </c>
      <c r="QB115" s="222">
        <v>0</v>
      </c>
      <c r="QC115" s="222">
        <v>0</v>
      </c>
      <c r="QD115" s="222">
        <v>0</v>
      </c>
      <c r="QE115" s="222">
        <v>0</v>
      </c>
      <c r="QF115" s="222">
        <v>0</v>
      </c>
      <c r="QG115" s="222">
        <v>0</v>
      </c>
      <c r="QH115" s="222">
        <v>0</v>
      </c>
      <c r="QI115" s="222">
        <v>0</v>
      </c>
      <c r="QJ115" s="222">
        <v>0</v>
      </c>
      <c r="QK115" s="222">
        <v>0</v>
      </c>
      <c r="QL115" s="222">
        <v>0</v>
      </c>
      <c r="QM115" s="222">
        <v>0</v>
      </c>
      <c r="QN115" s="222">
        <v>0</v>
      </c>
      <c r="QO115" s="222">
        <v>0</v>
      </c>
      <c r="QP115" s="222">
        <v>0</v>
      </c>
      <c r="QQ115" s="222">
        <v>0</v>
      </c>
      <c r="QR115" s="222">
        <v>0</v>
      </c>
      <c r="QS115" s="222">
        <v>0</v>
      </c>
      <c r="QT115" s="222">
        <v>0</v>
      </c>
      <c r="QU115" s="222">
        <v>0</v>
      </c>
      <c r="QV115" s="222">
        <v>0</v>
      </c>
      <c r="QW115" s="222">
        <v>0</v>
      </c>
      <c r="QX115" s="222">
        <v>0</v>
      </c>
      <c r="QY115" s="222">
        <v>0</v>
      </c>
      <c r="QZ115" s="222">
        <v>0</v>
      </c>
      <c r="RA115" s="222">
        <v>0</v>
      </c>
      <c r="RB115" s="222">
        <v>0</v>
      </c>
      <c r="RC115" s="222">
        <v>0</v>
      </c>
      <c r="RD115" s="222">
        <v>0</v>
      </c>
      <c r="RE115" s="222">
        <v>0</v>
      </c>
      <c r="RF115" s="222">
        <v>0</v>
      </c>
      <c r="RG115" s="222">
        <v>7000000</v>
      </c>
      <c r="RH115" s="222">
        <v>0</v>
      </c>
      <c r="RI115" s="222">
        <v>0</v>
      </c>
      <c r="RJ115" s="222">
        <v>0</v>
      </c>
      <c r="RK115" s="222">
        <v>0</v>
      </c>
      <c r="RL115" s="222">
        <v>0</v>
      </c>
      <c r="RM115" s="222">
        <v>0</v>
      </c>
      <c r="RN115" s="222">
        <v>0</v>
      </c>
      <c r="RO115" s="222">
        <v>0</v>
      </c>
      <c r="RP115" s="222">
        <v>0</v>
      </c>
      <c r="RQ115" s="222">
        <v>0</v>
      </c>
      <c r="RR115" s="222">
        <v>0</v>
      </c>
      <c r="RS115" s="222">
        <v>5000</v>
      </c>
      <c r="RT115" s="222">
        <v>0</v>
      </c>
      <c r="RU115" s="222">
        <v>0</v>
      </c>
      <c r="RV115" s="222">
        <v>0</v>
      </c>
      <c r="RW115" s="222">
        <v>0</v>
      </c>
      <c r="RX115" s="222">
        <v>0</v>
      </c>
      <c r="RY115" s="222">
        <v>0</v>
      </c>
      <c r="RZ115" s="222">
        <v>0</v>
      </c>
      <c r="SA115" s="222">
        <v>2000000</v>
      </c>
      <c r="SB115" s="222">
        <v>0</v>
      </c>
      <c r="SC115" s="222">
        <v>0</v>
      </c>
      <c r="SD115" s="222">
        <v>0</v>
      </c>
      <c r="SE115" s="222">
        <v>0</v>
      </c>
      <c r="SF115" s="222">
        <v>0</v>
      </c>
      <c r="SG115" s="222">
        <v>0</v>
      </c>
      <c r="SH115" s="222">
        <v>0</v>
      </c>
      <c r="SI115" s="222">
        <v>0</v>
      </c>
      <c r="SJ115" s="222">
        <v>0</v>
      </c>
      <c r="SK115" s="222">
        <v>0</v>
      </c>
      <c r="SL115" s="222">
        <v>0</v>
      </c>
      <c r="SM115" s="222">
        <v>0</v>
      </c>
      <c r="SN115" s="222">
        <v>56300</v>
      </c>
      <c r="SO115" s="222">
        <v>64300</v>
      </c>
      <c r="SP115" s="222">
        <v>0</v>
      </c>
      <c r="SQ115" s="222">
        <v>33200</v>
      </c>
      <c r="SR115" s="222">
        <v>45900</v>
      </c>
      <c r="SS115" s="222">
        <v>28000</v>
      </c>
      <c r="ST115" s="222">
        <v>0</v>
      </c>
      <c r="SU115" s="222">
        <v>2312043</v>
      </c>
      <c r="SV115" s="222">
        <v>0</v>
      </c>
      <c r="SW115" s="222">
        <v>0</v>
      </c>
      <c r="SX115" s="222">
        <v>0</v>
      </c>
      <c r="SY115" s="222">
        <v>0</v>
      </c>
      <c r="SZ115" s="222">
        <v>0</v>
      </c>
      <c r="TA115" s="222">
        <v>0</v>
      </c>
      <c r="TB115" s="222">
        <v>0</v>
      </c>
      <c r="TC115" s="222">
        <v>0</v>
      </c>
      <c r="TD115" s="222">
        <v>0</v>
      </c>
      <c r="TE115" s="222">
        <v>0</v>
      </c>
      <c r="TF115" s="222">
        <v>0</v>
      </c>
      <c r="TG115" s="222">
        <v>0</v>
      </c>
      <c r="TH115" s="222">
        <v>0</v>
      </c>
      <c r="TI115" s="222">
        <v>5384760</v>
      </c>
      <c r="TJ115" s="222">
        <v>0</v>
      </c>
      <c r="TK115" s="222">
        <v>0</v>
      </c>
      <c r="TL115" s="222">
        <v>0</v>
      </c>
      <c r="TM115" s="222">
        <v>0</v>
      </c>
      <c r="TN115" s="222">
        <v>0</v>
      </c>
      <c r="TO115" s="222">
        <v>0</v>
      </c>
      <c r="TP115" s="222">
        <v>0</v>
      </c>
      <c r="TQ115" s="222">
        <v>0</v>
      </c>
      <c r="TR115" s="222">
        <v>0</v>
      </c>
      <c r="TS115" s="222">
        <v>0</v>
      </c>
      <c r="TT115" s="222">
        <v>0</v>
      </c>
      <c r="TU115" s="222">
        <v>0</v>
      </c>
      <c r="TV115" s="222">
        <v>0</v>
      </c>
      <c r="TW115" s="222">
        <v>0</v>
      </c>
      <c r="TX115" s="222">
        <v>0</v>
      </c>
      <c r="TY115" s="222">
        <v>0</v>
      </c>
      <c r="TZ115" s="222">
        <v>0</v>
      </c>
      <c r="UA115" s="222">
        <v>15500000</v>
      </c>
      <c r="UB115" s="222">
        <v>300000</v>
      </c>
      <c r="UC115" s="222">
        <v>0</v>
      </c>
      <c r="UD115" s="222">
        <v>0</v>
      </c>
      <c r="UE115" s="222">
        <v>0</v>
      </c>
      <c r="UF115" s="222">
        <v>0</v>
      </c>
      <c r="UG115" s="222">
        <v>0</v>
      </c>
      <c r="UH115" s="222">
        <v>0</v>
      </c>
      <c r="UI115" s="222">
        <v>0</v>
      </c>
      <c r="UJ115" s="222">
        <v>3836500</v>
      </c>
      <c r="UK115" s="222">
        <v>0</v>
      </c>
      <c r="UL115" s="222">
        <v>0</v>
      </c>
      <c r="UM115" s="222">
        <v>0</v>
      </c>
      <c r="UN115" s="222">
        <v>0</v>
      </c>
      <c r="UO115" s="222">
        <v>0</v>
      </c>
      <c r="UP115" s="222">
        <v>14212189</v>
      </c>
      <c r="UQ115" s="222">
        <v>0</v>
      </c>
      <c r="UR115" s="222">
        <v>0</v>
      </c>
      <c r="US115" s="222">
        <v>0</v>
      </c>
      <c r="UT115" s="222">
        <v>0</v>
      </c>
      <c r="UU115" s="222">
        <v>0</v>
      </c>
      <c r="UV115" s="222">
        <v>150000</v>
      </c>
      <c r="UW115" s="222">
        <v>0</v>
      </c>
      <c r="UX115" s="222">
        <v>0</v>
      </c>
      <c r="UY115" s="222">
        <v>0</v>
      </c>
      <c r="UZ115" s="222">
        <v>0</v>
      </c>
      <c r="VA115" s="222">
        <v>0</v>
      </c>
      <c r="VB115" s="222">
        <v>0</v>
      </c>
      <c r="VC115" s="222">
        <v>0</v>
      </c>
      <c r="VD115" s="222">
        <v>0</v>
      </c>
      <c r="VE115" s="222">
        <v>0</v>
      </c>
      <c r="VF115" s="222">
        <v>0</v>
      </c>
      <c r="VG115" s="222">
        <v>0</v>
      </c>
      <c r="VH115" s="222">
        <v>32000</v>
      </c>
      <c r="VI115" s="222">
        <v>0</v>
      </c>
      <c r="VJ115" s="222">
        <v>0</v>
      </c>
      <c r="VK115" s="222">
        <v>0</v>
      </c>
      <c r="VL115" s="222">
        <v>1760357</v>
      </c>
      <c r="VM115" s="222">
        <v>0</v>
      </c>
      <c r="VN115" s="222">
        <v>0</v>
      </c>
      <c r="VO115" s="222">
        <v>0</v>
      </c>
      <c r="VP115" s="222">
        <v>0</v>
      </c>
      <c r="VQ115" s="222">
        <v>0</v>
      </c>
      <c r="VR115" s="222">
        <v>0</v>
      </c>
      <c r="VS115" s="222">
        <v>0</v>
      </c>
      <c r="VT115" s="222">
        <v>0</v>
      </c>
      <c r="VU115" s="222">
        <v>0</v>
      </c>
      <c r="VV115" s="222">
        <v>0</v>
      </c>
      <c r="VW115" s="222">
        <v>0</v>
      </c>
      <c r="VX115" s="222">
        <v>75299</v>
      </c>
      <c r="VY115" s="222">
        <v>0</v>
      </c>
      <c r="VZ115" s="222">
        <v>0</v>
      </c>
      <c r="WA115" s="222">
        <v>8700000</v>
      </c>
      <c r="WB115" s="222">
        <v>0</v>
      </c>
      <c r="WC115" s="222">
        <v>0</v>
      </c>
      <c r="WD115" s="222">
        <v>0</v>
      </c>
      <c r="WE115" s="222">
        <v>0</v>
      </c>
      <c r="WF115" s="222">
        <v>0</v>
      </c>
      <c r="WG115" s="222">
        <v>0</v>
      </c>
      <c r="WH115" s="222">
        <v>0</v>
      </c>
      <c r="WI115" s="222">
        <v>0</v>
      </c>
      <c r="WJ115" s="222">
        <v>0</v>
      </c>
      <c r="WK115" s="222">
        <v>0</v>
      </c>
      <c r="WL115" s="222">
        <v>0</v>
      </c>
      <c r="WM115" s="222">
        <v>0</v>
      </c>
      <c r="WN115" s="222">
        <v>0</v>
      </c>
      <c r="WO115" s="222">
        <v>0</v>
      </c>
      <c r="WP115" s="222">
        <v>0</v>
      </c>
      <c r="WQ115" s="222">
        <v>0</v>
      </c>
      <c r="WR115" s="222">
        <v>0</v>
      </c>
      <c r="WS115" s="222">
        <v>0</v>
      </c>
      <c r="WT115" s="222">
        <v>0</v>
      </c>
      <c r="WU115" s="222">
        <v>0</v>
      </c>
      <c r="WV115" s="222">
        <v>0</v>
      </c>
      <c r="WW115" s="222">
        <v>0</v>
      </c>
      <c r="WX115" s="222">
        <v>0</v>
      </c>
      <c r="WY115" s="222">
        <v>0</v>
      </c>
      <c r="WZ115" s="222">
        <v>0</v>
      </c>
      <c r="XA115" s="222">
        <v>0</v>
      </c>
      <c r="XB115" s="222">
        <v>0</v>
      </c>
      <c r="XC115" s="222">
        <v>6047494</v>
      </c>
      <c r="XD115" s="222">
        <v>0</v>
      </c>
      <c r="XE115" s="222">
        <v>0</v>
      </c>
      <c r="XF115" s="222">
        <v>0</v>
      </c>
      <c r="XG115" s="222">
        <v>0</v>
      </c>
      <c r="XH115" s="222">
        <v>5487480</v>
      </c>
      <c r="XI115" s="222">
        <v>0</v>
      </c>
      <c r="XJ115" s="222">
        <v>0</v>
      </c>
      <c r="XK115" s="222">
        <v>18199032.25</v>
      </c>
      <c r="XL115" s="222">
        <v>0</v>
      </c>
      <c r="XM115" s="222">
        <v>0</v>
      </c>
      <c r="XN115" s="222">
        <v>0</v>
      </c>
      <c r="XO115" s="222">
        <v>0</v>
      </c>
      <c r="XP115" s="222">
        <v>0</v>
      </c>
      <c r="XQ115" s="222">
        <v>0</v>
      </c>
      <c r="XR115" s="222">
        <v>0</v>
      </c>
      <c r="XS115" s="222">
        <v>0</v>
      </c>
      <c r="XT115" s="222">
        <v>0</v>
      </c>
      <c r="XU115" s="222">
        <v>0</v>
      </c>
      <c r="XV115" s="222">
        <v>0</v>
      </c>
      <c r="XW115" s="222">
        <v>0</v>
      </c>
      <c r="XX115" s="222">
        <v>0</v>
      </c>
      <c r="XY115" s="222">
        <v>0</v>
      </c>
      <c r="XZ115" s="222">
        <v>0</v>
      </c>
      <c r="YA115" s="222">
        <v>0</v>
      </c>
      <c r="YB115" s="222">
        <v>0</v>
      </c>
      <c r="YC115" s="222">
        <v>0</v>
      </c>
      <c r="YD115" s="222">
        <v>0</v>
      </c>
      <c r="YE115" s="222">
        <v>23435049</v>
      </c>
      <c r="YF115" s="222">
        <v>0</v>
      </c>
      <c r="YG115" s="222">
        <v>0</v>
      </c>
      <c r="YH115" s="222">
        <v>0</v>
      </c>
      <c r="YI115" s="222">
        <v>0</v>
      </c>
      <c r="YJ115" s="222">
        <v>0</v>
      </c>
      <c r="YK115" s="222">
        <v>0</v>
      </c>
      <c r="YL115" s="222">
        <v>71498</v>
      </c>
      <c r="YM115" s="222">
        <v>0</v>
      </c>
      <c r="YN115" s="222">
        <v>0</v>
      </c>
      <c r="YO115" s="222">
        <v>239680</v>
      </c>
      <c r="YP115" s="222">
        <v>0</v>
      </c>
      <c r="YQ115" s="222">
        <v>0</v>
      </c>
      <c r="YR115" s="222">
        <v>0</v>
      </c>
      <c r="YS115" s="222">
        <v>0</v>
      </c>
      <c r="YT115" s="222">
        <v>0</v>
      </c>
      <c r="YU115" s="222">
        <v>0</v>
      </c>
      <c r="YV115" s="222">
        <v>8346237</v>
      </c>
      <c r="YW115" s="222">
        <v>155000</v>
      </c>
      <c r="YX115" s="222">
        <v>0</v>
      </c>
      <c r="YY115" s="222">
        <v>0</v>
      </c>
      <c r="YZ115" s="222">
        <v>0</v>
      </c>
      <c r="ZA115" s="222">
        <v>26180</v>
      </c>
      <c r="ZB115" s="222">
        <v>0</v>
      </c>
      <c r="ZC115" s="222">
        <v>11212275.310000001</v>
      </c>
      <c r="ZD115" s="222">
        <v>18300</v>
      </c>
      <c r="ZE115" s="222">
        <v>196320</v>
      </c>
      <c r="ZF115" s="222">
        <v>248400</v>
      </c>
      <c r="ZG115" s="222">
        <v>27200</v>
      </c>
      <c r="ZH115" s="222">
        <v>0</v>
      </c>
      <c r="ZI115" s="222">
        <v>0</v>
      </c>
      <c r="ZJ115" s="222">
        <v>11200</v>
      </c>
      <c r="ZK115" s="222">
        <v>0</v>
      </c>
      <c r="ZL115" s="222">
        <v>34261693</v>
      </c>
      <c r="ZM115" s="222">
        <v>0</v>
      </c>
      <c r="ZN115" s="222">
        <v>0</v>
      </c>
      <c r="ZO115" s="222">
        <v>0</v>
      </c>
      <c r="ZP115" s="222">
        <v>0</v>
      </c>
      <c r="ZQ115" s="222">
        <v>0</v>
      </c>
      <c r="ZR115" s="222">
        <v>0</v>
      </c>
      <c r="ZS115" s="222">
        <v>0</v>
      </c>
      <c r="ZT115" s="222">
        <v>0</v>
      </c>
      <c r="ZU115" s="222">
        <v>0</v>
      </c>
      <c r="ZV115" s="222">
        <v>0</v>
      </c>
      <c r="ZW115" s="222">
        <v>0</v>
      </c>
      <c r="ZX115" s="222">
        <v>0</v>
      </c>
      <c r="ZY115" s="222">
        <v>0</v>
      </c>
      <c r="ZZ115" s="222">
        <v>0</v>
      </c>
      <c r="AAA115" s="222">
        <v>0</v>
      </c>
      <c r="AAB115" s="222">
        <v>0</v>
      </c>
      <c r="AAC115" s="222">
        <v>0</v>
      </c>
      <c r="AAD115" s="222">
        <v>0</v>
      </c>
      <c r="AAE115" s="222">
        <v>0</v>
      </c>
      <c r="AAF115" s="222">
        <v>0</v>
      </c>
      <c r="AAG115" s="222">
        <v>0</v>
      </c>
      <c r="AAH115" s="222">
        <v>0</v>
      </c>
      <c r="AAI115" s="222">
        <v>0</v>
      </c>
      <c r="AAJ115" s="222">
        <v>0</v>
      </c>
      <c r="AAK115" s="222">
        <v>0</v>
      </c>
      <c r="AAL115" s="222">
        <v>0</v>
      </c>
      <c r="AAM115" s="222">
        <v>0</v>
      </c>
      <c r="AAN115" s="222">
        <v>0</v>
      </c>
      <c r="AAO115" s="222">
        <v>38022430</v>
      </c>
      <c r="AAP115" s="222">
        <v>0</v>
      </c>
      <c r="AAQ115" s="222">
        <v>0</v>
      </c>
      <c r="AAR115" s="222">
        <v>0</v>
      </c>
      <c r="AAS115" s="222">
        <v>0</v>
      </c>
      <c r="AAT115" s="222">
        <v>0</v>
      </c>
      <c r="AAU115" s="222">
        <v>0</v>
      </c>
      <c r="AAV115" s="222">
        <v>0</v>
      </c>
      <c r="AAW115" s="222">
        <v>0</v>
      </c>
      <c r="AAX115" s="222">
        <v>0</v>
      </c>
      <c r="AAY115" s="222">
        <v>0</v>
      </c>
      <c r="AAZ115" s="222">
        <v>0</v>
      </c>
      <c r="ABA115" s="222">
        <v>0</v>
      </c>
      <c r="ABB115" s="222">
        <v>0</v>
      </c>
      <c r="ABC115" s="222">
        <v>0</v>
      </c>
      <c r="ABD115" s="222">
        <v>0</v>
      </c>
      <c r="ABE115" s="222">
        <v>0</v>
      </c>
      <c r="ABF115" s="222">
        <v>0</v>
      </c>
      <c r="ABG115" s="222">
        <v>0</v>
      </c>
      <c r="ABH115" s="222">
        <v>0</v>
      </c>
      <c r="ABI115" s="222">
        <v>0</v>
      </c>
      <c r="ABJ115" s="222">
        <v>0</v>
      </c>
      <c r="ABK115" s="222">
        <v>0</v>
      </c>
      <c r="ABL115" s="222">
        <v>0</v>
      </c>
      <c r="ABM115" s="222">
        <v>0</v>
      </c>
      <c r="ABN115" s="222">
        <v>0</v>
      </c>
      <c r="ABO115" s="222">
        <v>41285746.280000001</v>
      </c>
      <c r="ABP115" s="222">
        <v>0</v>
      </c>
      <c r="ABQ115" s="222">
        <v>0</v>
      </c>
      <c r="ABR115" s="222">
        <v>0</v>
      </c>
      <c r="ABS115" s="222">
        <v>0</v>
      </c>
      <c r="ABT115" s="222">
        <v>0</v>
      </c>
      <c r="ABU115" s="222">
        <v>0</v>
      </c>
      <c r="ABV115" s="222">
        <v>0</v>
      </c>
      <c r="ABW115" s="222">
        <v>0</v>
      </c>
      <c r="ABX115" s="222">
        <v>0</v>
      </c>
      <c r="ABY115" s="222">
        <v>0</v>
      </c>
      <c r="ABZ115" s="222">
        <v>0</v>
      </c>
      <c r="ACA115" s="222">
        <v>0</v>
      </c>
      <c r="ACB115" s="222">
        <v>0</v>
      </c>
      <c r="ACC115" s="222">
        <v>0</v>
      </c>
      <c r="ACD115" s="222">
        <v>0</v>
      </c>
      <c r="ACE115" s="222">
        <v>0</v>
      </c>
      <c r="ACF115" s="222">
        <v>0</v>
      </c>
      <c r="ACG115" s="222">
        <v>0</v>
      </c>
      <c r="ACH115" s="222">
        <v>0</v>
      </c>
      <c r="ACI115" s="222">
        <v>0</v>
      </c>
      <c r="ACJ115" s="222">
        <v>0</v>
      </c>
      <c r="ACK115" s="222">
        <v>0</v>
      </c>
      <c r="ACL115" s="222">
        <v>0</v>
      </c>
      <c r="ACM115" s="222">
        <v>0</v>
      </c>
      <c r="ACN115" s="222">
        <v>0</v>
      </c>
      <c r="ACO115" s="222">
        <v>0</v>
      </c>
      <c r="ACP115" s="222">
        <v>0</v>
      </c>
      <c r="ACQ115" s="222">
        <v>0</v>
      </c>
      <c r="ACR115" s="222">
        <v>0</v>
      </c>
      <c r="ACS115" s="222">
        <v>0</v>
      </c>
      <c r="ACT115" s="222">
        <v>0</v>
      </c>
      <c r="ACU115" s="222">
        <v>0</v>
      </c>
      <c r="ACV115" s="222">
        <v>0</v>
      </c>
      <c r="ACW115" s="222">
        <v>0</v>
      </c>
      <c r="ACX115" s="222">
        <v>0</v>
      </c>
      <c r="ACY115" s="222">
        <v>0</v>
      </c>
      <c r="ACZ115" s="222">
        <v>0</v>
      </c>
      <c r="ADA115" s="222">
        <v>0</v>
      </c>
      <c r="ADB115" s="222">
        <v>0</v>
      </c>
      <c r="ADC115" s="222">
        <v>0</v>
      </c>
      <c r="ADD115" s="222">
        <v>0</v>
      </c>
      <c r="ADE115" s="222">
        <v>0</v>
      </c>
      <c r="ADF115" s="222">
        <v>4239964</v>
      </c>
      <c r="ADG115" s="222">
        <v>2480000</v>
      </c>
      <c r="ADH115" s="222">
        <v>0</v>
      </c>
      <c r="ADI115" s="222">
        <v>0</v>
      </c>
      <c r="ADJ115" s="222">
        <v>0</v>
      </c>
      <c r="ADK115" s="222">
        <v>0</v>
      </c>
      <c r="ADL115" s="222">
        <v>0</v>
      </c>
      <c r="ADM115" s="222">
        <v>0</v>
      </c>
      <c r="ADN115" s="222">
        <v>0</v>
      </c>
      <c r="ADO115" s="222">
        <v>6531178</v>
      </c>
      <c r="ADP115" s="222">
        <v>0</v>
      </c>
      <c r="ADQ115" s="222">
        <v>0</v>
      </c>
      <c r="ADR115" s="222">
        <v>0</v>
      </c>
      <c r="ADS115" s="222">
        <v>5400000</v>
      </c>
      <c r="ADT115" s="222">
        <v>0</v>
      </c>
      <c r="ADU115" s="222">
        <v>0</v>
      </c>
      <c r="ADV115" s="222">
        <v>0</v>
      </c>
      <c r="ADW115" s="222">
        <v>0</v>
      </c>
      <c r="ADX115" s="222">
        <v>0</v>
      </c>
      <c r="ADY115" s="222">
        <v>32202305.370000001</v>
      </c>
      <c r="ADZ115" s="222">
        <v>6397274.96</v>
      </c>
      <c r="AEA115" s="222">
        <v>0</v>
      </c>
      <c r="AEB115" s="222">
        <v>0</v>
      </c>
      <c r="AEC115" s="222">
        <v>0</v>
      </c>
      <c r="AED115" s="222">
        <v>0</v>
      </c>
      <c r="AEE115" s="222">
        <v>0</v>
      </c>
      <c r="AEF115" s="222">
        <v>0</v>
      </c>
      <c r="AEG115" s="222">
        <v>0</v>
      </c>
      <c r="AEH115" s="222">
        <v>0</v>
      </c>
      <c r="AEI115" s="222">
        <v>0</v>
      </c>
      <c r="AEJ115" s="222">
        <v>0</v>
      </c>
      <c r="AEK115" s="222">
        <v>0</v>
      </c>
      <c r="AEL115" s="222">
        <v>0</v>
      </c>
      <c r="AEM115" s="222">
        <v>0</v>
      </c>
      <c r="AEN115" s="222">
        <v>0</v>
      </c>
      <c r="AEO115" s="222">
        <v>0</v>
      </c>
      <c r="AEP115" s="222">
        <v>0</v>
      </c>
      <c r="AEQ115" s="222">
        <v>0</v>
      </c>
      <c r="AER115" s="222">
        <v>0</v>
      </c>
      <c r="AES115" s="222">
        <v>27842108</v>
      </c>
      <c r="AET115" s="222">
        <v>892500</v>
      </c>
      <c r="AEU115" s="222">
        <v>0</v>
      </c>
      <c r="AEV115" s="222">
        <v>0</v>
      </c>
      <c r="AEW115" s="222">
        <v>0</v>
      </c>
      <c r="AEX115" s="222">
        <v>0</v>
      </c>
      <c r="AEY115" s="222">
        <v>0</v>
      </c>
      <c r="AEZ115" s="222">
        <v>810000</v>
      </c>
      <c r="AFA115" s="222">
        <v>0</v>
      </c>
      <c r="AFB115" s="222">
        <v>0</v>
      </c>
      <c r="AFC115" s="222">
        <v>1380526.04</v>
      </c>
      <c r="AFD115" s="222">
        <v>1950000</v>
      </c>
      <c r="AFE115" s="222">
        <v>0</v>
      </c>
      <c r="AFF115" s="222">
        <v>0</v>
      </c>
      <c r="AFG115" s="222">
        <v>0</v>
      </c>
      <c r="AFH115" s="222">
        <v>4896800</v>
      </c>
      <c r="AFI115" s="222">
        <v>0</v>
      </c>
      <c r="AFJ115" s="222">
        <v>0</v>
      </c>
      <c r="AFK115" s="222">
        <v>0</v>
      </c>
      <c r="AFL115" s="222">
        <v>0</v>
      </c>
      <c r="AFM115" s="222">
        <v>0</v>
      </c>
      <c r="AFN115" s="222">
        <v>0</v>
      </c>
      <c r="AFO115" s="222">
        <v>0</v>
      </c>
      <c r="AFP115" s="222">
        <v>16570624</v>
      </c>
      <c r="AFQ115" s="222">
        <v>0</v>
      </c>
      <c r="AFR115" s="222">
        <v>0</v>
      </c>
      <c r="AFS115" s="222">
        <v>0</v>
      </c>
      <c r="AFT115" s="222">
        <v>0</v>
      </c>
      <c r="AFU115" s="222">
        <v>0</v>
      </c>
      <c r="AFV115" s="222">
        <v>0</v>
      </c>
      <c r="AFW115" s="222">
        <v>0</v>
      </c>
      <c r="AFX115" s="222">
        <v>0</v>
      </c>
      <c r="AFY115" s="222">
        <v>0</v>
      </c>
      <c r="AFZ115" s="222">
        <v>0</v>
      </c>
      <c r="AGA115" s="222">
        <v>0</v>
      </c>
      <c r="AGB115" s="222">
        <v>2310000</v>
      </c>
      <c r="AGC115" s="222">
        <v>0</v>
      </c>
      <c r="AGD115" s="222">
        <v>0</v>
      </c>
      <c r="AGE115" s="222">
        <v>0</v>
      </c>
      <c r="AGF115" s="222">
        <v>0</v>
      </c>
      <c r="AGG115" s="222">
        <v>0</v>
      </c>
      <c r="AGH115" s="222">
        <v>0</v>
      </c>
      <c r="AGI115" s="222">
        <v>0</v>
      </c>
      <c r="AGJ115" s="222">
        <v>0</v>
      </c>
      <c r="AGK115" s="222">
        <v>0</v>
      </c>
      <c r="AGL115" s="222">
        <v>0</v>
      </c>
      <c r="AGM115" s="222">
        <v>8769614.5999999996</v>
      </c>
      <c r="AGN115" s="222">
        <v>2153381.0099999998</v>
      </c>
      <c r="AGO115" s="222">
        <v>0</v>
      </c>
      <c r="AGP115" s="222">
        <v>0</v>
      </c>
      <c r="AGQ115" s="222">
        <v>0</v>
      </c>
      <c r="AGR115" s="222">
        <v>0</v>
      </c>
      <c r="AGS115" s="222">
        <v>0</v>
      </c>
      <c r="AGT115" s="222">
        <v>0</v>
      </c>
      <c r="AGU115" s="222">
        <v>39013071.579999998</v>
      </c>
      <c r="AGV115" s="222">
        <v>92300000</v>
      </c>
      <c r="AGW115" s="222">
        <v>0</v>
      </c>
      <c r="AGX115" s="222">
        <v>0</v>
      </c>
      <c r="AGY115" s="222">
        <v>0</v>
      </c>
      <c r="AGZ115" s="222">
        <v>0</v>
      </c>
      <c r="AHA115" s="222">
        <v>0</v>
      </c>
      <c r="AHB115" s="222">
        <v>0</v>
      </c>
      <c r="AHC115" s="222">
        <v>0</v>
      </c>
      <c r="AHD115" s="222">
        <v>0</v>
      </c>
      <c r="AHE115" s="222">
        <v>0</v>
      </c>
      <c r="AHF115" s="222">
        <v>0</v>
      </c>
      <c r="AHG115" s="222">
        <v>0</v>
      </c>
      <c r="AHH115" s="222">
        <v>0</v>
      </c>
      <c r="AHI115" s="222">
        <v>0</v>
      </c>
      <c r="AHJ115" s="222">
        <v>0</v>
      </c>
      <c r="AHK115" s="222">
        <v>0</v>
      </c>
      <c r="AHL115" s="222">
        <v>44107018</v>
      </c>
      <c r="AHM115" s="222">
        <v>0</v>
      </c>
      <c r="AHN115" s="222">
        <v>0</v>
      </c>
      <c r="AHO115" s="222">
        <v>0</v>
      </c>
      <c r="AHP115" s="222">
        <v>0</v>
      </c>
      <c r="AHQ115" s="222">
        <v>0</v>
      </c>
      <c r="AHR115" s="264">
        <v>0</v>
      </c>
    </row>
    <row r="116" spans="1:902" ht="24">
      <c r="A116" s="183" t="s">
        <v>6671</v>
      </c>
      <c r="B116" s="183" t="s">
        <v>6556</v>
      </c>
      <c r="C116" s="184" t="s">
        <v>6557</v>
      </c>
      <c r="D116" s="222">
        <v>0</v>
      </c>
      <c r="E116" s="222">
        <v>737900</v>
      </c>
      <c r="F116" s="222">
        <v>0</v>
      </c>
      <c r="G116" s="222">
        <v>0</v>
      </c>
      <c r="H116" s="222">
        <v>0</v>
      </c>
      <c r="I116" s="222">
        <v>619200</v>
      </c>
      <c r="J116" s="222">
        <v>112456</v>
      </c>
      <c r="K116" s="222">
        <v>960200</v>
      </c>
      <c r="L116" s="222">
        <v>852000</v>
      </c>
      <c r="M116" s="222">
        <v>1379400</v>
      </c>
      <c r="N116" s="222">
        <v>163241</v>
      </c>
      <c r="O116" s="222">
        <v>750513</v>
      </c>
      <c r="P116" s="222">
        <v>976000</v>
      </c>
      <c r="Q116" s="222">
        <v>0</v>
      </c>
      <c r="R116" s="222">
        <v>539300</v>
      </c>
      <c r="S116" s="222">
        <v>3900000</v>
      </c>
      <c r="T116" s="222">
        <v>631000</v>
      </c>
      <c r="U116" s="222">
        <v>0</v>
      </c>
      <c r="V116" s="222">
        <v>0</v>
      </c>
      <c r="W116" s="222">
        <v>11704282</v>
      </c>
      <c r="X116" s="222">
        <v>5977200</v>
      </c>
      <c r="Y116" s="222">
        <v>812500</v>
      </c>
      <c r="Z116" s="222">
        <v>1951100</v>
      </c>
      <c r="AA116" s="222">
        <v>1942100</v>
      </c>
      <c r="AB116" s="222">
        <v>0</v>
      </c>
      <c r="AC116" s="222">
        <v>0</v>
      </c>
      <c r="AD116" s="222">
        <v>5123500</v>
      </c>
      <c r="AE116" s="222">
        <v>140268</v>
      </c>
      <c r="AF116" s="222">
        <v>2553100</v>
      </c>
      <c r="AG116" s="222">
        <v>1943100</v>
      </c>
      <c r="AH116" s="222">
        <v>8827500</v>
      </c>
      <c r="AI116" s="222">
        <v>0</v>
      </c>
      <c r="AJ116" s="222">
        <v>0</v>
      </c>
      <c r="AK116" s="222">
        <v>102100</v>
      </c>
      <c r="AL116" s="222">
        <v>2076200</v>
      </c>
      <c r="AM116" s="222">
        <v>0</v>
      </c>
      <c r="AN116" s="222">
        <v>708500</v>
      </c>
      <c r="AO116" s="222">
        <v>575800</v>
      </c>
      <c r="AP116" s="222">
        <v>0</v>
      </c>
      <c r="AQ116" s="222">
        <v>2078600</v>
      </c>
      <c r="AR116" s="222">
        <v>1279065.58</v>
      </c>
      <c r="AS116" s="222">
        <v>2508500</v>
      </c>
      <c r="AT116" s="222">
        <v>0</v>
      </c>
      <c r="AU116" s="222">
        <v>1887600</v>
      </c>
      <c r="AV116" s="222">
        <v>1598100</v>
      </c>
      <c r="AW116" s="222">
        <v>782800</v>
      </c>
      <c r="AX116" s="222">
        <v>1762000</v>
      </c>
      <c r="AY116" s="222">
        <v>2658100</v>
      </c>
      <c r="AZ116" s="222">
        <v>1882200</v>
      </c>
      <c r="BA116" s="222">
        <v>1477300</v>
      </c>
      <c r="BB116" s="222">
        <v>1032600</v>
      </c>
      <c r="BC116" s="222">
        <v>1389300</v>
      </c>
      <c r="BD116" s="222">
        <v>440700</v>
      </c>
      <c r="BE116" s="222">
        <v>3003800</v>
      </c>
      <c r="BF116" s="222">
        <v>7277300</v>
      </c>
      <c r="BG116" s="222">
        <v>421600</v>
      </c>
      <c r="BH116" s="222">
        <v>576490</v>
      </c>
      <c r="BI116" s="222">
        <v>0</v>
      </c>
      <c r="BJ116" s="222">
        <v>0</v>
      </c>
      <c r="BK116" s="222">
        <v>1822800</v>
      </c>
      <c r="BL116" s="222">
        <v>3961800</v>
      </c>
      <c r="BM116" s="222">
        <v>0</v>
      </c>
      <c r="BN116" s="222">
        <v>510000</v>
      </c>
      <c r="BO116" s="222">
        <v>1875000</v>
      </c>
      <c r="BP116" s="222">
        <v>690000</v>
      </c>
      <c r="BQ116" s="222">
        <v>141400</v>
      </c>
      <c r="BR116" s="222">
        <v>0</v>
      </c>
      <c r="BS116" s="222">
        <v>1294400</v>
      </c>
      <c r="BT116" s="222">
        <v>2601900</v>
      </c>
      <c r="BU116" s="222">
        <v>1284100</v>
      </c>
      <c r="BV116" s="222">
        <v>633600</v>
      </c>
      <c r="BW116" s="222">
        <v>548100</v>
      </c>
      <c r="BX116" s="222">
        <v>883800</v>
      </c>
      <c r="BY116" s="222">
        <v>619600</v>
      </c>
      <c r="BZ116" s="222">
        <v>1362700</v>
      </c>
      <c r="CA116" s="222">
        <v>4422300</v>
      </c>
      <c r="CB116" s="222">
        <v>5596300</v>
      </c>
      <c r="CC116" s="222">
        <v>1773900</v>
      </c>
      <c r="CD116" s="222">
        <v>2332900</v>
      </c>
      <c r="CE116" s="222">
        <v>1461600</v>
      </c>
      <c r="CF116" s="222">
        <v>2937700</v>
      </c>
      <c r="CG116" s="222">
        <v>0</v>
      </c>
      <c r="CH116" s="222">
        <v>437300</v>
      </c>
      <c r="CI116" s="222">
        <v>1424200</v>
      </c>
      <c r="CJ116" s="222">
        <v>556000</v>
      </c>
      <c r="CK116" s="222">
        <v>553100</v>
      </c>
      <c r="CL116" s="222">
        <v>504000</v>
      </c>
      <c r="CM116" s="222">
        <v>527000</v>
      </c>
      <c r="CN116" s="222">
        <v>835200</v>
      </c>
      <c r="CO116" s="222">
        <v>345100</v>
      </c>
      <c r="CP116" s="222">
        <v>516000</v>
      </c>
      <c r="CQ116" s="222">
        <v>398700</v>
      </c>
      <c r="CR116" s="222">
        <v>621900</v>
      </c>
      <c r="CS116" s="222">
        <v>401500</v>
      </c>
      <c r="CT116" s="222">
        <v>0</v>
      </c>
      <c r="CU116" s="222">
        <v>1057800</v>
      </c>
      <c r="CV116" s="222">
        <v>481000</v>
      </c>
      <c r="CW116" s="222">
        <v>4254100</v>
      </c>
      <c r="CX116" s="222">
        <v>3448700</v>
      </c>
      <c r="CY116" s="222">
        <v>691200</v>
      </c>
      <c r="CZ116" s="222">
        <v>1105300</v>
      </c>
      <c r="DA116" s="222">
        <v>284000</v>
      </c>
      <c r="DB116" s="222">
        <v>0</v>
      </c>
      <c r="DC116" s="222">
        <v>0</v>
      </c>
      <c r="DD116" s="222">
        <v>556100</v>
      </c>
      <c r="DE116" s="222">
        <v>3162246</v>
      </c>
      <c r="DF116" s="222">
        <v>2461900</v>
      </c>
      <c r="DG116" s="222">
        <v>1522300</v>
      </c>
      <c r="DH116" s="222">
        <v>2871100</v>
      </c>
      <c r="DI116" s="222">
        <v>0</v>
      </c>
      <c r="DJ116" s="222">
        <v>324900</v>
      </c>
      <c r="DK116" s="222">
        <v>0</v>
      </c>
      <c r="DL116" s="222">
        <v>628000</v>
      </c>
      <c r="DM116" s="222">
        <v>791600</v>
      </c>
      <c r="DN116" s="222">
        <v>575300</v>
      </c>
      <c r="DO116" s="222">
        <v>3436300</v>
      </c>
      <c r="DP116" s="222">
        <v>909100</v>
      </c>
      <c r="DQ116" s="222">
        <v>0</v>
      </c>
      <c r="DR116" s="222">
        <v>582300</v>
      </c>
      <c r="DS116" s="222">
        <v>1400000</v>
      </c>
      <c r="DT116" s="222">
        <v>0</v>
      </c>
      <c r="DU116" s="222">
        <v>2550000</v>
      </c>
      <c r="DV116" s="222">
        <v>7627700</v>
      </c>
      <c r="DW116" s="222">
        <v>8500600</v>
      </c>
      <c r="DX116" s="222">
        <v>81850</v>
      </c>
      <c r="DY116" s="222">
        <v>0</v>
      </c>
      <c r="DZ116" s="222">
        <v>740200</v>
      </c>
      <c r="EA116" s="222">
        <v>1460538.11</v>
      </c>
      <c r="EB116" s="222">
        <v>0</v>
      </c>
      <c r="EC116" s="222">
        <v>1426100</v>
      </c>
      <c r="ED116" s="222">
        <v>10289500</v>
      </c>
      <c r="EE116" s="222">
        <v>0</v>
      </c>
      <c r="EF116" s="222">
        <v>0</v>
      </c>
      <c r="EG116" s="222">
        <v>3473280</v>
      </c>
      <c r="EH116" s="222">
        <v>1209500</v>
      </c>
      <c r="EI116" s="222">
        <v>672141.94</v>
      </c>
      <c r="EJ116" s="222">
        <v>1800000</v>
      </c>
      <c r="EK116" s="222">
        <v>2239300</v>
      </c>
      <c r="EL116" s="222">
        <v>950900</v>
      </c>
      <c r="EM116" s="222">
        <v>0</v>
      </c>
      <c r="EN116" s="222">
        <v>0</v>
      </c>
      <c r="EO116" s="222">
        <v>60700</v>
      </c>
      <c r="EP116" s="222">
        <v>566500</v>
      </c>
      <c r="EQ116" s="222">
        <v>497400</v>
      </c>
      <c r="ER116" s="222">
        <v>456600</v>
      </c>
      <c r="ES116" s="222">
        <v>474600</v>
      </c>
      <c r="ET116" s="222">
        <v>699800</v>
      </c>
      <c r="EU116" s="222">
        <v>629700</v>
      </c>
      <c r="EV116" s="222">
        <v>546800</v>
      </c>
      <c r="EW116" s="222">
        <v>0</v>
      </c>
      <c r="EX116" s="222">
        <v>1490897</v>
      </c>
      <c r="EY116" s="222">
        <v>558900</v>
      </c>
      <c r="EZ116" s="222">
        <v>697800</v>
      </c>
      <c r="FA116" s="222">
        <v>3369300</v>
      </c>
      <c r="FB116" s="222">
        <v>892100</v>
      </c>
      <c r="FC116" s="222">
        <v>2361424</v>
      </c>
      <c r="FD116" s="222">
        <v>1271636</v>
      </c>
      <c r="FE116" s="222">
        <v>1384200</v>
      </c>
      <c r="FF116" s="222">
        <v>496300</v>
      </c>
      <c r="FG116" s="222">
        <v>1056100</v>
      </c>
      <c r="FH116" s="222">
        <v>1180059</v>
      </c>
      <c r="FI116" s="222">
        <v>0</v>
      </c>
      <c r="FJ116" s="222">
        <v>0</v>
      </c>
      <c r="FK116" s="222">
        <v>339800</v>
      </c>
      <c r="FL116" s="222">
        <v>0</v>
      </c>
      <c r="FM116" s="222">
        <v>500000</v>
      </c>
      <c r="FN116" s="222">
        <v>0</v>
      </c>
      <c r="FO116" s="222">
        <v>277816</v>
      </c>
      <c r="FP116" s="222">
        <v>0</v>
      </c>
      <c r="FQ116" s="222">
        <v>0</v>
      </c>
      <c r="FR116" s="222">
        <v>2117200</v>
      </c>
      <c r="FS116" s="222">
        <v>3204800</v>
      </c>
      <c r="FT116" s="222">
        <v>2943803</v>
      </c>
      <c r="FU116" s="222">
        <v>4221250</v>
      </c>
      <c r="FV116" s="222">
        <v>834850</v>
      </c>
      <c r="FW116" s="222">
        <v>4294600</v>
      </c>
      <c r="FX116" s="222">
        <v>1059834</v>
      </c>
      <c r="FY116" s="222">
        <v>2964900</v>
      </c>
      <c r="FZ116" s="222">
        <v>2921346</v>
      </c>
      <c r="GA116" s="222">
        <v>1929700</v>
      </c>
      <c r="GB116" s="222">
        <v>1338600</v>
      </c>
      <c r="GC116" s="222">
        <v>660806</v>
      </c>
      <c r="GD116" s="222">
        <v>823000</v>
      </c>
      <c r="GE116" s="222">
        <v>0</v>
      </c>
      <c r="GF116" s="222">
        <v>439800</v>
      </c>
      <c r="GG116" s="222">
        <v>0</v>
      </c>
      <c r="GH116" s="222">
        <v>0</v>
      </c>
      <c r="GI116" s="222">
        <v>617000</v>
      </c>
      <c r="GJ116" s="222">
        <v>0</v>
      </c>
      <c r="GK116" s="222">
        <v>442000</v>
      </c>
      <c r="GL116" s="222">
        <v>8572450</v>
      </c>
      <c r="GM116" s="222">
        <v>0</v>
      </c>
      <c r="GN116" s="222">
        <v>195700</v>
      </c>
      <c r="GO116" s="222">
        <v>344800</v>
      </c>
      <c r="GP116" s="222">
        <v>430600</v>
      </c>
      <c r="GQ116" s="222">
        <v>0</v>
      </c>
      <c r="GR116" s="222">
        <v>751700</v>
      </c>
      <c r="GS116" s="222">
        <v>0</v>
      </c>
      <c r="GT116" s="222">
        <v>759600</v>
      </c>
      <c r="GU116" s="222">
        <v>214600</v>
      </c>
      <c r="GV116" s="222">
        <v>1085000</v>
      </c>
      <c r="GW116" s="222">
        <v>601600</v>
      </c>
      <c r="GX116" s="222">
        <v>440700</v>
      </c>
      <c r="GY116" s="222">
        <v>0</v>
      </c>
      <c r="GZ116" s="222">
        <v>952900</v>
      </c>
      <c r="HA116" s="222">
        <v>3297700</v>
      </c>
      <c r="HB116" s="222">
        <v>3541700</v>
      </c>
      <c r="HC116" s="222">
        <v>0</v>
      </c>
      <c r="HD116" s="222">
        <v>821308.33</v>
      </c>
      <c r="HE116" s="222">
        <v>911498.97</v>
      </c>
      <c r="HF116" s="222">
        <v>17130694.5</v>
      </c>
      <c r="HG116" s="222">
        <v>1891300</v>
      </c>
      <c r="HH116" s="222">
        <v>5044800</v>
      </c>
      <c r="HI116" s="222">
        <v>868200</v>
      </c>
      <c r="HJ116" s="222">
        <v>0</v>
      </c>
      <c r="HK116" s="222">
        <v>0</v>
      </c>
      <c r="HL116" s="222">
        <v>3488400</v>
      </c>
      <c r="HM116" s="222">
        <v>0</v>
      </c>
      <c r="HN116" s="222">
        <v>0</v>
      </c>
      <c r="HO116" s="222">
        <v>3279741</v>
      </c>
      <c r="HP116" s="222">
        <v>5831500</v>
      </c>
      <c r="HQ116" s="222">
        <v>445200</v>
      </c>
      <c r="HR116" s="222">
        <v>0</v>
      </c>
      <c r="HS116" s="222">
        <v>0</v>
      </c>
      <c r="HT116" s="222">
        <v>3754000</v>
      </c>
      <c r="HU116" s="222">
        <v>655600</v>
      </c>
      <c r="HV116" s="222">
        <v>1033200</v>
      </c>
      <c r="HW116" s="222">
        <v>1080000</v>
      </c>
      <c r="HX116" s="222">
        <v>10585200</v>
      </c>
      <c r="HY116" s="222">
        <v>1818300</v>
      </c>
      <c r="HZ116" s="222">
        <v>2318300</v>
      </c>
      <c r="IA116" s="222">
        <v>970000</v>
      </c>
      <c r="IB116" s="222">
        <v>3040600</v>
      </c>
      <c r="IC116" s="222">
        <v>622000</v>
      </c>
      <c r="ID116" s="222">
        <v>422400</v>
      </c>
      <c r="IE116" s="222">
        <v>1935600</v>
      </c>
      <c r="IF116" s="222">
        <v>53588</v>
      </c>
      <c r="IG116" s="222">
        <v>763700</v>
      </c>
      <c r="IH116" s="222">
        <v>0</v>
      </c>
      <c r="II116" s="222">
        <v>0</v>
      </c>
      <c r="IJ116" s="222">
        <v>550700</v>
      </c>
      <c r="IK116" s="222">
        <v>3296900</v>
      </c>
      <c r="IL116" s="222">
        <v>15355326</v>
      </c>
      <c r="IM116" s="222">
        <v>2559100</v>
      </c>
      <c r="IN116" s="222">
        <v>1303900</v>
      </c>
      <c r="IO116" s="222">
        <v>1648164.45</v>
      </c>
      <c r="IP116" s="222">
        <v>1855400</v>
      </c>
      <c r="IQ116" s="222">
        <v>1972000</v>
      </c>
      <c r="IR116" s="222">
        <v>1874800</v>
      </c>
      <c r="IS116" s="222">
        <v>0</v>
      </c>
      <c r="IT116" s="222">
        <v>0</v>
      </c>
      <c r="IU116" s="222">
        <v>4760415</v>
      </c>
      <c r="IV116" s="222">
        <v>572500</v>
      </c>
      <c r="IW116" s="222">
        <v>2827317</v>
      </c>
      <c r="IX116" s="222">
        <v>925598</v>
      </c>
      <c r="IY116" s="222">
        <v>1097600</v>
      </c>
      <c r="IZ116" s="222">
        <v>546500</v>
      </c>
      <c r="JA116" s="222">
        <v>273800</v>
      </c>
      <c r="JB116" s="222">
        <v>789700</v>
      </c>
      <c r="JC116" s="222">
        <v>2680700</v>
      </c>
      <c r="JD116" s="222">
        <v>881400</v>
      </c>
      <c r="JE116" s="222">
        <v>0</v>
      </c>
      <c r="JF116" s="222">
        <v>0</v>
      </c>
      <c r="JG116" s="222">
        <v>4075100</v>
      </c>
      <c r="JH116" s="222">
        <v>2620000</v>
      </c>
      <c r="JI116" s="222">
        <v>4745400</v>
      </c>
      <c r="JJ116" s="222">
        <v>3163700</v>
      </c>
      <c r="JK116" s="222">
        <v>0</v>
      </c>
      <c r="JL116" s="222">
        <v>1059500</v>
      </c>
      <c r="JM116" s="222">
        <v>1003100</v>
      </c>
      <c r="JN116" s="222">
        <v>1251600</v>
      </c>
      <c r="JO116" s="222">
        <v>1660600</v>
      </c>
      <c r="JP116" s="222">
        <v>1646600</v>
      </c>
      <c r="JQ116" s="222">
        <v>910200</v>
      </c>
      <c r="JR116" s="222">
        <v>0</v>
      </c>
      <c r="JS116" s="222">
        <v>0</v>
      </c>
      <c r="JT116" s="222">
        <v>0</v>
      </c>
      <c r="JU116" s="222">
        <v>720400</v>
      </c>
      <c r="JV116" s="222">
        <v>1030900</v>
      </c>
      <c r="JW116" s="222">
        <v>444359</v>
      </c>
      <c r="JX116" s="222">
        <v>0</v>
      </c>
      <c r="JY116" s="222">
        <v>3690920</v>
      </c>
      <c r="JZ116" s="222">
        <v>1610481</v>
      </c>
      <c r="KA116" s="222">
        <v>1661000</v>
      </c>
      <c r="KB116" s="222">
        <v>898200</v>
      </c>
      <c r="KC116" s="222">
        <v>1007171</v>
      </c>
      <c r="KD116" s="222">
        <v>564800</v>
      </c>
      <c r="KE116" s="222">
        <v>307600</v>
      </c>
      <c r="KF116" s="222">
        <v>404900</v>
      </c>
      <c r="KG116" s="222">
        <v>0</v>
      </c>
      <c r="KH116" s="222">
        <v>0</v>
      </c>
      <c r="KI116" s="222">
        <v>-595436</v>
      </c>
      <c r="KJ116" s="222">
        <v>978100</v>
      </c>
      <c r="KK116" s="222">
        <v>2758800</v>
      </c>
      <c r="KL116" s="222">
        <v>2554700</v>
      </c>
      <c r="KM116" s="222">
        <v>0</v>
      </c>
      <c r="KN116" s="222">
        <v>3920000</v>
      </c>
      <c r="KO116" s="222">
        <v>1943300</v>
      </c>
      <c r="KP116" s="222">
        <v>3031200</v>
      </c>
      <c r="KQ116" s="222">
        <v>0</v>
      </c>
      <c r="KR116" s="222">
        <v>381200</v>
      </c>
      <c r="KS116" s="222">
        <v>633200</v>
      </c>
      <c r="KT116" s="222">
        <v>2625800</v>
      </c>
      <c r="KU116" s="222">
        <v>1057300</v>
      </c>
      <c r="KV116" s="222">
        <v>2426700</v>
      </c>
      <c r="KW116" s="222">
        <v>0</v>
      </c>
      <c r="KX116" s="222">
        <v>2027700</v>
      </c>
      <c r="KY116" s="222">
        <v>0</v>
      </c>
      <c r="KZ116" s="222">
        <v>1346800</v>
      </c>
      <c r="LA116" s="222">
        <v>2315100</v>
      </c>
      <c r="LB116" s="222">
        <v>5288400</v>
      </c>
      <c r="LC116" s="222">
        <v>4586400</v>
      </c>
      <c r="LD116" s="222">
        <v>4480400</v>
      </c>
      <c r="LE116" s="222">
        <v>2600900</v>
      </c>
      <c r="LF116" s="222">
        <v>2363800</v>
      </c>
      <c r="LG116" s="222">
        <v>0</v>
      </c>
      <c r="LH116" s="222">
        <v>0</v>
      </c>
      <c r="LI116" s="222">
        <v>0</v>
      </c>
      <c r="LJ116" s="222">
        <v>0</v>
      </c>
      <c r="LK116" s="222">
        <v>616800</v>
      </c>
      <c r="LL116" s="222">
        <v>1421300</v>
      </c>
      <c r="LM116" s="222">
        <v>11000</v>
      </c>
      <c r="LN116" s="222">
        <v>0</v>
      </c>
      <c r="LO116" s="222">
        <v>-512097</v>
      </c>
      <c r="LP116" s="222">
        <v>1822900</v>
      </c>
      <c r="LQ116" s="222">
        <v>660000</v>
      </c>
      <c r="LR116" s="222">
        <v>0</v>
      </c>
      <c r="LS116" s="222">
        <v>1700400</v>
      </c>
      <c r="LT116" s="222">
        <v>3500</v>
      </c>
      <c r="LU116" s="222">
        <v>0</v>
      </c>
      <c r="LV116" s="222">
        <v>0</v>
      </c>
      <c r="LW116" s="222">
        <v>0</v>
      </c>
      <c r="LX116" s="222">
        <v>0</v>
      </c>
      <c r="LY116" s="222">
        <v>3057400</v>
      </c>
      <c r="LZ116" s="222">
        <v>2118534</v>
      </c>
      <c r="MA116" s="222">
        <v>651300</v>
      </c>
      <c r="MB116" s="222">
        <v>1373946</v>
      </c>
      <c r="MC116" s="222">
        <v>627900</v>
      </c>
      <c r="MD116" s="222">
        <v>2014141</v>
      </c>
      <c r="ME116" s="222">
        <v>4768000</v>
      </c>
      <c r="MF116" s="222">
        <v>523300</v>
      </c>
      <c r="MG116" s="222">
        <v>0</v>
      </c>
      <c r="MH116" s="222">
        <v>2000000</v>
      </c>
      <c r="MI116" s="222">
        <v>559900</v>
      </c>
      <c r="MJ116" s="222">
        <v>1005560</v>
      </c>
      <c r="MK116" s="222">
        <v>314800</v>
      </c>
      <c r="ML116" s="222">
        <v>606500</v>
      </c>
      <c r="MM116" s="222">
        <v>899600</v>
      </c>
      <c r="MN116" s="222">
        <v>1401200</v>
      </c>
      <c r="MO116" s="222">
        <v>4127486</v>
      </c>
      <c r="MP116" s="222">
        <v>444200</v>
      </c>
      <c r="MQ116" s="222">
        <v>1764000</v>
      </c>
      <c r="MR116" s="222">
        <v>708900</v>
      </c>
      <c r="MS116" s="222">
        <v>0</v>
      </c>
      <c r="MT116" s="222">
        <v>2670852</v>
      </c>
      <c r="MU116" s="222">
        <v>1078800</v>
      </c>
      <c r="MV116" s="222">
        <v>1925643</v>
      </c>
      <c r="MW116" s="222">
        <v>1958700</v>
      </c>
      <c r="MX116" s="222">
        <v>979991</v>
      </c>
      <c r="MY116" s="222">
        <v>4966400</v>
      </c>
      <c r="MZ116" s="222">
        <v>9194000</v>
      </c>
      <c r="NA116" s="222">
        <v>1266100</v>
      </c>
      <c r="NB116" s="222">
        <v>2250600</v>
      </c>
      <c r="NC116" s="222">
        <v>565200</v>
      </c>
      <c r="ND116" s="222">
        <v>0</v>
      </c>
      <c r="NE116" s="222">
        <v>3518800</v>
      </c>
      <c r="NF116" s="222">
        <v>1045786</v>
      </c>
      <c r="NG116" s="222">
        <v>0</v>
      </c>
      <c r="NH116" s="222">
        <v>3377800</v>
      </c>
      <c r="NI116" s="222">
        <v>2087959</v>
      </c>
      <c r="NJ116" s="222">
        <v>5915343</v>
      </c>
      <c r="NK116" s="222">
        <v>2661000</v>
      </c>
      <c r="NL116" s="222">
        <v>220000</v>
      </c>
      <c r="NM116" s="222">
        <v>2750845</v>
      </c>
      <c r="NN116" s="222">
        <v>1109300</v>
      </c>
      <c r="NO116" s="222">
        <v>432144</v>
      </c>
      <c r="NP116" s="222">
        <v>0</v>
      </c>
      <c r="NQ116" s="222">
        <v>1200000</v>
      </c>
      <c r="NR116" s="222">
        <v>743400</v>
      </c>
      <c r="NS116" s="222">
        <v>1621200</v>
      </c>
      <c r="NT116" s="222">
        <v>658400</v>
      </c>
      <c r="NU116" s="222">
        <v>1189501</v>
      </c>
      <c r="NV116" s="222">
        <v>1187400</v>
      </c>
      <c r="NW116" s="222">
        <v>0</v>
      </c>
      <c r="NX116" s="222">
        <v>3806419</v>
      </c>
      <c r="NY116" s="222">
        <v>2058980</v>
      </c>
      <c r="NZ116" s="222">
        <v>968792</v>
      </c>
      <c r="OA116" s="222">
        <v>1299400</v>
      </c>
      <c r="OB116" s="222">
        <v>3557930</v>
      </c>
      <c r="OC116" s="222">
        <v>318100</v>
      </c>
      <c r="OD116" s="222">
        <v>0</v>
      </c>
      <c r="OE116" s="222">
        <v>14063208</v>
      </c>
      <c r="OF116" s="222">
        <v>514100</v>
      </c>
      <c r="OG116" s="222">
        <v>0</v>
      </c>
      <c r="OH116" s="222">
        <v>6215677</v>
      </c>
      <c r="OI116" s="222">
        <v>2844800</v>
      </c>
      <c r="OJ116" s="222">
        <v>4698210.47</v>
      </c>
      <c r="OK116" s="222">
        <v>3913825</v>
      </c>
      <c r="OL116" s="222">
        <v>225269</v>
      </c>
      <c r="OM116" s="222">
        <v>0</v>
      </c>
      <c r="ON116" s="222">
        <v>6472200</v>
      </c>
      <c r="OO116" s="222">
        <v>8810500</v>
      </c>
      <c r="OP116" s="222">
        <v>4168800</v>
      </c>
      <c r="OQ116" s="222">
        <v>2010000</v>
      </c>
      <c r="OR116" s="222">
        <v>1100000</v>
      </c>
      <c r="OS116" s="222">
        <v>0</v>
      </c>
      <c r="OT116" s="222">
        <v>1939300</v>
      </c>
      <c r="OU116" s="222">
        <v>2385100</v>
      </c>
      <c r="OV116" s="222">
        <v>1665200</v>
      </c>
      <c r="OW116" s="222">
        <v>5407600</v>
      </c>
      <c r="OX116" s="222">
        <v>7560000</v>
      </c>
      <c r="OY116" s="222">
        <v>1323200</v>
      </c>
      <c r="OZ116" s="222">
        <v>1176106</v>
      </c>
      <c r="PA116" s="222">
        <v>81200</v>
      </c>
      <c r="PB116" s="222">
        <v>0</v>
      </c>
      <c r="PC116" s="222">
        <v>0</v>
      </c>
      <c r="PD116" s="222">
        <v>1098900</v>
      </c>
      <c r="PE116" s="222">
        <v>560400</v>
      </c>
      <c r="PF116" s="222">
        <v>1838200</v>
      </c>
      <c r="PG116" s="222">
        <v>2311200</v>
      </c>
      <c r="PH116" s="222">
        <v>1064600</v>
      </c>
      <c r="PI116" s="222">
        <v>0</v>
      </c>
      <c r="PJ116" s="222">
        <v>590400</v>
      </c>
      <c r="PK116" s="222">
        <v>0</v>
      </c>
      <c r="PL116" s="222">
        <v>637500</v>
      </c>
      <c r="PM116" s="222">
        <v>698400</v>
      </c>
      <c r="PN116" s="222">
        <v>420000</v>
      </c>
      <c r="PO116" s="222">
        <v>2380900</v>
      </c>
      <c r="PP116" s="222">
        <v>284900</v>
      </c>
      <c r="PQ116" s="222">
        <v>649900</v>
      </c>
      <c r="PR116" s="222">
        <v>411400</v>
      </c>
      <c r="PS116" s="222">
        <v>0</v>
      </c>
      <c r="PT116" s="222">
        <v>0</v>
      </c>
      <c r="PU116" s="222">
        <v>0</v>
      </c>
      <c r="PV116" s="222">
        <v>0</v>
      </c>
      <c r="PW116" s="222">
        <v>0</v>
      </c>
      <c r="PX116" s="222">
        <v>18395300</v>
      </c>
      <c r="PY116" s="222">
        <v>793000</v>
      </c>
      <c r="PZ116" s="222">
        <v>1444400</v>
      </c>
      <c r="QA116" s="222">
        <v>43000</v>
      </c>
      <c r="QB116" s="222">
        <v>1035300</v>
      </c>
      <c r="QC116" s="222">
        <v>0</v>
      </c>
      <c r="QD116" s="222">
        <v>0</v>
      </c>
      <c r="QE116" s="222">
        <v>0</v>
      </c>
      <c r="QF116" s="222">
        <v>0</v>
      </c>
      <c r="QG116" s="222">
        <v>0</v>
      </c>
      <c r="QH116" s="222">
        <v>0</v>
      </c>
      <c r="QI116" s="222">
        <v>950600</v>
      </c>
      <c r="QJ116" s="222">
        <v>0</v>
      </c>
      <c r="QK116" s="222">
        <v>1446088</v>
      </c>
      <c r="QL116" s="222">
        <v>0</v>
      </c>
      <c r="QM116" s="222">
        <v>2018000</v>
      </c>
      <c r="QN116" s="222">
        <v>0</v>
      </c>
      <c r="QO116" s="222">
        <v>453100</v>
      </c>
      <c r="QP116" s="222">
        <v>0</v>
      </c>
      <c r="QQ116" s="222">
        <v>0</v>
      </c>
      <c r="QR116" s="222">
        <v>264900</v>
      </c>
      <c r="QS116" s="222">
        <v>0</v>
      </c>
      <c r="QT116" s="222">
        <v>0</v>
      </c>
      <c r="QU116" s="222">
        <v>705200</v>
      </c>
      <c r="QV116" s="222">
        <v>2478000</v>
      </c>
      <c r="QW116" s="222">
        <v>547300</v>
      </c>
      <c r="QX116" s="222">
        <v>1316400</v>
      </c>
      <c r="QY116" s="222">
        <v>1097300</v>
      </c>
      <c r="QZ116" s="222">
        <v>532000</v>
      </c>
      <c r="RA116" s="222">
        <v>3744600</v>
      </c>
      <c r="RB116" s="222">
        <v>0</v>
      </c>
      <c r="RC116" s="222">
        <v>495300</v>
      </c>
      <c r="RD116" s="222">
        <v>1014500</v>
      </c>
      <c r="RE116" s="222">
        <v>617800</v>
      </c>
      <c r="RF116" s="222">
        <v>813700</v>
      </c>
      <c r="RG116" s="222">
        <v>0</v>
      </c>
      <c r="RH116" s="222">
        <v>1961200</v>
      </c>
      <c r="RI116" s="222">
        <v>461300</v>
      </c>
      <c r="RJ116" s="222">
        <v>750500</v>
      </c>
      <c r="RK116" s="222">
        <v>555000</v>
      </c>
      <c r="RL116" s="222">
        <v>3237000</v>
      </c>
      <c r="RM116" s="222">
        <v>0</v>
      </c>
      <c r="RN116" s="222">
        <v>518500</v>
      </c>
      <c r="RO116" s="222">
        <v>706900</v>
      </c>
      <c r="RP116" s="222">
        <v>1102600</v>
      </c>
      <c r="RQ116" s="222">
        <v>1195100</v>
      </c>
      <c r="RR116" s="222">
        <v>363600</v>
      </c>
      <c r="RS116" s="222">
        <v>646600</v>
      </c>
      <c r="RT116" s="222">
        <v>3640000</v>
      </c>
      <c r="RU116" s="222">
        <v>1073900</v>
      </c>
      <c r="RV116" s="222">
        <v>1830600</v>
      </c>
      <c r="RW116" s="222">
        <v>3082000</v>
      </c>
      <c r="RX116" s="222">
        <v>326300</v>
      </c>
      <c r="RY116" s="222">
        <v>558894</v>
      </c>
      <c r="RZ116" s="222">
        <v>621400</v>
      </c>
      <c r="SA116" s="222">
        <v>0</v>
      </c>
      <c r="SB116" s="222">
        <v>456100</v>
      </c>
      <c r="SC116" s="222">
        <v>313500</v>
      </c>
      <c r="SD116" s="222">
        <v>1390400</v>
      </c>
      <c r="SE116" s="222">
        <v>390500</v>
      </c>
      <c r="SF116" s="222">
        <v>656200</v>
      </c>
      <c r="SG116" s="222">
        <v>576000</v>
      </c>
      <c r="SH116" s="222">
        <v>1775500</v>
      </c>
      <c r="SI116" s="222">
        <v>490900</v>
      </c>
      <c r="SJ116" s="222">
        <v>465400</v>
      </c>
      <c r="SK116" s="222">
        <v>1038000</v>
      </c>
      <c r="SL116" s="222">
        <v>253900</v>
      </c>
      <c r="SM116" s="222">
        <v>4615800</v>
      </c>
      <c r="SN116" s="222">
        <v>2257000</v>
      </c>
      <c r="SO116" s="222">
        <v>207000</v>
      </c>
      <c r="SP116" s="222">
        <v>2362631.2000000002</v>
      </c>
      <c r="SQ116" s="222">
        <v>408100</v>
      </c>
      <c r="SR116" s="222">
        <v>0</v>
      </c>
      <c r="SS116" s="222">
        <v>351300</v>
      </c>
      <c r="ST116" s="222">
        <v>1800300</v>
      </c>
      <c r="SU116" s="222">
        <v>0</v>
      </c>
      <c r="SV116" s="222">
        <v>868400</v>
      </c>
      <c r="SW116" s="222">
        <v>4183400</v>
      </c>
      <c r="SX116" s="222">
        <v>2994870</v>
      </c>
      <c r="SY116" s="222">
        <v>2363200</v>
      </c>
      <c r="SZ116" s="222">
        <v>1431600</v>
      </c>
      <c r="TA116" s="222">
        <v>2496600</v>
      </c>
      <c r="TB116" s="222">
        <v>5925000</v>
      </c>
      <c r="TC116" s="222">
        <v>1358000</v>
      </c>
      <c r="TD116" s="222">
        <v>2200200</v>
      </c>
      <c r="TE116" s="222">
        <v>2265600</v>
      </c>
      <c r="TF116" s="222">
        <v>6552700</v>
      </c>
      <c r="TG116" s="222">
        <v>824190</v>
      </c>
      <c r="TH116" s="222">
        <v>998900</v>
      </c>
      <c r="TI116" s="222">
        <v>0</v>
      </c>
      <c r="TJ116" s="222">
        <v>1367000</v>
      </c>
      <c r="TK116" s="222">
        <v>785000</v>
      </c>
      <c r="TL116" s="222">
        <v>0</v>
      </c>
      <c r="TM116" s="222">
        <v>2659235</v>
      </c>
      <c r="TN116" s="222">
        <v>2612900</v>
      </c>
      <c r="TO116" s="222">
        <v>1131100</v>
      </c>
      <c r="TP116" s="222">
        <v>2163400</v>
      </c>
      <c r="TQ116" s="222">
        <v>644400</v>
      </c>
      <c r="TR116" s="222">
        <v>774000</v>
      </c>
      <c r="TS116" s="222">
        <v>317600</v>
      </c>
      <c r="TT116" s="222">
        <v>2257042</v>
      </c>
      <c r="TU116" s="222">
        <v>1928119</v>
      </c>
      <c r="TV116" s="222">
        <v>1326092</v>
      </c>
      <c r="TW116" s="222">
        <v>1839379</v>
      </c>
      <c r="TX116" s="222">
        <v>696200</v>
      </c>
      <c r="TY116" s="222">
        <v>1480500</v>
      </c>
      <c r="TZ116" s="222">
        <v>1466959</v>
      </c>
      <c r="UA116" s="222">
        <v>0</v>
      </c>
      <c r="UB116" s="222">
        <v>0</v>
      </c>
      <c r="UC116" s="222">
        <v>1722300</v>
      </c>
      <c r="UD116" s="222">
        <v>4185900</v>
      </c>
      <c r="UE116" s="222">
        <v>300000</v>
      </c>
      <c r="UF116" s="222">
        <v>14000</v>
      </c>
      <c r="UG116" s="222">
        <v>1404000</v>
      </c>
      <c r="UH116" s="222">
        <v>649300</v>
      </c>
      <c r="UI116" s="222">
        <v>414200</v>
      </c>
      <c r="UJ116" s="222">
        <v>0</v>
      </c>
      <c r="UK116" s="222">
        <v>3195448</v>
      </c>
      <c r="UL116" s="222">
        <v>1674800</v>
      </c>
      <c r="UM116" s="222">
        <v>3278300</v>
      </c>
      <c r="UN116" s="222">
        <v>2156200</v>
      </c>
      <c r="UO116" s="222">
        <v>2875704</v>
      </c>
      <c r="UP116" s="222">
        <v>0</v>
      </c>
      <c r="UQ116" s="222">
        <v>1784300</v>
      </c>
      <c r="UR116" s="222">
        <v>2376400</v>
      </c>
      <c r="US116" s="222">
        <v>4825200</v>
      </c>
      <c r="UT116" s="222">
        <v>140200</v>
      </c>
      <c r="UU116" s="222">
        <v>1665490</v>
      </c>
      <c r="UV116" s="222">
        <v>2456988</v>
      </c>
      <c r="UW116" s="222">
        <v>952401</v>
      </c>
      <c r="UX116" s="222">
        <v>80300</v>
      </c>
      <c r="UY116" s="222">
        <v>1793121</v>
      </c>
      <c r="UZ116" s="222">
        <v>222900</v>
      </c>
      <c r="VA116" s="222">
        <v>5824672</v>
      </c>
      <c r="VB116" s="222">
        <v>904200</v>
      </c>
      <c r="VC116" s="222">
        <v>4189100</v>
      </c>
      <c r="VD116" s="222">
        <v>422500</v>
      </c>
      <c r="VE116" s="222">
        <v>419900</v>
      </c>
      <c r="VF116" s="222">
        <v>334987</v>
      </c>
      <c r="VG116" s="222">
        <v>436000</v>
      </c>
      <c r="VH116" s="222">
        <v>3011549</v>
      </c>
      <c r="VI116" s="222">
        <v>297800</v>
      </c>
      <c r="VJ116" s="222">
        <v>741528</v>
      </c>
      <c r="VK116" s="222">
        <v>0</v>
      </c>
      <c r="VL116" s="222">
        <v>0</v>
      </c>
      <c r="VM116" s="222">
        <v>0</v>
      </c>
      <c r="VN116" s="222">
        <v>1063800</v>
      </c>
      <c r="VO116" s="222">
        <v>0</v>
      </c>
      <c r="VP116" s="222">
        <v>1669700</v>
      </c>
      <c r="VQ116" s="222">
        <v>0</v>
      </c>
      <c r="VR116" s="222">
        <v>3165900</v>
      </c>
      <c r="VS116" s="222">
        <v>0</v>
      </c>
      <c r="VT116" s="222">
        <v>0</v>
      </c>
      <c r="VU116" s="222">
        <v>9495100</v>
      </c>
      <c r="VV116" s="222">
        <v>0</v>
      </c>
      <c r="VW116" s="222">
        <v>864000</v>
      </c>
      <c r="VX116" s="222">
        <v>58300</v>
      </c>
      <c r="VY116" s="222">
        <v>17400</v>
      </c>
      <c r="VZ116" s="222">
        <v>0</v>
      </c>
      <c r="WA116" s="222">
        <v>0</v>
      </c>
      <c r="WB116" s="222">
        <v>1762200</v>
      </c>
      <c r="WC116" s="222">
        <v>1148100</v>
      </c>
      <c r="WD116" s="222">
        <v>2549750.02</v>
      </c>
      <c r="WE116" s="222">
        <v>375300</v>
      </c>
      <c r="WF116" s="222">
        <v>0</v>
      </c>
      <c r="WG116" s="222">
        <v>5949300</v>
      </c>
      <c r="WH116" s="222">
        <v>1837800</v>
      </c>
      <c r="WI116" s="222">
        <v>2231500</v>
      </c>
      <c r="WJ116" s="222">
        <v>780300</v>
      </c>
      <c r="WK116" s="222">
        <v>886500</v>
      </c>
      <c r="WL116" s="222">
        <v>4378029</v>
      </c>
      <c r="WM116" s="222">
        <v>150301</v>
      </c>
      <c r="WN116" s="222">
        <v>6022600</v>
      </c>
      <c r="WO116" s="222">
        <v>377200</v>
      </c>
      <c r="WP116" s="222">
        <v>1736900</v>
      </c>
      <c r="WQ116" s="222">
        <v>2825200</v>
      </c>
      <c r="WR116" s="222">
        <v>3667400</v>
      </c>
      <c r="WS116" s="222">
        <v>940100</v>
      </c>
      <c r="WT116" s="222">
        <v>3347086</v>
      </c>
      <c r="WU116" s="222">
        <v>0</v>
      </c>
      <c r="WV116" s="222">
        <v>5209000</v>
      </c>
      <c r="WW116" s="222">
        <v>2065500</v>
      </c>
      <c r="WX116" s="222">
        <v>0</v>
      </c>
      <c r="WY116" s="222">
        <v>2750000</v>
      </c>
      <c r="WZ116" s="222">
        <v>391200</v>
      </c>
      <c r="XA116" s="222">
        <v>119100</v>
      </c>
      <c r="XB116" s="222">
        <v>1735800</v>
      </c>
      <c r="XC116" s="222">
        <v>0</v>
      </c>
      <c r="XD116" s="222">
        <v>97800</v>
      </c>
      <c r="XE116" s="222">
        <v>0</v>
      </c>
      <c r="XF116" s="222">
        <v>0</v>
      </c>
      <c r="XG116" s="222">
        <v>0</v>
      </c>
      <c r="XH116" s="222">
        <v>0</v>
      </c>
      <c r="XI116" s="222">
        <v>1958600</v>
      </c>
      <c r="XJ116" s="222">
        <v>741100</v>
      </c>
      <c r="XK116" s="222">
        <v>0</v>
      </c>
      <c r="XL116" s="222">
        <v>2138800</v>
      </c>
      <c r="XM116" s="222">
        <v>1667500</v>
      </c>
      <c r="XN116" s="222">
        <v>3191200</v>
      </c>
      <c r="XO116" s="222">
        <v>790400</v>
      </c>
      <c r="XP116" s="222">
        <v>671300</v>
      </c>
      <c r="XQ116" s="222">
        <v>2349500</v>
      </c>
      <c r="XR116" s="222">
        <v>1869800</v>
      </c>
      <c r="XS116" s="222">
        <v>2129800</v>
      </c>
      <c r="XT116" s="222">
        <v>1250600</v>
      </c>
      <c r="XU116" s="222">
        <v>722200</v>
      </c>
      <c r="XV116" s="222">
        <v>579900</v>
      </c>
      <c r="XW116" s="222">
        <v>445100</v>
      </c>
      <c r="XX116" s="222">
        <v>1120200</v>
      </c>
      <c r="XY116" s="222">
        <v>1113100</v>
      </c>
      <c r="XZ116" s="222">
        <v>537800</v>
      </c>
      <c r="YA116" s="222">
        <v>0</v>
      </c>
      <c r="YB116" s="222">
        <v>920700</v>
      </c>
      <c r="YC116" s="222">
        <v>378900</v>
      </c>
      <c r="YD116" s="222">
        <v>1517600</v>
      </c>
      <c r="YE116" s="222">
        <v>0</v>
      </c>
      <c r="YF116" s="222">
        <v>0</v>
      </c>
      <c r="YG116" s="222">
        <v>5143200</v>
      </c>
      <c r="YH116" s="222">
        <v>1650700</v>
      </c>
      <c r="YI116" s="222">
        <v>0</v>
      </c>
      <c r="YJ116" s="222">
        <v>0</v>
      </c>
      <c r="YK116" s="222">
        <v>2211900</v>
      </c>
      <c r="YL116" s="222">
        <v>339800</v>
      </c>
      <c r="YM116" s="222">
        <v>9560523</v>
      </c>
      <c r="YN116" s="222">
        <v>974350</v>
      </c>
      <c r="YO116" s="222">
        <v>1138304</v>
      </c>
      <c r="YP116" s="222">
        <v>1841620</v>
      </c>
      <c r="YQ116" s="222">
        <v>0</v>
      </c>
      <c r="YR116" s="222">
        <v>132200</v>
      </c>
      <c r="YS116" s="222">
        <v>231600</v>
      </c>
      <c r="YT116" s="222">
        <v>37600</v>
      </c>
      <c r="YU116" s="222">
        <v>1266700</v>
      </c>
      <c r="YV116" s="222">
        <v>0</v>
      </c>
      <c r="YW116" s="222">
        <v>501800</v>
      </c>
      <c r="YX116" s="222">
        <v>3424600</v>
      </c>
      <c r="YY116" s="222">
        <v>4440300</v>
      </c>
      <c r="YZ116" s="222">
        <v>0</v>
      </c>
      <c r="ZA116" s="222">
        <v>1420600</v>
      </c>
      <c r="ZB116" s="222">
        <v>1056000</v>
      </c>
      <c r="ZC116" s="222">
        <v>0</v>
      </c>
      <c r="ZD116" s="222">
        <v>319200</v>
      </c>
      <c r="ZE116" s="222">
        <v>591400</v>
      </c>
      <c r="ZF116" s="222">
        <v>1340600</v>
      </c>
      <c r="ZG116" s="222">
        <v>343300</v>
      </c>
      <c r="ZH116" s="222">
        <v>373000</v>
      </c>
      <c r="ZI116" s="222">
        <v>591100</v>
      </c>
      <c r="ZJ116" s="222">
        <v>631400</v>
      </c>
      <c r="ZK116" s="222">
        <v>185500</v>
      </c>
      <c r="ZL116" s="222">
        <v>0</v>
      </c>
      <c r="ZM116" s="222">
        <v>341000</v>
      </c>
      <c r="ZN116" s="222">
        <v>2006300</v>
      </c>
      <c r="ZO116" s="222">
        <v>2943400</v>
      </c>
      <c r="ZP116" s="222">
        <v>1913400</v>
      </c>
      <c r="ZQ116" s="222">
        <v>1334000</v>
      </c>
      <c r="ZR116" s="222">
        <v>531500</v>
      </c>
      <c r="ZS116" s="222">
        <v>627050</v>
      </c>
      <c r="ZT116" s="222">
        <v>1584300</v>
      </c>
      <c r="ZU116" s="222">
        <v>4480700</v>
      </c>
      <c r="ZV116" s="222">
        <v>0</v>
      </c>
      <c r="ZW116" s="222">
        <v>93600</v>
      </c>
      <c r="ZX116" s="222">
        <v>1453300</v>
      </c>
      <c r="ZY116" s="222">
        <v>488400</v>
      </c>
      <c r="ZZ116" s="222">
        <v>0</v>
      </c>
      <c r="AAA116" s="222">
        <v>610800</v>
      </c>
      <c r="AAB116" s="222">
        <v>1448585</v>
      </c>
      <c r="AAC116" s="222">
        <v>420100</v>
      </c>
      <c r="AAD116" s="222">
        <v>316200</v>
      </c>
      <c r="AAE116" s="222">
        <v>261900</v>
      </c>
      <c r="AAF116" s="222">
        <v>253200</v>
      </c>
      <c r="AAG116" s="222">
        <v>228000</v>
      </c>
      <c r="AAH116" s="222">
        <v>4437772.96</v>
      </c>
      <c r="AAI116" s="222">
        <v>700600</v>
      </c>
      <c r="AAJ116" s="222">
        <v>485800</v>
      </c>
      <c r="AAK116" s="222">
        <v>460700</v>
      </c>
      <c r="AAL116" s="222">
        <v>0</v>
      </c>
      <c r="AAM116" s="222">
        <v>678000</v>
      </c>
      <c r="AAN116" s="222">
        <v>377700</v>
      </c>
      <c r="AAO116" s="222">
        <v>0</v>
      </c>
      <c r="AAP116" s="222">
        <v>1306800</v>
      </c>
      <c r="AAQ116" s="222">
        <v>120100</v>
      </c>
      <c r="AAR116" s="222">
        <v>920300</v>
      </c>
      <c r="AAS116" s="222">
        <v>1381800</v>
      </c>
      <c r="AAT116" s="222">
        <v>879300</v>
      </c>
      <c r="AAU116" s="222">
        <v>900700</v>
      </c>
      <c r="AAV116" s="222">
        <v>1178400</v>
      </c>
      <c r="AAW116" s="222">
        <v>2600375</v>
      </c>
      <c r="AAX116" s="222">
        <v>476749</v>
      </c>
      <c r="AAY116" s="222">
        <v>3610500</v>
      </c>
      <c r="AAZ116" s="222">
        <v>2397400</v>
      </c>
      <c r="ABA116" s="222">
        <v>1176700</v>
      </c>
      <c r="ABB116" s="222">
        <v>1292900</v>
      </c>
      <c r="ABC116" s="222">
        <v>1332600</v>
      </c>
      <c r="ABD116" s="222">
        <v>1245000</v>
      </c>
      <c r="ABE116" s="222">
        <v>117000</v>
      </c>
      <c r="ABF116" s="222">
        <v>499300</v>
      </c>
      <c r="ABG116" s="222">
        <v>384500</v>
      </c>
      <c r="ABH116" s="222">
        <v>2387400</v>
      </c>
      <c r="ABI116" s="222">
        <v>16409600</v>
      </c>
      <c r="ABJ116" s="222">
        <v>295000</v>
      </c>
      <c r="ABK116" s="222">
        <v>1105300</v>
      </c>
      <c r="ABL116" s="222">
        <v>391200</v>
      </c>
      <c r="ABM116" s="222">
        <v>269700</v>
      </c>
      <c r="ABN116" s="222">
        <v>889800</v>
      </c>
      <c r="ABO116" s="222">
        <v>0</v>
      </c>
      <c r="ABP116" s="222">
        <v>509200</v>
      </c>
      <c r="ABQ116" s="222">
        <v>3793400</v>
      </c>
      <c r="ABR116" s="222">
        <v>700000</v>
      </c>
      <c r="ABS116" s="222">
        <v>1500000</v>
      </c>
      <c r="ABT116" s="222">
        <v>1932000</v>
      </c>
      <c r="ABU116" s="222">
        <v>2739700</v>
      </c>
      <c r="ABV116" s="222">
        <v>1845900</v>
      </c>
      <c r="ABW116" s="222">
        <v>2044000</v>
      </c>
      <c r="ABX116" s="222">
        <v>0</v>
      </c>
      <c r="ABY116" s="222">
        <v>1308900</v>
      </c>
      <c r="ABZ116" s="222">
        <v>1484200</v>
      </c>
      <c r="ACA116" s="222">
        <v>1982000</v>
      </c>
      <c r="ACB116" s="222">
        <v>421400</v>
      </c>
      <c r="ACC116" s="222">
        <v>0</v>
      </c>
      <c r="ACD116" s="222">
        <v>0</v>
      </c>
      <c r="ACE116" s="222">
        <v>1833000</v>
      </c>
      <c r="ACF116" s="222">
        <v>486100</v>
      </c>
      <c r="ACG116" s="222">
        <v>28900</v>
      </c>
      <c r="ACH116" s="222">
        <v>366100</v>
      </c>
      <c r="ACI116" s="222">
        <v>0</v>
      </c>
      <c r="ACJ116" s="222">
        <v>1409822</v>
      </c>
      <c r="ACK116" s="222">
        <v>0</v>
      </c>
      <c r="ACL116" s="222">
        <v>3394800</v>
      </c>
      <c r="ACM116" s="222">
        <v>0</v>
      </c>
      <c r="ACN116" s="222">
        <v>4946000</v>
      </c>
      <c r="ACO116" s="222">
        <v>0</v>
      </c>
      <c r="ACP116" s="222">
        <v>0</v>
      </c>
      <c r="ACQ116" s="222">
        <v>0</v>
      </c>
      <c r="ACR116" s="222">
        <v>0</v>
      </c>
      <c r="ACS116" s="222">
        <v>0</v>
      </c>
      <c r="ACT116" s="222">
        <v>3074000</v>
      </c>
      <c r="ACU116" s="222">
        <v>0</v>
      </c>
      <c r="ACV116" s="222">
        <v>1434500</v>
      </c>
      <c r="ACW116" s="222">
        <v>1917000</v>
      </c>
      <c r="ACX116" s="222">
        <v>1810800</v>
      </c>
      <c r="ACY116" s="222">
        <v>0</v>
      </c>
      <c r="ACZ116" s="222">
        <v>2015550</v>
      </c>
      <c r="ADA116" s="222">
        <v>1625300</v>
      </c>
      <c r="ADB116" s="222">
        <v>0</v>
      </c>
      <c r="ADC116" s="222">
        <v>860300</v>
      </c>
      <c r="ADD116" s="222">
        <v>0</v>
      </c>
      <c r="ADE116" s="222">
        <v>0</v>
      </c>
      <c r="ADF116" s="222">
        <v>0</v>
      </c>
      <c r="ADG116" s="222">
        <v>5600400</v>
      </c>
      <c r="ADH116" s="222">
        <v>1893500</v>
      </c>
      <c r="ADI116" s="222">
        <v>3081000</v>
      </c>
      <c r="ADJ116" s="222">
        <v>3822400</v>
      </c>
      <c r="ADK116" s="222">
        <v>841500</v>
      </c>
      <c r="ADL116" s="222">
        <v>991200</v>
      </c>
      <c r="ADM116" s="222">
        <v>1756100</v>
      </c>
      <c r="ADN116" s="222">
        <v>2187700</v>
      </c>
      <c r="ADO116" s="222">
        <v>0</v>
      </c>
      <c r="ADP116" s="222">
        <v>9472000</v>
      </c>
      <c r="ADQ116" s="222">
        <v>0</v>
      </c>
      <c r="ADR116" s="222">
        <v>0</v>
      </c>
      <c r="ADS116" s="222">
        <v>0</v>
      </c>
      <c r="ADT116" s="222">
        <v>658200</v>
      </c>
      <c r="ADU116" s="222">
        <v>0</v>
      </c>
      <c r="ADV116" s="222">
        <v>398000</v>
      </c>
      <c r="ADW116" s="222">
        <v>1626700</v>
      </c>
      <c r="ADX116" s="222">
        <v>0</v>
      </c>
      <c r="ADY116" s="222">
        <v>0</v>
      </c>
      <c r="ADZ116" s="222">
        <v>30234930</v>
      </c>
      <c r="AEA116" s="222">
        <v>1965200</v>
      </c>
      <c r="AEB116" s="222">
        <v>947300</v>
      </c>
      <c r="AEC116" s="222">
        <v>659900</v>
      </c>
      <c r="AED116" s="222">
        <v>0</v>
      </c>
      <c r="AEE116" s="222">
        <v>0</v>
      </c>
      <c r="AEF116" s="222">
        <v>511400</v>
      </c>
      <c r="AEG116" s="222">
        <v>0</v>
      </c>
      <c r="AEH116" s="222">
        <v>409100</v>
      </c>
      <c r="AEI116" s="222">
        <v>0</v>
      </c>
      <c r="AEJ116" s="222">
        <v>531000</v>
      </c>
      <c r="AEK116" s="222">
        <v>1459400</v>
      </c>
      <c r="AEL116" s="222">
        <v>0</v>
      </c>
      <c r="AEM116" s="222">
        <v>986400</v>
      </c>
      <c r="AEN116" s="222">
        <v>612300</v>
      </c>
      <c r="AEO116" s="222">
        <v>1136300</v>
      </c>
      <c r="AEP116" s="222">
        <v>946000</v>
      </c>
      <c r="AEQ116" s="222">
        <v>0</v>
      </c>
      <c r="AER116" s="222">
        <v>2105800</v>
      </c>
      <c r="AES116" s="222">
        <v>0</v>
      </c>
      <c r="AET116" s="222">
        <v>5336418</v>
      </c>
      <c r="AEU116" s="222">
        <v>1868275</v>
      </c>
      <c r="AEV116" s="222">
        <v>1747800</v>
      </c>
      <c r="AEW116" s="222">
        <v>774900</v>
      </c>
      <c r="AEX116" s="222">
        <v>7164200</v>
      </c>
      <c r="AEY116" s="222">
        <v>1909900</v>
      </c>
      <c r="AEZ116" s="222">
        <v>2203500</v>
      </c>
      <c r="AFA116" s="222">
        <v>429800</v>
      </c>
      <c r="AFB116" s="222">
        <v>1053200</v>
      </c>
      <c r="AFC116" s="222">
        <v>16559000</v>
      </c>
      <c r="AFD116" s="222">
        <v>1920000</v>
      </c>
      <c r="AFE116" s="222">
        <v>2781500</v>
      </c>
      <c r="AFF116" s="222">
        <v>3061500</v>
      </c>
      <c r="AFG116" s="222">
        <v>3603100</v>
      </c>
      <c r="AFH116" s="222">
        <v>4217500</v>
      </c>
      <c r="AFI116" s="222">
        <v>4407600</v>
      </c>
      <c r="AFJ116" s="222">
        <v>1078100</v>
      </c>
      <c r="AFK116" s="222">
        <v>1800</v>
      </c>
      <c r="AFL116" s="222">
        <v>2917539.76</v>
      </c>
      <c r="AFM116" s="222">
        <v>2369500</v>
      </c>
      <c r="AFN116" s="222">
        <v>986200</v>
      </c>
      <c r="AFO116" s="222">
        <v>3496900</v>
      </c>
      <c r="AFP116" s="222">
        <v>13778745</v>
      </c>
      <c r="AFQ116" s="222">
        <v>5440000</v>
      </c>
      <c r="AFR116" s="222">
        <v>8013400</v>
      </c>
      <c r="AFS116" s="222">
        <v>3847100</v>
      </c>
      <c r="AFT116" s="222">
        <v>1396800</v>
      </c>
      <c r="AFU116" s="222">
        <v>1001600</v>
      </c>
      <c r="AFV116" s="222">
        <v>2335200</v>
      </c>
      <c r="AFW116" s="222">
        <v>3069600</v>
      </c>
      <c r="AFX116" s="222">
        <v>5478200</v>
      </c>
      <c r="AFY116" s="222">
        <v>767600</v>
      </c>
      <c r="AFZ116" s="222">
        <v>3894200</v>
      </c>
      <c r="AGA116" s="222">
        <v>789200</v>
      </c>
      <c r="AGB116" s="222">
        <v>0</v>
      </c>
      <c r="AGC116" s="222">
        <v>3345700</v>
      </c>
      <c r="AGD116" s="222">
        <v>1360500</v>
      </c>
      <c r="AGE116" s="222">
        <v>845400</v>
      </c>
      <c r="AGF116" s="222">
        <v>2142300</v>
      </c>
      <c r="AGG116" s="222">
        <v>1914100</v>
      </c>
      <c r="AGH116" s="222">
        <v>428000</v>
      </c>
      <c r="AGI116" s="222">
        <v>940500</v>
      </c>
      <c r="AGJ116" s="222">
        <v>402900</v>
      </c>
      <c r="AGK116" s="222">
        <v>506000</v>
      </c>
      <c r="AGL116" s="222">
        <v>1345400</v>
      </c>
      <c r="AGM116" s="222">
        <v>11000000</v>
      </c>
      <c r="AGN116" s="222">
        <v>3702290</v>
      </c>
      <c r="AGO116" s="222">
        <v>4920000</v>
      </c>
      <c r="AGP116" s="222">
        <v>3700000</v>
      </c>
      <c r="AGQ116" s="222">
        <v>10080000</v>
      </c>
      <c r="AGR116" s="222">
        <v>6840900</v>
      </c>
      <c r="AGS116" s="222">
        <v>3556000</v>
      </c>
      <c r="AGT116" s="222">
        <v>2787100</v>
      </c>
      <c r="AGU116" s="222">
        <v>0</v>
      </c>
      <c r="AGV116" s="222">
        <v>0</v>
      </c>
      <c r="AGW116" s="222">
        <v>1425900</v>
      </c>
      <c r="AGX116" s="222">
        <v>12299300</v>
      </c>
      <c r="AGY116" s="222">
        <v>9927500</v>
      </c>
      <c r="AGZ116" s="222">
        <v>3904200</v>
      </c>
      <c r="AHA116" s="222">
        <v>1400000</v>
      </c>
      <c r="AHB116" s="222">
        <v>3858300</v>
      </c>
      <c r="AHC116" s="222">
        <v>1496800</v>
      </c>
      <c r="AHD116" s="222">
        <v>2806200</v>
      </c>
      <c r="AHE116" s="222">
        <v>2361000</v>
      </c>
      <c r="AHF116" s="222">
        <v>0</v>
      </c>
      <c r="AHG116" s="222">
        <v>2313300</v>
      </c>
      <c r="AHH116" s="222">
        <v>5171600</v>
      </c>
      <c r="AHI116" s="222">
        <v>605900</v>
      </c>
      <c r="AHJ116" s="222">
        <v>60800</v>
      </c>
      <c r="AHK116" s="222">
        <v>557800</v>
      </c>
      <c r="AHL116" s="222">
        <v>0</v>
      </c>
      <c r="AHM116" s="222">
        <v>484700</v>
      </c>
      <c r="AHN116" s="222">
        <v>631600</v>
      </c>
      <c r="AHO116" s="222">
        <v>497900</v>
      </c>
      <c r="AHP116" s="222">
        <v>986200</v>
      </c>
      <c r="AHQ116" s="222">
        <v>608400</v>
      </c>
      <c r="AHR116" s="264">
        <v>1246700</v>
      </c>
    </row>
    <row r="117" spans="1:902" ht="24">
      <c r="A117" s="183" t="s">
        <v>6671</v>
      </c>
      <c r="B117" s="183" t="s">
        <v>6558</v>
      </c>
      <c r="C117" s="184" t="s">
        <v>6559</v>
      </c>
      <c r="D117" s="222">
        <v>57550</v>
      </c>
      <c r="E117" s="222">
        <v>55800</v>
      </c>
      <c r="F117" s="222">
        <v>0</v>
      </c>
      <c r="G117" s="222">
        <v>6000</v>
      </c>
      <c r="H117" s="222">
        <v>0</v>
      </c>
      <c r="I117" s="222">
        <v>0</v>
      </c>
      <c r="J117" s="222">
        <v>0</v>
      </c>
      <c r="K117" s="222">
        <v>0</v>
      </c>
      <c r="L117" s="222">
        <v>0</v>
      </c>
      <c r="M117" s="222">
        <v>0</v>
      </c>
      <c r="N117" s="222">
        <v>1500</v>
      </c>
      <c r="O117" s="222">
        <v>0</v>
      </c>
      <c r="P117" s="222">
        <v>0</v>
      </c>
      <c r="Q117" s="222">
        <v>0</v>
      </c>
      <c r="R117" s="222">
        <v>0</v>
      </c>
      <c r="S117" s="222">
        <v>0</v>
      </c>
      <c r="T117" s="222">
        <v>0</v>
      </c>
      <c r="U117" s="222">
        <v>0</v>
      </c>
      <c r="V117" s="222">
        <v>0</v>
      </c>
      <c r="W117" s="222">
        <v>0</v>
      </c>
      <c r="X117" s="222">
        <v>0</v>
      </c>
      <c r="Y117" s="222">
        <v>98900</v>
      </c>
      <c r="Z117" s="222">
        <v>0</v>
      </c>
      <c r="AA117" s="222">
        <v>0</v>
      </c>
      <c r="AB117" s="222">
        <v>41520</v>
      </c>
      <c r="AC117" s="222">
        <v>0</v>
      </c>
      <c r="AD117" s="222">
        <v>0</v>
      </c>
      <c r="AE117" s="222">
        <v>0</v>
      </c>
      <c r="AF117" s="222">
        <v>0</v>
      </c>
      <c r="AG117" s="222">
        <v>0</v>
      </c>
      <c r="AH117" s="222">
        <v>13200</v>
      </c>
      <c r="AI117" s="222">
        <v>0</v>
      </c>
      <c r="AJ117" s="222">
        <v>0</v>
      </c>
      <c r="AK117" s="222">
        <v>7200</v>
      </c>
      <c r="AL117" s="222">
        <v>714999</v>
      </c>
      <c r="AM117" s="222">
        <v>0</v>
      </c>
      <c r="AN117" s="222">
        <v>0</v>
      </c>
      <c r="AO117" s="222">
        <v>13350</v>
      </c>
      <c r="AP117" s="222">
        <v>0</v>
      </c>
      <c r="AQ117" s="222">
        <v>0</v>
      </c>
      <c r="AR117" s="222">
        <v>0</v>
      </c>
      <c r="AS117" s="222">
        <v>0</v>
      </c>
      <c r="AT117" s="222">
        <v>0</v>
      </c>
      <c r="AU117" s="222">
        <v>0</v>
      </c>
      <c r="AV117" s="222">
        <v>0</v>
      </c>
      <c r="AW117" s="222">
        <v>0</v>
      </c>
      <c r="AX117" s="222">
        <v>0</v>
      </c>
      <c r="AY117" s="222">
        <v>106370</v>
      </c>
      <c r="AZ117" s="222">
        <v>0</v>
      </c>
      <c r="BA117" s="222">
        <v>52080</v>
      </c>
      <c r="BB117" s="222">
        <v>44160</v>
      </c>
      <c r="BC117" s="222">
        <v>0</v>
      </c>
      <c r="BD117" s="222">
        <v>0</v>
      </c>
      <c r="BE117" s="222">
        <v>0</v>
      </c>
      <c r="BF117" s="222">
        <v>0</v>
      </c>
      <c r="BG117" s="222">
        <v>5000</v>
      </c>
      <c r="BH117" s="222">
        <v>0</v>
      </c>
      <c r="BI117" s="222">
        <v>850000</v>
      </c>
      <c r="BJ117" s="222">
        <v>0</v>
      </c>
      <c r="BK117" s="222">
        <v>0</v>
      </c>
      <c r="BL117" s="222">
        <v>0</v>
      </c>
      <c r="BM117" s="222">
        <v>0</v>
      </c>
      <c r="BN117" s="222">
        <v>0</v>
      </c>
      <c r="BO117" s="222">
        <v>0</v>
      </c>
      <c r="BP117" s="222">
        <v>0</v>
      </c>
      <c r="BQ117" s="222">
        <v>0</v>
      </c>
      <c r="BR117" s="222">
        <v>0</v>
      </c>
      <c r="BS117" s="222">
        <v>0</v>
      </c>
      <c r="BT117" s="222">
        <v>0</v>
      </c>
      <c r="BU117" s="222">
        <v>0</v>
      </c>
      <c r="BV117" s="222">
        <v>0</v>
      </c>
      <c r="BW117" s="222">
        <v>0</v>
      </c>
      <c r="BX117" s="222">
        <v>0</v>
      </c>
      <c r="BY117" s="222">
        <v>0</v>
      </c>
      <c r="BZ117" s="222">
        <v>0</v>
      </c>
      <c r="CA117" s="222">
        <v>0</v>
      </c>
      <c r="CB117" s="222">
        <v>0</v>
      </c>
      <c r="CC117" s="222">
        <v>583976.04</v>
      </c>
      <c r="CD117" s="222">
        <v>0</v>
      </c>
      <c r="CE117" s="222">
        <v>0</v>
      </c>
      <c r="CF117" s="222">
        <v>0</v>
      </c>
      <c r="CG117" s="222">
        <v>0</v>
      </c>
      <c r="CH117" s="222">
        <v>0</v>
      </c>
      <c r="CI117" s="222">
        <v>0</v>
      </c>
      <c r="CJ117" s="222">
        <v>0</v>
      </c>
      <c r="CK117" s="222">
        <v>0</v>
      </c>
      <c r="CL117" s="222">
        <v>0</v>
      </c>
      <c r="CM117" s="222">
        <v>0</v>
      </c>
      <c r="CN117" s="222">
        <v>0</v>
      </c>
      <c r="CO117" s="222">
        <v>0</v>
      </c>
      <c r="CP117" s="222">
        <v>0</v>
      </c>
      <c r="CQ117" s="222">
        <v>0</v>
      </c>
      <c r="CR117" s="222">
        <v>0</v>
      </c>
      <c r="CS117" s="222">
        <v>0</v>
      </c>
      <c r="CT117" s="222">
        <v>0</v>
      </c>
      <c r="CU117" s="222">
        <v>0</v>
      </c>
      <c r="CV117" s="222">
        <v>0</v>
      </c>
      <c r="CW117" s="222">
        <v>0</v>
      </c>
      <c r="CX117" s="222">
        <v>5000</v>
      </c>
      <c r="CY117" s="222">
        <v>27000</v>
      </c>
      <c r="CZ117" s="222">
        <v>10000</v>
      </c>
      <c r="DA117" s="222">
        <v>0</v>
      </c>
      <c r="DB117" s="222">
        <v>0</v>
      </c>
      <c r="DC117" s="222">
        <v>0</v>
      </c>
      <c r="DD117" s="222">
        <v>0</v>
      </c>
      <c r="DE117" s="222">
        <v>0</v>
      </c>
      <c r="DF117" s="222">
        <v>15000</v>
      </c>
      <c r="DG117" s="222">
        <v>0</v>
      </c>
      <c r="DH117" s="222">
        <v>0</v>
      </c>
      <c r="DI117" s="222">
        <v>0</v>
      </c>
      <c r="DJ117" s="222">
        <v>0</v>
      </c>
      <c r="DK117" s="222">
        <v>0</v>
      </c>
      <c r="DL117" s="222">
        <v>0</v>
      </c>
      <c r="DM117" s="222">
        <v>344700</v>
      </c>
      <c r="DN117" s="222">
        <v>0</v>
      </c>
      <c r="DO117" s="222">
        <v>15000</v>
      </c>
      <c r="DP117" s="222">
        <v>5000</v>
      </c>
      <c r="DQ117" s="222">
        <v>0</v>
      </c>
      <c r="DR117" s="222">
        <v>0</v>
      </c>
      <c r="DS117" s="222">
        <v>65000</v>
      </c>
      <c r="DT117" s="222">
        <v>0</v>
      </c>
      <c r="DU117" s="222">
        <v>0</v>
      </c>
      <c r="DV117" s="222">
        <v>0</v>
      </c>
      <c r="DW117" s="222">
        <v>0</v>
      </c>
      <c r="DX117" s="222">
        <v>0</v>
      </c>
      <c r="DY117" s="222">
        <v>0</v>
      </c>
      <c r="DZ117" s="222">
        <v>0</v>
      </c>
      <c r="EA117" s="222">
        <v>0</v>
      </c>
      <c r="EB117" s="222">
        <v>0</v>
      </c>
      <c r="EC117" s="222">
        <v>0</v>
      </c>
      <c r="ED117" s="222">
        <v>0</v>
      </c>
      <c r="EE117" s="222">
        <v>0</v>
      </c>
      <c r="EF117" s="222">
        <v>0</v>
      </c>
      <c r="EG117" s="222">
        <v>0</v>
      </c>
      <c r="EH117" s="222">
        <v>0</v>
      </c>
      <c r="EI117" s="222">
        <v>222600</v>
      </c>
      <c r="EJ117" s="222">
        <v>0</v>
      </c>
      <c r="EK117" s="222">
        <v>0</v>
      </c>
      <c r="EL117" s="222">
        <v>0</v>
      </c>
      <c r="EM117" s="222">
        <v>0</v>
      </c>
      <c r="EN117" s="222">
        <v>0</v>
      </c>
      <c r="EO117" s="222">
        <v>0</v>
      </c>
      <c r="EP117" s="222">
        <v>0</v>
      </c>
      <c r="EQ117" s="222">
        <v>0</v>
      </c>
      <c r="ER117" s="222">
        <v>0</v>
      </c>
      <c r="ES117" s="222">
        <v>0</v>
      </c>
      <c r="ET117" s="222">
        <v>5000</v>
      </c>
      <c r="EU117" s="222">
        <v>0</v>
      </c>
      <c r="EV117" s="222">
        <v>0</v>
      </c>
      <c r="EW117" s="222">
        <v>0</v>
      </c>
      <c r="EX117" s="222">
        <v>5000</v>
      </c>
      <c r="EY117" s="222">
        <v>5000</v>
      </c>
      <c r="EZ117" s="222">
        <v>0</v>
      </c>
      <c r="FA117" s="222">
        <v>0</v>
      </c>
      <c r="FB117" s="222">
        <v>0</v>
      </c>
      <c r="FC117" s="222">
        <v>0</v>
      </c>
      <c r="FD117" s="222">
        <v>5000</v>
      </c>
      <c r="FE117" s="222">
        <v>74550</v>
      </c>
      <c r="FF117" s="222">
        <v>5000</v>
      </c>
      <c r="FG117" s="222">
        <v>241206</v>
      </c>
      <c r="FH117" s="222">
        <v>5000</v>
      </c>
      <c r="FI117" s="222">
        <v>0</v>
      </c>
      <c r="FJ117" s="222">
        <v>0</v>
      </c>
      <c r="FK117" s="222">
        <v>0</v>
      </c>
      <c r="FL117" s="222">
        <v>0</v>
      </c>
      <c r="FM117" s="222">
        <v>41336.42</v>
      </c>
      <c r="FN117" s="222">
        <v>0</v>
      </c>
      <c r="FO117" s="222">
        <v>0</v>
      </c>
      <c r="FP117" s="222">
        <v>0</v>
      </c>
      <c r="FQ117" s="222">
        <v>0</v>
      </c>
      <c r="FR117" s="222">
        <v>0</v>
      </c>
      <c r="FS117" s="222">
        <v>0</v>
      </c>
      <c r="FT117" s="222">
        <v>0</v>
      </c>
      <c r="FU117" s="222">
        <v>0</v>
      </c>
      <c r="FV117" s="222">
        <v>0</v>
      </c>
      <c r="FW117" s="222">
        <v>0</v>
      </c>
      <c r="FX117" s="222">
        <v>0</v>
      </c>
      <c r="FY117" s="222">
        <v>6000</v>
      </c>
      <c r="FZ117" s="222">
        <v>0</v>
      </c>
      <c r="GA117" s="222">
        <v>0</v>
      </c>
      <c r="GB117" s="222">
        <v>6980</v>
      </c>
      <c r="GC117" s="222">
        <v>0</v>
      </c>
      <c r="GD117" s="222">
        <v>0</v>
      </c>
      <c r="GE117" s="222">
        <v>0</v>
      </c>
      <c r="GF117" s="222">
        <v>0</v>
      </c>
      <c r="GG117" s="222">
        <v>0</v>
      </c>
      <c r="GH117" s="222">
        <v>0</v>
      </c>
      <c r="GI117" s="222">
        <v>0</v>
      </c>
      <c r="GJ117" s="222">
        <v>57500</v>
      </c>
      <c r="GK117" s="222">
        <v>0</v>
      </c>
      <c r="GL117" s="222">
        <v>0</v>
      </c>
      <c r="GM117" s="222">
        <v>0</v>
      </c>
      <c r="GN117" s="222">
        <v>0</v>
      </c>
      <c r="GO117" s="222">
        <v>0</v>
      </c>
      <c r="GP117" s="222">
        <v>56000</v>
      </c>
      <c r="GQ117" s="222">
        <v>0</v>
      </c>
      <c r="GR117" s="222">
        <v>193767</v>
      </c>
      <c r="GS117" s="222">
        <v>0</v>
      </c>
      <c r="GT117" s="222">
        <v>129520</v>
      </c>
      <c r="GU117" s="222">
        <v>0</v>
      </c>
      <c r="GV117" s="222">
        <v>0</v>
      </c>
      <c r="GW117" s="222">
        <v>0</v>
      </c>
      <c r="GX117" s="222">
        <v>0</v>
      </c>
      <c r="GY117" s="222">
        <v>0</v>
      </c>
      <c r="GZ117" s="222">
        <v>0</v>
      </c>
      <c r="HA117" s="222">
        <v>235980</v>
      </c>
      <c r="HB117" s="222">
        <v>0</v>
      </c>
      <c r="HC117" s="222">
        <v>0</v>
      </c>
      <c r="HD117" s="222">
        <v>1328175</v>
      </c>
      <c r="HE117" s="222">
        <v>0</v>
      </c>
      <c r="HF117" s="222">
        <v>2287785</v>
      </c>
      <c r="HG117" s="222">
        <v>10000</v>
      </c>
      <c r="HH117" s="222">
        <v>0</v>
      </c>
      <c r="HI117" s="222">
        <v>0</v>
      </c>
      <c r="HJ117" s="222">
        <v>0</v>
      </c>
      <c r="HK117" s="222">
        <v>0</v>
      </c>
      <c r="HL117" s="222">
        <v>0</v>
      </c>
      <c r="HM117" s="222">
        <v>0</v>
      </c>
      <c r="HN117" s="222">
        <v>0</v>
      </c>
      <c r="HO117" s="222">
        <v>0</v>
      </c>
      <c r="HP117" s="222">
        <v>5000</v>
      </c>
      <c r="HQ117" s="222">
        <v>0</v>
      </c>
      <c r="HR117" s="222">
        <v>0</v>
      </c>
      <c r="HS117" s="222">
        <v>0</v>
      </c>
      <c r="HT117" s="222">
        <v>0</v>
      </c>
      <c r="HU117" s="222">
        <v>0</v>
      </c>
      <c r="HV117" s="222">
        <v>0</v>
      </c>
      <c r="HW117" s="222">
        <v>0</v>
      </c>
      <c r="HX117" s="222">
        <v>0</v>
      </c>
      <c r="HY117" s="222">
        <v>0</v>
      </c>
      <c r="HZ117" s="222">
        <v>0</v>
      </c>
      <c r="IA117" s="222">
        <v>0</v>
      </c>
      <c r="IB117" s="222">
        <v>0</v>
      </c>
      <c r="IC117" s="222">
        <v>0</v>
      </c>
      <c r="ID117" s="222">
        <v>0</v>
      </c>
      <c r="IE117" s="222">
        <v>0</v>
      </c>
      <c r="IF117" s="222">
        <v>0</v>
      </c>
      <c r="IG117" s="222">
        <v>0</v>
      </c>
      <c r="IH117" s="222">
        <v>63240</v>
      </c>
      <c r="II117" s="222">
        <v>0</v>
      </c>
      <c r="IJ117" s="222">
        <v>0</v>
      </c>
      <c r="IK117" s="222">
        <v>0</v>
      </c>
      <c r="IL117" s="222">
        <v>0</v>
      </c>
      <c r="IM117" s="222">
        <v>0</v>
      </c>
      <c r="IN117" s="222">
        <v>0</v>
      </c>
      <c r="IO117" s="222">
        <v>3900</v>
      </c>
      <c r="IP117" s="222">
        <v>0</v>
      </c>
      <c r="IQ117" s="222">
        <v>0</v>
      </c>
      <c r="IR117" s="222">
        <v>0</v>
      </c>
      <c r="IS117" s="222">
        <v>0</v>
      </c>
      <c r="IT117" s="222">
        <v>0</v>
      </c>
      <c r="IU117" s="222">
        <v>140000</v>
      </c>
      <c r="IV117" s="222">
        <v>70000</v>
      </c>
      <c r="IW117" s="222">
        <v>0</v>
      </c>
      <c r="IX117" s="222">
        <v>0</v>
      </c>
      <c r="IY117" s="222">
        <v>0</v>
      </c>
      <c r="IZ117" s="222">
        <v>0</v>
      </c>
      <c r="JA117" s="222">
        <v>0</v>
      </c>
      <c r="JB117" s="222">
        <v>0</v>
      </c>
      <c r="JC117" s="222">
        <v>53648</v>
      </c>
      <c r="JD117" s="222">
        <v>0</v>
      </c>
      <c r="JE117" s="222">
        <v>0</v>
      </c>
      <c r="JF117" s="222">
        <v>0</v>
      </c>
      <c r="JG117" s="222">
        <v>0</v>
      </c>
      <c r="JH117" s="222">
        <v>0</v>
      </c>
      <c r="JI117" s="222">
        <v>0</v>
      </c>
      <c r="JJ117" s="222">
        <v>3900</v>
      </c>
      <c r="JK117" s="222">
        <v>0</v>
      </c>
      <c r="JL117" s="222">
        <v>0</v>
      </c>
      <c r="JM117" s="222">
        <v>0</v>
      </c>
      <c r="JN117" s="222">
        <v>0</v>
      </c>
      <c r="JO117" s="222">
        <v>0</v>
      </c>
      <c r="JP117" s="222">
        <v>0</v>
      </c>
      <c r="JQ117" s="222">
        <v>0</v>
      </c>
      <c r="JR117" s="222">
        <v>1322830</v>
      </c>
      <c r="JS117" s="222">
        <v>0</v>
      </c>
      <c r="JT117" s="222">
        <v>0</v>
      </c>
      <c r="JU117" s="222">
        <v>0</v>
      </c>
      <c r="JV117" s="222">
        <v>0</v>
      </c>
      <c r="JW117" s="222">
        <v>0</v>
      </c>
      <c r="JX117" s="222">
        <v>12000</v>
      </c>
      <c r="JY117" s="222">
        <v>0</v>
      </c>
      <c r="JZ117" s="222">
        <v>0</v>
      </c>
      <c r="KA117" s="222">
        <v>0</v>
      </c>
      <c r="KB117" s="222">
        <v>0</v>
      </c>
      <c r="KC117" s="222">
        <v>0</v>
      </c>
      <c r="KD117" s="222">
        <v>0</v>
      </c>
      <c r="KE117" s="222">
        <v>0</v>
      </c>
      <c r="KF117" s="222">
        <v>0</v>
      </c>
      <c r="KG117" s="222">
        <v>0</v>
      </c>
      <c r="KH117" s="222">
        <v>0</v>
      </c>
      <c r="KI117" s="222">
        <v>0</v>
      </c>
      <c r="KJ117" s="222">
        <v>0</v>
      </c>
      <c r="KK117" s="222">
        <v>0</v>
      </c>
      <c r="KL117" s="222">
        <v>0</v>
      </c>
      <c r="KM117" s="222">
        <v>0</v>
      </c>
      <c r="KN117" s="222">
        <v>0</v>
      </c>
      <c r="KO117" s="222">
        <v>0</v>
      </c>
      <c r="KP117" s="222">
        <v>0</v>
      </c>
      <c r="KQ117" s="222">
        <v>0</v>
      </c>
      <c r="KR117" s="222">
        <v>0</v>
      </c>
      <c r="KS117" s="222">
        <v>0</v>
      </c>
      <c r="KT117" s="222">
        <v>0</v>
      </c>
      <c r="KU117" s="222">
        <v>0</v>
      </c>
      <c r="KV117" s="222">
        <v>9750</v>
      </c>
      <c r="KW117" s="222">
        <v>0</v>
      </c>
      <c r="KX117" s="222">
        <v>0</v>
      </c>
      <c r="KY117" s="222">
        <v>0</v>
      </c>
      <c r="KZ117" s="222">
        <v>72840</v>
      </c>
      <c r="LA117" s="222">
        <v>0</v>
      </c>
      <c r="LB117" s="222">
        <v>0</v>
      </c>
      <c r="LC117" s="222">
        <v>0</v>
      </c>
      <c r="LD117" s="222">
        <v>0</v>
      </c>
      <c r="LE117" s="222">
        <v>0</v>
      </c>
      <c r="LF117" s="222">
        <v>0</v>
      </c>
      <c r="LG117" s="222">
        <v>0</v>
      </c>
      <c r="LH117" s="222">
        <v>0</v>
      </c>
      <c r="LI117" s="222">
        <v>0</v>
      </c>
      <c r="LJ117" s="222">
        <v>0</v>
      </c>
      <c r="LK117" s="222">
        <v>0</v>
      </c>
      <c r="LL117" s="222">
        <v>0</v>
      </c>
      <c r="LM117" s="222">
        <v>0</v>
      </c>
      <c r="LN117" s="222">
        <v>1138400</v>
      </c>
      <c r="LO117" s="222">
        <v>-19600</v>
      </c>
      <c r="LP117" s="222">
        <v>0</v>
      </c>
      <c r="LQ117" s="222">
        <v>30000</v>
      </c>
      <c r="LR117" s="222">
        <v>0</v>
      </c>
      <c r="LS117" s="222">
        <v>0</v>
      </c>
      <c r="LT117" s="222">
        <v>0</v>
      </c>
      <c r="LU117" s="222">
        <v>0</v>
      </c>
      <c r="LV117" s="222">
        <v>0</v>
      </c>
      <c r="LW117" s="222">
        <v>0</v>
      </c>
      <c r="LX117" s="222">
        <v>0</v>
      </c>
      <c r="LY117" s="222">
        <v>0</v>
      </c>
      <c r="LZ117" s="222">
        <v>960500</v>
      </c>
      <c r="MA117" s="222">
        <v>0</v>
      </c>
      <c r="MB117" s="222">
        <v>0</v>
      </c>
      <c r="MC117" s="222">
        <v>0</v>
      </c>
      <c r="MD117" s="222">
        <v>0</v>
      </c>
      <c r="ME117" s="222">
        <v>0</v>
      </c>
      <c r="MF117" s="222">
        <v>65000</v>
      </c>
      <c r="MG117" s="222">
        <v>0</v>
      </c>
      <c r="MH117" s="222">
        <v>56500</v>
      </c>
      <c r="MI117" s="222">
        <v>0</v>
      </c>
      <c r="MJ117" s="222">
        <v>0</v>
      </c>
      <c r="MK117" s="222">
        <v>0</v>
      </c>
      <c r="ML117" s="222">
        <v>0</v>
      </c>
      <c r="MM117" s="222">
        <v>0</v>
      </c>
      <c r="MN117" s="222">
        <v>0</v>
      </c>
      <c r="MO117" s="222">
        <v>57800</v>
      </c>
      <c r="MP117" s="222">
        <v>0</v>
      </c>
      <c r="MQ117" s="222">
        <v>0</v>
      </c>
      <c r="MR117" s="222">
        <v>0</v>
      </c>
      <c r="MS117" s="222">
        <v>0</v>
      </c>
      <c r="MT117" s="222">
        <v>0</v>
      </c>
      <c r="MU117" s="222">
        <v>0</v>
      </c>
      <c r="MV117" s="222">
        <v>0</v>
      </c>
      <c r="MW117" s="222">
        <v>1100000</v>
      </c>
      <c r="MX117" s="222">
        <v>23865</v>
      </c>
      <c r="MY117" s="222">
        <v>4800</v>
      </c>
      <c r="MZ117" s="222">
        <v>0</v>
      </c>
      <c r="NA117" s="222">
        <v>52879</v>
      </c>
      <c r="NB117" s="222">
        <v>0</v>
      </c>
      <c r="NC117" s="222">
        <v>37160</v>
      </c>
      <c r="ND117" s="222">
        <v>0</v>
      </c>
      <c r="NE117" s="222">
        <v>0</v>
      </c>
      <c r="NF117" s="222">
        <v>0</v>
      </c>
      <c r="NG117" s="222">
        <v>0</v>
      </c>
      <c r="NH117" s="222">
        <v>10000</v>
      </c>
      <c r="NI117" s="222">
        <v>0</v>
      </c>
      <c r="NJ117" s="222">
        <v>0</v>
      </c>
      <c r="NK117" s="222">
        <v>0</v>
      </c>
      <c r="NL117" s="222">
        <v>0</v>
      </c>
      <c r="NM117" s="222">
        <v>0</v>
      </c>
      <c r="NN117" s="222">
        <v>0</v>
      </c>
      <c r="NO117" s="222">
        <v>0</v>
      </c>
      <c r="NP117" s="222">
        <v>480375</v>
      </c>
      <c r="NQ117" s="222">
        <v>0</v>
      </c>
      <c r="NR117" s="222">
        <v>0</v>
      </c>
      <c r="NS117" s="222">
        <v>0</v>
      </c>
      <c r="NT117" s="222">
        <v>0</v>
      </c>
      <c r="NU117" s="222">
        <v>177812.5</v>
      </c>
      <c r="NV117" s="222">
        <v>0</v>
      </c>
      <c r="NW117" s="222">
        <v>0</v>
      </c>
      <c r="NX117" s="222">
        <v>1508549.59</v>
      </c>
      <c r="NY117" s="222">
        <v>47240</v>
      </c>
      <c r="NZ117" s="222">
        <v>0</v>
      </c>
      <c r="OA117" s="222">
        <v>0</v>
      </c>
      <c r="OB117" s="222">
        <v>0</v>
      </c>
      <c r="OC117" s="222">
        <v>0</v>
      </c>
      <c r="OD117" s="222">
        <v>0</v>
      </c>
      <c r="OE117" s="222">
        <v>0</v>
      </c>
      <c r="OF117" s="222">
        <v>0</v>
      </c>
      <c r="OG117" s="222">
        <v>30340</v>
      </c>
      <c r="OH117" s="222">
        <v>0</v>
      </c>
      <c r="OI117" s="222">
        <v>0</v>
      </c>
      <c r="OJ117" s="222">
        <v>0</v>
      </c>
      <c r="OK117" s="222">
        <v>0</v>
      </c>
      <c r="OL117" s="222">
        <v>160600</v>
      </c>
      <c r="OM117" s="222">
        <v>0</v>
      </c>
      <c r="ON117" s="222">
        <v>12200</v>
      </c>
      <c r="OO117" s="222">
        <v>606000</v>
      </c>
      <c r="OP117" s="222">
        <v>0</v>
      </c>
      <c r="OQ117" s="222">
        <v>0</v>
      </c>
      <c r="OR117" s="222">
        <v>0</v>
      </c>
      <c r="OS117" s="222">
        <v>96352.62</v>
      </c>
      <c r="OT117" s="222">
        <v>0</v>
      </c>
      <c r="OU117" s="222">
        <v>0</v>
      </c>
      <c r="OV117" s="222">
        <v>0</v>
      </c>
      <c r="OW117" s="222">
        <v>103490</v>
      </c>
      <c r="OX117" s="222">
        <v>0</v>
      </c>
      <c r="OY117" s="222">
        <v>0</v>
      </c>
      <c r="OZ117" s="222">
        <v>0</v>
      </c>
      <c r="PA117" s="222">
        <v>0</v>
      </c>
      <c r="PB117" s="222">
        <v>0</v>
      </c>
      <c r="PC117" s="222">
        <v>0</v>
      </c>
      <c r="PD117" s="222">
        <v>0</v>
      </c>
      <c r="PE117" s="222">
        <v>0</v>
      </c>
      <c r="PF117" s="222">
        <v>0</v>
      </c>
      <c r="PG117" s="222">
        <v>0</v>
      </c>
      <c r="PH117" s="222">
        <v>0</v>
      </c>
      <c r="PI117" s="222">
        <v>0</v>
      </c>
      <c r="PJ117" s="222">
        <v>0</v>
      </c>
      <c r="PK117" s="222">
        <v>0</v>
      </c>
      <c r="PL117" s="222">
        <v>0</v>
      </c>
      <c r="PM117" s="222">
        <v>0</v>
      </c>
      <c r="PN117" s="222">
        <v>0</v>
      </c>
      <c r="PO117" s="222">
        <v>0</v>
      </c>
      <c r="PP117" s="222">
        <v>0</v>
      </c>
      <c r="PQ117" s="222">
        <v>0</v>
      </c>
      <c r="PR117" s="222">
        <v>0</v>
      </c>
      <c r="PS117" s="222">
        <v>0</v>
      </c>
      <c r="PT117" s="222">
        <v>1542265</v>
      </c>
      <c r="PU117" s="222">
        <v>0</v>
      </c>
      <c r="PV117" s="222">
        <v>0</v>
      </c>
      <c r="PW117" s="222">
        <v>0</v>
      </c>
      <c r="PX117" s="222">
        <v>0</v>
      </c>
      <c r="PY117" s="222">
        <v>15000</v>
      </c>
      <c r="PZ117" s="222">
        <v>65000</v>
      </c>
      <c r="QA117" s="222">
        <v>0</v>
      </c>
      <c r="QB117" s="222">
        <v>0</v>
      </c>
      <c r="QC117" s="222">
        <v>0</v>
      </c>
      <c r="QD117" s="222">
        <v>0</v>
      </c>
      <c r="QE117" s="222">
        <v>0</v>
      </c>
      <c r="QF117" s="222">
        <v>0</v>
      </c>
      <c r="QG117" s="222">
        <v>0</v>
      </c>
      <c r="QH117" s="222">
        <v>0</v>
      </c>
      <c r="QI117" s="222">
        <v>0</v>
      </c>
      <c r="QJ117" s="222">
        <v>0</v>
      </c>
      <c r="QK117" s="222">
        <v>0</v>
      </c>
      <c r="QL117" s="222">
        <v>0</v>
      </c>
      <c r="QM117" s="222">
        <v>90000</v>
      </c>
      <c r="QN117" s="222">
        <v>50000</v>
      </c>
      <c r="QO117" s="222">
        <v>10000</v>
      </c>
      <c r="QP117" s="222">
        <v>0</v>
      </c>
      <c r="QQ117" s="222">
        <v>0</v>
      </c>
      <c r="QR117" s="222">
        <v>10000</v>
      </c>
      <c r="QS117" s="222">
        <v>0</v>
      </c>
      <c r="QT117" s="222">
        <v>0</v>
      </c>
      <c r="QU117" s="222">
        <v>0</v>
      </c>
      <c r="QV117" s="222">
        <v>0</v>
      </c>
      <c r="QW117" s="222">
        <v>0</v>
      </c>
      <c r="QX117" s="222">
        <v>0</v>
      </c>
      <c r="QY117" s="222">
        <v>57000</v>
      </c>
      <c r="QZ117" s="222">
        <v>0</v>
      </c>
      <c r="RA117" s="222">
        <v>0</v>
      </c>
      <c r="RB117" s="222">
        <v>0</v>
      </c>
      <c r="RC117" s="222">
        <v>35820</v>
      </c>
      <c r="RD117" s="222">
        <v>0</v>
      </c>
      <c r="RE117" s="222">
        <v>16350</v>
      </c>
      <c r="RF117" s="222">
        <v>0</v>
      </c>
      <c r="RG117" s="222">
        <v>0</v>
      </c>
      <c r="RH117" s="222">
        <v>7575</v>
      </c>
      <c r="RI117" s="222">
        <v>3600</v>
      </c>
      <c r="RJ117" s="222">
        <v>0</v>
      </c>
      <c r="RK117" s="222">
        <v>0</v>
      </c>
      <c r="RL117" s="222">
        <v>0</v>
      </c>
      <c r="RM117" s="222">
        <v>0</v>
      </c>
      <c r="RN117" s="222">
        <v>19300</v>
      </c>
      <c r="RO117" s="222">
        <v>0</v>
      </c>
      <c r="RP117" s="222">
        <v>0</v>
      </c>
      <c r="RQ117" s="222">
        <v>0</v>
      </c>
      <c r="RR117" s="222">
        <v>0</v>
      </c>
      <c r="RS117" s="222">
        <v>0</v>
      </c>
      <c r="RT117" s="222">
        <v>0</v>
      </c>
      <c r="RU117" s="222">
        <v>0</v>
      </c>
      <c r="RV117" s="222">
        <v>0</v>
      </c>
      <c r="RW117" s="222">
        <v>39660</v>
      </c>
      <c r="RX117" s="222">
        <v>0</v>
      </c>
      <c r="RY117" s="222">
        <v>0</v>
      </c>
      <c r="RZ117" s="222">
        <v>19040</v>
      </c>
      <c r="SA117" s="222">
        <v>0</v>
      </c>
      <c r="SB117" s="222">
        <v>10000</v>
      </c>
      <c r="SC117" s="222">
        <v>0</v>
      </c>
      <c r="SD117" s="222">
        <v>0</v>
      </c>
      <c r="SE117" s="222">
        <v>0</v>
      </c>
      <c r="SF117" s="222">
        <v>0</v>
      </c>
      <c r="SG117" s="222">
        <v>0</v>
      </c>
      <c r="SH117" s="222">
        <v>0</v>
      </c>
      <c r="SI117" s="222">
        <v>10000</v>
      </c>
      <c r="SJ117" s="222">
        <v>0</v>
      </c>
      <c r="SK117" s="222">
        <v>0</v>
      </c>
      <c r="SL117" s="222">
        <v>0</v>
      </c>
      <c r="SM117" s="222">
        <v>0</v>
      </c>
      <c r="SN117" s="222">
        <v>0</v>
      </c>
      <c r="SO117" s="222">
        <v>9450</v>
      </c>
      <c r="SP117" s="222">
        <v>0</v>
      </c>
      <c r="SQ117" s="222">
        <v>0</v>
      </c>
      <c r="SR117" s="222">
        <v>0</v>
      </c>
      <c r="SS117" s="222">
        <v>0</v>
      </c>
      <c r="ST117" s="222">
        <v>0</v>
      </c>
      <c r="SU117" s="222">
        <v>0</v>
      </c>
      <c r="SV117" s="222">
        <v>11570</v>
      </c>
      <c r="SW117" s="222">
        <v>0</v>
      </c>
      <c r="SX117" s="222">
        <v>0</v>
      </c>
      <c r="SY117" s="222">
        <v>1020</v>
      </c>
      <c r="SZ117" s="222">
        <v>6160</v>
      </c>
      <c r="TA117" s="222">
        <v>0</v>
      </c>
      <c r="TB117" s="222">
        <v>132236.25</v>
      </c>
      <c r="TC117" s="222">
        <v>0</v>
      </c>
      <c r="TD117" s="222">
        <v>25660</v>
      </c>
      <c r="TE117" s="222">
        <v>5000</v>
      </c>
      <c r="TF117" s="222">
        <v>0</v>
      </c>
      <c r="TG117" s="222">
        <v>0</v>
      </c>
      <c r="TH117" s="222">
        <v>41700</v>
      </c>
      <c r="TI117" s="222">
        <v>25000</v>
      </c>
      <c r="TJ117" s="222">
        <v>0</v>
      </c>
      <c r="TK117" s="222">
        <v>0</v>
      </c>
      <c r="TL117" s="222">
        <v>0</v>
      </c>
      <c r="TM117" s="222">
        <v>0</v>
      </c>
      <c r="TN117" s="222">
        <v>0</v>
      </c>
      <c r="TO117" s="222">
        <v>0</v>
      </c>
      <c r="TP117" s="222">
        <v>0</v>
      </c>
      <c r="TQ117" s="222">
        <v>0</v>
      </c>
      <c r="TR117" s="222">
        <v>0</v>
      </c>
      <c r="TS117" s="222">
        <v>0</v>
      </c>
      <c r="TT117" s="222">
        <v>0</v>
      </c>
      <c r="TU117" s="222">
        <v>0</v>
      </c>
      <c r="TV117" s="222">
        <v>0</v>
      </c>
      <c r="TW117" s="222">
        <v>0</v>
      </c>
      <c r="TX117" s="222">
        <v>0</v>
      </c>
      <c r="TY117" s="222">
        <v>0</v>
      </c>
      <c r="TZ117" s="222">
        <v>0</v>
      </c>
      <c r="UA117" s="222">
        <v>0</v>
      </c>
      <c r="UB117" s="222">
        <v>0</v>
      </c>
      <c r="UC117" s="222">
        <v>0</v>
      </c>
      <c r="UD117" s="222">
        <v>0</v>
      </c>
      <c r="UE117" s="222">
        <v>0</v>
      </c>
      <c r="UF117" s="222">
        <v>0</v>
      </c>
      <c r="UG117" s="222">
        <v>0</v>
      </c>
      <c r="UH117" s="222">
        <v>277150</v>
      </c>
      <c r="UI117" s="222">
        <v>0</v>
      </c>
      <c r="UJ117" s="222">
        <v>0</v>
      </c>
      <c r="UK117" s="222">
        <v>0</v>
      </c>
      <c r="UL117" s="222">
        <v>0</v>
      </c>
      <c r="UM117" s="222">
        <v>0</v>
      </c>
      <c r="UN117" s="222">
        <v>0</v>
      </c>
      <c r="UO117" s="222">
        <v>0</v>
      </c>
      <c r="UP117" s="222">
        <v>0</v>
      </c>
      <c r="UQ117" s="222">
        <v>0</v>
      </c>
      <c r="UR117" s="222">
        <v>0</v>
      </c>
      <c r="US117" s="222">
        <v>0</v>
      </c>
      <c r="UT117" s="222">
        <v>0</v>
      </c>
      <c r="UU117" s="222">
        <v>0</v>
      </c>
      <c r="UV117" s="222">
        <v>30000</v>
      </c>
      <c r="UW117" s="222">
        <v>0</v>
      </c>
      <c r="UX117" s="222">
        <v>0</v>
      </c>
      <c r="UY117" s="222">
        <v>0</v>
      </c>
      <c r="UZ117" s="222">
        <v>0</v>
      </c>
      <c r="VA117" s="222">
        <v>0</v>
      </c>
      <c r="VB117" s="222">
        <v>0</v>
      </c>
      <c r="VC117" s="222">
        <v>0</v>
      </c>
      <c r="VD117" s="222">
        <v>0</v>
      </c>
      <c r="VE117" s="222">
        <v>0</v>
      </c>
      <c r="VF117" s="222">
        <v>0</v>
      </c>
      <c r="VG117" s="222">
        <v>0</v>
      </c>
      <c r="VH117" s="222">
        <v>0</v>
      </c>
      <c r="VI117" s="222">
        <v>5000</v>
      </c>
      <c r="VJ117" s="222">
        <v>0</v>
      </c>
      <c r="VK117" s="222">
        <v>0</v>
      </c>
      <c r="VL117" s="222">
        <v>0</v>
      </c>
      <c r="VM117" s="222">
        <v>0</v>
      </c>
      <c r="VN117" s="222">
        <v>0</v>
      </c>
      <c r="VO117" s="222">
        <v>0</v>
      </c>
      <c r="VP117" s="222">
        <v>0</v>
      </c>
      <c r="VQ117" s="222">
        <v>120000</v>
      </c>
      <c r="VR117" s="222">
        <v>0</v>
      </c>
      <c r="VS117" s="222">
        <v>0</v>
      </c>
      <c r="VT117" s="222">
        <v>2400</v>
      </c>
      <c r="VU117" s="222">
        <v>0</v>
      </c>
      <c r="VV117" s="222">
        <v>550000</v>
      </c>
      <c r="VW117" s="222">
        <v>0</v>
      </c>
      <c r="VX117" s="222">
        <v>0</v>
      </c>
      <c r="VY117" s="222">
        <v>0</v>
      </c>
      <c r="VZ117" s="222">
        <v>0</v>
      </c>
      <c r="WA117" s="222">
        <v>0</v>
      </c>
      <c r="WB117" s="222">
        <v>4000</v>
      </c>
      <c r="WC117" s="222">
        <v>0</v>
      </c>
      <c r="WD117" s="222">
        <v>0</v>
      </c>
      <c r="WE117" s="222">
        <v>0</v>
      </c>
      <c r="WF117" s="222">
        <v>0</v>
      </c>
      <c r="WG117" s="222">
        <v>15000</v>
      </c>
      <c r="WH117" s="222">
        <v>20000</v>
      </c>
      <c r="WI117" s="222">
        <v>0</v>
      </c>
      <c r="WJ117" s="222">
        <v>0</v>
      </c>
      <c r="WK117" s="222">
        <v>0</v>
      </c>
      <c r="WL117" s="222">
        <v>0</v>
      </c>
      <c r="WM117" s="222">
        <v>0</v>
      </c>
      <c r="WN117" s="222">
        <v>10000</v>
      </c>
      <c r="WO117" s="222">
        <v>0</v>
      </c>
      <c r="WP117" s="222">
        <v>356541</v>
      </c>
      <c r="WQ117" s="222">
        <v>5000</v>
      </c>
      <c r="WR117" s="222">
        <v>0</v>
      </c>
      <c r="WS117" s="222">
        <v>0</v>
      </c>
      <c r="WT117" s="222">
        <v>0</v>
      </c>
      <c r="WU117" s="222">
        <v>0</v>
      </c>
      <c r="WV117" s="222">
        <v>0</v>
      </c>
      <c r="WW117" s="222">
        <v>0</v>
      </c>
      <c r="WX117" s="222">
        <v>0</v>
      </c>
      <c r="WY117" s="222">
        <v>0</v>
      </c>
      <c r="WZ117" s="222">
        <v>0</v>
      </c>
      <c r="XA117" s="222">
        <v>52440</v>
      </c>
      <c r="XB117" s="222">
        <v>5000</v>
      </c>
      <c r="XC117" s="222">
        <v>0</v>
      </c>
      <c r="XD117" s="222">
        <v>58040</v>
      </c>
      <c r="XE117" s="222">
        <v>0</v>
      </c>
      <c r="XF117" s="222">
        <v>0</v>
      </c>
      <c r="XG117" s="222">
        <v>0</v>
      </c>
      <c r="XH117" s="222">
        <v>0</v>
      </c>
      <c r="XI117" s="222">
        <v>40600</v>
      </c>
      <c r="XJ117" s="222">
        <v>22200</v>
      </c>
      <c r="XK117" s="222">
        <v>0</v>
      </c>
      <c r="XL117" s="222">
        <v>8940</v>
      </c>
      <c r="XM117" s="222">
        <v>203072</v>
      </c>
      <c r="XN117" s="222">
        <v>0</v>
      </c>
      <c r="XO117" s="222">
        <v>0</v>
      </c>
      <c r="XP117" s="222">
        <v>0</v>
      </c>
      <c r="XQ117" s="222">
        <v>22000</v>
      </c>
      <c r="XR117" s="222">
        <v>0</v>
      </c>
      <c r="XS117" s="222">
        <v>0</v>
      </c>
      <c r="XT117" s="222">
        <v>820</v>
      </c>
      <c r="XU117" s="222">
        <v>34000</v>
      </c>
      <c r="XV117" s="222">
        <v>54600</v>
      </c>
      <c r="XW117" s="222">
        <v>16400</v>
      </c>
      <c r="XX117" s="222">
        <v>0</v>
      </c>
      <c r="XY117" s="222">
        <v>0</v>
      </c>
      <c r="XZ117" s="222">
        <v>0</v>
      </c>
      <c r="YA117" s="222">
        <v>0</v>
      </c>
      <c r="YB117" s="222">
        <v>0</v>
      </c>
      <c r="YC117" s="222">
        <v>0</v>
      </c>
      <c r="YD117" s="222">
        <v>14020</v>
      </c>
      <c r="YE117" s="222">
        <v>0</v>
      </c>
      <c r="YF117" s="222">
        <v>18300</v>
      </c>
      <c r="YG117" s="222">
        <v>0</v>
      </c>
      <c r="YH117" s="222">
        <v>0</v>
      </c>
      <c r="YI117" s="222">
        <v>145000</v>
      </c>
      <c r="YJ117" s="222">
        <v>10000</v>
      </c>
      <c r="YK117" s="222">
        <v>397452</v>
      </c>
      <c r="YL117" s="222">
        <v>0</v>
      </c>
      <c r="YM117" s="222">
        <v>0</v>
      </c>
      <c r="YN117" s="222">
        <v>0</v>
      </c>
      <c r="YO117" s="222">
        <v>0</v>
      </c>
      <c r="YP117" s="222">
        <v>0</v>
      </c>
      <c r="YQ117" s="222">
        <v>4320</v>
      </c>
      <c r="YR117" s="222">
        <v>0</v>
      </c>
      <c r="YS117" s="222">
        <v>0</v>
      </c>
      <c r="YT117" s="222">
        <v>7680</v>
      </c>
      <c r="YU117" s="222">
        <v>0</v>
      </c>
      <c r="YV117" s="222">
        <v>0</v>
      </c>
      <c r="YW117" s="222">
        <v>0</v>
      </c>
      <c r="YX117" s="222">
        <v>0</v>
      </c>
      <c r="YY117" s="222">
        <v>9500</v>
      </c>
      <c r="YZ117" s="222">
        <v>130365</v>
      </c>
      <c r="ZA117" s="222">
        <v>4800</v>
      </c>
      <c r="ZB117" s="222">
        <v>0</v>
      </c>
      <c r="ZC117" s="222">
        <v>877510</v>
      </c>
      <c r="ZD117" s="222">
        <v>0</v>
      </c>
      <c r="ZE117" s="222">
        <v>192000</v>
      </c>
      <c r="ZF117" s="222">
        <v>0</v>
      </c>
      <c r="ZG117" s="222">
        <v>0</v>
      </c>
      <c r="ZH117" s="222">
        <v>73260</v>
      </c>
      <c r="ZI117" s="222">
        <v>0</v>
      </c>
      <c r="ZJ117" s="222">
        <v>0</v>
      </c>
      <c r="ZK117" s="222">
        <v>0</v>
      </c>
      <c r="ZL117" s="222">
        <v>0</v>
      </c>
      <c r="ZM117" s="222">
        <v>0</v>
      </c>
      <c r="ZN117" s="222">
        <v>0</v>
      </c>
      <c r="ZO117" s="222">
        <v>0</v>
      </c>
      <c r="ZP117" s="222">
        <v>0</v>
      </c>
      <c r="ZQ117" s="222">
        <v>0</v>
      </c>
      <c r="ZR117" s="222">
        <v>0</v>
      </c>
      <c r="ZS117" s="222">
        <v>0</v>
      </c>
      <c r="ZT117" s="222">
        <v>0</v>
      </c>
      <c r="ZU117" s="222">
        <v>0</v>
      </c>
      <c r="ZV117" s="222">
        <v>0</v>
      </c>
      <c r="ZW117" s="222">
        <v>0</v>
      </c>
      <c r="ZX117" s="222">
        <v>0</v>
      </c>
      <c r="ZY117" s="222">
        <v>25540</v>
      </c>
      <c r="ZZ117" s="222">
        <v>0</v>
      </c>
      <c r="AAA117" s="222">
        <v>0</v>
      </c>
      <c r="AAB117" s="222">
        <v>0</v>
      </c>
      <c r="AAC117" s="222">
        <v>0</v>
      </c>
      <c r="AAD117" s="222">
        <v>0</v>
      </c>
      <c r="AAE117" s="222">
        <v>0</v>
      </c>
      <c r="AAF117" s="222">
        <v>0</v>
      </c>
      <c r="AAG117" s="222">
        <v>0</v>
      </c>
      <c r="AAH117" s="222">
        <v>0</v>
      </c>
      <c r="AAI117" s="222">
        <v>71460</v>
      </c>
      <c r="AAJ117" s="222">
        <v>0</v>
      </c>
      <c r="AAK117" s="222">
        <v>232500</v>
      </c>
      <c r="AAL117" s="222">
        <v>0</v>
      </c>
      <c r="AAM117" s="222">
        <v>356000</v>
      </c>
      <c r="AAN117" s="222">
        <v>0</v>
      </c>
      <c r="AAO117" s="222">
        <v>0</v>
      </c>
      <c r="AAP117" s="222">
        <v>0</v>
      </c>
      <c r="AAQ117" s="222">
        <v>42000</v>
      </c>
      <c r="AAR117" s="222">
        <v>618655</v>
      </c>
      <c r="AAS117" s="222">
        <v>0</v>
      </c>
      <c r="AAT117" s="222">
        <v>0</v>
      </c>
      <c r="AAU117" s="222">
        <v>226656</v>
      </c>
      <c r="AAV117" s="222">
        <v>315448</v>
      </c>
      <c r="AAW117" s="222">
        <v>0</v>
      </c>
      <c r="AAX117" s="222">
        <v>0</v>
      </c>
      <c r="AAY117" s="222">
        <v>0</v>
      </c>
      <c r="AAZ117" s="222">
        <v>0</v>
      </c>
      <c r="ABA117" s="222">
        <v>0</v>
      </c>
      <c r="ABB117" s="222">
        <v>0</v>
      </c>
      <c r="ABC117" s="222">
        <v>0</v>
      </c>
      <c r="ABD117" s="222">
        <v>0</v>
      </c>
      <c r="ABE117" s="222">
        <v>0</v>
      </c>
      <c r="ABF117" s="222">
        <v>0</v>
      </c>
      <c r="ABG117" s="222">
        <v>0</v>
      </c>
      <c r="ABH117" s="222">
        <v>0</v>
      </c>
      <c r="ABI117" s="222">
        <v>0</v>
      </c>
      <c r="ABJ117" s="222">
        <v>0</v>
      </c>
      <c r="ABK117" s="222">
        <v>0</v>
      </c>
      <c r="ABL117" s="222">
        <v>0</v>
      </c>
      <c r="ABM117" s="222">
        <v>0</v>
      </c>
      <c r="ABN117" s="222">
        <v>0</v>
      </c>
      <c r="ABO117" s="222">
        <v>0</v>
      </c>
      <c r="ABP117" s="222">
        <v>75910</v>
      </c>
      <c r="ABQ117" s="222">
        <v>0</v>
      </c>
      <c r="ABR117" s="222">
        <v>125880</v>
      </c>
      <c r="ABS117" s="222">
        <v>0</v>
      </c>
      <c r="ABT117" s="222">
        <v>0</v>
      </c>
      <c r="ABU117" s="222">
        <v>0</v>
      </c>
      <c r="ABV117" s="222">
        <v>0</v>
      </c>
      <c r="ABW117" s="222">
        <v>0</v>
      </c>
      <c r="ABX117" s="222">
        <v>0</v>
      </c>
      <c r="ABY117" s="222">
        <v>0</v>
      </c>
      <c r="ABZ117" s="222">
        <v>0</v>
      </c>
      <c r="ACA117" s="222">
        <v>0</v>
      </c>
      <c r="ACB117" s="222">
        <v>0</v>
      </c>
      <c r="ACC117" s="222">
        <v>0</v>
      </c>
      <c r="ACD117" s="222">
        <v>0</v>
      </c>
      <c r="ACE117" s="222">
        <v>0</v>
      </c>
      <c r="ACF117" s="222">
        <v>0</v>
      </c>
      <c r="ACG117" s="222">
        <v>0</v>
      </c>
      <c r="ACH117" s="222">
        <v>80960</v>
      </c>
      <c r="ACI117" s="222">
        <v>0</v>
      </c>
      <c r="ACJ117" s="222">
        <v>45000</v>
      </c>
      <c r="ACK117" s="222">
        <v>0</v>
      </c>
      <c r="ACL117" s="222">
        <v>0</v>
      </c>
      <c r="ACM117" s="222">
        <v>0</v>
      </c>
      <c r="ACN117" s="222">
        <v>0</v>
      </c>
      <c r="ACO117" s="222">
        <v>0</v>
      </c>
      <c r="ACP117" s="222">
        <v>400000</v>
      </c>
      <c r="ACQ117" s="222">
        <v>0</v>
      </c>
      <c r="ACR117" s="222">
        <v>0</v>
      </c>
      <c r="ACS117" s="222">
        <v>0</v>
      </c>
      <c r="ACT117" s="222">
        <v>0</v>
      </c>
      <c r="ACU117" s="222">
        <v>0</v>
      </c>
      <c r="ACV117" s="222">
        <v>0</v>
      </c>
      <c r="ACW117" s="222">
        <v>10000</v>
      </c>
      <c r="ACX117" s="222">
        <v>0</v>
      </c>
      <c r="ACY117" s="222">
        <v>884048</v>
      </c>
      <c r="ACZ117" s="222">
        <v>0</v>
      </c>
      <c r="ADA117" s="222">
        <v>0</v>
      </c>
      <c r="ADB117" s="222">
        <v>0</v>
      </c>
      <c r="ADC117" s="222">
        <v>0</v>
      </c>
      <c r="ADD117" s="222">
        <v>34800</v>
      </c>
      <c r="ADE117" s="222">
        <v>26000</v>
      </c>
      <c r="ADF117" s="222">
        <v>0</v>
      </c>
      <c r="ADG117" s="222">
        <v>330000</v>
      </c>
      <c r="ADH117" s="222">
        <v>0</v>
      </c>
      <c r="ADI117" s="222">
        <v>0</v>
      </c>
      <c r="ADJ117" s="222">
        <v>0</v>
      </c>
      <c r="ADK117" s="222">
        <v>0</v>
      </c>
      <c r="ADL117" s="222">
        <v>0</v>
      </c>
      <c r="ADM117" s="222">
        <v>0</v>
      </c>
      <c r="ADN117" s="222">
        <v>0</v>
      </c>
      <c r="ADO117" s="222">
        <v>0</v>
      </c>
      <c r="ADP117" s="222">
        <v>0</v>
      </c>
      <c r="ADQ117" s="222">
        <v>0</v>
      </c>
      <c r="ADR117" s="222">
        <v>0</v>
      </c>
      <c r="ADS117" s="222">
        <v>0</v>
      </c>
      <c r="ADT117" s="222">
        <v>0</v>
      </c>
      <c r="ADU117" s="222">
        <v>0</v>
      </c>
      <c r="ADV117" s="222">
        <v>0</v>
      </c>
      <c r="ADW117" s="222">
        <v>0</v>
      </c>
      <c r="ADX117" s="222">
        <v>0</v>
      </c>
      <c r="ADY117" s="222">
        <v>0</v>
      </c>
      <c r="ADZ117" s="222">
        <v>0</v>
      </c>
      <c r="AEA117" s="222">
        <v>0</v>
      </c>
      <c r="AEB117" s="222">
        <v>0</v>
      </c>
      <c r="AEC117" s="222">
        <v>10000</v>
      </c>
      <c r="AED117" s="222">
        <v>0</v>
      </c>
      <c r="AEE117" s="222">
        <v>0</v>
      </c>
      <c r="AEF117" s="222">
        <v>0</v>
      </c>
      <c r="AEG117" s="222">
        <v>0</v>
      </c>
      <c r="AEH117" s="222">
        <v>10000</v>
      </c>
      <c r="AEI117" s="222">
        <v>0</v>
      </c>
      <c r="AEJ117" s="222">
        <v>15000</v>
      </c>
      <c r="AEK117" s="222">
        <v>0</v>
      </c>
      <c r="AEL117" s="222">
        <v>0</v>
      </c>
      <c r="AEM117" s="222">
        <v>0</v>
      </c>
      <c r="AEN117" s="222">
        <v>0</v>
      </c>
      <c r="AEO117" s="222">
        <v>5000</v>
      </c>
      <c r="AEP117" s="222">
        <v>45000</v>
      </c>
      <c r="AEQ117" s="222">
        <v>0</v>
      </c>
      <c r="AER117" s="222">
        <v>0</v>
      </c>
      <c r="AES117" s="222">
        <v>87707</v>
      </c>
      <c r="AET117" s="222">
        <v>0</v>
      </c>
      <c r="AEU117" s="222">
        <v>42500</v>
      </c>
      <c r="AEV117" s="222">
        <v>0</v>
      </c>
      <c r="AEW117" s="222">
        <v>0</v>
      </c>
      <c r="AEX117" s="222">
        <v>55000</v>
      </c>
      <c r="AEY117" s="222">
        <v>0</v>
      </c>
      <c r="AEZ117" s="222">
        <v>0</v>
      </c>
      <c r="AFA117" s="222">
        <v>0</v>
      </c>
      <c r="AFB117" s="222">
        <v>0</v>
      </c>
      <c r="AFC117" s="222">
        <v>1763000</v>
      </c>
      <c r="AFD117" s="222">
        <v>0</v>
      </c>
      <c r="AFE117" s="222">
        <v>500000</v>
      </c>
      <c r="AFF117" s="222">
        <v>634000</v>
      </c>
      <c r="AFG117" s="222">
        <v>704000</v>
      </c>
      <c r="AFH117" s="222">
        <v>2127005</v>
      </c>
      <c r="AFI117" s="222">
        <v>1559000</v>
      </c>
      <c r="AFJ117" s="222">
        <v>199000</v>
      </c>
      <c r="AFK117" s="222">
        <v>836000</v>
      </c>
      <c r="AFL117" s="222">
        <v>2628000</v>
      </c>
      <c r="AFM117" s="222">
        <v>150000</v>
      </c>
      <c r="AFN117" s="222">
        <v>0</v>
      </c>
      <c r="AFO117" s="222">
        <v>407000</v>
      </c>
      <c r="AFP117" s="222">
        <v>23222210</v>
      </c>
      <c r="AFQ117" s="222">
        <v>1026000</v>
      </c>
      <c r="AFR117" s="222">
        <v>250000</v>
      </c>
      <c r="AFS117" s="222">
        <v>205000</v>
      </c>
      <c r="AFT117" s="222">
        <v>248000</v>
      </c>
      <c r="AFU117" s="222">
        <v>537000</v>
      </c>
      <c r="AFV117" s="222">
        <v>543200</v>
      </c>
      <c r="AFW117" s="222">
        <v>606000</v>
      </c>
      <c r="AFX117" s="222">
        <v>2736000</v>
      </c>
      <c r="AFY117" s="222">
        <v>1289000</v>
      </c>
      <c r="AFZ117" s="222">
        <v>403000</v>
      </c>
      <c r="AGA117" s="222">
        <v>401775</v>
      </c>
      <c r="AGB117" s="222">
        <v>20000</v>
      </c>
      <c r="AGC117" s="222">
        <v>5000</v>
      </c>
      <c r="AGD117" s="222">
        <v>0</v>
      </c>
      <c r="AGE117" s="222">
        <v>5000</v>
      </c>
      <c r="AGF117" s="222">
        <v>0</v>
      </c>
      <c r="AGG117" s="222">
        <v>0</v>
      </c>
      <c r="AGH117" s="222">
        <v>0</v>
      </c>
      <c r="AGI117" s="222">
        <v>0</v>
      </c>
      <c r="AGJ117" s="222">
        <v>21990</v>
      </c>
      <c r="AGK117" s="222">
        <v>3960</v>
      </c>
      <c r="AGL117" s="222">
        <v>0</v>
      </c>
      <c r="AGM117" s="222">
        <v>18419249.989999998</v>
      </c>
      <c r="AGN117" s="222">
        <v>0</v>
      </c>
      <c r="AGO117" s="222">
        <v>0</v>
      </c>
      <c r="AGP117" s="222">
        <v>0</v>
      </c>
      <c r="AGQ117" s="222">
        <v>0</v>
      </c>
      <c r="AGR117" s="222">
        <v>2484000</v>
      </c>
      <c r="AGS117" s="222">
        <v>0</v>
      </c>
      <c r="AGT117" s="222">
        <v>0</v>
      </c>
      <c r="AGU117" s="222">
        <v>0</v>
      </c>
      <c r="AGV117" s="222">
        <v>0</v>
      </c>
      <c r="AGW117" s="222">
        <v>0</v>
      </c>
      <c r="AGX117" s="222">
        <v>2196000</v>
      </c>
      <c r="AGY117" s="222">
        <v>5057000</v>
      </c>
      <c r="AGZ117" s="222">
        <v>1346313.25</v>
      </c>
      <c r="AHA117" s="222">
        <v>257000</v>
      </c>
      <c r="AHB117" s="222">
        <v>0</v>
      </c>
      <c r="AHC117" s="222">
        <v>0</v>
      </c>
      <c r="AHD117" s="222">
        <v>0</v>
      </c>
      <c r="AHE117" s="222">
        <v>0</v>
      </c>
      <c r="AHF117" s="222">
        <v>0</v>
      </c>
      <c r="AHG117" s="222">
        <v>0</v>
      </c>
      <c r="AHH117" s="222">
        <v>0</v>
      </c>
      <c r="AHI117" s="222">
        <v>0</v>
      </c>
      <c r="AHJ117" s="222">
        <v>0</v>
      </c>
      <c r="AHK117" s="222">
        <v>0</v>
      </c>
      <c r="AHL117" s="222">
        <v>388086.57</v>
      </c>
      <c r="AHM117" s="222">
        <v>0</v>
      </c>
      <c r="AHN117" s="222">
        <v>20280</v>
      </c>
      <c r="AHO117" s="222">
        <v>0</v>
      </c>
      <c r="AHP117" s="222">
        <v>0</v>
      </c>
      <c r="AHQ117" s="222">
        <v>83987</v>
      </c>
      <c r="AHR117" s="264">
        <v>29040</v>
      </c>
    </row>
    <row r="118" spans="1:902" ht="24">
      <c r="A118" s="183" t="s">
        <v>6671</v>
      </c>
      <c r="B118" s="183" t="s">
        <v>6560</v>
      </c>
      <c r="C118" s="184" t="s">
        <v>6397</v>
      </c>
      <c r="D118" s="222">
        <v>364653.09</v>
      </c>
      <c r="E118" s="222">
        <v>413901.86</v>
      </c>
      <c r="F118" s="222">
        <v>495658.21</v>
      </c>
      <c r="G118" s="222">
        <v>217067.47</v>
      </c>
      <c r="H118" s="222">
        <v>897000</v>
      </c>
      <c r="I118" s="222">
        <v>659673.88</v>
      </c>
      <c r="J118" s="222">
        <v>22556.25</v>
      </c>
      <c r="K118" s="222">
        <v>7775.23</v>
      </c>
      <c r="L118" s="222">
        <v>9635.31</v>
      </c>
      <c r="M118" s="222">
        <v>225305.9</v>
      </c>
      <c r="N118" s="222">
        <v>21073.759999999998</v>
      </c>
      <c r="O118" s="222">
        <v>161281.16</v>
      </c>
      <c r="P118" s="222">
        <v>169128.91</v>
      </c>
      <c r="Q118" s="222">
        <v>218969.8</v>
      </c>
      <c r="R118" s="222">
        <v>164912.14000000001</v>
      </c>
      <c r="S118" s="222">
        <v>483705.78</v>
      </c>
      <c r="T118" s="222">
        <v>0</v>
      </c>
      <c r="U118" s="222">
        <v>0</v>
      </c>
      <c r="V118" s="222">
        <v>5335142.97</v>
      </c>
      <c r="W118" s="222">
        <v>2167623.83</v>
      </c>
      <c r="X118" s="222">
        <v>0</v>
      </c>
      <c r="Y118" s="222">
        <v>394721.25</v>
      </c>
      <c r="Z118" s="222">
        <v>42760</v>
      </c>
      <c r="AA118" s="222">
        <v>16163.44</v>
      </c>
      <c r="AB118" s="222">
        <v>575390.79</v>
      </c>
      <c r="AC118" s="222">
        <v>1464450.95</v>
      </c>
      <c r="AD118" s="222">
        <v>372883.03</v>
      </c>
      <c r="AE118" s="222">
        <v>0</v>
      </c>
      <c r="AF118" s="222">
        <v>696916.59</v>
      </c>
      <c r="AG118" s="222">
        <v>215272.92</v>
      </c>
      <c r="AH118" s="222">
        <v>2011670.61</v>
      </c>
      <c r="AI118" s="222">
        <v>599839.64</v>
      </c>
      <c r="AJ118" s="222">
        <v>240044.7</v>
      </c>
      <c r="AK118" s="222">
        <v>11986.75</v>
      </c>
      <c r="AL118" s="222">
        <v>22248.63</v>
      </c>
      <c r="AM118" s="222">
        <v>0</v>
      </c>
      <c r="AN118" s="222">
        <v>96168.25</v>
      </c>
      <c r="AO118" s="222">
        <v>22892.639999999999</v>
      </c>
      <c r="AP118" s="222">
        <v>370116.28</v>
      </c>
      <c r="AQ118" s="222">
        <v>242155.6</v>
      </c>
      <c r="AR118" s="222">
        <v>0</v>
      </c>
      <c r="AS118" s="222">
        <v>716288.99</v>
      </c>
      <c r="AT118" s="222">
        <v>33455.120000000003</v>
      </c>
      <c r="AU118" s="222">
        <v>110962.18</v>
      </c>
      <c r="AV118" s="222">
        <v>165898.43</v>
      </c>
      <c r="AW118" s="222">
        <v>208816.63</v>
      </c>
      <c r="AX118" s="222">
        <v>236654.51</v>
      </c>
      <c r="AY118" s="222">
        <v>2000</v>
      </c>
      <c r="AZ118" s="222">
        <v>136047.07999999999</v>
      </c>
      <c r="BA118" s="222">
        <v>362594.48</v>
      </c>
      <c r="BB118" s="222">
        <v>86131.31</v>
      </c>
      <c r="BC118" s="222">
        <v>0</v>
      </c>
      <c r="BD118" s="222">
        <v>68849.600000000006</v>
      </c>
      <c r="BE118" s="222">
        <v>92346.42</v>
      </c>
      <c r="BF118" s="222">
        <v>550236.38</v>
      </c>
      <c r="BG118" s="222">
        <v>98287.41</v>
      </c>
      <c r="BH118" s="222">
        <v>33790.67</v>
      </c>
      <c r="BI118" s="222">
        <v>124801.98</v>
      </c>
      <c r="BJ118" s="222">
        <v>0</v>
      </c>
      <c r="BK118" s="222">
        <v>660531.41</v>
      </c>
      <c r="BL118" s="222">
        <v>24264.3</v>
      </c>
      <c r="BM118" s="222">
        <v>293866.78999999998</v>
      </c>
      <c r="BN118" s="222">
        <v>211258.31</v>
      </c>
      <c r="BO118" s="222">
        <v>0</v>
      </c>
      <c r="BP118" s="222">
        <v>0</v>
      </c>
      <c r="BQ118" s="222">
        <v>21008.2</v>
      </c>
      <c r="BR118" s="222">
        <v>2438101.66</v>
      </c>
      <c r="BS118" s="222">
        <v>0</v>
      </c>
      <c r="BT118" s="222">
        <v>8142.16</v>
      </c>
      <c r="BU118" s="222">
        <v>284424.82</v>
      </c>
      <c r="BV118" s="222">
        <v>11386.3</v>
      </c>
      <c r="BW118" s="222">
        <v>35238.42</v>
      </c>
      <c r="BX118" s="222">
        <v>180729.9</v>
      </c>
      <c r="BY118" s="222">
        <v>216317.71</v>
      </c>
      <c r="BZ118" s="222">
        <v>807989.92</v>
      </c>
      <c r="CA118" s="222">
        <v>124159.25</v>
      </c>
      <c r="CB118" s="222">
        <v>13401.36</v>
      </c>
      <c r="CC118" s="222">
        <v>495228.22</v>
      </c>
      <c r="CD118" s="222">
        <v>10637.16</v>
      </c>
      <c r="CE118" s="222">
        <v>346292.97</v>
      </c>
      <c r="CF118" s="222">
        <v>183859.26</v>
      </c>
      <c r="CG118" s="222">
        <v>0</v>
      </c>
      <c r="CH118" s="222">
        <v>3592.31</v>
      </c>
      <c r="CI118" s="222">
        <v>737134.31</v>
      </c>
      <c r="CJ118" s="222">
        <v>161184.95000000001</v>
      </c>
      <c r="CK118" s="222">
        <v>504245.93</v>
      </c>
      <c r="CL118" s="222">
        <v>489391.4</v>
      </c>
      <c r="CM118" s="222">
        <v>176409.19</v>
      </c>
      <c r="CN118" s="222">
        <v>509271.26</v>
      </c>
      <c r="CO118" s="222">
        <v>138053.26</v>
      </c>
      <c r="CP118" s="222">
        <v>161182.57999999999</v>
      </c>
      <c r="CQ118" s="222">
        <v>178470.17</v>
      </c>
      <c r="CR118" s="222">
        <v>213150.9</v>
      </c>
      <c r="CS118" s="222">
        <v>162404.92000000001</v>
      </c>
      <c r="CT118" s="222">
        <v>1841735.36</v>
      </c>
      <c r="CU118" s="222">
        <v>142499.85</v>
      </c>
      <c r="CV118" s="222">
        <v>157849.76999999999</v>
      </c>
      <c r="CW118" s="222">
        <v>38487.97</v>
      </c>
      <c r="CX118" s="222">
        <v>100107.05</v>
      </c>
      <c r="CY118" s="222">
        <v>3514.43</v>
      </c>
      <c r="CZ118" s="222">
        <v>159705.63</v>
      </c>
      <c r="DA118" s="222">
        <v>86558.3</v>
      </c>
      <c r="DB118" s="222">
        <v>1600000</v>
      </c>
      <c r="DC118" s="222">
        <v>459093.56</v>
      </c>
      <c r="DD118" s="222">
        <v>5308.27</v>
      </c>
      <c r="DE118" s="222">
        <v>0</v>
      </c>
      <c r="DF118" s="222">
        <v>6250.53</v>
      </c>
      <c r="DG118" s="222">
        <v>123068.14</v>
      </c>
      <c r="DH118" s="222">
        <v>76389.11</v>
      </c>
      <c r="DI118" s="222">
        <v>2056.63</v>
      </c>
      <c r="DJ118" s="222">
        <v>0</v>
      </c>
      <c r="DK118" s="222">
        <v>6179786.6100000003</v>
      </c>
      <c r="DL118" s="222">
        <v>0</v>
      </c>
      <c r="DM118" s="222">
        <v>350121.13</v>
      </c>
      <c r="DN118" s="222">
        <v>601947.06000000006</v>
      </c>
      <c r="DO118" s="222">
        <v>400058.59</v>
      </c>
      <c r="DP118" s="222">
        <v>342929.73</v>
      </c>
      <c r="DQ118" s="222">
        <v>0</v>
      </c>
      <c r="DR118" s="222">
        <v>591971.34</v>
      </c>
      <c r="DS118" s="222">
        <v>520990.77</v>
      </c>
      <c r="DT118" s="222">
        <v>600426.81000000006</v>
      </c>
      <c r="DU118" s="222">
        <v>322340.44</v>
      </c>
      <c r="DV118" s="222">
        <v>1414619.14</v>
      </c>
      <c r="DW118" s="222">
        <v>3339558.56</v>
      </c>
      <c r="DX118" s="222">
        <v>333695.99</v>
      </c>
      <c r="DY118" s="222">
        <v>1493882.86</v>
      </c>
      <c r="DZ118" s="222">
        <v>381468.28</v>
      </c>
      <c r="EA118" s="222">
        <v>1622.12</v>
      </c>
      <c r="EB118" s="222">
        <v>17923.189999999999</v>
      </c>
      <c r="EC118" s="222">
        <v>10700</v>
      </c>
      <c r="ED118" s="222">
        <v>708539.05</v>
      </c>
      <c r="EE118" s="222">
        <v>0</v>
      </c>
      <c r="EF118" s="222">
        <v>1185311.44</v>
      </c>
      <c r="EG118" s="222">
        <v>3325007.22</v>
      </c>
      <c r="EH118" s="222">
        <v>250982.75</v>
      </c>
      <c r="EI118" s="222">
        <v>42981.01</v>
      </c>
      <c r="EJ118" s="222">
        <v>6922.9</v>
      </c>
      <c r="EK118" s="222">
        <v>399245.34</v>
      </c>
      <c r="EL118" s="222">
        <v>351001.28</v>
      </c>
      <c r="EM118" s="222">
        <v>9665.11</v>
      </c>
      <c r="EN118" s="222">
        <v>0</v>
      </c>
      <c r="EO118" s="222">
        <v>800110.55</v>
      </c>
      <c r="EP118" s="222">
        <v>476133.3</v>
      </c>
      <c r="EQ118" s="222">
        <v>245825.71</v>
      </c>
      <c r="ER118" s="222">
        <v>576351.47</v>
      </c>
      <c r="ES118" s="222">
        <v>130283.26</v>
      </c>
      <c r="ET118" s="222">
        <v>802254.17</v>
      </c>
      <c r="EU118" s="222">
        <v>673016.54</v>
      </c>
      <c r="EV118" s="222">
        <v>857157.7</v>
      </c>
      <c r="EW118" s="222">
        <v>1893.9</v>
      </c>
      <c r="EX118" s="222">
        <v>138819.01</v>
      </c>
      <c r="EY118" s="222">
        <v>537648.49</v>
      </c>
      <c r="EZ118" s="222">
        <v>389812.51</v>
      </c>
      <c r="FA118" s="222">
        <v>3153</v>
      </c>
      <c r="FB118" s="222">
        <v>424576.01</v>
      </c>
      <c r="FC118" s="222">
        <v>38601.64</v>
      </c>
      <c r="FD118" s="222">
        <v>6262.67</v>
      </c>
      <c r="FE118" s="222">
        <v>302493.19</v>
      </c>
      <c r="FF118" s="222">
        <v>0</v>
      </c>
      <c r="FG118" s="222">
        <v>179838.81</v>
      </c>
      <c r="FH118" s="222">
        <v>196277.2</v>
      </c>
      <c r="FI118" s="222">
        <v>0</v>
      </c>
      <c r="FJ118" s="222">
        <v>90587.72</v>
      </c>
      <c r="FK118" s="222">
        <v>208534.48</v>
      </c>
      <c r="FL118" s="222">
        <v>0</v>
      </c>
      <c r="FM118" s="222">
        <v>1968.8</v>
      </c>
      <c r="FN118" s="222">
        <v>20498.96</v>
      </c>
      <c r="FO118" s="222">
        <v>0</v>
      </c>
      <c r="FP118" s="222">
        <v>3185.39</v>
      </c>
      <c r="FQ118" s="222">
        <v>69123.48</v>
      </c>
      <c r="FR118" s="222">
        <v>386731.51</v>
      </c>
      <c r="FS118" s="222">
        <v>1032400.58</v>
      </c>
      <c r="FT118" s="222">
        <v>333085.58</v>
      </c>
      <c r="FU118" s="222">
        <v>1009614.34</v>
      </c>
      <c r="FV118" s="222">
        <v>284972.32</v>
      </c>
      <c r="FW118" s="222">
        <v>632193.6</v>
      </c>
      <c r="FX118" s="222">
        <v>0</v>
      </c>
      <c r="FY118" s="222">
        <v>17723.53</v>
      </c>
      <c r="FZ118" s="222">
        <v>122386.75</v>
      </c>
      <c r="GA118" s="222">
        <v>551126.62</v>
      </c>
      <c r="GB118" s="222">
        <v>286771.48</v>
      </c>
      <c r="GC118" s="222">
        <v>0</v>
      </c>
      <c r="GD118" s="222">
        <v>192177.53</v>
      </c>
      <c r="GE118" s="222">
        <v>116731.05</v>
      </c>
      <c r="GF118" s="222">
        <v>184789.21</v>
      </c>
      <c r="GG118" s="222">
        <v>0</v>
      </c>
      <c r="GH118" s="222">
        <v>0</v>
      </c>
      <c r="GI118" s="222">
        <v>280098.07</v>
      </c>
      <c r="GJ118" s="222">
        <v>0</v>
      </c>
      <c r="GK118" s="222">
        <v>6002.01</v>
      </c>
      <c r="GL118" s="222">
        <v>18271</v>
      </c>
      <c r="GM118" s="222">
        <v>0</v>
      </c>
      <c r="GN118" s="222">
        <v>100587.07</v>
      </c>
      <c r="GO118" s="222">
        <v>98675.6</v>
      </c>
      <c r="GP118" s="222">
        <v>1444.5</v>
      </c>
      <c r="GQ118" s="222">
        <v>0</v>
      </c>
      <c r="GR118" s="222">
        <v>449508.61</v>
      </c>
      <c r="GS118" s="222">
        <v>298169.99</v>
      </c>
      <c r="GT118" s="222">
        <v>1188380.6499999999</v>
      </c>
      <c r="GU118" s="222">
        <v>2846.6</v>
      </c>
      <c r="GV118" s="222">
        <v>248924.34</v>
      </c>
      <c r="GW118" s="222">
        <v>927512</v>
      </c>
      <c r="GX118" s="222">
        <v>269065.21999999997</v>
      </c>
      <c r="GY118" s="222">
        <v>1771756.09</v>
      </c>
      <c r="GZ118" s="222">
        <v>67184.5</v>
      </c>
      <c r="HA118" s="222">
        <v>729211.55</v>
      </c>
      <c r="HB118" s="222">
        <v>224712.48</v>
      </c>
      <c r="HC118" s="222">
        <v>613989.18999999994</v>
      </c>
      <c r="HD118" s="222">
        <v>698717.13</v>
      </c>
      <c r="HE118" s="222">
        <v>1148243.57</v>
      </c>
      <c r="HF118" s="222">
        <v>64298.69</v>
      </c>
      <c r="HG118" s="222">
        <v>1120258.24</v>
      </c>
      <c r="HH118" s="222">
        <v>857309.95</v>
      </c>
      <c r="HI118" s="222">
        <v>37535.07</v>
      </c>
      <c r="HJ118" s="222">
        <v>0</v>
      </c>
      <c r="HK118" s="222">
        <v>23291.93</v>
      </c>
      <c r="HL118" s="222">
        <v>2605304.61</v>
      </c>
      <c r="HM118" s="222">
        <v>0</v>
      </c>
      <c r="HN118" s="222">
        <v>273571.76</v>
      </c>
      <c r="HO118" s="222">
        <v>302081.96000000002</v>
      </c>
      <c r="HP118" s="222">
        <v>353634.38</v>
      </c>
      <c r="HQ118" s="222">
        <v>216506.47</v>
      </c>
      <c r="HR118" s="222">
        <v>111825.51</v>
      </c>
      <c r="HS118" s="222">
        <v>165975.94</v>
      </c>
      <c r="HT118" s="222">
        <v>9899</v>
      </c>
      <c r="HU118" s="222">
        <v>3963</v>
      </c>
      <c r="HV118" s="222">
        <v>151862.62</v>
      </c>
      <c r="HW118" s="222">
        <v>155844.95000000001</v>
      </c>
      <c r="HX118" s="222">
        <v>602674.13</v>
      </c>
      <c r="HY118" s="222">
        <v>380924.19</v>
      </c>
      <c r="HZ118" s="222">
        <v>289344.28999999998</v>
      </c>
      <c r="IA118" s="222">
        <v>188927.34</v>
      </c>
      <c r="IB118" s="222">
        <v>197308.99</v>
      </c>
      <c r="IC118" s="222">
        <v>476631.14</v>
      </c>
      <c r="ID118" s="222">
        <v>199629.19</v>
      </c>
      <c r="IE118" s="222">
        <v>254812.83</v>
      </c>
      <c r="IF118" s="222">
        <v>184446.41</v>
      </c>
      <c r="IG118" s="222">
        <v>126202.06</v>
      </c>
      <c r="IH118" s="222">
        <v>0</v>
      </c>
      <c r="II118" s="222">
        <v>870000</v>
      </c>
      <c r="IJ118" s="222">
        <v>3116.97</v>
      </c>
      <c r="IK118" s="222">
        <v>2989.01</v>
      </c>
      <c r="IL118" s="222">
        <v>34286.69</v>
      </c>
      <c r="IM118" s="222">
        <v>589552.07999999996</v>
      </c>
      <c r="IN118" s="222">
        <v>0</v>
      </c>
      <c r="IO118" s="222">
        <v>191542.82</v>
      </c>
      <c r="IP118" s="222">
        <v>193094.23</v>
      </c>
      <c r="IQ118" s="222">
        <v>1047687.32</v>
      </c>
      <c r="IR118" s="222">
        <v>0</v>
      </c>
      <c r="IS118" s="222">
        <v>4366789.68</v>
      </c>
      <c r="IT118" s="222">
        <v>0</v>
      </c>
      <c r="IU118" s="222">
        <v>0</v>
      </c>
      <c r="IV118" s="222">
        <v>1679.97</v>
      </c>
      <c r="IW118" s="222">
        <v>566336</v>
      </c>
      <c r="IX118" s="222">
        <v>396722.68</v>
      </c>
      <c r="IY118" s="222">
        <v>253748.56</v>
      </c>
      <c r="IZ118" s="222">
        <v>98042.83</v>
      </c>
      <c r="JA118" s="222">
        <v>140784.74</v>
      </c>
      <c r="JB118" s="222">
        <v>241722.94</v>
      </c>
      <c r="JC118" s="222">
        <v>199490.53</v>
      </c>
      <c r="JD118" s="222">
        <v>0</v>
      </c>
      <c r="JE118" s="222">
        <v>7214</v>
      </c>
      <c r="JF118" s="222">
        <v>710356.75</v>
      </c>
      <c r="JG118" s="222">
        <v>388505.47</v>
      </c>
      <c r="JH118" s="222">
        <v>158179.60999999999</v>
      </c>
      <c r="JI118" s="222">
        <v>0</v>
      </c>
      <c r="JJ118" s="222">
        <v>2204.02</v>
      </c>
      <c r="JK118" s="222">
        <v>3528268.06</v>
      </c>
      <c r="JL118" s="222">
        <v>380914.48</v>
      </c>
      <c r="JM118" s="222">
        <v>554421.06999999995</v>
      </c>
      <c r="JN118" s="222">
        <v>658113.48</v>
      </c>
      <c r="JO118" s="222">
        <v>392105.25</v>
      </c>
      <c r="JP118" s="222">
        <v>942826.61</v>
      </c>
      <c r="JQ118" s="222">
        <v>362327.7</v>
      </c>
      <c r="JR118" s="222">
        <v>2589831.6800000002</v>
      </c>
      <c r="JS118" s="222">
        <v>0</v>
      </c>
      <c r="JT118" s="222">
        <v>206428.72</v>
      </c>
      <c r="JU118" s="222">
        <v>241859.18</v>
      </c>
      <c r="JV118" s="222">
        <v>274883.09999999998</v>
      </c>
      <c r="JW118" s="222">
        <v>80126.66</v>
      </c>
      <c r="JX118" s="222">
        <v>726645.3</v>
      </c>
      <c r="JY118" s="222">
        <v>336286.69</v>
      </c>
      <c r="JZ118" s="222">
        <v>210463.44</v>
      </c>
      <c r="KA118" s="222">
        <v>267344.3</v>
      </c>
      <c r="KB118" s="222">
        <v>0</v>
      </c>
      <c r="KC118" s="222">
        <v>275417.58</v>
      </c>
      <c r="KD118" s="222">
        <v>3413.3</v>
      </c>
      <c r="KE118" s="222">
        <v>78190.710000000006</v>
      </c>
      <c r="KF118" s="222">
        <v>0</v>
      </c>
      <c r="KG118" s="222">
        <v>10890.46</v>
      </c>
      <c r="KH118" s="222">
        <v>0</v>
      </c>
      <c r="KI118" s="222">
        <v>0</v>
      </c>
      <c r="KJ118" s="222">
        <v>940994.78</v>
      </c>
      <c r="KK118" s="222">
        <v>168339.98</v>
      </c>
      <c r="KL118" s="222">
        <v>328860.12</v>
      </c>
      <c r="KM118" s="222">
        <v>0</v>
      </c>
      <c r="KN118" s="222">
        <v>1149044.3999999999</v>
      </c>
      <c r="KO118" s="222">
        <v>169338.9</v>
      </c>
      <c r="KP118" s="222">
        <v>0</v>
      </c>
      <c r="KQ118" s="222">
        <v>5965432.2599999998</v>
      </c>
      <c r="KR118" s="222">
        <v>253991.81</v>
      </c>
      <c r="KS118" s="222">
        <v>308549.99</v>
      </c>
      <c r="KT118" s="222">
        <v>763234.67</v>
      </c>
      <c r="KU118" s="222">
        <v>33555.199999999997</v>
      </c>
      <c r="KV118" s="222">
        <v>425062.59</v>
      </c>
      <c r="KW118" s="222">
        <v>2737773.16</v>
      </c>
      <c r="KX118" s="222">
        <v>363230</v>
      </c>
      <c r="KY118" s="222">
        <v>4978705.95</v>
      </c>
      <c r="KZ118" s="222">
        <v>526045.89</v>
      </c>
      <c r="LA118" s="222">
        <v>174966.15</v>
      </c>
      <c r="LB118" s="222">
        <v>51391.35</v>
      </c>
      <c r="LC118" s="222">
        <v>958486.57</v>
      </c>
      <c r="LD118" s="222">
        <v>335169.26</v>
      </c>
      <c r="LE118" s="222">
        <v>269559.53999999998</v>
      </c>
      <c r="LF118" s="222">
        <v>383862.51</v>
      </c>
      <c r="LG118" s="222">
        <v>9565231.6300000008</v>
      </c>
      <c r="LH118" s="222">
        <v>43024.31</v>
      </c>
      <c r="LI118" s="222">
        <v>0</v>
      </c>
      <c r="LJ118" s="222">
        <v>139174.12</v>
      </c>
      <c r="LK118" s="222">
        <v>255247.5</v>
      </c>
      <c r="LL118" s="222">
        <v>578105.09</v>
      </c>
      <c r="LM118" s="222">
        <v>516568.09</v>
      </c>
      <c r="LN118" s="222">
        <v>281064.57</v>
      </c>
      <c r="LO118" s="222">
        <v>23750.59</v>
      </c>
      <c r="LP118" s="222">
        <v>751833.3</v>
      </c>
      <c r="LQ118" s="222">
        <v>0</v>
      </c>
      <c r="LR118" s="222">
        <v>4234724.2</v>
      </c>
      <c r="LS118" s="222">
        <v>600000</v>
      </c>
      <c r="LT118" s="222">
        <v>0</v>
      </c>
      <c r="LU118" s="222">
        <v>573465.68999999994</v>
      </c>
      <c r="LV118" s="222">
        <v>162927.82999999999</v>
      </c>
      <c r="LW118" s="222">
        <v>0</v>
      </c>
      <c r="LX118" s="222">
        <v>2600154.02</v>
      </c>
      <c r="LY118" s="222">
        <v>622991.15</v>
      </c>
      <c r="LZ118" s="222">
        <v>475583.86</v>
      </c>
      <c r="MA118" s="222">
        <v>286744.96000000002</v>
      </c>
      <c r="MB118" s="222">
        <v>531286.93000000005</v>
      </c>
      <c r="MC118" s="222">
        <v>309857.68</v>
      </c>
      <c r="MD118" s="222">
        <v>319409.7</v>
      </c>
      <c r="ME118" s="222">
        <v>778902.34</v>
      </c>
      <c r="MF118" s="222">
        <v>258446.42</v>
      </c>
      <c r="MG118" s="222">
        <v>0</v>
      </c>
      <c r="MH118" s="222">
        <v>246758.18</v>
      </c>
      <c r="MI118" s="222">
        <v>121564.84</v>
      </c>
      <c r="MJ118" s="222">
        <v>155424.03</v>
      </c>
      <c r="MK118" s="222">
        <v>3745</v>
      </c>
      <c r="ML118" s="222">
        <v>244507.98</v>
      </c>
      <c r="MM118" s="222">
        <v>9581.91</v>
      </c>
      <c r="MN118" s="222">
        <v>167520.94</v>
      </c>
      <c r="MO118" s="222">
        <v>333396.76</v>
      </c>
      <c r="MP118" s="222">
        <v>207792.95</v>
      </c>
      <c r="MQ118" s="222">
        <v>237399</v>
      </c>
      <c r="MR118" s="222">
        <v>185644.57</v>
      </c>
      <c r="MS118" s="222">
        <v>3442605.39</v>
      </c>
      <c r="MT118" s="222">
        <v>418706.42</v>
      </c>
      <c r="MU118" s="222">
        <v>152519.54999999999</v>
      </c>
      <c r="MV118" s="222">
        <v>324028.28999999998</v>
      </c>
      <c r="MW118" s="222">
        <v>0</v>
      </c>
      <c r="MX118" s="222">
        <v>0</v>
      </c>
      <c r="MY118" s="222">
        <v>1054873.0197999999</v>
      </c>
      <c r="MZ118" s="222">
        <v>495279.94</v>
      </c>
      <c r="NA118" s="222">
        <v>671365.97</v>
      </c>
      <c r="NB118" s="222">
        <v>147498.63</v>
      </c>
      <c r="NC118" s="222">
        <v>74013.990000000005</v>
      </c>
      <c r="ND118" s="222">
        <v>5114725.43</v>
      </c>
      <c r="NE118" s="222">
        <v>67490</v>
      </c>
      <c r="NF118" s="222">
        <v>207720.85</v>
      </c>
      <c r="NG118" s="222">
        <v>1912000</v>
      </c>
      <c r="NH118" s="222">
        <v>208063.51</v>
      </c>
      <c r="NI118" s="222">
        <v>471550.7</v>
      </c>
      <c r="NJ118" s="222">
        <v>1285847.03</v>
      </c>
      <c r="NK118" s="222">
        <v>1194225.54</v>
      </c>
      <c r="NL118" s="222">
        <v>142274.69</v>
      </c>
      <c r="NM118" s="222">
        <v>356794.68</v>
      </c>
      <c r="NN118" s="222">
        <v>497713.73</v>
      </c>
      <c r="NO118" s="222">
        <v>0</v>
      </c>
      <c r="NP118" s="222">
        <v>1719841.24</v>
      </c>
      <c r="NQ118" s="222">
        <v>105500</v>
      </c>
      <c r="NR118" s="222">
        <v>159751.56</v>
      </c>
      <c r="NS118" s="222">
        <v>202291.63</v>
      </c>
      <c r="NT118" s="222">
        <v>164178.49</v>
      </c>
      <c r="NU118" s="222">
        <v>109075.49</v>
      </c>
      <c r="NV118" s="222">
        <v>101953.5</v>
      </c>
      <c r="NW118" s="222">
        <v>0</v>
      </c>
      <c r="NX118" s="222">
        <v>47200.14</v>
      </c>
      <c r="NY118" s="222">
        <v>15739.71</v>
      </c>
      <c r="NZ118" s="222">
        <v>35623.360000000001</v>
      </c>
      <c r="OA118" s="222">
        <v>222370.76</v>
      </c>
      <c r="OB118" s="222">
        <v>417970.18</v>
      </c>
      <c r="OC118" s="222">
        <v>372805.49</v>
      </c>
      <c r="OD118" s="222">
        <v>0</v>
      </c>
      <c r="OE118" s="222">
        <v>3009128.86</v>
      </c>
      <c r="OF118" s="222">
        <v>1056.0899999999999</v>
      </c>
      <c r="OG118" s="222">
        <v>801902.51</v>
      </c>
      <c r="OH118" s="222">
        <v>471540.86</v>
      </c>
      <c r="OI118" s="222">
        <v>317602.02</v>
      </c>
      <c r="OJ118" s="222">
        <v>14503</v>
      </c>
      <c r="OK118" s="222">
        <v>180172.66</v>
      </c>
      <c r="OL118" s="222">
        <v>0</v>
      </c>
      <c r="OM118" s="222">
        <v>0</v>
      </c>
      <c r="ON118" s="222">
        <v>0</v>
      </c>
      <c r="OO118" s="222">
        <v>1205000</v>
      </c>
      <c r="OP118" s="222">
        <v>1807.77</v>
      </c>
      <c r="OQ118" s="222">
        <v>357531.36</v>
      </c>
      <c r="OR118" s="222">
        <v>170980.19</v>
      </c>
      <c r="OS118" s="222">
        <v>1998698.61</v>
      </c>
      <c r="OT118" s="222">
        <v>738.3</v>
      </c>
      <c r="OU118" s="222">
        <v>207701.34</v>
      </c>
      <c r="OV118" s="222">
        <v>352212.93</v>
      </c>
      <c r="OW118" s="222">
        <v>481487.93</v>
      </c>
      <c r="OX118" s="222">
        <v>737894.03</v>
      </c>
      <c r="OY118" s="222">
        <v>293610.84999999998</v>
      </c>
      <c r="OZ118" s="222">
        <v>111365.79</v>
      </c>
      <c r="PA118" s="222">
        <v>239660.97</v>
      </c>
      <c r="PB118" s="222">
        <v>56160</v>
      </c>
      <c r="PC118" s="222">
        <v>0</v>
      </c>
      <c r="PD118" s="222">
        <v>0</v>
      </c>
      <c r="PE118" s="222">
        <v>107782.19</v>
      </c>
      <c r="PF118" s="222">
        <v>62503.79</v>
      </c>
      <c r="PG118" s="222">
        <v>0</v>
      </c>
      <c r="PH118" s="222">
        <v>0</v>
      </c>
      <c r="PI118" s="222">
        <v>350439.95</v>
      </c>
      <c r="PJ118" s="222">
        <v>206429.84</v>
      </c>
      <c r="PK118" s="222">
        <v>214625.83</v>
      </c>
      <c r="PL118" s="222">
        <v>300443.02</v>
      </c>
      <c r="PM118" s="222">
        <v>239678.62</v>
      </c>
      <c r="PN118" s="222">
        <v>11988</v>
      </c>
      <c r="PO118" s="222">
        <v>568375.91</v>
      </c>
      <c r="PP118" s="222">
        <v>3048.43</v>
      </c>
      <c r="PQ118" s="222">
        <v>205785.52</v>
      </c>
      <c r="PR118" s="222">
        <v>82858.03</v>
      </c>
      <c r="PS118" s="222">
        <v>19169.78</v>
      </c>
      <c r="PT118" s="222">
        <v>0</v>
      </c>
      <c r="PU118" s="222">
        <v>70912.31</v>
      </c>
      <c r="PV118" s="222">
        <v>0</v>
      </c>
      <c r="PW118" s="222">
        <v>0</v>
      </c>
      <c r="PX118" s="222">
        <v>0</v>
      </c>
      <c r="PY118" s="222">
        <v>386079.17</v>
      </c>
      <c r="PZ118" s="222">
        <v>463655.79</v>
      </c>
      <c r="QA118" s="222">
        <v>0</v>
      </c>
      <c r="QB118" s="222">
        <v>548762.92000000004</v>
      </c>
      <c r="QC118" s="222">
        <v>738.3</v>
      </c>
      <c r="QD118" s="222">
        <v>0</v>
      </c>
      <c r="QE118" s="222">
        <v>26243.43</v>
      </c>
      <c r="QF118" s="222">
        <v>210652.17</v>
      </c>
      <c r="QG118" s="222">
        <v>0</v>
      </c>
      <c r="QH118" s="222">
        <v>875980.28</v>
      </c>
      <c r="QI118" s="222">
        <v>251954.57</v>
      </c>
      <c r="QJ118" s="222">
        <v>0</v>
      </c>
      <c r="QK118" s="222">
        <v>0</v>
      </c>
      <c r="QL118" s="222">
        <v>164798.67000000001</v>
      </c>
      <c r="QM118" s="222">
        <v>0</v>
      </c>
      <c r="QN118" s="222">
        <v>1544474.66</v>
      </c>
      <c r="QO118" s="222">
        <v>174725.69</v>
      </c>
      <c r="QP118" s="222">
        <v>0</v>
      </c>
      <c r="QQ118" s="222">
        <v>146836.5</v>
      </c>
      <c r="QR118" s="222">
        <v>51761.65</v>
      </c>
      <c r="QS118" s="222">
        <v>0</v>
      </c>
      <c r="QT118" s="222">
        <v>0</v>
      </c>
      <c r="QU118" s="222">
        <v>188032.51</v>
      </c>
      <c r="QV118" s="222">
        <v>462503.46</v>
      </c>
      <c r="QW118" s="222">
        <v>441768.2</v>
      </c>
      <c r="QX118" s="222">
        <v>555941.37</v>
      </c>
      <c r="QY118" s="222">
        <v>375000</v>
      </c>
      <c r="QZ118" s="222">
        <v>180985.25</v>
      </c>
      <c r="RA118" s="222">
        <v>490683.22</v>
      </c>
      <c r="RB118" s="222">
        <v>0</v>
      </c>
      <c r="RC118" s="222">
        <v>288726.2</v>
      </c>
      <c r="RD118" s="222">
        <v>170357.88</v>
      </c>
      <c r="RE118" s="222">
        <v>141177.59</v>
      </c>
      <c r="RF118" s="222">
        <v>97336.25</v>
      </c>
      <c r="RG118" s="222">
        <v>0</v>
      </c>
      <c r="RH118" s="222">
        <v>511953.24</v>
      </c>
      <c r="RI118" s="222">
        <v>353964.79999999999</v>
      </c>
      <c r="RJ118" s="222">
        <v>225270.11</v>
      </c>
      <c r="RK118" s="222">
        <v>471377.45</v>
      </c>
      <c r="RL118" s="222">
        <v>0</v>
      </c>
      <c r="RM118" s="222">
        <v>776832.21</v>
      </c>
      <c r="RN118" s="222">
        <v>208932.75</v>
      </c>
      <c r="RO118" s="222">
        <v>286870.2</v>
      </c>
      <c r="RP118" s="222">
        <v>2528288.02</v>
      </c>
      <c r="RQ118" s="222">
        <v>1651574.51</v>
      </c>
      <c r="RR118" s="222">
        <v>150086.04999999999</v>
      </c>
      <c r="RS118" s="222">
        <v>281509.45</v>
      </c>
      <c r="RT118" s="222">
        <v>410318.37</v>
      </c>
      <c r="RU118" s="222">
        <v>235340.39</v>
      </c>
      <c r="RV118" s="222">
        <v>152912.19</v>
      </c>
      <c r="RW118" s="222">
        <v>167922.77</v>
      </c>
      <c r="RX118" s="222">
        <v>98506.98</v>
      </c>
      <c r="RY118" s="222">
        <v>154809.92000000001</v>
      </c>
      <c r="RZ118" s="222">
        <v>77345.399999999994</v>
      </c>
      <c r="SA118" s="222">
        <v>3832034.32</v>
      </c>
      <c r="SB118" s="222">
        <v>0</v>
      </c>
      <c r="SC118" s="222">
        <v>223098.22</v>
      </c>
      <c r="SD118" s="222">
        <v>162898.96</v>
      </c>
      <c r="SE118" s="222">
        <v>140851.22</v>
      </c>
      <c r="SF118" s="222">
        <v>267131.49</v>
      </c>
      <c r="SG118" s="222">
        <v>244477.77</v>
      </c>
      <c r="SH118" s="222">
        <v>429062.93</v>
      </c>
      <c r="SI118" s="222">
        <v>186369.16</v>
      </c>
      <c r="SJ118" s="222">
        <v>220500</v>
      </c>
      <c r="SK118" s="222">
        <v>670387.35</v>
      </c>
      <c r="SL118" s="222">
        <v>69111.09</v>
      </c>
      <c r="SM118" s="222">
        <v>1271552.55</v>
      </c>
      <c r="SN118" s="222">
        <v>282551.77</v>
      </c>
      <c r="SO118" s="222">
        <v>326797.26</v>
      </c>
      <c r="SP118" s="222">
        <v>18810.88</v>
      </c>
      <c r="SQ118" s="222">
        <v>221977.88</v>
      </c>
      <c r="SR118" s="222">
        <v>219986.06</v>
      </c>
      <c r="SS118" s="222">
        <v>197675.95</v>
      </c>
      <c r="ST118" s="222">
        <v>214978.16</v>
      </c>
      <c r="SU118" s="222">
        <v>2154300</v>
      </c>
      <c r="SV118" s="222">
        <v>176824.15</v>
      </c>
      <c r="SW118" s="222">
        <v>329732.3</v>
      </c>
      <c r="SX118" s="222">
        <v>306870.07</v>
      </c>
      <c r="SY118" s="222">
        <v>87856.56</v>
      </c>
      <c r="SZ118" s="222">
        <v>102270.93</v>
      </c>
      <c r="TA118" s="222">
        <v>204800</v>
      </c>
      <c r="TB118" s="222">
        <v>1123364.8600000001</v>
      </c>
      <c r="TC118" s="222">
        <v>11063</v>
      </c>
      <c r="TD118" s="222">
        <v>316966.68</v>
      </c>
      <c r="TE118" s="222">
        <v>235826.15</v>
      </c>
      <c r="TF118" s="222">
        <v>219540.94</v>
      </c>
      <c r="TG118" s="222">
        <v>173998.93</v>
      </c>
      <c r="TH118" s="222">
        <v>156140.98000000001</v>
      </c>
      <c r="TI118" s="222">
        <v>9181314.9700000007</v>
      </c>
      <c r="TJ118" s="222">
        <v>380727.55</v>
      </c>
      <c r="TK118" s="222">
        <v>364226.92</v>
      </c>
      <c r="TL118" s="222">
        <v>472959.36</v>
      </c>
      <c r="TM118" s="222">
        <v>0</v>
      </c>
      <c r="TN118" s="222">
        <v>241497.3</v>
      </c>
      <c r="TO118" s="222">
        <v>85972.95</v>
      </c>
      <c r="TP118" s="222">
        <v>937299.25</v>
      </c>
      <c r="TQ118" s="222">
        <v>233771.12</v>
      </c>
      <c r="TR118" s="222">
        <v>453845.1</v>
      </c>
      <c r="TS118" s="222">
        <v>769572.01</v>
      </c>
      <c r="TT118" s="222">
        <v>13461.63</v>
      </c>
      <c r="TU118" s="222">
        <v>156823.13</v>
      </c>
      <c r="TV118" s="222">
        <v>239734.94</v>
      </c>
      <c r="TW118" s="222">
        <v>191352.52</v>
      </c>
      <c r="TX118" s="222">
        <v>187640.84</v>
      </c>
      <c r="TY118" s="222">
        <v>2708488.58</v>
      </c>
      <c r="TZ118" s="222">
        <v>189707.05</v>
      </c>
      <c r="UA118" s="222">
        <v>1735027.52</v>
      </c>
      <c r="UB118" s="222">
        <v>544290.05000000005</v>
      </c>
      <c r="UC118" s="222">
        <v>279188.76</v>
      </c>
      <c r="UD118" s="222">
        <v>472031.84</v>
      </c>
      <c r="UE118" s="222">
        <v>5872324.8399999999</v>
      </c>
      <c r="UF118" s="222">
        <v>379681.52</v>
      </c>
      <c r="UG118" s="222">
        <v>289143.13</v>
      </c>
      <c r="UH118" s="222">
        <v>310077.2</v>
      </c>
      <c r="UI118" s="222">
        <v>151514.5</v>
      </c>
      <c r="UJ118" s="222">
        <v>4833442.16</v>
      </c>
      <c r="UK118" s="222">
        <v>450277.8</v>
      </c>
      <c r="UL118" s="222">
        <v>266711.3</v>
      </c>
      <c r="UM118" s="222">
        <v>891197.71</v>
      </c>
      <c r="UN118" s="222">
        <v>728627.17</v>
      </c>
      <c r="UO118" s="222">
        <v>574789.01</v>
      </c>
      <c r="UP118" s="222">
        <v>8026528.1299999999</v>
      </c>
      <c r="UQ118" s="222">
        <v>370845.52</v>
      </c>
      <c r="UR118" s="222">
        <v>272436.23</v>
      </c>
      <c r="US118" s="222">
        <v>3025089.38</v>
      </c>
      <c r="UT118" s="222">
        <v>85924.02</v>
      </c>
      <c r="UU118" s="222">
        <v>292443.96999999997</v>
      </c>
      <c r="UV118" s="222">
        <v>2106782.2999999998</v>
      </c>
      <c r="UW118" s="222">
        <v>245766.79</v>
      </c>
      <c r="UX118" s="222">
        <v>150529.29</v>
      </c>
      <c r="UY118" s="222">
        <v>219882.23999999999</v>
      </c>
      <c r="UZ118" s="222">
        <v>140405.59</v>
      </c>
      <c r="VA118" s="222">
        <v>1098766.9099999999</v>
      </c>
      <c r="VB118" s="222">
        <v>300900.28000000003</v>
      </c>
      <c r="VC118" s="222">
        <v>660365.23</v>
      </c>
      <c r="VD118" s="222">
        <v>399925.1</v>
      </c>
      <c r="VE118" s="222">
        <v>191513.99</v>
      </c>
      <c r="VF118" s="222">
        <v>439509.76000000001</v>
      </c>
      <c r="VG118" s="222">
        <v>143841.51999999999</v>
      </c>
      <c r="VH118" s="222">
        <v>780096.85</v>
      </c>
      <c r="VI118" s="222">
        <v>140410.51</v>
      </c>
      <c r="VJ118" s="222">
        <v>270385.55</v>
      </c>
      <c r="VK118" s="222">
        <v>0</v>
      </c>
      <c r="VL118" s="222">
        <v>0</v>
      </c>
      <c r="VM118" s="222">
        <v>0</v>
      </c>
      <c r="VN118" s="222">
        <v>222237.75</v>
      </c>
      <c r="VO118" s="222">
        <v>396784.03</v>
      </c>
      <c r="VP118" s="222">
        <v>779902.95</v>
      </c>
      <c r="VQ118" s="222">
        <v>19314.84</v>
      </c>
      <c r="VR118" s="222">
        <v>728840.61</v>
      </c>
      <c r="VS118" s="222">
        <v>572102.92000000004</v>
      </c>
      <c r="VT118" s="222">
        <v>351077.8</v>
      </c>
      <c r="VU118" s="222">
        <v>1276785.4099999999</v>
      </c>
      <c r="VV118" s="222">
        <v>239727.28</v>
      </c>
      <c r="VW118" s="222">
        <v>29023.03</v>
      </c>
      <c r="VX118" s="222">
        <v>303905.93</v>
      </c>
      <c r="VY118" s="222">
        <v>184202.67</v>
      </c>
      <c r="VZ118" s="222">
        <v>165140.54</v>
      </c>
      <c r="WA118" s="222">
        <v>233603.02</v>
      </c>
      <c r="WB118" s="222">
        <v>15329.13</v>
      </c>
      <c r="WC118" s="222">
        <v>434885.11</v>
      </c>
      <c r="WD118" s="222">
        <v>0</v>
      </c>
      <c r="WE118" s="222">
        <v>332608.52</v>
      </c>
      <c r="WF118" s="222">
        <v>459611.59</v>
      </c>
      <c r="WG118" s="222">
        <v>497029.93</v>
      </c>
      <c r="WH118" s="222">
        <v>753413.83</v>
      </c>
      <c r="WI118" s="222">
        <v>306586.53999999998</v>
      </c>
      <c r="WJ118" s="222">
        <v>425003.12</v>
      </c>
      <c r="WK118" s="222">
        <v>401789.6</v>
      </c>
      <c r="WL118" s="222">
        <v>1122556.21</v>
      </c>
      <c r="WM118" s="222">
        <v>447749.57</v>
      </c>
      <c r="WN118" s="222">
        <v>942450.94</v>
      </c>
      <c r="WO118" s="222">
        <v>897119.73</v>
      </c>
      <c r="WP118" s="222">
        <v>31027.15</v>
      </c>
      <c r="WQ118" s="222">
        <v>203570</v>
      </c>
      <c r="WR118" s="222">
        <v>444417.72</v>
      </c>
      <c r="WS118" s="222">
        <v>151904.4</v>
      </c>
      <c r="WT118" s="222">
        <v>714421.76000000001</v>
      </c>
      <c r="WU118" s="222">
        <v>189623.47</v>
      </c>
      <c r="WV118" s="222">
        <v>302632.15000000002</v>
      </c>
      <c r="WW118" s="222">
        <v>11250.29</v>
      </c>
      <c r="WX118" s="222">
        <v>205875.33</v>
      </c>
      <c r="WY118" s="222">
        <v>358817.52</v>
      </c>
      <c r="WZ118" s="222">
        <v>0</v>
      </c>
      <c r="XA118" s="222">
        <v>0</v>
      </c>
      <c r="XB118" s="222">
        <v>0</v>
      </c>
      <c r="XC118" s="222">
        <v>1222763.6200000001</v>
      </c>
      <c r="XD118" s="222">
        <v>4756.3</v>
      </c>
      <c r="XE118" s="222">
        <v>4447.41</v>
      </c>
      <c r="XF118" s="222">
        <v>254170.14</v>
      </c>
      <c r="XG118" s="222">
        <v>199542.57</v>
      </c>
      <c r="XH118" s="222">
        <v>4450694.5999999996</v>
      </c>
      <c r="XI118" s="222">
        <v>423090.67</v>
      </c>
      <c r="XJ118" s="222">
        <v>359400.67</v>
      </c>
      <c r="XK118" s="222">
        <v>2034821.33</v>
      </c>
      <c r="XL118" s="222">
        <v>319524.46000000002</v>
      </c>
      <c r="XM118" s="222">
        <v>590904.96</v>
      </c>
      <c r="XN118" s="222">
        <v>738714.03</v>
      </c>
      <c r="XO118" s="222">
        <v>318888.45</v>
      </c>
      <c r="XP118" s="222">
        <v>3366.59</v>
      </c>
      <c r="XQ118" s="222">
        <v>735941.98</v>
      </c>
      <c r="XR118" s="222">
        <v>508804.06</v>
      </c>
      <c r="XS118" s="222">
        <v>201949.47</v>
      </c>
      <c r="XT118" s="222">
        <v>480208.22</v>
      </c>
      <c r="XU118" s="222">
        <v>232407.47</v>
      </c>
      <c r="XV118" s="222">
        <v>175071.76</v>
      </c>
      <c r="XW118" s="222">
        <v>163533.78</v>
      </c>
      <c r="XX118" s="222">
        <v>132309.37</v>
      </c>
      <c r="XY118" s="222">
        <v>243930.61</v>
      </c>
      <c r="XZ118" s="222">
        <v>177430.54</v>
      </c>
      <c r="YA118" s="222">
        <v>12733.02</v>
      </c>
      <c r="YB118" s="222">
        <v>164926.85</v>
      </c>
      <c r="YC118" s="222">
        <v>112287.93</v>
      </c>
      <c r="YD118" s="222">
        <v>170014.77</v>
      </c>
      <c r="YE118" s="222">
        <v>39450</v>
      </c>
      <c r="YF118" s="222">
        <v>163153.06</v>
      </c>
      <c r="YG118" s="222">
        <v>544944.53</v>
      </c>
      <c r="YH118" s="222">
        <v>83476.28</v>
      </c>
      <c r="YI118" s="222">
        <v>1187534.3799999999</v>
      </c>
      <c r="YJ118" s="222">
        <v>0</v>
      </c>
      <c r="YK118" s="222">
        <v>470982.51</v>
      </c>
      <c r="YL118" s="222">
        <v>187524.68</v>
      </c>
      <c r="YM118" s="222">
        <v>32023.5</v>
      </c>
      <c r="YN118" s="222">
        <v>3996.35</v>
      </c>
      <c r="YO118" s="222">
        <v>329746.71999999997</v>
      </c>
      <c r="YP118" s="222">
        <v>298167.75</v>
      </c>
      <c r="YQ118" s="222">
        <v>4147.18</v>
      </c>
      <c r="YR118" s="222">
        <v>195369</v>
      </c>
      <c r="YS118" s="222">
        <v>148826.51</v>
      </c>
      <c r="YT118" s="222">
        <v>204391.44</v>
      </c>
      <c r="YU118" s="222">
        <v>7200.68</v>
      </c>
      <c r="YV118" s="222">
        <v>1933171.08</v>
      </c>
      <c r="YW118" s="222">
        <v>406483.52</v>
      </c>
      <c r="YX118" s="222">
        <v>185194.42</v>
      </c>
      <c r="YY118" s="222">
        <v>305069.28000000003</v>
      </c>
      <c r="YZ118" s="222">
        <v>0</v>
      </c>
      <c r="ZA118" s="222">
        <v>116404.83</v>
      </c>
      <c r="ZB118" s="222">
        <v>173360.14</v>
      </c>
      <c r="ZC118" s="222">
        <v>0</v>
      </c>
      <c r="ZD118" s="222">
        <v>154074.14000000001</v>
      </c>
      <c r="ZE118" s="222">
        <v>0</v>
      </c>
      <c r="ZF118" s="222">
        <v>228909.61</v>
      </c>
      <c r="ZG118" s="222">
        <v>174883.22</v>
      </c>
      <c r="ZH118" s="222">
        <v>2321.16</v>
      </c>
      <c r="ZI118" s="222">
        <v>254690.71</v>
      </c>
      <c r="ZJ118" s="222">
        <v>139378.91</v>
      </c>
      <c r="ZK118" s="222">
        <v>710464.83</v>
      </c>
      <c r="ZL118" s="222">
        <v>85490.23</v>
      </c>
      <c r="ZM118" s="222">
        <v>187056.58</v>
      </c>
      <c r="ZN118" s="222">
        <v>403211.15</v>
      </c>
      <c r="ZO118" s="222">
        <v>949578.94</v>
      </c>
      <c r="ZP118" s="222">
        <v>673781.13</v>
      </c>
      <c r="ZQ118" s="222">
        <v>182830.88</v>
      </c>
      <c r="ZR118" s="222">
        <v>42576.68</v>
      </c>
      <c r="ZS118" s="222">
        <v>375118.37</v>
      </c>
      <c r="ZT118" s="222">
        <v>432073.84</v>
      </c>
      <c r="ZU118" s="222">
        <v>0</v>
      </c>
      <c r="ZV118" s="222">
        <v>123682.49</v>
      </c>
      <c r="ZW118" s="222">
        <v>212180.67</v>
      </c>
      <c r="ZX118" s="222">
        <v>91716.53</v>
      </c>
      <c r="ZY118" s="222">
        <v>346729.25</v>
      </c>
      <c r="ZZ118" s="222">
        <v>211206.24</v>
      </c>
      <c r="AAA118" s="222">
        <v>311298.46000000002</v>
      </c>
      <c r="AAB118" s="222">
        <v>176317.4</v>
      </c>
      <c r="AAC118" s="222">
        <v>130956.47</v>
      </c>
      <c r="AAD118" s="222">
        <v>17012.830000000002</v>
      </c>
      <c r="AAE118" s="222">
        <v>152471.49</v>
      </c>
      <c r="AAF118" s="222">
        <v>134097.03</v>
      </c>
      <c r="AAG118" s="222">
        <v>127947.61</v>
      </c>
      <c r="AAH118" s="222">
        <v>0</v>
      </c>
      <c r="AAI118" s="222">
        <v>349026.83</v>
      </c>
      <c r="AAJ118" s="222">
        <v>0</v>
      </c>
      <c r="AAK118" s="222">
        <v>212193.7</v>
      </c>
      <c r="AAL118" s="222">
        <v>186793.42</v>
      </c>
      <c r="AAM118" s="222">
        <v>862947.38</v>
      </c>
      <c r="AAN118" s="222">
        <v>168605.12</v>
      </c>
      <c r="AAO118" s="222">
        <v>6147288.0700000003</v>
      </c>
      <c r="AAP118" s="222">
        <v>707785.71</v>
      </c>
      <c r="AAQ118" s="222">
        <v>179255.95</v>
      </c>
      <c r="AAR118" s="222">
        <v>451205.32</v>
      </c>
      <c r="AAS118" s="222">
        <v>429756.72</v>
      </c>
      <c r="AAT118" s="222">
        <v>171456.91</v>
      </c>
      <c r="AAU118" s="222">
        <v>237654</v>
      </c>
      <c r="AAV118" s="222">
        <v>329012.15000000002</v>
      </c>
      <c r="AAW118" s="222">
        <v>907270.16</v>
      </c>
      <c r="AAX118" s="222">
        <v>273917.2</v>
      </c>
      <c r="AAY118" s="222">
        <v>736679.84</v>
      </c>
      <c r="AAZ118" s="222">
        <v>1445577.02</v>
      </c>
      <c r="ABA118" s="222">
        <v>702184.33</v>
      </c>
      <c r="ABB118" s="222">
        <v>359456.67</v>
      </c>
      <c r="ABC118" s="222">
        <v>296733.65000000002</v>
      </c>
      <c r="ABD118" s="222">
        <v>398168.62</v>
      </c>
      <c r="ABE118" s="222">
        <v>140917.1</v>
      </c>
      <c r="ABF118" s="222">
        <v>7765.02</v>
      </c>
      <c r="ABG118" s="222">
        <v>139889.99</v>
      </c>
      <c r="ABH118" s="222">
        <v>1808190.33</v>
      </c>
      <c r="ABI118" s="222">
        <v>1729353.74</v>
      </c>
      <c r="ABJ118" s="222">
        <v>11932.48</v>
      </c>
      <c r="ABK118" s="222">
        <v>146014.45000000001</v>
      </c>
      <c r="ABL118" s="222">
        <v>208654.35</v>
      </c>
      <c r="ABM118" s="222">
        <v>110093.24</v>
      </c>
      <c r="ABN118" s="222">
        <v>156247.82999999999</v>
      </c>
      <c r="ABO118" s="222">
        <v>71998.95</v>
      </c>
      <c r="ABP118" s="222">
        <v>291969.43</v>
      </c>
      <c r="ABQ118" s="222">
        <v>0</v>
      </c>
      <c r="ABR118" s="222">
        <v>277038.93</v>
      </c>
      <c r="ABS118" s="222">
        <v>279211.5</v>
      </c>
      <c r="ABT118" s="222">
        <v>185492.93</v>
      </c>
      <c r="ABU118" s="222">
        <v>13741.64</v>
      </c>
      <c r="ABV118" s="222">
        <v>172606.73</v>
      </c>
      <c r="ABW118" s="222">
        <v>60405.73</v>
      </c>
      <c r="ABX118" s="222">
        <v>0</v>
      </c>
      <c r="ABY118" s="222">
        <v>5564</v>
      </c>
      <c r="ABZ118" s="222">
        <v>14231</v>
      </c>
      <c r="ACA118" s="222">
        <v>819.62</v>
      </c>
      <c r="ACB118" s="222">
        <v>133447.39000000001</v>
      </c>
      <c r="ACC118" s="222">
        <v>66797.820000000007</v>
      </c>
      <c r="ACD118" s="222">
        <v>0</v>
      </c>
      <c r="ACE118" s="222">
        <v>290981.40999999997</v>
      </c>
      <c r="ACF118" s="222">
        <v>160669.17000000001</v>
      </c>
      <c r="ACG118" s="222">
        <v>7257.23</v>
      </c>
      <c r="ACH118" s="222">
        <v>9730.3799999999992</v>
      </c>
      <c r="ACI118" s="222">
        <v>4915540.04</v>
      </c>
      <c r="ACJ118" s="222">
        <v>11878.43</v>
      </c>
      <c r="ACK118" s="222">
        <v>149270.51999999999</v>
      </c>
      <c r="ACL118" s="222">
        <v>300272.84000000003</v>
      </c>
      <c r="ACM118" s="222">
        <v>96409.96</v>
      </c>
      <c r="ACN118" s="222">
        <v>0</v>
      </c>
      <c r="ACO118" s="222">
        <v>0</v>
      </c>
      <c r="ACP118" s="222">
        <v>0</v>
      </c>
      <c r="ACQ118" s="222">
        <v>0</v>
      </c>
      <c r="ACR118" s="222">
        <v>0</v>
      </c>
      <c r="ACS118" s="222">
        <v>0</v>
      </c>
      <c r="ACT118" s="222">
        <v>696674</v>
      </c>
      <c r="ACU118" s="222">
        <v>0</v>
      </c>
      <c r="ACV118" s="222">
        <v>1028487.19</v>
      </c>
      <c r="ACW118" s="222">
        <v>226248.98</v>
      </c>
      <c r="ACX118" s="222">
        <v>0</v>
      </c>
      <c r="ACY118" s="222">
        <v>0</v>
      </c>
      <c r="ACZ118" s="222">
        <v>328771.18</v>
      </c>
      <c r="ADA118" s="222">
        <v>127978.07</v>
      </c>
      <c r="ADB118" s="222">
        <v>0</v>
      </c>
      <c r="ADC118" s="222">
        <v>291565.06</v>
      </c>
      <c r="ADD118" s="222">
        <v>0</v>
      </c>
      <c r="ADE118" s="222">
        <v>218000</v>
      </c>
      <c r="ADF118" s="222">
        <v>0</v>
      </c>
      <c r="ADG118" s="222">
        <v>0</v>
      </c>
      <c r="ADH118" s="222">
        <v>85373.43</v>
      </c>
      <c r="ADI118" s="222">
        <v>61773.46</v>
      </c>
      <c r="ADJ118" s="222">
        <v>0</v>
      </c>
      <c r="ADK118" s="222">
        <v>0</v>
      </c>
      <c r="ADL118" s="222">
        <v>134051.14000000001</v>
      </c>
      <c r="ADM118" s="222">
        <v>172379.28</v>
      </c>
      <c r="ADN118" s="222">
        <v>0</v>
      </c>
      <c r="ADO118" s="222">
        <v>3559964.69</v>
      </c>
      <c r="ADP118" s="222">
        <v>540930.31999999995</v>
      </c>
      <c r="ADQ118" s="222">
        <v>0</v>
      </c>
      <c r="ADR118" s="222">
        <v>0</v>
      </c>
      <c r="ADS118" s="222">
        <v>494179.45</v>
      </c>
      <c r="ADT118" s="222">
        <v>99332.9</v>
      </c>
      <c r="ADU118" s="222">
        <v>2895</v>
      </c>
      <c r="ADV118" s="222">
        <v>204131.14</v>
      </c>
      <c r="ADW118" s="222">
        <v>128156.6</v>
      </c>
      <c r="ADX118" s="222">
        <v>68603.09</v>
      </c>
      <c r="ADY118" s="222">
        <v>0</v>
      </c>
      <c r="ADZ118" s="222">
        <v>56340.31</v>
      </c>
      <c r="AEA118" s="222">
        <v>3093519.79</v>
      </c>
      <c r="AEB118" s="222">
        <v>193241.73</v>
      </c>
      <c r="AEC118" s="222">
        <v>506564.33</v>
      </c>
      <c r="AED118" s="222">
        <v>21942.7</v>
      </c>
      <c r="AEE118" s="222">
        <v>564368.67000000004</v>
      </c>
      <c r="AEF118" s="222">
        <v>486221.65</v>
      </c>
      <c r="AEG118" s="222">
        <v>0</v>
      </c>
      <c r="AEH118" s="222">
        <v>301706.78999999998</v>
      </c>
      <c r="AEI118" s="222">
        <v>32917.06</v>
      </c>
      <c r="AEJ118" s="222">
        <v>270161.45</v>
      </c>
      <c r="AEK118" s="222">
        <v>148454.04</v>
      </c>
      <c r="AEL118" s="222">
        <v>0</v>
      </c>
      <c r="AEM118" s="222">
        <v>325553.34000000003</v>
      </c>
      <c r="AEN118" s="222">
        <v>292201.09999999998</v>
      </c>
      <c r="AEO118" s="222">
        <v>138941.6</v>
      </c>
      <c r="AEP118" s="222">
        <v>386791.46</v>
      </c>
      <c r="AEQ118" s="222">
        <v>132874.99</v>
      </c>
      <c r="AER118" s="222">
        <v>654037.38</v>
      </c>
      <c r="AES118" s="222">
        <v>105901.24</v>
      </c>
      <c r="AET118" s="222">
        <v>368229.59</v>
      </c>
      <c r="AEU118" s="222">
        <v>258034</v>
      </c>
      <c r="AEV118" s="222">
        <v>187360.85</v>
      </c>
      <c r="AEW118" s="222">
        <v>0</v>
      </c>
      <c r="AEX118" s="222">
        <v>521209.49</v>
      </c>
      <c r="AEY118" s="222">
        <v>143662.51999999999</v>
      </c>
      <c r="AEZ118" s="222">
        <v>1184716.82</v>
      </c>
      <c r="AFA118" s="222">
        <v>163690.23000000001</v>
      </c>
      <c r="AFB118" s="222">
        <v>133018.43</v>
      </c>
      <c r="AFC118" s="222">
        <v>1127028.5</v>
      </c>
      <c r="AFD118" s="222">
        <v>100004.23</v>
      </c>
      <c r="AFE118" s="222">
        <v>8319.39</v>
      </c>
      <c r="AFF118" s="222">
        <v>228448.98</v>
      </c>
      <c r="AFG118" s="222">
        <v>96745</v>
      </c>
      <c r="AFH118" s="222">
        <v>950164.67</v>
      </c>
      <c r="AFI118" s="222">
        <v>232004.9</v>
      </c>
      <c r="AFJ118" s="222">
        <v>204837.53</v>
      </c>
      <c r="AFK118" s="222">
        <v>113750</v>
      </c>
      <c r="AFL118" s="222">
        <v>427708.34</v>
      </c>
      <c r="AFM118" s="222">
        <v>435571.17</v>
      </c>
      <c r="AFN118" s="222">
        <v>373805.81</v>
      </c>
      <c r="AFO118" s="222">
        <v>28136.54</v>
      </c>
      <c r="AFP118" s="222">
        <v>2369512.25</v>
      </c>
      <c r="AFQ118" s="222">
        <v>830950.78</v>
      </c>
      <c r="AFR118" s="222">
        <v>463181.44</v>
      </c>
      <c r="AFS118" s="222">
        <v>170321.92000000001</v>
      </c>
      <c r="AFT118" s="222">
        <v>399446.58</v>
      </c>
      <c r="AFU118" s="222">
        <v>210761.16</v>
      </c>
      <c r="AFV118" s="222">
        <v>517337.46</v>
      </c>
      <c r="AFW118" s="222">
        <v>568735.9</v>
      </c>
      <c r="AFX118" s="222">
        <v>904327.37</v>
      </c>
      <c r="AFY118" s="222">
        <v>195353.97</v>
      </c>
      <c r="AFZ118" s="222">
        <v>642220.88</v>
      </c>
      <c r="AGA118" s="222">
        <v>142840.79</v>
      </c>
      <c r="AGB118" s="222">
        <v>2681000</v>
      </c>
      <c r="AGC118" s="222">
        <v>0</v>
      </c>
      <c r="AGD118" s="222">
        <v>155000</v>
      </c>
      <c r="AGE118" s="222">
        <v>155068.19</v>
      </c>
      <c r="AGF118" s="222">
        <v>593664.66</v>
      </c>
      <c r="AGG118" s="222">
        <v>224605.52</v>
      </c>
      <c r="AGH118" s="222">
        <v>9010.7099999999991</v>
      </c>
      <c r="AGI118" s="222">
        <v>133566.06</v>
      </c>
      <c r="AGJ118" s="222">
        <v>21406</v>
      </c>
      <c r="AGK118" s="222">
        <v>167541.29999999999</v>
      </c>
      <c r="AGL118" s="222">
        <v>161105.92000000001</v>
      </c>
      <c r="AGM118" s="222">
        <v>3120128.18</v>
      </c>
      <c r="AGN118" s="222">
        <v>500613.84</v>
      </c>
      <c r="AGO118" s="222">
        <v>251409.3</v>
      </c>
      <c r="AGP118" s="222">
        <v>320680.95</v>
      </c>
      <c r="AGQ118" s="222">
        <v>2983.99</v>
      </c>
      <c r="AGR118" s="222">
        <v>386961.59</v>
      </c>
      <c r="AGS118" s="222">
        <v>149189.25</v>
      </c>
      <c r="AGT118" s="222">
        <v>152116.56</v>
      </c>
      <c r="AGU118" s="222">
        <v>3699659.38</v>
      </c>
      <c r="AGV118" s="222">
        <v>5643843.9000000004</v>
      </c>
      <c r="AGW118" s="222">
        <v>186436.34</v>
      </c>
      <c r="AGX118" s="222">
        <v>242472.27</v>
      </c>
      <c r="AGY118" s="222">
        <v>572316.11</v>
      </c>
      <c r="AGZ118" s="222">
        <v>356900.34</v>
      </c>
      <c r="AHA118" s="222">
        <v>339049.86</v>
      </c>
      <c r="AHB118" s="222">
        <v>255859.68</v>
      </c>
      <c r="AHC118" s="222">
        <v>120204.81</v>
      </c>
      <c r="AHD118" s="222">
        <v>593570.63</v>
      </c>
      <c r="AHE118" s="222">
        <v>292038.56</v>
      </c>
      <c r="AHF118" s="222">
        <v>234419.14</v>
      </c>
      <c r="AHG118" s="222">
        <v>159381.75</v>
      </c>
      <c r="AHH118" s="222">
        <v>156233.9</v>
      </c>
      <c r="AHI118" s="222">
        <v>302184.2</v>
      </c>
      <c r="AHJ118" s="222">
        <v>153428.4</v>
      </c>
      <c r="AHK118" s="222">
        <v>378229.72</v>
      </c>
      <c r="AHL118" s="222">
        <v>3599625.16</v>
      </c>
      <c r="AHM118" s="222">
        <v>123633.33</v>
      </c>
      <c r="AHN118" s="222">
        <v>167109.74</v>
      </c>
      <c r="AHO118" s="222">
        <v>158641.92000000001</v>
      </c>
      <c r="AHP118" s="222">
        <v>21321.15</v>
      </c>
      <c r="AHQ118" s="222">
        <v>149288.13</v>
      </c>
      <c r="AHR118" s="264">
        <v>106188.27</v>
      </c>
    </row>
    <row r="119" spans="1:902" ht="24">
      <c r="A119" s="183" t="s">
        <v>6671</v>
      </c>
      <c r="B119" s="183" t="s">
        <v>6561</v>
      </c>
      <c r="C119" s="184" t="s">
        <v>6562</v>
      </c>
      <c r="D119" s="222">
        <v>0</v>
      </c>
      <c r="E119" s="222">
        <v>0</v>
      </c>
      <c r="F119" s="222">
        <v>0</v>
      </c>
      <c r="G119" s="222">
        <v>0</v>
      </c>
      <c r="H119" s="222">
        <v>0</v>
      </c>
      <c r="I119" s="222">
        <v>0</v>
      </c>
      <c r="J119" s="222">
        <v>0</v>
      </c>
      <c r="K119" s="222">
        <v>0</v>
      </c>
      <c r="L119" s="222">
        <v>213040</v>
      </c>
      <c r="M119" s="222">
        <v>0</v>
      </c>
      <c r="N119" s="222">
        <v>0</v>
      </c>
      <c r="O119" s="222">
        <v>100000</v>
      </c>
      <c r="P119" s="222">
        <v>0</v>
      </c>
      <c r="Q119" s="222">
        <v>0</v>
      </c>
      <c r="R119" s="222">
        <v>0</v>
      </c>
      <c r="S119" s="222">
        <v>0</v>
      </c>
      <c r="T119" s="222">
        <v>0</v>
      </c>
      <c r="U119" s="222">
        <v>0</v>
      </c>
      <c r="V119" s="222">
        <v>0</v>
      </c>
      <c r="W119" s="222">
        <v>0</v>
      </c>
      <c r="X119" s="222">
        <v>128010</v>
      </c>
      <c r="Y119" s="222">
        <v>0</v>
      </c>
      <c r="Z119" s="222">
        <v>0</v>
      </c>
      <c r="AA119" s="222">
        <v>358500</v>
      </c>
      <c r="AB119" s="222">
        <v>0</v>
      </c>
      <c r="AC119" s="222">
        <v>0</v>
      </c>
      <c r="AD119" s="222">
        <v>0</v>
      </c>
      <c r="AE119" s="222">
        <v>0</v>
      </c>
      <c r="AF119" s="222">
        <v>0</v>
      </c>
      <c r="AG119" s="222">
        <v>0</v>
      </c>
      <c r="AH119" s="222">
        <v>0</v>
      </c>
      <c r="AI119" s="222">
        <v>0</v>
      </c>
      <c r="AJ119" s="222">
        <v>0</v>
      </c>
      <c r="AK119" s="222">
        <v>42493.13</v>
      </c>
      <c r="AL119" s="222">
        <v>0</v>
      </c>
      <c r="AM119" s="222">
        <v>0</v>
      </c>
      <c r="AN119" s="222">
        <v>91897.75</v>
      </c>
      <c r="AO119" s="222">
        <v>0</v>
      </c>
      <c r="AP119" s="222">
        <v>2770</v>
      </c>
      <c r="AQ119" s="222">
        <v>0</v>
      </c>
      <c r="AR119" s="222">
        <v>0</v>
      </c>
      <c r="AS119" s="222">
        <v>49882</v>
      </c>
      <c r="AT119" s="222">
        <v>0</v>
      </c>
      <c r="AU119" s="222">
        <v>0</v>
      </c>
      <c r="AV119" s="222">
        <v>0</v>
      </c>
      <c r="AW119" s="222">
        <v>0</v>
      </c>
      <c r="AX119" s="222">
        <v>0</v>
      </c>
      <c r="AY119" s="222">
        <v>0</v>
      </c>
      <c r="AZ119" s="222">
        <v>16000</v>
      </c>
      <c r="BA119" s="222">
        <v>0</v>
      </c>
      <c r="BB119" s="222">
        <v>0</v>
      </c>
      <c r="BC119" s="222">
        <v>0</v>
      </c>
      <c r="BD119" s="222">
        <v>0</v>
      </c>
      <c r="BE119" s="222">
        <v>0</v>
      </c>
      <c r="BF119" s="222">
        <v>0</v>
      </c>
      <c r="BG119" s="222">
        <v>0</v>
      </c>
      <c r="BH119" s="222">
        <v>0</v>
      </c>
      <c r="BI119" s="222">
        <v>653105.22</v>
      </c>
      <c r="BJ119" s="222">
        <v>0</v>
      </c>
      <c r="BK119" s="222">
        <v>0</v>
      </c>
      <c r="BL119" s="222">
        <v>0</v>
      </c>
      <c r="BM119" s="222">
        <v>0</v>
      </c>
      <c r="BN119" s="222">
        <v>13970</v>
      </c>
      <c r="BO119" s="222">
        <v>0</v>
      </c>
      <c r="BP119" s="222">
        <v>0</v>
      </c>
      <c r="BQ119" s="222">
        <v>0</v>
      </c>
      <c r="BR119" s="222">
        <v>0</v>
      </c>
      <c r="BS119" s="222">
        <v>0</v>
      </c>
      <c r="BT119" s="222">
        <v>0</v>
      </c>
      <c r="BU119" s="222">
        <v>0</v>
      </c>
      <c r="BV119" s="222">
        <v>0</v>
      </c>
      <c r="BW119" s="222">
        <v>0</v>
      </c>
      <c r="BX119" s="222">
        <v>0</v>
      </c>
      <c r="BY119" s="222">
        <v>0</v>
      </c>
      <c r="BZ119" s="222">
        <v>0</v>
      </c>
      <c r="CA119" s="222">
        <v>0</v>
      </c>
      <c r="CB119" s="222">
        <v>0</v>
      </c>
      <c r="CC119" s="222">
        <v>84100</v>
      </c>
      <c r="CD119" s="222">
        <v>0</v>
      </c>
      <c r="CE119" s="222">
        <v>2300</v>
      </c>
      <c r="CF119" s="222">
        <v>0</v>
      </c>
      <c r="CG119" s="222">
        <v>0</v>
      </c>
      <c r="CH119" s="222">
        <v>0</v>
      </c>
      <c r="CI119" s="222">
        <v>0</v>
      </c>
      <c r="CJ119" s="222">
        <v>0</v>
      </c>
      <c r="CK119" s="222">
        <v>0</v>
      </c>
      <c r="CL119" s="222">
        <v>0</v>
      </c>
      <c r="CM119" s="222">
        <v>0</v>
      </c>
      <c r="CN119" s="222">
        <v>0</v>
      </c>
      <c r="CO119" s="222">
        <v>0</v>
      </c>
      <c r="CP119" s="222">
        <v>0</v>
      </c>
      <c r="CQ119" s="222">
        <v>0</v>
      </c>
      <c r="CR119" s="222">
        <v>0</v>
      </c>
      <c r="CS119" s="222">
        <v>0</v>
      </c>
      <c r="CT119" s="222">
        <v>0</v>
      </c>
      <c r="CU119" s="222">
        <v>0</v>
      </c>
      <c r="CV119" s="222">
        <v>0</v>
      </c>
      <c r="CW119" s="222">
        <v>0</v>
      </c>
      <c r="CX119" s="222">
        <v>8890</v>
      </c>
      <c r="CY119" s="222">
        <v>0</v>
      </c>
      <c r="CZ119" s="222">
        <v>0</v>
      </c>
      <c r="DA119" s="222">
        <v>0</v>
      </c>
      <c r="DB119" s="222">
        <v>0</v>
      </c>
      <c r="DC119" s="222">
        <v>0</v>
      </c>
      <c r="DD119" s="222">
        <v>0</v>
      </c>
      <c r="DE119" s="222">
        <v>0</v>
      </c>
      <c r="DF119" s="222">
        <v>0</v>
      </c>
      <c r="DG119" s="222">
        <v>0</v>
      </c>
      <c r="DH119" s="222">
        <v>0</v>
      </c>
      <c r="DI119" s="222">
        <v>0</v>
      </c>
      <c r="DJ119" s="222">
        <v>0</v>
      </c>
      <c r="DK119" s="222">
        <v>0</v>
      </c>
      <c r="DL119" s="222">
        <v>0</v>
      </c>
      <c r="DM119" s="222">
        <v>0</v>
      </c>
      <c r="DN119" s="222">
        <v>0</v>
      </c>
      <c r="DO119" s="222">
        <v>0</v>
      </c>
      <c r="DP119" s="222">
        <v>0</v>
      </c>
      <c r="DQ119" s="222">
        <v>146880</v>
      </c>
      <c r="DR119" s="222">
        <v>0</v>
      </c>
      <c r="DS119" s="222">
        <v>0</v>
      </c>
      <c r="DT119" s="222">
        <v>0</v>
      </c>
      <c r="DU119" s="222">
        <v>0</v>
      </c>
      <c r="DV119" s="222">
        <v>322075</v>
      </c>
      <c r="DW119" s="222">
        <v>0</v>
      </c>
      <c r="DX119" s="222">
        <v>0</v>
      </c>
      <c r="DY119" s="222">
        <v>0</v>
      </c>
      <c r="DZ119" s="222">
        <v>0</v>
      </c>
      <c r="EA119" s="222">
        <v>0</v>
      </c>
      <c r="EB119" s="222">
        <v>0</v>
      </c>
      <c r="EC119" s="222">
        <v>0</v>
      </c>
      <c r="ED119" s="222">
        <v>0</v>
      </c>
      <c r="EE119" s="222">
        <v>0</v>
      </c>
      <c r="EF119" s="222">
        <v>0</v>
      </c>
      <c r="EG119" s="222">
        <v>14062</v>
      </c>
      <c r="EH119" s="222">
        <v>0</v>
      </c>
      <c r="EI119" s="222">
        <v>62897.2</v>
      </c>
      <c r="EJ119" s="222">
        <v>0</v>
      </c>
      <c r="EK119" s="222">
        <v>0</v>
      </c>
      <c r="EL119" s="222">
        <v>0</v>
      </c>
      <c r="EM119" s="222">
        <v>0</v>
      </c>
      <c r="EN119" s="222">
        <v>0</v>
      </c>
      <c r="EO119" s="222">
        <v>0</v>
      </c>
      <c r="EP119" s="222">
        <v>41483.599999999999</v>
      </c>
      <c r="EQ119" s="222">
        <v>0</v>
      </c>
      <c r="ER119" s="222">
        <v>0</v>
      </c>
      <c r="ES119" s="222">
        <v>0</v>
      </c>
      <c r="ET119" s="222">
        <v>0</v>
      </c>
      <c r="EU119" s="222">
        <v>0</v>
      </c>
      <c r="EV119" s="222">
        <v>0</v>
      </c>
      <c r="EW119" s="222">
        <v>0</v>
      </c>
      <c r="EX119" s="222">
        <v>0</v>
      </c>
      <c r="EY119" s="222">
        <v>0</v>
      </c>
      <c r="EZ119" s="222">
        <v>0</v>
      </c>
      <c r="FA119" s="222">
        <v>0</v>
      </c>
      <c r="FB119" s="222">
        <v>3625</v>
      </c>
      <c r="FC119" s="222">
        <v>0</v>
      </c>
      <c r="FD119" s="222">
        <v>0</v>
      </c>
      <c r="FE119" s="222">
        <v>0</v>
      </c>
      <c r="FF119" s="222">
        <v>193754.82</v>
      </c>
      <c r="FG119" s="222">
        <v>0</v>
      </c>
      <c r="FH119" s="222">
        <v>0</v>
      </c>
      <c r="FI119" s="222">
        <v>0</v>
      </c>
      <c r="FJ119" s="222">
        <v>0</v>
      </c>
      <c r="FK119" s="222">
        <v>0</v>
      </c>
      <c r="FL119" s="222">
        <v>0</v>
      </c>
      <c r="FM119" s="222">
        <v>0</v>
      </c>
      <c r="FN119" s="222">
        <v>7500</v>
      </c>
      <c r="FO119" s="222">
        <v>24203.4</v>
      </c>
      <c r="FP119" s="222">
        <v>0</v>
      </c>
      <c r="FQ119" s="222">
        <v>0</v>
      </c>
      <c r="FR119" s="222">
        <v>0</v>
      </c>
      <c r="FS119" s="222">
        <v>518072.06</v>
      </c>
      <c r="FT119" s="222">
        <v>0</v>
      </c>
      <c r="FU119" s="222">
        <v>0</v>
      </c>
      <c r="FV119" s="222">
        <v>0</v>
      </c>
      <c r="FW119" s="222">
        <v>51500</v>
      </c>
      <c r="FX119" s="222">
        <v>0</v>
      </c>
      <c r="FY119" s="222">
        <v>900</v>
      </c>
      <c r="FZ119" s="222">
        <v>44489.59</v>
      </c>
      <c r="GA119" s="222">
        <v>1500</v>
      </c>
      <c r="GB119" s="222">
        <v>94788</v>
      </c>
      <c r="GC119" s="222">
        <v>0</v>
      </c>
      <c r="GD119" s="222">
        <v>0</v>
      </c>
      <c r="GE119" s="222">
        <v>0</v>
      </c>
      <c r="GF119" s="222">
        <v>129015</v>
      </c>
      <c r="GG119" s="222">
        <v>0</v>
      </c>
      <c r="GH119" s="222">
        <v>0</v>
      </c>
      <c r="GI119" s="222">
        <v>0</v>
      </c>
      <c r="GJ119" s="222">
        <v>0</v>
      </c>
      <c r="GK119" s="222">
        <v>0</v>
      </c>
      <c r="GL119" s="222">
        <v>0</v>
      </c>
      <c r="GM119" s="222">
        <v>28131.58</v>
      </c>
      <c r="GN119" s="222">
        <v>0</v>
      </c>
      <c r="GO119" s="222">
        <v>15990</v>
      </c>
      <c r="GP119" s="222">
        <v>0</v>
      </c>
      <c r="GQ119" s="222">
        <v>0</v>
      </c>
      <c r="GR119" s="222">
        <v>0</v>
      </c>
      <c r="GS119" s="222">
        <v>0</v>
      </c>
      <c r="GT119" s="222">
        <v>0</v>
      </c>
      <c r="GU119" s="222">
        <v>0</v>
      </c>
      <c r="GV119" s="222">
        <v>0</v>
      </c>
      <c r="GW119" s="222">
        <v>0</v>
      </c>
      <c r="GX119" s="222">
        <v>0</v>
      </c>
      <c r="GY119" s="222">
        <v>0</v>
      </c>
      <c r="GZ119" s="222">
        <v>0</v>
      </c>
      <c r="HA119" s="222">
        <v>0</v>
      </c>
      <c r="HB119" s="222">
        <v>0</v>
      </c>
      <c r="HC119" s="222">
        <v>0</v>
      </c>
      <c r="HD119" s="222">
        <v>0</v>
      </c>
      <c r="HE119" s="222">
        <v>0</v>
      </c>
      <c r="HF119" s="222">
        <v>0</v>
      </c>
      <c r="HG119" s="222">
        <v>0</v>
      </c>
      <c r="HH119" s="222">
        <v>0</v>
      </c>
      <c r="HI119" s="222">
        <v>0</v>
      </c>
      <c r="HJ119" s="222">
        <v>0</v>
      </c>
      <c r="HK119" s="222">
        <v>0</v>
      </c>
      <c r="HL119" s="222">
        <v>0</v>
      </c>
      <c r="HM119" s="222">
        <v>0</v>
      </c>
      <c r="HN119" s="222">
        <v>0</v>
      </c>
      <c r="HO119" s="222">
        <v>0</v>
      </c>
      <c r="HP119" s="222">
        <v>295298.84999999998</v>
      </c>
      <c r="HQ119" s="222">
        <v>109274.02</v>
      </c>
      <c r="HR119" s="222">
        <v>0</v>
      </c>
      <c r="HS119" s="222">
        <v>0</v>
      </c>
      <c r="HT119" s="222">
        <v>0</v>
      </c>
      <c r="HU119" s="222">
        <v>0</v>
      </c>
      <c r="HV119" s="222">
        <v>19670.759999999998</v>
      </c>
      <c r="HW119" s="222">
        <v>0</v>
      </c>
      <c r="HX119" s="222">
        <v>0</v>
      </c>
      <c r="HY119" s="222">
        <v>0</v>
      </c>
      <c r="HZ119" s="222">
        <v>0</v>
      </c>
      <c r="IA119" s="222">
        <v>0</v>
      </c>
      <c r="IB119" s="222">
        <v>0</v>
      </c>
      <c r="IC119" s="222">
        <v>0</v>
      </c>
      <c r="ID119" s="222">
        <v>0</v>
      </c>
      <c r="IE119" s="222">
        <v>0</v>
      </c>
      <c r="IF119" s="222">
        <v>0</v>
      </c>
      <c r="IG119" s="222">
        <v>0</v>
      </c>
      <c r="IH119" s="222">
        <v>0</v>
      </c>
      <c r="II119" s="222">
        <v>0</v>
      </c>
      <c r="IJ119" s="222">
        <v>0</v>
      </c>
      <c r="IK119" s="222">
        <v>0</v>
      </c>
      <c r="IL119" s="222">
        <v>1157380</v>
      </c>
      <c r="IM119" s="222">
        <v>0</v>
      </c>
      <c r="IN119" s="222">
        <v>0</v>
      </c>
      <c r="IO119" s="222">
        <v>140191.76</v>
      </c>
      <c r="IP119" s="222">
        <v>0</v>
      </c>
      <c r="IQ119" s="222">
        <v>141284</v>
      </c>
      <c r="IR119" s="222">
        <v>0</v>
      </c>
      <c r="IS119" s="222">
        <v>0</v>
      </c>
      <c r="IT119" s="222">
        <v>49576</v>
      </c>
      <c r="IU119" s="222">
        <v>0</v>
      </c>
      <c r="IV119" s="222">
        <v>0</v>
      </c>
      <c r="IW119" s="222">
        <v>0</v>
      </c>
      <c r="IX119" s="222">
        <v>0</v>
      </c>
      <c r="IY119" s="222">
        <v>0</v>
      </c>
      <c r="IZ119" s="222">
        <v>0</v>
      </c>
      <c r="JA119" s="222">
        <v>0</v>
      </c>
      <c r="JB119" s="222">
        <v>423600</v>
      </c>
      <c r="JC119" s="222">
        <v>0</v>
      </c>
      <c r="JD119" s="222">
        <v>0</v>
      </c>
      <c r="JE119" s="222">
        <v>0</v>
      </c>
      <c r="JF119" s="222">
        <v>238580</v>
      </c>
      <c r="JG119" s="222">
        <v>0</v>
      </c>
      <c r="JH119" s="222">
        <v>0</v>
      </c>
      <c r="JI119" s="222">
        <v>0</v>
      </c>
      <c r="JJ119" s="222">
        <v>0</v>
      </c>
      <c r="JK119" s="222">
        <v>0</v>
      </c>
      <c r="JL119" s="222">
        <v>0</v>
      </c>
      <c r="JM119" s="222">
        <v>0</v>
      </c>
      <c r="JN119" s="222">
        <v>1310.06</v>
      </c>
      <c r="JO119" s="222">
        <v>0</v>
      </c>
      <c r="JP119" s="222">
        <v>270684.71999999997</v>
      </c>
      <c r="JQ119" s="222">
        <v>14900</v>
      </c>
      <c r="JR119" s="222">
        <v>0</v>
      </c>
      <c r="JS119" s="222">
        <v>0</v>
      </c>
      <c r="JT119" s="222">
        <v>0</v>
      </c>
      <c r="JU119" s="222">
        <v>0</v>
      </c>
      <c r="JV119" s="222">
        <v>61687</v>
      </c>
      <c r="JW119" s="222">
        <v>127045</v>
      </c>
      <c r="JX119" s="222">
        <v>16500</v>
      </c>
      <c r="JY119" s="222">
        <v>0</v>
      </c>
      <c r="JZ119" s="222">
        <v>1114923.6000000001</v>
      </c>
      <c r="KA119" s="222">
        <v>0</v>
      </c>
      <c r="KB119" s="222">
        <v>0</v>
      </c>
      <c r="KC119" s="222">
        <v>0</v>
      </c>
      <c r="KD119" s="222">
        <v>5750</v>
      </c>
      <c r="KE119" s="222">
        <v>0</v>
      </c>
      <c r="KF119" s="222">
        <v>0</v>
      </c>
      <c r="KG119" s="222">
        <v>0</v>
      </c>
      <c r="KH119" s="222">
        <v>0</v>
      </c>
      <c r="KI119" s="222">
        <v>0</v>
      </c>
      <c r="KJ119" s="222">
        <v>0</v>
      </c>
      <c r="KK119" s="222">
        <v>0</v>
      </c>
      <c r="KL119" s="222">
        <v>0</v>
      </c>
      <c r="KM119" s="222">
        <v>0</v>
      </c>
      <c r="KN119" s="222">
        <v>0</v>
      </c>
      <c r="KO119" s="222">
        <v>0</v>
      </c>
      <c r="KP119" s="222">
        <v>0</v>
      </c>
      <c r="KQ119" s="222">
        <v>0</v>
      </c>
      <c r="KR119" s="222">
        <v>0</v>
      </c>
      <c r="KS119" s="222">
        <v>0</v>
      </c>
      <c r="KT119" s="222">
        <v>0</v>
      </c>
      <c r="KU119" s="222">
        <v>2430</v>
      </c>
      <c r="KV119" s="222">
        <v>0</v>
      </c>
      <c r="KW119" s="222">
        <v>0</v>
      </c>
      <c r="KX119" s="222">
        <v>126435</v>
      </c>
      <c r="KY119" s="222">
        <v>0</v>
      </c>
      <c r="KZ119" s="222">
        <v>0</v>
      </c>
      <c r="LA119" s="222">
        <v>0</v>
      </c>
      <c r="LB119" s="222">
        <v>0</v>
      </c>
      <c r="LC119" s="222">
        <v>0</v>
      </c>
      <c r="LD119" s="222">
        <v>0</v>
      </c>
      <c r="LE119" s="222">
        <v>67591.5</v>
      </c>
      <c r="LF119" s="222">
        <v>16403.04</v>
      </c>
      <c r="LG119" s="222">
        <v>0</v>
      </c>
      <c r="LH119" s="222">
        <v>8402.4</v>
      </c>
      <c r="LI119" s="222">
        <v>0</v>
      </c>
      <c r="LJ119" s="222">
        <v>0</v>
      </c>
      <c r="LK119" s="222">
        <v>0</v>
      </c>
      <c r="LL119" s="222">
        <v>0</v>
      </c>
      <c r="LM119" s="222">
        <v>0</v>
      </c>
      <c r="LN119" s="222">
        <v>0</v>
      </c>
      <c r="LO119" s="222">
        <v>34608</v>
      </c>
      <c r="LP119" s="222">
        <v>0</v>
      </c>
      <c r="LQ119" s="222">
        <v>20579.060000000001</v>
      </c>
      <c r="LR119" s="222">
        <v>0</v>
      </c>
      <c r="LS119" s="222">
        <v>0</v>
      </c>
      <c r="LT119" s="222">
        <v>0</v>
      </c>
      <c r="LU119" s="222">
        <v>18028191.809999999</v>
      </c>
      <c r="LV119" s="222">
        <v>0</v>
      </c>
      <c r="LW119" s="222">
        <v>0</v>
      </c>
      <c r="LX119" s="222">
        <v>0</v>
      </c>
      <c r="LY119" s="222">
        <v>0</v>
      </c>
      <c r="LZ119" s="222">
        <v>314200</v>
      </c>
      <c r="MA119" s="222">
        <v>0</v>
      </c>
      <c r="MB119" s="222">
        <v>0</v>
      </c>
      <c r="MC119" s="222">
        <v>0</v>
      </c>
      <c r="MD119" s="222">
        <v>0</v>
      </c>
      <c r="ME119" s="222">
        <v>0</v>
      </c>
      <c r="MF119" s="222">
        <v>0</v>
      </c>
      <c r="MG119" s="222">
        <v>0</v>
      </c>
      <c r="MH119" s="222">
        <v>0</v>
      </c>
      <c r="MI119" s="222">
        <v>0</v>
      </c>
      <c r="MJ119" s="222">
        <v>0</v>
      </c>
      <c r="MK119" s="222">
        <v>0</v>
      </c>
      <c r="ML119" s="222">
        <v>0</v>
      </c>
      <c r="MM119" s="222">
        <v>0</v>
      </c>
      <c r="MN119" s="222">
        <v>26625</v>
      </c>
      <c r="MO119" s="222">
        <v>0</v>
      </c>
      <c r="MP119" s="222">
        <v>0</v>
      </c>
      <c r="MQ119" s="222">
        <v>0</v>
      </c>
      <c r="MR119" s="222">
        <v>0</v>
      </c>
      <c r="MS119" s="222">
        <v>0</v>
      </c>
      <c r="MT119" s="222">
        <v>0</v>
      </c>
      <c r="MU119" s="222">
        <v>0</v>
      </c>
      <c r="MV119" s="222">
        <v>0</v>
      </c>
      <c r="MW119" s="222">
        <v>0</v>
      </c>
      <c r="MX119" s="222">
        <v>0</v>
      </c>
      <c r="MY119" s="222">
        <v>0</v>
      </c>
      <c r="MZ119" s="222">
        <v>0</v>
      </c>
      <c r="NA119" s="222">
        <v>0</v>
      </c>
      <c r="NB119" s="222">
        <v>3500</v>
      </c>
      <c r="NC119" s="222">
        <v>0</v>
      </c>
      <c r="ND119" s="222">
        <v>0</v>
      </c>
      <c r="NE119" s="222">
        <v>0</v>
      </c>
      <c r="NF119" s="222">
        <v>0</v>
      </c>
      <c r="NG119" s="222">
        <v>34095</v>
      </c>
      <c r="NH119" s="222">
        <v>0</v>
      </c>
      <c r="NI119" s="222">
        <v>0</v>
      </c>
      <c r="NJ119" s="222">
        <v>0</v>
      </c>
      <c r="NK119" s="222">
        <v>0</v>
      </c>
      <c r="NL119" s="222">
        <v>0</v>
      </c>
      <c r="NM119" s="222">
        <v>0</v>
      </c>
      <c r="NN119" s="222">
        <v>0</v>
      </c>
      <c r="NO119" s="222">
        <v>0</v>
      </c>
      <c r="NP119" s="222">
        <v>0</v>
      </c>
      <c r="NQ119" s="222">
        <v>0</v>
      </c>
      <c r="NR119" s="222">
        <v>44187</v>
      </c>
      <c r="NS119" s="222">
        <v>0</v>
      </c>
      <c r="NT119" s="222">
        <v>1380</v>
      </c>
      <c r="NU119" s="222">
        <v>0</v>
      </c>
      <c r="NV119" s="222">
        <v>147265.12</v>
      </c>
      <c r="NW119" s="222">
        <v>6770</v>
      </c>
      <c r="NX119" s="222">
        <v>106124.1</v>
      </c>
      <c r="NY119" s="222">
        <v>0</v>
      </c>
      <c r="NZ119" s="222">
        <v>61288</v>
      </c>
      <c r="OA119" s="222">
        <v>0</v>
      </c>
      <c r="OB119" s="222">
        <v>0</v>
      </c>
      <c r="OC119" s="222">
        <v>91400</v>
      </c>
      <c r="OD119" s="222">
        <v>0</v>
      </c>
      <c r="OE119" s="222">
        <v>30745.9</v>
      </c>
      <c r="OF119" s="222">
        <v>0</v>
      </c>
      <c r="OG119" s="222">
        <v>0</v>
      </c>
      <c r="OH119" s="222">
        <v>0</v>
      </c>
      <c r="OI119" s="222">
        <v>0</v>
      </c>
      <c r="OJ119" s="222">
        <v>71141</v>
      </c>
      <c r="OK119" s="222">
        <v>5700</v>
      </c>
      <c r="OL119" s="222">
        <v>0</v>
      </c>
      <c r="OM119" s="222">
        <v>0</v>
      </c>
      <c r="ON119" s="222">
        <v>0</v>
      </c>
      <c r="OO119" s="222">
        <v>0</v>
      </c>
      <c r="OP119" s="222">
        <v>0</v>
      </c>
      <c r="OQ119" s="222">
        <v>0</v>
      </c>
      <c r="OR119" s="222">
        <v>0</v>
      </c>
      <c r="OS119" s="222">
        <v>0</v>
      </c>
      <c r="OT119" s="222">
        <v>15522.48</v>
      </c>
      <c r="OU119" s="222">
        <v>0</v>
      </c>
      <c r="OV119" s="222">
        <v>0</v>
      </c>
      <c r="OW119" s="222">
        <v>0</v>
      </c>
      <c r="OX119" s="222">
        <v>80408.5</v>
      </c>
      <c r="OY119" s="222">
        <v>0</v>
      </c>
      <c r="OZ119" s="222">
        <v>0</v>
      </c>
      <c r="PA119" s="222">
        <v>0</v>
      </c>
      <c r="PB119" s="222">
        <v>2979946.74</v>
      </c>
      <c r="PC119" s="222">
        <v>0</v>
      </c>
      <c r="PD119" s="222">
        <v>0</v>
      </c>
      <c r="PE119" s="222">
        <v>69498</v>
      </c>
      <c r="PF119" s="222">
        <v>0</v>
      </c>
      <c r="PG119" s="222">
        <v>0</v>
      </c>
      <c r="PH119" s="222">
        <v>0</v>
      </c>
      <c r="PI119" s="222">
        <v>0</v>
      </c>
      <c r="PJ119" s="222">
        <v>0</v>
      </c>
      <c r="PK119" s="222">
        <v>0</v>
      </c>
      <c r="PL119" s="222">
        <v>17270</v>
      </c>
      <c r="PM119" s="222">
        <v>0</v>
      </c>
      <c r="PN119" s="222">
        <v>0</v>
      </c>
      <c r="PO119" s="222">
        <v>0</v>
      </c>
      <c r="PP119" s="222">
        <v>0</v>
      </c>
      <c r="PQ119" s="222">
        <v>0</v>
      </c>
      <c r="PR119" s="222">
        <v>0</v>
      </c>
      <c r="PS119" s="222">
        <v>0</v>
      </c>
      <c r="PT119" s="222">
        <v>0</v>
      </c>
      <c r="PU119" s="222">
        <v>0</v>
      </c>
      <c r="PV119" s="222">
        <v>0</v>
      </c>
      <c r="PW119" s="222">
        <v>0</v>
      </c>
      <c r="PX119" s="222">
        <v>0</v>
      </c>
      <c r="PY119" s="222">
        <v>0</v>
      </c>
      <c r="PZ119" s="222">
        <v>0</v>
      </c>
      <c r="QA119" s="222">
        <v>0</v>
      </c>
      <c r="QB119" s="222">
        <v>0</v>
      </c>
      <c r="QC119" s="222">
        <v>0</v>
      </c>
      <c r="QD119" s="222">
        <v>0</v>
      </c>
      <c r="QE119" s="222">
        <v>0</v>
      </c>
      <c r="QF119" s="222">
        <v>0</v>
      </c>
      <c r="QG119" s="222">
        <v>0</v>
      </c>
      <c r="QH119" s="222">
        <v>0</v>
      </c>
      <c r="QI119" s="222">
        <v>0</v>
      </c>
      <c r="QJ119" s="222">
        <v>0</v>
      </c>
      <c r="QK119" s="222">
        <v>0</v>
      </c>
      <c r="QL119" s="222">
        <v>0</v>
      </c>
      <c r="QM119" s="222">
        <v>0</v>
      </c>
      <c r="QN119" s="222">
        <v>0</v>
      </c>
      <c r="QO119" s="222">
        <v>0</v>
      </c>
      <c r="QP119" s="222">
        <v>0</v>
      </c>
      <c r="QQ119" s="222">
        <v>40600</v>
      </c>
      <c r="QR119" s="222">
        <v>0</v>
      </c>
      <c r="QS119" s="222">
        <v>0</v>
      </c>
      <c r="QT119" s="222">
        <v>256980</v>
      </c>
      <c r="QU119" s="222">
        <v>0</v>
      </c>
      <c r="QV119" s="222">
        <v>0</v>
      </c>
      <c r="QW119" s="222">
        <v>0</v>
      </c>
      <c r="QX119" s="222">
        <v>0</v>
      </c>
      <c r="QY119" s="222">
        <v>0</v>
      </c>
      <c r="QZ119" s="222">
        <v>6040</v>
      </c>
      <c r="RA119" s="222">
        <v>0</v>
      </c>
      <c r="RB119" s="222">
        <v>0</v>
      </c>
      <c r="RC119" s="222">
        <v>0</v>
      </c>
      <c r="RD119" s="222">
        <v>0</v>
      </c>
      <c r="RE119" s="222">
        <v>0</v>
      </c>
      <c r="RF119" s="222">
        <v>0</v>
      </c>
      <c r="RG119" s="222">
        <v>0</v>
      </c>
      <c r="RH119" s="222">
        <v>0</v>
      </c>
      <c r="RI119" s="222">
        <v>0</v>
      </c>
      <c r="RJ119" s="222">
        <v>0</v>
      </c>
      <c r="RK119" s="222">
        <v>0</v>
      </c>
      <c r="RL119" s="222">
        <v>303590</v>
      </c>
      <c r="RM119" s="222">
        <v>0</v>
      </c>
      <c r="RN119" s="222">
        <v>0</v>
      </c>
      <c r="RO119" s="222">
        <v>0</v>
      </c>
      <c r="RP119" s="222">
        <v>0</v>
      </c>
      <c r="RQ119" s="222">
        <v>0</v>
      </c>
      <c r="RR119" s="222">
        <v>25800</v>
      </c>
      <c r="RS119" s="222">
        <v>0</v>
      </c>
      <c r="RT119" s="222">
        <v>0</v>
      </c>
      <c r="RU119" s="222">
        <v>0</v>
      </c>
      <c r="RV119" s="222">
        <v>0</v>
      </c>
      <c r="RW119" s="222">
        <v>0</v>
      </c>
      <c r="RX119" s="222">
        <v>0</v>
      </c>
      <c r="RY119" s="222">
        <v>0</v>
      </c>
      <c r="RZ119" s="222">
        <v>0</v>
      </c>
      <c r="SA119" s="222">
        <v>0</v>
      </c>
      <c r="SB119" s="222">
        <v>0</v>
      </c>
      <c r="SC119" s="222">
        <v>0</v>
      </c>
      <c r="SD119" s="222">
        <v>0</v>
      </c>
      <c r="SE119" s="222">
        <v>0</v>
      </c>
      <c r="SF119" s="222">
        <v>0</v>
      </c>
      <c r="SG119" s="222">
        <v>0</v>
      </c>
      <c r="SH119" s="222">
        <v>0</v>
      </c>
      <c r="SI119" s="222">
        <v>0</v>
      </c>
      <c r="SJ119" s="222">
        <v>0</v>
      </c>
      <c r="SK119" s="222">
        <v>80237.5</v>
      </c>
      <c r="SL119" s="222">
        <v>0</v>
      </c>
      <c r="SM119" s="222">
        <v>0</v>
      </c>
      <c r="SN119" s="222">
        <v>22560</v>
      </c>
      <c r="SO119" s="222">
        <v>4980</v>
      </c>
      <c r="SP119" s="222">
        <v>0</v>
      </c>
      <c r="SQ119" s="222">
        <v>0</v>
      </c>
      <c r="SR119" s="222">
        <v>0</v>
      </c>
      <c r="SS119" s="222">
        <v>1056992.5</v>
      </c>
      <c r="ST119" s="222">
        <v>167430</v>
      </c>
      <c r="SU119" s="222">
        <v>0</v>
      </c>
      <c r="SV119" s="222">
        <v>105600</v>
      </c>
      <c r="SW119" s="222">
        <v>48900</v>
      </c>
      <c r="SX119" s="222">
        <v>0</v>
      </c>
      <c r="SY119" s="222">
        <v>0</v>
      </c>
      <c r="SZ119" s="222">
        <v>0</v>
      </c>
      <c r="TA119" s="222">
        <v>0</v>
      </c>
      <c r="TB119" s="222">
        <v>0</v>
      </c>
      <c r="TC119" s="222">
        <v>0</v>
      </c>
      <c r="TD119" s="222">
        <v>299137</v>
      </c>
      <c r="TE119" s="222">
        <v>0</v>
      </c>
      <c r="TF119" s="222">
        <v>0</v>
      </c>
      <c r="TG119" s="222">
        <v>0</v>
      </c>
      <c r="TH119" s="222">
        <v>0</v>
      </c>
      <c r="TI119" s="222">
        <v>34975</v>
      </c>
      <c r="TJ119" s="222">
        <v>1810</v>
      </c>
      <c r="TK119" s="222">
        <v>0</v>
      </c>
      <c r="TL119" s="222">
        <v>0</v>
      </c>
      <c r="TM119" s="222">
        <v>0</v>
      </c>
      <c r="TN119" s="222">
        <v>0</v>
      </c>
      <c r="TO119" s="222">
        <v>0</v>
      </c>
      <c r="TP119" s="222">
        <v>0</v>
      </c>
      <c r="TQ119" s="222">
        <v>0</v>
      </c>
      <c r="TR119" s="222">
        <v>0</v>
      </c>
      <c r="TS119" s="222">
        <v>0</v>
      </c>
      <c r="TT119" s="222">
        <v>0</v>
      </c>
      <c r="TU119" s="222">
        <v>0</v>
      </c>
      <c r="TV119" s="222">
        <v>0</v>
      </c>
      <c r="TW119" s="222">
        <v>40000</v>
      </c>
      <c r="TX119" s="222">
        <v>0</v>
      </c>
      <c r="TY119" s="222">
        <v>0</v>
      </c>
      <c r="TZ119" s="222">
        <v>0</v>
      </c>
      <c r="UA119" s="222">
        <v>0</v>
      </c>
      <c r="UB119" s="222">
        <v>0</v>
      </c>
      <c r="UC119" s="222">
        <v>0</v>
      </c>
      <c r="UD119" s="222">
        <v>0</v>
      </c>
      <c r="UE119" s="222">
        <v>0</v>
      </c>
      <c r="UF119" s="222">
        <v>0</v>
      </c>
      <c r="UG119" s="222">
        <v>0</v>
      </c>
      <c r="UH119" s="222">
        <v>3640</v>
      </c>
      <c r="UI119" s="222">
        <v>0</v>
      </c>
      <c r="UJ119" s="222">
        <v>0</v>
      </c>
      <c r="UK119" s="222">
        <v>0</v>
      </c>
      <c r="UL119" s="222">
        <v>0</v>
      </c>
      <c r="UM119" s="222">
        <v>0</v>
      </c>
      <c r="UN119" s="222">
        <v>0</v>
      </c>
      <c r="UO119" s="222">
        <v>0</v>
      </c>
      <c r="UP119" s="222">
        <v>153250</v>
      </c>
      <c r="UQ119" s="222">
        <v>0</v>
      </c>
      <c r="UR119" s="222">
        <v>0</v>
      </c>
      <c r="US119" s="222">
        <v>0</v>
      </c>
      <c r="UT119" s="222">
        <v>0</v>
      </c>
      <c r="UU119" s="222">
        <v>0</v>
      </c>
      <c r="UV119" s="222">
        <v>0</v>
      </c>
      <c r="UW119" s="222">
        <v>48140</v>
      </c>
      <c r="UX119" s="222">
        <v>0</v>
      </c>
      <c r="UY119" s="222">
        <v>0</v>
      </c>
      <c r="UZ119" s="222">
        <v>0</v>
      </c>
      <c r="VA119" s="222">
        <v>0</v>
      </c>
      <c r="VB119" s="222">
        <v>18620</v>
      </c>
      <c r="VC119" s="222">
        <v>0</v>
      </c>
      <c r="VD119" s="222">
        <v>0</v>
      </c>
      <c r="VE119" s="222">
        <v>0</v>
      </c>
      <c r="VF119" s="222">
        <v>0</v>
      </c>
      <c r="VG119" s="222">
        <v>0</v>
      </c>
      <c r="VH119" s="222">
        <v>0</v>
      </c>
      <c r="VI119" s="222">
        <v>0</v>
      </c>
      <c r="VJ119" s="222">
        <v>0</v>
      </c>
      <c r="VK119" s="222">
        <v>0</v>
      </c>
      <c r="VL119" s="222">
        <v>0</v>
      </c>
      <c r="VM119" s="222">
        <v>0</v>
      </c>
      <c r="VN119" s="222">
        <v>0</v>
      </c>
      <c r="VO119" s="222">
        <v>0</v>
      </c>
      <c r="VP119" s="222">
        <v>0</v>
      </c>
      <c r="VQ119" s="222">
        <v>5300</v>
      </c>
      <c r="VR119" s="222">
        <v>0</v>
      </c>
      <c r="VS119" s="222">
        <v>28000</v>
      </c>
      <c r="VT119" s="222">
        <v>414910</v>
      </c>
      <c r="VU119" s="222">
        <v>0</v>
      </c>
      <c r="VV119" s="222">
        <v>0</v>
      </c>
      <c r="VW119" s="222">
        <v>431084</v>
      </c>
      <c r="VX119" s="222">
        <v>0</v>
      </c>
      <c r="VY119" s="222">
        <v>0</v>
      </c>
      <c r="VZ119" s="222">
        <v>0</v>
      </c>
      <c r="WA119" s="222">
        <v>0</v>
      </c>
      <c r="WB119" s="222">
        <v>0</v>
      </c>
      <c r="WC119" s="222">
        <v>0</v>
      </c>
      <c r="WD119" s="222">
        <v>0</v>
      </c>
      <c r="WE119" s="222">
        <v>0</v>
      </c>
      <c r="WF119" s="222">
        <v>0</v>
      </c>
      <c r="WG119" s="222">
        <v>0</v>
      </c>
      <c r="WH119" s="222">
        <v>830489.59999999998</v>
      </c>
      <c r="WI119" s="222">
        <v>0</v>
      </c>
      <c r="WJ119" s="222">
        <v>0</v>
      </c>
      <c r="WK119" s="222">
        <v>0</v>
      </c>
      <c r="WL119" s="222">
        <v>0</v>
      </c>
      <c r="WM119" s="222">
        <v>0</v>
      </c>
      <c r="WN119" s="222">
        <v>0</v>
      </c>
      <c r="WO119" s="222">
        <v>151700</v>
      </c>
      <c r="WP119" s="222">
        <v>0</v>
      </c>
      <c r="WQ119" s="222">
        <v>137200</v>
      </c>
      <c r="WR119" s="222">
        <v>0</v>
      </c>
      <c r="WS119" s="222">
        <v>0</v>
      </c>
      <c r="WT119" s="222">
        <v>1111133</v>
      </c>
      <c r="WU119" s="222">
        <v>0</v>
      </c>
      <c r="WV119" s="222">
        <v>0</v>
      </c>
      <c r="WW119" s="222">
        <v>0</v>
      </c>
      <c r="WX119" s="222">
        <v>145760.20000000001</v>
      </c>
      <c r="WY119" s="222">
        <v>513623.94</v>
      </c>
      <c r="WZ119" s="222">
        <v>0</v>
      </c>
      <c r="XA119" s="222">
        <v>0</v>
      </c>
      <c r="XB119" s="222">
        <v>0</v>
      </c>
      <c r="XC119" s="222">
        <v>0</v>
      </c>
      <c r="XD119" s="222">
        <v>0</v>
      </c>
      <c r="XE119" s="222">
        <v>251850</v>
      </c>
      <c r="XF119" s="222">
        <v>0</v>
      </c>
      <c r="XG119" s="222">
        <v>0</v>
      </c>
      <c r="XH119" s="222">
        <v>0</v>
      </c>
      <c r="XI119" s="222">
        <v>0</v>
      </c>
      <c r="XJ119" s="222">
        <v>0</v>
      </c>
      <c r="XK119" s="222">
        <v>0</v>
      </c>
      <c r="XL119" s="222">
        <v>0</v>
      </c>
      <c r="XM119" s="222">
        <v>0</v>
      </c>
      <c r="XN119" s="222">
        <v>0</v>
      </c>
      <c r="XO119" s="222">
        <v>0</v>
      </c>
      <c r="XP119" s="222">
        <v>0</v>
      </c>
      <c r="XQ119" s="222">
        <v>0</v>
      </c>
      <c r="XR119" s="222">
        <v>0</v>
      </c>
      <c r="XS119" s="222">
        <v>0</v>
      </c>
      <c r="XT119" s="222">
        <v>0</v>
      </c>
      <c r="XU119" s="222">
        <v>0</v>
      </c>
      <c r="XV119" s="222">
        <v>0</v>
      </c>
      <c r="XW119" s="222">
        <v>0</v>
      </c>
      <c r="XX119" s="222">
        <v>0</v>
      </c>
      <c r="XY119" s="222">
        <v>0</v>
      </c>
      <c r="XZ119" s="222">
        <v>0</v>
      </c>
      <c r="YA119" s="222">
        <v>0</v>
      </c>
      <c r="YB119" s="222">
        <v>0</v>
      </c>
      <c r="YC119" s="222">
        <v>0</v>
      </c>
      <c r="YD119" s="222">
        <v>0</v>
      </c>
      <c r="YE119" s="222">
        <v>0</v>
      </c>
      <c r="YF119" s="222">
        <v>0</v>
      </c>
      <c r="YG119" s="222">
        <v>0</v>
      </c>
      <c r="YH119" s="222">
        <v>0</v>
      </c>
      <c r="YI119" s="222">
        <v>0</v>
      </c>
      <c r="YJ119" s="222">
        <v>0</v>
      </c>
      <c r="YK119" s="222">
        <v>0</v>
      </c>
      <c r="YL119" s="222">
        <v>0</v>
      </c>
      <c r="YM119" s="222">
        <v>0</v>
      </c>
      <c r="YN119" s="222">
        <v>0</v>
      </c>
      <c r="YO119" s="222">
        <v>0</v>
      </c>
      <c r="YP119" s="222">
        <v>0</v>
      </c>
      <c r="YQ119" s="222">
        <v>0</v>
      </c>
      <c r="YR119" s="222">
        <v>0</v>
      </c>
      <c r="YS119" s="222">
        <v>0</v>
      </c>
      <c r="YT119" s="222">
        <v>0</v>
      </c>
      <c r="YU119" s="222">
        <v>0</v>
      </c>
      <c r="YV119" s="222">
        <v>0</v>
      </c>
      <c r="YW119" s="222">
        <v>39835</v>
      </c>
      <c r="YX119" s="222">
        <v>0</v>
      </c>
      <c r="YY119" s="222">
        <v>419631</v>
      </c>
      <c r="YZ119" s="222">
        <v>114000</v>
      </c>
      <c r="ZA119" s="222">
        <v>0</v>
      </c>
      <c r="ZB119" s="222">
        <v>126660</v>
      </c>
      <c r="ZC119" s="222">
        <v>6376917</v>
      </c>
      <c r="ZD119" s="222">
        <v>0</v>
      </c>
      <c r="ZE119" s="222">
        <v>0</v>
      </c>
      <c r="ZF119" s="222">
        <v>0</v>
      </c>
      <c r="ZG119" s="222">
        <v>222535</v>
      </c>
      <c r="ZH119" s="222">
        <v>0</v>
      </c>
      <c r="ZI119" s="222">
        <v>0</v>
      </c>
      <c r="ZJ119" s="222">
        <v>22240</v>
      </c>
      <c r="ZK119" s="222">
        <v>0</v>
      </c>
      <c r="ZL119" s="222">
        <v>0</v>
      </c>
      <c r="ZM119" s="222">
        <v>75175</v>
      </c>
      <c r="ZN119" s="222">
        <v>0</v>
      </c>
      <c r="ZO119" s="222">
        <v>0</v>
      </c>
      <c r="ZP119" s="222">
        <v>0</v>
      </c>
      <c r="ZQ119" s="222">
        <v>0</v>
      </c>
      <c r="ZR119" s="222">
        <v>0</v>
      </c>
      <c r="ZS119" s="222">
        <v>0</v>
      </c>
      <c r="ZT119" s="222">
        <v>0</v>
      </c>
      <c r="ZU119" s="222">
        <v>0</v>
      </c>
      <c r="ZV119" s="222">
        <v>0</v>
      </c>
      <c r="ZW119" s="222">
        <v>0</v>
      </c>
      <c r="ZX119" s="222">
        <v>0</v>
      </c>
      <c r="ZY119" s="222">
        <v>0</v>
      </c>
      <c r="ZZ119" s="222">
        <v>0</v>
      </c>
      <c r="AAA119" s="222">
        <v>0</v>
      </c>
      <c r="AAB119" s="222">
        <v>20400</v>
      </c>
      <c r="AAC119" s="222">
        <v>0</v>
      </c>
      <c r="AAD119" s="222">
        <v>0</v>
      </c>
      <c r="AAE119" s="222">
        <v>0</v>
      </c>
      <c r="AAF119" s="222">
        <v>5500</v>
      </c>
      <c r="AAG119" s="222">
        <v>0</v>
      </c>
      <c r="AAH119" s="222">
        <v>0</v>
      </c>
      <c r="AAI119" s="222">
        <v>192807</v>
      </c>
      <c r="AAJ119" s="222">
        <v>0</v>
      </c>
      <c r="AAK119" s="222">
        <v>0</v>
      </c>
      <c r="AAL119" s="222">
        <v>0</v>
      </c>
      <c r="AAM119" s="222">
        <v>0</v>
      </c>
      <c r="AAN119" s="222">
        <v>0</v>
      </c>
      <c r="AAO119" s="222">
        <v>0</v>
      </c>
      <c r="AAP119" s="222">
        <v>25233</v>
      </c>
      <c r="AAQ119" s="222">
        <v>0</v>
      </c>
      <c r="AAR119" s="222">
        <v>0</v>
      </c>
      <c r="AAS119" s="222">
        <v>0</v>
      </c>
      <c r="AAT119" s="222">
        <v>0</v>
      </c>
      <c r="AAU119" s="222">
        <v>0</v>
      </c>
      <c r="AAV119" s="222">
        <v>0</v>
      </c>
      <c r="AAW119" s="222">
        <v>0</v>
      </c>
      <c r="AAX119" s="222">
        <v>0</v>
      </c>
      <c r="AAY119" s="222">
        <v>0</v>
      </c>
      <c r="AAZ119" s="222">
        <v>0</v>
      </c>
      <c r="ABA119" s="222">
        <v>0</v>
      </c>
      <c r="ABB119" s="222">
        <v>0</v>
      </c>
      <c r="ABC119" s="222">
        <v>36200</v>
      </c>
      <c r="ABD119" s="222">
        <v>0</v>
      </c>
      <c r="ABE119" s="222">
        <v>0</v>
      </c>
      <c r="ABF119" s="222">
        <v>0</v>
      </c>
      <c r="ABG119" s="222">
        <v>0</v>
      </c>
      <c r="ABH119" s="222">
        <v>0</v>
      </c>
      <c r="ABI119" s="222">
        <v>0</v>
      </c>
      <c r="ABJ119" s="222">
        <v>0</v>
      </c>
      <c r="ABK119" s="222">
        <v>0</v>
      </c>
      <c r="ABL119" s="222">
        <v>0</v>
      </c>
      <c r="ABM119" s="222">
        <v>0</v>
      </c>
      <c r="ABN119" s="222">
        <v>0</v>
      </c>
      <c r="ABO119" s="222">
        <v>0</v>
      </c>
      <c r="ABP119" s="222">
        <v>0</v>
      </c>
      <c r="ABQ119" s="222">
        <v>0</v>
      </c>
      <c r="ABR119" s="222">
        <v>0</v>
      </c>
      <c r="ABS119" s="222">
        <v>0</v>
      </c>
      <c r="ABT119" s="222">
        <v>0</v>
      </c>
      <c r="ABU119" s="222">
        <v>0</v>
      </c>
      <c r="ABV119" s="222">
        <v>0</v>
      </c>
      <c r="ABW119" s="222">
        <v>0</v>
      </c>
      <c r="ABX119" s="222">
        <v>0</v>
      </c>
      <c r="ABY119" s="222">
        <v>0</v>
      </c>
      <c r="ABZ119" s="222">
        <v>0</v>
      </c>
      <c r="ACA119" s="222">
        <v>0</v>
      </c>
      <c r="ACB119" s="222">
        <v>0</v>
      </c>
      <c r="ACC119" s="222">
        <v>40700</v>
      </c>
      <c r="ACD119" s="222">
        <v>0</v>
      </c>
      <c r="ACE119" s="222">
        <v>0</v>
      </c>
      <c r="ACF119" s="222">
        <v>0</v>
      </c>
      <c r="ACG119" s="222">
        <v>0</v>
      </c>
      <c r="ACH119" s="222">
        <v>117632</v>
      </c>
      <c r="ACI119" s="222">
        <v>0</v>
      </c>
      <c r="ACJ119" s="222">
        <v>0</v>
      </c>
      <c r="ACK119" s="222">
        <v>0</v>
      </c>
      <c r="ACL119" s="222">
        <v>0</v>
      </c>
      <c r="ACM119" s="222">
        <v>0</v>
      </c>
      <c r="ACN119" s="222">
        <v>24000</v>
      </c>
      <c r="ACO119" s="222">
        <v>0</v>
      </c>
      <c r="ACP119" s="222">
        <v>0</v>
      </c>
      <c r="ACQ119" s="222">
        <v>0</v>
      </c>
      <c r="ACR119" s="222">
        <v>0</v>
      </c>
      <c r="ACS119" s="222">
        <v>0</v>
      </c>
      <c r="ACT119" s="222">
        <v>0</v>
      </c>
      <c r="ACU119" s="222">
        <v>0</v>
      </c>
      <c r="ACV119" s="222">
        <v>0</v>
      </c>
      <c r="ACW119" s="222">
        <v>0</v>
      </c>
      <c r="ACX119" s="222">
        <v>7366</v>
      </c>
      <c r="ACY119" s="222">
        <v>0</v>
      </c>
      <c r="ACZ119" s="222">
        <v>0</v>
      </c>
      <c r="ADA119" s="222">
        <v>0</v>
      </c>
      <c r="ADB119" s="222">
        <v>0</v>
      </c>
      <c r="ADC119" s="222">
        <v>22160</v>
      </c>
      <c r="ADD119" s="222">
        <v>0</v>
      </c>
      <c r="ADE119" s="222">
        <v>0</v>
      </c>
      <c r="ADF119" s="222">
        <v>0</v>
      </c>
      <c r="ADG119" s="222">
        <v>0</v>
      </c>
      <c r="ADH119" s="222">
        <v>0</v>
      </c>
      <c r="ADI119" s="222">
        <v>0</v>
      </c>
      <c r="ADJ119" s="222">
        <v>0</v>
      </c>
      <c r="ADK119" s="222">
        <v>0</v>
      </c>
      <c r="ADL119" s="222">
        <v>13945</v>
      </c>
      <c r="ADM119" s="222">
        <v>0</v>
      </c>
      <c r="ADN119" s="222">
        <v>0</v>
      </c>
      <c r="ADO119" s="222">
        <v>0</v>
      </c>
      <c r="ADP119" s="222">
        <v>0</v>
      </c>
      <c r="ADQ119" s="222">
        <v>0</v>
      </c>
      <c r="ADR119" s="222">
        <v>0</v>
      </c>
      <c r="ADS119" s="222">
        <v>0</v>
      </c>
      <c r="ADT119" s="222">
        <v>0</v>
      </c>
      <c r="ADU119" s="222">
        <v>0</v>
      </c>
      <c r="ADV119" s="222">
        <v>0</v>
      </c>
      <c r="ADW119" s="222">
        <v>0</v>
      </c>
      <c r="ADX119" s="222">
        <v>0</v>
      </c>
      <c r="ADY119" s="222">
        <v>0</v>
      </c>
      <c r="ADZ119" s="222">
        <v>0</v>
      </c>
      <c r="AEA119" s="222">
        <v>0</v>
      </c>
      <c r="AEB119" s="222">
        <v>0</v>
      </c>
      <c r="AEC119" s="222">
        <v>0</v>
      </c>
      <c r="AED119" s="222">
        <v>72311.98</v>
      </c>
      <c r="AEE119" s="222">
        <v>0</v>
      </c>
      <c r="AEF119" s="222">
        <v>0</v>
      </c>
      <c r="AEG119" s="222">
        <v>0</v>
      </c>
      <c r="AEH119" s="222">
        <v>0</v>
      </c>
      <c r="AEI119" s="222">
        <v>0</v>
      </c>
      <c r="AEJ119" s="222">
        <v>0</v>
      </c>
      <c r="AEK119" s="222">
        <v>29532</v>
      </c>
      <c r="AEL119" s="222">
        <v>0</v>
      </c>
      <c r="AEM119" s="222">
        <v>68338.81</v>
      </c>
      <c r="AEN119" s="222">
        <v>0</v>
      </c>
      <c r="AEO119" s="222">
        <v>0</v>
      </c>
      <c r="AEP119" s="222">
        <v>0</v>
      </c>
      <c r="AEQ119" s="222">
        <v>0</v>
      </c>
      <c r="AER119" s="222">
        <v>0</v>
      </c>
      <c r="AES119" s="222">
        <v>0</v>
      </c>
      <c r="AET119" s="222">
        <v>0</v>
      </c>
      <c r="AEU119" s="222">
        <v>0</v>
      </c>
      <c r="AEV119" s="222">
        <v>0</v>
      </c>
      <c r="AEW119" s="222">
        <v>0</v>
      </c>
      <c r="AEX119" s="222">
        <v>0</v>
      </c>
      <c r="AEY119" s="222">
        <v>0</v>
      </c>
      <c r="AEZ119" s="222">
        <v>0</v>
      </c>
      <c r="AFA119" s="222">
        <v>0</v>
      </c>
      <c r="AFB119" s="222">
        <v>0</v>
      </c>
      <c r="AFC119" s="222">
        <v>0</v>
      </c>
      <c r="AFD119" s="222">
        <v>440055</v>
      </c>
      <c r="AFE119" s="222">
        <v>0</v>
      </c>
      <c r="AFF119" s="222">
        <v>8493.5</v>
      </c>
      <c r="AFG119" s="222">
        <v>19250</v>
      </c>
      <c r="AFH119" s="222">
        <v>0</v>
      </c>
      <c r="AFI119" s="222">
        <v>0</v>
      </c>
      <c r="AFJ119" s="222">
        <v>0</v>
      </c>
      <c r="AFK119" s="222">
        <v>0</v>
      </c>
      <c r="AFL119" s="222">
        <v>0</v>
      </c>
      <c r="AFM119" s="222">
        <v>0</v>
      </c>
      <c r="AFN119" s="222">
        <v>0</v>
      </c>
      <c r="AFO119" s="222">
        <v>27500</v>
      </c>
      <c r="AFP119" s="222">
        <v>0</v>
      </c>
      <c r="AFQ119" s="222">
        <v>0</v>
      </c>
      <c r="AFR119" s="222">
        <v>0</v>
      </c>
      <c r="AFS119" s="222">
        <v>0</v>
      </c>
      <c r="AFT119" s="222">
        <v>80150</v>
      </c>
      <c r="AFU119" s="222">
        <v>0</v>
      </c>
      <c r="AFV119" s="222">
        <v>0</v>
      </c>
      <c r="AFW119" s="222">
        <v>5580</v>
      </c>
      <c r="AFX119" s="222">
        <v>0</v>
      </c>
      <c r="AFY119" s="222">
        <v>0</v>
      </c>
      <c r="AFZ119" s="222">
        <v>0</v>
      </c>
      <c r="AGA119" s="222">
        <v>0</v>
      </c>
      <c r="AGB119" s="222">
        <v>0</v>
      </c>
      <c r="AGC119" s="222">
        <v>31700</v>
      </c>
      <c r="AGD119" s="222">
        <v>0</v>
      </c>
      <c r="AGE119" s="222">
        <v>9625</v>
      </c>
      <c r="AGF119" s="222">
        <v>5531.9</v>
      </c>
      <c r="AGG119" s="222">
        <v>171160</v>
      </c>
      <c r="AGH119" s="222">
        <v>0</v>
      </c>
      <c r="AGI119" s="222">
        <v>0</v>
      </c>
      <c r="AGJ119" s="222">
        <v>0</v>
      </c>
      <c r="AGK119" s="222">
        <v>0</v>
      </c>
      <c r="AGL119" s="222">
        <v>0</v>
      </c>
      <c r="AGM119" s="222">
        <v>0</v>
      </c>
      <c r="AGN119" s="222">
        <v>10530</v>
      </c>
      <c r="AGO119" s="222">
        <v>0</v>
      </c>
      <c r="AGP119" s="222">
        <v>0</v>
      </c>
      <c r="AGQ119" s="222">
        <v>0</v>
      </c>
      <c r="AGR119" s="222">
        <v>0</v>
      </c>
      <c r="AGS119" s="222">
        <v>0</v>
      </c>
      <c r="AGT119" s="222">
        <v>0</v>
      </c>
      <c r="AGU119" s="222">
        <v>0</v>
      </c>
      <c r="AGV119" s="222">
        <v>0</v>
      </c>
      <c r="AGW119" s="222">
        <v>0</v>
      </c>
      <c r="AGX119" s="222">
        <v>0</v>
      </c>
      <c r="AGY119" s="222">
        <v>0</v>
      </c>
      <c r="AGZ119" s="222">
        <v>0</v>
      </c>
      <c r="AHA119" s="222">
        <v>0</v>
      </c>
      <c r="AHB119" s="222">
        <v>13000</v>
      </c>
      <c r="AHC119" s="222">
        <v>0</v>
      </c>
      <c r="AHD119" s="222">
        <v>0</v>
      </c>
      <c r="AHE119" s="222">
        <v>0</v>
      </c>
      <c r="AHF119" s="222">
        <v>107492</v>
      </c>
      <c r="AHG119" s="222">
        <v>0</v>
      </c>
      <c r="AHH119" s="222">
        <v>0</v>
      </c>
      <c r="AHI119" s="222">
        <v>0</v>
      </c>
      <c r="AHJ119" s="222">
        <v>0</v>
      </c>
      <c r="AHK119" s="222">
        <v>0</v>
      </c>
      <c r="AHL119" s="222">
        <v>0</v>
      </c>
      <c r="AHM119" s="222">
        <v>0</v>
      </c>
      <c r="AHN119" s="222">
        <v>0</v>
      </c>
      <c r="AHO119" s="222">
        <v>0</v>
      </c>
      <c r="AHP119" s="222">
        <v>0</v>
      </c>
      <c r="AHQ119" s="222">
        <v>0</v>
      </c>
      <c r="AHR119" s="264">
        <v>0</v>
      </c>
    </row>
    <row r="120" spans="1:902" ht="24">
      <c r="A120" s="183" t="s">
        <v>6671</v>
      </c>
      <c r="B120" s="183" t="s">
        <v>6563</v>
      </c>
      <c r="C120" s="184" t="s">
        <v>6564</v>
      </c>
      <c r="D120" s="222">
        <v>84748</v>
      </c>
      <c r="E120" s="222">
        <v>0</v>
      </c>
      <c r="F120" s="222">
        <v>250</v>
      </c>
      <c r="G120" s="222">
        <v>0</v>
      </c>
      <c r="H120" s="222">
        <v>0</v>
      </c>
      <c r="I120" s="222">
        <v>0</v>
      </c>
      <c r="J120" s="222">
        <v>0</v>
      </c>
      <c r="K120" s="222">
        <v>0</v>
      </c>
      <c r="L120" s="222">
        <v>136000</v>
      </c>
      <c r="M120" s="222">
        <v>0</v>
      </c>
      <c r="N120" s="222">
        <v>0</v>
      </c>
      <c r="O120" s="222">
        <v>0</v>
      </c>
      <c r="P120" s="222">
        <v>30532860.559999999</v>
      </c>
      <c r="Q120" s="222">
        <v>0</v>
      </c>
      <c r="R120" s="222">
        <v>0</v>
      </c>
      <c r="S120" s="222">
        <v>0</v>
      </c>
      <c r="T120" s="222">
        <v>109500</v>
      </c>
      <c r="U120" s="222">
        <v>0</v>
      </c>
      <c r="V120" s="222">
        <v>0</v>
      </c>
      <c r="W120" s="222">
        <v>0</v>
      </c>
      <c r="X120" s="222">
        <v>0</v>
      </c>
      <c r="Y120" s="222">
        <v>0</v>
      </c>
      <c r="Z120" s="222">
        <v>0</v>
      </c>
      <c r="AA120" s="222">
        <v>0</v>
      </c>
      <c r="AB120" s="222">
        <v>0</v>
      </c>
      <c r="AC120" s="222">
        <v>0</v>
      </c>
      <c r="AD120" s="222">
        <v>0</v>
      </c>
      <c r="AE120" s="222">
        <v>0</v>
      </c>
      <c r="AF120" s="222">
        <v>0</v>
      </c>
      <c r="AG120" s="222">
        <v>0</v>
      </c>
      <c r="AH120" s="222">
        <v>0</v>
      </c>
      <c r="AI120" s="222">
        <v>0</v>
      </c>
      <c r="AJ120" s="222">
        <v>0</v>
      </c>
      <c r="AK120" s="222">
        <v>460</v>
      </c>
      <c r="AL120" s="222">
        <v>16500</v>
      </c>
      <c r="AM120" s="222">
        <v>514</v>
      </c>
      <c r="AN120" s="222">
        <v>0</v>
      </c>
      <c r="AO120" s="222">
        <v>0</v>
      </c>
      <c r="AP120" s="222">
        <v>0</v>
      </c>
      <c r="AQ120" s="222">
        <v>0</v>
      </c>
      <c r="AR120" s="222">
        <v>0</v>
      </c>
      <c r="AS120" s="222">
        <v>0</v>
      </c>
      <c r="AT120" s="222">
        <v>19000</v>
      </c>
      <c r="AU120" s="222">
        <v>0</v>
      </c>
      <c r="AV120" s="222">
        <v>0</v>
      </c>
      <c r="AW120" s="222">
        <v>0</v>
      </c>
      <c r="AX120" s="222">
        <v>0</v>
      </c>
      <c r="AY120" s="222">
        <v>0</v>
      </c>
      <c r="AZ120" s="222">
        <v>0</v>
      </c>
      <c r="BA120" s="222">
        <v>0</v>
      </c>
      <c r="BB120" s="222">
        <v>0</v>
      </c>
      <c r="BC120" s="222">
        <v>0</v>
      </c>
      <c r="BD120" s="222">
        <v>0</v>
      </c>
      <c r="BE120" s="222">
        <v>0</v>
      </c>
      <c r="BF120" s="222">
        <v>0</v>
      </c>
      <c r="BG120" s="222">
        <v>0</v>
      </c>
      <c r="BH120" s="222">
        <v>84250.25</v>
      </c>
      <c r="BI120" s="222">
        <v>0</v>
      </c>
      <c r="BJ120" s="222">
        <v>0</v>
      </c>
      <c r="BK120" s="222">
        <v>0</v>
      </c>
      <c r="BL120" s="222">
        <v>0</v>
      </c>
      <c r="BM120" s="222">
        <v>0</v>
      </c>
      <c r="BN120" s="222">
        <v>0</v>
      </c>
      <c r="BO120" s="222">
        <v>0</v>
      </c>
      <c r="BP120" s="222">
        <v>0</v>
      </c>
      <c r="BQ120" s="222">
        <v>1185</v>
      </c>
      <c r="BR120" s="222">
        <v>0</v>
      </c>
      <c r="BS120" s="222">
        <v>0</v>
      </c>
      <c r="BT120" s="222">
        <v>0</v>
      </c>
      <c r="BU120" s="222">
        <v>0</v>
      </c>
      <c r="BV120" s="222">
        <v>0</v>
      </c>
      <c r="BW120" s="222">
        <v>0</v>
      </c>
      <c r="BX120" s="222">
        <v>0</v>
      </c>
      <c r="BY120" s="222">
        <v>0</v>
      </c>
      <c r="BZ120" s="222">
        <v>0</v>
      </c>
      <c r="CA120" s="222">
        <v>0</v>
      </c>
      <c r="CB120" s="222">
        <v>0</v>
      </c>
      <c r="CC120" s="222">
        <v>0</v>
      </c>
      <c r="CD120" s="222">
        <v>0</v>
      </c>
      <c r="CE120" s="222">
        <v>2400</v>
      </c>
      <c r="CF120" s="222">
        <v>0</v>
      </c>
      <c r="CG120" s="222">
        <v>0</v>
      </c>
      <c r="CH120" s="222">
        <v>0</v>
      </c>
      <c r="CI120" s="222">
        <v>0</v>
      </c>
      <c r="CJ120" s="222">
        <v>0</v>
      </c>
      <c r="CK120" s="222">
        <v>0</v>
      </c>
      <c r="CL120" s="222">
        <v>0</v>
      </c>
      <c r="CM120" s="222">
        <v>0</v>
      </c>
      <c r="CN120" s="222">
        <v>0</v>
      </c>
      <c r="CO120" s="222">
        <v>0</v>
      </c>
      <c r="CP120" s="222">
        <v>0</v>
      </c>
      <c r="CQ120" s="222">
        <v>0</v>
      </c>
      <c r="CR120" s="222">
        <v>0</v>
      </c>
      <c r="CS120" s="222">
        <v>0</v>
      </c>
      <c r="CT120" s="222">
        <v>0</v>
      </c>
      <c r="CU120" s="222">
        <v>0</v>
      </c>
      <c r="CV120" s="222">
        <v>0</v>
      </c>
      <c r="CW120" s="222">
        <v>0</v>
      </c>
      <c r="CX120" s="222">
        <v>0</v>
      </c>
      <c r="CY120" s="222">
        <v>0</v>
      </c>
      <c r="CZ120" s="222">
        <v>0</v>
      </c>
      <c r="DA120" s="222">
        <v>0</v>
      </c>
      <c r="DB120" s="222">
        <v>0</v>
      </c>
      <c r="DC120" s="222">
        <v>0</v>
      </c>
      <c r="DD120" s="222">
        <v>0</v>
      </c>
      <c r="DE120" s="222">
        <v>0</v>
      </c>
      <c r="DF120" s="222">
        <v>0</v>
      </c>
      <c r="DG120" s="222">
        <v>0</v>
      </c>
      <c r="DH120" s="222">
        <v>0</v>
      </c>
      <c r="DI120" s="222">
        <v>0</v>
      </c>
      <c r="DJ120" s="222">
        <v>0</v>
      </c>
      <c r="DK120" s="222">
        <v>0</v>
      </c>
      <c r="DL120" s="222">
        <v>0</v>
      </c>
      <c r="DM120" s="222">
        <v>0</v>
      </c>
      <c r="DN120" s="222">
        <v>0</v>
      </c>
      <c r="DO120" s="222">
        <v>0</v>
      </c>
      <c r="DP120" s="222">
        <v>0</v>
      </c>
      <c r="DQ120" s="222">
        <v>0</v>
      </c>
      <c r="DR120" s="222">
        <v>0</v>
      </c>
      <c r="DS120" s="222">
        <v>0</v>
      </c>
      <c r="DT120" s="222">
        <v>0</v>
      </c>
      <c r="DU120" s="222">
        <v>0</v>
      </c>
      <c r="DV120" s="222">
        <v>0</v>
      </c>
      <c r="DW120" s="222">
        <v>0</v>
      </c>
      <c r="DX120" s="222">
        <v>0</v>
      </c>
      <c r="DY120" s="222">
        <v>0</v>
      </c>
      <c r="DZ120" s="222">
        <v>0</v>
      </c>
      <c r="EA120" s="222">
        <v>0</v>
      </c>
      <c r="EB120" s="222">
        <v>0</v>
      </c>
      <c r="EC120" s="222">
        <v>0</v>
      </c>
      <c r="ED120" s="222">
        <v>0</v>
      </c>
      <c r="EE120" s="222">
        <v>435833.59999999998</v>
      </c>
      <c r="EF120" s="222">
        <v>0</v>
      </c>
      <c r="EG120" s="222">
        <v>0</v>
      </c>
      <c r="EH120" s="222">
        <v>0</v>
      </c>
      <c r="EI120" s="222">
        <v>0</v>
      </c>
      <c r="EJ120" s="222">
        <v>0</v>
      </c>
      <c r="EK120" s="222">
        <v>0</v>
      </c>
      <c r="EL120" s="222">
        <v>0</v>
      </c>
      <c r="EM120" s="222">
        <v>0</v>
      </c>
      <c r="EN120" s="222">
        <v>0</v>
      </c>
      <c r="EO120" s="222">
        <v>0</v>
      </c>
      <c r="EP120" s="222">
        <v>0</v>
      </c>
      <c r="EQ120" s="222">
        <v>0</v>
      </c>
      <c r="ER120" s="222">
        <v>0</v>
      </c>
      <c r="ES120" s="222">
        <v>0</v>
      </c>
      <c r="ET120" s="222">
        <v>0</v>
      </c>
      <c r="EU120" s="222">
        <v>0</v>
      </c>
      <c r="EV120" s="222">
        <v>0</v>
      </c>
      <c r="EW120" s="222">
        <v>0</v>
      </c>
      <c r="EX120" s="222">
        <v>0</v>
      </c>
      <c r="EY120" s="222">
        <v>0</v>
      </c>
      <c r="EZ120" s="222">
        <v>0</v>
      </c>
      <c r="FA120" s="222">
        <v>0</v>
      </c>
      <c r="FB120" s="222">
        <v>0</v>
      </c>
      <c r="FC120" s="222">
        <v>0</v>
      </c>
      <c r="FD120" s="222">
        <v>0</v>
      </c>
      <c r="FE120" s="222">
        <v>0</v>
      </c>
      <c r="FF120" s="222">
        <v>0</v>
      </c>
      <c r="FG120" s="222">
        <v>0</v>
      </c>
      <c r="FH120" s="222">
        <v>0</v>
      </c>
      <c r="FI120" s="222">
        <v>0</v>
      </c>
      <c r="FJ120" s="222">
        <v>0</v>
      </c>
      <c r="FK120" s="222">
        <v>0</v>
      </c>
      <c r="FL120" s="222">
        <v>0</v>
      </c>
      <c r="FM120" s="222">
        <v>0</v>
      </c>
      <c r="FN120" s="222">
        <v>0</v>
      </c>
      <c r="FO120" s="222">
        <v>0</v>
      </c>
      <c r="FP120" s="222">
        <v>0</v>
      </c>
      <c r="FQ120" s="222">
        <v>0</v>
      </c>
      <c r="FR120" s="222">
        <v>0</v>
      </c>
      <c r="FS120" s="222">
        <v>0</v>
      </c>
      <c r="FT120" s="222">
        <v>0</v>
      </c>
      <c r="FU120" s="222">
        <v>160638.93</v>
      </c>
      <c r="FV120" s="222">
        <v>0</v>
      </c>
      <c r="FW120" s="222">
        <v>0</v>
      </c>
      <c r="FX120" s="222">
        <v>0</v>
      </c>
      <c r="FY120" s="222">
        <v>0</v>
      </c>
      <c r="FZ120" s="222">
        <v>0</v>
      </c>
      <c r="GA120" s="222">
        <v>0</v>
      </c>
      <c r="GB120" s="222">
        <v>0</v>
      </c>
      <c r="GC120" s="222">
        <v>0</v>
      </c>
      <c r="GD120" s="222">
        <v>0</v>
      </c>
      <c r="GE120" s="222">
        <v>2644193.98</v>
      </c>
      <c r="GF120" s="222">
        <v>0</v>
      </c>
      <c r="GG120" s="222">
        <v>0</v>
      </c>
      <c r="GH120" s="222">
        <v>0</v>
      </c>
      <c r="GI120" s="222">
        <v>0</v>
      </c>
      <c r="GJ120" s="222">
        <v>0</v>
      </c>
      <c r="GK120" s="222">
        <v>0</v>
      </c>
      <c r="GL120" s="222">
        <v>0</v>
      </c>
      <c r="GM120" s="222">
        <v>0</v>
      </c>
      <c r="GN120" s="222">
        <v>0</v>
      </c>
      <c r="GO120" s="222">
        <v>0</v>
      </c>
      <c r="GP120" s="222">
        <v>0</v>
      </c>
      <c r="GQ120" s="222">
        <v>0</v>
      </c>
      <c r="GR120" s="222">
        <v>0</v>
      </c>
      <c r="GS120" s="222">
        <v>0</v>
      </c>
      <c r="GT120" s="222">
        <v>0</v>
      </c>
      <c r="GU120" s="222">
        <v>0</v>
      </c>
      <c r="GV120" s="222">
        <v>0</v>
      </c>
      <c r="GW120" s="222">
        <v>0</v>
      </c>
      <c r="GX120" s="222">
        <v>0</v>
      </c>
      <c r="GY120" s="222">
        <v>0</v>
      </c>
      <c r="GZ120" s="222">
        <v>0</v>
      </c>
      <c r="HA120" s="222">
        <v>0</v>
      </c>
      <c r="HB120" s="222">
        <v>0</v>
      </c>
      <c r="HC120" s="222">
        <v>0</v>
      </c>
      <c r="HD120" s="222">
        <v>0</v>
      </c>
      <c r="HE120" s="222">
        <v>0</v>
      </c>
      <c r="HF120" s="222">
        <v>0</v>
      </c>
      <c r="HG120" s="222">
        <v>0</v>
      </c>
      <c r="HH120" s="222">
        <v>0</v>
      </c>
      <c r="HI120" s="222">
        <v>0</v>
      </c>
      <c r="HJ120" s="222">
        <v>0</v>
      </c>
      <c r="HK120" s="222">
        <v>0</v>
      </c>
      <c r="HL120" s="222">
        <v>0</v>
      </c>
      <c r="HM120" s="222">
        <v>0</v>
      </c>
      <c r="HN120" s="222">
        <v>0</v>
      </c>
      <c r="HO120" s="222">
        <v>0</v>
      </c>
      <c r="HP120" s="222">
        <v>0</v>
      </c>
      <c r="HQ120" s="222">
        <v>0</v>
      </c>
      <c r="HR120" s="222">
        <v>0</v>
      </c>
      <c r="HS120" s="222">
        <v>0</v>
      </c>
      <c r="HT120" s="222">
        <v>0</v>
      </c>
      <c r="HU120" s="222">
        <v>0</v>
      </c>
      <c r="HV120" s="222">
        <v>0</v>
      </c>
      <c r="HW120" s="222">
        <v>0</v>
      </c>
      <c r="HX120" s="222">
        <v>0</v>
      </c>
      <c r="HY120" s="222">
        <v>0</v>
      </c>
      <c r="HZ120" s="222">
        <v>0</v>
      </c>
      <c r="IA120" s="222">
        <v>0</v>
      </c>
      <c r="IB120" s="222">
        <v>0</v>
      </c>
      <c r="IC120" s="222">
        <v>0</v>
      </c>
      <c r="ID120" s="222">
        <v>0</v>
      </c>
      <c r="IE120" s="222">
        <v>0</v>
      </c>
      <c r="IF120" s="222">
        <v>0</v>
      </c>
      <c r="IG120" s="222">
        <v>0</v>
      </c>
      <c r="IH120" s="222">
        <v>0</v>
      </c>
      <c r="II120" s="222">
        <v>0</v>
      </c>
      <c r="IJ120" s="222">
        <v>0</v>
      </c>
      <c r="IK120" s="222">
        <v>0</v>
      </c>
      <c r="IL120" s="222">
        <v>0</v>
      </c>
      <c r="IM120" s="222">
        <v>0</v>
      </c>
      <c r="IN120" s="222">
        <v>0</v>
      </c>
      <c r="IO120" s="222">
        <v>0</v>
      </c>
      <c r="IP120" s="222">
        <v>0</v>
      </c>
      <c r="IQ120" s="222">
        <v>0</v>
      </c>
      <c r="IR120" s="222">
        <v>0</v>
      </c>
      <c r="IS120" s="222">
        <v>149100</v>
      </c>
      <c r="IT120" s="222">
        <v>0</v>
      </c>
      <c r="IU120" s="222">
        <v>0</v>
      </c>
      <c r="IV120" s="222">
        <v>0</v>
      </c>
      <c r="IW120" s="222">
        <v>0</v>
      </c>
      <c r="IX120" s="222">
        <v>1800</v>
      </c>
      <c r="IY120" s="222">
        <v>0</v>
      </c>
      <c r="IZ120" s="222">
        <v>0</v>
      </c>
      <c r="JA120" s="222">
        <v>0</v>
      </c>
      <c r="JB120" s="222">
        <v>46471</v>
      </c>
      <c r="JC120" s="222">
        <v>0</v>
      </c>
      <c r="JD120" s="222">
        <v>0</v>
      </c>
      <c r="JE120" s="222">
        <v>0</v>
      </c>
      <c r="JF120" s="222">
        <v>0</v>
      </c>
      <c r="JG120" s="222">
        <v>0</v>
      </c>
      <c r="JH120" s="222">
        <v>0</v>
      </c>
      <c r="JI120" s="222">
        <v>0</v>
      </c>
      <c r="JJ120" s="222">
        <v>0</v>
      </c>
      <c r="JK120" s="222">
        <v>0</v>
      </c>
      <c r="JL120" s="222">
        <v>0</v>
      </c>
      <c r="JM120" s="222">
        <v>0</v>
      </c>
      <c r="JN120" s="222">
        <v>0</v>
      </c>
      <c r="JO120" s="222">
        <v>0</v>
      </c>
      <c r="JP120" s="222">
        <v>0</v>
      </c>
      <c r="JQ120" s="222">
        <v>0</v>
      </c>
      <c r="JR120" s="222">
        <v>0</v>
      </c>
      <c r="JS120" s="222">
        <v>0</v>
      </c>
      <c r="JT120" s="222">
        <v>0</v>
      </c>
      <c r="JU120" s="222">
        <v>0</v>
      </c>
      <c r="JV120" s="222">
        <v>0</v>
      </c>
      <c r="JW120" s="222">
        <v>0</v>
      </c>
      <c r="JX120" s="222">
        <v>0</v>
      </c>
      <c r="JY120" s="222">
        <v>0</v>
      </c>
      <c r="JZ120" s="222">
        <v>0</v>
      </c>
      <c r="KA120" s="222">
        <v>0</v>
      </c>
      <c r="KB120" s="222">
        <v>0</v>
      </c>
      <c r="KC120" s="222">
        <v>0</v>
      </c>
      <c r="KD120" s="222">
        <v>0</v>
      </c>
      <c r="KE120" s="222">
        <v>0</v>
      </c>
      <c r="KF120" s="222">
        <v>0</v>
      </c>
      <c r="KG120" s="222">
        <v>0</v>
      </c>
      <c r="KH120" s="222">
        <v>0</v>
      </c>
      <c r="KI120" s="222">
        <v>0</v>
      </c>
      <c r="KJ120" s="222">
        <v>0</v>
      </c>
      <c r="KK120" s="222">
        <v>0</v>
      </c>
      <c r="KL120" s="222">
        <v>0</v>
      </c>
      <c r="KM120" s="222">
        <v>0</v>
      </c>
      <c r="KN120" s="222">
        <v>0</v>
      </c>
      <c r="KO120" s="222">
        <v>0</v>
      </c>
      <c r="KP120" s="222">
        <v>0</v>
      </c>
      <c r="KQ120" s="222">
        <v>0</v>
      </c>
      <c r="KR120" s="222">
        <v>0</v>
      </c>
      <c r="KS120" s="222">
        <v>0</v>
      </c>
      <c r="KT120" s="222">
        <v>693500</v>
      </c>
      <c r="KU120" s="222">
        <v>0</v>
      </c>
      <c r="KV120" s="222">
        <v>0</v>
      </c>
      <c r="KW120" s="222">
        <v>0</v>
      </c>
      <c r="KX120" s="222">
        <v>0</v>
      </c>
      <c r="KY120" s="222">
        <v>0</v>
      </c>
      <c r="KZ120" s="222">
        <v>0</v>
      </c>
      <c r="LA120" s="222">
        <v>0</v>
      </c>
      <c r="LB120" s="222">
        <v>0</v>
      </c>
      <c r="LC120" s="222">
        <v>0</v>
      </c>
      <c r="LD120" s="222">
        <v>0</v>
      </c>
      <c r="LE120" s="222">
        <v>160000</v>
      </c>
      <c r="LF120" s="222">
        <v>0</v>
      </c>
      <c r="LG120" s="222">
        <v>0</v>
      </c>
      <c r="LH120" s="222">
        <v>0</v>
      </c>
      <c r="LI120" s="222">
        <v>0</v>
      </c>
      <c r="LJ120" s="222">
        <v>0</v>
      </c>
      <c r="LK120" s="222">
        <v>0</v>
      </c>
      <c r="LL120" s="222">
        <v>0</v>
      </c>
      <c r="LM120" s="222">
        <v>0</v>
      </c>
      <c r="LN120" s="222">
        <v>206431.45</v>
      </c>
      <c r="LO120" s="222">
        <v>249080</v>
      </c>
      <c r="LP120" s="222">
        <v>0</v>
      </c>
      <c r="LQ120" s="222">
        <v>0</v>
      </c>
      <c r="LR120" s="222">
        <v>0</v>
      </c>
      <c r="LS120" s="222">
        <v>0</v>
      </c>
      <c r="LT120" s="222">
        <v>0</v>
      </c>
      <c r="LU120" s="222">
        <v>0</v>
      </c>
      <c r="LV120" s="222">
        <v>0</v>
      </c>
      <c r="LW120" s="222">
        <v>0</v>
      </c>
      <c r="LX120" s="222">
        <v>0</v>
      </c>
      <c r="LY120" s="222">
        <v>0</v>
      </c>
      <c r="LZ120" s="222">
        <v>286</v>
      </c>
      <c r="MA120" s="222">
        <v>0</v>
      </c>
      <c r="MB120" s="222">
        <v>0</v>
      </c>
      <c r="MC120" s="222">
        <v>0</v>
      </c>
      <c r="MD120" s="222">
        <v>0</v>
      </c>
      <c r="ME120" s="222">
        <v>0</v>
      </c>
      <c r="MF120" s="222">
        <v>0</v>
      </c>
      <c r="MG120" s="222">
        <v>1376500</v>
      </c>
      <c r="MH120" s="222">
        <v>0</v>
      </c>
      <c r="MI120" s="222">
        <v>333500</v>
      </c>
      <c r="MJ120" s="222">
        <v>511000</v>
      </c>
      <c r="MK120" s="222">
        <v>371500</v>
      </c>
      <c r="ML120" s="222">
        <v>1604000</v>
      </c>
      <c r="MM120" s="222">
        <v>1621000</v>
      </c>
      <c r="MN120" s="222">
        <v>0</v>
      </c>
      <c r="MO120" s="222">
        <v>36000</v>
      </c>
      <c r="MP120" s="222">
        <v>0</v>
      </c>
      <c r="MQ120" s="222">
        <v>305500</v>
      </c>
      <c r="MR120" s="222">
        <v>0</v>
      </c>
      <c r="MS120" s="222">
        <v>0</v>
      </c>
      <c r="MT120" s="222">
        <v>0</v>
      </c>
      <c r="MU120" s="222">
        <v>0</v>
      </c>
      <c r="MV120" s="222">
        <v>0</v>
      </c>
      <c r="MW120" s="222">
        <v>383382</v>
      </c>
      <c r="MX120" s="222">
        <v>0</v>
      </c>
      <c r="MY120" s="222">
        <v>0</v>
      </c>
      <c r="MZ120" s="222">
        <v>0</v>
      </c>
      <c r="NA120" s="222">
        <v>0</v>
      </c>
      <c r="NB120" s="222">
        <v>0</v>
      </c>
      <c r="NC120" s="222">
        <v>0</v>
      </c>
      <c r="ND120" s="222">
        <v>0</v>
      </c>
      <c r="NE120" s="222">
        <v>31076</v>
      </c>
      <c r="NF120" s="222">
        <v>0</v>
      </c>
      <c r="NG120" s="222">
        <v>5346500</v>
      </c>
      <c r="NH120" s="222">
        <v>0</v>
      </c>
      <c r="NI120" s="222">
        <v>0</v>
      </c>
      <c r="NJ120" s="222">
        <v>0</v>
      </c>
      <c r="NK120" s="222">
        <v>0</v>
      </c>
      <c r="NL120" s="222">
        <v>0</v>
      </c>
      <c r="NM120" s="222">
        <v>0</v>
      </c>
      <c r="NN120" s="222">
        <v>0</v>
      </c>
      <c r="NO120" s="222">
        <v>0</v>
      </c>
      <c r="NP120" s="222">
        <v>0</v>
      </c>
      <c r="NQ120" s="222">
        <v>0</v>
      </c>
      <c r="NR120" s="222">
        <v>0</v>
      </c>
      <c r="NS120" s="222">
        <v>0</v>
      </c>
      <c r="NT120" s="222">
        <v>0</v>
      </c>
      <c r="NU120" s="222">
        <v>0</v>
      </c>
      <c r="NV120" s="222">
        <v>0</v>
      </c>
      <c r="NW120" s="222">
        <v>0</v>
      </c>
      <c r="NX120" s="222">
        <v>0</v>
      </c>
      <c r="NY120" s="222">
        <v>0</v>
      </c>
      <c r="NZ120" s="222">
        <v>0</v>
      </c>
      <c r="OA120" s="222">
        <v>0</v>
      </c>
      <c r="OB120" s="222">
        <v>0</v>
      </c>
      <c r="OC120" s="222">
        <v>24300</v>
      </c>
      <c r="OD120" s="222">
        <v>0</v>
      </c>
      <c r="OE120" s="222">
        <v>30000</v>
      </c>
      <c r="OF120" s="222">
        <v>0</v>
      </c>
      <c r="OG120" s="222">
        <v>0</v>
      </c>
      <c r="OH120" s="222">
        <v>0</v>
      </c>
      <c r="OI120" s="222">
        <v>0</v>
      </c>
      <c r="OJ120" s="222">
        <v>0</v>
      </c>
      <c r="OK120" s="222">
        <v>0</v>
      </c>
      <c r="OL120" s="222">
        <v>13082</v>
      </c>
      <c r="OM120" s="222">
        <v>0</v>
      </c>
      <c r="ON120" s="222">
        <v>0</v>
      </c>
      <c r="OO120" s="222">
        <v>5539500</v>
      </c>
      <c r="OP120" s="222">
        <v>0</v>
      </c>
      <c r="OQ120" s="222">
        <v>0</v>
      </c>
      <c r="OR120" s="222">
        <v>0</v>
      </c>
      <c r="OS120" s="222">
        <v>0</v>
      </c>
      <c r="OT120" s="222">
        <v>119000</v>
      </c>
      <c r="OU120" s="222">
        <v>0</v>
      </c>
      <c r="OV120" s="222">
        <v>0</v>
      </c>
      <c r="OW120" s="222">
        <v>0</v>
      </c>
      <c r="OX120" s="222">
        <v>0</v>
      </c>
      <c r="OY120" s="222">
        <v>0</v>
      </c>
      <c r="OZ120" s="222">
        <v>0</v>
      </c>
      <c r="PA120" s="222">
        <v>0</v>
      </c>
      <c r="PB120" s="222">
        <v>0</v>
      </c>
      <c r="PC120" s="222">
        <v>0</v>
      </c>
      <c r="PD120" s="222">
        <v>0</v>
      </c>
      <c r="PE120" s="222">
        <v>0</v>
      </c>
      <c r="PF120" s="222">
        <v>0</v>
      </c>
      <c r="PG120" s="222">
        <v>0</v>
      </c>
      <c r="PH120" s="222">
        <v>0</v>
      </c>
      <c r="PI120" s="222">
        <v>0</v>
      </c>
      <c r="PJ120" s="222">
        <v>0</v>
      </c>
      <c r="PK120" s="222">
        <v>0</v>
      </c>
      <c r="PL120" s="222">
        <v>0</v>
      </c>
      <c r="PM120" s="222">
        <v>0</v>
      </c>
      <c r="PN120" s="222">
        <v>0</v>
      </c>
      <c r="PO120" s="222">
        <v>0</v>
      </c>
      <c r="PP120" s="222">
        <v>0</v>
      </c>
      <c r="PQ120" s="222">
        <v>0</v>
      </c>
      <c r="PR120" s="222">
        <v>0</v>
      </c>
      <c r="PS120" s="222">
        <v>0</v>
      </c>
      <c r="PT120" s="222">
        <v>0</v>
      </c>
      <c r="PU120" s="222">
        <v>0</v>
      </c>
      <c r="PV120" s="222">
        <v>0</v>
      </c>
      <c r="PW120" s="222">
        <v>0</v>
      </c>
      <c r="PX120" s="222">
        <v>0</v>
      </c>
      <c r="PY120" s="222">
        <v>0</v>
      </c>
      <c r="PZ120" s="222">
        <v>0</v>
      </c>
      <c r="QA120" s="222">
        <v>0</v>
      </c>
      <c r="QB120" s="222">
        <v>0</v>
      </c>
      <c r="QC120" s="222">
        <v>0</v>
      </c>
      <c r="QD120" s="222">
        <v>0</v>
      </c>
      <c r="QE120" s="222">
        <v>0</v>
      </c>
      <c r="QF120" s="222">
        <v>0</v>
      </c>
      <c r="QG120" s="222">
        <v>0</v>
      </c>
      <c r="QH120" s="222">
        <v>0</v>
      </c>
      <c r="QI120" s="222">
        <v>0</v>
      </c>
      <c r="QJ120" s="222">
        <v>0</v>
      </c>
      <c r="QK120" s="222">
        <v>0</v>
      </c>
      <c r="QL120" s="222">
        <v>0</v>
      </c>
      <c r="QM120" s="222">
        <v>0</v>
      </c>
      <c r="QN120" s="222">
        <v>0</v>
      </c>
      <c r="QO120" s="222">
        <v>0</v>
      </c>
      <c r="QP120" s="222">
        <v>0</v>
      </c>
      <c r="QQ120" s="222">
        <v>0</v>
      </c>
      <c r="QR120" s="222">
        <v>0</v>
      </c>
      <c r="QS120" s="222">
        <v>0</v>
      </c>
      <c r="QT120" s="222">
        <v>0</v>
      </c>
      <c r="QU120" s="222">
        <v>0</v>
      </c>
      <c r="QV120" s="222">
        <v>0</v>
      </c>
      <c r="QW120" s="222">
        <v>0</v>
      </c>
      <c r="QX120" s="222">
        <v>0</v>
      </c>
      <c r="QY120" s="222">
        <v>0</v>
      </c>
      <c r="QZ120" s="222">
        <v>0</v>
      </c>
      <c r="RA120" s="222">
        <v>0</v>
      </c>
      <c r="RB120" s="222">
        <v>0</v>
      </c>
      <c r="RC120" s="222">
        <v>0</v>
      </c>
      <c r="RD120" s="222">
        <v>0</v>
      </c>
      <c r="RE120" s="222">
        <v>0</v>
      </c>
      <c r="RF120" s="222">
        <v>0</v>
      </c>
      <c r="RG120" s="222">
        <v>0</v>
      </c>
      <c r="RH120" s="222">
        <v>0</v>
      </c>
      <c r="RI120" s="222">
        <v>0</v>
      </c>
      <c r="RJ120" s="222">
        <v>0</v>
      </c>
      <c r="RK120" s="222">
        <v>0</v>
      </c>
      <c r="RL120" s="222">
        <v>0</v>
      </c>
      <c r="RM120" s="222">
        <v>0</v>
      </c>
      <c r="RN120" s="222">
        <v>0</v>
      </c>
      <c r="RO120" s="222">
        <v>0</v>
      </c>
      <c r="RP120" s="222">
        <v>0</v>
      </c>
      <c r="RQ120" s="222">
        <v>0</v>
      </c>
      <c r="RR120" s="222">
        <v>0</v>
      </c>
      <c r="RS120" s="222">
        <v>0</v>
      </c>
      <c r="RT120" s="222">
        <v>0</v>
      </c>
      <c r="RU120" s="222">
        <v>0</v>
      </c>
      <c r="RV120" s="222">
        <v>0</v>
      </c>
      <c r="RW120" s="222">
        <v>0</v>
      </c>
      <c r="RX120" s="222">
        <v>0</v>
      </c>
      <c r="RY120" s="222">
        <v>0</v>
      </c>
      <c r="RZ120" s="222">
        <v>0</v>
      </c>
      <c r="SA120" s="222">
        <v>44300</v>
      </c>
      <c r="SB120" s="222">
        <v>0</v>
      </c>
      <c r="SC120" s="222">
        <v>0</v>
      </c>
      <c r="SD120" s="222">
        <v>0</v>
      </c>
      <c r="SE120" s="222">
        <v>0</v>
      </c>
      <c r="SF120" s="222">
        <v>0</v>
      </c>
      <c r="SG120" s="222">
        <v>0</v>
      </c>
      <c r="SH120" s="222">
        <v>0</v>
      </c>
      <c r="SI120" s="222">
        <v>0</v>
      </c>
      <c r="SJ120" s="222">
        <v>0</v>
      </c>
      <c r="SK120" s="222">
        <v>0</v>
      </c>
      <c r="SL120" s="222">
        <v>0</v>
      </c>
      <c r="SM120" s="222">
        <v>0</v>
      </c>
      <c r="SN120" s="222">
        <v>0</v>
      </c>
      <c r="SO120" s="222">
        <v>0</v>
      </c>
      <c r="SP120" s="222">
        <v>0</v>
      </c>
      <c r="SQ120" s="222">
        <v>0</v>
      </c>
      <c r="SR120" s="222">
        <v>0</v>
      </c>
      <c r="SS120" s="222">
        <v>0</v>
      </c>
      <c r="ST120" s="222">
        <v>0</v>
      </c>
      <c r="SU120" s="222">
        <v>0</v>
      </c>
      <c r="SV120" s="222">
        <v>0</v>
      </c>
      <c r="SW120" s="222">
        <v>0</v>
      </c>
      <c r="SX120" s="222">
        <v>0</v>
      </c>
      <c r="SY120" s="222">
        <v>0</v>
      </c>
      <c r="SZ120" s="222">
        <v>0</v>
      </c>
      <c r="TA120" s="222">
        <v>0</v>
      </c>
      <c r="TB120" s="222">
        <v>0</v>
      </c>
      <c r="TC120" s="222">
        <v>0</v>
      </c>
      <c r="TD120" s="222">
        <v>0</v>
      </c>
      <c r="TE120" s="222">
        <v>0</v>
      </c>
      <c r="TF120" s="222">
        <v>0</v>
      </c>
      <c r="TG120" s="222">
        <v>0</v>
      </c>
      <c r="TH120" s="222">
        <v>0</v>
      </c>
      <c r="TI120" s="222">
        <v>111900</v>
      </c>
      <c r="TJ120" s="222">
        <v>0</v>
      </c>
      <c r="TK120" s="222">
        <v>0</v>
      </c>
      <c r="TL120" s="222">
        <v>0</v>
      </c>
      <c r="TM120" s="222">
        <v>0</v>
      </c>
      <c r="TN120" s="222">
        <v>0</v>
      </c>
      <c r="TO120" s="222">
        <v>0</v>
      </c>
      <c r="TP120" s="222">
        <v>0</v>
      </c>
      <c r="TQ120" s="222">
        <v>0</v>
      </c>
      <c r="TR120" s="222">
        <v>0</v>
      </c>
      <c r="TS120" s="222">
        <v>0</v>
      </c>
      <c r="TT120" s="222">
        <v>0</v>
      </c>
      <c r="TU120" s="222">
        <v>0</v>
      </c>
      <c r="TV120" s="222">
        <v>0</v>
      </c>
      <c r="TW120" s="222">
        <v>17500</v>
      </c>
      <c r="TX120" s="222">
        <v>0</v>
      </c>
      <c r="TY120" s="222">
        <v>0</v>
      </c>
      <c r="TZ120" s="222">
        <v>0</v>
      </c>
      <c r="UA120" s="222">
        <v>0</v>
      </c>
      <c r="UB120" s="222">
        <v>0</v>
      </c>
      <c r="UC120" s="222">
        <v>0</v>
      </c>
      <c r="UD120" s="222">
        <v>0</v>
      </c>
      <c r="UE120" s="222">
        <v>103052.87</v>
      </c>
      <c r="UF120" s="222">
        <v>0</v>
      </c>
      <c r="UG120" s="222">
        <v>0</v>
      </c>
      <c r="UH120" s="222">
        <v>0</v>
      </c>
      <c r="UI120" s="222">
        <v>0</v>
      </c>
      <c r="UJ120" s="222">
        <v>0</v>
      </c>
      <c r="UK120" s="222">
        <v>0</v>
      </c>
      <c r="UL120" s="222">
        <v>0</v>
      </c>
      <c r="UM120" s="222">
        <v>0</v>
      </c>
      <c r="UN120" s="222">
        <v>0</v>
      </c>
      <c r="UO120" s="222">
        <v>0</v>
      </c>
      <c r="UP120" s="222">
        <v>0</v>
      </c>
      <c r="UQ120" s="222">
        <v>0</v>
      </c>
      <c r="UR120" s="222">
        <v>0</v>
      </c>
      <c r="US120" s="222">
        <v>0</v>
      </c>
      <c r="UT120" s="222">
        <v>0</v>
      </c>
      <c r="UU120" s="222">
        <v>0</v>
      </c>
      <c r="UV120" s="222">
        <v>0</v>
      </c>
      <c r="UW120" s="222">
        <v>0</v>
      </c>
      <c r="UX120" s="222">
        <v>0</v>
      </c>
      <c r="UY120" s="222">
        <v>0</v>
      </c>
      <c r="UZ120" s="222">
        <v>0</v>
      </c>
      <c r="VA120" s="222">
        <v>0</v>
      </c>
      <c r="VB120" s="222">
        <v>0</v>
      </c>
      <c r="VC120" s="222">
        <v>0</v>
      </c>
      <c r="VD120" s="222">
        <v>0</v>
      </c>
      <c r="VE120" s="222">
        <v>0</v>
      </c>
      <c r="VF120" s="222">
        <v>0</v>
      </c>
      <c r="VG120" s="222">
        <v>0</v>
      </c>
      <c r="VH120" s="222">
        <v>0</v>
      </c>
      <c r="VI120" s="222">
        <v>0</v>
      </c>
      <c r="VJ120" s="222">
        <v>0</v>
      </c>
      <c r="VK120" s="222">
        <v>0</v>
      </c>
      <c r="VL120" s="222">
        <v>0</v>
      </c>
      <c r="VM120" s="222">
        <v>0</v>
      </c>
      <c r="VN120" s="222">
        <v>0</v>
      </c>
      <c r="VO120" s="222">
        <v>0</v>
      </c>
      <c r="VP120" s="222">
        <v>0</v>
      </c>
      <c r="VQ120" s="222">
        <v>0</v>
      </c>
      <c r="VR120" s="222">
        <v>0</v>
      </c>
      <c r="VS120" s="222">
        <v>0</v>
      </c>
      <c r="VT120" s="222">
        <v>0</v>
      </c>
      <c r="VU120" s="222">
        <v>0</v>
      </c>
      <c r="VV120" s="222">
        <v>0</v>
      </c>
      <c r="VW120" s="222">
        <v>0</v>
      </c>
      <c r="VX120" s="222">
        <v>0</v>
      </c>
      <c r="VY120" s="222">
        <v>0</v>
      </c>
      <c r="VZ120" s="222">
        <v>0</v>
      </c>
      <c r="WA120" s="222">
        <v>0</v>
      </c>
      <c r="WB120" s="222">
        <v>143000</v>
      </c>
      <c r="WC120" s="222">
        <v>0</v>
      </c>
      <c r="WD120" s="222">
        <v>0</v>
      </c>
      <c r="WE120" s="222">
        <v>0</v>
      </c>
      <c r="WF120" s="222">
        <v>0</v>
      </c>
      <c r="WG120" s="222">
        <v>0</v>
      </c>
      <c r="WH120" s="222">
        <v>0</v>
      </c>
      <c r="WI120" s="222">
        <v>0</v>
      </c>
      <c r="WJ120" s="222">
        <v>0</v>
      </c>
      <c r="WK120" s="222">
        <v>0</v>
      </c>
      <c r="WL120" s="222">
        <v>0</v>
      </c>
      <c r="WM120" s="222">
        <v>0</v>
      </c>
      <c r="WN120" s="222">
        <v>0</v>
      </c>
      <c r="WO120" s="222">
        <v>19000</v>
      </c>
      <c r="WP120" s="222">
        <v>9000</v>
      </c>
      <c r="WQ120" s="222">
        <v>0</v>
      </c>
      <c r="WR120" s="222">
        <v>0</v>
      </c>
      <c r="WS120" s="222">
        <v>0</v>
      </c>
      <c r="WT120" s="222">
        <v>0</v>
      </c>
      <c r="WU120" s="222">
        <v>0</v>
      </c>
      <c r="WV120" s="222">
        <v>0</v>
      </c>
      <c r="WW120" s="222">
        <v>0</v>
      </c>
      <c r="WX120" s="222">
        <v>0</v>
      </c>
      <c r="WY120" s="222">
        <v>131900</v>
      </c>
      <c r="WZ120" s="222">
        <v>0</v>
      </c>
      <c r="XA120" s="222">
        <v>0</v>
      </c>
      <c r="XB120" s="222">
        <v>0</v>
      </c>
      <c r="XC120" s="222">
        <v>0</v>
      </c>
      <c r="XD120" s="222">
        <v>17500</v>
      </c>
      <c r="XE120" s="222">
        <v>0</v>
      </c>
      <c r="XF120" s="222">
        <v>0</v>
      </c>
      <c r="XG120" s="222">
        <v>0</v>
      </c>
      <c r="XH120" s="222">
        <v>0</v>
      </c>
      <c r="XI120" s="222">
        <v>0</v>
      </c>
      <c r="XJ120" s="222">
        <v>0</v>
      </c>
      <c r="XK120" s="222">
        <v>0</v>
      </c>
      <c r="XL120" s="222">
        <v>0</v>
      </c>
      <c r="XM120" s="222">
        <v>0</v>
      </c>
      <c r="XN120" s="222">
        <v>0</v>
      </c>
      <c r="XO120" s="222">
        <v>0</v>
      </c>
      <c r="XP120" s="222">
        <v>0</v>
      </c>
      <c r="XQ120" s="222">
        <v>0</v>
      </c>
      <c r="XR120" s="222">
        <v>0</v>
      </c>
      <c r="XS120" s="222">
        <v>0</v>
      </c>
      <c r="XT120" s="222">
        <v>0</v>
      </c>
      <c r="XU120" s="222">
        <v>0</v>
      </c>
      <c r="XV120" s="222">
        <v>0</v>
      </c>
      <c r="XW120" s="222">
        <v>0</v>
      </c>
      <c r="XX120" s="222">
        <v>0</v>
      </c>
      <c r="XY120" s="222">
        <v>0</v>
      </c>
      <c r="XZ120" s="222">
        <v>0</v>
      </c>
      <c r="YA120" s="222">
        <v>0</v>
      </c>
      <c r="YB120" s="222">
        <v>0</v>
      </c>
      <c r="YC120" s="222">
        <v>0</v>
      </c>
      <c r="YD120" s="222">
        <v>0</v>
      </c>
      <c r="YE120" s="222">
        <v>0</v>
      </c>
      <c r="YF120" s="222">
        <v>0</v>
      </c>
      <c r="YG120" s="222">
        <v>0</v>
      </c>
      <c r="YH120" s="222">
        <v>0</v>
      </c>
      <c r="YI120" s="222">
        <v>0</v>
      </c>
      <c r="YJ120" s="222">
        <v>0</v>
      </c>
      <c r="YK120" s="222">
        <v>0</v>
      </c>
      <c r="YL120" s="222">
        <v>0</v>
      </c>
      <c r="YM120" s="222">
        <v>0</v>
      </c>
      <c r="YN120" s="222">
        <v>0</v>
      </c>
      <c r="YO120" s="222">
        <v>0</v>
      </c>
      <c r="YP120" s="222">
        <v>0</v>
      </c>
      <c r="YQ120" s="222">
        <v>0</v>
      </c>
      <c r="YR120" s="222">
        <v>0</v>
      </c>
      <c r="YS120" s="222">
        <v>0</v>
      </c>
      <c r="YT120" s="222">
        <v>0</v>
      </c>
      <c r="YU120" s="222">
        <v>0</v>
      </c>
      <c r="YV120" s="222">
        <v>0</v>
      </c>
      <c r="YW120" s="222">
        <v>0</v>
      </c>
      <c r="YX120" s="222">
        <v>0</v>
      </c>
      <c r="YY120" s="222">
        <v>0</v>
      </c>
      <c r="YZ120" s="222">
        <v>0</v>
      </c>
      <c r="ZA120" s="222">
        <v>0</v>
      </c>
      <c r="ZB120" s="222">
        <v>0</v>
      </c>
      <c r="ZC120" s="222">
        <v>0</v>
      </c>
      <c r="ZD120" s="222">
        <v>0</v>
      </c>
      <c r="ZE120" s="222">
        <v>0</v>
      </c>
      <c r="ZF120" s="222">
        <v>0</v>
      </c>
      <c r="ZG120" s="222">
        <v>0</v>
      </c>
      <c r="ZH120" s="222">
        <v>0</v>
      </c>
      <c r="ZI120" s="222">
        <v>0</v>
      </c>
      <c r="ZJ120" s="222">
        <v>0</v>
      </c>
      <c r="ZK120" s="222">
        <v>0</v>
      </c>
      <c r="ZL120" s="222">
        <v>277054.94</v>
      </c>
      <c r="ZM120" s="222">
        <v>0</v>
      </c>
      <c r="ZN120" s="222">
        <v>0</v>
      </c>
      <c r="ZO120" s="222">
        <v>0</v>
      </c>
      <c r="ZP120" s="222">
        <v>0</v>
      </c>
      <c r="ZQ120" s="222">
        <v>0</v>
      </c>
      <c r="ZR120" s="222">
        <v>0</v>
      </c>
      <c r="ZS120" s="222">
        <v>0</v>
      </c>
      <c r="ZT120" s="222">
        <v>0</v>
      </c>
      <c r="ZU120" s="222">
        <v>0</v>
      </c>
      <c r="ZV120" s="222">
        <v>0</v>
      </c>
      <c r="ZW120" s="222">
        <v>0</v>
      </c>
      <c r="ZX120" s="222">
        <v>0</v>
      </c>
      <c r="ZY120" s="222">
        <v>0</v>
      </c>
      <c r="ZZ120" s="222">
        <v>0</v>
      </c>
      <c r="AAA120" s="222">
        <v>0</v>
      </c>
      <c r="AAB120" s="222">
        <v>0</v>
      </c>
      <c r="AAC120" s="222">
        <v>0</v>
      </c>
      <c r="AAD120" s="222">
        <v>0</v>
      </c>
      <c r="AAE120" s="222">
        <v>0</v>
      </c>
      <c r="AAF120" s="222">
        <v>0</v>
      </c>
      <c r="AAG120" s="222">
        <v>0</v>
      </c>
      <c r="AAH120" s="222">
        <v>0</v>
      </c>
      <c r="AAI120" s="222">
        <v>0</v>
      </c>
      <c r="AAJ120" s="222">
        <v>0</v>
      </c>
      <c r="AAK120" s="222">
        <v>0</v>
      </c>
      <c r="AAL120" s="222">
        <v>0</v>
      </c>
      <c r="AAM120" s="222">
        <v>0</v>
      </c>
      <c r="AAN120" s="222">
        <v>0</v>
      </c>
      <c r="AAO120" s="222">
        <v>0</v>
      </c>
      <c r="AAP120" s="222">
        <v>0</v>
      </c>
      <c r="AAQ120" s="222">
        <v>0</v>
      </c>
      <c r="AAR120" s="222">
        <v>0</v>
      </c>
      <c r="AAS120" s="222">
        <v>0</v>
      </c>
      <c r="AAT120" s="222">
        <v>0</v>
      </c>
      <c r="AAU120" s="222">
        <v>0</v>
      </c>
      <c r="AAV120" s="222">
        <v>0</v>
      </c>
      <c r="AAW120" s="222">
        <v>27763</v>
      </c>
      <c r="AAX120" s="222">
        <v>0</v>
      </c>
      <c r="AAY120" s="222">
        <v>0</v>
      </c>
      <c r="AAZ120" s="222">
        <v>0</v>
      </c>
      <c r="ABA120" s="222">
        <v>0</v>
      </c>
      <c r="ABB120" s="222">
        <v>0</v>
      </c>
      <c r="ABC120" s="222">
        <v>0</v>
      </c>
      <c r="ABD120" s="222">
        <v>0</v>
      </c>
      <c r="ABE120" s="222">
        <v>0</v>
      </c>
      <c r="ABF120" s="222">
        <v>0</v>
      </c>
      <c r="ABG120" s="222">
        <v>0</v>
      </c>
      <c r="ABH120" s="222">
        <v>0</v>
      </c>
      <c r="ABI120" s="222">
        <v>0</v>
      </c>
      <c r="ABJ120" s="222">
        <v>0</v>
      </c>
      <c r="ABK120" s="222">
        <v>0</v>
      </c>
      <c r="ABL120" s="222">
        <v>0</v>
      </c>
      <c r="ABM120" s="222">
        <v>0</v>
      </c>
      <c r="ABN120" s="222">
        <v>0</v>
      </c>
      <c r="ABO120" s="222">
        <v>0</v>
      </c>
      <c r="ABP120" s="222">
        <v>0</v>
      </c>
      <c r="ABQ120" s="222">
        <v>0</v>
      </c>
      <c r="ABR120" s="222">
        <v>0</v>
      </c>
      <c r="ABS120" s="222">
        <v>0</v>
      </c>
      <c r="ABT120" s="222">
        <v>0</v>
      </c>
      <c r="ABU120" s="222">
        <v>0</v>
      </c>
      <c r="ABV120" s="222">
        <v>0</v>
      </c>
      <c r="ABW120" s="222">
        <v>0</v>
      </c>
      <c r="ABX120" s="222">
        <v>0</v>
      </c>
      <c r="ABY120" s="222">
        <v>0</v>
      </c>
      <c r="ABZ120" s="222">
        <v>0</v>
      </c>
      <c r="ACA120" s="222">
        <v>0</v>
      </c>
      <c r="ACB120" s="222">
        <v>0</v>
      </c>
      <c r="ACC120" s="222">
        <v>0</v>
      </c>
      <c r="ACD120" s="222">
        <v>19200</v>
      </c>
      <c r="ACE120" s="222">
        <v>0</v>
      </c>
      <c r="ACF120" s="222">
        <v>0</v>
      </c>
      <c r="ACG120" s="222">
        <v>4500</v>
      </c>
      <c r="ACH120" s="222">
        <v>0</v>
      </c>
      <c r="ACI120" s="222">
        <v>1122689.56</v>
      </c>
      <c r="ACJ120" s="222">
        <v>0</v>
      </c>
      <c r="ACK120" s="222">
        <v>0</v>
      </c>
      <c r="ACL120" s="222">
        <v>0</v>
      </c>
      <c r="ACM120" s="222">
        <v>0</v>
      </c>
      <c r="ACN120" s="222">
        <v>9215</v>
      </c>
      <c r="ACO120" s="222">
        <v>0</v>
      </c>
      <c r="ACP120" s="222">
        <v>0</v>
      </c>
      <c r="ACQ120" s="222">
        <v>0</v>
      </c>
      <c r="ACR120" s="222">
        <v>0</v>
      </c>
      <c r="ACS120" s="222">
        <v>0</v>
      </c>
      <c r="ACT120" s="222">
        <v>0</v>
      </c>
      <c r="ACU120" s="222">
        <v>0</v>
      </c>
      <c r="ACV120" s="222">
        <v>0</v>
      </c>
      <c r="ACW120" s="222">
        <v>0</v>
      </c>
      <c r="ACX120" s="222">
        <v>0</v>
      </c>
      <c r="ACY120" s="222">
        <v>0</v>
      </c>
      <c r="ACZ120" s="222">
        <v>0</v>
      </c>
      <c r="ADA120" s="222">
        <v>0</v>
      </c>
      <c r="ADB120" s="222">
        <v>0</v>
      </c>
      <c r="ADC120" s="222">
        <v>0</v>
      </c>
      <c r="ADD120" s="222">
        <v>0</v>
      </c>
      <c r="ADE120" s="222">
        <v>0</v>
      </c>
      <c r="ADF120" s="222">
        <v>0</v>
      </c>
      <c r="ADG120" s="222">
        <v>0</v>
      </c>
      <c r="ADH120" s="222">
        <v>0</v>
      </c>
      <c r="ADI120" s="222">
        <v>4656</v>
      </c>
      <c r="ADJ120" s="222">
        <v>0</v>
      </c>
      <c r="ADK120" s="222">
        <v>0</v>
      </c>
      <c r="ADL120" s="222">
        <v>0</v>
      </c>
      <c r="ADM120" s="222">
        <v>0</v>
      </c>
      <c r="ADN120" s="222">
        <v>0</v>
      </c>
      <c r="ADO120" s="222">
        <v>0</v>
      </c>
      <c r="ADP120" s="222">
        <v>0</v>
      </c>
      <c r="ADQ120" s="222">
        <v>0</v>
      </c>
      <c r="ADR120" s="222">
        <v>0</v>
      </c>
      <c r="ADS120" s="222">
        <v>0</v>
      </c>
      <c r="ADT120" s="222">
        <v>0</v>
      </c>
      <c r="ADU120" s="222">
        <v>0</v>
      </c>
      <c r="ADV120" s="222">
        <v>0</v>
      </c>
      <c r="ADW120" s="222">
        <v>0</v>
      </c>
      <c r="ADX120" s="222">
        <v>0</v>
      </c>
      <c r="ADY120" s="222">
        <v>0</v>
      </c>
      <c r="ADZ120" s="222">
        <v>0</v>
      </c>
      <c r="AEA120" s="222">
        <v>0</v>
      </c>
      <c r="AEB120" s="222">
        <v>0</v>
      </c>
      <c r="AEC120" s="222">
        <v>0</v>
      </c>
      <c r="AED120" s="222">
        <v>0</v>
      </c>
      <c r="AEE120" s="222">
        <v>0</v>
      </c>
      <c r="AEF120" s="222">
        <v>0</v>
      </c>
      <c r="AEG120" s="222">
        <v>0</v>
      </c>
      <c r="AEH120" s="222">
        <v>0</v>
      </c>
      <c r="AEI120" s="222">
        <v>0</v>
      </c>
      <c r="AEJ120" s="222">
        <v>0</v>
      </c>
      <c r="AEK120" s="222">
        <v>0</v>
      </c>
      <c r="AEL120" s="222">
        <v>3700</v>
      </c>
      <c r="AEM120" s="222">
        <v>0</v>
      </c>
      <c r="AEN120" s="222">
        <v>0</v>
      </c>
      <c r="AEO120" s="222">
        <v>0</v>
      </c>
      <c r="AEP120" s="222">
        <v>0</v>
      </c>
      <c r="AEQ120" s="222">
        <v>0</v>
      </c>
      <c r="AER120" s="222">
        <v>0</v>
      </c>
      <c r="AES120" s="222">
        <v>0</v>
      </c>
      <c r="AET120" s="222">
        <v>0</v>
      </c>
      <c r="AEU120" s="222">
        <v>0</v>
      </c>
      <c r="AEV120" s="222">
        <v>0</v>
      </c>
      <c r="AEW120" s="222">
        <v>0</v>
      </c>
      <c r="AEX120" s="222">
        <v>0</v>
      </c>
      <c r="AEY120" s="222">
        <v>0</v>
      </c>
      <c r="AEZ120" s="222">
        <v>0</v>
      </c>
      <c r="AFA120" s="222">
        <v>0</v>
      </c>
      <c r="AFB120" s="222">
        <v>0</v>
      </c>
      <c r="AFC120" s="222">
        <v>0</v>
      </c>
      <c r="AFD120" s="222">
        <v>0</v>
      </c>
      <c r="AFE120" s="222">
        <v>0</v>
      </c>
      <c r="AFF120" s="222">
        <v>0</v>
      </c>
      <c r="AFG120" s="222">
        <v>0</v>
      </c>
      <c r="AFH120" s="222">
        <v>0</v>
      </c>
      <c r="AFI120" s="222">
        <v>0</v>
      </c>
      <c r="AFJ120" s="222">
        <v>0</v>
      </c>
      <c r="AFK120" s="222">
        <v>0</v>
      </c>
      <c r="AFL120" s="222">
        <v>0</v>
      </c>
      <c r="AFM120" s="222">
        <v>0</v>
      </c>
      <c r="AFN120" s="222">
        <v>0</v>
      </c>
      <c r="AFO120" s="222">
        <v>0</v>
      </c>
      <c r="AFP120" s="222">
        <v>0</v>
      </c>
      <c r="AFQ120" s="222">
        <v>0</v>
      </c>
      <c r="AFR120" s="222">
        <v>0</v>
      </c>
      <c r="AFS120" s="222">
        <v>0</v>
      </c>
      <c r="AFT120" s="222">
        <v>0</v>
      </c>
      <c r="AFU120" s="222">
        <v>0</v>
      </c>
      <c r="AFV120" s="222">
        <v>0</v>
      </c>
      <c r="AFW120" s="222">
        <v>0</v>
      </c>
      <c r="AFX120" s="222">
        <v>0</v>
      </c>
      <c r="AFY120" s="222">
        <v>0</v>
      </c>
      <c r="AFZ120" s="222">
        <v>0</v>
      </c>
      <c r="AGA120" s="222">
        <v>0</v>
      </c>
      <c r="AGB120" s="222">
        <v>0</v>
      </c>
      <c r="AGC120" s="222">
        <v>0</v>
      </c>
      <c r="AGD120" s="222">
        <v>0</v>
      </c>
      <c r="AGE120" s="222">
        <v>0</v>
      </c>
      <c r="AGF120" s="222">
        <v>0</v>
      </c>
      <c r="AGG120" s="222">
        <v>0</v>
      </c>
      <c r="AGH120" s="222">
        <v>0</v>
      </c>
      <c r="AGI120" s="222">
        <v>0</v>
      </c>
      <c r="AGJ120" s="222">
        <v>0</v>
      </c>
      <c r="AGK120" s="222">
        <v>0</v>
      </c>
      <c r="AGL120" s="222">
        <v>0</v>
      </c>
      <c r="AGM120" s="222">
        <v>0</v>
      </c>
      <c r="AGN120" s="222">
        <v>0</v>
      </c>
      <c r="AGO120" s="222">
        <v>0</v>
      </c>
      <c r="AGP120" s="222">
        <v>0</v>
      </c>
      <c r="AGQ120" s="222">
        <v>0</v>
      </c>
      <c r="AGR120" s="222">
        <v>0</v>
      </c>
      <c r="AGS120" s="222">
        <v>0</v>
      </c>
      <c r="AGT120" s="222">
        <v>0</v>
      </c>
      <c r="AGU120" s="222">
        <v>46008.33</v>
      </c>
      <c r="AGV120" s="222">
        <v>0</v>
      </c>
      <c r="AGW120" s="222">
        <v>0</v>
      </c>
      <c r="AGX120" s="222">
        <v>0</v>
      </c>
      <c r="AGY120" s="222">
        <v>0</v>
      </c>
      <c r="AGZ120" s="222">
        <v>0</v>
      </c>
      <c r="AHA120" s="222">
        <v>0</v>
      </c>
      <c r="AHB120" s="222">
        <v>0</v>
      </c>
      <c r="AHC120" s="222">
        <v>0</v>
      </c>
      <c r="AHD120" s="222">
        <v>0</v>
      </c>
      <c r="AHE120" s="222">
        <v>0</v>
      </c>
      <c r="AHF120" s="222">
        <v>0</v>
      </c>
      <c r="AHG120" s="222">
        <v>0</v>
      </c>
      <c r="AHH120" s="222">
        <v>1581200</v>
      </c>
      <c r="AHI120" s="222">
        <v>0</v>
      </c>
      <c r="AHJ120" s="222">
        <v>0</v>
      </c>
      <c r="AHK120" s="222">
        <v>0</v>
      </c>
      <c r="AHL120" s="222">
        <v>0</v>
      </c>
      <c r="AHM120" s="222">
        <v>0</v>
      </c>
      <c r="AHN120" s="222">
        <v>0</v>
      </c>
      <c r="AHO120" s="222">
        <v>0</v>
      </c>
      <c r="AHP120" s="222">
        <v>0</v>
      </c>
      <c r="AHQ120" s="222">
        <v>0</v>
      </c>
      <c r="AHR120" s="264">
        <v>0</v>
      </c>
    </row>
    <row r="121" spans="1:902" ht="24">
      <c r="A121" s="183" t="s">
        <v>6672</v>
      </c>
      <c r="B121" s="183" t="s">
        <v>6565</v>
      </c>
      <c r="C121" s="184" t="s">
        <v>6566</v>
      </c>
      <c r="D121" s="222">
        <v>682500</v>
      </c>
      <c r="E121" s="222">
        <v>37328</v>
      </c>
      <c r="F121" s="222">
        <v>193321</v>
      </c>
      <c r="G121" s="222">
        <v>32614.35</v>
      </c>
      <c r="H121" s="222">
        <v>141919.51999999999</v>
      </c>
      <c r="I121" s="222">
        <v>212201.79</v>
      </c>
      <c r="J121" s="222">
        <v>555975.6</v>
      </c>
      <c r="K121" s="222">
        <v>762607.96</v>
      </c>
      <c r="L121" s="222">
        <v>197541.61</v>
      </c>
      <c r="M121" s="222">
        <v>198498</v>
      </c>
      <c r="N121" s="222">
        <v>18094</v>
      </c>
      <c r="O121" s="222">
        <v>14873</v>
      </c>
      <c r="P121" s="222">
        <v>0</v>
      </c>
      <c r="Q121" s="222">
        <v>244415</v>
      </c>
      <c r="R121" s="222">
        <v>18000</v>
      </c>
      <c r="S121" s="222">
        <v>0</v>
      </c>
      <c r="T121" s="222">
        <v>161869.9</v>
      </c>
      <c r="U121" s="222">
        <v>43967.3</v>
      </c>
      <c r="V121" s="222">
        <v>35385096.979999997</v>
      </c>
      <c r="W121" s="222">
        <v>53122.07</v>
      </c>
      <c r="X121" s="222">
        <v>2288596.35</v>
      </c>
      <c r="Y121" s="222">
        <v>0</v>
      </c>
      <c r="Z121" s="222">
        <v>2401960.35</v>
      </c>
      <c r="AA121" s="222">
        <v>1334474.3500000001</v>
      </c>
      <c r="AB121" s="222">
        <v>2763865.17</v>
      </c>
      <c r="AC121" s="222">
        <v>8876633.7799999993</v>
      </c>
      <c r="AD121" s="222">
        <v>4635538.13</v>
      </c>
      <c r="AE121" s="222">
        <v>1326692.18</v>
      </c>
      <c r="AF121" s="222">
        <v>1558603.37</v>
      </c>
      <c r="AG121" s="222">
        <v>5207410.8600000003</v>
      </c>
      <c r="AH121" s="222">
        <v>4996687.54</v>
      </c>
      <c r="AI121" s="222">
        <v>227796.98</v>
      </c>
      <c r="AJ121" s="222">
        <v>267857</v>
      </c>
      <c r="AK121" s="222">
        <v>237817.58</v>
      </c>
      <c r="AL121" s="222">
        <v>103919.8</v>
      </c>
      <c r="AM121" s="222">
        <v>4946512.1399999997</v>
      </c>
      <c r="AN121" s="222">
        <v>384681.18</v>
      </c>
      <c r="AO121" s="222">
        <v>3977918.54</v>
      </c>
      <c r="AP121" s="222">
        <v>200448.59</v>
      </c>
      <c r="AQ121" s="222">
        <v>1199474.27</v>
      </c>
      <c r="AR121" s="222">
        <v>2378491.17</v>
      </c>
      <c r="AS121" s="222">
        <v>95294.02</v>
      </c>
      <c r="AT121" s="222">
        <v>5428</v>
      </c>
      <c r="AU121" s="222">
        <v>5170</v>
      </c>
      <c r="AV121" s="222">
        <v>11301</v>
      </c>
      <c r="AW121" s="222">
        <v>1771.35</v>
      </c>
      <c r="AX121" s="222">
        <v>236893</v>
      </c>
      <c r="AY121" s="222">
        <v>31338</v>
      </c>
      <c r="AZ121" s="222">
        <v>1000</v>
      </c>
      <c r="BA121" s="222">
        <v>10805</v>
      </c>
      <c r="BB121" s="222">
        <v>6657</v>
      </c>
      <c r="BC121" s="222">
        <v>0</v>
      </c>
      <c r="BD121" s="222">
        <v>0</v>
      </c>
      <c r="BE121" s="222">
        <v>0</v>
      </c>
      <c r="BF121" s="222">
        <v>0</v>
      </c>
      <c r="BG121" s="222">
        <v>2400</v>
      </c>
      <c r="BH121" s="222">
        <v>0</v>
      </c>
      <c r="BI121" s="222">
        <v>45850</v>
      </c>
      <c r="BJ121" s="222">
        <v>0</v>
      </c>
      <c r="BK121" s="222">
        <v>0</v>
      </c>
      <c r="BL121" s="222">
        <v>21034</v>
      </c>
      <c r="BM121" s="222">
        <v>12000</v>
      </c>
      <c r="BN121" s="222">
        <v>53421.04</v>
      </c>
      <c r="BO121" s="222">
        <v>0</v>
      </c>
      <c r="BP121" s="222">
        <v>0</v>
      </c>
      <c r="BQ121" s="222">
        <v>0</v>
      </c>
      <c r="BR121" s="222">
        <v>29500</v>
      </c>
      <c r="BS121" s="222">
        <v>4000</v>
      </c>
      <c r="BT121" s="222">
        <v>43496</v>
      </c>
      <c r="BU121" s="222">
        <v>74591.5</v>
      </c>
      <c r="BV121" s="222">
        <v>29022</v>
      </c>
      <c r="BW121" s="222">
        <v>18996</v>
      </c>
      <c r="BX121" s="222">
        <v>4200</v>
      </c>
      <c r="BY121" s="222">
        <v>47970</v>
      </c>
      <c r="BZ121" s="222">
        <v>0</v>
      </c>
      <c r="CA121" s="222">
        <v>0</v>
      </c>
      <c r="CB121" s="222">
        <v>123483.03</v>
      </c>
      <c r="CC121" s="222">
        <v>194566</v>
      </c>
      <c r="CD121" s="222">
        <v>0</v>
      </c>
      <c r="CE121" s="222">
        <v>5264</v>
      </c>
      <c r="CF121" s="222">
        <v>74165.97</v>
      </c>
      <c r="CG121" s="222">
        <v>223500</v>
      </c>
      <c r="CH121" s="222">
        <v>217686</v>
      </c>
      <c r="CI121" s="222">
        <v>51517</v>
      </c>
      <c r="CJ121" s="222">
        <v>29798</v>
      </c>
      <c r="CK121" s="222">
        <v>57563.37</v>
      </c>
      <c r="CL121" s="222">
        <v>18779</v>
      </c>
      <c r="CM121" s="222">
        <v>0</v>
      </c>
      <c r="CN121" s="222">
        <v>50944.69</v>
      </c>
      <c r="CO121" s="222">
        <v>8826</v>
      </c>
      <c r="CP121" s="222">
        <v>29111.200000000001</v>
      </c>
      <c r="CQ121" s="222">
        <v>1208</v>
      </c>
      <c r="CR121" s="222">
        <v>1090481.5</v>
      </c>
      <c r="CS121" s="222">
        <v>70796.759999999995</v>
      </c>
      <c r="CT121" s="222">
        <v>91684.69</v>
      </c>
      <c r="CU121" s="222">
        <v>204440.5</v>
      </c>
      <c r="CV121" s="222">
        <v>1104894.43</v>
      </c>
      <c r="CW121" s="222">
        <v>0</v>
      </c>
      <c r="CX121" s="222">
        <v>22554.99</v>
      </c>
      <c r="CY121" s="222">
        <v>2544382.04</v>
      </c>
      <c r="CZ121" s="222">
        <v>790922</v>
      </c>
      <c r="DA121" s="222">
        <v>385896</v>
      </c>
      <c r="DB121" s="222">
        <v>728680.87</v>
      </c>
      <c r="DC121" s="222">
        <v>35565255.07</v>
      </c>
      <c r="DD121" s="222">
        <v>12467</v>
      </c>
      <c r="DE121" s="222">
        <v>8932.98</v>
      </c>
      <c r="DF121" s="222">
        <v>470768</v>
      </c>
      <c r="DG121" s="222">
        <v>481139</v>
      </c>
      <c r="DH121" s="222">
        <v>1288307</v>
      </c>
      <c r="DI121" s="222">
        <v>39254</v>
      </c>
      <c r="DJ121" s="222">
        <v>9313.7000000000007</v>
      </c>
      <c r="DK121" s="222">
        <v>2052158.15</v>
      </c>
      <c r="DL121" s="222">
        <v>69269.820000000007</v>
      </c>
      <c r="DM121" s="222">
        <v>203149.27</v>
      </c>
      <c r="DN121" s="222">
        <v>149816.6</v>
      </c>
      <c r="DO121" s="222">
        <v>100674.95</v>
      </c>
      <c r="DP121" s="222">
        <v>222481.35</v>
      </c>
      <c r="DQ121" s="222">
        <v>799107.84</v>
      </c>
      <c r="DR121" s="222">
        <v>278019</v>
      </c>
      <c r="DS121" s="222">
        <v>614943.84</v>
      </c>
      <c r="DT121" s="222">
        <v>111005</v>
      </c>
      <c r="DU121" s="222">
        <v>36910</v>
      </c>
      <c r="DV121" s="222">
        <v>0</v>
      </c>
      <c r="DW121" s="222">
        <v>426144.9</v>
      </c>
      <c r="DX121" s="222">
        <v>78723.210000000006</v>
      </c>
      <c r="DY121" s="222">
        <v>388001</v>
      </c>
      <c r="DZ121" s="222">
        <v>501066.5</v>
      </c>
      <c r="EA121" s="222">
        <v>58778.5</v>
      </c>
      <c r="EB121" s="222">
        <v>33418</v>
      </c>
      <c r="EC121" s="222">
        <v>92561.9</v>
      </c>
      <c r="ED121" s="222">
        <v>17157.25</v>
      </c>
      <c r="EE121" s="222">
        <v>149328.18</v>
      </c>
      <c r="EF121" s="222">
        <v>0</v>
      </c>
      <c r="EG121" s="222">
        <v>49700</v>
      </c>
      <c r="EH121" s="222">
        <v>33655.760000000002</v>
      </c>
      <c r="EI121" s="222">
        <v>38841.96</v>
      </c>
      <c r="EJ121" s="222">
        <v>220818.2</v>
      </c>
      <c r="EK121" s="222">
        <v>85142</v>
      </c>
      <c r="EL121" s="222">
        <v>9579.25</v>
      </c>
      <c r="EM121" s="222">
        <v>102244.2</v>
      </c>
      <c r="EN121" s="222">
        <v>185583.16</v>
      </c>
      <c r="EO121" s="222">
        <v>0</v>
      </c>
      <c r="EP121" s="222">
        <v>0</v>
      </c>
      <c r="EQ121" s="222">
        <v>0</v>
      </c>
      <c r="ER121" s="222">
        <v>0</v>
      </c>
      <c r="ES121" s="222">
        <v>1291</v>
      </c>
      <c r="ET121" s="222">
        <v>0</v>
      </c>
      <c r="EU121" s="222">
        <v>0</v>
      </c>
      <c r="EV121" s="222">
        <v>0</v>
      </c>
      <c r="EW121" s="222">
        <v>472673.46</v>
      </c>
      <c r="EX121" s="222">
        <v>281126.67</v>
      </c>
      <c r="EY121" s="222">
        <v>215579.5</v>
      </c>
      <c r="EZ121" s="222">
        <v>131279</v>
      </c>
      <c r="FA121" s="222">
        <v>214619</v>
      </c>
      <c r="FB121" s="222">
        <v>600239.11</v>
      </c>
      <c r="FC121" s="222">
        <v>603488.5</v>
      </c>
      <c r="FD121" s="222">
        <v>123141.33</v>
      </c>
      <c r="FE121" s="222">
        <v>813568.09</v>
      </c>
      <c r="FF121" s="222">
        <v>282079.52</v>
      </c>
      <c r="FG121" s="222">
        <v>694294.02</v>
      </c>
      <c r="FH121" s="222">
        <v>395553.5</v>
      </c>
      <c r="FI121" s="222">
        <v>334791.36</v>
      </c>
      <c r="FJ121" s="222">
        <v>95513</v>
      </c>
      <c r="FK121" s="222">
        <v>0</v>
      </c>
      <c r="FL121" s="222">
        <v>51184</v>
      </c>
      <c r="FM121" s="222">
        <v>54159</v>
      </c>
      <c r="FN121" s="222">
        <v>47693.73</v>
      </c>
      <c r="FO121" s="222">
        <v>514</v>
      </c>
      <c r="FP121" s="222">
        <v>0</v>
      </c>
      <c r="FQ121" s="222">
        <v>0</v>
      </c>
      <c r="FR121" s="222">
        <v>82871</v>
      </c>
      <c r="FS121" s="222">
        <v>65184</v>
      </c>
      <c r="FT121" s="222">
        <v>116799</v>
      </c>
      <c r="FU121" s="222">
        <v>15413</v>
      </c>
      <c r="FV121" s="222">
        <v>100274.75</v>
      </c>
      <c r="FW121" s="222">
        <v>86326</v>
      </c>
      <c r="FX121" s="222">
        <v>196731</v>
      </c>
      <c r="FY121" s="222">
        <v>22101</v>
      </c>
      <c r="FZ121" s="222">
        <v>178715</v>
      </c>
      <c r="GA121" s="222">
        <v>29332.07</v>
      </c>
      <c r="GB121" s="222">
        <v>184073.95</v>
      </c>
      <c r="GC121" s="222">
        <v>47140</v>
      </c>
      <c r="GD121" s="222">
        <v>0</v>
      </c>
      <c r="GE121" s="222">
        <v>62742.91</v>
      </c>
      <c r="GF121" s="222">
        <v>55356.95</v>
      </c>
      <c r="GG121" s="222">
        <v>348852.41</v>
      </c>
      <c r="GH121" s="222">
        <v>131224.5</v>
      </c>
      <c r="GI121" s="222">
        <v>79459</v>
      </c>
      <c r="GJ121" s="222">
        <v>95958</v>
      </c>
      <c r="GK121" s="222">
        <v>212</v>
      </c>
      <c r="GL121" s="222">
        <v>662</v>
      </c>
      <c r="GM121" s="222">
        <v>72976.25</v>
      </c>
      <c r="GN121" s="222">
        <v>0</v>
      </c>
      <c r="GO121" s="222">
        <v>0</v>
      </c>
      <c r="GP121" s="222">
        <v>0</v>
      </c>
      <c r="GQ121" s="222">
        <v>0</v>
      </c>
      <c r="GR121" s="222">
        <v>0</v>
      </c>
      <c r="GS121" s="222">
        <v>0</v>
      </c>
      <c r="GT121" s="222">
        <v>0</v>
      </c>
      <c r="GU121" s="222">
        <v>149.13</v>
      </c>
      <c r="GV121" s="222">
        <v>0</v>
      </c>
      <c r="GW121" s="222">
        <v>0</v>
      </c>
      <c r="GX121" s="222">
        <v>0</v>
      </c>
      <c r="GY121" s="222">
        <v>776351.58</v>
      </c>
      <c r="GZ121" s="222">
        <v>0</v>
      </c>
      <c r="HA121" s="222">
        <v>4579775.7699999996</v>
      </c>
      <c r="HB121" s="222">
        <v>1400015</v>
      </c>
      <c r="HC121" s="222">
        <v>10590685.25</v>
      </c>
      <c r="HD121" s="222">
        <v>3705459.21</v>
      </c>
      <c r="HE121" s="222">
        <v>8037021.0999999996</v>
      </c>
      <c r="HF121" s="222">
        <v>6592887.3099999996</v>
      </c>
      <c r="HG121" s="222">
        <v>5105880.8899999997</v>
      </c>
      <c r="HH121" s="222">
        <v>4154417.9</v>
      </c>
      <c r="HI121" s="222">
        <v>1657743.14</v>
      </c>
      <c r="HJ121" s="222">
        <v>0</v>
      </c>
      <c r="HK121" s="222">
        <v>9738803.0600000005</v>
      </c>
      <c r="HL121" s="222">
        <v>4198214.53</v>
      </c>
      <c r="HM121" s="222">
        <v>7606082.4299999997</v>
      </c>
      <c r="HN121" s="222">
        <v>1814622.8</v>
      </c>
      <c r="HO121" s="222">
        <v>2856350.01</v>
      </c>
      <c r="HP121" s="222">
        <v>7915667.04</v>
      </c>
      <c r="HQ121" s="222">
        <v>4745137.76</v>
      </c>
      <c r="HR121" s="222">
        <v>2026746.27</v>
      </c>
      <c r="HS121" s="222">
        <v>870416.06</v>
      </c>
      <c r="HT121" s="222">
        <v>313173.5</v>
      </c>
      <c r="HU121" s="222">
        <v>207783</v>
      </c>
      <c r="HV121" s="222">
        <v>1626840.55</v>
      </c>
      <c r="HW121" s="222">
        <v>0</v>
      </c>
      <c r="HX121" s="222">
        <v>1614891</v>
      </c>
      <c r="HY121" s="222">
        <v>491833</v>
      </c>
      <c r="HZ121" s="222">
        <v>355563.25</v>
      </c>
      <c r="IA121" s="222">
        <v>264116</v>
      </c>
      <c r="IB121" s="222">
        <v>1112575.25</v>
      </c>
      <c r="IC121" s="222">
        <v>1854674.5</v>
      </c>
      <c r="ID121" s="222">
        <v>0</v>
      </c>
      <c r="IE121" s="222">
        <v>211107.5</v>
      </c>
      <c r="IF121" s="222">
        <v>0</v>
      </c>
      <c r="IG121" s="222">
        <v>0</v>
      </c>
      <c r="IH121" s="222">
        <v>2634587</v>
      </c>
      <c r="II121" s="222">
        <v>159515.75</v>
      </c>
      <c r="IJ121" s="222">
        <v>1007100.32</v>
      </c>
      <c r="IK121" s="222">
        <v>67543.41</v>
      </c>
      <c r="IL121" s="222">
        <v>233344.05</v>
      </c>
      <c r="IM121" s="222">
        <v>194113.25</v>
      </c>
      <c r="IN121" s="222">
        <v>192140.29</v>
      </c>
      <c r="IO121" s="222">
        <v>43059</v>
      </c>
      <c r="IP121" s="222">
        <v>64455.199999999997</v>
      </c>
      <c r="IQ121" s="222">
        <v>0</v>
      </c>
      <c r="IR121" s="222">
        <v>941830.1</v>
      </c>
      <c r="IS121" s="222">
        <v>0</v>
      </c>
      <c r="IT121" s="222">
        <v>636817.01</v>
      </c>
      <c r="IU121" s="222">
        <v>1440848.02</v>
      </c>
      <c r="IV121" s="222">
        <v>2006577.42</v>
      </c>
      <c r="IW121" s="222">
        <v>1624527.2</v>
      </c>
      <c r="IX121" s="222">
        <v>841</v>
      </c>
      <c r="IY121" s="222">
        <v>297903.61</v>
      </c>
      <c r="IZ121" s="222">
        <v>28792.15</v>
      </c>
      <c r="JA121" s="222">
        <v>78604</v>
      </c>
      <c r="JB121" s="222">
        <v>149746</v>
      </c>
      <c r="JC121" s="222">
        <v>3789328.59</v>
      </c>
      <c r="JD121" s="222">
        <v>282655</v>
      </c>
      <c r="JE121" s="222">
        <v>9220</v>
      </c>
      <c r="JF121" s="222">
        <v>104002.08</v>
      </c>
      <c r="JG121" s="222">
        <v>193614.27</v>
      </c>
      <c r="JH121" s="222">
        <v>226648</v>
      </c>
      <c r="JI121" s="222">
        <v>58353</v>
      </c>
      <c r="JJ121" s="222">
        <v>45778.5</v>
      </c>
      <c r="JK121" s="222">
        <v>445552.94</v>
      </c>
      <c r="JL121" s="222">
        <v>20108</v>
      </c>
      <c r="JM121" s="222">
        <v>0</v>
      </c>
      <c r="JN121" s="222">
        <v>80032</v>
      </c>
      <c r="JO121" s="222">
        <v>47528</v>
      </c>
      <c r="JP121" s="222">
        <v>0</v>
      </c>
      <c r="JQ121" s="222">
        <v>0</v>
      </c>
      <c r="JR121" s="222">
        <v>0</v>
      </c>
      <c r="JS121" s="222">
        <v>0</v>
      </c>
      <c r="JT121" s="222">
        <v>0</v>
      </c>
      <c r="JU121" s="222">
        <v>0</v>
      </c>
      <c r="JV121" s="222">
        <v>0</v>
      </c>
      <c r="JW121" s="222">
        <v>0</v>
      </c>
      <c r="JX121" s="222">
        <v>0</v>
      </c>
      <c r="JY121" s="222">
        <v>0</v>
      </c>
      <c r="JZ121" s="222">
        <v>0</v>
      </c>
      <c r="KA121" s="222">
        <v>0</v>
      </c>
      <c r="KB121" s="222">
        <v>0</v>
      </c>
      <c r="KC121" s="222">
        <v>0</v>
      </c>
      <c r="KD121" s="222">
        <v>0</v>
      </c>
      <c r="KE121" s="222">
        <v>0</v>
      </c>
      <c r="KF121" s="222">
        <v>0</v>
      </c>
      <c r="KG121" s="222">
        <v>0</v>
      </c>
      <c r="KH121" s="222">
        <v>9157208.6500000004</v>
      </c>
      <c r="KI121" s="222">
        <v>2661188.88</v>
      </c>
      <c r="KJ121" s="222">
        <v>2591215.85</v>
      </c>
      <c r="KK121" s="222">
        <v>2711827.3</v>
      </c>
      <c r="KL121" s="222">
        <v>2694466.51</v>
      </c>
      <c r="KM121" s="222">
        <v>6915706.5099999998</v>
      </c>
      <c r="KN121" s="222">
        <v>6111668.6900000004</v>
      </c>
      <c r="KO121" s="222">
        <v>1780574</v>
      </c>
      <c r="KP121" s="222">
        <v>27998</v>
      </c>
      <c r="KQ121" s="222">
        <v>0</v>
      </c>
      <c r="KR121" s="222">
        <v>921266.6</v>
      </c>
      <c r="KS121" s="222">
        <v>1597053.97</v>
      </c>
      <c r="KT121" s="222">
        <v>2992230</v>
      </c>
      <c r="KU121" s="222">
        <v>5617355.2300000004</v>
      </c>
      <c r="KV121" s="222">
        <v>2785969.53</v>
      </c>
      <c r="KW121" s="222">
        <v>804549.29</v>
      </c>
      <c r="KX121" s="222">
        <v>1395547</v>
      </c>
      <c r="KY121" s="222">
        <v>392341.35</v>
      </c>
      <c r="KZ121" s="222">
        <v>748873</v>
      </c>
      <c r="LA121" s="222">
        <v>257168.34</v>
      </c>
      <c r="LB121" s="222">
        <v>488475.25</v>
      </c>
      <c r="LC121" s="222">
        <v>256672</v>
      </c>
      <c r="LD121" s="222">
        <v>35.76</v>
      </c>
      <c r="LE121" s="222">
        <v>100611.63</v>
      </c>
      <c r="LF121" s="222">
        <v>0</v>
      </c>
      <c r="LG121" s="222">
        <v>7323898.6299999999</v>
      </c>
      <c r="LH121" s="222">
        <v>3772983.4</v>
      </c>
      <c r="LI121" s="222">
        <v>4251827.1100000003</v>
      </c>
      <c r="LJ121" s="222">
        <v>0</v>
      </c>
      <c r="LK121" s="222">
        <v>1405011</v>
      </c>
      <c r="LL121" s="222">
        <v>3145625.88</v>
      </c>
      <c r="LM121" s="222">
        <v>0</v>
      </c>
      <c r="LN121" s="222">
        <v>36547.42</v>
      </c>
      <c r="LO121" s="222">
        <v>26093.4</v>
      </c>
      <c r="LP121" s="222">
        <v>635950.22</v>
      </c>
      <c r="LQ121" s="222">
        <v>1024353.6</v>
      </c>
      <c r="LR121" s="222">
        <v>6947823.0099999998</v>
      </c>
      <c r="LS121" s="222">
        <v>0</v>
      </c>
      <c r="LT121" s="222">
        <v>0</v>
      </c>
      <c r="LU121" s="222">
        <v>9095525.8800000008</v>
      </c>
      <c r="LV121" s="222">
        <v>4821487.25</v>
      </c>
      <c r="LW121" s="222">
        <v>1023740</v>
      </c>
      <c r="LX121" s="222">
        <v>2189453.96</v>
      </c>
      <c r="LY121" s="222">
        <v>127553.49</v>
      </c>
      <c r="LZ121" s="222">
        <v>367000</v>
      </c>
      <c r="MA121" s="222">
        <v>565290.89</v>
      </c>
      <c r="MB121" s="222">
        <v>580273.59</v>
      </c>
      <c r="MC121" s="222">
        <v>277605</v>
      </c>
      <c r="MD121" s="222">
        <v>702221.68</v>
      </c>
      <c r="ME121" s="222">
        <v>406155.6</v>
      </c>
      <c r="MF121" s="222">
        <v>0</v>
      </c>
      <c r="MG121" s="222">
        <v>0</v>
      </c>
      <c r="MH121" s="222">
        <v>957000</v>
      </c>
      <c r="MI121" s="222">
        <v>0</v>
      </c>
      <c r="MJ121" s="222">
        <v>0</v>
      </c>
      <c r="MK121" s="222">
        <v>0</v>
      </c>
      <c r="ML121" s="222">
        <v>0</v>
      </c>
      <c r="MM121" s="222">
        <v>0</v>
      </c>
      <c r="MN121" s="222">
        <v>472350</v>
      </c>
      <c r="MO121" s="222">
        <v>1141500</v>
      </c>
      <c r="MP121" s="222">
        <v>626000</v>
      </c>
      <c r="MQ121" s="222">
        <v>0</v>
      </c>
      <c r="MR121" s="222">
        <v>887000</v>
      </c>
      <c r="MS121" s="222">
        <v>2619086</v>
      </c>
      <c r="MT121" s="222">
        <v>418613</v>
      </c>
      <c r="MU121" s="222">
        <v>2052411.42</v>
      </c>
      <c r="MV121" s="222">
        <v>553129</v>
      </c>
      <c r="MW121" s="222">
        <v>10121556.470000001</v>
      </c>
      <c r="MX121" s="222">
        <v>1654618</v>
      </c>
      <c r="MY121" s="222">
        <v>4347956.38</v>
      </c>
      <c r="MZ121" s="222">
        <v>2896345.5</v>
      </c>
      <c r="NA121" s="222">
        <v>1992997.47</v>
      </c>
      <c r="NB121" s="222">
        <v>198352.61</v>
      </c>
      <c r="NC121" s="222">
        <v>204276</v>
      </c>
      <c r="ND121" s="222">
        <v>19580118.079999998</v>
      </c>
      <c r="NE121" s="222">
        <v>13659385.25</v>
      </c>
      <c r="NF121" s="222">
        <v>9260124.6699999999</v>
      </c>
      <c r="NG121" s="222">
        <v>34950299.140000001</v>
      </c>
      <c r="NH121" s="222">
        <v>4116370</v>
      </c>
      <c r="NI121" s="222">
        <v>6201044.2300000004</v>
      </c>
      <c r="NJ121" s="222">
        <v>7019960.5499999998</v>
      </c>
      <c r="NK121" s="222">
        <v>41636139.799999997</v>
      </c>
      <c r="NL121" s="222">
        <v>546390</v>
      </c>
      <c r="NM121" s="222">
        <v>16759249.119999999</v>
      </c>
      <c r="NN121" s="222">
        <v>7399976.9299999997</v>
      </c>
      <c r="NO121" s="222">
        <v>810745.18</v>
      </c>
      <c r="NP121" s="222">
        <v>4998654.96</v>
      </c>
      <c r="NQ121" s="222">
        <v>1653526.75</v>
      </c>
      <c r="NR121" s="222">
        <v>5813978.7199999997</v>
      </c>
      <c r="NS121" s="222">
        <v>3337550.55</v>
      </c>
      <c r="NT121" s="222">
        <v>1300667</v>
      </c>
      <c r="NU121" s="222">
        <v>280879</v>
      </c>
      <c r="NV121" s="222">
        <v>1044315.15</v>
      </c>
      <c r="NW121" s="222">
        <v>1801291</v>
      </c>
      <c r="NX121" s="222">
        <v>3098471.5</v>
      </c>
      <c r="NY121" s="222">
        <v>411914</v>
      </c>
      <c r="NZ121" s="222">
        <v>234906.58</v>
      </c>
      <c r="OA121" s="222">
        <v>81160.38</v>
      </c>
      <c r="OB121" s="222">
        <v>718813</v>
      </c>
      <c r="OC121" s="222">
        <v>877179</v>
      </c>
      <c r="OD121" s="222">
        <v>16475667.26</v>
      </c>
      <c r="OE121" s="222">
        <v>5667489.4299999997</v>
      </c>
      <c r="OF121" s="222">
        <v>1202016.49</v>
      </c>
      <c r="OG121" s="222">
        <v>5840971.96</v>
      </c>
      <c r="OH121" s="222">
        <v>5912757.0300000003</v>
      </c>
      <c r="OI121" s="222">
        <v>3215350.48</v>
      </c>
      <c r="OJ121" s="222">
        <v>7516806.0999999996</v>
      </c>
      <c r="OK121" s="222">
        <v>453876.9</v>
      </c>
      <c r="OL121" s="222">
        <v>1389378</v>
      </c>
      <c r="OM121" s="222">
        <v>17699724.379999999</v>
      </c>
      <c r="ON121" s="222">
        <v>3948749.95</v>
      </c>
      <c r="OO121" s="222">
        <v>26082125.559999999</v>
      </c>
      <c r="OP121" s="222">
        <v>3350707.42</v>
      </c>
      <c r="OQ121" s="222">
        <v>6040501.5300000003</v>
      </c>
      <c r="OR121" s="222">
        <v>0</v>
      </c>
      <c r="OS121" s="222">
        <v>0</v>
      </c>
      <c r="OT121" s="222">
        <v>3769920.69</v>
      </c>
      <c r="OU121" s="222">
        <v>2349074.94</v>
      </c>
      <c r="OV121" s="222">
        <v>1171076.82</v>
      </c>
      <c r="OW121" s="222">
        <v>2211198.62</v>
      </c>
      <c r="OX121" s="222">
        <v>8857478.6999999993</v>
      </c>
      <c r="OY121" s="222">
        <v>370741.82</v>
      </c>
      <c r="OZ121" s="222">
        <v>783864</v>
      </c>
      <c r="PA121" s="222">
        <v>0</v>
      </c>
      <c r="PB121" s="222">
        <v>0</v>
      </c>
      <c r="PC121" s="222">
        <v>8221</v>
      </c>
      <c r="PD121" s="222">
        <v>0</v>
      </c>
      <c r="PE121" s="222">
        <v>14124</v>
      </c>
      <c r="PF121" s="222">
        <v>0</v>
      </c>
      <c r="PG121" s="222">
        <v>26275.200000000001</v>
      </c>
      <c r="PH121" s="222">
        <v>0</v>
      </c>
      <c r="PI121" s="222">
        <v>4368</v>
      </c>
      <c r="PJ121" s="222">
        <v>1514</v>
      </c>
      <c r="PK121" s="222">
        <v>13254.64</v>
      </c>
      <c r="PL121" s="222">
        <v>47830</v>
      </c>
      <c r="PM121" s="222">
        <v>1514</v>
      </c>
      <c r="PN121" s="222">
        <v>35687</v>
      </c>
      <c r="PO121" s="222">
        <v>14720.44</v>
      </c>
      <c r="PP121" s="222">
        <v>0</v>
      </c>
      <c r="PQ121" s="222">
        <v>0</v>
      </c>
      <c r="PR121" s="222">
        <v>0</v>
      </c>
      <c r="PS121" s="222">
        <v>0</v>
      </c>
      <c r="PT121" s="222">
        <v>233820</v>
      </c>
      <c r="PU121" s="222">
        <v>169612.5</v>
      </c>
      <c r="PV121" s="222">
        <v>0</v>
      </c>
      <c r="PW121" s="222">
        <v>0</v>
      </c>
      <c r="PX121" s="222">
        <v>0</v>
      </c>
      <c r="PY121" s="222">
        <v>0</v>
      </c>
      <c r="PZ121" s="222">
        <v>0</v>
      </c>
      <c r="QA121" s="222">
        <v>1716</v>
      </c>
      <c r="QB121" s="222">
        <v>187033.75</v>
      </c>
      <c r="QC121" s="222">
        <v>0</v>
      </c>
      <c r="QD121" s="222">
        <v>0</v>
      </c>
      <c r="QE121" s="222">
        <v>16053</v>
      </c>
      <c r="QF121" s="222">
        <v>3603</v>
      </c>
      <c r="QG121" s="222">
        <v>0</v>
      </c>
      <c r="QH121" s="222">
        <v>44602</v>
      </c>
      <c r="QI121" s="222">
        <v>69627</v>
      </c>
      <c r="QJ121" s="222">
        <v>8382</v>
      </c>
      <c r="QK121" s="222">
        <v>16935</v>
      </c>
      <c r="QL121" s="222">
        <v>6398</v>
      </c>
      <c r="QM121" s="222">
        <v>14462.5</v>
      </c>
      <c r="QN121" s="222">
        <v>2172</v>
      </c>
      <c r="QO121" s="222">
        <v>412</v>
      </c>
      <c r="QP121" s="222">
        <v>5739</v>
      </c>
      <c r="QQ121" s="222">
        <v>0</v>
      </c>
      <c r="QR121" s="222">
        <v>15911</v>
      </c>
      <c r="QS121" s="222">
        <v>0</v>
      </c>
      <c r="QT121" s="222">
        <v>20595.63</v>
      </c>
      <c r="QU121" s="222">
        <v>7640</v>
      </c>
      <c r="QV121" s="222">
        <v>0</v>
      </c>
      <c r="QW121" s="222">
        <v>15578.5</v>
      </c>
      <c r="QX121" s="222">
        <v>0</v>
      </c>
      <c r="QY121" s="222">
        <v>7968</v>
      </c>
      <c r="QZ121" s="222">
        <v>27659</v>
      </c>
      <c r="RA121" s="222">
        <v>80124</v>
      </c>
      <c r="RB121" s="222">
        <v>0</v>
      </c>
      <c r="RC121" s="222">
        <v>1291</v>
      </c>
      <c r="RD121" s="222">
        <v>9039</v>
      </c>
      <c r="RE121" s="222">
        <v>0</v>
      </c>
      <c r="RF121" s="222">
        <v>0</v>
      </c>
      <c r="RG121" s="222">
        <v>39473.25</v>
      </c>
      <c r="RH121" s="222">
        <v>40102</v>
      </c>
      <c r="RI121" s="222">
        <v>10201</v>
      </c>
      <c r="RJ121" s="222">
        <v>40674</v>
      </c>
      <c r="RK121" s="222">
        <v>0</v>
      </c>
      <c r="RL121" s="222">
        <v>0</v>
      </c>
      <c r="RM121" s="222">
        <v>12796</v>
      </c>
      <c r="RN121" s="222">
        <v>8727</v>
      </c>
      <c r="RO121" s="222">
        <v>0</v>
      </c>
      <c r="RP121" s="222">
        <v>40495.160000000003</v>
      </c>
      <c r="RQ121" s="222">
        <v>4724</v>
      </c>
      <c r="RR121" s="222">
        <v>19401</v>
      </c>
      <c r="RS121" s="222">
        <v>11456.5</v>
      </c>
      <c r="RT121" s="222">
        <v>0</v>
      </c>
      <c r="RU121" s="222">
        <v>14321</v>
      </c>
      <c r="RV121" s="222">
        <v>0</v>
      </c>
      <c r="RW121" s="222">
        <v>14256</v>
      </c>
      <c r="RX121" s="222">
        <v>0</v>
      </c>
      <c r="RY121" s="222">
        <v>0</v>
      </c>
      <c r="RZ121" s="222">
        <v>0</v>
      </c>
      <c r="SA121" s="222">
        <v>316339.25</v>
      </c>
      <c r="SB121" s="222">
        <v>0</v>
      </c>
      <c r="SC121" s="222">
        <v>171084</v>
      </c>
      <c r="SD121" s="222">
        <v>0</v>
      </c>
      <c r="SE121" s="222">
        <v>12703.51</v>
      </c>
      <c r="SF121" s="222">
        <v>80137</v>
      </c>
      <c r="SG121" s="222">
        <v>107745.58</v>
      </c>
      <c r="SH121" s="222">
        <v>736879.68</v>
      </c>
      <c r="SI121" s="222">
        <v>19322.419999999998</v>
      </c>
      <c r="SJ121" s="222">
        <v>0</v>
      </c>
      <c r="SK121" s="222">
        <v>129218.37</v>
      </c>
      <c r="SL121" s="222">
        <v>8033</v>
      </c>
      <c r="SM121" s="222">
        <v>196608.69</v>
      </c>
      <c r="SN121" s="222">
        <v>60835.16</v>
      </c>
      <c r="SO121" s="222">
        <v>74464.5</v>
      </c>
      <c r="SP121" s="222">
        <v>13708.28</v>
      </c>
      <c r="SQ121" s="222">
        <v>106047.69</v>
      </c>
      <c r="SR121" s="222">
        <v>43258.239999999998</v>
      </c>
      <c r="SS121" s="222">
        <v>44480.69</v>
      </c>
      <c r="ST121" s="222">
        <v>98134.24</v>
      </c>
      <c r="SU121" s="222">
        <v>630819.69999999995</v>
      </c>
      <c r="SV121" s="222">
        <v>18278.919999999998</v>
      </c>
      <c r="SW121" s="222">
        <v>428526</v>
      </c>
      <c r="SX121" s="222">
        <v>157639.64000000001</v>
      </c>
      <c r="SY121" s="222">
        <v>7845.38</v>
      </c>
      <c r="SZ121" s="222">
        <v>257867.05</v>
      </c>
      <c r="TA121" s="222">
        <v>0</v>
      </c>
      <c r="TB121" s="222">
        <v>3656</v>
      </c>
      <c r="TC121" s="222">
        <v>17518.61</v>
      </c>
      <c r="TD121" s="222">
        <v>38222</v>
      </c>
      <c r="TE121" s="222">
        <v>28029.34</v>
      </c>
      <c r="TF121" s="222">
        <v>173086.37</v>
      </c>
      <c r="TG121" s="222">
        <v>114842</v>
      </c>
      <c r="TH121" s="222">
        <v>43034.17</v>
      </c>
      <c r="TI121" s="222">
        <v>204255.99</v>
      </c>
      <c r="TJ121" s="222">
        <v>45560.83</v>
      </c>
      <c r="TK121" s="222">
        <v>3700.25</v>
      </c>
      <c r="TL121" s="222">
        <v>12790.17</v>
      </c>
      <c r="TM121" s="222">
        <v>40053.199999999997</v>
      </c>
      <c r="TN121" s="222">
        <v>25229.599999999999</v>
      </c>
      <c r="TO121" s="222">
        <v>0</v>
      </c>
      <c r="TP121" s="222">
        <v>80494.080000000002</v>
      </c>
      <c r="TQ121" s="222">
        <v>25692.32</v>
      </c>
      <c r="TR121" s="222">
        <v>44163</v>
      </c>
      <c r="TS121" s="222">
        <v>267478.68</v>
      </c>
      <c r="TT121" s="222">
        <v>13567</v>
      </c>
      <c r="TU121" s="222">
        <v>26570</v>
      </c>
      <c r="TV121" s="222">
        <v>22039.5</v>
      </c>
      <c r="TW121" s="222">
        <v>22464.28</v>
      </c>
      <c r="TX121" s="222">
        <v>20217.82</v>
      </c>
      <c r="TY121" s="222">
        <v>259808.25</v>
      </c>
      <c r="TZ121" s="222">
        <v>23594.7</v>
      </c>
      <c r="UA121" s="222">
        <v>255530.71</v>
      </c>
      <c r="UB121" s="222">
        <v>252127.62</v>
      </c>
      <c r="UC121" s="222">
        <v>0</v>
      </c>
      <c r="UD121" s="222">
        <v>77655.41</v>
      </c>
      <c r="UE121" s="222">
        <v>224556.65</v>
      </c>
      <c r="UF121" s="222">
        <v>0</v>
      </c>
      <c r="UG121" s="222">
        <v>0</v>
      </c>
      <c r="UH121" s="222">
        <v>0</v>
      </c>
      <c r="UI121" s="222">
        <v>0</v>
      </c>
      <c r="UJ121" s="222">
        <v>28052.82</v>
      </c>
      <c r="UK121" s="222">
        <v>15252.32</v>
      </c>
      <c r="UL121" s="222">
        <v>8342.07</v>
      </c>
      <c r="UM121" s="222">
        <v>8986.01</v>
      </c>
      <c r="UN121" s="222">
        <v>18292.71</v>
      </c>
      <c r="UO121" s="222">
        <v>34304.21</v>
      </c>
      <c r="UP121" s="222">
        <v>0</v>
      </c>
      <c r="UQ121" s="222">
        <v>24216</v>
      </c>
      <c r="UR121" s="222">
        <v>0</v>
      </c>
      <c r="US121" s="222">
        <v>49449.14</v>
      </c>
      <c r="UT121" s="222">
        <v>0</v>
      </c>
      <c r="UU121" s="222">
        <v>257</v>
      </c>
      <c r="UV121" s="222">
        <v>76653.64</v>
      </c>
      <c r="UW121" s="222">
        <v>3656</v>
      </c>
      <c r="UX121" s="222">
        <v>3862</v>
      </c>
      <c r="UY121" s="222">
        <v>6283.27</v>
      </c>
      <c r="UZ121" s="222">
        <v>20108</v>
      </c>
      <c r="VA121" s="222">
        <v>63412.46</v>
      </c>
      <c r="VB121" s="222">
        <v>16290</v>
      </c>
      <c r="VC121" s="222">
        <v>47100.26</v>
      </c>
      <c r="VD121" s="222">
        <v>0</v>
      </c>
      <c r="VE121" s="222">
        <v>8987.67</v>
      </c>
      <c r="VF121" s="222">
        <v>21477.78</v>
      </c>
      <c r="VG121" s="222">
        <v>4844</v>
      </c>
      <c r="VH121" s="222">
        <v>45380.69</v>
      </c>
      <c r="VI121" s="222">
        <v>0</v>
      </c>
      <c r="VJ121" s="222">
        <v>25106.34</v>
      </c>
      <c r="VK121" s="222">
        <v>0</v>
      </c>
      <c r="VL121" s="222">
        <v>21904.54</v>
      </c>
      <c r="VM121" s="222">
        <v>26795</v>
      </c>
      <c r="VN121" s="222">
        <v>24051.62</v>
      </c>
      <c r="VO121" s="222">
        <v>27061</v>
      </c>
      <c r="VP121" s="222">
        <v>0</v>
      </c>
      <c r="VQ121" s="222">
        <v>280601.90000000002</v>
      </c>
      <c r="VR121" s="222">
        <v>90528</v>
      </c>
      <c r="VS121" s="222">
        <v>1828</v>
      </c>
      <c r="VT121" s="222">
        <v>30762</v>
      </c>
      <c r="VU121" s="222">
        <v>0</v>
      </c>
      <c r="VV121" s="222">
        <v>14814.5</v>
      </c>
      <c r="VW121" s="222">
        <v>14183.4</v>
      </c>
      <c r="VX121" s="222">
        <v>70032</v>
      </c>
      <c r="VY121" s="222">
        <v>0</v>
      </c>
      <c r="VZ121" s="222">
        <v>7200</v>
      </c>
      <c r="WA121" s="222">
        <v>0</v>
      </c>
      <c r="WB121" s="222">
        <v>898255.55</v>
      </c>
      <c r="WC121" s="222">
        <v>1188043</v>
      </c>
      <c r="WD121" s="222">
        <v>0</v>
      </c>
      <c r="WE121" s="222">
        <v>0</v>
      </c>
      <c r="WF121" s="222">
        <v>36926</v>
      </c>
      <c r="WG121" s="222">
        <v>368843.44</v>
      </c>
      <c r="WH121" s="222">
        <v>111228.73</v>
      </c>
      <c r="WI121" s="222">
        <v>11500</v>
      </c>
      <c r="WJ121" s="222">
        <v>88533</v>
      </c>
      <c r="WK121" s="222">
        <v>81564.38</v>
      </c>
      <c r="WL121" s="222">
        <v>99578.72</v>
      </c>
      <c r="WM121" s="222">
        <v>5199</v>
      </c>
      <c r="WN121" s="222">
        <v>801866.75</v>
      </c>
      <c r="WO121" s="222">
        <v>46673</v>
      </c>
      <c r="WP121" s="222">
        <v>0</v>
      </c>
      <c r="WQ121" s="222">
        <v>5808</v>
      </c>
      <c r="WR121" s="222">
        <v>290458</v>
      </c>
      <c r="WS121" s="222">
        <v>136810.32999999999</v>
      </c>
      <c r="WT121" s="222">
        <v>691523.81</v>
      </c>
      <c r="WU121" s="222">
        <v>791445.39</v>
      </c>
      <c r="WV121" s="222">
        <v>128034.85</v>
      </c>
      <c r="WW121" s="222">
        <v>3000</v>
      </c>
      <c r="WX121" s="222">
        <v>19740</v>
      </c>
      <c r="WY121" s="222">
        <v>460544.09</v>
      </c>
      <c r="WZ121" s="222">
        <v>0</v>
      </c>
      <c r="XA121" s="222">
        <v>3939</v>
      </c>
      <c r="XB121" s="222">
        <v>13571.5</v>
      </c>
      <c r="XC121" s="222">
        <v>999129.12</v>
      </c>
      <c r="XD121" s="222">
        <v>143037</v>
      </c>
      <c r="XE121" s="222">
        <v>0</v>
      </c>
      <c r="XF121" s="222">
        <v>0</v>
      </c>
      <c r="XG121" s="222">
        <v>15742.84</v>
      </c>
      <c r="XH121" s="222">
        <v>1657028.43</v>
      </c>
      <c r="XI121" s="222">
        <v>0</v>
      </c>
      <c r="XJ121" s="222">
        <v>0</v>
      </c>
      <c r="XK121" s="222">
        <v>0</v>
      </c>
      <c r="XL121" s="222">
        <v>0</v>
      </c>
      <c r="XM121" s="222">
        <v>0</v>
      </c>
      <c r="XN121" s="222">
        <v>0</v>
      </c>
      <c r="XO121" s="222">
        <v>0</v>
      </c>
      <c r="XP121" s="222">
        <v>0</v>
      </c>
      <c r="XQ121" s="222">
        <v>0</v>
      </c>
      <c r="XR121" s="222">
        <v>0</v>
      </c>
      <c r="XS121" s="222">
        <v>0</v>
      </c>
      <c r="XT121" s="222">
        <v>0</v>
      </c>
      <c r="XU121" s="222">
        <v>0</v>
      </c>
      <c r="XV121" s="222">
        <v>0</v>
      </c>
      <c r="XW121" s="222">
        <v>0</v>
      </c>
      <c r="XX121" s="222">
        <v>0</v>
      </c>
      <c r="XY121" s="222">
        <v>0</v>
      </c>
      <c r="XZ121" s="222">
        <v>0</v>
      </c>
      <c r="YA121" s="222">
        <v>0</v>
      </c>
      <c r="YB121" s="222">
        <v>0</v>
      </c>
      <c r="YC121" s="222">
        <v>0</v>
      </c>
      <c r="YD121" s="222">
        <v>0</v>
      </c>
      <c r="YE121" s="222">
        <v>513038.85</v>
      </c>
      <c r="YF121" s="222">
        <v>0</v>
      </c>
      <c r="YG121" s="222">
        <v>0</v>
      </c>
      <c r="YH121" s="222">
        <v>0</v>
      </c>
      <c r="YI121" s="222">
        <v>0</v>
      </c>
      <c r="YJ121" s="222">
        <v>0</v>
      </c>
      <c r="YK121" s="222">
        <v>0</v>
      </c>
      <c r="YL121" s="222">
        <v>0</v>
      </c>
      <c r="YM121" s="222">
        <v>0</v>
      </c>
      <c r="YN121" s="222">
        <v>0</v>
      </c>
      <c r="YO121" s="222">
        <v>0</v>
      </c>
      <c r="YP121" s="222">
        <v>0</v>
      </c>
      <c r="YQ121" s="222">
        <v>0</v>
      </c>
      <c r="YR121" s="222">
        <v>0</v>
      </c>
      <c r="YS121" s="222">
        <v>0</v>
      </c>
      <c r="YT121" s="222">
        <v>0</v>
      </c>
      <c r="YU121" s="222">
        <v>0</v>
      </c>
      <c r="YV121" s="222">
        <v>202094.9</v>
      </c>
      <c r="YW121" s="222">
        <v>0</v>
      </c>
      <c r="YX121" s="222">
        <v>9347</v>
      </c>
      <c r="YY121" s="222">
        <v>0</v>
      </c>
      <c r="YZ121" s="222">
        <v>58243.5</v>
      </c>
      <c r="ZA121" s="222">
        <v>5484</v>
      </c>
      <c r="ZB121" s="222">
        <v>0</v>
      </c>
      <c r="ZC121" s="222">
        <v>30224</v>
      </c>
      <c r="ZD121" s="222">
        <v>0</v>
      </c>
      <c r="ZE121" s="222">
        <v>0</v>
      </c>
      <c r="ZF121" s="222">
        <v>0</v>
      </c>
      <c r="ZG121" s="222">
        <v>0</v>
      </c>
      <c r="ZH121" s="222">
        <v>0</v>
      </c>
      <c r="ZI121" s="222">
        <v>0</v>
      </c>
      <c r="ZJ121" s="222">
        <v>0</v>
      </c>
      <c r="ZK121" s="222">
        <v>0</v>
      </c>
      <c r="ZL121" s="222">
        <v>739692.03</v>
      </c>
      <c r="ZM121" s="222">
        <v>1828</v>
      </c>
      <c r="ZN121" s="222">
        <v>12796</v>
      </c>
      <c r="ZO121" s="222">
        <v>14481.5</v>
      </c>
      <c r="ZP121" s="222">
        <v>0</v>
      </c>
      <c r="ZQ121" s="222">
        <v>0</v>
      </c>
      <c r="ZR121" s="222">
        <v>0</v>
      </c>
      <c r="ZS121" s="222">
        <v>0</v>
      </c>
      <c r="ZT121" s="222">
        <v>20108</v>
      </c>
      <c r="ZU121" s="222">
        <v>2742</v>
      </c>
      <c r="ZV121" s="222">
        <v>0</v>
      </c>
      <c r="ZW121" s="222">
        <v>7312</v>
      </c>
      <c r="ZX121" s="222">
        <v>0</v>
      </c>
      <c r="ZY121" s="222">
        <v>5390.91</v>
      </c>
      <c r="ZZ121" s="222">
        <v>0</v>
      </c>
      <c r="AAA121" s="222">
        <v>0</v>
      </c>
      <c r="AAB121" s="222">
        <v>0</v>
      </c>
      <c r="AAC121" s="222">
        <v>0</v>
      </c>
      <c r="AAD121" s="222">
        <v>2558</v>
      </c>
      <c r="AAE121" s="222">
        <v>0</v>
      </c>
      <c r="AAF121" s="222">
        <v>9140</v>
      </c>
      <c r="AAG121" s="222">
        <v>0</v>
      </c>
      <c r="AAH121" s="222">
        <v>0</v>
      </c>
      <c r="AAI121" s="222">
        <v>0</v>
      </c>
      <c r="AAJ121" s="222">
        <v>0</v>
      </c>
      <c r="AAK121" s="222">
        <v>0</v>
      </c>
      <c r="AAL121" s="222">
        <v>0</v>
      </c>
      <c r="AAM121" s="222">
        <v>0</v>
      </c>
      <c r="AAN121" s="222">
        <v>0</v>
      </c>
      <c r="AAO121" s="222">
        <v>15138</v>
      </c>
      <c r="AAP121" s="222">
        <v>197690</v>
      </c>
      <c r="AAQ121" s="222">
        <v>0</v>
      </c>
      <c r="AAR121" s="222">
        <v>7500</v>
      </c>
      <c r="AAS121" s="222">
        <v>0</v>
      </c>
      <c r="AAT121" s="222">
        <v>0</v>
      </c>
      <c r="AAU121" s="222">
        <v>0</v>
      </c>
      <c r="AAV121" s="222">
        <v>0</v>
      </c>
      <c r="AAW121" s="222">
        <v>0</v>
      </c>
      <c r="AAX121" s="222">
        <v>0</v>
      </c>
      <c r="AAY121" s="222">
        <v>0</v>
      </c>
      <c r="AAZ121" s="222">
        <v>97760</v>
      </c>
      <c r="ABA121" s="222">
        <v>4500</v>
      </c>
      <c r="ABB121" s="222">
        <v>7226</v>
      </c>
      <c r="ABC121" s="222">
        <v>0</v>
      </c>
      <c r="ABD121" s="222">
        <v>0</v>
      </c>
      <c r="ABE121" s="222">
        <v>9920</v>
      </c>
      <c r="ABF121" s="222">
        <v>0</v>
      </c>
      <c r="ABG121" s="222">
        <v>0</v>
      </c>
      <c r="ABH121" s="222">
        <v>0</v>
      </c>
      <c r="ABI121" s="222">
        <v>65808</v>
      </c>
      <c r="ABJ121" s="222">
        <v>47092</v>
      </c>
      <c r="ABK121" s="222">
        <v>0</v>
      </c>
      <c r="ABL121" s="222">
        <v>0</v>
      </c>
      <c r="ABM121" s="222">
        <v>1500</v>
      </c>
      <c r="ABN121" s="222">
        <v>0</v>
      </c>
      <c r="ABO121" s="222">
        <v>0</v>
      </c>
      <c r="ABP121" s="222">
        <v>1401573.54</v>
      </c>
      <c r="ABQ121" s="222">
        <v>496158.5</v>
      </c>
      <c r="ABR121" s="222">
        <v>1215391.1100000001</v>
      </c>
      <c r="ABS121" s="222">
        <v>901435.2</v>
      </c>
      <c r="ABT121" s="222">
        <v>560291</v>
      </c>
      <c r="ABU121" s="222">
        <v>520957.64</v>
      </c>
      <c r="ABV121" s="222">
        <v>510853.59</v>
      </c>
      <c r="ABW121" s="222">
        <v>0</v>
      </c>
      <c r="ABX121" s="222">
        <v>2480158.9</v>
      </c>
      <c r="ABY121" s="222">
        <v>4868946</v>
      </c>
      <c r="ABZ121" s="222">
        <v>5165539.7699999996</v>
      </c>
      <c r="ACA121" s="222">
        <v>1529415.84</v>
      </c>
      <c r="ACB121" s="222">
        <v>5925053.4199999999</v>
      </c>
      <c r="ACC121" s="222">
        <v>4559995.3</v>
      </c>
      <c r="ACD121" s="222">
        <v>1650764.26</v>
      </c>
      <c r="ACE121" s="222">
        <v>1703415.6</v>
      </c>
      <c r="ACF121" s="222">
        <v>1573129.58</v>
      </c>
      <c r="ACG121" s="222">
        <v>3643133.93</v>
      </c>
      <c r="ACH121" s="222">
        <v>3215093.25</v>
      </c>
      <c r="ACI121" s="222">
        <v>232297.04</v>
      </c>
      <c r="ACJ121" s="222">
        <v>11999</v>
      </c>
      <c r="ACK121" s="222">
        <v>163319</v>
      </c>
      <c r="ACL121" s="222">
        <v>1341198.71</v>
      </c>
      <c r="ACM121" s="222">
        <v>150537.75</v>
      </c>
      <c r="ACN121" s="222">
        <v>0</v>
      </c>
      <c r="ACO121" s="222">
        <v>111780.95</v>
      </c>
      <c r="ACP121" s="222">
        <v>4715062.5</v>
      </c>
      <c r="ACQ121" s="222">
        <v>0</v>
      </c>
      <c r="ACR121" s="222">
        <v>332345</v>
      </c>
      <c r="ACS121" s="222">
        <v>2148338.2799999998</v>
      </c>
      <c r="ACT121" s="222">
        <v>134831</v>
      </c>
      <c r="ACU121" s="222">
        <v>12360</v>
      </c>
      <c r="ACV121" s="222">
        <v>23592</v>
      </c>
      <c r="ACW121" s="222">
        <v>1025687.39</v>
      </c>
      <c r="ACX121" s="222">
        <v>263126.5</v>
      </c>
      <c r="ACY121" s="222">
        <v>803807.19</v>
      </c>
      <c r="ACZ121" s="222">
        <v>256829.23</v>
      </c>
      <c r="ADA121" s="222">
        <v>19693</v>
      </c>
      <c r="ADB121" s="222">
        <v>0</v>
      </c>
      <c r="ADC121" s="222">
        <v>0</v>
      </c>
      <c r="ADD121" s="222">
        <v>0</v>
      </c>
      <c r="ADE121" s="222">
        <v>0</v>
      </c>
      <c r="ADF121" s="222">
        <v>0</v>
      </c>
      <c r="ADG121" s="222">
        <v>713537.3</v>
      </c>
      <c r="ADH121" s="222">
        <v>0</v>
      </c>
      <c r="ADI121" s="222">
        <v>530980</v>
      </c>
      <c r="ADJ121" s="222">
        <v>0</v>
      </c>
      <c r="ADK121" s="222">
        <v>165500</v>
      </c>
      <c r="ADL121" s="222">
        <v>1164000</v>
      </c>
      <c r="ADM121" s="222">
        <v>0</v>
      </c>
      <c r="ADN121" s="222">
        <v>0</v>
      </c>
      <c r="ADO121" s="222">
        <v>22771751.879999999</v>
      </c>
      <c r="ADP121" s="222">
        <v>3718490.39</v>
      </c>
      <c r="ADQ121" s="222">
        <v>5800711</v>
      </c>
      <c r="ADR121" s="222">
        <v>0</v>
      </c>
      <c r="ADS121" s="222">
        <v>2168813.5</v>
      </c>
      <c r="ADT121" s="222">
        <v>69490.63</v>
      </c>
      <c r="ADU121" s="222">
        <v>762547.3</v>
      </c>
      <c r="ADV121" s="222">
        <v>7901003.5499999998</v>
      </c>
      <c r="ADW121" s="222">
        <v>101544.38</v>
      </c>
      <c r="ADX121" s="222">
        <v>0</v>
      </c>
      <c r="ADY121" s="222">
        <v>0</v>
      </c>
      <c r="ADZ121" s="222">
        <v>0</v>
      </c>
      <c r="AEA121" s="222">
        <v>1946703.5</v>
      </c>
      <c r="AEB121" s="222">
        <v>1356176.05</v>
      </c>
      <c r="AEC121" s="222">
        <v>904325.31</v>
      </c>
      <c r="AED121" s="222">
        <v>3266967.75</v>
      </c>
      <c r="AEE121" s="222">
        <v>725763.71</v>
      </c>
      <c r="AEF121" s="222">
        <v>1199555.03</v>
      </c>
      <c r="AEG121" s="222">
        <v>187095.72</v>
      </c>
      <c r="AEH121" s="222">
        <v>1391372.49</v>
      </c>
      <c r="AEI121" s="222">
        <v>2056</v>
      </c>
      <c r="AEJ121" s="222">
        <v>43827.5</v>
      </c>
      <c r="AEK121" s="222">
        <v>433965.44</v>
      </c>
      <c r="AEL121" s="222">
        <v>1266676</v>
      </c>
      <c r="AEM121" s="222">
        <v>1064306.8400000001</v>
      </c>
      <c r="AEN121" s="222">
        <v>1686278.5</v>
      </c>
      <c r="AEO121" s="222">
        <v>594250.29</v>
      </c>
      <c r="AEP121" s="222">
        <v>1425897</v>
      </c>
      <c r="AEQ121" s="222">
        <v>590730.03</v>
      </c>
      <c r="AER121" s="222">
        <v>1192078.6499999999</v>
      </c>
      <c r="AES121" s="222">
        <v>341347.96</v>
      </c>
      <c r="AET121" s="222">
        <v>2662553.36</v>
      </c>
      <c r="AEU121" s="222">
        <v>349548.2</v>
      </c>
      <c r="AEV121" s="222">
        <v>80322.570000000007</v>
      </c>
      <c r="AEW121" s="222">
        <v>441411.71</v>
      </c>
      <c r="AEX121" s="222">
        <v>409828.2</v>
      </c>
      <c r="AEY121" s="222">
        <v>195873.4</v>
      </c>
      <c r="AEZ121" s="222">
        <v>17660.75</v>
      </c>
      <c r="AFA121" s="222">
        <v>318070.2</v>
      </c>
      <c r="AFB121" s="222">
        <v>3391</v>
      </c>
      <c r="AFC121" s="222">
        <v>129237</v>
      </c>
      <c r="AFD121" s="222">
        <v>7826</v>
      </c>
      <c r="AFE121" s="222">
        <v>48100</v>
      </c>
      <c r="AFF121" s="222">
        <v>5356</v>
      </c>
      <c r="AFG121" s="222">
        <v>0</v>
      </c>
      <c r="AFH121" s="222">
        <v>76776</v>
      </c>
      <c r="AFI121" s="222">
        <v>0</v>
      </c>
      <c r="AFJ121" s="222">
        <v>0</v>
      </c>
      <c r="AFK121" s="222">
        <v>0</v>
      </c>
      <c r="AFL121" s="222">
        <v>15695</v>
      </c>
      <c r="AFM121" s="222">
        <v>0</v>
      </c>
      <c r="AFN121" s="222">
        <v>0</v>
      </c>
      <c r="AFO121" s="222">
        <v>4068</v>
      </c>
      <c r="AFP121" s="222">
        <v>1803838.47</v>
      </c>
      <c r="AFQ121" s="222">
        <v>0</v>
      </c>
      <c r="AFR121" s="222">
        <v>48442</v>
      </c>
      <c r="AFS121" s="222">
        <v>0</v>
      </c>
      <c r="AFT121" s="222">
        <v>0</v>
      </c>
      <c r="AFU121" s="222">
        <v>0</v>
      </c>
      <c r="AFV121" s="222">
        <v>0</v>
      </c>
      <c r="AFW121" s="222">
        <v>186199</v>
      </c>
      <c r="AFX121" s="222">
        <v>0</v>
      </c>
      <c r="AFY121" s="222">
        <v>0</v>
      </c>
      <c r="AFZ121" s="222">
        <v>4570</v>
      </c>
      <c r="AGA121" s="222">
        <v>0</v>
      </c>
      <c r="AGB121" s="222">
        <v>11320</v>
      </c>
      <c r="AGC121" s="222">
        <v>0</v>
      </c>
      <c r="AGD121" s="222">
        <v>0</v>
      </c>
      <c r="AGE121" s="222">
        <v>0</v>
      </c>
      <c r="AGF121" s="222">
        <v>0</v>
      </c>
      <c r="AGG121" s="222">
        <v>0</v>
      </c>
      <c r="AGH121" s="222">
        <v>0</v>
      </c>
      <c r="AGI121" s="222">
        <v>0</v>
      </c>
      <c r="AGJ121" s="222">
        <v>0</v>
      </c>
      <c r="AGK121" s="222">
        <v>8333.75</v>
      </c>
      <c r="AGL121" s="222">
        <v>0</v>
      </c>
      <c r="AGM121" s="222">
        <v>1783615.16</v>
      </c>
      <c r="AGN121" s="222">
        <v>230041</v>
      </c>
      <c r="AGO121" s="222">
        <v>0</v>
      </c>
      <c r="AGP121" s="222">
        <v>0</v>
      </c>
      <c r="AGQ121" s="222">
        <v>0</v>
      </c>
      <c r="AGR121" s="222">
        <v>0</v>
      </c>
      <c r="AGS121" s="222">
        <v>0</v>
      </c>
      <c r="AGT121" s="222">
        <v>0</v>
      </c>
      <c r="AGU121" s="222">
        <v>3860022.96</v>
      </c>
      <c r="AGV121" s="222">
        <v>0</v>
      </c>
      <c r="AGW121" s="222">
        <v>58894</v>
      </c>
      <c r="AGX121" s="222">
        <v>145994.03</v>
      </c>
      <c r="AGY121" s="222">
        <v>28258.66</v>
      </c>
      <c r="AGZ121" s="222">
        <v>308360.27</v>
      </c>
      <c r="AHA121" s="222">
        <v>0</v>
      </c>
      <c r="AHB121" s="222">
        <v>227671.1</v>
      </c>
      <c r="AHC121" s="222">
        <v>9140</v>
      </c>
      <c r="AHD121" s="222">
        <v>579237.65</v>
      </c>
      <c r="AHE121" s="222">
        <v>4562722.49</v>
      </c>
      <c r="AHF121" s="222">
        <v>187843.85</v>
      </c>
      <c r="AHG121" s="222">
        <v>113774.43</v>
      </c>
      <c r="AHH121" s="222">
        <v>1412053.45</v>
      </c>
      <c r="AHI121" s="222">
        <v>406545.95</v>
      </c>
      <c r="AHJ121" s="222">
        <v>1595798.37</v>
      </c>
      <c r="AHK121" s="222">
        <v>605251.68999999994</v>
      </c>
      <c r="AHL121" s="222">
        <v>0</v>
      </c>
      <c r="AHM121" s="222">
        <v>31334</v>
      </c>
      <c r="AHN121" s="222">
        <v>14393.56</v>
      </c>
      <c r="AHO121" s="222">
        <v>0</v>
      </c>
      <c r="AHP121" s="222">
        <v>1422482.3</v>
      </c>
      <c r="AHQ121" s="222">
        <v>137726.75</v>
      </c>
      <c r="AHR121" s="264">
        <v>57476</v>
      </c>
    </row>
    <row r="122" spans="1:902" ht="24">
      <c r="A122" s="183" t="s">
        <v>6671</v>
      </c>
      <c r="B122" s="183" t="s">
        <v>6567</v>
      </c>
      <c r="C122" s="184" t="s">
        <v>6568</v>
      </c>
      <c r="D122" s="222">
        <v>0</v>
      </c>
      <c r="E122" s="222">
        <v>0</v>
      </c>
      <c r="F122" s="222">
        <v>0</v>
      </c>
      <c r="G122" s="222">
        <v>0</v>
      </c>
      <c r="H122" s="222">
        <v>0</v>
      </c>
      <c r="I122" s="222">
        <v>1688.57</v>
      </c>
      <c r="J122" s="222">
        <v>0</v>
      </c>
      <c r="K122" s="222">
        <v>0</v>
      </c>
      <c r="L122" s="222">
        <v>0</v>
      </c>
      <c r="M122" s="222">
        <v>0</v>
      </c>
      <c r="N122" s="222">
        <v>0</v>
      </c>
      <c r="O122" s="222">
        <v>0</v>
      </c>
      <c r="P122" s="222">
        <v>0</v>
      </c>
      <c r="Q122" s="222">
        <v>0</v>
      </c>
      <c r="R122" s="222">
        <v>0</v>
      </c>
      <c r="S122" s="222">
        <v>0</v>
      </c>
      <c r="T122" s="222">
        <v>0</v>
      </c>
      <c r="U122" s="222">
        <v>0</v>
      </c>
      <c r="V122" s="222">
        <v>22200</v>
      </c>
      <c r="W122" s="222">
        <v>0</v>
      </c>
      <c r="X122" s="222">
        <v>0</v>
      </c>
      <c r="Y122" s="222">
        <v>0</v>
      </c>
      <c r="Z122" s="222">
        <v>0</v>
      </c>
      <c r="AA122" s="222">
        <v>0</v>
      </c>
      <c r="AB122" s="222">
        <v>0</v>
      </c>
      <c r="AC122" s="222">
        <v>0</v>
      </c>
      <c r="AD122" s="222">
        <v>0</v>
      </c>
      <c r="AE122" s="222">
        <v>0</v>
      </c>
      <c r="AF122" s="222">
        <v>0</v>
      </c>
      <c r="AG122" s="222">
        <v>0</v>
      </c>
      <c r="AH122" s="222">
        <v>0</v>
      </c>
      <c r="AI122" s="222">
        <v>0</v>
      </c>
      <c r="AJ122" s="222">
        <v>0</v>
      </c>
      <c r="AK122" s="222">
        <v>0</v>
      </c>
      <c r="AL122" s="222">
        <v>0</v>
      </c>
      <c r="AM122" s="222">
        <v>0</v>
      </c>
      <c r="AN122" s="222">
        <v>0</v>
      </c>
      <c r="AO122" s="222">
        <v>0</v>
      </c>
      <c r="AP122" s="222">
        <v>0</v>
      </c>
      <c r="AQ122" s="222">
        <v>0</v>
      </c>
      <c r="AR122" s="222">
        <v>0</v>
      </c>
      <c r="AS122" s="222">
        <v>0</v>
      </c>
      <c r="AT122" s="222">
        <v>0</v>
      </c>
      <c r="AU122" s="222">
        <v>0</v>
      </c>
      <c r="AV122" s="222">
        <v>0</v>
      </c>
      <c r="AW122" s="222">
        <v>0</v>
      </c>
      <c r="AX122" s="222">
        <v>0</v>
      </c>
      <c r="AY122" s="222">
        <v>0</v>
      </c>
      <c r="AZ122" s="222">
        <v>0</v>
      </c>
      <c r="BA122" s="222">
        <v>0</v>
      </c>
      <c r="BB122" s="222">
        <v>0</v>
      </c>
      <c r="BC122" s="222">
        <v>0</v>
      </c>
      <c r="BD122" s="222">
        <v>0</v>
      </c>
      <c r="BE122" s="222">
        <v>0</v>
      </c>
      <c r="BF122" s="222">
        <v>0</v>
      </c>
      <c r="BG122" s="222">
        <v>0</v>
      </c>
      <c r="BH122" s="222">
        <v>0</v>
      </c>
      <c r="BI122" s="222">
        <v>0</v>
      </c>
      <c r="BJ122" s="222">
        <v>0</v>
      </c>
      <c r="BK122" s="222">
        <v>0</v>
      </c>
      <c r="BL122" s="222">
        <v>0</v>
      </c>
      <c r="BM122" s="222">
        <v>0</v>
      </c>
      <c r="BN122" s="222">
        <v>0</v>
      </c>
      <c r="BO122" s="222">
        <v>0</v>
      </c>
      <c r="BP122" s="222">
        <v>0</v>
      </c>
      <c r="BQ122" s="222">
        <v>0</v>
      </c>
      <c r="BR122" s="222">
        <v>5200</v>
      </c>
      <c r="BS122" s="222">
        <v>0</v>
      </c>
      <c r="BT122" s="222">
        <v>0</v>
      </c>
      <c r="BU122" s="222">
        <v>0</v>
      </c>
      <c r="BV122" s="222">
        <v>0</v>
      </c>
      <c r="BW122" s="222">
        <v>0</v>
      </c>
      <c r="BX122" s="222">
        <v>0</v>
      </c>
      <c r="BY122" s="222">
        <v>0</v>
      </c>
      <c r="BZ122" s="222">
        <v>0</v>
      </c>
      <c r="CA122" s="222">
        <v>0</v>
      </c>
      <c r="CB122" s="222">
        <v>0</v>
      </c>
      <c r="CC122" s="222">
        <v>0</v>
      </c>
      <c r="CD122" s="222">
        <v>0</v>
      </c>
      <c r="CE122" s="222">
        <v>0</v>
      </c>
      <c r="CF122" s="222">
        <v>0</v>
      </c>
      <c r="CG122" s="222">
        <v>0</v>
      </c>
      <c r="CH122" s="222">
        <v>0</v>
      </c>
      <c r="CI122" s="222">
        <v>0</v>
      </c>
      <c r="CJ122" s="222">
        <v>0</v>
      </c>
      <c r="CK122" s="222">
        <v>0</v>
      </c>
      <c r="CL122" s="222">
        <v>0</v>
      </c>
      <c r="CM122" s="222">
        <v>0</v>
      </c>
      <c r="CN122" s="222">
        <v>0</v>
      </c>
      <c r="CO122" s="222">
        <v>0</v>
      </c>
      <c r="CP122" s="222">
        <v>0</v>
      </c>
      <c r="CQ122" s="222">
        <v>0</v>
      </c>
      <c r="CR122" s="222">
        <v>0</v>
      </c>
      <c r="CS122" s="222">
        <v>0</v>
      </c>
      <c r="CT122" s="222">
        <v>0</v>
      </c>
      <c r="CU122" s="222">
        <v>0</v>
      </c>
      <c r="CV122" s="222">
        <v>0</v>
      </c>
      <c r="CW122" s="222">
        <v>0</v>
      </c>
      <c r="CX122" s="222">
        <v>0</v>
      </c>
      <c r="CY122" s="222">
        <v>0</v>
      </c>
      <c r="CZ122" s="222">
        <v>0</v>
      </c>
      <c r="DA122" s="222">
        <v>0</v>
      </c>
      <c r="DB122" s="222">
        <v>0</v>
      </c>
      <c r="DC122" s="222">
        <v>0</v>
      </c>
      <c r="DD122" s="222">
        <v>0</v>
      </c>
      <c r="DE122" s="222">
        <v>0</v>
      </c>
      <c r="DF122" s="222">
        <v>0</v>
      </c>
      <c r="DG122" s="222">
        <v>0</v>
      </c>
      <c r="DH122" s="222">
        <v>0</v>
      </c>
      <c r="DI122" s="222">
        <v>0</v>
      </c>
      <c r="DJ122" s="222">
        <v>0</v>
      </c>
      <c r="DK122" s="222">
        <v>0</v>
      </c>
      <c r="DL122" s="222">
        <v>0</v>
      </c>
      <c r="DM122" s="222">
        <v>0</v>
      </c>
      <c r="DN122" s="222">
        <v>0</v>
      </c>
      <c r="DO122" s="222">
        <v>0</v>
      </c>
      <c r="DP122" s="222">
        <v>0</v>
      </c>
      <c r="DQ122" s="222">
        <v>0</v>
      </c>
      <c r="DR122" s="222">
        <v>0</v>
      </c>
      <c r="DS122" s="222">
        <v>0</v>
      </c>
      <c r="DT122" s="222">
        <v>0</v>
      </c>
      <c r="DU122" s="222">
        <v>0</v>
      </c>
      <c r="DV122" s="222">
        <v>0</v>
      </c>
      <c r="DW122" s="222">
        <v>0</v>
      </c>
      <c r="DX122" s="222">
        <v>0</v>
      </c>
      <c r="DY122" s="222">
        <v>0</v>
      </c>
      <c r="DZ122" s="222">
        <v>0</v>
      </c>
      <c r="EA122" s="222">
        <v>0</v>
      </c>
      <c r="EB122" s="222">
        <v>0</v>
      </c>
      <c r="EC122" s="222">
        <v>0</v>
      </c>
      <c r="ED122" s="222">
        <v>0</v>
      </c>
      <c r="EE122" s="222">
        <v>0</v>
      </c>
      <c r="EF122" s="222">
        <v>0</v>
      </c>
      <c r="EG122" s="222">
        <v>0</v>
      </c>
      <c r="EH122" s="222">
        <v>0</v>
      </c>
      <c r="EI122" s="222">
        <v>0</v>
      </c>
      <c r="EJ122" s="222">
        <v>0</v>
      </c>
      <c r="EK122" s="222">
        <v>0</v>
      </c>
      <c r="EL122" s="222">
        <v>0</v>
      </c>
      <c r="EM122" s="222">
        <v>0</v>
      </c>
      <c r="EN122" s="222">
        <v>237629.25</v>
      </c>
      <c r="EO122" s="222">
        <v>0</v>
      </c>
      <c r="EP122" s="222">
        <v>0</v>
      </c>
      <c r="EQ122" s="222">
        <v>0</v>
      </c>
      <c r="ER122" s="222">
        <v>0</v>
      </c>
      <c r="ES122" s="222">
        <v>0</v>
      </c>
      <c r="ET122" s="222">
        <v>0</v>
      </c>
      <c r="EU122" s="222">
        <v>0</v>
      </c>
      <c r="EV122" s="222">
        <v>0</v>
      </c>
      <c r="EW122" s="222">
        <v>0</v>
      </c>
      <c r="EX122" s="222">
        <v>0</v>
      </c>
      <c r="EY122" s="222">
        <v>0</v>
      </c>
      <c r="EZ122" s="222">
        <v>0</v>
      </c>
      <c r="FA122" s="222">
        <v>0</v>
      </c>
      <c r="FB122" s="222">
        <v>0</v>
      </c>
      <c r="FC122" s="222">
        <v>0</v>
      </c>
      <c r="FD122" s="222">
        <v>0</v>
      </c>
      <c r="FE122" s="222">
        <v>0</v>
      </c>
      <c r="FF122" s="222">
        <v>0</v>
      </c>
      <c r="FG122" s="222">
        <v>0</v>
      </c>
      <c r="FH122" s="222">
        <v>0</v>
      </c>
      <c r="FI122" s="222">
        <v>0</v>
      </c>
      <c r="FJ122" s="222">
        <v>0</v>
      </c>
      <c r="FK122" s="222">
        <v>0</v>
      </c>
      <c r="FL122" s="222">
        <v>0</v>
      </c>
      <c r="FM122" s="222">
        <v>0</v>
      </c>
      <c r="FN122" s="222">
        <v>0</v>
      </c>
      <c r="FO122" s="222">
        <v>0</v>
      </c>
      <c r="FP122" s="222">
        <v>0</v>
      </c>
      <c r="FQ122" s="222">
        <v>0</v>
      </c>
      <c r="FR122" s="222">
        <v>0</v>
      </c>
      <c r="FS122" s="222">
        <v>0</v>
      </c>
      <c r="FT122" s="222">
        <v>0</v>
      </c>
      <c r="FU122" s="222">
        <v>0</v>
      </c>
      <c r="FV122" s="222">
        <v>0</v>
      </c>
      <c r="FW122" s="222">
        <v>0</v>
      </c>
      <c r="FX122" s="222">
        <v>0</v>
      </c>
      <c r="FY122" s="222">
        <v>0</v>
      </c>
      <c r="FZ122" s="222">
        <v>0</v>
      </c>
      <c r="GA122" s="222">
        <v>0</v>
      </c>
      <c r="GB122" s="222">
        <v>0</v>
      </c>
      <c r="GC122" s="222">
        <v>0</v>
      </c>
      <c r="GD122" s="222">
        <v>0</v>
      </c>
      <c r="GE122" s="222">
        <v>0</v>
      </c>
      <c r="GF122" s="222">
        <v>0</v>
      </c>
      <c r="GG122" s="222">
        <v>0</v>
      </c>
      <c r="GH122" s="222">
        <v>0</v>
      </c>
      <c r="GI122" s="222">
        <v>0</v>
      </c>
      <c r="GJ122" s="222">
        <v>0</v>
      </c>
      <c r="GK122" s="222">
        <v>0</v>
      </c>
      <c r="GL122" s="222">
        <v>0</v>
      </c>
      <c r="GM122" s="222">
        <v>0</v>
      </c>
      <c r="GN122" s="222">
        <v>0</v>
      </c>
      <c r="GO122" s="222">
        <v>0</v>
      </c>
      <c r="GP122" s="222">
        <v>0</v>
      </c>
      <c r="GQ122" s="222">
        <v>0</v>
      </c>
      <c r="GR122" s="222">
        <v>0</v>
      </c>
      <c r="GS122" s="222">
        <v>0</v>
      </c>
      <c r="GT122" s="222">
        <v>0</v>
      </c>
      <c r="GU122" s="222">
        <v>0</v>
      </c>
      <c r="GV122" s="222">
        <v>0</v>
      </c>
      <c r="GW122" s="222">
        <v>0</v>
      </c>
      <c r="GX122" s="222">
        <v>0</v>
      </c>
      <c r="GY122" s="222">
        <v>0</v>
      </c>
      <c r="GZ122" s="222">
        <v>0</v>
      </c>
      <c r="HA122" s="222">
        <v>0</v>
      </c>
      <c r="HB122" s="222">
        <v>0</v>
      </c>
      <c r="HC122" s="222">
        <v>0</v>
      </c>
      <c r="HD122" s="222">
        <v>0</v>
      </c>
      <c r="HE122" s="222">
        <v>0</v>
      </c>
      <c r="HF122" s="222">
        <v>0</v>
      </c>
      <c r="HG122" s="222">
        <v>0</v>
      </c>
      <c r="HH122" s="222">
        <v>0</v>
      </c>
      <c r="HI122" s="222">
        <v>0</v>
      </c>
      <c r="HJ122" s="222">
        <v>0</v>
      </c>
      <c r="HK122" s="222">
        <v>0</v>
      </c>
      <c r="HL122" s="222">
        <v>0</v>
      </c>
      <c r="HM122" s="222">
        <v>0</v>
      </c>
      <c r="HN122" s="222">
        <v>0</v>
      </c>
      <c r="HO122" s="222">
        <v>0</v>
      </c>
      <c r="HP122" s="222">
        <v>0</v>
      </c>
      <c r="HQ122" s="222">
        <v>0</v>
      </c>
      <c r="HR122" s="222">
        <v>0</v>
      </c>
      <c r="HS122" s="222">
        <v>0</v>
      </c>
      <c r="HT122" s="222">
        <v>0</v>
      </c>
      <c r="HU122" s="222">
        <v>0</v>
      </c>
      <c r="HV122" s="222">
        <v>0</v>
      </c>
      <c r="HW122" s="222">
        <v>0</v>
      </c>
      <c r="HX122" s="222">
        <v>0</v>
      </c>
      <c r="HY122" s="222">
        <v>0</v>
      </c>
      <c r="HZ122" s="222">
        <v>0</v>
      </c>
      <c r="IA122" s="222">
        <v>0</v>
      </c>
      <c r="IB122" s="222">
        <v>0</v>
      </c>
      <c r="IC122" s="222">
        <v>0</v>
      </c>
      <c r="ID122" s="222">
        <v>0</v>
      </c>
      <c r="IE122" s="222">
        <v>0</v>
      </c>
      <c r="IF122" s="222">
        <v>0</v>
      </c>
      <c r="IG122" s="222">
        <v>0</v>
      </c>
      <c r="IH122" s="222">
        <v>0</v>
      </c>
      <c r="II122" s="222">
        <v>0</v>
      </c>
      <c r="IJ122" s="222">
        <v>0</v>
      </c>
      <c r="IK122" s="222">
        <v>0</v>
      </c>
      <c r="IL122" s="222">
        <v>0</v>
      </c>
      <c r="IM122" s="222">
        <v>0</v>
      </c>
      <c r="IN122" s="222">
        <v>0</v>
      </c>
      <c r="IO122" s="222">
        <v>0</v>
      </c>
      <c r="IP122" s="222">
        <v>0</v>
      </c>
      <c r="IQ122" s="222">
        <v>0</v>
      </c>
      <c r="IR122" s="222">
        <v>0</v>
      </c>
      <c r="IS122" s="222">
        <v>196002</v>
      </c>
      <c r="IT122" s="222">
        <v>0</v>
      </c>
      <c r="IU122" s="222">
        <v>0</v>
      </c>
      <c r="IV122" s="222">
        <v>0</v>
      </c>
      <c r="IW122" s="222">
        <v>0</v>
      </c>
      <c r="IX122" s="222">
        <v>0</v>
      </c>
      <c r="IY122" s="222">
        <v>0</v>
      </c>
      <c r="IZ122" s="222">
        <v>0</v>
      </c>
      <c r="JA122" s="222">
        <v>0</v>
      </c>
      <c r="JB122" s="222">
        <v>0</v>
      </c>
      <c r="JC122" s="222">
        <v>0</v>
      </c>
      <c r="JD122" s="222">
        <v>0</v>
      </c>
      <c r="JE122" s="222">
        <v>0</v>
      </c>
      <c r="JF122" s="222">
        <v>0</v>
      </c>
      <c r="JG122" s="222">
        <v>0</v>
      </c>
      <c r="JH122" s="222">
        <v>0</v>
      </c>
      <c r="JI122" s="222">
        <v>0</v>
      </c>
      <c r="JJ122" s="222">
        <v>0</v>
      </c>
      <c r="JK122" s="222">
        <v>0</v>
      </c>
      <c r="JL122" s="222">
        <v>0</v>
      </c>
      <c r="JM122" s="222">
        <v>0</v>
      </c>
      <c r="JN122" s="222">
        <v>0</v>
      </c>
      <c r="JO122" s="222">
        <v>0</v>
      </c>
      <c r="JP122" s="222">
        <v>0</v>
      </c>
      <c r="JQ122" s="222">
        <v>0</v>
      </c>
      <c r="JR122" s="222">
        <v>0</v>
      </c>
      <c r="JS122" s="222">
        <v>0</v>
      </c>
      <c r="JT122" s="222">
        <v>0</v>
      </c>
      <c r="JU122" s="222">
        <v>0</v>
      </c>
      <c r="JV122" s="222">
        <v>0</v>
      </c>
      <c r="JW122" s="222">
        <v>0</v>
      </c>
      <c r="JX122" s="222">
        <v>0</v>
      </c>
      <c r="JY122" s="222">
        <v>0</v>
      </c>
      <c r="JZ122" s="222">
        <v>0</v>
      </c>
      <c r="KA122" s="222">
        <v>0</v>
      </c>
      <c r="KB122" s="222">
        <v>0</v>
      </c>
      <c r="KC122" s="222">
        <v>0</v>
      </c>
      <c r="KD122" s="222">
        <v>0</v>
      </c>
      <c r="KE122" s="222">
        <v>0</v>
      </c>
      <c r="KF122" s="222">
        <v>0</v>
      </c>
      <c r="KG122" s="222">
        <v>0</v>
      </c>
      <c r="KH122" s="222">
        <v>0</v>
      </c>
      <c r="KI122" s="222">
        <v>0</v>
      </c>
      <c r="KJ122" s="222">
        <v>0</v>
      </c>
      <c r="KK122" s="222">
        <v>0</v>
      </c>
      <c r="KL122" s="222">
        <v>0</v>
      </c>
      <c r="KM122" s="222">
        <v>0</v>
      </c>
      <c r="KN122" s="222">
        <v>0</v>
      </c>
      <c r="KO122" s="222">
        <v>0</v>
      </c>
      <c r="KP122" s="222">
        <v>0</v>
      </c>
      <c r="KQ122" s="222">
        <v>0</v>
      </c>
      <c r="KR122" s="222">
        <v>0</v>
      </c>
      <c r="KS122" s="222">
        <v>0</v>
      </c>
      <c r="KT122" s="222">
        <v>0</v>
      </c>
      <c r="KU122" s="222">
        <v>0</v>
      </c>
      <c r="KV122" s="222">
        <v>0</v>
      </c>
      <c r="KW122" s="222">
        <v>0</v>
      </c>
      <c r="KX122" s="222">
        <v>0</v>
      </c>
      <c r="KY122" s="222">
        <v>0</v>
      </c>
      <c r="KZ122" s="222">
        <v>0</v>
      </c>
      <c r="LA122" s="222">
        <v>0</v>
      </c>
      <c r="LB122" s="222">
        <v>0</v>
      </c>
      <c r="LC122" s="222">
        <v>0</v>
      </c>
      <c r="LD122" s="222">
        <v>0</v>
      </c>
      <c r="LE122" s="222">
        <v>0</v>
      </c>
      <c r="LF122" s="222">
        <v>0</v>
      </c>
      <c r="LG122" s="222">
        <v>0</v>
      </c>
      <c r="LH122" s="222">
        <v>0</v>
      </c>
      <c r="LI122" s="222">
        <v>0</v>
      </c>
      <c r="LJ122" s="222">
        <v>0</v>
      </c>
      <c r="LK122" s="222">
        <v>0</v>
      </c>
      <c r="LL122" s="222">
        <v>0</v>
      </c>
      <c r="LM122" s="222">
        <v>0</v>
      </c>
      <c r="LN122" s="222">
        <v>0</v>
      </c>
      <c r="LO122" s="222">
        <v>0</v>
      </c>
      <c r="LP122" s="222">
        <v>0</v>
      </c>
      <c r="LQ122" s="222">
        <v>0</v>
      </c>
      <c r="LR122" s="222">
        <v>0</v>
      </c>
      <c r="LS122" s="222">
        <v>0</v>
      </c>
      <c r="LT122" s="222">
        <v>0</v>
      </c>
      <c r="LU122" s="222">
        <v>0</v>
      </c>
      <c r="LV122" s="222">
        <v>0</v>
      </c>
      <c r="LW122" s="222">
        <v>0</v>
      </c>
      <c r="LX122" s="222">
        <v>0</v>
      </c>
      <c r="LY122" s="222">
        <v>0</v>
      </c>
      <c r="LZ122" s="222">
        <v>0</v>
      </c>
      <c r="MA122" s="222">
        <v>0</v>
      </c>
      <c r="MB122" s="222">
        <v>0</v>
      </c>
      <c r="MC122" s="222">
        <v>0</v>
      </c>
      <c r="MD122" s="222">
        <v>0</v>
      </c>
      <c r="ME122" s="222">
        <v>0</v>
      </c>
      <c r="MF122" s="222">
        <v>0</v>
      </c>
      <c r="MG122" s="222">
        <v>0</v>
      </c>
      <c r="MH122" s="222">
        <v>0</v>
      </c>
      <c r="MI122" s="222">
        <v>0</v>
      </c>
      <c r="MJ122" s="222">
        <v>0</v>
      </c>
      <c r="MK122" s="222">
        <v>0</v>
      </c>
      <c r="ML122" s="222">
        <v>0</v>
      </c>
      <c r="MM122" s="222">
        <v>0</v>
      </c>
      <c r="MN122" s="222">
        <v>0</v>
      </c>
      <c r="MO122" s="222">
        <v>0</v>
      </c>
      <c r="MP122" s="222">
        <v>0</v>
      </c>
      <c r="MQ122" s="222">
        <v>0</v>
      </c>
      <c r="MR122" s="222">
        <v>0</v>
      </c>
      <c r="MS122" s="222">
        <v>0</v>
      </c>
      <c r="MT122" s="222">
        <v>0</v>
      </c>
      <c r="MU122" s="222">
        <v>0</v>
      </c>
      <c r="MV122" s="222">
        <v>0</v>
      </c>
      <c r="MW122" s="222">
        <v>0</v>
      </c>
      <c r="MX122" s="222">
        <v>0</v>
      </c>
      <c r="MY122" s="222">
        <v>0</v>
      </c>
      <c r="MZ122" s="222">
        <v>0</v>
      </c>
      <c r="NA122" s="222">
        <v>0</v>
      </c>
      <c r="NB122" s="222">
        <v>0</v>
      </c>
      <c r="NC122" s="222">
        <v>0</v>
      </c>
      <c r="ND122" s="222">
        <v>0</v>
      </c>
      <c r="NE122" s="222">
        <v>0</v>
      </c>
      <c r="NF122" s="222">
        <v>0</v>
      </c>
      <c r="NG122" s="222">
        <v>0</v>
      </c>
      <c r="NH122" s="222">
        <v>0</v>
      </c>
      <c r="NI122" s="222">
        <v>0</v>
      </c>
      <c r="NJ122" s="222">
        <v>0</v>
      </c>
      <c r="NK122" s="222">
        <v>0</v>
      </c>
      <c r="NL122" s="222">
        <v>0</v>
      </c>
      <c r="NM122" s="222">
        <v>0</v>
      </c>
      <c r="NN122" s="222">
        <v>0</v>
      </c>
      <c r="NO122" s="222">
        <v>0</v>
      </c>
      <c r="NP122" s="222">
        <v>2456.65</v>
      </c>
      <c r="NQ122" s="222">
        <v>0</v>
      </c>
      <c r="NR122" s="222">
        <v>0</v>
      </c>
      <c r="NS122" s="222">
        <v>0</v>
      </c>
      <c r="NT122" s="222">
        <v>0</v>
      </c>
      <c r="NU122" s="222">
        <v>0</v>
      </c>
      <c r="NV122" s="222">
        <v>0</v>
      </c>
      <c r="NW122" s="222">
        <v>0</v>
      </c>
      <c r="NX122" s="222">
        <v>0</v>
      </c>
      <c r="NY122" s="222">
        <v>0</v>
      </c>
      <c r="NZ122" s="222">
        <v>0</v>
      </c>
      <c r="OA122" s="222">
        <v>0</v>
      </c>
      <c r="OB122" s="222">
        <v>0</v>
      </c>
      <c r="OC122" s="222">
        <v>0</v>
      </c>
      <c r="OD122" s="222">
        <v>0</v>
      </c>
      <c r="OE122" s="222">
        <v>0</v>
      </c>
      <c r="OF122" s="222">
        <v>0</v>
      </c>
      <c r="OG122" s="222">
        <v>0</v>
      </c>
      <c r="OH122" s="222">
        <v>0</v>
      </c>
      <c r="OI122" s="222">
        <v>0</v>
      </c>
      <c r="OJ122" s="222">
        <v>0</v>
      </c>
      <c r="OK122" s="222">
        <v>0</v>
      </c>
      <c r="OL122" s="222">
        <v>0</v>
      </c>
      <c r="OM122" s="222">
        <v>0</v>
      </c>
      <c r="ON122" s="222">
        <v>0</v>
      </c>
      <c r="OO122" s="222">
        <v>0</v>
      </c>
      <c r="OP122" s="222">
        <v>0</v>
      </c>
      <c r="OQ122" s="222">
        <v>0</v>
      </c>
      <c r="OR122" s="222">
        <v>0</v>
      </c>
      <c r="OS122" s="222">
        <v>0</v>
      </c>
      <c r="OT122" s="222">
        <v>0</v>
      </c>
      <c r="OU122" s="222">
        <v>0</v>
      </c>
      <c r="OV122" s="222">
        <v>0</v>
      </c>
      <c r="OW122" s="222">
        <v>0</v>
      </c>
      <c r="OX122" s="222">
        <v>0</v>
      </c>
      <c r="OY122" s="222">
        <v>0</v>
      </c>
      <c r="OZ122" s="222">
        <v>0</v>
      </c>
      <c r="PA122" s="222">
        <v>0</v>
      </c>
      <c r="PB122" s="222">
        <v>0</v>
      </c>
      <c r="PC122" s="222">
        <v>0</v>
      </c>
      <c r="PD122" s="222">
        <v>0</v>
      </c>
      <c r="PE122" s="222">
        <v>0</v>
      </c>
      <c r="PF122" s="222">
        <v>0</v>
      </c>
      <c r="PG122" s="222">
        <v>0</v>
      </c>
      <c r="PH122" s="222">
        <v>0</v>
      </c>
      <c r="PI122" s="222">
        <v>0</v>
      </c>
      <c r="PJ122" s="222">
        <v>0</v>
      </c>
      <c r="PK122" s="222">
        <v>0</v>
      </c>
      <c r="PL122" s="222">
        <v>0</v>
      </c>
      <c r="PM122" s="222">
        <v>0</v>
      </c>
      <c r="PN122" s="222">
        <v>0</v>
      </c>
      <c r="PO122" s="222">
        <v>0</v>
      </c>
      <c r="PP122" s="222">
        <v>0</v>
      </c>
      <c r="PQ122" s="222">
        <v>0</v>
      </c>
      <c r="PR122" s="222">
        <v>0</v>
      </c>
      <c r="PS122" s="222">
        <v>0</v>
      </c>
      <c r="PT122" s="222">
        <v>0</v>
      </c>
      <c r="PU122" s="222">
        <v>0</v>
      </c>
      <c r="PV122" s="222">
        <v>0</v>
      </c>
      <c r="PW122" s="222">
        <v>0</v>
      </c>
      <c r="PX122" s="222">
        <v>0</v>
      </c>
      <c r="PY122" s="222">
        <v>0</v>
      </c>
      <c r="PZ122" s="222">
        <v>0</v>
      </c>
      <c r="QA122" s="222">
        <v>0</v>
      </c>
      <c r="QB122" s="222">
        <v>0</v>
      </c>
      <c r="QC122" s="222">
        <v>0</v>
      </c>
      <c r="QD122" s="222">
        <v>0</v>
      </c>
      <c r="QE122" s="222">
        <v>0</v>
      </c>
      <c r="QF122" s="222">
        <v>0</v>
      </c>
      <c r="QG122" s="222">
        <v>0</v>
      </c>
      <c r="QH122" s="222">
        <v>0</v>
      </c>
      <c r="QI122" s="222">
        <v>0</v>
      </c>
      <c r="QJ122" s="222">
        <v>0</v>
      </c>
      <c r="QK122" s="222">
        <v>0</v>
      </c>
      <c r="QL122" s="222">
        <v>0</v>
      </c>
      <c r="QM122" s="222">
        <v>0</v>
      </c>
      <c r="QN122" s="222">
        <v>0</v>
      </c>
      <c r="QO122" s="222">
        <v>0</v>
      </c>
      <c r="QP122" s="222">
        <v>0</v>
      </c>
      <c r="QQ122" s="222">
        <v>0</v>
      </c>
      <c r="QR122" s="222">
        <v>0</v>
      </c>
      <c r="QS122" s="222">
        <v>0</v>
      </c>
      <c r="QT122" s="222">
        <v>0</v>
      </c>
      <c r="QU122" s="222">
        <v>0</v>
      </c>
      <c r="QV122" s="222">
        <v>0</v>
      </c>
      <c r="QW122" s="222">
        <v>0</v>
      </c>
      <c r="QX122" s="222">
        <v>0</v>
      </c>
      <c r="QY122" s="222">
        <v>0</v>
      </c>
      <c r="QZ122" s="222">
        <v>0</v>
      </c>
      <c r="RA122" s="222">
        <v>0</v>
      </c>
      <c r="RB122" s="222">
        <v>0</v>
      </c>
      <c r="RC122" s="222">
        <v>0</v>
      </c>
      <c r="RD122" s="222">
        <v>0</v>
      </c>
      <c r="RE122" s="222">
        <v>0</v>
      </c>
      <c r="RF122" s="222">
        <v>0</v>
      </c>
      <c r="RG122" s="222">
        <v>0</v>
      </c>
      <c r="RH122" s="222">
        <v>0</v>
      </c>
      <c r="RI122" s="222">
        <v>0</v>
      </c>
      <c r="RJ122" s="222">
        <v>0</v>
      </c>
      <c r="RK122" s="222">
        <v>0</v>
      </c>
      <c r="RL122" s="222">
        <v>0</v>
      </c>
      <c r="RM122" s="222">
        <v>0</v>
      </c>
      <c r="RN122" s="222">
        <v>0</v>
      </c>
      <c r="RO122" s="222">
        <v>435.94</v>
      </c>
      <c r="RP122" s="222">
        <v>0</v>
      </c>
      <c r="RQ122" s="222">
        <v>0</v>
      </c>
      <c r="RR122" s="222">
        <v>0</v>
      </c>
      <c r="RS122" s="222">
        <v>0</v>
      </c>
      <c r="RT122" s="222">
        <v>0</v>
      </c>
      <c r="RU122" s="222">
        <v>0</v>
      </c>
      <c r="RV122" s="222">
        <v>0</v>
      </c>
      <c r="RW122" s="222">
        <v>0</v>
      </c>
      <c r="RX122" s="222">
        <v>0</v>
      </c>
      <c r="RY122" s="222">
        <v>0</v>
      </c>
      <c r="RZ122" s="222">
        <v>0</v>
      </c>
      <c r="SA122" s="222">
        <v>201000</v>
      </c>
      <c r="SB122" s="222">
        <v>0</v>
      </c>
      <c r="SC122" s="222">
        <v>0</v>
      </c>
      <c r="SD122" s="222">
        <v>0</v>
      </c>
      <c r="SE122" s="222">
        <v>0</v>
      </c>
      <c r="SF122" s="222">
        <v>0</v>
      </c>
      <c r="SG122" s="222">
        <v>-3500</v>
      </c>
      <c r="SH122" s="222">
        <v>0</v>
      </c>
      <c r="SI122" s="222">
        <v>0</v>
      </c>
      <c r="SJ122" s="222">
        <v>0</v>
      </c>
      <c r="SK122" s="222">
        <v>0</v>
      </c>
      <c r="SL122" s="222">
        <v>0</v>
      </c>
      <c r="SM122" s="222">
        <v>0</v>
      </c>
      <c r="SN122" s="222">
        <v>0</v>
      </c>
      <c r="SO122" s="222">
        <v>0</v>
      </c>
      <c r="SP122" s="222">
        <v>0</v>
      </c>
      <c r="SQ122" s="222">
        <v>0</v>
      </c>
      <c r="SR122" s="222">
        <v>0</v>
      </c>
      <c r="SS122" s="222">
        <v>100</v>
      </c>
      <c r="ST122" s="222">
        <v>0</v>
      </c>
      <c r="SU122" s="222">
        <v>0</v>
      </c>
      <c r="SV122" s="222">
        <v>0</v>
      </c>
      <c r="SW122" s="222">
        <v>0</v>
      </c>
      <c r="SX122" s="222">
        <v>0</v>
      </c>
      <c r="SY122" s="222">
        <v>0</v>
      </c>
      <c r="SZ122" s="222">
        <v>0</v>
      </c>
      <c r="TA122" s="222">
        <v>0</v>
      </c>
      <c r="TB122" s="222">
        <v>0</v>
      </c>
      <c r="TC122" s="222">
        <v>0</v>
      </c>
      <c r="TD122" s="222">
        <v>0</v>
      </c>
      <c r="TE122" s="222">
        <v>0</v>
      </c>
      <c r="TF122" s="222">
        <v>0</v>
      </c>
      <c r="TG122" s="222">
        <v>0</v>
      </c>
      <c r="TH122" s="222">
        <v>0</v>
      </c>
      <c r="TI122" s="222">
        <v>0</v>
      </c>
      <c r="TJ122" s="222">
        <v>0</v>
      </c>
      <c r="TK122" s="222">
        <v>0</v>
      </c>
      <c r="TL122" s="222">
        <v>0</v>
      </c>
      <c r="TM122" s="222">
        <v>0</v>
      </c>
      <c r="TN122" s="222">
        <v>0</v>
      </c>
      <c r="TO122" s="222">
        <v>0</v>
      </c>
      <c r="TP122" s="222">
        <v>0</v>
      </c>
      <c r="TQ122" s="222">
        <v>0</v>
      </c>
      <c r="TR122" s="222">
        <v>0</v>
      </c>
      <c r="TS122" s="222">
        <v>0</v>
      </c>
      <c r="TT122" s="222">
        <v>0</v>
      </c>
      <c r="TU122" s="222">
        <v>0</v>
      </c>
      <c r="TV122" s="222">
        <v>0</v>
      </c>
      <c r="TW122" s="222">
        <v>0</v>
      </c>
      <c r="TX122" s="222">
        <v>0</v>
      </c>
      <c r="TY122" s="222">
        <v>0</v>
      </c>
      <c r="TZ122" s="222">
        <v>0</v>
      </c>
      <c r="UA122" s="222">
        <v>0</v>
      </c>
      <c r="UB122" s="222">
        <v>0</v>
      </c>
      <c r="UC122" s="222">
        <v>0</v>
      </c>
      <c r="UD122" s="222">
        <v>0</v>
      </c>
      <c r="UE122" s="222">
        <v>0</v>
      </c>
      <c r="UF122" s="222">
        <v>0</v>
      </c>
      <c r="UG122" s="222">
        <v>0</v>
      </c>
      <c r="UH122" s="222">
        <v>0</v>
      </c>
      <c r="UI122" s="222">
        <v>0</v>
      </c>
      <c r="UJ122" s="222">
        <v>0</v>
      </c>
      <c r="UK122" s="222">
        <v>0</v>
      </c>
      <c r="UL122" s="222">
        <v>0</v>
      </c>
      <c r="UM122" s="222">
        <v>0</v>
      </c>
      <c r="UN122" s="222">
        <v>0</v>
      </c>
      <c r="UO122" s="222">
        <v>0</v>
      </c>
      <c r="UP122" s="222">
        <v>0</v>
      </c>
      <c r="UQ122" s="222">
        <v>0</v>
      </c>
      <c r="UR122" s="222">
        <v>0</v>
      </c>
      <c r="US122" s="222">
        <v>0</v>
      </c>
      <c r="UT122" s="222">
        <v>0</v>
      </c>
      <c r="UU122" s="222">
        <v>0</v>
      </c>
      <c r="UV122" s="222">
        <v>0</v>
      </c>
      <c r="UW122" s="222">
        <v>0</v>
      </c>
      <c r="UX122" s="222">
        <v>0</v>
      </c>
      <c r="UY122" s="222">
        <v>0</v>
      </c>
      <c r="UZ122" s="222">
        <v>0</v>
      </c>
      <c r="VA122" s="222">
        <v>0</v>
      </c>
      <c r="VB122" s="222">
        <v>0</v>
      </c>
      <c r="VC122" s="222">
        <v>0</v>
      </c>
      <c r="VD122" s="222">
        <v>0</v>
      </c>
      <c r="VE122" s="222">
        <v>0</v>
      </c>
      <c r="VF122" s="222">
        <v>0</v>
      </c>
      <c r="VG122" s="222">
        <v>0</v>
      </c>
      <c r="VH122" s="222">
        <v>0</v>
      </c>
      <c r="VI122" s="222">
        <v>0</v>
      </c>
      <c r="VJ122" s="222">
        <v>0</v>
      </c>
      <c r="VK122" s="222">
        <v>0</v>
      </c>
      <c r="VL122" s="222">
        <v>0</v>
      </c>
      <c r="VM122" s="222">
        <v>0</v>
      </c>
      <c r="VN122" s="222">
        <v>0</v>
      </c>
      <c r="VO122" s="222">
        <v>0</v>
      </c>
      <c r="VP122" s="222">
        <v>0</v>
      </c>
      <c r="VQ122" s="222">
        <v>0</v>
      </c>
      <c r="VR122" s="222">
        <v>0</v>
      </c>
      <c r="VS122" s="222">
        <v>0</v>
      </c>
      <c r="VT122" s="222">
        <v>0</v>
      </c>
      <c r="VU122" s="222">
        <v>0</v>
      </c>
      <c r="VV122" s="222">
        <v>0</v>
      </c>
      <c r="VW122" s="222">
        <v>0</v>
      </c>
      <c r="VX122" s="222">
        <v>0</v>
      </c>
      <c r="VY122" s="222">
        <v>0</v>
      </c>
      <c r="VZ122" s="222">
        <v>0</v>
      </c>
      <c r="WA122" s="222">
        <v>0</v>
      </c>
      <c r="WB122" s="222">
        <v>0</v>
      </c>
      <c r="WC122" s="222">
        <v>0</v>
      </c>
      <c r="WD122" s="222">
        <v>0</v>
      </c>
      <c r="WE122" s="222">
        <v>0</v>
      </c>
      <c r="WF122" s="222">
        <v>0</v>
      </c>
      <c r="WG122" s="222">
        <v>0</v>
      </c>
      <c r="WH122" s="222">
        <v>0</v>
      </c>
      <c r="WI122" s="222">
        <v>0</v>
      </c>
      <c r="WJ122" s="222">
        <v>0</v>
      </c>
      <c r="WK122" s="222">
        <v>0</v>
      </c>
      <c r="WL122" s="222">
        <v>0</v>
      </c>
      <c r="WM122" s="222">
        <v>0</v>
      </c>
      <c r="WN122" s="222">
        <v>0</v>
      </c>
      <c r="WO122" s="222">
        <v>0</v>
      </c>
      <c r="WP122" s="222">
        <v>0</v>
      </c>
      <c r="WQ122" s="222">
        <v>0</v>
      </c>
      <c r="WR122" s="222">
        <v>0</v>
      </c>
      <c r="WS122" s="222">
        <v>0</v>
      </c>
      <c r="WT122" s="222">
        <v>0</v>
      </c>
      <c r="WU122" s="222">
        <v>0</v>
      </c>
      <c r="WV122" s="222">
        <v>0</v>
      </c>
      <c r="WW122" s="222">
        <v>0</v>
      </c>
      <c r="WX122" s="222">
        <v>0</v>
      </c>
      <c r="WY122" s="222">
        <v>0</v>
      </c>
      <c r="WZ122" s="222">
        <v>0</v>
      </c>
      <c r="XA122" s="222">
        <v>0</v>
      </c>
      <c r="XB122" s="222">
        <v>0</v>
      </c>
      <c r="XC122" s="222">
        <v>0</v>
      </c>
      <c r="XD122" s="222">
        <v>0</v>
      </c>
      <c r="XE122" s="222">
        <v>0</v>
      </c>
      <c r="XF122" s="222">
        <v>0</v>
      </c>
      <c r="XG122" s="222">
        <v>0</v>
      </c>
      <c r="XH122" s="222">
        <v>0</v>
      </c>
      <c r="XI122" s="222">
        <v>0</v>
      </c>
      <c r="XJ122" s="222">
        <v>0</v>
      </c>
      <c r="XK122" s="222">
        <v>0</v>
      </c>
      <c r="XL122" s="222">
        <v>0</v>
      </c>
      <c r="XM122" s="222">
        <v>0</v>
      </c>
      <c r="XN122" s="222">
        <v>0</v>
      </c>
      <c r="XO122" s="222">
        <v>0</v>
      </c>
      <c r="XP122" s="222">
        <v>0</v>
      </c>
      <c r="XQ122" s="222">
        <v>0</v>
      </c>
      <c r="XR122" s="222">
        <v>0</v>
      </c>
      <c r="XS122" s="222">
        <v>0</v>
      </c>
      <c r="XT122" s="222">
        <v>0</v>
      </c>
      <c r="XU122" s="222">
        <v>0</v>
      </c>
      <c r="XV122" s="222">
        <v>0</v>
      </c>
      <c r="XW122" s="222">
        <v>0</v>
      </c>
      <c r="XX122" s="222">
        <v>0</v>
      </c>
      <c r="XY122" s="222">
        <v>0</v>
      </c>
      <c r="XZ122" s="222">
        <v>0</v>
      </c>
      <c r="YA122" s="222">
        <v>0</v>
      </c>
      <c r="YB122" s="222">
        <v>0</v>
      </c>
      <c r="YC122" s="222">
        <v>0</v>
      </c>
      <c r="YD122" s="222">
        <v>0</v>
      </c>
      <c r="YE122" s="222">
        <v>0</v>
      </c>
      <c r="YF122" s="222">
        <v>0</v>
      </c>
      <c r="YG122" s="222">
        <v>0</v>
      </c>
      <c r="YH122" s="222">
        <v>0</v>
      </c>
      <c r="YI122" s="222">
        <v>0</v>
      </c>
      <c r="YJ122" s="222">
        <v>0</v>
      </c>
      <c r="YK122" s="222">
        <v>0</v>
      </c>
      <c r="YL122" s="222">
        <v>0</v>
      </c>
      <c r="YM122" s="222">
        <v>0</v>
      </c>
      <c r="YN122" s="222">
        <v>0</v>
      </c>
      <c r="YO122" s="222">
        <v>0</v>
      </c>
      <c r="YP122" s="222">
        <v>0</v>
      </c>
      <c r="YQ122" s="222">
        <v>0</v>
      </c>
      <c r="YR122" s="222">
        <v>0</v>
      </c>
      <c r="YS122" s="222">
        <v>0</v>
      </c>
      <c r="YT122" s="222">
        <v>0</v>
      </c>
      <c r="YU122" s="222">
        <v>0</v>
      </c>
      <c r="YV122" s="222">
        <v>0</v>
      </c>
      <c r="YW122" s="222">
        <v>0</v>
      </c>
      <c r="YX122" s="222">
        <v>0</v>
      </c>
      <c r="YY122" s="222">
        <v>0</v>
      </c>
      <c r="YZ122" s="222">
        <v>0</v>
      </c>
      <c r="ZA122" s="222">
        <v>0</v>
      </c>
      <c r="ZB122" s="222">
        <v>0</v>
      </c>
      <c r="ZC122" s="222">
        <v>0</v>
      </c>
      <c r="ZD122" s="222">
        <v>0</v>
      </c>
      <c r="ZE122" s="222">
        <v>0</v>
      </c>
      <c r="ZF122" s="222">
        <v>0</v>
      </c>
      <c r="ZG122" s="222">
        <v>0</v>
      </c>
      <c r="ZH122" s="222">
        <v>0</v>
      </c>
      <c r="ZI122" s="222">
        <v>0</v>
      </c>
      <c r="ZJ122" s="222">
        <v>0</v>
      </c>
      <c r="ZK122" s="222">
        <v>0</v>
      </c>
      <c r="ZL122" s="222">
        <v>0</v>
      </c>
      <c r="ZM122" s="222">
        <v>0</v>
      </c>
      <c r="ZN122" s="222">
        <v>0</v>
      </c>
      <c r="ZO122" s="222">
        <v>22901.1</v>
      </c>
      <c r="ZP122" s="222">
        <v>0</v>
      </c>
      <c r="ZQ122" s="222">
        <v>0</v>
      </c>
      <c r="ZR122" s="222">
        <v>35.76</v>
      </c>
      <c r="ZS122" s="222">
        <v>0</v>
      </c>
      <c r="ZT122" s="222">
        <v>0</v>
      </c>
      <c r="ZU122" s="222">
        <v>0</v>
      </c>
      <c r="ZV122" s="222">
        <v>0</v>
      </c>
      <c r="ZW122" s="222">
        <v>0</v>
      </c>
      <c r="ZX122" s="222">
        <v>0</v>
      </c>
      <c r="ZY122" s="222">
        <v>0</v>
      </c>
      <c r="ZZ122" s="222">
        <v>0</v>
      </c>
      <c r="AAA122" s="222">
        <v>0</v>
      </c>
      <c r="AAB122" s="222">
        <v>0</v>
      </c>
      <c r="AAC122" s="222">
        <v>0</v>
      </c>
      <c r="AAD122" s="222">
        <v>0</v>
      </c>
      <c r="AAE122" s="222">
        <v>0</v>
      </c>
      <c r="AAF122" s="222">
        <v>0</v>
      </c>
      <c r="AAG122" s="222">
        <v>0</v>
      </c>
      <c r="AAH122" s="222">
        <v>0</v>
      </c>
      <c r="AAI122" s="222">
        <v>0</v>
      </c>
      <c r="AAJ122" s="222">
        <v>0</v>
      </c>
      <c r="AAK122" s="222">
        <v>0</v>
      </c>
      <c r="AAL122" s="222">
        <v>0</v>
      </c>
      <c r="AAM122" s="222">
        <v>0</v>
      </c>
      <c r="AAN122" s="222">
        <v>0</v>
      </c>
      <c r="AAO122" s="222">
        <v>21304221</v>
      </c>
      <c r="AAP122" s="222">
        <v>52207.7</v>
      </c>
      <c r="AAQ122" s="222">
        <v>0</v>
      </c>
      <c r="AAR122" s="222">
        <v>0</v>
      </c>
      <c r="AAS122" s="222">
        <v>0</v>
      </c>
      <c r="AAT122" s="222">
        <v>0</v>
      </c>
      <c r="AAU122" s="222">
        <v>0</v>
      </c>
      <c r="AAV122" s="222">
        <v>0</v>
      </c>
      <c r="AAW122" s="222">
        <v>0</v>
      </c>
      <c r="AAX122" s="222">
        <v>0</v>
      </c>
      <c r="AAY122" s="222">
        <v>0</v>
      </c>
      <c r="AAZ122" s="222">
        <v>0</v>
      </c>
      <c r="ABA122" s="222">
        <v>0</v>
      </c>
      <c r="ABB122" s="222">
        <v>0</v>
      </c>
      <c r="ABC122" s="222">
        <v>0</v>
      </c>
      <c r="ABD122" s="222">
        <v>0</v>
      </c>
      <c r="ABE122" s="222">
        <v>0</v>
      </c>
      <c r="ABF122" s="222">
        <v>0</v>
      </c>
      <c r="ABG122" s="222">
        <v>0</v>
      </c>
      <c r="ABH122" s="222">
        <v>0</v>
      </c>
      <c r="ABI122" s="222">
        <v>0</v>
      </c>
      <c r="ABJ122" s="222">
        <v>0</v>
      </c>
      <c r="ABK122" s="222">
        <v>0</v>
      </c>
      <c r="ABL122" s="222">
        <v>0</v>
      </c>
      <c r="ABM122" s="222">
        <v>0</v>
      </c>
      <c r="ABN122" s="222">
        <v>0</v>
      </c>
      <c r="ABO122" s="222">
        <v>0</v>
      </c>
      <c r="ABP122" s="222">
        <v>0</v>
      </c>
      <c r="ABQ122" s="222">
        <v>0</v>
      </c>
      <c r="ABR122" s="222">
        <v>0</v>
      </c>
      <c r="ABS122" s="222">
        <v>0</v>
      </c>
      <c r="ABT122" s="222">
        <v>0</v>
      </c>
      <c r="ABU122" s="222">
        <v>0</v>
      </c>
      <c r="ABV122" s="222">
        <v>0</v>
      </c>
      <c r="ABW122" s="222">
        <v>0</v>
      </c>
      <c r="ABX122" s="222">
        <v>12500</v>
      </c>
      <c r="ABY122" s="222">
        <v>0</v>
      </c>
      <c r="ABZ122" s="222">
        <v>0</v>
      </c>
      <c r="ACA122" s="222">
        <v>0</v>
      </c>
      <c r="ACB122" s="222">
        <v>0</v>
      </c>
      <c r="ACC122" s="222">
        <v>0</v>
      </c>
      <c r="ACD122" s="222">
        <v>0</v>
      </c>
      <c r="ACE122" s="222">
        <v>0</v>
      </c>
      <c r="ACF122" s="222">
        <v>0</v>
      </c>
      <c r="ACG122" s="222">
        <v>0</v>
      </c>
      <c r="ACH122" s="222">
        <v>0</v>
      </c>
      <c r="ACI122" s="222">
        <v>5150000.01</v>
      </c>
      <c r="ACJ122" s="222">
        <v>0</v>
      </c>
      <c r="ACK122" s="222">
        <v>0</v>
      </c>
      <c r="ACL122" s="222">
        <v>0</v>
      </c>
      <c r="ACM122" s="222">
        <v>0</v>
      </c>
      <c r="ACN122" s="222">
        <v>0</v>
      </c>
      <c r="ACO122" s="222">
        <v>0</v>
      </c>
      <c r="ACP122" s="222">
        <v>0</v>
      </c>
      <c r="ACQ122" s="222">
        <v>0</v>
      </c>
      <c r="ACR122" s="222">
        <v>0</v>
      </c>
      <c r="ACS122" s="222">
        <v>0</v>
      </c>
      <c r="ACT122" s="222">
        <v>0</v>
      </c>
      <c r="ACU122" s="222">
        <v>0</v>
      </c>
      <c r="ACV122" s="222">
        <v>0</v>
      </c>
      <c r="ACW122" s="222">
        <v>0</v>
      </c>
      <c r="ACX122" s="222">
        <v>0</v>
      </c>
      <c r="ACY122" s="222">
        <v>0</v>
      </c>
      <c r="ACZ122" s="222">
        <v>0</v>
      </c>
      <c r="ADA122" s="222">
        <v>0</v>
      </c>
      <c r="ADB122" s="222">
        <v>0</v>
      </c>
      <c r="ADC122" s="222">
        <v>0</v>
      </c>
      <c r="ADD122" s="222">
        <v>0</v>
      </c>
      <c r="ADE122" s="222">
        <v>0</v>
      </c>
      <c r="ADF122" s="222">
        <v>0</v>
      </c>
      <c r="ADG122" s="222">
        <v>0</v>
      </c>
      <c r="ADH122" s="222">
        <v>0</v>
      </c>
      <c r="ADI122" s="222">
        <v>0</v>
      </c>
      <c r="ADJ122" s="222">
        <v>0</v>
      </c>
      <c r="ADK122" s="222">
        <v>0</v>
      </c>
      <c r="ADL122" s="222">
        <v>0</v>
      </c>
      <c r="ADM122" s="222">
        <v>0</v>
      </c>
      <c r="ADN122" s="222">
        <v>0</v>
      </c>
      <c r="ADO122" s="222">
        <v>0</v>
      </c>
      <c r="ADP122" s="222">
        <v>0</v>
      </c>
      <c r="ADQ122" s="222">
        <v>0</v>
      </c>
      <c r="ADR122" s="222">
        <v>0</v>
      </c>
      <c r="ADS122" s="222">
        <v>0</v>
      </c>
      <c r="ADT122" s="222">
        <v>0</v>
      </c>
      <c r="ADU122" s="222">
        <v>0</v>
      </c>
      <c r="ADV122" s="222">
        <v>0</v>
      </c>
      <c r="ADW122" s="222">
        <v>0</v>
      </c>
      <c r="ADX122" s="222">
        <v>0</v>
      </c>
      <c r="ADY122" s="222">
        <v>0</v>
      </c>
      <c r="ADZ122" s="222">
        <v>0</v>
      </c>
      <c r="AEA122" s="222">
        <v>0</v>
      </c>
      <c r="AEB122" s="222">
        <v>0</v>
      </c>
      <c r="AEC122" s="222">
        <v>0</v>
      </c>
      <c r="AED122" s="222">
        <v>0</v>
      </c>
      <c r="AEE122" s="222">
        <v>0</v>
      </c>
      <c r="AEF122" s="222">
        <v>0</v>
      </c>
      <c r="AEG122" s="222">
        <v>0</v>
      </c>
      <c r="AEH122" s="222">
        <v>0</v>
      </c>
      <c r="AEI122" s="222">
        <v>0</v>
      </c>
      <c r="AEJ122" s="222">
        <v>0</v>
      </c>
      <c r="AEK122" s="222">
        <v>0</v>
      </c>
      <c r="AEL122" s="222">
        <v>0</v>
      </c>
      <c r="AEM122" s="222">
        <v>0</v>
      </c>
      <c r="AEN122" s="222">
        <v>0</v>
      </c>
      <c r="AEO122" s="222">
        <v>0</v>
      </c>
      <c r="AEP122" s="222">
        <v>0</v>
      </c>
      <c r="AEQ122" s="222">
        <v>0</v>
      </c>
      <c r="AER122" s="222">
        <v>0</v>
      </c>
      <c r="AES122" s="222">
        <v>0</v>
      </c>
      <c r="AET122" s="222">
        <v>0</v>
      </c>
      <c r="AEU122" s="222">
        <v>0</v>
      </c>
      <c r="AEV122" s="222">
        <v>0</v>
      </c>
      <c r="AEW122" s="222">
        <v>0</v>
      </c>
      <c r="AEX122" s="222">
        <v>0</v>
      </c>
      <c r="AEY122" s="222">
        <v>0</v>
      </c>
      <c r="AEZ122" s="222">
        <v>0</v>
      </c>
      <c r="AFA122" s="222">
        <v>0</v>
      </c>
      <c r="AFB122" s="222">
        <v>0</v>
      </c>
      <c r="AFC122" s="222">
        <v>14823</v>
      </c>
      <c r="AFD122" s="222">
        <v>0</v>
      </c>
      <c r="AFE122" s="222">
        <v>0</v>
      </c>
      <c r="AFF122" s="222">
        <v>0</v>
      </c>
      <c r="AFG122" s="222">
        <v>0</v>
      </c>
      <c r="AFH122" s="222">
        <v>0</v>
      </c>
      <c r="AFI122" s="222">
        <v>0</v>
      </c>
      <c r="AFJ122" s="222">
        <v>0</v>
      </c>
      <c r="AFK122" s="222">
        <v>0</v>
      </c>
      <c r="AFL122" s="222">
        <v>0</v>
      </c>
      <c r="AFM122" s="222">
        <v>0</v>
      </c>
      <c r="AFN122" s="222">
        <v>0</v>
      </c>
      <c r="AFO122" s="222">
        <v>0</v>
      </c>
      <c r="AFP122" s="222">
        <v>0</v>
      </c>
      <c r="AFQ122" s="222">
        <v>0</v>
      </c>
      <c r="AFR122" s="222">
        <v>0</v>
      </c>
      <c r="AFS122" s="222">
        <v>0</v>
      </c>
      <c r="AFT122" s="222">
        <v>0</v>
      </c>
      <c r="AFU122" s="222">
        <v>0</v>
      </c>
      <c r="AFV122" s="222">
        <v>0</v>
      </c>
      <c r="AFW122" s="222">
        <v>0</v>
      </c>
      <c r="AFX122" s="222">
        <v>0</v>
      </c>
      <c r="AFY122" s="222">
        <v>0</v>
      </c>
      <c r="AFZ122" s="222">
        <v>0</v>
      </c>
      <c r="AGA122" s="222">
        <v>0</v>
      </c>
      <c r="AGB122" s="222">
        <v>0</v>
      </c>
      <c r="AGC122" s="222">
        <v>0</v>
      </c>
      <c r="AGD122" s="222">
        <v>0</v>
      </c>
      <c r="AGE122" s="222">
        <v>0</v>
      </c>
      <c r="AGF122" s="222">
        <v>0</v>
      </c>
      <c r="AGG122" s="222">
        <v>0</v>
      </c>
      <c r="AGH122" s="222">
        <v>0</v>
      </c>
      <c r="AGI122" s="222">
        <v>0</v>
      </c>
      <c r="AGJ122" s="222">
        <v>0</v>
      </c>
      <c r="AGK122" s="222">
        <v>0</v>
      </c>
      <c r="AGL122" s="222">
        <v>0</v>
      </c>
      <c r="AGM122" s="222">
        <v>0</v>
      </c>
      <c r="AGN122" s="222">
        <v>0</v>
      </c>
      <c r="AGO122" s="222">
        <v>0</v>
      </c>
      <c r="AGP122" s="222">
        <v>0</v>
      </c>
      <c r="AGQ122" s="222">
        <v>0</v>
      </c>
      <c r="AGR122" s="222">
        <v>0</v>
      </c>
      <c r="AGS122" s="222">
        <v>0</v>
      </c>
      <c r="AGT122" s="222">
        <v>0</v>
      </c>
      <c r="AGU122" s="222">
        <v>0</v>
      </c>
      <c r="AGV122" s="222">
        <v>0</v>
      </c>
      <c r="AGW122" s="222">
        <v>0</v>
      </c>
      <c r="AGX122" s="222">
        <v>0</v>
      </c>
      <c r="AGY122" s="222">
        <v>0</v>
      </c>
      <c r="AGZ122" s="222">
        <v>0</v>
      </c>
      <c r="AHA122" s="222">
        <v>0</v>
      </c>
      <c r="AHB122" s="222">
        <v>0</v>
      </c>
      <c r="AHC122" s="222">
        <v>0</v>
      </c>
      <c r="AHD122" s="222">
        <v>0</v>
      </c>
      <c r="AHE122" s="222">
        <v>0</v>
      </c>
      <c r="AHF122" s="222">
        <v>0</v>
      </c>
      <c r="AHG122" s="222">
        <v>0</v>
      </c>
      <c r="AHH122" s="222">
        <v>0</v>
      </c>
      <c r="AHI122" s="222">
        <v>0</v>
      </c>
      <c r="AHJ122" s="222">
        <v>0</v>
      </c>
      <c r="AHK122" s="222">
        <v>0</v>
      </c>
      <c r="AHL122" s="222">
        <v>0</v>
      </c>
      <c r="AHM122" s="222">
        <v>0</v>
      </c>
      <c r="AHN122" s="222">
        <v>0</v>
      </c>
      <c r="AHO122" s="222">
        <v>0</v>
      </c>
      <c r="AHP122" s="222">
        <v>0</v>
      </c>
      <c r="AHQ122" s="222">
        <v>0</v>
      </c>
      <c r="AHR122" s="264">
        <v>0</v>
      </c>
    </row>
    <row r="123" spans="1:902" ht="24">
      <c r="A123" s="183" t="s">
        <v>6671</v>
      </c>
      <c r="B123" s="183" t="s">
        <v>6569</v>
      </c>
      <c r="C123" s="184" t="s">
        <v>6570</v>
      </c>
      <c r="D123" s="222">
        <v>0</v>
      </c>
      <c r="E123" s="222">
        <v>6840</v>
      </c>
      <c r="F123" s="222">
        <v>0</v>
      </c>
      <c r="G123" s="222">
        <v>0</v>
      </c>
      <c r="H123" s="222">
        <v>0</v>
      </c>
      <c r="I123" s="222">
        <v>19929.27</v>
      </c>
      <c r="J123" s="222">
        <v>0</v>
      </c>
      <c r="K123" s="222">
        <v>0</v>
      </c>
      <c r="L123" s="222">
        <v>0</v>
      </c>
      <c r="M123" s="222">
        <v>13030</v>
      </c>
      <c r="N123" s="222">
        <v>0</v>
      </c>
      <c r="O123" s="222">
        <v>0</v>
      </c>
      <c r="P123" s="222">
        <v>128745</v>
      </c>
      <c r="Q123" s="222">
        <v>252510</v>
      </c>
      <c r="R123" s="222">
        <v>14050</v>
      </c>
      <c r="S123" s="222">
        <v>0</v>
      </c>
      <c r="T123" s="222">
        <v>0</v>
      </c>
      <c r="U123" s="222">
        <v>0</v>
      </c>
      <c r="V123" s="222">
        <v>0</v>
      </c>
      <c r="W123" s="222">
        <v>765374.96</v>
      </c>
      <c r="X123" s="222">
        <v>194830</v>
      </c>
      <c r="Y123" s="222">
        <v>0</v>
      </c>
      <c r="Z123" s="222">
        <v>135990.88</v>
      </c>
      <c r="AA123" s="222">
        <v>0</v>
      </c>
      <c r="AB123" s="222">
        <v>0</v>
      </c>
      <c r="AC123" s="222">
        <v>110070</v>
      </c>
      <c r="AD123" s="222">
        <v>0</v>
      </c>
      <c r="AE123" s="222">
        <v>0</v>
      </c>
      <c r="AF123" s="222">
        <v>162287</v>
      </c>
      <c r="AG123" s="222">
        <v>67</v>
      </c>
      <c r="AH123" s="222">
        <v>2582760</v>
      </c>
      <c r="AI123" s="222">
        <v>0</v>
      </c>
      <c r="AJ123" s="222">
        <v>86458</v>
      </c>
      <c r="AK123" s="222">
        <v>0</v>
      </c>
      <c r="AL123" s="222">
        <v>240448</v>
      </c>
      <c r="AM123" s="222">
        <v>108000</v>
      </c>
      <c r="AN123" s="222">
        <v>0</v>
      </c>
      <c r="AO123" s="222">
        <v>55000</v>
      </c>
      <c r="AP123" s="222">
        <v>108360.1</v>
      </c>
      <c r="AQ123" s="222">
        <v>0</v>
      </c>
      <c r="AR123" s="222">
        <v>13987.85</v>
      </c>
      <c r="AS123" s="222">
        <v>4000</v>
      </c>
      <c r="AT123" s="222">
        <v>1772159.13</v>
      </c>
      <c r="AU123" s="222">
        <v>8537</v>
      </c>
      <c r="AV123" s="222">
        <v>0</v>
      </c>
      <c r="AW123" s="222">
        <v>0</v>
      </c>
      <c r="AX123" s="222">
        <v>0</v>
      </c>
      <c r="AY123" s="222">
        <v>0</v>
      </c>
      <c r="AZ123" s="222">
        <v>0</v>
      </c>
      <c r="BA123" s="222">
        <v>0</v>
      </c>
      <c r="BB123" s="222">
        <v>0</v>
      </c>
      <c r="BC123" s="222">
        <v>0</v>
      </c>
      <c r="BD123" s="222">
        <v>0</v>
      </c>
      <c r="BE123" s="222">
        <v>0</v>
      </c>
      <c r="BF123" s="222">
        <v>0</v>
      </c>
      <c r="BG123" s="222">
        <v>0</v>
      </c>
      <c r="BH123" s="222">
        <v>0</v>
      </c>
      <c r="BI123" s="222">
        <v>1120872</v>
      </c>
      <c r="BJ123" s="222">
        <v>1069530.8799999999</v>
      </c>
      <c r="BK123" s="222">
        <v>0</v>
      </c>
      <c r="BL123" s="222">
        <v>0</v>
      </c>
      <c r="BM123" s="222">
        <v>0</v>
      </c>
      <c r="BN123" s="222">
        <v>0</v>
      </c>
      <c r="BO123" s="222">
        <v>0</v>
      </c>
      <c r="BP123" s="222">
        <v>0</v>
      </c>
      <c r="BQ123" s="222">
        <v>0</v>
      </c>
      <c r="BR123" s="222">
        <v>0</v>
      </c>
      <c r="BS123" s="222">
        <v>52490</v>
      </c>
      <c r="BT123" s="222">
        <v>276240</v>
      </c>
      <c r="BU123" s="222">
        <v>64800</v>
      </c>
      <c r="BV123" s="222">
        <v>0</v>
      </c>
      <c r="BW123" s="222">
        <v>202920</v>
      </c>
      <c r="BX123" s="222">
        <v>62040</v>
      </c>
      <c r="BY123" s="222">
        <v>588438</v>
      </c>
      <c r="BZ123" s="222">
        <v>0</v>
      </c>
      <c r="CA123" s="222">
        <v>0</v>
      </c>
      <c r="CB123" s="222">
        <v>0</v>
      </c>
      <c r="CC123" s="222">
        <v>0</v>
      </c>
      <c r="CD123" s="222">
        <v>0</v>
      </c>
      <c r="CE123" s="222">
        <v>0</v>
      </c>
      <c r="CF123" s="222">
        <v>215100</v>
      </c>
      <c r="CG123" s="222">
        <v>0</v>
      </c>
      <c r="CH123" s="222">
        <v>115262</v>
      </c>
      <c r="CI123" s="222">
        <v>34291.43</v>
      </c>
      <c r="CJ123" s="222">
        <v>227366.88</v>
      </c>
      <c r="CK123" s="222">
        <v>0</v>
      </c>
      <c r="CL123" s="222">
        <v>0</v>
      </c>
      <c r="CM123" s="222">
        <v>27000</v>
      </c>
      <c r="CN123" s="222">
        <v>0</v>
      </c>
      <c r="CO123" s="222">
        <v>151500</v>
      </c>
      <c r="CP123" s="222">
        <v>0</v>
      </c>
      <c r="CQ123" s="222">
        <v>47000</v>
      </c>
      <c r="CR123" s="222">
        <v>14700</v>
      </c>
      <c r="CS123" s="222">
        <v>0</v>
      </c>
      <c r="CT123" s="222">
        <v>97340</v>
      </c>
      <c r="CU123" s="222">
        <v>210243</v>
      </c>
      <c r="CV123" s="222">
        <v>0</v>
      </c>
      <c r="CW123" s="222">
        <v>56400</v>
      </c>
      <c r="CX123" s="222">
        <v>0</v>
      </c>
      <c r="CY123" s="222">
        <v>0</v>
      </c>
      <c r="CZ123" s="222">
        <v>39732</v>
      </c>
      <c r="DA123" s="222">
        <v>0</v>
      </c>
      <c r="DB123" s="222">
        <v>0</v>
      </c>
      <c r="DC123" s="222">
        <v>1301601.6299999999</v>
      </c>
      <c r="DD123" s="222">
        <v>0</v>
      </c>
      <c r="DE123" s="222">
        <v>1389435</v>
      </c>
      <c r="DF123" s="222">
        <v>1090.5899999999999</v>
      </c>
      <c r="DG123" s="222">
        <v>524380</v>
      </c>
      <c r="DH123" s="222">
        <v>125540</v>
      </c>
      <c r="DI123" s="222">
        <v>0</v>
      </c>
      <c r="DJ123" s="222">
        <v>141290</v>
      </c>
      <c r="DK123" s="222">
        <v>39989156.68</v>
      </c>
      <c r="DL123" s="222">
        <v>12018</v>
      </c>
      <c r="DM123" s="222">
        <v>191700</v>
      </c>
      <c r="DN123" s="222">
        <v>289560</v>
      </c>
      <c r="DO123" s="222">
        <v>0</v>
      </c>
      <c r="DP123" s="222">
        <v>310361.59000000003</v>
      </c>
      <c r="DQ123" s="222">
        <v>100950</v>
      </c>
      <c r="DR123" s="222">
        <v>0</v>
      </c>
      <c r="DS123" s="222">
        <v>0</v>
      </c>
      <c r="DT123" s="222">
        <v>0</v>
      </c>
      <c r="DU123" s="222">
        <v>53680</v>
      </c>
      <c r="DV123" s="222">
        <v>774023</v>
      </c>
      <c r="DW123" s="222">
        <v>49300</v>
      </c>
      <c r="DX123" s="222">
        <v>0</v>
      </c>
      <c r="DY123" s="222">
        <v>0</v>
      </c>
      <c r="DZ123" s="222">
        <v>227250</v>
      </c>
      <c r="EA123" s="222">
        <v>294310</v>
      </c>
      <c r="EB123" s="222">
        <v>902180</v>
      </c>
      <c r="EC123" s="222">
        <v>1113610</v>
      </c>
      <c r="ED123" s="222">
        <v>0</v>
      </c>
      <c r="EE123" s="222">
        <v>99750</v>
      </c>
      <c r="EF123" s="222">
        <v>0</v>
      </c>
      <c r="EG123" s="222">
        <v>0</v>
      </c>
      <c r="EH123" s="222">
        <v>188181.5</v>
      </c>
      <c r="EI123" s="222">
        <v>1084445.2</v>
      </c>
      <c r="EJ123" s="222">
        <v>167556</v>
      </c>
      <c r="EK123" s="222">
        <v>58500</v>
      </c>
      <c r="EL123" s="222">
        <v>53348</v>
      </c>
      <c r="EM123" s="222">
        <v>79122</v>
      </c>
      <c r="EN123" s="222">
        <v>0</v>
      </c>
      <c r="EO123" s="222">
        <v>0</v>
      </c>
      <c r="EP123" s="222">
        <v>68600</v>
      </c>
      <c r="EQ123" s="222">
        <v>0</v>
      </c>
      <c r="ER123" s="222">
        <v>0</v>
      </c>
      <c r="ES123" s="222">
        <v>51200</v>
      </c>
      <c r="ET123" s="222">
        <v>696038.55</v>
      </c>
      <c r="EU123" s="222">
        <v>0</v>
      </c>
      <c r="EV123" s="222">
        <v>0</v>
      </c>
      <c r="EW123" s="222">
        <v>0</v>
      </c>
      <c r="EX123" s="222">
        <v>214730</v>
      </c>
      <c r="EY123" s="222">
        <v>313639</v>
      </c>
      <c r="EZ123" s="222">
        <v>297092</v>
      </c>
      <c r="FA123" s="222">
        <v>107840</v>
      </c>
      <c r="FB123" s="222">
        <v>434600</v>
      </c>
      <c r="FC123" s="222">
        <v>0</v>
      </c>
      <c r="FD123" s="222">
        <v>122536</v>
      </c>
      <c r="FE123" s="222">
        <v>302460</v>
      </c>
      <c r="FF123" s="222">
        <v>0</v>
      </c>
      <c r="FG123" s="222">
        <v>194060</v>
      </c>
      <c r="FH123" s="222">
        <v>0</v>
      </c>
      <c r="FI123" s="222">
        <v>0</v>
      </c>
      <c r="FJ123" s="222">
        <v>0</v>
      </c>
      <c r="FK123" s="222">
        <v>0</v>
      </c>
      <c r="FL123" s="222">
        <v>27452.25</v>
      </c>
      <c r="FM123" s="222">
        <v>605541</v>
      </c>
      <c r="FN123" s="222">
        <v>0</v>
      </c>
      <c r="FO123" s="222">
        <v>95095</v>
      </c>
      <c r="FP123" s="222">
        <v>0</v>
      </c>
      <c r="FQ123" s="222">
        <v>494321</v>
      </c>
      <c r="FR123" s="222">
        <v>0</v>
      </c>
      <c r="FS123" s="222">
        <v>171220</v>
      </c>
      <c r="FT123" s="222">
        <v>0</v>
      </c>
      <c r="FU123" s="222">
        <v>0</v>
      </c>
      <c r="FV123" s="222">
        <v>175370</v>
      </c>
      <c r="FW123" s="222">
        <v>0</v>
      </c>
      <c r="FX123" s="222">
        <v>0</v>
      </c>
      <c r="FY123" s="222">
        <v>0</v>
      </c>
      <c r="FZ123" s="222">
        <v>0</v>
      </c>
      <c r="GA123" s="222">
        <v>0</v>
      </c>
      <c r="GB123" s="222">
        <v>14400</v>
      </c>
      <c r="GC123" s="222">
        <v>132815</v>
      </c>
      <c r="GD123" s="222">
        <v>287060</v>
      </c>
      <c r="GE123" s="222">
        <v>0</v>
      </c>
      <c r="GF123" s="222">
        <v>115705</v>
      </c>
      <c r="GG123" s="222">
        <v>114880</v>
      </c>
      <c r="GH123" s="222">
        <v>169815</v>
      </c>
      <c r="GI123" s="222">
        <v>235383.2</v>
      </c>
      <c r="GJ123" s="222">
        <v>0</v>
      </c>
      <c r="GK123" s="222">
        <v>274381.89</v>
      </c>
      <c r="GL123" s="222">
        <v>178413.82</v>
      </c>
      <c r="GM123" s="222">
        <v>165500</v>
      </c>
      <c r="GN123" s="222">
        <v>78800</v>
      </c>
      <c r="GO123" s="222">
        <v>0</v>
      </c>
      <c r="GP123" s="222">
        <v>0</v>
      </c>
      <c r="GQ123" s="222">
        <v>0</v>
      </c>
      <c r="GR123" s="222">
        <v>0</v>
      </c>
      <c r="GS123" s="222">
        <v>0</v>
      </c>
      <c r="GT123" s="222">
        <v>0</v>
      </c>
      <c r="GU123" s="222">
        <v>0</v>
      </c>
      <c r="GV123" s="222">
        <v>127900</v>
      </c>
      <c r="GW123" s="222">
        <v>249406.4</v>
      </c>
      <c r="GX123" s="222">
        <v>0</v>
      </c>
      <c r="GY123" s="222">
        <v>0</v>
      </c>
      <c r="GZ123" s="222">
        <v>72705</v>
      </c>
      <c r="HA123" s="222">
        <v>129415</v>
      </c>
      <c r="HB123" s="222">
        <v>0</v>
      </c>
      <c r="HC123" s="222">
        <v>0</v>
      </c>
      <c r="HD123" s="222">
        <v>0</v>
      </c>
      <c r="HE123" s="222">
        <v>50057.16</v>
      </c>
      <c r="HF123" s="222">
        <v>0</v>
      </c>
      <c r="HG123" s="222">
        <v>0</v>
      </c>
      <c r="HH123" s="222">
        <v>0</v>
      </c>
      <c r="HI123" s="222">
        <v>50000</v>
      </c>
      <c r="HJ123" s="222">
        <v>0</v>
      </c>
      <c r="HK123" s="222">
        <v>94130.08</v>
      </c>
      <c r="HL123" s="222">
        <v>0</v>
      </c>
      <c r="HM123" s="222">
        <v>323312</v>
      </c>
      <c r="HN123" s="222">
        <v>0</v>
      </c>
      <c r="HO123" s="222">
        <v>292055</v>
      </c>
      <c r="HP123" s="222">
        <v>0</v>
      </c>
      <c r="HQ123" s="222">
        <v>0</v>
      </c>
      <c r="HR123" s="222">
        <v>5490392</v>
      </c>
      <c r="HS123" s="222">
        <v>0</v>
      </c>
      <c r="HT123" s="222">
        <v>0</v>
      </c>
      <c r="HU123" s="222">
        <v>0</v>
      </c>
      <c r="HV123" s="222">
        <v>88910</v>
      </c>
      <c r="HW123" s="222">
        <v>0</v>
      </c>
      <c r="HX123" s="222">
        <v>419270</v>
      </c>
      <c r="HY123" s="222">
        <v>0</v>
      </c>
      <c r="HZ123" s="222">
        <v>0</v>
      </c>
      <c r="IA123" s="222">
        <v>0</v>
      </c>
      <c r="IB123" s="222">
        <v>0</v>
      </c>
      <c r="IC123" s="222">
        <v>58000</v>
      </c>
      <c r="ID123" s="222">
        <v>0</v>
      </c>
      <c r="IE123" s="222">
        <v>0</v>
      </c>
      <c r="IF123" s="222">
        <v>0</v>
      </c>
      <c r="IG123" s="222">
        <v>0</v>
      </c>
      <c r="IH123" s="222">
        <v>0</v>
      </c>
      <c r="II123" s="222">
        <v>46742</v>
      </c>
      <c r="IJ123" s="222">
        <v>268950</v>
      </c>
      <c r="IK123" s="222">
        <v>53700</v>
      </c>
      <c r="IL123" s="222">
        <v>51346.879999999997</v>
      </c>
      <c r="IM123" s="222">
        <v>0</v>
      </c>
      <c r="IN123" s="222">
        <v>98685</v>
      </c>
      <c r="IO123" s="222">
        <v>220261.95</v>
      </c>
      <c r="IP123" s="222">
        <v>0</v>
      </c>
      <c r="IQ123" s="222">
        <v>0</v>
      </c>
      <c r="IR123" s="222">
        <v>195748</v>
      </c>
      <c r="IS123" s="222">
        <v>1844534.75</v>
      </c>
      <c r="IT123" s="222">
        <v>0</v>
      </c>
      <c r="IU123" s="222">
        <v>0</v>
      </c>
      <c r="IV123" s="222">
        <v>30436.52</v>
      </c>
      <c r="IW123" s="222">
        <v>100000</v>
      </c>
      <c r="IX123" s="222">
        <v>0</v>
      </c>
      <c r="IY123" s="222">
        <v>495000</v>
      </c>
      <c r="IZ123" s="222">
        <v>264786.8</v>
      </c>
      <c r="JA123" s="222">
        <v>294660</v>
      </c>
      <c r="JB123" s="222">
        <v>0</v>
      </c>
      <c r="JC123" s="222">
        <v>0</v>
      </c>
      <c r="JD123" s="222">
        <v>163800.9</v>
      </c>
      <c r="JE123" s="222">
        <v>0</v>
      </c>
      <c r="JF123" s="222">
        <v>0</v>
      </c>
      <c r="JG123" s="222">
        <v>223279.73</v>
      </c>
      <c r="JH123" s="222">
        <v>0</v>
      </c>
      <c r="JI123" s="222">
        <v>80000</v>
      </c>
      <c r="JJ123" s="222">
        <v>0</v>
      </c>
      <c r="JK123" s="222">
        <v>201177.75</v>
      </c>
      <c r="JL123" s="222">
        <v>0</v>
      </c>
      <c r="JM123" s="222">
        <v>596929</v>
      </c>
      <c r="JN123" s="222">
        <v>0</v>
      </c>
      <c r="JO123" s="222">
        <v>163664</v>
      </c>
      <c r="JP123" s="222">
        <v>0</v>
      </c>
      <c r="JQ123" s="222">
        <v>16000</v>
      </c>
      <c r="JR123" s="222">
        <v>0</v>
      </c>
      <c r="JS123" s="222">
        <v>0</v>
      </c>
      <c r="JT123" s="222">
        <v>0</v>
      </c>
      <c r="JU123" s="222">
        <v>103180</v>
      </c>
      <c r="JV123" s="222">
        <v>0</v>
      </c>
      <c r="JW123" s="222">
        <v>0</v>
      </c>
      <c r="JX123" s="222">
        <v>0</v>
      </c>
      <c r="JY123" s="222">
        <v>0</v>
      </c>
      <c r="JZ123" s="222">
        <v>188500</v>
      </c>
      <c r="KA123" s="222">
        <v>0</v>
      </c>
      <c r="KB123" s="222">
        <v>0</v>
      </c>
      <c r="KC123" s="222">
        <v>0</v>
      </c>
      <c r="KD123" s="222">
        <v>0</v>
      </c>
      <c r="KE123" s="222">
        <v>0</v>
      </c>
      <c r="KF123" s="222">
        <v>0</v>
      </c>
      <c r="KG123" s="222">
        <v>26760</v>
      </c>
      <c r="KH123" s="222">
        <v>0</v>
      </c>
      <c r="KI123" s="222">
        <v>0</v>
      </c>
      <c r="KJ123" s="222">
        <v>0</v>
      </c>
      <c r="KK123" s="222">
        <v>0</v>
      </c>
      <c r="KL123" s="222">
        <v>130000</v>
      </c>
      <c r="KM123" s="222">
        <v>0</v>
      </c>
      <c r="KN123" s="222">
        <v>197669.54</v>
      </c>
      <c r="KO123" s="222">
        <v>309686.17</v>
      </c>
      <c r="KP123" s="222">
        <v>73322</v>
      </c>
      <c r="KQ123" s="222">
        <v>0</v>
      </c>
      <c r="KR123" s="222">
        <v>236936</v>
      </c>
      <c r="KS123" s="222">
        <v>0</v>
      </c>
      <c r="KT123" s="222">
        <v>151759</v>
      </c>
      <c r="KU123" s="222">
        <v>0</v>
      </c>
      <c r="KV123" s="222">
        <v>0</v>
      </c>
      <c r="KW123" s="222">
        <v>0</v>
      </c>
      <c r="KX123" s="222">
        <v>299880</v>
      </c>
      <c r="KY123" s="222">
        <v>0</v>
      </c>
      <c r="KZ123" s="222">
        <v>0</v>
      </c>
      <c r="LA123" s="222">
        <v>98650</v>
      </c>
      <c r="LB123" s="222">
        <v>0</v>
      </c>
      <c r="LC123" s="222">
        <v>0</v>
      </c>
      <c r="LD123" s="222">
        <v>7371.18</v>
      </c>
      <c r="LE123" s="222">
        <v>269059</v>
      </c>
      <c r="LF123" s="222">
        <v>25000</v>
      </c>
      <c r="LG123" s="222">
        <v>2641357</v>
      </c>
      <c r="LH123" s="222">
        <v>0</v>
      </c>
      <c r="LI123" s="222">
        <v>0</v>
      </c>
      <c r="LJ123" s="222">
        <v>3730159.26</v>
      </c>
      <c r="LK123" s="222">
        <v>0</v>
      </c>
      <c r="LL123" s="222">
        <v>21710</v>
      </c>
      <c r="LM123" s="222">
        <v>0</v>
      </c>
      <c r="LN123" s="222">
        <v>0</v>
      </c>
      <c r="LO123" s="222">
        <v>85680</v>
      </c>
      <c r="LP123" s="222">
        <v>0</v>
      </c>
      <c r="LQ123" s="222">
        <v>0</v>
      </c>
      <c r="LR123" s="222">
        <v>32750</v>
      </c>
      <c r="LS123" s="222">
        <v>0</v>
      </c>
      <c r="LT123" s="222">
        <v>0</v>
      </c>
      <c r="LU123" s="222">
        <v>0</v>
      </c>
      <c r="LV123" s="222">
        <v>96149</v>
      </c>
      <c r="LW123" s="222">
        <v>261972</v>
      </c>
      <c r="LX123" s="222">
        <v>75201.759999999995</v>
      </c>
      <c r="LY123" s="222">
        <v>0</v>
      </c>
      <c r="LZ123" s="222">
        <v>0</v>
      </c>
      <c r="MA123" s="222">
        <v>0</v>
      </c>
      <c r="MB123" s="222">
        <v>0</v>
      </c>
      <c r="MC123" s="222">
        <v>11100</v>
      </c>
      <c r="MD123" s="222">
        <v>222875</v>
      </c>
      <c r="ME123" s="222">
        <v>829346.5</v>
      </c>
      <c r="MF123" s="222">
        <v>112611.68</v>
      </c>
      <c r="MG123" s="222">
        <v>107322.05</v>
      </c>
      <c r="MH123" s="222">
        <v>0</v>
      </c>
      <c r="MI123" s="222">
        <v>93400</v>
      </c>
      <c r="MJ123" s="222">
        <v>114700</v>
      </c>
      <c r="MK123" s="222">
        <v>56240.28</v>
      </c>
      <c r="ML123" s="222">
        <v>547806</v>
      </c>
      <c r="MM123" s="222">
        <v>0</v>
      </c>
      <c r="MN123" s="222">
        <v>356425</v>
      </c>
      <c r="MO123" s="222">
        <v>2301320</v>
      </c>
      <c r="MP123" s="222">
        <v>151200</v>
      </c>
      <c r="MQ123" s="222">
        <v>0</v>
      </c>
      <c r="MR123" s="222">
        <v>318547.03000000003</v>
      </c>
      <c r="MS123" s="222">
        <v>0</v>
      </c>
      <c r="MT123" s="222">
        <v>162792</v>
      </c>
      <c r="MU123" s="222">
        <v>81000</v>
      </c>
      <c r="MV123" s="222">
        <v>0</v>
      </c>
      <c r="MW123" s="222">
        <v>0</v>
      </c>
      <c r="MX123" s="222">
        <v>110013</v>
      </c>
      <c r="MY123" s="222">
        <v>226152</v>
      </c>
      <c r="MZ123" s="222">
        <v>216640</v>
      </c>
      <c r="NA123" s="222">
        <v>0</v>
      </c>
      <c r="NB123" s="222">
        <v>269930</v>
      </c>
      <c r="NC123" s="222">
        <v>5482</v>
      </c>
      <c r="ND123" s="222">
        <v>2531441.4500000002</v>
      </c>
      <c r="NE123" s="222">
        <v>0</v>
      </c>
      <c r="NF123" s="222">
        <v>212950</v>
      </c>
      <c r="NG123" s="222">
        <v>0</v>
      </c>
      <c r="NH123" s="222">
        <v>0</v>
      </c>
      <c r="NI123" s="222">
        <v>1757900</v>
      </c>
      <c r="NJ123" s="222">
        <v>172302.2</v>
      </c>
      <c r="NK123" s="222">
        <v>76565</v>
      </c>
      <c r="NL123" s="222">
        <v>0</v>
      </c>
      <c r="NM123" s="222">
        <v>0</v>
      </c>
      <c r="NN123" s="222">
        <v>75425</v>
      </c>
      <c r="NO123" s="222">
        <v>0</v>
      </c>
      <c r="NP123" s="222">
        <v>51500</v>
      </c>
      <c r="NQ123" s="222">
        <v>250500</v>
      </c>
      <c r="NR123" s="222">
        <v>0</v>
      </c>
      <c r="NS123" s="222">
        <v>47116</v>
      </c>
      <c r="NT123" s="222">
        <v>375320</v>
      </c>
      <c r="NU123" s="222">
        <v>9833.5400000000009</v>
      </c>
      <c r="NV123" s="222">
        <v>0</v>
      </c>
      <c r="NW123" s="222">
        <v>14333207.560000001</v>
      </c>
      <c r="NX123" s="222">
        <v>0</v>
      </c>
      <c r="NY123" s="222">
        <v>0</v>
      </c>
      <c r="NZ123" s="222">
        <v>0</v>
      </c>
      <c r="OA123" s="222">
        <v>105000</v>
      </c>
      <c r="OB123" s="222">
        <v>0</v>
      </c>
      <c r="OC123" s="222">
        <v>0</v>
      </c>
      <c r="OD123" s="222">
        <v>0</v>
      </c>
      <c r="OE123" s="222">
        <v>0</v>
      </c>
      <c r="OF123" s="222">
        <v>1453000</v>
      </c>
      <c r="OG123" s="222">
        <v>0</v>
      </c>
      <c r="OH123" s="222">
        <v>0</v>
      </c>
      <c r="OI123" s="222">
        <v>0</v>
      </c>
      <c r="OJ123" s="222">
        <v>117200</v>
      </c>
      <c r="OK123" s="222">
        <v>0</v>
      </c>
      <c r="OL123" s="222">
        <v>0</v>
      </c>
      <c r="OM123" s="222">
        <v>0</v>
      </c>
      <c r="ON123" s="222">
        <v>0</v>
      </c>
      <c r="OO123" s="222">
        <v>488576</v>
      </c>
      <c r="OP123" s="222">
        <v>2450341.94</v>
      </c>
      <c r="OQ123" s="222">
        <v>93553.64</v>
      </c>
      <c r="OR123" s="222">
        <v>0</v>
      </c>
      <c r="OS123" s="222">
        <v>1477948.54</v>
      </c>
      <c r="OT123" s="222">
        <v>0</v>
      </c>
      <c r="OU123" s="222">
        <v>54000</v>
      </c>
      <c r="OV123" s="222">
        <v>159505</v>
      </c>
      <c r="OW123" s="222">
        <v>0</v>
      </c>
      <c r="OX123" s="222">
        <v>1446704.69</v>
      </c>
      <c r="OY123" s="222">
        <v>0</v>
      </c>
      <c r="OZ123" s="222">
        <v>113788</v>
      </c>
      <c r="PA123" s="222">
        <v>491532</v>
      </c>
      <c r="PB123" s="222">
        <v>0</v>
      </c>
      <c r="PC123" s="222">
        <v>0</v>
      </c>
      <c r="PD123" s="222">
        <v>0</v>
      </c>
      <c r="PE123" s="222">
        <v>0</v>
      </c>
      <c r="PF123" s="222">
        <v>0</v>
      </c>
      <c r="PG123" s="222">
        <v>0</v>
      </c>
      <c r="PH123" s="222">
        <v>0</v>
      </c>
      <c r="PI123" s="222">
        <v>0</v>
      </c>
      <c r="PJ123" s="222">
        <v>0</v>
      </c>
      <c r="PK123" s="222">
        <v>96250</v>
      </c>
      <c r="PL123" s="222">
        <v>0</v>
      </c>
      <c r="PM123" s="222">
        <v>0</v>
      </c>
      <c r="PN123" s="222">
        <v>137101</v>
      </c>
      <c r="PO123" s="222">
        <v>0</v>
      </c>
      <c r="PP123" s="222">
        <v>0</v>
      </c>
      <c r="PQ123" s="222">
        <v>0</v>
      </c>
      <c r="PR123" s="222">
        <v>0</v>
      </c>
      <c r="PS123" s="222">
        <v>0</v>
      </c>
      <c r="PT123" s="222">
        <v>0</v>
      </c>
      <c r="PU123" s="222">
        <v>0</v>
      </c>
      <c r="PV123" s="222">
        <v>0</v>
      </c>
      <c r="PW123" s="222">
        <v>0</v>
      </c>
      <c r="PX123" s="222">
        <v>0</v>
      </c>
      <c r="PY123" s="222">
        <v>0</v>
      </c>
      <c r="PZ123" s="222">
        <v>0</v>
      </c>
      <c r="QA123" s="222">
        <v>0</v>
      </c>
      <c r="QB123" s="222">
        <v>0</v>
      </c>
      <c r="QC123" s="222">
        <v>0</v>
      </c>
      <c r="QD123" s="222">
        <v>0</v>
      </c>
      <c r="QE123" s="222">
        <v>0</v>
      </c>
      <c r="QF123" s="222">
        <v>0</v>
      </c>
      <c r="QG123" s="222">
        <v>0</v>
      </c>
      <c r="QH123" s="222">
        <v>0</v>
      </c>
      <c r="QI123" s="222">
        <v>0</v>
      </c>
      <c r="QJ123" s="222">
        <v>0</v>
      </c>
      <c r="QK123" s="222">
        <v>0</v>
      </c>
      <c r="QL123" s="222">
        <v>0</v>
      </c>
      <c r="QM123" s="222">
        <v>0</v>
      </c>
      <c r="QN123" s="222">
        <v>0</v>
      </c>
      <c r="QO123" s="222">
        <v>0</v>
      </c>
      <c r="QP123" s="222">
        <v>0</v>
      </c>
      <c r="QQ123" s="222">
        <v>0</v>
      </c>
      <c r="QR123" s="222">
        <v>172610</v>
      </c>
      <c r="QS123" s="222">
        <v>0</v>
      </c>
      <c r="QT123" s="222">
        <v>0</v>
      </c>
      <c r="QU123" s="222">
        <v>0</v>
      </c>
      <c r="QV123" s="222">
        <v>0</v>
      </c>
      <c r="QW123" s="222">
        <v>0</v>
      </c>
      <c r="QX123" s="222">
        <v>0</v>
      </c>
      <c r="QY123" s="222">
        <v>225973</v>
      </c>
      <c r="QZ123" s="222">
        <v>0</v>
      </c>
      <c r="RA123" s="222">
        <v>0</v>
      </c>
      <c r="RB123" s="222">
        <v>0</v>
      </c>
      <c r="RC123" s="222">
        <v>0</v>
      </c>
      <c r="RD123" s="222">
        <v>0</v>
      </c>
      <c r="RE123" s="222">
        <v>0</v>
      </c>
      <c r="RF123" s="222">
        <v>0</v>
      </c>
      <c r="RG123" s="222">
        <v>0</v>
      </c>
      <c r="RH123" s="222">
        <v>165142.29999999999</v>
      </c>
      <c r="RI123" s="222">
        <v>0</v>
      </c>
      <c r="RJ123" s="222">
        <v>0</v>
      </c>
      <c r="RK123" s="222">
        <v>0</v>
      </c>
      <c r="RL123" s="222">
        <v>0</v>
      </c>
      <c r="RM123" s="222">
        <v>1084637.5</v>
      </c>
      <c r="RN123" s="222">
        <v>95200</v>
      </c>
      <c r="RO123" s="222">
        <v>539700</v>
      </c>
      <c r="RP123" s="222">
        <v>0</v>
      </c>
      <c r="RQ123" s="222">
        <v>71950</v>
      </c>
      <c r="RR123" s="222">
        <v>129268</v>
      </c>
      <c r="RS123" s="222">
        <v>0</v>
      </c>
      <c r="RT123" s="222">
        <v>0</v>
      </c>
      <c r="RU123" s="222">
        <v>0</v>
      </c>
      <c r="RV123" s="222">
        <v>0</v>
      </c>
      <c r="RW123" s="222">
        <v>0</v>
      </c>
      <c r="RX123" s="222">
        <v>0</v>
      </c>
      <c r="RY123" s="222">
        <v>0</v>
      </c>
      <c r="RZ123" s="222">
        <v>0</v>
      </c>
      <c r="SA123" s="222">
        <v>0</v>
      </c>
      <c r="SB123" s="222">
        <v>351870</v>
      </c>
      <c r="SC123" s="222">
        <v>189400</v>
      </c>
      <c r="SD123" s="222">
        <v>331750</v>
      </c>
      <c r="SE123" s="222">
        <v>74300</v>
      </c>
      <c r="SF123" s="222">
        <v>1003736.91</v>
      </c>
      <c r="SG123" s="222">
        <v>239000</v>
      </c>
      <c r="SH123" s="222">
        <v>58300</v>
      </c>
      <c r="SI123" s="222">
        <v>239875</v>
      </c>
      <c r="SJ123" s="222">
        <v>152050</v>
      </c>
      <c r="SK123" s="222">
        <v>237760</v>
      </c>
      <c r="SL123" s="222">
        <v>0</v>
      </c>
      <c r="SM123" s="222">
        <v>1455159.12</v>
      </c>
      <c r="SN123" s="222">
        <v>402398.7</v>
      </c>
      <c r="SO123" s="222">
        <v>525289.6</v>
      </c>
      <c r="SP123" s="222">
        <v>0</v>
      </c>
      <c r="SQ123" s="222">
        <v>929986</v>
      </c>
      <c r="SR123" s="222">
        <v>64900</v>
      </c>
      <c r="SS123" s="222">
        <v>762750</v>
      </c>
      <c r="ST123" s="222">
        <v>0</v>
      </c>
      <c r="SU123" s="222">
        <v>0</v>
      </c>
      <c r="SV123" s="222">
        <v>844859.12</v>
      </c>
      <c r="SW123" s="222">
        <v>34632.15</v>
      </c>
      <c r="SX123" s="222">
        <v>449509</v>
      </c>
      <c r="SY123" s="222">
        <v>32591.7</v>
      </c>
      <c r="SZ123" s="222">
        <v>333825</v>
      </c>
      <c r="TA123" s="222">
        <v>0</v>
      </c>
      <c r="TB123" s="222">
        <v>225560</v>
      </c>
      <c r="TC123" s="222">
        <v>0</v>
      </c>
      <c r="TD123" s="222">
        <v>240705</v>
      </c>
      <c r="TE123" s="222">
        <v>205000</v>
      </c>
      <c r="TF123" s="222">
        <v>481815.09</v>
      </c>
      <c r="TG123" s="222">
        <v>315167.15999999997</v>
      </c>
      <c r="TH123" s="222">
        <v>70234.289999999994</v>
      </c>
      <c r="TI123" s="222">
        <v>0</v>
      </c>
      <c r="TJ123" s="222">
        <v>22992.59</v>
      </c>
      <c r="TK123" s="222">
        <v>0</v>
      </c>
      <c r="TL123" s="222">
        <v>386100</v>
      </c>
      <c r="TM123" s="222">
        <v>99505.05</v>
      </c>
      <c r="TN123" s="222">
        <v>46800</v>
      </c>
      <c r="TO123" s="222">
        <v>99606</v>
      </c>
      <c r="TP123" s="222">
        <v>1426994.41</v>
      </c>
      <c r="TQ123" s="222">
        <v>335450</v>
      </c>
      <c r="TR123" s="222">
        <v>262685</v>
      </c>
      <c r="TS123" s="222">
        <v>213250</v>
      </c>
      <c r="TT123" s="222">
        <v>95400</v>
      </c>
      <c r="TU123" s="222">
        <v>296450</v>
      </c>
      <c r="TV123" s="222">
        <v>0</v>
      </c>
      <c r="TW123" s="222">
        <v>47900</v>
      </c>
      <c r="TX123" s="222">
        <v>201450</v>
      </c>
      <c r="TY123" s="222">
        <v>883282</v>
      </c>
      <c r="TZ123" s="222">
        <v>141130</v>
      </c>
      <c r="UA123" s="222">
        <v>0</v>
      </c>
      <c r="UB123" s="222">
        <v>1190983.78</v>
      </c>
      <c r="UC123" s="222">
        <v>2371033</v>
      </c>
      <c r="UD123" s="222">
        <v>742890</v>
      </c>
      <c r="UE123" s="222">
        <v>8562405</v>
      </c>
      <c r="UF123" s="222">
        <v>0</v>
      </c>
      <c r="UG123" s="222">
        <v>2964506.55</v>
      </c>
      <c r="UH123" s="222">
        <v>72300</v>
      </c>
      <c r="UI123" s="222">
        <v>46700</v>
      </c>
      <c r="UJ123" s="222">
        <v>585347</v>
      </c>
      <c r="UK123" s="222">
        <v>545259</v>
      </c>
      <c r="UL123" s="222">
        <v>275565</v>
      </c>
      <c r="UM123" s="222">
        <v>312060</v>
      </c>
      <c r="UN123" s="222">
        <v>152300</v>
      </c>
      <c r="UO123" s="222">
        <v>489768.5</v>
      </c>
      <c r="UP123" s="222">
        <v>1659758.78</v>
      </c>
      <c r="UQ123" s="222">
        <v>185062.89</v>
      </c>
      <c r="UR123" s="222">
        <v>0</v>
      </c>
      <c r="US123" s="222">
        <v>159692.48000000001</v>
      </c>
      <c r="UT123" s="222">
        <v>0</v>
      </c>
      <c r="UU123" s="222">
        <v>97979.839999999997</v>
      </c>
      <c r="UV123" s="222">
        <v>0</v>
      </c>
      <c r="UW123" s="222">
        <v>244201</v>
      </c>
      <c r="UX123" s="222">
        <v>20000</v>
      </c>
      <c r="UY123" s="222">
        <v>223198</v>
      </c>
      <c r="UZ123" s="222">
        <v>228662</v>
      </c>
      <c r="VA123" s="222">
        <v>340125</v>
      </c>
      <c r="VB123" s="222">
        <v>728574</v>
      </c>
      <c r="VC123" s="222">
        <v>0</v>
      </c>
      <c r="VD123" s="222">
        <v>0</v>
      </c>
      <c r="VE123" s="222">
        <v>219000</v>
      </c>
      <c r="VF123" s="222">
        <v>305250</v>
      </c>
      <c r="VG123" s="222">
        <v>0</v>
      </c>
      <c r="VH123" s="222">
        <v>245150</v>
      </c>
      <c r="VI123" s="222">
        <v>0</v>
      </c>
      <c r="VJ123" s="222">
        <v>0</v>
      </c>
      <c r="VK123" s="222">
        <v>363556.56</v>
      </c>
      <c r="VL123" s="222">
        <v>1765653</v>
      </c>
      <c r="VM123" s="222">
        <v>290471.01</v>
      </c>
      <c r="VN123" s="222">
        <v>493755</v>
      </c>
      <c r="VO123" s="222">
        <v>0</v>
      </c>
      <c r="VP123" s="222">
        <v>400450</v>
      </c>
      <c r="VQ123" s="222">
        <v>487643</v>
      </c>
      <c r="VR123" s="222">
        <v>0</v>
      </c>
      <c r="VS123" s="222">
        <v>0</v>
      </c>
      <c r="VT123" s="222">
        <v>0</v>
      </c>
      <c r="VU123" s="222">
        <v>407933.75</v>
      </c>
      <c r="VV123" s="222">
        <v>0</v>
      </c>
      <c r="VW123" s="222">
        <v>30000</v>
      </c>
      <c r="VX123" s="222">
        <v>708369.88</v>
      </c>
      <c r="VY123" s="222">
        <v>0</v>
      </c>
      <c r="VZ123" s="222">
        <v>16880</v>
      </c>
      <c r="WA123" s="222">
        <v>0</v>
      </c>
      <c r="WB123" s="222">
        <v>27600</v>
      </c>
      <c r="WC123" s="222">
        <v>0</v>
      </c>
      <c r="WD123" s="222">
        <v>0</v>
      </c>
      <c r="WE123" s="222">
        <v>0</v>
      </c>
      <c r="WF123" s="222">
        <v>0</v>
      </c>
      <c r="WG123" s="222">
        <v>474938</v>
      </c>
      <c r="WH123" s="222">
        <v>431754.26</v>
      </c>
      <c r="WI123" s="222">
        <v>241405</v>
      </c>
      <c r="WJ123" s="222">
        <v>0</v>
      </c>
      <c r="WK123" s="222">
        <v>0</v>
      </c>
      <c r="WL123" s="222">
        <v>748225</v>
      </c>
      <c r="WM123" s="222">
        <v>107000</v>
      </c>
      <c r="WN123" s="222">
        <v>716734.6</v>
      </c>
      <c r="WO123" s="222">
        <v>71950</v>
      </c>
      <c r="WP123" s="222">
        <v>0</v>
      </c>
      <c r="WQ123" s="222">
        <v>211049</v>
      </c>
      <c r="WR123" s="222">
        <v>0</v>
      </c>
      <c r="WS123" s="222">
        <v>159063</v>
      </c>
      <c r="WT123" s="222">
        <v>1028760</v>
      </c>
      <c r="WU123" s="222">
        <v>2610613.7400000002</v>
      </c>
      <c r="WV123" s="222">
        <v>0</v>
      </c>
      <c r="WW123" s="222">
        <v>1842910</v>
      </c>
      <c r="WX123" s="222">
        <v>0</v>
      </c>
      <c r="WY123" s="222">
        <v>199024</v>
      </c>
      <c r="WZ123" s="222">
        <v>0</v>
      </c>
      <c r="XA123" s="222">
        <v>0</v>
      </c>
      <c r="XB123" s="222">
        <v>0</v>
      </c>
      <c r="XC123" s="222">
        <v>1206790</v>
      </c>
      <c r="XD123" s="222">
        <v>325330</v>
      </c>
      <c r="XE123" s="222">
        <v>0</v>
      </c>
      <c r="XF123" s="222">
        <v>0</v>
      </c>
      <c r="XG123" s="222">
        <v>0</v>
      </c>
      <c r="XH123" s="222">
        <v>0</v>
      </c>
      <c r="XI123" s="222">
        <v>246980.46</v>
      </c>
      <c r="XJ123" s="222">
        <v>0</v>
      </c>
      <c r="XK123" s="222">
        <v>0</v>
      </c>
      <c r="XL123" s="222">
        <v>108258.56</v>
      </c>
      <c r="XM123" s="222">
        <v>26683.25</v>
      </c>
      <c r="XN123" s="222">
        <v>1032041.97</v>
      </c>
      <c r="XO123" s="222">
        <v>34110.449999999997</v>
      </c>
      <c r="XP123" s="222">
        <v>103660</v>
      </c>
      <c r="XQ123" s="222">
        <v>0</v>
      </c>
      <c r="XR123" s="222">
        <v>635000</v>
      </c>
      <c r="XS123" s="222">
        <v>17800</v>
      </c>
      <c r="XT123" s="222">
        <v>25626.6</v>
      </c>
      <c r="XU123" s="222">
        <v>0</v>
      </c>
      <c r="XV123" s="222">
        <v>503200</v>
      </c>
      <c r="XW123" s="222">
        <v>0</v>
      </c>
      <c r="XX123" s="222">
        <v>0</v>
      </c>
      <c r="XY123" s="222">
        <v>403050.68</v>
      </c>
      <c r="XZ123" s="222">
        <v>337219.02</v>
      </c>
      <c r="YA123" s="222">
        <v>27058.34</v>
      </c>
      <c r="YB123" s="222">
        <v>48000</v>
      </c>
      <c r="YC123" s="222">
        <v>0</v>
      </c>
      <c r="YD123" s="222">
        <v>0</v>
      </c>
      <c r="YE123" s="222">
        <v>0</v>
      </c>
      <c r="YF123" s="222">
        <v>582278</v>
      </c>
      <c r="YG123" s="222">
        <v>0</v>
      </c>
      <c r="YH123" s="222">
        <v>166250</v>
      </c>
      <c r="YI123" s="222">
        <v>34000</v>
      </c>
      <c r="YJ123" s="222">
        <v>0</v>
      </c>
      <c r="YK123" s="222">
        <v>0</v>
      </c>
      <c r="YL123" s="222">
        <v>0</v>
      </c>
      <c r="YM123" s="222">
        <v>210080</v>
      </c>
      <c r="YN123" s="222">
        <v>365930</v>
      </c>
      <c r="YO123" s="222">
        <v>502060</v>
      </c>
      <c r="YP123" s="222">
        <v>563921</v>
      </c>
      <c r="YQ123" s="222">
        <v>418987</v>
      </c>
      <c r="YR123" s="222">
        <v>192236.79999999999</v>
      </c>
      <c r="YS123" s="222">
        <v>100806.78</v>
      </c>
      <c r="YT123" s="222">
        <v>380280</v>
      </c>
      <c r="YU123" s="222">
        <v>0</v>
      </c>
      <c r="YV123" s="222">
        <v>2590600</v>
      </c>
      <c r="YW123" s="222">
        <v>284150</v>
      </c>
      <c r="YX123" s="222">
        <v>155935</v>
      </c>
      <c r="YY123" s="222">
        <v>0</v>
      </c>
      <c r="YZ123" s="222">
        <v>376480</v>
      </c>
      <c r="ZA123" s="222">
        <v>67760</v>
      </c>
      <c r="ZB123" s="222">
        <v>0</v>
      </c>
      <c r="ZC123" s="222">
        <v>0</v>
      </c>
      <c r="ZD123" s="222">
        <v>0</v>
      </c>
      <c r="ZE123" s="222">
        <v>0</v>
      </c>
      <c r="ZF123" s="222">
        <v>0</v>
      </c>
      <c r="ZG123" s="222">
        <v>479655</v>
      </c>
      <c r="ZH123" s="222">
        <v>0</v>
      </c>
      <c r="ZI123" s="222">
        <v>142600</v>
      </c>
      <c r="ZJ123" s="222">
        <v>0</v>
      </c>
      <c r="ZK123" s="222">
        <v>0</v>
      </c>
      <c r="ZL123" s="222">
        <v>1517724</v>
      </c>
      <c r="ZM123" s="222">
        <v>0</v>
      </c>
      <c r="ZN123" s="222">
        <v>0</v>
      </c>
      <c r="ZO123" s="222">
        <v>375043</v>
      </c>
      <c r="ZP123" s="222">
        <v>90000</v>
      </c>
      <c r="ZQ123" s="222">
        <v>0</v>
      </c>
      <c r="ZR123" s="222">
        <v>0</v>
      </c>
      <c r="ZS123" s="222">
        <v>0</v>
      </c>
      <c r="ZT123" s="222">
        <v>156420</v>
      </c>
      <c r="ZU123" s="222">
        <v>0</v>
      </c>
      <c r="ZV123" s="222">
        <v>0</v>
      </c>
      <c r="ZW123" s="222">
        <v>176705</v>
      </c>
      <c r="ZX123" s="222">
        <v>2120</v>
      </c>
      <c r="ZY123" s="222">
        <v>68700</v>
      </c>
      <c r="ZZ123" s="222">
        <v>0</v>
      </c>
      <c r="AAA123" s="222">
        <v>0</v>
      </c>
      <c r="AAB123" s="222">
        <v>183100</v>
      </c>
      <c r="AAC123" s="222">
        <v>0</v>
      </c>
      <c r="AAD123" s="222">
        <v>0</v>
      </c>
      <c r="AAE123" s="222">
        <v>0</v>
      </c>
      <c r="AAF123" s="222">
        <v>68600</v>
      </c>
      <c r="AAG123" s="222">
        <v>0</v>
      </c>
      <c r="AAH123" s="222">
        <v>0</v>
      </c>
      <c r="AAI123" s="222">
        <v>0</v>
      </c>
      <c r="AAJ123" s="222">
        <v>0</v>
      </c>
      <c r="AAK123" s="222">
        <v>0</v>
      </c>
      <c r="AAL123" s="222">
        <v>0</v>
      </c>
      <c r="AAM123" s="222">
        <v>0</v>
      </c>
      <c r="AAN123" s="222">
        <v>36200</v>
      </c>
      <c r="AAO123" s="222">
        <v>0</v>
      </c>
      <c r="AAP123" s="222">
        <v>283060</v>
      </c>
      <c r="AAQ123" s="222">
        <v>172280</v>
      </c>
      <c r="AAR123" s="222">
        <v>0</v>
      </c>
      <c r="AAS123" s="222">
        <v>366600</v>
      </c>
      <c r="AAT123" s="222">
        <v>0</v>
      </c>
      <c r="AAU123" s="222">
        <v>169800</v>
      </c>
      <c r="AAV123" s="222">
        <v>0</v>
      </c>
      <c r="AAW123" s="222">
        <v>1418155</v>
      </c>
      <c r="AAX123" s="222">
        <v>205550</v>
      </c>
      <c r="AAY123" s="222">
        <v>183685</v>
      </c>
      <c r="AAZ123" s="222">
        <v>0</v>
      </c>
      <c r="ABA123" s="222">
        <v>184707.6</v>
      </c>
      <c r="ABB123" s="222">
        <v>90000</v>
      </c>
      <c r="ABC123" s="222">
        <v>138780</v>
      </c>
      <c r="ABD123" s="222">
        <v>112400</v>
      </c>
      <c r="ABE123" s="222">
        <v>382000</v>
      </c>
      <c r="ABF123" s="222">
        <v>275000</v>
      </c>
      <c r="ABG123" s="222">
        <v>155897</v>
      </c>
      <c r="ABH123" s="222">
        <v>0</v>
      </c>
      <c r="ABI123" s="222">
        <v>61600</v>
      </c>
      <c r="ABJ123" s="222">
        <v>0</v>
      </c>
      <c r="ABK123" s="222">
        <v>0</v>
      </c>
      <c r="ABL123" s="222">
        <v>0</v>
      </c>
      <c r="ABM123" s="222">
        <v>71177.45</v>
      </c>
      <c r="ABN123" s="222">
        <v>0</v>
      </c>
      <c r="ABO123" s="222">
        <v>363033.28</v>
      </c>
      <c r="ABP123" s="222">
        <v>0</v>
      </c>
      <c r="ABQ123" s="222">
        <v>0</v>
      </c>
      <c r="ABR123" s="222">
        <v>248280</v>
      </c>
      <c r="ABS123" s="222">
        <v>0</v>
      </c>
      <c r="ABT123" s="222">
        <v>0</v>
      </c>
      <c r="ABU123" s="222">
        <v>514505.29</v>
      </c>
      <c r="ABV123" s="222">
        <v>118930</v>
      </c>
      <c r="ABW123" s="222">
        <v>137912</v>
      </c>
      <c r="ABX123" s="222">
        <v>228140</v>
      </c>
      <c r="ABY123" s="222">
        <v>258025</v>
      </c>
      <c r="ABZ123" s="222">
        <v>0</v>
      </c>
      <c r="ACA123" s="222">
        <v>67740</v>
      </c>
      <c r="ACB123" s="222">
        <v>53000</v>
      </c>
      <c r="ACC123" s="222">
        <v>61100</v>
      </c>
      <c r="ACD123" s="222">
        <v>0</v>
      </c>
      <c r="ACE123" s="222">
        <v>170221</v>
      </c>
      <c r="ACF123" s="222">
        <v>0</v>
      </c>
      <c r="ACG123" s="222">
        <v>55200</v>
      </c>
      <c r="ACH123" s="222">
        <v>199942</v>
      </c>
      <c r="ACI123" s="222">
        <v>0</v>
      </c>
      <c r="ACJ123" s="222">
        <v>0</v>
      </c>
      <c r="ACK123" s="222">
        <v>372277</v>
      </c>
      <c r="ACL123" s="222">
        <v>0</v>
      </c>
      <c r="ACM123" s="222">
        <v>156000</v>
      </c>
      <c r="ACN123" s="222">
        <v>0</v>
      </c>
      <c r="ACO123" s="222">
        <v>0</v>
      </c>
      <c r="ACP123" s="222">
        <v>2893864.1</v>
      </c>
      <c r="ACQ123" s="222">
        <v>0</v>
      </c>
      <c r="ACR123" s="222">
        <v>406152</v>
      </c>
      <c r="ACS123" s="222">
        <v>0</v>
      </c>
      <c r="ACT123" s="222">
        <v>0</v>
      </c>
      <c r="ACU123" s="222">
        <v>0</v>
      </c>
      <c r="ACV123" s="222">
        <v>0</v>
      </c>
      <c r="ACW123" s="222">
        <v>223365</v>
      </c>
      <c r="ACX123" s="222">
        <v>329236</v>
      </c>
      <c r="ACY123" s="222">
        <v>0</v>
      </c>
      <c r="ACZ123" s="222">
        <v>27150</v>
      </c>
      <c r="ADA123" s="222">
        <v>0</v>
      </c>
      <c r="ADB123" s="222">
        <v>0</v>
      </c>
      <c r="ADC123" s="222">
        <v>0</v>
      </c>
      <c r="ADD123" s="222">
        <v>7200</v>
      </c>
      <c r="ADE123" s="222">
        <v>0</v>
      </c>
      <c r="ADF123" s="222">
        <v>0</v>
      </c>
      <c r="ADG123" s="222">
        <v>291600</v>
      </c>
      <c r="ADH123" s="222">
        <v>49689.62</v>
      </c>
      <c r="ADI123" s="222">
        <v>0</v>
      </c>
      <c r="ADJ123" s="222">
        <v>0</v>
      </c>
      <c r="ADK123" s="222">
        <v>0</v>
      </c>
      <c r="ADL123" s="222">
        <v>0</v>
      </c>
      <c r="ADM123" s="222">
        <v>0</v>
      </c>
      <c r="ADN123" s="222">
        <v>0</v>
      </c>
      <c r="ADO123" s="222">
        <v>0</v>
      </c>
      <c r="ADP123" s="222">
        <v>114597.12</v>
      </c>
      <c r="ADQ123" s="222">
        <v>1119406.17</v>
      </c>
      <c r="ADR123" s="222">
        <v>0</v>
      </c>
      <c r="ADS123" s="222">
        <v>0</v>
      </c>
      <c r="ADT123" s="222">
        <v>0</v>
      </c>
      <c r="ADU123" s="222">
        <v>0</v>
      </c>
      <c r="ADV123" s="222">
        <v>0</v>
      </c>
      <c r="ADW123" s="222">
        <v>0</v>
      </c>
      <c r="ADX123" s="222">
        <v>0</v>
      </c>
      <c r="ADY123" s="222">
        <v>0</v>
      </c>
      <c r="ADZ123" s="222">
        <v>2723361.7</v>
      </c>
      <c r="AEA123" s="222">
        <v>4583042</v>
      </c>
      <c r="AEB123" s="222">
        <v>712172.5</v>
      </c>
      <c r="AEC123" s="222">
        <v>230646.3</v>
      </c>
      <c r="AED123" s="222">
        <v>0</v>
      </c>
      <c r="AEE123" s="222">
        <v>0</v>
      </c>
      <c r="AEF123" s="222">
        <v>118150</v>
      </c>
      <c r="AEG123" s="222">
        <v>1799</v>
      </c>
      <c r="AEH123" s="222">
        <v>0</v>
      </c>
      <c r="AEI123" s="222">
        <v>21000</v>
      </c>
      <c r="AEJ123" s="222">
        <v>0</v>
      </c>
      <c r="AEK123" s="222">
        <v>0</v>
      </c>
      <c r="AEL123" s="222">
        <v>361102.05</v>
      </c>
      <c r="AEM123" s="222">
        <v>471545</v>
      </c>
      <c r="AEN123" s="222">
        <v>0</v>
      </c>
      <c r="AEO123" s="222">
        <v>0</v>
      </c>
      <c r="AEP123" s="222">
        <v>55805</v>
      </c>
      <c r="AEQ123" s="222">
        <v>0</v>
      </c>
      <c r="AER123" s="222">
        <v>1364869.75</v>
      </c>
      <c r="AES123" s="222">
        <v>954290</v>
      </c>
      <c r="AET123" s="222">
        <v>0</v>
      </c>
      <c r="AEU123" s="222">
        <v>19800</v>
      </c>
      <c r="AEV123" s="222">
        <v>94640</v>
      </c>
      <c r="AEW123" s="222">
        <v>51941.2</v>
      </c>
      <c r="AEX123" s="222">
        <v>212336</v>
      </c>
      <c r="AEY123" s="222">
        <v>0</v>
      </c>
      <c r="AEZ123" s="222">
        <v>163256</v>
      </c>
      <c r="AFA123" s="222">
        <v>0</v>
      </c>
      <c r="AFB123" s="222">
        <v>61000</v>
      </c>
      <c r="AFC123" s="222">
        <v>0</v>
      </c>
      <c r="AFD123" s="222">
        <v>194230.05</v>
      </c>
      <c r="AFE123" s="222">
        <v>0</v>
      </c>
      <c r="AFF123" s="222">
        <v>179000</v>
      </c>
      <c r="AFG123" s="222">
        <v>0</v>
      </c>
      <c r="AFH123" s="222">
        <v>0</v>
      </c>
      <c r="AFI123" s="222">
        <v>496300</v>
      </c>
      <c r="AFJ123" s="222">
        <v>148450</v>
      </c>
      <c r="AFK123" s="222">
        <v>68715</v>
      </c>
      <c r="AFL123" s="222">
        <v>35370</v>
      </c>
      <c r="AFM123" s="222">
        <v>0</v>
      </c>
      <c r="AFN123" s="222">
        <v>0</v>
      </c>
      <c r="AFO123" s="222">
        <v>61408</v>
      </c>
      <c r="AFP123" s="222">
        <v>0</v>
      </c>
      <c r="AFQ123" s="222">
        <v>0</v>
      </c>
      <c r="AFR123" s="222">
        <v>0</v>
      </c>
      <c r="AFS123" s="222">
        <v>97800</v>
      </c>
      <c r="AFT123" s="222">
        <v>0</v>
      </c>
      <c r="AFU123" s="222">
        <v>0</v>
      </c>
      <c r="AFV123" s="222">
        <v>0</v>
      </c>
      <c r="AFW123" s="222">
        <v>0</v>
      </c>
      <c r="AFX123" s="222">
        <v>0</v>
      </c>
      <c r="AFY123" s="222">
        <v>0</v>
      </c>
      <c r="AFZ123" s="222">
        <v>0</v>
      </c>
      <c r="AGA123" s="222">
        <v>0</v>
      </c>
      <c r="AGB123" s="222">
        <v>0</v>
      </c>
      <c r="AGC123" s="222">
        <v>0</v>
      </c>
      <c r="AGD123" s="222">
        <v>0</v>
      </c>
      <c r="AGE123" s="222">
        <v>0</v>
      </c>
      <c r="AGF123" s="222">
        <v>0</v>
      </c>
      <c r="AGG123" s="222">
        <v>89199.35</v>
      </c>
      <c r="AGH123" s="222">
        <v>0</v>
      </c>
      <c r="AGI123" s="222">
        <v>0</v>
      </c>
      <c r="AGJ123" s="222">
        <v>0</v>
      </c>
      <c r="AGK123" s="222">
        <v>0</v>
      </c>
      <c r="AGL123" s="222">
        <v>0</v>
      </c>
      <c r="AGM123" s="222">
        <v>0</v>
      </c>
      <c r="AGN123" s="222">
        <v>0</v>
      </c>
      <c r="AGO123" s="222">
        <v>85275</v>
      </c>
      <c r="AGP123" s="222">
        <v>0</v>
      </c>
      <c r="AGQ123" s="222">
        <v>0</v>
      </c>
      <c r="AGR123" s="222">
        <v>0</v>
      </c>
      <c r="AGS123" s="222">
        <v>0</v>
      </c>
      <c r="AGT123" s="222">
        <v>51560</v>
      </c>
      <c r="AGU123" s="222">
        <v>0</v>
      </c>
      <c r="AGV123" s="222">
        <v>0</v>
      </c>
      <c r="AGW123" s="222">
        <v>0</v>
      </c>
      <c r="AGX123" s="222">
        <v>4499122</v>
      </c>
      <c r="AGY123" s="222">
        <v>0</v>
      </c>
      <c r="AGZ123" s="222">
        <v>1200000</v>
      </c>
      <c r="AHA123" s="222">
        <v>0</v>
      </c>
      <c r="AHB123" s="222">
        <v>43000</v>
      </c>
      <c r="AHC123" s="222">
        <v>17710</v>
      </c>
      <c r="AHD123" s="222">
        <v>0</v>
      </c>
      <c r="AHE123" s="222">
        <v>0</v>
      </c>
      <c r="AHF123" s="222">
        <v>0</v>
      </c>
      <c r="AHG123" s="222">
        <v>0</v>
      </c>
      <c r="AHH123" s="222">
        <v>0</v>
      </c>
      <c r="AHI123" s="222">
        <v>154970</v>
      </c>
      <c r="AHJ123" s="222">
        <v>0</v>
      </c>
      <c r="AHK123" s="222">
        <v>0</v>
      </c>
      <c r="AHL123" s="222">
        <v>0</v>
      </c>
      <c r="AHM123" s="222">
        <v>1309085</v>
      </c>
      <c r="AHN123" s="222">
        <v>0</v>
      </c>
      <c r="AHO123" s="222">
        <v>0</v>
      </c>
      <c r="AHP123" s="222">
        <v>0</v>
      </c>
      <c r="AHQ123" s="222">
        <v>1340150</v>
      </c>
      <c r="AHR123" s="264">
        <v>115409</v>
      </c>
    </row>
    <row r="124" spans="1:902" ht="24">
      <c r="A124" s="183" t="s">
        <v>6671</v>
      </c>
      <c r="B124" s="183" t="s">
        <v>6571</v>
      </c>
      <c r="C124" s="184" t="s">
        <v>6572</v>
      </c>
      <c r="D124" s="222">
        <v>151282</v>
      </c>
      <c r="E124" s="222">
        <v>0</v>
      </c>
      <c r="F124" s="222">
        <v>0</v>
      </c>
      <c r="G124" s="222">
        <v>134450</v>
      </c>
      <c r="H124" s="222">
        <v>35280</v>
      </c>
      <c r="I124" s="222">
        <v>48888</v>
      </c>
      <c r="J124" s="222">
        <v>0</v>
      </c>
      <c r="K124" s="222">
        <v>0</v>
      </c>
      <c r="L124" s="222">
        <v>0</v>
      </c>
      <c r="M124" s="222">
        <v>161720</v>
      </c>
      <c r="N124" s="222">
        <v>6440</v>
      </c>
      <c r="O124" s="222">
        <v>27000</v>
      </c>
      <c r="P124" s="222">
        <v>0</v>
      </c>
      <c r="Q124" s="222">
        <v>149823.20000000001</v>
      </c>
      <c r="R124" s="222">
        <v>18394</v>
      </c>
      <c r="S124" s="222">
        <v>0</v>
      </c>
      <c r="T124" s="222">
        <v>344198</v>
      </c>
      <c r="U124" s="222">
        <v>0</v>
      </c>
      <c r="V124" s="222">
        <v>2243013</v>
      </c>
      <c r="W124" s="222">
        <v>592364.1</v>
      </c>
      <c r="X124" s="222">
        <v>40319</v>
      </c>
      <c r="Y124" s="222">
        <v>0</v>
      </c>
      <c r="Z124" s="222">
        <v>9600</v>
      </c>
      <c r="AA124" s="222">
        <v>0</v>
      </c>
      <c r="AB124" s="222">
        <v>0</v>
      </c>
      <c r="AC124" s="222">
        <v>703323</v>
      </c>
      <c r="AD124" s="222">
        <v>705796.45</v>
      </c>
      <c r="AE124" s="222">
        <v>398351.8</v>
      </c>
      <c r="AF124" s="222">
        <v>28686.2</v>
      </c>
      <c r="AG124" s="222">
        <v>88281</v>
      </c>
      <c r="AH124" s="222">
        <v>74586.2</v>
      </c>
      <c r="AI124" s="222">
        <v>0</v>
      </c>
      <c r="AJ124" s="222">
        <v>0</v>
      </c>
      <c r="AK124" s="222">
        <v>3700</v>
      </c>
      <c r="AL124" s="222">
        <v>180938</v>
      </c>
      <c r="AM124" s="222">
        <v>90443.88</v>
      </c>
      <c r="AN124" s="222">
        <v>194392.5</v>
      </c>
      <c r="AO124" s="222">
        <v>97244.2</v>
      </c>
      <c r="AP124" s="222">
        <v>20494.5</v>
      </c>
      <c r="AQ124" s="222">
        <v>0</v>
      </c>
      <c r="AR124" s="222">
        <v>331276.42</v>
      </c>
      <c r="AS124" s="222">
        <v>0</v>
      </c>
      <c r="AT124" s="222">
        <v>1011231.94</v>
      </c>
      <c r="AU124" s="222">
        <v>16285.87</v>
      </c>
      <c r="AV124" s="222">
        <v>675375.24</v>
      </c>
      <c r="AW124" s="222">
        <v>29986.54</v>
      </c>
      <c r="AX124" s="222">
        <v>0</v>
      </c>
      <c r="AY124" s="222">
        <v>0</v>
      </c>
      <c r="AZ124" s="222">
        <v>0</v>
      </c>
      <c r="BA124" s="222">
        <v>18272</v>
      </c>
      <c r="BB124" s="222">
        <v>0</v>
      </c>
      <c r="BC124" s="222">
        <v>0</v>
      </c>
      <c r="BD124" s="222">
        <v>0</v>
      </c>
      <c r="BE124" s="222">
        <v>0</v>
      </c>
      <c r="BF124" s="222">
        <v>1714644.79</v>
      </c>
      <c r="BG124" s="222">
        <v>0</v>
      </c>
      <c r="BH124" s="222">
        <v>183</v>
      </c>
      <c r="BI124" s="222">
        <v>112000</v>
      </c>
      <c r="BJ124" s="222">
        <v>3836528</v>
      </c>
      <c r="BK124" s="222">
        <v>0</v>
      </c>
      <c r="BL124" s="222">
        <v>181150</v>
      </c>
      <c r="BM124" s="222">
        <v>0</v>
      </c>
      <c r="BN124" s="222">
        <v>0</v>
      </c>
      <c r="BO124" s="222">
        <v>0</v>
      </c>
      <c r="BP124" s="222">
        <v>0</v>
      </c>
      <c r="BQ124" s="222">
        <v>0</v>
      </c>
      <c r="BR124" s="222">
        <v>11300</v>
      </c>
      <c r="BS124" s="222">
        <v>63841</v>
      </c>
      <c r="BT124" s="222">
        <v>107375</v>
      </c>
      <c r="BU124" s="222">
        <v>45097.5</v>
      </c>
      <c r="BV124" s="222">
        <v>0</v>
      </c>
      <c r="BW124" s="222">
        <v>13860</v>
      </c>
      <c r="BX124" s="222">
        <v>13042.5</v>
      </c>
      <c r="BY124" s="222">
        <v>73242.5</v>
      </c>
      <c r="BZ124" s="222">
        <v>2036005.48</v>
      </c>
      <c r="CA124" s="222">
        <v>0</v>
      </c>
      <c r="CB124" s="222">
        <v>0</v>
      </c>
      <c r="CC124" s="222">
        <v>0</v>
      </c>
      <c r="CD124" s="222">
        <v>0</v>
      </c>
      <c r="CE124" s="222">
        <v>0</v>
      </c>
      <c r="CF124" s="222">
        <v>0</v>
      </c>
      <c r="CG124" s="222">
        <v>0</v>
      </c>
      <c r="CH124" s="222">
        <v>0</v>
      </c>
      <c r="CI124" s="222">
        <v>0</v>
      </c>
      <c r="CJ124" s="222">
        <v>27100</v>
      </c>
      <c r="CK124" s="222">
        <v>0</v>
      </c>
      <c r="CL124" s="222">
        <v>0</v>
      </c>
      <c r="CM124" s="222">
        <v>0</v>
      </c>
      <c r="CN124" s="222">
        <v>0</v>
      </c>
      <c r="CO124" s="222">
        <v>0</v>
      </c>
      <c r="CP124" s="222">
        <v>0</v>
      </c>
      <c r="CQ124" s="222">
        <v>0</v>
      </c>
      <c r="CR124" s="222">
        <v>0</v>
      </c>
      <c r="CS124" s="222">
        <v>0</v>
      </c>
      <c r="CT124" s="222">
        <v>124544</v>
      </c>
      <c r="CU124" s="222">
        <v>15714</v>
      </c>
      <c r="CV124" s="222">
        <v>0</v>
      </c>
      <c r="CW124" s="222">
        <v>51750.400000000001</v>
      </c>
      <c r="CX124" s="222">
        <v>78340.2</v>
      </c>
      <c r="CY124" s="222">
        <v>0</v>
      </c>
      <c r="CZ124" s="222">
        <v>0</v>
      </c>
      <c r="DA124" s="222">
        <v>76744.2</v>
      </c>
      <c r="DB124" s="222">
        <v>128950</v>
      </c>
      <c r="DC124" s="222">
        <v>0</v>
      </c>
      <c r="DD124" s="222">
        <v>0</v>
      </c>
      <c r="DE124" s="222">
        <v>0</v>
      </c>
      <c r="DF124" s="222">
        <v>125000</v>
      </c>
      <c r="DG124" s="222">
        <v>0</v>
      </c>
      <c r="DH124" s="222">
        <v>266265</v>
      </c>
      <c r="DI124" s="222">
        <v>0</v>
      </c>
      <c r="DJ124" s="222">
        <v>233720</v>
      </c>
      <c r="DK124" s="222">
        <v>7701089.1500000004</v>
      </c>
      <c r="DL124" s="222">
        <v>262643.40000000002</v>
      </c>
      <c r="DM124" s="222">
        <v>7294794.9500000002</v>
      </c>
      <c r="DN124" s="222">
        <v>839696</v>
      </c>
      <c r="DO124" s="222">
        <v>504061.67</v>
      </c>
      <c r="DP124" s="222">
        <v>0</v>
      </c>
      <c r="DQ124" s="222">
        <v>7196115.3600000003</v>
      </c>
      <c r="DR124" s="222">
        <v>9000</v>
      </c>
      <c r="DS124" s="222">
        <v>879073.63</v>
      </c>
      <c r="DT124" s="222">
        <v>0</v>
      </c>
      <c r="DU124" s="222">
        <v>120000</v>
      </c>
      <c r="DV124" s="222">
        <v>9736708.7200000007</v>
      </c>
      <c r="DW124" s="222">
        <v>165036</v>
      </c>
      <c r="DX124" s="222">
        <v>0</v>
      </c>
      <c r="DY124" s="222">
        <v>0</v>
      </c>
      <c r="DZ124" s="222">
        <v>31187</v>
      </c>
      <c r="EA124" s="222">
        <v>364000</v>
      </c>
      <c r="EB124" s="222">
        <v>85000</v>
      </c>
      <c r="EC124" s="222">
        <v>447589</v>
      </c>
      <c r="ED124" s="222">
        <v>0</v>
      </c>
      <c r="EE124" s="222">
        <v>33981</v>
      </c>
      <c r="EF124" s="222">
        <v>863281.29</v>
      </c>
      <c r="EG124" s="222">
        <v>724205</v>
      </c>
      <c r="EH124" s="222">
        <v>0</v>
      </c>
      <c r="EI124" s="222">
        <v>0</v>
      </c>
      <c r="EJ124" s="222">
        <v>155327</v>
      </c>
      <c r="EK124" s="222">
        <v>695563.34</v>
      </c>
      <c r="EL124" s="222">
        <v>1226152</v>
      </c>
      <c r="EM124" s="222">
        <v>307616</v>
      </c>
      <c r="EN124" s="222">
        <v>0</v>
      </c>
      <c r="EO124" s="222">
        <v>0</v>
      </c>
      <c r="EP124" s="222">
        <v>133099.06</v>
      </c>
      <c r="EQ124" s="222">
        <v>6841.97</v>
      </c>
      <c r="ER124" s="222">
        <v>47042.2</v>
      </c>
      <c r="ES124" s="222">
        <v>47050</v>
      </c>
      <c r="ET124" s="222">
        <v>138349.51</v>
      </c>
      <c r="EU124" s="222">
        <v>218127.14</v>
      </c>
      <c r="EV124" s="222">
        <v>0</v>
      </c>
      <c r="EW124" s="222">
        <v>3054286.8</v>
      </c>
      <c r="EX124" s="222">
        <v>5120</v>
      </c>
      <c r="EY124" s="222">
        <v>27920</v>
      </c>
      <c r="EZ124" s="222">
        <v>4500</v>
      </c>
      <c r="FA124" s="222">
        <v>9000</v>
      </c>
      <c r="FB124" s="222">
        <v>13500</v>
      </c>
      <c r="FC124" s="222">
        <v>464332</v>
      </c>
      <c r="FD124" s="222">
        <v>41500</v>
      </c>
      <c r="FE124" s="222">
        <v>646850</v>
      </c>
      <c r="FF124" s="222">
        <v>112500</v>
      </c>
      <c r="FG124" s="222">
        <v>139930</v>
      </c>
      <c r="FH124" s="222">
        <v>430465</v>
      </c>
      <c r="FI124" s="222">
        <v>47760</v>
      </c>
      <c r="FJ124" s="222">
        <v>9000</v>
      </c>
      <c r="FK124" s="222">
        <v>0</v>
      </c>
      <c r="FL124" s="222">
        <v>218169</v>
      </c>
      <c r="FM124" s="222">
        <v>302526.65999999997</v>
      </c>
      <c r="FN124" s="222">
        <v>31760</v>
      </c>
      <c r="FO124" s="222">
        <v>581409.64</v>
      </c>
      <c r="FP124" s="222">
        <v>11600</v>
      </c>
      <c r="FQ124" s="222">
        <v>389700</v>
      </c>
      <c r="FR124" s="222">
        <v>86907</v>
      </c>
      <c r="FS124" s="222">
        <v>130080</v>
      </c>
      <c r="FT124" s="222">
        <v>36000</v>
      </c>
      <c r="FU124" s="222">
        <v>72000</v>
      </c>
      <c r="FV124" s="222">
        <v>27000</v>
      </c>
      <c r="FW124" s="222">
        <v>12000</v>
      </c>
      <c r="FX124" s="222">
        <v>336150</v>
      </c>
      <c r="FY124" s="222">
        <v>0</v>
      </c>
      <c r="FZ124" s="222">
        <v>55835.1</v>
      </c>
      <c r="GA124" s="222">
        <v>306400</v>
      </c>
      <c r="GB124" s="222">
        <v>417299</v>
      </c>
      <c r="GC124" s="222">
        <v>58555</v>
      </c>
      <c r="GD124" s="222">
        <v>456114.8</v>
      </c>
      <c r="GE124" s="222">
        <v>2073693.04</v>
      </c>
      <c r="GF124" s="222">
        <v>0</v>
      </c>
      <c r="GG124" s="222">
        <v>22500</v>
      </c>
      <c r="GH124" s="222">
        <v>113440</v>
      </c>
      <c r="GI124" s="222">
        <v>60800</v>
      </c>
      <c r="GJ124" s="222">
        <v>0</v>
      </c>
      <c r="GK124" s="222">
        <v>36005.81</v>
      </c>
      <c r="GL124" s="222">
        <v>175264</v>
      </c>
      <c r="GM124" s="222">
        <v>24800</v>
      </c>
      <c r="GN124" s="222">
        <v>800</v>
      </c>
      <c r="GO124" s="222">
        <v>0</v>
      </c>
      <c r="GP124" s="222">
        <v>712810.57</v>
      </c>
      <c r="GQ124" s="222">
        <v>164105</v>
      </c>
      <c r="GR124" s="222">
        <v>0</v>
      </c>
      <c r="GS124" s="222">
        <v>9000</v>
      </c>
      <c r="GT124" s="222">
        <v>9900</v>
      </c>
      <c r="GU124" s="222">
        <v>9000</v>
      </c>
      <c r="GV124" s="222">
        <v>205440</v>
      </c>
      <c r="GW124" s="222">
        <v>80046</v>
      </c>
      <c r="GX124" s="222">
        <v>0</v>
      </c>
      <c r="GY124" s="222">
        <v>591990</v>
      </c>
      <c r="GZ124" s="222">
        <v>88686.58</v>
      </c>
      <c r="HA124" s="222">
        <v>424388.16</v>
      </c>
      <c r="HB124" s="222">
        <v>0</v>
      </c>
      <c r="HC124" s="222">
        <v>0</v>
      </c>
      <c r="HD124" s="222">
        <v>0</v>
      </c>
      <c r="HE124" s="222">
        <v>292800</v>
      </c>
      <c r="HF124" s="222">
        <v>307964.75</v>
      </c>
      <c r="HG124" s="222">
        <v>234800</v>
      </c>
      <c r="HH124" s="222">
        <v>0</v>
      </c>
      <c r="HI124" s="222">
        <v>544197</v>
      </c>
      <c r="HJ124" s="222">
        <v>0</v>
      </c>
      <c r="HK124" s="222">
        <v>228780</v>
      </c>
      <c r="HL124" s="222">
        <v>21400</v>
      </c>
      <c r="HM124" s="222">
        <v>0</v>
      </c>
      <c r="HN124" s="222">
        <v>604188.35</v>
      </c>
      <c r="HO124" s="222">
        <v>530994.1</v>
      </c>
      <c r="HP124" s="222">
        <v>0</v>
      </c>
      <c r="HQ124" s="222">
        <v>0</v>
      </c>
      <c r="HR124" s="222">
        <v>193028.7</v>
      </c>
      <c r="HS124" s="222">
        <v>0</v>
      </c>
      <c r="HT124" s="222">
        <v>0</v>
      </c>
      <c r="HU124" s="222">
        <v>0</v>
      </c>
      <c r="HV124" s="222">
        <v>0</v>
      </c>
      <c r="HW124" s="222">
        <v>0</v>
      </c>
      <c r="HX124" s="222">
        <v>0</v>
      </c>
      <c r="HY124" s="222">
        <v>0</v>
      </c>
      <c r="HZ124" s="222">
        <v>265000</v>
      </c>
      <c r="IA124" s="222">
        <v>565373</v>
      </c>
      <c r="IB124" s="222">
        <v>0</v>
      </c>
      <c r="IC124" s="222">
        <v>0</v>
      </c>
      <c r="ID124" s="222">
        <v>0</v>
      </c>
      <c r="IE124" s="222">
        <v>0</v>
      </c>
      <c r="IF124" s="222">
        <v>5100</v>
      </c>
      <c r="IG124" s="222">
        <v>50230</v>
      </c>
      <c r="IH124" s="222">
        <v>0</v>
      </c>
      <c r="II124" s="222">
        <v>663275.69999999995</v>
      </c>
      <c r="IJ124" s="222">
        <v>122247</v>
      </c>
      <c r="IK124" s="222">
        <v>867295.22</v>
      </c>
      <c r="IL124" s="222">
        <v>1685151.9</v>
      </c>
      <c r="IM124" s="222">
        <v>410636.82</v>
      </c>
      <c r="IN124" s="222">
        <v>38810</v>
      </c>
      <c r="IO124" s="222">
        <v>148360.98000000001</v>
      </c>
      <c r="IP124" s="222">
        <v>594400</v>
      </c>
      <c r="IQ124" s="222">
        <v>180140</v>
      </c>
      <c r="IR124" s="222">
        <v>0</v>
      </c>
      <c r="IS124" s="222">
        <v>3816113.2</v>
      </c>
      <c r="IT124" s="222">
        <v>160000</v>
      </c>
      <c r="IU124" s="222">
        <v>0</v>
      </c>
      <c r="IV124" s="222">
        <v>1323503.76</v>
      </c>
      <c r="IW124" s="222">
        <v>613471.04</v>
      </c>
      <c r="IX124" s="222">
        <v>0</v>
      </c>
      <c r="IY124" s="222">
        <v>0</v>
      </c>
      <c r="IZ124" s="222">
        <v>0</v>
      </c>
      <c r="JA124" s="222">
        <v>23938</v>
      </c>
      <c r="JB124" s="222">
        <v>465356</v>
      </c>
      <c r="JC124" s="222">
        <v>663189</v>
      </c>
      <c r="JD124" s="222">
        <v>0</v>
      </c>
      <c r="JE124" s="222">
        <v>1544610</v>
      </c>
      <c r="JF124" s="222">
        <v>325400.40000000002</v>
      </c>
      <c r="JG124" s="222">
        <v>225767</v>
      </c>
      <c r="JH124" s="222">
        <v>0</v>
      </c>
      <c r="JI124" s="222">
        <v>0</v>
      </c>
      <c r="JJ124" s="222">
        <v>60051.199999999997</v>
      </c>
      <c r="JK124" s="222">
        <v>516795.7</v>
      </c>
      <c r="JL124" s="222">
        <v>0</v>
      </c>
      <c r="JM124" s="222">
        <v>388962.6</v>
      </c>
      <c r="JN124" s="222">
        <v>1230218.6399999999</v>
      </c>
      <c r="JO124" s="222">
        <v>311233.06</v>
      </c>
      <c r="JP124" s="222">
        <v>0</v>
      </c>
      <c r="JQ124" s="222">
        <v>35055.800000000003</v>
      </c>
      <c r="JR124" s="222">
        <v>0</v>
      </c>
      <c r="JS124" s="222">
        <v>27000</v>
      </c>
      <c r="JT124" s="222">
        <v>141265.62</v>
      </c>
      <c r="JU124" s="222">
        <v>0</v>
      </c>
      <c r="JV124" s="222">
        <v>0</v>
      </c>
      <c r="JW124" s="222">
        <v>0</v>
      </c>
      <c r="JX124" s="222">
        <v>468169.06</v>
      </c>
      <c r="JY124" s="222">
        <v>0</v>
      </c>
      <c r="JZ124" s="222">
        <v>0</v>
      </c>
      <c r="KA124" s="222">
        <v>0</v>
      </c>
      <c r="KB124" s="222">
        <v>47400</v>
      </c>
      <c r="KC124" s="222">
        <v>0</v>
      </c>
      <c r="KD124" s="222">
        <v>39080</v>
      </c>
      <c r="KE124" s="222">
        <v>119712.5</v>
      </c>
      <c r="KF124" s="222">
        <v>0</v>
      </c>
      <c r="KG124" s="222">
        <v>0</v>
      </c>
      <c r="KH124" s="222">
        <v>0</v>
      </c>
      <c r="KI124" s="222">
        <v>0</v>
      </c>
      <c r="KJ124" s="222">
        <v>0</v>
      </c>
      <c r="KK124" s="222">
        <v>0</v>
      </c>
      <c r="KL124" s="222">
        <v>0</v>
      </c>
      <c r="KM124" s="222">
        <v>0</v>
      </c>
      <c r="KN124" s="222">
        <v>0</v>
      </c>
      <c r="KO124" s="222">
        <v>0</v>
      </c>
      <c r="KP124" s="222">
        <v>0</v>
      </c>
      <c r="KQ124" s="222">
        <v>162475</v>
      </c>
      <c r="KR124" s="222">
        <v>0</v>
      </c>
      <c r="KS124" s="222">
        <v>0</v>
      </c>
      <c r="KT124" s="222">
        <v>0</v>
      </c>
      <c r="KU124" s="222">
        <v>0</v>
      </c>
      <c r="KV124" s="222">
        <v>72300</v>
      </c>
      <c r="KW124" s="222">
        <v>0</v>
      </c>
      <c r="KX124" s="222">
        <v>410252.5</v>
      </c>
      <c r="KY124" s="222">
        <v>803995.35</v>
      </c>
      <c r="KZ124" s="222">
        <v>0</v>
      </c>
      <c r="LA124" s="222">
        <v>0</v>
      </c>
      <c r="LB124" s="222">
        <v>0</v>
      </c>
      <c r="LC124" s="222">
        <v>0</v>
      </c>
      <c r="LD124" s="222">
        <v>0</v>
      </c>
      <c r="LE124" s="222">
        <v>100000</v>
      </c>
      <c r="LF124" s="222">
        <v>0</v>
      </c>
      <c r="LG124" s="222">
        <v>1124222.8</v>
      </c>
      <c r="LH124" s="222">
        <v>0</v>
      </c>
      <c r="LI124" s="222">
        <v>21000</v>
      </c>
      <c r="LJ124" s="222">
        <v>0</v>
      </c>
      <c r="LK124" s="222">
        <v>21000</v>
      </c>
      <c r="LL124" s="222">
        <v>28700</v>
      </c>
      <c r="LM124" s="222">
        <v>0</v>
      </c>
      <c r="LN124" s="222">
        <v>21223.3</v>
      </c>
      <c r="LO124" s="222">
        <v>0</v>
      </c>
      <c r="LP124" s="222">
        <v>115000</v>
      </c>
      <c r="LQ124" s="222">
        <v>0</v>
      </c>
      <c r="LR124" s="222">
        <v>852513</v>
      </c>
      <c r="LS124" s="222">
        <v>0</v>
      </c>
      <c r="LT124" s="222">
        <v>480800</v>
      </c>
      <c r="LU124" s="222">
        <v>1272550</v>
      </c>
      <c r="LV124" s="222">
        <v>0</v>
      </c>
      <c r="LW124" s="222">
        <v>3385971.59</v>
      </c>
      <c r="LX124" s="222">
        <v>730969</v>
      </c>
      <c r="LY124" s="222">
        <v>479597.26</v>
      </c>
      <c r="LZ124" s="222">
        <v>0</v>
      </c>
      <c r="MA124" s="222">
        <v>236314</v>
      </c>
      <c r="MB124" s="222">
        <v>0</v>
      </c>
      <c r="MC124" s="222">
        <v>43511.6</v>
      </c>
      <c r="MD124" s="222">
        <v>338282.56</v>
      </c>
      <c r="ME124" s="222">
        <v>412582.2</v>
      </c>
      <c r="MF124" s="222">
        <v>0</v>
      </c>
      <c r="MG124" s="222">
        <v>0</v>
      </c>
      <c r="MH124" s="222">
        <v>0</v>
      </c>
      <c r="MI124" s="222">
        <v>165000</v>
      </c>
      <c r="MJ124" s="222">
        <v>0</v>
      </c>
      <c r="MK124" s="222">
        <v>0</v>
      </c>
      <c r="ML124" s="222">
        <v>0</v>
      </c>
      <c r="MM124" s="222">
        <v>0</v>
      </c>
      <c r="MN124" s="222">
        <v>0</v>
      </c>
      <c r="MO124" s="222">
        <v>6600</v>
      </c>
      <c r="MP124" s="222">
        <v>0</v>
      </c>
      <c r="MQ124" s="222">
        <v>0</v>
      </c>
      <c r="MR124" s="222">
        <v>0</v>
      </c>
      <c r="MS124" s="222">
        <v>0</v>
      </c>
      <c r="MT124" s="222">
        <v>0</v>
      </c>
      <c r="MU124" s="222">
        <v>0</v>
      </c>
      <c r="MV124" s="222">
        <v>0</v>
      </c>
      <c r="MW124" s="222">
        <v>0</v>
      </c>
      <c r="MX124" s="222">
        <v>0</v>
      </c>
      <c r="MY124" s="222">
        <v>0</v>
      </c>
      <c r="MZ124" s="222">
        <v>0</v>
      </c>
      <c r="NA124" s="222">
        <v>200000</v>
      </c>
      <c r="NB124" s="222">
        <v>0</v>
      </c>
      <c r="NC124" s="222">
        <v>247950.02</v>
      </c>
      <c r="ND124" s="222">
        <v>1588760</v>
      </c>
      <c r="NE124" s="222">
        <v>33600</v>
      </c>
      <c r="NF124" s="222">
        <v>0</v>
      </c>
      <c r="NG124" s="222">
        <v>43681</v>
      </c>
      <c r="NH124" s="222">
        <v>0</v>
      </c>
      <c r="NI124" s="222">
        <v>0</v>
      </c>
      <c r="NJ124" s="222">
        <v>0</v>
      </c>
      <c r="NK124" s="222">
        <v>0</v>
      </c>
      <c r="NL124" s="222">
        <v>0</v>
      </c>
      <c r="NM124" s="222">
        <v>221837.73</v>
      </c>
      <c r="NN124" s="222">
        <v>0</v>
      </c>
      <c r="NO124" s="222">
        <v>0</v>
      </c>
      <c r="NP124" s="222">
        <v>0</v>
      </c>
      <c r="NQ124" s="222">
        <v>0</v>
      </c>
      <c r="NR124" s="222">
        <v>0</v>
      </c>
      <c r="NS124" s="222">
        <v>0</v>
      </c>
      <c r="NT124" s="222">
        <v>0</v>
      </c>
      <c r="NU124" s="222">
        <v>0</v>
      </c>
      <c r="NV124" s="222">
        <v>83820</v>
      </c>
      <c r="NW124" s="222">
        <v>100241.56</v>
      </c>
      <c r="NX124" s="222">
        <v>5827773.3200000003</v>
      </c>
      <c r="NY124" s="222">
        <v>1715000</v>
      </c>
      <c r="NZ124" s="222">
        <v>0</v>
      </c>
      <c r="OA124" s="222">
        <v>165000</v>
      </c>
      <c r="OB124" s="222">
        <v>1231035.52</v>
      </c>
      <c r="OC124" s="222">
        <v>0</v>
      </c>
      <c r="OD124" s="222">
        <v>0</v>
      </c>
      <c r="OE124" s="222">
        <v>100000</v>
      </c>
      <c r="OF124" s="222">
        <v>0</v>
      </c>
      <c r="OG124" s="222">
        <v>0</v>
      </c>
      <c r="OH124" s="222">
        <v>0</v>
      </c>
      <c r="OI124" s="222">
        <v>0</v>
      </c>
      <c r="OJ124" s="222">
        <v>1571190.87</v>
      </c>
      <c r="OK124" s="222">
        <v>100000</v>
      </c>
      <c r="OL124" s="222">
        <v>0</v>
      </c>
      <c r="OM124" s="222">
        <v>0</v>
      </c>
      <c r="ON124" s="222">
        <v>0</v>
      </c>
      <c r="OO124" s="222">
        <v>0</v>
      </c>
      <c r="OP124" s="222">
        <v>1195561</v>
      </c>
      <c r="OQ124" s="222">
        <v>0</v>
      </c>
      <c r="OR124" s="222">
        <v>23088197.859999999</v>
      </c>
      <c r="OS124" s="222">
        <v>1701369.93</v>
      </c>
      <c r="OT124" s="222">
        <v>0</v>
      </c>
      <c r="OU124" s="222">
        <v>533111.4</v>
      </c>
      <c r="OV124" s="222">
        <v>0</v>
      </c>
      <c r="OW124" s="222">
        <v>180000</v>
      </c>
      <c r="OX124" s="222">
        <v>0</v>
      </c>
      <c r="OY124" s="222">
        <v>0</v>
      </c>
      <c r="OZ124" s="222">
        <v>316235</v>
      </c>
      <c r="PA124" s="222">
        <v>5302082.42</v>
      </c>
      <c r="PB124" s="222">
        <v>2329304.4</v>
      </c>
      <c r="PC124" s="222">
        <v>0</v>
      </c>
      <c r="PD124" s="222">
        <v>196682</v>
      </c>
      <c r="PE124" s="222">
        <v>0</v>
      </c>
      <c r="PF124" s="222">
        <v>0</v>
      </c>
      <c r="PG124" s="222">
        <v>654410</v>
      </c>
      <c r="PH124" s="222">
        <v>0</v>
      </c>
      <c r="PI124" s="222">
        <v>228660</v>
      </c>
      <c r="PJ124" s="222">
        <v>0</v>
      </c>
      <c r="PK124" s="222">
        <v>49300</v>
      </c>
      <c r="PL124" s="222">
        <v>0</v>
      </c>
      <c r="PM124" s="222">
        <v>171350</v>
      </c>
      <c r="PN124" s="222">
        <v>59550</v>
      </c>
      <c r="PO124" s="222">
        <v>64800</v>
      </c>
      <c r="PP124" s="222">
        <v>171040</v>
      </c>
      <c r="PQ124" s="222">
        <v>0</v>
      </c>
      <c r="PR124" s="222">
        <v>0</v>
      </c>
      <c r="PS124" s="222">
        <v>75095</v>
      </c>
      <c r="PT124" s="222">
        <v>0</v>
      </c>
      <c r="PU124" s="222">
        <v>-3080</v>
      </c>
      <c r="PV124" s="222">
        <v>0</v>
      </c>
      <c r="PW124" s="222">
        <v>0</v>
      </c>
      <c r="PX124" s="222">
        <v>0</v>
      </c>
      <c r="PY124" s="222">
        <v>0</v>
      </c>
      <c r="PZ124" s="222">
        <v>13400</v>
      </c>
      <c r="QA124" s="222">
        <v>283380.46999999997</v>
      </c>
      <c r="QB124" s="222">
        <v>171000</v>
      </c>
      <c r="QC124" s="222">
        <v>0</v>
      </c>
      <c r="QD124" s="222">
        <v>826203.2</v>
      </c>
      <c r="QE124" s="222">
        <v>1100</v>
      </c>
      <c r="QF124" s="222">
        <v>349200</v>
      </c>
      <c r="QG124" s="222">
        <v>0</v>
      </c>
      <c r="QH124" s="222">
        <v>0</v>
      </c>
      <c r="QI124" s="222">
        <v>0</v>
      </c>
      <c r="QJ124" s="222">
        <v>0</v>
      </c>
      <c r="QK124" s="222">
        <v>0</v>
      </c>
      <c r="QL124" s="222">
        <v>0</v>
      </c>
      <c r="QM124" s="222">
        <v>0</v>
      </c>
      <c r="QN124" s="222">
        <v>13395</v>
      </c>
      <c r="QO124" s="222">
        <v>0</v>
      </c>
      <c r="QP124" s="222">
        <v>259661.83</v>
      </c>
      <c r="QQ124" s="222">
        <v>0</v>
      </c>
      <c r="QR124" s="222">
        <v>0</v>
      </c>
      <c r="QS124" s="222">
        <v>300845</v>
      </c>
      <c r="QT124" s="222">
        <v>1079124.6000000001</v>
      </c>
      <c r="QU124" s="222">
        <v>0</v>
      </c>
      <c r="QV124" s="222">
        <v>0</v>
      </c>
      <c r="QW124" s="222">
        <v>0</v>
      </c>
      <c r="QX124" s="222">
        <v>0</v>
      </c>
      <c r="QY124" s="222">
        <v>45000</v>
      </c>
      <c r="QZ124" s="222">
        <v>0</v>
      </c>
      <c r="RA124" s="222">
        <v>0</v>
      </c>
      <c r="RB124" s="222">
        <v>0</v>
      </c>
      <c r="RC124" s="222">
        <v>19300</v>
      </c>
      <c r="RD124" s="222">
        <v>0</v>
      </c>
      <c r="RE124" s="222">
        <v>232500</v>
      </c>
      <c r="RF124" s="222">
        <v>52076</v>
      </c>
      <c r="RG124" s="222">
        <v>1990795.8</v>
      </c>
      <c r="RH124" s="222">
        <v>24750</v>
      </c>
      <c r="RI124" s="222">
        <v>101285</v>
      </c>
      <c r="RJ124" s="222">
        <v>211950</v>
      </c>
      <c r="RK124" s="222">
        <v>495640</v>
      </c>
      <c r="RL124" s="222">
        <v>17300</v>
      </c>
      <c r="RM124" s="222">
        <v>90000</v>
      </c>
      <c r="RN124" s="222">
        <v>24175</v>
      </c>
      <c r="RO124" s="222">
        <v>301075</v>
      </c>
      <c r="RP124" s="222">
        <v>232280</v>
      </c>
      <c r="RQ124" s="222">
        <v>255110</v>
      </c>
      <c r="RR124" s="222">
        <v>6550</v>
      </c>
      <c r="RS124" s="222">
        <v>14500</v>
      </c>
      <c r="RT124" s="222">
        <v>43900</v>
      </c>
      <c r="RU124" s="222">
        <v>0</v>
      </c>
      <c r="RV124" s="222">
        <v>15320</v>
      </c>
      <c r="RW124" s="222">
        <v>9000</v>
      </c>
      <c r="RX124" s="222">
        <v>20250</v>
      </c>
      <c r="RY124" s="222">
        <v>0</v>
      </c>
      <c r="RZ124" s="222">
        <v>294600</v>
      </c>
      <c r="SA124" s="222">
        <v>0</v>
      </c>
      <c r="SB124" s="222">
        <v>81200</v>
      </c>
      <c r="SC124" s="222">
        <v>37230</v>
      </c>
      <c r="SD124" s="222">
        <v>21000</v>
      </c>
      <c r="SE124" s="222">
        <v>441050</v>
      </c>
      <c r="SF124" s="222">
        <v>695320.45</v>
      </c>
      <c r="SG124" s="222">
        <v>818500</v>
      </c>
      <c r="SH124" s="222">
        <v>946500</v>
      </c>
      <c r="SI124" s="222">
        <v>372000</v>
      </c>
      <c r="SJ124" s="222">
        <v>18000</v>
      </c>
      <c r="SK124" s="222">
        <v>70000</v>
      </c>
      <c r="SL124" s="222">
        <v>260492.03</v>
      </c>
      <c r="SM124" s="222">
        <v>277300</v>
      </c>
      <c r="SN124" s="222">
        <v>3128680.66</v>
      </c>
      <c r="SO124" s="222">
        <v>81875</v>
      </c>
      <c r="SP124" s="222">
        <v>1302037.21</v>
      </c>
      <c r="SQ124" s="222">
        <v>28925</v>
      </c>
      <c r="SR124" s="222">
        <v>687744.39</v>
      </c>
      <c r="SS124" s="222">
        <v>167325</v>
      </c>
      <c r="ST124" s="222">
        <v>428105</v>
      </c>
      <c r="SU124" s="222">
        <v>580615</v>
      </c>
      <c r="SV124" s="222">
        <v>426884.13</v>
      </c>
      <c r="SW124" s="222">
        <v>110989.61</v>
      </c>
      <c r="SX124" s="222">
        <v>412880.34</v>
      </c>
      <c r="SY124" s="222">
        <v>0</v>
      </c>
      <c r="SZ124" s="222">
        <v>26130</v>
      </c>
      <c r="TA124" s="222">
        <v>0</v>
      </c>
      <c r="TB124" s="222">
        <v>88400</v>
      </c>
      <c r="TC124" s="222">
        <v>0</v>
      </c>
      <c r="TD124" s="222">
        <v>542000</v>
      </c>
      <c r="TE124" s="222">
        <v>0</v>
      </c>
      <c r="TF124" s="222">
        <v>10000</v>
      </c>
      <c r="TG124" s="222">
        <v>357908</v>
      </c>
      <c r="TH124" s="222">
        <v>0</v>
      </c>
      <c r="TI124" s="222">
        <v>0</v>
      </c>
      <c r="TJ124" s="222">
        <v>54800</v>
      </c>
      <c r="TK124" s="222">
        <v>0</v>
      </c>
      <c r="TL124" s="222">
        <v>99900</v>
      </c>
      <c r="TM124" s="222">
        <v>0</v>
      </c>
      <c r="TN124" s="222">
        <v>2400</v>
      </c>
      <c r="TO124" s="222">
        <v>0</v>
      </c>
      <c r="TP124" s="222">
        <v>276979.77</v>
      </c>
      <c r="TQ124" s="222">
        <v>0</v>
      </c>
      <c r="TR124" s="222">
        <v>56302</v>
      </c>
      <c r="TS124" s="222">
        <v>23500</v>
      </c>
      <c r="TT124" s="222">
        <v>11300</v>
      </c>
      <c r="TU124" s="222">
        <v>1888</v>
      </c>
      <c r="TV124" s="222">
        <v>0</v>
      </c>
      <c r="TW124" s="222">
        <v>45550</v>
      </c>
      <c r="TX124" s="222">
        <v>0</v>
      </c>
      <c r="TY124" s="222">
        <v>0</v>
      </c>
      <c r="TZ124" s="222">
        <v>64470</v>
      </c>
      <c r="UA124" s="222">
        <v>470500</v>
      </c>
      <c r="UB124" s="222">
        <v>100000</v>
      </c>
      <c r="UC124" s="222">
        <v>0</v>
      </c>
      <c r="UD124" s="222">
        <v>75830.2</v>
      </c>
      <c r="UE124" s="222">
        <v>36000</v>
      </c>
      <c r="UF124" s="222">
        <v>0</v>
      </c>
      <c r="UG124" s="222">
        <v>223000</v>
      </c>
      <c r="UH124" s="222">
        <v>0</v>
      </c>
      <c r="UI124" s="222">
        <v>0</v>
      </c>
      <c r="UJ124" s="222">
        <v>436500</v>
      </c>
      <c r="UK124" s="222">
        <v>44000</v>
      </c>
      <c r="UL124" s="222">
        <v>0</v>
      </c>
      <c r="UM124" s="222">
        <v>0</v>
      </c>
      <c r="UN124" s="222">
        <v>9000</v>
      </c>
      <c r="UO124" s="222">
        <v>420829.9</v>
      </c>
      <c r="UP124" s="222">
        <v>16969013.469999999</v>
      </c>
      <c r="UQ124" s="222">
        <v>0</v>
      </c>
      <c r="UR124" s="222">
        <v>0</v>
      </c>
      <c r="US124" s="222">
        <v>667394</v>
      </c>
      <c r="UT124" s="222">
        <v>0</v>
      </c>
      <c r="UU124" s="222">
        <v>136197.20000000001</v>
      </c>
      <c r="UV124" s="222">
        <v>5240541.0999999996</v>
      </c>
      <c r="UW124" s="222">
        <v>18000</v>
      </c>
      <c r="UX124" s="222">
        <v>15760</v>
      </c>
      <c r="UY124" s="222">
        <v>282658.21000000002</v>
      </c>
      <c r="UZ124" s="222">
        <v>324440</v>
      </c>
      <c r="VA124" s="222">
        <v>159057</v>
      </c>
      <c r="VB124" s="222">
        <v>244530</v>
      </c>
      <c r="VC124" s="222">
        <v>195429.5</v>
      </c>
      <c r="VD124" s="222">
        <v>0</v>
      </c>
      <c r="VE124" s="222">
        <v>824832.98</v>
      </c>
      <c r="VF124" s="222">
        <v>351471</v>
      </c>
      <c r="VG124" s="222">
        <v>286935.34999999998</v>
      </c>
      <c r="VH124" s="222">
        <v>972548</v>
      </c>
      <c r="VI124" s="222">
        <v>450891.56</v>
      </c>
      <c r="VJ124" s="222">
        <v>7600</v>
      </c>
      <c r="VK124" s="222">
        <v>1300428.94</v>
      </c>
      <c r="VL124" s="222">
        <v>1467916.62</v>
      </c>
      <c r="VM124" s="222">
        <v>195135</v>
      </c>
      <c r="VN124" s="222">
        <v>54200</v>
      </c>
      <c r="VO124" s="222">
        <v>1124912.82</v>
      </c>
      <c r="VP124" s="222">
        <v>685315.45</v>
      </c>
      <c r="VQ124" s="222">
        <v>603901.84</v>
      </c>
      <c r="VR124" s="222">
        <v>891974.65</v>
      </c>
      <c r="VS124" s="222">
        <v>29570</v>
      </c>
      <c r="VT124" s="222">
        <v>146990</v>
      </c>
      <c r="VU124" s="222">
        <v>0</v>
      </c>
      <c r="VV124" s="222">
        <v>1150460</v>
      </c>
      <c r="VW124" s="222">
        <v>0</v>
      </c>
      <c r="VX124" s="222">
        <v>34420</v>
      </c>
      <c r="VY124" s="222">
        <v>0</v>
      </c>
      <c r="VZ124" s="222">
        <v>46288</v>
      </c>
      <c r="WA124" s="222">
        <v>0</v>
      </c>
      <c r="WB124" s="222">
        <v>410200</v>
      </c>
      <c r="WC124" s="222">
        <v>829710.05</v>
      </c>
      <c r="WD124" s="222">
        <v>32135</v>
      </c>
      <c r="WE124" s="222">
        <v>0</v>
      </c>
      <c r="WF124" s="222">
        <v>230650</v>
      </c>
      <c r="WG124" s="222">
        <v>106300</v>
      </c>
      <c r="WH124" s="222">
        <v>597076.1</v>
      </c>
      <c r="WI124" s="222">
        <v>385900</v>
      </c>
      <c r="WJ124" s="222">
        <v>312300</v>
      </c>
      <c r="WK124" s="222">
        <v>196930</v>
      </c>
      <c r="WL124" s="222">
        <v>785215</v>
      </c>
      <c r="WM124" s="222">
        <v>185975</v>
      </c>
      <c r="WN124" s="222">
        <v>165000</v>
      </c>
      <c r="WO124" s="222">
        <v>1048760.2</v>
      </c>
      <c r="WP124" s="222">
        <v>217975</v>
      </c>
      <c r="WQ124" s="222">
        <v>0</v>
      </c>
      <c r="WR124" s="222">
        <v>202150</v>
      </c>
      <c r="WS124" s="222">
        <v>123250</v>
      </c>
      <c r="WT124" s="222">
        <v>2604893.1</v>
      </c>
      <c r="WU124" s="222">
        <v>646500</v>
      </c>
      <c r="WV124" s="222">
        <v>0</v>
      </c>
      <c r="WW124" s="222">
        <v>398841.1</v>
      </c>
      <c r="WX124" s="222">
        <v>0</v>
      </c>
      <c r="WY124" s="222">
        <v>242239.23</v>
      </c>
      <c r="WZ124" s="222">
        <v>381549</v>
      </c>
      <c r="XA124" s="222">
        <v>0</v>
      </c>
      <c r="XB124" s="222">
        <v>617492</v>
      </c>
      <c r="XC124" s="222">
        <v>927910.22</v>
      </c>
      <c r="XD124" s="222">
        <v>770990.05</v>
      </c>
      <c r="XE124" s="222">
        <v>0</v>
      </c>
      <c r="XF124" s="222">
        <v>418852.1</v>
      </c>
      <c r="XG124" s="222">
        <v>33125</v>
      </c>
      <c r="XH124" s="222">
        <v>84945</v>
      </c>
      <c r="XI124" s="222">
        <v>744391.6</v>
      </c>
      <c r="XJ124" s="222">
        <v>172470</v>
      </c>
      <c r="XK124" s="222">
        <v>1253548</v>
      </c>
      <c r="XL124" s="222">
        <v>379414</v>
      </c>
      <c r="XM124" s="222">
        <v>401585</v>
      </c>
      <c r="XN124" s="222">
        <v>567100</v>
      </c>
      <c r="XO124" s="222">
        <v>501419</v>
      </c>
      <c r="XP124" s="222">
        <v>446915</v>
      </c>
      <c r="XQ124" s="222">
        <v>383515</v>
      </c>
      <c r="XR124" s="222">
        <v>1494748.74</v>
      </c>
      <c r="XS124" s="222">
        <v>643068</v>
      </c>
      <c r="XT124" s="222">
        <v>60150</v>
      </c>
      <c r="XU124" s="222">
        <v>222396</v>
      </c>
      <c r="XV124" s="222">
        <v>352900</v>
      </c>
      <c r="XW124" s="222">
        <v>314582</v>
      </c>
      <c r="XX124" s="222">
        <v>334951</v>
      </c>
      <c r="XY124" s="222">
        <v>256818</v>
      </c>
      <c r="XZ124" s="222">
        <v>237040</v>
      </c>
      <c r="YA124" s="222">
        <v>253973.12</v>
      </c>
      <c r="YB124" s="222">
        <v>240826</v>
      </c>
      <c r="YC124" s="222">
        <v>859060.04</v>
      </c>
      <c r="YD124" s="222">
        <v>349724</v>
      </c>
      <c r="YE124" s="222">
        <v>2041045</v>
      </c>
      <c r="YF124" s="222">
        <v>249750</v>
      </c>
      <c r="YG124" s="222">
        <v>1645455</v>
      </c>
      <c r="YH124" s="222">
        <v>100000</v>
      </c>
      <c r="YI124" s="222">
        <v>675306.65</v>
      </c>
      <c r="YJ124" s="222">
        <v>273907.23</v>
      </c>
      <c r="YK124" s="222">
        <v>1234946.5</v>
      </c>
      <c r="YL124" s="222">
        <v>0</v>
      </c>
      <c r="YM124" s="222">
        <v>0</v>
      </c>
      <c r="YN124" s="222">
        <v>192175</v>
      </c>
      <c r="YO124" s="222">
        <v>144185</v>
      </c>
      <c r="YP124" s="222">
        <v>198511</v>
      </c>
      <c r="YQ124" s="222">
        <v>199575</v>
      </c>
      <c r="YR124" s="222">
        <v>135331</v>
      </c>
      <c r="YS124" s="222">
        <v>249782.24</v>
      </c>
      <c r="YT124" s="222">
        <v>0</v>
      </c>
      <c r="YU124" s="222">
        <v>105250</v>
      </c>
      <c r="YV124" s="222">
        <v>229583</v>
      </c>
      <c r="YW124" s="222">
        <v>349955</v>
      </c>
      <c r="YX124" s="222">
        <v>0</v>
      </c>
      <c r="YY124" s="222">
        <v>0</v>
      </c>
      <c r="YZ124" s="222">
        <v>70400</v>
      </c>
      <c r="ZA124" s="222">
        <v>0</v>
      </c>
      <c r="ZB124" s="222">
        <v>0</v>
      </c>
      <c r="ZC124" s="222">
        <v>0</v>
      </c>
      <c r="ZD124" s="222">
        <v>0</v>
      </c>
      <c r="ZE124" s="222">
        <v>18000</v>
      </c>
      <c r="ZF124" s="222">
        <v>22500</v>
      </c>
      <c r="ZG124" s="222">
        <v>50800</v>
      </c>
      <c r="ZH124" s="222">
        <v>13500</v>
      </c>
      <c r="ZI124" s="222">
        <v>15040</v>
      </c>
      <c r="ZJ124" s="222">
        <v>0</v>
      </c>
      <c r="ZK124" s="222">
        <v>156650</v>
      </c>
      <c r="ZL124" s="222">
        <v>592750</v>
      </c>
      <c r="ZM124" s="222">
        <v>0</v>
      </c>
      <c r="ZN124" s="222">
        <v>107310</v>
      </c>
      <c r="ZO124" s="222">
        <v>205500</v>
      </c>
      <c r="ZP124" s="222">
        <v>1134502.92</v>
      </c>
      <c r="ZQ124" s="222">
        <v>1056739.3799999999</v>
      </c>
      <c r="ZR124" s="222">
        <v>1060730</v>
      </c>
      <c r="ZS124" s="222">
        <v>1413010.76</v>
      </c>
      <c r="ZT124" s="222">
        <v>767028</v>
      </c>
      <c r="ZU124" s="222">
        <v>2412027.12</v>
      </c>
      <c r="ZV124" s="222">
        <v>6400</v>
      </c>
      <c r="ZW124" s="222">
        <v>587073.80000000005</v>
      </c>
      <c r="ZX124" s="222">
        <v>0</v>
      </c>
      <c r="ZY124" s="222">
        <v>83560</v>
      </c>
      <c r="ZZ124" s="222">
        <v>95429.37</v>
      </c>
      <c r="AAA124" s="222">
        <v>0</v>
      </c>
      <c r="AAB124" s="222">
        <v>0</v>
      </c>
      <c r="AAC124" s="222">
        <v>0</v>
      </c>
      <c r="AAD124" s="222">
        <v>595462.48</v>
      </c>
      <c r="AAE124" s="222">
        <v>385555</v>
      </c>
      <c r="AAF124" s="222">
        <v>115070</v>
      </c>
      <c r="AAG124" s="222">
        <v>0</v>
      </c>
      <c r="AAH124" s="222">
        <v>239111.5</v>
      </c>
      <c r="AAI124" s="222">
        <v>0</v>
      </c>
      <c r="AAJ124" s="222">
        <v>0</v>
      </c>
      <c r="AAK124" s="222">
        <v>0</v>
      </c>
      <c r="AAL124" s="222">
        <v>221600</v>
      </c>
      <c r="AAM124" s="222">
        <v>1216012</v>
      </c>
      <c r="AAN124" s="222">
        <v>19500</v>
      </c>
      <c r="AAO124" s="222">
        <v>2315860</v>
      </c>
      <c r="AAP124" s="222">
        <v>705482.64</v>
      </c>
      <c r="AAQ124" s="222">
        <v>0</v>
      </c>
      <c r="AAR124" s="222">
        <v>100000</v>
      </c>
      <c r="AAS124" s="222">
        <v>0</v>
      </c>
      <c r="AAT124" s="222">
        <v>0</v>
      </c>
      <c r="AAU124" s="222">
        <v>0</v>
      </c>
      <c r="AAV124" s="222">
        <v>0</v>
      </c>
      <c r="AAW124" s="222">
        <v>0</v>
      </c>
      <c r="AAX124" s="222">
        <v>232634.23</v>
      </c>
      <c r="AAY124" s="222">
        <v>247500</v>
      </c>
      <c r="AAZ124" s="222">
        <v>0</v>
      </c>
      <c r="ABA124" s="222">
        <v>0</v>
      </c>
      <c r="ABB124" s="222">
        <v>0</v>
      </c>
      <c r="ABC124" s="222">
        <v>184400</v>
      </c>
      <c r="ABD124" s="222">
        <v>0</v>
      </c>
      <c r="ABE124" s="222">
        <v>0</v>
      </c>
      <c r="ABF124" s="222">
        <v>150700</v>
      </c>
      <c r="ABG124" s="222">
        <v>65000</v>
      </c>
      <c r="ABH124" s="222">
        <v>0</v>
      </c>
      <c r="ABI124" s="222">
        <v>0</v>
      </c>
      <c r="ABJ124" s="222">
        <v>0</v>
      </c>
      <c r="ABK124" s="222">
        <v>0</v>
      </c>
      <c r="ABL124" s="222">
        <v>0</v>
      </c>
      <c r="ABM124" s="222">
        <v>30100</v>
      </c>
      <c r="ABN124" s="222">
        <v>0</v>
      </c>
      <c r="ABO124" s="222">
        <v>165000</v>
      </c>
      <c r="ABP124" s="222">
        <v>0</v>
      </c>
      <c r="ABQ124" s="222">
        <v>0</v>
      </c>
      <c r="ABR124" s="222">
        <v>0</v>
      </c>
      <c r="ABS124" s="222">
        <v>0</v>
      </c>
      <c r="ABT124" s="222">
        <v>0</v>
      </c>
      <c r="ABU124" s="222">
        <v>0</v>
      </c>
      <c r="ABV124" s="222">
        <v>0</v>
      </c>
      <c r="ABW124" s="222">
        <v>0</v>
      </c>
      <c r="ABX124" s="222">
        <v>733036.03</v>
      </c>
      <c r="ABY124" s="222">
        <v>0</v>
      </c>
      <c r="ABZ124" s="222">
        <v>67350</v>
      </c>
      <c r="ACA124" s="222">
        <v>0</v>
      </c>
      <c r="ACB124" s="222">
        <v>0</v>
      </c>
      <c r="ACC124" s="222">
        <v>0</v>
      </c>
      <c r="ACD124" s="222">
        <v>78133</v>
      </c>
      <c r="ACE124" s="222">
        <v>18000</v>
      </c>
      <c r="ACF124" s="222">
        <v>0</v>
      </c>
      <c r="ACG124" s="222">
        <v>131500</v>
      </c>
      <c r="ACH124" s="222">
        <v>364401</v>
      </c>
      <c r="ACI124" s="222">
        <v>2198582.41</v>
      </c>
      <c r="ACJ124" s="222">
        <v>31139</v>
      </c>
      <c r="ACK124" s="222">
        <v>0</v>
      </c>
      <c r="ACL124" s="222">
        <v>0</v>
      </c>
      <c r="ACM124" s="222">
        <v>0</v>
      </c>
      <c r="ACN124" s="222">
        <v>0</v>
      </c>
      <c r="ACO124" s="222">
        <v>0</v>
      </c>
      <c r="ACP124" s="222">
        <v>969692.66</v>
      </c>
      <c r="ACQ124" s="222">
        <v>0</v>
      </c>
      <c r="ACR124" s="222">
        <v>0</v>
      </c>
      <c r="ACS124" s="222">
        <v>761351.44</v>
      </c>
      <c r="ACT124" s="222">
        <v>0</v>
      </c>
      <c r="ACU124" s="222">
        <v>0</v>
      </c>
      <c r="ACV124" s="222">
        <v>442175</v>
      </c>
      <c r="ACW124" s="222">
        <v>0</v>
      </c>
      <c r="ACX124" s="222">
        <v>0</v>
      </c>
      <c r="ACY124" s="222">
        <v>0</v>
      </c>
      <c r="ACZ124" s="222">
        <v>0</v>
      </c>
      <c r="ADA124" s="222">
        <v>0</v>
      </c>
      <c r="ADB124" s="222">
        <v>100000</v>
      </c>
      <c r="ADC124" s="222">
        <v>450000</v>
      </c>
      <c r="ADD124" s="222">
        <v>126600</v>
      </c>
      <c r="ADE124" s="222">
        <v>0</v>
      </c>
      <c r="ADF124" s="222">
        <v>0</v>
      </c>
      <c r="ADG124" s="222">
        <v>350000</v>
      </c>
      <c r="ADH124" s="222">
        <v>81630</v>
      </c>
      <c r="ADI124" s="222">
        <v>281761.40000000002</v>
      </c>
      <c r="ADJ124" s="222">
        <v>0</v>
      </c>
      <c r="ADK124" s="222">
        <v>1284472.6399999999</v>
      </c>
      <c r="ADL124" s="222">
        <v>1238687.18</v>
      </c>
      <c r="ADM124" s="222">
        <v>93909</v>
      </c>
      <c r="ADN124" s="222">
        <v>318238</v>
      </c>
      <c r="ADO124" s="222">
        <v>896909.7</v>
      </c>
      <c r="ADP124" s="222">
        <v>827218.01</v>
      </c>
      <c r="ADQ124" s="222">
        <v>1681647.88</v>
      </c>
      <c r="ADR124" s="222">
        <v>1075010</v>
      </c>
      <c r="ADS124" s="222">
        <v>893854</v>
      </c>
      <c r="ADT124" s="222">
        <v>7063.82</v>
      </c>
      <c r="ADU124" s="222">
        <v>151227</v>
      </c>
      <c r="ADV124" s="222">
        <v>13500</v>
      </c>
      <c r="ADW124" s="222">
        <v>126246</v>
      </c>
      <c r="ADX124" s="222">
        <v>0</v>
      </c>
      <c r="ADY124" s="222">
        <v>1588551.83</v>
      </c>
      <c r="ADZ124" s="222">
        <v>0</v>
      </c>
      <c r="AEA124" s="222">
        <v>0</v>
      </c>
      <c r="AEB124" s="222">
        <v>152500</v>
      </c>
      <c r="AEC124" s="222">
        <v>240673</v>
      </c>
      <c r="AED124" s="222">
        <v>2330359.1</v>
      </c>
      <c r="AEE124" s="222">
        <v>544965.65</v>
      </c>
      <c r="AEF124" s="222">
        <v>0</v>
      </c>
      <c r="AEG124" s="222">
        <v>686164.81</v>
      </c>
      <c r="AEH124" s="222">
        <v>0</v>
      </c>
      <c r="AEI124" s="222">
        <v>150599</v>
      </c>
      <c r="AEJ124" s="222">
        <v>0</v>
      </c>
      <c r="AEK124" s="222">
        <v>322948.21000000002</v>
      </c>
      <c r="AEL124" s="222">
        <v>38500</v>
      </c>
      <c r="AEM124" s="222">
        <v>0</v>
      </c>
      <c r="AEN124" s="222">
        <v>0</v>
      </c>
      <c r="AEO124" s="222">
        <v>144975</v>
      </c>
      <c r="AEP124" s="222">
        <v>0</v>
      </c>
      <c r="AEQ124" s="222">
        <v>0</v>
      </c>
      <c r="AER124" s="222">
        <v>0</v>
      </c>
      <c r="AES124" s="222">
        <v>659274.29</v>
      </c>
      <c r="AET124" s="222">
        <v>721938.12</v>
      </c>
      <c r="AEU124" s="222">
        <v>188300</v>
      </c>
      <c r="AEV124" s="222">
        <v>391860</v>
      </c>
      <c r="AEW124" s="222">
        <v>326129.81</v>
      </c>
      <c r="AEX124" s="222">
        <v>141647.46</v>
      </c>
      <c r="AEY124" s="222">
        <v>378044.68</v>
      </c>
      <c r="AEZ124" s="222">
        <v>89072.4</v>
      </c>
      <c r="AFA124" s="222">
        <v>311536.02</v>
      </c>
      <c r="AFB124" s="222">
        <v>379680</v>
      </c>
      <c r="AFC124" s="222">
        <v>0</v>
      </c>
      <c r="AFD124" s="222">
        <v>5425598.79</v>
      </c>
      <c r="AFE124" s="222">
        <v>0</v>
      </c>
      <c r="AFF124" s="222">
        <v>298296.53000000003</v>
      </c>
      <c r="AFG124" s="222">
        <v>0</v>
      </c>
      <c r="AFH124" s="222">
        <v>38118.080000000002</v>
      </c>
      <c r="AFI124" s="222">
        <v>111973.57</v>
      </c>
      <c r="AFJ124" s="222">
        <v>0</v>
      </c>
      <c r="AFK124" s="222">
        <v>443704.61</v>
      </c>
      <c r="AFL124" s="222">
        <v>0</v>
      </c>
      <c r="AFM124" s="222">
        <v>319382.45</v>
      </c>
      <c r="AFN124" s="222">
        <v>281625</v>
      </c>
      <c r="AFO124" s="222">
        <v>597159.04</v>
      </c>
      <c r="AFP124" s="222">
        <v>0</v>
      </c>
      <c r="AFQ124" s="222">
        <v>0</v>
      </c>
      <c r="AFR124" s="222">
        <v>411650.64</v>
      </c>
      <c r="AFS124" s="222">
        <v>0</v>
      </c>
      <c r="AFT124" s="222">
        <v>0</v>
      </c>
      <c r="AFU124" s="222">
        <v>4748.58</v>
      </c>
      <c r="AFV124" s="222">
        <v>21725</v>
      </c>
      <c r="AFW124" s="222">
        <v>0</v>
      </c>
      <c r="AFX124" s="222">
        <v>0</v>
      </c>
      <c r="AFY124" s="222">
        <v>0</v>
      </c>
      <c r="AFZ124" s="222">
        <v>0</v>
      </c>
      <c r="AGA124" s="222">
        <v>0</v>
      </c>
      <c r="AGB124" s="222">
        <v>0</v>
      </c>
      <c r="AGC124" s="222">
        <v>0</v>
      </c>
      <c r="AGD124" s="222">
        <v>678853.44</v>
      </c>
      <c r="AGE124" s="222">
        <v>0</v>
      </c>
      <c r="AGF124" s="222">
        <v>0</v>
      </c>
      <c r="AGG124" s="222">
        <v>0</v>
      </c>
      <c r="AGH124" s="222">
        <v>163556</v>
      </c>
      <c r="AGI124" s="222">
        <v>750000</v>
      </c>
      <c r="AGJ124" s="222">
        <v>179189.28</v>
      </c>
      <c r="AGK124" s="222">
        <v>0</v>
      </c>
      <c r="AGL124" s="222">
        <v>24242.91</v>
      </c>
      <c r="AGM124" s="222">
        <v>90378</v>
      </c>
      <c r="AGN124" s="222">
        <v>0</v>
      </c>
      <c r="AGO124" s="222">
        <v>779192.53</v>
      </c>
      <c r="AGP124" s="222">
        <v>38650.370000000003</v>
      </c>
      <c r="AGQ124" s="222">
        <v>0</v>
      </c>
      <c r="AGR124" s="222">
        <v>0</v>
      </c>
      <c r="AGS124" s="222">
        <v>0</v>
      </c>
      <c r="AGT124" s="222">
        <v>0</v>
      </c>
      <c r="AGU124" s="222">
        <v>2245862.25</v>
      </c>
      <c r="AGV124" s="222">
        <v>453347</v>
      </c>
      <c r="AGW124" s="222">
        <v>419000.85</v>
      </c>
      <c r="AGX124" s="222">
        <v>0</v>
      </c>
      <c r="AGY124" s="222">
        <v>0</v>
      </c>
      <c r="AGZ124" s="222">
        <v>0</v>
      </c>
      <c r="AHA124" s="222">
        <v>0</v>
      </c>
      <c r="AHB124" s="222">
        <v>0</v>
      </c>
      <c r="AHC124" s="222">
        <v>0</v>
      </c>
      <c r="AHD124" s="222">
        <v>0</v>
      </c>
      <c r="AHE124" s="222">
        <v>0</v>
      </c>
      <c r="AHF124" s="222">
        <v>113718.45</v>
      </c>
      <c r="AHG124" s="222">
        <v>48491.18</v>
      </c>
      <c r="AHH124" s="222">
        <v>0</v>
      </c>
      <c r="AHI124" s="222">
        <v>0</v>
      </c>
      <c r="AHJ124" s="222">
        <v>37904.35</v>
      </c>
      <c r="AHK124" s="222">
        <v>166740</v>
      </c>
      <c r="AHL124" s="222">
        <v>0</v>
      </c>
      <c r="AHM124" s="222">
        <v>7450</v>
      </c>
      <c r="AHN124" s="222">
        <v>288756.08</v>
      </c>
      <c r="AHO124" s="222">
        <v>298662.58</v>
      </c>
      <c r="AHP124" s="222">
        <v>617309.73</v>
      </c>
      <c r="AHQ124" s="222">
        <v>54380.02</v>
      </c>
      <c r="AHR124" s="264">
        <v>38363.300000000003</v>
      </c>
    </row>
    <row r="125" spans="1:902" ht="24">
      <c r="A125" s="183" t="s">
        <v>6671</v>
      </c>
      <c r="B125" s="183" t="s">
        <v>6573</v>
      </c>
      <c r="C125" s="184" t="s">
        <v>6574</v>
      </c>
      <c r="D125" s="222">
        <v>4124407.62</v>
      </c>
      <c r="E125" s="222">
        <v>359126.13</v>
      </c>
      <c r="F125" s="222">
        <v>0</v>
      </c>
      <c r="G125" s="222">
        <v>48847.71</v>
      </c>
      <c r="H125" s="222">
        <v>4505816.09</v>
      </c>
      <c r="I125" s="222">
        <v>0</v>
      </c>
      <c r="J125" s="222">
        <v>12602755.17</v>
      </c>
      <c r="K125" s="222">
        <v>0</v>
      </c>
      <c r="L125" s="222">
        <v>1115282.49</v>
      </c>
      <c r="M125" s="222">
        <v>0</v>
      </c>
      <c r="N125" s="222">
        <v>0</v>
      </c>
      <c r="O125" s="222">
        <v>3567.38</v>
      </c>
      <c r="P125" s="222">
        <v>0</v>
      </c>
      <c r="Q125" s="222">
        <v>125482.03</v>
      </c>
      <c r="R125" s="222">
        <v>26410.9</v>
      </c>
      <c r="S125" s="222">
        <v>0</v>
      </c>
      <c r="T125" s="222">
        <v>37546.03</v>
      </c>
      <c r="U125" s="222">
        <v>0</v>
      </c>
      <c r="V125" s="222">
        <v>0</v>
      </c>
      <c r="W125" s="222">
        <v>129563.62</v>
      </c>
      <c r="X125" s="222">
        <v>185038.91</v>
      </c>
      <c r="Y125" s="222">
        <v>0</v>
      </c>
      <c r="Z125" s="222">
        <v>74088.800000000003</v>
      </c>
      <c r="AA125" s="222">
        <v>0</v>
      </c>
      <c r="AB125" s="222">
        <v>0</v>
      </c>
      <c r="AC125" s="222">
        <v>94290.9</v>
      </c>
      <c r="AD125" s="222">
        <v>1756944.69</v>
      </c>
      <c r="AE125" s="222">
        <v>0</v>
      </c>
      <c r="AF125" s="222">
        <v>1518944.51</v>
      </c>
      <c r="AG125" s="222">
        <v>58918.92</v>
      </c>
      <c r="AH125" s="222">
        <v>0</v>
      </c>
      <c r="AI125" s="222">
        <v>0</v>
      </c>
      <c r="AJ125" s="222">
        <v>0</v>
      </c>
      <c r="AK125" s="222">
        <v>0</v>
      </c>
      <c r="AL125" s="222">
        <v>0</v>
      </c>
      <c r="AM125" s="222">
        <v>0</v>
      </c>
      <c r="AN125" s="222">
        <v>36717052.25</v>
      </c>
      <c r="AO125" s="222">
        <v>473272.98</v>
      </c>
      <c r="AP125" s="222">
        <v>0</v>
      </c>
      <c r="AQ125" s="222">
        <v>0</v>
      </c>
      <c r="AR125" s="222">
        <v>0</v>
      </c>
      <c r="AS125" s="222">
        <v>0</v>
      </c>
      <c r="AT125" s="222">
        <v>0</v>
      </c>
      <c r="AU125" s="222">
        <v>0</v>
      </c>
      <c r="AV125" s="222">
        <v>0</v>
      </c>
      <c r="AW125" s="222">
        <v>0</v>
      </c>
      <c r="AX125" s="222">
        <v>178543.29</v>
      </c>
      <c r="AY125" s="222">
        <v>0</v>
      </c>
      <c r="AZ125" s="222">
        <v>166607.38</v>
      </c>
      <c r="BA125" s="222">
        <v>21736.21</v>
      </c>
      <c r="BB125" s="222">
        <v>2017.03</v>
      </c>
      <c r="BC125" s="222">
        <v>0</v>
      </c>
      <c r="BD125" s="222">
        <v>55993.1</v>
      </c>
      <c r="BE125" s="222">
        <v>0</v>
      </c>
      <c r="BF125" s="222">
        <v>627077.68000000005</v>
      </c>
      <c r="BG125" s="222">
        <v>74830.759999999995</v>
      </c>
      <c r="BH125" s="222">
        <v>6301.86</v>
      </c>
      <c r="BI125" s="222">
        <v>24719.75</v>
      </c>
      <c r="BJ125" s="222">
        <v>931336.52</v>
      </c>
      <c r="BK125" s="222">
        <v>21691.69</v>
      </c>
      <c r="BL125" s="222">
        <v>0</v>
      </c>
      <c r="BM125" s="222">
        <v>19077.73</v>
      </c>
      <c r="BN125" s="222">
        <v>174274.64</v>
      </c>
      <c r="BO125" s="222">
        <v>3138.85</v>
      </c>
      <c r="BP125" s="222">
        <v>0</v>
      </c>
      <c r="BQ125" s="222">
        <v>0</v>
      </c>
      <c r="BR125" s="222">
        <v>34.64</v>
      </c>
      <c r="BS125" s="222">
        <v>169556.81</v>
      </c>
      <c r="BT125" s="222">
        <v>3498.08</v>
      </c>
      <c r="BU125" s="222">
        <v>0</v>
      </c>
      <c r="BV125" s="222">
        <v>0</v>
      </c>
      <c r="BW125" s="222">
        <v>26718</v>
      </c>
      <c r="BX125" s="222">
        <v>2319.09</v>
      </c>
      <c r="BY125" s="222">
        <v>0</v>
      </c>
      <c r="BZ125" s="222">
        <v>853197.3</v>
      </c>
      <c r="CA125" s="222">
        <v>0</v>
      </c>
      <c r="CB125" s="222">
        <v>0</v>
      </c>
      <c r="CC125" s="222">
        <v>0</v>
      </c>
      <c r="CD125" s="222">
        <v>0</v>
      </c>
      <c r="CE125" s="222">
        <v>-29012</v>
      </c>
      <c r="CF125" s="222">
        <v>0</v>
      </c>
      <c r="CG125" s="222">
        <v>156466.85999999999</v>
      </c>
      <c r="CH125" s="222">
        <v>234093.01</v>
      </c>
      <c r="CI125" s="222">
        <v>156499.32999999999</v>
      </c>
      <c r="CJ125" s="222">
        <v>27599.72</v>
      </c>
      <c r="CK125" s="222">
        <v>128552.58</v>
      </c>
      <c r="CL125" s="222">
        <v>200970.65</v>
      </c>
      <c r="CM125" s="222">
        <v>97444.12</v>
      </c>
      <c r="CN125" s="222">
        <v>69447.240000000005</v>
      </c>
      <c r="CO125" s="222">
        <v>4193.29</v>
      </c>
      <c r="CP125" s="222">
        <v>67900.47</v>
      </c>
      <c r="CQ125" s="222">
        <v>2717.17</v>
      </c>
      <c r="CR125" s="222">
        <v>2678.46</v>
      </c>
      <c r="CS125" s="222">
        <v>37964.11</v>
      </c>
      <c r="CT125" s="222">
        <v>93297.22</v>
      </c>
      <c r="CU125" s="222">
        <v>0</v>
      </c>
      <c r="CV125" s="222">
        <v>50293.13</v>
      </c>
      <c r="CW125" s="222">
        <v>328297.11</v>
      </c>
      <c r="CX125" s="222">
        <v>19916.5</v>
      </c>
      <c r="CY125" s="222">
        <v>12859.46</v>
      </c>
      <c r="CZ125" s="222">
        <v>28710.720000000001</v>
      </c>
      <c r="DA125" s="222">
        <v>49495.23</v>
      </c>
      <c r="DB125" s="222">
        <v>0</v>
      </c>
      <c r="DC125" s="222">
        <v>8540484.5899999999</v>
      </c>
      <c r="DD125" s="222">
        <v>0</v>
      </c>
      <c r="DE125" s="222">
        <v>0</v>
      </c>
      <c r="DF125" s="222">
        <v>0</v>
      </c>
      <c r="DG125" s="222">
        <v>0</v>
      </c>
      <c r="DH125" s="222">
        <v>7515750.1799999997</v>
      </c>
      <c r="DI125" s="222">
        <v>0</v>
      </c>
      <c r="DJ125" s="222">
        <v>1664247.4</v>
      </c>
      <c r="DK125" s="222">
        <v>49531.17</v>
      </c>
      <c r="DL125" s="222">
        <v>0</v>
      </c>
      <c r="DM125" s="222">
        <v>66290.37</v>
      </c>
      <c r="DN125" s="222">
        <v>77066.679999999993</v>
      </c>
      <c r="DO125" s="222">
        <v>42232.480000000003</v>
      </c>
      <c r="DP125" s="222">
        <v>14734.76</v>
      </c>
      <c r="DQ125" s="222">
        <v>412689.79</v>
      </c>
      <c r="DR125" s="222">
        <v>28845</v>
      </c>
      <c r="DS125" s="222">
        <v>70483.77</v>
      </c>
      <c r="DT125" s="222">
        <v>0</v>
      </c>
      <c r="DU125" s="222">
        <v>0</v>
      </c>
      <c r="DV125" s="222">
        <v>15158.33</v>
      </c>
      <c r="DW125" s="222">
        <v>0</v>
      </c>
      <c r="DX125" s="222">
        <v>372912.13</v>
      </c>
      <c r="DY125" s="222">
        <v>0</v>
      </c>
      <c r="DZ125" s="222">
        <v>0</v>
      </c>
      <c r="EA125" s="222">
        <v>28561.52</v>
      </c>
      <c r="EB125" s="222">
        <v>133333.53</v>
      </c>
      <c r="EC125" s="222">
        <v>623545.82999999996</v>
      </c>
      <c r="ED125" s="222">
        <v>45244.95</v>
      </c>
      <c r="EE125" s="222">
        <v>2332.0500000000002</v>
      </c>
      <c r="EF125" s="222">
        <v>28358.62</v>
      </c>
      <c r="EG125" s="222">
        <v>119910.97</v>
      </c>
      <c r="EH125" s="222">
        <v>1736.38</v>
      </c>
      <c r="EI125" s="222">
        <v>1824.95</v>
      </c>
      <c r="EJ125" s="222">
        <v>0</v>
      </c>
      <c r="EK125" s="222">
        <v>122897.02</v>
      </c>
      <c r="EL125" s="222">
        <v>143822</v>
      </c>
      <c r="EM125" s="222">
        <v>172633.48</v>
      </c>
      <c r="EN125" s="222">
        <v>0</v>
      </c>
      <c r="EO125" s="222">
        <v>25000</v>
      </c>
      <c r="EP125" s="222">
        <v>3257.17</v>
      </c>
      <c r="EQ125" s="222">
        <v>79630.789999999994</v>
      </c>
      <c r="ER125" s="222">
        <v>12573.28</v>
      </c>
      <c r="ES125" s="222">
        <v>224744.99</v>
      </c>
      <c r="ET125" s="222">
        <v>2791.86</v>
      </c>
      <c r="EU125" s="222">
        <v>34421.53</v>
      </c>
      <c r="EV125" s="222">
        <v>0</v>
      </c>
      <c r="EW125" s="222">
        <v>42683.07</v>
      </c>
      <c r="EX125" s="222">
        <v>9420.24</v>
      </c>
      <c r="EY125" s="222">
        <v>2674.08</v>
      </c>
      <c r="EZ125" s="222">
        <v>70132.84</v>
      </c>
      <c r="FA125" s="222">
        <v>18161.400000000001</v>
      </c>
      <c r="FB125" s="222">
        <v>110338.26</v>
      </c>
      <c r="FC125" s="222">
        <v>7703.31</v>
      </c>
      <c r="FD125" s="222">
        <v>7039.21</v>
      </c>
      <c r="FE125" s="222">
        <v>39274.39</v>
      </c>
      <c r="FF125" s="222">
        <v>48242.99</v>
      </c>
      <c r="FG125" s="222">
        <v>0</v>
      </c>
      <c r="FH125" s="222">
        <v>0</v>
      </c>
      <c r="FI125" s="222">
        <v>0</v>
      </c>
      <c r="FJ125" s="222">
        <v>0</v>
      </c>
      <c r="FK125" s="222">
        <v>0</v>
      </c>
      <c r="FL125" s="222">
        <v>0</v>
      </c>
      <c r="FM125" s="222">
        <v>0</v>
      </c>
      <c r="FN125" s="222">
        <v>0</v>
      </c>
      <c r="FO125" s="222">
        <v>0</v>
      </c>
      <c r="FP125" s="222">
        <v>0</v>
      </c>
      <c r="FQ125" s="222">
        <v>71245.429999999993</v>
      </c>
      <c r="FR125" s="222">
        <v>163653.21</v>
      </c>
      <c r="FS125" s="222">
        <v>209858.3</v>
      </c>
      <c r="FT125" s="222">
        <v>19280.62</v>
      </c>
      <c r="FU125" s="222">
        <v>0</v>
      </c>
      <c r="FV125" s="222">
        <v>31626.18</v>
      </c>
      <c r="FW125" s="222">
        <v>8956.2199999999993</v>
      </c>
      <c r="FX125" s="222">
        <v>59831.71</v>
      </c>
      <c r="FY125" s="222">
        <v>55973.29</v>
      </c>
      <c r="FZ125" s="222">
        <v>0</v>
      </c>
      <c r="GA125" s="222">
        <v>63977.09</v>
      </c>
      <c r="GB125" s="222">
        <v>56265.919999999998</v>
      </c>
      <c r="GC125" s="222">
        <v>63429.32</v>
      </c>
      <c r="GD125" s="222">
        <v>0</v>
      </c>
      <c r="GE125" s="222">
        <v>53097.72</v>
      </c>
      <c r="GF125" s="222">
        <v>9766.84</v>
      </c>
      <c r="GG125" s="222">
        <v>0</v>
      </c>
      <c r="GH125" s="222">
        <v>0</v>
      </c>
      <c r="GI125" s="222">
        <v>23132.53</v>
      </c>
      <c r="GJ125" s="222">
        <v>3193.44</v>
      </c>
      <c r="GK125" s="222">
        <v>62259.46</v>
      </c>
      <c r="GL125" s="222">
        <v>0</v>
      </c>
      <c r="GM125" s="222">
        <v>0</v>
      </c>
      <c r="GN125" s="222">
        <v>0</v>
      </c>
      <c r="GO125" s="222">
        <v>931.37</v>
      </c>
      <c r="GP125" s="222">
        <v>0</v>
      </c>
      <c r="GQ125" s="222">
        <v>0</v>
      </c>
      <c r="GR125" s="222">
        <v>0</v>
      </c>
      <c r="GS125" s="222">
        <v>0</v>
      </c>
      <c r="GT125" s="222">
        <v>0</v>
      </c>
      <c r="GU125" s="222">
        <v>930.62</v>
      </c>
      <c r="GV125" s="222">
        <v>0</v>
      </c>
      <c r="GW125" s="222">
        <v>0</v>
      </c>
      <c r="GX125" s="222">
        <v>0</v>
      </c>
      <c r="GY125" s="222">
        <v>0</v>
      </c>
      <c r="GZ125" s="222">
        <v>2565.2600000000002</v>
      </c>
      <c r="HA125" s="222">
        <v>0</v>
      </c>
      <c r="HB125" s="222">
        <v>0</v>
      </c>
      <c r="HC125" s="222">
        <v>0</v>
      </c>
      <c r="HD125" s="222">
        <v>0</v>
      </c>
      <c r="HE125" s="222">
        <v>260121.57</v>
      </c>
      <c r="HF125" s="222">
        <v>39758.29</v>
      </c>
      <c r="HG125" s="222">
        <v>68227.11</v>
      </c>
      <c r="HH125" s="222">
        <v>0</v>
      </c>
      <c r="HI125" s="222">
        <v>0</v>
      </c>
      <c r="HJ125" s="222">
        <v>0</v>
      </c>
      <c r="HK125" s="222">
        <v>0</v>
      </c>
      <c r="HL125" s="222">
        <v>0</v>
      </c>
      <c r="HM125" s="222">
        <v>0</v>
      </c>
      <c r="HN125" s="222">
        <v>0</v>
      </c>
      <c r="HO125" s="222">
        <v>0</v>
      </c>
      <c r="HP125" s="222">
        <v>34261.160000000003</v>
      </c>
      <c r="HQ125" s="222">
        <v>0</v>
      </c>
      <c r="HR125" s="222">
        <v>217879.85</v>
      </c>
      <c r="HS125" s="222">
        <v>0</v>
      </c>
      <c r="HT125" s="222">
        <v>0</v>
      </c>
      <c r="HU125" s="222">
        <v>0</v>
      </c>
      <c r="HV125" s="222">
        <v>16138.06</v>
      </c>
      <c r="HW125" s="222">
        <v>0</v>
      </c>
      <c r="HX125" s="222">
        <v>0</v>
      </c>
      <c r="HY125" s="222">
        <v>34281.160000000003</v>
      </c>
      <c r="HZ125" s="222">
        <v>0</v>
      </c>
      <c r="IA125" s="222">
        <v>0</v>
      </c>
      <c r="IB125" s="222">
        <v>0</v>
      </c>
      <c r="IC125" s="222">
        <v>0</v>
      </c>
      <c r="ID125" s="222">
        <v>4034.88</v>
      </c>
      <c r="IE125" s="222">
        <v>0</v>
      </c>
      <c r="IF125" s="222">
        <v>0</v>
      </c>
      <c r="IG125" s="222">
        <v>0</v>
      </c>
      <c r="IH125" s="222">
        <v>0</v>
      </c>
      <c r="II125" s="222">
        <v>189736.54</v>
      </c>
      <c r="IJ125" s="222">
        <v>30654.75</v>
      </c>
      <c r="IK125" s="222">
        <v>39736.33</v>
      </c>
      <c r="IL125" s="222">
        <v>0</v>
      </c>
      <c r="IM125" s="222">
        <v>0</v>
      </c>
      <c r="IN125" s="222">
        <v>15084.38</v>
      </c>
      <c r="IO125" s="222">
        <v>0</v>
      </c>
      <c r="IP125" s="222">
        <v>3096.64</v>
      </c>
      <c r="IQ125" s="222">
        <v>98056.94</v>
      </c>
      <c r="IR125" s="222">
        <v>0</v>
      </c>
      <c r="IS125" s="222">
        <v>0</v>
      </c>
      <c r="IT125" s="222">
        <v>130899.35</v>
      </c>
      <c r="IU125" s="222">
        <v>0</v>
      </c>
      <c r="IV125" s="222">
        <v>0</v>
      </c>
      <c r="IW125" s="222">
        <v>0</v>
      </c>
      <c r="IX125" s="222">
        <v>0</v>
      </c>
      <c r="IY125" s="222">
        <v>0</v>
      </c>
      <c r="IZ125" s="222">
        <v>0</v>
      </c>
      <c r="JA125" s="222">
        <v>1397.03</v>
      </c>
      <c r="JB125" s="222">
        <v>0</v>
      </c>
      <c r="JC125" s="222">
        <v>142368.94</v>
      </c>
      <c r="JD125" s="222">
        <v>0</v>
      </c>
      <c r="JE125" s="222">
        <v>0</v>
      </c>
      <c r="JF125" s="222">
        <v>25465.31</v>
      </c>
      <c r="JG125" s="222">
        <v>253075.23</v>
      </c>
      <c r="JH125" s="222">
        <v>0</v>
      </c>
      <c r="JI125" s="222">
        <v>0</v>
      </c>
      <c r="JJ125" s="222">
        <v>183135.37</v>
      </c>
      <c r="JK125" s="222">
        <v>252186.08</v>
      </c>
      <c r="JL125" s="222">
        <v>0</v>
      </c>
      <c r="JM125" s="222">
        <v>0</v>
      </c>
      <c r="JN125" s="222">
        <v>0</v>
      </c>
      <c r="JO125" s="222">
        <v>0</v>
      </c>
      <c r="JP125" s="222">
        <v>0</v>
      </c>
      <c r="JQ125" s="222">
        <v>0</v>
      </c>
      <c r="JR125" s="222">
        <v>0</v>
      </c>
      <c r="JS125" s="222">
        <v>0</v>
      </c>
      <c r="JT125" s="222">
        <v>0</v>
      </c>
      <c r="JU125" s="222">
        <v>847330.23</v>
      </c>
      <c r="JV125" s="222">
        <v>0</v>
      </c>
      <c r="JW125" s="222">
        <v>0</v>
      </c>
      <c r="JX125" s="222">
        <v>0</v>
      </c>
      <c r="JY125" s="222">
        <v>0</v>
      </c>
      <c r="JZ125" s="222">
        <v>1345301.22</v>
      </c>
      <c r="KA125" s="222">
        <v>0</v>
      </c>
      <c r="KB125" s="222">
        <v>0</v>
      </c>
      <c r="KC125" s="222">
        <v>0</v>
      </c>
      <c r="KD125" s="222">
        <v>0</v>
      </c>
      <c r="KE125" s="222">
        <v>0</v>
      </c>
      <c r="KF125" s="222">
        <v>0</v>
      </c>
      <c r="KG125" s="222">
        <v>0</v>
      </c>
      <c r="KH125" s="222">
        <v>0</v>
      </c>
      <c r="KI125" s="222">
        <v>248501.25</v>
      </c>
      <c r="KJ125" s="222">
        <v>0</v>
      </c>
      <c r="KK125" s="222">
        <v>338018.21</v>
      </c>
      <c r="KL125" s="222">
        <v>0</v>
      </c>
      <c r="KM125" s="222">
        <v>0</v>
      </c>
      <c r="KN125" s="222">
        <v>0</v>
      </c>
      <c r="KO125" s="222">
        <v>90199.75</v>
      </c>
      <c r="KP125" s="222">
        <v>0</v>
      </c>
      <c r="KQ125" s="222">
        <v>876039.02</v>
      </c>
      <c r="KR125" s="222">
        <v>0</v>
      </c>
      <c r="KS125" s="222">
        <v>0</v>
      </c>
      <c r="KT125" s="222">
        <v>0</v>
      </c>
      <c r="KU125" s="222">
        <v>0</v>
      </c>
      <c r="KV125" s="222">
        <v>0</v>
      </c>
      <c r="KW125" s="222">
        <v>0</v>
      </c>
      <c r="KX125" s="222">
        <v>0</v>
      </c>
      <c r="KY125" s="222">
        <v>19367.330000000002</v>
      </c>
      <c r="KZ125" s="222">
        <v>0</v>
      </c>
      <c r="LA125" s="222">
        <v>13271.8</v>
      </c>
      <c r="LB125" s="222">
        <v>0</v>
      </c>
      <c r="LC125" s="222">
        <v>0</v>
      </c>
      <c r="LD125" s="222">
        <v>0</v>
      </c>
      <c r="LE125" s="222">
        <v>33193.660000000003</v>
      </c>
      <c r="LF125" s="222">
        <v>0</v>
      </c>
      <c r="LG125" s="222">
        <v>0</v>
      </c>
      <c r="LH125" s="222">
        <v>7457.7</v>
      </c>
      <c r="LI125" s="222">
        <v>0</v>
      </c>
      <c r="LJ125" s="222">
        <v>913619</v>
      </c>
      <c r="LK125" s="222">
        <v>0</v>
      </c>
      <c r="LL125" s="222">
        <v>0</v>
      </c>
      <c r="LM125" s="222">
        <v>0</v>
      </c>
      <c r="LN125" s="222">
        <v>0</v>
      </c>
      <c r="LO125" s="222">
        <v>201395.93</v>
      </c>
      <c r="LP125" s="222">
        <v>0</v>
      </c>
      <c r="LQ125" s="222">
        <v>0</v>
      </c>
      <c r="LR125" s="222">
        <v>55036.42</v>
      </c>
      <c r="LS125" s="222">
        <v>0</v>
      </c>
      <c r="LT125" s="222">
        <v>0</v>
      </c>
      <c r="LU125" s="222">
        <v>0</v>
      </c>
      <c r="LV125" s="222">
        <v>0</v>
      </c>
      <c r="LW125" s="222">
        <v>427360.89</v>
      </c>
      <c r="LX125" s="222">
        <v>76488.03</v>
      </c>
      <c r="LY125" s="222">
        <v>0</v>
      </c>
      <c r="LZ125" s="222">
        <v>179717.36</v>
      </c>
      <c r="MA125" s="222">
        <v>31365.16</v>
      </c>
      <c r="MB125" s="222">
        <v>0</v>
      </c>
      <c r="MC125" s="222">
        <v>16074.28</v>
      </c>
      <c r="MD125" s="222">
        <v>0</v>
      </c>
      <c r="ME125" s="222">
        <v>5260.45</v>
      </c>
      <c r="MF125" s="222">
        <v>0</v>
      </c>
      <c r="MG125" s="222">
        <v>175716.98</v>
      </c>
      <c r="MH125" s="222">
        <v>21454.880000000001</v>
      </c>
      <c r="MI125" s="222">
        <v>10538.34</v>
      </c>
      <c r="MJ125" s="222">
        <v>5886.58</v>
      </c>
      <c r="MK125" s="222">
        <v>0</v>
      </c>
      <c r="ML125" s="222">
        <v>101517.62</v>
      </c>
      <c r="MM125" s="222">
        <v>0</v>
      </c>
      <c r="MN125" s="222">
        <v>31818.93</v>
      </c>
      <c r="MO125" s="222">
        <v>79738.59</v>
      </c>
      <c r="MP125" s="222">
        <v>49042.35</v>
      </c>
      <c r="MQ125" s="222">
        <v>42824.63</v>
      </c>
      <c r="MR125" s="222">
        <v>0</v>
      </c>
      <c r="MS125" s="222">
        <v>847276.85</v>
      </c>
      <c r="MT125" s="222">
        <v>62335.86</v>
      </c>
      <c r="MU125" s="222">
        <v>23709.200000000001</v>
      </c>
      <c r="MV125" s="222">
        <v>0</v>
      </c>
      <c r="MW125" s="222">
        <v>0</v>
      </c>
      <c r="MX125" s="222">
        <v>0</v>
      </c>
      <c r="MY125" s="222">
        <v>18325.57</v>
      </c>
      <c r="MZ125" s="222">
        <v>0</v>
      </c>
      <c r="NA125" s="222">
        <v>35811.97</v>
      </c>
      <c r="NB125" s="222">
        <v>64393.21</v>
      </c>
      <c r="NC125" s="222">
        <v>0</v>
      </c>
      <c r="ND125" s="222">
        <v>249137.27</v>
      </c>
      <c r="NE125" s="222">
        <v>321006.48</v>
      </c>
      <c r="NF125" s="222">
        <v>0</v>
      </c>
      <c r="NG125" s="222">
        <v>1073740.01</v>
      </c>
      <c r="NH125" s="222">
        <v>0</v>
      </c>
      <c r="NI125" s="222">
        <v>3986.33</v>
      </c>
      <c r="NJ125" s="222">
        <v>278240.84999999998</v>
      </c>
      <c r="NK125" s="222">
        <v>578716.36</v>
      </c>
      <c r="NL125" s="222">
        <v>0</v>
      </c>
      <c r="NM125" s="222">
        <v>21377.15</v>
      </c>
      <c r="NN125" s="222">
        <v>265279.27</v>
      </c>
      <c r="NO125" s="222">
        <v>0</v>
      </c>
      <c r="NP125" s="222">
        <v>858041.89</v>
      </c>
      <c r="NQ125" s="222">
        <v>1231391.8400000001</v>
      </c>
      <c r="NR125" s="222">
        <v>66839.7</v>
      </c>
      <c r="NS125" s="222">
        <v>435640.85</v>
      </c>
      <c r="NT125" s="222">
        <v>113225.56</v>
      </c>
      <c r="NU125" s="222">
        <v>96006.47</v>
      </c>
      <c r="NV125" s="222">
        <v>0</v>
      </c>
      <c r="NW125" s="222">
        <v>0</v>
      </c>
      <c r="NX125" s="222">
        <v>0</v>
      </c>
      <c r="NY125" s="222">
        <v>0</v>
      </c>
      <c r="NZ125" s="222">
        <v>0</v>
      </c>
      <c r="OA125" s="222">
        <v>0</v>
      </c>
      <c r="OB125" s="222">
        <v>0</v>
      </c>
      <c r="OC125" s="222">
        <v>0</v>
      </c>
      <c r="OD125" s="222">
        <v>0</v>
      </c>
      <c r="OE125" s="222">
        <v>157377.32999999999</v>
      </c>
      <c r="OF125" s="222">
        <v>309244.07</v>
      </c>
      <c r="OG125" s="222">
        <v>526063.11</v>
      </c>
      <c r="OH125" s="222">
        <v>16160.38</v>
      </c>
      <c r="OI125" s="222">
        <v>47818</v>
      </c>
      <c r="OJ125" s="222">
        <v>0</v>
      </c>
      <c r="OK125" s="222">
        <v>21600.92</v>
      </c>
      <c r="OL125" s="222">
        <v>0</v>
      </c>
      <c r="OM125" s="222">
        <v>131812.87</v>
      </c>
      <c r="ON125" s="222">
        <v>1133780.6399999999</v>
      </c>
      <c r="OO125" s="222">
        <v>404984.67</v>
      </c>
      <c r="OP125" s="222">
        <v>449225.55</v>
      </c>
      <c r="OQ125" s="222">
        <v>4042.22</v>
      </c>
      <c r="OR125" s="222">
        <v>0</v>
      </c>
      <c r="OS125" s="222">
        <v>29967.22</v>
      </c>
      <c r="OT125" s="222">
        <v>0</v>
      </c>
      <c r="OU125" s="222">
        <v>0</v>
      </c>
      <c r="OV125" s="222">
        <v>0</v>
      </c>
      <c r="OW125" s="222">
        <v>0</v>
      </c>
      <c r="OX125" s="222">
        <v>3884209.96</v>
      </c>
      <c r="OY125" s="222">
        <v>0</v>
      </c>
      <c r="OZ125" s="222">
        <v>0</v>
      </c>
      <c r="PA125" s="222">
        <v>0</v>
      </c>
      <c r="PB125" s="222">
        <v>266965.74</v>
      </c>
      <c r="PC125" s="222">
        <v>0</v>
      </c>
      <c r="PD125" s="222">
        <v>0</v>
      </c>
      <c r="PE125" s="222">
        <v>0</v>
      </c>
      <c r="PF125" s="222">
        <v>0</v>
      </c>
      <c r="PG125" s="222">
        <v>0</v>
      </c>
      <c r="PH125" s="222">
        <v>0</v>
      </c>
      <c r="PI125" s="222">
        <v>0</v>
      </c>
      <c r="PJ125" s="222">
        <v>0</v>
      </c>
      <c r="PK125" s="222">
        <v>4079.81</v>
      </c>
      <c r="PL125" s="222">
        <v>11243.34</v>
      </c>
      <c r="PM125" s="222">
        <v>0</v>
      </c>
      <c r="PN125" s="222">
        <v>0</v>
      </c>
      <c r="PO125" s="222">
        <v>7099.55</v>
      </c>
      <c r="PP125" s="222">
        <v>0</v>
      </c>
      <c r="PQ125" s="222">
        <v>0</v>
      </c>
      <c r="PR125" s="222">
        <v>0</v>
      </c>
      <c r="PS125" s="222">
        <v>0</v>
      </c>
      <c r="PT125" s="222">
        <v>0</v>
      </c>
      <c r="PU125" s="222">
        <v>0</v>
      </c>
      <c r="PV125" s="222">
        <v>0</v>
      </c>
      <c r="PW125" s="222">
        <v>0</v>
      </c>
      <c r="PX125" s="222">
        <v>0</v>
      </c>
      <c r="PY125" s="222">
        <v>0</v>
      </c>
      <c r="PZ125" s="222">
        <v>0</v>
      </c>
      <c r="QA125" s="222">
        <v>0</v>
      </c>
      <c r="QB125" s="222">
        <v>0</v>
      </c>
      <c r="QC125" s="222">
        <v>0</v>
      </c>
      <c r="QD125" s="222">
        <v>0</v>
      </c>
      <c r="QE125" s="222">
        <v>0</v>
      </c>
      <c r="QF125" s="222">
        <v>0</v>
      </c>
      <c r="QG125" s="222">
        <v>0</v>
      </c>
      <c r="QH125" s="222">
        <v>0</v>
      </c>
      <c r="QI125" s="222">
        <v>0</v>
      </c>
      <c r="QJ125" s="222">
        <v>0</v>
      </c>
      <c r="QK125" s="222">
        <v>28722.48</v>
      </c>
      <c r="QL125" s="222">
        <v>0</v>
      </c>
      <c r="QM125" s="222">
        <v>0</v>
      </c>
      <c r="QN125" s="222">
        <v>60559.34</v>
      </c>
      <c r="QO125" s="222">
        <v>0</v>
      </c>
      <c r="QP125" s="222">
        <v>0</v>
      </c>
      <c r="QQ125" s="222">
        <v>0</v>
      </c>
      <c r="QR125" s="222">
        <v>0</v>
      </c>
      <c r="QS125" s="222">
        <v>0</v>
      </c>
      <c r="QT125" s="222">
        <v>0</v>
      </c>
      <c r="QU125" s="222">
        <v>0</v>
      </c>
      <c r="QV125" s="222">
        <v>0</v>
      </c>
      <c r="QW125" s="222">
        <v>0</v>
      </c>
      <c r="QX125" s="222">
        <v>0</v>
      </c>
      <c r="QY125" s="222">
        <v>0</v>
      </c>
      <c r="QZ125" s="222">
        <v>0</v>
      </c>
      <c r="RA125" s="222">
        <v>0</v>
      </c>
      <c r="RB125" s="222">
        <v>0</v>
      </c>
      <c r="RC125" s="222">
        <v>0</v>
      </c>
      <c r="RD125" s="222">
        <v>0</v>
      </c>
      <c r="RE125" s="222">
        <v>0</v>
      </c>
      <c r="RF125" s="222">
        <v>0</v>
      </c>
      <c r="RG125" s="222">
        <v>0</v>
      </c>
      <c r="RH125" s="222">
        <v>43175.66</v>
      </c>
      <c r="RI125" s="222">
        <v>0</v>
      </c>
      <c r="RJ125" s="222">
        <v>0</v>
      </c>
      <c r="RK125" s="222">
        <v>0</v>
      </c>
      <c r="RL125" s="222">
        <v>0</v>
      </c>
      <c r="RM125" s="222">
        <v>0</v>
      </c>
      <c r="RN125" s="222">
        <v>0</v>
      </c>
      <c r="RO125" s="222">
        <v>353982.87</v>
      </c>
      <c r="RP125" s="222">
        <v>0</v>
      </c>
      <c r="RQ125" s="222">
        <v>0</v>
      </c>
      <c r="RR125" s="222">
        <v>147725.67000000001</v>
      </c>
      <c r="RS125" s="222">
        <v>0</v>
      </c>
      <c r="RT125" s="222">
        <v>0</v>
      </c>
      <c r="RU125" s="222">
        <v>4906.82</v>
      </c>
      <c r="RV125" s="222">
        <v>0</v>
      </c>
      <c r="RW125" s="222">
        <v>0</v>
      </c>
      <c r="RX125" s="222">
        <v>0</v>
      </c>
      <c r="RY125" s="222">
        <v>0</v>
      </c>
      <c r="RZ125" s="222">
        <v>19781.189999999999</v>
      </c>
      <c r="SA125" s="222">
        <v>9361764.4100000001</v>
      </c>
      <c r="SB125" s="222">
        <v>0</v>
      </c>
      <c r="SC125" s="222">
        <v>108530.52</v>
      </c>
      <c r="SD125" s="222">
        <v>0</v>
      </c>
      <c r="SE125" s="222">
        <v>0</v>
      </c>
      <c r="SF125" s="222">
        <v>9461.3700000000008</v>
      </c>
      <c r="SG125" s="222">
        <v>36089.99</v>
      </c>
      <c r="SH125" s="222">
        <v>0</v>
      </c>
      <c r="SI125" s="222">
        <v>79718.039999999994</v>
      </c>
      <c r="SJ125" s="222">
        <v>0</v>
      </c>
      <c r="SK125" s="222">
        <v>54741.02</v>
      </c>
      <c r="SL125" s="222">
        <v>0</v>
      </c>
      <c r="SM125" s="222">
        <v>134510.41</v>
      </c>
      <c r="SN125" s="222">
        <v>27095.55</v>
      </c>
      <c r="SO125" s="222">
        <v>17345.77</v>
      </c>
      <c r="SP125" s="222">
        <v>8522.9</v>
      </c>
      <c r="SQ125" s="222">
        <v>486386.54</v>
      </c>
      <c r="SR125" s="222">
        <v>15624.75</v>
      </c>
      <c r="SS125" s="222">
        <v>26696.29</v>
      </c>
      <c r="ST125" s="222">
        <v>43985.99</v>
      </c>
      <c r="SU125" s="222">
        <v>0</v>
      </c>
      <c r="SV125" s="222">
        <v>29850.26</v>
      </c>
      <c r="SW125" s="222">
        <v>0</v>
      </c>
      <c r="SX125" s="222">
        <v>392565.82</v>
      </c>
      <c r="SY125" s="222">
        <v>0</v>
      </c>
      <c r="SZ125" s="222">
        <v>35213.980000000003</v>
      </c>
      <c r="TA125" s="222">
        <v>0</v>
      </c>
      <c r="TB125" s="222">
        <v>0</v>
      </c>
      <c r="TC125" s="222">
        <v>30638.77</v>
      </c>
      <c r="TD125" s="222">
        <v>3492.58</v>
      </c>
      <c r="TE125" s="222">
        <v>0</v>
      </c>
      <c r="TF125" s="222">
        <v>65660.479999999996</v>
      </c>
      <c r="TG125" s="222">
        <v>35768.58</v>
      </c>
      <c r="TH125" s="222">
        <v>233.21</v>
      </c>
      <c r="TI125" s="222">
        <v>230872.87</v>
      </c>
      <c r="TJ125" s="222">
        <v>31422.639999999999</v>
      </c>
      <c r="TK125" s="222">
        <v>0</v>
      </c>
      <c r="TL125" s="222">
        <v>6937.22</v>
      </c>
      <c r="TM125" s="222">
        <v>197988.51</v>
      </c>
      <c r="TN125" s="222">
        <v>10046.57</v>
      </c>
      <c r="TO125" s="222">
        <v>0</v>
      </c>
      <c r="TP125" s="222">
        <v>22798.3</v>
      </c>
      <c r="TQ125" s="222">
        <v>11409.66</v>
      </c>
      <c r="TR125" s="222">
        <v>30370.02</v>
      </c>
      <c r="TS125" s="222">
        <v>5441.87</v>
      </c>
      <c r="TT125" s="222">
        <v>0</v>
      </c>
      <c r="TU125" s="222">
        <v>3392.55</v>
      </c>
      <c r="TV125" s="222">
        <v>0</v>
      </c>
      <c r="TW125" s="222">
        <v>6686.61</v>
      </c>
      <c r="TX125" s="222">
        <v>0</v>
      </c>
      <c r="TY125" s="222">
        <v>144202.19</v>
      </c>
      <c r="TZ125" s="222">
        <v>25424.63</v>
      </c>
      <c r="UA125" s="222">
        <v>1424625.75</v>
      </c>
      <c r="UB125" s="222">
        <v>952737.86</v>
      </c>
      <c r="UC125" s="222">
        <v>324690.15999999997</v>
      </c>
      <c r="UD125" s="222">
        <v>121076.08</v>
      </c>
      <c r="UE125" s="222">
        <v>1026855.71</v>
      </c>
      <c r="UF125" s="222">
        <v>0</v>
      </c>
      <c r="UG125" s="222">
        <v>0</v>
      </c>
      <c r="UH125" s="222">
        <v>0</v>
      </c>
      <c r="UI125" s="222">
        <v>0</v>
      </c>
      <c r="UJ125" s="222">
        <v>18431.919999999998</v>
      </c>
      <c r="UK125" s="222">
        <v>6165.13</v>
      </c>
      <c r="UL125" s="222">
        <v>4431.3100000000004</v>
      </c>
      <c r="UM125" s="222">
        <v>19219.53</v>
      </c>
      <c r="UN125" s="222">
        <v>1008.74</v>
      </c>
      <c r="UO125" s="222">
        <v>68623.73</v>
      </c>
      <c r="UP125" s="222">
        <v>665618.93000000005</v>
      </c>
      <c r="UQ125" s="222">
        <v>3367.08</v>
      </c>
      <c r="UR125" s="222">
        <v>0</v>
      </c>
      <c r="US125" s="222">
        <v>79907.009999999995</v>
      </c>
      <c r="UT125" s="222">
        <v>0</v>
      </c>
      <c r="UU125" s="222">
        <v>160527.1</v>
      </c>
      <c r="UV125" s="222">
        <v>4269.93</v>
      </c>
      <c r="UW125" s="222">
        <v>0</v>
      </c>
      <c r="UX125" s="222">
        <v>0</v>
      </c>
      <c r="UY125" s="222">
        <v>6069</v>
      </c>
      <c r="UZ125" s="222">
        <v>0</v>
      </c>
      <c r="VA125" s="222">
        <v>11874.77</v>
      </c>
      <c r="VB125" s="222">
        <v>0</v>
      </c>
      <c r="VC125" s="222">
        <v>11955.8</v>
      </c>
      <c r="VD125" s="222">
        <v>0</v>
      </c>
      <c r="VE125" s="222">
        <v>285383.88</v>
      </c>
      <c r="VF125" s="222">
        <v>0</v>
      </c>
      <c r="VG125" s="222">
        <v>0</v>
      </c>
      <c r="VH125" s="222">
        <v>7910.28</v>
      </c>
      <c r="VI125" s="222">
        <v>0</v>
      </c>
      <c r="VJ125" s="222">
        <v>0</v>
      </c>
      <c r="VK125" s="222">
        <v>0</v>
      </c>
      <c r="VL125" s="222">
        <v>1399.23</v>
      </c>
      <c r="VM125" s="222">
        <v>7756.21</v>
      </c>
      <c r="VN125" s="222">
        <v>10526.64</v>
      </c>
      <c r="VO125" s="222">
        <v>0</v>
      </c>
      <c r="VP125" s="222">
        <v>0</v>
      </c>
      <c r="VQ125" s="222">
        <v>0</v>
      </c>
      <c r="VR125" s="222">
        <v>0</v>
      </c>
      <c r="VS125" s="222">
        <v>0</v>
      </c>
      <c r="VT125" s="222">
        <v>0</v>
      </c>
      <c r="VU125" s="222">
        <v>0</v>
      </c>
      <c r="VV125" s="222">
        <v>0</v>
      </c>
      <c r="VW125" s="222">
        <v>64877.599999999999</v>
      </c>
      <c r="VX125" s="222">
        <v>0</v>
      </c>
      <c r="VY125" s="222">
        <v>0</v>
      </c>
      <c r="VZ125" s="222">
        <v>0</v>
      </c>
      <c r="WA125" s="222">
        <v>0</v>
      </c>
      <c r="WB125" s="222">
        <v>43207.1</v>
      </c>
      <c r="WC125" s="222">
        <v>0</v>
      </c>
      <c r="WD125" s="222">
        <v>0</v>
      </c>
      <c r="WE125" s="222">
        <v>0</v>
      </c>
      <c r="WF125" s="222">
        <v>0</v>
      </c>
      <c r="WG125" s="222">
        <v>0</v>
      </c>
      <c r="WH125" s="222">
        <v>12573.28</v>
      </c>
      <c r="WI125" s="222">
        <v>33853.79</v>
      </c>
      <c r="WJ125" s="222">
        <v>0</v>
      </c>
      <c r="WK125" s="222">
        <v>1664.06</v>
      </c>
      <c r="WL125" s="222">
        <v>0</v>
      </c>
      <c r="WM125" s="222">
        <v>49649.02</v>
      </c>
      <c r="WN125" s="222">
        <v>84485.9</v>
      </c>
      <c r="WO125" s="222">
        <v>0</v>
      </c>
      <c r="WP125" s="222">
        <v>0</v>
      </c>
      <c r="WQ125" s="222">
        <v>0</v>
      </c>
      <c r="WR125" s="222">
        <v>0</v>
      </c>
      <c r="WS125" s="222">
        <v>0</v>
      </c>
      <c r="WT125" s="222">
        <v>0</v>
      </c>
      <c r="WU125" s="222">
        <v>745495.27</v>
      </c>
      <c r="WV125" s="222">
        <v>0</v>
      </c>
      <c r="WW125" s="222">
        <v>0</v>
      </c>
      <c r="WX125" s="222">
        <v>0</v>
      </c>
      <c r="WY125" s="222">
        <v>0</v>
      </c>
      <c r="WZ125" s="222">
        <v>0</v>
      </c>
      <c r="XA125" s="222">
        <v>0</v>
      </c>
      <c r="XB125" s="222">
        <v>64188.65</v>
      </c>
      <c r="XC125" s="222">
        <v>856904.33</v>
      </c>
      <c r="XD125" s="222">
        <v>0</v>
      </c>
      <c r="XE125" s="222">
        <v>0</v>
      </c>
      <c r="XF125" s="222">
        <v>0</v>
      </c>
      <c r="XG125" s="222">
        <v>0</v>
      </c>
      <c r="XH125" s="222">
        <v>0</v>
      </c>
      <c r="XI125" s="222">
        <v>5725.53</v>
      </c>
      <c r="XJ125" s="222">
        <v>0</v>
      </c>
      <c r="XK125" s="222">
        <v>10047.31</v>
      </c>
      <c r="XL125" s="222">
        <v>8093.59</v>
      </c>
      <c r="XM125" s="222">
        <v>2471.4699999999998</v>
      </c>
      <c r="XN125" s="222">
        <v>0</v>
      </c>
      <c r="XO125" s="222">
        <v>82003.81</v>
      </c>
      <c r="XP125" s="222">
        <v>40070.75</v>
      </c>
      <c r="XQ125" s="222">
        <v>16255.77</v>
      </c>
      <c r="XR125" s="222">
        <v>2798.46</v>
      </c>
      <c r="XS125" s="222">
        <v>15096.77</v>
      </c>
      <c r="XT125" s="222">
        <v>5885</v>
      </c>
      <c r="XU125" s="222">
        <v>0</v>
      </c>
      <c r="XV125" s="222">
        <v>11026.31</v>
      </c>
      <c r="XW125" s="222">
        <v>9131.2999999999993</v>
      </c>
      <c r="XX125" s="222">
        <v>0</v>
      </c>
      <c r="XY125" s="222">
        <v>2707.73</v>
      </c>
      <c r="XZ125" s="222">
        <v>0</v>
      </c>
      <c r="YA125" s="222">
        <v>0</v>
      </c>
      <c r="YB125" s="222">
        <v>0</v>
      </c>
      <c r="YC125" s="222">
        <v>0</v>
      </c>
      <c r="YD125" s="222">
        <v>0</v>
      </c>
      <c r="YE125" s="222">
        <v>67756.02</v>
      </c>
      <c r="YF125" s="222">
        <v>0</v>
      </c>
      <c r="YG125" s="222">
        <v>0</v>
      </c>
      <c r="YH125" s="222">
        <v>0</v>
      </c>
      <c r="YI125" s="222">
        <v>0</v>
      </c>
      <c r="YJ125" s="222">
        <v>0</v>
      </c>
      <c r="YK125" s="222">
        <v>0</v>
      </c>
      <c r="YL125" s="222">
        <v>0</v>
      </c>
      <c r="YM125" s="222">
        <v>0</v>
      </c>
      <c r="YN125" s="222">
        <v>0</v>
      </c>
      <c r="YO125" s="222">
        <v>0</v>
      </c>
      <c r="YP125" s="222">
        <v>0</v>
      </c>
      <c r="YQ125" s="222">
        <v>0</v>
      </c>
      <c r="YR125" s="222">
        <v>0</v>
      </c>
      <c r="YS125" s="222">
        <v>0</v>
      </c>
      <c r="YT125" s="222">
        <v>0</v>
      </c>
      <c r="YU125" s="222">
        <v>0</v>
      </c>
      <c r="YV125" s="222">
        <v>68253.73</v>
      </c>
      <c r="YW125" s="222">
        <v>2352.59</v>
      </c>
      <c r="YX125" s="222">
        <v>0</v>
      </c>
      <c r="YY125" s="222">
        <v>0</v>
      </c>
      <c r="YZ125" s="222">
        <v>215596.42</v>
      </c>
      <c r="ZA125" s="222">
        <v>0</v>
      </c>
      <c r="ZB125" s="222">
        <v>0</v>
      </c>
      <c r="ZC125" s="222">
        <v>0</v>
      </c>
      <c r="ZD125" s="222">
        <v>0</v>
      </c>
      <c r="ZE125" s="222">
        <v>1455.25</v>
      </c>
      <c r="ZF125" s="222">
        <v>0</v>
      </c>
      <c r="ZG125" s="222">
        <v>0</v>
      </c>
      <c r="ZH125" s="222">
        <v>0</v>
      </c>
      <c r="ZI125" s="222">
        <v>0</v>
      </c>
      <c r="ZJ125" s="222">
        <v>0</v>
      </c>
      <c r="ZK125" s="222">
        <v>0</v>
      </c>
      <c r="ZL125" s="222">
        <v>302168.57</v>
      </c>
      <c r="ZM125" s="222">
        <v>0</v>
      </c>
      <c r="ZN125" s="222">
        <v>0</v>
      </c>
      <c r="ZO125" s="222">
        <v>0</v>
      </c>
      <c r="ZP125" s="222">
        <v>14668.83</v>
      </c>
      <c r="ZQ125" s="222">
        <v>0</v>
      </c>
      <c r="ZR125" s="222">
        <v>0</v>
      </c>
      <c r="ZS125" s="222">
        <v>0</v>
      </c>
      <c r="ZT125" s="222">
        <v>42633.01</v>
      </c>
      <c r="ZU125" s="222">
        <v>9779.2199999999993</v>
      </c>
      <c r="ZV125" s="222">
        <v>0</v>
      </c>
      <c r="ZW125" s="222">
        <v>0</v>
      </c>
      <c r="ZX125" s="222">
        <v>0</v>
      </c>
      <c r="ZY125" s="222">
        <v>1399.23</v>
      </c>
      <c r="ZZ125" s="222">
        <v>0</v>
      </c>
      <c r="AAA125" s="222">
        <v>0</v>
      </c>
      <c r="AAB125" s="222">
        <v>0</v>
      </c>
      <c r="AAC125" s="222">
        <v>0</v>
      </c>
      <c r="AAD125" s="222">
        <v>0</v>
      </c>
      <c r="AAE125" s="222">
        <v>0</v>
      </c>
      <c r="AAF125" s="222">
        <v>0</v>
      </c>
      <c r="AAG125" s="222">
        <v>0</v>
      </c>
      <c r="AAH125" s="222">
        <v>18863</v>
      </c>
      <c r="AAI125" s="222">
        <v>0</v>
      </c>
      <c r="AAJ125" s="222">
        <v>0</v>
      </c>
      <c r="AAK125" s="222">
        <v>0</v>
      </c>
      <c r="AAL125" s="222">
        <v>0</v>
      </c>
      <c r="AAM125" s="222">
        <v>0</v>
      </c>
      <c r="AAN125" s="222">
        <v>3086.64</v>
      </c>
      <c r="AAO125" s="222">
        <v>0</v>
      </c>
      <c r="AAP125" s="222">
        <v>0</v>
      </c>
      <c r="AAQ125" s="222">
        <v>0</v>
      </c>
      <c r="AAR125" s="222">
        <v>0</v>
      </c>
      <c r="AAS125" s="222">
        <v>0</v>
      </c>
      <c r="AAT125" s="222">
        <v>0</v>
      </c>
      <c r="AAU125" s="222">
        <v>96606.15</v>
      </c>
      <c r="AAV125" s="222">
        <v>0</v>
      </c>
      <c r="AAW125" s="222">
        <v>0</v>
      </c>
      <c r="AAX125" s="222">
        <v>3964.49</v>
      </c>
      <c r="AAY125" s="222">
        <v>0</v>
      </c>
      <c r="AAZ125" s="222">
        <v>1140019.47</v>
      </c>
      <c r="ABA125" s="222">
        <v>97495</v>
      </c>
      <c r="ABB125" s="222">
        <v>2098.85</v>
      </c>
      <c r="ABC125" s="222">
        <v>0</v>
      </c>
      <c r="ABD125" s="222">
        <v>0</v>
      </c>
      <c r="ABE125" s="222">
        <v>19875</v>
      </c>
      <c r="ABF125" s="222">
        <v>0</v>
      </c>
      <c r="ABG125" s="222">
        <v>0</v>
      </c>
      <c r="ABH125" s="222">
        <v>0</v>
      </c>
      <c r="ABI125" s="222">
        <v>0</v>
      </c>
      <c r="ABJ125" s="222">
        <v>121499.89</v>
      </c>
      <c r="ABK125" s="222">
        <v>0</v>
      </c>
      <c r="ABL125" s="222">
        <v>0</v>
      </c>
      <c r="ABM125" s="222">
        <v>0</v>
      </c>
      <c r="ABN125" s="222">
        <v>0</v>
      </c>
      <c r="ABO125" s="222">
        <v>383568.17</v>
      </c>
      <c r="ABP125" s="222">
        <v>0</v>
      </c>
      <c r="ABQ125" s="222">
        <v>0</v>
      </c>
      <c r="ABR125" s="222">
        <v>5363.72</v>
      </c>
      <c r="ABS125" s="222">
        <v>36529.81</v>
      </c>
      <c r="ABT125" s="222">
        <v>17916.72</v>
      </c>
      <c r="ABU125" s="222">
        <v>0</v>
      </c>
      <c r="ABV125" s="222">
        <v>0</v>
      </c>
      <c r="ABW125" s="222">
        <v>0</v>
      </c>
      <c r="ABX125" s="222">
        <v>0</v>
      </c>
      <c r="ABY125" s="222">
        <v>4644.3</v>
      </c>
      <c r="ABZ125" s="222">
        <v>675633.92</v>
      </c>
      <c r="ACA125" s="222">
        <v>0</v>
      </c>
      <c r="ACB125" s="222">
        <v>139056.60999999999</v>
      </c>
      <c r="ACC125" s="222">
        <v>24253.67</v>
      </c>
      <c r="ACD125" s="222">
        <v>0</v>
      </c>
      <c r="ACE125" s="222">
        <v>0</v>
      </c>
      <c r="ACF125" s="222">
        <v>698.52</v>
      </c>
      <c r="ACG125" s="222">
        <v>0</v>
      </c>
      <c r="ACH125" s="222">
        <v>8439.5</v>
      </c>
      <c r="ACI125" s="222">
        <v>0</v>
      </c>
      <c r="ACJ125" s="222">
        <v>0</v>
      </c>
      <c r="ACK125" s="222">
        <v>0</v>
      </c>
      <c r="ACL125" s="222">
        <v>0</v>
      </c>
      <c r="ACM125" s="222">
        <v>0</v>
      </c>
      <c r="ACN125" s="222">
        <v>0</v>
      </c>
      <c r="ACO125" s="222">
        <v>0</v>
      </c>
      <c r="ACP125" s="222">
        <v>19373.689999999999</v>
      </c>
      <c r="ACQ125" s="222">
        <v>0</v>
      </c>
      <c r="ACR125" s="222">
        <v>0</v>
      </c>
      <c r="ACS125" s="222">
        <v>20345.009999999998</v>
      </c>
      <c r="ACT125" s="222">
        <v>0</v>
      </c>
      <c r="ACU125" s="222">
        <v>0</v>
      </c>
      <c r="ACV125" s="222">
        <v>0</v>
      </c>
      <c r="ACW125" s="222">
        <v>0</v>
      </c>
      <c r="ACX125" s="222">
        <v>0</v>
      </c>
      <c r="ACY125" s="222">
        <v>0</v>
      </c>
      <c r="ACZ125" s="222">
        <v>0</v>
      </c>
      <c r="ADA125" s="222">
        <v>0</v>
      </c>
      <c r="ADB125" s="222">
        <v>0</v>
      </c>
      <c r="ADC125" s="222">
        <v>0</v>
      </c>
      <c r="ADD125" s="222">
        <v>0</v>
      </c>
      <c r="ADE125" s="222">
        <v>0</v>
      </c>
      <c r="ADF125" s="222">
        <v>0</v>
      </c>
      <c r="ADG125" s="222">
        <v>0</v>
      </c>
      <c r="ADH125" s="222">
        <v>0</v>
      </c>
      <c r="ADI125" s="222">
        <v>0</v>
      </c>
      <c r="ADJ125" s="222">
        <v>0</v>
      </c>
      <c r="ADK125" s="222">
        <v>0</v>
      </c>
      <c r="ADL125" s="222">
        <v>172243.85</v>
      </c>
      <c r="ADM125" s="222">
        <v>0</v>
      </c>
      <c r="ADN125" s="222">
        <v>0</v>
      </c>
      <c r="ADO125" s="222">
        <v>0</v>
      </c>
      <c r="ADP125" s="222">
        <v>72146.990000000005</v>
      </c>
      <c r="ADQ125" s="222">
        <v>398018.92</v>
      </c>
      <c r="ADR125" s="222">
        <v>0</v>
      </c>
      <c r="ADS125" s="222">
        <v>358134.27</v>
      </c>
      <c r="ADT125" s="222">
        <v>0</v>
      </c>
      <c r="ADU125" s="222">
        <v>0</v>
      </c>
      <c r="ADV125" s="222">
        <v>0</v>
      </c>
      <c r="ADW125" s="222">
        <v>0</v>
      </c>
      <c r="ADX125" s="222">
        <v>0</v>
      </c>
      <c r="ADY125" s="222">
        <v>0</v>
      </c>
      <c r="ADZ125" s="222">
        <v>0</v>
      </c>
      <c r="AEA125" s="222">
        <v>116466.74</v>
      </c>
      <c r="AEB125" s="222">
        <v>9438.2000000000007</v>
      </c>
      <c r="AEC125" s="222">
        <v>0</v>
      </c>
      <c r="AED125" s="222">
        <v>0</v>
      </c>
      <c r="AEE125" s="222">
        <v>0</v>
      </c>
      <c r="AEF125" s="222">
        <v>0</v>
      </c>
      <c r="AEG125" s="222">
        <v>0</v>
      </c>
      <c r="AEH125" s="222">
        <v>0</v>
      </c>
      <c r="AEI125" s="222">
        <v>0</v>
      </c>
      <c r="AEJ125" s="222">
        <v>0</v>
      </c>
      <c r="AEK125" s="222">
        <v>0</v>
      </c>
      <c r="AEL125" s="222">
        <v>931.36</v>
      </c>
      <c r="AEM125" s="222">
        <v>45326.41</v>
      </c>
      <c r="AEN125" s="222">
        <v>0</v>
      </c>
      <c r="AEO125" s="222">
        <v>0</v>
      </c>
      <c r="AEP125" s="222">
        <v>0</v>
      </c>
      <c r="AEQ125" s="222">
        <v>0</v>
      </c>
      <c r="AER125" s="222">
        <v>0</v>
      </c>
      <c r="AES125" s="222">
        <v>0</v>
      </c>
      <c r="AET125" s="222">
        <v>0</v>
      </c>
      <c r="AEU125" s="222">
        <v>11632.76</v>
      </c>
      <c r="AEV125" s="222">
        <v>9846.68</v>
      </c>
      <c r="AEW125" s="222">
        <v>0</v>
      </c>
      <c r="AEX125" s="222">
        <v>238256.33</v>
      </c>
      <c r="AEY125" s="222">
        <v>0</v>
      </c>
      <c r="AEZ125" s="222">
        <v>3492.58</v>
      </c>
      <c r="AFA125" s="222">
        <v>0</v>
      </c>
      <c r="AFB125" s="222">
        <v>0</v>
      </c>
      <c r="AFC125" s="222">
        <v>0</v>
      </c>
      <c r="AFD125" s="222">
        <v>0</v>
      </c>
      <c r="AFE125" s="222">
        <v>0</v>
      </c>
      <c r="AFF125" s="222">
        <v>204798.7</v>
      </c>
      <c r="AFG125" s="222">
        <v>50612.01</v>
      </c>
      <c r="AFH125" s="222">
        <v>0</v>
      </c>
      <c r="AFI125" s="222">
        <v>48694.43</v>
      </c>
      <c r="AFJ125" s="222">
        <v>101932.11</v>
      </c>
      <c r="AFK125" s="222">
        <v>0</v>
      </c>
      <c r="AFL125" s="222">
        <v>0</v>
      </c>
      <c r="AFM125" s="222">
        <v>0</v>
      </c>
      <c r="AFN125" s="222">
        <v>1397.03</v>
      </c>
      <c r="AFO125" s="222">
        <v>0</v>
      </c>
      <c r="AFP125" s="222">
        <v>0</v>
      </c>
      <c r="AFQ125" s="222">
        <v>0</v>
      </c>
      <c r="AFR125" s="222">
        <v>0</v>
      </c>
      <c r="AFS125" s="222">
        <v>8617.27</v>
      </c>
      <c r="AFT125" s="222">
        <v>7462.57</v>
      </c>
      <c r="AFU125" s="222">
        <v>0</v>
      </c>
      <c r="AFV125" s="222">
        <v>0</v>
      </c>
      <c r="AFW125" s="222">
        <v>0</v>
      </c>
      <c r="AFX125" s="222">
        <v>0</v>
      </c>
      <c r="AFY125" s="222">
        <v>0</v>
      </c>
      <c r="AFZ125" s="222">
        <v>0</v>
      </c>
      <c r="AGA125" s="222">
        <v>0</v>
      </c>
      <c r="AGB125" s="222">
        <v>0</v>
      </c>
      <c r="AGC125" s="222">
        <v>0</v>
      </c>
      <c r="AGD125" s="222">
        <v>0</v>
      </c>
      <c r="AGE125" s="222">
        <v>0</v>
      </c>
      <c r="AGF125" s="222">
        <v>2332.0500000000002</v>
      </c>
      <c r="AGG125" s="222">
        <v>0</v>
      </c>
      <c r="AGH125" s="222">
        <v>0</v>
      </c>
      <c r="AGI125" s="222">
        <v>0</v>
      </c>
      <c r="AGJ125" s="222">
        <v>0</v>
      </c>
      <c r="AGK125" s="222">
        <v>0</v>
      </c>
      <c r="AGL125" s="222">
        <v>0</v>
      </c>
      <c r="AGM125" s="222">
        <v>0</v>
      </c>
      <c r="AGN125" s="222">
        <v>106634.53</v>
      </c>
      <c r="AGO125" s="222">
        <v>0</v>
      </c>
      <c r="AGP125" s="222">
        <v>0</v>
      </c>
      <c r="AGQ125" s="222">
        <v>0</v>
      </c>
      <c r="AGR125" s="222">
        <v>0</v>
      </c>
      <c r="AGS125" s="222">
        <v>0</v>
      </c>
      <c r="AGT125" s="222">
        <v>0</v>
      </c>
      <c r="AGU125" s="222">
        <v>513605.67</v>
      </c>
      <c r="AGV125" s="222">
        <v>25387.83</v>
      </c>
      <c r="AGW125" s="222">
        <v>0</v>
      </c>
      <c r="AGX125" s="222">
        <v>0</v>
      </c>
      <c r="AGY125" s="222">
        <v>45709.8</v>
      </c>
      <c r="AGZ125" s="222">
        <v>0</v>
      </c>
      <c r="AHA125" s="222">
        <v>0</v>
      </c>
      <c r="AHB125" s="222">
        <v>0</v>
      </c>
      <c r="AHC125" s="222">
        <v>0</v>
      </c>
      <c r="AHD125" s="222">
        <v>0</v>
      </c>
      <c r="AHE125" s="222">
        <v>0</v>
      </c>
      <c r="AHF125" s="222">
        <v>0</v>
      </c>
      <c r="AHG125" s="222">
        <v>0</v>
      </c>
      <c r="AHH125" s="222">
        <v>0</v>
      </c>
      <c r="AHI125" s="222">
        <v>0</v>
      </c>
      <c r="AHJ125" s="222">
        <v>1399.23</v>
      </c>
      <c r="AHK125" s="222">
        <v>3616.77</v>
      </c>
      <c r="AHL125" s="222">
        <v>0</v>
      </c>
      <c r="AHM125" s="222">
        <v>0</v>
      </c>
      <c r="AHN125" s="222">
        <v>0</v>
      </c>
      <c r="AHO125" s="222">
        <v>0</v>
      </c>
      <c r="AHP125" s="222">
        <v>0</v>
      </c>
      <c r="AHQ125" s="222">
        <v>0</v>
      </c>
      <c r="AHR125" s="264">
        <v>0</v>
      </c>
    </row>
    <row r="126" spans="1:902" ht="24">
      <c r="A126" s="183" t="s">
        <v>6671</v>
      </c>
      <c r="B126" s="183" t="s">
        <v>6575</v>
      </c>
      <c r="C126" s="184" t="s">
        <v>6576</v>
      </c>
      <c r="D126" s="222">
        <v>0</v>
      </c>
      <c r="E126" s="222">
        <v>1162.77</v>
      </c>
      <c r="F126" s="222">
        <v>0</v>
      </c>
      <c r="G126" s="222">
        <v>0</v>
      </c>
      <c r="H126" s="222">
        <v>500</v>
      </c>
      <c r="I126" s="222">
        <v>7.39</v>
      </c>
      <c r="J126" s="222">
        <v>193867.66</v>
      </c>
      <c r="K126" s="222">
        <v>0</v>
      </c>
      <c r="L126" s="222">
        <v>0</v>
      </c>
      <c r="M126" s="222">
        <v>0</v>
      </c>
      <c r="N126" s="222">
        <v>0</v>
      </c>
      <c r="O126" s="222">
        <v>0</v>
      </c>
      <c r="P126" s="222">
        <v>0</v>
      </c>
      <c r="Q126" s="222">
        <v>399.6</v>
      </c>
      <c r="R126" s="222">
        <v>0</v>
      </c>
      <c r="S126" s="222">
        <v>0</v>
      </c>
      <c r="T126" s="222">
        <v>0</v>
      </c>
      <c r="U126" s="222">
        <v>0</v>
      </c>
      <c r="V126" s="222">
        <v>0</v>
      </c>
      <c r="W126" s="222">
        <v>0</v>
      </c>
      <c r="X126" s="222">
        <v>249.24</v>
      </c>
      <c r="Y126" s="222">
        <v>0</v>
      </c>
      <c r="Z126" s="222">
        <v>0</v>
      </c>
      <c r="AA126" s="222">
        <v>0</v>
      </c>
      <c r="AB126" s="222">
        <v>3000</v>
      </c>
      <c r="AC126" s="222">
        <v>0</v>
      </c>
      <c r="AD126" s="222">
        <v>2000</v>
      </c>
      <c r="AE126" s="222">
        <v>7423.36</v>
      </c>
      <c r="AF126" s="222">
        <v>7820.98</v>
      </c>
      <c r="AG126" s="222">
        <v>50454.77</v>
      </c>
      <c r="AH126" s="222">
        <v>5699.96</v>
      </c>
      <c r="AI126" s="222">
        <v>0</v>
      </c>
      <c r="AJ126" s="222">
        <v>587.19000000000005</v>
      </c>
      <c r="AK126" s="222">
        <v>0</v>
      </c>
      <c r="AL126" s="222">
        <v>0</v>
      </c>
      <c r="AM126" s="222">
        <v>5907.27</v>
      </c>
      <c r="AN126" s="222">
        <v>96404.46</v>
      </c>
      <c r="AO126" s="222">
        <v>0</v>
      </c>
      <c r="AP126" s="222">
        <v>0</v>
      </c>
      <c r="AQ126" s="222">
        <v>0</v>
      </c>
      <c r="AR126" s="222">
        <v>0</v>
      </c>
      <c r="AS126" s="222">
        <v>0</v>
      </c>
      <c r="AT126" s="222">
        <v>0</v>
      </c>
      <c r="AU126" s="222">
        <v>0</v>
      </c>
      <c r="AV126" s="222">
        <v>69.17</v>
      </c>
      <c r="AW126" s="222">
        <v>0</v>
      </c>
      <c r="AX126" s="222">
        <v>254.48</v>
      </c>
      <c r="AY126" s="222">
        <v>0</v>
      </c>
      <c r="AZ126" s="222">
        <v>704.98</v>
      </c>
      <c r="BA126" s="222">
        <v>0</v>
      </c>
      <c r="BB126" s="222">
        <v>12.82</v>
      </c>
      <c r="BC126" s="222">
        <v>0</v>
      </c>
      <c r="BD126" s="222">
        <v>0</v>
      </c>
      <c r="BE126" s="222">
        <v>0</v>
      </c>
      <c r="BF126" s="222">
        <v>1093.06</v>
      </c>
      <c r="BG126" s="222">
        <v>0</v>
      </c>
      <c r="BH126" s="222">
        <v>4021.54</v>
      </c>
      <c r="BI126" s="222">
        <v>0</v>
      </c>
      <c r="BJ126" s="222">
        <v>0</v>
      </c>
      <c r="BK126" s="222">
        <v>17.73</v>
      </c>
      <c r="BL126" s="222">
        <v>0</v>
      </c>
      <c r="BM126" s="222">
        <v>500</v>
      </c>
      <c r="BN126" s="222">
        <v>0</v>
      </c>
      <c r="BO126" s="222">
        <v>0</v>
      </c>
      <c r="BP126" s="222">
        <v>0</v>
      </c>
      <c r="BQ126" s="222">
        <v>0</v>
      </c>
      <c r="BR126" s="222">
        <v>0</v>
      </c>
      <c r="BS126" s="222">
        <v>3000</v>
      </c>
      <c r="BT126" s="222">
        <v>3.54</v>
      </c>
      <c r="BU126" s="222">
        <v>0</v>
      </c>
      <c r="BV126" s="222">
        <v>0</v>
      </c>
      <c r="BW126" s="222">
        <v>100.65</v>
      </c>
      <c r="BX126" s="222">
        <v>0</v>
      </c>
      <c r="BY126" s="222">
        <v>250</v>
      </c>
      <c r="BZ126" s="222">
        <v>0</v>
      </c>
      <c r="CA126" s="222">
        <v>1094.6099999999999</v>
      </c>
      <c r="CB126" s="222">
        <v>1781.98</v>
      </c>
      <c r="CC126" s="222">
        <v>3023.29</v>
      </c>
      <c r="CD126" s="222">
        <v>0</v>
      </c>
      <c r="CE126" s="222">
        <v>2403.34</v>
      </c>
      <c r="CF126" s="222">
        <v>2662.13</v>
      </c>
      <c r="CG126" s="222">
        <v>0</v>
      </c>
      <c r="CH126" s="222">
        <v>0</v>
      </c>
      <c r="CI126" s="222">
        <v>0</v>
      </c>
      <c r="CJ126" s="222">
        <v>0</v>
      </c>
      <c r="CK126" s="222">
        <v>494.43</v>
      </c>
      <c r="CL126" s="222">
        <v>0</v>
      </c>
      <c r="CM126" s="222">
        <v>161.91999999999999</v>
      </c>
      <c r="CN126" s="222">
        <v>54.38</v>
      </c>
      <c r="CO126" s="222">
        <v>3.92</v>
      </c>
      <c r="CP126" s="222">
        <v>71.14</v>
      </c>
      <c r="CQ126" s="222">
        <v>15.26</v>
      </c>
      <c r="CR126" s="222">
        <v>5.4</v>
      </c>
      <c r="CS126" s="222">
        <v>0</v>
      </c>
      <c r="CT126" s="222">
        <v>0</v>
      </c>
      <c r="CU126" s="222">
        <v>0</v>
      </c>
      <c r="CV126" s="222">
        <v>102.97</v>
      </c>
      <c r="CW126" s="222">
        <v>164.91</v>
      </c>
      <c r="CX126" s="222">
        <v>91.6</v>
      </c>
      <c r="CY126" s="222">
        <v>122.2</v>
      </c>
      <c r="CZ126" s="222">
        <v>222.1</v>
      </c>
      <c r="DA126" s="222">
        <v>0</v>
      </c>
      <c r="DB126" s="222">
        <v>0</v>
      </c>
      <c r="DC126" s="222">
        <v>32471.41</v>
      </c>
      <c r="DD126" s="222">
        <v>0</v>
      </c>
      <c r="DE126" s="222">
        <v>0</v>
      </c>
      <c r="DF126" s="222">
        <v>123813.5</v>
      </c>
      <c r="DG126" s="222">
        <v>624568</v>
      </c>
      <c r="DH126" s="222">
        <v>18432.150000000001</v>
      </c>
      <c r="DI126" s="222">
        <v>1187083.5</v>
      </c>
      <c r="DJ126" s="222">
        <v>468986</v>
      </c>
      <c r="DK126" s="222">
        <v>0</v>
      </c>
      <c r="DL126" s="222">
        <v>0</v>
      </c>
      <c r="DM126" s="222">
        <v>0</v>
      </c>
      <c r="DN126" s="222">
        <v>0</v>
      </c>
      <c r="DO126" s="222">
        <v>0</v>
      </c>
      <c r="DP126" s="222">
        <v>0</v>
      </c>
      <c r="DQ126" s="222">
        <v>0</v>
      </c>
      <c r="DR126" s="222">
        <v>0</v>
      </c>
      <c r="DS126" s="222">
        <v>0</v>
      </c>
      <c r="DT126" s="222">
        <v>0</v>
      </c>
      <c r="DU126" s="222">
        <v>138.18</v>
      </c>
      <c r="DV126" s="222">
        <v>189793</v>
      </c>
      <c r="DW126" s="222">
        <v>472.43</v>
      </c>
      <c r="DX126" s="222">
        <v>0</v>
      </c>
      <c r="DY126" s="222">
        <v>0</v>
      </c>
      <c r="DZ126" s="222">
        <v>717.55</v>
      </c>
      <c r="EA126" s="222">
        <v>25.72</v>
      </c>
      <c r="EB126" s="222">
        <v>1310.27</v>
      </c>
      <c r="EC126" s="222">
        <v>0</v>
      </c>
      <c r="ED126" s="222">
        <v>0</v>
      </c>
      <c r="EE126" s="222">
        <v>0</v>
      </c>
      <c r="EF126" s="222">
        <v>0</v>
      </c>
      <c r="EG126" s="222">
        <v>3818.58</v>
      </c>
      <c r="EH126" s="222">
        <v>0</v>
      </c>
      <c r="EI126" s="222">
        <v>0</v>
      </c>
      <c r="EJ126" s="222">
        <v>32184.58</v>
      </c>
      <c r="EK126" s="222">
        <v>3006.57</v>
      </c>
      <c r="EL126" s="222">
        <v>1536.85</v>
      </c>
      <c r="EM126" s="222">
        <v>203058.43</v>
      </c>
      <c r="EN126" s="222">
        <v>0</v>
      </c>
      <c r="EO126" s="222">
        <v>0</v>
      </c>
      <c r="EP126" s="222">
        <v>0</v>
      </c>
      <c r="EQ126" s="222">
        <v>26543.18</v>
      </c>
      <c r="ER126" s="222">
        <v>0</v>
      </c>
      <c r="ES126" s="222">
        <v>6533.98</v>
      </c>
      <c r="ET126" s="222">
        <v>4.76</v>
      </c>
      <c r="EU126" s="222">
        <v>0</v>
      </c>
      <c r="EV126" s="222">
        <v>0</v>
      </c>
      <c r="EW126" s="222">
        <v>0</v>
      </c>
      <c r="EX126" s="222">
        <v>2113.67</v>
      </c>
      <c r="EY126" s="222">
        <v>8.06</v>
      </c>
      <c r="EZ126" s="222">
        <v>0</v>
      </c>
      <c r="FA126" s="222">
        <v>0</v>
      </c>
      <c r="FB126" s="222">
        <v>517.33000000000004</v>
      </c>
      <c r="FC126" s="222">
        <v>0</v>
      </c>
      <c r="FD126" s="222">
        <v>23.59</v>
      </c>
      <c r="FE126" s="222">
        <v>0</v>
      </c>
      <c r="FF126" s="222">
        <v>335.58</v>
      </c>
      <c r="FG126" s="222">
        <v>0</v>
      </c>
      <c r="FH126" s="222">
        <v>0</v>
      </c>
      <c r="FI126" s="222">
        <v>0</v>
      </c>
      <c r="FJ126" s="222">
        <v>0</v>
      </c>
      <c r="FK126" s="222">
        <v>0</v>
      </c>
      <c r="FL126" s="222">
        <v>0</v>
      </c>
      <c r="FM126" s="222">
        <v>0</v>
      </c>
      <c r="FN126" s="222">
        <v>0</v>
      </c>
      <c r="FO126" s="222">
        <v>0</v>
      </c>
      <c r="FP126" s="222">
        <v>0</v>
      </c>
      <c r="FQ126" s="222">
        <v>0</v>
      </c>
      <c r="FR126" s="222">
        <v>-7700</v>
      </c>
      <c r="FS126" s="222">
        <v>2328.73</v>
      </c>
      <c r="FT126" s="222">
        <v>0</v>
      </c>
      <c r="FU126" s="222">
        <v>0</v>
      </c>
      <c r="FV126" s="222">
        <v>0</v>
      </c>
      <c r="FW126" s="222">
        <v>0</v>
      </c>
      <c r="FX126" s="222">
        <v>9540.11</v>
      </c>
      <c r="FY126" s="222">
        <v>17640.22</v>
      </c>
      <c r="FZ126" s="222">
        <v>0</v>
      </c>
      <c r="GA126" s="222">
        <v>9249.65</v>
      </c>
      <c r="GB126" s="222">
        <v>0</v>
      </c>
      <c r="GC126" s="222">
        <v>4111.83</v>
      </c>
      <c r="GD126" s="222">
        <v>115.33</v>
      </c>
      <c r="GE126" s="222">
        <v>0</v>
      </c>
      <c r="GF126" s="222">
        <v>92.36</v>
      </c>
      <c r="GG126" s="222">
        <v>0</v>
      </c>
      <c r="GH126" s="222">
        <v>107500</v>
      </c>
      <c r="GI126" s="222">
        <v>0</v>
      </c>
      <c r="GJ126" s="222">
        <v>1350</v>
      </c>
      <c r="GK126" s="222">
        <v>0</v>
      </c>
      <c r="GL126" s="222">
        <v>166898</v>
      </c>
      <c r="GM126" s="222">
        <v>0</v>
      </c>
      <c r="GN126" s="222">
        <v>0</v>
      </c>
      <c r="GO126" s="222">
        <v>0</v>
      </c>
      <c r="GP126" s="222">
        <v>0</v>
      </c>
      <c r="GQ126" s="222">
        <v>0</v>
      </c>
      <c r="GR126" s="222">
        <v>0</v>
      </c>
      <c r="GS126" s="222">
        <v>0</v>
      </c>
      <c r="GT126" s="222">
        <v>18.23</v>
      </c>
      <c r="GU126" s="222">
        <v>5793.23</v>
      </c>
      <c r="GV126" s="222">
        <v>0</v>
      </c>
      <c r="GW126" s="222">
        <v>64.22</v>
      </c>
      <c r="GX126" s="222">
        <v>0</v>
      </c>
      <c r="GY126" s="222">
        <v>0</v>
      </c>
      <c r="GZ126" s="222">
        <v>0</v>
      </c>
      <c r="HA126" s="222">
        <v>67.66</v>
      </c>
      <c r="HB126" s="222">
        <v>0</v>
      </c>
      <c r="HC126" s="222">
        <v>0</v>
      </c>
      <c r="HD126" s="222">
        <v>0</v>
      </c>
      <c r="HE126" s="222">
        <v>0</v>
      </c>
      <c r="HF126" s="222">
        <v>0</v>
      </c>
      <c r="HG126" s="222">
        <v>0</v>
      </c>
      <c r="HH126" s="222">
        <v>0</v>
      </c>
      <c r="HI126" s="222">
        <v>0</v>
      </c>
      <c r="HJ126" s="222">
        <v>0</v>
      </c>
      <c r="HK126" s="222">
        <v>0</v>
      </c>
      <c r="HL126" s="222">
        <v>0</v>
      </c>
      <c r="HM126" s="222">
        <v>0</v>
      </c>
      <c r="HN126" s="222">
        <v>10000</v>
      </c>
      <c r="HO126" s="222">
        <v>216.28</v>
      </c>
      <c r="HP126" s="222">
        <v>157.16</v>
      </c>
      <c r="HQ126" s="222">
        <v>0</v>
      </c>
      <c r="HR126" s="222">
        <v>0</v>
      </c>
      <c r="HS126" s="222">
        <v>0</v>
      </c>
      <c r="HT126" s="222">
        <v>252000</v>
      </c>
      <c r="HU126" s="222">
        <v>0</v>
      </c>
      <c r="HV126" s="222">
        <v>240.54</v>
      </c>
      <c r="HW126" s="222">
        <v>580.48</v>
      </c>
      <c r="HX126" s="222">
        <v>145123.70000000001</v>
      </c>
      <c r="HY126" s="222">
        <v>2310.63</v>
      </c>
      <c r="HZ126" s="222">
        <v>61.8</v>
      </c>
      <c r="IA126" s="222">
        <v>2625.6</v>
      </c>
      <c r="IB126" s="222">
        <v>233.46</v>
      </c>
      <c r="IC126" s="222">
        <v>848.73</v>
      </c>
      <c r="ID126" s="222">
        <v>0</v>
      </c>
      <c r="IE126" s="222">
        <v>52.37</v>
      </c>
      <c r="IF126" s="222">
        <v>20525.72</v>
      </c>
      <c r="IG126" s="222">
        <v>297.85000000000002</v>
      </c>
      <c r="IH126" s="222">
        <v>0</v>
      </c>
      <c r="II126" s="222">
        <v>0</v>
      </c>
      <c r="IJ126" s="222">
        <v>88.51</v>
      </c>
      <c r="IK126" s="222">
        <v>0</v>
      </c>
      <c r="IL126" s="222">
        <v>0</v>
      </c>
      <c r="IM126" s="222">
        <v>0</v>
      </c>
      <c r="IN126" s="222">
        <v>14.98</v>
      </c>
      <c r="IO126" s="222">
        <v>0</v>
      </c>
      <c r="IP126" s="222">
        <v>0</v>
      </c>
      <c r="IQ126" s="222">
        <v>0</v>
      </c>
      <c r="IR126" s="222">
        <v>0</v>
      </c>
      <c r="IS126" s="222">
        <v>0</v>
      </c>
      <c r="IT126" s="222">
        <v>0</v>
      </c>
      <c r="IU126" s="222">
        <v>0</v>
      </c>
      <c r="IV126" s="222">
        <v>0</v>
      </c>
      <c r="IW126" s="222">
        <v>306.55</v>
      </c>
      <c r="IX126" s="222">
        <v>0</v>
      </c>
      <c r="IY126" s="222">
        <v>0</v>
      </c>
      <c r="IZ126" s="222">
        <v>0</v>
      </c>
      <c r="JA126" s="222">
        <v>0</v>
      </c>
      <c r="JB126" s="222">
        <v>0</v>
      </c>
      <c r="JC126" s="222">
        <v>0</v>
      </c>
      <c r="JD126" s="222">
        <v>0</v>
      </c>
      <c r="JE126" s="222">
        <v>0</v>
      </c>
      <c r="JF126" s="222">
        <v>1685174.18</v>
      </c>
      <c r="JG126" s="222">
        <v>2918.04</v>
      </c>
      <c r="JH126" s="222">
        <v>0</v>
      </c>
      <c r="JI126" s="222">
        <v>349.77</v>
      </c>
      <c r="JJ126" s="222">
        <v>0</v>
      </c>
      <c r="JK126" s="222">
        <v>0</v>
      </c>
      <c r="JL126" s="222">
        <v>0</v>
      </c>
      <c r="JM126" s="222">
        <v>9166.02</v>
      </c>
      <c r="JN126" s="222">
        <v>0</v>
      </c>
      <c r="JO126" s="222">
        <v>75.59</v>
      </c>
      <c r="JP126" s="222">
        <v>0</v>
      </c>
      <c r="JQ126" s="222">
        <v>1396.62</v>
      </c>
      <c r="JR126" s="222">
        <v>0</v>
      </c>
      <c r="JS126" s="222">
        <v>0</v>
      </c>
      <c r="JT126" s="222">
        <v>0</v>
      </c>
      <c r="JU126" s="222">
        <v>0</v>
      </c>
      <c r="JV126" s="222">
        <v>0</v>
      </c>
      <c r="JW126" s="222">
        <v>0</v>
      </c>
      <c r="JX126" s="222">
        <v>958.51</v>
      </c>
      <c r="JY126" s="222">
        <v>22500</v>
      </c>
      <c r="JZ126" s="222">
        <v>0</v>
      </c>
      <c r="KA126" s="222">
        <v>0</v>
      </c>
      <c r="KB126" s="222">
        <v>0</v>
      </c>
      <c r="KC126" s="222">
        <v>0</v>
      </c>
      <c r="KD126" s="222">
        <v>0</v>
      </c>
      <c r="KE126" s="222">
        <v>0</v>
      </c>
      <c r="KF126" s="222">
        <v>0</v>
      </c>
      <c r="KG126" s="222">
        <v>0</v>
      </c>
      <c r="KH126" s="222">
        <v>0</v>
      </c>
      <c r="KI126" s="222">
        <v>1511.51</v>
      </c>
      <c r="KJ126" s="222">
        <v>0</v>
      </c>
      <c r="KK126" s="222">
        <v>656</v>
      </c>
      <c r="KL126" s="222">
        <v>0</v>
      </c>
      <c r="KM126" s="222">
        <v>16311.77</v>
      </c>
      <c r="KN126" s="222">
        <v>0</v>
      </c>
      <c r="KO126" s="222">
        <v>0</v>
      </c>
      <c r="KP126" s="222">
        <v>0</v>
      </c>
      <c r="KQ126" s="222">
        <v>0</v>
      </c>
      <c r="KR126" s="222">
        <v>0</v>
      </c>
      <c r="KS126" s="222">
        <v>0</v>
      </c>
      <c r="KT126" s="222">
        <v>136121.94</v>
      </c>
      <c r="KU126" s="222">
        <v>0</v>
      </c>
      <c r="KV126" s="222">
        <v>505.5</v>
      </c>
      <c r="KW126" s="222">
        <v>0</v>
      </c>
      <c r="KX126" s="222">
        <v>478.34</v>
      </c>
      <c r="KY126" s="222">
        <v>0</v>
      </c>
      <c r="KZ126" s="222">
        <v>0</v>
      </c>
      <c r="LA126" s="222">
        <v>0</v>
      </c>
      <c r="LB126" s="222">
        <v>0</v>
      </c>
      <c r="LC126" s="222">
        <v>0</v>
      </c>
      <c r="LD126" s="222">
        <v>0</v>
      </c>
      <c r="LE126" s="222">
        <v>2059.1999999999998</v>
      </c>
      <c r="LF126" s="222">
        <v>21827.27</v>
      </c>
      <c r="LG126" s="222">
        <v>16343741.92</v>
      </c>
      <c r="LH126" s="222">
        <v>0</v>
      </c>
      <c r="LI126" s="222">
        <v>0</v>
      </c>
      <c r="LJ126" s="222">
        <v>0</v>
      </c>
      <c r="LK126" s="222">
        <v>0</v>
      </c>
      <c r="LL126" s="222">
        <v>0</v>
      </c>
      <c r="LM126" s="222">
        <v>0</v>
      </c>
      <c r="LN126" s="222">
        <v>0</v>
      </c>
      <c r="LO126" s="222">
        <v>0</v>
      </c>
      <c r="LP126" s="222">
        <v>0</v>
      </c>
      <c r="LQ126" s="222">
        <v>971.36</v>
      </c>
      <c r="LR126" s="222">
        <v>0</v>
      </c>
      <c r="LS126" s="222">
        <v>0</v>
      </c>
      <c r="LT126" s="222">
        <v>0</v>
      </c>
      <c r="LU126" s="222">
        <v>0</v>
      </c>
      <c r="LV126" s="222">
        <v>0</v>
      </c>
      <c r="LW126" s="222">
        <v>0</v>
      </c>
      <c r="LX126" s="222">
        <v>0</v>
      </c>
      <c r="LY126" s="222">
        <v>0</v>
      </c>
      <c r="LZ126" s="222">
        <v>0</v>
      </c>
      <c r="MA126" s="222">
        <v>0</v>
      </c>
      <c r="MB126" s="222">
        <v>0</v>
      </c>
      <c r="MC126" s="222">
        <v>237.34</v>
      </c>
      <c r="MD126" s="222">
        <v>0</v>
      </c>
      <c r="ME126" s="222">
        <v>0</v>
      </c>
      <c r="MF126" s="222">
        <v>176.04</v>
      </c>
      <c r="MG126" s="222">
        <v>0</v>
      </c>
      <c r="MH126" s="222">
        <v>0</v>
      </c>
      <c r="MI126" s="222">
        <v>0</v>
      </c>
      <c r="MJ126" s="222">
        <v>13.01</v>
      </c>
      <c r="MK126" s="222">
        <v>0</v>
      </c>
      <c r="ML126" s="222">
        <v>0</v>
      </c>
      <c r="MM126" s="222">
        <v>0</v>
      </c>
      <c r="MN126" s="222">
        <v>86.8</v>
      </c>
      <c r="MO126" s="222">
        <v>120.15</v>
      </c>
      <c r="MP126" s="222">
        <v>0</v>
      </c>
      <c r="MQ126" s="222">
        <v>1318.54</v>
      </c>
      <c r="MR126" s="222">
        <v>0</v>
      </c>
      <c r="MS126" s="222">
        <v>0</v>
      </c>
      <c r="MT126" s="222">
        <v>0</v>
      </c>
      <c r="MU126" s="222">
        <v>62.91</v>
      </c>
      <c r="MV126" s="222">
        <v>0</v>
      </c>
      <c r="MW126" s="222">
        <v>0</v>
      </c>
      <c r="MX126" s="222">
        <v>0</v>
      </c>
      <c r="MY126" s="222">
        <v>0</v>
      </c>
      <c r="MZ126" s="222">
        <v>0</v>
      </c>
      <c r="NA126" s="222">
        <v>11618.94</v>
      </c>
      <c r="NB126" s="222">
        <v>0</v>
      </c>
      <c r="NC126" s="222">
        <v>0</v>
      </c>
      <c r="ND126" s="222">
        <v>0</v>
      </c>
      <c r="NE126" s="222">
        <v>0</v>
      </c>
      <c r="NF126" s="222">
        <v>0</v>
      </c>
      <c r="NG126" s="222">
        <v>0</v>
      </c>
      <c r="NH126" s="222">
        <v>402.24</v>
      </c>
      <c r="NI126" s="222">
        <v>45.21</v>
      </c>
      <c r="NJ126" s="222">
        <v>368.21</v>
      </c>
      <c r="NK126" s="222">
        <v>1362.89</v>
      </c>
      <c r="NL126" s="222">
        <v>0</v>
      </c>
      <c r="NM126" s="222">
        <v>65.53</v>
      </c>
      <c r="NN126" s="222">
        <v>0</v>
      </c>
      <c r="NO126" s="222">
        <v>0</v>
      </c>
      <c r="NP126" s="222">
        <v>0</v>
      </c>
      <c r="NQ126" s="222">
        <v>0</v>
      </c>
      <c r="NR126" s="222">
        <v>0</v>
      </c>
      <c r="NS126" s="222">
        <v>0</v>
      </c>
      <c r="NT126" s="222">
        <v>0</v>
      </c>
      <c r="NU126" s="222">
        <v>0</v>
      </c>
      <c r="NV126" s="222">
        <v>7119.75</v>
      </c>
      <c r="NW126" s="222">
        <v>0</v>
      </c>
      <c r="NX126" s="222">
        <v>9100</v>
      </c>
      <c r="NY126" s="222">
        <v>0</v>
      </c>
      <c r="NZ126" s="222">
        <v>0</v>
      </c>
      <c r="OA126" s="222">
        <v>0</v>
      </c>
      <c r="OB126" s="222">
        <v>0</v>
      </c>
      <c r="OC126" s="222">
        <v>0</v>
      </c>
      <c r="OD126" s="222">
        <v>0</v>
      </c>
      <c r="OE126" s="222">
        <v>2909.8</v>
      </c>
      <c r="OF126" s="222">
        <v>286.39999999999998</v>
      </c>
      <c r="OG126" s="222">
        <v>34384.15</v>
      </c>
      <c r="OH126" s="222">
        <v>0</v>
      </c>
      <c r="OI126" s="222">
        <v>0</v>
      </c>
      <c r="OJ126" s="222">
        <v>0</v>
      </c>
      <c r="OK126" s="222">
        <v>0</v>
      </c>
      <c r="OL126" s="222">
        <v>0</v>
      </c>
      <c r="OM126" s="222">
        <v>0</v>
      </c>
      <c r="ON126" s="222">
        <v>0</v>
      </c>
      <c r="OO126" s="222">
        <v>2316.06</v>
      </c>
      <c r="OP126" s="222">
        <v>0</v>
      </c>
      <c r="OQ126" s="222">
        <v>0</v>
      </c>
      <c r="OR126" s="222">
        <v>0</v>
      </c>
      <c r="OS126" s="222">
        <v>0</v>
      </c>
      <c r="OT126" s="222">
        <v>0</v>
      </c>
      <c r="OU126" s="222">
        <v>0</v>
      </c>
      <c r="OV126" s="222">
        <v>0</v>
      </c>
      <c r="OW126" s="222">
        <v>0</v>
      </c>
      <c r="OX126" s="222">
        <v>0</v>
      </c>
      <c r="OY126" s="222">
        <v>38.130000000000003</v>
      </c>
      <c r="OZ126" s="222">
        <v>500</v>
      </c>
      <c r="PA126" s="222">
        <v>0</v>
      </c>
      <c r="PB126" s="222">
        <v>0</v>
      </c>
      <c r="PC126" s="222">
        <v>0</v>
      </c>
      <c r="PD126" s="222">
        <v>0</v>
      </c>
      <c r="PE126" s="222">
        <v>0</v>
      </c>
      <c r="PF126" s="222">
        <v>0</v>
      </c>
      <c r="PG126" s="222">
        <v>0</v>
      </c>
      <c r="PH126" s="222">
        <v>0</v>
      </c>
      <c r="PI126" s="222">
        <v>83630</v>
      </c>
      <c r="PJ126" s="222">
        <v>7088.51</v>
      </c>
      <c r="PK126" s="222">
        <v>0</v>
      </c>
      <c r="PL126" s="222">
        <v>0</v>
      </c>
      <c r="PM126" s="222">
        <v>0</v>
      </c>
      <c r="PN126" s="222">
        <v>0</v>
      </c>
      <c r="PO126" s="222">
        <v>0</v>
      </c>
      <c r="PP126" s="222">
        <v>0</v>
      </c>
      <c r="PQ126" s="222">
        <v>0</v>
      </c>
      <c r="PR126" s="222">
        <v>0</v>
      </c>
      <c r="PS126" s="222">
        <v>0</v>
      </c>
      <c r="PT126" s="222">
        <v>0</v>
      </c>
      <c r="PU126" s="222">
        <v>0</v>
      </c>
      <c r="PV126" s="222">
        <v>0</v>
      </c>
      <c r="PW126" s="222">
        <v>0</v>
      </c>
      <c r="PX126" s="222">
        <v>0</v>
      </c>
      <c r="PY126" s="222">
        <v>848.19</v>
      </c>
      <c r="PZ126" s="222">
        <v>0</v>
      </c>
      <c r="QA126" s="222">
        <v>0</v>
      </c>
      <c r="QB126" s="222">
        <v>0</v>
      </c>
      <c r="QC126" s="222">
        <v>0</v>
      </c>
      <c r="QD126" s="222">
        <v>0</v>
      </c>
      <c r="QE126" s="222">
        <v>0</v>
      </c>
      <c r="QF126" s="222">
        <v>0</v>
      </c>
      <c r="QG126" s="222">
        <v>0</v>
      </c>
      <c r="QH126" s="222">
        <v>0</v>
      </c>
      <c r="QI126" s="222">
        <v>40000</v>
      </c>
      <c r="QJ126" s="222">
        <v>0</v>
      </c>
      <c r="QK126" s="222">
        <v>1371.4</v>
      </c>
      <c r="QL126" s="222">
        <v>0</v>
      </c>
      <c r="QM126" s="222">
        <v>0</v>
      </c>
      <c r="QN126" s="222">
        <v>0</v>
      </c>
      <c r="QO126" s="222">
        <v>0</v>
      </c>
      <c r="QP126" s="222">
        <v>0</v>
      </c>
      <c r="QQ126" s="222">
        <v>0</v>
      </c>
      <c r="QR126" s="222">
        <v>0</v>
      </c>
      <c r="QS126" s="222">
        <v>0</v>
      </c>
      <c r="QT126" s="222">
        <v>0</v>
      </c>
      <c r="QU126" s="222">
        <v>0</v>
      </c>
      <c r="QV126" s="222">
        <v>0</v>
      </c>
      <c r="QW126" s="222">
        <v>0</v>
      </c>
      <c r="QX126" s="222">
        <v>0</v>
      </c>
      <c r="QY126" s="222">
        <v>850</v>
      </c>
      <c r="QZ126" s="222">
        <v>0</v>
      </c>
      <c r="RA126" s="222">
        <v>0</v>
      </c>
      <c r="RB126" s="222">
        <v>0</v>
      </c>
      <c r="RC126" s="222">
        <v>0</v>
      </c>
      <c r="RD126" s="222">
        <v>180</v>
      </c>
      <c r="RE126" s="222">
        <v>0</v>
      </c>
      <c r="RF126" s="222">
        <v>0</v>
      </c>
      <c r="RG126" s="222">
        <v>0</v>
      </c>
      <c r="RH126" s="222">
        <v>1386.52</v>
      </c>
      <c r="RI126" s="222">
        <v>0</v>
      </c>
      <c r="RJ126" s="222">
        <v>0</v>
      </c>
      <c r="RK126" s="222">
        <v>0</v>
      </c>
      <c r="RL126" s="222">
        <v>0</v>
      </c>
      <c r="RM126" s="222">
        <v>0</v>
      </c>
      <c r="RN126" s="222">
        <v>265724.2</v>
      </c>
      <c r="RO126" s="222">
        <v>0</v>
      </c>
      <c r="RP126" s="222">
        <v>2409.48</v>
      </c>
      <c r="RQ126" s="222">
        <v>0</v>
      </c>
      <c r="RR126" s="222">
        <v>1315.6</v>
      </c>
      <c r="RS126" s="222">
        <v>0</v>
      </c>
      <c r="RT126" s="222">
        <v>0</v>
      </c>
      <c r="RU126" s="222">
        <v>0</v>
      </c>
      <c r="RV126" s="222">
        <v>11821.58</v>
      </c>
      <c r="RW126" s="222">
        <v>4871.74</v>
      </c>
      <c r="RX126" s="222">
        <v>0</v>
      </c>
      <c r="RY126" s="222">
        <v>0</v>
      </c>
      <c r="RZ126" s="222">
        <v>0</v>
      </c>
      <c r="SA126" s="222">
        <v>0</v>
      </c>
      <c r="SB126" s="222">
        <v>0</v>
      </c>
      <c r="SC126" s="222">
        <v>0</v>
      </c>
      <c r="SD126" s="222">
        <v>0</v>
      </c>
      <c r="SE126" s="222">
        <v>0</v>
      </c>
      <c r="SF126" s="222">
        <v>0</v>
      </c>
      <c r="SG126" s="222">
        <v>0</v>
      </c>
      <c r="SH126" s="222">
        <v>24600</v>
      </c>
      <c r="SI126" s="222">
        <v>0</v>
      </c>
      <c r="SJ126" s="222">
        <v>0</v>
      </c>
      <c r="SK126" s="222">
        <v>658.91</v>
      </c>
      <c r="SL126" s="222">
        <v>0</v>
      </c>
      <c r="SM126" s="222">
        <v>0</v>
      </c>
      <c r="SN126" s="222">
        <v>55.16</v>
      </c>
      <c r="SO126" s="222">
        <v>3930.97</v>
      </c>
      <c r="SP126" s="222">
        <v>0</v>
      </c>
      <c r="SQ126" s="222">
        <v>0</v>
      </c>
      <c r="SR126" s="222">
        <v>222.12</v>
      </c>
      <c r="SS126" s="222">
        <v>9328.57</v>
      </c>
      <c r="ST126" s="222">
        <v>0</v>
      </c>
      <c r="SU126" s="222">
        <v>0</v>
      </c>
      <c r="SV126" s="222">
        <v>0</v>
      </c>
      <c r="SW126" s="222">
        <v>0</v>
      </c>
      <c r="SX126" s="222">
        <v>0</v>
      </c>
      <c r="SY126" s="222">
        <v>0</v>
      </c>
      <c r="SZ126" s="222">
        <v>0</v>
      </c>
      <c r="TA126" s="222">
        <v>0</v>
      </c>
      <c r="TB126" s="222">
        <v>0</v>
      </c>
      <c r="TC126" s="222">
        <v>79.91</v>
      </c>
      <c r="TD126" s="222">
        <v>0</v>
      </c>
      <c r="TE126" s="222">
        <v>0</v>
      </c>
      <c r="TF126" s="222">
        <v>0</v>
      </c>
      <c r="TG126" s="222">
        <v>0</v>
      </c>
      <c r="TH126" s="222">
        <v>0</v>
      </c>
      <c r="TI126" s="222">
        <v>0</v>
      </c>
      <c r="TJ126" s="222">
        <v>1056.76</v>
      </c>
      <c r="TK126" s="222">
        <v>0</v>
      </c>
      <c r="TL126" s="222">
        <v>0</v>
      </c>
      <c r="TM126" s="222">
        <v>234.68</v>
      </c>
      <c r="TN126" s="222">
        <v>0</v>
      </c>
      <c r="TO126" s="222">
        <v>222.45</v>
      </c>
      <c r="TP126" s="222">
        <v>0</v>
      </c>
      <c r="TQ126" s="222">
        <v>540.04</v>
      </c>
      <c r="TR126" s="222">
        <v>0</v>
      </c>
      <c r="TS126" s="222">
        <v>4.3099999999999996</v>
      </c>
      <c r="TT126" s="222">
        <v>0</v>
      </c>
      <c r="TU126" s="222">
        <v>0</v>
      </c>
      <c r="TV126" s="222">
        <v>0</v>
      </c>
      <c r="TW126" s="222">
        <v>0</v>
      </c>
      <c r="TX126" s="222">
        <v>70.38</v>
      </c>
      <c r="TY126" s="222">
        <v>35809.949999999997</v>
      </c>
      <c r="TZ126" s="222">
        <v>606.11</v>
      </c>
      <c r="UA126" s="222">
        <v>0</v>
      </c>
      <c r="UB126" s="222">
        <v>0</v>
      </c>
      <c r="UC126" s="222">
        <v>0</v>
      </c>
      <c r="UD126" s="222">
        <v>307.81</v>
      </c>
      <c r="UE126" s="222">
        <v>2333.2800000000002</v>
      </c>
      <c r="UF126" s="222">
        <v>38084.06</v>
      </c>
      <c r="UG126" s="222">
        <v>0</v>
      </c>
      <c r="UH126" s="222">
        <v>0</v>
      </c>
      <c r="UI126" s="222">
        <v>0</v>
      </c>
      <c r="UJ126" s="222">
        <v>0</v>
      </c>
      <c r="UK126" s="222">
        <v>6.12</v>
      </c>
      <c r="UL126" s="222">
        <v>24019.68</v>
      </c>
      <c r="UM126" s="222">
        <v>18.22</v>
      </c>
      <c r="UN126" s="222">
        <v>0</v>
      </c>
      <c r="UO126" s="222">
        <v>160.11000000000001</v>
      </c>
      <c r="UP126" s="222">
        <v>0</v>
      </c>
      <c r="UQ126" s="222">
        <v>3.31</v>
      </c>
      <c r="UR126" s="222">
        <v>0</v>
      </c>
      <c r="US126" s="222">
        <v>98.92</v>
      </c>
      <c r="UT126" s="222">
        <v>0</v>
      </c>
      <c r="UU126" s="222">
        <v>0</v>
      </c>
      <c r="UV126" s="222">
        <v>0</v>
      </c>
      <c r="UW126" s="222">
        <v>0</v>
      </c>
      <c r="UX126" s="222">
        <v>0</v>
      </c>
      <c r="UY126" s="222">
        <v>0</v>
      </c>
      <c r="UZ126" s="222">
        <v>0</v>
      </c>
      <c r="VA126" s="222">
        <v>128.13</v>
      </c>
      <c r="VB126" s="222">
        <v>0</v>
      </c>
      <c r="VC126" s="222">
        <v>0</v>
      </c>
      <c r="VD126" s="222">
        <v>0</v>
      </c>
      <c r="VE126" s="222">
        <v>10131.709999999999</v>
      </c>
      <c r="VF126" s="222">
        <v>0</v>
      </c>
      <c r="VG126" s="222">
        <v>0</v>
      </c>
      <c r="VH126" s="222">
        <v>0</v>
      </c>
      <c r="VI126" s="222">
        <v>0</v>
      </c>
      <c r="VJ126" s="222">
        <v>0</v>
      </c>
      <c r="VK126" s="222">
        <v>0</v>
      </c>
      <c r="VL126" s="222">
        <v>0</v>
      </c>
      <c r="VM126" s="222">
        <v>0</v>
      </c>
      <c r="VN126" s="222">
        <v>563.94000000000005</v>
      </c>
      <c r="VO126" s="222">
        <v>0</v>
      </c>
      <c r="VP126" s="222">
        <v>0</v>
      </c>
      <c r="VQ126" s="222">
        <v>0</v>
      </c>
      <c r="VR126" s="222">
        <v>0</v>
      </c>
      <c r="VS126" s="222">
        <v>0</v>
      </c>
      <c r="VT126" s="222">
        <v>0</v>
      </c>
      <c r="VU126" s="222">
        <v>0</v>
      </c>
      <c r="VV126" s="222">
        <v>200</v>
      </c>
      <c r="VW126" s="222">
        <v>0</v>
      </c>
      <c r="VX126" s="222">
        <v>0</v>
      </c>
      <c r="VY126" s="222">
        <v>17.21</v>
      </c>
      <c r="VZ126" s="222">
        <v>0</v>
      </c>
      <c r="WA126" s="222">
        <v>0</v>
      </c>
      <c r="WB126" s="222">
        <v>24.01</v>
      </c>
      <c r="WC126" s="222">
        <v>127.79</v>
      </c>
      <c r="WD126" s="222">
        <v>1879.22</v>
      </c>
      <c r="WE126" s="222">
        <v>194.24</v>
      </c>
      <c r="WF126" s="222">
        <v>0</v>
      </c>
      <c r="WG126" s="222">
        <v>70278.53</v>
      </c>
      <c r="WH126" s="222">
        <v>0</v>
      </c>
      <c r="WI126" s="222">
        <v>26.25</v>
      </c>
      <c r="WJ126" s="222">
        <v>329.79</v>
      </c>
      <c r="WK126" s="222">
        <v>48329.73</v>
      </c>
      <c r="WL126" s="222">
        <v>8169.93</v>
      </c>
      <c r="WM126" s="222">
        <v>14.42</v>
      </c>
      <c r="WN126" s="222">
        <v>0</v>
      </c>
      <c r="WO126" s="222">
        <v>0</v>
      </c>
      <c r="WP126" s="222">
        <v>0</v>
      </c>
      <c r="WQ126" s="222">
        <v>0</v>
      </c>
      <c r="WR126" s="222">
        <v>303.2</v>
      </c>
      <c r="WS126" s="222">
        <v>1012.32</v>
      </c>
      <c r="WT126" s="222">
        <v>0</v>
      </c>
      <c r="WU126" s="222">
        <v>0</v>
      </c>
      <c r="WV126" s="222">
        <v>21388.9</v>
      </c>
      <c r="WW126" s="222">
        <v>1.0900000000000001</v>
      </c>
      <c r="WX126" s="222">
        <v>125.07</v>
      </c>
      <c r="WY126" s="222">
        <v>279.81</v>
      </c>
      <c r="WZ126" s="222">
        <v>0</v>
      </c>
      <c r="XA126" s="222">
        <v>0</v>
      </c>
      <c r="XB126" s="222">
        <v>0</v>
      </c>
      <c r="XC126" s="222">
        <v>562.30999999999995</v>
      </c>
      <c r="XD126" s="222">
        <v>0</v>
      </c>
      <c r="XE126" s="222">
        <v>690</v>
      </c>
      <c r="XF126" s="222">
        <v>0</v>
      </c>
      <c r="XG126" s="222">
        <v>0</v>
      </c>
      <c r="XH126" s="222">
        <v>0</v>
      </c>
      <c r="XI126" s="222">
        <v>8.18</v>
      </c>
      <c r="XJ126" s="222">
        <v>22.33</v>
      </c>
      <c r="XK126" s="222">
        <v>0</v>
      </c>
      <c r="XL126" s="222">
        <v>20.71</v>
      </c>
      <c r="XM126" s="222">
        <v>21.67</v>
      </c>
      <c r="XN126" s="222">
        <v>25.91</v>
      </c>
      <c r="XO126" s="222">
        <v>131.66</v>
      </c>
      <c r="XP126" s="222">
        <v>52.35</v>
      </c>
      <c r="XQ126" s="222">
        <v>42.66</v>
      </c>
      <c r="XR126" s="222">
        <v>16.149999999999999</v>
      </c>
      <c r="XS126" s="222">
        <v>44.61</v>
      </c>
      <c r="XT126" s="222">
        <v>20.86</v>
      </c>
      <c r="XU126" s="222">
        <v>32.99</v>
      </c>
      <c r="XV126" s="222">
        <v>40.5</v>
      </c>
      <c r="XW126" s="222">
        <v>6.06</v>
      </c>
      <c r="XX126" s="222">
        <v>24.4</v>
      </c>
      <c r="XY126" s="222">
        <v>2.81</v>
      </c>
      <c r="XZ126" s="222">
        <v>2.44</v>
      </c>
      <c r="YA126" s="222">
        <v>16.07</v>
      </c>
      <c r="YB126" s="222">
        <v>4.9000000000000004</v>
      </c>
      <c r="YC126" s="222">
        <v>0</v>
      </c>
      <c r="YD126" s="222">
        <v>5.28</v>
      </c>
      <c r="YE126" s="222">
        <v>0</v>
      </c>
      <c r="YF126" s="222">
        <v>51.99</v>
      </c>
      <c r="YG126" s="222">
        <v>0</v>
      </c>
      <c r="YH126" s="222">
        <v>0</v>
      </c>
      <c r="YI126" s="222">
        <v>0</v>
      </c>
      <c r="YJ126" s="222">
        <v>0</v>
      </c>
      <c r="YK126" s="222">
        <v>0</v>
      </c>
      <c r="YL126" s="222">
        <v>0</v>
      </c>
      <c r="YM126" s="222">
        <v>0</v>
      </c>
      <c r="YN126" s="222">
        <v>266.97000000000003</v>
      </c>
      <c r="YO126" s="222">
        <v>0</v>
      </c>
      <c r="YP126" s="222">
        <v>0</v>
      </c>
      <c r="YQ126" s="222">
        <v>210.7</v>
      </c>
      <c r="YR126" s="222">
        <v>283.26</v>
      </c>
      <c r="YS126" s="222">
        <v>5.24</v>
      </c>
      <c r="YT126" s="222">
        <v>0</v>
      </c>
      <c r="YU126" s="222">
        <v>0</v>
      </c>
      <c r="YV126" s="222">
        <v>0</v>
      </c>
      <c r="YW126" s="222">
        <v>195.27</v>
      </c>
      <c r="YX126" s="222">
        <v>0</v>
      </c>
      <c r="YY126" s="222">
        <v>0</v>
      </c>
      <c r="YZ126" s="222">
        <v>0</v>
      </c>
      <c r="ZA126" s="222">
        <v>0</v>
      </c>
      <c r="ZB126" s="222">
        <v>0</v>
      </c>
      <c r="ZC126" s="222">
        <v>0</v>
      </c>
      <c r="ZD126" s="222">
        <v>0</v>
      </c>
      <c r="ZE126" s="222">
        <v>0</v>
      </c>
      <c r="ZF126" s="222">
        <v>0</v>
      </c>
      <c r="ZG126" s="222">
        <v>0</v>
      </c>
      <c r="ZH126" s="222">
        <v>0</v>
      </c>
      <c r="ZI126" s="222">
        <v>0</v>
      </c>
      <c r="ZJ126" s="222">
        <v>0</v>
      </c>
      <c r="ZK126" s="222">
        <v>0</v>
      </c>
      <c r="ZL126" s="222">
        <v>0</v>
      </c>
      <c r="ZM126" s="222">
        <v>0</v>
      </c>
      <c r="ZN126" s="222">
        <v>0</v>
      </c>
      <c r="ZO126" s="222">
        <v>0</v>
      </c>
      <c r="ZP126" s="222">
        <v>66.77</v>
      </c>
      <c r="ZQ126" s="222">
        <v>0</v>
      </c>
      <c r="ZR126" s="222">
        <v>0</v>
      </c>
      <c r="ZS126" s="222">
        <v>0</v>
      </c>
      <c r="ZT126" s="222">
        <v>291.56</v>
      </c>
      <c r="ZU126" s="222">
        <v>78.540000000000006</v>
      </c>
      <c r="ZV126" s="222">
        <v>0</v>
      </c>
      <c r="ZW126" s="222">
        <v>0</v>
      </c>
      <c r="ZX126" s="222">
        <v>0</v>
      </c>
      <c r="ZY126" s="222">
        <v>0</v>
      </c>
      <c r="ZZ126" s="222">
        <v>0</v>
      </c>
      <c r="AAA126" s="222">
        <v>3.29</v>
      </c>
      <c r="AAB126" s="222">
        <v>0</v>
      </c>
      <c r="AAC126" s="222">
        <v>10.06</v>
      </c>
      <c r="AAD126" s="222">
        <v>0</v>
      </c>
      <c r="AAE126" s="222">
        <v>0</v>
      </c>
      <c r="AAF126" s="222">
        <v>0</v>
      </c>
      <c r="AAG126" s="222">
        <v>0</v>
      </c>
      <c r="AAH126" s="222">
        <v>0</v>
      </c>
      <c r="AAI126" s="222">
        <v>0</v>
      </c>
      <c r="AAJ126" s="222">
        <v>0</v>
      </c>
      <c r="AAK126" s="222">
        <v>0</v>
      </c>
      <c r="AAL126" s="222">
        <v>1657.68</v>
      </c>
      <c r="AAM126" s="222">
        <v>119.64</v>
      </c>
      <c r="AAN126" s="222">
        <v>0</v>
      </c>
      <c r="AAO126" s="222">
        <v>0</v>
      </c>
      <c r="AAP126" s="222">
        <v>74146.070000000007</v>
      </c>
      <c r="AAQ126" s="222">
        <v>0</v>
      </c>
      <c r="AAR126" s="222">
        <v>9748.48</v>
      </c>
      <c r="AAS126" s="222">
        <v>5220</v>
      </c>
      <c r="AAT126" s="222">
        <v>0</v>
      </c>
      <c r="AAU126" s="222">
        <v>245.73</v>
      </c>
      <c r="AAV126" s="222">
        <v>0</v>
      </c>
      <c r="AAW126" s="222">
        <v>40586.339999999997</v>
      </c>
      <c r="AAX126" s="222">
        <v>3.05</v>
      </c>
      <c r="AAY126" s="222">
        <v>18.54</v>
      </c>
      <c r="AAZ126" s="222">
        <v>0</v>
      </c>
      <c r="ABA126" s="222">
        <v>0</v>
      </c>
      <c r="ABB126" s="222">
        <v>84.35</v>
      </c>
      <c r="ABC126" s="222">
        <v>1823.48</v>
      </c>
      <c r="ABD126" s="222">
        <v>17352.45</v>
      </c>
      <c r="ABE126" s="222">
        <v>0</v>
      </c>
      <c r="ABF126" s="222">
        <v>0</v>
      </c>
      <c r="ABG126" s="222">
        <v>28910.44</v>
      </c>
      <c r="ABH126" s="222">
        <v>47600</v>
      </c>
      <c r="ABI126" s="222">
        <v>0</v>
      </c>
      <c r="ABJ126" s="222">
        <v>4375.6099999999997</v>
      </c>
      <c r="ABK126" s="222">
        <v>287.41000000000003</v>
      </c>
      <c r="ABL126" s="222">
        <v>0</v>
      </c>
      <c r="ABM126" s="222">
        <v>0</v>
      </c>
      <c r="ABN126" s="222">
        <v>103556.5</v>
      </c>
      <c r="ABO126" s="222">
        <v>0</v>
      </c>
      <c r="ABP126" s="222">
        <v>0</v>
      </c>
      <c r="ABQ126" s="222">
        <v>0</v>
      </c>
      <c r="ABR126" s="222">
        <v>0</v>
      </c>
      <c r="ABS126" s="222">
        <v>0</v>
      </c>
      <c r="ABT126" s="222">
        <v>0</v>
      </c>
      <c r="ABU126" s="222">
        <v>0</v>
      </c>
      <c r="ABV126" s="222">
        <v>0</v>
      </c>
      <c r="ABW126" s="222">
        <v>0</v>
      </c>
      <c r="ABX126" s="222">
        <v>0</v>
      </c>
      <c r="ABY126" s="222">
        <v>0</v>
      </c>
      <c r="ABZ126" s="222">
        <v>0</v>
      </c>
      <c r="ACA126" s="222">
        <v>0</v>
      </c>
      <c r="ACB126" s="222">
        <v>177.17</v>
      </c>
      <c r="ACC126" s="222">
        <v>0</v>
      </c>
      <c r="ACD126" s="222">
        <v>0</v>
      </c>
      <c r="ACE126" s="222">
        <v>1375.16</v>
      </c>
      <c r="ACF126" s="222">
        <v>0</v>
      </c>
      <c r="ACG126" s="222">
        <v>321.13</v>
      </c>
      <c r="ACH126" s="222">
        <v>377.19</v>
      </c>
      <c r="ACI126" s="222">
        <v>0</v>
      </c>
      <c r="ACJ126" s="222">
        <v>0</v>
      </c>
      <c r="ACK126" s="222">
        <v>0</v>
      </c>
      <c r="ACL126" s="222">
        <v>0</v>
      </c>
      <c r="ACM126" s="222">
        <v>307338.69</v>
      </c>
      <c r="ACN126" s="222">
        <v>0</v>
      </c>
      <c r="ACO126" s="222">
        <v>0</v>
      </c>
      <c r="ACP126" s="222">
        <v>0</v>
      </c>
      <c r="ACQ126" s="222">
        <v>148500</v>
      </c>
      <c r="ACR126" s="222">
        <v>0</v>
      </c>
      <c r="ACS126" s="222">
        <v>0</v>
      </c>
      <c r="ACT126" s="222">
        <v>0</v>
      </c>
      <c r="ACU126" s="222">
        <v>0</v>
      </c>
      <c r="ACV126" s="222">
        <v>0</v>
      </c>
      <c r="ACW126" s="222">
        <v>0</v>
      </c>
      <c r="ACX126" s="222">
        <v>0</v>
      </c>
      <c r="ACY126" s="222">
        <v>0</v>
      </c>
      <c r="ACZ126" s="222">
        <v>0</v>
      </c>
      <c r="ADA126" s="222">
        <v>0</v>
      </c>
      <c r="ADB126" s="222">
        <v>0</v>
      </c>
      <c r="ADC126" s="222">
        <v>0</v>
      </c>
      <c r="ADD126" s="222">
        <v>0</v>
      </c>
      <c r="ADE126" s="222">
        <v>0</v>
      </c>
      <c r="ADF126" s="222">
        <v>0</v>
      </c>
      <c r="ADG126" s="222">
        <v>0</v>
      </c>
      <c r="ADH126" s="222">
        <v>12504.25</v>
      </c>
      <c r="ADI126" s="222">
        <v>133.09</v>
      </c>
      <c r="ADJ126" s="222">
        <v>0</v>
      </c>
      <c r="ADK126" s="222">
        <v>0</v>
      </c>
      <c r="ADL126" s="222">
        <v>0</v>
      </c>
      <c r="ADM126" s="222">
        <v>0</v>
      </c>
      <c r="ADN126" s="222">
        <v>0</v>
      </c>
      <c r="ADO126" s="222">
        <v>0</v>
      </c>
      <c r="ADP126" s="222">
        <v>0</v>
      </c>
      <c r="ADQ126" s="222">
        <v>270.69</v>
      </c>
      <c r="ADR126" s="222">
        <v>0</v>
      </c>
      <c r="ADS126" s="222">
        <v>0</v>
      </c>
      <c r="ADT126" s="222">
        <v>0</v>
      </c>
      <c r="ADU126" s="222">
        <v>984.52</v>
      </c>
      <c r="ADV126" s="222">
        <v>5129.12</v>
      </c>
      <c r="ADW126" s="222">
        <v>0</v>
      </c>
      <c r="ADX126" s="222">
        <v>0</v>
      </c>
      <c r="ADY126" s="222">
        <v>0</v>
      </c>
      <c r="ADZ126" s="222">
        <v>0</v>
      </c>
      <c r="AEA126" s="222">
        <v>0</v>
      </c>
      <c r="AEB126" s="222">
        <v>120376.96000000001</v>
      </c>
      <c r="AEC126" s="222">
        <v>0</v>
      </c>
      <c r="AED126" s="222">
        <v>0</v>
      </c>
      <c r="AEE126" s="222">
        <v>0</v>
      </c>
      <c r="AEF126" s="222">
        <v>9.17</v>
      </c>
      <c r="AEG126" s="222">
        <v>0</v>
      </c>
      <c r="AEH126" s="222">
        <v>0</v>
      </c>
      <c r="AEI126" s="222">
        <v>3000</v>
      </c>
      <c r="AEJ126" s="222">
        <v>0</v>
      </c>
      <c r="AEK126" s="222">
        <v>10.14</v>
      </c>
      <c r="AEL126" s="222">
        <v>0</v>
      </c>
      <c r="AEM126" s="222">
        <v>36.08</v>
      </c>
      <c r="AEN126" s="222">
        <v>597.28</v>
      </c>
      <c r="AEO126" s="222">
        <v>0</v>
      </c>
      <c r="AEP126" s="222">
        <v>0</v>
      </c>
      <c r="AEQ126" s="222">
        <v>0</v>
      </c>
      <c r="AER126" s="222">
        <v>51000</v>
      </c>
      <c r="AES126" s="222">
        <v>0</v>
      </c>
      <c r="AET126" s="222">
        <v>889.57</v>
      </c>
      <c r="AEU126" s="222">
        <v>34.28</v>
      </c>
      <c r="AEV126" s="222">
        <v>9.84</v>
      </c>
      <c r="AEW126" s="222">
        <v>0</v>
      </c>
      <c r="AEX126" s="222">
        <v>161.9</v>
      </c>
      <c r="AEY126" s="222">
        <v>0</v>
      </c>
      <c r="AEZ126" s="222">
        <v>32.659999999999997</v>
      </c>
      <c r="AFA126" s="222">
        <v>185.7</v>
      </c>
      <c r="AFB126" s="222">
        <v>98.67</v>
      </c>
      <c r="AFC126" s="222">
        <v>0</v>
      </c>
      <c r="AFD126" s="222">
        <v>0</v>
      </c>
      <c r="AFE126" s="222">
        <v>537.09</v>
      </c>
      <c r="AFF126" s="222">
        <v>0</v>
      </c>
      <c r="AFG126" s="222">
        <v>0</v>
      </c>
      <c r="AFH126" s="222">
        <v>0</v>
      </c>
      <c r="AFI126" s="222">
        <v>0</v>
      </c>
      <c r="AFJ126" s="222">
        <v>0</v>
      </c>
      <c r="AFK126" s="222">
        <v>0</v>
      </c>
      <c r="AFL126" s="222">
        <v>0</v>
      </c>
      <c r="AFM126" s="222">
        <v>433.27</v>
      </c>
      <c r="AFN126" s="222">
        <v>273.51</v>
      </c>
      <c r="AFO126" s="222">
        <v>0</v>
      </c>
      <c r="AFP126" s="222">
        <v>0</v>
      </c>
      <c r="AFQ126" s="222">
        <v>0</v>
      </c>
      <c r="AFR126" s="222">
        <v>0</v>
      </c>
      <c r="AFS126" s="222">
        <v>19.3</v>
      </c>
      <c r="AFT126" s="222">
        <v>41.85</v>
      </c>
      <c r="AFU126" s="222">
        <v>0</v>
      </c>
      <c r="AFV126" s="222">
        <v>0</v>
      </c>
      <c r="AFW126" s="222">
        <v>0</v>
      </c>
      <c r="AFX126" s="222">
        <v>0</v>
      </c>
      <c r="AFY126" s="222">
        <v>0</v>
      </c>
      <c r="AFZ126" s="222">
        <v>0</v>
      </c>
      <c r="AGA126" s="222">
        <v>0</v>
      </c>
      <c r="AGB126" s="222">
        <v>0</v>
      </c>
      <c r="AGC126" s="222">
        <v>0</v>
      </c>
      <c r="AGD126" s="222">
        <v>0</v>
      </c>
      <c r="AGE126" s="222">
        <v>1.98</v>
      </c>
      <c r="AGF126" s="222">
        <v>15.4</v>
      </c>
      <c r="AGG126" s="222">
        <v>0</v>
      </c>
      <c r="AGH126" s="222">
        <v>76.05</v>
      </c>
      <c r="AGI126" s="222">
        <v>0</v>
      </c>
      <c r="AGJ126" s="222">
        <v>7.79</v>
      </c>
      <c r="AGK126" s="222">
        <v>0</v>
      </c>
      <c r="AGL126" s="222">
        <v>0</v>
      </c>
      <c r="AGM126" s="222">
        <v>0</v>
      </c>
      <c r="AGN126" s="222">
        <v>0</v>
      </c>
      <c r="AGO126" s="222">
        <v>0</v>
      </c>
      <c r="AGP126" s="222">
        <v>0</v>
      </c>
      <c r="AGQ126" s="222">
        <v>0</v>
      </c>
      <c r="AGR126" s="222">
        <v>0</v>
      </c>
      <c r="AGS126" s="222">
        <v>2700</v>
      </c>
      <c r="AGT126" s="222">
        <v>0</v>
      </c>
      <c r="AGU126" s="222">
        <v>0</v>
      </c>
      <c r="AGV126" s="222">
        <v>0</v>
      </c>
      <c r="AGW126" s="222">
        <v>0</v>
      </c>
      <c r="AGX126" s="222">
        <v>270.41000000000003</v>
      </c>
      <c r="AGY126" s="222">
        <v>0</v>
      </c>
      <c r="AGZ126" s="222">
        <v>0</v>
      </c>
      <c r="AHA126" s="222">
        <v>0</v>
      </c>
      <c r="AHB126" s="222">
        <v>0</v>
      </c>
      <c r="AHC126" s="222">
        <v>0</v>
      </c>
      <c r="AHD126" s="222">
        <v>0</v>
      </c>
      <c r="AHE126" s="222">
        <v>0</v>
      </c>
      <c r="AHF126" s="222">
        <v>0</v>
      </c>
      <c r="AHG126" s="222">
        <v>0</v>
      </c>
      <c r="AHH126" s="222">
        <v>0</v>
      </c>
      <c r="AHI126" s="222">
        <v>0</v>
      </c>
      <c r="AHJ126" s="222">
        <v>0</v>
      </c>
      <c r="AHK126" s="222">
        <v>0</v>
      </c>
      <c r="AHL126" s="222">
        <v>0</v>
      </c>
      <c r="AHM126" s="222">
        <v>0</v>
      </c>
      <c r="AHN126" s="222">
        <v>0.1</v>
      </c>
      <c r="AHO126" s="222">
        <v>0</v>
      </c>
      <c r="AHP126" s="222">
        <v>0</v>
      </c>
      <c r="AHQ126" s="222">
        <v>1656.79</v>
      </c>
      <c r="AHR126" s="264">
        <v>0</v>
      </c>
    </row>
    <row r="127" spans="1:902" ht="24">
      <c r="A127" s="183" t="s">
        <v>6671</v>
      </c>
      <c r="B127" s="183" t="s">
        <v>6577</v>
      </c>
      <c r="C127" s="184" t="s">
        <v>6578</v>
      </c>
      <c r="D127" s="222">
        <v>153553.38</v>
      </c>
      <c r="E127" s="222">
        <v>0</v>
      </c>
      <c r="F127" s="222">
        <v>0</v>
      </c>
      <c r="G127" s="222">
        <v>65726</v>
      </c>
      <c r="H127" s="222">
        <v>0</v>
      </c>
      <c r="I127" s="222">
        <v>0</v>
      </c>
      <c r="J127" s="222">
        <v>1591413.5</v>
      </c>
      <c r="K127" s="222">
        <v>0</v>
      </c>
      <c r="L127" s="222">
        <v>402038</v>
      </c>
      <c r="M127" s="222">
        <v>0</v>
      </c>
      <c r="N127" s="222">
        <v>0</v>
      </c>
      <c r="O127" s="222">
        <v>168692.5</v>
      </c>
      <c r="P127" s="222">
        <v>115419.6</v>
      </c>
      <c r="Q127" s="222">
        <v>0</v>
      </c>
      <c r="R127" s="222">
        <v>0</v>
      </c>
      <c r="S127" s="222">
        <v>0</v>
      </c>
      <c r="T127" s="222">
        <v>0</v>
      </c>
      <c r="U127" s="222">
        <v>0</v>
      </c>
      <c r="V127" s="222">
        <v>60709053.939999998</v>
      </c>
      <c r="W127" s="222">
        <v>141300</v>
      </c>
      <c r="X127" s="222">
        <v>0</v>
      </c>
      <c r="Y127" s="222">
        <v>867462.07</v>
      </c>
      <c r="Z127" s="222">
        <v>84234.22</v>
      </c>
      <c r="AA127" s="222">
        <v>17100</v>
      </c>
      <c r="AB127" s="222">
        <v>398673.5</v>
      </c>
      <c r="AC127" s="222">
        <v>541895</v>
      </c>
      <c r="AD127" s="222">
        <v>142717.20000000001</v>
      </c>
      <c r="AE127" s="222">
        <v>64226.48</v>
      </c>
      <c r="AF127" s="222">
        <v>389099.02</v>
      </c>
      <c r="AG127" s="222">
        <v>92641</v>
      </c>
      <c r="AH127" s="222">
        <v>14081758.66</v>
      </c>
      <c r="AI127" s="222">
        <v>94224</v>
      </c>
      <c r="AJ127" s="222">
        <v>31025</v>
      </c>
      <c r="AK127" s="222">
        <v>52659.91</v>
      </c>
      <c r="AL127" s="222">
        <v>397940</v>
      </c>
      <c r="AM127" s="222">
        <v>243537.5</v>
      </c>
      <c r="AN127" s="222">
        <v>0</v>
      </c>
      <c r="AO127" s="222">
        <v>387430</v>
      </c>
      <c r="AP127" s="222">
        <v>94208</v>
      </c>
      <c r="AQ127" s="222">
        <v>2100</v>
      </c>
      <c r="AR127" s="222">
        <v>1934559.95</v>
      </c>
      <c r="AS127" s="222">
        <v>0</v>
      </c>
      <c r="AT127" s="222">
        <v>79162.710000000006</v>
      </c>
      <c r="AU127" s="222">
        <v>33505</v>
      </c>
      <c r="AV127" s="222">
        <v>221913.47</v>
      </c>
      <c r="AW127" s="222">
        <v>2190</v>
      </c>
      <c r="AX127" s="222">
        <v>0</v>
      </c>
      <c r="AY127" s="222">
        <v>0</v>
      </c>
      <c r="AZ127" s="222">
        <v>2054650</v>
      </c>
      <c r="BA127" s="222">
        <v>43800</v>
      </c>
      <c r="BB127" s="222">
        <v>0</v>
      </c>
      <c r="BC127" s="222">
        <v>0</v>
      </c>
      <c r="BD127" s="222">
        <v>248300</v>
      </c>
      <c r="BE127" s="222">
        <v>58680</v>
      </c>
      <c r="BF127" s="222">
        <v>0</v>
      </c>
      <c r="BG127" s="222">
        <v>6090</v>
      </c>
      <c r="BH127" s="222">
        <v>3313157</v>
      </c>
      <c r="BI127" s="222">
        <v>212728.81</v>
      </c>
      <c r="BJ127" s="222">
        <v>149681.85999999999</v>
      </c>
      <c r="BK127" s="222">
        <v>128500</v>
      </c>
      <c r="BL127" s="222">
        <v>10000</v>
      </c>
      <c r="BM127" s="222">
        <v>0</v>
      </c>
      <c r="BN127" s="222">
        <v>25611.58</v>
      </c>
      <c r="BO127" s="222">
        <v>158514.94</v>
      </c>
      <c r="BP127" s="222">
        <v>0</v>
      </c>
      <c r="BQ127" s="222">
        <v>0</v>
      </c>
      <c r="BR127" s="222">
        <v>21023039.559999999</v>
      </c>
      <c r="BS127" s="222">
        <v>492163.42</v>
      </c>
      <c r="BT127" s="222">
        <v>7830.66</v>
      </c>
      <c r="BU127" s="222">
        <v>112530.28</v>
      </c>
      <c r="BV127" s="222">
        <v>12756</v>
      </c>
      <c r="BW127" s="222">
        <v>24407</v>
      </c>
      <c r="BX127" s="222">
        <v>0</v>
      </c>
      <c r="BY127" s="222">
        <v>5600</v>
      </c>
      <c r="BZ127" s="222">
        <v>0</v>
      </c>
      <c r="CA127" s="222">
        <v>0</v>
      </c>
      <c r="CB127" s="222">
        <v>0</v>
      </c>
      <c r="CC127" s="222">
        <v>0</v>
      </c>
      <c r="CD127" s="222">
        <v>0</v>
      </c>
      <c r="CE127" s="222">
        <v>0</v>
      </c>
      <c r="CF127" s="222">
        <v>0</v>
      </c>
      <c r="CG127" s="222">
        <v>596703.94999999995</v>
      </c>
      <c r="CH127" s="222">
        <v>299282.02</v>
      </c>
      <c r="CI127" s="222">
        <v>417561.74</v>
      </c>
      <c r="CJ127" s="222">
        <v>91411.8</v>
      </c>
      <c r="CK127" s="222">
        <v>28457.05</v>
      </c>
      <c r="CL127" s="222">
        <v>223936</v>
      </c>
      <c r="CM127" s="222">
        <v>191750</v>
      </c>
      <c r="CN127" s="222">
        <v>0</v>
      </c>
      <c r="CO127" s="222">
        <v>11150</v>
      </c>
      <c r="CP127" s="222">
        <v>77814.17</v>
      </c>
      <c r="CQ127" s="222">
        <v>20361.5</v>
      </c>
      <c r="CR127" s="222">
        <v>0</v>
      </c>
      <c r="CS127" s="222">
        <v>401098</v>
      </c>
      <c r="CT127" s="222">
        <v>1311101.7</v>
      </c>
      <c r="CU127" s="222">
        <v>0</v>
      </c>
      <c r="CV127" s="222">
        <v>116158</v>
      </c>
      <c r="CW127" s="222">
        <v>127955</v>
      </c>
      <c r="CX127" s="222">
        <v>0</v>
      </c>
      <c r="CY127" s="222">
        <v>76502</v>
      </c>
      <c r="CZ127" s="222">
        <v>0</v>
      </c>
      <c r="DA127" s="222">
        <v>0</v>
      </c>
      <c r="DB127" s="222">
        <v>3312677.15</v>
      </c>
      <c r="DC127" s="222">
        <v>1164550</v>
      </c>
      <c r="DD127" s="222">
        <v>225214.5</v>
      </c>
      <c r="DE127" s="222">
        <v>71621</v>
      </c>
      <c r="DF127" s="222">
        <v>199171.26</v>
      </c>
      <c r="DG127" s="222">
        <v>2342760.4700000002</v>
      </c>
      <c r="DH127" s="222">
        <v>3508.65</v>
      </c>
      <c r="DI127" s="222">
        <v>0</v>
      </c>
      <c r="DJ127" s="222">
        <v>52450</v>
      </c>
      <c r="DK127" s="222">
        <v>48616425.920000002</v>
      </c>
      <c r="DL127" s="222">
        <v>0</v>
      </c>
      <c r="DM127" s="222">
        <v>0</v>
      </c>
      <c r="DN127" s="222">
        <v>116389.7</v>
      </c>
      <c r="DO127" s="222">
        <v>0</v>
      </c>
      <c r="DP127" s="222">
        <v>0</v>
      </c>
      <c r="DQ127" s="222">
        <v>372551.87</v>
      </c>
      <c r="DR127" s="222">
        <v>0</v>
      </c>
      <c r="DS127" s="222">
        <v>0</v>
      </c>
      <c r="DT127" s="222">
        <v>3239552.93</v>
      </c>
      <c r="DU127" s="222">
        <v>0</v>
      </c>
      <c r="DV127" s="222">
        <v>172912.23</v>
      </c>
      <c r="DW127" s="222">
        <v>293918</v>
      </c>
      <c r="DX127" s="222">
        <v>79241</v>
      </c>
      <c r="DY127" s="222">
        <v>0</v>
      </c>
      <c r="DZ127" s="222">
        <v>95110</v>
      </c>
      <c r="EA127" s="222">
        <v>13450</v>
      </c>
      <c r="EB127" s="222">
        <v>7190</v>
      </c>
      <c r="EC127" s="222">
        <v>2000</v>
      </c>
      <c r="ED127" s="222">
        <v>219234.8</v>
      </c>
      <c r="EE127" s="222">
        <v>681379.11</v>
      </c>
      <c r="EF127" s="222">
        <v>240067.15</v>
      </c>
      <c r="EG127" s="222">
        <v>0</v>
      </c>
      <c r="EH127" s="222">
        <v>94706.66</v>
      </c>
      <c r="EI127" s="222">
        <v>276200</v>
      </c>
      <c r="EJ127" s="222">
        <v>65065</v>
      </c>
      <c r="EK127" s="222">
        <v>1000</v>
      </c>
      <c r="EL127" s="222">
        <v>100</v>
      </c>
      <c r="EM127" s="222">
        <v>101181.2</v>
      </c>
      <c r="EN127" s="222">
        <v>46792753.75</v>
      </c>
      <c r="EO127" s="222">
        <v>0</v>
      </c>
      <c r="EP127" s="222">
        <v>0</v>
      </c>
      <c r="EQ127" s="222">
        <v>41152</v>
      </c>
      <c r="ER127" s="222">
        <v>0</v>
      </c>
      <c r="ES127" s="222">
        <v>0</v>
      </c>
      <c r="ET127" s="222">
        <v>0</v>
      </c>
      <c r="EU127" s="222">
        <v>0</v>
      </c>
      <c r="EV127" s="222">
        <v>0</v>
      </c>
      <c r="EW127" s="222">
        <v>2777419.02</v>
      </c>
      <c r="EX127" s="222">
        <v>13680</v>
      </c>
      <c r="EY127" s="222">
        <v>41100</v>
      </c>
      <c r="EZ127" s="222">
        <v>756430</v>
      </c>
      <c r="FA127" s="222">
        <v>147458</v>
      </c>
      <c r="FB127" s="222">
        <v>720027.63</v>
      </c>
      <c r="FC127" s="222">
        <v>292662</v>
      </c>
      <c r="FD127" s="222">
        <v>2160</v>
      </c>
      <c r="FE127" s="222">
        <v>211656.46</v>
      </c>
      <c r="FF127" s="222">
        <v>71173</v>
      </c>
      <c r="FG127" s="222">
        <v>0</v>
      </c>
      <c r="FH127" s="222">
        <v>1680</v>
      </c>
      <c r="FI127" s="222">
        <v>7480413.6600000001</v>
      </c>
      <c r="FJ127" s="222">
        <v>0</v>
      </c>
      <c r="FK127" s="222">
        <v>0</v>
      </c>
      <c r="FL127" s="222">
        <v>0</v>
      </c>
      <c r="FM127" s="222">
        <v>358379.14</v>
      </c>
      <c r="FN127" s="222">
        <v>0</v>
      </c>
      <c r="FO127" s="222">
        <v>0</v>
      </c>
      <c r="FP127" s="222">
        <v>0</v>
      </c>
      <c r="FQ127" s="222">
        <v>10550294.220000001</v>
      </c>
      <c r="FR127" s="222">
        <v>0</v>
      </c>
      <c r="FS127" s="222">
        <v>3425.2</v>
      </c>
      <c r="FT127" s="222">
        <v>1800</v>
      </c>
      <c r="FU127" s="222">
        <v>56335.15</v>
      </c>
      <c r="FV127" s="222">
        <v>41199.199999999997</v>
      </c>
      <c r="FW127" s="222">
        <v>23108</v>
      </c>
      <c r="FX127" s="222">
        <v>11900</v>
      </c>
      <c r="FY127" s="222">
        <v>1292</v>
      </c>
      <c r="FZ127" s="222">
        <v>3745</v>
      </c>
      <c r="GA127" s="222">
        <v>20000</v>
      </c>
      <c r="GB127" s="222">
        <v>0</v>
      </c>
      <c r="GC127" s="222">
        <v>89539.42</v>
      </c>
      <c r="GD127" s="222">
        <v>69433</v>
      </c>
      <c r="GE127" s="222">
        <v>13424583.560000001</v>
      </c>
      <c r="GF127" s="222">
        <v>0</v>
      </c>
      <c r="GG127" s="222">
        <v>26763.29</v>
      </c>
      <c r="GH127" s="222">
        <v>3659441.81</v>
      </c>
      <c r="GI127" s="222">
        <v>0</v>
      </c>
      <c r="GJ127" s="222">
        <v>51139.5</v>
      </c>
      <c r="GK127" s="222">
        <v>16598.439999999999</v>
      </c>
      <c r="GL127" s="222">
        <v>114050.11</v>
      </c>
      <c r="GM127" s="222">
        <v>19300</v>
      </c>
      <c r="GN127" s="222">
        <v>0</v>
      </c>
      <c r="GO127" s="222">
        <v>3577.24</v>
      </c>
      <c r="GP127" s="222">
        <v>0</v>
      </c>
      <c r="GQ127" s="222">
        <v>844924.92</v>
      </c>
      <c r="GR127" s="222">
        <v>13736</v>
      </c>
      <c r="GS127" s="222">
        <v>0</v>
      </c>
      <c r="GT127" s="222">
        <v>50736</v>
      </c>
      <c r="GU127" s="222">
        <v>40595</v>
      </c>
      <c r="GV127" s="222">
        <v>0</v>
      </c>
      <c r="GW127" s="222">
        <v>30344.2</v>
      </c>
      <c r="GX127" s="222">
        <v>149884.67000000001</v>
      </c>
      <c r="GY127" s="222">
        <v>85500</v>
      </c>
      <c r="GZ127" s="222">
        <v>783147.14</v>
      </c>
      <c r="HA127" s="222">
        <v>2534162.9</v>
      </c>
      <c r="HB127" s="222">
        <v>61590</v>
      </c>
      <c r="HC127" s="222">
        <v>2371203.2000000002</v>
      </c>
      <c r="HD127" s="222">
        <v>1471467.08</v>
      </c>
      <c r="HE127" s="222">
        <v>1678826.45</v>
      </c>
      <c r="HF127" s="222">
        <v>503048.15</v>
      </c>
      <c r="HG127" s="222">
        <v>62868</v>
      </c>
      <c r="HH127" s="222">
        <v>0</v>
      </c>
      <c r="HI127" s="222">
        <v>0</v>
      </c>
      <c r="HJ127" s="222">
        <v>583463.91</v>
      </c>
      <c r="HK127" s="222">
        <v>0</v>
      </c>
      <c r="HL127" s="222">
        <v>25590670</v>
      </c>
      <c r="HM127" s="222">
        <v>0</v>
      </c>
      <c r="HN127" s="222">
        <v>151.77000000000001</v>
      </c>
      <c r="HO127" s="222">
        <v>3660.69</v>
      </c>
      <c r="HP127" s="222">
        <v>446495.64</v>
      </c>
      <c r="HQ127" s="222">
        <v>8837.5400000000009</v>
      </c>
      <c r="HR127" s="222">
        <v>3167728.03</v>
      </c>
      <c r="HS127" s="222">
        <v>101782.43</v>
      </c>
      <c r="HT127" s="222">
        <v>0</v>
      </c>
      <c r="HU127" s="222">
        <v>0</v>
      </c>
      <c r="HV127" s="222">
        <v>0</v>
      </c>
      <c r="HW127" s="222">
        <v>0</v>
      </c>
      <c r="HX127" s="222">
        <v>7496.6</v>
      </c>
      <c r="HY127" s="222">
        <v>209618</v>
      </c>
      <c r="HZ127" s="222">
        <v>0</v>
      </c>
      <c r="IA127" s="222">
        <v>0</v>
      </c>
      <c r="IB127" s="222">
        <v>0</v>
      </c>
      <c r="IC127" s="222">
        <v>0</v>
      </c>
      <c r="ID127" s="222">
        <v>140445</v>
      </c>
      <c r="IE127" s="222">
        <v>0</v>
      </c>
      <c r="IF127" s="222">
        <v>0</v>
      </c>
      <c r="IG127" s="222">
        <v>0</v>
      </c>
      <c r="IH127" s="222">
        <v>293083.57</v>
      </c>
      <c r="II127" s="222">
        <v>1649540.25</v>
      </c>
      <c r="IJ127" s="222">
        <v>176308.53</v>
      </c>
      <c r="IK127" s="222">
        <v>30454.58</v>
      </c>
      <c r="IL127" s="222">
        <v>34808</v>
      </c>
      <c r="IM127" s="222">
        <v>233097.23</v>
      </c>
      <c r="IN127" s="222">
        <v>0</v>
      </c>
      <c r="IO127" s="222">
        <v>1209578.5</v>
      </c>
      <c r="IP127" s="222">
        <v>0</v>
      </c>
      <c r="IQ127" s="222">
        <v>288589.51</v>
      </c>
      <c r="IR127" s="222">
        <v>2000</v>
      </c>
      <c r="IS127" s="222">
        <v>2780052</v>
      </c>
      <c r="IT127" s="222">
        <v>8593618.7400000002</v>
      </c>
      <c r="IU127" s="222">
        <v>0</v>
      </c>
      <c r="IV127" s="222">
        <v>0</v>
      </c>
      <c r="IW127" s="222">
        <v>0</v>
      </c>
      <c r="IX127" s="222">
        <v>0</v>
      </c>
      <c r="IY127" s="222">
        <v>0</v>
      </c>
      <c r="IZ127" s="222">
        <v>0</v>
      </c>
      <c r="JA127" s="222">
        <v>0</v>
      </c>
      <c r="JB127" s="222">
        <v>0</v>
      </c>
      <c r="JC127" s="222">
        <v>340556.5</v>
      </c>
      <c r="JD127" s="222">
        <v>0</v>
      </c>
      <c r="JE127" s="222">
        <v>1474287.19</v>
      </c>
      <c r="JF127" s="222">
        <v>343396.18</v>
      </c>
      <c r="JG127" s="222">
        <v>55360</v>
      </c>
      <c r="JH127" s="222">
        <v>0</v>
      </c>
      <c r="JI127" s="222">
        <v>0</v>
      </c>
      <c r="JJ127" s="222">
        <v>445.36</v>
      </c>
      <c r="JK127" s="222">
        <v>3055351.44</v>
      </c>
      <c r="JL127" s="222">
        <v>0</v>
      </c>
      <c r="JM127" s="222">
        <v>0</v>
      </c>
      <c r="JN127" s="222">
        <v>169949.2</v>
      </c>
      <c r="JO127" s="222">
        <v>0</v>
      </c>
      <c r="JP127" s="222">
        <v>0</v>
      </c>
      <c r="JQ127" s="222">
        <v>0</v>
      </c>
      <c r="JR127" s="222">
        <v>0</v>
      </c>
      <c r="JS127" s="222">
        <v>0</v>
      </c>
      <c r="JT127" s="222">
        <v>5600</v>
      </c>
      <c r="JU127" s="222">
        <v>0</v>
      </c>
      <c r="JV127" s="222">
        <v>1500</v>
      </c>
      <c r="JW127" s="222">
        <v>0</v>
      </c>
      <c r="JX127" s="222">
        <v>0</v>
      </c>
      <c r="JY127" s="222">
        <v>0</v>
      </c>
      <c r="JZ127" s="222">
        <v>0</v>
      </c>
      <c r="KA127" s="222">
        <v>0</v>
      </c>
      <c r="KB127" s="222">
        <v>694468.87</v>
      </c>
      <c r="KC127" s="222">
        <v>956.76</v>
      </c>
      <c r="KD127" s="222">
        <v>494700</v>
      </c>
      <c r="KE127" s="222">
        <v>0</v>
      </c>
      <c r="KF127" s="222">
        <v>0</v>
      </c>
      <c r="KG127" s="222">
        <v>301731.73</v>
      </c>
      <c r="KH127" s="222">
        <v>20333894.329999998</v>
      </c>
      <c r="KI127" s="222">
        <v>0</v>
      </c>
      <c r="KJ127" s="222">
        <v>0</v>
      </c>
      <c r="KK127" s="222">
        <v>0</v>
      </c>
      <c r="KL127" s="222">
        <v>0</v>
      </c>
      <c r="KM127" s="222">
        <v>0</v>
      </c>
      <c r="KN127" s="222">
        <v>0</v>
      </c>
      <c r="KO127" s="222">
        <v>0</v>
      </c>
      <c r="KP127" s="222">
        <v>0</v>
      </c>
      <c r="KQ127" s="222">
        <v>0</v>
      </c>
      <c r="KR127" s="222">
        <v>0</v>
      </c>
      <c r="KS127" s="222">
        <v>45559.58</v>
      </c>
      <c r="KT127" s="222">
        <v>1277531.06</v>
      </c>
      <c r="KU127" s="222">
        <v>484355</v>
      </c>
      <c r="KV127" s="222">
        <v>212200</v>
      </c>
      <c r="KW127" s="222">
        <v>0</v>
      </c>
      <c r="KX127" s="222">
        <v>264216.8</v>
      </c>
      <c r="KY127" s="222">
        <v>0</v>
      </c>
      <c r="KZ127" s="222">
        <v>0</v>
      </c>
      <c r="LA127" s="222">
        <v>0</v>
      </c>
      <c r="LB127" s="222">
        <v>0</v>
      </c>
      <c r="LC127" s="222">
        <v>422648.8</v>
      </c>
      <c r="LD127" s="222">
        <v>0</v>
      </c>
      <c r="LE127" s="222">
        <v>0</v>
      </c>
      <c r="LF127" s="222">
        <v>97821.97</v>
      </c>
      <c r="LG127" s="222">
        <v>1770230.5</v>
      </c>
      <c r="LH127" s="222">
        <v>15924.53</v>
      </c>
      <c r="LI127" s="222">
        <v>458420.63</v>
      </c>
      <c r="LJ127" s="222">
        <v>4800</v>
      </c>
      <c r="LK127" s="222">
        <v>0</v>
      </c>
      <c r="LL127" s="222">
        <v>306475.96000000002</v>
      </c>
      <c r="LM127" s="222">
        <v>0</v>
      </c>
      <c r="LN127" s="222">
        <v>47550</v>
      </c>
      <c r="LO127" s="222">
        <v>28000</v>
      </c>
      <c r="LP127" s="222">
        <v>0</v>
      </c>
      <c r="LQ127" s="222">
        <v>0</v>
      </c>
      <c r="LR127" s="222">
        <v>45512.91</v>
      </c>
      <c r="LS127" s="222">
        <v>0</v>
      </c>
      <c r="LT127" s="222">
        <v>0</v>
      </c>
      <c r="LU127" s="222">
        <v>6071676.5499999998</v>
      </c>
      <c r="LV127" s="222">
        <v>10230653</v>
      </c>
      <c r="LW127" s="222">
        <v>0</v>
      </c>
      <c r="LX127" s="222">
        <v>0</v>
      </c>
      <c r="LY127" s="222">
        <v>0</v>
      </c>
      <c r="LZ127" s="222">
        <v>2996152.13</v>
      </c>
      <c r="MA127" s="222">
        <v>1509550.31</v>
      </c>
      <c r="MB127" s="222">
        <v>0</v>
      </c>
      <c r="MC127" s="222">
        <v>0</v>
      </c>
      <c r="MD127" s="222">
        <v>23796</v>
      </c>
      <c r="ME127" s="222">
        <v>0</v>
      </c>
      <c r="MF127" s="222">
        <v>0</v>
      </c>
      <c r="MG127" s="222">
        <v>54636361.340000004</v>
      </c>
      <c r="MH127" s="222">
        <v>6000</v>
      </c>
      <c r="MI127" s="222">
        <v>8134</v>
      </c>
      <c r="MJ127" s="222">
        <v>0</v>
      </c>
      <c r="MK127" s="222">
        <v>0</v>
      </c>
      <c r="ML127" s="222">
        <v>3481800</v>
      </c>
      <c r="MM127" s="222">
        <v>2268000</v>
      </c>
      <c r="MN127" s="222">
        <v>9711.89</v>
      </c>
      <c r="MO127" s="222">
        <v>161812</v>
      </c>
      <c r="MP127" s="222">
        <v>0</v>
      </c>
      <c r="MQ127" s="222">
        <v>574650</v>
      </c>
      <c r="MR127" s="222">
        <v>10500</v>
      </c>
      <c r="MS127" s="222">
        <v>71625757.090000004</v>
      </c>
      <c r="MT127" s="222">
        <v>0</v>
      </c>
      <c r="MU127" s="222">
        <v>0</v>
      </c>
      <c r="MV127" s="222">
        <v>0</v>
      </c>
      <c r="MW127" s="222">
        <v>417478</v>
      </c>
      <c r="MX127" s="222">
        <v>48560</v>
      </c>
      <c r="MY127" s="222">
        <v>436993.39010000002</v>
      </c>
      <c r="MZ127" s="222">
        <v>3919.99</v>
      </c>
      <c r="NA127" s="222">
        <v>53574.22</v>
      </c>
      <c r="NB127" s="222">
        <v>20000</v>
      </c>
      <c r="NC127" s="222">
        <v>250972</v>
      </c>
      <c r="ND127" s="222">
        <v>20597177.780000001</v>
      </c>
      <c r="NE127" s="222">
        <v>0</v>
      </c>
      <c r="NF127" s="222">
        <v>-9800</v>
      </c>
      <c r="NG127" s="222">
        <v>0</v>
      </c>
      <c r="NH127" s="222">
        <v>0</v>
      </c>
      <c r="NI127" s="222">
        <v>0</v>
      </c>
      <c r="NJ127" s="222">
        <v>16906.39</v>
      </c>
      <c r="NK127" s="222">
        <v>0</v>
      </c>
      <c r="NL127" s="222">
        <v>2250000</v>
      </c>
      <c r="NM127" s="222">
        <v>0</v>
      </c>
      <c r="NN127" s="222">
        <v>6669</v>
      </c>
      <c r="NO127" s="222">
        <v>0</v>
      </c>
      <c r="NP127" s="222">
        <v>700673.52</v>
      </c>
      <c r="NQ127" s="222">
        <v>0</v>
      </c>
      <c r="NR127" s="222">
        <v>0</v>
      </c>
      <c r="NS127" s="222">
        <v>19372.89</v>
      </c>
      <c r="NT127" s="222">
        <v>494358.6</v>
      </c>
      <c r="NU127" s="222">
        <v>576.17999999999995</v>
      </c>
      <c r="NV127" s="222">
        <v>0</v>
      </c>
      <c r="NW127" s="222">
        <v>0</v>
      </c>
      <c r="NX127" s="222">
        <v>4793304.68</v>
      </c>
      <c r="NY127" s="222">
        <v>193410</v>
      </c>
      <c r="NZ127" s="222">
        <v>1531448.04</v>
      </c>
      <c r="OA127" s="222">
        <v>0</v>
      </c>
      <c r="OB127" s="222">
        <v>733031.75</v>
      </c>
      <c r="OC127" s="222">
        <v>0</v>
      </c>
      <c r="OD127" s="222">
        <v>3651450.26</v>
      </c>
      <c r="OE127" s="222">
        <v>1584530.25</v>
      </c>
      <c r="OF127" s="222">
        <v>33719.839999999997</v>
      </c>
      <c r="OG127" s="222">
        <v>1654946</v>
      </c>
      <c r="OH127" s="222">
        <v>0</v>
      </c>
      <c r="OI127" s="222">
        <v>174090.13</v>
      </c>
      <c r="OJ127" s="222">
        <v>917557.5</v>
      </c>
      <c r="OK127" s="222">
        <v>0</v>
      </c>
      <c r="OL127" s="222">
        <v>0</v>
      </c>
      <c r="OM127" s="222">
        <v>0</v>
      </c>
      <c r="ON127" s="222">
        <v>0</v>
      </c>
      <c r="OO127" s="222">
        <v>0</v>
      </c>
      <c r="OP127" s="222">
        <v>0</v>
      </c>
      <c r="OQ127" s="222">
        <v>0</v>
      </c>
      <c r="OR127" s="222">
        <v>0</v>
      </c>
      <c r="OS127" s="222">
        <v>295813.34000000003</v>
      </c>
      <c r="OT127" s="222">
        <v>172510</v>
      </c>
      <c r="OU127" s="222">
        <v>551137.18000000005</v>
      </c>
      <c r="OV127" s="222">
        <v>505763.1</v>
      </c>
      <c r="OW127" s="222">
        <v>92950</v>
      </c>
      <c r="OX127" s="222">
        <v>1159575.52</v>
      </c>
      <c r="OY127" s="222">
        <v>2262665.39</v>
      </c>
      <c r="OZ127" s="222">
        <v>60900</v>
      </c>
      <c r="PA127" s="222">
        <v>453489</v>
      </c>
      <c r="PB127" s="222">
        <v>8767590.1899999995</v>
      </c>
      <c r="PC127" s="222">
        <v>0</v>
      </c>
      <c r="PD127" s="222">
        <v>0</v>
      </c>
      <c r="PE127" s="222">
        <v>293.14999999999998</v>
      </c>
      <c r="PF127" s="222">
        <v>0</v>
      </c>
      <c r="PG127" s="222">
        <v>112400</v>
      </c>
      <c r="PH127" s="222">
        <v>0</v>
      </c>
      <c r="PI127" s="222">
        <v>0</v>
      </c>
      <c r="PJ127" s="222">
        <v>71385.600000000006</v>
      </c>
      <c r="PK127" s="222">
        <v>0</v>
      </c>
      <c r="PL127" s="222">
        <v>0</v>
      </c>
      <c r="PM127" s="222">
        <v>6802188.7999999998</v>
      </c>
      <c r="PN127" s="222">
        <v>425941.68</v>
      </c>
      <c r="PO127" s="222">
        <v>343417.56</v>
      </c>
      <c r="PP127" s="222">
        <v>0</v>
      </c>
      <c r="PQ127" s="222">
        <v>0</v>
      </c>
      <c r="PR127" s="222">
        <v>0</v>
      </c>
      <c r="PS127" s="222">
        <v>0</v>
      </c>
      <c r="PT127" s="222">
        <v>4521963.93</v>
      </c>
      <c r="PU127" s="222">
        <v>-350347.48</v>
      </c>
      <c r="PV127" s="222">
        <v>0</v>
      </c>
      <c r="PW127" s="222">
        <v>0</v>
      </c>
      <c r="PX127" s="222">
        <v>48000</v>
      </c>
      <c r="PY127" s="222">
        <v>36229.33</v>
      </c>
      <c r="PZ127" s="222">
        <v>74435</v>
      </c>
      <c r="QA127" s="222">
        <v>0</v>
      </c>
      <c r="QB127" s="222">
        <v>0</v>
      </c>
      <c r="QC127" s="222">
        <v>66919</v>
      </c>
      <c r="QD127" s="222">
        <v>0</v>
      </c>
      <c r="QE127" s="222">
        <v>2502.59</v>
      </c>
      <c r="QF127" s="222">
        <v>0</v>
      </c>
      <c r="QG127" s="222">
        <v>376618.3</v>
      </c>
      <c r="QH127" s="222">
        <v>0</v>
      </c>
      <c r="QI127" s="222">
        <v>0</v>
      </c>
      <c r="QJ127" s="222">
        <v>275000</v>
      </c>
      <c r="QK127" s="222">
        <v>147.86000000000001</v>
      </c>
      <c r="QL127" s="222">
        <v>0</v>
      </c>
      <c r="QM127" s="222">
        <v>0</v>
      </c>
      <c r="QN127" s="222">
        <v>1753913.04</v>
      </c>
      <c r="QO127" s="222">
        <v>54154.29</v>
      </c>
      <c r="QP127" s="222">
        <v>0</v>
      </c>
      <c r="QQ127" s="222">
        <v>0</v>
      </c>
      <c r="QR127" s="222">
        <v>0</v>
      </c>
      <c r="QS127" s="222">
        <v>0</v>
      </c>
      <c r="QT127" s="222">
        <v>1690382.2</v>
      </c>
      <c r="QU127" s="222">
        <v>50275</v>
      </c>
      <c r="QV127" s="222">
        <v>0</v>
      </c>
      <c r="QW127" s="222">
        <v>50160</v>
      </c>
      <c r="QX127" s="222">
        <v>0</v>
      </c>
      <c r="QY127" s="222">
        <v>0</v>
      </c>
      <c r="QZ127" s="222">
        <v>0</v>
      </c>
      <c r="RA127" s="222">
        <v>0</v>
      </c>
      <c r="RB127" s="222">
        <v>0</v>
      </c>
      <c r="RC127" s="222">
        <v>155944</v>
      </c>
      <c r="RD127" s="222">
        <v>0</v>
      </c>
      <c r="RE127" s="222">
        <v>4594</v>
      </c>
      <c r="RF127" s="222">
        <v>138200</v>
      </c>
      <c r="RG127" s="222">
        <v>17759260.66</v>
      </c>
      <c r="RH127" s="222">
        <v>0</v>
      </c>
      <c r="RI127" s="222">
        <v>0</v>
      </c>
      <c r="RJ127" s="222">
        <v>175105</v>
      </c>
      <c r="RK127" s="222">
        <v>31357</v>
      </c>
      <c r="RL127" s="222">
        <v>1172.6199999999999</v>
      </c>
      <c r="RM127" s="222">
        <v>0</v>
      </c>
      <c r="RN127" s="222">
        <v>18074.95</v>
      </c>
      <c r="RO127" s="222">
        <v>0</v>
      </c>
      <c r="RP127" s="222">
        <v>504</v>
      </c>
      <c r="RQ127" s="222">
        <v>150.02000000000001</v>
      </c>
      <c r="RR127" s="222">
        <v>0</v>
      </c>
      <c r="RS127" s="222">
        <v>14353</v>
      </c>
      <c r="RT127" s="222">
        <v>0</v>
      </c>
      <c r="RU127" s="222">
        <v>0</v>
      </c>
      <c r="RV127" s="222">
        <v>3084</v>
      </c>
      <c r="RW127" s="222">
        <v>0</v>
      </c>
      <c r="RX127" s="222">
        <v>0</v>
      </c>
      <c r="RY127" s="222">
        <v>0</v>
      </c>
      <c r="RZ127" s="222">
        <v>0</v>
      </c>
      <c r="SA127" s="222">
        <v>291553.21000000002</v>
      </c>
      <c r="SB127" s="222">
        <v>2400</v>
      </c>
      <c r="SC127" s="222">
        <v>0</v>
      </c>
      <c r="SD127" s="222">
        <v>46500</v>
      </c>
      <c r="SE127" s="222">
        <v>0</v>
      </c>
      <c r="SF127" s="222">
        <v>0</v>
      </c>
      <c r="SG127" s="222">
        <v>0</v>
      </c>
      <c r="SH127" s="222">
        <v>9641.07</v>
      </c>
      <c r="SI127" s="222">
        <v>0</v>
      </c>
      <c r="SJ127" s="222">
        <v>0</v>
      </c>
      <c r="SK127" s="222">
        <v>425225.08</v>
      </c>
      <c r="SL127" s="222">
        <v>0</v>
      </c>
      <c r="SM127" s="222">
        <v>39108</v>
      </c>
      <c r="SN127" s="222">
        <v>0</v>
      </c>
      <c r="SO127" s="222">
        <v>0</v>
      </c>
      <c r="SP127" s="222">
        <v>0</v>
      </c>
      <c r="SQ127" s="222">
        <v>0</v>
      </c>
      <c r="SR127" s="222">
        <v>0</v>
      </c>
      <c r="SS127" s="222">
        <v>7436</v>
      </c>
      <c r="ST127" s="222">
        <v>0</v>
      </c>
      <c r="SU127" s="222">
        <v>192063.68</v>
      </c>
      <c r="SV127" s="222">
        <v>10000</v>
      </c>
      <c r="SW127" s="222">
        <v>0</v>
      </c>
      <c r="SX127" s="222">
        <v>317545.37</v>
      </c>
      <c r="SY127" s="222">
        <v>0</v>
      </c>
      <c r="SZ127" s="222">
        <v>0</v>
      </c>
      <c r="TA127" s="222">
        <v>0</v>
      </c>
      <c r="TB127" s="222">
        <v>0</v>
      </c>
      <c r="TC127" s="222">
        <v>0</v>
      </c>
      <c r="TD127" s="222">
        <v>10000</v>
      </c>
      <c r="TE127" s="222">
        <v>71538</v>
      </c>
      <c r="TF127" s="222">
        <v>0</v>
      </c>
      <c r="TG127" s="222">
        <v>112250</v>
      </c>
      <c r="TH127" s="222">
        <v>64330</v>
      </c>
      <c r="TI127" s="222">
        <v>3038252.72</v>
      </c>
      <c r="TJ127" s="222">
        <v>0</v>
      </c>
      <c r="TK127" s="222">
        <v>0</v>
      </c>
      <c r="TL127" s="222">
        <v>0</v>
      </c>
      <c r="TM127" s="222">
        <v>0</v>
      </c>
      <c r="TN127" s="222">
        <v>0</v>
      </c>
      <c r="TO127" s="222">
        <v>0</v>
      </c>
      <c r="TP127" s="222">
        <v>765.69</v>
      </c>
      <c r="TQ127" s="222">
        <v>7200</v>
      </c>
      <c r="TR127" s="222">
        <v>131.86000000000001</v>
      </c>
      <c r="TS127" s="222">
        <v>0</v>
      </c>
      <c r="TT127" s="222">
        <v>0</v>
      </c>
      <c r="TU127" s="222">
        <v>0</v>
      </c>
      <c r="TV127" s="222">
        <v>12400</v>
      </c>
      <c r="TW127" s="222">
        <v>77.72</v>
      </c>
      <c r="TX127" s="222">
        <v>0</v>
      </c>
      <c r="TY127" s="222">
        <v>0</v>
      </c>
      <c r="TZ127" s="222">
        <v>5150</v>
      </c>
      <c r="UA127" s="222">
        <v>0</v>
      </c>
      <c r="UB127" s="222">
        <v>0</v>
      </c>
      <c r="UC127" s="222">
        <v>0</v>
      </c>
      <c r="UD127" s="222">
        <v>0</v>
      </c>
      <c r="UE127" s="222">
        <v>408664.22</v>
      </c>
      <c r="UF127" s="222">
        <v>0</v>
      </c>
      <c r="UG127" s="222">
        <v>57.74</v>
      </c>
      <c r="UH127" s="222">
        <v>0</v>
      </c>
      <c r="UI127" s="222">
        <v>0</v>
      </c>
      <c r="UJ127" s="222">
        <v>0</v>
      </c>
      <c r="UK127" s="222">
        <v>658712</v>
      </c>
      <c r="UL127" s="222">
        <v>2663</v>
      </c>
      <c r="UM127" s="222">
        <v>123114.8</v>
      </c>
      <c r="UN127" s="222">
        <v>44501</v>
      </c>
      <c r="UO127" s="222">
        <v>183721.1</v>
      </c>
      <c r="UP127" s="222">
        <v>9190611.3800000008</v>
      </c>
      <c r="UQ127" s="222">
        <v>0</v>
      </c>
      <c r="UR127" s="222">
        <v>0</v>
      </c>
      <c r="US127" s="222">
        <v>562860</v>
      </c>
      <c r="UT127" s="222">
        <v>0</v>
      </c>
      <c r="UU127" s="222">
        <v>25961.5</v>
      </c>
      <c r="UV127" s="222">
        <v>187423.22</v>
      </c>
      <c r="UW127" s="222">
        <v>0</v>
      </c>
      <c r="UX127" s="222">
        <v>0</v>
      </c>
      <c r="UY127" s="222">
        <v>0</v>
      </c>
      <c r="UZ127" s="222">
        <v>249216.17</v>
      </c>
      <c r="VA127" s="222">
        <v>0</v>
      </c>
      <c r="VB127" s="222">
        <v>54000</v>
      </c>
      <c r="VC127" s="222">
        <v>28547.94</v>
      </c>
      <c r="VD127" s="222">
        <v>159168</v>
      </c>
      <c r="VE127" s="222">
        <v>0</v>
      </c>
      <c r="VF127" s="222">
        <v>83844.37</v>
      </c>
      <c r="VG127" s="222">
        <v>0</v>
      </c>
      <c r="VH127" s="222">
        <v>12648</v>
      </c>
      <c r="VI127" s="222">
        <v>0</v>
      </c>
      <c r="VJ127" s="222">
        <v>12600</v>
      </c>
      <c r="VK127" s="222">
        <v>986529</v>
      </c>
      <c r="VL127" s="222">
        <v>277440.13</v>
      </c>
      <c r="VM127" s="222">
        <v>0</v>
      </c>
      <c r="VN127" s="222">
        <v>4226</v>
      </c>
      <c r="VO127" s="222">
        <v>1655683</v>
      </c>
      <c r="VP127" s="222">
        <v>0</v>
      </c>
      <c r="VQ127" s="222">
        <v>7023862.3399999999</v>
      </c>
      <c r="VR127" s="222">
        <v>187739.78</v>
      </c>
      <c r="VS127" s="222">
        <v>34800</v>
      </c>
      <c r="VT127" s="222">
        <v>548435</v>
      </c>
      <c r="VU127" s="222">
        <v>205000</v>
      </c>
      <c r="VV127" s="222">
        <v>0</v>
      </c>
      <c r="VW127" s="222">
        <v>4784385.32</v>
      </c>
      <c r="VX127" s="222">
        <v>40195.760000000002</v>
      </c>
      <c r="VY127" s="222">
        <v>113200</v>
      </c>
      <c r="VZ127" s="222">
        <v>1500000</v>
      </c>
      <c r="WA127" s="222">
        <v>1617644.43</v>
      </c>
      <c r="WB127" s="222">
        <v>48.73</v>
      </c>
      <c r="WC127" s="222">
        <v>1976939.4</v>
      </c>
      <c r="WD127" s="222">
        <v>0</v>
      </c>
      <c r="WE127" s="222">
        <v>0</v>
      </c>
      <c r="WF127" s="222">
        <v>107400</v>
      </c>
      <c r="WG127" s="222">
        <v>0</v>
      </c>
      <c r="WH127" s="222">
        <v>118665.25</v>
      </c>
      <c r="WI127" s="222">
        <v>16668</v>
      </c>
      <c r="WJ127" s="222">
        <v>303439.14</v>
      </c>
      <c r="WK127" s="222">
        <v>45463.41</v>
      </c>
      <c r="WL127" s="222">
        <v>245909.16</v>
      </c>
      <c r="WM127" s="222">
        <v>10250</v>
      </c>
      <c r="WN127" s="222">
        <v>1684099.65</v>
      </c>
      <c r="WO127" s="222">
        <v>20705.16</v>
      </c>
      <c r="WP127" s="222">
        <v>0</v>
      </c>
      <c r="WQ127" s="222">
        <v>60480</v>
      </c>
      <c r="WR127" s="222">
        <v>328900</v>
      </c>
      <c r="WS127" s="222">
        <v>208435.51</v>
      </c>
      <c r="WT127" s="222">
        <v>173192.06</v>
      </c>
      <c r="WU127" s="222">
        <v>279100</v>
      </c>
      <c r="WV127" s="222">
        <v>103500</v>
      </c>
      <c r="WW127" s="222">
        <v>0</v>
      </c>
      <c r="WX127" s="222">
        <v>43542.13</v>
      </c>
      <c r="WY127" s="222">
        <v>165614.79999999999</v>
      </c>
      <c r="WZ127" s="222">
        <v>1376233.92</v>
      </c>
      <c r="XA127" s="222">
        <v>707.64</v>
      </c>
      <c r="XB127" s="222">
        <v>22400</v>
      </c>
      <c r="XC127" s="222">
        <v>7283357.9800000004</v>
      </c>
      <c r="XD127" s="222">
        <v>74908.61</v>
      </c>
      <c r="XE127" s="222">
        <v>0</v>
      </c>
      <c r="XF127" s="222">
        <v>0</v>
      </c>
      <c r="XG127" s="222">
        <v>49000</v>
      </c>
      <c r="XH127" s="222">
        <v>655335.07999999996</v>
      </c>
      <c r="XI127" s="222">
        <v>21113</v>
      </c>
      <c r="XJ127" s="222">
        <v>346100</v>
      </c>
      <c r="XK127" s="222">
        <v>593463.18000000005</v>
      </c>
      <c r="XL127" s="222">
        <v>181155</v>
      </c>
      <c r="XM127" s="222">
        <v>280</v>
      </c>
      <c r="XN127" s="222">
        <v>0</v>
      </c>
      <c r="XO127" s="222">
        <v>18360</v>
      </c>
      <c r="XP127" s="222">
        <v>0</v>
      </c>
      <c r="XQ127" s="222">
        <v>1700561</v>
      </c>
      <c r="XR127" s="222">
        <v>305731.81</v>
      </c>
      <c r="XS127" s="222">
        <v>0</v>
      </c>
      <c r="XT127" s="222">
        <v>0</v>
      </c>
      <c r="XU127" s="222">
        <v>20800</v>
      </c>
      <c r="XV127" s="222">
        <v>368703.3</v>
      </c>
      <c r="XW127" s="222">
        <v>0</v>
      </c>
      <c r="XX127" s="222">
        <v>247693.39</v>
      </c>
      <c r="XY127" s="222">
        <v>61260</v>
      </c>
      <c r="XZ127" s="222">
        <v>0</v>
      </c>
      <c r="YA127" s="222">
        <v>0</v>
      </c>
      <c r="YB127" s="222">
        <v>24000</v>
      </c>
      <c r="YC127" s="222">
        <v>975360.27</v>
      </c>
      <c r="YD127" s="222">
        <v>87100</v>
      </c>
      <c r="YE127" s="222">
        <v>6106472.8200000003</v>
      </c>
      <c r="YF127" s="222">
        <v>22987.38</v>
      </c>
      <c r="YG127" s="222">
        <v>55541.94</v>
      </c>
      <c r="YH127" s="222">
        <v>0</v>
      </c>
      <c r="YI127" s="222">
        <v>2289625.94</v>
      </c>
      <c r="YJ127" s="222">
        <v>100150</v>
      </c>
      <c r="YK127" s="222">
        <v>18501.5</v>
      </c>
      <c r="YL127" s="222">
        <v>0</v>
      </c>
      <c r="YM127" s="222">
        <v>289239</v>
      </c>
      <c r="YN127" s="222">
        <v>0</v>
      </c>
      <c r="YO127" s="222">
        <v>0</v>
      </c>
      <c r="YP127" s="222">
        <v>181768</v>
      </c>
      <c r="YQ127" s="222">
        <v>46374.5</v>
      </c>
      <c r="YR127" s="222">
        <v>0</v>
      </c>
      <c r="YS127" s="222">
        <v>0</v>
      </c>
      <c r="YT127" s="222">
        <v>333195.3</v>
      </c>
      <c r="YU127" s="222">
        <v>240686.6</v>
      </c>
      <c r="YV127" s="222">
        <v>2196807.39</v>
      </c>
      <c r="YW127" s="222">
        <v>0</v>
      </c>
      <c r="YX127" s="222">
        <v>0</v>
      </c>
      <c r="YY127" s="222">
        <v>0</v>
      </c>
      <c r="YZ127" s="222">
        <v>2700</v>
      </c>
      <c r="ZA127" s="222">
        <v>0</v>
      </c>
      <c r="ZB127" s="222">
        <v>0</v>
      </c>
      <c r="ZC127" s="222">
        <v>0</v>
      </c>
      <c r="ZD127" s="222">
        <v>0</v>
      </c>
      <c r="ZE127" s="222">
        <v>0</v>
      </c>
      <c r="ZF127" s="222">
        <v>0</v>
      </c>
      <c r="ZG127" s="222">
        <v>0</v>
      </c>
      <c r="ZH127" s="222">
        <v>0</v>
      </c>
      <c r="ZI127" s="222">
        <v>0</v>
      </c>
      <c r="ZJ127" s="222">
        <v>110840</v>
      </c>
      <c r="ZK127" s="222">
        <v>0</v>
      </c>
      <c r="ZL127" s="222">
        <v>483749.19</v>
      </c>
      <c r="ZM127" s="222">
        <v>0</v>
      </c>
      <c r="ZN127" s="222">
        <v>0</v>
      </c>
      <c r="ZO127" s="222">
        <v>0</v>
      </c>
      <c r="ZP127" s="222">
        <v>21742</v>
      </c>
      <c r="ZQ127" s="222">
        <v>1503130</v>
      </c>
      <c r="ZR127" s="222">
        <v>333420</v>
      </c>
      <c r="ZS127" s="222">
        <v>114950</v>
      </c>
      <c r="ZT127" s="222">
        <v>86013.55</v>
      </c>
      <c r="ZU127" s="222">
        <v>11900</v>
      </c>
      <c r="ZV127" s="222">
        <v>12129.29</v>
      </c>
      <c r="ZW127" s="222">
        <v>14006.05</v>
      </c>
      <c r="ZX127" s="222">
        <v>136052.45000000001</v>
      </c>
      <c r="ZY127" s="222">
        <v>0</v>
      </c>
      <c r="ZZ127" s="222">
        <v>28450</v>
      </c>
      <c r="AAA127" s="222">
        <v>0</v>
      </c>
      <c r="AAB127" s="222">
        <v>0</v>
      </c>
      <c r="AAC127" s="222">
        <v>0</v>
      </c>
      <c r="AAD127" s="222">
        <v>745185.17</v>
      </c>
      <c r="AAE127" s="222">
        <v>42774</v>
      </c>
      <c r="AAF127" s="222">
        <v>222912</v>
      </c>
      <c r="AAG127" s="222">
        <v>29900</v>
      </c>
      <c r="AAH127" s="222">
        <v>1892469.05</v>
      </c>
      <c r="AAI127" s="222">
        <v>0</v>
      </c>
      <c r="AAJ127" s="222">
        <v>5450</v>
      </c>
      <c r="AAK127" s="222">
        <v>190900</v>
      </c>
      <c r="AAL127" s="222">
        <v>0</v>
      </c>
      <c r="AAM127" s="222">
        <v>0</v>
      </c>
      <c r="AAN127" s="222">
        <v>11260</v>
      </c>
      <c r="AAO127" s="222">
        <v>24958554.379999999</v>
      </c>
      <c r="AAP127" s="222">
        <v>289335</v>
      </c>
      <c r="AAQ127" s="222">
        <v>201552.25</v>
      </c>
      <c r="AAR127" s="222">
        <v>84354</v>
      </c>
      <c r="AAS127" s="222">
        <v>17754</v>
      </c>
      <c r="AAT127" s="222">
        <v>61900</v>
      </c>
      <c r="AAU127" s="222">
        <v>0</v>
      </c>
      <c r="AAV127" s="222">
        <v>0</v>
      </c>
      <c r="AAW127" s="222">
        <v>1811635.25</v>
      </c>
      <c r="AAX127" s="222">
        <v>66542</v>
      </c>
      <c r="AAY127" s="222">
        <v>176235.23</v>
      </c>
      <c r="AAZ127" s="222">
        <v>333550</v>
      </c>
      <c r="ABA127" s="222">
        <v>0</v>
      </c>
      <c r="ABB127" s="222">
        <v>368630.5</v>
      </c>
      <c r="ABC127" s="222">
        <v>22600</v>
      </c>
      <c r="ABD127" s="222">
        <v>0</v>
      </c>
      <c r="ABE127" s="222">
        <v>222350.59</v>
      </c>
      <c r="ABF127" s="222">
        <v>73962</v>
      </c>
      <c r="ABG127" s="222">
        <v>487160.03</v>
      </c>
      <c r="ABH127" s="222">
        <v>1157242</v>
      </c>
      <c r="ABI127" s="222">
        <v>128910.42</v>
      </c>
      <c r="ABJ127" s="222">
        <v>325150</v>
      </c>
      <c r="ABK127" s="222">
        <v>482148.25</v>
      </c>
      <c r="ABL127" s="222">
        <v>0</v>
      </c>
      <c r="ABM127" s="222">
        <v>10500</v>
      </c>
      <c r="ABN127" s="222">
        <v>10126</v>
      </c>
      <c r="ABO127" s="222">
        <v>13030593.65</v>
      </c>
      <c r="ABP127" s="222">
        <v>290240</v>
      </c>
      <c r="ABQ127" s="222">
        <v>16500</v>
      </c>
      <c r="ABR127" s="222">
        <v>0</v>
      </c>
      <c r="ABS127" s="222">
        <v>251741.4</v>
      </c>
      <c r="ABT127" s="222">
        <v>0</v>
      </c>
      <c r="ABU127" s="222">
        <v>263149</v>
      </c>
      <c r="ABV127" s="222">
        <v>118215</v>
      </c>
      <c r="ABW127" s="222">
        <v>0</v>
      </c>
      <c r="ABX127" s="222">
        <v>845666.97</v>
      </c>
      <c r="ABY127" s="222">
        <v>0</v>
      </c>
      <c r="ABZ127" s="222">
        <v>3063020</v>
      </c>
      <c r="ACA127" s="222">
        <v>0</v>
      </c>
      <c r="ACB127" s="222">
        <v>10000</v>
      </c>
      <c r="ACC127" s="222">
        <v>238575</v>
      </c>
      <c r="ACD127" s="222">
        <v>7000</v>
      </c>
      <c r="ACE127" s="222">
        <v>0</v>
      </c>
      <c r="ACF127" s="222">
        <v>7356</v>
      </c>
      <c r="ACG127" s="222">
        <v>0</v>
      </c>
      <c r="ACH127" s="222">
        <v>95002.93</v>
      </c>
      <c r="ACI127" s="222">
        <v>30446790.690000001</v>
      </c>
      <c r="ACJ127" s="222">
        <v>74404</v>
      </c>
      <c r="ACK127" s="222">
        <v>0</v>
      </c>
      <c r="ACL127" s="222">
        <v>0</v>
      </c>
      <c r="ACM127" s="222">
        <v>2601824.75</v>
      </c>
      <c r="ACN127" s="222">
        <v>0</v>
      </c>
      <c r="ACO127" s="222">
        <v>221648.25</v>
      </c>
      <c r="ACP127" s="222">
        <v>3485036.17</v>
      </c>
      <c r="ACQ127" s="222">
        <v>8204.75</v>
      </c>
      <c r="ACR127" s="222">
        <v>60000</v>
      </c>
      <c r="ACS127" s="222">
        <v>2334398.2400000002</v>
      </c>
      <c r="ACT127" s="222">
        <v>0</v>
      </c>
      <c r="ACU127" s="222">
        <v>56629</v>
      </c>
      <c r="ACV127" s="222">
        <v>0</v>
      </c>
      <c r="ACW127" s="222">
        <v>0</v>
      </c>
      <c r="ACX127" s="222">
        <v>5075</v>
      </c>
      <c r="ACY127" s="222">
        <v>197695.55</v>
      </c>
      <c r="ACZ127" s="222">
        <v>146266</v>
      </c>
      <c r="ADA127" s="222">
        <v>0</v>
      </c>
      <c r="ADB127" s="222">
        <v>1105125</v>
      </c>
      <c r="ADC127" s="222">
        <v>0</v>
      </c>
      <c r="ADD127" s="222">
        <v>326461.36</v>
      </c>
      <c r="ADE127" s="222">
        <v>96355.199999999997</v>
      </c>
      <c r="ADF127" s="222">
        <v>0</v>
      </c>
      <c r="ADG127" s="222">
        <v>680358.21</v>
      </c>
      <c r="ADH127" s="222">
        <v>0</v>
      </c>
      <c r="ADI127" s="222">
        <v>0</v>
      </c>
      <c r="ADJ127" s="222">
        <v>0</v>
      </c>
      <c r="ADK127" s="222">
        <v>359593.5</v>
      </c>
      <c r="ADL127" s="222">
        <v>0</v>
      </c>
      <c r="ADM127" s="222">
        <v>15924.62</v>
      </c>
      <c r="ADN127" s="222">
        <v>33977.39</v>
      </c>
      <c r="ADO127" s="222">
        <v>0</v>
      </c>
      <c r="ADP127" s="222">
        <v>619324.62</v>
      </c>
      <c r="ADQ127" s="222">
        <v>4381</v>
      </c>
      <c r="ADR127" s="222">
        <v>0</v>
      </c>
      <c r="ADS127" s="222">
        <v>0</v>
      </c>
      <c r="ADT127" s="222">
        <v>0</v>
      </c>
      <c r="ADU127" s="222">
        <v>133607.29999999999</v>
      </c>
      <c r="ADV127" s="222">
        <v>120126.06</v>
      </c>
      <c r="ADW127" s="222">
        <v>14039.53</v>
      </c>
      <c r="ADX127" s="222">
        <v>48950</v>
      </c>
      <c r="ADY127" s="222">
        <v>73512</v>
      </c>
      <c r="ADZ127" s="222">
        <v>278548.46000000002</v>
      </c>
      <c r="AEA127" s="222">
        <v>-3000</v>
      </c>
      <c r="AEB127" s="222">
        <v>219922.16</v>
      </c>
      <c r="AEC127" s="222">
        <v>350384.12</v>
      </c>
      <c r="AED127" s="222">
        <v>0</v>
      </c>
      <c r="AEE127" s="222">
        <v>36762.629999999997</v>
      </c>
      <c r="AEF127" s="222">
        <v>0</v>
      </c>
      <c r="AEG127" s="222">
        <v>40000</v>
      </c>
      <c r="AEH127" s="222">
        <v>0</v>
      </c>
      <c r="AEI127" s="222">
        <v>437152.64</v>
      </c>
      <c r="AEJ127" s="222">
        <v>-30095</v>
      </c>
      <c r="AEK127" s="222">
        <v>53273</v>
      </c>
      <c r="AEL127" s="222">
        <v>0</v>
      </c>
      <c r="AEM127" s="222">
        <v>15026</v>
      </c>
      <c r="AEN127" s="222">
        <v>0</v>
      </c>
      <c r="AEO127" s="222">
        <v>38000</v>
      </c>
      <c r="AEP127" s="222">
        <v>0</v>
      </c>
      <c r="AEQ127" s="222">
        <v>48690.400000000001</v>
      </c>
      <c r="AER127" s="222">
        <v>60755.17</v>
      </c>
      <c r="AES127" s="222">
        <v>26032497.809999999</v>
      </c>
      <c r="AET127" s="222">
        <v>401720</v>
      </c>
      <c r="AEU127" s="222">
        <v>78729.070000000007</v>
      </c>
      <c r="AEV127" s="222">
        <v>9900</v>
      </c>
      <c r="AEW127" s="222">
        <v>980.49</v>
      </c>
      <c r="AEX127" s="222">
        <v>294064.3</v>
      </c>
      <c r="AEY127" s="222">
        <v>11.47</v>
      </c>
      <c r="AEZ127" s="222">
        <v>478619.96</v>
      </c>
      <c r="AFA127" s="222">
        <v>19977</v>
      </c>
      <c r="AFB127" s="222">
        <v>0</v>
      </c>
      <c r="AFC127" s="222">
        <v>548422.49</v>
      </c>
      <c r="AFD127" s="222">
        <v>751535.56</v>
      </c>
      <c r="AFE127" s="222">
        <v>0</v>
      </c>
      <c r="AFF127" s="222">
        <v>1110022.96</v>
      </c>
      <c r="AFG127" s="222">
        <v>0</v>
      </c>
      <c r="AFH127" s="222">
        <v>362560.38</v>
      </c>
      <c r="AFI127" s="222">
        <v>0</v>
      </c>
      <c r="AFJ127" s="222">
        <v>0</v>
      </c>
      <c r="AFK127" s="222">
        <v>510654</v>
      </c>
      <c r="AFL127" s="222">
        <v>167907.51</v>
      </c>
      <c r="AFM127" s="222">
        <v>39350</v>
      </c>
      <c r="AFN127" s="222">
        <v>309340.19</v>
      </c>
      <c r="AFO127" s="222">
        <v>70000</v>
      </c>
      <c r="AFP127" s="222">
        <v>955242.27</v>
      </c>
      <c r="AFQ127" s="222">
        <v>172580</v>
      </c>
      <c r="AFR127" s="222">
        <v>0</v>
      </c>
      <c r="AFS127" s="222">
        <v>32107.919999999998</v>
      </c>
      <c r="AFT127" s="222">
        <v>326764.28000000003</v>
      </c>
      <c r="AFU127" s="222">
        <v>34122.14</v>
      </c>
      <c r="AFV127" s="222">
        <v>0</v>
      </c>
      <c r="AFW127" s="222">
        <v>5000</v>
      </c>
      <c r="AFX127" s="222">
        <v>0</v>
      </c>
      <c r="AFY127" s="222">
        <v>12445</v>
      </c>
      <c r="AFZ127" s="222">
        <v>962625</v>
      </c>
      <c r="AGA127" s="222">
        <v>4653</v>
      </c>
      <c r="AGB127" s="222">
        <v>1009231.69</v>
      </c>
      <c r="AGC127" s="222">
        <v>0</v>
      </c>
      <c r="AGD127" s="222">
        <v>42631.26</v>
      </c>
      <c r="AGE127" s="222">
        <v>0</v>
      </c>
      <c r="AGF127" s="222">
        <v>126305</v>
      </c>
      <c r="AGG127" s="222">
        <v>372.5</v>
      </c>
      <c r="AGH127" s="222">
        <v>98838.5</v>
      </c>
      <c r="AGI127" s="222">
        <v>303851.5</v>
      </c>
      <c r="AGJ127" s="222">
        <v>168636.51</v>
      </c>
      <c r="AGK127" s="222">
        <v>25347.9</v>
      </c>
      <c r="AGL127" s="222">
        <v>108723.05</v>
      </c>
      <c r="AGM127" s="222">
        <v>835788.75</v>
      </c>
      <c r="AGN127" s="222">
        <v>871007.56</v>
      </c>
      <c r="AGO127" s="222">
        <v>39363</v>
      </c>
      <c r="AGP127" s="222">
        <v>27579.9</v>
      </c>
      <c r="AGQ127" s="222">
        <v>0</v>
      </c>
      <c r="AGR127" s="222">
        <v>0</v>
      </c>
      <c r="AGS127" s="222">
        <v>0</v>
      </c>
      <c r="AGT127" s="222">
        <v>0</v>
      </c>
      <c r="AGU127" s="222">
        <v>1350987.7</v>
      </c>
      <c r="AGV127" s="222">
        <v>2780071.85</v>
      </c>
      <c r="AGW127" s="222">
        <v>0</v>
      </c>
      <c r="AGX127" s="222">
        <v>98402.02</v>
      </c>
      <c r="AGY127" s="222">
        <v>0</v>
      </c>
      <c r="AGZ127" s="222">
        <v>443187</v>
      </c>
      <c r="AHA127" s="222">
        <v>373981</v>
      </c>
      <c r="AHB127" s="222">
        <v>-94879</v>
      </c>
      <c r="AHC127" s="222">
        <v>0</v>
      </c>
      <c r="AHD127" s="222">
        <v>0</v>
      </c>
      <c r="AHE127" s="222">
        <v>0</v>
      </c>
      <c r="AHF127" s="222">
        <v>31026</v>
      </c>
      <c r="AHG127" s="222">
        <v>0</v>
      </c>
      <c r="AHH127" s="222">
        <v>246376.41</v>
      </c>
      <c r="AHI127" s="222">
        <v>0</v>
      </c>
      <c r="AHJ127" s="222">
        <v>737018.73</v>
      </c>
      <c r="AHK127" s="222">
        <v>2292312.84</v>
      </c>
      <c r="AHL127" s="222">
        <v>870992.05</v>
      </c>
      <c r="AHM127" s="222">
        <v>0</v>
      </c>
      <c r="AHN127" s="222">
        <v>400</v>
      </c>
      <c r="AHO127" s="222">
        <v>73467</v>
      </c>
      <c r="AHP127" s="222">
        <v>0</v>
      </c>
      <c r="AHQ127" s="222">
        <v>4183.05</v>
      </c>
      <c r="AHR127" s="264">
        <v>2100</v>
      </c>
    </row>
    <row r="128" spans="1:902" ht="24">
      <c r="A128" s="183" t="s">
        <v>6671</v>
      </c>
      <c r="B128" s="183" t="s">
        <v>6579</v>
      </c>
      <c r="C128" s="184" t="s">
        <v>6580</v>
      </c>
      <c r="D128" s="222">
        <v>0</v>
      </c>
      <c r="E128" s="222">
        <v>363668</v>
      </c>
      <c r="F128" s="222">
        <v>0</v>
      </c>
      <c r="G128" s="222">
        <v>0</v>
      </c>
      <c r="H128" s="222">
        <v>0</v>
      </c>
      <c r="I128" s="222">
        <v>18045</v>
      </c>
      <c r="J128" s="222">
        <v>0</v>
      </c>
      <c r="K128" s="222">
        <v>111258</v>
      </c>
      <c r="L128" s="222">
        <v>68267</v>
      </c>
      <c r="M128" s="222">
        <v>67900</v>
      </c>
      <c r="N128" s="222">
        <v>0</v>
      </c>
      <c r="O128" s="222">
        <v>54540</v>
      </c>
      <c r="P128" s="222">
        <v>0</v>
      </c>
      <c r="Q128" s="222">
        <v>0</v>
      </c>
      <c r="R128" s="222">
        <v>0</v>
      </c>
      <c r="S128" s="222">
        <v>0</v>
      </c>
      <c r="T128" s="222">
        <v>0</v>
      </c>
      <c r="U128" s="222">
        <v>15000</v>
      </c>
      <c r="V128" s="222">
        <v>1700548</v>
      </c>
      <c r="W128" s="222">
        <v>0</v>
      </c>
      <c r="X128" s="222">
        <v>0</v>
      </c>
      <c r="Y128" s="222">
        <v>483387</v>
      </c>
      <c r="Z128" s="222">
        <v>0</v>
      </c>
      <c r="AA128" s="222">
        <v>31579</v>
      </c>
      <c r="AB128" s="222">
        <v>4780</v>
      </c>
      <c r="AC128" s="222">
        <v>0</v>
      </c>
      <c r="AD128" s="222">
        <v>41754</v>
      </c>
      <c r="AE128" s="222">
        <v>24700</v>
      </c>
      <c r="AF128" s="222">
        <v>2340</v>
      </c>
      <c r="AG128" s="222">
        <v>0</v>
      </c>
      <c r="AH128" s="222">
        <v>192582</v>
      </c>
      <c r="AI128" s="222">
        <v>184801</v>
      </c>
      <c r="AJ128" s="222">
        <v>0</v>
      </c>
      <c r="AK128" s="222">
        <v>26900</v>
      </c>
      <c r="AL128" s="222">
        <v>0</v>
      </c>
      <c r="AM128" s="222">
        <v>6397</v>
      </c>
      <c r="AN128" s="222">
        <v>0</v>
      </c>
      <c r="AO128" s="222">
        <v>107251</v>
      </c>
      <c r="AP128" s="222">
        <v>218222</v>
      </c>
      <c r="AQ128" s="222">
        <v>0</v>
      </c>
      <c r="AR128" s="222">
        <v>32664</v>
      </c>
      <c r="AS128" s="222">
        <v>4404</v>
      </c>
      <c r="AT128" s="222">
        <v>418756.41</v>
      </c>
      <c r="AU128" s="222">
        <v>2100</v>
      </c>
      <c r="AV128" s="222">
        <v>21874</v>
      </c>
      <c r="AW128" s="222">
        <v>147459</v>
      </c>
      <c r="AX128" s="222">
        <v>2500</v>
      </c>
      <c r="AY128" s="222">
        <v>92094</v>
      </c>
      <c r="AZ128" s="222">
        <v>0</v>
      </c>
      <c r="BA128" s="222">
        <v>0</v>
      </c>
      <c r="BB128" s="222">
        <v>10134</v>
      </c>
      <c r="BC128" s="222">
        <v>71176</v>
      </c>
      <c r="BD128" s="222">
        <v>0</v>
      </c>
      <c r="BE128" s="222">
        <v>42605</v>
      </c>
      <c r="BF128" s="222">
        <v>11500</v>
      </c>
      <c r="BG128" s="222">
        <v>0</v>
      </c>
      <c r="BH128" s="222">
        <v>0</v>
      </c>
      <c r="BI128" s="222">
        <v>0</v>
      </c>
      <c r="BJ128" s="222">
        <v>360192</v>
      </c>
      <c r="BK128" s="222">
        <v>65000</v>
      </c>
      <c r="BL128" s="222">
        <v>0</v>
      </c>
      <c r="BM128" s="222">
        <v>18440</v>
      </c>
      <c r="BN128" s="222">
        <v>76110</v>
      </c>
      <c r="BO128" s="222">
        <v>54500</v>
      </c>
      <c r="BP128" s="222">
        <v>0</v>
      </c>
      <c r="BQ128" s="222">
        <v>200</v>
      </c>
      <c r="BR128" s="222">
        <v>52800</v>
      </c>
      <c r="BS128" s="222">
        <v>5819</v>
      </c>
      <c r="BT128" s="222">
        <v>24699</v>
      </c>
      <c r="BU128" s="222">
        <v>0</v>
      </c>
      <c r="BV128" s="222">
        <v>19044</v>
      </c>
      <c r="BW128" s="222">
        <v>1695</v>
      </c>
      <c r="BX128" s="222">
        <v>20899</v>
      </c>
      <c r="BY128" s="222">
        <v>0</v>
      </c>
      <c r="BZ128" s="222">
        <v>622300.64</v>
      </c>
      <c r="CA128" s="222">
        <v>72200.240000000005</v>
      </c>
      <c r="CB128" s="222">
        <v>9000</v>
      </c>
      <c r="CC128" s="222">
        <v>0</v>
      </c>
      <c r="CD128" s="222">
        <v>0</v>
      </c>
      <c r="CE128" s="222">
        <v>0</v>
      </c>
      <c r="CF128" s="222">
        <v>69002</v>
      </c>
      <c r="CG128" s="222">
        <v>778033</v>
      </c>
      <c r="CH128" s="222">
        <v>0</v>
      </c>
      <c r="CI128" s="222">
        <v>0</v>
      </c>
      <c r="CJ128" s="222">
        <v>0</v>
      </c>
      <c r="CK128" s="222">
        <v>0</v>
      </c>
      <c r="CL128" s="222">
        <v>0</v>
      </c>
      <c r="CM128" s="222">
        <v>0</v>
      </c>
      <c r="CN128" s="222">
        <v>6500</v>
      </c>
      <c r="CO128" s="222">
        <v>0</v>
      </c>
      <c r="CP128" s="222">
        <v>0</v>
      </c>
      <c r="CQ128" s="222">
        <v>0</v>
      </c>
      <c r="CR128" s="222">
        <v>0</v>
      </c>
      <c r="CS128" s="222">
        <v>0</v>
      </c>
      <c r="CT128" s="222">
        <v>0</v>
      </c>
      <c r="CU128" s="222">
        <v>0</v>
      </c>
      <c r="CV128" s="222">
        <v>1039</v>
      </c>
      <c r="CW128" s="222">
        <v>220300</v>
      </c>
      <c r="CX128" s="222">
        <v>7900</v>
      </c>
      <c r="CY128" s="222">
        <v>7400</v>
      </c>
      <c r="CZ128" s="222">
        <v>0</v>
      </c>
      <c r="DA128" s="222">
        <v>21867</v>
      </c>
      <c r="DB128" s="222">
        <v>0</v>
      </c>
      <c r="DC128" s="222">
        <v>25289</v>
      </c>
      <c r="DD128" s="222">
        <v>0</v>
      </c>
      <c r="DE128" s="222">
        <v>0</v>
      </c>
      <c r="DF128" s="222">
        <v>0</v>
      </c>
      <c r="DG128" s="222">
        <v>0</v>
      </c>
      <c r="DH128" s="222">
        <v>0</v>
      </c>
      <c r="DI128" s="222">
        <v>0</v>
      </c>
      <c r="DJ128" s="222">
        <v>0</v>
      </c>
      <c r="DK128" s="222">
        <v>0</v>
      </c>
      <c r="DL128" s="222">
        <v>0</v>
      </c>
      <c r="DM128" s="222">
        <v>30500</v>
      </c>
      <c r="DN128" s="222">
        <v>0</v>
      </c>
      <c r="DO128" s="222">
        <v>0</v>
      </c>
      <c r="DP128" s="222">
        <v>0</v>
      </c>
      <c r="DQ128" s="222">
        <v>0</v>
      </c>
      <c r="DR128" s="222">
        <v>0</v>
      </c>
      <c r="DS128" s="222">
        <v>0</v>
      </c>
      <c r="DT128" s="222">
        <v>46000</v>
      </c>
      <c r="DU128" s="222">
        <v>0</v>
      </c>
      <c r="DV128" s="222">
        <v>0</v>
      </c>
      <c r="DW128" s="222">
        <v>37095</v>
      </c>
      <c r="DX128" s="222">
        <v>0</v>
      </c>
      <c r="DY128" s="222">
        <v>0</v>
      </c>
      <c r="DZ128" s="222">
        <v>20963</v>
      </c>
      <c r="EA128" s="222">
        <v>22595</v>
      </c>
      <c r="EB128" s="222">
        <v>31400</v>
      </c>
      <c r="EC128" s="222">
        <v>0</v>
      </c>
      <c r="ED128" s="222">
        <v>0</v>
      </c>
      <c r="EE128" s="222">
        <v>0</v>
      </c>
      <c r="EF128" s="222">
        <v>16900</v>
      </c>
      <c r="EG128" s="222">
        <v>0</v>
      </c>
      <c r="EH128" s="222">
        <v>0</v>
      </c>
      <c r="EI128" s="222">
        <v>0</v>
      </c>
      <c r="EJ128" s="222">
        <v>0</v>
      </c>
      <c r="EK128" s="222">
        <v>0</v>
      </c>
      <c r="EL128" s="222">
        <v>0</v>
      </c>
      <c r="EM128" s="222">
        <v>0</v>
      </c>
      <c r="EN128" s="222">
        <v>0</v>
      </c>
      <c r="EO128" s="222">
        <v>0</v>
      </c>
      <c r="EP128" s="222">
        <v>0</v>
      </c>
      <c r="EQ128" s="222">
        <v>0</v>
      </c>
      <c r="ER128" s="222">
        <v>0</v>
      </c>
      <c r="ES128" s="222">
        <v>124612</v>
      </c>
      <c r="ET128" s="222">
        <v>126300</v>
      </c>
      <c r="EU128" s="222">
        <v>0</v>
      </c>
      <c r="EV128" s="222">
        <v>63125.75</v>
      </c>
      <c r="EW128" s="222">
        <v>137150</v>
      </c>
      <c r="EX128" s="222">
        <v>0</v>
      </c>
      <c r="EY128" s="222">
        <v>0</v>
      </c>
      <c r="EZ128" s="222">
        <v>0</v>
      </c>
      <c r="FA128" s="222">
        <v>0</v>
      </c>
      <c r="FB128" s="222">
        <v>0</v>
      </c>
      <c r="FC128" s="222">
        <v>0</v>
      </c>
      <c r="FD128" s="222">
        <v>0</v>
      </c>
      <c r="FE128" s="222">
        <v>0</v>
      </c>
      <c r="FF128" s="222">
        <v>45776</v>
      </c>
      <c r="FG128" s="222">
        <v>15874</v>
      </c>
      <c r="FH128" s="222">
        <v>0</v>
      </c>
      <c r="FI128" s="222">
        <v>0</v>
      </c>
      <c r="FJ128" s="222">
        <v>34613</v>
      </c>
      <c r="FK128" s="222">
        <v>340228</v>
      </c>
      <c r="FL128" s="222">
        <v>457029</v>
      </c>
      <c r="FM128" s="222">
        <v>39765</v>
      </c>
      <c r="FN128" s="222">
        <v>10709</v>
      </c>
      <c r="FO128" s="222">
        <v>48224.75</v>
      </c>
      <c r="FP128" s="222">
        <v>16440</v>
      </c>
      <c r="FQ128" s="222">
        <v>0</v>
      </c>
      <c r="FR128" s="222">
        <v>111562.5</v>
      </c>
      <c r="FS128" s="222">
        <v>61936</v>
      </c>
      <c r="FT128" s="222">
        <v>1400</v>
      </c>
      <c r="FU128" s="222">
        <v>760884</v>
      </c>
      <c r="FV128" s="222">
        <v>24569</v>
      </c>
      <c r="FW128" s="222">
        <v>322293.5</v>
      </c>
      <c r="FX128" s="222">
        <v>38662</v>
      </c>
      <c r="FY128" s="222">
        <v>172077</v>
      </c>
      <c r="FZ128" s="222">
        <v>0</v>
      </c>
      <c r="GA128" s="222">
        <v>0</v>
      </c>
      <c r="GB128" s="222">
        <v>156796</v>
      </c>
      <c r="GC128" s="222">
        <v>0</v>
      </c>
      <c r="GD128" s="222">
        <v>20813</v>
      </c>
      <c r="GE128" s="222">
        <v>46827</v>
      </c>
      <c r="GF128" s="222">
        <v>0</v>
      </c>
      <c r="GG128" s="222">
        <v>0</v>
      </c>
      <c r="GH128" s="222">
        <v>20</v>
      </c>
      <c r="GI128" s="222">
        <v>0</v>
      </c>
      <c r="GJ128" s="222">
        <v>0</v>
      </c>
      <c r="GK128" s="222">
        <v>0</v>
      </c>
      <c r="GL128" s="222">
        <v>0</v>
      </c>
      <c r="GM128" s="222">
        <v>0</v>
      </c>
      <c r="GN128" s="222">
        <v>0</v>
      </c>
      <c r="GO128" s="222">
        <v>0</v>
      </c>
      <c r="GP128" s="222">
        <v>0</v>
      </c>
      <c r="GQ128" s="222">
        <v>0</v>
      </c>
      <c r="GR128" s="222">
        <v>0</v>
      </c>
      <c r="GS128" s="222">
        <v>0</v>
      </c>
      <c r="GT128" s="222">
        <v>0</v>
      </c>
      <c r="GU128" s="222">
        <v>0</v>
      </c>
      <c r="GV128" s="222">
        <v>0</v>
      </c>
      <c r="GW128" s="222">
        <v>0</v>
      </c>
      <c r="GX128" s="222">
        <v>0</v>
      </c>
      <c r="GY128" s="222">
        <v>0</v>
      </c>
      <c r="GZ128" s="222">
        <v>179117</v>
      </c>
      <c r="HA128" s="222">
        <v>31030.7</v>
      </c>
      <c r="HB128" s="222">
        <v>9003</v>
      </c>
      <c r="HC128" s="222">
        <v>280369</v>
      </c>
      <c r="HD128" s="222">
        <v>7755</v>
      </c>
      <c r="HE128" s="222">
        <v>0</v>
      </c>
      <c r="HF128" s="222">
        <v>182450.17</v>
      </c>
      <c r="HG128" s="222">
        <v>70184</v>
      </c>
      <c r="HH128" s="222">
        <v>18862</v>
      </c>
      <c r="HI128" s="222">
        <v>0</v>
      </c>
      <c r="HJ128" s="222">
        <v>23674</v>
      </c>
      <c r="HK128" s="222">
        <v>0</v>
      </c>
      <c r="HL128" s="222">
        <v>0</v>
      </c>
      <c r="HM128" s="222">
        <v>0</v>
      </c>
      <c r="HN128" s="222">
        <v>0</v>
      </c>
      <c r="HO128" s="222">
        <v>0</v>
      </c>
      <c r="HP128" s="222">
        <v>0</v>
      </c>
      <c r="HQ128" s="222">
        <v>1000</v>
      </c>
      <c r="HR128" s="222">
        <v>0</v>
      </c>
      <c r="HS128" s="222">
        <v>0</v>
      </c>
      <c r="HT128" s="222">
        <v>451138</v>
      </c>
      <c r="HU128" s="222">
        <v>5073</v>
      </c>
      <c r="HV128" s="222">
        <v>6632.5</v>
      </c>
      <c r="HW128" s="222">
        <v>0</v>
      </c>
      <c r="HX128" s="222">
        <v>0</v>
      </c>
      <c r="HY128" s="222">
        <v>0</v>
      </c>
      <c r="HZ128" s="222">
        <v>30920</v>
      </c>
      <c r="IA128" s="222">
        <v>0</v>
      </c>
      <c r="IB128" s="222">
        <v>0</v>
      </c>
      <c r="IC128" s="222">
        <v>0</v>
      </c>
      <c r="ID128" s="222">
        <v>0</v>
      </c>
      <c r="IE128" s="222">
        <v>41810</v>
      </c>
      <c r="IF128" s="222">
        <v>0</v>
      </c>
      <c r="IG128" s="222">
        <v>0</v>
      </c>
      <c r="IH128" s="222">
        <v>159349.25</v>
      </c>
      <c r="II128" s="222">
        <v>24124</v>
      </c>
      <c r="IJ128" s="222">
        <v>96393</v>
      </c>
      <c r="IK128" s="222">
        <v>10000</v>
      </c>
      <c r="IL128" s="222">
        <v>26816</v>
      </c>
      <c r="IM128" s="222">
        <v>52864</v>
      </c>
      <c r="IN128" s="222">
        <v>161305</v>
      </c>
      <c r="IO128" s="222">
        <v>5950</v>
      </c>
      <c r="IP128" s="222">
        <v>22400</v>
      </c>
      <c r="IQ128" s="222">
        <v>89568</v>
      </c>
      <c r="IR128" s="222">
        <v>2235</v>
      </c>
      <c r="IS128" s="222">
        <v>1008653</v>
      </c>
      <c r="IT128" s="222">
        <v>62988</v>
      </c>
      <c r="IU128" s="222">
        <v>0</v>
      </c>
      <c r="IV128" s="222">
        <v>134999</v>
      </c>
      <c r="IW128" s="222">
        <v>0</v>
      </c>
      <c r="IX128" s="222">
        <v>0</v>
      </c>
      <c r="IY128" s="222">
        <v>44954</v>
      </c>
      <c r="IZ128" s="222">
        <v>0</v>
      </c>
      <c r="JA128" s="222">
        <v>0</v>
      </c>
      <c r="JB128" s="222">
        <v>0</v>
      </c>
      <c r="JC128" s="222">
        <v>9782</v>
      </c>
      <c r="JD128" s="222">
        <v>342172</v>
      </c>
      <c r="JE128" s="222">
        <v>0</v>
      </c>
      <c r="JF128" s="222">
        <v>24000</v>
      </c>
      <c r="JG128" s="222">
        <v>36647</v>
      </c>
      <c r="JH128" s="222">
        <v>0</v>
      </c>
      <c r="JI128" s="222">
        <v>0</v>
      </c>
      <c r="JJ128" s="222">
        <v>0</v>
      </c>
      <c r="JK128" s="222">
        <v>172966.5</v>
      </c>
      <c r="JL128" s="222">
        <v>0</v>
      </c>
      <c r="JM128" s="222">
        <v>0</v>
      </c>
      <c r="JN128" s="222">
        <v>0</v>
      </c>
      <c r="JO128" s="222">
        <v>0</v>
      </c>
      <c r="JP128" s="222">
        <v>0</v>
      </c>
      <c r="JQ128" s="222">
        <v>0</v>
      </c>
      <c r="JR128" s="222">
        <v>0</v>
      </c>
      <c r="JS128" s="222">
        <v>0</v>
      </c>
      <c r="JT128" s="222">
        <v>0</v>
      </c>
      <c r="JU128" s="222">
        <v>19568</v>
      </c>
      <c r="JV128" s="222">
        <v>101679</v>
      </c>
      <c r="JW128" s="222">
        <v>0</v>
      </c>
      <c r="JX128" s="222">
        <v>395447</v>
      </c>
      <c r="JY128" s="222">
        <v>0</v>
      </c>
      <c r="JZ128" s="222">
        <v>0</v>
      </c>
      <c r="KA128" s="222">
        <v>0</v>
      </c>
      <c r="KB128" s="222">
        <v>131124</v>
      </c>
      <c r="KC128" s="222">
        <v>0</v>
      </c>
      <c r="KD128" s="222">
        <v>417548</v>
      </c>
      <c r="KE128" s="222">
        <v>5420</v>
      </c>
      <c r="KF128" s="222">
        <v>0</v>
      </c>
      <c r="KG128" s="222">
        <v>57431</v>
      </c>
      <c r="KH128" s="222">
        <v>0</v>
      </c>
      <c r="KI128" s="222">
        <v>0</v>
      </c>
      <c r="KJ128" s="222">
        <v>0</v>
      </c>
      <c r="KK128" s="222">
        <v>0</v>
      </c>
      <c r="KL128" s="222">
        <v>0</v>
      </c>
      <c r="KM128" s="222">
        <v>0</v>
      </c>
      <c r="KN128" s="222">
        <v>0</v>
      </c>
      <c r="KO128" s="222">
        <v>0</v>
      </c>
      <c r="KP128" s="222">
        <v>0</v>
      </c>
      <c r="KQ128" s="222">
        <v>52717</v>
      </c>
      <c r="KR128" s="222">
        <v>41586</v>
      </c>
      <c r="KS128" s="222">
        <v>41648</v>
      </c>
      <c r="KT128" s="222">
        <v>0</v>
      </c>
      <c r="KU128" s="222">
        <v>222307.25</v>
      </c>
      <c r="KV128" s="222">
        <v>1710</v>
      </c>
      <c r="KW128" s="222">
        <v>167579.25</v>
      </c>
      <c r="KX128" s="222">
        <v>6860</v>
      </c>
      <c r="KY128" s="222">
        <v>14000</v>
      </c>
      <c r="KZ128" s="222">
        <v>0</v>
      </c>
      <c r="LA128" s="222">
        <v>0</v>
      </c>
      <c r="LB128" s="222">
        <v>0</v>
      </c>
      <c r="LC128" s="222">
        <v>0</v>
      </c>
      <c r="LD128" s="222">
        <v>0</v>
      </c>
      <c r="LE128" s="222">
        <v>0</v>
      </c>
      <c r="LF128" s="222">
        <v>0</v>
      </c>
      <c r="LG128" s="222">
        <v>0</v>
      </c>
      <c r="LH128" s="222">
        <v>84856</v>
      </c>
      <c r="LI128" s="222">
        <v>182518.47</v>
      </c>
      <c r="LJ128" s="222">
        <v>116673.25</v>
      </c>
      <c r="LK128" s="222">
        <v>0</v>
      </c>
      <c r="LL128" s="222">
        <v>0</v>
      </c>
      <c r="LM128" s="222">
        <v>0</v>
      </c>
      <c r="LN128" s="222">
        <v>0</v>
      </c>
      <c r="LO128" s="222">
        <v>0</v>
      </c>
      <c r="LP128" s="222">
        <v>0</v>
      </c>
      <c r="LQ128" s="222">
        <v>2150</v>
      </c>
      <c r="LR128" s="222">
        <v>0</v>
      </c>
      <c r="LS128" s="222">
        <v>0</v>
      </c>
      <c r="LT128" s="222">
        <v>0</v>
      </c>
      <c r="LU128" s="222">
        <v>1802740.75</v>
      </c>
      <c r="LV128" s="222">
        <v>376000</v>
      </c>
      <c r="LW128" s="222">
        <v>0</v>
      </c>
      <c r="LX128" s="222">
        <v>105762</v>
      </c>
      <c r="LY128" s="222">
        <v>0</v>
      </c>
      <c r="LZ128" s="222">
        <v>0</v>
      </c>
      <c r="MA128" s="222">
        <v>0</v>
      </c>
      <c r="MB128" s="222">
        <v>0</v>
      </c>
      <c r="MC128" s="222">
        <v>0</v>
      </c>
      <c r="MD128" s="222">
        <v>0</v>
      </c>
      <c r="ME128" s="222">
        <v>0</v>
      </c>
      <c r="MF128" s="222">
        <v>0</v>
      </c>
      <c r="MG128" s="222">
        <v>0</v>
      </c>
      <c r="MH128" s="222">
        <v>0</v>
      </c>
      <c r="MI128" s="222">
        <v>0</v>
      </c>
      <c r="MJ128" s="222">
        <v>0</v>
      </c>
      <c r="MK128" s="222">
        <v>0</v>
      </c>
      <c r="ML128" s="222">
        <v>0</v>
      </c>
      <c r="MM128" s="222">
        <v>0</v>
      </c>
      <c r="MN128" s="222">
        <v>0</v>
      </c>
      <c r="MO128" s="222">
        <v>0</v>
      </c>
      <c r="MP128" s="222">
        <v>0</v>
      </c>
      <c r="MQ128" s="222">
        <v>220685.25</v>
      </c>
      <c r="MR128" s="222">
        <v>20925</v>
      </c>
      <c r="MS128" s="222">
        <v>232163</v>
      </c>
      <c r="MT128" s="222">
        <v>0</v>
      </c>
      <c r="MU128" s="222">
        <v>0</v>
      </c>
      <c r="MV128" s="222">
        <v>163710</v>
      </c>
      <c r="MW128" s="222">
        <v>0</v>
      </c>
      <c r="MX128" s="222">
        <v>0</v>
      </c>
      <c r="MY128" s="222">
        <v>22104</v>
      </c>
      <c r="MZ128" s="222">
        <v>0</v>
      </c>
      <c r="NA128" s="222">
        <v>17311</v>
      </c>
      <c r="NB128" s="222">
        <v>0</v>
      </c>
      <c r="NC128" s="222">
        <v>0</v>
      </c>
      <c r="ND128" s="222">
        <v>37500</v>
      </c>
      <c r="NE128" s="222">
        <v>0</v>
      </c>
      <c r="NF128" s="222">
        <v>0</v>
      </c>
      <c r="NG128" s="222">
        <v>0</v>
      </c>
      <c r="NH128" s="222">
        <v>29170</v>
      </c>
      <c r="NI128" s="222">
        <v>0</v>
      </c>
      <c r="NJ128" s="222">
        <v>19628</v>
      </c>
      <c r="NK128" s="222">
        <v>0</v>
      </c>
      <c r="NL128" s="222">
        <v>0</v>
      </c>
      <c r="NM128" s="222">
        <v>0</v>
      </c>
      <c r="NN128" s="222">
        <v>0</v>
      </c>
      <c r="NO128" s="222">
        <v>0</v>
      </c>
      <c r="NP128" s="222">
        <v>60952.45</v>
      </c>
      <c r="NQ128" s="222">
        <v>49103</v>
      </c>
      <c r="NR128" s="222">
        <v>18664</v>
      </c>
      <c r="NS128" s="222">
        <v>0</v>
      </c>
      <c r="NT128" s="222">
        <v>5860</v>
      </c>
      <c r="NU128" s="222">
        <v>0</v>
      </c>
      <c r="NV128" s="222">
        <v>0</v>
      </c>
      <c r="NW128" s="222">
        <v>0</v>
      </c>
      <c r="NX128" s="222">
        <v>0</v>
      </c>
      <c r="NY128" s="222">
        <v>0</v>
      </c>
      <c r="NZ128" s="222">
        <v>0</v>
      </c>
      <c r="OA128" s="222">
        <v>0</v>
      </c>
      <c r="OB128" s="222">
        <v>0</v>
      </c>
      <c r="OC128" s="222">
        <v>0</v>
      </c>
      <c r="OD128" s="222">
        <v>195774</v>
      </c>
      <c r="OE128" s="222">
        <v>321448.13</v>
      </c>
      <c r="OF128" s="222">
        <v>0</v>
      </c>
      <c r="OG128" s="222">
        <v>774350.05</v>
      </c>
      <c r="OH128" s="222">
        <v>80553</v>
      </c>
      <c r="OI128" s="222">
        <v>0</v>
      </c>
      <c r="OJ128" s="222">
        <v>330864.92</v>
      </c>
      <c r="OK128" s="222">
        <v>0</v>
      </c>
      <c r="OL128" s="222">
        <v>0</v>
      </c>
      <c r="OM128" s="222">
        <v>0</v>
      </c>
      <c r="ON128" s="222">
        <v>7921</v>
      </c>
      <c r="OO128" s="222">
        <v>210400</v>
      </c>
      <c r="OP128" s="222">
        <v>0</v>
      </c>
      <c r="OQ128" s="222">
        <v>0</v>
      </c>
      <c r="OR128" s="222">
        <v>0</v>
      </c>
      <c r="OS128" s="222">
        <v>13000</v>
      </c>
      <c r="OT128" s="222">
        <v>0</v>
      </c>
      <c r="OU128" s="222">
        <v>0</v>
      </c>
      <c r="OV128" s="222">
        <v>54881</v>
      </c>
      <c r="OW128" s="222">
        <v>1000</v>
      </c>
      <c r="OX128" s="222">
        <v>0</v>
      </c>
      <c r="OY128" s="222">
        <v>0</v>
      </c>
      <c r="OZ128" s="222">
        <v>95268</v>
      </c>
      <c r="PA128" s="222">
        <v>0</v>
      </c>
      <c r="PB128" s="222">
        <v>347559</v>
      </c>
      <c r="PC128" s="222">
        <v>0</v>
      </c>
      <c r="PD128" s="222">
        <v>44500</v>
      </c>
      <c r="PE128" s="222">
        <v>0</v>
      </c>
      <c r="PF128" s="222">
        <v>0</v>
      </c>
      <c r="PG128" s="222">
        <v>141243</v>
      </c>
      <c r="PH128" s="222">
        <v>0</v>
      </c>
      <c r="PI128" s="222">
        <v>6000</v>
      </c>
      <c r="PJ128" s="222">
        <v>0</v>
      </c>
      <c r="PK128" s="222">
        <v>73919</v>
      </c>
      <c r="PL128" s="222">
        <v>3800</v>
      </c>
      <c r="PM128" s="222">
        <v>12044</v>
      </c>
      <c r="PN128" s="222">
        <v>0</v>
      </c>
      <c r="PO128" s="222">
        <v>64487</v>
      </c>
      <c r="PP128" s="222">
        <v>0</v>
      </c>
      <c r="PQ128" s="222">
        <v>0</v>
      </c>
      <c r="PR128" s="222">
        <v>0</v>
      </c>
      <c r="PS128" s="222">
        <v>0</v>
      </c>
      <c r="PT128" s="222">
        <v>0</v>
      </c>
      <c r="PU128" s="222">
        <v>45471</v>
      </c>
      <c r="PV128" s="222">
        <v>0</v>
      </c>
      <c r="PW128" s="222">
        <v>0</v>
      </c>
      <c r="PX128" s="222">
        <v>0</v>
      </c>
      <c r="PY128" s="222">
        <v>41736</v>
      </c>
      <c r="PZ128" s="222">
        <v>674124</v>
      </c>
      <c r="QA128" s="222">
        <v>0</v>
      </c>
      <c r="QB128" s="222">
        <v>0</v>
      </c>
      <c r="QC128" s="222">
        <v>94025</v>
      </c>
      <c r="QD128" s="222">
        <v>0</v>
      </c>
      <c r="QE128" s="222">
        <v>189238</v>
      </c>
      <c r="QF128" s="222">
        <v>71189</v>
      </c>
      <c r="QG128" s="222">
        <v>141646</v>
      </c>
      <c r="QH128" s="222">
        <v>174997</v>
      </c>
      <c r="QI128" s="222">
        <v>0</v>
      </c>
      <c r="QJ128" s="222">
        <v>4184</v>
      </c>
      <c r="QK128" s="222">
        <v>5439</v>
      </c>
      <c r="QL128" s="222">
        <v>0</v>
      </c>
      <c r="QM128" s="222">
        <v>442935.52</v>
      </c>
      <c r="QN128" s="222">
        <v>0</v>
      </c>
      <c r="QO128" s="222">
        <v>15000</v>
      </c>
      <c r="QP128" s="222">
        <v>0</v>
      </c>
      <c r="QQ128" s="222">
        <v>18378</v>
      </c>
      <c r="QR128" s="222">
        <v>0</v>
      </c>
      <c r="QS128" s="222">
        <v>0</v>
      </c>
      <c r="QT128" s="222">
        <v>675020</v>
      </c>
      <c r="QU128" s="222">
        <v>30304</v>
      </c>
      <c r="QV128" s="222">
        <v>87000</v>
      </c>
      <c r="QW128" s="222">
        <v>0</v>
      </c>
      <c r="QX128" s="222">
        <v>0</v>
      </c>
      <c r="QY128" s="222">
        <v>126676</v>
      </c>
      <c r="QZ128" s="222">
        <v>15800</v>
      </c>
      <c r="RA128" s="222">
        <v>0</v>
      </c>
      <c r="RB128" s="222">
        <v>15478</v>
      </c>
      <c r="RC128" s="222">
        <v>0</v>
      </c>
      <c r="RD128" s="222">
        <v>0</v>
      </c>
      <c r="RE128" s="222">
        <v>0</v>
      </c>
      <c r="RF128" s="222">
        <v>0</v>
      </c>
      <c r="RG128" s="222">
        <v>284738.5</v>
      </c>
      <c r="RH128" s="222">
        <v>44095</v>
      </c>
      <c r="RI128" s="222">
        <v>55670</v>
      </c>
      <c r="RJ128" s="222">
        <v>0</v>
      </c>
      <c r="RK128" s="222">
        <v>0</v>
      </c>
      <c r="RL128" s="222">
        <v>245389</v>
      </c>
      <c r="RM128" s="222">
        <v>348005</v>
      </c>
      <c r="RN128" s="222">
        <v>539071</v>
      </c>
      <c r="RO128" s="222">
        <v>0</v>
      </c>
      <c r="RP128" s="222">
        <v>332321</v>
      </c>
      <c r="RQ128" s="222">
        <v>100859</v>
      </c>
      <c r="RR128" s="222">
        <v>517538</v>
      </c>
      <c r="RS128" s="222">
        <v>1000</v>
      </c>
      <c r="RT128" s="222">
        <v>138470</v>
      </c>
      <c r="RU128" s="222">
        <v>0</v>
      </c>
      <c r="RV128" s="222">
        <v>388255</v>
      </c>
      <c r="RW128" s="222">
        <v>44000</v>
      </c>
      <c r="RX128" s="222">
        <v>120580</v>
      </c>
      <c r="RY128" s="222">
        <v>41931</v>
      </c>
      <c r="RZ128" s="222">
        <v>249115.5</v>
      </c>
      <c r="SA128" s="222">
        <v>50000</v>
      </c>
      <c r="SB128" s="222">
        <v>0</v>
      </c>
      <c r="SC128" s="222">
        <v>0</v>
      </c>
      <c r="SD128" s="222">
        <v>0</v>
      </c>
      <c r="SE128" s="222">
        <v>0</v>
      </c>
      <c r="SF128" s="222">
        <v>0</v>
      </c>
      <c r="SG128" s="222">
        <v>0</v>
      </c>
      <c r="SH128" s="222">
        <v>0</v>
      </c>
      <c r="SI128" s="222">
        <v>0</v>
      </c>
      <c r="SJ128" s="222">
        <v>0</v>
      </c>
      <c r="SK128" s="222">
        <v>0</v>
      </c>
      <c r="SL128" s="222">
        <v>0</v>
      </c>
      <c r="SM128" s="222">
        <v>61500</v>
      </c>
      <c r="SN128" s="222">
        <v>0</v>
      </c>
      <c r="SO128" s="222">
        <v>0</v>
      </c>
      <c r="SP128" s="222">
        <v>0</v>
      </c>
      <c r="SQ128" s="222">
        <v>0</v>
      </c>
      <c r="SR128" s="222">
        <v>0</v>
      </c>
      <c r="SS128" s="222">
        <v>0</v>
      </c>
      <c r="ST128" s="222">
        <v>0</v>
      </c>
      <c r="SU128" s="222">
        <v>0</v>
      </c>
      <c r="SV128" s="222">
        <v>0</v>
      </c>
      <c r="SW128" s="222">
        <v>0</v>
      </c>
      <c r="SX128" s="222">
        <v>0</v>
      </c>
      <c r="SY128" s="222">
        <v>0</v>
      </c>
      <c r="SZ128" s="222">
        <v>0</v>
      </c>
      <c r="TA128" s="222">
        <v>0</v>
      </c>
      <c r="TB128" s="222">
        <v>0</v>
      </c>
      <c r="TC128" s="222">
        <v>0</v>
      </c>
      <c r="TD128" s="222">
        <v>0</v>
      </c>
      <c r="TE128" s="222">
        <v>0</v>
      </c>
      <c r="TF128" s="222">
        <v>0</v>
      </c>
      <c r="TG128" s="222">
        <v>0</v>
      </c>
      <c r="TH128" s="222">
        <v>0</v>
      </c>
      <c r="TI128" s="222">
        <v>20000</v>
      </c>
      <c r="TJ128" s="222">
        <v>0</v>
      </c>
      <c r="TK128" s="222">
        <v>0</v>
      </c>
      <c r="TL128" s="222">
        <v>0</v>
      </c>
      <c r="TM128" s="222">
        <v>0</v>
      </c>
      <c r="TN128" s="222">
        <v>0</v>
      </c>
      <c r="TO128" s="222">
        <v>0</v>
      </c>
      <c r="TP128" s="222">
        <v>0</v>
      </c>
      <c r="TQ128" s="222">
        <v>0</v>
      </c>
      <c r="TR128" s="222">
        <v>0</v>
      </c>
      <c r="TS128" s="222">
        <v>68741</v>
      </c>
      <c r="TT128" s="222">
        <v>0</v>
      </c>
      <c r="TU128" s="222">
        <v>0</v>
      </c>
      <c r="TV128" s="222">
        <v>11500</v>
      </c>
      <c r="TW128" s="222">
        <v>0</v>
      </c>
      <c r="TX128" s="222">
        <v>0</v>
      </c>
      <c r="TY128" s="222">
        <v>0</v>
      </c>
      <c r="TZ128" s="222">
        <v>0</v>
      </c>
      <c r="UA128" s="222">
        <v>0</v>
      </c>
      <c r="UB128" s="222">
        <v>0</v>
      </c>
      <c r="UC128" s="222">
        <v>0</v>
      </c>
      <c r="UD128" s="222">
        <v>0</v>
      </c>
      <c r="UE128" s="222">
        <v>92490</v>
      </c>
      <c r="UF128" s="222">
        <v>0</v>
      </c>
      <c r="UG128" s="222">
        <v>0</v>
      </c>
      <c r="UH128" s="222">
        <v>6400</v>
      </c>
      <c r="UI128" s="222">
        <v>0</v>
      </c>
      <c r="UJ128" s="222">
        <v>0</v>
      </c>
      <c r="UK128" s="222">
        <v>0</v>
      </c>
      <c r="UL128" s="222">
        <v>0</v>
      </c>
      <c r="UM128" s="222">
        <v>0</v>
      </c>
      <c r="UN128" s="222">
        <v>0</v>
      </c>
      <c r="UO128" s="222">
        <v>0</v>
      </c>
      <c r="UP128" s="222">
        <v>0</v>
      </c>
      <c r="UQ128" s="222">
        <v>9680</v>
      </c>
      <c r="UR128" s="222">
        <v>0</v>
      </c>
      <c r="US128" s="222">
        <v>0</v>
      </c>
      <c r="UT128" s="222">
        <v>0</v>
      </c>
      <c r="UU128" s="222">
        <v>24016</v>
      </c>
      <c r="UV128" s="222">
        <v>33274</v>
      </c>
      <c r="UW128" s="222">
        <v>16000</v>
      </c>
      <c r="UX128" s="222">
        <v>0</v>
      </c>
      <c r="UY128" s="222">
        <v>41950</v>
      </c>
      <c r="UZ128" s="222">
        <v>0</v>
      </c>
      <c r="VA128" s="222">
        <v>0</v>
      </c>
      <c r="VB128" s="222">
        <v>63870</v>
      </c>
      <c r="VC128" s="222">
        <v>0</v>
      </c>
      <c r="VD128" s="222">
        <v>0</v>
      </c>
      <c r="VE128" s="222">
        <v>18827</v>
      </c>
      <c r="VF128" s="222">
        <v>0</v>
      </c>
      <c r="VG128" s="222">
        <v>0</v>
      </c>
      <c r="VH128" s="222">
        <v>0</v>
      </c>
      <c r="VI128" s="222">
        <v>0</v>
      </c>
      <c r="VJ128" s="222">
        <v>0</v>
      </c>
      <c r="VK128" s="222">
        <v>0</v>
      </c>
      <c r="VL128" s="222">
        <v>0</v>
      </c>
      <c r="VM128" s="222">
        <v>0</v>
      </c>
      <c r="VN128" s="222">
        <v>0</v>
      </c>
      <c r="VO128" s="222">
        <v>0</v>
      </c>
      <c r="VP128" s="222">
        <v>0</v>
      </c>
      <c r="VQ128" s="222">
        <v>0</v>
      </c>
      <c r="VR128" s="222">
        <v>929</v>
      </c>
      <c r="VS128" s="222">
        <v>0</v>
      </c>
      <c r="VT128" s="222">
        <v>213825.5</v>
      </c>
      <c r="VU128" s="222">
        <v>18856</v>
      </c>
      <c r="VV128" s="222">
        <v>0</v>
      </c>
      <c r="VW128" s="222">
        <v>0</v>
      </c>
      <c r="VX128" s="222">
        <v>219366.36</v>
      </c>
      <c r="VY128" s="222">
        <v>0</v>
      </c>
      <c r="VZ128" s="222">
        <v>69703</v>
      </c>
      <c r="WA128" s="222">
        <v>0</v>
      </c>
      <c r="WB128" s="222">
        <v>1322984.75</v>
      </c>
      <c r="WC128" s="222">
        <v>171806.87</v>
      </c>
      <c r="WD128" s="222">
        <v>302523</v>
      </c>
      <c r="WE128" s="222">
        <v>0</v>
      </c>
      <c r="WF128" s="222">
        <v>72840</v>
      </c>
      <c r="WG128" s="222">
        <v>0</v>
      </c>
      <c r="WH128" s="222">
        <v>1000</v>
      </c>
      <c r="WI128" s="222">
        <v>29052</v>
      </c>
      <c r="WJ128" s="222">
        <v>0</v>
      </c>
      <c r="WK128" s="222">
        <v>0</v>
      </c>
      <c r="WL128" s="222">
        <v>23998</v>
      </c>
      <c r="WM128" s="222">
        <v>0</v>
      </c>
      <c r="WN128" s="222">
        <v>2284665</v>
      </c>
      <c r="WO128" s="222">
        <v>26203</v>
      </c>
      <c r="WP128" s="222">
        <v>5000</v>
      </c>
      <c r="WQ128" s="222">
        <v>23200</v>
      </c>
      <c r="WR128" s="222">
        <v>0</v>
      </c>
      <c r="WS128" s="222">
        <v>139584</v>
      </c>
      <c r="WT128" s="222">
        <v>330356</v>
      </c>
      <c r="WU128" s="222">
        <v>228000</v>
      </c>
      <c r="WV128" s="222">
        <v>0</v>
      </c>
      <c r="WW128" s="222">
        <v>0</v>
      </c>
      <c r="WX128" s="222">
        <v>53.36</v>
      </c>
      <c r="WY128" s="222">
        <v>196078</v>
      </c>
      <c r="WZ128" s="222">
        <v>1413</v>
      </c>
      <c r="XA128" s="222">
        <v>0</v>
      </c>
      <c r="XB128" s="222">
        <v>20974</v>
      </c>
      <c r="XC128" s="222">
        <v>718461</v>
      </c>
      <c r="XD128" s="222">
        <v>774045.78</v>
      </c>
      <c r="XE128" s="222">
        <v>0</v>
      </c>
      <c r="XF128" s="222">
        <v>0</v>
      </c>
      <c r="XG128" s="222">
        <v>5000</v>
      </c>
      <c r="XH128" s="222">
        <v>186898.25</v>
      </c>
      <c r="XI128" s="222">
        <v>0</v>
      </c>
      <c r="XJ128" s="222">
        <v>28810</v>
      </c>
      <c r="XK128" s="222">
        <v>0</v>
      </c>
      <c r="XL128" s="222">
        <v>32500</v>
      </c>
      <c r="XM128" s="222">
        <v>158910</v>
      </c>
      <c r="XN128" s="222">
        <v>58660</v>
      </c>
      <c r="XO128" s="222">
        <v>56045</v>
      </c>
      <c r="XP128" s="222">
        <v>0</v>
      </c>
      <c r="XQ128" s="222">
        <v>1600</v>
      </c>
      <c r="XR128" s="222">
        <v>303183</v>
      </c>
      <c r="XS128" s="222">
        <v>41413</v>
      </c>
      <c r="XT128" s="222">
        <v>42433</v>
      </c>
      <c r="XU128" s="222">
        <v>105675</v>
      </c>
      <c r="XV128" s="222">
        <v>0</v>
      </c>
      <c r="XW128" s="222">
        <v>48395</v>
      </c>
      <c r="XX128" s="222">
        <v>24384</v>
      </c>
      <c r="XY128" s="222">
        <v>8305</v>
      </c>
      <c r="XZ128" s="222">
        <v>5890</v>
      </c>
      <c r="YA128" s="222">
        <v>64381</v>
      </c>
      <c r="YB128" s="222">
        <v>0</v>
      </c>
      <c r="YC128" s="222">
        <v>311007</v>
      </c>
      <c r="YD128" s="222">
        <v>2000</v>
      </c>
      <c r="YE128" s="222">
        <v>0</v>
      </c>
      <c r="YF128" s="222">
        <v>0</v>
      </c>
      <c r="YG128" s="222">
        <v>0</v>
      </c>
      <c r="YH128" s="222">
        <v>0</v>
      </c>
      <c r="YI128" s="222">
        <v>0</v>
      </c>
      <c r="YJ128" s="222">
        <v>0</v>
      </c>
      <c r="YK128" s="222">
        <v>0</v>
      </c>
      <c r="YL128" s="222">
        <v>28286</v>
      </c>
      <c r="YM128" s="222">
        <v>0</v>
      </c>
      <c r="YN128" s="222">
        <v>0</v>
      </c>
      <c r="YO128" s="222">
        <v>0</v>
      </c>
      <c r="YP128" s="222">
        <v>0</v>
      </c>
      <c r="YQ128" s="222">
        <v>0</v>
      </c>
      <c r="YR128" s="222">
        <v>0</v>
      </c>
      <c r="YS128" s="222">
        <v>0</v>
      </c>
      <c r="YT128" s="222">
        <v>0</v>
      </c>
      <c r="YU128" s="222">
        <v>0</v>
      </c>
      <c r="YV128" s="222">
        <v>192899.75</v>
      </c>
      <c r="YW128" s="222">
        <v>104200</v>
      </c>
      <c r="YX128" s="222">
        <v>0</v>
      </c>
      <c r="YY128" s="222">
        <v>0</v>
      </c>
      <c r="YZ128" s="222">
        <v>0</v>
      </c>
      <c r="ZA128" s="222">
        <v>0</v>
      </c>
      <c r="ZB128" s="222">
        <v>0</v>
      </c>
      <c r="ZC128" s="222">
        <v>0</v>
      </c>
      <c r="ZD128" s="222">
        <v>0</v>
      </c>
      <c r="ZE128" s="222">
        <v>157443</v>
      </c>
      <c r="ZF128" s="222">
        <v>76479</v>
      </c>
      <c r="ZG128" s="222">
        <v>32326</v>
      </c>
      <c r="ZH128" s="222">
        <v>0</v>
      </c>
      <c r="ZI128" s="222">
        <v>43099</v>
      </c>
      <c r="ZJ128" s="222">
        <v>106774.88</v>
      </c>
      <c r="ZK128" s="222">
        <v>0</v>
      </c>
      <c r="ZL128" s="222">
        <v>22182.5</v>
      </c>
      <c r="ZM128" s="222">
        <v>105137</v>
      </c>
      <c r="ZN128" s="222">
        <v>500</v>
      </c>
      <c r="ZO128" s="222">
        <v>575499</v>
      </c>
      <c r="ZP128" s="222">
        <v>29020</v>
      </c>
      <c r="ZQ128" s="222">
        <v>27881</v>
      </c>
      <c r="ZR128" s="222">
        <v>139339.5</v>
      </c>
      <c r="ZS128" s="222">
        <v>0</v>
      </c>
      <c r="ZT128" s="222">
        <v>407525</v>
      </c>
      <c r="ZU128" s="222">
        <v>213160</v>
      </c>
      <c r="ZV128" s="222">
        <v>31249.69</v>
      </c>
      <c r="ZW128" s="222">
        <v>60926</v>
      </c>
      <c r="ZX128" s="222">
        <v>136885</v>
      </c>
      <c r="ZY128" s="222">
        <v>0</v>
      </c>
      <c r="ZZ128" s="222">
        <v>28603.5</v>
      </c>
      <c r="AAA128" s="222">
        <v>169296</v>
      </c>
      <c r="AAB128" s="222">
        <v>0</v>
      </c>
      <c r="AAC128" s="222">
        <v>0</v>
      </c>
      <c r="AAD128" s="222">
        <v>24455.88</v>
      </c>
      <c r="AAE128" s="222">
        <v>11900</v>
      </c>
      <c r="AAF128" s="222">
        <v>33064</v>
      </c>
      <c r="AAG128" s="222">
        <v>23887</v>
      </c>
      <c r="AAH128" s="222">
        <v>409113</v>
      </c>
      <c r="AAI128" s="222">
        <v>196959</v>
      </c>
      <c r="AAJ128" s="222">
        <v>116631</v>
      </c>
      <c r="AAK128" s="222">
        <v>0</v>
      </c>
      <c r="AAL128" s="222">
        <v>72746</v>
      </c>
      <c r="AAM128" s="222">
        <v>87235</v>
      </c>
      <c r="AAN128" s="222">
        <v>0</v>
      </c>
      <c r="AAO128" s="222">
        <v>1072897.01</v>
      </c>
      <c r="AAP128" s="222">
        <v>0</v>
      </c>
      <c r="AAQ128" s="222">
        <v>0</v>
      </c>
      <c r="AAR128" s="222">
        <v>0</v>
      </c>
      <c r="AAS128" s="222">
        <v>0</v>
      </c>
      <c r="AAT128" s="222">
        <v>0</v>
      </c>
      <c r="AAU128" s="222">
        <v>0</v>
      </c>
      <c r="AAV128" s="222">
        <v>0</v>
      </c>
      <c r="AAW128" s="222">
        <v>284284.09999999998</v>
      </c>
      <c r="AAX128" s="222">
        <v>0</v>
      </c>
      <c r="AAY128" s="222">
        <v>0</v>
      </c>
      <c r="AAZ128" s="222">
        <v>0</v>
      </c>
      <c r="ABA128" s="222">
        <v>0</v>
      </c>
      <c r="ABB128" s="222">
        <v>0</v>
      </c>
      <c r="ABC128" s="222">
        <v>0</v>
      </c>
      <c r="ABD128" s="222">
        <v>77196</v>
      </c>
      <c r="ABE128" s="222">
        <v>0</v>
      </c>
      <c r="ABF128" s="222">
        <v>0</v>
      </c>
      <c r="ABG128" s="222">
        <v>0</v>
      </c>
      <c r="ABH128" s="222">
        <v>144506</v>
      </c>
      <c r="ABI128" s="222">
        <v>0</v>
      </c>
      <c r="ABJ128" s="222">
        <v>0</v>
      </c>
      <c r="ABK128" s="222">
        <v>0</v>
      </c>
      <c r="ABL128" s="222">
        <v>0</v>
      </c>
      <c r="ABM128" s="222">
        <v>0</v>
      </c>
      <c r="ABN128" s="222">
        <v>0</v>
      </c>
      <c r="ABO128" s="222">
        <v>465880</v>
      </c>
      <c r="ABP128" s="222">
        <v>0</v>
      </c>
      <c r="ABQ128" s="222">
        <v>0</v>
      </c>
      <c r="ABR128" s="222">
        <v>27000</v>
      </c>
      <c r="ABS128" s="222">
        <v>4871</v>
      </c>
      <c r="ABT128" s="222">
        <v>28494</v>
      </c>
      <c r="ABU128" s="222">
        <v>0</v>
      </c>
      <c r="ABV128" s="222">
        <v>12256</v>
      </c>
      <c r="ABW128" s="222">
        <v>0</v>
      </c>
      <c r="ABX128" s="222">
        <v>472813</v>
      </c>
      <c r="ABY128" s="222">
        <v>0</v>
      </c>
      <c r="ABZ128" s="222">
        <v>2000</v>
      </c>
      <c r="ACA128" s="222">
        <v>0</v>
      </c>
      <c r="ACB128" s="222">
        <v>38216</v>
      </c>
      <c r="ACC128" s="222">
        <v>128087</v>
      </c>
      <c r="ACD128" s="222">
        <v>71279</v>
      </c>
      <c r="ACE128" s="222">
        <v>0</v>
      </c>
      <c r="ACF128" s="222">
        <v>0</v>
      </c>
      <c r="ACG128" s="222">
        <v>22725.119999999999</v>
      </c>
      <c r="ACH128" s="222">
        <v>10593</v>
      </c>
      <c r="ACI128" s="222">
        <v>669355</v>
      </c>
      <c r="ACJ128" s="222">
        <v>0</v>
      </c>
      <c r="ACK128" s="222">
        <v>0</v>
      </c>
      <c r="ACL128" s="222">
        <v>0</v>
      </c>
      <c r="ACM128" s="222">
        <v>0</v>
      </c>
      <c r="ACN128" s="222">
        <v>0</v>
      </c>
      <c r="ACO128" s="222">
        <v>0</v>
      </c>
      <c r="ACP128" s="222">
        <v>62385.75</v>
      </c>
      <c r="ACQ128" s="222">
        <v>0</v>
      </c>
      <c r="ACR128" s="222">
        <v>0</v>
      </c>
      <c r="ACS128" s="222">
        <v>181264</v>
      </c>
      <c r="ACT128" s="222">
        <v>0</v>
      </c>
      <c r="ACU128" s="222">
        <v>230778.88</v>
      </c>
      <c r="ACV128" s="222">
        <v>0</v>
      </c>
      <c r="ACW128" s="222">
        <v>0</v>
      </c>
      <c r="ACX128" s="222">
        <v>0</v>
      </c>
      <c r="ACY128" s="222">
        <v>0</v>
      </c>
      <c r="ACZ128" s="222">
        <v>0</v>
      </c>
      <c r="ADA128" s="222">
        <v>300839</v>
      </c>
      <c r="ADB128" s="222">
        <v>77424</v>
      </c>
      <c r="ADC128" s="222">
        <v>0</v>
      </c>
      <c r="ADD128" s="222">
        <v>0</v>
      </c>
      <c r="ADE128" s="222">
        <v>0</v>
      </c>
      <c r="ADF128" s="222">
        <v>0</v>
      </c>
      <c r="ADG128" s="222">
        <v>93653.5</v>
      </c>
      <c r="ADH128" s="222">
        <v>0</v>
      </c>
      <c r="ADI128" s="222">
        <v>104249.75</v>
      </c>
      <c r="ADJ128" s="222">
        <v>211316.84</v>
      </c>
      <c r="ADK128" s="222">
        <v>53916</v>
      </c>
      <c r="ADL128" s="222">
        <v>196767.98</v>
      </c>
      <c r="ADM128" s="222">
        <v>107653.5</v>
      </c>
      <c r="ADN128" s="222">
        <v>192418</v>
      </c>
      <c r="ADO128" s="222">
        <v>1946633</v>
      </c>
      <c r="ADP128" s="222">
        <v>145984</v>
      </c>
      <c r="ADQ128" s="222">
        <v>0</v>
      </c>
      <c r="ADR128" s="222">
        <v>2214.9499999999998</v>
      </c>
      <c r="ADS128" s="222">
        <v>851515</v>
      </c>
      <c r="ADT128" s="222">
        <v>0</v>
      </c>
      <c r="ADU128" s="222">
        <v>32050</v>
      </c>
      <c r="ADV128" s="222">
        <v>34102</v>
      </c>
      <c r="ADW128" s="222">
        <v>0</v>
      </c>
      <c r="ADX128" s="222">
        <v>0</v>
      </c>
      <c r="ADY128" s="222">
        <v>799550</v>
      </c>
      <c r="ADZ128" s="222">
        <v>0</v>
      </c>
      <c r="AEA128" s="222">
        <v>62350.3</v>
      </c>
      <c r="AEB128" s="222">
        <v>0</v>
      </c>
      <c r="AEC128" s="222">
        <v>0</v>
      </c>
      <c r="AED128" s="222">
        <v>114665</v>
      </c>
      <c r="AEE128" s="222">
        <v>0</v>
      </c>
      <c r="AEF128" s="222">
        <v>1500</v>
      </c>
      <c r="AEG128" s="222">
        <v>0</v>
      </c>
      <c r="AEH128" s="222">
        <v>35418</v>
      </c>
      <c r="AEI128" s="222">
        <v>15179</v>
      </c>
      <c r="AEJ128" s="222">
        <v>5000</v>
      </c>
      <c r="AEK128" s="222">
        <v>0</v>
      </c>
      <c r="AEL128" s="222">
        <v>0</v>
      </c>
      <c r="AEM128" s="222">
        <v>0</v>
      </c>
      <c r="AEN128" s="222">
        <v>0</v>
      </c>
      <c r="AEO128" s="222">
        <v>0</v>
      </c>
      <c r="AEP128" s="222">
        <v>37658</v>
      </c>
      <c r="AEQ128" s="222">
        <v>0</v>
      </c>
      <c r="AER128" s="222">
        <v>0</v>
      </c>
      <c r="AES128" s="222">
        <v>0</v>
      </c>
      <c r="AET128" s="222">
        <v>0</v>
      </c>
      <c r="AEU128" s="222">
        <v>0</v>
      </c>
      <c r="AEV128" s="222">
        <v>0</v>
      </c>
      <c r="AEW128" s="222">
        <v>0</v>
      </c>
      <c r="AEX128" s="222">
        <v>0</v>
      </c>
      <c r="AEY128" s="222">
        <v>0</v>
      </c>
      <c r="AEZ128" s="222">
        <v>0</v>
      </c>
      <c r="AFA128" s="222">
        <v>0</v>
      </c>
      <c r="AFB128" s="222">
        <v>0</v>
      </c>
      <c r="AFC128" s="222">
        <v>325370.25</v>
      </c>
      <c r="AFD128" s="222">
        <v>21586</v>
      </c>
      <c r="AFE128" s="222">
        <v>240479</v>
      </c>
      <c r="AFF128" s="222">
        <v>0</v>
      </c>
      <c r="AFG128" s="222">
        <v>0</v>
      </c>
      <c r="AFH128" s="222">
        <v>0</v>
      </c>
      <c r="AFI128" s="222">
        <v>20914</v>
      </c>
      <c r="AFJ128" s="222">
        <v>0</v>
      </c>
      <c r="AFK128" s="222">
        <v>0</v>
      </c>
      <c r="AFL128" s="222">
        <v>80575</v>
      </c>
      <c r="AFM128" s="222">
        <v>0</v>
      </c>
      <c r="AFN128" s="222">
        <v>0</v>
      </c>
      <c r="AFO128" s="222">
        <v>24400</v>
      </c>
      <c r="AFP128" s="222">
        <v>0</v>
      </c>
      <c r="AFQ128" s="222">
        <v>630646</v>
      </c>
      <c r="AFR128" s="222">
        <v>0</v>
      </c>
      <c r="AFS128" s="222">
        <v>0</v>
      </c>
      <c r="AFT128" s="222">
        <v>61882</v>
      </c>
      <c r="AFU128" s="222">
        <v>0</v>
      </c>
      <c r="AFV128" s="222">
        <v>0</v>
      </c>
      <c r="AFW128" s="222">
        <v>0</v>
      </c>
      <c r="AFX128" s="222">
        <v>0</v>
      </c>
      <c r="AFY128" s="222">
        <v>74393</v>
      </c>
      <c r="AFZ128" s="222">
        <v>0</v>
      </c>
      <c r="AGA128" s="222">
        <v>0</v>
      </c>
      <c r="AGB128" s="222">
        <v>0</v>
      </c>
      <c r="AGC128" s="222">
        <v>19128</v>
      </c>
      <c r="AGD128" s="222">
        <v>0</v>
      </c>
      <c r="AGE128" s="222">
        <v>96985</v>
      </c>
      <c r="AGF128" s="222">
        <v>0</v>
      </c>
      <c r="AGG128" s="222">
        <v>214930</v>
      </c>
      <c r="AGH128" s="222">
        <v>0</v>
      </c>
      <c r="AGI128" s="222">
        <v>0</v>
      </c>
      <c r="AGJ128" s="222">
        <v>0</v>
      </c>
      <c r="AGK128" s="222">
        <v>0</v>
      </c>
      <c r="AGL128" s="222">
        <v>0</v>
      </c>
      <c r="AGM128" s="222">
        <v>6800</v>
      </c>
      <c r="AGN128" s="222">
        <v>132700</v>
      </c>
      <c r="AGO128" s="222">
        <v>153850</v>
      </c>
      <c r="AGP128" s="222">
        <v>0</v>
      </c>
      <c r="AGQ128" s="222">
        <v>75708</v>
      </c>
      <c r="AGR128" s="222">
        <v>0</v>
      </c>
      <c r="AGS128" s="222">
        <v>0</v>
      </c>
      <c r="AGT128" s="222">
        <v>0</v>
      </c>
      <c r="AGU128" s="222">
        <v>0</v>
      </c>
      <c r="AGV128" s="222">
        <v>110000</v>
      </c>
      <c r="AGW128" s="222">
        <v>0</v>
      </c>
      <c r="AGX128" s="222">
        <v>74788</v>
      </c>
      <c r="AGY128" s="222">
        <v>0</v>
      </c>
      <c r="AGZ128" s="222">
        <v>0</v>
      </c>
      <c r="AHA128" s="222">
        <v>148094</v>
      </c>
      <c r="AHB128" s="222">
        <v>214109</v>
      </c>
      <c r="AHC128" s="222">
        <v>1000</v>
      </c>
      <c r="AHD128" s="222">
        <v>0</v>
      </c>
      <c r="AHE128" s="222">
        <v>0</v>
      </c>
      <c r="AHF128" s="222">
        <v>68742</v>
      </c>
      <c r="AHG128" s="222">
        <v>99900</v>
      </c>
      <c r="AHH128" s="222">
        <v>35560</v>
      </c>
      <c r="AHI128" s="222">
        <v>0</v>
      </c>
      <c r="AHJ128" s="222">
        <v>0</v>
      </c>
      <c r="AHK128" s="222">
        <v>0</v>
      </c>
      <c r="AHL128" s="222">
        <v>42500</v>
      </c>
      <c r="AHM128" s="222">
        <v>10000</v>
      </c>
      <c r="AHN128" s="222">
        <v>5400</v>
      </c>
      <c r="AHO128" s="222">
        <v>0</v>
      </c>
      <c r="AHP128" s="222">
        <v>134239</v>
      </c>
      <c r="AHQ128" s="222">
        <v>90865</v>
      </c>
      <c r="AHR128" s="264">
        <v>162425</v>
      </c>
    </row>
    <row r="129" spans="1:902" ht="24">
      <c r="A129" s="183" t="s">
        <v>6671</v>
      </c>
      <c r="B129" s="183" t="s">
        <v>6581</v>
      </c>
      <c r="C129" s="184" t="s">
        <v>6582</v>
      </c>
      <c r="D129" s="222">
        <v>884390.44</v>
      </c>
      <c r="E129" s="222">
        <v>60663.19</v>
      </c>
      <c r="F129" s="222">
        <v>26753.52</v>
      </c>
      <c r="G129" s="222">
        <v>34006.639999999999</v>
      </c>
      <c r="H129" s="222">
        <v>97711.6</v>
      </c>
      <c r="I129" s="222">
        <v>67033.009999999995</v>
      </c>
      <c r="J129" s="222">
        <v>42230.01</v>
      </c>
      <c r="K129" s="222">
        <v>114216.27</v>
      </c>
      <c r="L129" s="222">
        <v>87319.4</v>
      </c>
      <c r="M129" s="222">
        <v>16564.63</v>
      </c>
      <c r="N129" s="222">
        <v>25762.85</v>
      </c>
      <c r="O129" s="222">
        <v>34222.39</v>
      </c>
      <c r="P129" s="222">
        <v>100527.76</v>
      </c>
      <c r="Q129" s="222">
        <v>33263.61</v>
      </c>
      <c r="R129" s="222">
        <v>50951.67</v>
      </c>
      <c r="S129" s="222">
        <v>96327.5</v>
      </c>
      <c r="T129" s="222">
        <v>134496.20000000001</v>
      </c>
      <c r="U129" s="222">
        <v>15180.24</v>
      </c>
      <c r="V129" s="222">
        <v>0</v>
      </c>
      <c r="W129" s="222">
        <v>204005.56</v>
      </c>
      <c r="X129" s="222">
        <v>0</v>
      </c>
      <c r="Y129" s="222">
        <v>76777.399999999994</v>
      </c>
      <c r="Z129" s="222">
        <v>91451.13</v>
      </c>
      <c r="AA129" s="222">
        <v>126340.09</v>
      </c>
      <c r="AB129" s="222">
        <v>45490.52</v>
      </c>
      <c r="AC129" s="222">
        <v>179800.72</v>
      </c>
      <c r="AD129" s="222">
        <v>84676.42</v>
      </c>
      <c r="AE129" s="222">
        <v>46183.79</v>
      </c>
      <c r="AF129" s="222">
        <v>411497.71</v>
      </c>
      <c r="AG129" s="222">
        <v>128084.36</v>
      </c>
      <c r="AH129" s="222">
        <v>360410.88</v>
      </c>
      <c r="AI129" s="222">
        <v>169694.16</v>
      </c>
      <c r="AJ129" s="222">
        <v>61068.66</v>
      </c>
      <c r="AK129" s="222">
        <v>11984.72</v>
      </c>
      <c r="AL129" s="222">
        <v>28125.81</v>
      </c>
      <c r="AM129" s="222">
        <v>170979.48</v>
      </c>
      <c r="AN129" s="222">
        <v>133398.54</v>
      </c>
      <c r="AO129" s="222">
        <v>51143.74</v>
      </c>
      <c r="AP129" s="222">
        <v>11722.69</v>
      </c>
      <c r="AQ129" s="222">
        <v>88350.83</v>
      </c>
      <c r="AR129" s="222">
        <v>69665.11</v>
      </c>
      <c r="AS129" s="222">
        <v>48525.68</v>
      </c>
      <c r="AT129" s="222">
        <v>0</v>
      </c>
      <c r="AU129" s="222">
        <v>33198.89</v>
      </c>
      <c r="AV129" s="222">
        <v>6533.83</v>
      </c>
      <c r="AW129" s="222">
        <v>23922.93</v>
      </c>
      <c r="AX129" s="222">
        <v>38506.050000000003</v>
      </c>
      <c r="AY129" s="222">
        <v>50662.6</v>
      </c>
      <c r="AZ129" s="222">
        <v>21326.14</v>
      </c>
      <c r="BA129" s="222">
        <v>23552.73</v>
      </c>
      <c r="BB129" s="222">
        <v>14890.17</v>
      </c>
      <c r="BC129" s="222">
        <v>1046.8499999999999</v>
      </c>
      <c r="BD129" s="222">
        <v>28184.720000000001</v>
      </c>
      <c r="BE129" s="222">
        <v>47746.63</v>
      </c>
      <c r="BF129" s="222">
        <v>120401.62</v>
      </c>
      <c r="BG129" s="222">
        <v>15922.19</v>
      </c>
      <c r="BH129" s="222">
        <v>12324.72</v>
      </c>
      <c r="BI129" s="222">
        <v>598167.42000000004</v>
      </c>
      <c r="BJ129" s="222">
        <v>150861.82</v>
      </c>
      <c r="BK129" s="222">
        <v>58977.919999999998</v>
      </c>
      <c r="BL129" s="222">
        <v>38760.19</v>
      </c>
      <c r="BM129" s="222">
        <v>76058.100000000006</v>
      </c>
      <c r="BN129" s="222">
        <v>63191.64</v>
      </c>
      <c r="BO129" s="222">
        <v>13523.8</v>
      </c>
      <c r="BP129" s="222">
        <v>11095.07</v>
      </c>
      <c r="BQ129" s="222">
        <v>5766.76</v>
      </c>
      <c r="BR129" s="222">
        <v>744996.92</v>
      </c>
      <c r="BS129" s="222">
        <v>90435.79</v>
      </c>
      <c r="BT129" s="222">
        <v>41139.15</v>
      </c>
      <c r="BU129" s="222">
        <v>97947.89</v>
      </c>
      <c r="BV129" s="222">
        <v>87549.55</v>
      </c>
      <c r="BW129" s="222">
        <v>68163.23</v>
      </c>
      <c r="BX129" s="222">
        <v>50718.85</v>
      </c>
      <c r="BY129" s="222">
        <v>0</v>
      </c>
      <c r="BZ129" s="222">
        <v>0</v>
      </c>
      <c r="CA129" s="222">
        <v>7616.84</v>
      </c>
      <c r="CB129" s="222">
        <v>0</v>
      </c>
      <c r="CC129" s="222">
        <v>94233.82</v>
      </c>
      <c r="CD129" s="222">
        <v>12918.3</v>
      </c>
      <c r="CE129" s="222">
        <v>0</v>
      </c>
      <c r="CF129" s="222">
        <v>-0.4</v>
      </c>
      <c r="CG129" s="222">
        <v>17727.57</v>
      </c>
      <c r="CH129" s="222">
        <v>48135.9</v>
      </c>
      <c r="CI129" s="222">
        <v>148975.48000000001</v>
      </c>
      <c r="CJ129" s="222">
        <v>48614.51</v>
      </c>
      <c r="CK129" s="222">
        <v>96793.47</v>
      </c>
      <c r="CL129" s="222">
        <v>51883.4</v>
      </c>
      <c r="CM129" s="222">
        <v>38399.89</v>
      </c>
      <c r="CN129" s="222">
        <v>70419.820000000007</v>
      </c>
      <c r="CO129" s="222">
        <v>31274.7</v>
      </c>
      <c r="CP129" s="222">
        <v>102868.83</v>
      </c>
      <c r="CQ129" s="222">
        <v>30396.81</v>
      </c>
      <c r="CR129" s="222">
        <v>45833.82</v>
      </c>
      <c r="CS129" s="222">
        <v>43409.02</v>
      </c>
      <c r="CT129" s="222">
        <v>62041.31</v>
      </c>
      <c r="CU129" s="222">
        <v>6970.96</v>
      </c>
      <c r="CV129" s="222">
        <v>81814.83</v>
      </c>
      <c r="CW129" s="222">
        <v>47813.96</v>
      </c>
      <c r="CX129" s="222">
        <v>8990.86</v>
      </c>
      <c r="CY129" s="222">
        <v>84565.77</v>
      </c>
      <c r="CZ129" s="222">
        <v>47671.7</v>
      </c>
      <c r="DA129" s="222">
        <v>40349</v>
      </c>
      <c r="DB129" s="222">
        <v>504265.21</v>
      </c>
      <c r="DC129" s="222">
        <v>690084.41</v>
      </c>
      <c r="DD129" s="222">
        <v>23772.29</v>
      </c>
      <c r="DE129" s="222">
        <v>3586.11</v>
      </c>
      <c r="DF129" s="222">
        <v>41276.22</v>
      </c>
      <c r="DG129" s="222">
        <v>79358</v>
      </c>
      <c r="DH129" s="222">
        <v>17582.52</v>
      </c>
      <c r="DI129" s="222">
        <v>64002.41</v>
      </c>
      <c r="DJ129" s="222">
        <v>32912.07</v>
      </c>
      <c r="DK129" s="222">
        <v>9053.58</v>
      </c>
      <c r="DL129" s="222">
        <v>49518.78</v>
      </c>
      <c r="DM129" s="222">
        <v>74034.09</v>
      </c>
      <c r="DN129" s="222">
        <v>38427.279999999999</v>
      </c>
      <c r="DO129" s="222">
        <v>88145.54</v>
      </c>
      <c r="DP129" s="222">
        <v>33561.699999999997</v>
      </c>
      <c r="DQ129" s="222">
        <v>87861.85</v>
      </c>
      <c r="DR129" s="222">
        <v>33503.82</v>
      </c>
      <c r="DS129" s="222">
        <v>106056.78</v>
      </c>
      <c r="DT129" s="222">
        <v>0</v>
      </c>
      <c r="DU129" s="222">
        <v>100404.09</v>
      </c>
      <c r="DV129" s="222">
        <v>170884.1</v>
      </c>
      <c r="DW129" s="222">
        <v>0</v>
      </c>
      <c r="DX129" s="222">
        <v>65081.73</v>
      </c>
      <c r="DY129" s="222">
        <v>45868.83</v>
      </c>
      <c r="DZ129" s="222">
        <v>38485.22</v>
      </c>
      <c r="EA129" s="222">
        <v>29956.57</v>
      </c>
      <c r="EB129" s="222">
        <v>57428</v>
      </c>
      <c r="EC129" s="222">
        <v>36490.68</v>
      </c>
      <c r="ED129" s="222">
        <v>83683.97</v>
      </c>
      <c r="EE129" s="222">
        <v>136122.6</v>
      </c>
      <c r="EF129" s="222">
        <v>262874.52</v>
      </c>
      <c r="EG129" s="222">
        <v>51868.68</v>
      </c>
      <c r="EH129" s="222">
        <v>56561.919999999998</v>
      </c>
      <c r="EI129" s="222">
        <v>80299.899999999994</v>
      </c>
      <c r="EJ129" s="222">
        <v>36145.230000000003</v>
      </c>
      <c r="EK129" s="222">
        <v>54815.86</v>
      </c>
      <c r="EL129" s="222">
        <v>14285.5</v>
      </c>
      <c r="EM129" s="222">
        <v>38282.74</v>
      </c>
      <c r="EN129" s="222">
        <v>28033.759999999998</v>
      </c>
      <c r="EO129" s="222">
        <v>87108.2</v>
      </c>
      <c r="EP129" s="222">
        <v>44019.31</v>
      </c>
      <c r="EQ129" s="222">
        <v>32501.16</v>
      </c>
      <c r="ER129" s="222">
        <v>28545.27</v>
      </c>
      <c r="ES129" s="222">
        <v>11098.65</v>
      </c>
      <c r="ET129" s="222">
        <v>59706.35</v>
      </c>
      <c r="EU129" s="222">
        <v>100172.68</v>
      </c>
      <c r="EV129" s="222">
        <v>11680.89</v>
      </c>
      <c r="EW129" s="222">
        <v>381985.15</v>
      </c>
      <c r="EX129" s="222">
        <v>15321.03</v>
      </c>
      <c r="EY129" s="222">
        <v>26206.16</v>
      </c>
      <c r="EZ129" s="222">
        <v>42478.35</v>
      </c>
      <c r="FA129" s="222">
        <v>105278.16</v>
      </c>
      <c r="FB129" s="222">
        <v>68942.55</v>
      </c>
      <c r="FC129" s="222">
        <v>26992</v>
      </c>
      <c r="FD129" s="222">
        <v>31136.799999999999</v>
      </c>
      <c r="FE129" s="222">
        <v>22160.71</v>
      </c>
      <c r="FF129" s="222">
        <v>29576.32</v>
      </c>
      <c r="FG129" s="222">
        <v>13389.78</v>
      </c>
      <c r="FH129" s="222">
        <v>24471.13</v>
      </c>
      <c r="FI129" s="222">
        <v>4587.43</v>
      </c>
      <c r="FJ129" s="222">
        <v>20707.89</v>
      </c>
      <c r="FK129" s="222">
        <v>11609.49</v>
      </c>
      <c r="FL129" s="222">
        <v>0</v>
      </c>
      <c r="FM129" s="222">
        <v>9383.9500000000007</v>
      </c>
      <c r="FN129" s="222">
        <v>20911.84</v>
      </c>
      <c r="FO129" s="222">
        <v>6917.78</v>
      </c>
      <c r="FP129" s="222">
        <v>4791.99</v>
      </c>
      <c r="FQ129" s="222">
        <v>302425.05</v>
      </c>
      <c r="FR129" s="222">
        <v>49914.59</v>
      </c>
      <c r="FS129" s="222">
        <v>39853.57</v>
      </c>
      <c r="FT129" s="222">
        <v>30954.09</v>
      </c>
      <c r="FU129" s="222">
        <v>91361.600000000006</v>
      </c>
      <c r="FV129" s="222">
        <v>37322.03</v>
      </c>
      <c r="FW129" s="222">
        <v>43088.88</v>
      </c>
      <c r="FX129" s="222">
        <v>67093.73</v>
      </c>
      <c r="FY129" s="222">
        <v>88054.23</v>
      </c>
      <c r="FZ129" s="222">
        <v>86484.46</v>
      </c>
      <c r="GA129" s="222">
        <v>185267.94</v>
      </c>
      <c r="GB129" s="222">
        <v>71769.119999999995</v>
      </c>
      <c r="GC129" s="222">
        <v>133040.94</v>
      </c>
      <c r="GD129" s="222">
        <v>41262.03</v>
      </c>
      <c r="GE129" s="222">
        <v>175103.57</v>
      </c>
      <c r="GF129" s="222">
        <v>21341.9</v>
      </c>
      <c r="GG129" s="222">
        <v>17096.810000000001</v>
      </c>
      <c r="GH129" s="222">
        <v>112226.81</v>
      </c>
      <c r="GI129" s="222">
        <v>81583.509999999995</v>
      </c>
      <c r="GJ129" s="222">
        <v>35159.42</v>
      </c>
      <c r="GK129" s="222">
        <v>34045.93</v>
      </c>
      <c r="GL129" s="222">
        <v>61987.3</v>
      </c>
      <c r="GM129" s="222">
        <v>25243.9</v>
      </c>
      <c r="GN129" s="222">
        <v>11602.05</v>
      </c>
      <c r="GO129" s="222">
        <v>5749.81</v>
      </c>
      <c r="GP129" s="222">
        <v>10722.76</v>
      </c>
      <c r="GQ129" s="222">
        <v>178249.65</v>
      </c>
      <c r="GR129" s="222">
        <v>82492.160000000003</v>
      </c>
      <c r="GS129" s="222">
        <v>36452.15</v>
      </c>
      <c r="GT129" s="222">
        <v>67564.259999999995</v>
      </c>
      <c r="GU129" s="222">
        <v>6668.31</v>
      </c>
      <c r="GV129" s="222">
        <v>64960.5</v>
      </c>
      <c r="GW129" s="222">
        <v>60272.45</v>
      </c>
      <c r="GX129" s="222">
        <v>8230.14</v>
      </c>
      <c r="GY129" s="222">
        <v>329478.64</v>
      </c>
      <c r="GZ129" s="222">
        <v>10893.54</v>
      </c>
      <c r="HA129" s="222">
        <v>24670.959999999999</v>
      </c>
      <c r="HB129" s="222">
        <v>31578.41</v>
      </c>
      <c r="HC129" s="222">
        <v>1626768.44</v>
      </c>
      <c r="HD129" s="222">
        <v>146940.44</v>
      </c>
      <c r="HE129" s="222">
        <v>224476.88</v>
      </c>
      <c r="HF129" s="222">
        <v>221325.15</v>
      </c>
      <c r="HG129" s="222">
        <v>115081.54</v>
      </c>
      <c r="HH129" s="222">
        <v>189170.47</v>
      </c>
      <c r="HI129" s="222">
        <v>40905.69</v>
      </c>
      <c r="HJ129" s="222">
        <v>655317.30000000005</v>
      </c>
      <c r="HK129" s="222">
        <v>43442.8</v>
      </c>
      <c r="HL129" s="222">
        <v>147557.42000000001</v>
      </c>
      <c r="HM129" s="222">
        <v>63018.67</v>
      </c>
      <c r="HN129" s="222">
        <v>23063.15</v>
      </c>
      <c r="HO129" s="222">
        <v>33066.94</v>
      </c>
      <c r="HP129" s="222">
        <v>44859.54</v>
      </c>
      <c r="HQ129" s="222">
        <v>42798.75</v>
      </c>
      <c r="HR129" s="222">
        <v>28620.5</v>
      </c>
      <c r="HS129" s="222">
        <v>58053.79</v>
      </c>
      <c r="HT129" s="222">
        <v>0</v>
      </c>
      <c r="HU129" s="222">
        <v>14983.87</v>
      </c>
      <c r="HV129" s="222">
        <v>24283.15</v>
      </c>
      <c r="HW129" s="222">
        <v>30250.86</v>
      </c>
      <c r="HX129" s="222">
        <v>65848.92</v>
      </c>
      <c r="HY129" s="222">
        <v>22620.29</v>
      </c>
      <c r="HZ129" s="222">
        <v>6583.61</v>
      </c>
      <c r="IA129" s="222">
        <v>27704.27</v>
      </c>
      <c r="IB129" s="222">
        <v>18472.2</v>
      </c>
      <c r="IC129" s="222">
        <v>24907.13</v>
      </c>
      <c r="ID129" s="222">
        <v>5322.19</v>
      </c>
      <c r="IE129" s="222">
        <v>18562.52</v>
      </c>
      <c r="IF129" s="222">
        <v>34513.97</v>
      </c>
      <c r="IG129" s="222">
        <v>5563.83</v>
      </c>
      <c r="IH129" s="222">
        <v>178554.23999999999</v>
      </c>
      <c r="II129" s="222">
        <v>0</v>
      </c>
      <c r="IJ129" s="222">
        <v>0</v>
      </c>
      <c r="IK129" s="222">
        <v>70104.960000000006</v>
      </c>
      <c r="IL129" s="222">
        <v>41733.25</v>
      </c>
      <c r="IM129" s="222">
        <v>21644.799999999999</v>
      </c>
      <c r="IN129" s="222">
        <v>30172.85</v>
      </c>
      <c r="IO129" s="222">
        <v>44453.24</v>
      </c>
      <c r="IP129" s="222">
        <v>7182.46</v>
      </c>
      <c r="IQ129" s="222">
        <v>0</v>
      </c>
      <c r="IR129" s="222">
        <v>13897.48</v>
      </c>
      <c r="IS129" s="222">
        <v>403358.46</v>
      </c>
      <c r="IT129" s="222">
        <v>5435.78</v>
      </c>
      <c r="IU129" s="222">
        <v>105430.79</v>
      </c>
      <c r="IV129" s="222">
        <v>38792.49</v>
      </c>
      <c r="IW129" s="222">
        <v>88125.41</v>
      </c>
      <c r="IX129" s="222">
        <v>21016.57</v>
      </c>
      <c r="IY129" s="222">
        <v>10706.64</v>
      </c>
      <c r="IZ129" s="222">
        <v>15199.15</v>
      </c>
      <c r="JA129" s="222">
        <v>16998.29</v>
      </c>
      <c r="JB129" s="222">
        <v>18939.03</v>
      </c>
      <c r="JC129" s="222">
        <v>0</v>
      </c>
      <c r="JD129" s="222">
        <v>20044.2</v>
      </c>
      <c r="JE129" s="222">
        <v>24744.41</v>
      </c>
      <c r="JF129" s="222">
        <v>0</v>
      </c>
      <c r="JG129" s="222">
        <v>19633.61</v>
      </c>
      <c r="JH129" s="222">
        <v>18988.57</v>
      </c>
      <c r="JI129" s="222">
        <v>24714.77</v>
      </c>
      <c r="JJ129" s="222">
        <v>19764.009999999998</v>
      </c>
      <c r="JK129" s="222">
        <v>153337.81</v>
      </c>
      <c r="JL129" s="222">
        <v>9375.89</v>
      </c>
      <c r="JM129" s="222">
        <v>13992.51</v>
      </c>
      <c r="JN129" s="222">
        <v>74220.28</v>
      </c>
      <c r="JO129" s="222">
        <v>9864.3700000000008</v>
      </c>
      <c r="JP129" s="222">
        <v>60558.71</v>
      </c>
      <c r="JQ129" s="222">
        <v>8811.86</v>
      </c>
      <c r="JR129" s="222">
        <v>0</v>
      </c>
      <c r="JS129" s="222">
        <v>0</v>
      </c>
      <c r="JT129" s="222">
        <v>43642.5</v>
      </c>
      <c r="JU129" s="222">
        <v>13342.66</v>
      </c>
      <c r="JV129" s="222">
        <v>0</v>
      </c>
      <c r="JW129" s="222">
        <v>22043.32</v>
      </c>
      <c r="JX129" s="222">
        <v>0</v>
      </c>
      <c r="JY129" s="222">
        <v>120127.86</v>
      </c>
      <c r="JZ129" s="222">
        <v>0</v>
      </c>
      <c r="KA129" s="222">
        <v>54410.51</v>
      </c>
      <c r="KB129" s="222">
        <v>49358.15</v>
      </c>
      <c r="KC129" s="222">
        <v>35231.93</v>
      </c>
      <c r="KD129" s="222">
        <v>21651.57</v>
      </c>
      <c r="KE129" s="222">
        <v>4968.8900000000003</v>
      </c>
      <c r="KF129" s="222">
        <v>0</v>
      </c>
      <c r="KG129" s="222">
        <v>20491.95</v>
      </c>
      <c r="KH129" s="222">
        <v>0</v>
      </c>
      <c r="KI129" s="222">
        <v>433419.11</v>
      </c>
      <c r="KJ129" s="222">
        <v>19069.32</v>
      </c>
      <c r="KK129" s="222">
        <v>31491.77</v>
      </c>
      <c r="KL129" s="222">
        <v>0</v>
      </c>
      <c r="KM129" s="222">
        <v>24155.39</v>
      </c>
      <c r="KN129" s="222">
        <v>129622.61</v>
      </c>
      <c r="KO129" s="222">
        <v>46378.64</v>
      </c>
      <c r="KP129" s="222">
        <v>20533.32</v>
      </c>
      <c r="KQ129" s="222">
        <v>120181.54</v>
      </c>
      <c r="KR129" s="222">
        <v>0</v>
      </c>
      <c r="KS129" s="222">
        <v>80845.88</v>
      </c>
      <c r="KT129" s="222">
        <v>0</v>
      </c>
      <c r="KU129" s="222">
        <v>29947.19</v>
      </c>
      <c r="KV129" s="222">
        <v>35014.9</v>
      </c>
      <c r="KW129" s="222">
        <v>551807.62</v>
      </c>
      <c r="KX129" s="222">
        <v>54209.52</v>
      </c>
      <c r="KY129" s="222">
        <v>135227.23000000001</v>
      </c>
      <c r="KZ129" s="222">
        <v>12808.47</v>
      </c>
      <c r="LA129" s="222">
        <v>7726.71</v>
      </c>
      <c r="LB129" s="222">
        <v>62391.96</v>
      </c>
      <c r="LC129" s="222">
        <v>42074.98</v>
      </c>
      <c r="LD129" s="222">
        <v>14916.13</v>
      </c>
      <c r="LE129" s="222">
        <v>27121.81</v>
      </c>
      <c r="LF129" s="222">
        <v>26395.24</v>
      </c>
      <c r="LG129" s="222">
        <v>80850.45</v>
      </c>
      <c r="LH129" s="222">
        <v>10862.6</v>
      </c>
      <c r="LI129" s="222">
        <v>39878.449999999997</v>
      </c>
      <c r="LJ129" s="222">
        <v>140485.49</v>
      </c>
      <c r="LK129" s="222">
        <v>33300.04</v>
      </c>
      <c r="LL129" s="222">
        <v>38687.279999999999</v>
      </c>
      <c r="LM129" s="222">
        <v>5596.4</v>
      </c>
      <c r="LN129" s="222">
        <v>13624.27</v>
      </c>
      <c r="LO129" s="222">
        <v>27960.880000000001</v>
      </c>
      <c r="LP129" s="222">
        <v>39392.14</v>
      </c>
      <c r="LQ129" s="222">
        <v>20043.259999999998</v>
      </c>
      <c r="LR129" s="222">
        <v>167135.10999999999</v>
      </c>
      <c r="LS129" s="222">
        <v>18420.16</v>
      </c>
      <c r="LT129" s="222">
        <v>14758.37</v>
      </c>
      <c r="LU129" s="222">
        <v>632055.79</v>
      </c>
      <c r="LV129" s="222">
        <v>208612.99</v>
      </c>
      <c r="LW129" s="222">
        <v>0</v>
      </c>
      <c r="LX129" s="222">
        <v>0</v>
      </c>
      <c r="LY129" s="222">
        <v>81388.34</v>
      </c>
      <c r="LZ129" s="222">
        <v>96456.39</v>
      </c>
      <c r="MA129" s="222">
        <v>67389.02</v>
      </c>
      <c r="MB129" s="222">
        <v>16607.939999999999</v>
      </c>
      <c r="MC129" s="222">
        <v>62941.58</v>
      </c>
      <c r="MD129" s="222">
        <v>69795.960000000006</v>
      </c>
      <c r="ME129" s="222">
        <v>75223.5</v>
      </c>
      <c r="MF129" s="222">
        <v>16590.330000000002</v>
      </c>
      <c r="MG129" s="222">
        <v>1082276.02</v>
      </c>
      <c r="MH129" s="222">
        <v>25578.74</v>
      </c>
      <c r="MI129" s="222">
        <v>19225.71</v>
      </c>
      <c r="MJ129" s="222">
        <v>14886.57</v>
      </c>
      <c r="MK129" s="222">
        <v>7334.68</v>
      </c>
      <c r="ML129" s="222">
        <v>27881.99</v>
      </c>
      <c r="MM129" s="222">
        <v>28736.55</v>
      </c>
      <c r="MN129" s="222">
        <v>22466.79</v>
      </c>
      <c r="MO129" s="222">
        <v>86488.320000000007</v>
      </c>
      <c r="MP129" s="222">
        <v>32397.59</v>
      </c>
      <c r="MQ129" s="222">
        <v>48672.32</v>
      </c>
      <c r="MR129" s="222">
        <v>27226.23</v>
      </c>
      <c r="MS129" s="222">
        <v>69064.850000000006</v>
      </c>
      <c r="MT129" s="222">
        <v>26772.34</v>
      </c>
      <c r="MU129" s="222">
        <v>58572.2</v>
      </c>
      <c r="MV129" s="222">
        <v>31613.01</v>
      </c>
      <c r="MW129" s="222">
        <v>38143.53</v>
      </c>
      <c r="MX129" s="222">
        <v>36820.639999999999</v>
      </c>
      <c r="MY129" s="222">
        <v>-1E-3</v>
      </c>
      <c r="MZ129" s="222">
        <v>0</v>
      </c>
      <c r="NA129" s="222">
        <v>0</v>
      </c>
      <c r="NB129" s="222">
        <v>7621.68</v>
      </c>
      <c r="NC129" s="222">
        <v>13040.39</v>
      </c>
      <c r="ND129" s="222">
        <v>232418.63</v>
      </c>
      <c r="NE129" s="222">
        <v>0</v>
      </c>
      <c r="NF129" s="222">
        <v>20767.72</v>
      </c>
      <c r="NG129" s="222">
        <v>171202.42</v>
      </c>
      <c r="NH129" s="222">
        <v>17767.73</v>
      </c>
      <c r="NI129" s="222">
        <v>41136.97</v>
      </c>
      <c r="NJ129" s="222">
        <v>133226.14000000001</v>
      </c>
      <c r="NK129" s="222">
        <v>86728.19</v>
      </c>
      <c r="NL129" s="222">
        <v>7560.77</v>
      </c>
      <c r="NM129" s="222">
        <v>36009.54</v>
      </c>
      <c r="NN129" s="222">
        <v>0</v>
      </c>
      <c r="NO129" s="222">
        <v>34318.51</v>
      </c>
      <c r="NP129" s="222">
        <v>0</v>
      </c>
      <c r="NQ129" s="222">
        <v>5687.55</v>
      </c>
      <c r="NR129" s="222">
        <v>4944.8599999999997</v>
      </c>
      <c r="NS129" s="222">
        <v>10308.719999999999</v>
      </c>
      <c r="NT129" s="222">
        <v>7535.76</v>
      </c>
      <c r="NU129" s="222">
        <v>2563.16</v>
      </c>
      <c r="NV129" s="222">
        <v>13868.07</v>
      </c>
      <c r="NW129" s="222">
        <v>107219.68</v>
      </c>
      <c r="NX129" s="222">
        <v>271024.45</v>
      </c>
      <c r="NY129" s="222">
        <v>29595.72</v>
      </c>
      <c r="NZ129" s="222">
        <v>41945.38</v>
      </c>
      <c r="OA129" s="222">
        <v>15577.26</v>
      </c>
      <c r="OB129" s="222">
        <v>24597.279999999999</v>
      </c>
      <c r="OC129" s="222">
        <v>14536.28</v>
      </c>
      <c r="OD129" s="222">
        <v>36580.29</v>
      </c>
      <c r="OE129" s="222">
        <v>172526.79</v>
      </c>
      <c r="OF129" s="222">
        <v>0</v>
      </c>
      <c r="OG129" s="222">
        <v>74259.27</v>
      </c>
      <c r="OH129" s="222">
        <v>47327.27</v>
      </c>
      <c r="OI129" s="222">
        <v>42340.08</v>
      </c>
      <c r="OJ129" s="222">
        <v>77506.75</v>
      </c>
      <c r="OK129" s="222">
        <v>10950.82</v>
      </c>
      <c r="OL129" s="222">
        <v>19777.150000000001</v>
      </c>
      <c r="OM129" s="222">
        <v>117998.42</v>
      </c>
      <c r="ON129" s="222">
        <v>229995.4</v>
      </c>
      <c r="OO129" s="222">
        <v>282281.40999999997</v>
      </c>
      <c r="OP129" s="222">
        <v>89227.839999999997</v>
      </c>
      <c r="OQ129" s="222">
        <v>88310.22</v>
      </c>
      <c r="OR129" s="222">
        <v>31556.29</v>
      </c>
      <c r="OS129" s="222">
        <v>0</v>
      </c>
      <c r="OT129" s="222">
        <v>15240</v>
      </c>
      <c r="OU129" s="222">
        <v>28226.83</v>
      </c>
      <c r="OV129" s="222">
        <v>19833.89</v>
      </c>
      <c r="OW129" s="222">
        <v>45318.16</v>
      </c>
      <c r="OX129" s="222">
        <v>186839.13</v>
      </c>
      <c r="OY129" s="222">
        <v>29151.69</v>
      </c>
      <c r="OZ129" s="222">
        <v>28401</v>
      </c>
      <c r="PA129" s="222">
        <v>10227.39</v>
      </c>
      <c r="PB129" s="222">
        <v>0</v>
      </c>
      <c r="PC129" s="222">
        <v>14646.85</v>
      </c>
      <c r="PD129" s="222">
        <v>62629.19</v>
      </c>
      <c r="PE129" s="222">
        <v>26403.01</v>
      </c>
      <c r="PF129" s="222">
        <v>38608</v>
      </c>
      <c r="PG129" s="222">
        <v>128201.97</v>
      </c>
      <c r="PH129" s="222">
        <v>20716.939999999999</v>
      </c>
      <c r="PI129" s="222">
        <v>17633.21</v>
      </c>
      <c r="PJ129" s="222">
        <v>40434.33</v>
      </c>
      <c r="PK129" s="222">
        <v>29701.759999999998</v>
      </c>
      <c r="PL129" s="222">
        <v>68593.45</v>
      </c>
      <c r="PM129" s="222">
        <v>106379.02</v>
      </c>
      <c r="PN129" s="222">
        <v>24783.47</v>
      </c>
      <c r="PO129" s="222">
        <v>181174.48</v>
      </c>
      <c r="PP129" s="222">
        <v>22264.01</v>
      </c>
      <c r="PQ129" s="222">
        <v>16803.990000000002</v>
      </c>
      <c r="PR129" s="222">
        <v>13906.82</v>
      </c>
      <c r="PS129" s="222">
        <v>12441.53</v>
      </c>
      <c r="PT129" s="222">
        <v>0</v>
      </c>
      <c r="PU129" s="222">
        <v>-58599.89</v>
      </c>
      <c r="PV129" s="222">
        <v>0</v>
      </c>
      <c r="PW129" s="222">
        <v>0</v>
      </c>
      <c r="PX129" s="222">
        <v>0</v>
      </c>
      <c r="PY129" s="222">
        <v>38297.26</v>
      </c>
      <c r="PZ129" s="222">
        <v>62322.1</v>
      </c>
      <c r="QA129" s="222">
        <v>0</v>
      </c>
      <c r="QB129" s="222">
        <v>0</v>
      </c>
      <c r="QC129" s="222">
        <v>0</v>
      </c>
      <c r="QD129" s="222">
        <v>0</v>
      </c>
      <c r="QE129" s="222">
        <v>21199.48</v>
      </c>
      <c r="QF129" s="222">
        <v>38974.230000000003</v>
      </c>
      <c r="QG129" s="222">
        <v>0</v>
      </c>
      <c r="QH129" s="222">
        <v>0</v>
      </c>
      <c r="QI129" s="222">
        <v>0</v>
      </c>
      <c r="QJ129" s="222">
        <v>0</v>
      </c>
      <c r="QK129" s="222">
        <v>0</v>
      </c>
      <c r="QL129" s="222">
        <v>0</v>
      </c>
      <c r="QM129" s="222">
        <v>61.6</v>
      </c>
      <c r="QN129" s="222">
        <v>0</v>
      </c>
      <c r="QO129" s="222">
        <v>9155.16</v>
      </c>
      <c r="QP129" s="222">
        <v>0</v>
      </c>
      <c r="QQ129" s="222">
        <v>0</v>
      </c>
      <c r="QR129" s="222">
        <v>0</v>
      </c>
      <c r="QS129" s="222">
        <v>0</v>
      </c>
      <c r="QT129" s="222">
        <v>0</v>
      </c>
      <c r="QU129" s="222">
        <v>35899.9</v>
      </c>
      <c r="QV129" s="222">
        <v>132101.22</v>
      </c>
      <c r="QW129" s="222">
        <v>119966.38</v>
      </c>
      <c r="QX129" s="222">
        <v>88096.33</v>
      </c>
      <c r="QY129" s="222">
        <v>71720.539999999994</v>
      </c>
      <c r="QZ129" s="222">
        <v>78477.960000000006</v>
      </c>
      <c r="RA129" s="222">
        <v>53187.72</v>
      </c>
      <c r="RB129" s="222">
        <v>0</v>
      </c>
      <c r="RC129" s="222">
        <v>71255.3</v>
      </c>
      <c r="RD129" s="222">
        <v>79363.960000000006</v>
      </c>
      <c r="RE129" s="222">
        <v>35672.54</v>
      </c>
      <c r="RF129" s="222">
        <v>16611.740000000002</v>
      </c>
      <c r="RG129" s="222">
        <v>735518.91</v>
      </c>
      <c r="RH129" s="222">
        <v>108163.31</v>
      </c>
      <c r="RI129" s="222">
        <v>24295.759999999998</v>
      </c>
      <c r="RJ129" s="222">
        <v>42089.1</v>
      </c>
      <c r="RK129" s="222">
        <v>249059.04</v>
      </c>
      <c r="RL129" s="222">
        <v>73763.38</v>
      </c>
      <c r="RM129" s="222">
        <v>78498.899999999994</v>
      </c>
      <c r="RN129" s="222">
        <v>29067.62</v>
      </c>
      <c r="RO129" s="222">
        <v>29662.94</v>
      </c>
      <c r="RP129" s="222">
        <v>80445.070000000007</v>
      </c>
      <c r="RQ129" s="222">
        <v>91344.66</v>
      </c>
      <c r="RR129" s="222">
        <v>7428.27</v>
      </c>
      <c r="RS129" s="222">
        <v>9186.34</v>
      </c>
      <c r="RT129" s="222">
        <v>50645.31</v>
      </c>
      <c r="RU129" s="222">
        <v>12419.69</v>
      </c>
      <c r="RV129" s="222">
        <v>5700.69</v>
      </c>
      <c r="RW129" s="222">
        <v>40398.71</v>
      </c>
      <c r="RX129" s="222">
        <v>4792.17</v>
      </c>
      <c r="RY129" s="222">
        <v>16241.6</v>
      </c>
      <c r="RZ129" s="222">
        <v>21361.62</v>
      </c>
      <c r="SA129" s="222">
        <v>971241.61</v>
      </c>
      <c r="SB129" s="222">
        <v>32506.85</v>
      </c>
      <c r="SC129" s="222">
        <v>23616.18</v>
      </c>
      <c r="SD129" s="222">
        <v>15017.39</v>
      </c>
      <c r="SE129" s="222">
        <v>13639.24</v>
      </c>
      <c r="SF129" s="222">
        <v>41435.57</v>
      </c>
      <c r="SG129" s="222">
        <v>49108.65</v>
      </c>
      <c r="SH129" s="222">
        <v>72918.89</v>
      </c>
      <c r="SI129" s="222">
        <v>20759.759999999998</v>
      </c>
      <c r="SJ129" s="222">
        <v>37452.86</v>
      </c>
      <c r="SK129" s="222">
        <v>58872.79</v>
      </c>
      <c r="SL129" s="222">
        <v>15233.16</v>
      </c>
      <c r="SM129" s="222">
        <v>291215.12</v>
      </c>
      <c r="SN129" s="222">
        <v>31037.88</v>
      </c>
      <c r="SO129" s="222">
        <v>31481.360000000001</v>
      </c>
      <c r="SP129" s="222">
        <v>58481.43</v>
      </c>
      <c r="SQ129" s="222">
        <v>39428.800000000003</v>
      </c>
      <c r="SR129" s="222">
        <v>41700.03</v>
      </c>
      <c r="SS129" s="222">
        <v>63303.96</v>
      </c>
      <c r="ST129" s="222">
        <v>9205.69</v>
      </c>
      <c r="SU129" s="222">
        <v>276709.40999999997</v>
      </c>
      <c r="SV129" s="222">
        <v>14350.91</v>
      </c>
      <c r="SW129" s="222">
        <v>23363.41</v>
      </c>
      <c r="SX129" s="222">
        <v>23499.43</v>
      </c>
      <c r="SY129" s="222">
        <v>19565.63</v>
      </c>
      <c r="SZ129" s="222">
        <v>22434.52</v>
      </c>
      <c r="TA129" s="222">
        <v>31428.52</v>
      </c>
      <c r="TB129" s="222">
        <v>64967.4</v>
      </c>
      <c r="TC129" s="222">
        <v>67510.2</v>
      </c>
      <c r="TD129" s="222">
        <v>11764.98</v>
      </c>
      <c r="TE129" s="222">
        <v>59032.13</v>
      </c>
      <c r="TF129" s="222">
        <v>52612.56</v>
      </c>
      <c r="TG129" s="222">
        <v>33267.51</v>
      </c>
      <c r="TH129" s="222">
        <v>44268.02</v>
      </c>
      <c r="TI129" s="222">
        <v>820357.63</v>
      </c>
      <c r="TJ129" s="222">
        <v>24361.08</v>
      </c>
      <c r="TK129" s="222">
        <v>32370.87</v>
      </c>
      <c r="TL129" s="222">
        <v>39039.71</v>
      </c>
      <c r="TM129" s="222">
        <v>39468.050000000003</v>
      </c>
      <c r="TN129" s="222">
        <v>27160.83</v>
      </c>
      <c r="TO129" s="222">
        <v>10652.42</v>
      </c>
      <c r="TP129" s="222">
        <v>151238.32</v>
      </c>
      <c r="TQ129" s="222">
        <v>48830.12</v>
      </c>
      <c r="TR129" s="222">
        <v>43496.28</v>
      </c>
      <c r="TS129" s="222">
        <v>49614.239999999998</v>
      </c>
      <c r="TT129" s="222">
        <v>21538.03</v>
      </c>
      <c r="TU129" s="222">
        <v>4703.78</v>
      </c>
      <c r="TV129" s="222">
        <v>39749.49</v>
      </c>
      <c r="TW129" s="222">
        <v>23559.57</v>
      </c>
      <c r="TX129" s="222">
        <v>22374.53</v>
      </c>
      <c r="TY129" s="222">
        <v>297263.87</v>
      </c>
      <c r="TZ129" s="222">
        <v>15536.09</v>
      </c>
      <c r="UA129" s="222">
        <v>651928.34</v>
      </c>
      <c r="UB129" s="222">
        <v>78933.62</v>
      </c>
      <c r="UC129" s="222">
        <v>35295.78</v>
      </c>
      <c r="UD129" s="222">
        <v>48361.32</v>
      </c>
      <c r="UE129" s="222">
        <v>535227.05000000005</v>
      </c>
      <c r="UF129" s="222">
        <v>26559.56</v>
      </c>
      <c r="UG129" s="222">
        <v>21769.46</v>
      </c>
      <c r="UH129" s="222">
        <v>18497.310000000001</v>
      </c>
      <c r="UI129" s="222">
        <v>50315.81</v>
      </c>
      <c r="UJ129" s="222">
        <v>165559.45000000001</v>
      </c>
      <c r="UK129" s="222">
        <v>43372.32</v>
      </c>
      <c r="UL129" s="222">
        <v>22470.55</v>
      </c>
      <c r="UM129" s="222">
        <v>0</v>
      </c>
      <c r="UN129" s="222">
        <v>29082.91</v>
      </c>
      <c r="UO129" s="222">
        <v>36910.01</v>
      </c>
      <c r="UP129" s="222">
        <v>949648.71</v>
      </c>
      <c r="UQ129" s="222">
        <v>25056.98</v>
      </c>
      <c r="UR129" s="222">
        <v>24322.9</v>
      </c>
      <c r="US129" s="222">
        <v>220690.16</v>
      </c>
      <c r="UT129" s="222">
        <v>7747.14</v>
      </c>
      <c r="UU129" s="222">
        <v>24622.03</v>
      </c>
      <c r="UV129" s="222">
        <v>149866.76999999999</v>
      </c>
      <c r="UW129" s="222">
        <v>12823.5</v>
      </c>
      <c r="UX129" s="222">
        <v>17085.259999999998</v>
      </c>
      <c r="UY129" s="222">
        <v>29626.32</v>
      </c>
      <c r="UZ129" s="222">
        <v>27738.799999999999</v>
      </c>
      <c r="VA129" s="222">
        <v>106698.48</v>
      </c>
      <c r="VB129" s="222">
        <v>37236.54</v>
      </c>
      <c r="VC129" s="222">
        <v>53679.16</v>
      </c>
      <c r="VD129" s="222">
        <v>9118.18</v>
      </c>
      <c r="VE129" s="222">
        <v>27585.32</v>
      </c>
      <c r="VF129" s="222">
        <v>2012.08</v>
      </c>
      <c r="VG129" s="222">
        <v>6775.43</v>
      </c>
      <c r="VH129" s="222">
        <v>109351.22</v>
      </c>
      <c r="VI129" s="222">
        <v>12522.43</v>
      </c>
      <c r="VJ129" s="222">
        <v>10913.96</v>
      </c>
      <c r="VK129" s="222">
        <v>4989.18</v>
      </c>
      <c r="VL129" s="222">
        <v>190178.02</v>
      </c>
      <c r="VM129" s="222">
        <v>39305.629999999997</v>
      </c>
      <c r="VN129" s="222">
        <v>23626.54</v>
      </c>
      <c r="VO129" s="222">
        <v>82553.87</v>
      </c>
      <c r="VP129" s="222">
        <v>263811.13</v>
      </c>
      <c r="VQ129" s="222">
        <v>0</v>
      </c>
      <c r="VR129" s="222">
        <v>40099.279999999999</v>
      </c>
      <c r="VS129" s="222">
        <v>87607.51</v>
      </c>
      <c r="VT129" s="222">
        <v>85785.94</v>
      </c>
      <c r="VU129" s="222">
        <v>122583.37</v>
      </c>
      <c r="VV129" s="222">
        <v>30440.46</v>
      </c>
      <c r="VW129" s="222">
        <v>291091.08</v>
      </c>
      <c r="VX129" s="222">
        <v>23618.27</v>
      </c>
      <c r="VY129" s="222">
        <v>12019.68</v>
      </c>
      <c r="VZ129" s="222">
        <v>15459.36</v>
      </c>
      <c r="WA129" s="222">
        <v>0</v>
      </c>
      <c r="WB129" s="222">
        <v>53468.74</v>
      </c>
      <c r="WC129" s="222">
        <v>35504.85</v>
      </c>
      <c r="WD129" s="222">
        <v>47352.9</v>
      </c>
      <c r="WE129" s="222">
        <v>15648.81</v>
      </c>
      <c r="WF129" s="222">
        <v>63101.98</v>
      </c>
      <c r="WG129" s="222">
        <v>235162.17</v>
      </c>
      <c r="WH129" s="222">
        <v>52850.84</v>
      </c>
      <c r="WI129" s="222">
        <v>36447.08</v>
      </c>
      <c r="WJ129" s="222">
        <v>37676.160000000003</v>
      </c>
      <c r="WK129" s="222">
        <v>32420.28</v>
      </c>
      <c r="WL129" s="222">
        <v>194927.17</v>
      </c>
      <c r="WM129" s="222">
        <v>12231.82</v>
      </c>
      <c r="WN129" s="222">
        <v>47135.08</v>
      </c>
      <c r="WO129" s="222">
        <v>172525.13</v>
      </c>
      <c r="WP129" s="222">
        <v>18218.150000000001</v>
      </c>
      <c r="WQ129" s="222">
        <v>55868.68</v>
      </c>
      <c r="WR129" s="222">
        <v>86616.37</v>
      </c>
      <c r="WS129" s="222">
        <v>10497.53</v>
      </c>
      <c r="WT129" s="222">
        <v>108140.53</v>
      </c>
      <c r="WU129" s="222">
        <v>320640.82</v>
      </c>
      <c r="WV129" s="222">
        <v>24889.96</v>
      </c>
      <c r="WW129" s="222">
        <v>19103.47</v>
      </c>
      <c r="WX129" s="222">
        <v>22084.54</v>
      </c>
      <c r="WY129" s="222">
        <v>16864.39</v>
      </c>
      <c r="WZ129" s="222">
        <v>8472.52</v>
      </c>
      <c r="XA129" s="222">
        <v>17677.41</v>
      </c>
      <c r="XB129" s="222">
        <v>30196.67</v>
      </c>
      <c r="XC129" s="222">
        <v>96276.3</v>
      </c>
      <c r="XD129" s="222">
        <v>16736.330000000002</v>
      </c>
      <c r="XE129" s="222">
        <v>10352.030000000001</v>
      </c>
      <c r="XF129" s="222">
        <v>21233.25</v>
      </c>
      <c r="XG129" s="222">
        <v>137098.76999999999</v>
      </c>
      <c r="XH129" s="222">
        <v>145133.42000000001</v>
      </c>
      <c r="XI129" s="222">
        <v>34029.660000000003</v>
      </c>
      <c r="XJ129" s="222">
        <v>36615.08</v>
      </c>
      <c r="XK129" s="222">
        <v>235959.54</v>
      </c>
      <c r="XL129" s="222">
        <v>33480.94</v>
      </c>
      <c r="XM129" s="222">
        <v>57591.68</v>
      </c>
      <c r="XN129" s="222">
        <v>110550.92</v>
      </c>
      <c r="XO129" s="222">
        <v>43718.879999999997</v>
      </c>
      <c r="XP129" s="222">
        <v>28883.3</v>
      </c>
      <c r="XQ129" s="222">
        <v>82225.16</v>
      </c>
      <c r="XR129" s="222">
        <v>86085.02</v>
      </c>
      <c r="XS129" s="222">
        <v>31339.8</v>
      </c>
      <c r="XT129" s="222">
        <v>17398.95</v>
      </c>
      <c r="XU129" s="222">
        <v>16665.71</v>
      </c>
      <c r="XV129" s="222">
        <v>16266.77</v>
      </c>
      <c r="XW129" s="222">
        <v>35823.39</v>
      </c>
      <c r="XX129" s="222">
        <v>14642.94</v>
      </c>
      <c r="XY129" s="222">
        <v>29245.32</v>
      </c>
      <c r="XZ129" s="222">
        <v>21950.3</v>
      </c>
      <c r="YA129" s="222">
        <v>63180.81</v>
      </c>
      <c r="YB129" s="222">
        <v>13473.53</v>
      </c>
      <c r="YC129" s="222">
        <v>40774.31</v>
      </c>
      <c r="YD129" s="222">
        <v>10381.75</v>
      </c>
      <c r="YE129" s="222">
        <v>73884.11</v>
      </c>
      <c r="YF129" s="222">
        <v>23380.080000000002</v>
      </c>
      <c r="YG129" s="222">
        <v>92852.09</v>
      </c>
      <c r="YH129" s="222">
        <v>9357.7000000000007</v>
      </c>
      <c r="YI129" s="222">
        <v>155414.21</v>
      </c>
      <c r="YJ129" s="222">
        <v>31381.63</v>
      </c>
      <c r="YK129" s="222">
        <v>127500</v>
      </c>
      <c r="YL129" s="222">
        <v>27752.31</v>
      </c>
      <c r="YM129" s="222">
        <v>192855.55</v>
      </c>
      <c r="YN129" s="222">
        <v>181278.89</v>
      </c>
      <c r="YO129" s="222">
        <v>139990</v>
      </c>
      <c r="YP129" s="222">
        <v>44902.27</v>
      </c>
      <c r="YQ129" s="222">
        <v>20455.46</v>
      </c>
      <c r="YR129" s="222">
        <v>19635.23</v>
      </c>
      <c r="YS129" s="222">
        <v>14981.23</v>
      </c>
      <c r="YT129" s="222">
        <v>190451.28</v>
      </c>
      <c r="YU129" s="222">
        <v>64137.9</v>
      </c>
      <c r="YV129" s="222">
        <v>242898.03</v>
      </c>
      <c r="YW129" s="222">
        <v>19718.5</v>
      </c>
      <c r="YX129" s="222">
        <v>11494.92</v>
      </c>
      <c r="YY129" s="222">
        <v>3874.48</v>
      </c>
      <c r="YZ129" s="222">
        <v>25277.22</v>
      </c>
      <c r="ZA129" s="222">
        <v>7911.9</v>
      </c>
      <c r="ZB129" s="222">
        <v>13646.46</v>
      </c>
      <c r="ZC129" s="222">
        <v>19202.689999999999</v>
      </c>
      <c r="ZD129" s="222">
        <v>11379.04</v>
      </c>
      <c r="ZE129" s="222">
        <v>0</v>
      </c>
      <c r="ZF129" s="222">
        <v>47007.81</v>
      </c>
      <c r="ZG129" s="222">
        <v>18878.560000000001</v>
      </c>
      <c r="ZH129" s="222">
        <v>31839</v>
      </c>
      <c r="ZI129" s="222">
        <v>19510.79</v>
      </c>
      <c r="ZJ129" s="222">
        <v>9871.4500000000007</v>
      </c>
      <c r="ZK129" s="222">
        <v>88742.39</v>
      </c>
      <c r="ZL129" s="222">
        <v>649122.41</v>
      </c>
      <c r="ZM129" s="222">
        <v>23535.07</v>
      </c>
      <c r="ZN129" s="222">
        <v>99728.22</v>
      </c>
      <c r="ZO129" s="222">
        <v>303375.01</v>
      </c>
      <c r="ZP129" s="222">
        <v>77623.45</v>
      </c>
      <c r="ZQ129" s="222">
        <v>17496.02</v>
      </c>
      <c r="ZR129" s="222">
        <v>21279.360000000001</v>
      </c>
      <c r="ZS129" s="222">
        <v>59564.1</v>
      </c>
      <c r="ZT129" s="222">
        <v>35735.25</v>
      </c>
      <c r="ZU129" s="222">
        <v>72883.73</v>
      </c>
      <c r="ZV129" s="222">
        <v>12251.6</v>
      </c>
      <c r="ZW129" s="222">
        <v>11967.3</v>
      </c>
      <c r="ZX129" s="222">
        <v>24549.32</v>
      </c>
      <c r="ZY129" s="222">
        <v>53890.09</v>
      </c>
      <c r="ZZ129" s="222">
        <v>24515.01</v>
      </c>
      <c r="AAA129" s="222">
        <v>32295.02</v>
      </c>
      <c r="AAB129" s="222">
        <v>83638.92</v>
      </c>
      <c r="AAC129" s="222">
        <v>58472.17</v>
      </c>
      <c r="AAD129" s="222">
        <v>26780.83</v>
      </c>
      <c r="AAE129" s="222">
        <v>17411.13</v>
      </c>
      <c r="AAF129" s="222">
        <v>16281.75</v>
      </c>
      <c r="AAG129" s="222">
        <v>11367.58</v>
      </c>
      <c r="AAH129" s="222">
        <v>0</v>
      </c>
      <c r="AAI129" s="222">
        <v>27953.19</v>
      </c>
      <c r="AAJ129" s="222">
        <v>6605.62</v>
      </c>
      <c r="AAK129" s="222">
        <v>18803.439999999999</v>
      </c>
      <c r="AAL129" s="222">
        <v>17514.12</v>
      </c>
      <c r="AAM129" s="222">
        <v>52340.95</v>
      </c>
      <c r="AAN129" s="222">
        <v>32271.97</v>
      </c>
      <c r="AAO129" s="222">
        <v>175598.92</v>
      </c>
      <c r="AAP129" s="222">
        <v>28900.7</v>
      </c>
      <c r="AAQ129" s="222">
        <v>49213.83</v>
      </c>
      <c r="AAR129" s="222">
        <v>73334.36</v>
      </c>
      <c r="AAS129" s="222">
        <v>78949.69</v>
      </c>
      <c r="AAT129" s="222">
        <v>28083.8</v>
      </c>
      <c r="AAU129" s="222">
        <v>29002.13</v>
      </c>
      <c r="AAV129" s="222">
        <v>47613.279999999999</v>
      </c>
      <c r="AAW129" s="222">
        <v>97612.34</v>
      </c>
      <c r="AAX129" s="222">
        <v>11393.71</v>
      </c>
      <c r="AAY129" s="222">
        <v>123768.7</v>
      </c>
      <c r="AAZ129" s="222">
        <v>88185.31</v>
      </c>
      <c r="ABA129" s="222">
        <v>84135.58</v>
      </c>
      <c r="ABB129" s="222">
        <v>24864.26</v>
      </c>
      <c r="ABC129" s="222">
        <v>27485.53</v>
      </c>
      <c r="ABD129" s="222">
        <v>34509.86</v>
      </c>
      <c r="ABE129" s="222">
        <v>7404.39</v>
      </c>
      <c r="ABF129" s="222">
        <v>30437.51</v>
      </c>
      <c r="ABG129" s="222">
        <v>18118.62</v>
      </c>
      <c r="ABH129" s="222">
        <v>299353.61</v>
      </c>
      <c r="ABI129" s="222">
        <v>153435.82999999999</v>
      </c>
      <c r="ABJ129" s="222">
        <v>21859.29</v>
      </c>
      <c r="ABK129" s="222">
        <v>16436.71</v>
      </c>
      <c r="ABL129" s="222">
        <v>15271.48</v>
      </c>
      <c r="ABM129" s="222">
        <v>20790.830000000002</v>
      </c>
      <c r="ABN129" s="222">
        <v>726.44</v>
      </c>
      <c r="ABO129" s="222">
        <v>317968.95</v>
      </c>
      <c r="ABP129" s="222">
        <v>27014.35</v>
      </c>
      <c r="ABQ129" s="222">
        <v>9874.07</v>
      </c>
      <c r="ABR129" s="222">
        <v>33540.129999999997</v>
      </c>
      <c r="ABS129" s="222">
        <v>41715.660000000003</v>
      </c>
      <c r="ABT129" s="222">
        <v>21386.65</v>
      </c>
      <c r="ABU129" s="222">
        <v>22073.45</v>
      </c>
      <c r="ABV129" s="222">
        <v>17100.73</v>
      </c>
      <c r="ABW129" s="222">
        <v>6114.66</v>
      </c>
      <c r="ABX129" s="222">
        <v>0</v>
      </c>
      <c r="ABY129" s="222">
        <v>45746.07</v>
      </c>
      <c r="ABZ129" s="222">
        <v>0</v>
      </c>
      <c r="ACA129" s="222">
        <v>0</v>
      </c>
      <c r="ACB129" s="222">
        <v>140805.49</v>
      </c>
      <c r="ACC129" s="222">
        <v>0</v>
      </c>
      <c r="ACD129" s="222">
        <v>0</v>
      </c>
      <c r="ACE129" s="222">
        <v>58329.11</v>
      </c>
      <c r="ACF129" s="222">
        <v>18219.259999999998</v>
      </c>
      <c r="ACG129" s="222">
        <v>40656.85</v>
      </c>
      <c r="ACH129" s="222">
        <v>55295.05</v>
      </c>
      <c r="ACI129" s="222">
        <v>0</v>
      </c>
      <c r="ACJ129" s="222">
        <v>15181.39</v>
      </c>
      <c r="ACK129" s="222">
        <v>61773.83</v>
      </c>
      <c r="ACL129" s="222">
        <v>29977.81</v>
      </c>
      <c r="ACM129" s="222">
        <v>0</v>
      </c>
      <c r="ACN129" s="222">
        <v>25642.53</v>
      </c>
      <c r="ACO129" s="222">
        <v>0</v>
      </c>
      <c r="ACP129" s="222">
        <v>0</v>
      </c>
      <c r="ACQ129" s="222">
        <v>197213.34</v>
      </c>
      <c r="ACR129" s="222">
        <v>23069.3</v>
      </c>
      <c r="ACS129" s="222">
        <v>282597.78999999998</v>
      </c>
      <c r="ACT129" s="222">
        <v>29917.31</v>
      </c>
      <c r="ACU129" s="222">
        <v>2015.66</v>
      </c>
      <c r="ACV129" s="222">
        <v>258837.64</v>
      </c>
      <c r="ACW129" s="222">
        <v>0</v>
      </c>
      <c r="ACX129" s="222">
        <v>4909.45</v>
      </c>
      <c r="ACY129" s="222">
        <v>15539.72</v>
      </c>
      <c r="ACZ129" s="222">
        <v>23356.67</v>
      </c>
      <c r="ADA129" s="222">
        <v>16362.04</v>
      </c>
      <c r="ADB129" s="222">
        <v>17432.59</v>
      </c>
      <c r="ADC129" s="222">
        <v>6071.85</v>
      </c>
      <c r="ADD129" s="222">
        <v>83790.77</v>
      </c>
      <c r="ADE129" s="222">
        <v>13647.2</v>
      </c>
      <c r="ADF129" s="222">
        <v>216854.62</v>
      </c>
      <c r="ADG129" s="222">
        <v>39083.51</v>
      </c>
      <c r="ADH129" s="222">
        <v>32307.29</v>
      </c>
      <c r="ADI129" s="222">
        <v>3355.18</v>
      </c>
      <c r="ADJ129" s="222">
        <v>12005.1</v>
      </c>
      <c r="ADK129" s="222">
        <v>7192.4</v>
      </c>
      <c r="ADL129" s="222">
        <v>7198.78</v>
      </c>
      <c r="ADM129" s="222">
        <v>22008.61</v>
      </c>
      <c r="ADN129" s="222">
        <v>10024.629999999999</v>
      </c>
      <c r="ADO129" s="222">
        <v>0</v>
      </c>
      <c r="ADP129" s="222">
        <v>31510.93</v>
      </c>
      <c r="ADQ129" s="222">
        <v>49910.33</v>
      </c>
      <c r="ADR129" s="222">
        <v>7386.06</v>
      </c>
      <c r="ADS129" s="222">
        <v>116390.97</v>
      </c>
      <c r="ADT129" s="222">
        <v>0</v>
      </c>
      <c r="ADU129" s="222">
        <v>14079.32</v>
      </c>
      <c r="ADV129" s="222">
        <v>18673.830000000002</v>
      </c>
      <c r="ADW129" s="222">
        <v>14210.32</v>
      </c>
      <c r="ADX129" s="222">
        <v>9522.39</v>
      </c>
      <c r="ADY129" s="222">
        <v>0</v>
      </c>
      <c r="ADZ129" s="222">
        <v>0</v>
      </c>
      <c r="AEA129" s="222">
        <v>34383.08</v>
      </c>
      <c r="AEB129" s="222">
        <v>15577.05</v>
      </c>
      <c r="AEC129" s="222">
        <v>52716.17</v>
      </c>
      <c r="AED129" s="222">
        <v>26025.599999999999</v>
      </c>
      <c r="AEE129" s="222">
        <v>31790.27</v>
      </c>
      <c r="AEF129" s="222">
        <v>30275.19</v>
      </c>
      <c r="AEG129" s="222">
        <v>28600.93</v>
      </c>
      <c r="AEH129" s="222">
        <v>16745.240000000002</v>
      </c>
      <c r="AEI129" s="222">
        <v>9554.4699999999993</v>
      </c>
      <c r="AEJ129" s="222">
        <v>24960.78</v>
      </c>
      <c r="AEK129" s="222">
        <v>10735.68</v>
      </c>
      <c r="AEL129" s="222">
        <v>60199.17</v>
      </c>
      <c r="AEM129" s="222">
        <v>59865.97</v>
      </c>
      <c r="AEN129" s="222">
        <v>17808.490000000002</v>
      </c>
      <c r="AEO129" s="222">
        <v>16084.95</v>
      </c>
      <c r="AEP129" s="222">
        <v>66794.11</v>
      </c>
      <c r="AEQ129" s="222">
        <v>6445.68</v>
      </c>
      <c r="AER129" s="222">
        <v>94908.98</v>
      </c>
      <c r="AES129" s="222">
        <v>55163</v>
      </c>
      <c r="AET129" s="222">
        <v>98678.43</v>
      </c>
      <c r="AEU129" s="222">
        <v>46533.97</v>
      </c>
      <c r="AEV129" s="222">
        <v>46084.23</v>
      </c>
      <c r="AEW129" s="222">
        <v>26056.080000000002</v>
      </c>
      <c r="AEX129" s="222">
        <v>117751.69</v>
      </c>
      <c r="AEY129" s="222">
        <v>17146.900000000001</v>
      </c>
      <c r="AEZ129" s="222">
        <v>22460.95</v>
      </c>
      <c r="AFA129" s="222">
        <v>40351.449999999997</v>
      </c>
      <c r="AFB129" s="222">
        <v>13729.44</v>
      </c>
      <c r="AFC129" s="222">
        <v>271770.38</v>
      </c>
      <c r="AFD129" s="222">
        <v>77104.72</v>
      </c>
      <c r="AFE129" s="222">
        <v>46159.89</v>
      </c>
      <c r="AFF129" s="222">
        <v>37577.480000000003</v>
      </c>
      <c r="AFG129" s="222">
        <v>69603.22</v>
      </c>
      <c r="AFH129" s="222">
        <v>28017.53</v>
      </c>
      <c r="AFI129" s="222">
        <v>39204.32</v>
      </c>
      <c r="AFJ129" s="222">
        <v>0</v>
      </c>
      <c r="AFK129" s="222">
        <v>69164.36</v>
      </c>
      <c r="AFL129" s="222">
        <v>11362.43</v>
      </c>
      <c r="AFM129" s="222">
        <v>20077.84</v>
      </c>
      <c r="AFN129" s="222">
        <v>21696.98</v>
      </c>
      <c r="AFO129" s="222">
        <v>30781.52</v>
      </c>
      <c r="AFP129" s="222">
        <v>248044.7</v>
      </c>
      <c r="AFQ129" s="222">
        <v>42326.73</v>
      </c>
      <c r="AFR129" s="222">
        <v>33285.74</v>
      </c>
      <c r="AFS129" s="222">
        <v>65007.89</v>
      </c>
      <c r="AFT129" s="222">
        <v>34362.800000000003</v>
      </c>
      <c r="AFU129" s="222">
        <v>32063.49</v>
      </c>
      <c r="AFV129" s="222">
        <v>13978.86</v>
      </c>
      <c r="AFW129" s="222">
        <v>11698.57</v>
      </c>
      <c r="AFX129" s="222">
        <v>72227.92</v>
      </c>
      <c r="AFY129" s="222">
        <v>11373.04</v>
      </c>
      <c r="AFZ129" s="222">
        <v>36610.74</v>
      </c>
      <c r="AGA129" s="222">
        <v>18954.849999999999</v>
      </c>
      <c r="AGB129" s="222">
        <v>307756.59999999998</v>
      </c>
      <c r="AGC129" s="222">
        <v>15210.21</v>
      </c>
      <c r="AGD129" s="222">
        <v>25164.87</v>
      </c>
      <c r="AGE129" s="222">
        <v>10028.290000000001</v>
      </c>
      <c r="AGF129" s="222">
        <v>57835.21</v>
      </c>
      <c r="AGG129" s="222">
        <v>17581.2</v>
      </c>
      <c r="AGH129" s="222">
        <v>10331.290000000001</v>
      </c>
      <c r="AGI129" s="222">
        <v>18754.099999999999</v>
      </c>
      <c r="AGJ129" s="222">
        <v>9719.5300000000007</v>
      </c>
      <c r="AGK129" s="222">
        <v>10748.81</v>
      </c>
      <c r="AGL129" s="222">
        <v>12284.55</v>
      </c>
      <c r="AGM129" s="222">
        <v>40587.17</v>
      </c>
      <c r="AGN129" s="222">
        <v>98329.66</v>
      </c>
      <c r="AGO129" s="222">
        <v>19766.150000000001</v>
      </c>
      <c r="AGP129" s="222">
        <v>27287.89</v>
      </c>
      <c r="AGQ129" s="222">
        <v>134503.35</v>
      </c>
      <c r="AGR129" s="222">
        <v>35624.46</v>
      </c>
      <c r="AGS129" s="222">
        <v>5252.5</v>
      </c>
      <c r="AGT129" s="222">
        <v>27771.58</v>
      </c>
      <c r="AGU129" s="222">
        <v>4306</v>
      </c>
      <c r="AGV129" s="222">
        <v>86609.47</v>
      </c>
      <c r="AGW129" s="222">
        <v>37056.629999999997</v>
      </c>
      <c r="AGX129" s="222">
        <v>49521.77</v>
      </c>
      <c r="AGY129" s="222">
        <v>82161.77</v>
      </c>
      <c r="AGZ129" s="222">
        <v>39822.370000000003</v>
      </c>
      <c r="AHA129" s="222">
        <v>35594.769999999997</v>
      </c>
      <c r="AHB129" s="222">
        <v>11549.73</v>
      </c>
      <c r="AHC129" s="222">
        <v>0</v>
      </c>
      <c r="AHD129" s="222">
        <v>33011.31</v>
      </c>
      <c r="AHE129" s="222">
        <v>0</v>
      </c>
      <c r="AHF129" s="222">
        <v>24820.39</v>
      </c>
      <c r="AHG129" s="222">
        <v>22557.45</v>
      </c>
      <c r="AHH129" s="222">
        <v>5692.05</v>
      </c>
      <c r="AHI129" s="222">
        <v>10488.35</v>
      </c>
      <c r="AHJ129" s="222">
        <v>60988.7</v>
      </c>
      <c r="AHK129" s="222">
        <v>22098.04</v>
      </c>
      <c r="AHL129" s="222">
        <v>88</v>
      </c>
      <c r="AHM129" s="222">
        <v>13897.71</v>
      </c>
      <c r="AHN129" s="222">
        <v>15804.38</v>
      </c>
      <c r="AHO129" s="222">
        <v>22602.5</v>
      </c>
      <c r="AHP129" s="222">
        <v>72620.509999999995</v>
      </c>
      <c r="AHQ129" s="222">
        <v>25066.75</v>
      </c>
      <c r="AHR129" s="264">
        <v>20417.259999999998</v>
      </c>
    </row>
    <row r="130" spans="1:902" ht="24">
      <c r="A130" s="183" t="s">
        <v>6671</v>
      </c>
      <c r="B130" s="183" t="s">
        <v>6583</v>
      </c>
      <c r="C130" s="184" t="s">
        <v>6584</v>
      </c>
      <c r="D130" s="222">
        <v>0</v>
      </c>
      <c r="E130" s="222">
        <v>0</v>
      </c>
      <c r="F130" s="222">
        <v>0</v>
      </c>
      <c r="G130" s="222">
        <v>0</v>
      </c>
      <c r="H130" s="222">
        <v>0</v>
      </c>
      <c r="I130" s="222">
        <v>19092</v>
      </c>
      <c r="J130" s="222">
        <v>0</v>
      </c>
      <c r="K130" s="222">
        <v>0</v>
      </c>
      <c r="L130" s="222">
        <v>21360</v>
      </c>
      <c r="M130" s="222">
        <v>24902</v>
      </c>
      <c r="N130" s="222">
        <v>0</v>
      </c>
      <c r="O130" s="222">
        <v>11</v>
      </c>
      <c r="P130" s="222">
        <v>274726.75</v>
      </c>
      <c r="Q130" s="222">
        <v>0</v>
      </c>
      <c r="R130" s="222">
        <v>0</v>
      </c>
      <c r="S130" s="222">
        <v>3509</v>
      </c>
      <c r="T130" s="222">
        <v>0</v>
      </c>
      <c r="U130" s="222">
        <v>11768</v>
      </c>
      <c r="V130" s="222">
        <v>0</v>
      </c>
      <c r="W130" s="222">
        <v>0</v>
      </c>
      <c r="X130" s="222">
        <v>0</v>
      </c>
      <c r="Y130" s="222">
        <v>0</v>
      </c>
      <c r="Z130" s="222">
        <v>0</v>
      </c>
      <c r="AA130" s="222">
        <v>5720</v>
      </c>
      <c r="AB130" s="222">
        <v>0</v>
      </c>
      <c r="AC130" s="222">
        <v>0</v>
      </c>
      <c r="AD130" s="222">
        <v>32251.8</v>
      </c>
      <c r="AE130" s="222">
        <v>0</v>
      </c>
      <c r="AF130" s="222">
        <v>0</v>
      </c>
      <c r="AG130" s="222">
        <v>23931</v>
      </c>
      <c r="AH130" s="222">
        <v>0</v>
      </c>
      <c r="AI130" s="222">
        <v>0</v>
      </c>
      <c r="AJ130" s="222">
        <v>21884.33</v>
      </c>
      <c r="AK130" s="222">
        <v>6666</v>
      </c>
      <c r="AL130" s="222">
        <v>0</v>
      </c>
      <c r="AM130" s="222">
        <v>0</v>
      </c>
      <c r="AN130" s="222">
        <v>0</v>
      </c>
      <c r="AO130" s="222">
        <v>4431.8</v>
      </c>
      <c r="AP130" s="222">
        <v>0</v>
      </c>
      <c r="AQ130" s="222">
        <v>0</v>
      </c>
      <c r="AR130" s="222">
        <v>0</v>
      </c>
      <c r="AS130" s="222">
        <v>0</v>
      </c>
      <c r="AT130" s="222">
        <v>0</v>
      </c>
      <c r="AU130" s="222">
        <v>0</v>
      </c>
      <c r="AV130" s="222">
        <v>0</v>
      </c>
      <c r="AW130" s="222">
        <v>0</v>
      </c>
      <c r="AX130" s="222">
        <v>0</v>
      </c>
      <c r="AY130" s="222">
        <v>0</v>
      </c>
      <c r="AZ130" s="222">
        <v>0</v>
      </c>
      <c r="BA130" s="222">
        <v>0</v>
      </c>
      <c r="BB130" s="222">
        <v>0</v>
      </c>
      <c r="BC130" s="222">
        <v>0</v>
      </c>
      <c r="BD130" s="222">
        <v>483</v>
      </c>
      <c r="BE130" s="222">
        <v>0</v>
      </c>
      <c r="BF130" s="222">
        <v>0</v>
      </c>
      <c r="BG130" s="222">
        <v>6757</v>
      </c>
      <c r="BH130" s="222">
        <v>0</v>
      </c>
      <c r="BI130" s="222">
        <v>0</v>
      </c>
      <c r="BJ130" s="222">
        <v>0</v>
      </c>
      <c r="BK130" s="222">
        <v>0</v>
      </c>
      <c r="BL130" s="222">
        <v>0</v>
      </c>
      <c r="BM130" s="222">
        <v>26187</v>
      </c>
      <c r="BN130" s="222">
        <v>0</v>
      </c>
      <c r="BO130" s="222">
        <v>971</v>
      </c>
      <c r="BP130" s="222">
        <v>0</v>
      </c>
      <c r="BQ130" s="222">
        <v>0</v>
      </c>
      <c r="BR130" s="222">
        <v>0</v>
      </c>
      <c r="BS130" s="222">
        <v>0</v>
      </c>
      <c r="BT130" s="222">
        <v>0</v>
      </c>
      <c r="BU130" s="222">
        <v>16676</v>
      </c>
      <c r="BV130" s="222">
        <v>0</v>
      </c>
      <c r="BW130" s="222">
        <v>0</v>
      </c>
      <c r="BX130" s="222">
        <v>0</v>
      </c>
      <c r="BY130" s="222">
        <v>0</v>
      </c>
      <c r="BZ130" s="222">
        <v>0</v>
      </c>
      <c r="CA130" s="222">
        <v>0</v>
      </c>
      <c r="CB130" s="222">
        <v>0</v>
      </c>
      <c r="CC130" s="222">
        <v>0</v>
      </c>
      <c r="CD130" s="222">
        <v>0</v>
      </c>
      <c r="CE130" s="222">
        <v>0</v>
      </c>
      <c r="CF130" s="222">
        <v>0</v>
      </c>
      <c r="CG130" s="222">
        <v>0</v>
      </c>
      <c r="CH130" s="222">
        <v>0</v>
      </c>
      <c r="CI130" s="222">
        <v>0</v>
      </c>
      <c r="CJ130" s="222">
        <v>0</v>
      </c>
      <c r="CK130" s="222">
        <v>0</v>
      </c>
      <c r="CL130" s="222">
        <v>0</v>
      </c>
      <c r="CM130" s="222">
        <v>0</v>
      </c>
      <c r="CN130" s="222">
        <v>0</v>
      </c>
      <c r="CO130" s="222">
        <v>0</v>
      </c>
      <c r="CP130" s="222">
        <v>0</v>
      </c>
      <c r="CQ130" s="222">
        <v>15411</v>
      </c>
      <c r="CR130" s="222">
        <v>0</v>
      </c>
      <c r="CS130" s="222">
        <v>0</v>
      </c>
      <c r="CT130" s="222">
        <v>0</v>
      </c>
      <c r="CU130" s="222">
        <v>0</v>
      </c>
      <c r="CV130" s="222">
        <v>0</v>
      </c>
      <c r="CW130" s="222">
        <v>0</v>
      </c>
      <c r="CX130" s="222">
        <v>0</v>
      </c>
      <c r="CY130" s="222">
        <v>0</v>
      </c>
      <c r="CZ130" s="222">
        <v>0</v>
      </c>
      <c r="DA130" s="222">
        <v>4080</v>
      </c>
      <c r="DB130" s="222">
        <v>0</v>
      </c>
      <c r="DC130" s="222">
        <v>0</v>
      </c>
      <c r="DD130" s="222">
        <v>0</v>
      </c>
      <c r="DE130" s="222">
        <v>0</v>
      </c>
      <c r="DF130" s="222">
        <v>0</v>
      </c>
      <c r="DG130" s="222">
        <v>0</v>
      </c>
      <c r="DH130" s="222">
        <v>0</v>
      </c>
      <c r="DI130" s="222">
        <v>0</v>
      </c>
      <c r="DJ130" s="222">
        <v>0</v>
      </c>
      <c r="DK130" s="222">
        <v>0</v>
      </c>
      <c r="DL130" s="222">
        <v>0</v>
      </c>
      <c r="DM130" s="222">
        <v>2250</v>
      </c>
      <c r="DN130" s="222">
        <v>0</v>
      </c>
      <c r="DO130" s="222">
        <v>0</v>
      </c>
      <c r="DP130" s="222">
        <v>0</v>
      </c>
      <c r="DQ130" s="222">
        <v>0</v>
      </c>
      <c r="DR130" s="222">
        <v>6341</v>
      </c>
      <c r="DS130" s="222">
        <v>0</v>
      </c>
      <c r="DT130" s="222">
        <v>0</v>
      </c>
      <c r="DU130" s="222">
        <v>0</v>
      </c>
      <c r="DV130" s="222">
        <v>0</v>
      </c>
      <c r="DW130" s="222">
        <v>0</v>
      </c>
      <c r="DX130" s="222">
        <v>0</v>
      </c>
      <c r="DY130" s="222">
        <v>0</v>
      </c>
      <c r="DZ130" s="222">
        <v>0</v>
      </c>
      <c r="EA130" s="222">
        <v>0</v>
      </c>
      <c r="EB130" s="222">
        <v>0</v>
      </c>
      <c r="EC130" s="222">
        <v>0</v>
      </c>
      <c r="ED130" s="222">
        <v>0</v>
      </c>
      <c r="EE130" s="222">
        <v>0</v>
      </c>
      <c r="EF130" s="222">
        <v>0</v>
      </c>
      <c r="EG130" s="222">
        <v>45686.400000000001</v>
      </c>
      <c r="EH130" s="222">
        <v>0</v>
      </c>
      <c r="EI130" s="222">
        <v>43945.2</v>
      </c>
      <c r="EJ130" s="222">
        <v>0</v>
      </c>
      <c r="EK130" s="222">
        <v>0</v>
      </c>
      <c r="EL130" s="222">
        <v>0</v>
      </c>
      <c r="EM130" s="222">
        <v>0</v>
      </c>
      <c r="EN130" s="222">
        <v>0</v>
      </c>
      <c r="EO130" s="222">
        <v>0</v>
      </c>
      <c r="EP130" s="222">
        <v>0</v>
      </c>
      <c r="EQ130" s="222">
        <v>12400</v>
      </c>
      <c r="ER130" s="222">
        <v>6415</v>
      </c>
      <c r="ES130" s="222">
        <v>0</v>
      </c>
      <c r="ET130" s="222">
        <v>0</v>
      </c>
      <c r="EU130" s="222">
        <v>0</v>
      </c>
      <c r="EV130" s="222">
        <v>289370.96999999997</v>
      </c>
      <c r="EW130" s="222">
        <v>0</v>
      </c>
      <c r="EX130" s="222">
        <v>0</v>
      </c>
      <c r="EY130" s="222">
        <v>0</v>
      </c>
      <c r="EZ130" s="222">
        <v>0</v>
      </c>
      <c r="FA130" s="222">
        <v>0</v>
      </c>
      <c r="FB130" s="222">
        <v>0</v>
      </c>
      <c r="FC130" s="222">
        <v>0</v>
      </c>
      <c r="FD130" s="222">
        <v>1638</v>
      </c>
      <c r="FE130" s="222">
        <v>0</v>
      </c>
      <c r="FF130" s="222">
        <v>0</v>
      </c>
      <c r="FG130" s="222">
        <v>0</v>
      </c>
      <c r="FH130" s="222">
        <v>0</v>
      </c>
      <c r="FI130" s="222">
        <v>0</v>
      </c>
      <c r="FJ130" s="222">
        <v>0</v>
      </c>
      <c r="FK130" s="222">
        <v>0</v>
      </c>
      <c r="FL130" s="222">
        <v>0</v>
      </c>
      <c r="FM130" s="222">
        <v>0</v>
      </c>
      <c r="FN130" s="222">
        <v>0</v>
      </c>
      <c r="FO130" s="222">
        <v>0</v>
      </c>
      <c r="FP130" s="222">
        <v>6198</v>
      </c>
      <c r="FQ130" s="222">
        <v>0</v>
      </c>
      <c r="FR130" s="222">
        <v>0</v>
      </c>
      <c r="FS130" s="222">
        <v>0</v>
      </c>
      <c r="FT130" s="222">
        <v>28693</v>
      </c>
      <c r="FU130" s="222">
        <v>10700.6</v>
      </c>
      <c r="FV130" s="222">
        <v>0</v>
      </c>
      <c r="FW130" s="222">
        <v>0</v>
      </c>
      <c r="FX130" s="222">
        <v>0</v>
      </c>
      <c r="FY130" s="222">
        <v>782.6</v>
      </c>
      <c r="FZ130" s="222">
        <v>11089.4</v>
      </c>
      <c r="GA130" s="222">
        <v>27156.6</v>
      </c>
      <c r="GB130" s="222">
        <v>0</v>
      </c>
      <c r="GC130" s="222">
        <v>0</v>
      </c>
      <c r="GD130" s="222">
        <v>0</v>
      </c>
      <c r="GE130" s="222">
        <v>55749.58</v>
      </c>
      <c r="GF130" s="222">
        <v>0</v>
      </c>
      <c r="GG130" s="222">
        <v>0</v>
      </c>
      <c r="GH130" s="222">
        <v>0</v>
      </c>
      <c r="GI130" s="222">
        <v>0</v>
      </c>
      <c r="GJ130" s="222">
        <v>19618</v>
      </c>
      <c r="GK130" s="222">
        <v>0</v>
      </c>
      <c r="GL130" s="222">
        <v>0</v>
      </c>
      <c r="GM130" s="222">
        <v>0</v>
      </c>
      <c r="GN130" s="222">
        <v>1202</v>
      </c>
      <c r="GO130" s="222">
        <v>0</v>
      </c>
      <c r="GP130" s="222">
        <v>0</v>
      </c>
      <c r="GQ130" s="222">
        <v>0</v>
      </c>
      <c r="GR130" s="222">
        <v>0</v>
      </c>
      <c r="GS130" s="222">
        <v>0</v>
      </c>
      <c r="GT130" s="222">
        <v>0</v>
      </c>
      <c r="GU130" s="222">
        <v>0</v>
      </c>
      <c r="GV130" s="222">
        <v>0</v>
      </c>
      <c r="GW130" s="222">
        <v>0</v>
      </c>
      <c r="GX130" s="222">
        <v>0</v>
      </c>
      <c r="GY130" s="222">
        <v>0</v>
      </c>
      <c r="GZ130" s="222">
        <v>0</v>
      </c>
      <c r="HA130" s="222">
        <v>0</v>
      </c>
      <c r="HB130" s="222">
        <v>13978</v>
      </c>
      <c r="HC130" s="222">
        <v>0</v>
      </c>
      <c r="HD130" s="222">
        <v>73829</v>
      </c>
      <c r="HE130" s="222">
        <v>0</v>
      </c>
      <c r="HF130" s="222">
        <v>3401</v>
      </c>
      <c r="HG130" s="222">
        <v>0</v>
      </c>
      <c r="HH130" s="222">
        <v>0</v>
      </c>
      <c r="HI130" s="222">
        <v>0</v>
      </c>
      <c r="HJ130" s="222">
        <v>0</v>
      </c>
      <c r="HK130" s="222">
        <v>0</v>
      </c>
      <c r="HL130" s="222">
        <v>426.03</v>
      </c>
      <c r="HM130" s="222">
        <v>0</v>
      </c>
      <c r="HN130" s="222">
        <v>0</v>
      </c>
      <c r="HO130" s="222">
        <v>0</v>
      </c>
      <c r="HP130" s="222">
        <v>0</v>
      </c>
      <c r="HQ130" s="222">
        <v>0</v>
      </c>
      <c r="HR130" s="222">
        <v>0</v>
      </c>
      <c r="HS130" s="222">
        <v>0</v>
      </c>
      <c r="HT130" s="222">
        <v>0</v>
      </c>
      <c r="HU130" s="222">
        <v>32.6</v>
      </c>
      <c r="HV130" s="222">
        <v>0</v>
      </c>
      <c r="HW130" s="222">
        <v>0</v>
      </c>
      <c r="HX130" s="222">
        <v>0</v>
      </c>
      <c r="HY130" s="222">
        <v>0</v>
      </c>
      <c r="HZ130" s="222">
        <v>0</v>
      </c>
      <c r="IA130" s="222">
        <v>0</v>
      </c>
      <c r="IB130" s="222">
        <v>0</v>
      </c>
      <c r="IC130" s="222">
        <v>6744.1</v>
      </c>
      <c r="ID130" s="222">
        <v>0</v>
      </c>
      <c r="IE130" s="222">
        <v>0</v>
      </c>
      <c r="IF130" s="222">
        <v>47344.99</v>
      </c>
      <c r="IG130" s="222">
        <v>1988.4</v>
      </c>
      <c r="IH130" s="222">
        <v>0</v>
      </c>
      <c r="II130" s="222">
        <v>0</v>
      </c>
      <c r="IJ130" s="222">
        <v>0</v>
      </c>
      <c r="IK130" s="222">
        <v>0</v>
      </c>
      <c r="IL130" s="222">
        <v>1504</v>
      </c>
      <c r="IM130" s="222">
        <v>0</v>
      </c>
      <c r="IN130" s="222">
        <v>0</v>
      </c>
      <c r="IO130" s="222">
        <v>0</v>
      </c>
      <c r="IP130" s="222">
        <v>10446.200000000001</v>
      </c>
      <c r="IQ130" s="222">
        <v>0</v>
      </c>
      <c r="IR130" s="222">
        <v>0</v>
      </c>
      <c r="IS130" s="222">
        <v>0</v>
      </c>
      <c r="IT130" s="222">
        <v>0</v>
      </c>
      <c r="IU130" s="222">
        <v>0</v>
      </c>
      <c r="IV130" s="222">
        <v>0</v>
      </c>
      <c r="IW130" s="222">
        <v>0</v>
      </c>
      <c r="IX130" s="222">
        <v>-3642.8</v>
      </c>
      <c r="IY130" s="222">
        <v>0</v>
      </c>
      <c r="IZ130" s="222">
        <v>0</v>
      </c>
      <c r="JA130" s="222">
        <v>0</v>
      </c>
      <c r="JB130" s="222">
        <v>0</v>
      </c>
      <c r="JC130" s="222">
        <v>0</v>
      </c>
      <c r="JD130" s="222">
        <v>0</v>
      </c>
      <c r="JE130" s="222">
        <v>0</v>
      </c>
      <c r="JF130" s="222">
        <v>0</v>
      </c>
      <c r="JG130" s="222">
        <v>0</v>
      </c>
      <c r="JH130" s="222">
        <v>0</v>
      </c>
      <c r="JI130" s="222">
        <v>0</v>
      </c>
      <c r="JJ130" s="222">
        <v>0</v>
      </c>
      <c r="JK130" s="222">
        <v>0</v>
      </c>
      <c r="JL130" s="222">
        <v>0</v>
      </c>
      <c r="JM130" s="222">
        <v>0</v>
      </c>
      <c r="JN130" s="222">
        <v>0</v>
      </c>
      <c r="JO130" s="222">
        <v>0</v>
      </c>
      <c r="JP130" s="222">
        <v>0</v>
      </c>
      <c r="JQ130" s="222">
        <v>0</v>
      </c>
      <c r="JR130" s="222">
        <v>0</v>
      </c>
      <c r="JS130" s="222">
        <v>0</v>
      </c>
      <c r="JT130" s="222">
        <v>0</v>
      </c>
      <c r="JU130" s="222">
        <v>8619</v>
      </c>
      <c r="JV130" s="222">
        <v>0</v>
      </c>
      <c r="JW130" s="222">
        <v>0</v>
      </c>
      <c r="JX130" s="222">
        <v>0</v>
      </c>
      <c r="JY130" s="222">
        <v>0</v>
      </c>
      <c r="JZ130" s="222">
        <v>0</v>
      </c>
      <c r="KA130" s="222">
        <v>0</v>
      </c>
      <c r="KB130" s="222">
        <v>0</v>
      </c>
      <c r="KC130" s="222">
        <v>0</v>
      </c>
      <c r="KD130" s="222">
        <v>0</v>
      </c>
      <c r="KE130" s="222">
        <v>4278</v>
      </c>
      <c r="KF130" s="222">
        <v>0</v>
      </c>
      <c r="KG130" s="222">
        <v>0</v>
      </c>
      <c r="KH130" s="222">
        <v>0</v>
      </c>
      <c r="KI130" s="222">
        <v>9027</v>
      </c>
      <c r="KJ130" s="222">
        <v>0</v>
      </c>
      <c r="KK130" s="222">
        <v>0</v>
      </c>
      <c r="KL130" s="222">
        <v>0</v>
      </c>
      <c r="KM130" s="222">
        <v>0</v>
      </c>
      <c r="KN130" s="222">
        <v>0</v>
      </c>
      <c r="KO130" s="222">
        <v>0</v>
      </c>
      <c r="KP130" s="222">
        <v>0</v>
      </c>
      <c r="KQ130" s="222">
        <v>0</v>
      </c>
      <c r="KR130" s="222">
        <v>0</v>
      </c>
      <c r="KS130" s="222">
        <v>0</v>
      </c>
      <c r="KT130" s="222">
        <v>0</v>
      </c>
      <c r="KU130" s="222">
        <v>0</v>
      </c>
      <c r="KV130" s="222">
        <v>0</v>
      </c>
      <c r="KW130" s="222">
        <v>0</v>
      </c>
      <c r="KX130" s="222">
        <v>0</v>
      </c>
      <c r="KY130" s="222">
        <v>0</v>
      </c>
      <c r="KZ130" s="222">
        <v>132.75</v>
      </c>
      <c r="LA130" s="222">
        <v>0</v>
      </c>
      <c r="LB130" s="222">
        <v>0</v>
      </c>
      <c r="LC130" s="222">
        <v>0</v>
      </c>
      <c r="LD130" s="222">
        <v>0</v>
      </c>
      <c r="LE130" s="222">
        <v>0</v>
      </c>
      <c r="LF130" s="222">
        <v>0</v>
      </c>
      <c r="LG130" s="222">
        <v>0</v>
      </c>
      <c r="LH130" s="222">
        <v>0</v>
      </c>
      <c r="LI130" s="222">
        <v>0</v>
      </c>
      <c r="LJ130" s="222">
        <v>0</v>
      </c>
      <c r="LK130" s="222">
        <v>0</v>
      </c>
      <c r="LL130" s="222">
        <v>0</v>
      </c>
      <c r="LM130" s="222">
        <v>0</v>
      </c>
      <c r="LN130" s="222">
        <v>0</v>
      </c>
      <c r="LO130" s="222">
        <v>0</v>
      </c>
      <c r="LP130" s="222">
        <v>0</v>
      </c>
      <c r="LQ130" s="222">
        <v>0</v>
      </c>
      <c r="LR130" s="222">
        <v>0</v>
      </c>
      <c r="LS130" s="222">
        <v>0</v>
      </c>
      <c r="LT130" s="222">
        <v>0</v>
      </c>
      <c r="LU130" s="222">
        <v>0</v>
      </c>
      <c r="LV130" s="222">
        <v>0</v>
      </c>
      <c r="LW130" s="222">
        <v>0</v>
      </c>
      <c r="LX130" s="222">
        <v>0</v>
      </c>
      <c r="LY130" s="222">
        <v>-0.05</v>
      </c>
      <c r="LZ130" s="222">
        <v>0</v>
      </c>
      <c r="MA130" s="222">
        <v>0</v>
      </c>
      <c r="MB130" s="222">
        <v>0</v>
      </c>
      <c r="MC130" s="222">
        <v>0</v>
      </c>
      <c r="MD130" s="222">
        <v>0</v>
      </c>
      <c r="ME130" s="222">
        <v>0</v>
      </c>
      <c r="MF130" s="222">
        <v>0</v>
      </c>
      <c r="MG130" s="222">
        <v>0</v>
      </c>
      <c r="MH130" s="222">
        <v>0</v>
      </c>
      <c r="MI130" s="222">
        <v>0</v>
      </c>
      <c r="MJ130" s="222">
        <v>0</v>
      </c>
      <c r="MK130" s="222">
        <v>0</v>
      </c>
      <c r="ML130" s="222">
        <v>0</v>
      </c>
      <c r="MM130" s="222">
        <v>14105.52</v>
      </c>
      <c r="MN130" s="222">
        <v>0</v>
      </c>
      <c r="MO130" s="222">
        <v>0</v>
      </c>
      <c r="MP130" s="222">
        <v>0</v>
      </c>
      <c r="MQ130" s="222">
        <v>0</v>
      </c>
      <c r="MR130" s="222">
        <v>0</v>
      </c>
      <c r="MS130" s="222">
        <v>0</v>
      </c>
      <c r="MT130" s="222">
        <v>0</v>
      </c>
      <c r="MU130" s="222">
        <v>0</v>
      </c>
      <c r="MV130" s="222">
        <v>0</v>
      </c>
      <c r="MW130" s="222">
        <v>0</v>
      </c>
      <c r="MX130" s="222">
        <v>0</v>
      </c>
      <c r="MY130" s="222">
        <v>0</v>
      </c>
      <c r="MZ130" s="222">
        <v>0</v>
      </c>
      <c r="NA130" s="222">
        <v>0</v>
      </c>
      <c r="NB130" s="222">
        <v>979</v>
      </c>
      <c r="NC130" s="222">
        <v>0</v>
      </c>
      <c r="ND130" s="222">
        <v>3000</v>
      </c>
      <c r="NE130" s="222">
        <v>0</v>
      </c>
      <c r="NF130" s="222">
        <v>0</v>
      </c>
      <c r="NG130" s="222">
        <v>0</v>
      </c>
      <c r="NH130" s="222">
        <v>0</v>
      </c>
      <c r="NI130" s="222">
        <v>0</v>
      </c>
      <c r="NJ130" s="222">
        <v>0</v>
      </c>
      <c r="NK130" s="222">
        <v>0</v>
      </c>
      <c r="NL130" s="222">
        <v>2333.4</v>
      </c>
      <c r="NM130" s="222">
        <v>0</v>
      </c>
      <c r="NN130" s="222">
        <v>0</v>
      </c>
      <c r="NO130" s="222">
        <v>10548</v>
      </c>
      <c r="NP130" s="222">
        <v>0</v>
      </c>
      <c r="NQ130" s="222">
        <v>0</v>
      </c>
      <c r="NR130" s="222">
        <v>0</v>
      </c>
      <c r="NS130" s="222">
        <v>0</v>
      </c>
      <c r="NT130" s="222">
        <v>0</v>
      </c>
      <c r="NU130" s="222">
        <v>0</v>
      </c>
      <c r="NV130" s="222">
        <v>0</v>
      </c>
      <c r="NW130" s="222">
        <v>121.8</v>
      </c>
      <c r="NX130" s="222">
        <v>0</v>
      </c>
      <c r="NY130" s="222">
        <v>0</v>
      </c>
      <c r="NZ130" s="222">
        <v>0</v>
      </c>
      <c r="OA130" s="222">
        <v>0</v>
      </c>
      <c r="OB130" s="222">
        <v>0</v>
      </c>
      <c r="OC130" s="222">
        <v>0</v>
      </c>
      <c r="OD130" s="222">
        <v>13785.98</v>
      </c>
      <c r="OE130" s="222">
        <v>446</v>
      </c>
      <c r="OF130" s="222">
        <v>0</v>
      </c>
      <c r="OG130" s="222">
        <v>0</v>
      </c>
      <c r="OH130" s="222">
        <v>0</v>
      </c>
      <c r="OI130" s="222">
        <v>0</v>
      </c>
      <c r="OJ130" s="222">
        <v>0</v>
      </c>
      <c r="OK130" s="222">
        <v>0</v>
      </c>
      <c r="OL130" s="222">
        <v>0</v>
      </c>
      <c r="OM130" s="222">
        <v>0</v>
      </c>
      <c r="ON130" s="222">
        <v>0</v>
      </c>
      <c r="OO130" s="222">
        <v>11513</v>
      </c>
      <c r="OP130" s="222">
        <v>0</v>
      </c>
      <c r="OQ130" s="222">
        <v>0</v>
      </c>
      <c r="OR130" s="222">
        <v>0</v>
      </c>
      <c r="OS130" s="222">
        <v>9184.9</v>
      </c>
      <c r="OT130" s="222">
        <v>0</v>
      </c>
      <c r="OU130" s="222">
        <v>0</v>
      </c>
      <c r="OV130" s="222">
        <v>0</v>
      </c>
      <c r="OW130" s="222">
        <v>0</v>
      </c>
      <c r="OX130" s="222">
        <v>0</v>
      </c>
      <c r="OY130" s="222">
        <v>0</v>
      </c>
      <c r="OZ130" s="222">
        <v>0</v>
      </c>
      <c r="PA130" s="222">
        <v>0</v>
      </c>
      <c r="PB130" s="222">
        <v>0</v>
      </c>
      <c r="PC130" s="222">
        <v>13665</v>
      </c>
      <c r="PD130" s="222">
        <v>12563</v>
      </c>
      <c r="PE130" s="222">
        <v>3984</v>
      </c>
      <c r="PF130" s="222">
        <v>0</v>
      </c>
      <c r="PG130" s="222">
        <v>26270</v>
      </c>
      <c r="PH130" s="222">
        <v>5495</v>
      </c>
      <c r="PI130" s="222">
        <v>0</v>
      </c>
      <c r="PJ130" s="222">
        <v>0</v>
      </c>
      <c r="PK130" s="222">
        <v>6924</v>
      </c>
      <c r="PL130" s="222">
        <v>0</v>
      </c>
      <c r="PM130" s="222">
        <v>0</v>
      </c>
      <c r="PN130" s="222">
        <v>0</v>
      </c>
      <c r="PO130" s="222">
        <v>0</v>
      </c>
      <c r="PP130" s="222">
        <v>8788</v>
      </c>
      <c r="PQ130" s="222">
        <v>7942</v>
      </c>
      <c r="PR130" s="222">
        <v>1393</v>
      </c>
      <c r="PS130" s="222">
        <v>0</v>
      </c>
      <c r="PT130" s="222">
        <v>0</v>
      </c>
      <c r="PU130" s="222">
        <v>0</v>
      </c>
      <c r="PV130" s="222">
        <v>0</v>
      </c>
      <c r="PW130" s="222">
        <v>0</v>
      </c>
      <c r="PX130" s="222">
        <v>0</v>
      </c>
      <c r="PY130" s="222">
        <v>0</v>
      </c>
      <c r="PZ130" s="222">
        <v>0</v>
      </c>
      <c r="QA130" s="222">
        <v>0</v>
      </c>
      <c r="QB130" s="222">
        <v>0</v>
      </c>
      <c r="QC130" s="222">
        <v>0</v>
      </c>
      <c r="QD130" s="222">
        <v>0</v>
      </c>
      <c r="QE130" s="222">
        <v>0</v>
      </c>
      <c r="QF130" s="222">
        <v>0</v>
      </c>
      <c r="QG130" s="222">
        <v>0</v>
      </c>
      <c r="QH130" s="222">
        <v>0</v>
      </c>
      <c r="QI130" s="222">
        <v>0</v>
      </c>
      <c r="QJ130" s="222">
        <v>0</v>
      </c>
      <c r="QK130" s="222">
        <v>0</v>
      </c>
      <c r="QL130" s="222">
        <v>0</v>
      </c>
      <c r="QM130" s="222">
        <v>0</v>
      </c>
      <c r="QN130" s="222">
        <v>0</v>
      </c>
      <c r="QO130" s="222">
        <v>0</v>
      </c>
      <c r="QP130" s="222">
        <v>0</v>
      </c>
      <c r="QQ130" s="222">
        <v>0</v>
      </c>
      <c r="QR130" s="222">
        <v>249</v>
      </c>
      <c r="QS130" s="222">
        <v>0</v>
      </c>
      <c r="QT130" s="222">
        <v>0</v>
      </c>
      <c r="QU130" s="222">
        <v>0</v>
      </c>
      <c r="QV130" s="222">
        <v>0</v>
      </c>
      <c r="QW130" s="222">
        <v>0</v>
      </c>
      <c r="QX130" s="222">
        <v>0</v>
      </c>
      <c r="QY130" s="222">
        <v>0</v>
      </c>
      <c r="QZ130" s="222">
        <v>0</v>
      </c>
      <c r="RA130" s="222">
        <v>0</v>
      </c>
      <c r="RB130" s="222">
        <v>10736</v>
      </c>
      <c r="RC130" s="222">
        <v>0</v>
      </c>
      <c r="RD130" s="222">
        <v>0</v>
      </c>
      <c r="RE130" s="222">
        <v>0</v>
      </c>
      <c r="RF130" s="222">
        <v>0</v>
      </c>
      <c r="RG130" s="222">
        <v>0</v>
      </c>
      <c r="RH130" s="222">
        <v>0</v>
      </c>
      <c r="RI130" s="222">
        <v>6155</v>
      </c>
      <c r="RJ130" s="222">
        <v>0</v>
      </c>
      <c r="RK130" s="222">
        <v>24979.7</v>
      </c>
      <c r="RL130" s="222">
        <v>24809.59</v>
      </c>
      <c r="RM130" s="222">
        <v>22597</v>
      </c>
      <c r="RN130" s="222">
        <v>0</v>
      </c>
      <c r="RO130" s="222">
        <v>0</v>
      </c>
      <c r="RP130" s="222">
        <v>0</v>
      </c>
      <c r="RQ130" s="222">
        <v>19622</v>
      </c>
      <c r="RR130" s="222">
        <v>0</v>
      </c>
      <c r="RS130" s="222">
        <v>0</v>
      </c>
      <c r="RT130" s="222">
        <v>0</v>
      </c>
      <c r="RU130" s="222">
        <v>5362</v>
      </c>
      <c r="RV130" s="222">
        <v>5069</v>
      </c>
      <c r="RW130" s="222">
        <v>0</v>
      </c>
      <c r="RX130" s="222">
        <v>0</v>
      </c>
      <c r="RY130" s="222">
        <v>0</v>
      </c>
      <c r="RZ130" s="222">
        <v>0</v>
      </c>
      <c r="SA130" s="222">
        <v>0</v>
      </c>
      <c r="SB130" s="222">
        <v>0</v>
      </c>
      <c r="SC130" s="222">
        <v>0</v>
      </c>
      <c r="SD130" s="222">
        <v>20331.2</v>
      </c>
      <c r="SE130" s="222">
        <v>0</v>
      </c>
      <c r="SF130" s="222">
        <v>0</v>
      </c>
      <c r="SG130" s="222">
        <v>0</v>
      </c>
      <c r="SH130" s="222">
        <v>0</v>
      </c>
      <c r="SI130" s="222">
        <v>0</v>
      </c>
      <c r="SJ130" s="222">
        <v>0</v>
      </c>
      <c r="SK130" s="222">
        <v>3819</v>
      </c>
      <c r="SL130" s="222">
        <v>2292</v>
      </c>
      <c r="SM130" s="222">
        <v>0</v>
      </c>
      <c r="SN130" s="222">
        <v>0</v>
      </c>
      <c r="SO130" s="222">
        <v>0</v>
      </c>
      <c r="SP130" s="222">
        <v>0</v>
      </c>
      <c r="SQ130" s="222">
        <v>0</v>
      </c>
      <c r="SR130" s="222">
        <v>0</v>
      </c>
      <c r="SS130" s="222">
        <v>13938.12</v>
      </c>
      <c r="ST130" s="222">
        <v>0</v>
      </c>
      <c r="SU130" s="222">
        <v>0</v>
      </c>
      <c r="SV130" s="222">
        <v>2875</v>
      </c>
      <c r="SW130" s="222">
        <v>0</v>
      </c>
      <c r="SX130" s="222">
        <v>0</v>
      </c>
      <c r="SY130" s="222">
        <v>0</v>
      </c>
      <c r="SZ130" s="222">
        <v>0</v>
      </c>
      <c r="TA130" s="222">
        <v>0</v>
      </c>
      <c r="TB130" s="222">
        <v>12811</v>
      </c>
      <c r="TC130" s="222">
        <v>0</v>
      </c>
      <c r="TD130" s="222">
        <v>0</v>
      </c>
      <c r="TE130" s="222">
        <v>0</v>
      </c>
      <c r="TF130" s="222">
        <v>0</v>
      </c>
      <c r="TG130" s="222">
        <v>0</v>
      </c>
      <c r="TH130" s="222">
        <v>0</v>
      </c>
      <c r="TI130" s="222">
        <v>0</v>
      </c>
      <c r="TJ130" s="222">
        <v>0</v>
      </c>
      <c r="TK130" s="222">
        <v>0</v>
      </c>
      <c r="TL130" s="222">
        <v>0</v>
      </c>
      <c r="TM130" s="222">
        <v>0</v>
      </c>
      <c r="TN130" s="222">
        <v>0</v>
      </c>
      <c r="TO130" s="222">
        <v>0</v>
      </c>
      <c r="TP130" s="222">
        <v>0</v>
      </c>
      <c r="TQ130" s="222">
        <v>0</v>
      </c>
      <c r="TR130" s="222">
        <v>0</v>
      </c>
      <c r="TS130" s="222">
        <v>0</v>
      </c>
      <c r="TT130" s="222">
        <v>0</v>
      </c>
      <c r="TU130" s="222">
        <v>0</v>
      </c>
      <c r="TV130" s="222">
        <v>0</v>
      </c>
      <c r="TW130" s="222">
        <v>0</v>
      </c>
      <c r="TX130" s="222">
        <v>0</v>
      </c>
      <c r="TY130" s="222">
        <v>0</v>
      </c>
      <c r="TZ130" s="222">
        <v>0</v>
      </c>
      <c r="UA130" s="222">
        <v>0</v>
      </c>
      <c r="UB130" s="222">
        <v>0</v>
      </c>
      <c r="UC130" s="222">
        <v>0</v>
      </c>
      <c r="UD130" s="222">
        <v>0</v>
      </c>
      <c r="UE130" s="222">
        <v>591.96</v>
      </c>
      <c r="UF130" s="222">
        <v>0</v>
      </c>
      <c r="UG130" s="222">
        <v>0</v>
      </c>
      <c r="UH130" s="222">
        <v>0</v>
      </c>
      <c r="UI130" s="222">
        <v>0</v>
      </c>
      <c r="UJ130" s="222">
        <v>0</v>
      </c>
      <c r="UK130" s="222">
        <v>0</v>
      </c>
      <c r="UL130" s="222">
        <v>0</v>
      </c>
      <c r="UM130" s="222">
        <v>0</v>
      </c>
      <c r="UN130" s="222">
        <v>0</v>
      </c>
      <c r="UO130" s="222">
        <v>0</v>
      </c>
      <c r="UP130" s="222">
        <v>0</v>
      </c>
      <c r="UQ130" s="222">
        <v>0</v>
      </c>
      <c r="UR130" s="222">
        <v>0</v>
      </c>
      <c r="US130" s="222">
        <v>0</v>
      </c>
      <c r="UT130" s="222">
        <v>0</v>
      </c>
      <c r="UU130" s="222">
        <v>0</v>
      </c>
      <c r="UV130" s="222">
        <v>0</v>
      </c>
      <c r="UW130" s="222">
        <v>0</v>
      </c>
      <c r="UX130" s="222">
        <v>0</v>
      </c>
      <c r="UY130" s="222">
        <v>0</v>
      </c>
      <c r="UZ130" s="222">
        <v>38502.67</v>
      </c>
      <c r="VA130" s="222">
        <v>0</v>
      </c>
      <c r="VB130" s="222">
        <v>0</v>
      </c>
      <c r="VC130" s="222">
        <v>0</v>
      </c>
      <c r="VD130" s="222">
        <v>0</v>
      </c>
      <c r="VE130" s="222">
        <v>4647</v>
      </c>
      <c r="VF130" s="222">
        <v>0</v>
      </c>
      <c r="VG130" s="222">
        <v>0</v>
      </c>
      <c r="VH130" s="222">
        <v>0</v>
      </c>
      <c r="VI130" s="222">
        <v>1577</v>
      </c>
      <c r="VJ130" s="222">
        <v>0</v>
      </c>
      <c r="VK130" s="222">
        <v>0</v>
      </c>
      <c r="VL130" s="222">
        <v>0</v>
      </c>
      <c r="VM130" s="222">
        <v>2161</v>
      </c>
      <c r="VN130" s="222">
        <v>0</v>
      </c>
      <c r="VO130" s="222">
        <v>6</v>
      </c>
      <c r="VP130" s="222">
        <v>0</v>
      </c>
      <c r="VQ130" s="222">
        <v>0</v>
      </c>
      <c r="VR130" s="222">
        <v>0</v>
      </c>
      <c r="VS130" s="222">
        <v>0</v>
      </c>
      <c r="VT130" s="222">
        <v>0</v>
      </c>
      <c r="VU130" s="222">
        <v>0</v>
      </c>
      <c r="VV130" s="222">
        <v>0</v>
      </c>
      <c r="VW130" s="222">
        <v>32184.400000000001</v>
      </c>
      <c r="VX130" s="222">
        <v>0</v>
      </c>
      <c r="VY130" s="222">
        <v>0</v>
      </c>
      <c r="VZ130" s="222">
        <v>0</v>
      </c>
      <c r="WA130" s="222">
        <v>0</v>
      </c>
      <c r="WB130" s="222">
        <v>0</v>
      </c>
      <c r="WC130" s="222">
        <v>0</v>
      </c>
      <c r="WD130" s="222">
        <v>0</v>
      </c>
      <c r="WE130" s="222">
        <v>0</v>
      </c>
      <c r="WF130" s="222">
        <v>0</v>
      </c>
      <c r="WG130" s="222">
        <v>0</v>
      </c>
      <c r="WH130" s="222">
        <v>0</v>
      </c>
      <c r="WI130" s="222">
        <v>0</v>
      </c>
      <c r="WJ130" s="222">
        <v>0</v>
      </c>
      <c r="WK130" s="222">
        <v>0</v>
      </c>
      <c r="WL130" s="222">
        <v>0</v>
      </c>
      <c r="WM130" s="222">
        <v>0</v>
      </c>
      <c r="WN130" s="222">
        <v>0</v>
      </c>
      <c r="WO130" s="222">
        <v>0</v>
      </c>
      <c r="WP130" s="222">
        <v>0</v>
      </c>
      <c r="WQ130" s="222">
        <v>0</v>
      </c>
      <c r="WR130" s="222">
        <v>0</v>
      </c>
      <c r="WS130" s="222">
        <v>0</v>
      </c>
      <c r="WT130" s="222">
        <v>0</v>
      </c>
      <c r="WU130" s="222">
        <v>0</v>
      </c>
      <c r="WV130" s="222">
        <v>0</v>
      </c>
      <c r="WW130" s="222">
        <v>0</v>
      </c>
      <c r="WX130" s="222">
        <v>0</v>
      </c>
      <c r="WY130" s="222">
        <v>0</v>
      </c>
      <c r="WZ130" s="222">
        <v>0</v>
      </c>
      <c r="XA130" s="222">
        <v>0</v>
      </c>
      <c r="XB130" s="222">
        <v>0</v>
      </c>
      <c r="XC130" s="222">
        <v>-4196755.38</v>
      </c>
      <c r="XD130" s="222">
        <v>9976</v>
      </c>
      <c r="XE130" s="222">
        <v>2729</v>
      </c>
      <c r="XF130" s="222">
        <v>0</v>
      </c>
      <c r="XG130" s="222">
        <v>176</v>
      </c>
      <c r="XH130" s="222">
        <v>0</v>
      </c>
      <c r="XI130" s="222">
        <v>15285</v>
      </c>
      <c r="XJ130" s="222">
        <v>65410.2</v>
      </c>
      <c r="XK130" s="222">
        <v>0</v>
      </c>
      <c r="XL130" s="222">
        <v>0</v>
      </c>
      <c r="XM130" s="222">
        <v>0</v>
      </c>
      <c r="XN130" s="222">
        <v>32490</v>
      </c>
      <c r="XO130" s="222">
        <v>0</v>
      </c>
      <c r="XP130" s="222">
        <v>0</v>
      </c>
      <c r="XQ130" s="222">
        <v>0</v>
      </c>
      <c r="XR130" s="222">
        <v>0</v>
      </c>
      <c r="XS130" s="222">
        <v>0</v>
      </c>
      <c r="XT130" s="222">
        <v>0</v>
      </c>
      <c r="XU130" s="222">
        <v>0</v>
      </c>
      <c r="XV130" s="222">
        <v>0</v>
      </c>
      <c r="XW130" s="222">
        <v>0</v>
      </c>
      <c r="XX130" s="222">
        <v>0</v>
      </c>
      <c r="XY130" s="222">
        <v>0</v>
      </c>
      <c r="XZ130" s="222">
        <v>0</v>
      </c>
      <c r="YA130" s="222">
        <v>0</v>
      </c>
      <c r="YB130" s="222">
        <v>0</v>
      </c>
      <c r="YC130" s="222">
        <v>0</v>
      </c>
      <c r="YD130" s="222">
        <v>0</v>
      </c>
      <c r="YE130" s="222">
        <v>0</v>
      </c>
      <c r="YF130" s="222">
        <v>6691</v>
      </c>
      <c r="YG130" s="222">
        <v>0</v>
      </c>
      <c r="YH130" s="222">
        <v>0</v>
      </c>
      <c r="YI130" s="222">
        <v>0</v>
      </c>
      <c r="YJ130" s="222">
        <v>3752</v>
      </c>
      <c r="YK130" s="222">
        <v>19230</v>
      </c>
      <c r="YL130" s="222">
        <v>0</v>
      </c>
      <c r="YM130" s="222">
        <v>0</v>
      </c>
      <c r="YN130" s="222">
        <v>0</v>
      </c>
      <c r="YO130" s="222">
        <v>0</v>
      </c>
      <c r="YP130" s="222">
        <v>0</v>
      </c>
      <c r="YQ130" s="222">
        <v>0</v>
      </c>
      <c r="YR130" s="222">
        <v>17089</v>
      </c>
      <c r="YS130" s="222">
        <v>0</v>
      </c>
      <c r="YT130" s="222">
        <v>0</v>
      </c>
      <c r="YU130" s="222">
        <v>0</v>
      </c>
      <c r="YV130" s="222">
        <v>0</v>
      </c>
      <c r="YW130" s="222">
        <v>0</v>
      </c>
      <c r="YX130" s="222">
        <v>0</v>
      </c>
      <c r="YY130" s="222">
        <v>0</v>
      </c>
      <c r="YZ130" s="222">
        <v>0</v>
      </c>
      <c r="ZA130" s="222">
        <v>0</v>
      </c>
      <c r="ZB130" s="222">
        <v>0</v>
      </c>
      <c r="ZC130" s="222">
        <v>0</v>
      </c>
      <c r="ZD130" s="222">
        <v>2813</v>
      </c>
      <c r="ZE130" s="222">
        <v>0</v>
      </c>
      <c r="ZF130" s="222">
        <v>0</v>
      </c>
      <c r="ZG130" s="222">
        <v>0</v>
      </c>
      <c r="ZH130" s="222">
        <v>0</v>
      </c>
      <c r="ZI130" s="222">
        <v>0</v>
      </c>
      <c r="ZJ130" s="222">
        <v>0</v>
      </c>
      <c r="ZK130" s="222">
        <v>0</v>
      </c>
      <c r="ZL130" s="222">
        <v>0</v>
      </c>
      <c r="ZM130" s="222">
        <v>0</v>
      </c>
      <c r="ZN130" s="222">
        <v>0</v>
      </c>
      <c r="ZO130" s="222">
        <v>0</v>
      </c>
      <c r="ZP130" s="222">
        <v>0</v>
      </c>
      <c r="ZQ130" s="222">
        <v>0</v>
      </c>
      <c r="ZR130" s="222">
        <v>0</v>
      </c>
      <c r="ZS130" s="222">
        <v>0</v>
      </c>
      <c r="ZT130" s="222">
        <v>0</v>
      </c>
      <c r="ZU130" s="222">
        <v>0</v>
      </c>
      <c r="ZV130" s="222">
        <v>3419.15</v>
      </c>
      <c r="ZW130" s="222">
        <v>0</v>
      </c>
      <c r="ZX130" s="222">
        <v>0</v>
      </c>
      <c r="ZY130" s="222">
        <v>0</v>
      </c>
      <c r="ZZ130" s="222">
        <v>0</v>
      </c>
      <c r="AAA130" s="222">
        <v>0</v>
      </c>
      <c r="AAB130" s="222">
        <v>0</v>
      </c>
      <c r="AAC130" s="222">
        <v>0</v>
      </c>
      <c r="AAD130" s="222">
        <v>0</v>
      </c>
      <c r="AAE130" s="222">
        <v>0</v>
      </c>
      <c r="AAF130" s="222">
        <v>0</v>
      </c>
      <c r="AAG130" s="222">
        <v>0</v>
      </c>
      <c r="AAH130" s="222">
        <v>0</v>
      </c>
      <c r="AAI130" s="222">
        <v>0</v>
      </c>
      <c r="AAJ130" s="222">
        <v>0</v>
      </c>
      <c r="AAK130" s="222">
        <v>0</v>
      </c>
      <c r="AAL130" s="222">
        <v>0</v>
      </c>
      <c r="AAM130" s="222">
        <v>0</v>
      </c>
      <c r="AAN130" s="222">
        <v>0</v>
      </c>
      <c r="AAO130" s="222">
        <v>0</v>
      </c>
      <c r="AAP130" s="222">
        <v>0</v>
      </c>
      <c r="AAQ130" s="222">
        <v>0</v>
      </c>
      <c r="AAR130" s="222">
        <v>0</v>
      </c>
      <c r="AAS130" s="222">
        <v>0</v>
      </c>
      <c r="AAT130" s="222">
        <v>0</v>
      </c>
      <c r="AAU130" s="222">
        <v>0</v>
      </c>
      <c r="AAV130" s="222">
        <v>0</v>
      </c>
      <c r="AAW130" s="222">
        <v>0</v>
      </c>
      <c r="AAX130" s="222">
        <v>0</v>
      </c>
      <c r="AAY130" s="222">
        <v>0</v>
      </c>
      <c r="AAZ130" s="222">
        <v>0</v>
      </c>
      <c r="ABA130" s="222">
        <v>0</v>
      </c>
      <c r="ABB130" s="222">
        <v>13999</v>
      </c>
      <c r="ABC130" s="222">
        <v>0</v>
      </c>
      <c r="ABD130" s="222">
        <v>0</v>
      </c>
      <c r="ABE130" s="222">
        <v>0</v>
      </c>
      <c r="ABF130" s="222">
        <v>2538</v>
      </c>
      <c r="ABG130" s="222">
        <v>0</v>
      </c>
      <c r="ABH130" s="222">
        <v>0</v>
      </c>
      <c r="ABI130" s="222">
        <v>0</v>
      </c>
      <c r="ABJ130" s="222">
        <v>0</v>
      </c>
      <c r="ABK130" s="222">
        <v>0</v>
      </c>
      <c r="ABL130" s="222">
        <v>0</v>
      </c>
      <c r="ABM130" s="222">
        <v>0</v>
      </c>
      <c r="ABN130" s="222">
        <v>0</v>
      </c>
      <c r="ABO130" s="222">
        <v>0</v>
      </c>
      <c r="ABP130" s="222">
        <v>0</v>
      </c>
      <c r="ABQ130" s="222">
        <v>0</v>
      </c>
      <c r="ABR130" s="222">
        <v>20475</v>
      </c>
      <c r="ABS130" s="222">
        <v>7400</v>
      </c>
      <c r="ABT130" s="222">
        <v>2840</v>
      </c>
      <c r="ABU130" s="222">
        <v>0</v>
      </c>
      <c r="ABV130" s="222">
        <v>780</v>
      </c>
      <c r="ABW130" s="222">
        <v>0</v>
      </c>
      <c r="ABX130" s="222">
        <v>29301.39</v>
      </c>
      <c r="ABY130" s="222">
        <v>0</v>
      </c>
      <c r="ABZ130" s="222">
        <v>0</v>
      </c>
      <c r="ACA130" s="222">
        <v>0</v>
      </c>
      <c r="ACB130" s="222">
        <v>0</v>
      </c>
      <c r="ACC130" s="222">
        <v>20263</v>
      </c>
      <c r="ACD130" s="222">
        <v>86427</v>
      </c>
      <c r="ACE130" s="222">
        <v>0</v>
      </c>
      <c r="ACF130" s="222">
        <v>0</v>
      </c>
      <c r="ACG130" s="222">
        <v>3727</v>
      </c>
      <c r="ACH130" s="222">
        <v>0</v>
      </c>
      <c r="ACI130" s="222">
        <v>285</v>
      </c>
      <c r="ACJ130" s="222">
        <v>0</v>
      </c>
      <c r="ACK130" s="222">
        <v>0</v>
      </c>
      <c r="ACL130" s="222">
        <v>0</v>
      </c>
      <c r="ACM130" s="222">
        <v>0</v>
      </c>
      <c r="ACN130" s="222">
        <v>0</v>
      </c>
      <c r="ACO130" s="222">
        <v>0</v>
      </c>
      <c r="ACP130" s="222">
        <v>0</v>
      </c>
      <c r="ACQ130" s="222">
        <v>0</v>
      </c>
      <c r="ACR130" s="222">
        <v>0</v>
      </c>
      <c r="ACS130" s="222">
        <v>196.8</v>
      </c>
      <c r="ACT130" s="222">
        <v>0</v>
      </c>
      <c r="ACU130" s="222">
        <v>0</v>
      </c>
      <c r="ACV130" s="222">
        <v>0</v>
      </c>
      <c r="ACW130" s="222">
        <v>0</v>
      </c>
      <c r="ACX130" s="222">
        <v>0</v>
      </c>
      <c r="ACY130" s="222">
        <v>0</v>
      </c>
      <c r="ACZ130" s="222">
        <v>0</v>
      </c>
      <c r="ADA130" s="222">
        <v>0</v>
      </c>
      <c r="ADB130" s="222">
        <v>0</v>
      </c>
      <c r="ADC130" s="222">
        <v>0</v>
      </c>
      <c r="ADD130" s="222">
        <v>0</v>
      </c>
      <c r="ADE130" s="222">
        <v>400</v>
      </c>
      <c r="ADF130" s="222">
        <v>0</v>
      </c>
      <c r="ADG130" s="222">
        <v>0</v>
      </c>
      <c r="ADH130" s="222">
        <v>0</v>
      </c>
      <c r="ADI130" s="222">
        <v>0</v>
      </c>
      <c r="ADJ130" s="222">
        <v>12034.28</v>
      </c>
      <c r="ADK130" s="222">
        <v>0</v>
      </c>
      <c r="ADL130" s="222">
        <v>0</v>
      </c>
      <c r="ADM130" s="222">
        <v>0</v>
      </c>
      <c r="ADN130" s="222">
        <v>0</v>
      </c>
      <c r="ADO130" s="222">
        <v>0</v>
      </c>
      <c r="ADP130" s="222">
        <v>0</v>
      </c>
      <c r="ADQ130" s="222">
        <v>0</v>
      </c>
      <c r="ADR130" s="222">
        <v>0</v>
      </c>
      <c r="ADS130" s="222">
        <v>0</v>
      </c>
      <c r="ADT130" s="222">
        <v>0</v>
      </c>
      <c r="ADU130" s="222">
        <v>0</v>
      </c>
      <c r="ADV130" s="222">
        <v>0</v>
      </c>
      <c r="ADW130" s="222">
        <v>0</v>
      </c>
      <c r="ADX130" s="222">
        <v>0</v>
      </c>
      <c r="ADY130" s="222">
        <v>0</v>
      </c>
      <c r="ADZ130" s="222">
        <v>-0.1</v>
      </c>
      <c r="AEA130" s="222">
        <v>0</v>
      </c>
      <c r="AEB130" s="222">
        <v>0</v>
      </c>
      <c r="AEC130" s="222">
        <v>0</v>
      </c>
      <c r="AED130" s="222">
        <v>6598.2</v>
      </c>
      <c r="AEE130" s="222">
        <v>0</v>
      </c>
      <c r="AEF130" s="222">
        <v>12687</v>
      </c>
      <c r="AEG130" s="222">
        <v>0</v>
      </c>
      <c r="AEH130" s="222">
        <v>0</v>
      </c>
      <c r="AEI130" s="222">
        <v>0</v>
      </c>
      <c r="AEJ130" s="222">
        <v>0</v>
      </c>
      <c r="AEK130" s="222">
        <v>2000</v>
      </c>
      <c r="AEL130" s="222">
        <v>0</v>
      </c>
      <c r="AEM130" s="222">
        <v>0</v>
      </c>
      <c r="AEN130" s="222">
        <v>0</v>
      </c>
      <c r="AEO130" s="222">
        <v>30603</v>
      </c>
      <c r="AEP130" s="222">
        <v>17435</v>
      </c>
      <c r="AEQ130" s="222">
        <v>0</v>
      </c>
      <c r="AER130" s="222">
        <v>0</v>
      </c>
      <c r="AES130" s="222">
        <v>0</v>
      </c>
      <c r="AET130" s="222">
        <v>0</v>
      </c>
      <c r="AEU130" s="222">
        <v>0</v>
      </c>
      <c r="AEV130" s="222">
        <v>0</v>
      </c>
      <c r="AEW130" s="222">
        <v>0</v>
      </c>
      <c r="AEX130" s="222">
        <v>29522</v>
      </c>
      <c r="AEY130" s="222">
        <v>0</v>
      </c>
      <c r="AEZ130" s="222">
        <v>0</v>
      </c>
      <c r="AFA130" s="222">
        <v>0</v>
      </c>
      <c r="AFB130" s="222">
        <v>0</v>
      </c>
      <c r="AFC130" s="222">
        <v>0</v>
      </c>
      <c r="AFD130" s="222">
        <v>0</v>
      </c>
      <c r="AFE130" s="222">
        <v>2237.8000000000002</v>
      </c>
      <c r="AFF130" s="222">
        <v>10061</v>
      </c>
      <c r="AFG130" s="222">
        <v>18207</v>
      </c>
      <c r="AFH130" s="222">
        <v>29749</v>
      </c>
      <c r="AFI130" s="222">
        <v>34429</v>
      </c>
      <c r="AFJ130" s="222">
        <v>0</v>
      </c>
      <c r="AFK130" s="222">
        <v>0</v>
      </c>
      <c r="AFL130" s="222">
        <v>0</v>
      </c>
      <c r="AFM130" s="222">
        <v>1542</v>
      </c>
      <c r="AFN130" s="222">
        <v>0</v>
      </c>
      <c r="AFO130" s="222">
        <v>13477</v>
      </c>
      <c r="AFP130" s="222">
        <v>0</v>
      </c>
      <c r="AFQ130" s="222">
        <v>0</v>
      </c>
      <c r="AFR130" s="222">
        <v>0</v>
      </c>
      <c r="AFS130" s="222">
        <v>0</v>
      </c>
      <c r="AFT130" s="222">
        <v>0</v>
      </c>
      <c r="AFU130" s="222">
        <v>15761</v>
      </c>
      <c r="AFV130" s="222">
        <v>6324</v>
      </c>
      <c r="AFW130" s="222">
        <v>6299</v>
      </c>
      <c r="AFX130" s="222">
        <v>0</v>
      </c>
      <c r="AFY130" s="222">
        <v>0</v>
      </c>
      <c r="AFZ130" s="222">
        <v>0</v>
      </c>
      <c r="AGA130" s="222">
        <v>10288</v>
      </c>
      <c r="AGB130" s="222">
        <v>0</v>
      </c>
      <c r="AGC130" s="222">
        <v>0</v>
      </c>
      <c r="AGD130" s="222">
        <v>0</v>
      </c>
      <c r="AGE130" s="222">
        <v>0</v>
      </c>
      <c r="AGF130" s="222">
        <v>0</v>
      </c>
      <c r="AGG130" s="222">
        <v>0</v>
      </c>
      <c r="AGH130" s="222">
        <v>0</v>
      </c>
      <c r="AGI130" s="222">
        <v>0</v>
      </c>
      <c r="AGJ130" s="222">
        <v>0</v>
      </c>
      <c r="AGK130" s="222">
        <v>0</v>
      </c>
      <c r="AGL130" s="222">
        <v>0</v>
      </c>
      <c r="AGM130" s="222">
        <v>0</v>
      </c>
      <c r="AGN130" s="222">
        <v>0</v>
      </c>
      <c r="AGO130" s="222">
        <v>0</v>
      </c>
      <c r="AGP130" s="222">
        <v>0</v>
      </c>
      <c r="AGQ130" s="222">
        <v>0</v>
      </c>
      <c r="AGR130" s="222">
        <v>0</v>
      </c>
      <c r="AGS130" s="222">
        <v>0</v>
      </c>
      <c r="AGT130" s="222">
        <v>0</v>
      </c>
      <c r="AGU130" s="222">
        <v>0</v>
      </c>
      <c r="AGV130" s="222">
        <v>0</v>
      </c>
      <c r="AGW130" s="222">
        <v>0</v>
      </c>
      <c r="AGX130" s="222">
        <v>0</v>
      </c>
      <c r="AGY130" s="222">
        <v>0</v>
      </c>
      <c r="AGZ130" s="222">
        <v>2035</v>
      </c>
      <c r="AHA130" s="222">
        <v>0</v>
      </c>
      <c r="AHB130" s="222">
        <v>0.01</v>
      </c>
      <c r="AHC130" s="222">
        <v>0</v>
      </c>
      <c r="AHD130" s="222">
        <v>0</v>
      </c>
      <c r="AHE130" s="222">
        <v>0</v>
      </c>
      <c r="AHF130" s="222">
        <v>0</v>
      </c>
      <c r="AHG130" s="222">
        <v>0</v>
      </c>
      <c r="AHH130" s="222">
        <v>0</v>
      </c>
      <c r="AHI130" s="222">
        <v>5431</v>
      </c>
      <c r="AHJ130" s="222">
        <v>0</v>
      </c>
      <c r="AHK130" s="222">
        <v>0</v>
      </c>
      <c r="AHL130" s="222">
        <v>0</v>
      </c>
      <c r="AHM130" s="222">
        <v>0</v>
      </c>
      <c r="AHN130" s="222">
        <v>0</v>
      </c>
      <c r="AHO130" s="222">
        <v>0</v>
      </c>
      <c r="AHP130" s="222">
        <v>0</v>
      </c>
      <c r="AHQ130" s="222">
        <v>0</v>
      </c>
      <c r="AHR130" s="264">
        <v>0</v>
      </c>
    </row>
    <row r="131" spans="1:902" ht="24">
      <c r="A131" s="183" t="s">
        <v>6671</v>
      </c>
      <c r="B131" s="183" t="s">
        <v>6585</v>
      </c>
      <c r="C131" s="184" t="s">
        <v>6586</v>
      </c>
      <c r="D131" s="222">
        <v>0</v>
      </c>
      <c r="E131" s="222">
        <v>0</v>
      </c>
      <c r="F131" s="222">
        <v>0</v>
      </c>
      <c r="G131" s="222">
        <v>0</v>
      </c>
      <c r="H131" s="222">
        <v>0</v>
      </c>
      <c r="I131" s="222">
        <v>0</v>
      </c>
      <c r="J131" s="222">
        <v>0</v>
      </c>
      <c r="K131" s="222">
        <v>0</v>
      </c>
      <c r="L131" s="222">
        <v>0</v>
      </c>
      <c r="M131" s="222">
        <v>0</v>
      </c>
      <c r="N131" s="222">
        <v>0</v>
      </c>
      <c r="O131" s="222">
        <v>0</v>
      </c>
      <c r="P131" s="222">
        <v>0</v>
      </c>
      <c r="Q131" s="222">
        <v>0</v>
      </c>
      <c r="R131" s="222">
        <v>0</v>
      </c>
      <c r="S131" s="222">
        <v>0</v>
      </c>
      <c r="T131" s="222">
        <v>0</v>
      </c>
      <c r="U131" s="222">
        <v>0</v>
      </c>
      <c r="V131" s="222">
        <v>0</v>
      </c>
      <c r="W131" s="222">
        <v>0</v>
      </c>
      <c r="X131" s="222">
        <v>0</v>
      </c>
      <c r="Y131" s="222">
        <v>0</v>
      </c>
      <c r="Z131" s="222">
        <v>0</v>
      </c>
      <c r="AA131" s="222">
        <v>0</v>
      </c>
      <c r="AB131" s="222">
        <v>0</v>
      </c>
      <c r="AC131" s="222">
        <v>0</v>
      </c>
      <c r="AD131" s="222">
        <v>0</v>
      </c>
      <c r="AE131" s="222">
        <v>0</v>
      </c>
      <c r="AF131" s="222">
        <v>0</v>
      </c>
      <c r="AG131" s="222">
        <v>0</v>
      </c>
      <c r="AH131" s="222">
        <v>0</v>
      </c>
      <c r="AI131" s="222">
        <v>0</v>
      </c>
      <c r="AJ131" s="222">
        <v>0</v>
      </c>
      <c r="AK131" s="222">
        <v>0</v>
      </c>
      <c r="AL131" s="222">
        <v>0</v>
      </c>
      <c r="AM131" s="222">
        <v>0</v>
      </c>
      <c r="AN131" s="222">
        <v>0</v>
      </c>
      <c r="AO131" s="222">
        <v>0</v>
      </c>
      <c r="AP131" s="222">
        <v>0</v>
      </c>
      <c r="AQ131" s="222">
        <v>0</v>
      </c>
      <c r="AR131" s="222">
        <v>0</v>
      </c>
      <c r="AS131" s="222">
        <v>0</v>
      </c>
      <c r="AT131" s="222">
        <v>0</v>
      </c>
      <c r="AU131" s="222">
        <v>0</v>
      </c>
      <c r="AV131" s="222">
        <v>0</v>
      </c>
      <c r="AW131" s="222">
        <v>0</v>
      </c>
      <c r="AX131" s="222">
        <v>0</v>
      </c>
      <c r="AY131" s="222">
        <v>0</v>
      </c>
      <c r="AZ131" s="222">
        <v>0</v>
      </c>
      <c r="BA131" s="222">
        <v>0</v>
      </c>
      <c r="BB131" s="222">
        <v>0</v>
      </c>
      <c r="BC131" s="222">
        <v>0</v>
      </c>
      <c r="BD131" s="222">
        <v>0</v>
      </c>
      <c r="BE131" s="222">
        <v>0</v>
      </c>
      <c r="BF131" s="222">
        <v>0</v>
      </c>
      <c r="BG131" s="222">
        <v>0</v>
      </c>
      <c r="BH131" s="222">
        <v>0</v>
      </c>
      <c r="BI131" s="222">
        <v>0</v>
      </c>
      <c r="BJ131" s="222">
        <v>0</v>
      </c>
      <c r="BK131" s="222">
        <v>0</v>
      </c>
      <c r="BL131" s="222">
        <v>0</v>
      </c>
      <c r="BM131" s="222">
        <v>0</v>
      </c>
      <c r="BN131" s="222">
        <v>0</v>
      </c>
      <c r="BO131" s="222">
        <v>0</v>
      </c>
      <c r="BP131" s="222">
        <v>0</v>
      </c>
      <c r="BQ131" s="222">
        <v>0</v>
      </c>
      <c r="BR131" s="222">
        <v>0</v>
      </c>
      <c r="BS131" s="222">
        <v>0</v>
      </c>
      <c r="BT131" s="222">
        <v>2968</v>
      </c>
      <c r="BU131" s="222">
        <v>748</v>
      </c>
      <c r="BV131" s="222">
        <v>0</v>
      </c>
      <c r="BW131" s="222">
        <v>0</v>
      </c>
      <c r="BX131" s="222">
        <v>0</v>
      </c>
      <c r="BY131" s="222">
        <v>0</v>
      </c>
      <c r="BZ131" s="222">
        <v>0</v>
      </c>
      <c r="CA131" s="222">
        <v>0</v>
      </c>
      <c r="CB131" s="222">
        <v>0</v>
      </c>
      <c r="CC131" s="222">
        <v>0</v>
      </c>
      <c r="CD131" s="222">
        <v>0</v>
      </c>
      <c r="CE131" s="222">
        <v>0</v>
      </c>
      <c r="CF131" s="222">
        <v>0</v>
      </c>
      <c r="CG131" s="222">
        <v>0</v>
      </c>
      <c r="CH131" s="222">
        <v>0</v>
      </c>
      <c r="CI131" s="222">
        <v>0</v>
      </c>
      <c r="CJ131" s="222">
        <v>0</v>
      </c>
      <c r="CK131" s="222">
        <v>0</v>
      </c>
      <c r="CL131" s="222">
        <v>0</v>
      </c>
      <c r="CM131" s="222">
        <v>0</v>
      </c>
      <c r="CN131" s="222">
        <v>0</v>
      </c>
      <c r="CO131" s="222">
        <v>0</v>
      </c>
      <c r="CP131" s="222">
        <v>0</v>
      </c>
      <c r="CQ131" s="222">
        <v>0</v>
      </c>
      <c r="CR131" s="222">
        <v>0</v>
      </c>
      <c r="CS131" s="222">
        <v>0</v>
      </c>
      <c r="CT131" s="222">
        <v>0</v>
      </c>
      <c r="CU131" s="222">
        <v>0</v>
      </c>
      <c r="CV131" s="222">
        <v>0</v>
      </c>
      <c r="CW131" s="222">
        <v>0</v>
      </c>
      <c r="CX131" s="222">
        <v>0</v>
      </c>
      <c r="CY131" s="222">
        <v>0</v>
      </c>
      <c r="CZ131" s="222">
        <v>0</v>
      </c>
      <c r="DA131" s="222">
        <v>0</v>
      </c>
      <c r="DB131" s="222">
        <v>0</v>
      </c>
      <c r="DC131" s="222">
        <v>0</v>
      </c>
      <c r="DD131" s="222">
        <v>0</v>
      </c>
      <c r="DE131" s="222">
        <v>0</v>
      </c>
      <c r="DF131" s="222">
        <v>0</v>
      </c>
      <c r="DG131" s="222">
        <v>0</v>
      </c>
      <c r="DH131" s="222">
        <v>2625</v>
      </c>
      <c r="DI131" s="222">
        <v>0</v>
      </c>
      <c r="DJ131" s="222">
        <v>0</v>
      </c>
      <c r="DK131" s="222">
        <v>0</v>
      </c>
      <c r="DL131" s="222">
        <v>0</v>
      </c>
      <c r="DM131" s="222">
        <v>0</v>
      </c>
      <c r="DN131" s="222">
        <v>0</v>
      </c>
      <c r="DO131" s="222">
        <v>1500</v>
      </c>
      <c r="DP131" s="222">
        <v>0</v>
      </c>
      <c r="DQ131" s="222">
        <v>0</v>
      </c>
      <c r="DR131" s="222">
        <v>0</v>
      </c>
      <c r="DS131" s="222">
        <v>2338</v>
      </c>
      <c r="DT131" s="222">
        <v>0</v>
      </c>
      <c r="DU131" s="222">
        <v>0</v>
      </c>
      <c r="DV131" s="222">
        <v>0</v>
      </c>
      <c r="DW131" s="222">
        <v>0</v>
      </c>
      <c r="DX131" s="222">
        <v>0</v>
      </c>
      <c r="DY131" s="222">
        <v>0</v>
      </c>
      <c r="DZ131" s="222">
        <v>0</v>
      </c>
      <c r="EA131" s="222">
        <v>0</v>
      </c>
      <c r="EB131" s="222">
        <v>0</v>
      </c>
      <c r="EC131" s="222">
        <v>0</v>
      </c>
      <c r="ED131" s="222">
        <v>0</v>
      </c>
      <c r="EE131" s="222">
        <v>0</v>
      </c>
      <c r="EF131" s="222">
        <v>0</v>
      </c>
      <c r="EG131" s="222">
        <v>0</v>
      </c>
      <c r="EH131" s="222">
        <v>0</v>
      </c>
      <c r="EI131" s="222">
        <v>0</v>
      </c>
      <c r="EJ131" s="222">
        <v>0</v>
      </c>
      <c r="EK131" s="222">
        <v>0</v>
      </c>
      <c r="EL131" s="222">
        <v>0</v>
      </c>
      <c r="EM131" s="222">
        <v>0</v>
      </c>
      <c r="EN131" s="222">
        <v>0</v>
      </c>
      <c r="EO131" s="222">
        <v>0</v>
      </c>
      <c r="EP131" s="222">
        <v>0</v>
      </c>
      <c r="EQ131" s="222">
        <v>0</v>
      </c>
      <c r="ER131" s="222">
        <v>0</v>
      </c>
      <c r="ES131" s="222">
        <v>0</v>
      </c>
      <c r="ET131" s="222">
        <v>0</v>
      </c>
      <c r="EU131" s="222">
        <v>0</v>
      </c>
      <c r="EV131" s="222">
        <v>0</v>
      </c>
      <c r="EW131" s="222">
        <v>0</v>
      </c>
      <c r="EX131" s="222">
        <v>0</v>
      </c>
      <c r="EY131" s="222">
        <v>0</v>
      </c>
      <c r="EZ131" s="222">
        <v>0</v>
      </c>
      <c r="FA131" s="222">
        <v>0</v>
      </c>
      <c r="FB131" s="222">
        <v>0</v>
      </c>
      <c r="FC131" s="222">
        <v>0</v>
      </c>
      <c r="FD131" s="222">
        <v>0</v>
      </c>
      <c r="FE131" s="222">
        <v>1800</v>
      </c>
      <c r="FF131" s="222">
        <v>0</v>
      </c>
      <c r="FG131" s="222">
        <v>0</v>
      </c>
      <c r="FH131" s="222">
        <v>0</v>
      </c>
      <c r="FI131" s="222">
        <v>10605</v>
      </c>
      <c r="FJ131" s="222">
        <v>0</v>
      </c>
      <c r="FK131" s="222">
        <v>0</v>
      </c>
      <c r="FL131" s="222">
        <v>0</v>
      </c>
      <c r="FM131" s="222">
        <v>0</v>
      </c>
      <c r="FN131" s="222">
        <v>0</v>
      </c>
      <c r="FO131" s="222">
        <v>0</v>
      </c>
      <c r="FP131" s="222">
        <v>0</v>
      </c>
      <c r="FQ131" s="222">
        <v>0</v>
      </c>
      <c r="FR131" s="222">
        <v>0</v>
      </c>
      <c r="FS131" s="222">
        <v>0</v>
      </c>
      <c r="FT131" s="222">
        <v>0</v>
      </c>
      <c r="FU131" s="222">
        <v>0</v>
      </c>
      <c r="FV131" s="222">
        <v>0</v>
      </c>
      <c r="FW131" s="222">
        <v>0</v>
      </c>
      <c r="FX131" s="222">
        <v>0</v>
      </c>
      <c r="FY131" s="222">
        <v>0</v>
      </c>
      <c r="FZ131" s="222">
        <v>0</v>
      </c>
      <c r="GA131" s="222">
        <v>0</v>
      </c>
      <c r="GB131" s="222">
        <v>0</v>
      </c>
      <c r="GC131" s="222">
        <v>0</v>
      </c>
      <c r="GD131" s="222">
        <v>0</v>
      </c>
      <c r="GE131" s="222">
        <v>0</v>
      </c>
      <c r="GF131" s="222">
        <v>0</v>
      </c>
      <c r="GG131" s="222">
        <v>0</v>
      </c>
      <c r="GH131" s="222">
        <v>0</v>
      </c>
      <c r="GI131" s="222">
        <v>0</v>
      </c>
      <c r="GJ131" s="222">
        <v>0</v>
      </c>
      <c r="GK131" s="222">
        <v>0</v>
      </c>
      <c r="GL131" s="222">
        <v>0</v>
      </c>
      <c r="GM131" s="222">
        <v>0</v>
      </c>
      <c r="GN131" s="222">
        <v>0</v>
      </c>
      <c r="GO131" s="222">
        <v>0</v>
      </c>
      <c r="GP131" s="222">
        <v>0</v>
      </c>
      <c r="GQ131" s="222">
        <v>0</v>
      </c>
      <c r="GR131" s="222">
        <v>0</v>
      </c>
      <c r="GS131" s="222">
        <v>0</v>
      </c>
      <c r="GT131" s="222">
        <v>0</v>
      </c>
      <c r="GU131" s="222">
        <v>0</v>
      </c>
      <c r="GV131" s="222">
        <v>0</v>
      </c>
      <c r="GW131" s="222">
        <v>0</v>
      </c>
      <c r="GX131" s="222">
        <v>0</v>
      </c>
      <c r="GY131" s="222">
        <v>0</v>
      </c>
      <c r="GZ131" s="222">
        <v>0</v>
      </c>
      <c r="HA131" s="222">
        <v>0</v>
      </c>
      <c r="HB131" s="222">
        <v>0</v>
      </c>
      <c r="HC131" s="222">
        <v>0</v>
      </c>
      <c r="HD131" s="222">
        <v>0</v>
      </c>
      <c r="HE131" s="222">
        <v>0</v>
      </c>
      <c r="HF131" s="222">
        <v>0</v>
      </c>
      <c r="HG131" s="222">
        <v>0</v>
      </c>
      <c r="HH131" s="222">
        <v>0</v>
      </c>
      <c r="HI131" s="222">
        <v>0</v>
      </c>
      <c r="HJ131" s="222">
        <v>0</v>
      </c>
      <c r="HK131" s="222">
        <v>0</v>
      </c>
      <c r="HL131" s="222">
        <v>375</v>
      </c>
      <c r="HM131" s="222">
        <v>0</v>
      </c>
      <c r="HN131" s="222">
        <v>0</v>
      </c>
      <c r="HO131" s="222">
        <v>0</v>
      </c>
      <c r="HP131" s="222">
        <v>0</v>
      </c>
      <c r="HQ131" s="222">
        <v>375</v>
      </c>
      <c r="HR131" s="222">
        <v>0</v>
      </c>
      <c r="HS131" s="222">
        <v>0</v>
      </c>
      <c r="HT131" s="222">
        <v>0</v>
      </c>
      <c r="HU131" s="222">
        <v>0</v>
      </c>
      <c r="HV131" s="222">
        <v>0</v>
      </c>
      <c r="HW131" s="222">
        <v>0</v>
      </c>
      <c r="HX131" s="222">
        <v>0</v>
      </c>
      <c r="HY131" s="222">
        <v>0</v>
      </c>
      <c r="HZ131" s="222">
        <v>0</v>
      </c>
      <c r="IA131" s="222">
        <v>0</v>
      </c>
      <c r="IB131" s="222">
        <v>0</v>
      </c>
      <c r="IC131" s="222">
        <v>0</v>
      </c>
      <c r="ID131" s="222">
        <v>0</v>
      </c>
      <c r="IE131" s="222">
        <v>0</v>
      </c>
      <c r="IF131" s="222">
        <v>0</v>
      </c>
      <c r="IG131" s="222">
        <v>0</v>
      </c>
      <c r="IH131" s="222">
        <v>0</v>
      </c>
      <c r="II131" s="222">
        <v>0</v>
      </c>
      <c r="IJ131" s="222">
        <v>0</v>
      </c>
      <c r="IK131" s="222">
        <v>0</v>
      </c>
      <c r="IL131" s="222">
        <v>0</v>
      </c>
      <c r="IM131" s="222">
        <v>0</v>
      </c>
      <c r="IN131" s="222">
        <v>0</v>
      </c>
      <c r="IO131" s="222">
        <v>0</v>
      </c>
      <c r="IP131" s="222">
        <v>0</v>
      </c>
      <c r="IQ131" s="222">
        <v>0</v>
      </c>
      <c r="IR131" s="222">
        <v>0</v>
      </c>
      <c r="IS131" s="222">
        <v>0</v>
      </c>
      <c r="IT131" s="222">
        <v>75029</v>
      </c>
      <c r="IU131" s="222">
        <v>0</v>
      </c>
      <c r="IV131" s="222">
        <v>0</v>
      </c>
      <c r="IW131" s="222">
        <v>0</v>
      </c>
      <c r="IX131" s="222">
        <v>1050</v>
      </c>
      <c r="IY131" s="222">
        <v>0</v>
      </c>
      <c r="IZ131" s="222">
        <v>0</v>
      </c>
      <c r="JA131" s="222">
        <v>0</v>
      </c>
      <c r="JB131" s="222">
        <v>0</v>
      </c>
      <c r="JC131" s="222">
        <v>0</v>
      </c>
      <c r="JD131" s="222">
        <v>0</v>
      </c>
      <c r="JE131" s="222">
        <v>10414.1</v>
      </c>
      <c r="JF131" s="222">
        <v>0</v>
      </c>
      <c r="JG131" s="222">
        <v>0</v>
      </c>
      <c r="JH131" s="222">
        <v>0</v>
      </c>
      <c r="JI131" s="222">
        <v>0</v>
      </c>
      <c r="JJ131" s="222">
        <v>0</v>
      </c>
      <c r="JK131" s="222">
        <v>0</v>
      </c>
      <c r="JL131" s="222">
        <v>0</v>
      </c>
      <c r="JM131" s="222">
        <v>0</v>
      </c>
      <c r="JN131" s="222">
        <v>0</v>
      </c>
      <c r="JO131" s="222">
        <v>0</v>
      </c>
      <c r="JP131" s="222">
        <v>0</v>
      </c>
      <c r="JQ131" s="222">
        <v>0</v>
      </c>
      <c r="JR131" s="222">
        <v>0</v>
      </c>
      <c r="JS131" s="222">
        <v>0</v>
      </c>
      <c r="JT131" s="222">
        <v>0</v>
      </c>
      <c r="JU131" s="222">
        <v>1800</v>
      </c>
      <c r="JV131" s="222">
        <v>0</v>
      </c>
      <c r="JW131" s="222">
        <v>375</v>
      </c>
      <c r="JX131" s="222">
        <v>0</v>
      </c>
      <c r="JY131" s="222">
        <v>0</v>
      </c>
      <c r="JZ131" s="222">
        <v>0</v>
      </c>
      <c r="KA131" s="222">
        <v>0</v>
      </c>
      <c r="KB131" s="222">
        <v>0</v>
      </c>
      <c r="KC131" s="222">
        <v>0</v>
      </c>
      <c r="KD131" s="222">
        <v>750</v>
      </c>
      <c r="KE131" s="222">
        <v>0</v>
      </c>
      <c r="KF131" s="222">
        <v>0</v>
      </c>
      <c r="KG131" s="222">
        <v>0</v>
      </c>
      <c r="KH131" s="222">
        <v>0</v>
      </c>
      <c r="KI131" s="222">
        <v>0</v>
      </c>
      <c r="KJ131" s="222">
        <v>0</v>
      </c>
      <c r="KK131" s="222">
        <v>0</v>
      </c>
      <c r="KL131" s="222">
        <v>0</v>
      </c>
      <c r="KM131" s="222">
        <v>0</v>
      </c>
      <c r="KN131" s="222">
        <v>0</v>
      </c>
      <c r="KO131" s="222">
        <v>0</v>
      </c>
      <c r="KP131" s="222">
        <v>0</v>
      </c>
      <c r="KQ131" s="222">
        <v>0</v>
      </c>
      <c r="KR131" s="222">
        <v>0</v>
      </c>
      <c r="KS131" s="222">
        <v>0</v>
      </c>
      <c r="KT131" s="222">
        <v>0</v>
      </c>
      <c r="KU131" s="222">
        <v>0</v>
      </c>
      <c r="KV131" s="222">
        <v>0</v>
      </c>
      <c r="KW131" s="222">
        <v>0</v>
      </c>
      <c r="KX131" s="222">
        <v>0</v>
      </c>
      <c r="KY131" s="222">
        <v>0</v>
      </c>
      <c r="KZ131" s="222">
        <v>0</v>
      </c>
      <c r="LA131" s="222">
        <v>0</v>
      </c>
      <c r="LB131" s="222">
        <v>0</v>
      </c>
      <c r="LC131" s="222">
        <v>0</v>
      </c>
      <c r="LD131" s="222">
        <v>0</v>
      </c>
      <c r="LE131" s="222">
        <v>0</v>
      </c>
      <c r="LF131" s="222">
        <v>0</v>
      </c>
      <c r="LG131" s="222">
        <v>0</v>
      </c>
      <c r="LH131" s="222">
        <v>0</v>
      </c>
      <c r="LI131" s="222">
        <v>0</v>
      </c>
      <c r="LJ131" s="222">
        <v>0</v>
      </c>
      <c r="LK131" s="222">
        <v>0</v>
      </c>
      <c r="LL131" s="222">
        <v>0</v>
      </c>
      <c r="LM131" s="222">
        <v>0</v>
      </c>
      <c r="LN131" s="222">
        <v>0</v>
      </c>
      <c r="LO131" s="222">
        <v>-1792</v>
      </c>
      <c r="LP131" s="222">
        <v>0</v>
      </c>
      <c r="LQ131" s="222">
        <v>0</v>
      </c>
      <c r="LR131" s="222">
        <v>11162</v>
      </c>
      <c r="LS131" s="222">
        <v>0</v>
      </c>
      <c r="LT131" s="222">
        <v>0</v>
      </c>
      <c r="LU131" s="222">
        <v>0</v>
      </c>
      <c r="LV131" s="222">
        <v>0</v>
      </c>
      <c r="LW131" s="222">
        <v>0</v>
      </c>
      <c r="LX131" s="222">
        <v>0</v>
      </c>
      <c r="LY131" s="222">
        <v>0</v>
      </c>
      <c r="LZ131" s="222">
        <v>0</v>
      </c>
      <c r="MA131" s="222">
        <v>0</v>
      </c>
      <c r="MB131" s="222">
        <v>0</v>
      </c>
      <c r="MC131" s="222">
        <v>0</v>
      </c>
      <c r="MD131" s="222">
        <v>0</v>
      </c>
      <c r="ME131" s="222">
        <v>0</v>
      </c>
      <c r="MF131" s="222">
        <v>1125</v>
      </c>
      <c r="MG131" s="222">
        <v>0</v>
      </c>
      <c r="MH131" s="222">
        <v>0</v>
      </c>
      <c r="MI131" s="222">
        <v>0</v>
      </c>
      <c r="MJ131" s="222">
        <v>0</v>
      </c>
      <c r="MK131" s="222">
        <v>0</v>
      </c>
      <c r="ML131" s="222">
        <v>0</v>
      </c>
      <c r="MM131" s="222">
        <v>0</v>
      </c>
      <c r="MN131" s="222">
        <v>0</v>
      </c>
      <c r="MO131" s="222">
        <v>0</v>
      </c>
      <c r="MP131" s="222">
        <v>0</v>
      </c>
      <c r="MQ131" s="222">
        <v>0</v>
      </c>
      <c r="MR131" s="222">
        <v>0</v>
      </c>
      <c r="MS131" s="222">
        <v>0</v>
      </c>
      <c r="MT131" s="222">
        <v>0</v>
      </c>
      <c r="MU131" s="222">
        <v>750</v>
      </c>
      <c r="MV131" s="222">
        <v>0</v>
      </c>
      <c r="MW131" s="222">
        <v>0</v>
      </c>
      <c r="MX131" s="222">
        <v>2700</v>
      </c>
      <c r="MY131" s="222">
        <v>0</v>
      </c>
      <c r="MZ131" s="222">
        <v>0</v>
      </c>
      <c r="NA131" s="222">
        <v>0</v>
      </c>
      <c r="NB131" s="222">
        <v>0</v>
      </c>
      <c r="NC131" s="222">
        <v>0</v>
      </c>
      <c r="ND131" s="222">
        <v>0</v>
      </c>
      <c r="NE131" s="222">
        <v>0</v>
      </c>
      <c r="NF131" s="222">
        <v>0</v>
      </c>
      <c r="NG131" s="222">
        <v>0</v>
      </c>
      <c r="NH131" s="222">
        <v>0</v>
      </c>
      <c r="NI131" s="222">
        <v>0</v>
      </c>
      <c r="NJ131" s="222">
        <v>0</v>
      </c>
      <c r="NK131" s="222">
        <v>0</v>
      </c>
      <c r="NL131" s="222">
        <v>0</v>
      </c>
      <c r="NM131" s="222">
        <v>0</v>
      </c>
      <c r="NN131" s="222">
        <v>0</v>
      </c>
      <c r="NO131" s="222">
        <v>0</v>
      </c>
      <c r="NP131" s="222">
        <v>0</v>
      </c>
      <c r="NQ131" s="222">
        <v>0</v>
      </c>
      <c r="NR131" s="222">
        <v>0</v>
      </c>
      <c r="NS131" s="222">
        <v>0</v>
      </c>
      <c r="NT131" s="222">
        <v>0</v>
      </c>
      <c r="NU131" s="222">
        <v>0</v>
      </c>
      <c r="NV131" s="222">
        <v>0</v>
      </c>
      <c r="NW131" s="222">
        <v>0</v>
      </c>
      <c r="NX131" s="222">
        <v>0</v>
      </c>
      <c r="NY131" s="222">
        <v>0</v>
      </c>
      <c r="NZ131" s="222">
        <v>0</v>
      </c>
      <c r="OA131" s="222">
        <v>0</v>
      </c>
      <c r="OB131" s="222">
        <v>0</v>
      </c>
      <c r="OC131" s="222">
        <v>0</v>
      </c>
      <c r="OD131" s="222">
        <v>0</v>
      </c>
      <c r="OE131" s="222">
        <v>2952</v>
      </c>
      <c r="OF131" s="222">
        <v>0</v>
      </c>
      <c r="OG131" s="222">
        <v>0</v>
      </c>
      <c r="OH131" s="222">
        <v>0</v>
      </c>
      <c r="OI131" s="222">
        <v>0</v>
      </c>
      <c r="OJ131" s="222">
        <v>0</v>
      </c>
      <c r="OK131" s="222">
        <v>0</v>
      </c>
      <c r="OL131" s="222">
        <v>0</v>
      </c>
      <c r="OM131" s="222">
        <v>0</v>
      </c>
      <c r="ON131" s="222">
        <v>0</v>
      </c>
      <c r="OO131" s="222">
        <v>0</v>
      </c>
      <c r="OP131" s="222">
        <v>0</v>
      </c>
      <c r="OQ131" s="222">
        <v>0</v>
      </c>
      <c r="OR131" s="222">
        <v>0</v>
      </c>
      <c r="OS131" s="222">
        <v>0</v>
      </c>
      <c r="OT131" s="222">
        <v>0</v>
      </c>
      <c r="OU131" s="222">
        <v>0</v>
      </c>
      <c r="OV131" s="222">
        <v>0</v>
      </c>
      <c r="OW131" s="222">
        <v>0</v>
      </c>
      <c r="OX131" s="222">
        <v>0</v>
      </c>
      <c r="OY131" s="222">
        <v>0</v>
      </c>
      <c r="OZ131" s="222">
        <v>0</v>
      </c>
      <c r="PA131" s="222">
        <v>0</v>
      </c>
      <c r="PB131" s="222">
        <v>0</v>
      </c>
      <c r="PC131" s="222">
        <v>0</v>
      </c>
      <c r="PD131" s="222">
        <v>0</v>
      </c>
      <c r="PE131" s="222">
        <v>0</v>
      </c>
      <c r="PF131" s="222">
        <v>0</v>
      </c>
      <c r="PG131" s="222">
        <v>0</v>
      </c>
      <c r="PH131" s="222">
        <v>0</v>
      </c>
      <c r="PI131" s="222">
        <v>0</v>
      </c>
      <c r="PJ131" s="222">
        <v>0</v>
      </c>
      <c r="PK131" s="222">
        <v>0</v>
      </c>
      <c r="PL131" s="222">
        <v>0</v>
      </c>
      <c r="PM131" s="222">
        <v>0</v>
      </c>
      <c r="PN131" s="222">
        <v>0</v>
      </c>
      <c r="PO131" s="222">
        <v>0</v>
      </c>
      <c r="PP131" s="222">
        <v>0</v>
      </c>
      <c r="PQ131" s="222">
        <v>0</v>
      </c>
      <c r="PR131" s="222">
        <v>0</v>
      </c>
      <c r="PS131" s="222">
        <v>0</v>
      </c>
      <c r="PT131" s="222">
        <v>0</v>
      </c>
      <c r="PU131" s="222">
        <v>0</v>
      </c>
      <c r="PV131" s="222">
        <v>0</v>
      </c>
      <c r="PW131" s="222">
        <v>0</v>
      </c>
      <c r="PX131" s="222">
        <v>0</v>
      </c>
      <c r="PY131" s="222">
        <v>0</v>
      </c>
      <c r="PZ131" s="222">
        <v>44940</v>
      </c>
      <c r="QA131" s="222">
        <v>375</v>
      </c>
      <c r="QB131" s="222">
        <v>0</v>
      </c>
      <c r="QC131" s="222">
        <v>0</v>
      </c>
      <c r="QD131" s="222">
        <v>0</v>
      </c>
      <c r="QE131" s="222">
        <v>750</v>
      </c>
      <c r="QF131" s="222">
        <v>0</v>
      </c>
      <c r="QG131" s="222">
        <v>0</v>
      </c>
      <c r="QH131" s="222">
        <v>0</v>
      </c>
      <c r="QI131" s="222">
        <v>0</v>
      </c>
      <c r="QJ131" s="222">
        <v>21512</v>
      </c>
      <c r="QK131" s="222">
        <v>0</v>
      </c>
      <c r="QL131" s="222">
        <v>0</v>
      </c>
      <c r="QM131" s="222">
        <v>0</v>
      </c>
      <c r="QN131" s="222">
        <v>0</v>
      </c>
      <c r="QO131" s="222">
        <v>0</v>
      </c>
      <c r="QP131" s="222">
        <v>0</v>
      </c>
      <c r="QQ131" s="222">
        <v>3450</v>
      </c>
      <c r="QR131" s="222">
        <v>375</v>
      </c>
      <c r="QS131" s="222">
        <v>0</v>
      </c>
      <c r="QT131" s="222">
        <v>90839</v>
      </c>
      <c r="QU131" s="222">
        <v>0</v>
      </c>
      <c r="QV131" s="222">
        <v>0</v>
      </c>
      <c r="QW131" s="222">
        <v>0</v>
      </c>
      <c r="QX131" s="222">
        <v>0</v>
      </c>
      <c r="QY131" s="222">
        <v>0</v>
      </c>
      <c r="QZ131" s="222">
        <v>0</v>
      </c>
      <c r="RA131" s="222">
        <v>0</v>
      </c>
      <c r="RB131" s="222">
        <v>0</v>
      </c>
      <c r="RC131" s="222">
        <v>0</v>
      </c>
      <c r="RD131" s="222">
        <v>0</v>
      </c>
      <c r="RE131" s="222">
        <v>0</v>
      </c>
      <c r="RF131" s="222">
        <v>0</v>
      </c>
      <c r="RG131" s="222">
        <v>0</v>
      </c>
      <c r="RH131" s="222">
        <v>0</v>
      </c>
      <c r="RI131" s="222">
        <v>0</v>
      </c>
      <c r="RJ131" s="222">
        <v>0</v>
      </c>
      <c r="RK131" s="222">
        <v>0</v>
      </c>
      <c r="RL131" s="222">
        <v>0</v>
      </c>
      <c r="RM131" s="222">
        <v>0</v>
      </c>
      <c r="RN131" s="222">
        <v>0</v>
      </c>
      <c r="RO131" s="222">
        <v>0</v>
      </c>
      <c r="RP131" s="222">
        <v>0</v>
      </c>
      <c r="RQ131" s="222">
        <v>0</v>
      </c>
      <c r="RR131" s="222">
        <v>0</v>
      </c>
      <c r="RS131" s="222">
        <v>0</v>
      </c>
      <c r="RT131" s="222">
        <v>0</v>
      </c>
      <c r="RU131" s="222">
        <v>0</v>
      </c>
      <c r="RV131" s="222">
        <v>0</v>
      </c>
      <c r="RW131" s="222">
        <v>0</v>
      </c>
      <c r="RX131" s="222">
        <v>0</v>
      </c>
      <c r="RY131" s="222">
        <v>0</v>
      </c>
      <c r="RZ131" s="222">
        <v>0</v>
      </c>
      <c r="SA131" s="222">
        <v>0</v>
      </c>
      <c r="SB131" s="222">
        <v>0</v>
      </c>
      <c r="SC131" s="222">
        <v>0</v>
      </c>
      <c r="SD131" s="222">
        <v>0</v>
      </c>
      <c r="SE131" s="222">
        <v>0</v>
      </c>
      <c r="SF131" s="222">
        <v>0</v>
      </c>
      <c r="SG131" s="222">
        <v>0</v>
      </c>
      <c r="SH131" s="222">
        <v>0</v>
      </c>
      <c r="SI131" s="222">
        <v>0</v>
      </c>
      <c r="SJ131" s="222">
        <v>0</v>
      </c>
      <c r="SK131" s="222">
        <v>0</v>
      </c>
      <c r="SL131" s="222">
        <v>0</v>
      </c>
      <c r="SM131" s="222">
        <v>0</v>
      </c>
      <c r="SN131" s="222">
        <v>0</v>
      </c>
      <c r="SO131" s="222">
        <v>0</v>
      </c>
      <c r="SP131" s="222">
        <v>0</v>
      </c>
      <c r="SQ131" s="222">
        <v>0</v>
      </c>
      <c r="SR131" s="222">
        <v>0</v>
      </c>
      <c r="SS131" s="222">
        <v>0</v>
      </c>
      <c r="ST131" s="222">
        <v>0</v>
      </c>
      <c r="SU131" s="222">
        <v>0</v>
      </c>
      <c r="SV131" s="222">
        <v>0</v>
      </c>
      <c r="SW131" s="222">
        <v>0</v>
      </c>
      <c r="SX131" s="222">
        <v>0</v>
      </c>
      <c r="SY131" s="222">
        <v>0</v>
      </c>
      <c r="SZ131" s="222">
        <v>0</v>
      </c>
      <c r="TA131" s="222">
        <v>0</v>
      </c>
      <c r="TB131" s="222">
        <v>0</v>
      </c>
      <c r="TC131" s="222">
        <v>0</v>
      </c>
      <c r="TD131" s="222">
        <v>0</v>
      </c>
      <c r="TE131" s="222">
        <v>0</v>
      </c>
      <c r="TF131" s="222">
        <v>0</v>
      </c>
      <c r="TG131" s="222">
        <v>0</v>
      </c>
      <c r="TH131" s="222">
        <v>0</v>
      </c>
      <c r="TI131" s="222">
        <v>0</v>
      </c>
      <c r="TJ131" s="222">
        <v>0</v>
      </c>
      <c r="TK131" s="222">
        <v>0</v>
      </c>
      <c r="TL131" s="222">
        <v>0</v>
      </c>
      <c r="TM131" s="222">
        <v>0</v>
      </c>
      <c r="TN131" s="222">
        <v>0</v>
      </c>
      <c r="TO131" s="222">
        <v>0</v>
      </c>
      <c r="TP131" s="222">
        <v>0</v>
      </c>
      <c r="TQ131" s="222">
        <v>0</v>
      </c>
      <c r="TR131" s="222">
        <v>0</v>
      </c>
      <c r="TS131" s="222">
        <v>0</v>
      </c>
      <c r="TT131" s="222">
        <v>0</v>
      </c>
      <c r="TU131" s="222">
        <v>0</v>
      </c>
      <c r="TV131" s="222">
        <v>0</v>
      </c>
      <c r="TW131" s="222">
        <v>0</v>
      </c>
      <c r="TX131" s="222">
        <v>0</v>
      </c>
      <c r="TY131" s="222">
        <v>0</v>
      </c>
      <c r="TZ131" s="222">
        <v>0</v>
      </c>
      <c r="UA131" s="222">
        <v>0</v>
      </c>
      <c r="UB131" s="222">
        <v>0</v>
      </c>
      <c r="UC131" s="222">
        <v>0</v>
      </c>
      <c r="UD131" s="222">
        <v>0</v>
      </c>
      <c r="UE131" s="222">
        <v>0</v>
      </c>
      <c r="UF131" s="222">
        <v>0</v>
      </c>
      <c r="UG131" s="222">
        <v>0</v>
      </c>
      <c r="UH131" s="222">
        <v>0</v>
      </c>
      <c r="UI131" s="222">
        <v>0</v>
      </c>
      <c r="UJ131" s="222">
        <v>0</v>
      </c>
      <c r="UK131" s="222">
        <v>0</v>
      </c>
      <c r="UL131" s="222">
        <v>0</v>
      </c>
      <c r="UM131" s="222">
        <v>0</v>
      </c>
      <c r="UN131" s="222">
        <v>0</v>
      </c>
      <c r="UO131" s="222">
        <v>0</v>
      </c>
      <c r="UP131" s="222">
        <v>0</v>
      </c>
      <c r="UQ131" s="222">
        <v>0</v>
      </c>
      <c r="UR131" s="222">
        <v>0</v>
      </c>
      <c r="US131" s="222">
        <v>4832</v>
      </c>
      <c r="UT131" s="222">
        <v>0</v>
      </c>
      <c r="UU131" s="222">
        <v>0</v>
      </c>
      <c r="UV131" s="222">
        <v>0</v>
      </c>
      <c r="UW131" s="222">
        <v>0</v>
      </c>
      <c r="UX131" s="222">
        <v>0</v>
      </c>
      <c r="UY131" s="222">
        <v>0</v>
      </c>
      <c r="UZ131" s="222">
        <v>0</v>
      </c>
      <c r="VA131" s="222">
        <v>0</v>
      </c>
      <c r="VB131" s="222">
        <v>0</v>
      </c>
      <c r="VC131" s="222">
        <v>0</v>
      </c>
      <c r="VD131" s="222">
        <v>0</v>
      </c>
      <c r="VE131" s="222">
        <v>0</v>
      </c>
      <c r="VF131" s="222">
        <v>0</v>
      </c>
      <c r="VG131" s="222">
        <v>0</v>
      </c>
      <c r="VH131" s="222">
        <v>0</v>
      </c>
      <c r="VI131" s="222">
        <v>0</v>
      </c>
      <c r="VJ131" s="222">
        <v>0</v>
      </c>
      <c r="VK131" s="222">
        <v>0</v>
      </c>
      <c r="VL131" s="222">
        <v>0</v>
      </c>
      <c r="VM131" s="222">
        <v>0</v>
      </c>
      <c r="VN131" s="222">
        <v>0</v>
      </c>
      <c r="VO131" s="222">
        <v>0</v>
      </c>
      <c r="VP131" s="222">
        <v>0</v>
      </c>
      <c r="VQ131" s="222">
        <v>0</v>
      </c>
      <c r="VR131" s="222">
        <v>0</v>
      </c>
      <c r="VS131" s="222">
        <v>0</v>
      </c>
      <c r="VT131" s="222">
        <v>0</v>
      </c>
      <c r="VU131" s="222">
        <v>0</v>
      </c>
      <c r="VV131" s="222">
        <v>0</v>
      </c>
      <c r="VW131" s="222">
        <v>0</v>
      </c>
      <c r="VX131" s="222">
        <v>0</v>
      </c>
      <c r="VY131" s="222">
        <v>0</v>
      </c>
      <c r="VZ131" s="222">
        <v>0</v>
      </c>
      <c r="WA131" s="222">
        <v>0</v>
      </c>
      <c r="WB131" s="222">
        <v>0</v>
      </c>
      <c r="WC131" s="222">
        <v>0</v>
      </c>
      <c r="WD131" s="222">
        <v>0</v>
      </c>
      <c r="WE131" s="222">
        <v>0</v>
      </c>
      <c r="WF131" s="222">
        <v>0</v>
      </c>
      <c r="WG131" s="222">
        <v>0</v>
      </c>
      <c r="WH131" s="222">
        <v>0</v>
      </c>
      <c r="WI131" s="222">
        <v>0</v>
      </c>
      <c r="WJ131" s="222">
        <v>0</v>
      </c>
      <c r="WK131" s="222">
        <v>0</v>
      </c>
      <c r="WL131" s="222">
        <v>0</v>
      </c>
      <c r="WM131" s="222">
        <v>0</v>
      </c>
      <c r="WN131" s="222">
        <v>0</v>
      </c>
      <c r="WO131" s="222">
        <v>0</v>
      </c>
      <c r="WP131" s="222">
        <v>0</v>
      </c>
      <c r="WQ131" s="222">
        <v>0</v>
      </c>
      <c r="WR131" s="222">
        <v>0</v>
      </c>
      <c r="WS131" s="222">
        <v>0</v>
      </c>
      <c r="WT131" s="222">
        <v>0</v>
      </c>
      <c r="WU131" s="222">
        <v>0</v>
      </c>
      <c r="WV131" s="222">
        <v>0</v>
      </c>
      <c r="WW131" s="222">
        <v>0</v>
      </c>
      <c r="WX131" s="222">
        <v>0</v>
      </c>
      <c r="WY131" s="222">
        <v>0</v>
      </c>
      <c r="WZ131" s="222">
        <v>0</v>
      </c>
      <c r="XA131" s="222">
        <v>0</v>
      </c>
      <c r="XB131" s="222">
        <v>0</v>
      </c>
      <c r="XC131" s="222">
        <v>-27227</v>
      </c>
      <c r="XD131" s="222">
        <v>0</v>
      </c>
      <c r="XE131" s="222">
        <v>0</v>
      </c>
      <c r="XF131" s="222">
        <v>0</v>
      </c>
      <c r="XG131" s="222">
        <v>263</v>
      </c>
      <c r="XH131" s="222">
        <v>0</v>
      </c>
      <c r="XI131" s="222">
        <v>0</v>
      </c>
      <c r="XJ131" s="222">
        <v>0</v>
      </c>
      <c r="XK131" s="222">
        <v>0</v>
      </c>
      <c r="XL131" s="222">
        <v>0</v>
      </c>
      <c r="XM131" s="222">
        <v>0</v>
      </c>
      <c r="XN131" s="222">
        <v>0</v>
      </c>
      <c r="XO131" s="222">
        <v>0</v>
      </c>
      <c r="XP131" s="222">
        <v>0</v>
      </c>
      <c r="XQ131" s="222">
        <v>0</v>
      </c>
      <c r="XR131" s="222">
        <v>0</v>
      </c>
      <c r="XS131" s="222">
        <v>0</v>
      </c>
      <c r="XT131" s="222">
        <v>0</v>
      </c>
      <c r="XU131" s="222">
        <v>0</v>
      </c>
      <c r="XV131" s="222">
        <v>0</v>
      </c>
      <c r="XW131" s="222">
        <v>0</v>
      </c>
      <c r="XX131" s="222">
        <v>0</v>
      </c>
      <c r="XY131" s="222">
        <v>0</v>
      </c>
      <c r="XZ131" s="222">
        <v>0</v>
      </c>
      <c r="YA131" s="222">
        <v>0</v>
      </c>
      <c r="YB131" s="222">
        <v>0</v>
      </c>
      <c r="YC131" s="222">
        <v>0</v>
      </c>
      <c r="YD131" s="222">
        <v>0</v>
      </c>
      <c r="YE131" s="222">
        <v>0</v>
      </c>
      <c r="YF131" s="222">
        <v>0</v>
      </c>
      <c r="YG131" s="222">
        <v>0</v>
      </c>
      <c r="YH131" s="222">
        <v>0</v>
      </c>
      <c r="YI131" s="222">
        <v>0</v>
      </c>
      <c r="YJ131" s="222">
        <v>0</v>
      </c>
      <c r="YK131" s="222">
        <v>0</v>
      </c>
      <c r="YL131" s="222">
        <v>0</v>
      </c>
      <c r="YM131" s="222">
        <v>0</v>
      </c>
      <c r="YN131" s="222">
        <v>0</v>
      </c>
      <c r="YO131" s="222">
        <v>0</v>
      </c>
      <c r="YP131" s="222">
        <v>0</v>
      </c>
      <c r="YQ131" s="222">
        <v>0</v>
      </c>
      <c r="YR131" s="222">
        <v>0</v>
      </c>
      <c r="YS131" s="222">
        <v>0</v>
      </c>
      <c r="YT131" s="222">
        <v>0</v>
      </c>
      <c r="YU131" s="222">
        <v>0</v>
      </c>
      <c r="YV131" s="222">
        <v>0</v>
      </c>
      <c r="YW131" s="222">
        <v>0</v>
      </c>
      <c r="YX131" s="222">
        <v>0</v>
      </c>
      <c r="YY131" s="222">
        <v>0</v>
      </c>
      <c r="YZ131" s="222">
        <v>0</v>
      </c>
      <c r="ZA131" s="222">
        <v>0</v>
      </c>
      <c r="ZB131" s="222">
        <v>750</v>
      </c>
      <c r="ZC131" s="222">
        <v>0</v>
      </c>
      <c r="ZD131" s="222">
        <v>0</v>
      </c>
      <c r="ZE131" s="222">
        <v>0</v>
      </c>
      <c r="ZF131" s="222">
        <v>0</v>
      </c>
      <c r="ZG131" s="222">
        <v>0</v>
      </c>
      <c r="ZH131" s="222">
        <v>0</v>
      </c>
      <c r="ZI131" s="222">
        <v>0</v>
      </c>
      <c r="ZJ131" s="222">
        <v>0</v>
      </c>
      <c r="ZK131" s="222">
        <v>0</v>
      </c>
      <c r="ZL131" s="222">
        <v>0</v>
      </c>
      <c r="ZM131" s="222">
        <v>0</v>
      </c>
      <c r="ZN131" s="222">
        <v>0</v>
      </c>
      <c r="ZO131" s="222">
        <v>750</v>
      </c>
      <c r="ZP131" s="222">
        <v>0</v>
      </c>
      <c r="ZQ131" s="222">
        <v>0</v>
      </c>
      <c r="ZR131" s="222">
        <v>0</v>
      </c>
      <c r="ZS131" s="222">
        <v>0</v>
      </c>
      <c r="ZT131" s="222">
        <v>0</v>
      </c>
      <c r="ZU131" s="222">
        <v>0</v>
      </c>
      <c r="ZV131" s="222">
        <v>0</v>
      </c>
      <c r="ZW131" s="222">
        <v>0</v>
      </c>
      <c r="ZX131" s="222">
        <v>0</v>
      </c>
      <c r="ZY131" s="222">
        <v>0</v>
      </c>
      <c r="ZZ131" s="222">
        <v>0</v>
      </c>
      <c r="AAA131" s="222">
        <v>0</v>
      </c>
      <c r="AAB131" s="222">
        <v>0</v>
      </c>
      <c r="AAC131" s="222">
        <v>0</v>
      </c>
      <c r="AAD131" s="222">
        <v>0</v>
      </c>
      <c r="AAE131" s="222">
        <v>0</v>
      </c>
      <c r="AAF131" s="222">
        <v>0</v>
      </c>
      <c r="AAG131" s="222">
        <v>0</v>
      </c>
      <c r="AAH131" s="222">
        <v>0</v>
      </c>
      <c r="AAI131" s="222">
        <v>0</v>
      </c>
      <c r="AAJ131" s="222">
        <v>0</v>
      </c>
      <c r="AAK131" s="222">
        <v>0</v>
      </c>
      <c r="AAL131" s="222">
        <v>0</v>
      </c>
      <c r="AAM131" s="222">
        <v>1500</v>
      </c>
      <c r="AAN131" s="222">
        <v>0</v>
      </c>
      <c r="AAO131" s="222">
        <v>0</v>
      </c>
      <c r="AAP131" s="222">
        <v>0</v>
      </c>
      <c r="AAQ131" s="222">
        <v>0</v>
      </c>
      <c r="AAR131" s="222">
        <v>0</v>
      </c>
      <c r="AAS131" s="222">
        <v>0</v>
      </c>
      <c r="AAT131" s="222">
        <v>0</v>
      </c>
      <c r="AAU131" s="222">
        <v>0</v>
      </c>
      <c r="AAV131" s="222">
        <v>0</v>
      </c>
      <c r="AAW131" s="222">
        <v>0</v>
      </c>
      <c r="AAX131" s="222">
        <v>0</v>
      </c>
      <c r="AAY131" s="222">
        <v>0</v>
      </c>
      <c r="AAZ131" s="222">
        <v>3375</v>
      </c>
      <c r="ABA131" s="222">
        <v>0</v>
      </c>
      <c r="ABB131" s="222">
        <v>0</v>
      </c>
      <c r="ABC131" s="222">
        <v>0</v>
      </c>
      <c r="ABD131" s="222">
        <v>0</v>
      </c>
      <c r="ABE131" s="222">
        <v>0</v>
      </c>
      <c r="ABF131" s="222">
        <v>0</v>
      </c>
      <c r="ABG131" s="222">
        <v>0</v>
      </c>
      <c r="ABH131" s="222">
        <v>0</v>
      </c>
      <c r="ABI131" s="222">
        <v>0</v>
      </c>
      <c r="ABJ131" s="222">
        <v>0</v>
      </c>
      <c r="ABK131" s="222">
        <v>0</v>
      </c>
      <c r="ABL131" s="222">
        <v>0</v>
      </c>
      <c r="ABM131" s="222">
        <v>0</v>
      </c>
      <c r="ABN131" s="222">
        <v>0</v>
      </c>
      <c r="ABO131" s="222">
        <v>0</v>
      </c>
      <c r="ABP131" s="222">
        <v>0</v>
      </c>
      <c r="ABQ131" s="222">
        <v>0</v>
      </c>
      <c r="ABR131" s="222">
        <v>0</v>
      </c>
      <c r="ABS131" s="222">
        <v>0</v>
      </c>
      <c r="ABT131" s="222">
        <v>0</v>
      </c>
      <c r="ABU131" s="222">
        <v>0</v>
      </c>
      <c r="ABV131" s="222">
        <v>0</v>
      </c>
      <c r="ABW131" s="222">
        <v>0</v>
      </c>
      <c r="ABX131" s="222">
        <v>0</v>
      </c>
      <c r="ABY131" s="222">
        <v>0</v>
      </c>
      <c r="ABZ131" s="222">
        <v>0</v>
      </c>
      <c r="ACA131" s="222">
        <v>750</v>
      </c>
      <c r="ACB131" s="222">
        <v>0</v>
      </c>
      <c r="ACC131" s="222">
        <v>0</v>
      </c>
      <c r="ACD131" s="222">
        <v>0</v>
      </c>
      <c r="ACE131" s="222">
        <v>0</v>
      </c>
      <c r="ACF131" s="222">
        <v>1125</v>
      </c>
      <c r="ACG131" s="222">
        <v>0</v>
      </c>
      <c r="ACH131" s="222">
        <v>0</v>
      </c>
      <c r="ACI131" s="222">
        <v>17592</v>
      </c>
      <c r="ACJ131" s="222">
        <v>0</v>
      </c>
      <c r="ACK131" s="222">
        <v>0</v>
      </c>
      <c r="ACL131" s="222">
        <v>0</v>
      </c>
      <c r="ACM131" s="222">
        <v>0</v>
      </c>
      <c r="ACN131" s="222">
        <v>4320</v>
      </c>
      <c r="ACO131" s="222">
        <v>0</v>
      </c>
      <c r="ACP131" s="222">
        <v>0</v>
      </c>
      <c r="ACQ131" s="222">
        <v>0</v>
      </c>
      <c r="ACR131" s="222">
        <v>0</v>
      </c>
      <c r="ACS131" s="222">
        <v>0</v>
      </c>
      <c r="ACT131" s="222">
        <v>0</v>
      </c>
      <c r="ACU131" s="222">
        <v>0</v>
      </c>
      <c r="ACV131" s="222">
        <v>4857</v>
      </c>
      <c r="ACW131" s="222">
        <v>0</v>
      </c>
      <c r="ACX131" s="222">
        <v>1500</v>
      </c>
      <c r="ACY131" s="222">
        <v>0</v>
      </c>
      <c r="ACZ131" s="222">
        <v>0</v>
      </c>
      <c r="ADA131" s="222">
        <v>0</v>
      </c>
      <c r="ADB131" s="222">
        <v>0</v>
      </c>
      <c r="ADC131" s="222">
        <v>0</v>
      </c>
      <c r="ADD131" s="222">
        <v>0</v>
      </c>
      <c r="ADE131" s="222">
        <v>0</v>
      </c>
      <c r="ADF131" s="222">
        <v>0</v>
      </c>
      <c r="ADG131" s="222">
        <v>0</v>
      </c>
      <c r="ADH131" s="222">
        <v>0</v>
      </c>
      <c r="ADI131" s="222">
        <v>0</v>
      </c>
      <c r="ADJ131" s="222">
        <v>-450</v>
      </c>
      <c r="ADK131" s="222">
        <v>0</v>
      </c>
      <c r="ADL131" s="222">
        <v>0</v>
      </c>
      <c r="ADM131" s="222">
        <v>0</v>
      </c>
      <c r="ADN131" s="222">
        <v>0</v>
      </c>
      <c r="ADO131" s="222">
        <v>0</v>
      </c>
      <c r="ADP131" s="222">
        <v>0</v>
      </c>
      <c r="ADQ131" s="222">
        <v>0</v>
      </c>
      <c r="ADR131" s="222">
        <v>0</v>
      </c>
      <c r="ADS131" s="222">
        <v>0</v>
      </c>
      <c r="ADT131" s="222">
        <v>0</v>
      </c>
      <c r="ADU131" s="222">
        <v>0</v>
      </c>
      <c r="ADV131" s="222">
        <v>0</v>
      </c>
      <c r="ADW131" s="222">
        <v>0</v>
      </c>
      <c r="ADX131" s="222">
        <v>0</v>
      </c>
      <c r="ADY131" s="222">
        <v>20149</v>
      </c>
      <c r="ADZ131" s="222">
        <v>0</v>
      </c>
      <c r="AEA131" s="222">
        <v>0</v>
      </c>
      <c r="AEB131" s="222">
        <v>0</v>
      </c>
      <c r="AEC131" s="222">
        <v>0</v>
      </c>
      <c r="AED131" s="222">
        <v>0</v>
      </c>
      <c r="AEE131" s="222">
        <v>0</v>
      </c>
      <c r="AEF131" s="222">
        <v>0</v>
      </c>
      <c r="AEG131" s="222">
        <v>0</v>
      </c>
      <c r="AEH131" s="222">
        <v>0</v>
      </c>
      <c r="AEI131" s="222">
        <v>0</v>
      </c>
      <c r="AEJ131" s="222">
        <v>0</v>
      </c>
      <c r="AEK131" s="222">
        <v>0</v>
      </c>
      <c r="AEL131" s="222">
        <v>0</v>
      </c>
      <c r="AEM131" s="222">
        <v>0</v>
      </c>
      <c r="AEN131" s="222">
        <v>0</v>
      </c>
      <c r="AEO131" s="222">
        <v>0</v>
      </c>
      <c r="AEP131" s="222">
        <v>0</v>
      </c>
      <c r="AEQ131" s="222">
        <v>0</v>
      </c>
      <c r="AER131" s="222">
        <v>0</v>
      </c>
      <c r="AES131" s="222">
        <v>0</v>
      </c>
      <c r="AET131" s="222">
        <v>0</v>
      </c>
      <c r="AEU131" s="222">
        <v>0</v>
      </c>
      <c r="AEV131" s="222">
        <v>0</v>
      </c>
      <c r="AEW131" s="222">
        <v>0</v>
      </c>
      <c r="AEX131" s="222">
        <v>0</v>
      </c>
      <c r="AEY131" s="222">
        <v>0</v>
      </c>
      <c r="AEZ131" s="222">
        <v>1125</v>
      </c>
      <c r="AFA131" s="222">
        <v>0</v>
      </c>
      <c r="AFB131" s="222">
        <v>0</v>
      </c>
      <c r="AFC131" s="222">
        <v>0</v>
      </c>
      <c r="AFD131" s="222">
        <v>0</v>
      </c>
      <c r="AFE131" s="222">
        <v>0</v>
      </c>
      <c r="AFF131" s="222">
        <v>0</v>
      </c>
      <c r="AFG131" s="222">
        <v>0</v>
      </c>
      <c r="AFH131" s="222">
        <v>0</v>
      </c>
      <c r="AFI131" s="222">
        <v>0</v>
      </c>
      <c r="AFJ131" s="222">
        <v>0</v>
      </c>
      <c r="AFK131" s="222">
        <v>0</v>
      </c>
      <c r="AFL131" s="222">
        <v>0</v>
      </c>
      <c r="AFM131" s="222">
        <v>0</v>
      </c>
      <c r="AFN131" s="222">
        <v>0</v>
      </c>
      <c r="AFO131" s="222">
        <v>0</v>
      </c>
      <c r="AFP131" s="222">
        <v>0</v>
      </c>
      <c r="AFQ131" s="222">
        <v>0</v>
      </c>
      <c r="AFR131" s="222">
        <v>0</v>
      </c>
      <c r="AFS131" s="222">
        <v>0</v>
      </c>
      <c r="AFT131" s="222">
        <v>0</v>
      </c>
      <c r="AFU131" s="222">
        <v>0</v>
      </c>
      <c r="AFV131" s="222">
        <v>0</v>
      </c>
      <c r="AFW131" s="222">
        <v>0</v>
      </c>
      <c r="AFX131" s="222">
        <v>0</v>
      </c>
      <c r="AFY131" s="222">
        <v>0</v>
      </c>
      <c r="AFZ131" s="222">
        <v>0</v>
      </c>
      <c r="AGA131" s="222">
        <v>0</v>
      </c>
      <c r="AGB131" s="222">
        <v>0</v>
      </c>
      <c r="AGC131" s="222">
        <v>0</v>
      </c>
      <c r="AGD131" s="222">
        <v>0</v>
      </c>
      <c r="AGE131" s="222">
        <v>0</v>
      </c>
      <c r="AGF131" s="222">
        <v>0</v>
      </c>
      <c r="AGG131" s="222">
        <v>0</v>
      </c>
      <c r="AGH131" s="222">
        <v>0</v>
      </c>
      <c r="AGI131" s="222">
        <v>0</v>
      </c>
      <c r="AGJ131" s="222">
        <v>0</v>
      </c>
      <c r="AGK131" s="222">
        <v>0</v>
      </c>
      <c r="AGL131" s="222">
        <v>0</v>
      </c>
      <c r="AGM131" s="222">
        <v>0</v>
      </c>
      <c r="AGN131" s="222">
        <v>0</v>
      </c>
      <c r="AGO131" s="222">
        <v>0</v>
      </c>
      <c r="AGP131" s="222">
        <v>0</v>
      </c>
      <c r="AGQ131" s="222">
        <v>0</v>
      </c>
      <c r="AGR131" s="222">
        <v>0</v>
      </c>
      <c r="AGS131" s="222">
        <v>0</v>
      </c>
      <c r="AGT131" s="222">
        <v>0</v>
      </c>
      <c r="AGU131" s="222">
        <v>0</v>
      </c>
      <c r="AGV131" s="222">
        <v>0</v>
      </c>
      <c r="AGW131" s="222">
        <v>0</v>
      </c>
      <c r="AGX131" s="222">
        <v>375</v>
      </c>
      <c r="AGY131" s="222">
        <v>0</v>
      </c>
      <c r="AGZ131" s="222">
        <v>0</v>
      </c>
      <c r="AHA131" s="222">
        <v>0</v>
      </c>
      <c r="AHB131" s="222">
        <v>0</v>
      </c>
      <c r="AHC131" s="222">
        <v>0</v>
      </c>
      <c r="AHD131" s="222">
        <v>0</v>
      </c>
      <c r="AHE131" s="222">
        <v>0</v>
      </c>
      <c r="AHF131" s="222">
        <v>750</v>
      </c>
      <c r="AHG131" s="222">
        <v>0</v>
      </c>
      <c r="AHH131" s="222">
        <v>1125</v>
      </c>
      <c r="AHI131" s="222">
        <v>750</v>
      </c>
      <c r="AHJ131" s="222">
        <v>0</v>
      </c>
      <c r="AHK131" s="222">
        <v>0</v>
      </c>
      <c r="AHL131" s="222">
        <v>0</v>
      </c>
      <c r="AHM131" s="222">
        <v>0</v>
      </c>
      <c r="AHN131" s="222">
        <v>0</v>
      </c>
      <c r="AHO131" s="222">
        <v>0</v>
      </c>
      <c r="AHP131" s="222">
        <v>0</v>
      </c>
      <c r="AHQ131" s="222">
        <v>0</v>
      </c>
      <c r="AHR131" s="264">
        <v>0</v>
      </c>
    </row>
    <row r="132" spans="1:902" ht="24">
      <c r="A132" s="183" t="s">
        <v>6671</v>
      </c>
      <c r="B132" s="183" t="s">
        <v>6587</v>
      </c>
      <c r="C132" s="184" t="s">
        <v>6588</v>
      </c>
      <c r="D132" s="222">
        <v>0</v>
      </c>
      <c r="E132" s="222">
        <v>24729</v>
      </c>
      <c r="F132" s="222">
        <v>108929</v>
      </c>
      <c r="G132" s="222">
        <v>17772</v>
      </c>
      <c r="H132" s="222">
        <v>57610</v>
      </c>
      <c r="I132" s="222">
        <v>24749</v>
      </c>
      <c r="J132" s="222">
        <v>53257</v>
      </c>
      <c r="K132" s="222">
        <v>40478</v>
      </c>
      <c r="L132" s="222">
        <v>0</v>
      </c>
      <c r="M132" s="222">
        <v>19</v>
      </c>
      <c r="N132" s="222">
        <v>11406.15</v>
      </c>
      <c r="O132" s="222">
        <v>0</v>
      </c>
      <c r="P132" s="222">
        <v>21358</v>
      </c>
      <c r="Q132" s="222">
        <v>23802</v>
      </c>
      <c r="R132" s="222">
        <v>18580</v>
      </c>
      <c r="S132" s="222">
        <v>60</v>
      </c>
      <c r="T132" s="222">
        <v>25882</v>
      </c>
      <c r="U132" s="222">
        <v>5016</v>
      </c>
      <c r="V132" s="222">
        <v>0</v>
      </c>
      <c r="W132" s="222">
        <v>82936</v>
      </c>
      <c r="X132" s="222">
        <v>0</v>
      </c>
      <c r="Y132" s="222">
        <v>0</v>
      </c>
      <c r="Z132" s="222">
        <v>64723</v>
      </c>
      <c r="AA132" s="222">
        <v>16080</v>
      </c>
      <c r="AB132" s="222">
        <v>11706</v>
      </c>
      <c r="AC132" s="222">
        <v>0</v>
      </c>
      <c r="AD132" s="222">
        <v>27784</v>
      </c>
      <c r="AE132" s="222">
        <v>0</v>
      </c>
      <c r="AF132" s="222">
        <v>0</v>
      </c>
      <c r="AG132" s="222">
        <v>17148</v>
      </c>
      <c r="AH132" s="222">
        <v>0</v>
      </c>
      <c r="AI132" s="222">
        <v>27026</v>
      </c>
      <c r="AJ132" s="222">
        <v>27826</v>
      </c>
      <c r="AK132" s="222">
        <v>0</v>
      </c>
      <c r="AL132" s="222">
        <v>0</v>
      </c>
      <c r="AM132" s="222">
        <v>24852</v>
      </c>
      <c r="AN132" s="222">
        <v>0</v>
      </c>
      <c r="AO132" s="222">
        <v>0</v>
      </c>
      <c r="AP132" s="222">
        <v>0</v>
      </c>
      <c r="AQ132" s="222">
        <v>0</v>
      </c>
      <c r="AR132" s="222">
        <v>0</v>
      </c>
      <c r="AS132" s="222">
        <v>13664</v>
      </c>
      <c r="AT132" s="222">
        <v>0</v>
      </c>
      <c r="AU132" s="222">
        <v>0</v>
      </c>
      <c r="AV132" s="222">
        <v>0</v>
      </c>
      <c r="AW132" s="222">
        <v>0</v>
      </c>
      <c r="AX132" s="222">
        <v>42561</v>
      </c>
      <c r="AY132" s="222">
        <v>29134</v>
      </c>
      <c r="AZ132" s="222">
        <v>0</v>
      </c>
      <c r="BA132" s="222">
        <v>12239</v>
      </c>
      <c r="BB132" s="222">
        <v>6631</v>
      </c>
      <c r="BC132" s="222">
        <v>31798</v>
      </c>
      <c r="BD132" s="222">
        <v>23662</v>
      </c>
      <c r="BE132" s="222">
        <v>7675</v>
      </c>
      <c r="BF132" s="222">
        <v>44859</v>
      </c>
      <c r="BG132" s="222">
        <v>6538</v>
      </c>
      <c r="BH132" s="222">
        <v>0</v>
      </c>
      <c r="BI132" s="222">
        <v>0</v>
      </c>
      <c r="BJ132" s="222">
        <v>53241</v>
      </c>
      <c r="BK132" s="222">
        <v>16179</v>
      </c>
      <c r="BL132" s="222">
        <v>0</v>
      </c>
      <c r="BM132" s="222">
        <v>21454</v>
      </c>
      <c r="BN132" s="222">
        <v>10610.5</v>
      </c>
      <c r="BO132" s="222">
        <v>8484</v>
      </c>
      <c r="BP132" s="222">
        <v>0</v>
      </c>
      <c r="BQ132" s="222">
        <v>1614</v>
      </c>
      <c r="BR132" s="222">
        <v>0</v>
      </c>
      <c r="BS132" s="222">
        <v>11963</v>
      </c>
      <c r="BT132" s="222">
        <v>18605</v>
      </c>
      <c r="BU132" s="222">
        <v>17333</v>
      </c>
      <c r="BV132" s="222">
        <v>0</v>
      </c>
      <c r="BW132" s="222">
        <v>0</v>
      </c>
      <c r="BX132" s="222">
        <v>0</v>
      </c>
      <c r="BY132" s="222">
        <v>0</v>
      </c>
      <c r="BZ132" s="222">
        <v>0</v>
      </c>
      <c r="CA132" s="222">
        <v>0</v>
      </c>
      <c r="CB132" s="222">
        <v>0</v>
      </c>
      <c r="CC132" s="222">
        <v>0</v>
      </c>
      <c r="CD132" s="222">
        <v>0</v>
      </c>
      <c r="CE132" s="222">
        <v>0</v>
      </c>
      <c r="CF132" s="222">
        <v>0</v>
      </c>
      <c r="CG132" s="222">
        <v>0</v>
      </c>
      <c r="CH132" s="222">
        <v>0</v>
      </c>
      <c r="CI132" s="222">
        <v>0</v>
      </c>
      <c r="CJ132" s="222">
        <v>0</v>
      </c>
      <c r="CK132" s="222">
        <v>0</v>
      </c>
      <c r="CL132" s="222">
        <v>0</v>
      </c>
      <c r="CM132" s="222">
        <v>0</v>
      </c>
      <c r="CN132" s="222">
        <v>0</v>
      </c>
      <c r="CO132" s="222">
        <v>0</v>
      </c>
      <c r="CP132" s="222">
        <v>0</v>
      </c>
      <c r="CQ132" s="222">
        <v>0</v>
      </c>
      <c r="CR132" s="222">
        <v>0</v>
      </c>
      <c r="CS132" s="222">
        <v>0</v>
      </c>
      <c r="CT132" s="222">
        <v>0</v>
      </c>
      <c r="CU132" s="222">
        <v>0</v>
      </c>
      <c r="CV132" s="222">
        <v>0</v>
      </c>
      <c r="CW132" s="222">
        <v>750</v>
      </c>
      <c r="CX132" s="222">
        <v>0</v>
      </c>
      <c r="CY132" s="222">
        <v>17054</v>
      </c>
      <c r="CZ132" s="222">
        <v>0</v>
      </c>
      <c r="DA132" s="222">
        <v>0</v>
      </c>
      <c r="DB132" s="222">
        <v>0</v>
      </c>
      <c r="DC132" s="222">
        <v>0</v>
      </c>
      <c r="DD132" s="222">
        <v>0</v>
      </c>
      <c r="DE132" s="222">
        <v>0</v>
      </c>
      <c r="DF132" s="222">
        <v>0</v>
      </c>
      <c r="DG132" s="222">
        <v>0</v>
      </c>
      <c r="DH132" s="222">
        <v>38354</v>
      </c>
      <c r="DI132" s="222">
        <v>0</v>
      </c>
      <c r="DJ132" s="222">
        <v>0</v>
      </c>
      <c r="DK132" s="222">
        <v>0</v>
      </c>
      <c r="DL132" s="222">
        <v>137</v>
      </c>
      <c r="DM132" s="222">
        <v>18585</v>
      </c>
      <c r="DN132" s="222">
        <v>2550</v>
      </c>
      <c r="DO132" s="222">
        <v>16653</v>
      </c>
      <c r="DP132" s="222">
        <v>0</v>
      </c>
      <c r="DQ132" s="222">
        <v>0</v>
      </c>
      <c r="DR132" s="222">
        <v>13619</v>
      </c>
      <c r="DS132" s="222">
        <v>30790</v>
      </c>
      <c r="DT132" s="222">
        <v>0</v>
      </c>
      <c r="DU132" s="222">
        <v>25046</v>
      </c>
      <c r="DV132" s="222">
        <v>0</v>
      </c>
      <c r="DW132" s="222">
        <v>0</v>
      </c>
      <c r="DX132" s="222">
        <v>0</v>
      </c>
      <c r="DY132" s="222">
        <v>0</v>
      </c>
      <c r="DZ132" s="222">
        <v>30957</v>
      </c>
      <c r="EA132" s="222">
        <v>0</v>
      </c>
      <c r="EB132" s="222">
        <v>20755</v>
      </c>
      <c r="EC132" s="222">
        <v>0</v>
      </c>
      <c r="ED132" s="222">
        <v>0</v>
      </c>
      <c r="EE132" s="222">
        <v>54988</v>
      </c>
      <c r="EF132" s="222">
        <v>0</v>
      </c>
      <c r="EG132" s="222">
        <v>0</v>
      </c>
      <c r="EH132" s="222">
        <v>0</v>
      </c>
      <c r="EI132" s="222">
        <v>401.5</v>
      </c>
      <c r="EJ132" s="222">
        <v>0</v>
      </c>
      <c r="EK132" s="222">
        <v>0</v>
      </c>
      <c r="EL132" s="222">
        <v>0</v>
      </c>
      <c r="EM132" s="222">
        <v>0</v>
      </c>
      <c r="EN132" s="222">
        <v>0</v>
      </c>
      <c r="EO132" s="222">
        <v>0</v>
      </c>
      <c r="EP132" s="222">
        <v>0</v>
      </c>
      <c r="EQ132" s="222">
        <v>0</v>
      </c>
      <c r="ER132" s="222">
        <v>0</v>
      </c>
      <c r="ES132" s="222">
        <v>0</v>
      </c>
      <c r="ET132" s="222">
        <v>22985</v>
      </c>
      <c r="EU132" s="222">
        <v>0</v>
      </c>
      <c r="EV132" s="222">
        <v>0</v>
      </c>
      <c r="EW132" s="222">
        <v>0</v>
      </c>
      <c r="EX132" s="222">
        <v>0</v>
      </c>
      <c r="EY132" s="222">
        <v>0</v>
      </c>
      <c r="EZ132" s="222">
        <v>0</v>
      </c>
      <c r="FA132" s="222">
        <v>0</v>
      </c>
      <c r="FB132" s="222">
        <v>0</v>
      </c>
      <c r="FC132" s="222">
        <v>0</v>
      </c>
      <c r="FD132" s="222">
        <v>906</v>
      </c>
      <c r="FE132" s="222">
        <v>0</v>
      </c>
      <c r="FF132" s="222">
        <v>0</v>
      </c>
      <c r="FG132" s="222">
        <v>0</v>
      </c>
      <c r="FH132" s="222">
        <v>0</v>
      </c>
      <c r="FI132" s="222">
        <v>81095</v>
      </c>
      <c r="FJ132" s="222">
        <v>5197</v>
      </c>
      <c r="FK132" s="222">
        <v>0</v>
      </c>
      <c r="FL132" s="222">
        <v>0</v>
      </c>
      <c r="FM132" s="222">
        <v>15586</v>
      </c>
      <c r="FN132" s="222">
        <v>14733</v>
      </c>
      <c r="FO132" s="222">
        <v>0</v>
      </c>
      <c r="FP132" s="222">
        <v>3136</v>
      </c>
      <c r="FQ132" s="222">
        <v>0</v>
      </c>
      <c r="FR132" s="222">
        <v>13185</v>
      </c>
      <c r="FS132" s="222">
        <v>19179</v>
      </c>
      <c r="FT132" s="222">
        <v>49873</v>
      </c>
      <c r="FU132" s="222">
        <v>36168</v>
      </c>
      <c r="FV132" s="222">
        <v>15691</v>
      </c>
      <c r="FW132" s="222">
        <v>0</v>
      </c>
      <c r="FX132" s="222">
        <v>33</v>
      </c>
      <c r="FY132" s="222">
        <v>19671</v>
      </c>
      <c r="FZ132" s="222">
        <v>18010</v>
      </c>
      <c r="GA132" s="222">
        <v>34541</v>
      </c>
      <c r="GB132" s="222">
        <v>20019</v>
      </c>
      <c r="GC132" s="222">
        <v>0</v>
      </c>
      <c r="GD132" s="222">
        <v>10876</v>
      </c>
      <c r="GE132" s="222">
        <v>0</v>
      </c>
      <c r="GF132" s="222">
        <v>0</v>
      </c>
      <c r="GG132" s="222">
        <v>0</v>
      </c>
      <c r="GH132" s="222">
        <v>0</v>
      </c>
      <c r="GI132" s="222">
        <v>0</v>
      </c>
      <c r="GJ132" s="222">
        <v>14931</v>
      </c>
      <c r="GK132" s="222">
        <v>0</v>
      </c>
      <c r="GL132" s="222">
        <v>0</v>
      </c>
      <c r="GM132" s="222">
        <v>11668</v>
      </c>
      <c r="GN132" s="222">
        <v>5116</v>
      </c>
      <c r="GO132" s="222">
        <v>0</v>
      </c>
      <c r="GP132" s="222">
        <v>0</v>
      </c>
      <c r="GQ132" s="222">
        <v>0</v>
      </c>
      <c r="GR132" s="222">
        <v>0</v>
      </c>
      <c r="GS132" s="222">
        <v>0</v>
      </c>
      <c r="GT132" s="222">
        <v>0</v>
      </c>
      <c r="GU132" s="222">
        <v>0</v>
      </c>
      <c r="GV132" s="222">
        <v>0</v>
      </c>
      <c r="GW132" s="222">
        <v>0</v>
      </c>
      <c r="GX132" s="222">
        <v>0</v>
      </c>
      <c r="GY132" s="222">
        <v>0</v>
      </c>
      <c r="GZ132" s="222">
        <v>0</v>
      </c>
      <c r="HA132" s="222">
        <v>0</v>
      </c>
      <c r="HB132" s="222">
        <v>13966</v>
      </c>
      <c r="HC132" s="222">
        <v>0</v>
      </c>
      <c r="HD132" s="222">
        <v>99309</v>
      </c>
      <c r="HE132" s="222">
        <v>0</v>
      </c>
      <c r="HF132" s="222">
        <v>0</v>
      </c>
      <c r="HG132" s="222">
        <v>31612.2</v>
      </c>
      <c r="HH132" s="222">
        <v>45787</v>
      </c>
      <c r="HI132" s="222">
        <v>4622</v>
      </c>
      <c r="HJ132" s="222">
        <v>0</v>
      </c>
      <c r="HK132" s="222">
        <v>0</v>
      </c>
      <c r="HL132" s="222">
        <v>13014</v>
      </c>
      <c r="HM132" s="222">
        <v>18318</v>
      </c>
      <c r="HN132" s="222">
        <v>0</v>
      </c>
      <c r="HO132" s="222">
        <v>0</v>
      </c>
      <c r="HP132" s="222">
        <v>17596</v>
      </c>
      <c r="HQ132" s="222">
        <v>16960</v>
      </c>
      <c r="HR132" s="222">
        <v>0</v>
      </c>
      <c r="HS132" s="222">
        <v>0</v>
      </c>
      <c r="HT132" s="222">
        <v>5102</v>
      </c>
      <c r="HU132" s="222">
        <v>7396</v>
      </c>
      <c r="HV132" s="222">
        <v>21853</v>
      </c>
      <c r="HW132" s="222">
        <v>5948</v>
      </c>
      <c r="HX132" s="222">
        <v>48774</v>
      </c>
      <c r="HY132" s="222">
        <v>11950</v>
      </c>
      <c r="HZ132" s="222">
        <v>970</v>
      </c>
      <c r="IA132" s="222">
        <v>0</v>
      </c>
      <c r="IB132" s="222">
        <v>0</v>
      </c>
      <c r="IC132" s="222">
        <v>29197</v>
      </c>
      <c r="ID132" s="222">
        <v>6502</v>
      </c>
      <c r="IE132" s="222">
        <v>15588</v>
      </c>
      <c r="IF132" s="222">
        <v>-6413.4</v>
      </c>
      <c r="IG132" s="222">
        <v>7774</v>
      </c>
      <c r="IH132" s="222">
        <v>0</v>
      </c>
      <c r="II132" s="222">
        <v>0</v>
      </c>
      <c r="IJ132" s="222">
        <v>18306</v>
      </c>
      <c r="IK132" s="222">
        <v>0</v>
      </c>
      <c r="IL132" s="222">
        <v>0</v>
      </c>
      <c r="IM132" s="222">
        <v>0</v>
      </c>
      <c r="IN132" s="222">
        <v>0</v>
      </c>
      <c r="IO132" s="222">
        <v>0</v>
      </c>
      <c r="IP132" s="222">
        <v>13450</v>
      </c>
      <c r="IQ132" s="222">
        <v>12053</v>
      </c>
      <c r="IR132" s="222">
        <v>0</v>
      </c>
      <c r="IS132" s="222">
        <v>0</v>
      </c>
      <c r="IT132" s="222">
        <v>776057</v>
      </c>
      <c r="IU132" s="222">
        <v>22174</v>
      </c>
      <c r="IV132" s="222">
        <v>17072</v>
      </c>
      <c r="IW132" s="222">
        <v>15619</v>
      </c>
      <c r="IX132" s="222">
        <v>-11258.8</v>
      </c>
      <c r="IY132" s="222">
        <v>2234</v>
      </c>
      <c r="IZ132" s="222">
        <v>9664</v>
      </c>
      <c r="JA132" s="222">
        <v>10286</v>
      </c>
      <c r="JB132" s="222">
        <v>0</v>
      </c>
      <c r="JC132" s="222">
        <v>0</v>
      </c>
      <c r="JD132" s="222">
        <v>0</v>
      </c>
      <c r="JE132" s="222">
        <v>58954</v>
      </c>
      <c r="JF132" s="222">
        <v>43285</v>
      </c>
      <c r="JG132" s="222">
        <v>0</v>
      </c>
      <c r="JH132" s="222">
        <v>3901</v>
      </c>
      <c r="JI132" s="222">
        <v>0</v>
      </c>
      <c r="JJ132" s="222">
        <v>0</v>
      </c>
      <c r="JK132" s="222">
        <v>0</v>
      </c>
      <c r="JL132" s="222">
        <v>0</v>
      </c>
      <c r="JM132" s="222">
        <v>36384</v>
      </c>
      <c r="JN132" s="222">
        <v>0</v>
      </c>
      <c r="JO132" s="222">
        <v>1838</v>
      </c>
      <c r="JP132" s="222">
        <v>0</v>
      </c>
      <c r="JQ132" s="222">
        <v>0</v>
      </c>
      <c r="JR132" s="222">
        <v>0</v>
      </c>
      <c r="JS132" s="222">
        <v>80098</v>
      </c>
      <c r="JT132" s="222">
        <v>12350</v>
      </c>
      <c r="JU132" s="222">
        <v>29203</v>
      </c>
      <c r="JV132" s="222">
        <v>24440</v>
      </c>
      <c r="JW132" s="222">
        <v>7319</v>
      </c>
      <c r="JX132" s="222">
        <v>0</v>
      </c>
      <c r="JY132" s="222">
        <v>0</v>
      </c>
      <c r="JZ132" s="222">
        <v>0</v>
      </c>
      <c r="KA132" s="222">
        <v>0</v>
      </c>
      <c r="KB132" s="222">
        <v>15677</v>
      </c>
      <c r="KC132" s="222">
        <v>0</v>
      </c>
      <c r="KD132" s="222">
        <v>9622</v>
      </c>
      <c r="KE132" s="222">
        <v>0</v>
      </c>
      <c r="KF132" s="222">
        <v>0</v>
      </c>
      <c r="KG132" s="222">
        <v>0</v>
      </c>
      <c r="KH132" s="222">
        <v>0</v>
      </c>
      <c r="KI132" s="222">
        <v>27742</v>
      </c>
      <c r="KJ132" s="222">
        <v>11794.6</v>
      </c>
      <c r="KK132" s="222">
        <v>92907</v>
      </c>
      <c r="KL132" s="222">
        <v>0</v>
      </c>
      <c r="KM132" s="222">
        <v>8052</v>
      </c>
      <c r="KN132" s="222">
        <v>43688</v>
      </c>
      <c r="KO132" s="222">
        <v>12122</v>
      </c>
      <c r="KP132" s="222">
        <v>0</v>
      </c>
      <c r="KQ132" s="222">
        <v>0</v>
      </c>
      <c r="KR132" s="222">
        <v>0</v>
      </c>
      <c r="KS132" s="222">
        <v>0</v>
      </c>
      <c r="KT132" s="222">
        <v>0</v>
      </c>
      <c r="KU132" s="222">
        <v>0</v>
      </c>
      <c r="KV132" s="222">
        <v>0</v>
      </c>
      <c r="KW132" s="222">
        <v>0</v>
      </c>
      <c r="KX132" s="222">
        <v>0</v>
      </c>
      <c r="KY132" s="222">
        <v>135</v>
      </c>
      <c r="KZ132" s="222">
        <v>-3</v>
      </c>
      <c r="LA132" s="222">
        <v>0</v>
      </c>
      <c r="LB132" s="222">
        <v>0</v>
      </c>
      <c r="LC132" s="222">
        <v>0</v>
      </c>
      <c r="LD132" s="222">
        <v>0</v>
      </c>
      <c r="LE132" s="222">
        <v>0</v>
      </c>
      <c r="LF132" s="222">
        <v>0</v>
      </c>
      <c r="LG132" s="222">
        <v>291572</v>
      </c>
      <c r="LH132" s="222">
        <v>0</v>
      </c>
      <c r="LI132" s="222">
        <v>0</v>
      </c>
      <c r="LJ132" s="222">
        <v>0</v>
      </c>
      <c r="LK132" s="222">
        <v>31884</v>
      </c>
      <c r="LL132" s="222">
        <v>17153</v>
      </c>
      <c r="LM132" s="222">
        <v>1225.5</v>
      </c>
      <c r="LN132" s="222">
        <v>0</v>
      </c>
      <c r="LO132" s="222">
        <v>-646</v>
      </c>
      <c r="LP132" s="222">
        <v>22376</v>
      </c>
      <c r="LQ132" s="222">
        <v>0</v>
      </c>
      <c r="LR132" s="222">
        <v>92011</v>
      </c>
      <c r="LS132" s="222">
        <v>0</v>
      </c>
      <c r="LT132" s="222">
        <v>0</v>
      </c>
      <c r="LU132" s="222">
        <v>0</v>
      </c>
      <c r="LV132" s="222">
        <v>0</v>
      </c>
      <c r="LW132" s="222">
        <v>0</v>
      </c>
      <c r="LX132" s="222">
        <v>75463</v>
      </c>
      <c r="LY132" s="222">
        <v>30228</v>
      </c>
      <c r="LZ132" s="222">
        <v>36486</v>
      </c>
      <c r="MA132" s="222">
        <v>0</v>
      </c>
      <c r="MB132" s="222">
        <v>21940</v>
      </c>
      <c r="MC132" s="222">
        <v>35022</v>
      </c>
      <c r="MD132" s="222">
        <v>0</v>
      </c>
      <c r="ME132" s="222">
        <v>62048</v>
      </c>
      <c r="MF132" s="222">
        <v>18625</v>
      </c>
      <c r="MG132" s="222">
        <v>0</v>
      </c>
      <c r="MH132" s="222">
        <v>42597</v>
      </c>
      <c r="MI132" s="222">
        <v>10913</v>
      </c>
      <c r="MJ132" s="222">
        <v>10185</v>
      </c>
      <c r="MK132" s="222">
        <v>43</v>
      </c>
      <c r="ML132" s="222">
        <v>0</v>
      </c>
      <c r="MM132" s="222">
        <v>20105</v>
      </c>
      <c r="MN132" s="222">
        <v>0</v>
      </c>
      <c r="MO132" s="222">
        <v>0</v>
      </c>
      <c r="MP132" s="222">
        <v>0</v>
      </c>
      <c r="MQ132" s="222">
        <v>0</v>
      </c>
      <c r="MR132" s="222">
        <v>11455</v>
      </c>
      <c r="MS132" s="222">
        <v>0</v>
      </c>
      <c r="MT132" s="222">
        <v>0</v>
      </c>
      <c r="MU132" s="222">
        <v>13644</v>
      </c>
      <c r="MV132" s="222">
        <v>0</v>
      </c>
      <c r="MW132" s="222">
        <v>0</v>
      </c>
      <c r="MX132" s="222">
        <v>0</v>
      </c>
      <c r="MY132" s="222">
        <v>0</v>
      </c>
      <c r="MZ132" s="222">
        <v>0</v>
      </c>
      <c r="NA132" s="222">
        <v>396</v>
      </c>
      <c r="NB132" s="222">
        <v>1081</v>
      </c>
      <c r="NC132" s="222">
        <v>0</v>
      </c>
      <c r="ND132" s="222">
        <v>443085</v>
      </c>
      <c r="NE132" s="222">
        <v>0</v>
      </c>
      <c r="NF132" s="222">
        <v>0</v>
      </c>
      <c r="NG132" s="222">
        <v>0</v>
      </c>
      <c r="NH132" s="222">
        <v>11646</v>
      </c>
      <c r="NI132" s="222">
        <v>8081</v>
      </c>
      <c r="NJ132" s="222">
        <v>0</v>
      </c>
      <c r="NK132" s="222">
        <v>55666</v>
      </c>
      <c r="NL132" s="222">
        <v>4794</v>
      </c>
      <c r="NM132" s="222">
        <v>15351</v>
      </c>
      <c r="NN132" s="222">
        <v>14807</v>
      </c>
      <c r="NO132" s="222">
        <v>12042</v>
      </c>
      <c r="NP132" s="222">
        <v>0</v>
      </c>
      <c r="NQ132" s="222">
        <v>0</v>
      </c>
      <c r="NR132" s="222">
        <v>0</v>
      </c>
      <c r="NS132" s="222">
        <v>0</v>
      </c>
      <c r="NT132" s="222">
        <v>26366</v>
      </c>
      <c r="NU132" s="222">
        <v>0</v>
      </c>
      <c r="NV132" s="222">
        <v>0</v>
      </c>
      <c r="NW132" s="222">
        <v>0</v>
      </c>
      <c r="NX132" s="222">
        <v>0</v>
      </c>
      <c r="NY132" s="222">
        <v>11031</v>
      </c>
      <c r="NZ132" s="222">
        <v>0</v>
      </c>
      <c r="OA132" s="222">
        <v>30</v>
      </c>
      <c r="OB132" s="222">
        <v>0</v>
      </c>
      <c r="OC132" s="222">
        <v>0</v>
      </c>
      <c r="OD132" s="222">
        <v>0</v>
      </c>
      <c r="OE132" s="222">
        <v>47404</v>
      </c>
      <c r="OF132" s="222">
        <v>0</v>
      </c>
      <c r="OG132" s="222">
        <v>67478</v>
      </c>
      <c r="OH132" s="222">
        <v>0</v>
      </c>
      <c r="OI132" s="222">
        <v>24260.880000000001</v>
      </c>
      <c r="OJ132" s="222">
        <v>35985.5</v>
      </c>
      <c r="OK132" s="222">
        <v>11119</v>
      </c>
      <c r="OL132" s="222">
        <v>0</v>
      </c>
      <c r="OM132" s="222">
        <v>0</v>
      </c>
      <c r="ON132" s="222">
        <v>0</v>
      </c>
      <c r="OO132" s="222">
        <v>59675</v>
      </c>
      <c r="OP132" s="222">
        <v>0</v>
      </c>
      <c r="OQ132" s="222">
        <v>25172</v>
      </c>
      <c r="OR132" s="222">
        <v>13983</v>
      </c>
      <c r="OS132" s="222">
        <v>1565</v>
      </c>
      <c r="OT132" s="222">
        <v>0</v>
      </c>
      <c r="OU132" s="222">
        <v>18581</v>
      </c>
      <c r="OV132" s="222">
        <v>0</v>
      </c>
      <c r="OW132" s="222">
        <v>0</v>
      </c>
      <c r="OX132" s="222">
        <v>0</v>
      </c>
      <c r="OY132" s="222">
        <v>16224</v>
      </c>
      <c r="OZ132" s="222">
        <v>0</v>
      </c>
      <c r="PA132" s="222">
        <v>12582</v>
      </c>
      <c r="PB132" s="222">
        <v>0</v>
      </c>
      <c r="PC132" s="222">
        <v>12762</v>
      </c>
      <c r="PD132" s="222">
        <v>28092</v>
      </c>
      <c r="PE132" s="222">
        <v>4893</v>
      </c>
      <c r="PF132" s="222">
        <v>22332</v>
      </c>
      <c r="PG132" s="222">
        <v>48348</v>
      </c>
      <c r="PH132" s="222">
        <v>16313</v>
      </c>
      <c r="PI132" s="222">
        <v>12873</v>
      </c>
      <c r="PJ132" s="222">
        <v>28036.400000000001</v>
      </c>
      <c r="PK132" s="222">
        <v>19773</v>
      </c>
      <c r="PL132" s="222">
        <v>0</v>
      </c>
      <c r="PM132" s="222">
        <v>41271</v>
      </c>
      <c r="PN132" s="222">
        <v>10557</v>
      </c>
      <c r="PO132" s="222">
        <v>68442</v>
      </c>
      <c r="PP132" s="222">
        <v>10346</v>
      </c>
      <c r="PQ132" s="222">
        <v>5214</v>
      </c>
      <c r="PR132" s="222">
        <v>5342.3</v>
      </c>
      <c r="PS132" s="222">
        <v>5215</v>
      </c>
      <c r="PT132" s="222">
        <v>0</v>
      </c>
      <c r="PU132" s="222">
        <v>-5688</v>
      </c>
      <c r="PV132" s="222">
        <v>499</v>
      </c>
      <c r="PW132" s="222">
        <v>0</v>
      </c>
      <c r="PX132" s="222">
        <v>108285</v>
      </c>
      <c r="PY132" s="222">
        <v>0</v>
      </c>
      <c r="PZ132" s="222">
        <v>26310.79</v>
      </c>
      <c r="QA132" s="222">
        <v>14754</v>
      </c>
      <c r="QB132" s="222">
        <v>0</v>
      </c>
      <c r="QC132" s="222">
        <v>750</v>
      </c>
      <c r="QD132" s="222">
        <v>0</v>
      </c>
      <c r="QE132" s="222">
        <v>18056</v>
      </c>
      <c r="QF132" s="222">
        <v>0</v>
      </c>
      <c r="QG132" s="222">
        <v>0</v>
      </c>
      <c r="QH132" s="222">
        <v>0</v>
      </c>
      <c r="QI132" s="222">
        <v>0</v>
      </c>
      <c r="QJ132" s="222">
        <v>0</v>
      </c>
      <c r="QK132" s="222">
        <v>0</v>
      </c>
      <c r="QL132" s="222">
        <v>0</v>
      </c>
      <c r="QM132" s="222">
        <v>0</v>
      </c>
      <c r="QN132" s="222">
        <v>0</v>
      </c>
      <c r="QO132" s="222">
        <v>14601</v>
      </c>
      <c r="QP132" s="222">
        <v>0</v>
      </c>
      <c r="QQ132" s="222">
        <v>0</v>
      </c>
      <c r="QR132" s="222">
        <v>6626</v>
      </c>
      <c r="QS132" s="222">
        <v>0</v>
      </c>
      <c r="QT132" s="222">
        <v>0</v>
      </c>
      <c r="QU132" s="222">
        <v>0</v>
      </c>
      <c r="QV132" s="222">
        <v>0</v>
      </c>
      <c r="QW132" s="222">
        <v>15260</v>
      </c>
      <c r="QX132" s="222">
        <v>7549</v>
      </c>
      <c r="QY132" s="222">
        <v>0</v>
      </c>
      <c r="QZ132" s="222">
        <v>0</v>
      </c>
      <c r="RA132" s="222">
        <v>0</v>
      </c>
      <c r="RB132" s="222">
        <v>50411</v>
      </c>
      <c r="RC132" s="222">
        <v>0</v>
      </c>
      <c r="RD132" s="222">
        <v>0</v>
      </c>
      <c r="RE132" s="222">
        <v>0</v>
      </c>
      <c r="RF132" s="222">
        <v>201</v>
      </c>
      <c r="RG132" s="222">
        <v>0</v>
      </c>
      <c r="RH132" s="222">
        <v>0</v>
      </c>
      <c r="RI132" s="222">
        <v>9754</v>
      </c>
      <c r="RJ132" s="222">
        <v>0</v>
      </c>
      <c r="RK132" s="222">
        <v>5696.5</v>
      </c>
      <c r="RL132" s="222">
        <v>25534</v>
      </c>
      <c r="RM132" s="222">
        <v>34257</v>
      </c>
      <c r="RN132" s="222">
        <v>14630.64</v>
      </c>
      <c r="RO132" s="222">
        <v>0</v>
      </c>
      <c r="RP132" s="222">
        <v>0</v>
      </c>
      <c r="RQ132" s="222">
        <v>0</v>
      </c>
      <c r="RR132" s="222">
        <v>0</v>
      </c>
      <c r="RS132" s="222">
        <v>0</v>
      </c>
      <c r="RT132" s="222">
        <v>12407</v>
      </c>
      <c r="RU132" s="222">
        <v>0</v>
      </c>
      <c r="RV132" s="222">
        <v>0</v>
      </c>
      <c r="RW132" s="222">
        <v>0</v>
      </c>
      <c r="RX132" s="222">
        <v>5387</v>
      </c>
      <c r="RY132" s="222">
        <v>49893.64</v>
      </c>
      <c r="RZ132" s="222">
        <v>9889</v>
      </c>
      <c r="SA132" s="222">
        <v>130194</v>
      </c>
      <c r="SB132" s="222">
        <v>0</v>
      </c>
      <c r="SC132" s="222">
        <v>15502</v>
      </c>
      <c r="SD132" s="222">
        <v>12135</v>
      </c>
      <c r="SE132" s="222">
        <v>12116</v>
      </c>
      <c r="SF132" s="222">
        <v>21366</v>
      </c>
      <c r="SG132" s="222">
        <v>13446</v>
      </c>
      <c r="SH132" s="222">
        <v>83807</v>
      </c>
      <c r="SI132" s="222">
        <v>0</v>
      </c>
      <c r="SJ132" s="222">
        <v>15280</v>
      </c>
      <c r="SK132" s="222">
        <v>37840</v>
      </c>
      <c r="SL132" s="222">
        <v>4144</v>
      </c>
      <c r="SM132" s="222">
        <v>0</v>
      </c>
      <c r="SN132" s="222">
        <v>19882</v>
      </c>
      <c r="SO132" s="222">
        <v>22695</v>
      </c>
      <c r="SP132" s="222">
        <v>2261</v>
      </c>
      <c r="SQ132" s="222">
        <v>17728</v>
      </c>
      <c r="SR132" s="222">
        <v>16054</v>
      </c>
      <c r="SS132" s="222">
        <v>1437.9</v>
      </c>
      <c r="ST132" s="222">
        <v>9415</v>
      </c>
      <c r="SU132" s="222">
        <v>0</v>
      </c>
      <c r="SV132" s="222">
        <v>12073</v>
      </c>
      <c r="SW132" s="222">
        <v>35613</v>
      </c>
      <c r="SX132" s="222">
        <v>13619</v>
      </c>
      <c r="SY132" s="222">
        <v>7942</v>
      </c>
      <c r="SZ132" s="222">
        <v>0</v>
      </c>
      <c r="TA132" s="222">
        <v>0</v>
      </c>
      <c r="TB132" s="222">
        <v>32428</v>
      </c>
      <c r="TC132" s="222">
        <v>0</v>
      </c>
      <c r="TD132" s="222">
        <v>12052</v>
      </c>
      <c r="TE132" s="222">
        <v>0</v>
      </c>
      <c r="TF132" s="222">
        <v>24392</v>
      </c>
      <c r="TG132" s="222">
        <v>15005</v>
      </c>
      <c r="TH132" s="222">
        <v>0</v>
      </c>
      <c r="TI132" s="222">
        <v>0</v>
      </c>
      <c r="TJ132" s="222">
        <v>0</v>
      </c>
      <c r="TK132" s="222">
        <v>0</v>
      </c>
      <c r="TL132" s="222">
        <v>67</v>
      </c>
      <c r="TM132" s="222">
        <v>30163</v>
      </c>
      <c r="TN132" s="222">
        <v>4704</v>
      </c>
      <c r="TO132" s="222">
        <v>0</v>
      </c>
      <c r="TP132" s="222">
        <v>79245</v>
      </c>
      <c r="TQ132" s="222">
        <v>23189</v>
      </c>
      <c r="TR132" s="222">
        <v>44825</v>
      </c>
      <c r="TS132" s="222">
        <v>0</v>
      </c>
      <c r="TT132" s="222">
        <v>0</v>
      </c>
      <c r="TU132" s="222">
        <v>10433</v>
      </c>
      <c r="TV132" s="222">
        <v>0</v>
      </c>
      <c r="TW132" s="222">
        <v>0</v>
      </c>
      <c r="TX132" s="222">
        <v>0</v>
      </c>
      <c r="TY132" s="222">
        <v>0</v>
      </c>
      <c r="TZ132" s="222">
        <v>0</v>
      </c>
      <c r="UA132" s="222">
        <v>0</v>
      </c>
      <c r="UB132" s="222">
        <v>26055</v>
      </c>
      <c r="UC132" s="222">
        <v>12809</v>
      </c>
      <c r="UD132" s="222">
        <v>13982</v>
      </c>
      <c r="UE132" s="222">
        <v>176629</v>
      </c>
      <c r="UF132" s="222">
        <v>12760</v>
      </c>
      <c r="UG132" s="222">
        <v>10667</v>
      </c>
      <c r="UH132" s="222">
        <v>1004</v>
      </c>
      <c r="UI132" s="222">
        <v>0</v>
      </c>
      <c r="UJ132" s="222">
        <v>0</v>
      </c>
      <c r="UK132" s="222">
        <v>26472</v>
      </c>
      <c r="UL132" s="222">
        <v>18227</v>
      </c>
      <c r="UM132" s="222">
        <v>25430.799999999999</v>
      </c>
      <c r="UN132" s="222">
        <v>0</v>
      </c>
      <c r="UO132" s="222">
        <v>37372.449999999997</v>
      </c>
      <c r="UP132" s="222">
        <v>0</v>
      </c>
      <c r="UQ132" s="222">
        <v>23343</v>
      </c>
      <c r="UR132" s="222">
        <v>0</v>
      </c>
      <c r="US132" s="222">
        <v>63554</v>
      </c>
      <c r="UT132" s="222">
        <v>18</v>
      </c>
      <c r="UU132" s="222">
        <v>25961.5</v>
      </c>
      <c r="UV132" s="222">
        <v>0</v>
      </c>
      <c r="UW132" s="222">
        <v>0</v>
      </c>
      <c r="UX132" s="222">
        <v>0</v>
      </c>
      <c r="UY132" s="222">
        <v>0</v>
      </c>
      <c r="UZ132" s="222">
        <v>0</v>
      </c>
      <c r="VA132" s="222">
        <v>39788</v>
      </c>
      <c r="VB132" s="222">
        <v>23838</v>
      </c>
      <c r="VC132" s="222">
        <v>41799</v>
      </c>
      <c r="VD132" s="222">
        <v>13165</v>
      </c>
      <c r="VE132" s="222">
        <v>10445</v>
      </c>
      <c r="VF132" s="222">
        <v>36</v>
      </c>
      <c r="VG132" s="222">
        <v>0</v>
      </c>
      <c r="VH132" s="222">
        <v>59589</v>
      </c>
      <c r="VI132" s="222">
        <v>12472</v>
      </c>
      <c r="VJ132" s="222">
        <v>0</v>
      </c>
      <c r="VK132" s="222">
        <v>7244.5</v>
      </c>
      <c r="VL132" s="222">
        <v>0</v>
      </c>
      <c r="VM132" s="222">
        <v>0</v>
      </c>
      <c r="VN132" s="222">
        <v>17291</v>
      </c>
      <c r="VO132" s="222">
        <v>28833</v>
      </c>
      <c r="VP132" s="222">
        <v>0</v>
      </c>
      <c r="VQ132" s="222">
        <v>0</v>
      </c>
      <c r="VR132" s="222">
        <v>0</v>
      </c>
      <c r="VS132" s="222">
        <v>11737.3</v>
      </c>
      <c r="VT132" s="222">
        <v>81842</v>
      </c>
      <c r="VU132" s="222">
        <v>0</v>
      </c>
      <c r="VV132" s="222">
        <v>16410</v>
      </c>
      <c r="VW132" s="222">
        <v>10048.4</v>
      </c>
      <c r="VX132" s="222">
        <v>0</v>
      </c>
      <c r="VY132" s="222">
        <v>0</v>
      </c>
      <c r="VZ132" s="222">
        <v>10476</v>
      </c>
      <c r="WA132" s="222">
        <v>0</v>
      </c>
      <c r="WB132" s="222">
        <v>81147</v>
      </c>
      <c r="WC132" s="222">
        <v>36834</v>
      </c>
      <c r="WD132" s="222">
        <v>35354</v>
      </c>
      <c r="WE132" s="222">
        <v>21983</v>
      </c>
      <c r="WF132" s="222">
        <v>26892</v>
      </c>
      <c r="WG132" s="222">
        <v>33940</v>
      </c>
      <c r="WH132" s="222">
        <v>42947</v>
      </c>
      <c r="WI132" s="222">
        <v>29006</v>
      </c>
      <c r="WJ132" s="222">
        <v>27958</v>
      </c>
      <c r="WK132" s="222">
        <v>26631</v>
      </c>
      <c r="WL132" s="222">
        <v>0</v>
      </c>
      <c r="WM132" s="222">
        <v>0</v>
      </c>
      <c r="WN132" s="222">
        <v>4544</v>
      </c>
      <c r="WO132" s="222">
        <v>0</v>
      </c>
      <c r="WP132" s="222">
        <v>29390</v>
      </c>
      <c r="WQ132" s="222">
        <v>30822</v>
      </c>
      <c r="WR132" s="222">
        <v>35397</v>
      </c>
      <c r="WS132" s="222">
        <v>17596</v>
      </c>
      <c r="WT132" s="222">
        <v>53394</v>
      </c>
      <c r="WU132" s="222">
        <v>0</v>
      </c>
      <c r="WV132" s="222">
        <v>30691</v>
      </c>
      <c r="WW132" s="222">
        <v>0</v>
      </c>
      <c r="WX132" s="222">
        <v>10255</v>
      </c>
      <c r="WY132" s="222">
        <v>0</v>
      </c>
      <c r="WZ132" s="222">
        <v>0</v>
      </c>
      <c r="XA132" s="222">
        <v>20573</v>
      </c>
      <c r="XB132" s="222">
        <v>19583</v>
      </c>
      <c r="XC132" s="222">
        <v>0</v>
      </c>
      <c r="XD132" s="222">
        <v>15988</v>
      </c>
      <c r="XE132" s="222">
        <v>0</v>
      </c>
      <c r="XF132" s="222">
        <v>0</v>
      </c>
      <c r="XG132" s="222">
        <v>0</v>
      </c>
      <c r="XH132" s="222">
        <v>0</v>
      </c>
      <c r="XI132" s="222">
        <v>8005</v>
      </c>
      <c r="XJ132" s="222">
        <v>119164</v>
      </c>
      <c r="XK132" s="222">
        <v>52008</v>
      </c>
      <c r="XL132" s="222">
        <v>0</v>
      </c>
      <c r="XM132" s="222">
        <v>28364</v>
      </c>
      <c r="XN132" s="222">
        <v>44309</v>
      </c>
      <c r="XO132" s="222">
        <v>0</v>
      </c>
      <c r="XP132" s="222">
        <v>23759</v>
      </c>
      <c r="XQ132" s="222">
        <v>0</v>
      </c>
      <c r="XR132" s="222">
        <v>0</v>
      </c>
      <c r="XS132" s="222">
        <v>0</v>
      </c>
      <c r="XT132" s="222">
        <v>14459</v>
      </c>
      <c r="XU132" s="222">
        <v>20313</v>
      </c>
      <c r="XV132" s="222">
        <v>21664</v>
      </c>
      <c r="XW132" s="222">
        <v>0</v>
      </c>
      <c r="XX132" s="222">
        <v>0</v>
      </c>
      <c r="XY132" s="222">
        <v>17544</v>
      </c>
      <c r="XZ132" s="222">
        <v>0</v>
      </c>
      <c r="YA132" s="222">
        <v>0</v>
      </c>
      <c r="YB132" s="222">
        <v>0</v>
      </c>
      <c r="YC132" s="222">
        <v>0</v>
      </c>
      <c r="YD132" s="222">
        <v>0</v>
      </c>
      <c r="YE132" s="222">
        <v>354220</v>
      </c>
      <c r="YF132" s="222">
        <v>22747</v>
      </c>
      <c r="YG132" s="222">
        <v>28847</v>
      </c>
      <c r="YH132" s="222">
        <v>0</v>
      </c>
      <c r="YI132" s="222">
        <v>91491</v>
      </c>
      <c r="YJ132" s="222">
        <v>5550</v>
      </c>
      <c r="YK132" s="222">
        <v>24811</v>
      </c>
      <c r="YL132" s="222">
        <v>18055</v>
      </c>
      <c r="YM132" s="222">
        <v>78243</v>
      </c>
      <c r="YN132" s="222">
        <v>0</v>
      </c>
      <c r="YO132" s="222">
        <v>0</v>
      </c>
      <c r="YP132" s="222">
        <v>20811</v>
      </c>
      <c r="YQ132" s="222">
        <v>0</v>
      </c>
      <c r="YR132" s="222">
        <v>0</v>
      </c>
      <c r="YS132" s="222">
        <v>0</v>
      </c>
      <c r="YT132" s="222">
        <v>13450</v>
      </c>
      <c r="YU132" s="222">
        <v>0</v>
      </c>
      <c r="YV132" s="222">
        <v>720</v>
      </c>
      <c r="YW132" s="222">
        <v>0</v>
      </c>
      <c r="YX132" s="222">
        <v>0</v>
      </c>
      <c r="YY132" s="222">
        <v>0</v>
      </c>
      <c r="YZ132" s="222">
        <v>0</v>
      </c>
      <c r="ZA132" s="222">
        <v>0</v>
      </c>
      <c r="ZB132" s="222">
        <v>8879</v>
      </c>
      <c r="ZC132" s="222">
        <v>0</v>
      </c>
      <c r="ZD132" s="222">
        <v>9882</v>
      </c>
      <c r="ZE132" s="222">
        <v>21668</v>
      </c>
      <c r="ZF132" s="222">
        <v>0</v>
      </c>
      <c r="ZG132" s="222">
        <v>12719</v>
      </c>
      <c r="ZH132" s="222">
        <v>10885</v>
      </c>
      <c r="ZI132" s="222">
        <v>0</v>
      </c>
      <c r="ZJ132" s="222">
        <v>7029</v>
      </c>
      <c r="ZK132" s="222">
        <v>0</v>
      </c>
      <c r="ZL132" s="222">
        <v>0</v>
      </c>
      <c r="ZM132" s="222">
        <v>13234</v>
      </c>
      <c r="ZN132" s="222">
        <v>23977</v>
      </c>
      <c r="ZO132" s="222">
        <v>69906</v>
      </c>
      <c r="ZP132" s="222">
        <v>37456</v>
      </c>
      <c r="ZQ132" s="222">
        <v>0</v>
      </c>
      <c r="ZR132" s="222">
        <v>42966</v>
      </c>
      <c r="ZS132" s="222">
        <v>0</v>
      </c>
      <c r="ZT132" s="222">
        <v>31889</v>
      </c>
      <c r="ZU132" s="222">
        <v>46447</v>
      </c>
      <c r="ZV132" s="222">
        <v>6151.85</v>
      </c>
      <c r="ZW132" s="222">
        <v>0</v>
      </c>
      <c r="ZX132" s="222">
        <v>11457</v>
      </c>
      <c r="ZY132" s="222">
        <v>15016</v>
      </c>
      <c r="ZZ132" s="222">
        <v>53334.58</v>
      </c>
      <c r="AAA132" s="222">
        <v>19537</v>
      </c>
      <c r="AAB132" s="222">
        <v>14014</v>
      </c>
      <c r="AAC132" s="222">
        <v>0</v>
      </c>
      <c r="AAD132" s="222">
        <v>0</v>
      </c>
      <c r="AAE132" s="222">
        <v>7977</v>
      </c>
      <c r="AAF132" s="222">
        <v>21399</v>
      </c>
      <c r="AAG132" s="222">
        <v>0</v>
      </c>
      <c r="AAH132" s="222">
        <v>0</v>
      </c>
      <c r="AAI132" s="222">
        <v>0</v>
      </c>
      <c r="AAJ132" s="222">
        <v>0</v>
      </c>
      <c r="AAK132" s="222">
        <v>0</v>
      </c>
      <c r="AAL132" s="222">
        <v>0</v>
      </c>
      <c r="AAM132" s="222">
        <v>23513</v>
      </c>
      <c r="AAN132" s="222">
        <v>14511</v>
      </c>
      <c r="AAO132" s="222">
        <v>388467</v>
      </c>
      <c r="AAP132" s="222">
        <v>0</v>
      </c>
      <c r="AAQ132" s="222">
        <v>0</v>
      </c>
      <c r="AAR132" s="222">
        <v>28283</v>
      </c>
      <c r="AAS132" s="222">
        <v>27309</v>
      </c>
      <c r="AAT132" s="222">
        <v>17515</v>
      </c>
      <c r="AAU132" s="222">
        <v>0</v>
      </c>
      <c r="AAV132" s="222">
        <v>0</v>
      </c>
      <c r="AAW132" s="222">
        <v>0</v>
      </c>
      <c r="AAX132" s="222">
        <v>14269</v>
      </c>
      <c r="AAY132" s="222">
        <v>26731</v>
      </c>
      <c r="AAZ132" s="222">
        <v>98519</v>
      </c>
      <c r="ABA132" s="222">
        <v>0</v>
      </c>
      <c r="ABB132" s="222">
        <v>14571</v>
      </c>
      <c r="ABC132" s="222">
        <v>0</v>
      </c>
      <c r="ABD132" s="222">
        <v>0</v>
      </c>
      <c r="ABE132" s="222">
        <v>37792.6</v>
      </c>
      <c r="ABF132" s="222">
        <v>21600</v>
      </c>
      <c r="ABG132" s="222">
        <v>17741</v>
      </c>
      <c r="ABH132" s="222">
        <v>0</v>
      </c>
      <c r="ABI132" s="222">
        <v>0</v>
      </c>
      <c r="ABJ132" s="222">
        <v>0</v>
      </c>
      <c r="ABK132" s="222">
        <v>10892</v>
      </c>
      <c r="ABL132" s="222">
        <v>9460</v>
      </c>
      <c r="ABM132" s="222">
        <v>8286</v>
      </c>
      <c r="ABN132" s="222">
        <v>0</v>
      </c>
      <c r="ABO132" s="222">
        <v>0</v>
      </c>
      <c r="ABP132" s="222">
        <v>14155</v>
      </c>
      <c r="ABQ132" s="222">
        <v>0</v>
      </c>
      <c r="ABR132" s="222">
        <v>28124</v>
      </c>
      <c r="ABS132" s="222">
        <v>23324</v>
      </c>
      <c r="ABT132" s="222">
        <v>771</v>
      </c>
      <c r="ABU132" s="222">
        <v>0</v>
      </c>
      <c r="ABV132" s="222">
        <v>15282</v>
      </c>
      <c r="ABW132" s="222">
        <v>0</v>
      </c>
      <c r="ABX132" s="222">
        <v>26393</v>
      </c>
      <c r="ABY132" s="222">
        <v>0</v>
      </c>
      <c r="ABZ132" s="222">
        <v>0</v>
      </c>
      <c r="ACA132" s="222">
        <v>8144</v>
      </c>
      <c r="ACB132" s="222">
        <v>0</v>
      </c>
      <c r="ACC132" s="222">
        <v>0</v>
      </c>
      <c r="ACD132" s="222">
        <v>2</v>
      </c>
      <c r="ACE132" s="222">
        <v>0</v>
      </c>
      <c r="ACF132" s="222">
        <v>10543</v>
      </c>
      <c r="ACG132" s="222">
        <v>0</v>
      </c>
      <c r="ACH132" s="222">
        <v>35213</v>
      </c>
      <c r="ACI132" s="222">
        <v>223601</v>
      </c>
      <c r="ACJ132" s="222">
        <v>0</v>
      </c>
      <c r="ACK132" s="222">
        <v>0</v>
      </c>
      <c r="ACL132" s="222">
        <v>0</v>
      </c>
      <c r="ACM132" s="222">
        <v>41464</v>
      </c>
      <c r="ACN132" s="222">
        <v>15477.75</v>
      </c>
      <c r="ACO132" s="222">
        <v>0</v>
      </c>
      <c r="ACP132" s="222">
        <v>43</v>
      </c>
      <c r="ACQ132" s="222">
        <v>0</v>
      </c>
      <c r="ACR132" s="222">
        <v>0</v>
      </c>
      <c r="ACS132" s="222">
        <v>0</v>
      </c>
      <c r="ACT132" s="222">
        <v>0</v>
      </c>
      <c r="ACU132" s="222">
        <v>10639</v>
      </c>
      <c r="ACV132" s="222">
        <v>48585</v>
      </c>
      <c r="ACW132" s="222">
        <v>0</v>
      </c>
      <c r="ACX132" s="222">
        <v>41324</v>
      </c>
      <c r="ACY132" s="222">
        <v>0</v>
      </c>
      <c r="ACZ132" s="222">
        <v>31794</v>
      </c>
      <c r="ADA132" s="222">
        <v>0</v>
      </c>
      <c r="ADB132" s="222">
        <v>0</v>
      </c>
      <c r="ADC132" s="222">
        <v>0</v>
      </c>
      <c r="ADD132" s="222">
        <v>0</v>
      </c>
      <c r="ADE132" s="222">
        <v>8147</v>
      </c>
      <c r="ADF132" s="222">
        <v>0</v>
      </c>
      <c r="ADG132" s="222">
        <v>0</v>
      </c>
      <c r="ADH132" s="222">
        <v>0</v>
      </c>
      <c r="ADI132" s="222">
        <v>0</v>
      </c>
      <c r="ADJ132" s="222">
        <v>56083.07</v>
      </c>
      <c r="ADK132" s="222">
        <v>0</v>
      </c>
      <c r="ADL132" s="222">
        <v>0</v>
      </c>
      <c r="ADM132" s="222">
        <v>0</v>
      </c>
      <c r="ADN132" s="222">
        <v>0</v>
      </c>
      <c r="ADO132" s="222">
        <v>0</v>
      </c>
      <c r="ADP132" s="222">
        <v>0</v>
      </c>
      <c r="ADQ132" s="222">
        <v>0</v>
      </c>
      <c r="ADR132" s="222">
        <v>-195435</v>
      </c>
      <c r="ADS132" s="222">
        <v>0</v>
      </c>
      <c r="ADT132" s="222">
        <v>0</v>
      </c>
      <c r="ADU132" s="222">
        <v>0</v>
      </c>
      <c r="ADV132" s="222">
        <v>0</v>
      </c>
      <c r="ADW132" s="222">
        <v>9456</v>
      </c>
      <c r="ADX132" s="222">
        <v>7294.5</v>
      </c>
      <c r="ADY132" s="222">
        <v>327935.49</v>
      </c>
      <c r="ADZ132" s="222">
        <v>93960</v>
      </c>
      <c r="AEA132" s="222">
        <v>35921</v>
      </c>
      <c r="AEB132" s="222">
        <v>0</v>
      </c>
      <c r="AEC132" s="222">
        <v>9380</v>
      </c>
      <c r="AED132" s="222">
        <v>610.29999999999995</v>
      </c>
      <c r="AEE132" s="222">
        <v>20311</v>
      </c>
      <c r="AEF132" s="222">
        <v>24792</v>
      </c>
      <c r="AEG132" s="222">
        <v>0</v>
      </c>
      <c r="AEH132" s="222">
        <v>16558</v>
      </c>
      <c r="AEI132" s="222">
        <v>0</v>
      </c>
      <c r="AEJ132" s="222">
        <v>0</v>
      </c>
      <c r="AEK132" s="222">
        <v>15034</v>
      </c>
      <c r="AEL132" s="222">
        <v>0</v>
      </c>
      <c r="AEM132" s="222">
        <v>0</v>
      </c>
      <c r="AEN132" s="222">
        <v>0</v>
      </c>
      <c r="AEO132" s="222">
        <v>0</v>
      </c>
      <c r="AEP132" s="222">
        <v>0</v>
      </c>
      <c r="AEQ132" s="222">
        <v>0</v>
      </c>
      <c r="AER132" s="222">
        <v>24533</v>
      </c>
      <c r="AES132" s="222">
        <v>0</v>
      </c>
      <c r="AET132" s="222">
        <v>0</v>
      </c>
      <c r="AEU132" s="222">
        <v>0</v>
      </c>
      <c r="AEV132" s="222">
        <v>0</v>
      </c>
      <c r="AEW132" s="222">
        <v>7311</v>
      </c>
      <c r="AEX132" s="222">
        <v>6527</v>
      </c>
      <c r="AEY132" s="222">
        <v>0</v>
      </c>
      <c r="AEZ132" s="222">
        <v>13190</v>
      </c>
      <c r="AFA132" s="222">
        <v>0</v>
      </c>
      <c r="AFB132" s="222">
        <v>0</v>
      </c>
      <c r="AFC132" s="222">
        <v>70570</v>
      </c>
      <c r="AFD132" s="222">
        <v>0</v>
      </c>
      <c r="AFE132" s="222">
        <v>12999</v>
      </c>
      <c r="AFF132" s="222">
        <v>13815</v>
      </c>
      <c r="AFG132" s="222">
        <v>22147</v>
      </c>
      <c r="AFH132" s="222">
        <v>7391</v>
      </c>
      <c r="AFI132" s="222">
        <v>10926</v>
      </c>
      <c r="AFJ132" s="222">
        <v>0</v>
      </c>
      <c r="AFK132" s="222">
        <v>-21092</v>
      </c>
      <c r="AFL132" s="222">
        <v>18833</v>
      </c>
      <c r="AFM132" s="222">
        <v>14310</v>
      </c>
      <c r="AFN132" s="222">
        <v>1699</v>
      </c>
      <c r="AFO132" s="222">
        <v>9744</v>
      </c>
      <c r="AFP132" s="222">
        <v>99003</v>
      </c>
      <c r="AFQ132" s="222">
        <v>0</v>
      </c>
      <c r="AFR132" s="222">
        <v>0</v>
      </c>
      <c r="AFS132" s="222">
        <v>-519</v>
      </c>
      <c r="AFT132" s="222">
        <v>0</v>
      </c>
      <c r="AFU132" s="222">
        <v>11644</v>
      </c>
      <c r="AFV132" s="222">
        <v>6324</v>
      </c>
      <c r="AFW132" s="222">
        <v>15015</v>
      </c>
      <c r="AFX132" s="222">
        <v>0</v>
      </c>
      <c r="AFY132" s="222">
        <v>8750</v>
      </c>
      <c r="AFZ132" s="222">
        <v>0</v>
      </c>
      <c r="AGA132" s="222">
        <v>11250</v>
      </c>
      <c r="AGB132" s="222">
        <v>0</v>
      </c>
      <c r="AGC132" s="222">
        <v>16252</v>
      </c>
      <c r="AGD132" s="222">
        <v>17894</v>
      </c>
      <c r="AGE132" s="222">
        <v>2086</v>
      </c>
      <c r="AGF132" s="222">
        <v>0</v>
      </c>
      <c r="AGG132" s="222">
        <v>17416</v>
      </c>
      <c r="AGH132" s="222">
        <v>0</v>
      </c>
      <c r="AGI132" s="222">
        <v>14828</v>
      </c>
      <c r="AGJ132" s="222">
        <v>0</v>
      </c>
      <c r="AGK132" s="222">
        <v>0</v>
      </c>
      <c r="AGL132" s="222">
        <v>0</v>
      </c>
      <c r="AGM132" s="222">
        <v>0</v>
      </c>
      <c r="AGN132" s="222">
        <v>0</v>
      </c>
      <c r="AGO132" s="222">
        <v>0</v>
      </c>
      <c r="AGP132" s="222">
        <v>0</v>
      </c>
      <c r="AGQ132" s="222">
        <v>0</v>
      </c>
      <c r="AGR132" s="222">
        <v>0</v>
      </c>
      <c r="AGS132" s="222">
        <v>0</v>
      </c>
      <c r="AGT132" s="222">
        <v>0</v>
      </c>
      <c r="AGU132" s="222">
        <v>0</v>
      </c>
      <c r="AGV132" s="222">
        <v>202</v>
      </c>
      <c r="AGW132" s="222">
        <v>0</v>
      </c>
      <c r="AGX132" s="222">
        <v>0</v>
      </c>
      <c r="AGY132" s="222">
        <v>33049</v>
      </c>
      <c r="AGZ132" s="222">
        <v>0</v>
      </c>
      <c r="AHA132" s="222">
        <v>19763</v>
      </c>
      <c r="AHB132" s="222">
        <v>0</v>
      </c>
      <c r="AHC132" s="222">
        <v>0</v>
      </c>
      <c r="AHD132" s="222">
        <v>0</v>
      </c>
      <c r="AHE132" s="222">
        <v>0</v>
      </c>
      <c r="AHF132" s="222">
        <v>11584</v>
      </c>
      <c r="AHG132" s="222">
        <v>14697</v>
      </c>
      <c r="AHH132" s="222">
        <v>12695</v>
      </c>
      <c r="AHI132" s="222">
        <v>12228</v>
      </c>
      <c r="AHJ132" s="222">
        <v>0</v>
      </c>
      <c r="AHK132" s="222">
        <v>0</v>
      </c>
      <c r="AHL132" s="222">
        <v>0</v>
      </c>
      <c r="AHM132" s="222">
        <v>0</v>
      </c>
      <c r="AHN132" s="222">
        <v>0</v>
      </c>
      <c r="AHO132" s="222">
        <v>15124.1</v>
      </c>
      <c r="AHP132" s="222">
        <v>28115</v>
      </c>
      <c r="AHQ132" s="222">
        <v>6237</v>
      </c>
      <c r="AHR132" s="264">
        <v>3666</v>
      </c>
    </row>
    <row r="133" spans="1:902" ht="24">
      <c r="A133" s="183" t="s">
        <v>6673</v>
      </c>
      <c r="B133" s="183" t="s">
        <v>6589</v>
      </c>
      <c r="C133" s="184" t="s">
        <v>6590</v>
      </c>
      <c r="D133" s="222">
        <v>0</v>
      </c>
      <c r="E133" s="222">
        <v>0</v>
      </c>
      <c r="F133" s="222">
        <v>0</v>
      </c>
      <c r="G133" s="222">
        <v>0</v>
      </c>
      <c r="H133" s="222">
        <v>0</v>
      </c>
      <c r="I133" s="222">
        <v>0</v>
      </c>
      <c r="J133" s="222">
        <v>20798442.859999999</v>
      </c>
      <c r="K133" s="222">
        <v>6300183.2300000004</v>
      </c>
      <c r="L133" s="222">
        <v>0</v>
      </c>
      <c r="M133" s="222">
        <v>0</v>
      </c>
      <c r="N133" s="222">
        <v>0</v>
      </c>
      <c r="O133" s="222">
        <v>23133.64</v>
      </c>
      <c r="P133" s="222">
        <v>45716405.609999999</v>
      </c>
      <c r="Q133" s="222">
        <v>0</v>
      </c>
      <c r="R133" s="222">
        <v>0</v>
      </c>
      <c r="S133" s="222">
        <v>0</v>
      </c>
      <c r="T133" s="222">
        <v>0</v>
      </c>
      <c r="U133" s="222">
        <v>0</v>
      </c>
      <c r="V133" s="222">
        <v>252040.23</v>
      </c>
      <c r="W133" s="222">
        <v>0</v>
      </c>
      <c r="X133" s="222">
        <v>227571.17</v>
      </c>
      <c r="Y133" s="222">
        <v>0</v>
      </c>
      <c r="Z133" s="222">
        <v>0</v>
      </c>
      <c r="AA133" s="222">
        <v>0</v>
      </c>
      <c r="AB133" s="222">
        <v>0</v>
      </c>
      <c r="AC133" s="222">
        <v>0</v>
      </c>
      <c r="AD133" s="222">
        <v>0</v>
      </c>
      <c r="AE133" s="222">
        <v>0</v>
      </c>
      <c r="AF133" s="222">
        <v>0</v>
      </c>
      <c r="AG133" s="222">
        <v>0</v>
      </c>
      <c r="AH133" s="222">
        <v>0</v>
      </c>
      <c r="AI133" s="222">
        <v>0</v>
      </c>
      <c r="AJ133" s="222">
        <v>0</v>
      </c>
      <c r="AK133" s="222">
        <v>0</v>
      </c>
      <c r="AL133" s="222">
        <v>820</v>
      </c>
      <c r="AM133" s="222">
        <v>0</v>
      </c>
      <c r="AN133" s="222">
        <v>0</v>
      </c>
      <c r="AO133" s="222">
        <v>0</v>
      </c>
      <c r="AP133" s="222">
        <v>0</v>
      </c>
      <c r="AQ133" s="222">
        <v>0</v>
      </c>
      <c r="AR133" s="222">
        <v>0</v>
      </c>
      <c r="AS133" s="222">
        <v>0</v>
      </c>
      <c r="AT133" s="222">
        <v>738362.97</v>
      </c>
      <c r="AU133" s="222">
        <v>0</v>
      </c>
      <c r="AV133" s="222">
        <v>0</v>
      </c>
      <c r="AW133" s="222">
        <v>0</v>
      </c>
      <c r="AX133" s="222">
        <v>853640</v>
      </c>
      <c r="AY133" s="222">
        <v>0</v>
      </c>
      <c r="AZ133" s="222">
        <v>0</v>
      </c>
      <c r="BA133" s="222">
        <v>0</v>
      </c>
      <c r="BB133" s="222">
        <v>0</v>
      </c>
      <c r="BC133" s="222">
        <v>0</v>
      </c>
      <c r="BD133" s="222">
        <v>0</v>
      </c>
      <c r="BE133" s="222">
        <v>1458588.64</v>
      </c>
      <c r="BF133" s="222">
        <v>0</v>
      </c>
      <c r="BG133" s="222">
        <v>0</v>
      </c>
      <c r="BH133" s="222">
        <v>1843000</v>
      </c>
      <c r="BI133" s="222">
        <v>1311898.3999999999</v>
      </c>
      <c r="BJ133" s="222">
        <v>0</v>
      </c>
      <c r="BK133" s="222">
        <v>74271.17</v>
      </c>
      <c r="BL133" s="222">
        <v>0</v>
      </c>
      <c r="BM133" s="222">
        <v>0</v>
      </c>
      <c r="BN133" s="222">
        <v>0</v>
      </c>
      <c r="BO133" s="222">
        <v>752591.22</v>
      </c>
      <c r="BP133" s="222">
        <v>0</v>
      </c>
      <c r="BQ133" s="222">
        <v>0</v>
      </c>
      <c r="BR133" s="222">
        <v>331863.87</v>
      </c>
      <c r="BS133" s="222">
        <v>785091.04</v>
      </c>
      <c r="BT133" s="222">
        <v>271000</v>
      </c>
      <c r="BU133" s="222">
        <v>87492</v>
      </c>
      <c r="BV133" s="222">
        <v>0</v>
      </c>
      <c r="BW133" s="222">
        <v>0</v>
      </c>
      <c r="BX133" s="222">
        <v>0</v>
      </c>
      <c r="BY133" s="222">
        <v>160230</v>
      </c>
      <c r="BZ133" s="222">
        <v>0</v>
      </c>
      <c r="CA133" s="222">
        <v>0</v>
      </c>
      <c r="CB133" s="222">
        <v>0</v>
      </c>
      <c r="CC133" s="222">
        <v>0</v>
      </c>
      <c r="CD133" s="222">
        <v>0</v>
      </c>
      <c r="CE133" s="222">
        <v>0</v>
      </c>
      <c r="CF133" s="222">
        <v>0</v>
      </c>
      <c r="CG133" s="222">
        <v>0</v>
      </c>
      <c r="CH133" s="222">
        <v>0</v>
      </c>
      <c r="CI133" s="222">
        <v>0</v>
      </c>
      <c r="CJ133" s="222">
        <v>0</v>
      </c>
      <c r="CK133" s="222">
        <v>0</v>
      </c>
      <c r="CL133" s="222">
        <v>0</v>
      </c>
      <c r="CM133" s="222">
        <v>0</v>
      </c>
      <c r="CN133" s="222">
        <v>0</v>
      </c>
      <c r="CO133" s="222">
        <v>0</v>
      </c>
      <c r="CP133" s="222">
        <v>0</v>
      </c>
      <c r="CQ133" s="222">
        <v>0</v>
      </c>
      <c r="CR133" s="222">
        <v>0</v>
      </c>
      <c r="CS133" s="222">
        <v>0</v>
      </c>
      <c r="CT133" s="222">
        <v>0</v>
      </c>
      <c r="CU133" s="222">
        <v>0</v>
      </c>
      <c r="CV133" s="222">
        <v>0</v>
      </c>
      <c r="CW133" s="222">
        <v>0</v>
      </c>
      <c r="CX133" s="222">
        <v>0</v>
      </c>
      <c r="CY133" s="222">
        <v>0</v>
      </c>
      <c r="CZ133" s="222">
        <v>0</v>
      </c>
      <c r="DA133" s="222">
        <v>0</v>
      </c>
      <c r="DB133" s="222">
        <v>108214.3</v>
      </c>
      <c r="DC133" s="222">
        <v>0</v>
      </c>
      <c r="DD133" s="222">
        <v>0</v>
      </c>
      <c r="DE133" s="222">
        <v>0</v>
      </c>
      <c r="DF133" s="222">
        <v>0</v>
      </c>
      <c r="DG133" s="222">
        <v>0</v>
      </c>
      <c r="DH133" s="222">
        <v>0</v>
      </c>
      <c r="DI133" s="222">
        <v>0</v>
      </c>
      <c r="DJ133" s="222">
        <v>28670</v>
      </c>
      <c r="DK133" s="222">
        <v>23172407.399999999</v>
      </c>
      <c r="DL133" s="222">
        <v>0</v>
      </c>
      <c r="DM133" s="222">
        <v>0</v>
      </c>
      <c r="DN133" s="222">
        <v>2478</v>
      </c>
      <c r="DO133" s="222">
        <v>0</v>
      </c>
      <c r="DP133" s="222">
        <v>240030.46</v>
      </c>
      <c r="DQ133" s="222">
        <v>571569.44999999995</v>
      </c>
      <c r="DR133" s="222">
        <v>0</v>
      </c>
      <c r="DS133" s="222">
        <v>0</v>
      </c>
      <c r="DT133" s="222">
        <v>0</v>
      </c>
      <c r="DU133" s="222">
        <v>0</v>
      </c>
      <c r="DV133" s="222">
        <v>508389.5</v>
      </c>
      <c r="DW133" s="222">
        <v>0</v>
      </c>
      <c r="DX133" s="222">
        <v>0</v>
      </c>
      <c r="DY133" s="222">
        <v>0</v>
      </c>
      <c r="DZ133" s="222">
        <v>0</v>
      </c>
      <c r="EA133" s="222">
        <v>0</v>
      </c>
      <c r="EB133" s="222">
        <v>45895.5</v>
      </c>
      <c r="EC133" s="222">
        <v>0</v>
      </c>
      <c r="ED133" s="222">
        <v>0</v>
      </c>
      <c r="EE133" s="222">
        <v>0</v>
      </c>
      <c r="EF133" s="222">
        <v>0</v>
      </c>
      <c r="EG133" s="222">
        <v>100000</v>
      </c>
      <c r="EH133" s="222">
        <v>0</v>
      </c>
      <c r="EI133" s="222">
        <v>32501</v>
      </c>
      <c r="EJ133" s="222">
        <v>0</v>
      </c>
      <c r="EK133" s="222">
        <v>0</v>
      </c>
      <c r="EL133" s="222">
        <v>298025.11</v>
      </c>
      <c r="EM133" s="222">
        <v>0</v>
      </c>
      <c r="EN133" s="222">
        <v>195771.15</v>
      </c>
      <c r="EO133" s="222">
        <v>0</v>
      </c>
      <c r="EP133" s="222">
        <v>4000000</v>
      </c>
      <c r="EQ133" s="222">
        <v>0</v>
      </c>
      <c r="ER133" s="222">
        <v>0</v>
      </c>
      <c r="ES133" s="222">
        <v>20715</v>
      </c>
      <c r="ET133" s="222">
        <v>0</v>
      </c>
      <c r="EU133" s="222">
        <v>0</v>
      </c>
      <c r="EV133" s="222">
        <v>0</v>
      </c>
      <c r="EW133" s="222">
        <v>1480712</v>
      </c>
      <c r="EX133" s="222">
        <v>0</v>
      </c>
      <c r="EY133" s="222">
        <v>0</v>
      </c>
      <c r="EZ133" s="222">
        <v>0</v>
      </c>
      <c r="FA133" s="222">
        <v>0</v>
      </c>
      <c r="FB133" s="222">
        <v>0</v>
      </c>
      <c r="FC133" s="222">
        <v>0</v>
      </c>
      <c r="FD133" s="222">
        <v>0</v>
      </c>
      <c r="FE133" s="222">
        <v>0</v>
      </c>
      <c r="FF133" s="222">
        <v>413935.09</v>
      </c>
      <c r="FG133" s="222">
        <v>0</v>
      </c>
      <c r="FH133" s="222">
        <v>0</v>
      </c>
      <c r="FI133" s="222">
        <v>647404</v>
      </c>
      <c r="FJ133" s="222">
        <v>0</v>
      </c>
      <c r="FK133" s="222">
        <v>0</v>
      </c>
      <c r="FL133" s="222">
        <v>0</v>
      </c>
      <c r="FM133" s="222">
        <v>0</v>
      </c>
      <c r="FN133" s="222">
        <v>0</v>
      </c>
      <c r="FO133" s="222">
        <v>187197.54</v>
      </c>
      <c r="FP133" s="222">
        <v>0</v>
      </c>
      <c r="FQ133" s="222">
        <v>37278850.939999998</v>
      </c>
      <c r="FR133" s="222">
        <v>0</v>
      </c>
      <c r="FS133" s="222">
        <v>0</v>
      </c>
      <c r="FT133" s="222">
        <v>0</v>
      </c>
      <c r="FU133" s="222">
        <v>409551.62</v>
      </c>
      <c r="FV133" s="222">
        <v>0</v>
      </c>
      <c r="FW133" s="222">
        <v>0</v>
      </c>
      <c r="FX133" s="222">
        <v>0</v>
      </c>
      <c r="FY133" s="222">
        <v>0</v>
      </c>
      <c r="FZ133" s="222">
        <v>0</v>
      </c>
      <c r="GA133" s="222">
        <v>28250.45</v>
      </c>
      <c r="GB133" s="222">
        <v>0</v>
      </c>
      <c r="GC133" s="222">
        <v>3706767.19</v>
      </c>
      <c r="GD133" s="222">
        <v>0</v>
      </c>
      <c r="GE133" s="222">
        <v>0</v>
      </c>
      <c r="GF133" s="222">
        <v>0</v>
      </c>
      <c r="GG133" s="222">
        <v>0</v>
      </c>
      <c r="GH133" s="222">
        <v>0</v>
      </c>
      <c r="GI133" s="222">
        <v>905223.22</v>
      </c>
      <c r="GJ133" s="222">
        <v>71020.5</v>
      </c>
      <c r="GK133" s="222">
        <v>0</v>
      </c>
      <c r="GL133" s="222">
        <v>0</v>
      </c>
      <c r="GM133" s="222">
        <v>0</v>
      </c>
      <c r="GN133" s="222">
        <v>0</v>
      </c>
      <c r="GO133" s="222">
        <v>0</v>
      </c>
      <c r="GP133" s="222">
        <v>279343.90999999997</v>
      </c>
      <c r="GQ133" s="222">
        <v>4843986.67</v>
      </c>
      <c r="GR133" s="222">
        <v>0</v>
      </c>
      <c r="GS133" s="222">
        <v>0</v>
      </c>
      <c r="GT133" s="222">
        <v>0</v>
      </c>
      <c r="GU133" s="222">
        <v>0</v>
      </c>
      <c r="GV133" s="222">
        <v>0</v>
      </c>
      <c r="GW133" s="222">
        <v>0</v>
      </c>
      <c r="GX133" s="222">
        <v>0</v>
      </c>
      <c r="GY133" s="222">
        <v>0</v>
      </c>
      <c r="GZ133" s="222">
        <v>0</v>
      </c>
      <c r="HA133" s="222">
        <v>0</v>
      </c>
      <c r="HB133" s="222">
        <v>0</v>
      </c>
      <c r="HC133" s="222">
        <v>5692492.2800000003</v>
      </c>
      <c r="HD133" s="222">
        <v>1237022.31</v>
      </c>
      <c r="HE133" s="222">
        <v>16518522.789999999</v>
      </c>
      <c r="HF133" s="222">
        <v>2146316.42</v>
      </c>
      <c r="HG133" s="222">
        <v>396112.91</v>
      </c>
      <c r="HH133" s="222">
        <v>0</v>
      </c>
      <c r="HI133" s="222">
        <v>1988112.67</v>
      </c>
      <c r="HJ133" s="222">
        <v>49014038.450000003</v>
      </c>
      <c r="HK133" s="222">
        <v>0</v>
      </c>
      <c r="HL133" s="222">
        <v>1551815</v>
      </c>
      <c r="HM133" s="222">
        <v>961988</v>
      </c>
      <c r="HN133" s="222">
        <v>2754346.98</v>
      </c>
      <c r="HO133" s="222">
        <v>11468892.369999999</v>
      </c>
      <c r="HP133" s="222">
        <v>2165362.0499999998</v>
      </c>
      <c r="HQ133" s="222">
        <v>562029.36</v>
      </c>
      <c r="HR133" s="222">
        <v>16122897.890000001</v>
      </c>
      <c r="HS133" s="222">
        <v>0</v>
      </c>
      <c r="HT133" s="222">
        <v>0</v>
      </c>
      <c r="HU133" s="222">
        <v>0</v>
      </c>
      <c r="HV133" s="222">
        <v>0</v>
      </c>
      <c r="HW133" s="222">
        <v>0</v>
      </c>
      <c r="HX133" s="222">
        <v>299537.98</v>
      </c>
      <c r="HY133" s="222">
        <v>25082.07</v>
      </c>
      <c r="HZ133" s="222">
        <v>0</v>
      </c>
      <c r="IA133" s="222">
        <v>0</v>
      </c>
      <c r="IB133" s="222">
        <v>0</v>
      </c>
      <c r="IC133" s="222">
        <v>131902</v>
      </c>
      <c r="ID133" s="222">
        <v>0</v>
      </c>
      <c r="IE133" s="222">
        <v>0</v>
      </c>
      <c r="IF133" s="222">
        <v>0</v>
      </c>
      <c r="IG133" s="222">
        <v>0</v>
      </c>
      <c r="IH133" s="222">
        <v>15363289.67</v>
      </c>
      <c r="II133" s="222">
        <v>0</v>
      </c>
      <c r="IJ133" s="222">
        <v>0</v>
      </c>
      <c r="IK133" s="222">
        <v>1470346.67</v>
      </c>
      <c r="IL133" s="222">
        <v>25029</v>
      </c>
      <c r="IM133" s="222">
        <v>2227526.7200000002</v>
      </c>
      <c r="IN133" s="222">
        <v>0</v>
      </c>
      <c r="IO133" s="222">
        <v>0</v>
      </c>
      <c r="IP133" s="222">
        <v>0</v>
      </c>
      <c r="IQ133" s="222">
        <v>0</v>
      </c>
      <c r="IR133" s="222">
        <v>0</v>
      </c>
      <c r="IS133" s="222">
        <v>1610500.8</v>
      </c>
      <c r="IT133" s="222">
        <v>801798.24</v>
      </c>
      <c r="IU133" s="222">
        <v>0</v>
      </c>
      <c r="IV133" s="222">
        <v>0</v>
      </c>
      <c r="IW133" s="222">
        <v>0</v>
      </c>
      <c r="IX133" s="222">
        <v>779014.25</v>
      </c>
      <c r="IY133" s="222">
        <v>0</v>
      </c>
      <c r="IZ133" s="222">
        <v>0</v>
      </c>
      <c r="JA133" s="222">
        <v>90670</v>
      </c>
      <c r="JB133" s="222">
        <v>0</v>
      </c>
      <c r="JC133" s="222">
        <v>8168490.2199999997</v>
      </c>
      <c r="JD133" s="222">
        <v>0</v>
      </c>
      <c r="JE133" s="222">
        <v>596008.84</v>
      </c>
      <c r="JF133" s="222">
        <v>3579644.91</v>
      </c>
      <c r="JG133" s="222">
        <v>0</v>
      </c>
      <c r="JH133" s="222">
        <v>0</v>
      </c>
      <c r="JI133" s="222">
        <v>90778.83</v>
      </c>
      <c r="JJ133" s="222">
        <v>100000</v>
      </c>
      <c r="JK133" s="222">
        <v>0</v>
      </c>
      <c r="JL133" s="222">
        <v>0</v>
      </c>
      <c r="JM133" s="222">
        <v>0</v>
      </c>
      <c r="JN133" s="222">
        <v>0</v>
      </c>
      <c r="JO133" s="222">
        <v>0</v>
      </c>
      <c r="JP133" s="222">
        <v>0</v>
      </c>
      <c r="JQ133" s="222">
        <v>0</v>
      </c>
      <c r="JR133" s="222">
        <v>0</v>
      </c>
      <c r="JS133" s="222">
        <v>0</v>
      </c>
      <c r="JT133" s="222">
        <v>0</v>
      </c>
      <c r="JU133" s="222">
        <v>0</v>
      </c>
      <c r="JV133" s="222">
        <v>2015144.75</v>
      </c>
      <c r="JW133" s="222">
        <v>0</v>
      </c>
      <c r="JX133" s="222">
        <v>0</v>
      </c>
      <c r="JY133" s="222">
        <v>23500</v>
      </c>
      <c r="JZ133" s="222">
        <v>0</v>
      </c>
      <c r="KA133" s="222">
        <v>0</v>
      </c>
      <c r="KB133" s="222">
        <v>0</v>
      </c>
      <c r="KC133" s="222">
        <v>0</v>
      </c>
      <c r="KD133" s="222">
        <v>0</v>
      </c>
      <c r="KE133" s="222">
        <v>0</v>
      </c>
      <c r="KF133" s="222">
        <v>0</v>
      </c>
      <c r="KG133" s="222">
        <v>0</v>
      </c>
      <c r="KH133" s="222">
        <v>2257626.16</v>
      </c>
      <c r="KI133" s="222">
        <v>0</v>
      </c>
      <c r="KJ133" s="222">
        <v>22923883.870000001</v>
      </c>
      <c r="KK133" s="222">
        <v>5590984.7599999998</v>
      </c>
      <c r="KL133" s="222">
        <v>3658506.21</v>
      </c>
      <c r="KM133" s="222">
        <v>2920901.14</v>
      </c>
      <c r="KN133" s="222">
        <v>1394289.03</v>
      </c>
      <c r="KO133" s="222">
        <v>325218.63</v>
      </c>
      <c r="KP133" s="222">
        <v>0</v>
      </c>
      <c r="KQ133" s="222">
        <v>429965.37</v>
      </c>
      <c r="KR133" s="222">
        <v>0</v>
      </c>
      <c r="KS133" s="222">
        <v>0</v>
      </c>
      <c r="KT133" s="222">
        <v>0</v>
      </c>
      <c r="KU133" s="222">
        <v>0</v>
      </c>
      <c r="KV133" s="222">
        <v>397244.33</v>
      </c>
      <c r="KW133" s="222">
        <v>0</v>
      </c>
      <c r="KX133" s="222">
        <v>0</v>
      </c>
      <c r="KY133" s="222">
        <v>14785389.560000001</v>
      </c>
      <c r="KZ133" s="222">
        <v>0</v>
      </c>
      <c r="LA133" s="222">
        <v>1701918</v>
      </c>
      <c r="LB133" s="222">
        <v>0</v>
      </c>
      <c r="LC133" s="222">
        <v>0</v>
      </c>
      <c r="LD133" s="222">
        <v>598331.18000000005</v>
      </c>
      <c r="LE133" s="222">
        <v>0</v>
      </c>
      <c r="LF133" s="222">
        <v>6626615.3899999997</v>
      </c>
      <c r="LG133" s="222">
        <v>7419800</v>
      </c>
      <c r="LH133" s="222">
        <v>0</v>
      </c>
      <c r="LI133" s="222">
        <v>18507379.550000001</v>
      </c>
      <c r="LJ133" s="222">
        <v>0</v>
      </c>
      <c r="LK133" s="222">
        <v>0</v>
      </c>
      <c r="LL133" s="222">
        <v>0</v>
      </c>
      <c r="LM133" s="222">
        <v>0</v>
      </c>
      <c r="LN133" s="222">
        <v>2874189.35</v>
      </c>
      <c r="LO133" s="222">
        <v>82000</v>
      </c>
      <c r="LP133" s="222">
        <v>162853.69</v>
      </c>
      <c r="LQ133" s="222">
        <v>0</v>
      </c>
      <c r="LR133" s="222">
        <v>14292734.76</v>
      </c>
      <c r="LS133" s="222">
        <v>1165000</v>
      </c>
      <c r="LT133" s="222">
        <v>0</v>
      </c>
      <c r="LU133" s="222">
        <v>0</v>
      </c>
      <c r="LV133" s="222">
        <v>0</v>
      </c>
      <c r="LW133" s="222">
        <v>8659424.3399999999</v>
      </c>
      <c r="LX133" s="222">
        <v>103315.71</v>
      </c>
      <c r="LY133" s="222">
        <v>0</v>
      </c>
      <c r="LZ133" s="222">
        <v>1021915</v>
      </c>
      <c r="MA133" s="222">
        <v>0</v>
      </c>
      <c r="MB133" s="222">
        <v>544773.38</v>
      </c>
      <c r="MC133" s="222">
        <v>0</v>
      </c>
      <c r="MD133" s="222">
        <v>0</v>
      </c>
      <c r="ME133" s="222">
        <v>1137584.67</v>
      </c>
      <c r="MF133" s="222">
        <v>0</v>
      </c>
      <c r="MG133" s="222">
        <v>2000</v>
      </c>
      <c r="MH133" s="222">
        <v>0</v>
      </c>
      <c r="MI133" s="222">
        <v>0</v>
      </c>
      <c r="MJ133" s="222">
        <v>0</v>
      </c>
      <c r="MK133" s="222">
        <v>0</v>
      </c>
      <c r="ML133" s="222">
        <v>0</v>
      </c>
      <c r="MM133" s="222">
        <v>346598.8</v>
      </c>
      <c r="MN133" s="222">
        <v>19067.5</v>
      </c>
      <c r="MO133" s="222">
        <v>0</v>
      </c>
      <c r="MP133" s="222">
        <v>0</v>
      </c>
      <c r="MQ133" s="222">
        <v>0</v>
      </c>
      <c r="MR133" s="222">
        <v>0</v>
      </c>
      <c r="MS133" s="222">
        <v>203700</v>
      </c>
      <c r="MT133" s="222">
        <v>0</v>
      </c>
      <c r="MU133" s="222">
        <v>0</v>
      </c>
      <c r="MV133" s="222">
        <v>0</v>
      </c>
      <c r="MW133" s="222">
        <v>1285512.8999999999</v>
      </c>
      <c r="MX133" s="222">
        <v>0</v>
      </c>
      <c r="MY133" s="222">
        <v>0</v>
      </c>
      <c r="MZ133" s="222">
        <v>0</v>
      </c>
      <c r="NA133" s="222">
        <v>2264931.5499999998</v>
      </c>
      <c r="NB133" s="222">
        <v>0</v>
      </c>
      <c r="NC133" s="222">
        <v>0</v>
      </c>
      <c r="ND133" s="222">
        <v>198056.46</v>
      </c>
      <c r="NE133" s="222">
        <v>0</v>
      </c>
      <c r="NF133" s="222">
        <v>0</v>
      </c>
      <c r="NG133" s="222">
        <v>0</v>
      </c>
      <c r="NH133" s="222">
        <v>0</v>
      </c>
      <c r="NI133" s="222">
        <v>0</v>
      </c>
      <c r="NJ133" s="222">
        <v>0</v>
      </c>
      <c r="NK133" s="222">
        <v>0</v>
      </c>
      <c r="NL133" s="222">
        <v>0</v>
      </c>
      <c r="NM133" s="222">
        <v>0</v>
      </c>
      <c r="NN133" s="222">
        <v>277460</v>
      </c>
      <c r="NO133" s="222">
        <v>1073004.99</v>
      </c>
      <c r="NP133" s="222">
        <v>1341585.74</v>
      </c>
      <c r="NQ133" s="222">
        <v>0</v>
      </c>
      <c r="NR133" s="222">
        <v>354758.55</v>
      </c>
      <c r="NS133" s="222">
        <v>0</v>
      </c>
      <c r="NT133" s="222">
        <v>0</v>
      </c>
      <c r="NU133" s="222">
        <v>0</v>
      </c>
      <c r="NV133" s="222">
        <v>0</v>
      </c>
      <c r="NW133" s="222">
        <v>117882.5</v>
      </c>
      <c r="NX133" s="222">
        <v>0</v>
      </c>
      <c r="NY133" s="222">
        <v>390967.1</v>
      </c>
      <c r="NZ133" s="222">
        <v>0</v>
      </c>
      <c r="OA133" s="222">
        <v>0</v>
      </c>
      <c r="OB133" s="222">
        <v>0</v>
      </c>
      <c r="OC133" s="222">
        <v>0</v>
      </c>
      <c r="OD133" s="222">
        <v>0</v>
      </c>
      <c r="OE133" s="222">
        <v>9224.0400000000009</v>
      </c>
      <c r="OF133" s="222">
        <v>8035718.7999999998</v>
      </c>
      <c r="OG133" s="222">
        <v>5660452.0999999996</v>
      </c>
      <c r="OH133" s="222">
        <v>0</v>
      </c>
      <c r="OI133" s="222">
        <v>0</v>
      </c>
      <c r="OJ133" s="222">
        <v>91484.11</v>
      </c>
      <c r="OK133" s="222">
        <v>0</v>
      </c>
      <c r="OL133" s="222">
        <v>0</v>
      </c>
      <c r="OM133" s="222">
        <v>0</v>
      </c>
      <c r="ON133" s="222">
        <v>8293858.2800000003</v>
      </c>
      <c r="OO133" s="222">
        <v>0</v>
      </c>
      <c r="OP133" s="222">
        <v>0</v>
      </c>
      <c r="OQ133" s="222">
        <v>13865510.210000001</v>
      </c>
      <c r="OR133" s="222">
        <v>0</v>
      </c>
      <c r="OS133" s="222">
        <v>0</v>
      </c>
      <c r="OT133" s="222">
        <v>0</v>
      </c>
      <c r="OU133" s="222">
        <v>0</v>
      </c>
      <c r="OV133" s="222">
        <v>0</v>
      </c>
      <c r="OW133" s="222">
        <v>0</v>
      </c>
      <c r="OX133" s="222">
        <v>333790.71999999997</v>
      </c>
      <c r="OY133" s="222">
        <v>0</v>
      </c>
      <c r="OZ133" s="222">
        <v>30727.66</v>
      </c>
      <c r="PA133" s="222">
        <v>437455.67</v>
      </c>
      <c r="PB133" s="222">
        <v>0</v>
      </c>
      <c r="PC133" s="222">
        <v>0</v>
      </c>
      <c r="PD133" s="222">
        <v>0</v>
      </c>
      <c r="PE133" s="222">
        <v>0</v>
      </c>
      <c r="PF133" s="222">
        <v>0</v>
      </c>
      <c r="PG133" s="222">
        <v>4108500</v>
      </c>
      <c r="PH133" s="222">
        <v>0</v>
      </c>
      <c r="PI133" s="222">
        <v>0</v>
      </c>
      <c r="PJ133" s="222">
        <v>0</v>
      </c>
      <c r="PK133" s="222">
        <v>0</v>
      </c>
      <c r="PL133" s="222">
        <v>0</v>
      </c>
      <c r="PM133" s="222">
        <v>0</v>
      </c>
      <c r="PN133" s="222">
        <v>0</v>
      </c>
      <c r="PO133" s="222">
        <v>175468.64</v>
      </c>
      <c r="PP133" s="222">
        <v>0</v>
      </c>
      <c r="PQ133" s="222">
        <v>0</v>
      </c>
      <c r="PR133" s="222">
        <v>0</v>
      </c>
      <c r="PS133" s="222">
        <v>0</v>
      </c>
      <c r="PT133" s="222">
        <v>115326669.56999999</v>
      </c>
      <c r="PU133" s="222">
        <v>4673421.41</v>
      </c>
      <c r="PV133" s="222">
        <v>71250</v>
      </c>
      <c r="PW133" s="222">
        <v>591050.77</v>
      </c>
      <c r="PX133" s="222">
        <v>0</v>
      </c>
      <c r="PY133" s="222">
        <v>0</v>
      </c>
      <c r="PZ133" s="222">
        <v>2163660.4700000002</v>
      </c>
      <c r="QA133" s="222">
        <v>203622.69</v>
      </c>
      <c r="QB133" s="222">
        <v>2420113.86</v>
      </c>
      <c r="QC133" s="222">
        <v>0</v>
      </c>
      <c r="QD133" s="222">
        <v>2344118.5499999998</v>
      </c>
      <c r="QE133" s="222">
        <v>113559.5</v>
      </c>
      <c r="QF133" s="222">
        <v>0</v>
      </c>
      <c r="QG133" s="222">
        <v>0</v>
      </c>
      <c r="QH133" s="222">
        <v>0</v>
      </c>
      <c r="QI133" s="222">
        <v>1702521.86</v>
      </c>
      <c r="QJ133" s="222">
        <v>1715289.56</v>
      </c>
      <c r="QK133" s="222">
        <v>0</v>
      </c>
      <c r="QL133" s="222">
        <v>178015</v>
      </c>
      <c r="QM133" s="222">
        <v>0</v>
      </c>
      <c r="QN133" s="222">
        <v>726571.36</v>
      </c>
      <c r="QO133" s="222">
        <v>0</v>
      </c>
      <c r="QP133" s="222">
        <v>0</v>
      </c>
      <c r="QQ133" s="222">
        <v>0</v>
      </c>
      <c r="QR133" s="222">
        <v>402961.86</v>
      </c>
      <c r="QS133" s="222">
        <v>211503.73</v>
      </c>
      <c r="QT133" s="222">
        <v>0</v>
      </c>
      <c r="QU133" s="222">
        <v>0</v>
      </c>
      <c r="QV133" s="222">
        <v>0</v>
      </c>
      <c r="QW133" s="222">
        <v>0</v>
      </c>
      <c r="QX133" s="222">
        <v>0</v>
      </c>
      <c r="QY133" s="222">
        <v>0</v>
      </c>
      <c r="QZ133" s="222">
        <v>0</v>
      </c>
      <c r="RA133" s="222">
        <v>0</v>
      </c>
      <c r="RB133" s="222">
        <v>0</v>
      </c>
      <c r="RC133" s="222">
        <v>752094</v>
      </c>
      <c r="RD133" s="222">
        <v>0</v>
      </c>
      <c r="RE133" s="222">
        <v>263953.5</v>
      </c>
      <c r="RF133" s="222">
        <v>0</v>
      </c>
      <c r="RG133" s="222">
        <v>0</v>
      </c>
      <c r="RH133" s="222">
        <v>0</v>
      </c>
      <c r="RI133" s="222">
        <v>0</v>
      </c>
      <c r="RJ133" s="222">
        <v>0</v>
      </c>
      <c r="RK133" s="222">
        <v>360</v>
      </c>
      <c r="RL133" s="222">
        <v>0</v>
      </c>
      <c r="RM133" s="222">
        <v>0</v>
      </c>
      <c r="RN133" s="222">
        <v>0</v>
      </c>
      <c r="RO133" s="222">
        <v>176525.33</v>
      </c>
      <c r="RP133" s="222">
        <v>0</v>
      </c>
      <c r="RQ133" s="222">
        <v>0</v>
      </c>
      <c r="RR133" s="222">
        <v>1380862.23</v>
      </c>
      <c r="RS133" s="222">
        <v>0</v>
      </c>
      <c r="RT133" s="222">
        <v>0</v>
      </c>
      <c r="RU133" s="222">
        <v>0</v>
      </c>
      <c r="RV133" s="222">
        <v>0</v>
      </c>
      <c r="RW133" s="222">
        <v>0</v>
      </c>
      <c r="RX133" s="222">
        <v>0</v>
      </c>
      <c r="RY133" s="222">
        <v>0</v>
      </c>
      <c r="RZ133" s="222">
        <v>0</v>
      </c>
      <c r="SA133" s="222">
        <v>15216557.49</v>
      </c>
      <c r="SB133" s="222">
        <v>0</v>
      </c>
      <c r="SC133" s="222">
        <v>0</v>
      </c>
      <c r="SD133" s="222">
        <v>0</v>
      </c>
      <c r="SE133" s="222">
        <v>36119.18</v>
      </c>
      <c r="SF133" s="222">
        <v>0</v>
      </c>
      <c r="SG133" s="222">
        <v>613337.85</v>
      </c>
      <c r="SH133" s="222">
        <v>0</v>
      </c>
      <c r="SI133" s="222">
        <v>442693.42</v>
      </c>
      <c r="SJ133" s="222">
        <v>0</v>
      </c>
      <c r="SK133" s="222">
        <v>0</v>
      </c>
      <c r="SL133" s="222">
        <v>78350</v>
      </c>
      <c r="SM133" s="222">
        <v>0</v>
      </c>
      <c r="SN133" s="222">
        <v>137750</v>
      </c>
      <c r="SO133" s="222">
        <v>983574.5</v>
      </c>
      <c r="SP133" s="222">
        <v>5911749.21</v>
      </c>
      <c r="SQ133" s="222">
        <v>0</v>
      </c>
      <c r="SR133" s="222">
        <v>2769572.65</v>
      </c>
      <c r="SS133" s="222">
        <v>6526137.6399999997</v>
      </c>
      <c r="ST133" s="222">
        <v>217547.49</v>
      </c>
      <c r="SU133" s="222">
        <v>0</v>
      </c>
      <c r="SV133" s="222">
        <v>0</v>
      </c>
      <c r="SW133" s="222">
        <v>0</v>
      </c>
      <c r="SX133" s="222">
        <v>0</v>
      </c>
      <c r="SY133" s="222">
        <v>0</v>
      </c>
      <c r="SZ133" s="222">
        <v>0</v>
      </c>
      <c r="TA133" s="222">
        <v>0</v>
      </c>
      <c r="TB133" s="222">
        <v>0</v>
      </c>
      <c r="TC133" s="222">
        <v>10000</v>
      </c>
      <c r="TD133" s="222">
        <v>0</v>
      </c>
      <c r="TE133" s="222">
        <v>0</v>
      </c>
      <c r="TF133" s="222">
        <v>0</v>
      </c>
      <c r="TG133" s="222">
        <v>0</v>
      </c>
      <c r="TH133" s="222">
        <v>0</v>
      </c>
      <c r="TI133" s="222">
        <v>0</v>
      </c>
      <c r="TJ133" s="222">
        <v>0</v>
      </c>
      <c r="TK133" s="222">
        <v>0</v>
      </c>
      <c r="TL133" s="222">
        <v>0</v>
      </c>
      <c r="TM133" s="222">
        <v>0</v>
      </c>
      <c r="TN133" s="222">
        <v>0</v>
      </c>
      <c r="TO133" s="222">
        <v>0</v>
      </c>
      <c r="TP133" s="222">
        <v>0</v>
      </c>
      <c r="TQ133" s="222">
        <v>0</v>
      </c>
      <c r="TR133" s="222">
        <v>0</v>
      </c>
      <c r="TS133" s="222">
        <v>0</v>
      </c>
      <c r="TT133" s="222">
        <v>0</v>
      </c>
      <c r="TU133" s="222">
        <v>0</v>
      </c>
      <c r="TV133" s="222">
        <v>0</v>
      </c>
      <c r="TW133" s="222">
        <v>0</v>
      </c>
      <c r="TX133" s="222">
        <v>0</v>
      </c>
      <c r="TY133" s="222">
        <v>0</v>
      </c>
      <c r="TZ133" s="222">
        <v>0</v>
      </c>
      <c r="UA133" s="222">
        <v>12073481.65</v>
      </c>
      <c r="UB133" s="222">
        <v>1789084.19</v>
      </c>
      <c r="UC133" s="222">
        <v>0</v>
      </c>
      <c r="UD133" s="222">
        <v>0</v>
      </c>
      <c r="UE133" s="222">
        <v>0</v>
      </c>
      <c r="UF133" s="222">
        <v>28246.61</v>
      </c>
      <c r="UG133" s="222">
        <v>0</v>
      </c>
      <c r="UH133" s="222">
        <v>4274594.45</v>
      </c>
      <c r="UI133" s="222">
        <v>0</v>
      </c>
      <c r="UJ133" s="222">
        <v>0</v>
      </c>
      <c r="UK133" s="222">
        <v>0</v>
      </c>
      <c r="UL133" s="222">
        <v>0</v>
      </c>
      <c r="UM133" s="222">
        <v>0</v>
      </c>
      <c r="UN133" s="222">
        <v>0</v>
      </c>
      <c r="UO133" s="222">
        <v>0</v>
      </c>
      <c r="UP133" s="222">
        <v>6010660</v>
      </c>
      <c r="UQ133" s="222">
        <v>689079.31</v>
      </c>
      <c r="UR133" s="222">
        <v>0</v>
      </c>
      <c r="US133" s="222">
        <v>262089.5</v>
      </c>
      <c r="UT133" s="222">
        <v>0</v>
      </c>
      <c r="UU133" s="222">
        <v>0</v>
      </c>
      <c r="UV133" s="222">
        <v>1086560.57</v>
      </c>
      <c r="UW133" s="222">
        <v>459133.14</v>
      </c>
      <c r="UX133" s="222">
        <v>0</v>
      </c>
      <c r="UY133" s="222">
        <v>1214745.56</v>
      </c>
      <c r="UZ133" s="222">
        <v>0</v>
      </c>
      <c r="VA133" s="222">
        <v>4863775.8499999996</v>
      </c>
      <c r="VB133" s="222">
        <v>4690573.28</v>
      </c>
      <c r="VC133" s="222">
        <v>2240971.7999999998</v>
      </c>
      <c r="VD133" s="222">
        <v>780415.48</v>
      </c>
      <c r="VE133" s="222">
        <v>307782.19</v>
      </c>
      <c r="VF133" s="222">
        <v>1694925.97</v>
      </c>
      <c r="VG133" s="222">
        <v>541921.54</v>
      </c>
      <c r="VH133" s="222">
        <v>0</v>
      </c>
      <c r="VI133" s="222">
        <v>0</v>
      </c>
      <c r="VJ133" s="222">
        <v>163249</v>
      </c>
      <c r="VK133" s="222">
        <v>1653037</v>
      </c>
      <c r="VL133" s="222">
        <v>0</v>
      </c>
      <c r="VM133" s="222">
        <v>0</v>
      </c>
      <c r="VN133" s="222">
        <v>2021568.62</v>
      </c>
      <c r="VO133" s="222">
        <v>700000</v>
      </c>
      <c r="VP133" s="222">
        <v>711097</v>
      </c>
      <c r="VQ133" s="222">
        <v>0</v>
      </c>
      <c r="VR133" s="222">
        <v>0</v>
      </c>
      <c r="VS133" s="222">
        <v>0</v>
      </c>
      <c r="VT133" s="222">
        <v>0</v>
      </c>
      <c r="VU133" s="222">
        <v>8577987</v>
      </c>
      <c r="VV133" s="222">
        <v>146357.82</v>
      </c>
      <c r="VW133" s="222">
        <v>0</v>
      </c>
      <c r="VX133" s="222">
        <v>0</v>
      </c>
      <c r="VY133" s="222">
        <v>2395835.9</v>
      </c>
      <c r="VZ133" s="222">
        <v>0</v>
      </c>
      <c r="WA133" s="222">
        <v>0</v>
      </c>
      <c r="WB133" s="222">
        <v>0</v>
      </c>
      <c r="WC133" s="222">
        <v>0</v>
      </c>
      <c r="WD133" s="222">
        <v>0</v>
      </c>
      <c r="WE133" s="222">
        <v>0</v>
      </c>
      <c r="WF133" s="222">
        <v>0</v>
      </c>
      <c r="WG133" s="222">
        <v>0</v>
      </c>
      <c r="WH133" s="222">
        <v>0</v>
      </c>
      <c r="WI133" s="222">
        <v>0</v>
      </c>
      <c r="WJ133" s="222">
        <v>0</v>
      </c>
      <c r="WK133" s="222">
        <v>0</v>
      </c>
      <c r="WL133" s="222">
        <v>0</v>
      </c>
      <c r="WM133" s="222">
        <v>20219.919999999998</v>
      </c>
      <c r="WN133" s="222">
        <v>0</v>
      </c>
      <c r="WO133" s="222">
        <v>0</v>
      </c>
      <c r="WP133" s="222">
        <v>0</v>
      </c>
      <c r="WQ133" s="222">
        <v>0</v>
      </c>
      <c r="WR133" s="222">
        <v>0</v>
      </c>
      <c r="WS133" s="222">
        <v>0</v>
      </c>
      <c r="WT133" s="222">
        <v>0</v>
      </c>
      <c r="WU133" s="222">
        <v>0</v>
      </c>
      <c r="WV133" s="222">
        <v>0</v>
      </c>
      <c r="WW133" s="222">
        <v>0</v>
      </c>
      <c r="WX133" s="222">
        <v>0</v>
      </c>
      <c r="WY133" s="222">
        <v>1820</v>
      </c>
      <c r="WZ133" s="222">
        <v>168541.19</v>
      </c>
      <c r="XA133" s="222">
        <v>0</v>
      </c>
      <c r="XB133" s="222">
        <v>0</v>
      </c>
      <c r="XC133" s="222">
        <v>25172499.379999999</v>
      </c>
      <c r="XD133" s="222">
        <v>0</v>
      </c>
      <c r="XE133" s="222">
        <v>0</v>
      </c>
      <c r="XF133" s="222">
        <v>0</v>
      </c>
      <c r="XG133" s="222">
        <v>805979.52</v>
      </c>
      <c r="XH133" s="222">
        <v>0</v>
      </c>
      <c r="XI133" s="222">
        <v>0</v>
      </c>
      <c r="XJ133" s="222">
        <v>0</v>
      </c>
      <c r="XK133" s="222">
        <v>0</v>
      </c>
      <c r="XL133" s="222">
        <v>0</v>
      </c>
      <c r="XM133" s="222">
        <v>0</v>
      </c>
      <c r="XN133" s="222">
        <v>0</v>
      </c>
      <c r="XO133" s="222">
        <v>0</v>
      </c>
      <c r="XP133" s="222">
        <v>0</v>
      </c>
      <c r="XQ133" s="222">
        <v>0</v>
      </c>
      <c r="XR133" s="222">
        <v>0</v>
      </c>
      <c r="XS133" s="222">
        <v>0</v>
      </c>
      <c r="XT133" s="222">
        <v>0</v>
      </c>
      <c r="XU133" s="222">
        <v>0</v>
      </c>
      <c r="XV133" s="222">
        <v>0</v>
      </c>
      <c r="XW133" s="222">
        <v>0</v>
      </c>
      <c r="XX133" s="222">
        <v>0</v>
      </c>
      <c r="XY133" s="222">
        <v>0</v>
      </c>
      <c r="XZ133" s="222">
        <v>0</v>
      </c>
      <c r="YA133" s="222">
        <v>0</v>
      </c>
      <c r="YB133" s="222">
        <v>0</v>
      </c>
      <c r="YC133" s="222">
        <v>0</v>
      </c>
      <c r="YD133" s="222">
        <v>0</v>
      </c>
      <c r="YE133" s="222">
        <v>2362126.5</v>
      </c>
      <c r="YF133" s="222">
        <v>0</v>
      </c>
      <c r="YG133" s="222">
        <v>0</v>
      </c>
      <c r="YH133" s="222">
        <v>0</v>
      </c>
      <c r="YI133" s="222">
        <v>37386.589999999997</v>
      </c>
      <c r="YJ133" s="222">
        <v>0</v>
      </c>
      <c r="YK133" s="222">
        <v>1236689.81</v>
      </c>
      <c r="YL133" s="222">
        <v>0</v>
      </c>
      <c r="YM133" s="222">
        <v>37135.589999999997</v>
      </c>
      <c r="YN133" s="222">
        <v>0</v>
      </c>
      <c r="YO133" s="222">
        <v>0</v>
      </c>
      <c r="YP133" s="222">
        <v>0</v>
      </c>
      <c r="YQ133" s="222">
        <v>868401.28</v>
      </c>
      <c r="YR133" s="222">
        <v>0</v>
      </c>
      <c r="YS133" s="222">
        <v>0</v>
      </c>
      <c r="YT133" s="222">
        <v>0</v>
      </c>
      <c r="YU133" s="222">
        <v>0</v>
      </c>
      <c r="YV133" s="222">
        <v>3690946.72</v>
      </c>
      <c r="YW133" s="222">
        <v>0</v>
      </c>
      <c r="YX133" s="222">
        <v>123381.05</v>
      </c>
      <c r="YY133" s="222">
        <v>0</v>
      </c>
      <c r="YZ133" s="222">
        <v>0</v>
      </c>
      <c r="ZA133" s="222">
        <v>123780</v>
      </c>
      <c r="ZB133" s="222">
        <v>0</v>
      </c>
      <c r="ZC133" s="222">
        <v>11251255.539999999</v>
      </c>
      <c r="ZD133" s="222">
        <v>455385.95</v>
      </c>
      <c r="ZE133" s="222">
        <v>961579.32</v>
      </c>
      <c r="ZF133" s="222">
        <v>2410318.34</v>
      </c>
      <c r="ZG133" s="222">
        <v>358136.24</v>
      </c>
      <c r="ZH133" s="222">
        <v>1474741.42</v>
      </c>
      <c r="ZI133" s="222">
        <v>7957646.6900000004</v>
      </c>
      <c r="ZJ133" s="222">
        <v>3121346.27</v>
      </c>
      <c r="ZK133" s="222">
        <v>11465968.07</v>
      </c>
      <c r="ZL133" s="222">
        <v>1833707.63</v>
      </c>
      <c r="ZM133" s="222">
        <v>0</v>
      </c>
      <c r="ZN133" s="222">
        <v>0</v>
      </c>
      <c r="ZO133" s="222">
        <v>0</v>
      </c>
      <c r="ZP133" s="222">
        <v>0</v>
      </c>
      <c r="ZQ133" s="222">
        <v>0</v>
      </c>
      <c r="ZR133" s="222">
        <v>0</v>
      </c>
      <c r="ZS133" s="222">
        <v>0</v>
      </c>
      <c r="ZT133" s="222">
        <v>1892732.89</v>
      </c>
      <c r="ZU133" s="222">
        <v>0</v>
      </c>
      <c r="ZV133" s="222">
        <v>2003592.85</v>
      </c>
      <c r="ZW133" s="222">
        <v>-0.01</v>
      </c>
      <c r="ZX133" s="222">
        <v>0</v>
      </c>
      <c r="ZY133" s="222">
        <v>0</v>
      </c>
      <c r="ZZ133" s="222">
        <v>0</v>
      </c>
      <c r="AAA133" s="222">
        <v>0</v>
      </c>
      <c r="AAB133" s="222">
        <v>933354.32</v>
      </c>
      <c r="AAC133" s="222">
        <v>0</v>
      </c>
      <c r="AAD133" s="222">
        <v>0</v>
      </c>
      <c r="AAE133" s="222">
        <v>0</v>
      </c>
      <c r="AAF133" s="222">
        <v>37695.51</v>
      </c>
      <c r="AAG133" s="222">
        <v>717368.3</v>
      </c>
      <c r="AAH133" s="222">
        <v>9659604.1899999995</v>
      </c>
      <c r="AAI133" s="222">
        <v>0</v>
      </c>
      <c r="AAJ133" s="222">
        <v>0</v>
      </c>
      <c r="AAK133" s="222">
        <v>0</v>
      </c>
      <c r="AAL133" s="222">
        <v>0</v>
      </c>
      <c r="AAM133" s="222">
        <v>0</v>
      </c>
      <c r="AAN133" s="222">
        <v>0</v>
      </c>
      <c r="AAO133" s="222">
        <v>1000000</v>
      </c>
      <c r="AAP133" s="222">
        <v>236829.96</v>
      </c>
      <c r="AAQ133" s="222">
        <v>0</v>
      </c>
      <c r="AAR133" s="222">
        <v>0</v>
      </c>
      <c r="AAS133" s="222">
        <v>0</v>
      </c>
      <c r="AAT133" s="222">
        <v>1040744.22</v>
      </c>
      <c r="AAU133" s="222">
        <v>0</v>
      </c>
      <c r="AAV133" s="222">
        <v>0</v>
      </c>
      <c r="AAW133" s="222">
        <v>0</v>
      </c>
      <c r="AAX133" s="222">
        <v>0</v>
      </c>
      <c r="AAY133" s="222">
        <v>0</v>
      </c>
      <c r="AAZ133" s="222">
        <v>0</v>
      </c>
      <c r="ABA133" s="222">
        <v>0</v>
      </c>
      <c r="ABB133" s="222">
        <v>0</v>
      </c>
      <c r="ABC133" s="222">
        <v>0</v>
      </c>
      <c r="ABD133" s="222">
        <v>0</v>
      </c>
      <c r="ABE133" s="222">
        <v>-0.01</v>
      </c>
      <c r="ABF133" s="222">
        <v>0</v>
      </c>
      <c r="ABG133" s="222">
        <v>0</v>
      </c>
      <c r="ABH133" s="222">
        <v>0</v>
      </c>
      <c r="ABI133" s="222">
        <v>0</v>
      </c>
      <c r="ABJ133" s="222">
        <v>529170.38</v>
      </c>
      <c r="ABK133" s="222">
        <v>0</v>
      </c>
      <c r="ABL133" s="222">
        <v>0</v>
      </c>
      <c r="ABM133" s="222">
        <v>0</v>
      </c>
      <c r="ABN133" s="222">
        <v>0</v>
      </c>
      <c r="ABO133" s="222">
        <v>0</v>
      </c>
      <c r="ABP133" s="222">
        <v>4650144.5199999996</v>
      </c>
      <c r="ABQ133" s="222">
        <v>0</v>
      </c>
      <c r="ABR133" s="222">
        <v>1943477.66</v>
      </c>
      <c r="ABS133" s="222">
        <v>0</v>
      </c>
      <c r="ABT133" s="222">
        <v>0</v>
      </c>
      <c r="ABU133" s="222">
        <v>0</v>
      </c>
      <c r="ABV133" s="222">
        <v>1013783.93</v>
      </c>
      <c r="ABW133" s="222">
        <v>0</v>
      </c>
      <c r="ABX133" s="222">
        <v>0</v>
      </c>
      <c r="ABY133" s="222">
        <v>0</v>
      </c>
      <c r="ABZ133" s="222">
        <v>0</v>
      </c>
      <c r="ACA133" s="222">
        <v>497586.85</v>
      </c>
      <c r="ACB133" s="222">
        <v>314745</v>
      </c>
      <c r="ACC133" s="222">
        <v>0</v>
      </c>
      <c r="ACD133" s="222">
        <v>0</v>
      </c>
      <c r="ACE133" s="222">
        <v>68720</v>
      </c>
      <c r="ACF133" s="222">
        <v>0</v>
      </c>
      <c r="ACG133" s="222">
        <v>463676.17</v>
      </c>
      <c r="ACH133" s="222">
        <v>483679</v>
      </c>
      <c r="ACI133" s="222">
        <v>0</v>
      </c>
      <c r="ACJ133" s="222">
        <v>0</v>
      </c>
      <c r="ACK133" s="222">
        <v>0</v>
      </c>
      <c r="ACL133" s="222">
        <v>0</v>
      </c>
      <c r="ACM133" s="222">
        <v>0</v>
      </c>
      <c r="ACN133" s="222">
        <v>0</v>
      </c>
      <c r="ACO133" s="222">
        <v>0</v>
      </c>
      <c r="ACP133" s="222">
        <v>0</v>
      </c>
      <c r="ACQ133" s="222">
        <v>554121</v>
      </c>
      <c r="ACR133" s="222">
        <v>1245935.96</v>
      </c>
      <c r="ACS133" s="222">
        <v>0</v>
      </c>
      <c r="ACT133" s="222">
        <v>0</v>
      </c>
      <c r="ACU133" s="222">
        <v>0</v>
      </c>
      <c r="ACV133" s="222">
        <v>0</v>
      </c>
      <c r="ACW133" s="222">
        <v>0</v>
      </c>
      <c r="ACX133" s="222">
        <v>0</v>
      </c>
      <c r="ACY133" s="222">
        <v>0</v>
      </c>
      <c r="ACZ133" s="222">
        <v>0</v>
      </c>
      <c r="ADA133" s="222">
        <v>0</v>
      </c>
      <c r="ADB133" s="222">
        <v>0</v>
      </c>
      <c r="ADC133" s="222">
        <v>350000</v>
      </c>
      <c r="ADD133" s="222">
        <v>0</v>
      </c>
      <c r="ADE133" s="222">
        <v>0</v>
      </c>
      <c r="ADF133" s="222">
        <v>1256893.31</v>
      </c>
      <c r="ADG133" s="222">
        <v>4156944.98</v>
      </c>
      <c r="ADH133" s="222">
        <v>0</v>
      </c>
      <c r="ADI133" s="222">
        <v>292817.03999999998</v>
      </c>
      <c r="ADJ133" s="222">
        <v>813141.86</v>
      </c>
      <c r="ADK133" s="222">
        <v>0</v>
      </c>
      <c r="ADL133" s="222">
        <v>5996566.3899999997</v>
      </c>
      <c r="ADM133" s="222">
        <v>2893342.5</v>
      </c>
      <c r="ADN133" s="222">
        <v>1317162.03</v>
      </c>
      <c r="ADO133" s="222">
        <v>0</v>
      </c>
      <c r="ADP133" s="222">
        <v>0</v>
      </c>
      <c r="ADQ133" s="222">
        <v>21811.599999999999</v>
      </c>
      <c r="ADR133" s="222">
        <v>-1060079.1499999999</v>
      </c>
      <c r="ADS133" s="222">
        <v>2291840</v>
      </c>
      <c r="ADT133" s="222">
        <v>0</v>
      </c>
      <c r="ADU133" s="222">
        <v>0</v>
      </c>
      <c r="ADV133" s="222">
        <v>0</v>
      </c>
      <c r="ADW133" s="222">
        <v>0</v>
      </c>
      <c r="ADX133" s="222">
        <v>0</v>
      </c>
      <c r="ADY133" s="222">
        <v>4727466.55</v>
      </c>
      <c r="ADZ133" s="222">
        <v>0</v>
      </c>
      <c r="AEA133" s="222">
        <v>0</v>
      </c>
      <c r="AEB133" s="222">
        <v>0</v>
      </c>
      <c r="AEC133" s="222">
        <v>2892774.86</v>
      </c>
      <c r="AED133" s="222">
        <v>0</v>
      </c>
      <c r="AEE133" s="222">
        <v>1500000</v>
      </c>
      <c r="AEF133" s="222">
        <v>0</v>
      </c>
      <c r="AEG133" s="222">
        <v>0</v>
      </c>
      <c r="AEH133" s="222">
        <v>583457.48</v>
      </c>
      <c r="AEI133" s="222">
        <v>0</v>
      </c>
      <c r="AEJ133" s="222">
        <v>-301751.3</v>
      </c>
      <c r="AEK133" s="222">
        <v>1386577.78</v>
      </c>
      <c r="AEL133" s="222">
        <v>0</v>
      </c>
      <c r="AEM133" s="222">
        <v>7675204.0499999998</v>
      </c>
      <c r="AEN133" s="222">
        <v>2228874.2400000002</v>
      </c>
      <c r="AEO133" s="222">
        <v>0</v>
      </c>
      <c r="AEP133" s="222">
        <v>2556330.9</v>
      </c>
      <c r="AEQ133" s="222">
        <v>0</v>
      </c>
      <c r="AER133" s="222">
        <v>4957178.82</v>
      </c>
      <c r="AES133" s="222">
        <v>0</v>
      </c>
      <c r="AET133" s="222">
        <v>0</v>
      </c>
      <c r="AEU133" s="222">
        <v>0</v>
      </c>
      <c r="AEV133" s="222">
        <v>0</v>
      </c>
      <c r="AEW133" s="222">
        <v>0</v>
      </c>
      <c r="AEX133" s="222">
        <v>0</v>
      </c>
      <c r="AEY133" s="222">
        <v>0</v>
      </c>
      <c r="AEZ133" s="222">
        <v>18636.91</v>
      </c>
      <c r="AFA133" s="222">
        <v>0</v>
      </c>
      <c r="AFB133" s="222">
        <v>0</v>
      </c>
      <c r="AFC133" s="222">
        <v>2186570</v>
      </c>
      <c r="AFD133" s="222">
        <v>0</v>
      </c>
      <c r="AFE133" s="222">
        <v>97995</v>
      </c>
      <c r="AFF133" s="222">
        <v>0</v>
      </c>
      <c r="AFG133" s="222">
        <v>751699.32</v>
      </c>
      <c r="AFH133" s="222">
        <v>0</v>
      </c>
      <c r="AFI133" s="222">
        <v>0</v>
      </c>
      <c r="AFJ133" s="222">
        <v>0</v>
      </c>
      <c r="AFK133" s="222">
        <v>0</v>
      </c>
      <c r="AFL133" s="222">
        <v>0</v>
      </c>
      <c r="AFM133" s="222">
        <v>281459.38</v>
      </c>
      <c r="AFN133" s="222">
        <v>0</v>
      </c>
      <c r="AFO133" s="222">
        <v>1296290</v>
      </c>
      <c r="AFP133" s="222">
        <v>1617616.95</v>
      </c>
      <c r="AFQ133" s="222">
        <v>0</v>
      </c>
      <c r="AFR133" s="222">
        <v>0</v>
      </c>
      <c r="AFS133" s="222">
        <v>0</v>
      </c>
      <c r="AFT133" s="222">
        <v>0</v>
      </c>
      <c r="AFU133" s="222">
        <v>0</v>
      </c>
      <c r="AFV133" s="222">
        <v>0</v>
      </c>
      <c r="AFW133" s="222">
        <v>0</v>
      </c>
      <c r="AFX133" s="222">
        <v>0</v>
      </c>
      <c r="AFY133" s="222">
        <v>0</v>
      </c>
      <c r="AFZ133" s="222">
        <v>0</v>
      </c>
      <c r="AGA133" s="222">
        <v>0</v>
      </c>
      <c r="AGB133" s="222">
        <v>0</v>
      </c>
      <c r="AGC133" s="222">
        <v>0</v>
      </c>
      <c r="AGD133" s="222">
        <v>0</v>
      </c>
      <c r="AGE133" s="222">
        <v>0</v>
      </c>
      <c r="AGF133" s="222">
        <v>0</v>
      </c>
      <c r="AGG133" s="222">
        <v>0</v>
      </c>
      <c r="AGH133" s="222">
        <v>0</v>
      </c>
      <c r="AGI133" s="222">
        <v>0</v>
      </c>
      <c r="AGJ133" s="222">
        <v>0</v>
      </c>
      <c r="AGK133" s="222">
        <v>0</v>
      </c>
      <c r="AGL133" s="222">
        <v>1566484.35</v>
      </c>
      <c r="AGM133" s="222">
        <v>848896.5</v>
      </c>
      <c r="AGN133" s="222">
        <v>4127976.47</v>
      </c>
      <c r="AGO133" s="222">
        <v>0</v>
      </c>
      <c r="AGP133" s="222">
        <v>0</v>
      </c>
      <c r="AGQ133" s="222">
        <v>6572671.6500000004</v>
      </c>
      <c r="AGR133" s="222">
        <v>1463369.69</v>
      </c>
      <c r="AGS133" s="222">
        <v>2136268.0299999998</v>
      </c>
      <c r="AGT133" s="222">
        <v>3098155.47</v>
      </c>
      <c r="AGU133" s="222">
        <v>0</v>
      </c>
      <c r="AGV133" s="222">
        <v>0</v>
      </c>
      <c r="AGW133" s="222">
        <v>0</v>
      </c>
      <c r="AGX133" s="222">
        <v>0</v>
      </c>
      <c r="AGY133" s="222">
        <v>111406.76</v>
      </c>
      <c r="AGZ133" s="222">
        <v>0</v>
      </c>
      <c r="AHA133" s="222">
        <v>0</v>
      </c>
      <c r="AHB133" s="222">
        <v>-22000</v>
      </c>
      <c r="AHC133" s="222">
        <v>0</v>
      </c>
      <c r="AHD133" s="222">
        <v>0</v>
      </c>
      <c r="AHE133" s="222">
        <v>0</v>
      </c>
      <c r="AHF133" s="222">
        <v>0</v>
      </c>
      <c r="AHG133" s="222">
        <v>0</v>
      </c>
      <c r="AHH133" s="222">
        <v>0</v>
      </c>
      <c r="AHI133" s="222">
        <v>0</v>
      </c>
      <c r="AHJ133" s="222">
        <v>0</v>
      </c>
      <c r="AHK133" s="222">
        <v>0</v>
      </c>
      <c r="AHL133" s="222">
        <v>0</v>
      </c>
      <c r="AHM133" s="222">
        <v>0</v>
      </c>
      <c r="AHN133" s="222">
        <v>1049601.8999999999</v>
      </c>
      <c r="AHO133" s="222">
        <v>0</v>
      </c>
      <c r="AHP133" s="222">
        <v>0</v>
      </c>
      <c r="AHQ133" s="222">
        <v>0</v>
      </c>
      <c r="AHR133" s="264">
        <v>16134</v>
      </c>
    </row>
    <row r="134" spans="1:902" ht="24">
      <c r="A134" s="183" t="s">
        <v>6673</v>
      </c>
      <c r="B134" s="183" t="s">
        <v>6591</v>
      </c>
      <c r="C134" s="184" t="s">
        <v>6592</v>
      </c>
      <c r="D134" s="222">
        <v>2988257.01</v>
      </c>
      <c r="E134" s="222">
        <v>883639.44</v>
      </c>
      <c r="F134" s="222">
        <v>0</v>
      </c>
      <c r="G134" s="222">
        <v>0</v>
      </c>
      <c r="H134" s="222">
        <v>6910886.7000000002</v>
      </c>
      <c r="I134" s="222">
        <v>0</v>
      </c>
      <c r="J134" s="222">
        <v>0</v>
      </c>
      <c r="K134" s="222">
        <v>0</v>
      </c>
      <c r="L134" s="222">
        <v>2385737.8199999998</v>
      </c>
      <c r="M134" s="222">
        <v>342911.82</v>
      </c>
      <c r="N134" s="222">
        <v>0</v>
      </c>
      <c r="O134" s="222">
        <v>0</v>
      </c>
      <c r="P134" s="222">
        <v>0</v>
      </c>
      <c r="Q134" s="222">
        <v>0</v>
      </c>
      <c r="R134" s="222">
        <v>0</v>
      </c>
      <c r="S134" s="222">
        <v>0</v>
      </c>
      <c r="T134" s="222">
        <v>0</v>
      </c>
      <c r="U134" s="222">
        <v>510105.24</v>
      </c>
      <c r="V134" s="222">
        <v>0</v>
      </c>
      <c r="W134" s="222">
        <v>804418.69</v>
      </c>
      <c r="X134" s="222">
        <v>185648.18</v>
      </c>
      <c r="Y134" s="222">
        <v>1412831.4</v>
      </c>
      <c r="Z134" s="222">
        <v>802114.06</v>
      </c>
      <c r="AA134" s="222">
        <v>1371010.6</v>
      </c>
      <c r="AB134" s="222">
        <v>22294.13</v>
      </c>
      <c r="AC134" s="222">
        <v>1112328.1299999999</v>
      </c>
      <c r="AD134" s="222">
        <v>2217259.83</v>
      </c>
      <c r="AE134" s="222">
        <v>392921.75</v>
      </c>
      <c r="AF134" s="222">
        <v>1253844.8700000001</v>
      </c>
      <c r="AG134" s="222">
        <v>828439.51</v>
      </c>
      <c r="AH134" s="222">
        <v>1211436.06</v>
      </c>
      <c r="AI134" s="222">
        <v>566514.81999999995</v>
      </c>
      <c r="AJ134" s="222">
        <v>359111.32</v>
      </c>
      <c r="AK134" s="222">
        <v>187974.88</v>
      </c>
      <c r="AL134" s="222">
        <v>348729.4</v>
      </c>
      <c r="AM134" s="222">
        <v>1003348.72</v>
      </c>
      <c r="AN134" s="222">
        <v>413232.95</v>
      </c>
      <c r="AO134" s="222">
        <v>100473.18</v>
      </c>
      <c r="AP134" s="222">
        <v>392141.52</v>
      </c>
      <c r="AQ134" s="222">
        <v>24694.77</v>
      </c>
      <c r="AR134" s="222">
        <v>890910.48</v>
      </c>
      <c r="AS134" s="222">
        <v>284512.71999999997</v>
      </c>
      <c r="AT134" s="222">
        <v>0</v>
      </c>
      <c r="AU134" s="222">
        <v>14696.32</v>
      </c>
      <c r="AV134" s="222">
        <v>370395.98</v>
      </c>
      <c r="AW134" s="222">
        <v>41401.56</v>
      </c>
      <c r="AX134" s="222">
        <v>400000</v>
      </c>
      <c r="AY134" s="222">
        <v>1399504.81</v>
      </c>
      <c r="AZ134" s="222">
        <v>165768.74</v>
      </c>
      <c r="BA134" s="222">
        <v>123230.83</v>
      </c>
      <c r="BB134" s="222">
        <v>507825.04</v>
      </c>
      <c r="BC134" s="222">
        <v>24676.46</v>
      </c>
      <c r="BD134" s="222">
        <v>439911.42</v>
      </c>
      <c r="BE134" s="222">
        <v>179936.54</v>
      </c>
      <c r="BF134" s="222">
        <v>290273.51</v>
      </c>
      <c r="BG134" s="222">
        <v>107046.69</v>
      </c>
      <c r="BH134" s="222">
        <v>432040.44</v>
      </c>
      <c r="BI134" s="222">
        <v>1253090.73</v>
      </c>
      <c r="BJ134" s="222">
        <v>1798264.58</v>
      </c>
      <c r="BK134" s="222">
        <v>337992.43</v>
      </c>
      <c r="BL134" s="222">
        <v>301064.55</v>
      </c>
      <c r="BM134" s="222">
        <v>499341.81</v>
      </c>
      <c r="BN134" s="222">
        <v>598517.79</v>
      </c>
      <c r="BO134" s="222">
        <v>143139.72</v>
      </c>
      <c r="BP134" s="222">
        <v>1132668.45</v>
      </c>
      <c r="BQ134" s="222">
        <v>862581.86</v>
      </c>
      <c r="BR134" s="222">
        <v>0</v>
      </c>
      <c r="BS134" s="222">
        <v>1104962.3899999999</v>
      </c>
      <c r="BT134" s="222">
        <v>825882.65</v>
      </c>
      <c r="BU134" s="222">
        <v>889020.53</v>
      </c>
      <c r="BV134" s="222">
        <v>0</v>
      </c>
      <c r="BW134" s="222">
        <v>360133.78</v>
      </c>
      <c r="BX134" s="222">
        <v>242096.25</v>
      </c>
      <c r="BY134" s="222">
        <v>319093.94</v>
      </c>
      <c r="BZ134" s="222">
        <v>772229.49</v>
      </c>
      <c r="CA134" s="222">
        <v>284018.03999999998</v>
      </c>
      <c r="CB134" s="222">
        <v>0</v>
      </c>
      <c r="CC134" s="222">
        <v>524528.16</v>
      </c>
      <c r="CD134" s="222">
        <v>115502.71</v>
      </c>
      <c r="CE134" s="222">
        <v>578306.34</v>
      </c>
      <c r="CF134" s="222">
        <v>187001.84</v>
      </c>
      <c r="CG134" s="222">
        <v>3298299.79</v>
      </c>
      <c r="CH134" s="222">
        <v>838815.22</v>
      </c>
      <c r="CI134" s="222">
        <v>1625196.01</v>
      </c>
      <c r="CJ134" s="222">
        <v>1345709.91</v>
      </c>
      <c r="CK134" s="222">
        <v>596847.24</v>
      </c>
      <c r="CL134" s="222">
        <v>527889.68000000005</v>
      </c>
      <c r="CM134" s="222">
        <v>441815.49</v>
      </c>
      <c r="CN134" s="222">
        <v>1246792.57</v>
      </c>
      <c r="CO134" s="222">
        <v>217506.14</v>
      </c>
      <c r="CP134" s="222">
        <v>1140000</v>
      </c>
      <c r="CQ134" s="222">
        <v>285439.08</v>
      </c>
      <c r="CR134" s="222">
        <v>230526.56</v>
      </c>
      <c r="CS134" s="222">
        <v>751971.22</v>
      </c>
      <c r="CT134" s="222">
        <v>0</v>
      </c>
      <c r="CU134" s="222">
        <v>708080.34</v>
      </c>
      <c r="CV134" s="222">
        <v>562685.25</v>
      </c>
      <c r="CW134" s="222">
        <v>875264.14</v>
      </c>
      <c r="CX134" s="222">
        <v>472914.11</v>
      </c>
      <c r="CY134" s="222">
        <v>244103.12</v>
      </c>
      <c r="CZ134" s="222">
        <v>55848.15</v>
      </c>
      <c r="DA134" s="222">
        <v>14295.69</v>
      </c>
      <c r="DB134" s="222">
        <v>1939139.32</v>
      </c>
      <c r="DC134" s="222">
        <v>1957831.85</v>
      </c>
      <c r="DD134" s="222">
        <v>831735.62</v>
      </c>
      <c r="DE134" s="222">
        <v>918144.97</v>
      </c>
      <c r="DF134" s="222">
        <v>2177598.56</v>
      </c>
      <c r="DG134" s="222">
        <v>2970367.69</v>
      </c>
      <c r="DH134" s="222">
        <v>853229.65</v>
      </c>
      <c r="DI134" s="222">
        <v>0</v>
      </c>
      <c r="DJ134" s="222">
        <v>644027.78</v>
      </c>
      <c r="DK134" s="222">
        <v>6788101.4199999999</v>
      </c>
      <c r="DL134" s="222">
        <v>1357321.65</v>
      </c>
      <c r="DM134" s="222">
        <v>3555059.62</v>
      </c>
      <c r="DN134" s="222">
        <v>371362.82</v>
      </c>
      <c r="DO134" s="222">
        <v>2985098.45</v>
      </c>
      <c r="DP134" s="222">
        <v>917335.35</v>
      </c>
      <c r="DQ134" s="222">
        <v>4262501.2</v>
      </c>
      <c r="DR134" s="222">
        <v>886300.52</v>
      </c>
      <c r="DS134" s="222">
        <v>1960931.37</v>
      </c>
      <c r="DT134" s="222">
        <v>2488318.2200000002</v>
      </c>
      <c r="DU134" s="222">
        <v>867332.44</v>
      </c>
      <c r="DV134" s="222">
        <v>1152996.33</v>
      </c>
      <c r="DW134" s="222">
        <v>2223316.34</v>
      </c>
      <c r="DX134" s="222">
        <v>540205.59</v>
      </c>
      <c r="DY134" s="222">
        <v>0</v>
      </c>
      <c r="DZ134" s="222">
        <v>811421.78</v>
      </c>
      <c r="EA134" s="222">
        <v>159162.82999999999</v>
      </c>
      <c r="EB134" s="222">
        <v>470002.23</v>
      </c>
      <c r="EC134" s="222">
        <v>531900.52</v>
      </c>
      <c r="ED134" s="222">
        <v>73742.240000000005</v>
      </c>
      <c r="EE134" s="222">
        <v>912871.89</v>
      </c>
      <c r="EF134" s="222">
        <v>939043.63</v>
      </c>
      <c r="EG134" s="222">
        <v>0</v>
      </c>
      <c r="EH134" s="222">
        <v>1301133.08</v>
      </c>
      <c r="EI134" s="222">
        <v>971538.88</v>
      </c>
      <c r="EJ134" s="222">
        <v>1676261.04</v>
      </c>
      <c r="EK134" s="222">
        <v>1048207.84</v>
      </c>
      <c r="EL134" s="222">
        <v>276385.62</v>
      </c>
      <c r="EM134" s="222">
        <v>686797.28</v>
      </c>
      <c r="EN134" s="222">
        <v>1765092.84</v>
      </c>
      <c r="EO134" s="222">
        <v>255348.77</v>
      </c>
      <c r="EP134" s="222">
        <v>0</v>
      </c>
      <c r="EQ134" s="222">
        <v>1112549.23</v>
      </c>
      <c r="ER134" s="222">
        <v>187672.8</v>
      </c>
      <c r="ES134" s="222">
        <v>199792.4</v>
      </c>
      <c r="ET134" s="222">
        <v>1795143.74</v>
      </c>
      <c r="EU134" s="222">
        <v>1439531.41</v>
      </c>
      <c r="EV134" s="222">
        <v>922452.97</v>
      </c>
      <c r="EW134" s="222">
        <v>4423274.8</v>
      </c>
      <c r="EX134" s="222">
        <v>0</v>
      </c>
      <c r="EY134" s="222">
        <v>1448266.36</v>
      </c>
      <c r="EZ134" s="222">
        <v>2407027.38</v>
      </c>
      <c r="FA134" s="222">
        <v>0</v>
      </c>
      <c r="FB134" s="222">
        <v>1089522.23</v>
      </c>
      <c r="FC134" s="222">
        <v>1405258.68</v>
      </c>
      <c r="FD134" s="222">
        <v>1549312.09</v>
      </c>
      <c r="FE134" s="222">
        <v>529340.38</v>
      </c>
      <c r="FF134" s="222">
        <v>1827049.34</v>
      </c>
      <c r="FG134" s="222">
        <v>167251.20000000001</v>
      </c>
      <c r="FH134" s="222">
        <v>676653.29</v>
      </c>
      <c r="FI134" s="222">
        <v>984630.61</v>
      </c>
      <c r="FJ134" s="222">
        <v>590633.53</v>
      </c>
      <c r="FK134" s="222">
        <v>0</v>
      </c>
      <c r="FL134" s="222">
        <v>0</v>
      </c>
      <c r="FM134" s="222">
        <v>720421.35</v>
      </c>
      <c r="FN134" s="222">
        <v>110227.54</v>
      </c>
      <c r="FO134" s="222">
        <v>552460.80000000005</v>
      </c>
      <c r="FP134" s="222">
        <v>443676.31</v>
      </c>
      <c r="FQ134" s="222">
        <v>15066788.880000001</v>
      </c>
      <c r="FR134" s="222">
        <v>801199.33</v>
      </c>
      <c r="FS134" s="222">
        <v>1141027.1399999999</v>
      </c>
      <c r="FT134" s="222">
        <v>1930489.54</v>
      </c>
      <c r="FU134" s="222">
        <v>646202.96</v>
      </c>
      <c r="FV134" s="222">
        <v>484254.19</v>
      </c>
      <c r="FW134" s="222">
        <v>3300492.19</v>
      </c>
      <c r="FX134" s="222">
        <v>298845.7</v>
      </c>
      <c r="FY134" s="222">
        <v>1226498.43</v>
      </c>
      <c r="FZ134" s="222">
        <v>244668.14</v>
      </c>
      <c r="GA134" s="222">
        <v>1168252.26</v>
      </c>
      <c r="GB134" s="222">
        <v>436297.72</v>
      </c>
      <c r="GC134" s="222">
        <v>1169564.76</v>
      </c>
      <c r="GD134" s="222">
        <v>581236.53</v>
      </c>
      <c r="GE134" s="222">
        <v>2895007.56</v>
      </c>
      <c r="GF134" s="222">
        <v>1521281.72</v>
      </c>
      <c r="GG134" s="222">
        <v>1272027.72</v>
      </c>
      <c r="GH134" s="222">
        <v>358084.2</v>
      </c>
      <c r="GI134" s="222">
        <v>1478348.95</v>
      </c>
      <c r="GJ134" s="222">
        <v>1247434.51</v>
      </c>
      <c r="GK134" s="222">
        <v>654467.57999999996</v>
      </c>
      <c r="GL134" s="222">
        <v>312858.81</v>
      </c>
      <c r="GM134" s="222">
        <v>1868211.59</v>
      </c>
      <c r="GN134" s="222">
        <v>1483765.13</v>
      </c>
      <c r="GO134" s="222">
        <v>1055437.58</v>
      </c>
      <c r="GP134" s="222">
        <v>1474787.99</v>
      </c>
      <c r="GQ134" s="222">
        <v>849419.77</v>
      </c>
      <c r="GR134" s="222">
        <v>389989.46</v>
      </c>
      <c r="GS134" s="222">
        <v>345703.47</v>
      </c>
      <c r="GT134" s="222">
        <v>893778.4</v>
      </c>
      <c r="GU134" s="222">
        <v>153799.64000000001</v>
      </c>
      <c r="GV134" s="222">
        <v>2478898.19</v>
      </c>
      <c r="GW134" s="222">
        <v>749305.84</v>
      </c>
      <c r="GX134" s="222">
        <v>0</v>
      </c>
      <c r="GY134" s="222">
        <v>0</v>
      </c>
      <c r="GZ134" s="222">
        <v>0</v>
      </c>
      <c r="HA134" s="222">
        <v>0</v>
      </c>
      <c r="HB134" s="222">
        <v>0</v>
      </c>
      <c r="HC134" s="222">
        <v>0</v>
      </c>
      <c r="HD134" s="222">
        <v>0</v>
      </c>
      <c r="HE134" s="222">
        <v>1787037.93</v>
      </c>
      <c r="HF134" s="222">
        <v>588000.36</v>
      </c>
      <c r="HG134" s="222">
        <v>6333375.7699999996</v>
      </c>
      <c r="HH134" s="222">
        <v>744351.14</v>
      </c>
      <c r="HI134" s="222">
        <v>0</v>
      </c>
      <c r="HJ134" s="222">
        <v>5255565.0599999996</v>
      </c>
      <c r="HK134" s="222">
        <v>1209113.6399999999</v>
      </c>
      <c r="HL134" s="222">
        <v>0</v>
      </c>
      <c r="HM134" s="222">
        <v>23117.72</v>
      </c>
      <c r="HN134" s="222">
        <v>349638.18</v>
      </c>
      <c r="HO134" s="222">
        <v>0</v>
      </c>
      <c r="HP134" s="222">
        <v>1647587.5</v>
      </c>
      <c r="HQ134" s="222">
        <v>504256.59</v>
      </c>
      <c r="HR134" s="222">
        <v>2216620.17</v>
      </c>
      <c r="HS134" s="222">
        <v>1239929.45</v>
      </c>
      <c r="HT134" s="222">
        <v>340403.85</v>
      </c>
      <c r="HU134" s="222">
        <v>469329.64</v>
      </c>
      <c r="HV134" s="222">
        <v>0</v>
      </c>
      <c r="HW134" s="222">
        <v>0</v>
      </c>
      <c r="HX134" s="222">
        <v>267284.68</v>
      </c>
      <c r="HY134" s="222">
        <v>0</v>
      </c>
      <c r="HZ134" s="222">
        <v>234227.18</v>
      </c>
      <c r="IA134" s="222">
        <v>905244.53</v>
      </c>
      <c r="IB134" s="222">
        <v>95183.18</v>
      </c>
      <c r="IC134" s="222">
        <v>447134.83</v>
      </c>
      <c r="ID134" s="222">
        <v>385419</v>
      </c>
      <c r="IE134" s="222">
        <v>737230.69</v>
      </c>
      <c r="IF134" s="222">
        <v>629120</v>
      </c>
      <c r="IG134" s="222">
        <v>57431.39</v>
      </c>
      <c r="IH134" s="222">
        <v>0</v>
      </c>
      <c r="II134" s="222">
        <v>1544851.75</v>
      </c>
      <c r="IJ134" s="222">
        <v>621554.12</v>
      </c>
      <c r="IK134" s="222">
        <v>822963.09</v>
      </c>
      <c r="IL134" s="222">
        <v>539784.91</v>
      </c>
      <c r="IM134" s="222">
        <v>825272.84</v>
      </c>
      <c r="IN134" s="222">
        <v>452862.64</v>
      </c>
      <c r="IO134" s="222">
        <v>486277.33</v>
      </c>
      <c r="IP134" s="222">
        <v>218987.29</v>
      </c>
      <c r="IQ134" s="222">
        <v>93337.78</v>
      </c>
      <c r="IR134" s="222">
        <v>149243.04999999999</v>
      </c>
      <c r="IS134" s="222">
        <v>880000</v>
      </c>
      <c r="IT134" s="222">
        <v>0</v>
      </c>
      <c r="IU134" s="222">
        <v>955542.58</v>
      </c>
      <c r="IV134" s="222">
        <v>723123.58</v>
      </c>
      <c r="IW134" s="222">
        <v>-30128.74</v>
      </c>
      <c r="IX134" s="222">
        <v>152955.70000000001</v>
      </c>
      <c r="IY134" s="222">
        <v>1845403.77</v>
      </c>
      <c r="IZ134" s="222">
        <v>252011.83</v>
      </c>
      <c r="JA134" s="222">
        <v>114942.74</v>
      </c>
      <c r="JB134" s="222">
        <v>510137.82</v>
      </c>
      <c r="JC134" s="222">
        <v>1228968.32</v>
      </c>
      <c r="JD134" s="222">
        <v>79781.39</v>
      </c>
      <c r="JE134" s="222">
        <v>300413.42</v>
      </c>
      <c r="JF134" s="222">
        <v>0</v>
      </c>
      <c r="JG134" s="222">
        <v>424480.4</v>
      </c>
      <c r="JH134" s="222">
        <v>0</v>
      </c>
      <c r="JI134" s="222">
        <v>425238.78</v>
      </c>
      <c r="JJ134" s="222">
        <v>339493.93</v>
      </c>
      <c r="JK134" s="222">
        <v>406432.66</v>
      </c>
      <c r="JL134" s="222">
        <v>337007.84</v>
      </c>
      <c r="JM134" s="222">
        <v>137019.32</v>
      </c>
      <c r="JN134" s="222">
        <v>467439.25</v>
      </c>
      <c r="JO134" s="222">
        <v>416886.77</v>
      </c>
      <c r="JP134" s="222">
        <v>0</v>
      </c>
      <c r="JQ134" s="222">
        <v>238132.91</v>
      </c>
      <c r="JR134" s="222">
        <v>442011.6</v>
      </c>
      <c r="JS134" s="222">
        <v>0</v>
      </c>
      <c r="JT134" s="222">
        <v>1009834.97</v>
      </c>
      <c r="JU134" s="222">
        <v>404631.75</v>
      </c>
      <c r="JV134" s="222">
        <v>2041046.49</v>
      </c>
      <c r="JW134" s="222">
        <v>423972.4</v>
      </c>
      <c r="JX134" s="222">
        <v>1907020.09</v>
      </c>
      <c r="JY134" s="222">
        <v>-878537.61</v>
      </c>
      <c r="JZ134" s="222">
        <v>1580952.49</v>
      </c>
      <c r="KA134" s="222">
        <v>2506294.1</v>
      </c>
      <c r="KB134" s="222">
        <v>2455555.69</v>
      </c>
      <c r="KC134" s="222">
        <v>1147289.79</v>
      </c>
      <c r="KD134" s="222">
        <v>975233.47</v>
      </c>
      <c r="KE134" s="222">
        <v>196420.82</v>
      </c>
      <c r="KF134" s="222">
        <v>1335567.17</v>
      </c>
      <c r="KG134" s="222">
        <v>854606.54</v>
      </c>
      <c r="KH134" s="222">
        <v>442157.12</v>
      </c>
      <c r="KI134" s="222">
        <v>2039642.23</v>
      </c>
      <c r="KJ134" s="222">
        <v>0</v>
      </c>
      <c r="KK134" s="222">
        <v>548787.23</v>
      </c>
      <c r="KL134" s="222">
        <v>856239.96</v>
      </c>
      <c r="KM134" s="222">
        <v>1423464.15</v>
      </c>
      <c r="KN134" s="222">
        <v>1945358.39</v>
      </c>
      <c r="KO134" s="222">
        <v>950851.07</v>
      </c>
      <c r="KP134" s="222">
        <v>0</v>
      </c>
      <c r="KQ134" s="222">
        <v>1766641.97</v>
      </c>
      <c r="KR134" s="222">
        <v>600000</v>
      </c>
      <c r="KS134" s="222">
        <v>206678.96</v>
      </c>
      <c r="KT134" s="222">
        <v>1235606.71</v>
      </c>
      <c r="KU134" s="222">
        <v>1960152.05</v>
      </c>
      <c r="KV134" s="222">
        <v>1241075.17</v>
      </c>
      <c r="KW134" s="222">
        <v>2843715.42</v>
      </c>
      <c r="KX134" s="222">
        <v>1322289.55</v>
      </c>
      <c r="KY134" s="222">
        <v>2548714.0299999998</v>
      </c>
      <c r="KZ134" s="222">
        <v>0</v>
      </c>
      <c r="LA134" s="222">
        <v>195781.66</v>
      </c>
      <c r="LB134" s="222">
        <v>0</v>
      </c>
      <c r="LC134" s="222">
        <v>1008429.99</v>
      </c>
      <c r="LD134" s="222">
        <v>563334.02</v>
      </c>
      <c r="LE134" s="222">
        <v>674123.79</v>
      </c>
      <c r="LF134" s="222">
        <v>849761.95</v>
      </c>
      <c r="LG134" s="222">
        <v>1306188.94</v>
      </c>
      <c r="LH134" s="222">
        <v>1492619.88</v>
      </c>
      <c r="LI134" s="222">
        <v>3966640.8</v>
      </c>
      <c r="LJ134" s="222">
        <v>1499621.61</v>
      </c>
      <c r="LK134" s="222">
        <v>549539.13</v>
      </c>
      <c r="LL134" s="222">
        <v>389642.23</v>
      </c>
      <c r="LM134" s="222">
        <v>0</v>
      </c>
      <c r="LN134" s="222">
        <v>1980264.95</v>
      </c>
      <c r="LO134" s="222">
        <v>108182.83</v>
      </c>
      <c r="LP134" s="222">
        <v>724424.83</v>
      </c>
      <c r="LQ134" s="222">
        <v>181659.8</v>
      </c>
      <c r="LR134" s="222">
        <v>1888940.93</v>
      </c>
      <c r="LS134" s="222">
        <v>720759.96</v>
      </c>
      <c r="LT134" s="222">
        <v>1332330.01</v>
      </c>
      <c r="LU134" s="222">
        <v>3769541.35</v>
      </c>
      <c r="LV134" s="222">
        <v>0</v>
      </c>
      <c r="LW134" s="222">
        <v>5541667.4299999997</v>
      </c>
      <c r="LX134" s="222">
        <v>0</v>
      </c>
      <c r="LY134" s="222">
        <v>1125350</v>
      </c>
      <c r="LZ134" s="222">
        <v>0</v>
      </c>
      <c r="MA134" s="222">
        <v>135199.54999999999</v>
      </c>
      <c r="MB134" s="222">
        <v>0</v>
      </c>
      <c r="MC134" s="222">
        <v>1021492.69</v>
      </c>
      <c r="MD134" s="222">
        <v>165425.1</v>
      </c>
      <c r="ME134" s="222">
        <v>2850553.57</v>
      </c>
      <c r="MF134" s="222">
        <v>0</v>
      </c>
      <c r="MG134" s="222">
        <v>2606022.9300000002</v>
      </c>
      <c r="MH134" s="222">
        <v>1615087.06</v>
      </c>
      <c r="MI134" s="222">
        <v>0</v>
      </c>
      <c r="MJ134" s="222">
        <v>275622.95</v>
      </c>
      <c r="MK134" s="222">
        <v>0</v>
      </c>
      <c r="ML134" s="222">
        <v>965455.92</v>
      </c>
      <c r="MM134" s="222">
        <v>379064.26</v>
      </c>
      <c r="MN134" s="222">
        <v>343750.03</v>
      </c>
      <c r="MO134" s="222">
        <v>794358.14</v>
      </c>
      <c r="MP134" s="222">
        <v>408257.82</v>
      </c>
      <c r="MQ134" s="222">
        <v>874577.63</v>
      </c>
      <c r="MR134" s="222">
        <v>373447.51</v>
      </c>
      <c r="MS134" s="222">
        <v>3023514.98</v>
      </c>
      <c r="MT134" s="222">
        <v>941047.95</v>
      </c>
      <c r="MU134" s="222">
        <v>702571.76</v>
      </c>
      <c r="MV134" s="222">
        <v>1669842.74</v>
      </c>
      <c r="MW134" s="222">
        <v>750000</v>
      </c>
      <c r="MX134" s="222">
        <v>979222.51</v>
      </c>
      <c r="MY134" s="222">
        <v>1910374.2901000001</v>
      </c>
      <c r="MZ134" s="222">
        <v>1301507.04</v>
      </c>
      <c r="NA134" s="222">
        <v>3999403.41</v>
      </c>
      <c r="NB134" s="222">
        <v>113818.08</v>
      </c>
      <c r="NC134" s="222">
        <v>177802.08</v>
      </c>
      <c r="ND134" s="222">
        <v>2398726.7999999998</v>
      </c>
      <c r="NE134" s="222">
        <v>879246.85</v>
      </c>
      <c r="NF134" s="222">
        <v>266653.65000000002</v>
      </c>
      <c r="NG134" s="222">
        <v>1949693.04</v>
      </c>
      <c r="NH134" s="222">
        <v>518836.05</v>
      </c>
      <c r="NI134" s="222">
        <v>182291.69</v>
      </c>
      <c r="NJ134" s="222">
        <v>2167308.85</v>
      </c>
      <c r="NK134" s="222">
        <v>464106.56</v>
      </c>
      <c r="NL134" s="222">
        <v>0</v>
      </c>
      <c r="NM134" s="222">
        <v>1209385.82</v>
      </c>
      <c r="NN134" s="222">
        <v>943542.77</v>
      </c>
      <c r="NO134" s="222">
        <v>186302.23</v>
      </c>
      <c r="NP134" s="222">
        <v>1536234.12</v>
      </c>
      <c r="NQ134" s="222">
        <v>145880.74</v>
      </c>
      <c r="NR134" s="222">
        <v>625194.55000000005</v>
      </c>
      <c r="NS134" s="222">
        <v>315578.43</v>
      </c>
      <c r="NT134" s="222">
        <v>675722.97</v>
      </c>
      <c r="NU134" s="222">
        <v>14926.01</v>
      </c>
      <c r="NV134" s="222">
        <v>512565.34</v>
      </c>
      <c r="NW134" s="222">
        <v>1143959.1499999999</v>
      </c>
      <c r="NX134" s="222">
        <v>10800000</v>
      </c>
      <c r="NY134" s="222">
        <v>413486.57</v>
      </c>
      <c r="NZ134" s="222">
        <v>514832.04</v>
      </c>
      <c r="OA134" s="222">
        <v>472993.05</v>
      </c>
      <c r="OB134" s="222">
        <v>1250333.83</v>
      </c>
      <c r="OC134" s="222">
        <v>200983.23</v>
      </c>
      <c r="OD134" s="222">
        <v>4346000.43</v>
      </c>
      <c r="OE134" s="222">
        <v>2163891.8199999998</v>
      </c>
      <c r="OF134" s="222">
        <v>2234590.06</v>
      </c>
      <c r="OG134" s="222">
        <v>2642430.23</v>
      </c>
      <c r="OH134" s="222">
        <v>290277.46000000002</v>
      </c>
      <c r="OI134" s="222">
        <v>2701740.14</v>
      </c>
      <c r="OJ134" s="222">
        <v>3358898.32</v>
      </c>
      <c r="OK134" s="222">
        <v>0</v>
      </c>
      <c r="OL134" s="222">
        <v>670895.6</v>
      </c>
      <c r="OM134" s="222">
        <v>0</v>
      </c>
      <c r="ON134" s="222">
        <v>791061.68</v>
      </c>
      <c r="OO134" s="222">
        <v>4499545.51</v>
      </c>
      <c r="OP134" s="222">
        <v>1856907.77</v>
      </c>
      <c r="OQ134" s="222">
        <v>952042.66</v>
      </c>
      <c r="OR134" s="222">
        <v>0</v>
      </c>
      <c r="OS134" s="222">
        <v>2505567.9500000002</v>
      </c>
      <c r="OT134" s="222">
        <v>570413.52</v>
      </c>
      <c r="OU134" s="222">
        <v>1737611.44</v>
      </c>
      <c r="OV134" s="222">
        <v>504221.39</v>
      </c>
      <c r="OW134" s="222">
        <v>890123.18</v>
      </c>
      <c r="OX134" s="222">
        <v>1674682.78</v>
      </c>
      <c r="OY134" s="222">
        <v>735801.73</v>
      </c>
      <c r="OZ134" s="222">
        <v>895734.6</v>
      </c>
      <c r="PA134" s="222">
        <v>109553.24</v>
      </c>
      <c r="PB134" s="222">
        <v>1805583.52</v>
      </c>
      <c r="PC134" s="222">
        <v>0</v>
      </c>
      <c r="PD134" s="222">
        <v>1429742.98</v>
      </c>
      <c r="PE134" s="222">
        <v>160348.28</v>
      </c>
      <c r="PF134" s="222">
        <v>520141.56</v>
      </c>
      <c r="PG134" s="222">
        <v>819518.03</v>
      </c>
      <c r="PH134" s="222">
        <v>1048336.27</v>
      </c>
      <c r="PI134" s="222">
        <v>0</v>
      </c>
      <c r="PJ134" s="222">
        <v>519920.16</v>
      </c>
      <c r="PK134" s="222">
        <v>228020.56</v>
      </c>
      <c r="PL134" s="222">
        <v>865442.9</v>
      </c>
      <c r="PM134" s="222">
        <v>260270.48</v>
      </c>
      <c r="PN134" s="222">
        <v>54446.15</v>
      </c>
      <c r="PO134" s="222">
        <v>1184206.32</v>
      </c>
      <c r="PP134" s="222">
        <v>577497.65</v>
      </c>
      <c r="PQ134" s="222">
        <v>0</v>
      </c>
      <c r="PR134" s="222">
        <v>96020.97</v>
      </c>
      <c r="PS134" s="222">
        <v>32227.119999999999</v>
      </c>
      <c r="PT134" s="222">
        <v>5055737.3</v>
      </c>
      <c r="PU134" s="222">
        <v>-391453.02</v>
      </c>
      <c r="PV134" s="222">
        <v>0</v>
      </c>
      <c r="PW134" s="222">
        <v>0</v>
      </c>
      <c r="PX134" s="222">
        <v>2671014.21</v>
      </c>
      <c r="PY134" s="222">
        <v>1130696.97</v>
      </c>
      <c r="PZ134" s="222">
        <v>2140781.87</v>
      </c>
      <c r="QA134" s="222">
        <v>254795.41</v>
      </c>
      <c r="QB134" s="222">
        <v>1268700.3999999999</v>
      </c>
      <c r="QC134" s="222">
        <v>0</v>
      </c>
      <c r="QD134" s="222">
        <v>1148174.6000000001</v>
      </c>
      <c r="QE134" s="222">
        <v>537488.12</v>
      </c>
      <c r="QF134" s="222">
        <v>369834.53</v>
      </c>
      <c r="QG134" s="222">
        <v>1254614.3600000001</v>
      </c>
      <c r="QH134" s="222">
        <v>0</v>
      </c>
      <c r="QI134" s="222">
        <v>2208668.35</v>
      </c>
      <c r="QJ134" s="222">
        <v>109811.2</v>
      </c>
      <c r="QK134" s="222">
        <v>0</v>
      </c>
      <c r="QL134" s="222">
        <v>49845.66</v>
      </c>
      <c r="QM134" s="222">
        <v>0</v>
      </c>
      <c r="QN134" s="222">
        <v>961101.21</v>
      </c>
      <c r="QO134" s="222">
        <v>179834.2</v>
      </c>
      <c r="QP134" s="222">
        <v>711411.93</v>
      </c>
      <c r="QQ134" s="222">
        <v>521270.11</v>
      </c>
      <c r="QR134" s="222">
        <v>115532.18</v>
      </c>
      <c r="QS134" s="222">
        <v>404793.64</v>
      </c>
      <c r="QT134" s="222">
        <v>0</v>
      </c>
      <c r="QU134" s="222">
        <v>1269466.6599999999</v>
      </c>
      <c r="QV134" s="222">
        <v>127225.9</v>
      </c>
      <c r="QW134" s="222">
        <v>1422551.95</v>
      </c>
      <c r="QX134" s="222">
        <v>852900.63</v>
      </c>
      <c r="QY134" s="222">
        <v>1126478.97</v>
      </c>
      <c r="QZ134" s="222">
        <v>1483282.35</v>
      </c>
      <c r="RA134" s="222">
        <v>1010312.78</v>
      </c>
      <c r="RB134" s="222">
        <v>1737500</v>
      </c>
      <c r="RC134" s="222">
        <v>765411.71</v>
      </c>
      <c r="RD134" s="222">
        <v>460063.65</v>
      </c>
      <c r="RE134" s="222">
        <v>475228.44</v>
      </c>
      <c r="RF134" s="222">
        <v>500935.63</v>
      </c>
      <c r="RG134" s="222">
        <v>0</v>
      </c>
      <c r="RH134" s="222">
        <v>1410697.76</v>
      </c>
      <c r="RI134" s="222">
        <v>290410.03999999998</v>
      </c>
      <c r="RJ134" s="222">
        <v>4567417.7300000004</v>
      </c>
      <c r="RK134" s="222">
        <v>0</v>
      </c>
      <c r="RL134" s="222">
        <v>0</v>
      </c>
      <c r="RM134" s="222">
        <v>0</v>
      </c>
      <c r="RN134" s="222">
        <v>1107917.4099999999</v>
      </c>
      <c r="RO134" s="222">
        <v>864893.34</v>
      </c>
      <c r="RP134" s="222">
        <v>116322.14</v>
      </c>
      <c r="RQ134" s="222">
        <v>296280.88</v>
      </c>
      <c r="RR134" s="222">
        <v>201341.55</v>
      </c>
      <c r="RS134" s="222">
        <v>481659.47</v>
      </c>
      <c r="RT134" s="222">
        <v>0</v>
      </c>
      <c r="RU134" s="222">
        <v>182326.8</v>
      </c>
      <c r="RV134" s="222">
        <v>227329.8</v>
      </c>
      <c r="RW134" s="222">
        <v>599988.29</v>
      </c>
      <c r="RX134" s="222">
        <v>153132.26</v>
      </c>
      <c r="RY134" s="222">
        <v>0</v>
      </c>
      <c r="RZ134" s="222">
        <v>833075.92</v>
      </c>
      <c r="SA134" s="222">
        <v>1875006.8</v>
      </c>
      <c r="SB134" s="222">
        <v>138436.91</v>
      </c>
      <c r="SC134" s="222">
        <v>1283157.68</v>
      </c>
      <c r="SD134" s="222">
        <v>28544.67</v>
      </c>
      <c r="SE134" s="222">
        <v>300000</v>
      </c>
      <c r="SF134" s="222">
        <v>450000</v>
      </c>
      <c r="SG134" s="222">
        <v>1134116.22</v>
      </c>
      <c r="SH134" s="222">
        <v>1212543.05</v>
      </c>
      <c r="SI134" s="222">
        <v>2352619.92</v>
      </c>
      <c r="SJ134" s="222">
        <v>350874.46</v>
      </c>
      <c r="SK134" s="222">
        <v>1446144.35</v>
      </c>
      <c r="SL134" s="222">
        <v>719715.29</v>
      </c>
      <c r="SM134" s="222">
        <v>2233369.41</v>
      </c>
      <c r="SN134" s="222">
        <v>873124.7</v>
      </c>
      <c r="SO134" s="222">
        <v>429314.8</v>
      </c>
      <c r="SP134" s="222">
        <v>1674602.92</v>
      </c>
      <c r="SQ134" s="222">
        <v>698863.39</v>
      </c>
      <c r="SR134" s="222">
        <v>447388.97</v>
      </c>
      <c r="SS134" s="222">
        <v>840978.11</v>
      </c>
      <c r="ST134" s="222">
        <v>156023.39000000001</v>
      </c>
      <c r="SU134" s="222">
        <v>3043716.36</v>
      </c>
      <c r="SV134" s="222">
        <v>196607.79</v>
      </c>
      <c r="SW134" s="222">
        <v>409940.29</v>
      </c>
      <c r="SX134" s="222">
        <v>2577689.2799999998</v>
      </c>
      <c r="SY134" s="222">
        <v>515940.23</v>
      </c>
      <c r="SZ134" s="222">
        <v>244055.85</v>
      </c>
      <c r="TA134" s="222">
        <v>97302.76</v>
      </c>
      <c r="TB134" s="222">
        <v>566219.18000000005</v>
      </c>
      <c r="TC134" s="222">
        <v>642077.11</v>
      </c>
      <c r="TD134" s="222">
        <v>435270.82</v>
      </c>
      <c r="TE134" s="222">
        <v>212915.32</v>
      </c>
      <c r="TF134" s="222">
        <v>913261.75</v>
      </c>
      <c r="TG134" s="222">
        <v>436379.12</v>
      </c>
      <c r="TH134" s="222">
        <v>364836.66</v>
      </c>
      <c r="TI134" s="222">
        <v>4634103.21</v>
      </c>
      <c r="TJ134" s="222">
        <v>436138.59</v>
      </c>
      <c r="TK134" s="222">
        <v>594820.31999999995</v>
      </c>
      <c r="TL134" s="222">
        <v>735684.11</v>
      </c>
      <c r="TM134" s="222">
        <v>752347.72</v>
      </c>
      <c r="TN134" s="222">
        <v>391592.06</v>
      </c>
      <c r="TO134" s="222">
        <v>340762.37</v>
      </c>
      <c r="TP134" s="222">
        <v>1282092</v>
      </c>
      <c r="TQ134" s="222">
        <v>378655.9</v>
      </c>
      <c r="TR134" s="222">
        <v>0</v>
      </c>
      <c r="TS134" s="222">
        <v>46238.82</v>
      </c>
      <c r="TT134" s="222">
        <v>497769.61</v>
      </c>
      <c r="TU134" s="222">
        <v>0</v>
      </c>
      <c r="TV134" s="222">
        <v>114621.35</v>
      </c>
      <c r="TW134" s="222">
        <v>463105.6</v>
      </c>
      <c r="TX134" s="222">
        <v>457885.79</v>
      </c>
      <c r="TY134" s="222">
        <v>445338.7</v>
      </c>
      <c r="TZ134" s="222">
        <v>1024722.03</v>
      </c>
      <c r="UA134" s="222">
        <v>617388.81000000006</v>
      </c>
      <c r="UB134" s="222">
        <v>2875408.23</v>
      </c>
      <c r="UC134" s="222">
        <v>0</v>
      </c>
      <c r="UD134" s="222">
        <v>371163.23</v>
      </c>
      <c r="UE134" s="222">
        <v>906903.75</v>
      </c>
      <c r="UF134" s="222">
        <v>221203.12</v>
      </c>
      <c r="UG134" s="222">
        <v>53876.69</v>
      </c>
      <c r="UH134" s="222">
        <v>959409.5</v>
      </c>
      <c r="UI134" s="222">
        <v>312479.26</v>
      </c>
      <c r="UJ134" s="222">
        <v>1707278.72</v>
      </c>
      <c r="UK134" s="222">
        <v>515205.36</v>
      </c>
      <c r="UL134" s="222">
        <v>193552.82</v>
      </c>
      <c r="UM134" s="222">
        <v>1044984.78</v>
      </c>
      <c r="UN134" s="222">
        <v>1054973.6499999999</v>
      </c>
      <c r="UO134" s="222">
        <v>413281.06</v>
      </c>
      <c r="UP134" s="222">
        <v>5692483.1500000004</v>
      </c>
      <c r="UQ134" s="222">
        <v>3391238.9</v>
      </c>
      <c r="UR134" s="222">
        <v>784833.37</v>
      </c>
      <c r="US134" s="222">
        <v>5205887.0999999996</v>
      </c>
      <c r="UT134" s="222">
        <v>0</v>
      </c>
      <c r="UU134" s="222">
        <v>1904092.04</v>
      </c>
      <c r="UV134" s="222">
        <v>1572390.26</v>
      </c>
      <c r="UW134" s="222">
        <v>853222.69</v>
      </c>
      <c r="UX134" s="222">
        <v>0</v>
      </c>
      <c r="UY134" s="222">
        <v>2377289.9</v>
      </c>
      <c r="UZ134" s="222">
        <v>558245.44999999995</v>
      </c>
      <c r="VA134" s="222">
        <v>2890284.79</v>
      </c>
      <c r="VB134" s="222">
        <v>589857.23</v>
      </c>
      <c r="VC134" s="222">
        <v>2632429.17</v>
      </c>
      <c r="VD134" s="222">
        <v>1240009.52</v>
      </c>
      <c r="VE134" s="222">
        <v>1107920</v>
      </c>
      <c r="VF134" s="222">
        <v>191253.67</v>
      </c>
      <c r="VG134" s="222">
        <v>353258.18</v>
      </c>
      <c r="VH134" s="222">
        <v>1827777.95</v>
      </c>
      <c r="VI134" s="222">
        <v>249368.62</v>
      </c>
      <c r="VJ134" s="222">
        <v>82122.22</v>
      </c>
      <c r="VK134" s="222">
        <v>13257.21</v>
      </c>
      <c r="VL134" s="222">
        <v>-124791.39</v>
      </c>
      <c r="VM134" s="222">
        <v>367645.59</v>
      </c>
      <c r="VN134" s="222">
        <v>698677.28</v>
      </c>
      <c r="VO134" s="222">
        <v>984472.81</v>
      </c>
      <c r="VP134" s="222">
        <v>1398178.16</v>
      </c>
      <c r="VQ134" s="222">
        <v>258776.76</v>
      </c>
      <c r="VR134" s="222">
        <v>1737295.95</v>
      </c>
      <c r="VS134" s="222">
        <v>0</v>
      </c>
      <c r="VT134" s="222">
        <v>0</v>
      </c>
      <c r="VU134" s="222">
        <v>9310625.4199999999</v>
      </c>
      <c r="VV134" s="222">
        <v>195677.03</v>
      </c>
      <c r="VW134" s="222">
        <v>692564.24</v>
      </c>
      <c r="VX134" s="222">
        <v>37464.58</v>
      </c>
      <c r="VY134" s="222">
        <v>559350.54</v>
      </c>
      <c r="VZ134" s="222">
        <v>58718.45</v>
      </c>
      <c r="WA134" s="222">
        <v>0</v>
      </c>
      <c r="WB134" s="222">
        <v>0</v>
      </c>
      <c r="WC134" s="222">
        <v>1569188.01</v>
      </c>
      <c r="WD134" s="222">
        <v>2530132.65</v>
      </c>
      <c r="WE134" s="222">
        <v>0</v>
      </c>
      <c r="WF134" s="222">
        <v>1704590.36</v>
      </c>
      <c r="WG134" s="222">
        <v>1098664.72</v>
      </c>
      <c r="WH134" s="222">
        <v>1763476.72</v>
      </c>
      <c r="WI134" s="222">
        <v>1861638.45</v>
      </c>
      <c r="WJ134" s="222">
        <v>664130.59</v>
      </c>
      <c r="WK134" s="222">
        <v>643526.93000000005</v>
      </c>
      <c r="WL134" s="222">
        <v>918000.5</v>
      </c>
      <c r="WM134" s="222">
        <v>679777.66</v>
      </c>
      <c r="WN134" s="222">
        <v>2013338.21</v>
      </c>
      <c r="WO134" s="222">
        <v>62435.97</v>
      </c>
      <c r="WP134" s="222">
        <v>1560060.75</v>
      </c>
      <c r="WQ134" s="222">
        <v>1188139.48</v>
      </c>
      <c r="WR134" s="222">
        <v>0</v>
      </c>
      <c r="WS134" s="222">
        <v>532434.94999999995</v>
      </c>
      <c r="WT134" s="222">
        <v>2311719.12</v>
      </c>
      <c r="WU134" s="222">
        <v>2919732.63</v>
      </c>
      <c r="WV134" s="222">
        <v>0</v>
      </c>
      <c r="WW134" s="222">
        <v>78491.31</v>
      </c>
      <c r="WX134" s="222">
        <v>0</v>
      </c>
      <c r="WY134" s="222">
        <v>438054.05</v>
      </c>
      <c r="WZ134" s="222">
        <v>0</v>
      </c>
      <c r="XA134" s="222">
        <v>-70011.460000000006</v>
      </c>
      <c r="XB134" s="222">
        <v>0</v>
      </c>
      <c r="XC134" s="222">
        <v>-2398203.13</v>
      </c>
      <c r="XD134" s="222">
        <v>46346.61</v>
      </c>
      <c r="XE134" s="222">
        <v>875059.36</v>
      </c>
      <c r="XF134" s="222">
        <v>0</v>
      </c>
      <c r="XG134" s="222">
        <v>841638.2</v>
      </c>
      <c r="XH134" s="222">
        <v>0</v>
      </c>
      <c r="XI134" s="222">
        <v>602503.73</v>
      </c>
      <c r="XJ134" s="222">
        <v>2569671.63</v>
      </c>
      <c r="XK134" s="222">
        <v>1628149</v>
      </c>
      <c r="XL134" s="222">
        <v>852281.13</v>
      </c>
      <c r="XM134" s="222">
        <v>832964.3</v>
      </c>
      <c r="XN134" s="222">
        <v>498406.97</v>
      </c>
      <c r="XO134" s="222">
        <v>1657162.88</v>
      </c>
      <c r="XP134" s="222">
        <v>1928972.01</v>
      </c>
      <c r="XQ134" s="222">
        <v>1370865.81</v>
      </c>
      <c r="XR134" s="222">
        <v>1633445.23</v>
      </c>
      <c r="XS134" s="222">
        <v>0</v>
      </c>
      <c r="XT134" s="222">
        <v>189111.59</v>
      </c>
      <c r="XU134" s="222">
        <v>722322.76</v>
      </c>
      <c r="XV134" s="222">
        <v>619385.1</v>
      </c>
      <c r="XW134" s="222">
        <v>280158.24</v>
      </c>
      <c r="XX134" s="222">
        <v>286459.65000000002</v>
      </c>
      <c r="XY134" s="222">
        <v>0</v>
      </c>
      <c r="XZ134" s="222">
        <v>195100.92</v>
      </c>
      <c r="YA134" s="222">
        <v>263771.25</v>
      </c>
      <c r="YB134" s="222">
        <v>250003.26</v>
      </c>
      <c r="YC134" s="222">
        <v>162388.37</v>
      </c>
      <c r="YD134" s="222">
        <v>416162.36</v>
      </c>
      <c r="YE134" s="222">
        <v>2002231.7</v>
      </c>
      <c r="YF134" s="222">
        <v>1906286.53</v>
      </c>
      <c r="YG134" s="222">
        <v>7695040.2300000004</v>
      </c>
      <c r="YH134" s="222">
        <v>812816.81</v>
      </c>
      <c r="YI134" s="222">
        <v>2589008.23</v>
      </c>
      <c r="YJ134" s="222">
        <v>0</v>
      </c>
      <c r="YK134" s="222">
        <v>1199019.25</v>
      </c>
      <c r="YL134" s="222">
        <v>369315.21</v>
      </c>
      <c r="YM134" s="222">
        <v>1087156.5900000001</v>
      </c>
      <c r="YN134" s="222">
        <v>1176766.71</v>
      </c>
      <c r="YO134" s="222">
        <v>663653.94999999995</v>
      </c>
      <c r="YP134" s="222">
        <v>368266.32</v>
      </c>
      <c r="YQ134" s="222">
        <v>783094.08</v>
      </c>
      <c r="YR134" s="222">
        <v>673260.09</v>
      </c>
      <c r="YS134" s="222">
        <v>2868926.41</v>
      </c>
      <c r="YT134" s="222">
        <v>1034284.98</v>
      </c>
      <c r="YU134" s="222">
        <v>477003.59</v>
      </c>
      <c r="YV134" s="222">
        <v>1849104.38</v>
      </c>
      <c r="YW134" s="222">
        <v>1769367.77</v>
      </c>
      <c r="YX134" s="222">
        <v>934479.53</v>
      </c>
      <c r="YY134" s="222">
        <v>637624.24</v>
      </c>
      <c r="YZ134" s="222">
        <v>945982.67</v>
      </c>
      <c r="ZA134" s="222">
        <v>1096232.97</v>
      </c>
      <c r="ZB134" s="222">
        <v>257858.77</v>
      </c>
      <c r="ZC134" s="222">
        <v>638920.06999999995</v>
      </c>
      <c r="ZD134" s="222">
        <v>842703.72</v>
      </c>
      <c r="ZE134" s="222">
        <v>670598.98</v>
      </c>
      <c r="ZF134" s="222">
        <v>1427050.15</v>
      </c>
      <c r="ZG134" s="222">
        <v>583959.01</v>
      </c>
      <c r="ZH134" s="222">
        <v>409450.64</v>
      </c>
      <c r="ZI134" s="222">
        <v>54157.02</v>
      </c>
      <c r="ZJ134" s="222">
        <v>257436.56</v>
      </c>
      <c r="ZK134" s="222">
        <v>0</v>
      </c>
      <c r="ZL134" s="222">
        <v>11140012.720000001</v>
      </c>
      <c r="ZM134" s="222">
        <v>2964657.8</v>
      </c>
      <c r="ZN134" s="222">
        <v>4733626.95</v>
      </c>
      <c r="ZO134" s="222">
        <v>5225558</v>
      </c>
      <c r="ZP134" s="222">
        <v>4992431.59</v>
      </c>
      <c r="ZQ134" s="222">
        <v>514704.48</v>
      </c>
      <c r="ZR134" s="222">
        <v>6236552.04</v>
      </c>
      <c r="ZS134" s="222">
        <v>600092.6</v>
      </c>
      <c r="ZT134" s="222">
        <v>4849932.58</v>
      </c>
      <c r="ZU134" s="222">
        <v>839743.01</v>
      </c>
      <c r="ZV134" s="222">
        <v>550908.67000000004</v>
      </c>
      <c r="ZW134" s="222">
        <v>7032313.1399999997</v>
      </c>
      <c r="ZX134" s="222">
        <v>966957.3</v>
      </c>
      <c r="ZY134" s="222">
        <v>5301230.0999999996</v>
      </c>
      <c r="ZZ134" s="222">
        <v>2575053.06</v>
      </c>
      <c r="AAA134" s="222">
        <v>5163444.17</v>
      </c>
      <c r="AAB134" s="222">
        <v>1223039.44</v>
      </c>
      <c r="AAC134" s="222">
        <v>1103270.22</v>
      </c>
      <c r="AAD134" s="222">
        <v>4122329.39</v>
      </c>
      <c r="AAE134" s="222">
        <v>4140403.04</v>
      </c>
      <c r="AAF134" s="222">
        <v>1247351.74</v>
      </c>
      <c r="AAG134" s="222">
        <v>896326.09</v>
      </c>
      <c r="AAH134" s="222">
        <v>3528182.74</v>
      </c>
      <c r="AAI134" s="222">
        <v>295107.28000000003</v>
      </c>
      <c r="AAJ134" s="222">
        <v>40059.480000000003</v>
      </c>
      <c r="AAK134" s="222">
        <v>94155.41</v>
      </c>
      <c r="AAL134" s="222">
        <v>71793.19</v>
      </c>
      <c r="AAM134" s="222">
        <v>284389.28999999998</v>
      </c>
      <c r="AAN134" s="222">
        <v>413850.86</v>
      </c>
      <c r="AAO134" s="222">
        <v>0</v>
      </c>
      <c r="AAP134" s="222">
        <v>421581.84</v>
      </c>
      <c r="AAQ134" s="222">
        <v>614506.51</v>
      </c>
      <c r="AAR134" s="222">
        <v>0</v>
      </c>
      <c r="AAS134" s="222">
        <v>1273113.9099999999</v>
      </c>
      <c r="AAT134" s="222">
        <v>389860.27</v>
      </c>
      <c r="AAU134" s="222">
        <v>421068.25</v>
      </c>
      <c r="AAV134" s="222">
        <v>623529.75</v>
      </c>
      <c r="AAW134" s="222">
        <v>263351.74</v>
      </c>
      <c r="AAX134" s="222">
        <v>210671.14</v>
      </c>
      <c r="AAY134" s="222">
        <v>85945.600000000006</v>
      </c>
      <c r="AAZ134" s="222">
        <v>123275.63</v>
      </c>
      <c r="ABA134" s="222">
        <v>1360821.65</v>
      </c>
      <c r="ABB134" s="222">
        <v>326038.21999999997</v>
      </c>
      <c r="ABC134" s="222">
        <v>218287.92</v>
      </c>
      <c r="ABD134" s="222">
        <v>543878.14</v>
      </c>
      <c r="ABE134" s="222">
        <v>13407.64</v>
      </c>
      <c r="ABF134" s="222">
        <v>-228186.38</v>
      </c>
      <c r="ABG134" s="222">
        <v>971483.27</v>
      </c>
      <c r="ABH134" s="222">
        <v>1266451.02</v>
      </c>
      <c r="ABI134" s="222">
        <v>5788445.7400000002</v>
      </c>
      <c r="ABJ134" s="222">
        <v>0</v>
      </c>
      <c r="ABK134" s="222">
        <v>0</v>
      </c>
      <c r="ABL134" s="222">
        <v>650991.38</v>
      </c>
      <c r="ABM134" s="222">
        <v>363848.11</v>
      </c>
      <c r="ABN134" s="222">
        <v>0</v>
      </c>
      <c r="ABO134" s="222">
        <v>264758.26</v>
      </c>
      <c r="ABP134" s="222">
        <v>363903.23</v>
      </c>
      <c r="ABQ134" s="222">
        <v>0</v>
      </c>
      <c r="ABR134" s="222">
        <v>137153.29999999999</v>
      </c>
      <c r="ABS134" s="222">
        <v>0</v>
      </c>
      <c r="ABT134" s="222">
        <v>0</v>
      </c>
      <c r="ABU134" s="222">
        <v>157774.53</v>
      </c>
      <c r="ABV134" s="222">
        <v>0</v>
      </c>
      <c r="ABW134" s="222">
        <v>0</v>
      </c>
      <c r="ABX134" s="222">
        <v>1048503.3</v>
      </c>
      <c r="ABY134" s="222">
        <v>-9985.51</v>
      </c>
      <c r="ABZ134" s="222">
        <v>450000</v>
      </c>
      <c r="ACA134" s="222">
        <v>0</v>
      </c>
      <c r="ACB134" s="222">
        <v>97769.34</v>
      </c>
      <c r="ACC134" s="222">
        <v>920365.55</v>
      </c>
      <c r="ACD134" s="222">
        <v>0</v>
      </c>
      <c r="ACE134" s="222">
        <v>293783.40999999997</v>
      </c>
      <c r="ACF134" s="222">
        <v>475997.81</v>
      </c>
      <c r="ACG134" s="222">
        <v>797865.1</v>
      </c>
      <c r="ACH134" s="222">
        <v>216174.49</v>
      </c>
      <c r="ACI134" s="222">
        <v>126809.16</v>
      </c>
      <c r="ACJ134" s="222">
        <v>21425.63</v>
      </c>
      <c r="ACK134" s="222">
        <v>554507.71</v>
      </c>
      <c r="ACL134" s="222">
        <v>396849.79</v>
      </c>
      <c r="ACM134" s="222">
        <v>71591.09</v>
      </c>
      <c r="ACN134" s="222">
        <v>100280.99</v>
      </c>
      <c r="ACO134" s="222">
        <v>423403.94</v>
      </c>
      <c r="ACP134" s="222">
        <v>0</v>
      </c>
      <c r="ACQ134" s="222">
        <v>1339159.03</v>
      </c>
      <c r="ACR134" s="222">
        <v>214704.84</v>
      </c>
      <c r="ACS134" s="222">
        <v>1593204.31</v>
      </c>
      <c r="ACT134" s="222">
        <v>2292830.84</v>
      </c>
      <c r="ACU134" s="222">
        <v>2266372.4</v>
      </c>
      <c r="ACV134" s="222">
        <v>252981.61</v>
      </c>
      <c r="ACW134" s="222">
        <v>204089.1</v>
      </c>
      <c r="ACX134" s="222">
        <v>742694.1</v>
      </c>
      <c r="ACY134" s="222">
        <v>530857.41</v>
      </c>
      <c r="ACZ134" s="222">
        <v>33704.019999999997</v>
      </c>
      <c r="ADA134" s="222">
        <v>250452.6</v>
      </c>
      <c r="ADB134" s="222">
        <v>0</v>
      </c>
      <c r="ADC134" s="222">
        <v>690138.96</v>
      </c>
      <c r="ADD134" s="222">
        <v>1017649.87</v>
      </c>
      <c r="ADE134" s="222">
        <v>0</v>
      </c>
      <c r="ADF134" s="222">
        <v>0</v>
      </c>
      <c r="ADG134" s="222">
        <v>396784.49</v>
      </c>
      <c r="ADH134" s="222">
        <v>39261.18</v>
      </c>
      <c r="ADI134" s="222">
        <v>228162.06</v>
      </c>
      <c r="ADJ134" s="222">
        <v>-982019.54</v>
      </c>
      <c r="ADK134" s="222">
        <v>32627.119999999999</v>
      </c>
      <c r="ADL134" s="222">
        <v>436921.28</v>
      </c>
      <c r="ADM134" s="222">
        <v>340126.18</v>
      </c>
      <c r="ADN134" s="222">
        <v>223982.54</v>
      </c>
      <c r="ADO134" s="222">
        <v>758342.63</v>
      </c>
      <c r="ADP134" s="222">
        <v>0</v>
      </c>
      <c r="ADQ134" s="222">
        <v>0</v>
      </c>
      <c r="ADR134" s="222">
        <v>0</v>
      </c>
      <c r="ADS134" s="222">
        <v>0</v>
      </c>
      <c r="ADT134" s="222">
        <v>0</v>
      </c>
      <c r="ADU134" s="222">
        <v>957335.38</v>
      </c>
      <c r="ADV134" s="222">
        <v>0</v>
      </c>
      <c r="ADW134" s="222">
        <v>0</v>
      </c>
      <c r="ADX134" s="222">
        <v>0</v>
      </c>
      <c r="ADY134" s="222">
        <v>0</v>
      </c>
      <c r="ADZ134" s="222">
        <v>1347925.79</v>
      </c>
      <c r="AEA134" s="222">
        <v>622700.19999999995</v>
      </c>
      <c r="AEB134" s="222">
        <v>114350.86</v>
      </c>
      <c r="AEC134" s="222">
        <v>0</v>
      </c>
      <c r="AED134" s="222">
        <v>123733.79</v>
      </c>
      <c r="AEE134" s="222">
        <v>591990.53</v>
      </c>
      <c r="AEF134" s="222">
        <v>45401.71</v>
      </c>
      <c r="AEG134" s="222">
        <v>228446.64</v>
      </c>
      <c r="AEH134" s="222">
        <v>258377.63</v>
      </c>
      <c r="AEI134" s="222">
        <v>0</v>
      </c>
      <c r="AEJ134" s="222">
        <v>965652.31</v>
      </c>
      <c r="AEK134" s="222">
        <v>0</v>
      </c>
      <c r="AEL134" s="222">
        <v>757327.71</v>
      </c>
      <c r="AEM134" s="222">
        <v>162245.14000000001</v>
      </c>
      <c r="AEN134" s="222">
        <v>697465.18</v>
      </c>
      <c r="AEO134" s="222">
        <v>214080.99</v>
      </c>
      <c r="AEP134" s="222">
        <v>0</v>
      </c>
      <c r="AEQ134" s="222">
        <v>0</v>
      </c>
      <c r="AER134" s="222">
        <v>802379.04</v>
      </c>
      <c r="AES134" s="222">
        <v>0</v>
      </c>
      <c r="AET134" s="222">
        <v>1346586.22</v>
      </c>
      <c r="AEU134" s="222">
        <v>875358.87</v>
      </c>
      <c r="AEV134" s="222">
        <v>1515875.06</v>
      </c>
      <c r="AEW134" s="222">
        <v>128528.18</v>
      </c>
      <c r="AEX134" s="222">
        <v>2420389.31</v>
      </c>
      <c r="AEY134" s="222">
        <v>295711.39</v>
      </c>
      <c r="AEZ134" s="222">
        <v>535572.02</v>
      </c>
      <c r="AFA134" s="222">
        <v>1564372.97</v>
      </c>
      <c r="AFB134" s="222">
        <v>439503.77</v>
      </c>
      <c r="AFC134" s="222">
        <v>1183689.49</v>
      </c>
      <c r="AFD134" s="222">
        <v>538432.73</v>
      </c>
      <c r="AFE134" s="222">
        <v>156005.81</v>
      </c>
      <c r="AFF134" s="222">
        <v>1112220.69</v>
      </c>
      <c r="AFG134" s="222">
        <v>2109641.7999999998</v>
      </c>
      <c r="AFH134" s="222">
        <v>73607.899999999994</v>
      </c>
      <c r="AFI134" s="222">
        <v>262782.49</v>
      </c>
      <c r="AFJ134" s="222">
        <v>326429.90000000002</v>
      </c>
      <c r="AFK134" s="222">
        <v>476566.89</v>
      </c>
      <c r="AFL134" s="222">
        <v>546504.02</v>
      </c>
      <c r="AFM134" s="222">
        <v>143207.74</v>
      </c>
      <c r="AFN134" s="222">
        <v>3735315.15</v>
      </c>
      <c r="AFO134" s="222">
        <v>1009651.91</v>
      </c>
      <c r="AFP134" s="222">
        <v>1192151.73</v>
      </c>
      <c r="AFQ134" s="222">
        <v>705556.64</v>
      </c>
      <c r="AFR134" s="222">
        <v>674658.5</v>
      </c>
      <c r="AFS134" s="222">
        <v>504977.9</v>
      </c>
      <c r="AFT134" s="222">
        <v>397182.87</v>
      </c>
      <c r="AFU134" s="222">
        <v>335186.88</v>
      </c>
      <c r="AFV134" s="222">
        <v>2268.0700000000002</v>
      </c>
      <c r="AFW134" s="222">
        <v>1795300.49</v>
      </c>
      <c r="AFX134" s="222">
        <v>852452.76</v>
      </c>
      <c r="AFY134" s="222">
        <v>75843.23</v>
      </c>
      <c r="AFZ134" s="222">
        <v>843599.73</v>
      </c>
      <c r="AGA134" s="222">
        <v>235712.45</v>
      </c>
      <c r="AGB134" s="222">
        <v>1237852.47</v>
      </c>
      <c r="AGC134" s="222">
        <v>297698.96000000002</v>
      </c>
      <c r="AGD134" s="222">
        <v>362881.61</v>
      </c>
      <c r="AGE134" s="222">
        <v>537591.96</v>
      </c>
      <c r="AGF134" s="222">
        <v>881744.02</v>
      </c>
      <c r="AGG134" s="222">
        <v>1088840.98</v>
      </c>
      <c r="AGH134" s="222">
        <v>336690.58</v>
      </c>
      <c r="AGI134" s="222">
        <v>177378.58</v>
      </c>
      <c r="AGJ134" s="222">
        <v>370023.47</v>
      </c>
      <c r="AGK134" s="222">
        <v>433063.93</v>
      </c>
      <c r="AGL134" s="222">
        <v>126062.38</v>
      </c>
      <c r="AGM134" s="222">
        <v>1390383.96</v>
      </c>
      <c r="AGN134" s="222">
        <v>632299.99</v>
      </c>
      <c r="AGO134" s="222">
        <v>730828.17</v>
      </c>
      <c r="AGP134" s="222">
        <v>681265.56</v>
      </c>
      <c r="AGQ134" s="222">
        <v>2882464.41</v>
      </c>
      <c r="AGR134" s="222">
        <v>1820702.82</v>
      </c>
      <c r="AGS134" s="222">
        <v>438387.31</v>
      </c>
      <c r="AGT134" s="222">
        <v>408275.62</v>
      </c>
      <c r="AGU134" s="222">
        <v>2285259.52</v>
      </c>
      <c r="AGV134" s="222">
        <v>6161310.1399999997</v>
      </c>
      <c r="AGW134" s="222">
        <v>795175.1</v>
      </c>
      <c r="AGX134" s="222">
        <v>14640.98</v>
      </c>
      <c r="AGY134" s="222">
        <v>768980.42</v>
      </c>
      <c r="AGZ134" s="222">
        <v>77551.39</v>
      </c>
      <c r="AHA134" s="222">
        <v>659343.72</v>
      </c>
      <c r="AHB134" s="222">
        <v>543661.44999999995</v>
      </c>
      <c r="AHC134" s="222">
        <v>135843.97</v>
      </c>
      <c r="AHD134" s="222">
        <v>783284.78</v>
      </c>
      <c r="AHE134" s="222">
        <v>279006.49</v>
      </c>
      <c r="AHF134" s="222">
        <v>780031.56</v>
      </c>
      <c r="AHG134" s="222">
        <v>45692.34</v>
      </c>
      <c r="AHH134" s="222">
        <v>301276.33</v>
      </c>
      <c r="AHI134" s="222">
        <v>408686.38</v>
      </c>
      <c r="AHJ134" s="222">
        <v>196206.65</v>
      </c>
      <c r="AHK134" s="222">
        <v>96914.18</v>
      </c>
      <c r="AHL134" s="222">
        <v>1334108.3</v>
      </c>
      <c r="AHM134" s="222">
        <v>800998.83</v>
      </c>
      <c r="AHN134" s="222">
        <v>833083.46</v>
      </c>
      <c r="AHO134" s="222">
        <v>290127.3</v>
      </c>
      <c r="AHP134" s="222">
        <v>1524735.19</v>
      </c>
      <c r="AHQ134" s="222">
        <v>213775.92</v>
      </c>
      <c r="AHR134" s="264">
        <v>748417.58</v>
      </c>
    </row>
    <row r="135" spans="1:902" ht="24">
      <c r="A135" s="183" t="s">
        <v>6673</v>
      </c>
      <c r="B135" s="183" t="s">
        <v>6593</v>
      </c>
      <c r="C135" s="184" t="s">
        <v>6594</v>
      </c>
      <c r="D135" s="222">
        <v>505386</v>
      </c>
      <c r="E135" s="222">
        <v>3929542.39</v>
      </c>
      <c r="F135" s="222">
        <v>0</v>
      </c>
      <c r="G135" s="222">
        <v>0</v>
      </c>
      <c r="H135" s="222">
        <v>3910071.2</v>
      </c>
      <c r="I135" s="222">
        <v>0</v>
      </c>
      <c r="J135" s="222">
        <v>0</v>
      </c>
      <c r="K135" s="222">
        <v>0</v>
      </c>
      <c r="L135" s="222">
        <v>530177.79</v>
      </c>
      <c r="M135" s="222">
        <v>460197</v>
      </c>
      <c r="N135" s="222">
        <v>86881.01</v>
      </c>
      <c r="O135" s="222">
        <v>0</v>
      </c>
      <c r="P135" s="222">
        <v>0</v>
      </c>
      <c r="Q135" s="222">
        <v>0</v>
      </c>
      <c r="R135" s="222">
        <v>0</v>
      </c>
      <c r="S135" s="222">
        <v>0</v>
      </c>
      <c r="T135" s="222">
        <v>0</v>
      </c>
      <c r="U135" s="222">
        <v>11555.75</v>
      </c>
      <c r="V135" s="222">
        <v>292500</v>
      </c>
      <c r="W135" s="222">
        <v>2879739.25</v>
      </c>
      <c r="X135" s="222">
        <v>3764646</v>
      </c>
      <c r="Y135" s="222">
        <v>7111883</v>
      </c>
      <c r="Z135" s="222">
        <v>47880</v>
      </c>
      <c r="AA135" s="222">
        <v>655000</v>
      </c>
      <c r="AB135" s="222">
        <v>1495114.3</v>
      </c>
      <c r="AC135" s="222">
        <v>4425211</v>
      </c>
      <c r="AD135" s="222">
        <v>1907685</v>
      </c>
      <c r="AE135" s="222">
        <v>1852500</v>
      </c>
      <c r="AF135" s="222">
        <v>2300000</v>
      </c>
      <c r="AG135" s="222">
        <v>1230000</v>
      </c>
      <c r="AH135" s="222">
        <v>1800000</v>
      </c>
      <c r="AI135" s="222">
        <v>17270.75</v>
      </c>
      <c r="AJ135" s="222">
        <v>997500</v>
      </c>
      <c r="AK135" s="222">
        <v>320120</v>
      </c>
      <c r="AL135" s="222">
        <v>4737254.41</v>
      </c>
      <c r="AM135" s="222">
        <v>947500</v>
      </c>
      <c r="AN135" s="222">
        <v>1099822.8500000001</v>
      </c>
      <c r="AO135" s="222">
        <v>6127792.8200000003</v>
      </c>
      <c r="AP135" s="222">
        <v>562500</v>
      </c>
      <c r="AQ135" s="222">
        <v>1271658</v>
      </c>
      <c r="AR135" s="222">
        <v>1862592</v>
      </c>
      <c r="AS135" s="222">
        <v>189900</v>
      </c>
      <c r="AT135" s="222">
        <v>0</v>
      </c>
      <c r="AU135" s="222">
        <v>1484667.18</v>
      </c>
      <c r="AV135" s="222">
        <v>1260780.45</v>
      </c>
      <c r="AW135" s="222">
        <v>0</v>
      </c>
      <c r="AX135" s="222">
        <v>1558580</v>
      </c>
      <c r="AY135" s="222">
        <v>2295914.6</v>
      </c>
      <c r="AZ135" s="222">
        <v>1659244.44</v>
      </c>
      <c r="BA135" s="222">
        <v>0</v>
      </c>
      <c r="BB135" s="222">
        <v>0</v>
      </c>
      <c r="BC135" s="222">
        <v>0</v>
      </c>
      <c r="BD135" s="222">
        <v>460400</v>
      </c>
      <c r="BE135" s="222">
        <v>841908</v>
      </c>
      <c r="BF135" s="222">
        <v>0</v>
      </c>
      <c r="BG135" s="222">
        <v>0</v>
      </c>
      <c r="BH135" s="222">
        <v>699224.97</v>
      </c>
      <c r="BI135" s="222">
        <v>2690000</v>
      </c>
      <c r="BJ135" s="222">
        <v>0</v>
      </c>
      <c r="BK135" s="222">
        <v>0</v>
      </c>
      <c r="BL135" s="222">
        <v>23638.29</v>
      </c>
      <c r="BM135" s="222">
        <v>621009.69999999995</v>
      </c>
      <c r="BN135" s="222">
        <v>74000</v>
      </c>
      <c r="BO135" s="222">
        <v>772500</v>
      </c>
      <c r="BP135" s="222">
        <v>738405</v>
      </c>
      <c r="BQ135" s="222">
        <v>165000</v>
      </c>
      <c r="BR135" s="222">
        <v>3204969</v>
      </c>
      <c r="BS135" s="222">
        <v>1825000</v>
      </c>
      <c r="BT135" s="222">
        <v>1087500</v>
      </c>
      <c r="BU135" s="222">
        <v>1282500</v>
      </c>
      <c r="BV135" s="222">
        <v>1368151.65</v>
      </c>
      <c r="BW135" s="222">
        <v>1810000</v>
      </c>
      <c r="BX135" s="222">
        <v>408558</v>
      </c>
      <c r="BY135" s="222">
        <v>0</v>
      </c>
      <c r="BZ135" s="222">
        <v>0</v>
      </c>
      <c r="CA135" s="222">
        <v>768837.23</v>
      </c>
      <c r="CB135" s="222">
        <v>1386126.25</v>
      </c>
      <c r="CC135" s="222">
        <v>987384</v>
      </c>
      <c r="CD135" s="222">
        <v>570000</v>
      </c>
      <c r="CE135" s="222">
        <v>1000000</v>
      </c>
      <c r="CF135" s="222">
        <v>500000</v>
      </c>
      <c r="CG135" s="222">
        <v>9400500</v>
      </c>
      <c r="CH135" s="222">
        <v>962150</v>
      </c>
      <c r="CI135" s="222">
        <v>2014932.5</v>
      </c>
      <c r="CJ135" s="222">
        <v>327240</v>
      </c>
      <c r="CK135" s="222">
        <v>2142435</v>
      </c>
      <c r="CL135" s="222">
        <v>1524045</v>
      </c>
      <c r="CM135" s="222">
        <v>2999805</v>
      </c>
      <c r="CN135" s="222">
        <v>2763022.5</v>
      </c>
      <c r="CO135" s="222">
        <v>598085</v>
      </c>
      <c r="CP135" s="222">
        <v>1809750</v>
      </c>
      <c r="CQ135" s="222">
        <v>2008545</v>
      </c>
      <c r="CR135" s="222">
        <v>1388422.5</v>
      </c>
      <c r="CS135" s="222">
        <v>1422744</v>
      </c>
      <c r="CT135" s="222">
        <v>6077931</v>
      </c>
      <c r="CU135" s="222">
        <v>2685684.88</v>
      </c>
      <c r="CV135" s="222">
        <v>1142160</v>
      </c>
      <c r="CW135" s="222">
        <v>1951273.5</v>
      </c>
      <c r="CX135" s="222">
        <v>3608583.33</v>
      </c>
      <c r="CY135" s="222">
        <v>0</v>
      </c>
      <c r="CZ135" s="222">
        <v>210000</v>
      </c>
      <c r="DA135" s="222">
        <v>0</v>
      </c>
      <c r="DB135" s="222">
        <v>2205000</v>
      </c>
      <c r="DC135" s="222">
        <v>8865000</v>
      </c>
      <c r="DD135" s="222">
        <v>1575000</v>
      </c>
      <c r="DE135" s="222">
        <v>2547000</v>
      </c>
      <c r="DF135" s="222">
        <v>0</v>
      </c>
      <c r="DG135" s="222">
        <v>2799600.6</v>
      </c>
      <c r="DH135" s="222">
        <v>0</v>
      </c>
      <c r="DI135" s="222">
        <v>0</v>
      </c>
      <c r="DJ135" s="222">
        <v>525000</v>
      </c>
      <c r="DK135" s="222">
        <v>0</v>
      </c>
      <c r="DL135" s="222">
        <v>2402620</v>
      </c>
      <c r="DM135" s="222">
        <v>1590000</v>
      </c>
      <c r="DN135" s="222">
        <v>729100</v>
      </c>
      <c r="DO135" s="222">
        <v>1507500</v>
      </c>
      <c r="DP135" s="222">
        <v>0</v>
      </c>
      <c r="DQ135" s="222">
        <v>0</v>
      </c>
      <c r="DR135" s="222">
        <v>1464500</v>
      </c>
      <c r="DS135" s="222">
        <v>2792620</v>
      </c>
      <c r="DT135" s="222">
        <v>0</v>
      </c>
      <c r="DU135" s="222">
        <v>0</v>
      </c>
      <c r="DV135" s="222">
        <v>0</v>
      </c>
      <c r="DW135" s="222">
        <v>1455000</v>
      </c>
      <c r="DX135" s="222">
        <v>0</v>
      </c>
      <c r="DY135" s="222">
        <v>0</v>
      </c>
      <c r="DZ135" s="222">
        <v>1124500</v>
      </c>
      <c r="EA135" s="222">
        <v>0</v>
      </c>
      <c r="EB135" s="222">
        <v>0</v>
      </c>
      <c r="EC135" s="222">
        <v>0</v>
      </c>
      <c r="ED135" s="222">
        <v>1107500</v>
      </c>
      <c r="EE135" s="222">
        <v>1117500</v>
      </c>
      <c r="EF135" s="222">
        <v>193610</v>
      </c>
      <c r="EG135" s="222">
        <v>0</v>
      </c>
      <c r="EH135" s="222">
        <v>0</v>
      </c>
      <c r="EI135" s="222">
        <v>0</v>
      </c>
      <c r="EJ135" s="222">
        <v>0</v>
      </c>
      <c r="EK135" s="222">
        <v>835000</v>
      </c>
      <c r="EL135" s="222">
        <v>390000</v>
      </c>
      <c r="EM135" s="222">
        <v>0</v>
      </c>
      <c r="EN135" s="222">
        <v>0</v>
      </c>
      <c r="EO135" s="222">
        <v>0</v>
      </c>
      <c r="EP135" s="222">
        <v>0</v>
      </c>
      <c r="EQ135" s="222">
        <v>0</v>
      </c>
      <c r="ER135" s="222">
        <v>0</v>
      </c>
      <c r="ES135" s="222">
        <v>0</v>
      </c>
      <c r="ET135" s="222">
        <v>2340000</v>
      </c>
      <c r="EU135" s="222">
        <v>0</v>
      </c>
      <c r="EV135" s="222">
        <v>0</v>
      </c>
      <c r="EW135" s="222">
        <v>5261925</v>
      </c>
      <c r="EX135" s="222">
        <v>0</v>
      </c>
      <c r="EY135" s="222">
        <v>0</v>
      </c>
      <c r="EZ135" s="222">
        <v>0</v>
      </c>
      <c r="FA135" s="222">
        <v>2550000</v>
      </c>
      <c r="FB135" s="222">
        <v>2100000</v>
      </c>
      <c r="FC135" s="222">
        <v>2250000</v>
      </c>
      <c r="FD135" s="222">
        <v>0</v>
      </c>
      <c r="FE135" s="222">
        <v>1200000</v>
      </c>
      <c r="FF135" s="222">
        <v>0</v>
      </c>
      <c r="FG135" s="222">
        <v>0</v>
      </c>
      <c r="FH135" s="222">
        <v>1200000</v>
      </c>
      <c r="FI135" s="222">
        <v>0</v>
      </c>
      <c r="FJ135" s="222">
        <v>700000</v>
      </c>
      <c r="FK135" s="222">
        <v>0</v>
      </c>
      <c r="FL135" s="222">
        <v>861119.2</v>
      </c>
      <c r="FM135" s="222">
        <v>1375989.77</v>
      </c>
      <c r="FN135" s="222">
        <v>0</v>
      </c>
      <c r="FO135" s="222">
        <v>1080000</v>
      </c>
      <c r="FP135" s="222">
        <v>0</v>
      </c>
      <c r="FQ135" s="222">
        <v>6917736.7199999997</v>
      </c>
      <c r="FR135" s="222">
        <v>182314.31</v>
      </c>
      <c r="FS135" s="222">
        <v>1278000</v>
      </c>
      <c r="FT135" s="222">
        <v>769200</v>
      </c>
      <c r="FU135" s="222">
        <v>2558030</v>
      </c>
      <c r="FV135" s="222">
        <v>465000</v>
      </c>
      <c r="FW135" s="222">
        <v>3890981.15</v>
      </c>
      <c r="FX135" s="222">
        <v>1792567.09</v>
      </c>
      <c r="FY135" s="222">
        <v>0</v>
      </c>
      <c r="FZ135" s="222">
        <v>1489404</v>
      </c>
      <c r="GA135" s="222">
        <v>2721215.81</v>
      </c>
      <c r="GB135" s="222">
        <v>0</v>
      </c>
      <c r="GC135" s="222">
        <v>0</v>
      </c>
      <c r="GD135" s="222">
        <v>1165776</v>
      </c>
      <c r="GE135" s="222">
        <v>2309296</v>
      </c>
      <c r="GF135" s="222">
        <v>0</v>
      </c>
      <c r="GG135" s="222">
        <v>0</v>
      </c>
      <c r="GH135" s="222">
        <v>0</v>
      </c>
      <c r="GI135" s="222">
        <v>0</v>
      </c>
      <c r="GJ135" s="222">
        <v>0</v>
      </c>
      <c r="GK135" s="222">
        <v>1273252.96</v>
      </c>
      <c r="GL135" s="222">
        <v>0</v>
      </c>
      <c r="GM135" s="222">
        <v>0</v>
      </c>
      <c r="GN135" s="222">
        <v>0</v>
      </c>
      <c r="GO135" s="222">
        <v>0</v>
      </c>
      <c r="GP135" s="222">
        <v>0</v>
      </c>
      <c r="GQ135" s="222">
        <v>1387500</v>
      </c>
      <c r="GR135" s="222">
        <v>1420205</v>
      </c>
      <c r="GS135" s="222">
        <v>1290000</v>
      </c>
      <c r="GT135" s="222">
        <v>2685000</v>
      </c>
      <c r="GU135" s="222">
        <v>450000</v>
      </c>
      <c r="GV135" s="222">
        <v>0</v>
      </c>
      <c r="GW135" s="222">
        <v>0</v>
      </c>
      <c r="GX135" s="222">
        <v>480000</v>
      </c>
      <c r="GY135" s="222">
        <v>0</v>
      </c>
      <c r="GZ135" s="222">
        <v>0</v>
      </c>
      <c r="HA135" s="222">
        <v>0</v>
      </c>
      <c r="HB135" s="222">
        <v>561000</v>
      </c>
      <c r="HC135" s="222">
        <v>0</v>
      </c>
      <c r="HD135" s="222">
        <v>0</v>
      </c>
      <c r="HE135" s="222">
        <v>0</v>
      </c>
      <c r="HF135" s="222">
        <v>0</v>
      </c>
      <c r="HG135" s="222">
        <v>3873000</v>
      </c>
      <c r="HH135" s="222">
        <v>0</v>
      </c>
      <c r="HI135" s="222">
        <v>180000</v>
      </c>
      <c r="HJ135" s="222">
        <v>8800000</v>
      </c>
      <c r="HK135" s="222">
        <v>720000</v>
      </c>
      <c r="HL135" s="222">
        <v>540000</v>
      </c>
      <c r="HM135" s="222">
        <v>600000</v>
      </c>
      <c r="HN135" s="222">
        <v>1351256.14</v>
      </c>
      <c r="HO135" s="222">
        <v>0</v>
      </c>
      <c r="HP135" s="222">
        <v>0</v>
      </c>
      <c r="HQ135" s="222">
        <v>150000</v>
      </c>
      <c r="HR135" s="222">
        <v>0</v>
      </c>
      <c r="HS135" s="222">
        <v>0</v>
      </c>
      <c r="HT135" s="222">
        <v>0</v>
      </c>
      <c r="HU135" s="222">
        <v>0</v>
      </c>
      <c r="HV135" s="222">
        <v>2828298.55</v>
      </c>
      <c r="HW135" s="222">
        <v>3940445.21</v>
      </c>
      <c r="HX135" s="222">
        <v>0</v>
      </c>
      <c r="HY135" s="222">
        <v>1600000</v>
      </c>
      <c r="HZ135" s="222">
        <v>0</v>
      </c>
      <c r="IA135" s="222">
        <v>696000</v>
      </c>
      <c r="IB135" s="222">
        <v>0</v>
      </c>
      <c r="IC135" s="222">
        <v>475183.03</v>
      </c>
      <c r="ID135" s="222">
        <v>930000</v>
      </c>
      <c r="IE135" s="222">
        <v>945000</v>
      </c>
      <c r="IF135" s="222">
        <v>0</v>
      </c>
      <c r="IG135" s="222">
        <v>400000</v>
      </c>
      <c r="IH135" s="222">
        <v>0</v>
      </c>
      <c r="II135" s="222">
        <v>1728519.8</v>
      </c>
      <c r="IJ135" s="222">
        <v>1668986</v>
      </c>
      <c r="IK135" s="222">
        <v>1995075.29</v>
      </c>
      <c r="IL135" s="222">
        <v>0</v>
      </c>
      <c r="IM135" s="222">
        <v>1169254</v>
      </c>
      <c r="IN135" s="222">
        <v>0</v>
      </c>
      <c r="IO135" s="222">
        <v>531238</v>
      </c>
      <c r="IP135" s="222">
        <v>1899844.72</v>
      </c>
      <c r="IQ135" s="222">
        <v>492730.01</v>
      </c>
      <c r="IR135" s="222">
        <v>945000</v>
      </c>
      <c r="IS135" s="222">
        <v>1620000</v>
      </c>
      <c r="IT135" s="222">
        <v>864000</v>
      </c>
      <c r="IU135" s="222">
        <v>0</v>
      </c>
      <c r="IV135" s="222">
        <v>1516657.9</v>
      </c>
      <c r="IW135" s="222">
        <v>196000</v>
      </c>
      <c r="IX135" s="222">
        <v>0</v>
      </c>
      <c r="IY135" s="222">
        <v>1426577.05</v>
      </c>
      <c r="IZ135" s="222">
        <v>300000</v>
      </c>
      <c r="JA135" s="222">
        <v>234000</v>
      </c>
      <c r="JB135" s="222">
        <v>78498</v>
      </c>
      <c r="JC135" s="222">
        <v>0</v>
      </c>
      <c r="JD135" s="222">
        <v>630000</v>
      </c>
      <c r="JE135" s="222">
        <v>0</v>
      </c>
      <c r="JF135" s="222">
        <v>52518.25</v>
      </c>
      <c r="JG135" s="222">
        <v>226060.81</v>
      </c>
      <c r="JH135" s="222">
        <v>0</v>
      </c>
      <c r="JI135" s="222">
        <v>0</v>
      </c>
      <c r="JJ135" s="222">
        <v>3007.62</v>
      </c>
      <c r="JK135" s="222">
        <v>0</v>
      </c>
      <c r="JL135" s="222">
        <v>0</v>
      </c>
      <c r="JM135" s="222">
        <v>0</v>
      </c>
      <c r="JN135" s="222">
        <v>0</v>
      </c>
      <c r="JO135" s="222">
        <v>555000</v>
      </c>
      <c r="JP135" s="222">
        <v>0</v>
      </c>
      <c r="JQ135" s="222">
        <v>0</v>
      </c>
      <c r="JR135" s="222">
        <v>4167150</v>
      </c>
      <c r="JS135" s="222">
        <v>2490000</v>
      </c>
      <c r="JT135" s="222">
        <v>0</v>
      </c>
      <c r="JU135" s="222">
        <v>0</v>
      </c>
      <c r="JV135" s="222">
        <v>0</v>
      </c>
      <c r="JW135" s="222">
        <v>735000</v>
      </c>
      <c r="JX135" s="222">
        <v>2280000</v>
      </c>
      <c r="JY135" s="222">
        <v>-301700</v>
      </c>
      <c r="JZ135" s="222">
        <v>1050000</v>
      </c>
      <c r="KA135" s="222">
        <v>0</v>
      </c>
      <c r="KB135" s="222">
        <v>0</v>
      </c>
      <c r="KC135" s="222">
        <v>0</v>
      </c>
      <c r="KD135" s="222">
        <v>601748.89</v>
      </c>
      <c r="KE135" s="222">
        <v>0</v>
      </c>
      <c r="KF135" s="222">
        <v>0</v>
      </c>
      <c r="KG135" s="222">
        <v>1840000</v>
      </c>
      <c r="KH135" s="222">
        <v>0</v>
      </c>
      <c r="KI135" s="222">
        <v>0</v>
      </c>
      <c r="KJ135" s="222">
        <v>2825000</v>
      </c>
      <c r="KK135" s="222">
        <v>0</v>
      </c>
      <c r="KL135" s="222">
        <v>0</v>
      </c>
      <c r="KM135" s="222">
        <v>1360000</v>
      </c>
      <c r="KN135" s="222">
        <v>2675000</v>
      </c>
      <c r="KO135" s="222">
        <v>0</v>
      </c>
      <c r="KP135" s="222">
        <v>1214300</v>
      </c>
      <c r="KQ135" s="222">
        <v>0</v>
      </c>
      <c r="KR135" s="222">
        <v>0</v>
      </c>
      <c r="KS135" s="222">
        <v>795000</v>
      </c>
      <c r="KT135" s="222">
        <v>548480</v>
      </c>
      <c r="KU135" s="222">
        <v>957660</v>
      </c>
      <c r="KV135" s="222">
        <v>592500</v>
      </c>
      <c r="KW135" s="222">
        <v>2187812</v>
      </c>
      <c r="KX135" s="222">
        <v>1052785</v>
      </c>
      <c r="KY135" s="222">
        <v>425000</v>
      </c>
      <c r="KZ135" s="222">
        <v>0</v>
      </c>
      <c r="LA135" s="222">
        <v>0</v>
      </c>
      <c r="LB135" s="222">
        <v>0</v>
      </c>
      <c r="LC135" s="222">
        <v>0</v>
      </c>
      <c r="LD135" s="222">
        <v>0</v>
      </c>
      <c r="LE135" s="222">
        <v>0</v>
      </c>
      <c r="LF135" s="222">
        <v>0</v>
      </c>
      <c r="LG135" s="222">
        <v>2295000</v>
      </c>
      <c r="LH135" s="222">
        <v>0</v>
      </c>
      <c r="LI135" s="222">
        <v>2017500</v>
      </c>
      <c r="LJ135" s="222">
        <v>280000</v>
      </c>
      <c r="LK135" s="222">
        <v>755826</v>
      </c>
      <c r="LL135" s="222">
        <v>720000</v>
      </c>
      <c r="LM135" s="222">
        <v>660000</v>
      </c>
      <c r="LN135" s="222">
        <v>1402521</v>
      </c>
      <c r="LO135" s="222">
        <v>154500</v>
      </c>
      <c r="LP135" s="222">
        <v>424420</v>
      </c>
      <c r="LQ135" s="222">
        <v>690000</v>
      </c>
      <c r="LR135" s="222">
        <v>600000</v>
      </c>
      <c r="LS135" s="222">
        <v>0</v>
      </c>
      <c r="LT135" s="222">
        <v>0</v>
      </c>
      <c r="LU135" s="222">
        <v>14920527.029999999</v>
      </c>
      <c r="LV135" s="222">
        <v>0</v>
      </c>
      <c r="LW135" s="222">
        <v>0</v>
      </c>
      <c r="LX135" s="222">
        <v>7122738</v>
      </c>
      <c r="LY135" s="222">
        <v>4091581</v>
      </c>
      <c r="LZ135" s="222">
        <v>0</v>
      </c>
      <c r="MA135" s="222">
        <v>2361524.1</v>
      </c>
      <c r="MB135" s="222">
        <v>3246158</v>
      </c>
      <c r="MC135" s="222">
        <v>1893698</v>
      </c>
      <c r="MD135" s="222">
        <v>1463252.09</v>
      </c>
      <c r="ME135" s="222">
        <v>1506779.86</v>
      </c>
      <c r="MF135" s="222">
        <v>1485000</v>
      </c>
      <c r="MG135" s="222">
        <v>0</v>
      </c>
      <c r="MH135" s="222">
        <v>1260190</v>
      </c>
      <c r="MI135" s="222">
        <v>0</v>
      </c>
      <c r="MJ135" s="222">
        <v>0</v>
      </c>
      <c r="MK135" s="222">
        <v>645000</v>
      </c>
      <c r="ML135" s="222">
        <v>315000</v>
      </c>
      <c r="MM135" s="222">
        <v>0</v>
      </c>
      <c r="MN135" s="222">
        <v>0</v>
      </c>
      <c r="MO135" s="222">
        <v>2061899</v>
      </c>
      <c r="MP135" s="222">
        <v>0</v>
      </c>
      <c r="MQ135" s="222">
        <v>577500</v>
      </c>
      <c r="MR135" s="222">
        <v>1759190</v>
      </c>
      <c r="MS135" s="222">
        <v>1665000</v>
      </c>
      <c r="MT135" s="222">
        <v>1485000</v>
      </c>
      <c r="MU135" s="222">
        <v>0</v>
      </c>
      <c r="MV135" s="222">
        <v>0</v>
      </c>
      <c r="MW135" s="222">
        <v>0</v>
      </c>
      <c r="MX135" s="222">
        <v>2193000</v>
      </c>
      <c r="MY135" s="222">
        <v>2010000</v>
      </c>
      <c r="MZ135" s="222">
        <v>2415000</v>
      </c>
      <c r="NA135" s="222">
        <v>1062717</v>
      </c>
      <c r="NB135" s="222">
        <v>225000</v>
      </c>
      <c r="NC135" s="222">
        <v>780000</v>
      </c>
      <c r="ND135" s="222">
        <v>0</v>
      </c>
      <c r="NE135" s="222">
        <v>1124058.97</v>
      </c>
      <c r="NF135" s="222">
        <v>2243780</v>
      </c>
      <c r="NG135" s="222">
        <v>5759830</v>
      </c>
      <c r="NH135" s="222">
        <v>1587160</v>
      </c>
      <c r="NI135" s="222">
        <v>1350000</v>
      </c>
      <c r="NJ135" s="222">
        <v>2192484</v>
      </c>
      <c r="NK135" s="222">
        <v>9790930</v>
      </c>
      <c r="NL135" s="222">
        <v>0</v>
      </c>
      <c r="NM135" s="222">
        <v>0</v>
      </c>
      <c r="NN135" s="222">
        <v>0</v>
      </c>
      <c r="NO135" s="222">
        <v>2207072.62</v>
      </c>
      <c r="NP135" s="222">
        <v>152480.4</v>
      </c>
      <c r="NQ135" s="222">
        <v>429000</v>
      </c>
      <c r="NR135" s="222">
        <v>2250000</v>
      </c>
      <c r="NS135" s="222">
        <v>0</v>
      </c>
      <c r="NT135" s="222">
        <v>783760</v>
      </c>
      <c r="NU135" s="222">
        <v>0</v>
      </c>
      <c r="NV135" s="222">
        <v>0</v>
      </c>
      <c r="NW135" s="222">
        <v>698827.16</v>
      </c>
      <c r="NX135" s="222">
        <v>6750000</v>
      </c>
      <c r="NY135" s="222">
        <v>0</v>
      </c>
      <c r="NZ135" s="222">
        <v>215171.48</v>
      </c>
      <c r="OA135" s="222">
        <v>1095000</v>
      </c>
      <c r="OB135" s="222">
        <v>1081122</v>
      </c>
      <c r="OC135" s="222">
        <v>375000</v>
      </c>
      <c r="OD135" s="222">
        <v>6500000</v>
      </c>
      <c r="OE135" s="222">
        <v>108000</v>
      </c>
      <c r="OF135" s="222">
        <v>165000</v>
      </c>
      <c r="OG135" s="222">
        <v>6900000</v>
      </c>
      <c r="OH135" s="222">
        <v>1177120</v>
      </c>
      <c r="OI135" s="222">
        <v>2245200</v>
      </c>
      <c r="OJ135" s="222">
        <v>2400000</v>
      </c>
      <c r="OK135" s="222">
        <v>791161.61</v>
      </c>
      <c r="OL135" s="222">
        <v>3700000</v>
      </c>
      <c r="OM135" s="222">
        <v>27017571.800000001</v>
      </c>
      <c r="ON135" s="222">
        <v>0</v>
      </c>
      <c r="OO135" s="222">
        <v>3392508</v>
      </c>
      <c r="OP135" s="222">
        <v>0</v>
      </c>
      <c r="OQ135" s="222">
        <v>0</v>
      </c>
      <c r="OR135" s="222">
        <v>0</v>
      </c>
      <c r="OS135" s="222">
        <v>7951168.2000000002</v>
      </c>
      <c r="OT135" s="222">
        <v>2196316.17</v>
      </c>
      <c r="OU135" s="222">
        <v>5467947.5999999996</v>
      </c>
      <c r="OV135" s="222">
        <v>2803720.72</v>
      </c>
      <c r="OW135" s="222">
        <v>2427330</v>
      </c>
      <c r="OX135" s="222">
        <v>8477955.25</v>
      </c>
      <c r="OY135" s="222">
        <v>5031309</v>
      </c>
      <c r="OZ135" s="222">
        <v>3694856</v>
      </c>
      <c r="PA135" s="222">
        <v>2772558.24</v>
      </c>
      <c r="PB135" s="222">
        <v>0</v>
      </c>
      <c r="PC135" s="222">
        <v>0</v>
      </c>
      <c r="PD135" s="222">
        <v>0</v>
      </c>
      <c r="PE135" s="222">
        <v>0</v>
      </c>
      <c r="PF135" s="222">
        <v>120000</v>
      </c>
      <c r="PG135" s="222">
        <v>306000</v>
      </c>
      <c r="PH135" s="222">
        <v>0</v>
      </c>
      <c r="PI135" s="222">
        <v>0</v>
      </c>
      <c r="PJ135" s="222">
        <v>74200</v>
      </c>
      <c r="PK135" s="222">
        <v>0</v>
      </c>
      <c r="PL135" s="222">
        <v>0</v>
      </c>
      <c r="PM135" s="222">
        <v>0</v>
      </c>
      <c r="PN135" s="222">
        <v>180000</v>
      </c>
      <c r="PO135" s="222">
        <v>0</v>
      </c>
      <c r="PP135" s="222">
        <v>1386000</v>
      </c>
      <c r="PQ135" s="222">
        <v>0</v>
      </c>
      <c r="PR135" s="222">
        <v>404185.25</v>
      </c>
      <c r="PS135" s="222">
        <v>2832859</v>
      </c>
      <c r="PT135" s="222">
        <v>2842655</v>
      </c>
      <c r="PU135" s="222">
        <v>0</v>
      </c>
      <c r="PV135" s="222">
        <v>0</v>
      </c>
      <c r="PW135" s="222">
        <v>1785000</v>
      </c>
      <c r="PX135" s="222">
        <v>2684000</v>
      </c>
      <c r="PY135" s="222">
        <v>1539000</v>
      </c>
      <c r="PZ135" s="222">
        <v>2848000</v>
      </c>
      <c r="QA135" s="222">
        <v>0</v>
      </c>
      <c r="QB135" s="222">
        <v>1023459.5</v>
      </c>
      <c r="QC135" s="222">
        <v>0</v>
      </c>
      <c r="QD135" s="222">
        <v>3099000</v>
      </c>
      <c r="QE135" s="222">
        <v>0</v>
      </c>
      <c r="QF135" s="222">
        <v>597000</v>
      </c>
      <c r="QG135" s="222">
        <v>0</v>
      </c>
      <c r="QH135" s="222">
        <v>0</v>
      </c>
      <c r="QI135" s="222">
        <v>3919500</v>
      </c>
      <c r="QJ135" s="222">
        <v>922039.5</v>
      </c>
      <c r="QK135" s="222">
        <v>0</v>
      </c>
      <c r="QL135" s="222">
        <v>1648500</v>
      </c>
      <c r="QM135" s="222">
        <v>36386.75</v>
      </c>
      <c r="QN135" s="222">
        <v>738000</v>
      </c>
      <c r="QO135" s="222">
        <v>589500</v>
      </c>
      <c r="QP135" s="222">
        <v>591000</v>
      </c>
      <c r="QQ135" s="222">
        <v>458500</v>
      </c>
      <c r="QR135" s="222">
        <v>475500</v>
      </c>
      <c r="QS135" s="222">
        <v>0</v>
      </c>
      <c r="QT135" s="222">
        <v>0</v>
      </c>
      <c r="QU135" s="222">
        <v>0</v>
      </c>
      <c r="QV135" s="222">
        <v>0</v>
      </c>
      <c r="QW135" s="222">
        <v>1470000</v>
      </c>
      <c r="QX135" s="222">
        <v>990000</v>
      </c>
      <c r="QY135" s="222">
        <v>1785000</v>
      </c>
      <c r="QZ135" s="222">
        <v>1260000</v>
      </c>
      <c r="RA135" s="222">
        <v>2800000</v>
      </c>
      <c r="RB135" s="222">
        <v>1890000</v>
      </c>
      <c r="RC135" s="222">
        <v>2116014</v>
      </c>
      <c r="RD135" s="222">
        <v>684657.88</v>
      </c>
      <c r="RE135" s="222">
        <v>840000</v>
      </c>
      <c r="RF135" s="222">
        <v>667800</v>
      </c>
      <c r="RG135" s="222">
        <v>0</v>
      </c>
      <c r="RH135" s="222">
        <v>1237000</v>
      </c>
      <c r="RI135" s="222">
        <v>0</v>
      </c>
      <c r="RJ135" s="222">
        <v>130000</v>
      </c>
      <c r="RK135" s="222">
        <v>0</v>
      </c>
      <c r="RL135" s="222">
        <v>0</v>
      </c>
      <c r="RM135" s="222">
        <v>0</v>
      </c>
      <c r="RN135" s="222">
        <v>757500</v>
      </c>
      <c r="RO135" s="222">
        <v>975000</v>
      </c>
      <c r="RP135" s="222">
        <v>2002500</v>
      </c>
      <c r="RQ135" s="222">
        <v>1372500</v>
      </c>
      <c r="RR135" s="222">
        <v>1170000</v>
      </c>
      <c r="RS135" s="222">
        <v>815000</v>
      </c>
      <c r="RT135" s="222">
        <v>1235000</v>
      </c>
      <c r="RU135" s="222">
        <v>382500</v>
      </c>
      <c r="RV135" s="222">
        <v>540000</v>
      </c>
      <c r="RW135" s="222">
        <v>780000</v>
      </c>
      <c r="RX135" s="222">
        <v>810000</v>
      </c>
      <c r="RY135" s="222">
        <v>0</v>
      </c>
      <c r="RZ135" s="222">
        <v>610000</v>
      </c>
      <c r="SA135" s="222">
        <v>13782163.140000001</v>
      </c>
      <c r="SB135" s="222">
        <v>0</v>
      </c>
      <c r="SC135" s="222">
        <v>0</v>
      </c>
      <c r="SD135" s="222">
        <v>1000000</v>
      </c>
      <c r="SE135" s="222">
        <v>0</v>
      </c>
      <c r="SF135" s="222">
        <v>149489.91</v>
      </c>
      <c r="SG135" s="222">
        <v>1530000</v>
      </c>
      <c r="SH135" s="222">
        <v>0</v>
      </c>
      <c r="SI135" s="222">
        <v>2290000</v>
      </c>
      <c r="SJ135" s="222">
        <v>270000</v>
      </c>
      <c r="SK135" s="222">
        <v>1500000</v>
      </c>
      <c r="SL135" s="222">
        <v>0</v>
      </c>
      <c r="SM135" s="222">
        <v>0</v>
      </c>
      <c r="SN135" s="222">
        <v>0</v>
      </c>
      <c r="SO135" s="222">
        <v>0</v>
      </c>
      <c r="SP135" s="222">
        <v>0</v>
      </c>
      <c r="SQ135" s="222">
        <v>570000</v>
      </c>
      <c r="SR135" s="222">
        <v>0</v>
      </c>
      <c r="SS135" s="222">
        <v>516299.91</v>
      </c>
      <c r="ST135" s="222">
        <v>0</v>
      </c>
      <c r="SU135" s="222">
        <v>2699297</v>
      </c>
      <c r="SV135" s="222">
        <v>1249903</v>
      </c>
      <c r="SW135" s="222">
        <v>1168253.3500000001</v>
      </c>
      <c r="SX135" s="222">
        <v>283348</v>
      </c>
      <c r="SY135" s="222">
        <v>139890</v>
      </c>
      <c r="SZ135" s="222">
        <v>531408</v>
      </c>
      <c r="TA135" s="222">
        <v>0</v>
      </c>
      <c r="TB135" s="222">
        <v>115891</v>
      </c>
      <c r="TC135" s="222">
        <v>735650</v>
      </c>
      <c r="TD135" s="222">
        <v>2407517</v>
      </c>
      <c r="TE135" s="222">
        <v>2582260</v>
      </c>
      <c r="TF135" s="222">
        <v>1026650</v>
      </c>
      <c r="TG135" s="222">
        <v>0</v>
      </c>
      <c r="TH135" s="222">
        <v>1658880</v>
      </c>
      <c r="TI135" s="222">
        <v>10599263.460000001</v>
      </c>
      <c r="TJ135" s="222">
        <v>1432013</v>
      </c>
      <c r="TK135" s="222">
        <v>1352818.75</v>
      </c>
      <c r="TL135" s="222">
        <v>2952315.16</v>
      </c>
      <c r="TM135" s="222">
        <v>2096604.76</v>
      </c>
      <c r="TN135" s="222">
        <v>2332249.0699999998</v>
      </c>
      <c r="TO135" s="222">
        <v>0</v>
      </c>
      <c r="TP135" s="222">
        <v>655941.5</v>
      </c>
      <c r="TQ135" s="222">
        <v>0</v>
      </c>
      <c r="TR135" s="222">
        <v>0</v>
      </c>
      <c r="TS135" s="222">
        <v>0</v>
      </c>
      <c r="TT135" s="222">
        <v>184284.53</v>
      </c>
      <c r="TU135" s="222">
        <v>0</v>
      </c>
      <c r="TV135" s="222">
        <v>1321400.5</v>
      </c>
      <c r="TW135" s="222">
        <v>3687018</v>
      </c>
      <c r="TX135" s="222">
        <v>0</v>
      </c>
      <c r="TY135" s="222">
        <v>0</v>
      </c>
      <c r="TZ135" s="222">
        <v>1197559</v>
      </c>
      <c r="UA135" s="222">
        <v>106080</v>
      </c>
      <c r="UB135" s="222">
        <v>1126893.07</v>
      </c>
      <c r="UC135" s="222">
        <v>178000</v>
      </c>
      <c r="UD135" s="222">
        <v>547000</v>
      </c>
      <c r="UE135" s="222">
        <v>0</v>
      </c>
      <c r="UF135" s="222">
        <v>501120</v>
      </c>
      <c r="UG135" s="222">
        <v>189000</v>
      </c>
      <c r="UH135" s="222">
        <v>0</v>
      </c>
      <c r="UI135" s="222">
        <v>0</v>
      </c>
      <c r="UJ135" s="222">
        <v>2220000</v>
      </c>
      <c r="UK135" s="222">
        <v>0</v>
      </c>
      <c r="UL135" s="222">
        <v>1238235</v>
      </c>
      <c r="UM135" s="222">
        <v>1380000</v>
      </c>
      <c r="UN135" s="222">
        <v>666686.21</v>
      </c>
      <c r="UO135" s="222">
        <v>736530</v>
      </c>
      <c r="UP135" s="222">
        <v>0</v>
      </c>
      <c r="UQ135" s="222">
        <v>924000</v>
      </c>
      <c r="UR135" s="222">
        <v>0</v>
      </c>
      <c r="US135" s="222">
        <v>0</v>
      </c>
      <c r="UT135" s="222">
        <v>0</v>
      </c>
      <c r="UU135" s="222">
        <v>0</v>
      </c>
      <c r="UV135" s="222">
        <v>0</v>
      </c>
      <c r="UW135" s="222">
        <v>0</v>
      </c>
      <c r="UX135" s="222">
        <v>0</v>
      </c>
      <c r="UY135" s="222">
        <v>0</v>
      </c>
      <c r="UZ135" s="222">
        <v>1635747.15</v>
      </c>
      <c r="VA135" s="222">
        <v>0</v>
      </c>
      <c r="VB135" s="222">
        <v>2375300</v>
      </c>
      <c r="VC135" s="222">
        <v>1271940</v>
      </c>
      <c r="VD135" s="222">
        <v>0</v>
      </c>
      <c r="VE135" s="222">
        <v>0</v>
      </c>
      <c r="VF135" s="222">
        <v>0</v>
      </c>
      <c r="VG135" s="222">
        <v>0</v>
      </c>
      <c r="VH135" s="222">
        <v>1536420</v>
      </c>
      <c r="VI135" s="222">
        <v>0</v>
      </c>
      <c r="VJ135" s="222">
        <v>343140</v>
      </c>
      <c r="VK135" s="222">
        <v>728</v>
      </c>
      <c r="VL135" s="222">
        <v>0</v>
      </c>
      <c r="VM135" s="222">
        <v>0</v>
      </c>
      <c r="VN135" s="222">
        <v>1445758</v>
      </c>
      <c r="VO135" s="222">
        <v>0</v>
      </c>
      <c r="VP135" s="222">
        <v>0</v>
      </c>
      <c r="VQ135" s="222">
        <v>581352</v>
      </c>
      <c r="VR135" s="222">
        <v>2340210.7799999998</v>
      </c>
      <c r="VS135" s="222">
        <v>88693.1</v>
      </c>
      <c r="VT135" s="222">
        <v>3891255</v>
      </c>
      <c r="VU135" s="222">
        <v>6007811.2199999997</v>
      </c>
      <c r="VV135" s="222">
        <v>573590</v>
      </c>
      <c r="VW135" s="222">
        <v>7631100.21</v>
      </c>
      <c r="VX135" s="222">
        <v>0</v>
      </c>
      <c r="VY135" s="222">
        <v>0</v>
      </c>
      <c r="VZ135" s="222">
        <v>910876.05</v>
      </c>
      <c r="WA135" s="222">
        <v>0</v>
      </c>
      <c r="WB135" s="222">
        <v>0</v>
      </c>
      <c r="WC135" s="222">
        <v>2298318.6800000002</v>
      </c>
      <c r="WD135" s="222">
        <v>1991574</v>
      </c>
      <c r="WE135" s="222">
        <v>0</v>
      </c>
      <c r="WF135" s="222">
        <v>1650340</v>
      </c>
      <c r="WG135" s="222">
        <v>2515875</v>
      </c>
      <c r="WH135" s="222">
        <v>7741231</v>
      </c>
      <c r="WI135" s="222">
        <v>2401986.09</v>
      </c>
      <c r="WJ135" s="222">
        <v>634536.24</v>
      </c>
      <c r="WK135" s="222">
        <v>721568.98</v>
      </c>
      <c r="WL135" s="222">
        <v>2493771.29</v>
      </c>
      <c r="WM135" s="222">
        <v>4221875.4000000004</v>
      </c>
      <c r="WN135" s="222">
        <v>5560339.0199999996</v>
      </c>
      <c r="WO135" s="222">
        <v>4766716.78</v>
      </c>
      <c r="WP135" s="222">
        <v>1807578</v>
      </c>
      <c r="WQ135" s="222">
        <v>3515133</v>
      </c>
      <c r="WR135" s="222">
        <v>0</v>
      </c>
      <c r="WS135" s="222">
        <v>1983705</v>
      </c>
      <c r="WT135" s="222">
        <v>3949853.15</v>
      </c>
      <c r="WU135" s="222">
        <v>0</v>
      </c>
      <c r="WV135" s="222">
        <v>0</v>
      </c>
      <c r="WW135" s="222">
        <v>1654898</v>
      </c>
      <c r="WX135" s="222">
        <v>13973.95</v>
      </c>
      <c r="WY135" s="222">
        <v>2731835.5</v>
      </c>
      <c r="WZ135" s="222">
        <v>0</v>
      </c>
      <c r="XA135" s="222">
        <v>205879</v>
      </c>
      <c r="XB135" s="222">
        <v>1550000</v>
      </c>
      <c r="XC135" s="222">
        <v>0</v>
      </c>
      <c r="XD135" s="222">
        <v>393758</v>
      </c>
      <c r="XE135" s="222">
        <v>0</v>
      </c>
      <c r="XF135" s="222">
        <v>0</v>
      </c>
      <c r="XG135" s="222">
        <v>1579084.04</v>
      </c>
      <c r="XH135" s="222">
        <v>0</v>
      </c>
      <c r="XI135" s="222">
        <v>0</v>
      </c>
      <c r="XJ135" s="222">
        <v>2457221</v>
      </c>
      <c r="XK135" s="222">
        <v>253800</v>
      </c>
      <c r="XL135" s="222">
        <v>1643801.04</v>
      </c>
      <c r="XM135" s="222">
        <v>0</v>
      </c>
      <c r="XN135" s="222">
        <v>1251066</v>
      </c>
      <c r="XO135" s="222">
        <v>0</v>
      </c>
      <c r="XP135" s="222">
        <v>1122005</v>
      </c>
      <c r="XQ135" s="222">
        <v>1986259.43</v>
      </c>
      <c r="XR135" s="222">
        <v>2594466.7999999998</v>
      </c>
      <c r="XS135" s="222">
        <v>0</v>
      </c>
      <c r="XT135" s="222">
        <v>0</v>
      </c>
      <c r="XU135" s="222">
        <v>0</v>
      </c>
      <c r="XV135" s="222">
        <v>230720</v>
      </c>
      <c r="XW135" s="222">
        <v>1226664.6399999999</v>
      </c>
      <c r="XX135" s="222">
        <v>403495</v>
      </c>
      <c r="XY135" s="222">
        <v>1052455</v>
      </c>
      <c r="XZ135" s="222">
        <v>0</v>
      </c>
      <c r="YA135" s="222">
        <v>1217445.6299999999</v>
      </c>
      <c r="YB135" s="222">
        <v>0</v>
      </c>
      <c r="YC135" s="222">
        <v>192030</v>
      </c>
      <c r="YD135" s="222">
        <v>0</v>
      </c>
      <c r="YE135" s="222">
        <v>13540578</v>
      </c>
      <c r="YF135" s="222">
        <v>4248448</v>
      </c>
      <c r="YG135" s="222">
        <v>2180523</v>
      </c>
      <c r="YH135" s="222">
        <v>1246908</v>
      </c>
      <c r="YI135" s="222">
        <v>10236688</v>
      </c>
      <c r="YJ135" s="222">
        <v>0</v>
      </c>
      <c r="YK135" s="222">
        <v>6040088.5599999996</v>
      </c>
      <c r="YL135" s="222">
        <v>1400084.68</v>
      </c>
      <c r="YM135" s="222">
        <v>3304545</v>
      </c>
      <c r="YN135" s="222">
        <v>5838665.9100000001</v>
      </c>
      <c r="YO135" s="222">
        <v>0</v>
      </c>
      <c r="YP135" s="222">
        <v>0</v>
      </c>
      <c r="YQ135" s="222">
        <v>1240000</v>
      </c>
      <c r="YR135" s="222">
        <v>2900000</v>
      </c>
      <c r="YS135" s="222">
        <v>770386</v>
      </c>
      <c r="YT135" s="222">
        <v>1014193</v>
      </c>
      <c r="YU135" s="222">
        <v>1172174.6200000001</v>
      </c>
      <c r="YV135" s="222">
        <v>72000</v>
      </c>
      <c r="YW135" s="222">
        <v>0</v>
      </c>
      <c r="YX135" s="222">
        <v>1329000</v>
      </c>
      <c r="YY135" s="222">
        <v>322048.75</v>
      </c>
      <c r="YZ135" s="222">
        <v>1288480</v>
      </c>
      <c r="ZA135" s="222">
        <v>0</v>
      </c>
      <c r="ZB135" s="222">
        <v>120600</v>
      </c>
      <c r="ZC135" s="222">
        <v>3960771.56</v>
      </c>
      <c r="ZD135" s="222">
        <v>0</v>
      </c>
      <c r="ZE135" s="222">
        <v>0</v>
      </c>
      <c r="ZF135" s="222">
        <v>0</v>
      </c>
      <c r="ZG135" s="222">
        <v>0</v>
      </c>
      <c r="ZH135" s="222">
        <v>0</v>
      </c>
      <c r="ZI135" s="222">
        <v>0</v>
      </c>
      <c r="ZJ135" s="222">
        <v>0</v>
      </c>
      <c r="ZK135" s="222">
        <v>0</v>
      </c>
      <c r="ZL135" s="222">
        <v>7115429.8099999996</v>
      </c>
      <c r="ZM135" s="222">
        <v>2256.5100000000002</v>
      </c>
      <c r="ZN135" s="222">
        <v>141033.25</v>
      </c>
      <c r="ZO135" s="222">
        <v>6821124.6200000001</v>
      </c>
      <c r="ZP135" s="222">
        <v>2723608.34</v>
      </c>
      <c r="ZQ135" s="222">
        <v>2670742.7000000002</v>
      </c>
      <c r="ZR135" s="222">
        <v>1911487.83</v>
      </c>
      <c r="ZS135" s="222">
        <v>4221071.8600000003</v>
      </c>
      <c r="ZT135" s="222">
        <v>3092649.45</v>
      </c>
      <c r="ZU135" s="222">
        <v>1459652.02</v>
      </c>
      <c r="ZV135" s="222">
        <v>895534.94</v>
      </c>
      <c r="ZW135" s="222">
        <v>1923721.77</v>
      </c>
      <c r="ZX135" s="222">
        <v>56749.23</v>
      </c>
      <c r="ZY135" s="222">
        <v>1447596.14</v>
      </c>
      <c r="ZZ135" s="222">
        <v>721948.09</v>
      </c>
      <c r="AAA135" s="222">
        <v>995996.86</v>
      </c>
      <c r="AAB135" s="222">
        <v>4507275.75</v>
      </c>
      <c r="AAC135" s="222">
        <v>306603.58</v>
      </c>
      <c r="AAD135" s="222">
        <v>2283791.1</v>
      </c>
      <c r="AAE135" s="222">
        <v>2697608.77</v>
      </c>
      <c r="AAF135" s="222">
        <v>362229.21</v>
      </c>
      <c r="AAG135" s="222">
        <v>25575.89</v>
      </c>
      <c r="AAH135" s="222">
        <v>3760000</v>
      </c>
      <c r="AAI135" s="222">
        <v>4487051.34</v>
      </c>
      <c r="AAJ135" s="222">
        <v>1263539</v>
      </c>
      <c r="AAK135" s="222">
        <v>956553</v>
      </c>
      <c r="AAL135" s="222">
        <v>667353</v>
      </c>
      <c r="AAM135" s="222">
        <v>2069646</v>
      </c>
      <c r="AAN135" s="222">
        <v>0</v>
      </c>
      <c r="AAO135" s="222">
        <v>0</v>
      </c>
      <c r="AAP135" s="222">
        <v>4123542</v>
      </c>
      <c r="AAQ135" s="222">
        <v>1836817.91</v>
      </c>
      <c r="AAR135" s="222">
        <v>5546813.5199999996</v>
      </c>
      <c r="AAS135" s="222">
        <v>2624521</v>
      </c>
      <c r="AAT135" s="222">
        <v>0</v>
      </c>
      <c r="AAU135" s="222">
        <v>2198107.64</v>
      </c>
      <c r="AAV135" s="222">
        <v>4641313.8</v>
      </c>
      <c r="AAW135" s="222">
        <v>2989829.88</v>
      </c>
      <c r="AAX135" s="222">
        <v>744985.28</v>
      </c>
      <c r="AAY135" s="222">
        <v>3536364</v>
      </c>
      <c r="AAZ135" s="222">
        <v>3658921.52</v>
      </c>
      <c r="ABA135" s="222">
        <v>3578353.43</v>
      </c>
      <c r="ABB135" s="222">
        <v>0</v>
      </c>
      <c r="ABC135" s="222">
        <v>1486656</v>
      </c>
      <c r="ABD135" s="222">
        <v>2339932.66</v>
      </c>
      <c r="ABE135" s="222">
        <v>375935.08</v>
      </c>
      <c r="ABF135" s="222">
        <v>-23362</v>
      </c>
      <c r="ABG135" s="222">
        <v>2623098.29</v>
      </c>
      <c r="ABH135" s="222">
        <v>3366060.5</v>
      </c>
      <c r="ABI135" s="222">
        <v>8264184.2800000003</v>
      </c>
      <c r="ABJ135" s="222">
        <v>394398</v>
      </c>
      <c r="ABK135" s="222">
        <v>1199391</v>
      </c>
      <c r="ABL135" s="222">
        <v>2211033</v>
      </c>
      <c r="ABM135" s="222">
        <v>1255393.3600000001</v>
      </c>
      <c r="ABN135" s="222">
        <v>1466130</v>
      </c>
      <c r="ABO135" s="222">
        <v>0</v>
      </c>
      <c r="ABP135" s="222">
        <v>0</v>
      </c>
      <c r="ABQ135" s="222">
        <v>0</v>
      </c>
      <c r="ABR135" s="222">
        <v>0</v>
      </c>
      <c r="ABS135" s="222">
        <v>0</v>
      </c>
      <c r="ABT135" s="222">
        <v>0</v>
      </c>
      <c r="ABU135" s="222">
        <v>0</v>
      </c>
      <c r="ABV135" s="222">
        <v>0</v>
      </c>
      <c r="ABW135" s="222">
        <v>0</v>
      </c>
      <c r="ABX135" s="222">
        <v>4072500</v>
      </c>
      <c r="ABY135" s="222">
        <v>82500</v>
      </c>
      <c r="ABZ135" s="222">
        <v>0</v>
      </c>
      <c r="ACA135" s="222">
        <v>547500</v>
      </c>
      <c r="ACB135" s="222">
        <v>0</v>
      </c>
      <c r="ACC135" s="222">
        <v>240000</v>
      </c>
      <c r="ACD135" s="222">
        <v>0</v>
      </c>
      <c r="ACE135" s="222">
        <v>450000</v>
      </c>
      <c r="ACF135" s="222">
        <v>0</v>
      </c>
      <c r="ACG135" s="222">
        <v>0</v>
      </c>
      <c r="ACH135" s="222">
        <v>1992000</v>
      </c>
      <c r="ACI135" s="222">
        <v>1887500</v>
      </c>
      <c r="ACJ135" s="222">
        <v>0</v>
      </c>
      <c r="ACK135" s="222">
        <v>640000</v>
      </c>
      <c r="ACL135" s="222">
        <v>940009.8</v>
      </c>
      <c r="ACM135" s="222">
        <v>458272</v>
      </c>
      <c r="ACN135" s="222">
        <v>1007500</v>
      </c>
      <c r="ACO135" s="222">
        <v>0</v>
      </c>
      <c r="ACP135" s="222">
        <v>0</v>
      </c>
      <c r="ACQ135" s="222">
        <v>0</v>
      </c>
      <c r="ACR135" s="222">
        <v>1065000</v>
      </c>
      <c r="ACS135" s="222">
        <v>709500</v>
      </c>
      <c r="ACT135" s="222">
        <v>2914200</v>
      </c>
      <c r="ACU135" s="222">
        <v>292926.03000000003</v>
      </c>
      <c r="ACV135" s="222">
        <v>0</v>
      </c>
      <c r="ACW135" s="222">
        <v>0</v>
      </c>
      <c r="ACX135" s="222">
        <v>1095000</v>
      </c>
      <c r="ACY135" s="222">
        <v>377314.19</v>
      </c>
      <c r="ACZ135" s="222">
        <v>0</v>
      </c>
      <c r="ADA135" s="222">
        <v>706644</v>
      </c>
      <c r="ADB135" s="222">
        <v>0</v>
      </c>
      <c r="ADC135" s="222">
        <v>1125000</v>
      </c>
      <c r="ADD135" s="222">
        <v>0</v>
      </c>
      <c r="ADE135" s="222">
        <v>960000</v>
      </c>
      <c r="ADF135" s="222">
        <v>1665000</v>
      </c>
      <c r="ADG135" s="222">
        <v>0</v>
      </c>
      <c r="ADH135" s="222">
        <v>0</v>
      </c>
      <c r="ADI135" s="222">
        <v>603750</v>
      </c>
      <c r="ADJ135" s="222">
        <v>1845000</v>
      </c>
      <c r="ADK135" s="222">
        <v>315000</v>
      </c>
      <c r="ADL135" s="222">
        <v>0</v>
      </c>
      <c r="ADM135" s="222">
        <v>0</v>
      </c>
      <c r="ADN135" s="222">
        <v>1395000</v>
      </c>
      <c r="ADO135" s="222">
        <v>612000</v>
      </c>
      <c r="ADP135" s="222">
        <v>426562.59</v>
      </c>
      <c r="ADQ135" s="222">
        <v>0</v>
      </c>
      <c r="ADR135" s="222">
        <v>0</v>
      </c>
      <c r="ADS135" s="222">
        <v>0</v>
      </c>
      <c r="ADT135" s="222">
        <v>0</v>
      </c>
      <c r="ADU135" s="222">
        <v>525000</v>
      </c>
      <c r="ADV135" s="222">
        <v>0</v>
      </c>
      <c r="ADW135" s="222">
        <v>0</v>
      </c>
      <c r="ADX135" s="222">
        <v>0</v>
      </c>
      <c r="ADY135" s="222">
        <v>3705000</v>
      </c>
      <c r="ADZ135" s="222">
        <v>500000</v>
      </c>
      <c r="AEA135" s="222">
        <v>0</v>
      </c>
      <c r="AEB135" s="222">
        <v>0</v>
      </c>
      <c r="AEC135" s="222">
        <v>0</v>
      </c>
      <c r="AED135" s="222">
        <v>0</v>
      </c>
      <c r="AEE135" s="222">
        <v>0</v>
      </c>
      <c r="AEF135" s="222">
        <v>0</v>
      </c>
      <c r="AEG135" s="222">
        <v>0</v>
      </c>
      <c r="AEH135" s="222">
        <v>0</v>
      </c>
      <c r="AEI135" s="222">
        <v>0</v>
      </c>
      <c r="AEJ135" s="222">
        <v>0</v>
      </c>
      <c r="AEK135" s="222">
        <v>0</v>
      </c>
      <c r="AEL135" s="222">
        <v>0</v>
      </c>
      <c r="AEM135" s="222">
        <v>0</v>
      </c>
      <c r="AEN135" s="222">
        <v>0</v>
      </c>
      <c r="AEO135" s="222">
        <v>0</v>
      </c>
      <c r="AEP135" s="222">
        <v>0</v>
      </c>
      <c r="AEQ135" s="222">
        <v>0</v>
      </c>
      <c r="AER135" s="222">
        <v>0</v>
      </c>
      <c r="AES135" s="222">
        <v>0</v>
      </c>
      <c r="AET135" s="222">
        <v>0</v>
      </c>
      <c r="AEU135" s="222">
        <v>0</v>
      </c>
      <c r="AEV135" s="222">
        <v>0</v>
      </c>
      <c r="AEW135" s="222">
        <v>1425000</v>
      </c>
      <c r="AEX135" s="222">
        <v>430000</v>
      </c>
      <c r="AEY135" s="222">
        <v>0</v>
      </c>
      <c r="AEZ135" s="222">
        <v>0</v>
      </c>
      <c r="AFA135" s="222">
        <v>0</v>
      </c>
      <c r="AFB135" s="222">
        <v>660000</v>
      </c>
      <c r="AFC135" s="222">
        <v>0</v>
      </c>
      <c r="AFD135" s="222">
        <v>0</v>
      </c>
      <c r="AFE135" s="222">
        <v>0</v>
      </c>
      <c r="AFF135" s="222">
        <v>0</v>
      </c>
      <c r="AFG135" s="222">
        <v>0</v>
      </c>
      <c r="AFH135" s="222">
        <v>0</v>
      </c>
      <c r="AFI135" s="222">
        <v>0</v>
      </c>
      <c r="AFJ135" s="222">
        <v>0</v>
      </c>
      <c r="AFK135" s="222">
        <v>0</v>
      </c>
      <c r="AFL135" s="222">
        <v>0</v>
      </c>
      <c r="AFM135" s="222">
        <v>0</v>
      </c>
      <c r="AFN135" s="222">
        <v>0</v>
      </c>
      <c r="AFO135" s="222">
        <v>0</v>
      </c>
      <c r="AFP135" s="222">
        <v>3495000</v>
      </c>
      <c r="AFQ135" s="222">
        <v>0</v>
      </c>
      <c r="AFR135" s="222">
        <v>0</v>
      </c>
      <c r="AFS135" s="222">
        <v>0</v>
      </c>
      <c r="AFT135" s="222">
        <v>1187500</v>
      </c>
      <c r="AFU135" s="222">
        <v>166620</v>
      </c>
      <c r="AFV135" s="222">
        <v>750000</v>
      </c>
      <c r="AFW135" s="222">
        <v>1447500</v>
      </c>
      <c r="AFX135" s="222">
        <v>0</v>
      </c>
      <c r="AFY135" s="222">
        <v>390000</v>
      </c>
      <c r="AFZ135" s="222">
        <v>2085000</v>
      </c>
      <c r="AGA135" s="222">
        <v>780000</v>
      </c>
      <c r="AGB135" s="222">
        <v>2448000</v>
      </c>
      <c r="AGC135" s="222">
        <v>1323640</v>
      </c>
      <c r="AGD135" s="222">
        <v>0</v>
      </c>
      <c r="AGE135" s="222">
        <v>1122000</v>
      </c>
      <c r="AGF135" s="222">
        <v>2160000</v>
      </c>
      <c r="AGG135" s="222">
        <v>918000</v>
      </c>
      <c r="AGH135" s="222">
        <v>0</v>
      </c>
      <c r="AGI135" s="222">
        <v>0</v>
      </c>
      <c r="AGJ135" s="222">
        <v>1428000</v>
      </c>
      <c r="AGK135" s="222">
        <v>324000</v>
      </c>
      <c r="AGL135" s="222">
        <v>1008018</v>
      </c>
      <c r="AGM135" s="222">
        <v>0</v>
      </c>
      <c r="AGN135" s="222">
        <v>0</v>
      </c>
      <c r="AGO135" s="222">
        <v>0</v>
      </c>
      <c r="AGP135" s="222">
        <v>1713131.52</v>
      </c>
      <c r="AGQ135" s="222">
        <v>0</v>
      </c>
      <c r="AGR135" s="222">
        <v>0</v>
      </c>
      <c r="AGS135" s="222">
        <v>0</v>
      </c>
      <c r="AGT135" s="222">
        <v>0</v>
      </c>
      <c r="AGU135" s="222">
        <v>0</v>
      </c>
      <c r="AGV135" s="222">
        <v>6600000</v>
      </c>
      <c r="AGW135" s="222">
        <v>0</v>
      </c>
      <c r="AGX135" s="222">
        <v>3224962</v>
      </c>
      <c r="AGY135" s="222">
        <v>1078409.74</v>
      </c>
      <c r="AGZ135" s="222">
        <v>0</v>
      </c>
      <c r="AHA135" s="222">
        <v>1185000</v>
      </c>
      <c r="AHB135" s="222">
        <v>0</v>
      </c>
      <c r="AHC135" s="222">
        <v>0</v>
      </c>
      <c r="AHD135" s="222">
        <v>0</v>
      </c>
      <c r="AHE135" s="222">
        <v>1704557.26</v>
      </c>
      <c r="AHF135" s="222">
        <v>1020000</v>
      </c>
      <c r="AHG135" s="222">
        <v>0</v>
      </c>
      <c r="AHH135" s="222">
        <v>406668</v>
      </c>
      <c r="AHI135" s="222">
        <v>0</v>
      </c>
      <c r="AHJ135" s="222">
        <v>0</v>
      </c>
      <c r="AHK135" s="222">
        <v>322500</v>
      </c>
      <c r="AHL135" s="222">
        <v>3391080.78</v>
      </c>
      <c r="AHM135" s="222">
        <v>0</v>
      </c>
      <c r="AHN135" s="222">
        <v>3749575</v>
      </c>
      <c r="AHO135" s="222">
        <v>106880</v>
      </c>
      <c r="AHP135" s="222">
        <v>235218.7</v>
      </c>
      <c r="AHQ135" s="222">
        <v>1270600</v>
      </c>
      <c r="AHR135" s="264">
        <v>0</v>
      </c>
    </row>
    <row r="136" spans="1:902" ht="24">
      <c r="A136" s="183" t="s">
        <v>6673</v>
      </c>
      <c r="B136" s="183" t="s">
        <v>6595</v>
      </c>
      <c r="C136" s="184" t="s">
        <v>6596</v>
      </c>
      <c r="D136" s="222">
        <v>0</v>
      </c>
      <c r="E136" s="222">
        <v>0</v>
      </c>
      <c r="F136" s="222">
        <v>0</v>
      </c>
      <c r="G136" s="222">
        <v>0</v>
      </c>
      <c r="H136" s="222">
        <v>3080514.75</v>
      </c>
      <c r="I136" s="222">
        <v>0</v>
      </c>
      <c r="J136" s="222">
        <v>0</v>
      </c>
      <c r="K136" s="222">
        <v>0</v>
      </c>
      <c r="L136" s="222">
        <v>0</v>
      </c>
      <c r="M136" s="222">
        <v>345198</v>
      </c>
      <c r="N136" s="222">
        <v>0</v>
      </c>
      <c r="O136" s="222">
        <v>1968.47</v>
      </c>
      <c r="P136" s="222">
        <v>0</v>
      </c>
      <c r="Q136" s="222">
        <v>0</v>
      </c>
      <c r="R136" s="222">
        <v>0</v>
      </c>
      <c r="S136" s="222">
        <v>0</v>
      </c>
      <c r="T136" s="222">
        <v>0</v>
      </c>
      <c r="U136" s="222">
        <v>0</v>
      </c>
      <c r="V136" s="222">
        <v>0</v>
      </c>
      <c r="W136" s="222">
        <v>0</v>
      </c>
      <c r="X136" s="222">
        <v>1353100</v>
      </c>
      <c r="Y136" s="222">
        <v>0</v>
      </c>
      <c r="Z136" s="222">
        <v>0</v>
      </c>
      <c r="AA136" s="222">
        <v>0</v>
      </c>
      <c r="AB136" s="222">
        <v>470830</v>
      </c>
      <c r="AC136" s="222">
        <v>125000</v>
      </c>
      <c r="AD136" s="222">
        <v>2053944</v>
      </c>
      <c r="AE136" s="222">
        <v>1442560</v>
      </c>
      <c r="AF136" s="222">
        <v>1905058</v>
      </c>
      <c r="AG136" s="222">
        <v>1101002</v>
      </c>
      <c r="AH136" s="222">
        <v>3124901</v>
      </c>
      <c r="AI136" s="222">
        <v>7038.72</v>
      </c>
      <c r="AJ136" s="222">
        <v>1222059.9099999999</v>
      </c>
      <c r="AK136" s="222">
        <v>506657</v>
      </c>
      <c r="AL136" s="222">
        <v>476913.53</v>
      </c>
      <c r="AM136" s="222">
        <v>299400</v>
      </c>
      <c r="AN136" s="222">
        <v>0</v>
      </c>
      <c r="AO136" s="222">
        <v>1395</v>
      </c>
      <c r="AP136" s="222">
        <v>1120766</v>
      </c>
      <c r="AQ136" s="222">
        <v>0</v>
      </c>
      <c r="AR136" s="222">
        <v>0</v>
      </c>
      <c r="AS136" s="222">
        <v>0</v>
      </c>
      <c r="AT136" s="222">
        <v>932600</v>
      </c>
      <c r="AU136" s="222">
        <v>219020</v>
      </c>
      <c r="AV136" s="222">
        <v>0</v>
      </c>
      <c r="AW136" s="222">
        <v>0</v>
      </c>
      <c r="AX136" s="222">
        <v>167955</v>
      </c>
      <c r="AY136" s="222">
        <v>1000000</v>
      </c>
      <c r="AZ136" s="222">
        <v>0</v>
      </c>
      <c r="BA136" s="222">
        <v>0</v>
      </c>
      <c r="BB136" s="222">
        <v>263736.86</v>
      </c>
      <c r="BC136" s="222">
        <v>595262.18000000005</v>
      </c>
      <c r="BD136" s="222">
        <v>0</v>
      </c>
      <c r="BE136" s="222">
        <v>0</v>
      </c>
      <c r="BF136" s="222">
        <v>0</v>
      </c>
      <c r="BG136" s="222">
        <v>0</v>
      </c>
      <c r="BH136" s="222">
        <v>0</v>
      </c>
      <c r="BI136" s="222">
        <v>2036138.79</v>
      </c>
      <c r="BJ136" s="222">
        <v>1096094.72</v>
      </c>
      <c r="BK136" s="222">
        <v>172009.92</v>
      </c>
      <c r="BL136" s="222">
        <v>339956.81</v>
      </c>
      <c r="BM136" s="222">
        <v>0</v>
      </c>
      <c r="BN136" s="222">
        <v>2599572.2599999998</v>
      </c>
      <c r="BO136" s="222">
        <v>0</v>
      </c>
      <c r="BP136" s="222">
        <v>0</v>
      </c>
      <c r="BQ136" s="222">
        <v>0</v>
      </c>
      <c r="BR136" s="222">
        <v>0</v>
      </c>
      <c r="BS136" s="222">
        <v>0</v>
      </c>
      <c r="BT136" s="222">
        <v>0</v>
      </c>
      <c r="BU136" s="222">
        <v>256750</v>
      </c>
      <c r="BV136" s="222">
        <v>185450</v>
      </c>
      <c r="BW136" s="222">
        <v>0</v>
      </c>
      <c r="BX136" s="222">
        <v>522636.28</v>
      </c>
      <c r="BY136" s="222">
        <v>0</v>
      </c>
      <c r="BZ136" s="222">
        <v>0</v>
      </c>
      <c r="CA136" s="222">
        <v>511385.42</v>
      </c>
      <c r="CB136" s="222">
        <v>0</v>
      </c>
      <c r="CC136" s="222">
        <v>258918</v>
      </c>
      <c r="CD136" s="222">
        <v>0</v>
      </c>
      <c r="CE136" s="222">
        <v>1350819.15</v>
      </c>
      <c r="CF136" s="222">
        <v>0</v>
      </c>
      <c r="CG136" s="222">
        <v>0</v>
      </c>
      <c r="CH136" s="222">
        <v>0</v>
      </c>
      <c r="CI136" s="222">
        <v>0</v>
      </c>
      <c r="CJ136" s="222">
        <v>0</v>
      </c>
      <c r="CK136" s="222">
        <v>0</v>
      </c>
      <c r="CL136" s="222">
        <v>0</v>
      </c>
      <c r="CM136" s="222">
        <v>0</v>
      </c>
      <c r="CN136" s="222">
        <v>0</v>
      </c>
      <c r="CO136" s="222">
        <v>0</v>
      </c>
      <c r="CP136" s="222">
        <v>0</v>
      </c>
      <c r="CQ136" s="222">
        <v>0</v>
      </c>
      <c r="CR136" s="222">
        <v>49250</v>
      </c>
      <c r="CS136" s="222">
        <v>0</v>
      </c>
      <c r="CT136" s="222">
        <v>424514.11</v>
      </c>
      <c r="CU136" s="222">
        <v>0</v>
      </c>
      <c r="CV136" s="222">
        <v>32108.5</v>
      </c>
      <c r="CW136" s="222">
        <v>339907.55</v>
      </c>
      <c r="CX136" s="222">
        <v>0</v>
      </c>
      <c r="CY136" s="222">
        <v>247562.31</v>
      </c>
      <c r="CZ136" s="222">
        <v>1144200</v>
      </c>
      <c r="DA136" s="222">
        <v>0</v>
      </c>
      <c r="DB136" s="222">
        <v>0</v>
      </c>
      <c r="DC136" s="222">
        <v>0</v>
      </c>
      <c r="DD136" s="222">
        <v>189631.93</v>
      </c>
      <c r="DE136" s="222">
        <v>24482.5</v>
      </c>
      <c r="DF136" s="222">
        <v>0</v>
      </c>
      <c r="DG136" s="222">
        <v>0</v>
      </c>
      <c r="DH136" s="222">
        <v>1828030.8</v>
      </c>
      <c r="DI136" s="222">
        <v>0</v>
      </c>
      <c r="DJ136" s="222">
        <v>2034.04</v>
      </c>
      <c r="DK136" s="222">
        <v>0</v>
      </c>
      <c r="DL136" s="222">
        <v>0</v>
      </c>
      <c r="DM136" s="222">
        <v>471663.21</v>
      </c>
      <c r="DN136" s="222">
        <v>2768174.3</v>
      </c>
      <c r="DO136" s="222">
        <v>364677.96</v>
      </c>
      <c r="DP136" s="222">
        <v>0</v>
      </c>
      <c r="DQ136" s="222">
        <v>0</v>
      </c>
      <c r="DR136" s="222">
        <v>821769.16</v>
      </c>
      <c r="DS136" s="222">
        <v>3814169.56</v>
      </c>
      <c r="DT136" s="222">
        <v>0</v>
      </c>
      <c r="DU136" s="222">
        <v>76639</v>
      </c>
      <c r="DV136" s="222">
        <v>533101.67000000004</v>
      </c>
      <c r="DW136" s="222">
        <v>0</v>
      </c>
      <c r="DX136" s="222">
        <v>0</v>
      </c>
      <c r="DY136" s="222">
        <v>0</v>
      </c>
      <c r="DZ136" s="222">
        <v>246113.91</v>
      </c>
      <c r="EA136" s="222">
        <v>0</v>
      </c>
      <c r="EB136" s="222">
        <v>0</v>
      </c>
      <c r="EC136" s="222">
        <v>0</v>
      </c>
      <c r="ED136" s="222">
        <v>0</v>
      </c>
      <c r="EE136" s="222">
        <v>1594741.61</v>
      </c>
      <c r="EF136" s="222">
        <v>2843241.21</v>
      </c>
      <c r="EG136" s="222">
        <v>0</v>
      </c>
      <c r="EH136" s="222">
        <v>3714096.01</v>
      </c>
      <c r="EI136" s="222">
        <v>353431.27</v>
      </c>
      <c r="EJ136" s="222">
        <v>2936516</v>
      </c>
      <c r="EK136" s="222">
        <v>0</v>
      </c>
      <c r="EL136" s="222">
        <v>353985.17</v>
      </c>
      <c r="EM136" s="222">
        <v>0</v>
      </c>
      <c r="EN136" s="222">
        <v>0</v>
      </c>
      <c r="EO136" s="222">
        <v>0</v>
      </c>
      <c r="EP136" s="222">
        <v>0</v>
      </c>
      <c r="EQ136" s="222">
        <v>0</v>
      </c>
      <c r="ER136" s="222">
        <v>0</v>
      </c>
      <c r="ES136" s="222">
        <v>56246.13</v>
      </c>
      <c r="ET136" s="222">
        <v>485355.5</v>
      </c>
      <c r="EU136" s="222">
        <v>1942822.12</v>
      </c>
      <c r="EV136" s="222">
        <v>0</v>
      </c>
      <c r="EW136" s="222">
        <v>150938</v>
      </c>
      <c r="EX136" s="222">
        <v>0</v>
      </c>
      <c r="EY136" s="222">
        <v>0</v>
      </c>
      <c r="EZ136" s="222">
        <v>0</v>
      </c>
      <c r="FA136" s="222">
        <v>0</v>
      </c>
      <c r="FB136" s="222">
        <v>0</v>
      </c>
      <c r="FC136" s="222">
        <v>19750</v>
      </c>
      <c r="FD136" s="222">
        <v>20700</v>
      </c>
      <c r="FE136" s="222">
        <v>0</v>
      </c>
      <c r="FF136" s="222">
        <v>0</v>
      </c>
      <c r="FG136" s="222">
        <v>0</v>
      </c>
      <c r="FH136" s="222">
        <v>0</v>
      </c>
      <c r="FI136" s="222">
        <v>478195</v>
      </c>
      <c r="FJ136" s="222">
        <v>0</v>
      </c>
      <c r="FK136" s="222">
        <v>0</v>
      </c>
      <c r="FL136" s="222">
        <v>265858.15999999997</v>
      </c>
      <c r="FM136" s="222">
        <v>0</v>
      </c>
      <c r="FN136" s="222">
        <v>0</v>
      </c>
      <c r="FO136" s="222">
        <v>501503.7</v>
      </c>
      <c r="FP136" s="222">
        <v>0</v>
      </c>
      <c r="FQ136" s="222">
        <v>0</v>
      </c>
      <c r="FR136" s="222">
        <v>1059307.1000000001</v>
      </c>
      <c r="FS136" s="222">
        <v>3462348.13</v>
      </c>
      <c r="FT136" s="222">
        <v>0</v>
      </c>
      <c r="FU136" s="222">
        <v>0</v>
      </c>
      <c r="FV136" s="222">
        <v>616470.5</v>
      </c>
      <c r="FW136" s="222">
        <v>0</v>
      </c>
      <c r="FX136" s="222">
        <v>2284214.35</v>
      </c>
      <c r="FY136" s="222">
        <v>83664</v>
      </c>
      <c r="FZ136" s="222">
        <v>0</v>
      </c>
      <c r="GA136" s="222">
        <v>3345721.56</v>
      </c>
      <c r="GB136" s="222">
        <v>3900689.03</v>
      </c>
      <c r="GC136" s="222">
        <v>2479320.27</v>
      </c>
      <c r="GD136" s="222">
        <v>15332.62</v>
      </c>
      <c r="GE136" s="222">
        <v>1294820.3600000001</v>
      </c>
      <c r="GF136" s="222">
        <v>1209774.45</v>
      </c>
      <c r="GG136" s="222">
        <v>2121372.92</v>
      </c>
      <c r="GH136" s="222">
        <v>753725.45</v>
      </c>
      <c r="GI136" s="222">
        <v>1001271</v>
      </c>
      <c r="GJ136" s="222">
        <v>0</v>
      </c>
      <c r="GK136" s="222">
        <v>550934.93999999994</v>
      </c>
      <c r="GL136" s="222">
        <v>86144.23</v>
      </c>
      <c r="GM136" s="222">
        <v>0</v>
      </c>
      <c r="GN136" s="222">
        <v>755396.91</v>
      </c>
      <c r="GO136" s="222">
        <v>218461.36</v>
      </c>
      <c r="GP136" s="222">
        <v>591388.06000000006</v>
      </c>
      <c r="GQ136" s="222">
        <v>0</v>
      </c>
      <c r="GR136" s="222">
        <v>0</v>
      </c>
      <c r="GS136" s="222">
        <v>0</v>
      </c>
      <c r="GT136" s="222">
        <v>0</v>
      </c>
      <c r="GU136" s="222">
        <v>0</v>
      </c>
      <c r="GV136" s="222">
        <v>0</v>
      </c>
      <c r="GW136" s="222">
        <v>0</v>
      </c>
      <c r="GX136" s="222">
        <v>0</v>
      </c>
      <c r="GY136" s="222">
        <v>268809</v>
      </c>
      <c r="GZ136" s="222">
        <v>0</v>
      </c>
      <c r="HA136" s="222">
        <v>0</v>
      </c>
      <c r="HB136" s="222">
        <v>0</v>
      </c>
      <c r="HC136" s="222">
        <v>0</v>
      </c>
      <c r="HD136" s="222">
        <v>0</v>
      </c>
      <c r="HE136" s="222">
        <v>0</v>
      </c>
      <c r="HF136" s="222">
        <v>0</v>
      </c>
      <c r="HG136" s="222">
        <v>1514190.94</v>
      </c>
      <c r="HH136" s="222">
        <v>0</v>
      </c>
      <c r="HI136" s="222">
        <v>2237009.23</v>
      </c>
      <c r="HJ136" s="222">
        <v>0</v>
      </c>
      <c r="HK136" s="222">
        <v>5892429.8600000003</v>
      </c>
      <c r="HL136" s="222">
        <v>1046107.14</v>
      </c>
      <c r="HM136" s="222">
        <v>111186.57</v>
      </c>
      <c r="HN136" s="222">
        <v>417234.46</v>
      </c>
      <c r="HO136" s="222">
        <v>0</v>
      </c>
      <c r="HP136" s="222">
        <v>0</v>
      </c>
      <c r="HQ136" s="222">
        <v>0</v>
      </c>
      <c r="HR136" s="222">
        <v>0</v>
      </c>
      <c r="HS136" s="222">
        <v>581807.76</v>
      </c>
      <c r="HT136" s="222">
        <v>0</v>
      </c>
      <c r="HU136" s="222">
        <v>0</v>
      </c>
      <c r="HV136" s="222">
        <v>0</v>
      </c>
      <c r="HW136" s="222">
        <v>0</v>
      </c>
      <c r="HX136" s="222">
        <v>0</v>
      </c>
      <c r="HY136" s="222">
        <v>0</v>
      </c>
      <c r="HZ136" s="222">
        <v>1136171.6000000001</v>
      </c>
      <c r="IA136" s="222">
        <v>0</v>
      </c>
      <c r="IB136" s="222">
        <v>802343</v>
      </c>
      <c r="IC136" s="222">
        <v>236550</v>
      </c>
      <c r="ID136" s="222">
        <v>0</v>
      </c>
      <c r="IE136" s="222">
        <v>240000</v>
      </c>
      <c r="IF136" s="222">
        <v>388864.06</v>
      </c>
      <c r="IG136" s="222">
        <v>0</v>
      </c>
      <c r="IH136" s="222">
        <v>0</v>
      </c>
      <c r="II136" s="222">
        <v>10977</v>
      </c>
      <c r="IJ136" s="222">
        <v>0</v>
      </c>
      <c r="IK136" s="222">
        <v>254347.34</v>
      </c>
      <c r="IL136" s="222">
        <v>0</v>
      </c>
      <c r="IM136" s="222">
        <v>132445</v>
      </c>
      <c r="IN136" s="222">
        <v>0</v>
      </c>
      <c r="IO136" s="222">
        <v>5369</v>
      </c>
      <c r="IP136" s="222">
        <v>0</v>
      </c>
      <c r="IQ136" s="222">
        <v>25420</v>
      </c>
      <c r="IR136" s="222">
        <v>7697.01</v>
      </c>
      <c r="IS136" s="222">
        <v>242343.67999999999</v>
      </c>
      <c r="IT136" s="222">
        <v>0</v>
      </c>
      <c r="IU136" s="222">
        <v>0</v>
      </c>
      <c r="IV136" s="222">
        <v>0</v>
      </c>
      <c r="IW136" s="222">
        <v>0</v>
      </c>
      <c r="IX136" s="222">
        <v>0</v>
      </c>
      <c r="IY136" s="222">
        <v>0</v>
      </c>
      <c r="IZ136" s="222">
        <v>280000</v>
      </c>
      <c r="JA136" s="222">
        <v>0</v>
      </c>
      <c r="JB136" s="222">
        <v>0</v>
      </c>
      <c r="JC136" s="222">
        <v>0</v>
      </c>
      <c r="JD136" s="222">
        <v>0</v>
      </c>
      <c r="JE136" s="222">
        <v>0</v>
      </c>
      <c r="JF136" s="222">
        <v>0</v>
      </c>
      <c r="JG136" s="222">
        <v>310110.8</v>
      </c>
      <c r="JH136" s="222">
        <v>0</v>
      </c>
      <c r="JI136" s="222">
        <v>0</v>
      </c>
      <c r="JJ136" s="222">
        <v>75351.73</v>
      </c>
      <c r="JK136" s="222">
        <v>3461786.26</v>
      </c>
      <c r="JL136" s="222">
        <v>192851.58</v>
      </c>
      <c r="JM136" s="222">
        <v>0</v>
      </c>
      <c r="JN136" s="222">
        <v>420415.21</v>
      </c>
      <c r="JO136" s="222">
        <v>0</v>
      </c>
      <c r="JP136" s="222">
        <v>0</v>
      </c>
      <c r="JQ136" s="222">
        <v>0</v>
      </c>
      <c r="JR136" s="222">
        <v>10355736.380000001</v>
      </c>
      <c r="JS136" s="222">
        <v>0</v>
      </c>
      <c r="JT136" s="222">
        <v>2683075.13</v>
      </c>
      <c r="JU136" s="222">
        <v>227440</v>
      </c>
      <c r="JV136" s="222">
        <v>0</v>
      </c>
      <c r="JW136" s="222">
        <v>307536.08</v>
      </c>
      <c r="JX136" s="222">
        <v>0</v>
      </c>
      <c r="JY136" s="222">
        <v>-1568223</v>
      </c>
      <c r="JZ136" s="222">
        <v>875710</v>
      </c>
      <c r="KA136" s="222">
        <v>138829.85999999999</v>
      </c>
      <c r="KB136" s="222">
        <v>1400000.39</v>
      </c>
      <c r="KC136" s="222">
        <v>1635982.18</v>
      </c>
      <c r="KD136" s="222">
        <v>212343.89</v>
      </c>
      <c r="KE136" s="222">
        <v>0</v>
      </c>
      <c r="KF136" s="222">
        <v>631520</v>
      </c>
      <c r="KG136" s="222">
        <v>-677099.9</v>
      </c>
      <c r="KH136" s="222">
        <v>2571917.0699999998</v>
      </c>
      <c r="KI136" s="222">
        <v>0</v>
      </c>
      <c r="KJ136" s="222">
        <v>0</v>
      </c>
      <c r="KK136" s="222">
        <v>0</v>
      </c>
      <c r="KL136" s="222">
        <v>0</v>
      </c>
      <c r="KM136" s="222">
        <v>136437.43</v>
      </c>
      <c r="KN136" s="222">
        <v>0</v>
      </c>
      <c r="KO136" s="222">
        <v>0</v>
      </c>
      <c r="KP136" s="222">
        <v>719180.7</v>
      </c>
      <c r="KQ136" s="222">
        <v>0</v>
      </c>
      <c r="KR136" s="222">
        <v>0</v>
      </c>
      <c r="KS136" s="222">
        <v>86310</v>
      </c>
      <c r="KT136" s="222">
        <v>0</v>
      </c>
      <c r="KU136" s="222">
        <v>0</v>
      </c>
      <c r="KV136" s="222">
        <v>937485.48</v>
      </c>
      <c r="KW136" s="222">
        <v>0</v>
      </c>
      <c r="KX136" s="222">
        <v>1709960</v>
      </c>
      <c r="KY136" s="222">
        <v>4099873.55</v>
      </c>
      <c r="KZ136" s="222">
        <v>0</v>
      </c>
      <c r="LA136" s="222">
        <v>463650</v>
      </c>
      <c r="LB136" s="222">
        <v>0</v>
      </c>
      <c r="LC136" s="222">
        <v>0</v>
      </c>
      <c r="LD136" s="222">
        <v>0</v>
      </c>
      <c r="LE136" s="222">
        <v>551621.63</v>
      </c>
      <c r="LF136" s="222">
        <v>1057038</v>
      </c>
      <c r="LG136" s="222">
        <v>1502318.41</v>
      </c>
      <c r="LH136" s="222">
        <v>0</v>
      </c>
      <c r="LI136" s="222">
        <v>1927722</v>
      </c>
      <c r="LJ136" s="222">
        <v>0</v>
      </c>
      <c r="LK136" s="222">
        <v>28700</v>
      </c>
      <c r="LL136" s="222">
        <v>0</v>
      </c>
      <c r="LM136" s="222">
        <v>86838.5</v>
      </c>
      <c r="LN136" s="222">
        <v>1083290</v>
      </c>
      <c r="LO136" s="222">
        <v>0</v>
      </c>
      <c r="LP136" s="222">
        <v>3721379.98</v>
      </c>
      <c r="LQ136" s="222">
        <v>0</v>
      </c>
      <c r="LR136" s="222">
        <v>0</v>
      </c>
      <c r="LS136" s="222">
        <v>0</v>
      </c>
      <c r="LT136" s="222">
        <v>-32494.84</v>
      </c>
      <c r="LU136" s="222">
        <v>0</v>
      </c>
      <c r="LV136" s="222">
        <v>13260955.220000001</v>
      </c>
      <c r="LW136" s="222">
        <v>1624779</v>
      </c>
      <c r="LX136" s="222">
        <v>1267888</v>
      </c>
      <c r="LY136" s="222">
        <v>1129614</v>
      </c>
      <c r="LZ136" s="222">
        <v>0</v>
      </c>
      <c r="MA136" s="222">
        <v>874892.94</v>
      </c>
      <c r="MB136" s="222">
        <v>0</v>
      </c>
      <c r="MC136" s="222">
        <v>626749.91</v>
      </c>
      <c r="MD136" s="222">
        <v>685069</v>
      </c>
      <c r="ME136" s="222">
        <v>1010950</v>
      </c>
      <c r="MF136" s="222">
        <v>1245090.8700000001</v>
      </c>
      <c r="MG136" s="222">
        <v>0</v>
      </c>
      <c r="MH136" s="222">
        <v>1042639.5</v>
      </c>
      <c r="MI136" s="222">
        <v>0</v>
      </c>
      <c r="MJ136" s="222">
        <v>0</v>
      </c>
      <c r="MK136" s="222">
        <v>0</v>
      </c>
      <c r="ML136" s="222">
        <v>771711.97</v>
      </c>
      <c r="MM136" s="222">
        <v>11662</v>
      </c>
      <c r="MN136" s="222">
        <v>0</v>
      </c>
      <c r="MO136" s="222">
        <v>31429.439999999999</v>
      </c>
      <c r="MP136" s="222">
        <v>2240000</v>
      </c>
      <c r="MQ136" s="222">
        <v>1103630.6200000001</v>
      </c>
      <c r="MR136" s="222">
        <v>0</v>
      </c>
      <c r="MS136" s="222">
        <v>0</v>
      </c>
      <c r="MT136" s="222">
        <v>4326440</v>
      </c>
      <c r="MU136" s="222">
        <v>1071356.5</v>
      </c>
      <c r="MV136" s="222">
        <v>0</v>
      </c>
      <c r="MW136" s="222">
        <v>0</v>
      </c>
      <c r="MX136" s="222">
        <v>0</v>
      </c>
      <c r="MY136" s="222">
        <v>1760269.0290000001</v>
      </c>
      <c r="MZ136" s="222">
        <v>2476675</v>
      </c>
      <c r="NA136" s="222">
        <v>1502512.55</v>
      </c>
      <c r="NB136" s="222">
        <v>24000</v>
      </c>
      <c r="NC136" s="222">
        <v>192070.83</v>
      </c>
      <c r="ND136" s="222">
        <v>0</v>
      </c>
      <c r="NE136" s="222">
        <v>0</v>
      </c>
      <c r="NF136" s="222">
        <v>0</v>
      </c>
      <c r="NG136" s="222">
        <v>0</v>
      </c>
      <c r="NH136" s="222">
        <v>0</v>
      </c>
      <c r="NI136" s="222">
        <v>6926089.21</v>
      </c>
      <c r="NJ136" s="222">
        <v>0</v>
      </c>
      <c r="NK136" s="222">
        <v>1052695.26</v>
      </c>
      <c r="NL136" s="222">
        <v>0</v>
      </c>
      <c r="NM136" s="222">
        <v>0</v>
      </c>
      <c r="NN136" s="222">
        <v>0</v>
      </c>
      <c r="NO136" s="222">
        <v>0</v>
      </c>
      <c r="NP136" s="222">
        <v>0</v>
      </c>
      <c r="NQ136" s="222">
        <v>0</v>
      </c>
      <c r="NR136" s="222">
        <v>0</v>
      </c>
      <c r="NS136" s="222">
        <v>0</v>
      </c>
      <c r="NT136" s="222">
        <v>0</v>
      </c>
      <c r="NU136" s="222">
        <v>0</v>
      </c>
      <c r="NV136" s="222">
        <v>0</v>
      </c>
      <c r="NW136" s="222">
        <v>0</v>
      </c>
      <c r="NX136" s="222">
        <v>5797212.6600000001</v>
      </c>
      <c r="NY136" s="222">
        <v>0</v>
      </c>
      <c r="NZ136" s="222">
        <v>63649.65</v>
      </c>
      <c r="OA136" s="222">
        <v>0</v>
      </c>
      <c r="OB136" s="222">
        <v>0</v>
      </c>
      <c r="OC136" s="222">
        <v>0</v>
      </c>
      <c r="OD136" s="222">
        <v>0</v>
      </c>
      <c r="OE136" s="222">
        <v>0</v>
      </c>
      <c r="OF136" s="222">
        <v>0</v>
      </c>
      <c r="OG136" s="222">
        <v>4169541.12</v>
      </c>
      <c r="OH136" s="222">
        <v>0</v>
      </c>
      <c r="OI136" s="222">
        <v>0</v>
      </c>
      <c r="OJ136" s="222">
        <v>500000</v>
      </c>
      <c r="OK136" s="222">
        <v>0</v>
      </c>
      <c r="OL136" s="222">
        <v>0</v>
      </c>
      <c r="OM136" s="222">
        <v>23088826.32</v>
      </c>
      <c r="ON136" s="222">
        <v>929185</v>
      </c>
      <c r="OO136" s="222">
        <v>8543388.1400000006</v>
      </c>
      <c r="OP136" s="222">
        <v>734368.24</v>
      </c>
      <c r="OQ136" s="222">
        <v>3325032.03</v>
      </c>
      <c r="OR136" s="222">
        <v>61767.5</v>
      </c>
      <c r="OS136" s="222">
        <v>4552036.63</v>
      </c>
      <c r="OT136" s="222">
        <v>23707.5</v>
      </c>
      <c r="OU136" s="222">
        <v>427321.79</v>
      </c>
      <c r="OV136" s="222">
        <v>0</v>
      </c>
      <c r="OW136" s="222">
        <v>0</v>
      </c>
      <c r="OX136" s="222">
        <v>0</v>
      </c>
      <c r="OY136" s="222">
        <v>0</v>
      </c>
      <c r="OZ136" s="222">
        <v>0</v>
      </c>
      <c r="PA136" s="222">
        <v>158328</v>
      </c>
      <c r="PB136" s="222">
        <v>1585190</v>
      </c>
      <c r="PC136" s="222">
        <v>0</v>
      </c>
      <c r="PD136" s="222">
        <v>0</v>
      </c>
      <c r="PE136" s="222">
        <v>15000</v>
      </c>
      <c r="PF136" s="222">
        <v>231441.5</v>
      </c>
      <c r="PG136" s="222">
        <v>0</v>
      </c>
      <c r="PH136" s="222">
        <v>178810.5</v>
      </c>
      <c r="PI136" s="222">
        <v>0</v>
      </c>
      <c r="PJ136" s="222">
        <v>193870.19</v>
      </c>
      <c r="PK136" s="222">
        <v>0</v>
      </c>
      <c r="PL136" s="222">
        <v>0</v>
      </c>
      <c r="PM136" s="222">
        <v>0</v>
      </c>
      <c r="PN136" s="222">
        <v>0</v>
      </c>
      <c r="PO136" s="222">
        <v>0</v>
      </c>
      <c r="PP136" s="222">
        <v>1370114</v>
      </c>
      <c r="PQ136" s="222">
        <v>0</v>
      </c>
      <c r="PR136" s="222">
        <v>0</v>
      </c>
      <c r="PS136" s="222">
        <v>0</v>
      </c>
      <c r="PT136" s="222">
        <v>0</v>
      </c>
      <c r="PU136" s="222">
        <v>547026.27</v>
      </c>
      <c r="PV136" s="222">
        <v>0</v>
      </c>
      <c r="PW136" s="222">
        <v>79267</v>
      </c>
      <c r="PX136" s="222">
        <v>0</v>
      </c>
      <c r="PY136" s="222">
        <v>0</v>
      </c>
      <c r="PZ136" s="222">
        <v>0</v>
      </c>
      <c r="QA136" s="222">
        <v>0</v>
      </c>
      <c r="QB136" s="222">
        <v>808101</v>
      </c>
      <c r="QC136" s="222">
        <v>0</v>
      </c>
      <c r="QD136" s="222">
        <v>277855</v>
      </c>
      <c r="QE136" s="222">
        <v>0</v>
      </c>
      <c r="QF136" s="222">
        <v>902932.49</v>
      </c>
      <c r="QG136" s="222">
        <v>0</v>
      </c>
      <c r="QH136" s="222">
        <v>0</v>
      </c>
      <c r="QI136" s="222">
        <v>1172525.19</v>
      </c>
      <c r="QJ136" s="222">
        <v>423520.87</v>
      </c>
      <c r="QK136" s="222">
        <v>593142.27</v>
      </c>
      <c r="QL136" s="222">
        <v>0</v>
      </c>
      <c r="QM136" s="222">
        <v>187703.27</v>
      </c>
      <c r="QN136" s="222">
        <v>561000</v>
      </c>
      <c r="QO136" s="222">
        <v>0</v>
      </c>
      <c r="QP136" s="222">
        <v>0</v>
      </c>
      <c r="QQ136" s="222">
        <v>0</v>
      </c>
      <c r="QR136" s="222">
        <v>0</v>
      </c>
      <c r="QS136" s="222">
        <v>194065.07</v>
      </c>
      <c r="QT136" s="222">
        <v>0</v>
      </c>
      <c r="QU136" s="222">
        <v>0</v>
      </c>
      <c r="QV136" s="222">
        <v>0</v>
      </c>
      <c r="QW136" s="222">
        <v>0</v>
      </c>
      <c r="QX136" s="222">
        <v>0</v>
      </c>
      <c r="QY136" s="222">
        <v>0</v>
      </c>
      <c r="QZ136" s="222">
        <v>848920.51</v>
      </c>
      <c r="RA136" s="222">
        <v>1522124.42</v>
      </c>
      <c r="RB136" s="222">
        <v>1500000</v>
      </c>
      <c r="RC136" s="222">
        <v>105604.88</v>
      </c>
      <c r="RD136" s="222">
        <v>84632.07</v>
      </c>
      <c r="RE136" s="222">
        <v>258800</v>
      </c>
      <c r="RF136" s="222">
        <v>179427</v>
      </c>
      <c r="RG136" s="222">
        <v>0</v>
      </c>
      <c r="RH136" s="222">
        <v>1019890</v>
      </c>
      <c r="RI136" s="222">
        <v>0</v>
      </c>
      <c r="RJ136" s="222">
        <v>446494.76</v>
      </c>
      <c r="RK136" s="222">
        <v>0</v>
      </c>
      <c r="RL136" s="222">
        <v>0</v>
      </c>
      <c r="RM136" s="222">
        <v>0</v>
      </c>
      <c r="RN136" s="222">
        <v>1549774.02</v>
      </c>
      <c r="RO136" s="222">
        <v>11158.5</v>
      </c>
      <c r="RP136" s="222">
        <v>1080575.5</v>
      </c>
      <c r="RQ136" s="222">
        <v>254655</v>
      </c>
      <c r="RR136" s="222">
        <v>277840.74</v>
      </c>
      <c r="RS136" s="222">
        <v>303985.88</v>
      </c>
      <c r="RT136" s="222">
        <v>506986.39</v>
      </c>
      <c r="RU136" s="222">
        <v>318450</v>
      </c>
      <c r="RV136" s="222">
        <v>2244509.6</v>
      </c>
      <c r="RW136" s="222">
        <v>636556</v>
      </c>
      <c r="RX136" s="222">
        <v>375087.8</v>
      </c>
      <c r="RY136" s="222">
        <v>258668.78</v>
      </c>
      <c r="RZ136" s="222">
        <v>300600</v>
      </c>
      <c r="SA136" s="222">
        <v>0</v>
      </c>
      <c r="SB136" s="222">
        <v>0</v>
      </c>
      <c r="SC136" s="222">
        <v>1145725.0900000001</v>
      </c>
      <c r="SD136" s="222">
        <v>336338</v>
      </c>
      <c r="SE136" s="222">
        <v>0</v>
      </c>
      <c r="SF136" s="222">
        <v>574855.77</v>
      </c>
      <c r="SG136" s="222">
        <v>590086.87</v>
      </c>
      <c r="SH136" s="222">
        <v>95832.04</v>
      </c>
      <c r="SI136" s="222">
        <v>776021.64</v>
      </c>
      <c r="SJ136" s="222">
        <v>1742228</v>
      </c>
      <c r="SK136" s="222">
        <v>3728542.63</v>
      </c>
      <c r="SL136" s="222">
        <v>0</v>
      </c>
      <c r="SM136" s="222">
        <v>1370495.34</v>
      </c>
      <c r="SN136" s="222">
        <v>0</v>
      </c>
      <c r="SO136" s="222">
        <v>0</v>
      </c>
      <c r="SP136" s="222">
        <v>0</v>
      </c>
      <c r="SQ136" s="222">
        <v>204476.01</v>
      </c>
      <c r="SR136" s="222">
        <v>397210</v>
      </c>
      <c r="SS136" s="222">
        <v>1757894.23</v>
      </c>
      <c r="ST136" s="222">
        <v>287800</v>
      </c>
      <c r="SU136" s="222">
        <v>64318.69</v>
      </c>
      <c r="SV136" s="222">
        <v>94254</v>
      </c>
      <c r="SW136" s="222">
        <v>87142.5</v>
      </c>
      <c r="SX136" s="222">
        <v>0</v>
      </c>
      <c r="SY136" s="222">
        <v>0</v>
      </c>
      <c r="SZ136" s="222">
        <v>0</v>
      </c>
      <c r="TA136" s="222">
        <v>0</v>
      </c>
      <c r="TB136" s="222">
        <v>245164.36</v>
      </c>
      <c r="TC136" s="222">
        <v>0</v>
      </c>
      <c r="TD136" s="222">
        <v>57605</v>
      </c>
      <c r="TE136" s="222">
        <v>490859.84</v>
      </c>
      <c r="TF136" s="222">
        <v>130552.17</v>
      </c>
      <c r="TG136" s="222">
        <v>0</v>
      </c>
      <c r="TH136" s="222">
        <v>100000</v>
      </c>
      <c r="TI136" s="222">
        <v>757350</v>
      </c>
      <c r="TJ136" s="222">
        <v>504319.5</v>
      </c>
      <c r="TK136" s="222">
        <v>343000</v>
      </c>
      <c r="TL136" s="222">
        <v>0</v>
      </c>
      <c r="TM136" s="222">
        <v>269500</v>
      </c>
      <c r="TN136" s="222">
        <v>0</v>
      </c>
      <c r="TO136" s="222">
        <v>80000</v>
      </c>
      <c r="TP136" s="222">
        <v>0</v>
      </c>
      <c r="TQ136" s="222">
        <v>2309821.37</v>
      </c>
      <c r="TR136" s="222">
        <v>0</v>
      </c>
      <c r="TS136" s="222">
        <v>0</v>
      </c>
      <c r="TT136" s="222">
        <v>188652</v>
      </c>
      <c r="TU136" s="222">
        <v>66000</v>
      </c>
      <c r="TV136" s="222">
        <v>0</v>
      </c>
      <c r="TW136" s="222">
        <v>899999.5</v>
      </c>
      <c r="TX136" s="222">
        <v>0</v>
      </c>
      <c r="TY136" s="222">
        <v>185594.16</v>
      </c>
      <c r="TZ136" s="222">
        <v>846659.5</v>
      </c>
      <c r="UA136" s="222">
        <v>730804.76</v>
      </c>
      <c r="UB136" s="222">
        <v>0</v>
      </c>
      <c r="UC136" s="222">
        <v>16710</v>
      </c>
      <c r="UD136" s="222">
        <v>875824.11</v>
      </c>
      <c r="UE136" s="222">
        <v>561959.62</v>
      </c>
      <c r="UF136" s="222">
        <v>0</v>
      </c>
      <c r="UG136" s="222">
        <v>34305</v>
      </c>
      <c r="UH136" s="222">
        <v>235012.63</v>
      </c>
      <c r="UI136" s="222">
        <v>1179.1400000000001</v>
      </c>
      <c r="UJ136" s="222">
        <v>8151424.3300000001</v>
      </c>
      <c r="UK136" s="222">
        <v>0</v>
      </c>
      <c r="UL136" s="222">
        <v>179999</v>
      </c>
      <c r="UM136" s="222">
        <v>1127912.69</v>
      </c>
      <c r="UN136" s="222">
        <v>143902</v>
      </c>
      <c r="UO136" s="222">
        <v>2424577.35</v>
      </c>
      <c r="UP136" s="222">
        <v>30500</v>
      </c>
      <c r="UQ136" s="222">
        <v>757606.21</v>
      </c>
      <c r="UR136" s="222">
        <v>0</v>
      </c>
      <c r="US136" s="222">
        <v>0</v>
      </c>
      <c r="UT136" s="222">
        <v>80060</v>
      </c>
      <c r="UU136" s="222">
        <v>419038</v>
      </c>
      <c r="UV136" s="222">
        <v>0</v>
      </c>
      <c r="UW136" s="222">
        <v>1436437.36</v>
      </c>
      <c r="UX136" s="222">
        <v>0</v>
      </c>
      <c r="UY136" s="222">
        <v>1576310.18</v>
      </c>
      <c r="UZ136" s="222">
        <v>71286.81</v>
      </c>
      <c r="VA136" s="222">
        <v>0</v>
      </c>
      <c r="VB136" s="222">
        <v>9896.43</v>
      </c>
      <c r="VC136" s="222">
        <v>0</v>
      </c>
      <c r="VD136" s="222">
        <v>2301441.52</v>
      </c>
      <c r="VE136" s="222">
        <v>804005</v>
      </c>
      <c r="VF136" s="222">
        <v>4762779.46</v>
      </c>
      <c r="VG136" s="222">
        <v>0</v>
      </c>
      <c r="VH136" s="222">
        <v>1820560</v>
      </c>
      <c r="VI136" s="222">
        <v>140052</v>
      </c>
      <c r="VJ136" s="222">
        <v>81840</v>
      </c>
      <c r="VK136" s="222">
        <v>0</v>
      </c>
      <c r="VL136" s="222">
        <v>1871655.39</v>
      </c>
      <c r="VM136" s="222">
        <v>0</v>
      </c>
      <c r="VN136" s="222">
        <v>62699.17</v>
      </c>
      <c r="VO136" s="222">
        <v>6507574.71</v>
      </c>
      <c r="VP136" s="222">
        <v>0</v>
      </c>
      <c r="VQ136" s="222">
        <v>200116</v>
      </c>
      <c r="VR136" s="222">
        <v>0</v>
      </c>
      <c r="VS136" s="222">
        <v>901250</v>
      </c>
      <c r="VT136" s="222">
        <v>0</v>
      </c>
      <c r="VU136" s="222">
        <v>0</v>
      </c>
      <c r="VV136" s="222">
        <v>0</v>
      </c>
      <c r="VW136" s="222">
        <v>0</v>
      </c>
      <c r="VX136" s="222">
        <v>22200</v>
      </c>
      <c r="VY136" s="222">
        <v>0</v>
      </c>
      <c r="VZ136" s="222">
        <v>0</v>
      </c>
      <c r="WA136" s="222">
        <v>0</v>
      </c>
      <c r="WB136" s="222">
        <v>0</v>
      </c>
      <c r="WC136" s="222">
        <v>0</v>
      </c>
      <c r="WD136" s="222">
        <v>0</v>
      </c>
      <c r="WE136" s="222">
        <v>0</v>
      </c>
      <c r="WF136" s="222">
        <v>0</v>
      </c>
      <c r="WG136" s="222">
        <v>269170</v>
      </c>
      <c r="WH136" s="222">
        <v>2200500</v>
      </c>
      <c r="WI136" s="222">
        <v>247544</v>
      </c>
      <c r="WJ136" s="222">
        <v>29087.06</v>
      </c>
      <c r="WK136" s="222">
        <v>0</v>
      </c>
      <c r="WL136" s="222">
        <v>700663</v>
      </c>
      <c r="WM136" s="222">
        <v>0</v>
      </c>
      <c r="WN136" s="222">
        <v>0</v>
      </c>
      <c r="WO136" s="222">
        <v>0</v>
      </c>
      <c r="WP136" s="222">
        <v>0</v>
      </c>
      <c r="WQ136" s="222">
        <v>0</v>
      </c>
      <c r="WR136" s="222">
        <v>0</v>
      </c>
      <c r="WS136" s="222">
        <v>0</v>
      </c>
      <c r="WT136" s="222">
        <v>0</v>
      </c>
      <c r="WU136" s="222">
        <v>0</v>
      </c>
      <c r="WV136" s="222">
        <v>0</v>
      </c>
      <c r="WW136" s="222">
        <v>0</v>
      </c>
      <c r="WX136" s="222">
        <v>0</v>
      </c>
      <c r="WY136" s="222">
        <v>0</v>
      </c>
      <c r="WZ136" s="222">
        <v>0</v>
      </c>
      <c r="XA136" s="222">
        <v>0</v>
      </c>
      <c r="XB136" s="222">
        <v>701900</v>
      </c>
      <c r="XC136" s="222">
        <v>3754825.07</v>
      </c>
      <c r="XD136" s="222">
        <v>0</v>
      </c>
      <c r="XE136" s="222">
        <v>0</v>
      </c>
      <c r="XF136" s="222">
        <v>0</v>
      </c>
      <c r="XG136" s="222">
        <v>0</v>
      </c>
      <c r="XH136" s="222">
        <v>0</v>
      </c>
      <c r="XI136" s="222">
        <v>0</v>
      </c>
      <c r="XJ136" s="222">
        <v>0</v>
      </c>
      <c r="XK136" s="222">
        <v>597256.48</v>
      </c>
      <c r="XL136" s="222">
        <v>0</v>
      </c>
      <c r="XM136" s="222">
        <v>0</v>
      </c>
      <c r="XN136" s="222">
        <v>0</v>
      </c>
      <c r="XO136" s="222">
        <v>7500</v>
      </c>
      <c r="XP136" s="222">
        <v>70945.5</v>
      </c>
      <c r="XQ136" s="222">
        <v>0</v>
      </c>
      <c r="XR136" s="222">
        <v>261505.5</v>
      </c>
      <c r="XS136" s="222">
        <v>103256</v>
      </c>
      <c r="XT136" s="222">
        <v>0</v>
      </c>
      <c r="XU136" s="222">
        <v>108090</v>
      </c>
      <c r="XV136" s="222">
        <v>0</v>
      </c>
      <c r="XW136" s="222">
        <v>0</v>
      </c>
      <c r="XX136" s="222">
        <v>0</v>
      </c>
      <c r="XY136" s="222">
        <v>0</v>
      </c>
      <c r="XZ136" s="222">
        <v>36616.5</v>
      </c>
      <c r="YA136" s="222">
        <v>0</v>
      </c>
      <c r="YB136" s="222">
        <v>0</v>
      </c>
      <c r="YC136" s="222">
        <v>0</v>
      </c>
      <c r="YD136" s="222">
        <v>0</v>
      </c>
      <c r="YE136" s="222">
        <v>0</v>
      </c>
      <c r="YF136" s="222">
        <v>0</v>
      </c>
      <c r="YG136" s="222">
        <v>0</v>
      </c>
      <c r="YH136" s="222">
        <v>0</v>
      </c>
      <c r="YI136" s="222">
        <v>0</v>
      </c>
      <c r="YJ136" s="222">
        <v>0</v>
      </c>
      <c r="YK136" s="222">
        <v>1968850</v>
      </c>
      <c r="YL136" s="222">
        <v>0</v>
      </c>
      <c r="YM136" s="222">
        <v>0</v>
      </c>
      <c r="YN136" s="222">
        <v>0</v>
      </c>
      <c r="YO136" s="222">
        <v>0</v>
      </c>
      <c r="YP136" s="222">
        <v>0</v>
      </c>
      <c r="YQ136" s="222">
        <v>2491435</v>
      </c>
      <c r="YR136" s="222">
        <v>1097380.8</v>
      </c>
      <c r="YS136" s="222">
        <v>0</v>
      </c>
      <c r="YT136" s="222">
        <v>0</v>
      </c>
      <c r="YU136" s="222">
        <v>0</v>
      </c>
      <c r="YV136" s="222">
        <v>4493895.58</v>
      </c>
      <c r="YW136" s="222">
        <v>16250</v>
      </c>
      <c r="YX136" s="222">
        <v>1014600.9</v>
      </c>
      <c r="YY136" s="222">
        <v>954347.22</v>
      </c>
      <c r="YZ136" s="222">
        <v>2823637.25</v>
      </c>
      <c r="ZA136" s="222">
        <v>0</v>
      </c>
      <c r="ZB136" s="222">
        <v>0</v>
      </c>
      <c r="ZC136" s="222">
        <v>2040435</v>
      </c>
      <c r="ZD136" s="222">
        <v>2181839.96</v>
      </c>
      <c r="ZE136" s="222">
        <v>0</v>
      </c>
      <c r="ZF136" s="222">
        <v>0</v>
      </c>
      <c r="ZG136" s="222">
        <v>163850</v>
      </c>
      <c r="ZH136" s="222">
        <v>0</v>
      </c>
      <c r="ZI136" s="222">
        <v>0</v>
      </c>
      <c r="ZJ136" s="222">
        <v>0</v>
      </c>
      <c r="ZK136" s="222">
        <v>15000</v>
      </c>
      <c r="ZL136" s="222">
        <v>3591618.33</v>
      </c>
      <c r="ZM136" s="222">
        <v>2210273.5699999998</v>
      </c>
      <c r="ZN136" s="222">
        <v>189680.99</v>
      </c>
      <c r="ZO136" s="222">
        <v>8858371.3599999994</v>
      </c>
      <c r="ZP136" s="222">
        <v>6437085.8499999996</v>
      </c>
      <c r="ZQ136" s="222">
        <v>596789.5</v>
      </c>
      <c r="ZR136" s="222">
        <v>4280601.91</v>
      </c>
      <c r="ZS136" s="222">
        <v>1253118.43</v>
      </c>
      <c r="ZT136" s="222">
        <v>5107500.2300000004</v>
      </c>
      <c r="ZU136" s="222">
        <v>292791.88</v>
      </c>
      <c r="ZV136" s="222">
        <v>978876.09</v>
      </c>
      <c r="ZW136" s="222">
        <v>3501356.36</v>
      </c>
      <c r="ZX136" s="222">
        <v>2136830.35</v>
      </c>
      <c r="ZY136" s="222">
        <v>2449929.48</v>
      </c>
      <c r="ZZ136" s="222">
        <v>387126.23</v>
      </c>
      <c r="AAA136" s="222">
        <v>942224</v>
      </c>
      <c r="AAB136" s="222">
        <v>2967773.93</v>
      </c>
      <c r="AAC136" s="222">
        <v>696437.15</v>
      </c>
      <c r="AAD136" s="222">
        <v>1176902.9099999999</v>
      </c>
      <c r="AAE136" s="222">
        <v>5132913.78</v>
      </c>
      <c r="AAF136" s="222">
        <v>161807.99</v>
      </c>
      <c r="AAG136" s="222">
        <v>2082849.85</v>
      </c>
      <c r="AAH136" s="222">
        <v>340900</v>
      </c>
      <c r="AAI136" s="222">
        <v>1548371.04</v>
      </c>
      <c r="AAJ136" s="222">
        <v>455064.57</v>
      </c>
      <c r="AAK136" s="222">
        <v>255417.75</v>
      </c>
      <c r="AAL136" s="222">
        <v>840744.72</v>
      </c>
      <c r="AAM136" s="222">
        <v>0</v>
      </c>
      <c r="AAN136" s="222">
        <v>569848.44999999995</v>
      </c>
      <c r="AAO136" s="222">
        <v>0</v>
      </c>
      <c r="AAP136" s="222">
        <v>0</v>
      </c>
      <c r="AAQ136" s="222">
        <v>40000</v>
      </c>
      <c r="AAR136" s="222">
        <v>2492671.23</v>
      </c>
      <c r="AAS136" s="222">
        <v>207840</v>
      </c>
      <c r="AAT136" s="222">
        <v>0</v>
      </c>
      <c r="AAU136" s="222">
        <v>1222771.1499999999</v>
      </c>
      <c r="AAV136" s="222">
        <v>1786349.88</v>
      </c>
      <c r="AAW136" s="222">
        <v>642202.29</v>
      </c>
      <c r="AAX136" s="222">
        <v>1607192.53</v>
      </c>
      <c r="AAY136" s="222">
        <v>407869.47</v>
      </c>
      <c r="AAZ136" s="222">
        <v>961095</v>
      </c>
      <c r="ABA136" s="222">
        <v>0</v>
      </c>
      <c r="ABB136" s="222">
        <v>0</v>
      </c>
      <c r="ABC136" s="222">
        <v>0</v>
      </c>
      <c r="ABD136" s="222">
        <v>72440</v>
      </c>
      <c r="ABE136" s="222">
        <v>0</v>
      </c>
      <c r="ABF136" s="222">
        <v>-635000</v>
      </c>
      <c r="ABG136" s="222">
        <v>72555</v>
      </c>
      <c r="ABH136" s="222">
        <v>771906.76</v>
      </c>
      <c r="ABI136" s="222">
        <v>571026.81999999995</v>
      </c>
      <c r="ABJ136" s="222">
        <v>53000</v>
      </c>
      <c r="ABK136" s="222">
        <v>0</v>
      </c>
      <c r="ABL136" s="222">
        <v>0</v>
      </c>
      <c r="ABM136" s="222">
        <v>682301.02</v>
      </c>
      <c r="ABN136" s="222">
        <v>0</v>
      </c>
      <c r="ABO136" s="222">
        <v>0</v>
      </c>
      <c r="ABP136" s="222">
        <v>0</v>
      </c>
      <c r="ABQ136" s="222">
        <v>0</v>
      </c>
      <c r="ABR136" s="222">
        <v>0</v>
      </c>
      <c r="ABS136" s="222">
        <v>77191</v>
      </c>
      <c r="ABT136" s="222">
        <v>0</v>
      </c>
      <c r="ABU136" s="222">
        <v>0</v>
      </c>
      <c r="ABV136" s="222">
        <v>0</v>
      </c>
      <c r="ABW136" s="222">
        <v>0</v>
      </c>
      <c r="ABX136" s="222">
        <v>0</v>
      </c>
      <c r="ABY136" s="222">
        <v>0</v>
      </c>
      <c r="ABZ136" s="222">
        <v>0</v>
      </c>
      <c r="ACA136" s="222">
        <v>0</v>
      </c>
      <c r="ACB136" s="222">
        <v>0</v>
      </c>
      <c r="ACC136" s="222">
        <v>469310.92</v>
      </c>
      <c r="ACD136" s="222">
        <v>0</v>
      </c>
      <c r="ACE136" s="222">
        <v>0</v>
      </c>
      <c r="ACF136" s="222">
        <v>0</v>
      </c>
      <c r="ACG136" s="222">
        <v>0</v>
      </c>
      <c r="ACH136" s="222">
        <v>0</v>
      </c>
      <c r="ACI136" s="222">
        <v>1481878.5</v>
      </c>
      <c r="ACJ136" s="222">
        <v>0</v>
      </c>
      <c r="ACK136" s="222">
        <v>186455.88</v>
      </c>
      <c r="ACL136" s="222">
        <v>665656</v>
      </c>
      <c r="ACM136" s="222">
        <v>92120</v>
      </c>
      <c r="ACN136" s="222">
        <v>0</v>
      </c>
      <c r="ACO136" s="222">
        <v>0</v>
      </c>
      <c r="ACP136" s="222">
        <v>0</v>
      </c>
      <c r="ACQ136" s="222">
        <v>0</v>
      </c>
      <c r="ACR136" s="222">
        <v>102000</v>
      </c>
      <c r="ACS136" s="222">
        <v>70</v>
      </c>
      <c r="ACT136" s="222">
        <v>286405</v>
      </c>
      <c r="ACU136" s="222">
        <v>0</v>
      </c>
      <c r="ACV136" s="222">
        <v>0</v>
      </c>
      <c r="ACW136" s="222">
        <v>0</v>
      </c>
      <c r="ACX136" s="222">
        <v>100051</v>
      </c>
      <c r="ACY136" s="222">
        <v>241825.5</v>
      </c>
      <c r="ACZ136" s="222">
        <v>0</v>
      </c>
      <c r="ADA136" s="222">
        <v>602552</v>
      </c>
      <c r="ADB136" s="222">
        <v>0</v>
      </c>
      <c r="ADC136" s="222">
        <v>0</v>
      </c>
      <c r="ADD136" s="222">
        <v>0</v>
      </c>
      <c r="ADE136" s="222">
        <v>0</v>
      </c>
      <c r="ADF136" s="222">
        <v>97814.6</v>
      </c>
      <c r="ADG136" s="222">
        <v>0</v>
      </c>
      <c r="ADH136" s="222">
        <v>1643732.15</v>
      </c>
      <c r="ADI136" s="222">
        <v>0</v>
      </c>
      <c r="ADJ136" s="222">
        <v>0</v>
      </c>
      <c r="ADK136" s="222">
        <v>1281000</v>
      </c>
      <c r="ADL136" s="222">
        <v>20746.400000000001</v>
      </c>
      <c r="ADM136" s="222">
        <v>0</v>
      </c>
      <c r="ADN136" s="222">
        <v>0.04</v>
      </c>
      <c r="ADO136" s="222">
        <v>3518890.92</v>
      </c>
      <c r="ADP136" s="222">
        <v>0</v>
      </c>
      <c r="ADQ136" s="222">
        <v>0</v>
      </c>
      <c r="ADR136" s="222">
        <v>0</v>
      </c>
      <c r="ADS136" s="222">
        <v>0</v>
      </c>
      <c r="ADT136" s="222">
        <v>84628.99</v>
      </c>
      <c r="ADU136" s="222">
        <v>460335</v>
      </c>
      <c r="ADV136" s="222">
        <v>0</v>
      </c>
      <c r="ADW136" s="222">
        <v>0</v>
      </c>
      <c r="ADX136" s="222">
        <v>0</v>
      </c>
      <c r="ADY136" s="222">
        <v>0</v>
      </c>
      <c r="ADZ136" s="222">
        <v>2692950.44</v>
      </c>
      <c r="AEA136" s="222">
        <v>4374957.96</v>
      </c>
      <c r="AEB136" s="222">
        <v>4246067.2000000002</v>
      </c>
      <c r="AEC136" s="222">
        <v>0</v>
      </c>
      <c r="AED136" s="222">
        <v>900512.15</v>
      </c>
      <c r="AEE136" s="222">
        <v>0.04</v>
      </c>
      <c r="AEF136" s="222">
        <v>0</v>
      </c>
      <c r="AEG136" s="222">
        <v>0</v>
      </c>
      <c r="AEH136" s="222">
        <v>0</v>
      </c>
      <c r="AEI136" s="222">
        <v>0</v>
      </c>
      <c r="AEJ136" s="222">
        <v>719834.15</v>
      </c>
      <c r="AEK136" s="222">
        <v>0</v>
      </c>
      <c r="AEL136" s="222">
        <v>3512511.07</v>
      </c>
      <c r="AEM136" s="222">
        <v>0</v>
      </c>
      <c r="AEN136" s="222">
        <v>0</v>
      </c>
      <c r="AEO136" s="222">
        <v>2721931.57</v>
      </c>
      <c r="AEP136" s="222">
        <v>0</v>
      </c>
      <c r="AEQ136" s="222">
        <v>0</v>
      </c>
      <c r="AER136" s="222">
        <v>0</v>
      </c>
      <c r="AES136" s="222">
        <v>334220.27</v>
      </c>
      <c r="AET136" s="222">
        <v>465146.89</v>
      </c>
      <c r="AEU136" s="222">
        <v>338669.28</v>
      </c>
      <c r="AEV136" s="222">
        <v>0</v>
      </c>
      <c r="AEW136" s="222">
        <v>0</v>
      </c>
      <c r="AEX136" s="222">
        <v>26653.24</v>
      </c>
      <c r="AEY136" s="222">
        <v>0</v>
      </c>
      <c r="AEZ136" s="222">
        <v>600280.5</v>
      </c>
      <c r="AFA136" s="222">
        <v>0</v>
      </c>
      <c r="AFB136" s="222">
        <v>0</v>
      </c>
      <c r="AFC136" s="222">
        <v>700000</v>
      </c>
      <c r="AFD136" s="222">
        <v>3422480.51</v>
      </c>
      <c r="AFE136" s="222">
        <v>0</v>
      </c>
      <c r="AFF136" s="222">
        <v>0</v>
      </c>
      <c r="AFG136" s="222">
        <v>0</v>
      </c>
      <c r="AFH136" s="222">
        <v>0</v>
      </c>
      <c r="AFI136" s="222">
        <v>203000</v>
      </c>
      <c r="AFJ136" s="222">
        <v>974912.03</v>
      </c>
      <c r="AFK136" s="222">
        <v>280619.7</v>
      </c>
      <c r="AFL136" s="222">
        <v>0</v>
      </c>
      <c r="AFM136" s="222">
        <v>0</v>
      </c>
      <c r="AFN136" s="222">
        <v>190418.96</v>
      </c>
      <c r="AFO136" s="222">
        <v>0</v>
      </c>
      <c r="AFP136" s="222">
        <v>0</v>
      </c>
      <c r="AFQ136" s="222">
        <v>287114.86</v>
      </c>
      <c r="AFR136" s="222">
        <v>246960</v>
      </c>
      <c r="AFS136" s="222">
        <v>123785.28</v>
      </c>
      <c r="AFT136" s="222">
        <v>-238703.68</v>
      </c>
      <c r="AFU136" s="222">
        <v>425150.67</v>
      </c>
      <c r="AFV136" s="222">
        <v>0</v>
      </c>
      <c r="AFW136" s="222">
        <v>568576.21</v>
      </c>
      <c r="AFX136" s="222">
        <v>0</v>
      </c>
      <c r="AFY136" s="222">
        <v>57267.32</v>
      </c>
      <c r="AFZ136" s="222">
        <v>867381.73</v>
      </c>
      <c r="AGA136" s="222">
        <v>0</v>
      </c>
      <c r="AGB136" s="222">
        <v>5458847.4800000004</v>
      </c>
      <c r="AGC136" s="222">
        <v>634526.65</v>
      </c>
      <c r="AGD136" s="222">
        <v>54189</v>
      </c>
      <c r="AGE136" s="222">
        <v>709214.8</v>
      </c>
      <c r="AGF136" s="222">
        <v>2269670.67</v>
      </c>
      <c r="AGG136" s="222">
        <v>1027245.38</v>
      </c>
      <c r="AGH136" s="222">
        <v>1975698.53</v>
      </c>
      <c r="AGI136" s="222">
        <v>4054942</v>
      </c>
      <c r="AGJ136" s="222">
        <v>0</v>
      </c>
      <c r="AGK136" s="222">
        <v>851970</v>
      </c>
      <c r="AGL136" s="222">
        <v>218450</v>
      </c>
      <c r="AGM136" s="222">
        <v>1850326.58</v>
      </c>
      <c r="AGN136" s="222">
        <v>0</v>
      </c>
      <c r="AGO136" s="222">
        <v>5046671.9000000004</v>
      </c>
      <c r="AGP136" s="222">
        <v>0</v>
      </c>
      <c r="AGQ136" s="222">
        <v>0</v>
      </c>
      <c r="AGR136" s="222">
        <v>0</v>
      </c>
      <c r="AGS136" s="222">
        <v>1546631.61</v>
      </c>
      <c r="AGT136" s="222">
        <v>0</v>
      </c>
      <c r="AGU136" s="222">
        <v>0</v>
      </c>
      <c r="AGV136" s="222">
        <v>1211074.3899999999</v>
      </c>
      <c r="AGW136" s="222">
        <v>1579834.86</v>
      </c>
      <c r="AGX136" s="222">
        <v>4868180.49</v>
      </c>
      <c r="AGY136" s="222">
        <v>1273460.67</v>
      </c>
      <c r="AGZ136" s="222">
        <v>1522273.35</v>
      </c>
      <c r="AHA136" s="222">
        <v>2457017.39</v>
      </c>
      <c r="AHB136" s="222">
        <v>67733</v>
      </c>
      <c r="AHC136" s="222">
        <v>586460</v>
      </c>
      <c r="AHD136" s="222">
        <v>2156035.7000000002</v>
      </c>
      <c r="AHE136" s="222">
        <v>2513735.67</v>
      </c>
      <c r="AHF136" s="222">
        <v>1710000</v>
      </c>
      <c r="AHG136" s="222">
        <v>851659.21</v>
      </c>
      <c r="AHH136" s="222">
        <v>5617588.4699999997</v>
      </c>
      <c r="AHI136" s="222">
        <v>1932498.2</v>
      </c>
      <c r="AHJ136" s="222">
        <v>0</v>
      </c>
      <c r="AHK136" s="222">
        <v>824065.19</v>
      </c>
      <c r="AHL136" s="222">
        <v>2876547.74</v>
      </c>
      <c r="AHM136" s="222">
        <v>6</v>
      </c>
      <c r="AHN136" s="222">
        <v>0</v>
      </c>
      <c r="AHO136" s="222">
        <v>0</v>
      </c>
      <c r="AHP136" s="222">
        <v>0</v>
      </c>
      <c r="AHQ136" s="222">
        <v>0</v>
      </c>
      <c r="AHR136" s="264">
        <v>315080.64</v>
      </c>
    </row>
    <row r="137" spans="1:902" ht="24">
      <c r="A137" s="183" t="s">
        <v>6674</v>
      </c>
      <c r="B137" s="183" t="s">
        <v>6597</v>
      </c>
      <c r="C137" s="184" t="s">
        <v>6598</v>
      </c>
      <c r="D137" s="222">
        <v>26804170.239999998</v>
      </c>
      <c r="E137" s="222">
        <v>0</v>
      </c>
      <c r="F137" s="222">
        <v>0</v>
      </c>
      <c r="G137" s="222">
        <v>0</v>
      </c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5127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43654517.880000003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15154040.02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5112585.34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18526049.010000002</v>
      </c>
      <c r="BJ137" s="222">
        <v>5225954.57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6375137.25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6976149.4699999997</v>
      </c>
      <c r="CA137" s="222">
        <v>0</v>
      </c>
      <c r="CB137" s="222">
        <v>0</v>
      </c>
      <c r="CC137" s="222">
        <v>0</v>
      </c>
      <c r="CD137" s="222">
        <v>0</v>
      </c>
      <c r="CE137" s="222">
        <v>0</v>
      </c>
      <c r="CF137" s="222">
        <v>0</v>
      </c>
      <c r="CG137" s="222">
        <v>16844882.530000001</v>
      </c>
      <c r="CH137" s="222">
        <v>0</v>
      </c>
      <c r="CI137" s="222">
        <v>0</v>
      </c>
      <c r="CJ137" s="222">
        <v>0</v>
      </c>
      <c r="CK137" s="222">
        <v>0</v>
      </c>
      <c r="CL137" s="222">
        <v>0</v>
      </c>
      <c r="CM137" s="222">
        <v>0</v>
      </c>
      <c r="CN137" s="222">
        <v>0</v>
      </c>
      <c r="CO137" s="222">
        <v>0</v>
      </c>
      <c r="CP137" s="222">
        <v>0</v>
      </c>
      <c r="CQ137" s="222">
        <v>0</v>
      </c>
      <c r="CR137" s="222">
        <v>0</v>
      </c>
      <c r="CS137" s="222">
        <v>0</v>
      </c>
      <c r="CT137" s="222">
        <v>30268872.199999999</v>
      </c>
      <c r="CU137" s="222">
        <v>0</v>
      </c>
      <c r="CV137" s="222">
        <v>0</v>
      </c>
      <c r="CW137" s="222">
        <v>0</v>
      </c>
      <c r="CX137" s="222">
        <v>0</v>
      </c>
      <c r="CY137" s="222">
        <v>0</v>
      </c>
      <c r="CZ137" s="222">
        <v>0</v>
      </c>
      <c r="DA137" s="222">
        <v>0</v>
      </c>
      <c r="DB137" s="222">
        <v>9832461.1300000008</v>
      </c>
      <c r="DC137" s="222">
        <v>16621292.24</v>
      </c>
      <c r="DD137" s="222">
        <v>0</v>
      </c>
      <c r="DE137" s="222">
        <v>0</v>
      </c>
      <c r="DF137" s="222">
        <v>0</v>
      </c>
      <c r="DG137" s="222">
        <v>0</v>
      </c>
      <c r="DH137" s="222">
        <v>0</v>
      </c>
      <c r="DI137" s="222">
        <v>0</v>
      </c>
      <c r="DJ137" s="222">
        <v>0</v>
      </c>
      <c r="DK137" s="222">
        <v>41725808.770000003</v>
      </c>
      <c r="DL137" s="222">
        <v>0</v>
      </c>
      <c r="DM137" s="222">
        <v>0</v>
      </c>
      <c r="DN137" s="222">
        <v>0</v>
      </c>
      <c r="DO137" s="222">
        <v>0</v>
      </c>
      <c r="DP137" s="222">
        <v>0</v>
      </c>
      <c r="DQ137" s="222">
        <v>0</v>
      </c>
      <c r="DR137" s="222">
        <v>0</v>
      </c>
      <c r="DS137" s="222">
        <v>0</v>
      </c>
      <c r="DT137" s="222">
        <v>28314684.940000001</v>
      </c>
      <c r="DU137" s="222">
        <v>0</v>
      </c>
      <c r="DV137" s="222">
        <v>0</v>
      </c>
      <c r="DW137" s="222">
        <v>0</v>
      </c>
      <c r="DX137" s="222">
        <v>0</v>
      </c>
      <c r="DY137" s="222">
        <v>0</v>
      </c>
      <c r="DZ137" s="222">
        <v>0</v>
      </c>
      <c r="EA137" s="222">
        <v>0</v>
      </c>
      <c r="EB137" s="222">
        <v>0</v>
      </c>
      <c r="EC137" s="222">
        <v>0</v>
      </c>
      <c r="ED137" s="222">
        <v>0</v>
      </c>
      <c r="EE137" s="222">
        <v>1226406.25</v>
      </c>
      <c r="EF137" s="222">
        <v>3971658.95</v>
      </c>
      <c r="EG137" s="222">
        <v>0</v>
      </c>
      <c r="EH137" s="222">
        <v>0</v>
      </c>
      <c r="EI137" s="222">
        <v>0</v>
      </c>
      <c r="EJ137" s="222">
        <v>0</v>
      </c>
      <c r="EK137" s="222">
        <v>0</v>
      </c>
      <c r="EL137" s="222">
        <v>0</v>
      </c>
      <c r="EM137" s="222">
        <v>0</v>
      </c>
      <c r="EN137" s="222">
        <v>35740323.759999998</v>
      </c>
      <c r="EO137" s="222">
        <v>0</v>
      </c>
      <c r="EP137" s="222">
        <v>0</v>
      </c>
      <c r="EQ137" s="222">
        <v>0</v>
      </c>
      <c r="ER137" s="222">
        <v>0</v>
      </c>
      <c r="ES137" s="222">
        <v>0</v>
      </c>
      <c r="ET137" s="222">
        <v>0</v>
      </c>
      <c r="EU137" s="222">
        <v>0</v>
      </c>
      <c r="EV137" s="222">
        <v>0</v>
      </c>
      <c r="EW137" s="222">
        <v>1141018.69</v>
      </c>
      <c r="EX137" s="222">
        <v>0</v>
      </c>
      <c r="EY137" s="222">
        <v>0</v>
      </c>
      <c r="EZ137" s="222">
        <v>0</v>
      </c>
      <c r="FA137" s="222">
        <v>0</v>
      </c>
      <c r="FB137" s="222">
        <v>0</v>
      </c>
      <c r="FC137" s="222">
        <v>0</v>
      </c>
      <c r="FD137" s="222">
        <v>0</v>
      </c>
      <c r="FE137" s="222">
        <v>0</v>
      </c>
      <c r="FF137" s="222">
        <v>0</v>
      </c>
      <c r="FG137" s="222">
        <v>0</v>
      </c>
      <c r="FH137" s="222">
        <v>0</v>
      </c>
      <c r="FI137" s="222">
        <v>6367264.25</v>
      </c>
      <c r="FJ137" s="222">
        <v>0</v>
      </c>
      <c r="FK137" s="222">
        <v>0</v>
      </c>
      <c r="FL137" s="222">
        <v>0</v>
      </c>
      <c r="FM137" s="222">
        <v>0</v>
      </c>
      <c r="FN137" s="222">
        <v>0</v>
      </c>
      <c r="FO137" s="222">
        <v>0</v>
      </c>
      <c r="FP137" s="222">
        <v>0</v>
      </c>
      <c r="FQ137" s="222">
        <v>61876845.439999998</v>
      </c>
      <c r="FR137" s="222">
        <v>0</v>
      </c>
      <c r="FS137" s="222">
        <v>0</v>
      </c>
      <c r="FT137" s="222">
        <v>0</v>
      </c>
      <c r="FU137" s="222">
        <v>0</v>
      </c>
      <c r="FV137" s="222">
        <v>0</v>
      </c>
      <c r="FW137" s="222">
        <v>0</v>
      </c>
      <c r="FX137" s="222">
        <v>0</v>
      </c>
      <c r="FY137" s="222">
        <v>0</v>
      </c>
      <c r="FZ137" s="222">
        <v>0</v>
      </c>
      <c r="GA137" s="222">
        <v>0</v>
      </c>
      <c r="GB137" s="222">
        <v>0</v>
      </c>
      <c r="GC137" s="222">
        <v>0</v>
      </c>
      <c r="GD137" s="222">
        <v>0</v>
      </c>
      <c r="GE137" s="222">
        <v>2152091.2799999998</v>
      </c>
      <c r="GF137" s="222">
        <v>0</v>
      </c>
      <c r="GG137" s="222">
        <v>0</v>
      </c>
      <c r="GH137" s="222">
        <v>0</v>
      </c>
      <c r="GI137" s="222">
        <v>0</v>
      </c>
      <c r="GJ137" s="222">
        <v>0</v>
      </c>
      <c r="GK137" s="222">
        <v>0</v>
      </c>
      <c r="GL137" s="222">
        <v>0</v>
      </c>
      <c r="GM137" s="222">
        <v>0</v>
      </c>
      <c r="GN137" s="222">
        <v>0</v>
      </c>
      <c r="GO137" s="222">
        <v>0</v>
      </c>
      <c r="GP137" s="222">
        <v>0</v>
      </c>
      <c r="GQ137" s="222">
        <v>19070631.859999999</v>
      </c>
      <c r="GR137" s="222">
        <v>0</v>
      </c>
      <c r="GS137" s="222">
        <v>0</v>
      </c>
      <c r="GT137" s="222">
        <v>0</v>
      </c>
      <c r="GU137" s="222">
        <v>0</v>
      </c>
      <c r="GV137" s="222">
        <v>0</v>
      </c>
      <c r="GW137" s="222">
        <v>0</v>
      </c>
      <c r="GX137" s="222">
        <v>0</v>
      </c>
      <c r="GY137" s="222">
        <v>2648586.7999999998</v>
      </c>
      <c r="GZ137" s="222">
        <v>0</v>
      </c>
      <c r="HA137" s="222">
        <v>0</v>
      </c>
      <c r="HB137" s="222">
        <v>0</v>
      </c>
      <c r="HC137" s="222">
        <v>27129705.739999998</v>
      </c>
      <c r="HD137" s="222">
        <v>0</v>
      </c>
      <c r="HE137" s="222">
        <v>0</v>
      </c>
      <c r="HF137" s="222">
        <v>0</v>
      </c>
      <c r="HG137" s="222">
        <v>0</v>
      </c>
      <c r="HH137" s="222">
        <v>0</v>
      </c>
      <c r="HI137" s="222">
        <v>0</v>
      </c>
      <c r="HJ137" s="222">
        <v>43445616.93</v>
      </c>
      <c r="HK137" s="222">
        <v>0</v>
      </c>
      <c r="HL137" s="222">
        <v>0</v>
      </c>
      <c r="HM137" s="222">
        <v>0</v>
      </c>
      <c r="HN137" s="222">
        <v>0</v>
      </c>
      <c r="HO137" s="222">
        <v>0</v>
      </c>
      <c r="HP137" s="222">
        <v>0</v>
      </c>
      <c r="HQ137" s="222">
        <v>0</v>
      </c>
      <c r="HR137" s="222">
        <v>74499069.489999995</v>
      </c>
      <c r="HS137" s="222">
        <v>7207279.1699999999</v>
      </c>
      <c r="HT137" s="222">
        <v>0</v>
      </c>
      <c r="HU137" s="222">
        <v>0</v>
      </c>
      <c r="HV137" s="222">
        <v>0</v>
      </c>
      <c r="HW137" s="222">
        <v>0</v>
      </c>
      <c r="HX137" s="222">
        <v>0</v>
      </c>
      <c r="HY137" s="222">
        <v>0</v>
      </c>
      <c r="HZ137" s="222">
        <v>0</v>
      </c>
      <c r="IA137" s="222">
        <v>0</v>
      </c>
      <c r="IB137" s="222">
        <v>0</v>
      </c>
      <c r="IC137" s="222">
        <v>0</v>
      </c>
      <c r="ID137" s="222">
        <v>0</v>
      </c>
      <c r="IE137" s="222">
        <v>0</v>
      </c>
      <c r="IF137" s="222">
        <v>0</v>
      </c>
      <c r="IG137" s="222">
        <v>0</v>
      </c>
      <c r="IH137" s="222">
        <v>73743907.489999995</v>
      </c>
      <c r="II137" s="222">
        <v>21662445.329999998</v>
      </c>
      <c r="IJ137" s="222">
        <v>0</v>
      </c>
      <c r="IK137" s="222">
        <v>0</v>
      </c>
      <c r="IL137" s="222">
        <v>0</v>
      </c>
      <c r="IM137" s="222">
        <v>0</v>
      </c>
      <c r="IN137" s="222">
        <v>0</v>
      </c>
      <c r="IO137" s="222">
        <v>0</v>
      </c>
      <c r="IP137" s="222">
        <v>0</v>
      </c>
      <c r="IQ137" s="222">
        <v>0</v>
      </c>
      <c r="IR137" s="222">
        <v>0</v>
      </c>
      <c r="IS137" s="222">
        <v>35048134.340000004</v>
      </c>
      <c r="IT137" s="222">
        <v>115630405.7</v>
      </c>
      <c r="IU137" s="222">
        <v>0</v>
      </c>
      <c r="IV137" s="222">
        <v>0</v>
      </c>
      <c r="IW137" s="222">
        <v>0</v>
      </c>
      <c r="IX137" s="222">
        <v>0</v>
      </c>
      <c r="IY137" s="222">
        <v>0</v>
      </c>
      <c r="IZ137" s="222">
        <v>0</v>
      </c>
      <c r="JA137" s="222">
        <v>0</v>
      </c>
      <c r="JB137" s="222">
        <v>0</v>
      </c>
      <c r="JC137" s="222">
        <v>0</v>
      </c>
      <c r="JD137" s="222">
        <v>0</v>
      </c>
      <c r="JE137" s="222">
        <v>5071618.03</v>
      </c>
      <c r="JF137" s="222">
        <v>342322.06</v>
      </c>
      <c r="JG137" s="222">
        <v>0</v>
      </c>
      <c r="JH137" s="222">
        <v>0</v>
      </c>
      <c r="JI137" s="222">
        <v>0</v>
      </c>
      <c r="JJ137" s="222">
        <v>0</v>
      </c>
      <c r="JK137" s="222">
        <v>27756295.629999999</v>
      </c>
      <c r="JL137" s="222">
        <v>0</v>
      </c>
      <c r="JM137" s="222">
        <v>0</v>
      </c>
      <c r="JN137" s="222">
        <v>0</v>
      </c>
      <c r="JO137" s="222">
        <v>0</v>
      </c>
      <c r="JP137" s="222">
        <v>0</v>
      </c>
      <c r="JQ137" s="222">
        <v>0</v>
      </c>
      <c r="JR137" s="222">
        <v>11622091.77</v>
      </c>
      <c r="JS137" s="222">
        <v>30082121.550000001</v>
      </c>
      <c r="JT137" s="222">
        <v>0</v>
      </c>
      <c r="JU137" s="222">
        <v>0</v>
      </c>
      <c r="JV137" s="222">
        <v>0</v>
      </c>
      <c r="JW137" s="222">
        <v>0</v>
      </c>
      <c r="JX137" s="222">
        <v>0</v>
      </c>
      <c r="JY137" s="222">
        <v>0</v>
      </c>
      <c r="JZ137" s="222">
        <v>0</v>
      </c>
      <c r="KA137" s="222">
        <v>0</v>
      </c>
      <c r="KB137" s="222">
        <v>0</v>
      </c>
      <c r="KC137" s="222">
        <v>0</v>
      </c>
      <c r="KD137" s="222">
        <v>0</v>
      </c>
      <c r="KE137" s="222">
        <v>0</v>
      </c>
      <c r="KF137" s="222">
        <v>0</v>
      </c>
      <c r="KG137" s="222">
        <v>0</v>
      </c>
      <c r="KH137" s="222">
        <v>89585876.489999995</v>
      </c>
      <c r="KI137" s="222">
        <v>0</v>
      </c>
      <c r="KJ137" s="222">
        <v>0</v>
      </c>
      <c r="KK137" s="222">
        <v>0</v>
      </c>
      <c r="KL137" s="222">
        <v>0</v>
      </c>
      <c r="KM137" s="222">
        <v>0</v>
      </c>
      <c r="KN137" s="222">
        <v>0</v>
      </c>
      <c r="KO137" s="222">
        <v>0</v>
      </c>
      <c r="KP137" s="222">
        <v>0</v>
      </c>
      <c r="KQ137" s="222">
        <v>943381.85</v>
      </c>
      <c r="KR137" s="222">
        <v>0</v>
      </c>
      <c r="KS137" s="222">
        <v>0</v>
      </c>
      <c r="KT137" s="222">
        <v>1430021.25</v>
      </c>
      <c r="KU137" s="222">
        <v>0</v>
      </c>
      <c r="KV137" s="222">
        <v>0</v>
      </c>
      <c r="KW137" s="222">
        <v>28382069.27</v>
      </c>
      <c r="KX137" s="222">
        <v>0</v>
      </c>
      <c r="KY137" s="222">
        <v>39589948.380000003</v>
      </c>
      <c r="KZ137" s="222">
        <v>0</v>
      </c>
      <c r="LA137" s="222">
        <v>0</v>
      </c>
      <c r="LB137" s="222">
        <v>0</v>
      </c>
      <c r="LC137" s="222">
        <v>0</v>
      </c>
      <c r="LD137" s="222">
        <v>0</v>
      </c>
      <c r="LE137" s="222">
        <v>0</v>
      </c>
      <c r="LF137" s="222">
        <v>0</v>
      </c>
      <c r="LG137" s="222">
        <v>30838206.280000001</v>
      </c>
      <c r="LH137" s="222">
        <v>7866802.2599999998</v>
      </c>
      <c r="LI137" s="222">
        <v>21310994.82</v>
      </c>
      <c r="LJ137" s="222">
        <v>22038795.84</v>
      </c>
      <c r="LK137" s="222">
        <v>0</v>
      </c>
      <c r="LL137" s="222">
        <v>0</v>
      </c>
      <c r="LM137" s="222">
        <v>0</v>
      </c>
      <c r="LN137" s="222">
        <v>0</v>
      </c>
      <c r="LO137" s="222">
        <v>0</v>
      </c>
      <c r="LP137" s="222">
        <v>0</v>
      </c>
      <c r="LQ137" s="222">
        <v>0</v>
      </c>
      <c r="LR137" s="222">
        <v>6264075.3499999996</v>
      </c>
      <c r="LS137" s="222">
        <v>0</v>
      </c>
      <c r="LT137" s="222">
        <v>0</v>
      </c>
      <c r="LU137" s="222">
        <v>51077724.640000001</v>
      </c>
      <c r="LV137" s="222">
        <v>7683161.9299999997</v>
      </c>
      <c r="LW137" s="222">
        <v>13509791.24</v>
      </c>
      <c r="LX137" s="222">
        <v>2154891.67</v>
      </c>
      <c r="LY137" s="222">
        <v>0</v>
      </c>
      <c r="LZ137" s="222">
        <v>0</v>
      </c>
      <c r="MA137" s="222">
        <v>0</v>
      </c>
      <c r="MB137" s="222">
        <v>0</v>
      </c>
      <c r="MC137" s="222">
        <v>0</v>
      </c>
      <c r="MD137" s="222">
        <v>0</v>
      </c>
      <c r="ME137" s="222">
        <v>0</v>
      </c>
      <c r="MF137" s="222">
        <v>0</v>
      </c>
      <c r="MG137" s="222">
        <v>12468021.779999999</v>
      </c>
      <c r="MH137" s="222">
        <v>0</v>
      </c>
      <c r="MI137" s="222">
        <v>0</v>
      </c>
      <c r="MJ137" s="222">
        <v>0</v>
      </c>
      <c r="MK137" s="222">
        <v>0</v>
      </c>
      <c r="ML137" s="222">
        <v>0</v>
      </c>
      <c r="MM137" s="222">
        <v>0</v>
      </c>
      <c r="MN137" s="222">
        <v>0</v>
      </c>
      <c r="MO137" s="222">
        <v>0</v>
      </c>
      <c r="MP137" s="222">
        <v>0</v>
      </c>
      <c r="MQ137" s="222">
        <v>0</v>
      </c>
      <c r="MR137" s="222">
        <v>0</v>
      </c>
      <c r="MS137" s="222">
        <v>80042288.439999998</v>
      </c>
      <c r="MT137" s="222">
        <v>0</v>
      </c>
      <c r="MU137" s="222">
        <v>0</v>
      </c>
      <c r="MV137" s="222">
        <v>0</v>
      </c>
      <c r="MW137" s="222">
        <v>0</v>
      </c>
      <c r="MX137" s="222">
        <v>0</v>
      </c>
      <c r="MY137" s="222">
        <v>0</v>
      </c>
      <c r="MZ137" s="222">
        <v>0</v>
      </c>
      <c r="NA137" s="222">
        <v>0</v>
      </c>
      <c r="NB137" s="222">
        <v>0</v>
      </c>
      <c r="NC137" s="222">
        <v>0</v>
      </c>
      <c r="ND137" s="222">
        <v>222161795.15000001</v>
      </c>
      <c r="NE137" s="222">
        <v>0</v>
      </c>
      <c r="NF137" s="222">
        <v>0</v>
      </c>
      <c r="NG137" s="222">
        <v>0</v>
      </c>
      <c r="NH137" s="222">
        <v>0</v>
      </c>
      <c r="NI137" s="222">
        <v>0</v>
      </c>
      <c r="NJ137" s="222">
        <v>18102329.690000001</v>
      </c>
      <c r="NK137" s="222">
        <v>1928913.38</v>
      </c>
      <c r="NL137" s="222">
        <v>0</v>
      </c>
      <c r="NM137" s="222">
        <v>0</v>
      </c>
      <c r="NN137" s="222">
        <v>0</v>
      </c>
      <c r="NO137" s="222">
        <v>0</v>
      </c>
      <c r="NP137" s="222">
        <v>16230474.48</v>
      </c>
      <c r="NQ137" s="222">
        <v>0</v>
      </c>
      <c r="NR137" s="222">
        <v>0</v>
      </c>
      <c r="NS137" s="222">
        <v>0</v>
      </c>
      <c r="NT137" s="222">
        <v>0</v>
      </c>
      <c r="NU137" s="222">
        <v>0</v>
      </c>
      <c r="NV137" s="222">
        <v>0</v>
      </c>
      <c r="NW137" s="222">
        <v>61239598.729999997</v>
      </c>
      <c r="NX137" s="222">
        <v>18180796.18</v>
      </c>
      <c r="NY137" s="222">
        <v>0</v>
      </c>
      <c r="NZ137" s="222">
        <v>0</v>
      </c>
      <c r="OA137" s="222">
        <v>0</v>
      </c>
      <c r="OB137" s="222">
        <v>0</v>
      </c>
      <c r="OC137" s="222">
        <v>0</v>
      </c>
      <c r="OD137" s="222">
        <v>341227632.91000003</v>
      </c>
      <c r="OE137" s="222">
        <v>0</v>
      </c>
      <c r="OF137" s="222">
        <v>0</v>
      </c>
      <c r="OG137" s="222">
        <v>7328716.6600000001</v>
      </c>
      <c r="OH137" s="222">
        <v>0</v>
      </c>
      <c r="OI137" s="222">
        <v>0</v>
      </c>
      <c r="OJ137" s="222">
        <v>0</v>
      </c>
      <c r="OK137" s="222">
        <v>0</v>
      </c>
      <c r="OL137" s="222">
        <v>0</v>
      </c>
      <c r="OM137" s="222">
        <v>2117786.67</v>
      </c>
      <c r="ON137" s="222">
        <v>3968942.68</v>
      </c>
      <c r="OO137" s="222">
        <v>3454530.44</v>
      </c>
      <c r="OP137" s="222">
        <v>0</v>
      </c>
      <c r="OQ137" s="222">
        <v>0</v>
      </c>
      <c r="OR137" s="222">
        <v>0</v>
      </c>
      <c r="OS137" s="222">
        <v>4407184.9000000004</v>
      </c>
      <c r="OT137" s="222">
        <v>0</v>
      </c>
      <c r="OU137" s="222">
        <v>0</v>
      </c>
      <c r="OV137" s="222">
        <v>0</v>
      </c>
      <c r="OW137" s="222">
        <v>0</v>
      </c>
      <c r="OX137" s="222">
        <v>0</v>
      </c>
      <c r="OY137" s="222">
        <v>0</v>
      </c>
      <c r="OZ137" s="222">
        <v>0</v>
      </c>
      <c r="PA137" s="222">
        <v>0</v>
      </c>
      <c r="PB137" s="222">
        <v>26584542.960000001</v>
      </c>
      <c r="PC137" s="222">
        <v>0</v>
      </c>
      <c r="PD137" s="222">
        <v>0</v>
      </c>
      <c r="PE137" s="222">
        <v>0</v>
      </c>
      <c r="PF137" s="222">
        <v>0</v>
      </c>
      <c r="PG137" s="222">
        <v>0</v>
      </c>
      <c r="PH137" s="222">
        <v>0</v>
      </c>
      <c r="PI137" s="222">
        <v>0</v>
      </c>
      <c r="PJ137" s="222">
        <v>0</v>
      </c>
      <c r="PK137" s="222">
        <v>0</v>
      </c>
      <c r="PL137" s="222">
        <v>0</v>
      </c>
      <c r="PM137" s="222">
        <v>0</v>
      </c>
      <c r="PN137" s="222">
        <v>0</v>
      </c>
      <c r="PO137" s="222">
        <v>0</v>
      </c>
      <c r="PP137" s="222">
        <v>0</v>
      </c>
      <c r="PQ137" s="222">
        <v>0</v>
      </c>
      <c r="PR137" s="222">
        <v>0</v>
      </c>
      <c r="PS137" s="222">
        <v>0</v>
      </c>
      <c r="PT137" s="222">
        <v>87017976.230000004</v>
      </c>
      <c r="PU137" s="222">
        <v>0</v>
      </c>
      <c r="PV137" s="222">
        <v>0</v>
      </c>
      <c r="PW137" s="222">
        <v>0</v>
      </c>
      <c r="PX137" s="222">
        <v>44211742.460000001</v>
      </c>
      <c r="PY137" s="222">
        <v>0</v>
      </c>
      <c r="PZ137" s="222">
        <v>0</v>
      </c>
      <c r="QA137" s="222">
        <v>0</v>
      </c>
      <c r="QB137" s="222">
        <v>0</v>
      </c>
      <c r="QC137" s="222">
        <v>0</v>
      </c>
      <c r="QD137" s="222">
        <v>0</v>
      </c>
      <c r="QE137" s="222">
        <v>0</v>
      </c>
      <c r="QF137" s="222">
        <v>0</v>
      </c>
      <c r="QG137" s="222">
        <v>0</v>
      </c>
      <c r="QH137" s="222">
        <v>0</v>
      </c>
      <c r="QI137" s="222">
        <v>0</v>
      </c>
      <c r="QJ137" s="222">
        <v>0</v>
      </c>
      <c r="QK137" s="222">
        <v>0</v>
      </c>
      <c r="QL137" s="222">
        <v>0</v>
      </c>
      <c r="QM137" s="222">
        <v>0</v>
      </c>
      <c r="QN137" s="222">
        <v>0</v>
      </c>
      <c r="QO137" s="222">
        <v>0</v>
      </c>
      <c r="QP137" s="222">
        <v>0</v>
      </c>
      <c r="QQ137" s="222">
        <v>0</v>
      </c>
      <c r="QR137" s="222">
        <v>0</v>
      </c>
      <c r="QS137" s="222">
        <v>0</v>
      </c>
      <c r="QT137" s="222">
        <v>9714404.9900000002</v>
      </c>
      <c r="QU137" s="222">
        <v>0</v>
      </c>
      <c r="QV137" s="222">
        <v>0</v>
      </c>
      <c r="QW137" s="222">
        <v>0</v>
      </c>
      <c r="QX137" s="222">
        <v>0</v>
      </c>
      <c r="QY137" s="222">
        <v>0</v>
      </c>
      <c r="QZ137" s="222">
        <v>0</v>
      </c>
      <c r="RA137" s="222">
        <v>0</v>
      </c>
      <c r="RB137" s="222">
        <v>0</v>
      </c>
      <c r="RC137" s="222">
        <v>0</v>
      </c>
      <c r="RD137" s="222">
        <v>0</v>
      </c>
      <c r="RE137" s="222">
        <v>0</v>
      </c>
      <c r="RF137" s="222">
        <v>0</v>
      </c>
      <c r="RG137" s="222">
        <v>20727375.699999999</v>
      </c>
      <c r="RH137" s="222">
        <v>0</v>
      </c>
      <c r="RI137" s="222">
        <v>0</v>
      </c>
      <c r="RJ137" s="222">
        <v>0</v>
      </c>
      <c r="RK137" s="222">
        <v>0</v>
      </c>
      <c r="RL137" s="222">
        <v>0</v>
      </c>
      <c r="RM137" s="222">
        <v>0</v>
      </c>
      <c r="RN137" s="222">
        <v>0</v>
      </c>
      <c r="RO137" s="222">
        <v>0</v>
      </c>
      <c r="RP137" s="222">
        <v>0</v>
      </c>
      <c r="RQ137" s="222">
        <v>0</v>
      </c>
      <c r="RR137" s="222">
        <v>0</v>
      </c>
      <c r="RS137" s="222">
        <v>0</v>
      </c>
      <c r="RT137" s="222">
        <v>0</v>
      </c>
      <c r="RU137" s="222">
        <v>0</v>
      </c>
      <c r="RV137" s="222">
        <v>0</v>
      </c>
      <c r="RW137" s="222">
        <v>0</v>
      </c>
      <c r="RX137" s="222">
        <v>0</v>
      </c>
      <c r="RY137" s="222">
        <v>0</v>
      </c>
      <c r="RZ137" s="222">
        <v>0</v>
      </c>
      <c r="SA137" s="222">
        <v>11065465.4</v>
      </c>
      <c r="SB137" s="222">
        <v>0</v>
      </c>
      <c r="SC137" s="222">
        <v>0</v>
      </c>
      <c r="SD137" s="222">
        <v>0</v>
      </c>
      <c r="SE137" s="222">
        <v>0</v>
      </c>
      <c r="SF137" s="222">
        <v>0</v>
      </c>
      <c r="SG137" s="222">
        <v>0</v>
      </c>
      <c r="SH137" s="222">
        <v>0</v>
      </c>
      <c r="SI137" s="222">
        <v>0</v>
      </c>
      <c r="SJ137" s="222">
        <v>0</v>
      </c>
      <c r="SK137" s="222">
        <v>0</v>
      </c>
      <c r="SL137" s="222">
        <v>0</v>
      </c>
      <c r="SM137" s="222">
        <v>6192990.3600000003</v>
      </c>
      <c r="SN137" s="222">
        <v>0</v>
      </c>
      <c r="SO137" s="222">
        <v>0</v>
      </c>
      <c r="SP137" s="222">
        <v>0</v>
      </c>
      <c r="SQ137" s="222">
        <v>0</v>
      </c>
      <c r="SR137" s="222">
        <v>0</v>
      </c>
      <c r="SS137" s="222">
        <v>0</v>
      </c>
      <c r="ST137" s="222">
        <v>0</v>
      </c>
      <c r="SU137" s="222">
        <v>17274013.690000001</v>
      </c>
      <c r="SV137" s="222">
        <v>0</v>
      </c>
      <c r="SW137" s="222">
        <v>0</v>
      </c>
      <c r="SX137" s="222">
        <v>0</v>
      </c>
      <c r="SY137" s="222">
        <v>0</v>
      </c>
      <c r="SZ137" s="222">
        <v>0</v>
      </c>
      <c r="TA137" s="222">
        <v>0</v>
      </c>
      <c r="TB137" s="222">
        <v>0</v>
      </c>
      <c r="TC137" s="222">
        <v>0</v>
      </c>
      <c r="TD137" s="222">
        <v>0</v>
      </c>
      <c r="TE137" s="222">
        <v>0</v>
      </c>
      <c r="TF137" s="222">
        <v>0</v>
      </c>
      <c r="TG137" s="222">
        <v>0</v>
      </c>
      <c r="TH137" s="222">
        <v>0</v>
      </c>
      <c r="TI137" s="222">
        <v>65163070.43</v>
      </c>
      <c r="TJ137" s="222">
        <v>0</v>
      </c>
      <c r="TK137" s="222">
        <v>0</v>
      </c>
      <c r="TL137" s="222">
        <v>0</v>
      </c>
      <c r="TM137" s="222">
        <v>0</v>
      </c>
      <c r="TN137" s="222">
        <v>0</v>
      </c>
      <c r="TO137" s="222">
        <v>0</v>
      </c>
      <c r="TP137" s="222">
        <v>0</v>
      </c>
      <c r="TQ137" s="222">
        <v>0</v>
      </c>
      <c r="TR137" s="222">
        <v>0</v>
      </c>
      <c r="TS137" s="222">
        <v>0</v>
      </c>
      <c r="TT137" s="222">
        <v>0</v>
      </c>
      <c r="TU137" s="222">
        <v>0</v>
      </c>
      <c r="TV137" s="222">
        <v>0</v>
      </c>
      <c r="TW137" s="222">
        <v>0</v>
      </c>
      <c r="TX137" s="222">
        <v>0</v>
      </c>
      <c r="TY137" s="222">
        <v>4172189.79</v>
      </c>
      <c r="TZ137" s="222">
        <v>0</v>
      </c>
      <c r="UA137" s="222">
        <v>17133292.100000001</v>
      </c>
      <c r="UB137" s="222">
        <v>0</v>
      </c>
      <c r="UC137" s="222">
        <v>0</v>
      </c>
      <c r="UD137" s="222">
        <v>0</v>
      </c>
      <c r="UE137" s="222">
        <v>7677019.7400000002</v>
      </c>
      <c r="UF137" s="222">
        <v>0</v>
      </c>
      <c r="UG137" s="222">
        <v>0</v>
      </c>
      <c r="UH137" s="222">
        <v>0</v>
      </c>
      <c r="UI137" s="222">
        <v>0</v>
      </c>
      <c r="UJ137" s="222">
        <v>7216553.1699999999</v>
      </c>
      <c r="UK137" s="222">
        <v>0</v>
      </c>
      <c r="UL137" s="222">
        <v>0</v>
      </c>
      <c r="UM137" s="222">
        <v>0</v>
      </c>
      <c r="UN137" s="222">
        <v>0</v>
      </c>
      <c r="UO137" s="222">
        <v>0</v>
      </c>
      <c r="UP137" s="222">
        <v>77577388.930000007</v>
      </c>
      <c r="UQ137" s="222">
        <v>0</v>
      </c>
      <c r="UR137" s="222">
        <v>0</v>
      </c>
      <c r="US137" s="222">
        <v>0</v>
      </c>
      <c r="UT137" s="222">
        <v>0</v>
      </c>
      <c r="UU137" s="222">
        <v>0</v>
      </c>
      <c r="UV137" s="222">
        <v>0</v>
      </c>
      <c r="UW137" s="222">
        <v>0</v>
      </c>
      <c r="UX137" s="222">
        <v>0</v>
      </c>
      <c r="UY137" s="222">
        <v>0</v>
      </c>
      <c r="UZ137" s="222">
        <v>0</v>
      </c>
      <c r="VA137" s="222">
        <v>0</v>
      </c>
      <c r="VB137" s="222">
        <v>0</v>
      </c>
      <c r="VC137" s="222">
        <v>0</v>
      </c>
      <c r="VD137" s="222">
        <v>0</v>
      </c>
      <c r="VE137" s="222">
        <v>0</v>
      </c>
      <c r="VF137" s="222">
        <v>0</v>
      </c>
      <c r="VG137" s="222">
        <v>0</v>
      </c>
      <c r="VH137" s="222">
        <v>607399.67000000004</v>
      </c>
      <c r="VI137" s="222">
        <v>0</v>
      </c>
      <c r="VJ137" s="222">
        <v>0</v>
      </c>
      <c r="VK137" s="222">
        <v>0</v>
      </c>
      <c r="VL137" s="222">
        <v>60768083.630000003</v>
      </c>
      <c r="VM137" s="222">
        <v>0</v>
      </c>
      <c r="VN137" s="222">
        <v>0</v>
      </c>
      <c r="VO137" s="222">
        <v>0</v>
      </c>
      <c r="VP137" s="222">
        <v>0</v>
      </c>
      <c r="VQ137" s="222">
        <v>0</v>
      </c>
      <c r="VR137" s="222">
        <v>0</v>
      </c>
      <c r="VS137" s="222">
        <v>0</v>
      </c>
      <c r="VT137" s="222">
        <v>0</v>
      </c>
      <c r="VU137" s="222">
        <v>0</v>
      </c>
      <c r="VV137" s="222">
        <v>0</v>
      </c>
      <c r="VW137" s="222">
        <v>867128.14</v>
      </c>
      <c r="VX137" s="222">
        <v>0</v>
      </c>
      <c r="VY137" s="222">
        <v>0</v>
      </c>
      <c r="VZ137" s="222">
        <v>0</v>
      </c>
      <c r="WA137" s="222">
        <v>221594643.96000001</v>
      </c>
      <c r="WB137" s="222">
        <v>0</v>
      </c>
      <c r="WC137" s="222">
        <v>0</v>
      </c>
      <c r="WD137" s="222">
        <v>0</v>
      </c>
      <c r="WE137" s="222">
        <v>0</v>
      </c>
      <c r="WF137" s="222">
        <v>0</v>
      </c>
      <c r="WG137" s="222">
        <v>0</v>
      </c>
      <c r="WH137" s="222">
        <v>0</v>
      </c>
      <c r="WI137" s="222">
        <v>0</v>
      </c>
      <c r="WJ137" s="222">
        <v>0</v>
      </c>
      <c r="WK137" s="222">
        <v>0</v>
      </c>
      <c r="WL137" s="222">
        <v>0</v>
      </c>
      <c r="WM137" s="222">
        <v>0</v>
      </c>
      <c r="WN137" s="222">
        <v>0</v>
      </c>
      <c r="WO137" s="222">
        <v>0</v>
      </c>
      <c r="WP137" s="222">
        <v>0</v>
      </c>
      <c r="WQ137" s="222">
        <v>0</v>
      </c>
      <c r="WR137" s="222">
        <v>0</v>
      </c>
      <c r="WS137" s="222">
        <v>0</v>
      </c>
      <c r="WT137" s="222">
        <v>0</v>
      </c>
      <c r="WU137" s="222">
        <v>269168.77</v>
      </c>
      <c r="WV137" s="222">
        <v>0</v>
      </c>
      <c r="WW137" s="222">
        <v>0</v>
      </c>
      <c r="WX137" s="222">
        <v>0</v>
      </c>
      <c r="WY137" s="222">
        <v>0</v>
      </c>
      <c r="WZ137" s="222">
        <v>0</v>
      </c>
      <c r="XA137" s="222">
        <v>0</v>
      </c>
      <c r="XB137" s="222">
        <v>0</v>
      </c>
      <c r="XC137" s="222">
        <v>6334315.79</v>
      </c>
      <c r="XD137" s="222">
        <v>0</v>
      </c>
      <c r="XE137" s="222">
        <v>0</v>
      </c>
      <c r="XF137" s="222">
        <v>0</v>
      </c>
      <c r="XG137" s="222">
        <v>0</v>
      </c>
      <c r="XH137" s="222">
        <v>43381103.640000001</v>
      </c>
      <c r="XI137" s="222">
        <v>0</v>
      </c>
      <c r="XJ137" s="222">
        <v>0</v>
      </c>
      <c r="XK137" s="222">
        <v>33097649.210000001</v>
      </c>
      <c r="XL137" s="222">
        <v>0</v>
      </c>
      <c r="XM137" s="222">
        <v>0</v>
      </c>
      <c r="XN137" s="222">
        <v>0</v>
      </c>
      <c r="XO137" s="222">
        <v>0</v>
      </c>
      <c r="XP137" s="222">
        <v>0</v>
      </c>
      <c r="XQ137" s="222">
        <v>0</v>
      </c>
      <c r="XR137" s="222">
        <v>0</v>
      </c>
      <c r="XS137" s="222">
        <v>0</v>
      </c>
      <c r="XT137" s="222">
        <v>0</v>
      </c>
      <c r="XU137" s="222">
        <v>0</v>
      </c>
      <c r="XV137" s="222">
        <v>0</v>
      </c>
      <c r="XW137" s="222">
        <v>0</v>
      </c>
      <c r="XX137" s="222">
        <v>0</v>
      </c>
      <c r="XY137" s="222">
        <v>0</v>
      </c>
      <c r="XZ137" s="222">
        <v>0</v>
      </c>
      <c r="YA137" s="222">
        <v>0</v>
      </c>
      <c r="YB137" s="222">
        <v>0</v>
      </c>
      <c r="YC137" s="222">
        <v>0</v>
      </c>
      <c r="YD137" s="222">
        <v>0</v>
      </c>
      <c r="YE137" s="222">
        <v>121964797.08</v>
      </c>
      <c r="YF137" s="222">
        <v>0</v>
      </c>
      <c r="YG137" s="222">
        <v>0</v>
      </c>
      <c r="YH137" s="222">
        <v>0</v>
      </c>
      <c r="YI137" s="222">
        <v>0</v>
      </c>
      <c r="YJ137" s="222">
        <v>0</v>
      </c>
      <c r="YK137" s="222">
        <v>0</v>
      </c>
      <c r="YL137" s="222">
        <v>0</v>
      </c>
      <c r="YM137" s="222">
        <v>0</v>
      </c>
      <c r="YN137" s="222">
        <v>0</v>
      </c>
      <c r="YO137" s="222">
        <v>0</v>
      </c>
      <c r="YP137" s="222">
        <v>0</v>
      </c>
      <c r="YQ137" s="222">
        <v>0</v>
      </c>
      <c r="YR137" s="222">
        <v>0</v>
      </c>
      <c r="YS137" s="222">
        <v>0</v>
      </c>
      <c r="YT137" s="222">
        <v>0</v>
      </c>
      <c r="YU137" s="222">
        <v>0</v>
      </c>
      <c r="YV137" s="222">
        <v>17863320.359999999</v>
      </c>
      <c r="YW137" s="222">
        <v>0</v>
      </c>
      <c r="YX137" s="222">
        <v>0</v>
      </c>
      <c r="YY137" s="222">
        <v>0</v>
      </c>
      <c r="YZ137" s="222">
        <v>0</v>
      </c>
      <c r="ZA137" s="222">
        <v>0</v>
      </c>
      <c r="ZB137" s="222">
        <v>0</v>
      </c>
      <c r="ZC137" s="222">
        <v>19751374.100000001</v>
      </c>
      <c r="ZD137" s="222">
        <v>0</v>
      </c>
      <c r="ZE137" s="222">
        <v>0</v>
      </c>
      <c r="ZF137" s="222">
        <v>0</v>
      </c>
      <c r="ZG137" s="222">
        <v>0</v>
      </c>
      <c r="ZH137" s="222">
        <v>0</v>
      </c>
      <c r="ZI137" s="222">
        <v>0</v>
      </c>
      <c r="ZJ137" s="222">
        <v>0</v>
      </c>
      <c r="ZK137" s="222">
        <v>0</v>
      </c>
      <c r="ZL137" s="222">
        <v>4433440.76</v>
      </c>
      <c r="ZM137" s="222">
        <v>0</v>
      </c>
      <c r="ZN137" s="222">
        <v>0</v>
      </c>
      <c r="ZO137" s="222">
        <v>0</v>
      </c>
      <c r="ZP137" s="222">
        <v>0</v>
      </c>
      <c r="ZQ137" s="222">
        <v>0</v>
      </c>
      <c r="ZR137" s="222">
        <v>0</v>
      </c>
      <c r="ZS137" s="222">
        <v>0</v>
      </c>
      <c r="ZT137" s="222">
        <v>0</v>
      </c>
      <c r="ZU137" s="222">
        <v>0</v>
      </c>
      <c r="ZV137" s="222">
        <v>0</v>
      </c>
      <c r="ZW137" s="222">
        <v>0</v>
      </c>
      <c r="ZX137" s="222">
        <v>0</v>
      </c>
      <c r="ZY137" s="222">
        <v>0</v>
      </c>
      <c r="ZZ137" s="222">
        <v>0</v>
      </c>
      <c r="AAA137" s="222">
        <v>0</v>
      </c>
      <c r="AAB137" s="222">
        <v>0</v>
      </c>
      <c r="AAC137" s="222">
        <v>0</v>
      </c>
      <c r="AAD137" s="222">
        <v>0</v>
      </c>
      <c r="AAE137" s="222">
        <v>0</v>
      </c>
      <c r="AAF137" s="222">
        <v>0</v>
      </c>
      <c r="AAG137" s="222">
        <v>0</v>
      </c>
      <c r="AAH137" s="222">
        <v>11961195</v>
      </c>
      <c r="AAI137" s="222">
        <v>0</v>
      </c>
      <c r="AAJ137" s="222">
        <v>0</v>
      </c>
      <c r="AAK137" s="222">
        <v>0</v>
      </c>
      <c r="AAL137" s="222">
        <v>0</v>
      </c>
      <c r="AAM137" s="222">
        <v>0</v>
      </c>
      <c r="AAN137" s="222">
        <v>0</v>
      </c>
      <c r="AAO137" s="222">
        <v>154373759.91999999</v>
      </c>
      <c r="AAP137" s="222">
        <v>0</v>
      </c>
      <c r="AAQ137" s="222">
        <v>0</v>
      </c>
      <c r="AAR137" s="222">
        <v>0</v>
      </c>
      <c r="AAS137" s="222">
        <v>0</v>
      </c>
      <c r="AAT137" s="222">
        <v>0</v>
      </c>
      <c r="AAU137" s="222">
        <v>0</v>
      </c>
      <c r="AAV137" s="222">
        <v>0</v>
      </c>
      <c r="AAW137" s="222">
        <v>0</v>
      </c>
      <c r="AAX137" s="222">
        <v>0</v>
      </c>
      <c r="AAY137" s="222">
        <v>0</v>
      </c>
      <c r="AAZ137" s="222">
        <v>27790325.170000002</v>
      </c>
      <c r="ABA137" s="222">
        <v>0</v>
      </c>
      <c r="ABB137" s="222">
        <v>0</v>
      </c>
      <c r="ABC137" s="222">
        <v>0</v>
      </c>
      <c r="ABD137" s="222">
        <v>0</v>
      </c>
      <c r="ABE137" s="222">
        <v>0</v>
      </c>
      <c r="ABF137" s="222">
        <v>0</v>
      </c>
      <c r="ABG137" s="222">
        <v>0</v>
      </c>
      <c r="ABH137" s="222">
        <v>0</v>
      </c>
      <c r="ABI137" s="222">
        <v>0</v>
      </c>
      <c r="ABJ137" s="222">
        <v>0</v>
      </c>
      <c r="ABK137" s="222">
        <v>0</v>
      </c>
      <c r="ABL137" s="222">
        <v>0</v>
      </c>
      <c r="ABM137" s="222">
        <v>0</v>
      </c>
      <c r="ABN137" s="222">
        <v>0</v>
      </c>
      <c r="ABO137" s="222">
        <v>5490233.5700000003</v>
      </c>
      <c r="ABP137" s="222">
        <v>0</v>
      </c>
      <c r="ABQ137" s="222">
        <v>0</v>
      </c>
      <c r="ABR137" s="222">
        <v>0</v>
      </c>
      <c r="ABS137" s="222">
        <v>0</v>
      </c>
      <c r="ABT137" s="222">
        <v>0</v>
      </c>
      <c r="ABU137" s="222">
        <v>0</v>
      </c>
      <c r="ABV137" s="222">
        <v>0</v>
      </c>
      <c r="ABW137" s="222">
        <v>0</v>
      </c>
      <c r="ABX137" s="222">
        <v>67750705.519999996</v>
      </c>
      <c r="ABY137" s="222">
        <v>0</v>
      </c>
      <c r="ABZ137" s="222">
        <v>0</v>
      </c>
      <c r="ACA137" s="222">
        <v>0</v>
      </c>
      <c r="ACB137" s="222">
        <v>0</v>
      </c>
      <c r="ACC137" s="222">
        <v>0</v>
      </c>
      <c r="ACD137" s="222">
        <v>0</v>
      </c>
      <c r="ACE137" s="222">
        <v>0</v>
      </c>
      <c r="ACF137" s="222">
        <v>0</v>
      </c>
      <c r="ACG137" s="222">
        <v>0</v>
      </c>
      <c r="ACH137" s="222">
        <v>0</v>
      </c>
      <c r="ACI137" s="222">
        <v>24752771.719999999</v>
      </c>
      <c r="ACJ137" s="222">
        <v>0</v>
      </c>
      <c r="ACK137" s="222">
        <v>0</v>
      </c>
      <c r="ACL137" s="222">
        <v>0</v>
      </c>
      <c r="ACM137" s="222">
        <v>0</v>
      </c>
      <c r="ACN137" s="222">
        <v>0</v>
      </c>
      <c r="ACO137" s="222">
        <v>0</v>
      </c>
      <c r="ACP137" s="222">
        <v>21855057.77</v>
      </c>
      <c r="ACQ137" s="222">
        <v>75810576.329999998</v>
      </c>
      <c r="ACR137" s="222">
        <v>0</v>
      </c>
      <c r="ACS137" s="222">
        <v>0</v>
      </c>
      <c r="ACT137" s="222">
        <v>0</v>
      </c>
      <c r="ACU137" s="222">
        <v>0</v>
      </c>
      <c r="ACV137" s="222">
        <v>2152319.2400000002</v>
      </c>
      <c r="ACW137" s="222">
        <v>0</v>
      </c>
      <c r="ACX137" s="222">
        <v>0</v>
      </c>
      <c r="ACY137" s="222">
        <v>0</v>
      </c>
      <c r="ACZ137" s="222">
        <v>0</v>
      </c>
      <c r="ADA137" s="222">
        <v>0</v>
      </c>
      <c r="ADB137" s="222">
        <v>0</v>
      </c>
      <c r="ADC137" s="222">
        <v>0</v>
      </c>
      <c r="ADD137" s="222">
        <v>0</v>
      </c>
      <c r="ADE137" s="222">
        <v>0</v>
      </c>
      <c r="ADF137" s="222">
        <v>2648566.8199999998</v>
      </c>
      <c r="ADG137" s="222">
        <v>2680745.5499999998</v>
      </c>
      <c r="ADH137" s="222">
        <v>0</v>
      </c>
      <c r="ADI137" s="222">
        <v>0</v>
      </c>
      <c r="ADJ137" s="222">
        <v>0</v>
      </c>
      <c r="ADK137" s="222">
        <v>0</v>
      </c>
      <c r="ADL137" s="222">
        <v>0</v>
      </c>
      <c r="ADM137" s="222">
        <v>0</v>
      </c>
      <c r="ADN137" s="222">
        <v>0</v>
      </c>
      <c r="ADO137" s="222">
        <v>57314927.140000001</v>
      </c>
      <c r="ADP137" s="222">
        <v>22887919.57</v>
      </c>
      <c r="ADQ137" s="222">
        <v>0</v>
      </c>
      <c r="ADR137" s="222">
        <v>0</v>
      </c>
      <c r="ADS137" s="222">
        <v>4069974.17</v>
      </c>
      <c r="ADT137" s="222">
        <v>0</v>
      </c>
      <c r="ADU137" s="222">
        <v>18643.8</v>
      </c>
      <c r="ADV137" s="222">
        <v>0</v>
      </c>
      <c r="ADW137" s="222">
        <v>0</v>
      </c>
      <c r="ADX137" s="222">
        <v>0</v>
      </c>
      <c r="ADY137" s="222">
        <v>80717336.790000007</v>
      </c>
      <c r="ADZ137" s="222">
        <v>9197177.7400000002</v>
      </c>
      <c r="AEA137" s="222">
        <v>0</v>
      </c>
      <c r="AEB137" s="222">
        <v>0</v>
      </c>
      <c r="AEC137" s="222">
        <v>0</v>
      </c>
      <c r="AED137" s="222">
        <v>0</v>
      </c>
      <c r="AEE137" s="222">
        <v>0</v>
      </c>
      <c r="AEF137" s="222">
        <v>0</v>
      </c>
      <c r="AEG137" s="222">
        <v>0</v>
      </c>
      <c r="AEH137" s="222">
        <v>0</v>
      </c>
      <c r="AEI137" s="222">
        <v>0</v>
      </c>
      <c r="AEJ137" s="222">
        <v>0</v>
      </c>
      <c r="AEK137" s="222">
        <v>0</v>
      </c>
      <c r="AEL137" s="222">
        <v>0</v>
      </c>
      <c r="AEM137" s="222">
        <v>0</v>
      </c>
      <c r="AEN137" s="222">
        <v>0</v>
      </c>
      <c r="AEO137" s="222">
        <v>0</v>
      </c>
      <c r="AEP137" s="222">
        <v>0</v>
      </c>
      <c r="AEQ137" s="222">
        <v>0</v>
      </c>
      <c r="AER137" s="222">
        <v>0</v>
      </c>
      <c r="AES137" s="222">
        <v>15787583.060000001</v>
      </c>
      <c r="AET137" s="222">
        <v>0</v>
      </c>
      <c r="AEU137" s="222">
        <v>0</v>
      </c>
      <c r="AEV137" s="222">
        <v>0</v>
      </c>
      <c r="AEW137" s="222">
        <v>0</v>
      </c>
      <c r="AEX137" s="222">
        <v>0</v>
      </c>
      <c r="AEY137" s="222">
        <v>0</v>
      </c>
      <c r="AEZ137" s="222">
        <v>0</v>
      </c>
      <c r="AFA137" s="222">
        <v>0</v>
      </c>
      <c r="AFB137" s="222">
        <v>0</v>
      </c>
      <c r="AFC137" s="222">
        <v>14956717.32</v>
      </c>
      <c r="AFD137" s="222">
        <v>148218.28</v>
      </c>
      <c r="AFE137" s="222">
        <v>0</v>
      </c>
      <c r="AFF137" s="222">
        <v>0</v>
      </c>
      <c r="AFG137" s="222">
        <v>0</v>
      </c>
      <c r="AFH137" s="222">
        <v>0</v>
      </c>
      <c r="AFI137" s="222">
        <v>0</v>
      </c>
      <c r="AFJ137" s="222">
        <v>0</v>
      </c>
      <c r="AFK137" s="222">
        <v>0</v>
      </c>
      <c r="AFL137" s="222">
        <v>0</v>
      </c>
      <c r="AFM137" s="222">
        <v>0</v>
      </c>
      <c r="AFN137" s="222">
        <v>0</v>
      </c>
      <c r="AFO137" s="222">
        <v>0</v>
      </c>
      <c r="AFP137" s="222">
        <v>3888610.83</v>
      </c>
      <c r="AFQ137" s="222">
        <v>0</v>
      </c>
      <c r="AFR137" s="222">
        <v>0</v>
      </c>
      <c r="AFS137" s="222">
        <v>0</v>
      </c>
      <c r="AFT137" s="222">
        <v>0</v>
      </c>
      <c r="AFU137" s="222">
        <v>0</v>
      </c>
      <c r="AFV137" s="222">
        <v>0</v>
      </c>
      <c r="AFW137" s="222">
        <v>0</v>
      </c>
      <c r="AFX137" s="222">
        <v>0</v>
      </c>
      <c r="AFY137" s="222">
        <v>0</v>
      </c>
      <c r="AFZ137" s="222">
        <v>0</v>
      </c>
      <c r="AGA137" s="222">
        <v>0</v>
      </c>
      <c r="AGB137" s="222">
        <v>18605149.789999999</v>
      </c>
      <c r="AGC137" s="222">
        <v>0</v>
      </c>
      <c r="AGD137" s="222">
        <v>0</v>
      </c>
      <c r="AGE137" s="222">
        <v>0</v>
      </c>
      <c r="AGF137" s="222">
        <v>0</v>
      </c>
      <c r="AGG137" s="222">
        <v>0</v>
      </c>
      <c r="AGH137" s="222">
        <v>0</v>
      </c>
      <c r="AGI137" s="222">
        <v>0</v>
      </c>
      <c r="AGJ137" s="222">
        <v>0</v>
      </c>
      <c r="AGK137" s="222">
        <v>0</v>
      </c>
      <c r="AGL137" s="222">
        <v>0</v>
      </c>
      <c r="AGM137" s="222">
        <v>0</v>
      </c>
      <c r="AGN137" s="222">
        <v>306853.84999999998</v>
      </c>
      <c r="AGO137" s="222">
        <v>0</v>
      </c>
      <c r="AGP137" s="222">
        <v>0</v>
      </c>
      <c r="AGQ137" s="222">
        <v>0</v>
      </c>
      <c r="AGR137" s="222">
        <v>0</v>
      </c>
      <c r="AGS137" s="222">
        <v>0</v>
      </c>
      <c r="AGT137" s="222">
        <v>0</v>
      </c>
      <c r="AGU137" s="222">
        <v>72873645.409999996</v>
      </c>
      <c r="AGV137" s="222">
        <v>13595722.800000001</v>
      </c>
      <c r="AGW137" s="222">
        <v>0</v>
      </c>
      <c r="AGX137" s="222">
        <v>0</v>
      </c>
      <c r="AGY137" s="222">
        <v>0</v>
      </c>
      <c r="AGZ137" s="222">
        <v>0</v>
      </c>
      <c r="AHA137" s="222">
        <v>0</v>
      </c>
      <c r="AHB137" s="222">
        <v>0</v>
      </c>
      <c r="AHC137" s="222">
        <v>0</v>
      </c>
      <c r="AHD137" s="222">
        <v>0</v>
      </c>
      <c r="AHE137" s="222">
        <v>0</v>
      </c>
      <c r="AHF137" s="222">
        <v>0</v>
      </c>
      <c r="AHG137" s="222">
        <v>0</v>
      </c>
      <c r="AHH137" s="222">
        <v>0</v>
      </c>
      <c r="AHI137" s="222">
        <v>0</v>
      </c>
      <c r="AHJ137" s="222">
        <v>0</v>
      </c>
      <c r="AHK137" s="222">
        <v>0</v>
      </c>
      <c r="AHL137" s="222">
        <v>664427.67000000004</v>
      </c>
      <c r="AHM137" s="222">
        <v>0</v>
      </c>
      <c r="AHN137" s="222">
        <v>0</v>
      </c>
      <c r="AHO137" s="222">
        <v>0</v>
      </c>
      <c r="AHP137" s="222">
        <v>0</v>
      </c>
      <c r="AHQ137" s="222">
        <v>0</v>
      </c>
      <c r="AHR137" s="264">
        <v>0</v>
      </c>
    </row>
    <row r="138" spans="1:902" ht="24">
      <c r="A138" s="183" t="s">
        <v>6671</v>
      </c>
      <c r="B138" s="183" t="s">
        <v>6599</v>
      </c>
      <c r="C138" s="184" t="s">
        <v>6600</v>
      </c>
      <c r="D138" s="222">
        <v>6712863.2999999998</v>
      </c>
      <c r="E138" s="222">
        <v>0</v>
      </c>
      <c r="F138" s="222">
        <v>134229.5</v>
      </c>
      <c r="G138" s="222">
        <v>0</v>
      </c>
      <c r="H138" s="222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22">
        <v>0</v>
      </c>
      <c r="S138" s="222">
        <v>0</v>
      </c>
      <c r="T138" s="222">
        <v>0</v>
      </c>
      <c r="U138" s="222">
        <v>0</v>
      </c>
      <c r="V138" s="222">
        <v>0</v>
      </c>
      <c r="W138" s="222">
        <v>0</v>
      </c>
      <c r="X138" s="222">
        <v>0</v>
      </c>
      <c r="Y138" s="222">
        <v>0</v>
      </c>
      <c r="Z138" s="222">
        <v>0</v>
      </c>
      <c r="AA138" s="222">
        <v>0</v>
      </c>
      <c r="AB138" s="222">
        <v>0</v>
      </c>
      <c r="AC138" s="222">
        <v>0</v>
      </c>
      <c r="AD138" s="222">
        <v>0</v>
      </c>
      <c r="AE138" s="222">
        <v>0</v>
      </c>
      <c r="AF138" s="222">
        <v>2958697.01</v>
      </c>
      <c r="AG138" s="222">
        <v>0</v>
      </c>
      <c r="AH138" s="222">
        <v>0</v>
      </c>
      <c r="AI138" s="222">
        <v>0</v>
      </c>
      <c r="AJ138" s="222">
        <v>0</v>
      </c>
      <c r="AK138" s="222">
        <v>0</v>
      </c>
      <c r="AL138" s="222">
        <v>0</v>
      </c>
      <c r="AM138" s="222">
        <v>0</v>
      </c>
      <c r="AN138" s="222">
        <v>0</v>
      </c>
      <c r="AO138" s="222">
        <v>0</v>
      </c>
      <c r="AP138" s="222">
        <v>0</v>
      </c>
      <c r="AQ138" s="222">
        <v>0</v>
      </c>
      <c r="AR138" s="222">
        <v>0</v>
      </c>
      <c r="AS138" s="222">
        <v>0</v>
      </c>
      <c r="AT138" s="222">
        <v>533960.4</v>
      </c>
      <c r="AU138" s="222">
        <v>0</v>
      </c>
      <c r="AV138" s="222">
        <v>0</v>
      </c>
      <c r="AW138" s="222">
        <v>0</v>
      </c>
      <c r="AX138" s="222">
        <v>0</v>
      </c>
      <c r="AY138" s="222">
        <v>0</v>
      </c>
      <c r="AZ138" s="222">
        <v>0</v>
      </c>
      <c r="BA138" s="222">
        <v>0</v>
      </c>
      <c r="BB138" s="222">
        <v>0</v>
      </c>
      <c r="BC138" s="222">
        <v>0</v>
      </c>
      <c r="BD138" s="222">
        <v>0</v>
      </c>
      <c r="BE138" s="222">
        <v>0</v>
      </c>
      <c r="BF138" s="222">
        <v>0</v>
      </c>
      <c r="BG138" s="222">
        <v>0</v>
      </c>
      <c r="BH138" s="222">
        <v>0</v>
      </c>
      <c r="BI138" s="222">
        <v>1768.91</v>
      </c>
      <c r="BJ138" s="222">
        <v>176168.43</v>
      </c>
      <c r="BK138" s="222">
        <v>0</v>
      </c>
      <c r="BL138" s="222">
        <v>0</v>
      </c>
      <c r="BM138" s="222">
        <v>0</v>
      </c>
      <c r="BN138" s="222">
        <v>0</v>
      </c>
      <c r="BO138" s="222">
        <v>0</v>
      </c>
      <c r="BP138" s="222">
        <v>0</v>
      </c>
      <c r="BQ138" s="222">
        <v>0</v>
      </c>
      <c r="BR138" s="222">
        <v>0</v>
      </c>
      <c r="BS138" s="222">
        <v>0</v>
      </c>
      <c r="BT138" s="222">
        <v>0</v>
      </c>
      <c r="BU138" s="222">
        <v>0</v>
      </c>
      <c r="BV138" s="222">
        <v>0</v>
      </c>
      <c r="BW138" s="222">
        <v>0</v>
      </c>
      <c r="BX138" s="222">
        <v>0</v>
      </c>
      <c r="BY138" s="222">
        <v>0</v>
      </c>
      <c r="BZ138" s="222">
        <v>439787.37</v>
      </c>
      <c r="CA138" s="222">
        <v>0</v>
      </c>
      <c r="CB138" s="222">
        <v>0</v>
      </c>
      <c r="CC138" s="222">
        <v>0</v>
      </c>
      <c r="CD138" s="222">
        <v>0</v>
      </c>
      <c r="CE138" s="222">
        <v>0</v>
      </c>
      <c r="CF138" s="222">
        <v>0</v>
      </c>
      <c r="CG138" s="222">
        <v>0</v>
      </c>
      <c r="CH138" s="222">
        <v>0</v>
      </c>
      <c r="CI138" s="222">
        <v>0</v>
      </c>
      <c r="CJ138" s="222">
        <v>0</v>
      </c>
      <c r="CK138" s="222">
        <v>0</v>
      </c>
      <c r="CL138" s="222">
        <v>0</v>
      </c>
      <c r="CM138" s="222">
        <v>0</v>
      </c>
      <c r="CN138" s="222">
        <v>0</v>
      </c>
      <c r="CO138" s="222">
        <v>0</v>
      </c>
      <c r="CP138" s="222">
        <v>0</v>
      </c>
      <c r="CQ138" s="222">
        <v>0</v>
      </c>
      <c r="CR138" s="222">
        <v>0</v>
      </c>
      <c r="CS138" s="222">
        <v>0</v>
      </c>
      <c r="CT138" s="222">
        <v>1707432.1</v>
      </c>
      <c r="CU138" s="222">
        <v>0</v>
      </c>
      <c r="CV138" s="222">
        <v>0</v>
      </c>
      <c r="CW138" s="222">
        <v>0</v>
      </c>
      <c r="CX138" s="222">
        <v>0</v>
      </c>
      <c r="CY138" s="222">
        <v>0</v>
      </c>
      <c r="CZ138" s="222">
        <v>0</v>
      </c>
      <c r="DA138" s="222">
        <v>0</v>
      </c>
      <c r="DB138" s="222">
        <v>2841616.4</v>
      </c>
      <c r="DC138" s="222">
        <v>8529622.6500000004</v>
      </c>
      <c r="DD138" s="222">
        <v>0</v>
      </c>
      <c r="DE138" s="222">
        <v>0</v>
      </c>
      <c r="DF138" s="222">
        <v>0</v>
      </c>
      <c r="DG138" s="222">
        <v>0</v>
      </c>
      <c r="DH138" s="222">
        <v>0</v>
      </c>
      <c r="DI138" s="222">
        <v>0</v>
      </c>
      <c r="DJ138" s="222">
        <v>0</v>
      </c>
      <c r="DK138" s="222">
        <v>11007077.26</v>
      </c>
      <c r="DL138" s="222">
        <v>0</v>
      </c>
      <c r="DM138" s="222">
        <v>0</v>
      </c>
      <c r="DN138" s="222">
        <v>0</v>
      </c>
      <c r="DO138" s="222">
        <v>0</v>
      </c>
      <c r="DP138" s="222">
        <v>0</v>
      </c>
      <c r="DQ138" s="222">
        <v>0</v>
      </c>
      <c r="DR138" s="222">
        <v>0</v>
      </c>
      <c r="DS138" s="222">
        <v>0</v>
      </c>
      <c r="DT138" s="222">
        <v>7225148.71</v>
      </c>
      <c r="DU138" s="222">
        <v>0</v>
      </c>
      <c r="DV138" s="222">
        <v>0</v>
      </c>
      <c r="DW138" s="222">
        <v>0</v>
      </c>
      <c r="DX138" s="222">
        <v>0</v>
      </c>
      <c r="DY138" s="222">
        <v>0</v>
      </c>
      <c r="DZ138" s="222">
        <v>0</v>
      </c>
      <c r="EA138" s="222">
        <v>0</v>
      </c>
      <c r="EB138" s="222">
        <v>0</v>
      </c>
      <c r="EC138" s="222">
        <v>0</v>
      </c>
      <c r="ED138" s="222">
        <v>0</v>
      </c>
      <c r="EE138" s="222">
        <v>2954184.27</v>
      </c>
      <c r="EF138" s="222">
        <v>984643.71</v>
      </c>
      <c r="EG138" s="222">
        <v>0</v>
      </c>
      <c r="EH138" s="222">
        <v>0</v>
      </c>
      <c r="EI138" s="222">
        <v>0</v>
      </c>
      <c r="EJ138" s="222">
        <v>0</v>
      </c>
      <c r="EK138" s="222">
        <v>0</v>
      </c>
      <c r="EL138" s="222">
        <v>0</v>
      </c>
      <c r="EM138" s="222">
        <v>0</v>
      </c>
      <c r="EN138" s="222">
        <v>1202307.3999999999</v>
      </c>
      <c r="EO138" s="222">
        <v>0</v>
      </c>
      <c r="EP138" s="222">
        <v>0</v>
      </c>
      <c r="EQ138" s="222">
        <v>0</v>
      </c>
      <c r="ER138" s="222">
        <v>0</v>
      </c>
      <c r="ES138" s="222">
        <v>0</v>
      </c>
      <c r="ET138" s="222">
        <v>0</v>
      </c>
      <c r="EU138" s="222">
        <v>0</v>
      </c>
      <c r="EV138" s="222">
        <v>0</v>
      </c>
      <c r="EW138" s="222">
        <v>3895808.91</v>
      </c>
      <c r="EX138" s="222">
        <v>0</v>
      </c>
      <c r="EY138" s="222">
        <v>0</v>
      </c>
      <c r="EZ138" s="222">
        <v>0</v>
      </c>
      <c r="FA138" s="222">
        <v>0</v>
      </c>
      <c r="FB138" s="222">
        <v>0</v>
      </c>
      <c r="FC138" s="222">
        <v>0</v>
      </c>
      <c r="FD138" s="222">
        <v>0</v>
      </c>
      <c r="FE138" s="222">
        <v>0</v>
      </c>
      <c r="FF138" s="222">
        <v>0</v>
      </c>
      <c r="FG138" s="222">
        <v>0</v>
      </c>
      <c r="FH138" s="222">
        <v>0</v>
      </c>
      <c r="FI138" s="222">
        <v>3516432.28</v>
      </c>
      <c r="FJ138" s="222">
        <v>0</v>
      </c>
      <c r="FK138" s="222">
        <v>0</v>
      </c>
      <c r="FL138" s="222">
        <v>0</v>
      </c>
      <c r="FM138" s="222">
        <v>0</v>
      </c>
      <c r="FN138" s="222">
        <v>0</v>
      </c>
      <c r="FO138" s="222">
        <v>0</v>
      </c>
      <c r="FP138" s="222">
        <v>0</v>
      </c>
      <c r="FQ138" s="222">
        <v>1705705.7</v>
      </c>
      <c r="FR138" s="222">
        <v>0</v>
      </c>
      <c r="FS138" s="222">
        <v>0</v>
      </c>
      <c r="FT138" s="222">
        <v>0</v>
      </c>
      <c r="FU138" s="222">
        <v>0</v>
      </c>
      <c r="FV138" s="222">
        <v>0</v>
      </c>
      <c r="FW138" s="222">
        <v>0</v>
      </c>
      <c r="FX138" s="222">
        <v>0</v>
      </c>
      <c r="FY138" s="222">
        <v>0</v>
      </c>
      <c r="FZ138" s="222">
        <v>0</v>
      </c>
      <c r="GA138" s="222">
        <v>0</v>
      </c>
      <c r="GB138" s="222">
        <v>0</v>
      </c>
      <c r="GC138" s="222">
        <v>0</v>
      </c>
      <c r="GD138" s="222">
        <v>0</v>
      </c>
      <c r="GE138" s="222">
        <v>4041357.43</v>
      </c>
      <c r="GF138" s="222">
        <v>0</v>
      </c>
      <c r="GG138" s="222">
        <v>0</v>
      </c>
      <c r="GH138" s="222">
        <v>0</v>
      </c>
      <c r="GI138" s="222">
        <v>0</v>
      </c>
      <c r="GJ138" s="222">
        <v>0</v>
      </c>
      <c r="GK138" s="222">
        <v>0</v>
      </c>
      <c r="GL138" s="222">
        <v>0</v>
      </c>
      <c r="GM138" s="222">
        <v>0</v>
      </c>
      <c r="GN138" s="222">
        <v>0</v>
      </c>
      <c r="GO138" s="222">
        <v>0</v>
      </c>
      <c r="GP138" s="222">
        <v>0</v>
      </c>
      <c r="GQ138" s="222">
        <v>6224779.4000000004</v>
      </c>
      <c r="GR138" s="222">
        <v>0</v>
      </c>
      <c r="GS138" s="222">
        <v>0</v>
      </c>
      <c r="GT138" s="222">
        <v>0</v>
      </c>
      <c r="GU138" s="222">
        <v>0</v>
      </c>
      <c r="GV138" s="222">
        <v>0</v>
      </c>
      <c r="GW138" s="222">
        <v>0</v>
      </c>
      <c r="GX138" s="222">
        <v>0</v>
      </c>
      <c r="GY138" s="222">
        <v>3205753.48</v>
      </c>
      <c r="GZ138" s="222">
        <v>0</v>
      </c>
      <c r="HA138" s="222">
        <v>0</v>
      </c>
      <c r="HB138" s="222">
        <v>0</v>
      </c>
      <c r="HC138" s="222">
        <v>0</v>
      </c>
      <c r="HD138" s="222">
        <v>0</v>
      </c>
      <c r="HE138" s="222">
        <v>0</v>
      </c>
      <c r="HF138" s="222">
        <v>0</v>
      </c>
      <c r="HG138" s="222">
        <v>0</v>
      </c>
      <c r="HH138" s="222">
        <v>0</v>
      </c>
      <c r="HI138" s="222">
        <v>0</v>
      </c>
      <c r="HJ138" s="222">
        <v>46947672.710000001</v>
      </c>
      <c r="HK138" s="222">
        <v>0</v>
      </c>
      <c r="HL138" s="222">
        <v>0</v>
      </c>
      <c r="HM138" s="222">
        <v>0</v>
      </c>
      <c r="HN138" s="222">
        <v>0</v>
      </c>
      <c r="HO138" s="222">
        <v>0</v>
      </c>
      <c r="HP138" s="222">
        <v>0</v>
      </c>
      <c r="HQ138" s="222">
        <v>0</v>
      </c>
      <c r="HR138" s="222">
        <v>17858853.98</v>
      </c>
      <c r="HS138" s="222">
        <v>3627749.01</v>
      </c>
      <c r="HT138" s="222">
        <v>0</v>
      </c>
      <c r="HU138" s="222">
        <v>0</v>
      </c>
      <c r="HV138" s="222">
        <v>0</v>
      </c>
      <c r="HW138" s="222">
        <v>0</v>
      </c>
      <c r="HX138" s="222">
        <v>0</v>
      </c>
      <c r="HY138" s="222">
        <v>0</v>
      </c>
      <c r="HZ138" s="222">
        <v>0</v>
      </c>
      <c r="IA138" s="222">
        <v>0</v>
      </c>
      <c r="IB138" s="222">
        <v>0</v>
      </c>
      <c r="IC138" s="222">
        <v>0</v>
      </c>
      <c r="ID138" s="222">
        <v>0</v>
      </c>
      <c r="IE138" s="222">
        <v>0</v>
      </c>
      <c r="IF138" s="222">
        <v>0</v>
      </c>
      <c r="IG138" s="222">
        <v>0</v>
      </c>
      <c r="IH138" s="222">
        <v>19581541.420000002</v>
      </c>
      <c r="II138" s="222">
        <v>2778727.43</v>
      </c>
      <c r="IJ138" s="222">
        <v>0</v>
      </c>
      <c r="IK138" s="222">
        <v>0</v>
      </c>
      <c r="IL138" s="222">
        <v>0</v>
      </c>
      <c r="IM138" s="222">
        <v>0</v>
      </c>
      <c r="IN138" s="222">
        <v>0</v>
      </c>
      <c r="IO138" s="222">
        <v>0</v>
      </c>
      <c r="IP138" s="222">
        <v>0</v>
      </c>
      <c r="IQ138" s="222">
        <v>0</v>
      </c>
      <c r="IR138" s="222">
        <v>0</v>
      </c>
      <c r="IS138" s="222">
        <v>0</v>
      </c>
      <c r="IT138" s="222">
        <v>6979998.7999999998</v>
      </c>
      <c r="IU138" s="222">
        <v>0</v>
      </c>
      <c r="IV138" s="222">
        <v>0</v>
      </c>
      <c r="IW138" s="222">
        <v>0</v>
      </c>
      <c r="IX138" s="222">
        <v>0</v>
      </c>
      <c r="IY138" s="222">
        <v>0</v>
      </c>
      <c r="IZ138" s="222">
        <v>0</v>
      </c>
      <c r="JA138" s="222">
        <v>0</v>
      </c>
      <c r="JB138" s="222">
        <v>0</v>
      </c>
      <c r="JC138" s="222">
        <v>0</v>
      </c>
      <c r="JD138" s="222">
        <v>0</v>
      </c>
      <c r="JE138" s="222">
        <v>533252.84</v>
      </c>
      <c r="JF138" s="222">
        <v>1131387.4099999999</v>
      </c>
      <c r="JG138" s="222">
        <v>0</v>
      </c>
      <c r="JH138" s="222">
        <v>0</v>
      </c>
      <c r="JI138" s="222">
        <v>0</v>
      </c>
      <c r="JJ138" s="222">
        <v>0</v>
      </c>
      <c r="JK138" s="222">
        <v>8091911.8499999996</v>
      </c>
      <c r="JL138" s="222">
        <v>0</v>
      </c>
      <c r="JM138" s="222">
        <v>0</v>
      </c>
      <c r="JN138" s="222">
        <v>0</v>
      </c>
      <c r="JO138" s="222">
        <v>0</v>
      </c>
      <c r="JP138" s="222">
        <v>0</v>
      </c>
      <c r="JQ138" s="222">
        <v>0</v>
      </c>
      <c r="JR138" s="222">
        <v>0</v>
      </c>
      <c r="JS138" s="222">
        <v>0</v>
      </c>
      <c r="JT138" s="222">
        <v>0</v>
      </c>
      <c r="JU138" s="222">
        <v>0</v>
      </c>
      <c r="JV138" s="222">
        <v>0</v>
      </c>
      <c r="JW138" s="222">
        <v>0</v>
      </c>
      <c r="JX138" s="222">
        <v>0</v>
      </c>
      <c r="JY138" s="222">
        <v>0</v>
      </c>
      <c r="JZ138" s="222">
        <v>0</v>
      </c>
      <c r="KA138" s="222">
        <v>0</v>
      </c>
      <c r="KB138" s="222">
        <v>0</v>
      </c>
      <c r="KC138" s="222">
        <v>0</v>
      </c>
      <c r="KD138" s="222">
        <v>0</v>
      </c>
      <c r="KE138" s="222">
        <v>0</v>
      </c>
      <c r="KF138" s="222">
        <v>0</v>
      </c>
      <c r="KG138" s="222">
        <v>0</v>
      </c>
      <c r="KH138" s="222">
        <v>18794017.420000002</v>
      </c>
      <c r="KI138" s="222">
        <v>0</v>
      </c>
      <c r="KJ138" s="222">
        <v>0</v>
      </c>
      <c r="KK138" s="222">
        <v>0</v>
      </c>
      <c r="KL138" s="222">
        <v>0</v>
      </c>
      <c r="KM138" s="222">
        <v>0</v>
      </c>
      <c r="KN138" s="222">
        <v>0</v>
      </c>
      <c r="KO138" s="222">
        <v>0</v>
      </c>
      <c r="KP138" s="222">
        <v>0</v>
      </c>
      <c r="KQ138" s="222">
        <v>0</v>
      </c>
      <c r="KR138" s="222">
        <v>0</v>
      </c>
      <c r="KS138" s="222">
        <v>0</v>
      </c>
      <c r="KT138" s="222">
        <v>2140199.25</v>
      </c>
      <c r="KU138" s="222">
        <v>0</v>
      </c>
      <c r="KV138" s="222">
        <v>0</v>
      </c>
      <c r="KW138" s="222">
        <v>5198204.08</v>
      </c>
      <c r="KX138" s="222">
        <v>0</v>
      </c>
      <c r="KY138" s="222">
        <v>18833651.219999999</v>
      </c>
      <c r="KZ138" s="222">
        <v>0</v>
      </c>
      <c r="LA138" s="222">
        <v>0</v>
      </c>
      <c r="LB138" s="222">
        <v>0</v>
      </c>
      <c r="LC138" s="222">
        <v>0</v>
      </c>
      <c r="LD138" s="222">
        <v>0</v>
      </c>
      <c r="LE138" s="222">
        <v>0</v>
      </c>
      <c r="LF138" s="222">
        <v>0</v>
      </c>
      <c r="LG138" s="222">
        <v>17787908.100000001</v>
      </c>
      <c r="LH138" s="222">
        <v>0</v>
      </c>
      <c r="LI138" s="222">
        <v>1973927.82</v>
      </c>
      <c r="LJ138" s="222">
        <v>0</v>
      </c>
      <c r="LK138" s="222">
        <v>0</v>
      </c>
      <c r="LL138" s="222">
        <v>0</v>
      </c>
      <c r="LM138" s="222">
        <v>0</v>
      </c>
      <c r="LN138" s="222">
        <v>0</v>
      </c>
      <c r="LO138" s="222">
        <v>0</v>
      </c>
      <c r="LP138" s="222">
        <v>0</v>
      </c>
      <c r="LQ138" s="222">
        <v>0</v>
      </c>
      <c r="LR138" s="222">
        <v>8065553.0999999996</v>
      </c>
      <c r="LS138" s="222">
        <v>0</v>
      </c>
      <c r="LT138" s="222">
        <v>0</v>
      </c>
      <c r="LU138" s="222">
        <v>0</v>
      </c>
      <c r="LV138" s="222">
        <v>4015328.54</v>
      </c>
      <c r="LW138" s="222">
        <v>19110142.670000002</v>
      </c>
      <c r="LX138" s="222">
        <v>244726.63</v>
      </c>
      <c r="LY138" s="222">
        <v>0</v>
      </c>
      <c r="LZ138" s="222">
        <v>0</v>
      </c>
      <c r="MA138" s="222">
        <v>0</v>
      </c>
      <c r="MB138" s="222">
        <v>0</v>
      </c>
      <c r="MC138" s="222">
        <v>0</v>
      </c>
      <c r="MD138" s="222">
        <v>0</v>
      </c>
      <c r="ME138" s="222">
        <v>570089.64</v>
      </c>
      <c r="MF138" s="222">
        <v>0</v>
      </c>
      <c r="MG138" s="222">
        <v>8385919.8300000001</v>
      </c>
      <c r="MH138" s="222">
        <v>0</v>
      </c>
      <c r="MI138" s="222">
        <v>0</v>
      </c>
      <c r="MJ138" s="222">
        <v>0</v>
      </c>
      <c r="MK138" s="222">
        <v>0</v>
      </c>
      <c r="ML138" s="222">
        <v>0</v>
      </c>
      <c r="MM138" s="222">
        <v>0</v>
      </c>
      <c r="MN138" s="222">
        <v>0</v>
      </c>
      <c r="MO138" s="222">
        <v>0</v>
      </c>
      <c r="MP138" s="222">
        <v>0</v>
      </c>
      <c r="MQ138" s="222">
        <v>0</v>
      </c>
      <c r="MR138" s="222">
        <v>0</v>
      </c>
      <c r="MS138" s="222">
        <v>38938445.579999998</v>
      </c>
      <c r="MT138" s="222">
        <v>0</v>
      </c>
      <c r="MU138" s="222">
        <v>0</v>
      </c>
      <c r="MV138" s="222">
        <v>0</v>
      </c>
      <c r="MW138" s="222">
        <v>0</v>
      </c>
      <c r="MX138" s="222">
        <v>3187</v>
      </c>
      <c r="MY138" s="222">
        <v>0</v>
      </c>
      <c r="MZ138" s="222">
        <v>0</v>
      </c>
      <c r="NA138" s="222">
        <v>0</v>
      </c>
      <c r="NB138" s="222">
        <v>0</v>
      </c>
      <c r="NC138" s="222">
        <v>0</v>
      </c>
      <c r="ND138" s="222">
        <v>45096321.299999997</v>
      </c>
      <c r="NE138" s="222">
        <v>0</v>
      </c>
      <c r="NF138" s="222">
        <v>0</v>
      </c>
      <c r="NG138" s="222">
        <v>0</v>
      </c>
      <c r="NH138" s="222">
        <v>0</v>
      </c>
      <c r="NI138" s="222">
        <v>0</v>
      </c>
      <c r="NJ138" s="222">
        <v>14583240.82</v>
      </c>
      <c r="NK138" s="222">
        <v>5596572.29</v>
      </c>
      <c r="NL138" s="222">
        <v>0</v>
      </c>
      <c r="NM138" s="222">
        <v>0</v>
      </c>
      <c r="NN138" s="222">
        <v>0</v>
      </c>
      <c r="NO138" s="222">
        <v>0</v>
      </c>
      <c r="NP138" s="222">
        <v>3603756.12</v>
      </c>
      <c r="NQ138" s="222">
        <v>0</v>
      </c>
      <c r="NR138" s="222">
        <v>0</v>
      </c>
      <c r="NS138" s="222">
        <v>0</v>
      </c>
      <c r="NT138" s="222">
        <v>0</v>
      </c>
      <c r="NU138" s="222">
        <v>0</v>
      </c>
      <c r="NV138" s="222">
        <v>0</v>
      </c>
      <c r="NW138" s="222">
        <v>13581857.68</v>
      </c>
      <c r="NX138" s="222">
        <v>7095175.4699999997</v>
      </c>
      <c r="NY138" s="222">
        <v>0</v>
      </c>
      <c r="NZ138" s="222">
        <v>0</v>
      </c>
      <c r="OA138" s="222">
        <v>0</v>
      </c>
      <c r="OB138" s="222">
        <v>0</v>
      </c>
      <c r="OC138" s="222">
        <v>0</v>
      </c>
      <c r="OD138" s="222">
        <v>7622215.9800000004</v>
      </c>
      <c r="OE138" s="222">
        <v>0</v>
      </c>
      <c r="OF138" s="222">
        <v>0</v>
      </c>
      <c r="OG138" s="222">
        <v>0</v>
      </c>
      <c r="OH138" s="222">
        <v>0</v>
      </c>
      <c r="OI138" s="222">
        <v>0</v>
      </c>
      <c r="OJ138" s="222">
        <v>0</v>
      </c>
      <c r="OK138" s="222">
        <v>0</v>
      </c>
      <c r="OL138" s="222">
        <v>0</v>
      </c>
      <c r="OM138" s="222">
        <v>2237983.4900000002</v>
      </c>
      <c r="ON138" s="222">
        <v>6330555.3300000001</v>
      </c>
      <c r="OO138" s="222">
        <v>7257300.4900000002</v>
      </c>
      <c r="OP138" s="222">
        <v>0</v>
      </c>
      <c r="OQ138" s="222">
        <v>0</v>
      </c>
      <c r="OR138" s="222">
        <v>0</v>
      </c>
      <c r="OS138" s="222">
        <v>2224899.8199999998</v>
      </c>
      <c r="OT138" s="222">
        <v>0</v>
      </c>
      <c r="OU138" s="222">
        <v>0</v>
      </c>
      <c r="OV138" s="222">
        <v>0</v>
      </c>
      <c r="OW138" s="222">
        <v>0</v>
      </c>
      <c r="OX138" s="222">
        <v>0</v>
      </c>
      <c r="OY138" s="222">
        <v>0</v>
      </c>
      <c r="OZ138" s="222">
        <v>0</v>
      </c>
      <c r="PA138" s="222">
        <v>0</v>
      </c>
      <c r="PB138" s="222">
        <v>2963821.22</v>
      </c>
      <c r="PC138" s="222">
        <v>0</v>
      </c>
      <c r="PD138" s="222">
        <v>0</v>
      </c>
      <c r="PE138" s="222">
        <v>0</v>
      </c>
      <c r="PF138" s="222">
        <v>0</v>
      </c>
      <c r="PG138" s="222">
        <v>0</v>
      </c>
      <c r="PH138" s="222">
        <v>0</v>
      </c>
      <c r="PI138" s="222">
        <v>0</v>
      </c>
      <c r="PJ138" s="222">
        <v>0</v>
      </c>
      <c r="PK138" s="222">
        <v>0</v>
      </c>
      <c r="PL138" s="222">
        <v>0</v>
      </c>
      <c r="PM138" s="222">
        <v>0</v>
      </c>
      <c r="PN138" s="222">
        <v>0</v>
      </c>
      <c r="PO138" s="222">
        <v>0</v>
      </c>
      <c r="PP138" s="222">
        <v>0</v>
      </c>
      <c r="PQ138" s="222">
        <v>0</v>
      </c>
      <c r="PR138" s="222">
        <v>0</v>
      </c>
      <c r="PS138" s="222">
        <v>0</v>
      </c>
      <c r="PT138" s="222">
        <v>3586885.73</v>
      </c>
      <c r="PU138" s="222">
        <v>747372</v>
      </c>
      <c r="PV138" s="222">
        <v>0</v>
      </c>
      <c r="PW138" s="222">
        <v>0</v>
      </c>
      <c r="PX138" s="222">
        <v>0</v>
      </c>
      <c r="PY138" s="222">
        <v>0</v>
      </c>
      <c r="PZ138" s="222">
        <v>0</v>
      </c>
      <c r="QA138" s="222">
        <v>0</v>
      </c>
      <c r="QB138" s="222">
        <v>0</v>
      </c>
      <c r="QC138" s="222">
        <v>0</v>
      </c>
      <c r="QD138" s="222">
        <v>0</v>
      </c>
      <c r="QE138" s="222">
        <v>0</v>
      </c>
      <c r="QF138" s="222">
        <v>0</v>
      </c>
      <c r="QG138" s="222">
        <v>0</v>
      </c>
      <c r="QH138" s="222">
        <v>0</v>
      </c>
      <c r="QI138" s="222">
        <v>0</v>
      </c>
      <c r="QJ138" s="222">
        <v>0</v>
      </c>
      <c r="QK138" s="222">
        <v>0</v>
      </c>
      <c r="QL138" s="222">
        <v>0</v>
      </c>
      <c r="QM138" s="222">
        <v>0</v>
      </c>
      <c r="QN138" s="222">
        <v>0</v>
      </c>
      <c r="QO138" s="222">
        <v>0</v>
      </c>
      <c r="QP138" s="222">
        <v>0</v>
      </c>
      <c r="QQ138" s="222">
        <v>0</v>
      </c>
      <c r="QR138" s="222">
        <v>0</v>
      </c>
      <c r="QS138" s="222">
        <v>0</v>
      </c>
      <c r="QT138" s="222">
        <v>0</v>
      </c>
      <c r="QU138" s="222">
        <v>0</v>
      </c>
      <c r="QV138" s="222">
        <v>0</v>
      </c>
      <c r="QW138" s="222">
        <v>0</v>
      </c>
      <c r="QX138" s="222">
        <v>0</v>
      </c>
      <c r="QY138" s="222">
        <v>0</v>
      </c>
      <c r="QZ138" s="222">
        <v>0</v>
      </c>
      <c r="RA138" s="222">
        <v>0</v>
      </c>
      <c r="RB138" s="222">
        <v>0</v>
      </c>
      <c r="RC138" s="222">
        <v>0</v>
      </c>
      <c r="RD138" s="222">
        <v>0</v>
      </c>
      <c r="RE138" s="222">
        <v>0</v>
      </c>
      <c r="RF138" s="222">
        <v>0</v>
      </c>
      <c r="RG138" s="222">
        <v>0</v>
      </c>
      <c r="RH138" s="222">
        <v>0</v>
      </c>
      <c r="RI138" s="222">
        <v>0</v>
      </c>
      <c r="RJ138" s="222">
        <v>0</v>
      </c>
      <c r="RK138" s="222">
        <v>0</v>
      </c>
      <c r="RL138" s="222">
        <v>0</v>
      </c>
      <c r="RM138" s="222">
        <v>0</v>
      </c>
      <c r="RN138" s="222">
        <v>0</v>
      </c>
      <c r="RO138" s="222">
        <v>0</v>
      </c>
      <c r="RP138" s="222">
        <v>0</v>
      </c>
      <c r="RQ138" s="222">
        <v>0</v>
      </c>
      <c r="RR138" s="222">
        <v>0</v>
      </c>
      <c r="RS138" s="222">
        <v>0</v>
      </c>
      <c r="RT138" s="222">
        <v>0</v>
      </c>
      <c r="RU138" s="222">
        <v>0</v>
      </c>
      <c r="RV138" s="222">
        <v>0</v>
      </c>
      <c r="RW138" s="222">
        <v>0</v>
      </c>
      <c r="RX138" s="222">
        <v>0</v>
      </c>
      <c r="RY138" s="222">
        <v>0</v>
      </c>
      <c r="RZ138" s="222">
        <v>0</v>
      </c>
      <c r="SA138" s="222">
        <v>3021937.5</v>
      </c>
      <c r="SB138" s="222">
        <v>0</v>
      </c>
      <c r="SC138" s="222">
        <v>0</v>
      </c>
      <c r="SD138" s="222">
        <v>0</v>
      </c>
      <c r="SE138" s="222">
        <v>0</v>
      </c>
      <c r="SF138" s="222">
        <v>0</v>
      </c>
      <c r="SG138" s="222">
        <v>0</v>
      </c>
      <c r="SH138" s="222">
        <v>0</v>
      </c>
      <c r="SI138" s="222">
        <v>0</v>
      </c>
      <c r="SJ138" s="222">
        <v>0</v>
      </c>
      <c r="SK138" s="222">
        <v>0</v>
      </c>
      <c r="SL138" s="222">
        <v>0</v>
      </c>
      <c r="SM138" s="222">
        <v>4644774.3899999997</v>
      </c>
      <c r="SN138" s="222">
        <v>0</v>
      </c>
      <c r="SO138" s="222">
        <v>0</v>
      </c>
      <c r="SP138" s="222">
        <v>0</v>
      </c>
      <c r="SQ138" s="222">
        <v>0</v>
      </c>
      <c r="SR138" s="222">
        <v>0</v>
      </c>
      <c r="SS138" s="222">
        <v>0</v>
      </c>
      <c r="ST138" s="222">
        <v>0</v>
      </c>
      <c r="SU138" s="222">
        <v>2261443.1</v>
      </c>
      <c r="SV138" s="222">
        <v>0</v>
      </c>
      <c r="SW138" s="222">
        <v>0</v>
      </c>
      <c r="SX138" s="222">
        <v>0</v>
      </c>
      <c r="SY138" s="222">
        <v>0</v>
      </c>
      <c r="SZ138" s="222">
        <v>0</v>
      </c>
      <c r="TA138" s="222">
        <v>0</v>
      </c>
      <c r="TB138" s="222">
        <v>0</v>
      </c>
      <c r="TC138" s="222">
        <v>0</v>
      </c>
      <c r="TD138" s="222">
        <v>0</v>
      </c>
      <c r="TE138" s="222">
        <v>0</v>
      </c>
      <c r="TF138" s="222">
        <v>0</v>
      </c>
      <c r="TG138" s="222">
        <v>0</v>
      </c>
      <c r="TH138" s="222">
        <v>0</v>
      </c>
      <c r="TI138" s="222">
        <v>15310471.73</v>
      </c>
      <c r="TJ138" s="222">
        <v>0</v>
      </c>
      <c r="TK138" s="222">
        <v>0</v>
      </c>
      <c r="TL138" s="222">
        <v>0</v>
      </c>
      <c r="TM138" s="222">
        <v>0</v>
      </c>
      <c r="TN138" s="222">
        <v>0</v>
      </c>
      <c r="TO138" s="222">
        <v>0</v>
      </c>
      <c r="TP138" s="222">
        <v>0</v>
      </c>
      <c r="TQ138" s="222">
        <v>0</v>
      </c>
      <c r="TR138" s="222">
        <v>0</v>
      </c>
      <c r="TS138" s="222">
        <v>0</v>
      </c>
      <c r="TT138" s="222">
        <v>0</v>
      </c>
      <c r="TU138" s="222">
        <v>0</v>
      </c>
      <c r="TV138" s="222">
        <v>0</v>
      </c>
      <c r="TW138" s="222">
        <v>0</v>
      </c>
      <c r="TX138" s="222">
        <v>0</v>
      </c>
      <c r="TY138" s="222">
        <v>6674314.7000000002</v>
      </c>
      <c r="TZ138" s="222">
        <v>0</v>
      </c>
      <c r="UA138" s="222">
        <v>3661299.82</v>
      </c>
      <c r="UB138" s="222">
        <v>0</v>
      </c>
      <c r="UC138" s="222">
        <v>0</v>
      </c>
      <c r="UD138" s="222">
        <v>0</v>
      </c>
      <c r="UE138" s="222">
        <v>2694513.16</v>
      </c>
      <c r="UF138" s="222">
        <v>0</v>
      </c>
      <c r="UG138" s="222">
        <v>0</v>
      </c>
      <c r="UH138" s="222">
        <v>0</v>
      </c>
      <c r="UI138" s="222">
        <v>0</v>
      </c>
      <c r="UJ138" s="222">
        <v>0</v>
      </c>
      <c r="UK138" s="222">
        <v>0</v>
      </c>
      <c r="UL138" s="222">
        <v>0</v>
      </c>
      <c r="UM138" s="222">
        <v>0</v>
      </c>
      <c r="UN138" s="222">
        <v>0</v>
      </c>
      <c r="UO138" s="222">
        <v>0</v>
      </c>
      <c r="UP138" s="222">
        <v>0</v>
      </c>
      <c r="UQ138" s="222">
        <v>0</v>
      </c>
      <c r="UR138" s="222">
        <v>0</v>
      </c>
      <c r="US138" s="222">
        <v>0</v>
      </c>
      <c r="UT138" s="222">
        <v>0</v>
      </c>
      <c r="UU138" s="222">
        <v>0</v>
      </c>
      <c r="UV138" s="222">
        <v>0</v>
      </c>
      <c r="UW138" s="222">
        <v>0</v>
      </c>
      <c r="UX138" s="222">
        <v>0</v>
      </c>
      <c r="UY138" s="222">
        <v>0</v>
      </c>
      <c r="UZ138" s="222">
        <v>0</v>
      </c>
      <c r="VA138" s="222">
        <v>0</v>
      </c>
      <c r="VB138" s="222">
        <v>0</v>
      </c>
      <c r="VC138" s="222">
        <v>0</v>
      </c>
      <c r="VD138" s="222">
        <v>0</v>
      </c>
      <c r="VE138" s="222">
        <v>0</v>
      </c>
      <c r="VF138" s="222">
        <v>0</v>
      </c>
      <c r="VG138" s="222">
        <v>0</v>
      </c>
      <c r="VH138" s="222">
        <v>30187.96</v>
      </c>
      <c r="VI138" s="222">
        <v>0</v>
      </c>
      <c r="VJ138" s="222">
        <v>0</v>
      </c>
      <c r="VK138" s="222">
        <v>0</v>
      </c>
      <c r="VL138" s="222">
        <v>8767914.7599999998</v>
      </c>
      <c r="VM138" s="222">
        <v>0</v>
      </c>
      <c r="VN138" s="222">
        <v>0</v>
      </c>
      <c r="VO138" s="222">
        <v>0</v>
      </c>
      <c r="VP138" s="222">
        <v>0</v>
      </c>
      <c r="VQ138" s="222">
        <v>0</v>
      </c>
      <c r="VR138" s="222">
        <v>0</v>
      </c>
      <c r="VS138" s="222">
        <v>0</v>
      </c>
      <c r="VT138" s="222">
        <v>94500</v>
      </c>
      <c r="VU138" s="222">
        <v>0</v>
      </c>
      <c r="VV138" s="222">
        <v>0</v>
      </c>
      <c r="VW138" s="222">
        <v>275000</v>
      </c>
      <c r="VX138" s="222">
        <v>0</v>
      </c>
      <c r="VY138" s="222">
        <v>0</v>
      </c>
      <c r="VZ138" s="222">
        <v>0</v>
      </c>
      <c r="WA138" s="222">
        <v>0</v>
      </c>
      <c r="WB138" s="222">
        <v>0</v>
      </c>
      <c r="WC138" s="222">
        <v>0</v>
      </c>
      <c r="WD138" s="222">
        <v>0</v>
      </c>
      <c r="WE138" s="222">
        <v>0</v>
      </c>
      <c r="WF138" s="222">
        <v>0</v>
      </c>
      <c r="WG138" s="222">
        <v>0</v>
      </c>
      <c r="WH138" s="222">
        <v>0</v>
      </c>
      <c r="WI138" s="222">
        <v>0</v>
      </c>
      <c r="WJ138" s="222">
        <v>0</v>
      </c>
      <c r="WK138" s="222">
        <v>0</v>
      </c>
      <c r="WL138" s="222">
        <v>0</v>
      </c>
      <c r="WM138" s="222">
        <v>0</v>
      </c>
      <c r="WN138" s="222">
        <v>120615.75</v>
      </c>
      <c r="WO138" s="222">
        <v>0</v>
      </c>
      <c r="WP138" s="222">
        <v>0</v>
      </c>
      <c r="WQ138" s="222">
        <v>0</v>
      </c>
      <c r="WR138" s="222">
        <v>0</v>
      </c>
      <c r="WS138" s="222">
        <v>0</v>
      </c>
      <c r="WT138" s="222">
        <v>0</v>
      </c>
      <c r="WU138" s="222">
        <v>13452708.369999999</v>
      </c>
      <c r="WV138" s="222">
        <v>0</v>
      </c>
      <c r="WW138" s="222">
        <v>0</v>
      </c>
      <c r="WX138" s="222">
        <v>0</v>
      </c>
      <c r="WY138" s="222">
        <v>0</v>
      </c>
      <c r="WZ138" s="222">
        <v>0</v>
      </c>
      <c r="XA138" s="222">
        <v>0</v>
      </c>
      <c r="XB138" s="222">
        <v>0</v>
      </c>
      <c r="XC138" s="222">
        <v>2020608.38</v>
      </c>
      <c r="XD138" s="222">
        <v>0</v>
      </c>
      <c r="XE138" s="222">
        <v>0</v>
      </c>
      <c r="XF138" s="222">
        <v>0</v>
      </c>
      <c r="XG138" s="222">
        <v>0</v>
      </c>
      <c r="XH138" s="222">
        <v>2916787.84</v>
      </c>
      <c r="XI138" s="222">
        <v>0</v>
      </c>
      <c r="XJ138" s="222">
        <v>0</v>
      </c>
      <c r="XK138" s="222">
        <v>7566353.6900000004</v>
      </c>
      <c r="XL138" s="222">
        <v>0</v>
      </c>
      <c r="XM138" s="222">
        <v>0</v>
      </c>
      <c r="XN138" s="222">
        <v>0</v>
      </c>
      <c r="XO138" s="222">
        <v>0</v>
      </c>
      <c r="XP138" s="222">
        <v>0</v>
      </c>
      <c r="XQ138" s="222">
        <v>0</v>
      </c>
      <c r="XR138" s="222">
        <v>0</v>
      </c>
      <c r="XS138" s="222">
        <v>0</v>
      </c>
      <c r="XT138" s="222">
        <v>0</v>
      </c>
      <c r="XU138" s="222">
        <v>0</v>
      </c>
      <c r="XV138" s="222">
        <v>0</v>
      </c>
      <c r="XW138" s="222">
        <v>0</v>
      </c>
      <c r="XX138" s="222">
        <v>0</v>
      </c>
      <c r="XY138" s="222">
        <v>0</v>
      </c>
      <c r="XZ138" s="222">
        <v>0</v>
      </c>
      <c r="YA138" s="222">
        <v>0</v>
      </c>
      <c r="YB138" s="222">
        <v>0</v>
      </c>
      <c r="YC138" s="222">
        <v>0</v>
      </c>
      <c r="YD138" s="222">
        <v>0</v>
      </c>
      <c r="YE138" s="222">
        <v>3904907.27</v>
      </c>
      <c r="YF138" s="222">
        <v>0</v>
      </c>
      <c r="YG138" s="222">
        <v>0</v>
      </c>
      <c r="YH138" s="222">
        <v>0</v>
      </c>
      <c r="YI138" s="222">
        <v>0</v>
      </c>
      <c r="YJ138" s="222">
        <v>0</v>
      </c>
      <c r="YK138" s="222">
        <v>0</v>
      </c>
      <c r="YL138" s="222">
        <v>0</v>
      </c>
      <c r="YM138" s="222">
        <v>0</v>
      </c>
      <c r="YN138" s="222">
        <v>0</v>
      </c>
      <c r="YO138" s="222">
        <v>0</v>
      </c>
      <c r="YP138" s="222">
        <v>0</v>
      </c>
      <c r="YQ138" s="222">
        <v>0</v>
      </c>
      <c r="YR138" s="222">
        <v>0</v>
      </c>
      <c r="YS138" s="222">
        <v>0</v>
      </c>
      <c r="YT138" s="222">
        <v>0</v>
      </c>
      <c r="YU138" s="222">
        <v>0</v>
      </c>
      <c r="YV138" s="222">
        <v>1607123.2</v>
      </c>
      <c r="YW138" s="222">
        <v>0</v>
      </c>
      <c r="YX138" s="222">
        <v>0</v>
      </c>
      <c r="YY138" s="222">
        <v>0</v>
      </c>
      <c r="YZ138" s="222">
        <v>0</v>
      </c>
      <c r="ZA138" s="222">
        <v>0</v>
      </c>
      <c r="ZB138" s="222">
        <v>0</v>
      </c>
      <c r="ZC138" s="222">
        <v>1243344.08</v>
      </c>
      <c r="ZD138" s="222">
        <v>0</v>
      </c>
      <c r="ZE138" s="222">
        <v>0</v>
      </c>
      <c r="ZF138" s="222">
        <v>0</v>
      </c>
      <c r="ZG138" s="222">
        <v>0</v>
      </c>
      <c r="ZH138" s="222">
        <v>0</v>
      </c>
      <c r="ZI138" s="222">
        <v>0</v>
      </c>
      <c r="ZJ138" s="222">
        <v>0</v>
      </c>
      <c r="ZK138" s="222">
        <v>0</v>
      </c>
      <c r="ZL138" s="222">
        <v>0</v>
      </c>
      <c r="ZM138" s="222">
        <v>0</v>
      </c>
      <c r="ZN138" s="222">
        <v>0</v>
      </c>
      <c r="ZO138" s="222">
        <v>0</v>
      </c>
      <c r="ZP138" s="222">
        <v>0</v>
      </c>
      <c r="ZQ138" s="222">
        <v>0</v>
      </c>
      <c r="ZR138" s="222">
        <v>0</v>
      </c>
      <c r="ZS138" s="222">
        <v>0</v>
      </c>
      <c r="ZT138" s="222">
        <v>0</v>
      </c>
      <c r="ZU138" s="222">
        <v>0</v>
      </c>
      <c r="ZV138" s="222">
        <v>0</v>
      </c>
      <c r="ZW138" s="222">
        <v>0</v>
      </c>
      <c r="ZX138" s="222">
        <v>0</v>
      </c>
      <c r="ZY138" s="222">
        <v>0</v>
      </c>
      <c r="ZZ138" s="222">
        <v>0</v>
      </c>
      <c r="AAA138" s="222">
        <v>0</v>
      </c>
      <c r="AAB138" s="222">
        <v>0</v>
      </c>
      <c r="AAC138" s="222">
        <v>0</v>
      </c>
      <c r="AAD138" s="222">
        <v>0</v>
      </c>
      <c r="AAE138" s="222">
        <v>0</v>
      </c>
      <c r="AAF138" s="222">
        <v>0</v>
      </c>
      <c r="AAG138" s="222">
        <v>0</v>
      </c>
      <c r="AAH138" s="222">
        <v>0</v>
      </c>
      <c r="AAI138" s="222">
        <v>0</v>
      </c>
      <c r="AAJ138" s="222">
        <v>0</v>
      </c>
      <c r="AAK138" s="222">
        <v>0</v>
      </c>
      <c r="AAL138" s="222">
        <v>0</v>
      </c>
      <c r="AAM138" s="222">
        <v>0</v>
      </c>
      <c r="AAN138" s="222">
        <v>0</v>
      </c>
      <c r="AAO138" s="222">
        <v>10857901.25</v>
      </c>
      <c r="AAP138" s="222">
        <v>0</v>
      </c>
      <c r="AAQ138" s="222">
        <v>0</v>
      </c>
      <c r="AAR138" s="222">
        <v>0</v>
      </c>
      <c r="AAS138" s="222">
        <v>0</v>
      </c>
      <c r="AAT138" s="222">
        <v>0</v>
      </c>
      <c r="AAU138" s="222">
        <v>0</v>
      </c>
      <c r="AAV138" s="222">
        <v>0</v>
      </c>
      <c r="AAW138" s="222">
        <v>0</v>
      </c>
      <c r="AAX138" s="222">
        <v>0</v>
      </c>
      <c r="AAY138" s="222">
        <v>0</v>
      </c>
      <c r="AAZ138" s="222">
        <v>1675473.3</v>
      </c>
      <c r="ABA138" s="222">
        <v>0</v>
      </c>
      <c r="ABB138" s="222">
        <v>0</v>
      </c>
      <c r="ABC138" s="222">
        <v>0</v>
      </c>
      <c r="ABD138" s="222">
        <v>0</v>
      </c>
      <c r="ABE138" s="222">
        <v>13541</v>
      </c>
      <c r="ABF138" s="222">
        <v>0</v>
      </c>
      <c r="ABG138" s="222">
        <v>0</v>
      </c>
      <c r="ABH138" s="222">
        <v>0</v>
      </c>
      <c r="ABI138" s="222">
        <v>0</v>
      </c>
      <c r="ABJ138" s="222">
        <v>0</v>
      </c>
      <c r="ABK138" s="222">
        <v>0</v>
      </c>
      <c r="ABL138" s="222">
        <v>0</v>
      </c>
      <c r="ABM138" s="222">
        <v>0</v>
      </c>
      <c r="ABN138" s="222">
        <v>0</v>
      </c>
      <c r="ABO138" s="222">
        <v>9948609.25</v>
      </c>
      <c r="ABP138" s="222">
        <v>0</v>
      </c>
      <c r="ABQ138" s="222">
        <v>0</v>
      </c>
      <c r="ABR138" s="222">
        <v>0</v>
      </c>
      <c r="ABS138" s="222">
        <v>0</v>
      </c>
      <c r="ABT138" s="222">
        <v>0</v>
      </c>
      <c r="ABU138" s="222">
        <v>0</v>
      </c>
      <c r="ABV138" s="222">
        <v>0</v>
      </c>
      <c r="ABW138" s="222">
        <v>0</v>
      </c>
      <c r="ABX138" s="222">
        <v>0</v>
      </c>
      <c r="ABY138" s="222">
        <v>0</v>
      </c>
      <c r="ABZ138" s="222">
        <v>0</v>
      </c>
      <c r="ACA138" s="222">
        <v>0</v>
      </c>
      <c r="ACB138" s="222">
        <v>0</v>
      </c>
      <c r="ACC138" s="222">
        <v>0</v>
      </c>
      <c r="ACD138" s="222">
        <v>0</v>
      </c>
      <c r="ACE138" s="222">
        <v>0</v>
      </c>
      <c r="ACF138" s="222">
        <v>0</v>
      </c>
      <c r="ACG138" s="222">
        <v>0</v>
      </c>
      <c r="ACH138" s="222">
        <v>0</v>
      </c>
      <c r="ACI138" s="222">
        <v>0</v>
      </c>
      <c r="ACJ138" s="222">
        <v>0</v>
      </c>
      <c r="ACK138" s="222">
        <v>0</v>
      </c>
      <c r="ACL138" s="222">
        <v>0</v>
      </c>
      <c r="ACM138" s="222">
        <v>0</v>
      </c>
      <c r="ACN138" s="222">
        <v>0</v>
      </c>
      <c r="ACO138" s="222">
        <v>0</v>
      </c>
      <c r="ACP138" s="222">
        <v>0</v>
      </c>
      <c r="ACQ138" s="222">
        <v>0</v>
      </c>
      <c r="ACR138" s="222">
        <v>0</v>
      </c>
      <c r="ACS138" s="222">
        <v>0</v>
      </c>
      <c r="ACT138" s="222">
        <v>142304.22</v>
      </c>
      <c r="ACU138" s="222">
        <v>0</v>
      </c>
      <c r="ACV138" s="222">
        <v>0</v>
      </c>
      <c r="ACW138" s="222">
        <v>0</v>
      </c>
      <c r="ACX138" s="222">
        <v>0</v>
      </c>
      <c r="ACY138" s="222">
        <v>0</v>
      </c>
      <c r="ACZ138" s="222">
        <v>0</v>
      </c>
      <c r="ADA138" s="222">
        <v>0</v>
      </c>
      <c r="ADB138" s="222">
        <v>0</v>
      </c>
      <c r="ADC138" s="222">
        <v>0</v>
      </c>
      <c r="ADD138" s="222">
        <v>0</v>
      </c>
      <c r="ADE138" s="222">
        <v>0</v>
      </c>
      <c r="ADF138" s="222">
        <v>1018316.91</v>
      </c>
      <c r="ADG138" s="222">
        <v>1247584.5</v>
      </c>
      <c r="ADH138" s="222">
        <v>0</v>
      </c>
      <c r="ADI138" s="222">
        <v>0</v>
      </c>
      <c r="ADJ138" s="222">
        <v>0</v>
      </c>
      <c r="ADK138" s="222">
        <v>0</v>
      </c>
      <c r="ADL138" s="222">
        <v>0</v>
      </c>
      <c r="ADM138" s="222">
        <v>0</v>
      </c>
      <c r="ADN138" s="222">
        <v>0</v>
      </c>
      <c r="ADO138" s="222">
        <v>35894727.869999997</v>
      </c>
      <c r="ADP138" s="222">
        <v>2374854.73</v>
      </c>
      <c r="ADQ138" s="222">
        <v>0</v>
      </c>
      <c r="ADR138" s="222">
        <v>0</v>
      </c>
      <c r="ADS138" s="222">
        <v>1691633</v>
      </c>
      <c r="ADT138" s="222">
        <v>0</v>
      </c>
      <c r="ADU138" s="222">
        <v>0</v>
      </c>
      <c r="ADV138" s="222">
        <v>0</v>
      </c>
      <c r="ADW138" s="222">
        <v>0</v>
      </c>
      <c r="ADX138" s="222">
        <v>0</v>
      </c>
      <c r="ADY138" s="222">
        <v>49032034.140000001</v>
      </c>
      <c r="ADZ138" s="222">
        <v>0</v>
      </c>
      <c r="AEA138" s="222">
        <v>0</v>
      </c>
      <c r="AEB138" s="222">
        <v>0</v>
      </c>
      <c r="AEC138" s="222">
        <v>0</v>
      </c>
      <c r="AED138" s="222">
        <v>0</v>
      </c>
      <c r="AEE138" s="222">
        <v>0</v>
      </c>
      <c r="AEF138" s="222">
        <v>0</v>
      </c>
      <c r="AEG138" s="222">
        <v>0</v>
      </c>
      <c r="AEH138" s="222">
        <v>0</v>
      </c>
      <c r="AEI138" s="222">
        <v>0</v>
      </c>
      <c r="AEJ138" s="222">
        <v>0</v>
      </c>
      <c r="AEK138" s="222">
        <v>0</v>
      </c>
      <c r="AEL138" s="222">
        <v>0</v>
      </c>
      <c r="AEM138" s="222">
        <v>0</v>
      </c>
      <c r="AEN138" s="222">
        <v>0</v>
      </c>
      <c r="AEO138" s="222">
        <v>0</v>
      </c>
      <c r="AEP138" s="222">
        <v>0</v>
      </c>
      <c r="AEQ138" s="222">
        <v>0</v>
      </c>
      <c r="AER138" s="222">
        <v>0</v>
      </c>
      <c r="AES138" s="222">
        <v>886035.2</v>
      </c>
      <c r="AET138" s="222">
        <v>0</v>
      </c>
      <c r="AEU138" s="222">
        <v>0</v>
      </c>
      <c r="AEV138" s="222">
        <v>0</v>
      </c>
      <c r="AEW138" s="222">
        <v>0</v>
      </c>
      <c r="AEX138" s="222">
        <v>0</v>
      </c>
      <c r="AEY138" s="222">
        <v>0</v>
      </c>
      <c r="AEZ138" s="222">
        <v>0</v>
      </c>
      <c r="AFA138" s="222">
        <v>0</v>
      </c>
      <c r="AFB138" s="222">
        <v>0</v>
      </c>
      <c r="AFC138" s="222">
        <v>2904895.94</v>
      </c>
      <c r="AFD138" s="222">
        <v>3796935.59</v>
      </c>
      <c r="AFE138" s="222">
        <v>0</v>
      </c>
      <c r="AFF138" s="222">
        <v>0</v>
      </c>
      <c r="AFG138" s="222">
        <v>0</v>
      </c>
      <c r="AFH138" s="222">
        <v>0</v>
      </c>
      <c r="AFI138" s="222">
        <v>0</v>
      </c>
      <c r="AFJ138" s="222">
        <v>0</v>
      </c>
      <c r="AFK138" s="222">
        <v>0</v>
      </c>
      <c r="AFL138" s="222">
        <v>0</v>
      </c>
      <c r="AFM138" s="222">
        <v>0</v>
      </c>
      <c r="AFN138" s="222">
        <v>0</v>
      </c>
      <c r="AFO138" s="222">
        <v>0</v>
      </c>
      <c r="AFP138" s="222">
        <v>5665420.2999999998</v>
      </c>
      <c r="AFQ138" s="222">
        <v>0</v>
      </c>
      <c r="AFR138" s="222">
        <v>0</v>
      </c>
      <c r="AFS138" s="222">
        <v>0</v>
      </c>
      <c r="AFT138" s="222">
        <v>0</v>
      </c>
      <c r="AFU138" s="222">
        <v>0</v>
      </c>
      <c r="AFV138" s="222">
        <v>0</v>
      </c>
      <c r="AFW138" s="222">
        <v>0</v>
      </c>
      <c r="AFX138" s="222">
        <v>0</v>
      </c>
      <c r="AFY138" s="222">
        <v>0</v>
      </c>
      <c r="AFZ138" s="222">
        <v>0</v>
      </c>
      <c r="AGA138" s="222">
        <v>0</v>
      </c>
      <c r="AGB138" s="222">
        <v>1761215.67</v>
      </c>
      <c r="AGC138" s="222">
        <v>0</v>
      </c>
      <c r="AGD138" s="222">
        <v>0</v>
      </c>
      <c r="AGE138" s="222">
        <v>0</v>
      </c>
      <c r="AGF138" s="222">
        <v>0</v>
      </c>
      <c r="AGG138" s="222">
        <v>0</v>
      </c>
      <c r="AGH138" s="222">
        <v>0</v>
      </c>
      <c r="AGI138" s="222">
        <v>0</v>
      </c>
      <c r="AGJ138" s="222">
        <v>0</v>
      </c>
      <c r="AGK138" s="222">
        <v>0</v>
      </c>
      <c r="AGL138" s="222">
        <v>0</v>
      </c>
      <c r="AGM138" s="222">
        <v>6208335.5499999998</v>
      </c>
      <c r="AGN138" s="222">
        <v>1210204.3799999999</v>
      </c>
      <c r="AGO138" s="222">
        <v>0</v>
      </c>
      <c r="AGP138" s="222">
        <v>0</v>
      </c>
      <c r="AGQ138" s="222">
        <v>0</v>
      </c>
      <c r="AGR138" s="222">
        <v>0</v>
      </c>
      <c r="AGS138" s="222">
        <v>0</v>
      </c>
      <c r="AGT138" s="222">
        <v>0</v>
      </c>
      <c r="AGU138" s="222">
        <v>12227590.85</v>
      </c>
      <c r="AGV138" s="222">
        <v>1214192.8400000001</v>
      </c>
      <c r="AGW138" s="222">
        <v>0</v>
      </c>
      <c r="AGX138" s="222">
        <v>0</v>
      </c>
      <c r="AGY138" s="222">
        <v>0</v>
      </c>
      <c r="AGZ138" s="222">
        <v>0</v>
      </c>
      <c r="AHA138" s="222">
        <v>0</v>
      </c>
      <c r="AHB138" s="222">
        <v>0</v>
      </c>
      <c r="AHC138" s="222">
        <v>0</v>
      </c>
      <c r="AHD138" s="222">
        <v>0</v>
      </c>
      <c r="AHE138" s="222">
        <v>0</v>
      </c>
      <c r="AHF138" s="222">
        <v>0</v>
      </c>
      <c r="AHG138" s="222">
        <v>0</v>
      </c>
      <c r="AHH138" s="222">
        <v>0</v>
      </c>
      <c r="AHI138" s="222">
        <v>0</v>
      </c>
      <c r="AHJ138" s="222">
        <v>0</v>
      </c>
      <c r="AHK138" s="222">
        <v>0</v>
      </c>
      <c r="AHL138" s="222">
        <v>22291.1</v>
      </c>
      <c r="AHM138" s="222">
        <v>0</v>
      </c>
      <c r="AHN138" s="222">
        <v>0</v>
      </c>
      <c r="AHO138" s="222">
        <v>0</v>
      </c>
      <c r="AHP138" s="222">
        <v>0</v>
      </c>
      <c r="AHQ138" s="222">
        <v>0</v>
      </c>
      <c r="AHR138" s="264">
        <v>0</v>
      </c>
    </row>
    <row r="139" spans="1:902" ht="24">
      <c r="A139" s="183" t="s">
        <v>6671</v>
      </c>
      <c r="B139" s="183" t="s">
        <v>6601</v>
      </c>
      <c r="C139" s="184" t="s">
        <v>6602</v>
      </c>
      <c r="D139" s="222">
        <v>8692</v>
      </c>
      <c r="E139" s="222">
        <v>1726</v>
      </c>
      <c r="F139" s="222">
        <v>3440</v>
      </c>
      <c r="G139" s="222">
        <v>0</v>
      </c>
      <c r="H139" s="222">
        <v>2798</v>
      </c>
      <c r="I139" s="222">
        <v>18401</v>
      </c>
      <c r="J139" s="222">
        <v>0</v>
      </c>
      <c r="K139" s="222">
        <v>4293</v>
      </c>
      <c r="L139" s="222">
        <v>310</v>
      </c>
      <c r="M139" s="222">
        <v>11780</v>
      </c>
      <c r="N139" s="222">
        <v>5670</v>
      </c>
      <c r="O139" s="222">
        <v>985</v>
      </c>
      <c r="P139" s="222">
        <v>1577</v>
      </c>
      <c r="Q139" s="222">
        <v>23019</v>
      </c>
      <c r="R139" s="222">
        <v>37</v>
      </c>
      <c r="S139" s="222">
        <v>0</v>
      </c>
      <c r="T139" s="222">
        <v>8453</v>
      </c>
      <c r="U139" s="222">
        <v>9715</v>
      </c>
      <c r="V139" s="222">
        <v>23054213.199999999</v>
      </c>
      <c r="W139" s="222">
        <v>606</v>
      </c>
      <c r="X139" s="222">
        <v>1472</v>
      </c>
      <c r="Y139" s="222">
        <v>0</v>
      </c>
      <c r="Z139" s="222">
        <v>118276</v>
      </c>
      <c r="AA139" s="222">
        <v>274</v>
      </c>
      <c r="AB139" s="222">
        <v>774566</v>
      </c>
      <c r="AC139" s="222">
        <v>228985</v>
      </c>
      <c r="AD139" s="222">
        <v>135143</v>
      </c>
      <c r="AE139" s="222">
        <v>349589</v>
      </c>
      <c r="AF139" s="222">
        <v>14264</v>
      </c>
      <c r="AG139" s="222">
        <v>6294</v>
      </c>
      <c r="AH139" s="222">
        <v>114030</v>
      </c>
      <c r="AI139" s="222">
        <v>778150</v>
      </c>
      <c r="AJ139" s="222">
        <v>35424</v>
      </c>
      <c r="AK139" s="222">
        <v>0</v>
      </c>
      <c r="AL139" s="222">
        <v>4260</v>
      </c>
      <c r="AM139" s="222">
        <v>53399</v>
      </c>
      <c r="AN139" s="222">
        <v>260</v>
      </c>
      <c r="AO139" s="222">
        <v>15584</v>
      </c>
      <c r="AP139" s="222">
        <v>476</v>
      </c>
      <c r="AQ139" s="222">
        <v>12000</v>
      </c>
      <c r="AR139" s="222">
        <v>79602</v>
      </c>
      <c r="AS139" s="222">
        <v>30</v>
      </c>
      <c r="AT139" s="222">
        <v>41713.919999999998</v>
      </c>
      <c r="AU139" s="222">
        <v>0</v>
      </c>
      <c r="AV139" s="222">
        <v>0</v>
      </c>
      <c r="AW139" s="222">
        <v>332</v>
      </c>
      <c r="AX139" s="222">
        <v>7615</v>
      </c>
      <c r="AY139" s="222">
        <v>6345</v>
      </c>
      <c r="AZ139" s="222">
        <v>3200</v>
      </c>
      <c r="BA139" s="222">
        <v>0</v>
      </c>
      <c r="BB139" s="222">
        <v>0</v>
      </c>
      <c r="BC139" s="222">
        <v>0</v>
      </c>
      <c r="BD139" s="222">
        <v>0</v>
      </c>
      <c r="BE139" s="222">
        <v>0</v>
      </c>
      <c r="BF139" s="222">
        <v>166457.4</v>
      </c>
      <c r="BG139" s="222">
        <v>0</v>
      </c>
      <c r="BH139" s="222">
        <v>0</v>
      </c>
      <c r="BI139" s="222">
        <v>54449</v>
      </c>
      <c r="BJ139" s="222">
        <v>0</v>
      </c>
      <c r="BK139" s="222">
        <v>24290.51</v>
      </c>
      <c r="BL139" s="222">
        <v>2228</v>
      </c>
      <c r="BM139" s="222">
        <v>5436</v>
      </c>
      <c r="BN139" s="222">
        <v>110257</v>
      </c>
      <c r="BO139" s="222">
        <v>52506.5</v>
      </c>
      <c r="BP139" s="222">
        <v>0</v>
      </c>
      <c r="BQ139" s="222">
        <v>0</v>
      </c>
      <c r="BR139" s="222">
        <v>0</v>
      </c>
      <c r="BS139" s="222">
        <v>33225</v>
      </c>
      <c r="BT139" s="222">
        <v>2226</v>
      </c>
      <c r="BU139" s="222">
        <v>8197</v>
      </c>
      <c r="BV139" s="222">
        <v>2900</v>
      </c>
      <c r="BW139" s="222">
        <v>17136</v>
      </c>
      <c r="BX139" s="222">
        <v>15741.65</v>
      </c>
      <c r="BY139" s="222">
        <v>12607</v>
      </c>
      <c r="BZ139" s="222">
        <v>101028</v>
      </c>
      <c r="CA139" s="222">
        <v>4407</v>
      </c>
      <c r="CB139" s="222">
        <v>0</v>
      </c>
      <c r="CC139" s="222">
        <v>0</v>
      </c>
      <c r="CD139" s="222">
        <v>0</v>
      </c>
      <c r="CE139" s="222">
        <v>1462</v>
      </c>
      <c r="CF139" s="222">
        <v>29893</v>
      </c>
      <c r="CG139" s="222">
        <v>26904</v>
      </c>
      <c r="CH139" s="222">
        <v>0</v>
      </c>
      <c r="CI139" s="222">
        <v>1300</v>
      </c>
      <c r="CJ139" s="222">
        <v>240</v>
      </c>
      <c r="CK139" s="222">
        <v>130</v>
      </c>
      <c r="CL139" s="222">
        <v>130</v>
      </c>
      <c r="CM139" s="222">
        <v>0</v>
      </c>
      <c r="CN139" s="222">
        <v>130</v>
      </c>
      <c r="CO139" s="222">
        <v>0</v>
      </c>
      <c r="CP139" s="222">
        <v>650</v>
      </c>
      <c r="CQ139" s="222">
        <v>0</v>
      </c>
      <c r="CR139" s="222">
        <v>0</v>
      </c>
      <c r="CS139" s="222">
        <v>0</v>
      </c>
      <c r="CT139" s="222">
        <v>71752</v>
      </c>
      <c r="CU139" s="222">
        <v>21887.5</v>
      </c>
      <c r="CV139" s="222">
        <v>41897</v>
      </c>
      <c r="CW139" s="222">
        <v>10290</v>
      </c>
      <c r="CX139" s="222">
        <v>0</v>
      </c>
      <c r="CY139" s="222">
        <v>16748</v>
      </c>
      <c r="CZ139" s="222">
        <v>66144</v>
      </c>
      <c r="DA139" s="222">
        <v>53988</v>
      </c>
      <c r="DB139" s="222">
        <v>1331</v>
      </c>
      <c r="DC139" s="222">
        <v>9515473.3300000001</v>
      </c>
      <c r="DD139" s="222">
        <v>1222</v>
      </c>
      <c r="DE139" s="222">
        <v>0</v>
      </c>
      <c r="DF139" s="222">
        <v>64484</v>
      </c>
      <c r="DG139" s="222">
        <v>43787</v>
      </c>
      <c r="DH139" s="222">
        <v>121723</v>
      </c>
      <c r="DI139" s="222">
        <v>2495</v>
      </c>
      <c r="DJ139" s="222">
        <v>486</v>
      </c>
      <c r="DK139" s="222">
        <v>322415.2</v>
      </c>
      <c r="DL139" s="222">
        <v>118956</v>
      </c>
      <c r="DM139" s="222">
        <v>101658</v>
      </c>
      <c r="DN139" s="222">
        <v>19894</v>
      </c>
      <c r="DO139" s="222">
        <v>34835</v>
      </c>
      <c r="DP139" s="222">
        <v>90033</v>
      </c>
      <c r="DQ139" s="222">
        <v>239718.5</v>
      </c>
      <c r="DR139" s="222">
        <v>28492.5</v>
      </c>
      <c r="DS139" s="222">
        <v>470559</v>
      </c>
      <c r="DT139" s="222">
        <v>1586</v>
      </c>
      <c r="DU139" s="222">
        <v>158</v>
      </c>
      <c r="DV139" s="222">
        <v>9620</v>
      </c>
      <c r="DW139" s="222">
        <v>1954</v>
      </c>
      <c r="DX139" s="222">
        <v>0</v>
      </c>
      <c r="DY139" s="222">
        <v>0</v>
      </c>
      <c r="DZ139" s="222">
        <v>64708</v>
      </c>
      <c r="EA139" s="222">
        <v>0</v>
      </c>
      <c r="EB139" s="222">
        <v>100000</v>
      </c>
      <c r="EC139" s="222">
        <v>0</v>
      </c>
      <c r="ED139" s="222">
        <v>0</v>
      </c>
      <c r="EE139" s="222">
        <v>1954</v>
      </c>
      <c r="EF139" s="222">
        <v>9779</v>
      </c>
      <c r="EG139" s="222">
        <v>12150</v>
      </c>
      <c r="EH139" s="222">
        <v>5076</v>
      </c>
      <c r="EI139" s="222">
        <v>3830</v>
      </c>
      <c r="EJ139" s="222">
        <v>89896</v>
      </c>
      <c r="EK139" s="222">
        <v>18452</v>
      </c>
      <c r="EL139" s="222">
        <v>610</v>
      </c>
      <c r="EM139" s="222">
        <v>0</v>
      </c>
      <c r="EN139" s="222">
        <v>6972038.71</v>
      </c>
      <c r="EO139" s="222">
        <v>0</v>
      </c>
      <c r="EP139" s="222">
        <v>0</v>
      </c>
      <c r="EQ139" s="222">
        <v>0</v>
      </c>
      <c r="ER139" s="222">
        <v>0</v>
      </c>
      <c r="ES139" s="222">
        <v>1190</v>
      </c>
      <c r="ET139" s="222">
        <v>0</v>
      </c>
      <c r="EU139" s="222">
        <v>0</v>
      </c>
      <c r="EV139" s="222">
        <v>0</v>
      </c>
      <c r="EW139" s="222">
        <v>38930.5</v>
      </c>
      <c r="EX139" s="222">
        <v>72</v>
      </c>
      <c r="EY139" s="222">
        <v>0</v>
      </c>
      <c r="EZ139" s="222">
        <v>0</v>
      </c>
      <c r="FA139" s="222">
        <v>1362</v>
      </c>
      <c r="FB139" s="222">
        <v>18976</v>
      </c>
      <c r="FC139" s="222">
        <v>22880</v>
      </c>
      <c r="FD139" s="222">
        <v>36</v>
      </c>
      <c r="FE139" s="222">
        <v>146018</v>
      </c>
      <c r="FF139" s="222">
        <v>0</v>
      </c>
      <c r="FG139" s="222">
        <v>72</v>
      </c>
      <c r="FH139" s="222">
        <v>0</v>
      </c>
      <c r="FI139" s="222">
        <v>260</v>
      </c>
      <c r="FJ139" s="222">
        <v>0</v>
      </c>
      <c r="FK139" s="222">
        <v>0</v>
      </c>
      <c r="FL139" s="222">
        <v>7274</v>
      </c>
      <c r="FM139" s="222">
        <v>39752</v>
      </c>
      <c r="FN139" s="222">
        <v>10684</v>
      </c>
      <c r="FO139" s="222">
        <v>0</v>
      </c>
      <c r="FP139" s="222">
        <v>0</v>
      </c>
      <c r="FQ139" s="222">
        <v>393915</v>
      </c>
      <c r="FR139" s="222">
        <v>151438.84</v>
      </c>
      <c r="FS139" s="222">
        <v>13948</v>
      </c>
      <c r="FT139" s="222">
        <v>21246</v>
      </c>
      <c r="FU139" s="222">
        <v>43697.5</v>
      </c>
      <c r="FV139" s="222">
        <v>2964</v>
      </c>
      <c r="FW139" s="222">
        <v>13711</v>
      </c>
      <c r="FX139" s="222">
        <v>24466</v>
      </c>
      <c r="FY139" s="222">
        <v>9655</v>
      </c>
      <c r="FZ139" s="222">
        <v>40335</v>
      </c>
      <c r="GA139" s="222">
        <v>61647</v>
      </c>
      <c r="GB139" s="222">
        <v>24344</v>
      </c>
      <c r="GC139" s="222">
        <v>22543</v>
      </c>
      <c r="GD139" s="222">
        <v>0</v>
      </c>
      <c r="GE139" s="222">
        <v>130</v>
      </c>
      <c r="GF139" s="222">
        <v>0</v>
      </c>
      <c r="GG139" s="222">
        <v>10847</v>
      </c>
      <c r="GH139" s="222">
        <v>-18970</v>
      </c>
      <c r="GI139" s="222">
        <v>0</v>
      </c>
      <c r="GJ139" s="222">
        <v>2202</v>
      </c>
      <c r="GK139" s="222">
        <v>0</v>
      </c>
      <c r="GL139" s="222">
        <v>11970</v>
      </c>
      <c r="GM139" s="222">
        <v>0</v>
      </c>
      <c r="GN139" s="222">
        <v>0</v>
      </c>
      <c r="GO139" s="222">
        <v>0</v>
      </c>
      <c r="GP139" s="222">
        <v>0</v>
      </c>
      <c r="GQ139" s="222">
        <v>43456.75</v>
      </c>
      <c r="GR139" s="222">
        <v>0</v>
      </c>
      <c r="GS139" s="222">
        <v>0</v>
      </c>
      <c r="GT139" s="222">
        <v>0</v>
      </c>
      <c r="GU139" s="222">
        <v>0</v>
      </c>
      <c r="GV139" s="222">
        <v>366520</v>
      </c>
      <c r="GW139" s="222">
        <v>0</v>
      </c>
      <c r="GX139" s="222">
        <v>0</v>
      </c>
      <c r="GY139" s="222">
        <v>150759</v>
      </c>
      <c r="GZ139" s="222">
        <v>0</v>
      </c>
      <c r="HA139" s="222">
        <v>262756.5</v>
      </c>
      <c r="HB139" s="222">
        <v>22525.5</v>
      </c>
      <c r="HC139" s="222">
        <v>1125294</v>
      </c>
      <c r="HD139" s="222">
        <v>3288760.28</v>
      </c>
      <c r="HE139" s="222">
        <v>726971.23</v>
      </c>
      <c r="HF139" s="222">
        <v>574200</v>
      </c>
      <c r="HG139" s="222">
        <v>954075</v>
      </c>
      <c r="HH139" s="222">
        <v>304447</v>
      </c>
      <c r="HI139" s="222">
        <v>78140</v>
      </c>
      <c r="HJ139" s="222">
        <v>158190</v>
      </c>
      <c r="HK139" s="222">
        <v>457068</v>
      </c>
      <c r="HL139" s="222">
        <v>275836</v>
      </c>
      <c r="HM139" s="222">
        <v>724849.02</v>
      </c>
      <c r="HN139" s="222">
        <v>318608</v>
      </c>
      <c r="HO139" s="222">
        <v>380870.5</v>
      </c>
      <c r="HP139" s="222">
        <v>1254634</v>
      </c>
      <c r="HQ139" s="222">
        <v>536966</v>
      </c>
      <c r="HR139" s="222">
        <v>3575</v>
      </c>
      <c r="HS139" s="222">
        <v>1520</v>
      </c>
      <c r="HT139" s="222">
        <v>3970</v>
      </c>
      <c r="HU139" s="222">
        <v>39132</v>
      </c>
      <c r="HV139" s="222">
        <v>11519</v>
      </c>
      <c r="HW139" s="222">
        <v>0</v>
      </c>
      <c r="HX139" s="222">
        <v>182813</v>
      </c>
      <c r="HY139" s="222">
        <v>67436</v>
      </c>
      <c r="HZ139" s="222">
        <v>508</v>
      </c>
      <c r="IA139" s="222">
        <v>0</v>
      </c>
      <c r="IB139" s="222">
        <v>628</v>
      </c>
      <c r="IC139" s="222">
        <v>8866</v>
      </c>
      <c r="ID139" s="222">
        <v>0</v>
      </c>
      <c r="IE139" s="222">
        <v>10424</v>
      </c>
      <c r="IF139" s="222">
        <v>0</v>
      </c>
      <c r="IG139" s="222">
        <v>0</v>
      </c>
      <c r="IH139" s="222">
        <v>1541538</v>
      </c>
      <c r="II139" s="222">
        <v>110897.5</v>
      </c>
      <c r="IJ139" s="222">
        <v>34561</v>
      </c>
      <c r="IK139" s="222">
        <v>12374</v>
      </c>
      <c r="IL139" s="222">
        <v>3024</v>
      </c>
      <c r="IM139" s="222">
        <v>7746</v>
      </c>
      <c r="IN139" s="222">
        <v>24996</v>
      </c>
      <c r="IO139" s="222">
        <v>31078.73</v>
      </c>
      <c r="IP139" s="222">
        <v>53247.5</v>
      </c>
      <c r="IQ139" s="222">
        <v>70444.740000000005</v>
      </c>
      <c r="IR139" s="222">
        <v>78842</v>
      </c>
      <c r="IS139" s="222">
        <v>105494</v>
      </c>
      <c r="IT139" s="222">
        <v>11180.05</v>
      </c>
      <c r="IU139" s="222">
        <v>0</v>
      </c>
      <c r="IV139" s="222">
        <v>0</v>
      </c>
      <c r="IW139" s="222">
        <v>189700</v>
      </c>
      <c r="IX139" s="222">
        <v>3271</v>
      </c>
      <c r="IY139" s="222">
        <v>36012</v>
      </c>
      <c r="IZ139" s="222">
        <v>0</v>
      </c>
      <c r="JA139" s="222">
        <v>0</v>
      </c>
      <c r="JB139" s="222">
        <v>0</v>
      </c>
      <c r="JC139" s="222">
        <v>-37776</v>
      </c>
      <c r="JD139" s="222">
        <v>0</v>
      </c>
      <c r="JE139" s="222">
        <v>1336</v>
      </c>
      <c r="JF139" s="222">
        <v>22480</v>
      </c>
      <c r="JG139" s="222">
        <v>3848</v>
      </c>
      <c r="JH139" s="222">
        <v>0</v>
      </c>
      <c r="JI139" s="222">
        <v>20947</v>
      </c>
      <c r="JJ139" s="222">
        <v>5952</v>
      </c>
      <c r="JK139" s="222">
        <v>524559.5</v>
      </c>
      <c r="JL139" s="222">
        <v>1200</v>
      </c>
      <c r="JM139" s="222">
        <v>0</v>
      </c>
      <c r="JN139" s="222">
        <v>11082</v>
      </c>
      <c r="JO139" s="222">
        <v>6240</v>
      </c>
      <c r="JP139" s="222">
        <v>0</v>
      </c>
      <c r="JQ139" s="222">
        <v>0</v>
      </c>
      <c r="JR139" s="222">
        <v>0</v>
      </c>
      <c r="JS139" s="222">
        <v>0</v>
      </c>
      <c r="JT139" s="222">
        <v>2365</v>
      </c>
      <c r="JU139" s="222">
        <v>0</v>
      </c>
      <c r="JV139" s="222">
        <v>3200</v>
      </c>
      <c r="JW139" s="222">
        <v>0</v>
      </c>
      <c r="JX139" s="222">
        <v>0</v>
      </c>
      <c r="JY139" s="222">
        <v>0</v>
      </c>
      <c r="JZ139" s="222">
        <v>0</v>
      </c>
      <c r="KA139" s="222">
        <v>0</v>
      </c>
      <c r="KB139" s="222">
        <v>0</v>
      </c>
      <c r="KC139" s="222">
        <v>730</v>
      </c>
      <c r="KD139" s="222">
        <v>0</v>
      </c>
      <c r="KE139" s="222">
        <v>0</v>
      </c>
      <c r="KF139" s="222">
        <v>0</v>
      </c>
      <c r="KG139" s="222">
        <v>0</v>
      </c>
      <c r="KH139" s="222">
        <v>4705536.5</v>
      </c>
      <c r="KI139" s="222">
        <v>708409</v>
      </c>
      <c r="KJ139" s="222">
        <v>185646</v>
      </c>
      <c r="KK139" s="222">
        <v>303767</v>
      </c>
      <c r="KL139" s="222">
        <v>26580</v>
      </c>
      <c r="KM139" s="222">
        <v>265143</v>
      </c>
      <c r="KN139" s="222">
        <v>113858</v>
      </c>
      <c r="KO139" s="222">
        <v>0</v>
      </c>
      <c r="KP139" s="222">
        <v>4006</v>
      </c>
      <c r="KQ139" s="222">
        <v>1661114</v>
      </c>
      <c r="KR139" s="222">
        <v>1804</v>
      </c>
      <c r="KS139" s="222">
        <v>274</v>
      </c>
      <c r="KT139" s="222">
        <v>7580</v>
      </c>
      <c r="KU139" s="222">
        <v>33131</v>
      </c>
      <c r="KV139" s="222">
        <v>3260</v>
      </c>
      <c r="KW139" s="222">
        <v>31046</v>
      </c>
      <c r="KX139" s="222">
        <v>11496</v>
      </c>
      <c r="KY139" s="222">
        <v>61274</v>
      </c>
      <c r="KZ139" s="222">
        <v>113291</v>
      </c>
      <c r="LA139" s="222">
        <v>108528</v>
      </c>
      <c r="LB139" s="222">
        <v>82707</v>
      </c>
      <c r="LC139" s="222">
        <v>33061</v>
      </c>
      <c r="LD139" s="222">
        <v>28600</v>
      </c>
      <c r="LE139" s="222">
        <v>207091</v>
      </c>
      <c r="LF139" s="222">
        <v>109945</v>
      </c>
      <c r="LG139" s="222">
        <v>1156859.57</v>
      </c>
      <c r="LH139" s="222">
        <v>123374</v>
      </c>
      <c r="LI139" s="222">
        <v>-353225</v>
      </c>
      <c r="LJ139" s="222">
        <v>97528.52</v>
      </c>
      <c r="LK139" s="222">
        <v>-23800</v>
      </c>
      <c r="LL139" s="222">
        <v>253109</v>
      </c>
      <c r="LM139" s="222">
        <v>87027</v>
      </c>
      <c r="LN139" s="222">
        <v>206555.5</v>
      </c>
      <c r="LO139" s="222">
        <v>21790</v>
      </c>
      <c r="LP139" s="222">
        <v>315517.3</v>
      </c>
      <c r="LQ139" s="222">
        <v>9024</v>
      </c>
      <c r="LR139" s="222">
        <v>8418</v>
      </c>
      <c r="LS139" s="222">
        <v>0</v>
      </c>
      <c r="LT139" s="222">
        <v>0</v>
      </c>
      <c r="LU139" s="222">
        <v>74897698.290000007</v>
      </c>
      <c r="LV139" s="222">
        <v>1326934.8</v>
      </c>
      <c r="LW139" s="222">
        <v>14636192.59</v>
      </c>
      <c r="LX139" s="222">
        <v>131835.18</v>
      </c>
      <c r="LY139" s="222">
        <v>27404</v>
      </c>
      <c r="LZ139" s="222">
        <v>37088.74</v>
      </c>
      <c r="MA139" s="222">
        <v>260</v>
      </c>
      <c r="MB139" s="222">
        <v>730</v>
      </c>
      <c r="MC139" s="222">
        <v>53683</v>
      </c>
      <c r="MD139" s="222">
        <v>36116</v>
      </c>
      <c r="ME139" s="222">
        <v>590349</v>
      </c>
      <c r="MF139" s="222">
        <v>0</v>
      </c>
      <c r="MG139" s="222">
        <v>13330</v>
      </c>
      <c r="MH139" s="222">
        <v>1187683.1000000001</v>
      </c>
      <c r="MI139" s="222">
        <v>61400</v>
      </c>
      <c r="MJ139" s="222">
        <v>160657</v>
      </c>
      <c r="MK139" s="222">
        <v>125374</v>
      </c>
      <c r="ML139" s="222">
        <v>136107</v>
      </c>
      <c r="MM139" s="222">
        <v>615290</v>
      </c>
      <c r="MN139" s="222">
        <v>283749</v>
      </c>
      <c r="MO139" s="222">
        <v>18828</v>
      </c>
      <c r="MP139" s="222">
        <v>35113</v>
      </c>
      <c r="MQ139" s="222">
        <v>189347</v>
      </c>
      <c r="MR139" s="222">
        <v>42079</v>
      </c>
      <c r="MS139" s="222">
        <v>684520</v>
      </c>
      <c r="MT139" s="222">
        <v>1031200</v>
      </c>
      <c r="MU139" s="222">
        <v>47200</v>
      </c>
      <c r="MV139" s="222">
        <v>53503</v>
      </c>
      <c r="MW139" s="222">
        <v>722192</v>
      </c>
      <c r="MX139" s="222">
        <v>310752</v>
      </c>
      <c r="MY139" s="222">
        <v>2434993</v>
      </c>
      <c r="MZ139" s="222">
        <v>6044</v>
      </c>
      <c r="NA139" s="222">
        <v>284329</v>
      </c>
      <c r="NB139" s="222">
        <v>34050</v>
      </c>
      <c r="NC139" s="222">
        <v>3818</v>
      </c>
      <c r="ND139" s="222">
        <v>2811992.32</v>
      </c>
      <c r="NE139" s="222">
        <v>2372436</v>
      </c>
      <c r="NF139" s="222">
        <v>7134</v>
      </c>
      <c r="NG139" s="222">
        <v>1454651</v>
      </c>
      <c r="NH139" s="222">
        <v>594096</v>
      </c>
      <c r="NI139" s="222">
        <v>720831</v>
      </c>
      <c r="NJ139" s="222">
        <v>808369</v>
      </c>
      <c r="NK139" s="222">
        <v>2279052</v>
      </c>
      <c r="NL139" s="222">
        <v>3104</v>
      </c>
      <c r="NM139" s="222">
        <v>787797</v>
      </c>
      <c r="NN139" s="222">
        <v>1104762</v>
      </c>
      <c r="NO139" s="222">
        <v>140218</v>
      </c>
      <c r="NP139" s="222">
        <v>41856</v>
      </c>
      <c r="NQ139" s="222">
        <v>395213</v>
      </c>
      <c r="NR139" s="222">
        <v>0</v>
      </c>
      <c r="NS139" s="222">
        <v>1473</v>
      </c>
      <c r="NT139" s="222">
        <v>1370</v>
      </c>
      <c r="NU139" s="222">
        <v>2382</v>
      </c>
      <c r="NV139" s="222">
        <v>6083</v>
      </c>
      <c r="NW139" s="222">
        <v>212220</v>
      </c>
      <c r="NX139" s="222">
        <v>10617654.109999999</v>
      </c>
      <c r="NY139" s="222">
        <v>55914</v>
      </c>
      <c r="NZ139" s="222">
        <v>7389</v>
      </c>
      <c r="OA139" s="222">
        <v>232192.55</v>
      </c>
      <c r="OB139" s="222">
        <v>12708</v>
      </c>
      <c r="OC139" s="222">
        <v>0</v>
      </c>
      <c r="OD139" s="222">
        <v>7552021.5999999996</v>
      </c>
      <c r="OE139" s="222">
        <v>42555.6</v>
      </c>
      <c r="OF139" s="222">
        <v>90441</v>
      </c>
      <c r="OG139" s="222">
        <v>160812</v>
      </c>
      <c r="OH139" s="222">
        <v>828731.95</v>
      </c>
      <c r="OI139" s="222">
        <v>292368.40000000002</v>
      </c>
      <c r="OJ139" s="222">
        <v>704819.94</v>
      </c>
      <c r="OK139" s="222">
        <v>166064.6</v>
      </c>
      <c r="OL139" s="222">
        <v>14365978.199999999</v>
      </c>
      <c r="OM139" s="222">
        <v>2701222.16</v>
      </c>
      <c r="ON139" s="222">
        <v>470718</v>
      </c>
      <c r="OO139" s="222">
        <v>12530757</v>
      </c>
      <c r="OP139" s="222">
        <v>1093335</v>
      </c>
      <c r="OQ139" s="222">
        <v>1099001</v>
      </c>
      <c r="OR139" s="222">
        <v>0</v>
      </c>
      <c r="OS139" s="222">
        <v>717208</v>
      </c>
      <c r="OT139" s="222">
        <v>72968</v>
      </c>
      <c r="OU139" s="222">
        <v>428212.8</v>
      </c>
      <c r="OV139" s="222">
        <v>496248.52</v>
      </c>
      <c r="OW139" s="222">
        <v>718425</v>
      </c>
      <c r="OX139" s="222">
        <v>2978003.99</v>
      </c>
      <c r="OY139" s="222">
        <v>1729785.45</v>
      </c>
      <c r="OZ139" s="222">
        <v>57556</v>
      </c>
      <c r="PA139" s="222">
        <v>0</v>
      </c>
      <c r="PB139" s="222">
        <v>39709.800000000003</v>
      </c>
      <c r="PC139" s="222">
        <v>0</v>
      </c>
      <c r="PD139" s="222">
        <v>0</v>
      </c>
      <c r="PE139" s="222">
        <v>0</v>
      </c>
      <c r="PF139" s="222">
        <v>0</v>
      </c>
      <c r="PG139" s="222">
        <v>93591.61</v>
      </c>
      <c r="PH139" s="222">
        <v>260</v>
      </c>
      <c r="PI139" s="222">
        <v>0</v>
      </c>
      <c r="PJ139" s="222">
        <v>7625</v>
      </c>
      <c r="PK139" s="222">
        <v>0</v>
      </c>
      <c r="PL139" s="222">
        <v>9560</v>
      </c>
      <c r="PM139" s="222">
        <v>2850</v>
      </c>
      <c r="PN139" s="222">
        <v>0</v>
      </c>
      <c r="PO139" s="222">
        <v>20</v>
      </c>
      <c r="PP139" s="222">
        <v>0</v>
      </c>
      <c r="PQ139" s="222">
        <v>0</v>
      </c>
      <c r="PR139" s="222">
        <v>0</v>
      </c>
      <c r="PS139" s="222">
        <v>0</v>
      </c>
      <c r="PT139" s="222">
        <v>0</v>
      </c>
      <c r="PU139" s="222">
        <v>113197.5</v>
      </c>
      <c r="PV139" s="222">
        <v>0</v>
      </c>
      <c r="PW139" s="222">
        <v>0</v>
      </c>
      <c r="PX139" s="222">
        <v>0</v>
      </c>
      <c r="PY139" s="222">
        <v>0</v>
      </c>
      <c r="PZ139" s="222">
        <v>135103</v>
      </c>
      <c r="QA139" s="222">
        <v>252</v>
      </c>
      <c r="QB139" s="222">
        <v>1372</v>
      </c>
      <c r="QC139" s="222">
        <v>0</v>
      </c>
      <c r="QD139" s="222">
        <v>46648</v>
      </c>
      <c r="QE139" s="222">
        <v>0</v>
      </c>
      <c r="QF139" s="222">
        <v>0</v>
      </c>
      <c r="QG139" s="222">
        <v>0</v>
      </c>
      <c r="QH139" s="222">
        <v>13669</v>
      </c>
      <c r="QI139" s="222">
        <v>260</v>
      </c>
      <c r="QJ139" s="222">
        <v>0</v>
      </c>
      <c r="QK139" s="222">
        <v>0</v>
      </c>
      <c r="QL139" s="222">
        <v>4802</v>
      </c>
      <c r="QM139" s="222">
        <v>0</v>
      </c>
      <c r="QN139" s="222">
        <v>0</v>
      </c>
      <c r="QO139" s="222">
        <v>1232.5</v>
      </c>
      <c r="QP139" s="222">
        <v>0</v>
      </c>
      <c r="QQ139" s="222">
        <v>0</v>
      </c>
      <c r="QR139" s="222">
        <v>0</v>
      </c>
      <c r="QS139" s="222">
        <v>0</v>
      </c>
      <c r="QT139" s="222">
        <v>54134.81</v>
      </c>
      <c r="QU139" s="222">
        <v>0</v>
      </c>
      <c r="QV139" s="222">
        <v>0</v>
      </c>
      <c r="QW139" s="222">
        <v>0</v>
      </c>
      <c r="QX139" s="222">
        <v>0</v>
      </c>
      <c r="QY139" s="222">
        <v>8290</v>
      </c>
      <c r="QZ139" s="222">
        <v>0</v>
      </c>
      <c r="RA139" s="222">
        <v>0</v>
      </c>
      <c r="RB139" s="222">
        <v>0</v>
      </c>
      <c r="RC139" s="222">
        <v>780</v>
      </c>
      <c r="RD139" s="222">
        <v>0</v>
      </c>
      <c r="RE139" s="222">
        <v>0</v>
      </c>
      <c r="RF139" s="222">
        <v>0</v>
      </c>
      <c r="RG139" s="222">
        <v>0</v>
      </c>
      <c r="RH139" s="222">
        <v>5830</v>
      </c>
      <c r="RI139" s="222">
        <v>0</v>
      </c>
      <c r="RJ139" s="222">
        <v>0</v>
      </c>
      <c r="RK139" s="222">
        <v>0</v>
      </c>
      <c r="RL139" s="222">
        <v>0</v>
      </c>
      <c r="RM139" s="222">
        <v>1820</v>
      </c>
      <c r="RN139" s="222">
        <v>0</v>
      </c>
      <c r="RO139" s="222">
        <v>3480</v>
      </c>
      <c r="RP139" s="222">
        <v>0</v>
      </c>
      <c r="RQ139" s="222">
        <v>0</v>
      </c>
      <c r="RR139" s="222">
        <v>0</v>
      </c>
      <c r="RS139" s="222">
        <v>42</v>
      </c>
      <c r="RT139" s="222">
        <v>0</v>
      </c>
      <c r="RU139" s="222">
        <v>0</v>
      </c>
      <c r="RV139" s="222">
        <v>0</v>
      </c>
      <c r="RW139" s="222">
        <v>0</v>
      </c>
      <c r="RX139" s="222">
        <v>0</v>
      </c>
      <c r="RY139" s="222">
        <v>0</v>
      </c>
      <c r="RZ139" s="222">
        <v>0</v>
      </c>
      <c r="SA139" s="222">
        <v>186746</v>
      </c>
      <c r="SB139" s="222">
        <v>39468</v>
      </c>
      <c r="SC139" s="222">
        <v>116247</v>
      </c>
      <c r="SD139" s="222">
        <v>21954</v>
      </c>
      <c r="SE139" s="222">
        <v>24413</v>
      </c>
      <c r="SF139" s="222">
        <v>183840.96</v>
      </c>
      <c r="SG139" s="222">
        <v>48009</v>
      </c>
      <c r="SH139" s="222">
        <v>77566</v>
      </c>
      <c r="SI139" s="222">
        <v>4680</v>
      </c>
      <c r="SJ139" s="222">
        <v>2850</v>
      </c>
      <c r="SK139" s="222">
        <v>3250</v>
      </c>
      <c r="SL139" s="222">
        <v>860</v>
      </c>
      <c r="SM139" s="222">
        <v>3080</v>
      </c>
      <c r="SN139" s="222">
        <v>1170</v>
      </c>
      <c r="SO139" s="222">
        <v>260</v>
      </c>
      <c r="SP139" s="222">
        <v>7380</v>
      </c>
      <c r="SQ139" s="222">
        <v>260</v>
      </c>
      <c r="SR139" s="222">
        <v>2005</v>
      </c>
      <c r="SS139" s="222">
        <v>7945</v>
      </c>
      <c r="ST139" s="222">
        <v>18512</v>
      </c>
      <c r="SU139" s="222">
        <v>221457</v>
      </c>
      <c r="SV139" s="222">
        <v>650</v>
      </c>
      <c r="SW139" s="222">
        <v>12256</v>
      </c>
      <c r="SX139" s="222">
        <v>27386</v>
      </c>
      <c r="SY139" s="222">
        <v>1200</v>
      </c>
      <c r="SZ139" s="222">
        <v>6630</v>
      </c>
      <c r="TA139" s="222">
        <v>0</v>
      </c>
      <c r="TB139" s="222">
        <v>32120</v>
      </c>
      <c r="TC139" s="222">
        <v>0</v>
      </c>
      <c r="TD139" s="222">
        <v>7020</v>
      </c>
      <c r="TE139" s="222">
        <v>0</v>
      </c>
      <c r="TF139" s="222">
        <v>0</v>
      </c>
      <c r="TG139" s="222">
        <v>25069</v>
      </c>
      <c r="TH139" s="222">
        <v>0</v>
      </c>
      <c r="TI139" s="222">
        <v>2944</v>
      </c>
      <c r="TJ139" s="222">
        <v>1320</v>
      </c>
      <c r="TK139" s="222">
        <v>0</v>
      </c>
      <c r="TL139" s="222">
        <v>2210</v>
      </c>
      <c r="TM139" s="222">
        <v>9320</v>
      </c>
      <c r="TN139" s="222">
        <v>10726</v>
      </c>
      <c r="TO139" s="222">
        <v>0</v>
      </c>
      <c r="TP139" s="222">
        <v>11280</v>
      </c>
      <c r="TQ139" s="222">
        <v>3250</v>
      </c>
      <c r="TR139" s="222">
        <v>14966</v>
      </c>
      <c r="TS139" s="222">
        <v>0</v>
      </c>
      <c r="TT139" s="222">
        <v>0</v>
      </c>
      <c r="TU139" s="222">
        <v>4680</v>
      </c>
      <c r="TV139" s="222">
        <v>130</v>
      </c>
      <c r="TW139" s="222">
        <v>520</v>
      </c>
      <c r="TX139" s="222">
        <v>0</v>
      </c>
      <c r="TY139" s="222">
        <v>48968</v>
      </c>
      <c r="TZ139" s="222">
        <v>3370</v>
      </c>
      <c r="UA139" s="222">
        <v>14614</v>
      </c>
      <c r="UB139" s="222">
        <v>1820</v>
      </c>
      <c r="UC139" s="222">
        <v>22164.45</v>
      </c>
      <c r="UD139" s="222">
        <v>16530</v>
      </c>
      <c r="UE139" s="222">
        <v>1076</v>
      </c>
      <c r="UF139" s="222">
        <v>0</v>
      </c>
      <c r="UG139" s="222">
        <v>0</v>
      </c>
      <c r="UH139" s="222">
        <v>0</v>
      </c>
      <c r="UI139" s="222">
        <v>0</v>
      </c>
      <c r="UJ139" s="222">
        <v>8717.84</v>
      </c>
      <c r="UK139" s="222">
        <v>14606</v>
      </c>
      <c r="UL139" s="222">
        <v>4680</v>
      </c>
      <c r="UM139" s="222">
        <v>6536</v>
      </c>
      <c r="UN139" s="222">
        <v>4251</v>
      </c>
      <c r="UO139" s="222">
        <v>84876</v>
      </c>
      <c r="UP139" s="222">
        <v>497742</v>
      </c>
      <c r="UQ139" s="222">
        <v>2060</v>
      </c>
      <c r="UR139" s="222">
        <v>0</v>
      </c>
      <c r="US139" s="222">
        <v>205417.94</v>
      </c>
      <c r="UT139" s="222">
        <v>0</v>
      </c>
      <c r="UU139" s="222">
        <v>0</v>
      </c>
      <c r="UV139" s="222">
        <v>125949</v>
      </c>
      <c r="UW139" s="222">
        <v>0</v>
      </c>
      <c r="UX139" s="222">
        <v>0</v>
      </c>
      <c r="UY139" s="222">
        <v>720</v>
      </c>
      <c r="UZ139" s="222">
        <v>780</v>
      </c>
      <c r="VA139" s="222">
        <v>260</v>
      </c>
      <c r="VB139" s="222">
        <v>45615</v>
      </c>
      <c r="VC139" s="222">
        <v>780</v>
      </c>
      <c r="VD139" s="222">
        <v>0</v>
      </c>
      <c r="VE139" s="222">
        <v>0</v>
      </c>
      <c r="VF139" s="222">
        <v>6500</v>
      </c>
      <c r="VG139" s="222">
        <v>720</v>
      </c>
      <c r="VH139" s="222">
        <v>2304</v>
      </c>
      <c r="VI139" s="222">
        <v>4360</v>
      </c>
      <c r="VJ139" s="222">
        <v>0</v>
      </c>
      <c r="VK139" s="222">
        <v>0</v>
      </c>
      <c r="VL139" s="222">
        <v>4012</v>
      </c>
      <c r="VM139" s="222">
        <v>16962</v>
      </c>
      <c r="VN139" s="222">
        <v>240</v>
      </c>
      <c r="VO139" s="222">
        <v>1</v>
      </c>
      <c r="VP139" s="222">
        <v>11868</v>
      </c>
      <c r="VQ139" s="222">
        <v>141448</v>
      </c>
      <c r="VR139" s="222">
        <v>260</v>
      </c>
      <c r="VS139" s="222">
        <v>260</v>
      </c>
      <c r="VT139" s="222">
        <v>6123</v>
      </c>
      <c r="VU139" s="222">
        <v>4143</v>
      </c>
      <c r="VV139" s="222">
        <v>0</v>
      </c>
      <c r="VW139" s="222">
        <v>70092</v>
      </c>
      <c r="VX139" s="222">
        <v>11586</v>
      </c>
      <c r="VY139" s="222">
        <v>0</v>
      </c>
      <c r="VZ139" s="222">
        <v>0</v>
      </c>
      <c r="WA139" s="222">
        <v>0</v>
      </c>
      <c r="WB139" s="222">
        <v>6368</v>
      </c>
      <c r="WC139" s="222">
        <v>3327</v>
      </c>
      <c r="WD139" s="222">
        <v>29281.49</v>
      </c>
      <c r="WE139" s="222">
        <v>0</v>
      </c>
      <c r="WF139" s="222">
        <v>0</v>
      </c>
      <c r="WG139" s="222">
        <v>2740</v>
      </c>
      <c r="WH139" s="222">
        <v>97424</v>
      </c>
      <c r="WI139" s="222">
        <v>0</v>
      </c>
      <c r="WJ139" s="222">
        <v>33069.35</v>
      </c>
      <c r="WK139" s="222">
        <v>260</v>
      </c>
      <c r="WL139" s="222">
        <v>0</v>
      </c>
      <c r="WM139" s="222">
        <v>855</v>
      </c>
      <c r="WN139" s="222">
        <v>7099</v>
      </c>
      <c r="WO139" s="222">
        <v>0</v>
      </c>
      <c r="WP139" s="222">
        <v>0</v>
      </c>
      <c r="WQ139" s="222">
        <v>130</v>
      </c>
      <c r="WR139" s="222">
        <v>10598</v>
      </c>
      <c r="WS139" s="222">
        <v>4846</v>
      </c>
      <c r="WT139" s="222">
        <v>310</v>
      </c>
      <c r="WU139" s="222">
        <v>127273.5</v>
      </c>
      <c r="WV139" s="222">
        <v>11450</v>
      </c>
      <c r="WW139" s="222">
        <v>0</v>
      </c>
      <c r="WX139" s="222">
        <v>1245</v>
      </c>
      <c r="WY139" s="222">
        <v>17402.25</v>
      </c>
      <c r="WZ139" s="222">
        <v>0</v>
      </c>
      <c r="XA139" s="222">
        <v>7050</v>
      </c>
      <c r="XB139" s="222">
        <v>0</v>
      </c>
      <c r="XC139" s="222">
        <v>6189745.1900000004</v>
      </c>
      <c r="XD139" s="222">
        <v>898</v>
      </c>
      <c r="XE139" s="222">
        <v>31980</v>
      </c>
      <c r="XF139" s="222">
        <v>0</v>
      </c>
      <c r="XG139" s="222">
        <v>5281</v>
      </c>
      <c r="XH139" s="222">
        <v>0</v>
      </c>
      <c r="XI139" s="222">
        <v>0</v>
      </c>
      <c r="XJ139" s="222">
        <v>0</v>
      </c>
      <c r="XK139" s="222">
        <v>0</v>
      </c>
      <c r="XL139" s="222">
        <v>0</v>
      </c>
      <c r="XM139" s="222">
        <v>0</v>
      </c>
      <c r="XN139" s="222">
        <v>0</v>
      </c>
      <c r="XO139" s="222">
        <v>0</v>
      </c>
      <c r="XP139" s="222">
        <v>0</v>
      </c>
      <c r="XQ139" s="222">
        <v>0</v>
      </c>
      <c r="XR139" s="222">
        <v>0</v>
      </c>
      <c r="XS139" s="222">
        <v>0</v>
      </c>
      <c r="XT139" s="222">
        <v>0</v>
      </c>
      <c r="XU139" s="222">
        <v>0</v>
      </c>
      <c r="XV139" s="222">
        <v>0</v>
      </c>
      <c r="XW139" s="222">
        <v>0</v>
      </c>
      <c r="XX139" s="222">
        <v>0</v>
      </c>
      <c r="XY139" s="222">
        <v>0</v>
      </c>
      <c r="XZ139" s="222">
        <v>0</v>
      </c>
      <c r="YA139" s="222">
        <v>0</v>
      </c>
      <c r="YB139" s="222">
        <v>0</v>
      </c>
      <c r="YC139" s="222">
        <v>0</v>
      </c>
      <c r="YD139" s="222">
        <v>0</v>
      </c>
      <c r="YE139" s="222">
        <v>7146</v>
      </c>
      <c r="YF139" s="222">
        <v>0</v>
      </c>
      <c r="YG139" s="222">
        <v>0</v>
      </c>
      <c r="YH139" s="222">
        <v>0</v>
      </c>
      <c r="YI139" s="222">
        <v>0</v>
      </c>
      <c r="YJ139" s="222">
        <v>0</v>
      </c>
      <c r="YK139" s="222">
        <v>0</v>
      </c>
      <c r="YL139" s="222">
        <v>0</v>
      </c>
      <c r="YM139" s="222">
        <v>0</v>
      </c>
      <c r="YN139" s="222">
        <v>0</v>
      </c>
      <c r="YO139" s="222">
        <v>0</v>
      </c>
      <c r="YP139" s="222">
        <v>0</v>
      </c>
      <c r="YQ139" s="222">
        <v>0</v>
      </c>
      <c r="YR139" s="222">
        <v>0</v>
      </c>
      <c r="YS139" s="222">
        <v>0</v>
      </c>
      <c r="YT139" s="222">
        <v>0</v>
      </c>
      <c r="YU139" s="222">
        <v>0</v>
      </c>
      <c r="YV139" s="222">
        <v>105798</v>
      </c>
      <c r="YW139" s="222">
        <v>52511</v>
      </c>
      <c r="YX139" s="222">
        <v>0</v>
      </c>
      <c r="YY139" s="222">
        <v>0</v>
      </c>
      <c r="YZ139" s="222">
        <v>57945</v>
      </c>
      <c r="ZA139" s="222">
        <v>0</v>
      </c>
      <c r="ZB139" s="222">
        <v>0</v>
      </c>
      <c r="ZC139" s="222">
        <v>12935.51</v>
      </c>
      <c r="ZD139" s="222">
        <v>0</v>
      </c>
      <c r="ZE139" s="222">
        <v>0</v>
      </c>
      <c r="ZF139" s="222">
        <v>0</v>
      </c>
      <c r="ZG139" s="222">
        <v>0</v>
      </c>
      <c r="ZH139" s="222">
        <v>0</v>
      </c>
      <c r="ZI139" s="222">
        <v>0</v>
      </c>
      <c r="ZJ139" s="222">
        <v>0</v>
      </c>
      <c r="ZK139" s="222">
        <v>0</v>
      </c>
      <c r="ZL139" s="222">
        <v>349458.43</v>
      </c>
      <c r="ZM139" s="222">
        <v>0</v>
      </c>
      <c r="ZN139" s="222">
        <v>5284</v>
      </c>
      <c r="ZO139" s="222">
        <v>0</v>
      </c>
      <c r="ZP139" s="222">
        <v>0</v>
      </c>
      <c r="ZQ139" s="222">
        <v>0</v>
      </c>
      <c r="ZR139" s="222">
        <v>0</v>
      </c>
      <c r="ZS139" s="222">
        <v>0</v>
      </c>
      <c r="ZT139" s="222">
        <v>3020</v>
      </c>
      <c r="ZU139" s="222">
        <v>0</v>
      </c>
      <c r="ZV139" s="222">
        <v>0</v>
      </c>
      <c r="ZW139" s="222">
        <v>2608</v>
      </c>
      <c r="ZX139" s="222">
        <v>0</v>
      </c>
      <c r="ZY139" s="222">
        <v>0</v>
      </c>
      <c r="ZZ139" s="222">
        <v>0</v>
      </c>
      <c r="AAA139" s="222">
        <v>0</v>
      </c>
      <c r="AAB139" s="222">
        <v>0</v>
      </c>
      <c r="AAC139" s="222">
        <v>0</v>
      </c>
      <c r="AAD139" s="222">
        <v>0</v>
      </c>
      <c r="AAE139" s="222">
        <v>0</v>
      </c>
      <c r="AAF139" s="222">
        <v>1300</v>
      </c>
      <c r="AAG139" s="222">
        <v>0</v>
      </c>
      <c r="AAH139" s="222">
        <v>0</v>
      </c>
      <c r="AAI139" s="222">
        <v>0</v>
      </c>
      <c r="AAJ139" s="222">
        <v>0</v>
      </c>
      <c r="AAK139" s="222">
        <v>21472</v>
      </c>
      <c r="AAL139" s="222">
        <v>0</v>
      </c>
      <c r="AAM139" s="222">
        <v>0</v>
      </c>
      <c r="AAN139" s="222">
        <v>960</v>
      </c>
      <c r="AAO139" s="222">
        <v>2152</v>
      </c>
      <c r="AAP139" s="222">
        <v>0</v>
      </c>
      <c r="AAQ139" s="222">
        <v>6400</v>
      </c>
      <c r="AAR139" s="222">
        <v>23130</v>
      </c>
      <c r="AAS139" s="222">
        <v>0</v>
      </c>
      <c r="AAT139" s="222">
        <v>0</v>
      </c>
      <c r="AAU139" s="222">
        <v>0</v>
      </c>
      <c r="AAV139" s="222">
        <v>0</v>
      </c>
      <c r="AAW139" s="222">
        <v>0</v>
      </c>
      <c r="AAX139" s="222">
        <v>0</v>
      </c>
      <c r="AAY139" s="222">
        <v>0</v>
      </c>
      <c r="AAZ139" s="222">
        <v>240355</v>
      </c>
      <c r="ABA139" s="222">
        <v>3200</v>
      </c>
      <c r="ABB139" s="222">
        <v>552</v>
      </c>
      <c r="ABC139" s="222">
        <v>0</v>
      </c>
      <c r="ABD139" s="222">
        <v>73600</v>
      </c>
      <c r="ABE139" s="222">
        <v>0</v>
      </c>
      <c r="ABF139" s="222">
        <v>0</v>
      </c>
      <c r="ABG139" s="222">
        <v>9600</v>
      </c>
      <c r="ABH139" s="222">
        <v>0</v>
      </c>
      <c r="ABI139" s="222">
        <v>9360</v>
      </c>
      <c r="ABJ139" s="222">
        <v>3640</v>
      </c>
      <c r="ABK139" s="222">
        <v>9753.7000000000007</v>
      </c>
      <c r="ABL139" s="222">
        <v>3200</v>
      </c>
      <c r="ABM139" s="222">
        <v>0</v>
      </c>
      <c r="ABN139" s="222">
        <v>12800</v>
      </c>
      <c r="ABO139" s="222">
        <v>40512</v>
      </c>
      <c r="ABP139" s="222">
        <v>1196678.54</v>
      </c>
      <c r="ABQ139" s="222">
        <v>0</v>
      </c>
      <c r="ABR139" s="222">
        <v>8941</v>
      </c>
      <c r="ABS139" s="222">
        <v>8168</v>
      </c>
      <c r="ABT139" s="222">
        <v>151139</v>
      </c>
      <c r="ABU139" s="222">
        <v>2713</v>
      </c>
      <c r="ABV139" s="222">
        <v>2236</v>
      </c>
      <c r="ABW139" s="222">
        <v>0</v>
      </c>
      <c r="ABX139" s="222">
        <v>1623642.65</v>
      </c>
      <c r="ABY139" s="222">
        <v>133050</v>
      </c>
      <c r="ABZ139" s="222">
        <v>1215098.3999999999</v>
      </c>
      <c r="ACA139" s="222">
        <v>328424</v>
      </c>
      <c r="ACB139" s="222">
        <v>20311</v>
      </c>
      <c r="ACC139" s="222">
        <v>11408</v>
      </c>
      <c r="ACD139" s="222">
        <v>288567</v>
      </c>
      <c r="ACE139" s="222">
        <v>3524</v>
      </c>
      <c r="ACF139" s="222">
        <v>592</v>
      </c>
      <c r="ACG139" s="222">
        <v>60559</v>
      </c>
      <c r="ACH139" s="222">
        <v>587474</v>
      </c>
      <c r="ACI139" s="222">
        <v>3226953.56</v>
      </c>
      <c r="ACJ139" s="222">
        <v>0</v>
      </c>
      <c r="ACK139" s="222">
        <v>320</v>
      </c>
      <c r="ACL139" s="222">
        <v>3452</v>
      </c>
      <c r="ACM139" s="222">
        <v>58866</v>
      </c>
      <c r="ACN139" s="222">
        <v>0</v>
      </c>
      <c r="ACO139" s="222">
        <v>1820</v>
      </c>
      <c r="ACP139" s="222">
        <v>100</v>
      </c>
      <c r="ACQ139" s="222">
        <v>555773</v>
      </c>
      <c r="ACR139" s="222">
        <v>41669</v>
      </c>
      <c r="ACS139" s="222">
        <v>897853</v>
      </c>
      <c r="ACT139" s="222">
        <v>45368.52</v>
      </c>
      <c r="ACU139" s="222">
        <v>19840</v>
      </c>
      <c r="ACV139" s="222">
        <v>5559</v>
      </c>
      <c r="ACW139" s="222">
        <v>278251</v>
      </c>
      <c r="ACX139" s="222">
        <v>0</v>
      </c>
      <c r="ACY139" s="222">
        <v>0</v>
      </c>
      <c r="ACZ139" s="222">
        <v>101402</v>
      </c>
      <c r="ADA139" s="222">
        <v>1300</v>
      </c>
      <c r="ADB139" s="222">
        <v>0</v>
      </c>
      <c r="ADC139" s="222">
        <v>0</v>
      </c>
      <c r="ADD139" s="222">
        <v>0</v>
      </c>
      <c r="ADE139" s="222">
        <v>0</v>
      </c>
      <c r="ADF139" s="222">
        <v>2172169.9700000002</v>
      </c>
      <c r="ADG139" s="222">
        <v>0</v>
      </c>
      <c r="ADH139" s="222">
        <v>420935</v>
      </c>
      <c r="ADI139" s="222">
        <v>34032</v>
      </c>
      <c r="ADJ139" s="222">
        <v>4490620</v>
      </c>
      <c r="ADK139" s="222">
        <v>9058654</v>
      </c>
      <c r="ADL139" s="222">
        <v>1174991</v>
      </c>
      <c r="ADM139" s="222">
        <v>472892</v>
      </c>
      <c r="ADN139" s="222">
        <v>311419</v>
      </c>
      <c r="ADO139" s="222">
        <v>5462506.5</v>
      </c>
      <c r="ADP139" s="222">
        <v>499533</v>
      </c>
      <c r="ADQ139" s="222">
        <v>438459</v>
      </c>
      <c r="ADR139" s="222">
        <v>0</v>
      </c>
      <c r="ADS139" s="222">
        <v>100057</v>
      </c>
      <c r="ADT139" s="222">
        <v>5529</v>
      </c>
      <c r="ADU139" s="222">
        <v>18675</v>
      </c>
      <c r="ADV139" s="222">
        <v>78948</v>
      </c>
      <c r="ADW139" s="222">
        <v>996</v>
      </c>
      <c r="ADX139" s="222">
        <v>31980</v>
      </c>
      <c r="ADY139" s="222">
        <v>418984.61</v>
      </c>
      <c r="ADZ139" s="222">
        <v>2274281.4</v>
      </c>
      <c r="AEA139" s="222">
        <v>19080</v>
      </c>
      <c r="AEB139" s="222">
        <v>585559</v>
      </c>
      <c r="AEC139" s="222">
        <v>430720.25</v>
      </c>
      <c r="AED139" s="222">
        <v>977022</v>
      </c>
      <c r="AEE139" s="222">
        <v>-7431</v>
      </c>
      <c r="AEF139" s="222">
        <v>116459.25</v>
      </c>
      <c r="AEG139" s="222">
        <v>70163.320000000007</v>
      </c>
      <c r="AEH139" s="222">
        <v>405734.8</v>
      </c>
      <c r="AEI139" s="222">
        <v>288</v>
      </c>
      <c r="AEJ139" s="222">
        <v>-50515.01</v>
      </c>
      <c r="AEK139" s="222">
        <v>0</v>
      </c>
      <c r="AEL139" s="222">
        <v>0</v>
      </c>
      <c r="AEM139" s="222">
        <v>126159.48</v>
      </c>
      <c r="AEN139" s="222">
        <v>1277355.5900000001</v>
      </c>
      <c r="AEO139" s="222">
        <v>4616</v>
      </c>
      <c r="AEP139" s="222">
        <v>11007.5</v>
      </c>
      <c r="AEQ139" s="222">
        <v>16404</v>
      </c>
      <c r="AER139" s="222">
        <v>1415457</v>
      </c>
      <c r="AES139" s="222">
        <v>3524</v>
      </c>
      <c r="AET139" s="222">
        <v>1092</v>
      </c>
      <c r="AEU139" s="222">
        <v>130</v>
      </c>
      <c r="AEV139" s="222">
        <v>1134</v>
      </c>
      <c r="AEW139" s="222">
        <v>31537</v>
      </c>
      <c r="AEX139" s="222">
        <v>405571.97</v>
      </c>
      <c r="AEY139" s="222">
        <v>6812</v>
      </c>
      <c r="AEZ139" s="222">
        <v>97934.5</v>
      </c>
      <c r="AFA139" s="222">
        <v>17231</v>
      </c>
      <c r="AFB139" s="222">
        <v>462</v>
      </c>
      <c r="AFC139" s="222">
        <v>33623</v>
      </c>
      <c r="AFD139" s="222">
        <v>1112</v>
      </c>
      <c r="AFE139" s="222">
        <v>6605</v>
      </c>
      <c r="AFF139" s="222">
        <v>0</v>
      </c>
      <c r="AFG139" s="222">
        <v>0</v>
      </c>
      <c r="AFH139" s="222">
        <v>11684</v>
      </c>
      <c r="AFI139" s="222">
        <v>0</v>
      </c>
      <c r="AFJ139" s="222">
        <v>0</v>
      </c>
      <c r="AFK139" s="222">
        <v>0</v>
      </c>
      <c r="AFL139" s="222">
        <v>696</v>
      </c>
      <c r="AFM139" s="222">
        <v>0</v>
      </c>
      <c r="AFN139" s="222">
        <v>0</v>
      </c>
      <c r="AFO139" s="222">
        <v>780</v>
      </c>
      <c r="AFP139" s="222">
        <v>682067.58</v>
      </c>
      <c r="AFQ139" s="222">
        <v>0</v>
      </c>
      <c r="AFR139" s="222">
        <v>6890</v>
      </c>
      <c r="AFS139" s="222">
        <v>0</v>
      </c>
      <c r="AFT139" s="222">
        <v>0</v>
      </c>
      <c r="AFU139" s="222">
        <v>0</v>
      </c>
      <c r="AFV139" s="222">
        <v>0</v>
      </c>
      <c r="AFW139" s="222">
        <v>26344</v>
      </c>
      <c r="AFX139" s="222">
        <v>0</v>
      </c>
      <c r="AFY139" s="222">
        <v>0</v>
      </c>
      <c r="AFZ139" s="222">
        <v>2150</v>
      </c>
      <c r="AGA139" s="222">
        <v>0</v>
      </c>
      <c r="AGB139" s="222">
        <v>26652</v>
      </c>
      <c r="AGC139" s="222">
        <v>0</v>
      </c>
      <c r="AGD139" s="222">
        <v>0</v>
      </c>
      <c r="AGE139" s="222">
        <v>0</v>
      </c>
      <c r="AGF139" s="222">
        <v>41600</v>
      </c>
      <c r="AGG139" s="222">
        <v>0</v>
      </c>
      <c r="AGH139" s="222">
        <v>0</v>
      </c>
      <c r="AGI139" s="222">
        <v>2100</v>
      </c>
      <c r="AGJ139" s="222">
        <v>0</v>
      </c>
      <c r="AGK139" s="222">
        <v>2759</v>
      </c>
      <c r="AGL139" s="222">
        <v>33330</v>
      </c>
      <c r="AGM139" s="222">
        <v>451867</v>
      </c>
      <c r="AGN139" s="222">
        <v>216108.5</v>
      </c>
      <c r="AGO139" s="222">
        <v>0</v>
      </c>
      <c r="AGP139" s="222">
        <v>0</v>
      </c>
      <c r="AGQ139" s="222">
        <v>0</v>
      </c>
      <c r="AGR139" s="222">
        <v>0</v>
      </c>
      <c r="AGS139" s="222">
        <v>0</v>
      </c>
      <c r="AGT139" s="222">
        <v>0</v>
      </c>
      <c r="AGU139" s="222">
        <v>1110013</v>
      </c>
      <c r="AGV139" s="222">
        <v>520014</v>
      </c>
      <c r="AGW139" s="222">
        <v>16086</v>
      </c>
      <c r="AGX139" s="222">
        <v>1444</v>
      </c>
      <c r="AGY139" s="222">
        <v>1964</v>
      </c>
      <c r="AGZ139" s="222">
        <v>390934</v>
      </c>
      <c r="AHA139" s="222">
        <v>49288</v>
      </c>
      <c r="AHB139" s="222">
        <v>40891</v>
      </c>
      <c r="AHC139" s="222">
        <v>4433</v>
      </c>
      <c r="AHD139" s="222">
        <v>131563.12</v>
      </c>
      <c r="AHE139" s="222">
        <v>62491</v>
      </c>
      <c r="AHF139" s="222">
        <v>419377</v>
      </c>
      <c r="AHG139" s="222">
        <v>61832</v>
      </c>
      <c r="AHH139" s="222">
        <v>309835</v>
      </c>
      <c r="AHI139" s="222">
        <v>306</v>
      </c>
      <c r="AHJ139" s="222">
        <v>142972</v>
      </c>
      <c r="AHK139" s="222">
        <v>144</v>
      </c>
      <c r="AHL139" s="222">
        <v>3088</v>
      </c>
      <c r="AHM139" s="222">
        <v>0</v>
      </c>
      <c r="AHN139" s="222">
        <v>130</v>
      </c>
      <c r="AHO139" s="222">
        <v>87692</v>
      </c>
      <c r="AHP139" s="222">
        <v>210492.75</v>
      </c>
      <c r="AHQ139" s="222">
        <v>368</v>
      </c>
      <c r="AHR139" s="264">
        <v>780</v>
      </c>
    </row>
    <row r="140" spans="1:902" ht="24">
      <c r="A140" s="183" t="s">
        <v>6671</v>
      </c>
      <c r="B140" s="183" t="s">
        <v>6603</v>
      </c>
      <c r="C140" s="184" t="s">
        <v>6604</v>
      </c>
      <c r="D140" s="222">
        <v>19611</v>
      </c>
      <c r="E140" s="222">
        <v>4564</v>
      </c>
      <c r="F140" s="222">
        <v>228876</v>
      </c>
      <c r="G140" s="222">
        <v>0</v>
      </c>
      <c r="H140" s="222">
        <v>6360</v>
      </c>
      <c r="I140" s="222">
        <v>14792</v>
      </c>
      <c r="J140" s="222">
        <v>0</v>
      </c>
      <c r="K140" s="222">
        <v>7406</v>
      </c>
      <c r="L140" s="222">
        <v>420</v>
      </c>
      <c r="M140" s="222">
        <v>2478</v>
      </c>
      <c r="N140" s="222">
        <v>6797</v>
      </c>
      <c r="O140" s="222">
        <v>1893</v>
      </c>
      <c r="P140" s="222">
        <v>2492</v>
      </c>
      <c r="Q140" s="222">
        <v>7250</v>
      </c>
      <c r="R140" s="222">
        <v>112</v>
      </c>
      <c r="S140" s="222">
        <v>0</v>
      </c>
      <c r="T140" s="222">
        <v>8521</v>
      </c>
      <c r="U140" s="222">
        <v>4331</v>
      </c>
      <c r="V140" s="222">
        <v>0</v>
      </c>
      <c r="W140" s="222">
        <v>1134</v>
      </c>
      <c r="X140" s="222">
        <v>2968</v>
      </c>
      <c r="Y140" s="222">
        <v>16849</v>
      </c>
      <c r="Z140" s="222">
        <v>51471.93</v>
      </c>
      <c r="AA140" s="222">
        <v>406</v>
      </c>
      <c r="AB140" s="222">
        <v>717363</v>
      </c>
      <c r="AC140" s="222">
        <v>841648</v>
      </c>
      <c r="AD140" s="222">
        <v>363604</v>
      </c>
      <c r="AE140" s="222">
        <v>170448</v>
      </c>
      <c r="AF140" s="222">
        <v>12135</v>
      </c>
      <c r="AG140" s="222">
        <v>10276</v>
      </c>
      <c r="AH140" s="222">
        <v>295228</v>
      </c>
      <c r="AI140" s="222">
        <v>2975948</v>
      </c>
      <c r="AJ140" s="222">
        <v>97489</v>
      </c>
      <c r="AK140" s="222">
        <v>0</v>
      </c>
      <c r="AL140" s="222">
        <v>33940</v>
      </c>
      <c r="AM140" s="222">
        <v>70181</v>
      </c>
      <c r="AN140" s="222">
        <v>700</v>
      </c>
      <c r="AO140" s="222">
        <v>40636</v>
      </c>
      <c r="AP140" s="222">
        <v>784</v>
      </c>
      <c r="AQ140" s="222">
        <v>4880</v>
      </c>
      <c r="AR140" s="222">
        <v>206596</v>
      </c>
      <c r="AS140" s="222">
        <v>0</v>
      </c>
      <c r="AT140" s="222">
        <v>2540</v>
      </c>
      <c r="AU140" s="222">
        <v>0</v>
      </c>
      <c r="AV140" s="222">
        <v>0</v>
      </c>
      <c r="AW140" s="222">
        <v>13485</v>
      </c>
      <c r="AX140" s="222">
        <v>0</v>
      </c>
      <c r="AY140" s="222">
        <v>0</v>
      </c>
      <c r="AZ140" s="222">
        <v>0</v>
      </c>
      <c r="BA140" s="222">
        <v>0</v>
      </c>
      <c r="BB140" s="222">
        <v>0</v>
      </c>
      <c r="BC140" s="222">
        <v>0</v>
      </c>
      <c r="BD140" s="222">
        <v>0</v>
      </c>
      <c r="BE140" s="222">
        <v>0</v>
      </c>
      <c r="BF140" s="222">
        <v>0</v>
      </c>
      <c r="BG140" s="222">
        <v>0</v>
      </c>
      <c r="BH140" s="222">
        <v>0</v>
      </c>
      <c r="BI140" s="222">
        <v>0</v>
      </c>
      <c r="BJ140" s="222">
        <v>0</v>
      </c>
      <c r="BK140" s="222">
        <v>7696.4</v>
      </c>
      <c r="BL140" s="222">
        <v>0</v>
      </c>
      <c r="BM140" s="222">
        <v>2507</v>
      </c>
      <c r="BN140" s="222">
        <v>0</v>
      </c>
      <c r="BO140" s="222">
        <v>0</v>
      </c>
      <c r="BP140" s="222">
        <v>0</v>
      </c>
      <c r="BQ140" s="222">
        <v>0</v>
      </c>
      <c r="BR140" s="222">
        <v>1653</v>
      </c>
      <c r="BS140" s="222">
        <v>0</v>
      </c>
      <c r="BT140" s="222">
        <v>0</v>
      </c>
      <c r="BU140" s="222">
        <v>0</v>
      </c>
      <c r="BV140" s="222">
        <v>4900</v>
      </c>
      <c r="BW140" s="222">
        <v>0</v>
      </c>
      <c r="BX140" s="222">
        <v>700</v>
      </c>
      <c r="BY140" s="222">
        <v>33766</v>
      </c>
      <c r="BZ140" s="222">
        <v>1877</v>
      </c>
      <c r="CA140" s="222">
        <v>0</v>
      </c>
      <c r="CB140" s="222">
        <v>0</v>
      </c>
      <c r="CC140" s="222">
        <v>0</v>
      </c>
      <c r="CD140" s="222">
        <v>0</v>
      </c>
      <c r="CE140" s="222">
        <v>1400</v>
      </c>
      <c r="CF140" s="222">
        <v>708</v>
      </c>
      <c r="CG140" s="222">
        <v>68945</v>
      </c>
      <c r="CH140" s="222">
        <v>0</v>
      </c>
      <c r="CI140" s="222">
        <v>3500</v>
      </c>
      <c r="CJ140" s="222">
        <v>720</v>
      </c>
      <c r="CK140" s="222">
        <v>350</v>
      </c>
      <c r="CL140" s="222">
        <v>350</v>
      </c>
      <c r="CM140" s="222">
        <v>0</v>
      </c>
      <c r="CN140" s="222">
        <v>350</v>
      </c>
      <c r="CO140" s="222">
        <v>0</v>
      </c>
      <c r="CP140" s="222">
        <v>1750</v>
      </c>
      <c r="CQ140" s="222">
        <v>0</v>
      </c>
      <c r="CR140" s="222">
        <v>0</v>
      </c>
      <c r="CS140" s="222">
        <v>0</v>
      </c>
      <c r="CT140" s="222">
        <v>190620</v>
      </c>
      <c r="CU140" s="222">
        <v>23074</v>
      </c>
      <c r="CV140" s="222">
        <v>200119</v>
      </c>
      <c r="CW140" s="222">
        <v>0</v>
      </c>
      <c r="CX140" s="222">
        <v>0</v>
      </c>
      <c r="CY140" s="222">
        <v>16212</v>
      </c>
      <c r="CZ140" s="222">
        <v>49714</v>
      </c>
      <c r="DA140" s="222">
        <v>46804</v>
      </c>
      <c r="DB140" s="222">
        <v>3123</v>
      </c>
      <c r="DC140" s="222">
        <v>464062</v>
      </c>
      <c r="DD140" s="222">
        <v>1272</v>
      </c>
      <c r="DE140" s="222">
        <v>0</v>
      </c>
      <c r="DF140" s="222">
        <v>131806</v>
      </c>
      <c r="DG140" s="222">
        <v>39382</v>
      </c>
      <c r="DH140" s="222">
        <v>24080</v>
      </c>
      <c r="DI140" s="222">
        <v>258991.77</v>
      </c>
      <c r="DJ140" s="222">
        <v>3195</v>
      </c>
      <c r="DK140" s="222">
        <v>97168</v>
      </c>
      <c r="DL140" s="222">
        <v>1507</v>
      </c>
      <c r="DM140" s="222">
        <v>2100</v>
      </c>
      <c r="DN140" s="222">
        <v>27293</v>
      </c>
      <c r="DO140" s="222">
        <v>11249</v>
      </c>
      <c r="DP140" s="222">
        <v>0</v>
      </c>
      <c r="DQ140" s="222">
        <v>176407</v>
      </c>
      <c r="DR140" s="222">
        <v>4516</v>
      </c>
      <c r="DS140" s="222">
        <v>5698</v>
      </c>
      <c r="DT140" s="222">
        <v>4695</v>
      </c>
      <c r="DU140" s="222">
        <v>115</v>
      </c>
      <c r="DV140" s="222">
        <v>25900</v>
      </c>
      <c r="DW140" s="222">
        <v>4278</v>
      </c>
      <c r="DX140" s="222">
        <v>0</v>
      </c>
      <c r="DY140" s="222">
        <v>0</v>
      </c>
      <c r="DZ140" s="222">
        <v>166502</v>
      </c>
      <c r="EA140" s="222">
        <v>0</v>
      </c>
      <c r="EB140" s="222">
        <v>0</v>
      </c>
      <c r="EC140" s="222">
        <v>0</v>
      </c>
      <c r="ED140" s="222">
        <v>0</v>
      </c>
      <c r="EE140" s="222">
        <v>4933</v>
      </c>
      <c r="EF140" s="222">
        <v>0</v>
      </c>
      <c r="EG140" s="222">
        <v>987</v>
      </c>
      <c r="EH140" s="222">
        <v>3150</v>
      </c>
      <c r="EI140" s="222">
        <v>20212</v>
      </c>
      <c r="EJ140" s="222">
        <v>6407</v>
      </c>
      <c r="EK140" s="222">
        <v>48698</v>
      </c>
      <c r="EL140" s="222">
        <v>350</v>
      </c>
      <c r="EM140" s="222">
        <v>0</v>
      </c>
      <c r="EN140" s="222">
        <v>405974.86</v>
      </c>
      <c r="EO140" s="222">
        <v>0</v>
      </c>
      <c r="EP140" s="222">
        <v>0</v>
      </c>
      <c r="EQ140" s="222">
        <v>0</v>
      </c>
      <c r="ER140" s="222">
        <v>0</v>
      </c>
      <c r="ES140" s="222">
        <v>0</v>
      </c>
      <c r="ET140" s="222">
        <v>0</v>
      </c>
      <c r="EU140" s="222">
        <v>0</v>
      </c>
      <c r="EV140" s="222">
        <v>0</v>
      </c>
      <c r="EW140" s="222">
        <v>9823</v>
      </c>
      <c r="EX140" s="222">
        <v>28</v>
      </c>
      <c r="EY140" s="222">
        <v>0</v>
      </c>
      <c r="EZ140" s="222">
        <v>0</v>
      </c>
      <c r="FA140" s="222">
        <v>7968</v>
      </c>
      <c r="FB140" s="222">
        <v>55071</v>
      </c>
      <c r="FC140" s="222">
        <v>7028</v>
      </c>
      <c r="FD140" s="222">
        <v>14</v>
      </c>
      <c r="FE140" s="222">
        <v>43838.71</v>
      </c>
      <c r="FF140" s="222">
        <v>0</v>
      </c>
      <c r="FG140" s="222">
        <v>28</v>
      </c>
      <c r="FH140" s="222">
        <v>0</v>
      </c>
      <c r="FI140" s="222">
        <v>700</v>
      </c>
      <c r="FJ140" s="222">
        <v>0</v>
      </c>
      <c r="FK140" s="222">
        <v>0</v>
      </c>
      <c r="FL140" s="222">
        <v>21572</v>
      </c>
      <c r="FM140" s="222">
        <v>10388</v>
      </c>
      <c r="FN140" s="222">
        <v>28182</v>
      </c>
      <c r="FO140" s="222">
        <v>0</v>
      </c>
      <c r="FP140" s="222">
        <v>0</v>
      </c>
      <c r="FQ140" s="222">
        <v>18075</v>
      </c>
      <c r="FR140" s="222">
        <v>4950</v>
      </c>
      <c r="FS140" s="222">
        <v>6790</v>
      </c>
      <c r="FT140" s="222">
        <v>1130</v>
      </c>
      <c r="FU140" s="222">
        <v>32441</v>
      </c>
      <c r="FV140" s="222">
        <v>41614</v>
      </c>
      <c r="FW140" s="222">
        <v>92513</v>
      </c>
      <c r="FX140" s="222">
        <v>1428</v>
      </c>
      <c r="FY140" s="222">
        <v>700</v>
      </c>
      <c r="FZ140" s="222">
        <v>21464</v>
      </c>
      <c r="GA140" s="222">
        <v>13046</v>
      </c>
      <c r="GB140" s="222">
        <v>39153</v>
      </c>
      <c r="GC140" s="222">
        <v>7745.23</v>
      </c>
      <c r="GD140" s="222">
        <v>0</v>
      </c>
      <c r="GE140" s="222">
        <v>350</v>
      </c>
      <c r="GF140" s="222">
        <v>0</v>
      </c>
      <c r="GG140" s="222">
        <v>3433</v>
      </c>
      <c r="GH140" s="222">
        <v>42894.63</v>
      </c>
      <c r="GI140" s="222">
        <v>0</v>
      </c>
      <c r="GJ140" s="222">
        <v>7122</v>
      </c>
      <c r="GK140" s="222">
        <v>0</v>
      </c>
      <c r="GL140" s="222">
        <v>7350</v>
      </c>
      <c r="GM140" s="222">
        <v>0</v>
      </c>
      <c r="GN140" s="222">
        <v>0</v>
      </c>
      <c r="GO140" s="222">
        <v>0</v>
      </c>
      <c r="GP140" s="222">
        <v>0</v>
      </c>
      <c r="GQ140" s="222">
        <v>6400</v>
      </c>
      <c r="GR140" s="222">
        <v>0</v>
      </c>
      <c r="GS140" s="222">
        <v>0</v>
      </c>
      <c r="GT140" s="222">
        <v>0</v>
      </c>
      <c r="GU140" s="222">
        <v>0</v>
      </c>
      <c r="GV140" s="222">
        <v>0</v>
      </c>
      <c r="GW140" s="222">
        <v>0</v>
      </c>
      <c r="GX140" s="222">
        <v>0</v>
      </c>
      <c r="GY140" s="222">
        <v>385469</v>
      </c>
      <c r="GZ140" s="222">
        <v>0</v>
      </c>
      <c r="HA140" s="222">
        <v>631554</v>
      </c>
      <c r="HB140" s="222">
        <v>56921.5</v>
      </c>
      <c r="HC140" s="222">
        <v>154756</v>
      </c>
      <c r="HD140" s="222">
        <v>0</v>
      </c>
      <c r="HE140" s="222">
        <v>58421</v>
      </c>
      <c r="HF140" s="222">
        <v>1736361</v>
      </c>
      <c r="HG140" s="222">
        <v>2511930</v>
      </c>
      <c r="HH140" s="222">
        <v>304447</v>
      </c>
      <c r="HI140" s="222">
        <v>210126</v>
      </c>
      <c r="HJ140" s="222">
        <v>934345</v>
      </c>
      <c r="HK140" s="222">
        <v>1209566</v>
      </c>
      <c r="HL140" s="222">
        <v>798633</v>
      </c>
      <c r="HM140" s="222">
        <v>2387778</v>
      </c>
      <c r="HN140" s="222">
        <v>435521</v>
      </c>
      <c r="HO140" s="222">
        <v>981486</v>
      </c>
      <c r="HP140" s="222">
        <v>3078519</v>
      </c>
      <c r="HQ140" s="222">
        <v>2079069.17</v>
      </c>
      <c r="HR140" s="222">
        <v>7986</v>
      </c>
      <c r="HS140" s="222">
        <v>3280</v>
      </c>
      <c r="HT140" s="222">
        <v>4488</v>
      </c>
      <c r="HU140" s="222">
        <v>24115</v>
      </c>
      <c r="HV140" s="222">
        <v>35574</v>
      </c>
      <c r="HW140" s="222">
        <v>0</v>
      </c>
      <c r="HX140" s="222">
        <v>585630</v>
      </c>
      <c r="HY140" s="222">
        <v>179131</v>
      </c>
      <c r="HZ140" s="222">
        <v>1313</v>
      </c>
      <c r="IA140" s="222">
        <v>0</v>
      </c>
      <c r="IB140" s="222">
        <v>1442</v>
      </c>
      <c r="IC140" s="222">
        <v>23692</v>
      </c>
      <c r="ID140" s="222">
        <v>0</v>
      </c>
      <c r="IE140" s="222">
        <v>28457</v>
      </c>
      <c r="IF140" s="222">
        <v>0</v>
      </c>
      <c r="IG140" s="222">
        <v>0</v>
      </c>
      <c r="IH140" s="222">
        <v>0</v>
      </c>
      <c r="II140" s="222">
        <v>14353</v>
      </c>
      <c r="IJ140" s="222">
        <v>12525</v>
      </c>
      <c r="IK140" s="222">
        <v>32367</v>
      </c>
      <c r="IL140" s="222">
        <v>104024</v>
      </c>
      <c r="IM140" s="222">
        <v>19354</v>
      </c>
      <c r="IN140" s="222">
        <v>89902</v>
      </c>
      <c r="IO140" s="222">
        <v>12881</v>
      </c>
      <c r="IP140" s="222">
        <v>3951</v>
      </c>
      <c r="IQ140" s="222">
        <v>0</v>
      </c>
      <c r="IR140" s="222">
        <v>19016</v>
      </c>
      <c r="IS140" s="222">
        <v>281506</v>
      </c>
      <c r="IT140" s="222">
        <v>11632</v>
      </c>
      <c r="IU140" s="222">
        <v>0</v>
      </c>
      <c r="IV140" s="222">
        <v>0</v>
      </c>
      <c r="IW140" s="222">
        <v>511818</v>
      </c>
      <c r="IX140" s="222">
        <v>250</v>
      </c>
      <c r="IY140" s="222">
        <v>0</v>
      </c>
      <c r="IZ140" s="222">
        <v>0</v>
      </c>
      <c r="JA140" s="222">
        <v>0</v>
      </c>
      <c r="JB140" s="222">
        <v>5457.05</v>
      </c>
      <c r="JC140" s="222">
        <v>-14880</v>
      </c>
      <c r="JD140" s="222">
        <v>3242</v>
      </c>
      <c r="JE140" s="222">
        <v>3514</v>
      </c>
      <c r="JF140" s="222">
        <v>0</v>
      </c>
      <c r="JG140" s="222">
        <v>9826</v>
      </c>
      <c r="JH140" s="222">
        <v>0</v>
      </c>
      <c r="JI140" s="222">
        <v>22595</v>
      </c>
      <c r="JJ140" s="222">
        <v>15798</v>
      </c>
      <c r="JK140" s="222">
        <v>592543.44999999995</v>
      </c>
      <c r="JL140" s="222">
        <v>0</v>
      </c>
      <c r="JM140" s="222">
        <v>0</v>
      </c>
      <c r="JN140" s="222">
        <v>19978</v>
      </c>
      <c r="JO140" s="222">
        <v>0</v>
      </c>
      <c r="JP140" s="222">
        <v>0</v>
      </c>
      <c r="JQ140" s="222">
        <v>0</v>
      </c>
      <c r="JR140" s="222">
        <v>0</v>
      </c>
      <c r="JS140" s="222">
        <v>0</v>
      </c>
      <c r="JT140" s="222">
        <v>0</v>
      </c>
      <c r="JU140" s="222">
        <v>0</v>
      </c>
      <c r="JV140" s="222">
        <v>0</v>
      </c>
      <c r="JW140" s="222">
        <v>0</v>
      </c>
      <c r="JX140" s="222">
        <v>0</v>
      </c>
      <c r="JY140" s="222">
        <v>0</v>
      </c>
      <c r="JZ140" s="222">
        <v>0</v>
      </c>
      <c r="KA140" s="222">
        <v>0</v>
      </c>
      <c r="KB140" s="222">
        <v>0</v>
      </c>
      <c r="KC140" s="222">
        <v>0</v>
      </c>
      <c r="KD140" s="222">
        <v>0</v>
      </c>
      <c r="KE140" s="222">
        <v>0</v>
      </c>
      <c r="KF140" s="222">
        <v>0</v>
      </c>
      <c r="KG140" s="222">
        <v>0</v>
      </c>
      <c r="KH140" s="222">
        <v>0</v>
      </c>
      <c r="KI140" s="222">
        <v>1337844</v>
      </c>
      <c r="KJ140" s="222">
        <v>496099</v>
      </c>
      <c r="KK140" s="222">
        <v>137485</v>
      </c>
      <c r="KL140" s="222">
        <v>70798</v>
      </c>
      <c r="KM140" s="222">
        <v>400469</v>
      </c>
      <c r="KN140" s="222">
        <v>353441</v>
      </c>
      <c r="KO140" s="222">
        <v>73279</v>
      </c>
      <c r="KP140" s="222">
        <v>10676</v>
      </c>
      <c r="KQ140" s="222">
        <v>46608</v>
      </c>
      <c r="KR140" s="222">
        <v>4240</v>
      </c>
      <c r="KS140" s="222">
        <v>406</v>
      </c>
      <c r="KT140" s="222">
        <v>35187</v>
      </c>
      <c r="KU140" s="222">
        <v>1584.47</v>
      </c>
      <c r="KV140" s="222">
        <v>48722</v>
      </c>
      <c r="KW140" s="222">
        <v>445765</v>
      </c>
      <c r="KX140" s="222">
        <v>25200</v>
      </c>
      <c r="KY140" s="222">
        <v>164477</v>
      </c>
      <c r="KZ140" s="222">
        <v>103434</v>
      </c>
      <c r="LA140" s="222">
        <v>13846</v>
      </c>
      <c r="LB140" s="222">
        <v>4212</v>
      </c>
      <c r="LC140" s="222">
        <v>96403</v>
      </c>
      <c r="LD140" s="222">
        <v>43063</v>
      </c>
      <c r="LE140" s="222">
        <v>150769</v>
      </c>
      <c r="LF140" s="222">
        <v>17019</v>
      </c>
      <c r="LG140" s="222">
        <v>1959817.66</v>
      </c>
      <c r="LH140" s="222">
        <v>329756</v>
      </c>
      <c r="LI140" s="222">
        <v>947538</v>
      </c>
      <c r="LJ140" s="222">
        <v>55255</v>
      </c>
      <c r="LK140" s="222">
        <v>-61739</v>
      </c>
      <c r="LL140" s="222">
        <v>144387</v>
      </c>
      <c r="LM140" s="222">
        <v>95219</v>
      </c>
      <c r="LN140" s="222">
        <v>239384.5</v>
      </c>
      <c r="LO140" s="222">
        <v>0</v>
      </c>
      <c r="LP140" s="222">
        <v>119334.5</v>
      </c>
      <c r="LQ140" s="222">
        <v>21476</v>
      </c>
      <c r="LR140" s="222">
        <v>18528</v>
      </c>
      <c r="LS140" s="222">
        <v>0</v>
      </c>
      <c r="LT140" s="222">
        <v>0</v>
      </c>
      <c r="LU140" s="222">
        <v>710225</v>
      </c>
      <c r="LV140" s="222">
        <v>0</v>
      </c>
      <c r="LW140" s="222">
        <v>0</v>
      </c>
      <c r="LX140" s="222">
        <v>159420</v>
      </c>
      <c r="LY140" s="222">
        <v>94930.87</v>
      </c>
      <c r="LZ140" s="222">
        <v>117307</v>
      </c>
      <c r="MA140" s="222">
        <v>700</v>
      </c>
      <c r="MB140" s="222">
        <v>1000</v>
      </c>
      <c r="MC140" s="222">
        <v>2142</v>
      </c>
      <c r="MD140" s="222">
        <v>70652</v>
      </c>
      <c r="ME140" s="222">
        <v>0</v>
      </c>
      <c r="MF140" s="222">
        <v>0</v>
      </c>
      <c r="MG140" s="222">
        <v>34676</v>
      </c>
      <c r="MH140" s="222">
        <v>754940.29</v>
      </c>
      <c r="MI140" s="222">
        <v>11591</v>
      </c>
      <c r="MJ140" s="222">
        <v>28310</v>
      </c>
      <c r="MK140" s="222">
        <v>40606</v>
      </c>
      <c r="ML140" s="222">
        <v>35443</v>
      </c>
      <c r="MM140" s="222">
        <v>350294</v>
      </c>
      <c r="MN140" s="222">
        <v>94002</v>
      </c>
      <c r="MO140" s="222">
        <v>5852</v>
      </c>
      <c r="MP140" s="222">
        <v>11175</v>
      </c>
      <c r="MQ140" s="222">
        <v>24083</v>
      </c>
      <c r="MR140" s="222">
        <v>13696</v>
      </c>
      <c r="MS140" s="222">
        <v>1773872</v>
      </c>
      <c r="MT140" s="222">
        <v>308417.95</v>
      </c>
      <c r="MU140" s="222">
        <v>125491</v>
      </c>
      <c r="MV140" s="222">
        <v>159374</v>
      </c>
      <c r="MW140" s="222">
        <v>4251098.0199999996</v>
      </c>
      <c r="MX140" s="222">
        <v>764647</v>
      </c>
      <c r="MY140" s="222">
        <v>1369881</v>
      </c>
      <c r="MZ140" s="222">
        <v>15526</v>
      </c>
      <c r="NA140" s="222">
        <v>761994</v>
      </c>
      <c r="NB140" s="222">
        <v>32061</v>
      </c>
      <c r="NC140" s="222">
        <v>10350</v>
      </c>
      <c r="ND140" s="222">
        <v>4291899.05</v>
      </c>
      <c r="NE140" s="222">
        <v>3360165</v>
      </c>
      <c r="NF140" s="222">
        <v>18046</v>
      </c>
      <c r="NG140" s="222">
        <v>3415117</v>
      </c>
      <c r="NH140" s="222">
        <v>920157</v>
      </c>
      <c r="NI140" s="222">
        <v>53819</v>
      </c>
      <c r="NJ140" s="222">
        <v>232074</v>
      </c>
      <c r="NK140" s="222">
        <v>5855479</v>
      </c>
      <c r="NL140" s="222">
        <v>106515</v>
      </c>
      <c r="NM140" s="222">
        <v>340686</v>
      </c>
      <c r="NN140" s="222">
        <v>2205426.81</v>
      </c>
      <c r="NO140" s="222">
        <v>5086.5</v>
      </c>
      <c r="NP140" s="222">
        <v>109704</v>
      </c>
      <c r="NQ140" s="222">
        <v>366991</v>
      </c>
      <c r="NR140" s="222">
        <v>70985</v>
      </c>
      <c r="NS140" s="222">
        <v>1039</v>
      </c>
      <c r="NT140" s="222">
        <v>3142</v>
      </c>
      <c r="NU140" s="222">
        <v>0</v>
      </c>
      <c r="NV140" s="222">
        <v>5364</v>
      </c>
      <c r="NW140" s="222">
        <v>568714</v>
      </c>
      <c r="NX140" s="222">
        <v>438547.52</v>
      </c>
      <c r="NY140" s="222">
        <v>150305</v>
      </c>
      <c r="NZ140" s="222">
        <v>56584</v>
      </c>
      <c r="OA140" s="222">
        <v>19573</v>
      </c>
      <c r="OB140" s="222">
        <v>33870</v>
      </c>
      <c r="OC140" s="222">
        <v>0</v>
      </c>
      <c r="OD140" s="222">
        <v>9086336.0199999996</v>
      </c>
      <c r="OE140" s="222">
        <v>4191.6000000000004</v>
      </c>
      <c r="OF140" s="222">
        <v>85246</v>
      </c>
      <c r="OG140" s="222">
        <v>1619432.55</v>
      </c>
      <c r="OH140" s="222">
        <v>1971193</v>
      </c>
      <c r="OI140" s="222">
        <v>813443</v>
      </c>
      <c r="OJ140" s="222">
        <v>1779683</v>
      </c>
      <c r="OK140" s="222">
        <v>7133</v>
      </c>
      <c r="OL140" s="222">
        <v>153820</v>
      </c>
      <c r="OM140" s="222">
        <v>326800.44</v>
      </c>
      <c r="ON140" s="222">
        <v>1608104.79</v>
      </c>
      <c r="OO140" s="222">
        <v>7932734</v>
      </c>
      <c r="OP140" s="222">
        <v>1361067.2</v>
      </c>
      <c r="OQ140" s="222">
        <v>2109704</v>
      </c>
      <c r="OR140" s="222">
        <v>0</v>
      </c>
      <c r="OS140" s="222">
        <v>940672</v>
      </c>
      <c r="OT140" s="222">
        <v>104211.04</v>
      </c>
      <c r="OU140" s="222">
        <v>1039181</v>
      </c>
      <c r="OV140" s="222">
        <v>699656</v>
      </c>
      <c r="OW140" s="222">
        <v>857554</v>
      </c>
      <c r="OX140" s="222">
        <v>3710305</v>
      </c>
      <c r="OY140" s="222">
        <v>445667.24</v>
      </c>
      <c r="OZ140" s="222">
        <v>15945</v>
      </c>
      <c r="PA140" s="222">
        <v>0</v>
      </c>
      <c r="PB140" s="222">
        <v>14894</v>
      </c>
      <c r="PC140" s="222">
        <v>0</v>
      </c>
      <c r="PD140" s="222">
        <v>0</v>
      </c>
      <c r="PE140" s="222">
        <v>0</v>
      </c>
      <c r="PF140" s="222">
        <v>0</v>
      </c>
      <c r="PG140" s="222">
        <v>0</v>
      </c>
      <c r="PH140" s="222">
        <v>700</v>
      </c>
      <c r="PI140" s="222">
        <v>0</v>
      </c>
      <c r="PJ140" s="222">
        <v>0</v>
      </c>
      <c r="PK140" s="222">
        <v>0</v>
      </c>
      <c r="PL140" s="222">
        <v>2800</v>
      </c>
      <c r="PM140" s="222">
        <v>0</v>
      </c>
      <c r="PN140" s="222">
        <v>0</v>
      </c>
      <c r="PO140" s="222">
        <v>700</v>
      </c>
      <c r="PP140" s="222">
        <v>0</v>
      </c>
      <c r="PQ140" s="222">
        <v>0</v>
      </c>
      <c r="PR140" s="222">
        <v>0</v>
      </c>
      <c r="PS140" s="222">
        <v>0</v>
      </c>
      <c r="PT140" s="222">
        <v>0</v>
      </c>
      <c r="PU140" s="222">
        <v>0</v>
      </c>
      <c r="PV140" s="222">
        <v>0</v>
      </c>
      <c r="PW140" s="222">
        <v>0</v>
      </c>
      <c r="PX140" s="222">
        <v>0</v>
      </c>
      <c r="PY140" s="222">
        <v>0</v>
      </c>
      <c r="PZ140" s="222">
        <v>0</v>
      </c>
      <c r="QA140" s="222">
        <v>642</v>
      </c>
      <c r="QB140" s="222">
        <v>0</v>
      </c>
      <c r="QC140" s="222">
        <v>0</v>
      </c>
      <c r="QD140" s="222">
        <v>0</v>
      </c>
      <c r="QE140" s="222">
        <v>0</v>
      </c>
      <c r="QF140" s="222">
        <v>0</v>
      </c>
      <c r="QG140" s="222">
        <v>0</v>
      </c>
      <c r="QH140" s="222">
        <v>0</v>
      </c>
      <c r="QI140" s="222">
        <v>988</v>
      </c>
      <c r="QJ140" s="222">
        <v>0</v>
      </c>
      <c r="QK140" s="222">
        <v>0</v>
      </c>
      <c r="QL140" s="222">
        <v>0</v>
      </c>
      <c r="QM140" s="222">
        <v>0</v>
      </c>
      <c r="QN140" s="222">
        <v>0</v>
      </c>
      <c r="QO140" s="222">
        <v>574</v>
      </c>
      <c r="QP140" s="222">
        <v>0</v>
      </c>
      <c r="QQ140" s="222">
        <v>0</v>
      </c>
      <c r="QR140" s="222">
        <v>0</v>
      </c>
      <c r="QS140" s="222">
        <v>0</v>
      </c>
      <c r="QT140" s="222">
        <v>12707</v>
      </c>
      <c r="QU140" s="222">
        <v>0</v>
      </c>
      <c r="QV140" s="222">
        <v>0</v>
      </c>
      <c r="QW140" s="222">
        <v>0</v>
      </c>
      <c r="QX140" s="222">
        <v>0</v>
      </c>
      <c r="QY140" s="222">
        <v>24224</v>
      </c>
      <c r="QZ140" s="222">
        <v>0</v>
      </c>
      <c r="RA140" s="222">
        <v>1440</v>
      </c>
      <c r="RB140" s="222">
        <v>0</v>
      </c>
      <c r="RC140" s="222">
        <v>2100</v>
      </c>
      <c r="RD140" s="222">
        <v>0</v>
      </c>
      <c r="RE140" s="222">
        <v>0</v>
      </c>
      <c r="RF140" s="222">
        <v>0</v>
      </c>
      <c r="RG140" s="222">
        <v>0</v>
      </c>
      <c r="RH140" s="222">
        <v>16878</v>
      </c>
      <c r="RI140" s="222">
        <v>0</v>
      </c>
      <c r="RJ140" s="222">
        <v>0</v>
      </c>
      <c r="RK140" s="222">
        <v>0</v>
      </c>
      <c r="RL140" s="222">
        <v>0</v>
      </c>
      <c r="RM140" s="222">
        <v>4900</v>
      </c>
      <c r="RN140" s="222">
        <v>0</v>
      </c>
      <c r="RO140" s="222">
        <v>3912</v>
      </c>
      <c r="RP140" s="222">
        <v>0</v>
      </c>
      <c r="RQ140" s="222">
        <v>0</v>
      </c>
      <c r="RR140" s="222">
        <v>0</v>
      </c>
      <c r="RS140" s="222">
        <v>107</v>
      </c>
      <c r="RT140" s="222">
        <v>0</v>
      </c>
      <c r="RU140" s="222">
        <v>0</v>
      </c>
      <c r="RV140" s="222">
        <v>0</v>
      </c>
      <c r="RW140" s="222">
        <v>0</v>
      </c>
      <c r="RX140" s="222">
        <v>0</v>
      </c>
      <c r="RY140" s="222">
        <v>0</v>
      </c>
      <c r="RZ140" s="222">
        <v>0</v>
      </c>
      <c r="SA140" s="222">
        <v>168341</v>
      </c>
      <c r="SB140" s="222">
        <v>0</v>
      </c>
      <c r="SC140" s="222">
        <v>6874.33</v>
      </c>
      <c r="SD140" s="222">
        <v>8321</v>
      </c>
      <c r="SE140" s="222">
        <v>7986</v>
      </c>
      <c r="SF140" s="222">
        <v>103702</v>
      </c>
      <c r="SG140" s="222">
        <v>13300</v>
      </c>
      <c r="SH140" s="222">
        <v>205198</v>
      </c>
      <c r="SI140" s="222">
        <v>12600</v>
      </c>
      <c r="SJ140" s="222">
        <v>846</v>
      </c>
      <c r="SK140" s="222">
        <v>8750</v>
      </c>
      <c r="SL140" s="222">
        <v>700</v>
      </c>
      <c r="SM140" s="222">
        <v>7000</v>
      </c>
      <c r="SN140" s="222">
        <v>3150</v>
      </c>
      <c r="SO140" s="222">
        <v>700</v>
      </c>
      <c r="SP140" s="222">
        <v>16100</v>
      </c>
      <c r="SQ140" s="222">
        <v>700</v>
      </c>
      <c r="SR140" s="222">
        <v>5195</v>
      </c>
      <c r="SS140" s="222">
        <v>700</v>
      </c>
      <c r="ST140" s="222">
        <v>15750</v>
      </c>
      <c r="SU140" s="222">
        <v>21971</v>
      </c>
      <c r="SV140" s="222">
        <v>1750</v>
      </c>
      <c r="SW140" s="222">
        <v>48536</v>
      </c>
      <c r="SX140" s="222">
        <v>73514</v>
      </c>
      <c r="SY140" s="222">
        <v>0</v>
      </c>
      <c r="SZ140" s="222">
        <v>16800</v>
      </c>
      <c r="TA140" s="222">
        <v>0</v>
      </c>
      <c r="TB140" s="222">
        <v>1400</v>
      </c>
      <c r="TC140" s="222">
        <v>0</v>
      </c>
      <c r="TD140" s="222">
        <v>18900</v>
      </c>
      <c r="TE140" s="222">
        <v>0</v>
      </c>
      <c r="TF140" s="222">
        <v>0</v>
      </c>
      <c r="TG140" s="222">
        <v>44918</v>
      </c>
      <c r="TH140" s="222">
        <v>3840</v>
      </c>
      <c r="TI140" s="222">
        <v>10714</v>
      </c>
      <c r="TJ140" s="222">
        <v>3960</v>
      </c>
      <c r="TK140" s="222">
        <v>0</v>
      </c>
      <c r="TL140" s="222">
        <v>5950</v>
      </c>
      <c r="TM140" s="222">
        <v>107</v>
      </c>
      <c r="TN140" s="222">
        <v>1721</v>
      </c>
      <c r="TO140" s="222">
        <v>0</v>
      </c>
      <c r="TP140" s="222">
        <v>21155.56</v>
      </c>
      <c r="TQ140" s="222">
        <v>8750</v>
      </c>
      <c r="TR140" s="222">
        <v>26314</v>
      </c>
      <c r="TS140" s="222">
        <v>0</v>
      </c>
      <c r="TT140" s="222">
        <v>0</v>
      </c>
      <c r="TU140" s="222">
        <v>12600</v>
      </c>
      <c r="TV140" s="222">
        <v>350</v>
      </c>
      <c r="TW140" s="222">
        <v>1400</v>
      </c>
      <c r="TX140" s="222">
        <v>0</v>
      </c>
      <c r="TY140" s="222">
        <v>1193</v>
      </c>
      <c r="TZ140" s="222">
        <v>0</v>
      </c>
      <c r="UA140" s="222">
        <v>34184</v>
      </c>
      <c r="UB140" s="222">
        <v>4900</v>
      </c>
      <c r="UC140" s="222">
        <v>2100</v>
      </c>
      <c r="UD140" s="222">
        <v>3150</v>
      </c>
      <c r="UE140" s="222">
        <v>2814</v>
      </c>
      <c r="UF140" s="222">
        <v>0</v>
      </c>
      <c r="UG140" s="222">
        <v>0</v>
      </c>
      <c r="UH140" s="222">
        <v>0</v>
      </c>
      <c r="UI140" s="222">
        <v>0</v>
      </c>
      <c r="UJ140" s="222">
        <v>7724.8</v>
      </c>
      <c r="UK140" s="222">
        <v>6650</v>
      </c>
      <c r="UL140" s="222">
        <v>12600</v>
      </c>
      <c r="UM140" s="222">
        <v>564</v>
      </c>
      <c r="UN140" s="222">
        <v>9707</v>
      </c>
      <c r="UO140" s="222">
        <v>36683</v>
      </c>
      <c r="UP140" s="222">
        <v>55807</v>
      </c>
      <c r="UQ140" s="222">
        <v>0</v>
      </c>
      <c r="UR140" s="222">
        <v>0</v>
      </c>
      <c r="US140" s="222">
        <v>70963</v>
      </c>
      <c r="UT140" s="222">
        <v>0</v>
      </c>
      <c r="UU140" s="222">
        <v>0</v>
      </c>
      <c r="UV140" s="222">
        <v>8018</v>
      </c>
      <c r="UW140" s="222">
        <v>0</v>
      </c>
      <c r="UX140" s="222">
        <v>720</v>
      </c>
      <c r="UY140" s="222">
        <v>0</v>
      </c>
      <c r="UZ140" s="222">
        <v>2100</v>
      </c>
      <c r="VA140" s="222">
        <v>700</v>
      </c>
      <c r="VB140" s="222">
        <v>50546</v>
      </c>
      <c r="VC140" s="222">
        <v>2100</v>
      </c>
      <c r="VD140" s="222">
        <v>0</v>
      </c>
      <c r="VE140" s="222">
        <v>0</v>
      </c>
      <c r="VF140" s="222">
        <v>700</v>
      </c>
      <c r="VG140" s="222">
        <v>0</v>
      </c>
      <c r="VH140" s="222">
        <v>24864</v>
      </c>
      <c r="VI140" s="222">
        <v>1026</v>
      </c>
      <c r="VJ140" s="222">
        <v>0</v>
      </c>
      <c r="VK140" s="222">
        <v>0</v>
      </c>
      <c r="VL140" s="222">
        <v>5564</v>
      </c>
      <c r="VM140" s="222">
        <v>0</v>
      </c>
      <c r="VN140" s="222">
        <v>0</v>
      </c>
      <c r="VO140" s="222">
        <v>0</v>
      </c>
      <c r="VP140" s="222">
        <v>20902</v>
      </c>
      <c r="VQ140" s="222">
        <v>86374</v>
      </c>
      <c r="VR140" s="222">
        <v>700</v>
      </c>
      <c r="VS140" s="222">
        <v>700</v>
      </c>
      <c r="VT140" s="222">
        <v>17547</v>
      </c>
      <c r="VU140" s="222">
        <v>0</v>
      </c>
      <c r="VV140" s="222">
        <v>0</v>
      </c>
      <c r="VW140" s="222">
        <v>0</v>
      </c>
      <c r="VX140" s="222">
        <v>0</v>
      </c>
      <c r="VY140" s="222">
        <v>0</v>
      </c>
      <c r="VZ140" s="222">
        <v>0</v>
      </c>
      <c r="WA140" s="222">
        <v>0</v>
      </c>
      <c r="WB140" s="222">
        <v>3584</v>
      </c>
      <c r="WC140" s="222">
        <v>6847</v>
      </c>
      <c r="WD140" s="222">
        <v>0</v>
      </c>
      <c r="WE140" s="222">
        <v>0</v>
      </c>
      <c r="WF140" s="222">
        <v>0</v>
      </c>
      <c r="WG140" s="222">
        <v>6582</v>
      </c>
      <c r="WH140" s="222">
        <v>2366</v>
      </c>
      <c r="WI140" s="222">
        <v>0</v>
      </c>
      <c r="WJ140" s="222">
        <v>1563.5</v>
      </c>
      <c r="WK140" s="222">
        <v>1683</v>
      </c>
      <c r="WL140" s="222">
        <v>0</v>
      </c>
      <c r="WM140" s="222">
        <v>5150</v>
      </c>
      <c r="WN140" s="222">
        <v>7338</v>
      </c>
      <c r="WO140" s="222">
        <v>0</v>
      </c>
      <c r="WP140" s="222">
        <v>0</v>
      </c>
      <c r="WQ140" s="222">
        <v>350</v>
      </c>
      <c r="WR140" s="222">
        <v>12164</v>
      </c>
      <c r="WS140" s="222">
        <v>12964</v>
      </c>
      <c r="WT140" s="222">
        <v>420</v>
      </c>
      <c r="WU140" s="222">
        <v>263623</v>
      </c>
      <c r="WV140" s="222">
        <v>23433</v>
      </c>
      <c r="WW140" s="222">
        <v>0</v>
      </c>
      <c r="WX140" s="222">
        <v>0</v>
      </c>
      <c r="WY140" s="222">
        <v>1515</v>
      </c>
      <c r="WZ140" s="222">
        <v>0</v>
      </c>
      <c r="XA140" s="222">
        <v>0</v>
      </c>
      <c r="XB140" s="222">
        <v>0</v>
      </c>
      <c r="XC140" s="222">
        <v>0</v>
      </c>
      <c r="XD140" s="222">
        <v>561</v>
      </c>
      <c r="XE140" s="222">
        <v>0</v>
      </c>
      <c r="XF140" s="222">
        <v>0</v>
      </c>
      <c r="XG140" s="222">
        <v>9907</v>
      </c>
      <c r="XH140" s="222">
        <v>0</v>
      </c>
      <c r="XI140" s="222">
        <v>0</v>
      </c>
      <c r="XJ140" s="222">
        <v>0</v>
      </c>
      <c r="XK140" s="222">
        <v>0</v>
      </c>
      <c r="XL140" s="222">
        <v>0</v>
      </c>
      <c r="XM140" s="222">
        <v>0</v>
      </c>
      <c r="XN140" s="222">
        <v>0</v>
      </c>
      <c r="XO140" s="222">
        <v>0</v>
      </c>
      <c r="XP140" s="222">
        <v>0</v>
      </c>
      <c r="XQ140" s="222">
        <v>0</v>
      </c>
      <c r="XR140" s="222">
        <v>0</v>
      </c>
      <c r="XS140" s="222">
        <v>0</v>
      </c>
      <c r="XT140" s="222">
        <v>0</v>
      </c>
      <c r="XU140" s="222">
        <v>0</v>
      </c>
      <c r="XV140" s="222">
        <v>0</v>
      </c>
      <c r="XW140" s="222">
        <v>0</v>
      </c>
      <c r="XX140" s="222">
        <v>0</v>
      </c>
      <c r="XY140" s="222">
        <v>0</v>
      </c>
      <c r="XZ140" s="222">
        <v>0</v>
      </c>
      <c r="YA140" s="222">
        <v>0</v>
      </c>
      <c r="YB140" s="222">
        <v>0</v>
      </c>
      <c r="YC140" s="222">
        <v>0</v>
      </c>
      <c r="YD140" s="222">
        <v>0</v>
      </c>
      <c r="YE140" s="222">
        <v>386138</v>
      </c>
      <c r="YF140" s="222">
        <v>0</v>
      </c>
      <c r="YG140" s="222">
        <v>0</v>
      </c>
      <c r="YH140" s="222">
        <v>0</v>
      </c>
      <c r="YI140" s="222">
        <v>0</v>
      </c>
      <c r="YJ140" s="222">
        <v>0</v>
      </c>
      <c r="YK140" s="222">
        <v>0</v>
      </c>
      <c r="YL140" s="222">
        <v>0</v>
      </c>
      <c r="YM140" s="222">
        <v>0</v>
      </c>
      <c r="YN140" s="222">
        <v>0</v>
      </c>
      <c r="YO140" s="222">
        <v>0</v>
      </c>
      <c r="YP140" s="222">
        <v>0</v>
      </c>
      <c r="YQ140" s="222">
        <v>0</v>
      </c>
      <c r="YR140" s="222">
        <v>0</v>
      </c>
      <c r="YS140" s="222">
        <v>0</v>
      </c>
      <c r="YT140" s="222">
        <v>0</v>
      </c>
      <c r="YU140" s="222">
        <v>0</v>
      </c>
      <c r="YV140" s="222">
        <v>0</v>
      </c>
      <c r="YW140" s="222">
        <v>8112</v>
      </c>
      <c r="YX140" s="222">
        <v>0</v>
      </c>
      <c r="YY140" s="222">
        <v>0</v>
      </c>
      <c r="YZ140" s="222">
        <v>100</v>
      </c>
      <c r="ZA140" s="222">
        <v>0</v>
      </c>
      <c r="ZB140" s="222">
        <v>0</v>
      </c>
      <c r="ZC140" s="222">
        <v>12182</v>
      </c>
      <c r="ZD140" s="222">
        <v>0</v>
      </c>
      <c r="ZE140" s="222">
        <v>0</v>
      </c>
      <c r="ZF140" s="222">
        <v>0</v>
      </c>
      <c r="ZG140" s="222">
        <v>0</v>
      </c>
      <c r="ZH140" s="222">
        <v>0</v>
      </c>
      <c r="ZI140" s="222">
        <v>0</v>
      </c>
      <c r="ZJ140" s="222">
        <v>0</v>
      </c>
      <c r="ZK140" s="222">
        <v>0</v>
      </c>
      <c r="ZL140" s="222">
        <v>0</v>
      </c>
      <c r="ZM140" s="222">
        <v>0</v>
      </c>
      <c r="ZN140" s="222">
        <v>0</v>
      </c>
      <c r="ZO140" s="222">
        <v>0</v>
      </c>
      <c r="ZP140" s="222">
        <v>0</v>
      </c>
      <c r="ZQ140" s="222">
        <v>0</v>
      </c>
      <c r="ZR140" s="222">
        <v>0</v>
      </c>
      <c r="ZS140" s="222">
        <v>0</v>
      </c>
      <c r="ZT140" s="222">
        <v>4900</v>
      </c>
      <c r="ZU140" s="222">
        <v>0</v>
      </c>
      <c r="ZV140" s="222">
        <v>0</v>
      </c>
      <c r="ZW140" s="222">
        <v>0</v>
      </c>
      <c r="ZX140" s="222">
        <v>0</v>
      </c>
      <c r="ZY140" s="222">
        <v>0</v>
      </c>
      <c r="ZZ140" s="222">
        <v>0</v>
      </c>
      <c r="AAA140" s="222">
        <v>0</v>
      </c>
      <c r="AAB140" s="222">
        <v>0</v>
      </c>
      <c r="AAC140" s="222">
        <v>0</v>
      </c>
      <c r="AAD140" s="222">
        <v>0</v>
      </c>
      <c r="AAE140" s="222">
        <v>0</v>
      </c>
      <c r="AAF140" s="222">
        <v>3500</v>
      </c>
      <c r="AAG140" s="222">
        <v>0</v>
      </c>
      <c r="AAH140" s="222">
        <v>0</v>
      </c>
      <c r="AAI140" s="222">
        <v>0</v>
      </c>
      <c r="AAJ140" s="222">
        <v>0</v>
      </c>
      <c r="AAK140" s="222">
        <v>0</v>
      </c>
      <c r="AAL140" s="222">
        <v>0</v>
      </c>
      <c r="AAM140" s="222">
        <v>0</v>
      </c>
      <c r="AAN140" s="222">
        <v>0</v>
      </c>
      <c r="AAO140" s="222">
        <v>5628</v>
      </c>
      <c r="AAP140" s="222">
        <v>0</v>
      </c>
      <c r="AAQ140" s="222">
        <v>0</v>
      </c>
      <c r="AAR140" s="222">
        <v>0</v>
      </c>
      <c r="AAS140" s="222">
        <v>0</v>
      </c>
      <c r="AAT140" s="222">
        <v>0</v>
      </c>
      <c r="AAU140" s="222">
        <v>0</v>
      </c>
      <c r="AAV140" s="222">
        <v>0</v>
      </c>
      <c r="AAW140" s="222">
        <v>0</v>
      </c>
      <c r="AAX140" s="222">
        <v>0</v>
      </c>
      <c r="AAY140" s="222">
        <v>0</v>
      </c>
      <c r="AAZ140" s="222">
        <v>0</v>
      </c>
      <c r="ABA140" s="222">
        <v>0</v>
      </c>
      <c r="ABB140" s="222">
        <v>28</v>
      </c>
      <c r="ABC140" s="222">
        <v>0</v>
      </c>
      <c r="ABD140" s="222">
        <v>0</v>
      </c>
      <c r="ABE140" s="222">
        <v>0</v>
      </c>
      <c r="ABF140" s="222">
        <v>0</v>
      </c>
      <c r="ABG140" s="222">
        <v>0</v>
      </c>
      <c r="ABH140" s="222">
        <v>0</v>
      </c>
      <c r="ABI140" s="222">
        <v>25200</v>
      </c>
      <c r="ABJ140" s="222">
        <v>9800</v>
      </c>
      <c r="ABK140" s="222">
        <v>0</v>
      </c>
      <c r="ABL140" s="222">
        <v>0</v>
      </c>
      <c r="ABM140" s="222">
        <v>0</v>
      </c>
      <c r="ABN140" s="222">
        <v>0</v>
      </c>
      <c r="ABO140" s="222">
        <v>0</v>
      </c>
      <c r="ABP140" s="222">
        <v>244052.6</v>
      </c>
      <c r="ABQ140" s="222">
        <v>0</v>
      </c>
      <c r="ABR140" s="222">
        <v>26168</v>
      </c>
      <c r="ABS140" s="222">
        <v>21742</v>
      </c>
      <c r="ABT140" s="222">
        <v>203743</v>
      </c>
      <c r="ABU140" s="222">
        <v>184663</v>
      </c>
      <c r="ABV140" s="222">
        <v>5842</v>
      </c>
      <c r="ABW140" s="222">
        <v>0</v>
      </c>
      <c r="ABX140" s="222">
        <v>3388421.16</v>
      </c>
      <c r="ABY140" s="222">
        <v>348101</v>
      </c>
      <c r="ABZ140" s="222">
        <v>3262233.7</v>
      </c>
      <c r="ACA140" s="222">
        <v>5964</v>
      </c>
      <c r="ACB140" s="222">
        <v>590112</v>
      </c>
      <c r="ACC140" s="222">
        <v>28392</v>
      </c>
      <c r="ACD140" s="222">
        <v>1346647.7</v>
      </c>
      <c r="ACE140" s="222">
        <v>9148</v>
      </c>
      <c r="ACF140" s="222">
        <v>1428</v>
      </c>
      <c r="ACG140" s="222">
        <v>162659</v>
      </c>
      <c r="ACH140" s="222">
        <v>1574608</v>
      </c>
      <c r="ACI140" s="222">
        <v>0</v>
      </c>
      <c r="ACJ140" s="222">
        <v>0</v>
      </c>
      <c r="ACK140" s="222">
        <v>11200</v>
      </c>
      <c r="ACL140" s="222">
        <v>9128</v>
      </c>
      <c r="ACM140" s="222">
        <v>0</v>
      </c>
      <c r="ACN140" s="222">
        <v>0</v>
      </c>
      <c r="ACO140" s="222">
        <v>4320</v>
      </c>
      <c r="ACP140" s="222">
        <v>0</v>
      </c>
      <c r="ACQ140" s="222">
        <v>170522</v>
      </c>
      <c r="ACR140" s="222">
        <v>35455</v>
      </c>
      <c r="ACS140" s="222">
        <v>701590.56</v>
      </c>
      <c r="ACT140" s="222">
        <v>32086</v>
      </c>
      <c r="ACU140" s="222">
        <v>0</v>
      </c>
      <c r="ACV140" s="222">
        <v>13600</v>
      </c>
      <c r="ACW140" s="222">
        <v>62427</v>
      </c>
      <c r="ACX140" s="222">
        <v>0</v>
      </c>
      <c r="ACY140" s="222">
        <v>0</v>
      </c>
      <c r="ACZ140" s="222">
        <v>45489</v>
      </c>
      <c r="ADA140" s="222">
        <v>3500</v>
      </c>
      <c r="ADB140" s="222">
        <v>0</v>
      </c>
      <c r="ADC140" s="222">
        <v>0</v>
      </c>
      <c r="ADD140" s="222">
        <v>0</v>
      </c>
      <c r="ADE140" s="222">
        <v>0</v>
      </c>
      <c r="ADF140" s="222">
        <v>0</v>
      </c>
      <c r="ADG140" s="222">
        <v>0</v>
      </c>
      <c r="ADH140" s="222">
        <v>134120</v>
      </c>
      <c r="ADI140" s="222">
        <v>98781</v>
      </c>
      <c r="ADJ140" s="222">
        <v>0</v>
      </c>
      <c r="ADK140" s="222">
        <v>0</v>
      </c>
      <c r="ADL140" s="222">
        <v>327670</v>
      </c>
      <c r="ADM140" s="222">
        <v>2914</v>
      </c>
      <c r="ADN140" s="222">
        <v>127512</v>
      </c>
      <c r="ADO140" s="222">
        <v>3555452</v>
      </c>
      <c r="ADP140" s="222">
        <v>975158</v>
      </c>
      <c r="ADQ140" s="222">
        <v>1042922</v>
      </c>
      <c r="ADR140" s="222">
        <v>0</v>
      </c>
      <c r="ADS140" s="222">
        <v>301590</v>
      </c>
      <c r="ADT140" s="222">
        <v>0</v>
      </c>
      <c r="ADU140" s="222">
        <v>9695</v>
      </c>
      <c r="ADV140" s="222">
        <v>2576</v>
      </c>
      <c r="ADW140" s="222">
        <v>2184</v>
      </c>
      <c r="ADX140" s="222">
        <v>0</v>
      </c>
      <c r="ADY140" s="222">
        <v>163226</v>
      </c>
      <c r="ADZ140" s="222">
        <v>449022.1</v>
      </c>
      <c r="AEA140" s="222">
        <v>648284</v>
      </c>
      <c r="AEB140" s="222">
        <v>76728.5</v>
      </c>
      <c r="AEC140" s="222">
        <v>168038</v>
      </c>
      <c r="AED140" s="222">
        <v>893359</v>
      </c>
      <c r="AEE140" s="222">
        <v>56137</v>
      </c>
      <c r="AEF140" s="222">
        <v>47528.5</v>
      </c>
      <c r="AEG140" s="222">
        <v>351180.82</v>
      </c>
      <c r="AEH140" s="222">
        <v>187926.27</v>
      </c>
      <c r="AEI140" s="222">
        <v>112</v>
      </c>
      <c r="AEJ140" s="222">
        <v>-250688</v>
      </c>
      <c r="AEK140" s="222">
        <v>0</v>
      </c>
      <c r="AEL140" s="222">
        <v>0</v>
      </c>
      <c r="AEM140" s="222">
        <v>22147.13</v>
      </c>
      <c r="AEN140" s="222">
        <v>0</v>
      </c>
      <c r="AEO140" s="222">
        <v>33480</v>
      </c>
      <c r="AEP140" s="222">
        <v>2908210.25</v>
      </c>
      <c r="AEQ140" s="222">
        <v>36518.080000000002</v>
      </c>
      <c r="AER140" s="222">
        <v>1222511</v>
      </c>
      <c r="AES140" s="222">
        <v>8810</v>
      </c>
      <c r="AET140" s="222">
        <v>2584</v>
      </c>
      <c r="AEU140" s="222">
        <v>350</v>
      </c>
      <c r="AEV140" s="222">
        <v>3136</v>
      </c>
      <c r="AEW140" s="222">
        <v>58991</v>
      </c>
      <c r="AEX140" s="222">
        <v>165453.17000000001</v>
      </c>
      <c r="AEY140" s="222">
        <v>27335</v>
      </c>
      <c r="AEZ140" s="222">
        <v>18235</v>
      </c>
      <c r="AFA140" s="222">
        <v>32736</v>
      </c>
      <c r="AFB140" s="222">
        <v>1078</v>
      </c>
      <c r="AFC140" s="222">
        <v>24284</v>
      </c>
      <c r="AFD140" s="222">
        <v>2828</v>
      </c>
      <c r="AFE140" s="222">
        <v>17631</v>
      </c>
      <c r="AFF140" s="222">
        <v>0</v>
      </c>
      <c r="AFG140" s="222">
        <v>0</v>
      </c>
      <c r="AFH140" s="222">
        <v>28880</v>
      </c>
      <c r="AFI140" s="222">
        <v>0</v>
      </c>
      <c r="AFJ140" s="222">
        <v>0</v>
      </c>
      <c r="AFK140" s="222">
        <v>0</v>
      </c>
      <c r="AFL140" s="222">
        <v>201</v>
      </c>
      <c r="AFM140" s="222">
        <v>0</v>
      </c>
      <c r="AFN140" s="222">
        <v>0</v>
      </c>
      <c r="AFO140" s="222">
        <v>2512</v>
      </c>
      <c r="AFP140" s="222">
        <v>66257</v>
      </c>
      <c r="AFQ140" s="222">
        <v>0</v>
      </c>
      <c r="AFR140" s="222">
        <v>18550</v>
      </c>
      <c r="AFS140" s="222">
        <v>0</v>
      </c>
      <c r="AFT140" s="222">
        <v>0</v>
      </c>
      <c r="AFU140" s="222">
        <v>0</v>
      </c>
      <c r="AFV140" s="222">
        <v>0</v>
      </c>
      <c r="AFW140" s="222">
        <v>70877</v>
      </c>
      <c r="AFX140" s="222">
        <v>0</v>
      </c>
      <c r="AFY140" s="222">
        <v>0</v>
      </c>
      <c r="AFZ140" s="222">
        <v>250</v>
      </c>
      <c r="AGA140" s="222">
        <v>0</v>
      </c>
      <c r="AGB140" s="222">
        <v>71124</v>
      </c>
      <c r="AGC140" s="222">
        <v>0</v>
      </c>
      <c r="AGD140" s="222">
        <v>0</v>
      </c>
      <c r="AGE140" s="222">
        <v>22400</v>
      </c>
      <c r="AGF140" s="222">
        <v>0</v>
      </c>
      <c r="AGG140" s="222">
        <v>0</v>
      </c>
      <c r="AGH140" s="222">
        <v>0</v>
      </c>
      <c r="AGI140" s="222">
        <v>0</v>
      </c>
      <c r="AGJ140" s="222">
        <v>0</v>
      </c>
      <c r="AGK140" s="222">
        <v>714</v>
      </c>
      <c r="AGL140" s="222">
        <v>0</v>
      </c>
      <c r="AGM140" s="222">
        <v>18134</v>
      </c>
      <c r="AGN140" s="222">
        <v>4684</v>
      </c>
      <c r="AGO140" s="222">
        <v>0</v>
      </c>
      <c r="AGP140" s="222">
        <v>0</v>
      </c>
      <c r="AGQ140" s="222">
        <v>0</v>
      </c>
      <c r="AGR140" s="222">
        <v>0</v>
      </c>
      <c r="AGS140" s="222">
        <v>0</v>
      </c>
      <c r="AGT140" s="222">
        <v>0</v>
      </c>
      <c r="AGU140" s="222">
        <v>2858213</v>
      </c>
      <c r="AGV140" s="222">
        <v>240591</v>
      </c>
      <c r="AGW140" s="222">
        <v>-28</v>
      </c>
      <c r="AGX140" s="222">
        <v>3556</v>
      </c>
      <c r="AGY140" s="222">
        <v>4956</v>
      </c>
      <c r="AGZ140" s="222">
        <v>4900</v>
      </c>
      <c r="AHA140" s="222">
        <v>129962</v>
      </c>
      <c r="AHB140" s="222">
        <v>0</v>
      </c>
      <c r="AHC140" s="222">
        <v>0</v>
      </c>
      <c r="AHD140" s="222">
        <v>213747</v>
      </c>
      <c r="AHE140" s="222">
        <v>161641</v>
      </c>
      <c r="AHF140" s="222">
        <v>56251</v>
      </c>
      <c r="AHG140" s="222">
        <v>2389</v>
      </c>
      <c r="AHH140" s="222">
        <v>245</v>
      </c>
      <c r="AHI140" s="222">
        <v>24</v>
      </c>
      <c r="AHJ140" s="222">
        <v>0</v>
      </c>
      <c r="AHK140" s="222">
        <v>56</v>
      </c>
      <c r="AHL140" s="222">
        <v>2167.37</v>
      </c>
      <c r="AHM140" s="222">
        <v>0</v>
      </c>
      <c r="AHN140" s="222">
        <v>350</v>
      </c>
      <c r="AHO140" s="222">
        <v>0</v>
      </c>
      <c r="AHP140" s="222">
        <v>515484.83</v>
      </c>
      <c r="AHQ140" s="222">
        <v>742</v>
      </c>
      <c r="AHR140" s="264">
        <v>2100</v>
      </c>
    </row>
    <row r="141" spans="1:902" ht="24">
      <c r="A141" s="183" t="s">
        <v>6671</v>
      </c>
      <c r="B141" s="183" t="s">
        <v>6605</v>
      </c>
      <c r="C141" s="184" t="s">
        <v>6606</v>
      </c>
      <c r="D141" s="222">
        <v>716180.05</v>
      </c>
      <c r="E141" s="222">
        <v>2736</v>
      </c>
      <c r="F141" s="222">
        <v>71521</v>
      </c>
      <c r="G141" s="222">
        <v>0</v>
      </c>
      <c r="H141" s="222">
        <v>365535</v>
      </c>
      <c r="I141" s="222">
        <v>42865</v>
      </c>
      <c r="J141" s="222">
        <v>365</v>
      </c>
      <c r="K141" s="222">
        <v>6998</v>
      </c>
      <c r="L141" s="222">
        <v>496</v>
      </c>
      <c r="M141" s="222">
        <v>57124</v>
      </c>
      <c r="N141" s="222">
        <v>5228</v>
      </c>
      <c r="O141" s="222">
        <v>13746.94</v>
      </c>
      <c r="P141" s="222">
        <v>1368</v>
      </c>
      <c r="Q141" s="222">
        <v>43412</v>
      </c>
      <c r="R141" s="222">
        <v>65</v>
      </c>
      <c r="S141" s="222">
        <v>0</v>
      </c>
      <c r="T141" s="222">
        <v>0</v>
      </c>
      <c r="U141" s="222">
        <v>0</v>
      </c>
      <c r="V141" s="222">
        <v>5100650</v>
      </c>
      <c r="W141" s="222">
        <v>966</v>
      </c>
      <c r="X141" s="222">
        <v>2344</v>
      </c>
      <c r="Y141" s="222">
        <v>16543</v>
      </c>
      <c r="Z141" s="222">
        <v>257940</v>
      </c>
      <c r="AA141" s="222">
        <v>438</v>
      </c>
      <c r="AB141" s="222">
        <v>619720</v>
      </c>
      <c r="AC141" s="222">
        <v>240340</v>
      </c>
      <c r="AD141" s="222">
        <v>233683</v>
      </c>
      <c r="AE141" s="222">
        <v>128789</v>
      </c>
      <c r="AF141" s="222">
        <v>8422</v>
      </c>
      <c r="AG141" s="222">
        <v>6496</v>
      </c>
      <c r="AH141" s="222">
        <v>180492</v>
      </c>
      <c r="AI141" s="222">
        <v>1505285</v>
      </c>
      <c r="AJ141" s="222">
        <v>59297</v>
      </c>
      <c r="AK141" s="222">
        <v>0</v>
      </c>
      <c r="AL141" s="222">
        <v>12772</v>
      </c>
      <c r="AM141" s="222">
        <v>413353</v>
      </c>
      <c r="AN141" s="222">
        <v>412</v>
      </c>
      <c r="AO141" s="222">
        <v>349</v>
      </c>
      <c r="AP141" s="222">
        <v>760</v>
      </c>
      <c r="AQ141" s="222">
        <v>2956</v>
      </c>
      <c r="AR141" s="222">
        <v>122778</v>
      </c>
      <c r="AS141" s="222">
        <v>44</v>
      </c>
      <c r="AT141" s="222">
        <v>4248</v>
      </c>
      <c r="AU141" s="222">
        <v>910</v>
      </c>
      <c r="AV141" s="222">
        <v>0</v>
      </c>
      <c r="AW141" s="222">
        <v>4507</v>
      </c>
      <c r="AX141" s="222">
        <v>0</v>
      </c>
      <c r="AY141" s="222">
        <v>0</v>
      </c>
      <c r="AZ141" s="222">
        <v>0</v>
      </c>
      <c r="BA141" s="222">
        <v>0</v>
      </c>
      <c r="BB141" s="222">
        <v>2472</v>
      </c>
      <c r="BC141" s="222">
        <v>0</v>
      </c>
      <c r="BD141" s="222">
        <v>0</v>
      </c>
      <c r="BE141" s="222">
        <v>0</v>
      </c>
      <c r="BF141" s="222">
        <v>0</v>
      </c>
      <c r="BG141" s="222">
        <v>542</v>
      </c>
      <c r="BH141" s="222">
        <v>0</v>
      </c>
      <c r="BI141" s="222">
        <v>0</v>
      </c>
      <c r="BJ141" s="222">
        <v>0</v>
      </c>
      <c r="BK141" s="222">
        <v>17401</v>
      </c>
      <c r="BL141" s="222">
        <v>486</v>
      </c>
      <c r="BM141" s="222">
        <v>30960</v>
      </c>
      <c r="BN141" s="222">
        <v>0</v>
      </c>
      <c r="BO141" s="222">
        <v>7661</v>
      </c>
      <c r="BP141" s="222">
        <v>0</v>
      </c>
      <c r="BQ141" s="222">
        <v>0</v>
      </c>
      <c r="BR141" s="222">
        <v>0</v>
      </c>
      <c r="BS141" s="222">
        <v>0</v>
      </c>
      <c r="BT141" s="222">
        <v>9429</v>
      </c>
      <c r="BU141" s="222">
        <v>11440</v>
      </c>
      <c r="BV141" s="222">
        <v>4738</v>
      </c>
      <c r="BW141" s="222">
        <v>5884</v>
      </c>
      <c r="BX141" s="222">
        <v>412</v>
      </c>
      <c r="BY141" s="222">
        <v>44112</v>
      </c>
      <c r="BZ141" s="222">
        <v>173921</v>
      </c>
      <c r="CA141" s="222">
        <v>0</v>
      </c>
      <c r="CB141" s="222">
        <v>0</v>
      </c>
      <c r="CC141" s="222">
        <v>0</v>
      </c>
      <c r="CD141" s="222">
        <v>0</v>
      </c>
      <c r="CE141" s="222">
        <v>2450</v>
      </c>
      <c r="CF141" s="222">
        <v>54637.58</v>
      </c>
      <c r="CG141" s="222">
        <v>44809</v>
      </c>
      <c r="CH141" s="222">
        <v>0</v>
      </c>
      <c r="CI141" s="222">
        <v>2514</v>
      </c>
      <c r="CJ141" s="222">
        <v>412</v>
      </c>
      <c r="CK141" s="222">
        <v>206</v>
      </c>
      <c r="CL141" s="222">
        <v>206</v>
      </c>
      <c r="CM141" s="222">
        <v>0</v>
      </c>
      <c r="CN141" s="222">
        <v>206</v>
      </c>
      <c r="CO141" s="222">
        <v>0</v>
      </c>
      <c r="CP141" s="222">
        <v>1030</v>
      </c>
      <c r="CQ141" s="222">
        <v>0</v>
      </c>
      <c r="CR141" s="222">
        <v>0</v>
      </c>
      <c r="CS141" s="222">
        <v>0</v>
      </c>
      <c r="CT141" s="222">
        <v>113732</v>
      </c>
      <c r="CU141" s="222">
        <v>15216</v>
      </c>
      <c r="CV141" s="222">
        <v>142424</v>
      </c>
      <c r="CW141" s="222">
        <v>0</v>
      </c>
      <c r="CX141" s="222">
        <v>0</v>
      </c>
      <c r="CY141" s="222">
        <v>9940</v>
      </c>
      <c r="CZ141" s="222">
        <v>30554</v>
      </c>
      <c r="DA141" s="222">
        <v>27144</v>
      </c>
      <c r="DB141" s="222">
        <v>289535</v>
      </c>
      <c r="DC141" s="222">
        <v>16465620.57</v>
      </c>
      <c r="DD141" s="222">
        <v>2540</v>
      </c>
      <c r="DE141" s="222">
        <v>1609</v>
      </c>
      <c r="DF141" s="222">
        <v>8754</v>
      </c>
      <c r="DG141" s="222">
        <v>73750</v>
      </c>
      <c r="DH141" s="222">
        <v>870869.56</v>
      </c>
      <c r="DI141" s="222">
        <v>19774</v>
      </c>
      <c r="DJ141" s="222">
        <v>46415</v>
      </c>
      <c r="DK141" s="222">
        <v>419551</v>
      </c>
      <c r="DL141" s="222">
        <v>206373</v>
      </c>
      <c r="DM141" s="222">
        <v>176184</v>
      </c>
      <c r="DN141" s="222">
        <v>82072</v>
      </c>
      <c r="DO141" s="222">
        <v>63470</v>
      </c>
      <c r="DP141" s="222">
        <v>104995</v>
      </c>
      <c r="DQ141" s="222">
        <v>409026</v>
      </c>
      <c r="DR141" s="222">
        <v>79645</v>
      </c>
      <c r="DS141" s="222">
        <v>807844</v>
      </c>
      <c r="DT141" s="222">
        <v>1669</v>
      </c>
      <c r="DU141" s="222">
        <v>99941</v>
      </c>
      <c r="DV141" s="222">
        <v>115244</v>
      </c>
      <c r="DW141" s="222">
        <v>2526</v>
      </c>
      <c r="DX141" s="222">
        <v>0</v>
      </c>
      <c r="DY141" s="222">
        <v>0</v>
      </c>
      <c r="DZ141" s="222">
        <v>102626</v>
      </c>
      <c r="EA141" s="222">
        <v>100000</v>
      </c>
      <c r="EB141" s="222">
        <v>0</v>
      </c>
      <c r="EC141" s="222">
        <v>0</v>
      </c>
      <c r="ED141" s="222">
        <v>0</v>
      </c>
      <c r="EE141" s="222">
        <v>3079</v>
      </c>
      <c r="EF141" s="222">
        <v>45608</v>
      </c>
      <c r="EG141" s="222">
        <v>21048</v>
      </c>
      <c r="EH141" s="222">
        <v>8562</v>
      </c>
      <c r="EI141" s="222">
        <v>41187</v>
      </c>
      <c r="EJ141" s="222">
        <v>99826</v>
      </c>
      <c r="EK141" s="222">
        <v>28502</v>
      </c>
      <c r="EL141" s="222">
        <v>1030</v>
      </c>
      <c r="EM141" s="222">
        <v>0</v>
      </c>
      <c r="EN141" s="222">
        <v>782186.65</v>
      </c>
      <c r="EO141" s="222">
        <v>0</v>
      </c>
      <c r="EP141" s="222">
        <v>0</v>
      </c>
      <c r="EQ141" s="222">
        <v>0</v>
      </c>
      <c r="ER141" s="222">
        <v>0</v>
      </c>
      <c r="ES141" s="222">
        <v>1710</v>
      </c>
      <c r="ET141" s="222">
        <v>0</v>
      </c>
      <c r="EU141" s="222">
        <v>0</v>
      </c>
      <c r="EV141" s="222">
        <v>0</v>
      </c>
      <c r="EW141" s="222">
        <v>6619.8</v>
      </c>
      <c r="EX141" s="222">
        <v>116</v>
      </c>
      <c r="EY141" s="222">
        <v>0</v>
      </c>
      <c r="EZ141" s="222">
        <v>0</v>
      </c>
      <c r="FA141" s="222">
        <v>4143</v>
      </c>
      <c r="FB141" s="222">
        <v>29949</v>
      </c>
      <c r="FC141" s="222">
        <v>38316</v>
      </c>
      <c r="FD141" s="222">
        <v>58</v>
      </c>
      <c r="FE141" s="222">
        <v>78042.679999999993</v>
      </c>
      <c r="FF141" s="222">
        <v>0</v>
      </c>
      <c r="FG141" s="222">
        <v>116</v>
      </c>
      <c r="FH141" s="222">
        <v>0</v>
      </c>
      <c r="FI141" s="222">
        <v>412</v>
      </c>
      <c r="FJ141" s="222">
        <v>0</v>
      </c>
      <c r="FK141" s="222">
        <v>0</v>
      </c>
      <c r="FL141" s="222">
        <v>69028</v>
      </c>
      <c r="FM141" s="222">
        <v>2472</v>
      </c>
      <c r="FN141" s="222">
        <v>66905</v>
      </c>
      <c r="FO141" s="222">
        <v>0</v>
      </c>
      <c r="FP141" s="222">
        <v>0</v>
      </c>
      <c r="FQ141" s="222">
        <v>677715.65</v>
      </c>
      <c r="FR141" s="222">
        <v>322289</v>
      </c>
      <c r="FS141" s="222">
        <v>23510</v>
      </c>
      <c r="FT141" s="222">
        <v>55739</v>
      </c>
      <c r="FU141" s="222">
        <v>60848</v>
      </c>
      <c r="FV141" s="222">
        <v>31996</v>
      </c>
      <c r="FW141" s="222">
        <v>0</v>
      </c>
      <c r="FX141" s="222">
        <v>42025</v>
      </c>
      <c r="FY141" s="222">
        <v>16662</v>
      </c>
      <c r="FZ141" s="222">
        <v>65219.67</v>
      </c>
      <c r="GA141" s="222">
        <v>118162</v>
      </c>
      <c r="GB141" s="222">
        <v>39859</v>
      </c>
      <c r="GC141" s="222">
        <v>9888</v>
      </c>
      <c r="GD141" s="222">
        <v>0</v>
      </c>
      <c r="GE141" s="222">
        <v>206</v>
      </c>
      <c r="GF141" s="222">
        <v>0</v>
      </c>
      <c r="GG141" s="222">
        <v>18424</v>
      </c>
      <c r="GH141" s="222">
        <v>-15498</v>
      </c>
      <c r="GI141" s="222">
        <v>0</v>
      </c>
      <c r="GJ141" s="222">
        <v>22744</v>
      </c>
      <c r="GK141" s="222">
        <v>0</v>
      </c>
      <c r="GL141" s="222">
        <v>45382</v>
      </c>
      <c r="GM141" s="222">
        <v>0</v>
      </c>
      <c r="GN141" s="222">
        <v>0</v>
      </c>
      <c r="GO141" s="222">
        <v>0</v>
      </c>
      <c r="GP141" s="222">
        <v>0</v>
      </c>
      <c r="GQ141" s="222">
        <v>0</v>
      </c>
      <c r="GR141" s="222">
        <v>0</v>
      </c>
      <c r="GS141" s="222">
        <v>0</v>
      </c>
      <c r="GT141" s="222">
        <v>0</v>
      </c>
      <c r="GU141" s="222">
        <v>14999.71</v>
      </c>
      <c r="GV141" s="222">
        <v>0</v>
      </c>
      <c r="GW141" s="222">
        <v>0</v>
      </c>
      <c r="GX141" s="222">
        <v>0</v>
      </c>
      <c r="GY141" s="222">
        <v>231474</v>
      </c>
      <c r="GZ141" s="222">
        <v>0</v>
      </c>
      <c r="HA141" s="222">
        <v>0</v>
      </c>
      <c r="HB141" s="222">
        <v>0</v>
      </c>
      <c r="HC141" s="222">
        <v>1935021.48</v>
      </c>
      <c r="HD141" s="222">
        <v>0</v>
      </c>
      <c r="HE141" s="222">
        <v>1238155</v>
      </c>
      <c r="HF141" s="222">
        <v>1708547</v>
      </c>
      <c r="HG141" s="222">
        <v>1510812</v>
      </c>
      <c r="HH141" s="222">
        <v>2616220</v>
      </c>
      <c r="HI141" s="222">
        <v>123802</v>
      </c>
      <c r="HJ141" s="222">
        <v>590145.93000000005</v>
      </c>
      <c r="HK141" s="222">
        <v>716763</v>
      </c>
      <c r="HL141" s="222">
        <v>369525</v>
      </c>
      <c r="HM141" s="222">
        <v>1104919</v>
      </c>
      <c r="HN141" s="222">
        <v>326991</v>
      </c>
      <c r="HO141" s="222">
        <v>656958</v>
      </c>
      <c r="HP141" s="222">
        <v>2269701</v>
      </c>
      <c r="HQ141" s="222">
        <v>820770</v>
      </c>
      <c r="HR141" s="222">
        <v>103645</v>
      </c>
      <c r="HS141" s="222">
        <v>342060</v>
      </c>
      <c r="HT141" s="222">
        <v>3103</v>
      </c>
      <c r="HU141" s="222">
        <v>61999</v>
      </c>
      <c r="HV141" s="222">
        <v>62377</v>
      </c>
      <c r="HW141" s="222">
        <v>0</v>
      </c>
      <c r="HX141" s="222">
        <v>402790</v>
      </c>
      <c r="HY141" s="222">
        <v>106463</v>
      </c>
      <c r="HZ141" s="222">
        <v>791</v>
      </c>
      <c r="IA141" s="222">
        <v>0</v>
      </c>
      <c r="IB141" s="222">
        <v>998</v>
      </c>
      <c r="IC141" s="222">
        <v>14048</v>
      </c>
      <c r="ID141" s="222">
        <v>0</v>
      </c>
      <c r="IE141" s="222">
        <v>16747</v>
      </c>
      <c r="IF141" s="222">
        <v>0</v>
      </c>
      <c r="IG141" s="222">
        <v>74649</v>
      </c>
      <c r="IH141" s="222">
        <v>0</v>
      </c>
      <c r="II141" s="222">
        <v>71309</v>
      </c>
      <c r="IJ141" s="222">
        <v>103800</v>
      </c>
      <c r="IK141" s="222">
        <v>223222</v>
      </c>
      <c r="IL141" s="222">
        <v>0</v>
      </c>
      <c r="IM141" s="222">
        <v>0</v>
      </c>
      <c r="IN141" s="222">
        <v>53078</v>
      </c>
      <c r="IO141" s="222">
        <v>6888</v>
      </c>
      <c r="IP141" s="222">
        <v>36563</v>
      </c>
      <c r="IQ141" s="222">
        <v>0</v>
      </c>
      <c r="IR141" s="222">
        <v>190281</v>
      </c>
      <c r="IS141" s="222">
        <v>933000</v>
      </c>
      <c r="IT141" s="222">
        <v>596185</v>
      </c>
      <c r="IU141" s="222">
        <v>0</v>
      </c>
      <c r="IV141" s="222">
        <v>0</v>
      </c>
      <c r="IW141" s="222">
        <v>307161</v>
      </c>
      <c r="IX141" s="222">
        <v>1030</v>
      </c>
      <c r="IY141" s="222">
        <v>0</v>
      </c>
      <c r="IZ141" s="222">
        <v>0</v>
      </c>
      <c r="JA141" s="222">
        <v>0</v>
      </c>
      <c r="JB141" s="222">
        <v>4173</v>
      </c>
      <c r="JC141" s="222">
        <v>0</v>
      </c>
      <c r="JD141" s="222">
        <v>37060</v>
      </c>
      <c r="JE141" s="222">
        <v>2118</v>
      </c>
      <c r="JF141" s="222">
        <v>2958</v>
      </c>
      <c r="JG141" s="222">
        <v>6094</v>
      </c>
      <c r="JH141" s="222">
        <v>0</v>
      </c>
      <c r="JI141" s="222">
        <v>0</v>
      </c>
      <c r="JJ141" s="222">
        <v>16216</v>
      </c>
      <c r="JK141" s="222">
        <v>777453.51</v>
      </c>
      <c r="JL141" s="222">
        <v>4532</v>
      </c>
      <c r="JM141" s="222">
        <v>0</v>
      </c>
      <c r="JN141" s="222">
        <v>18038</v>
      </c>
      <c r="JO141" s="222">
        <v>10712</v>
      </c>
      <c r="JP141" s="222">
        <v>0</v>
      </c>
      <c r="JQ141" s="222">
        <v>0</v>
      </c>
      <c r="JR141" s="222">
        <v>0</v>
      </c>
      <c r="JS141" s="222">
        <v>0</v>
      </c>
      <c r="JT141" s="222">
        <v>0</v>
      </c>
      <c r="JU141" s="222">
        <v>0</v>
      </c>
      <c r="JV141" s="222">
        <v>0</v>
      </c>
      <c r="JW141" s="222">
        <v>0</v>
      </c>
      <c r="JX141" s="222">
        <v>0</v>
      </c>
      <c r="JY141" s="222">
        <v>0</v>
      </c>
      <c r="JZ141" s="222">
        <v>0</v>
      </c>
      <c r="KA141" s="222">
        <v>0</v>
      </c>
      <c r="KB141" s="222">
        <v>0</v>
      </c>
      <c r="KC141" s="222">
        <v>0</v>
      </c>
      <c r="KD141" s="222">
        <v>0</v>
      </c>
      <c r="KE141" s="222">
        <v>0</v>
      </c>
      <c r="KF141" s="222">
        <v>0</v>
      </c>
      <c r="KG141" s="222">
        <v>0</v>
      </c>
      <c r="KH141" s="222">
        <v>0</v>
      </c>
      <c r="KI141" s="222">
        <v>981318</v>
      </c>
      <c r="KJ141" s="222">
        <v>293869</v>
      </c>
      <c r="KK141" s="222">
        <v>9408</v>
      </c>
      <c r="KL141" s="222">
        <v>41946</v>
      </c>
      <c r="KM141" s="222">
        <v>237367</v>
      </c>
      <c r="KN141" s="222">
        <v>180424</v>
      </c>
      <c r="KO141" s="222">
        <v>354641</v>
      </c>
      <c r="KP141" s="222">
        <v>6320</v>
      </c>
      <c r="KQ141" s="222">
        <v>42205</v>
      </c>
      <c r="KR141" s="222">
        <v>12651</v>
      </c>
      <c r="KS141" s="222">
        <v>438</v>
      </c>
      <c r="KT141" s="222">
        <v>11112</v>
      </c>
      <c r="KU141" s="222">
        <v>317994</v>
      </c>
      <c r="KV141" s="222">
        <v>5602</v>
      </c>
      <c r="KW141" s="222">
        <v>30991</v>
      </c>
      <c r="KX141" s="222">
        <v>18952</v>
      </c>
      <c r="KY141" s="222">
        <v>97103</v>
      </c>
      <c r="KZ141" s="222">
        <v>172092</v>
      </c>
      <c r="LA141" s="222">
        <v>53447</v>
      </c>
      <c r="LB141" s="222">
        <v>86524</v>
      </c>
      <c r="LC141" s="222">
        <v>62762</v>
      </c>
      <c r="LD141" s="222">
        <v>13531</v>
      </c>
      <c r="LE141" s="222">
        <v>262724</v>
      </c>
      <c r="LF141" s="222">
        <v>50047</v>
      </c>
      <c r="LG141" s="222">
        <v>4796528.55</v>
      </c>
      <c r="LH141" s="222">
        <v>195528</v>
      </c>
      <c r="LI141" s="222">
        <v>707996</v>
      </c>
      <c r="LJ141" s="222">
        <v>34972</v>
      </c>
      <c r="LK141" s="222">
        <v>232984</v>
      </c>
      <c r="LL141" s="222">
        <v>914271</v>
      </c>
      <c r="LM141" s="222">
        <v>0</v>
      </c>
      <c r="LN141" s="222">
        <v>794217</v>
      </c>
      <c r="LO141" s="222">
        <v>37614</v>
      </c>
      <c r="LP141" s="222">
        <v>443837</v>
      </c>
      <c r="LQ141" s="222">
        <v>14332</v>
      </c>
      <c r="LR141" s="222">
        <v>13380</v>
      </c>
      <c r="LS141" s="222">
        <v>0</v>
      </c>
      <c r="LT141" s="222">
        <v>0</v>
      </c>
      <c r="LU141" s="222">
        <v>10706887.640000001</v>
      </c>
      <c r="LV141" s="222">
        <v>2687914.32</v>
      </c>
      <c r="LW141" s="222">
        <v>694534</v>
      </c>
      <c r="LX141" s="222">
        <v>99047.17</v>
      </c>
      <c r="LY141" s="222">
        <v>117477.75</v>
      </c>
      <c r="LZ141" s="222">
        <v>66949</v>
      </c>
      <c r="MA141" s="222">
        <v>254048.5</v>
      </c>
      <c r="MB141" s="222">
        <v>0</v>
      </c>
      <c r="MC141" s="222">
        <v>92087</v>
      </c>
      <c r="MD141" s="222">
        <v>115786</v>
      </c>
      <c r="ME141" s="222">
        <v>113468</v>
      </c>
      <c r="MF141" s="222">
        <v>0</v>
      </c>
      <c r="MG141" s="222">
        <v>20968</v>
      </c>
      <c r="MH141" s="222">
        <v>179422</v>
      </c>
      <c r="MI141" s="222">
        <v>10779</v>
      </c>
      <c r="MJ141" s="222">
        <v>346194</v>
      </c>
      <c r="MK141" s="222">
        <v>25374</v>
      </c>
      <c r="ML141" s="222">
        <v>22402</v>
      </c>
      <c r="MM141" s="222">
        <v>23112</v>
      </c>
      <c r="MN141" s="222">
        <v>55994</v>
      </c>
      <c r="MO141" s="222">
        <v>3780</v>
      </c>
      <c r="MP141" s="222">
        <v>6765</v>
      </c>
      <c r="MQ141" s="222">
        <v>41790</v>
      </c>
      <c r="MR141" s="222">
        <v>8320</v>
      </c>
      <c r="MS141" s="222">
        <v>1087614</v>
      </c>
      <c r="MT141" s="222">
        <v>145521.95000000001</v>
      </c>
      <c r="MU141" s="222">
        <v>74765</v>
      </c>
      <c r="MV141" s="222">
        <v>91885</v>
      </c>
      <c r="MW141" s="222">
        <v>1141835</v>
      </c>
      <c r="MX141" s="222">
        <v>500547</v>
      </c>
      <c r="MY141" s="222">
        <v>603929</v>
      </c>
      <c r="MZ141" s="222">
        <v>9586</v>
      </c>
      <c r="NA141" s="222">
        <v>1039836</v>
      </c>
      <c r="NB141" s="222">
        <v>183239.5</v>
      </c>
      <c r="NC141" s="222">
        <v>6046</v>
      </c>
      <c r="ND141" s="222">
        <v>9399330.4499999993</v>
      </c>
      <c r="NE141" s="222">
        <v>4542895.84</v>
      </c>
      <c r="NF141" s="222">
        <v>0</v>
      </c>
      <c r="NG141" s="222">
        <v>5016084.47</v>
      </c>
      <c r="NH141" s="222">
        <v>1738861</v>
      </c>
      <c r="NI141" s="222">
        <v>1900136</v>
      </c>
      <c r="NJ141" s="222">
        <v>1702604</v>
      </c>
      <c r="NK141" s="222">
        <v>6839389.7800000003</v>
      </c>
      <c r="NL141" s="222">
        <v>130627</v>
      </c>
      <c r="NM141" s="222">
        <v>3952961.5</v>
      </c>
      <c r="NN141" s="222">
        <v>2235869.52</v>
      </c>
      <c r="NO141" s="222">
        <v>324433.09000000003</v>
      </c>
      <c r="NP141" s="222">
        <v>3153963</v>
      </c>
      <c r="NQ141" s="222">
        <v>0</v>
      </c>
      <c r="NR141" s="222">
        <v>66171</v>
      </c>
      <c r="NS141" s="222">
        <v>0</v>
      </c>
      <c r="NT141" s="222">
        <v>2032</v>
      </c>
      <c r="NU141" s="222">
        <v>0</v>
      </c>
      <c r="NV141" s="222">
        <v>0</v>
      </c>
      <c r="NW141" s="222">
        <v>336077</v>
      </c>
      <c r="NX141" s="222">
        <v>302744</v>
      </c>
      <c r="NY141" s="222">
        <v>88587</v>
      </c>
      <c r="NZ141" s="222">
        <v>10409</v>
      </c>
      <c r="OA141" s="222">
        <v>87145.07</v>
      </c>
      <c r="OB141" s="222">
        <v>20138</v>
      </c>
      <c r="OC141" s="222">
        <v>0</v>
      </c>
      <c r="OD141" s="222">
        <v>6165800.5999999996</v>
      </c>
      <c r="OE141" s="222">
        <v>1245293.6000000001</v>
      </c>
      <c r="OF141" s="222">
        <v>198153</v>
      </c>
      <c r="OG141" s="222">
        <v>1627581.53</v>
      </c>
      <c r="OH141" s="222">
        <v>1790474.7</v>
      </c>
      <c r="OI141" s="222">
        <v>971657.4</v>
      </c>
      <c r="OJ141" s="222">
        <v>2012100.6</v>
      </c>
      <c r="OK141" s="222">
        <v>160931.93</v>
      </c>
      <c r="OL141" s="222">
        <v>466943</v>
      </c>
      <c r="OM141" s="222">
        <v>5007230.46</v>
      </c>
      <c r="ON141" s="222">
        <v>1166618</v>
      </c>
      <c r="OO141" s="222">
        <v>5727206</v>
      </c>
      <c r="OP141" s="222">
        <v>1084510</v>
      </c>
      <c r="OQ141" s="222">
        <v>1377391</v>
      </c>
      <c r="OR141" s="222">
        <v>0</v>
      </c>
      <c r="OS141" s="222">
        <v>620638.30000000005</v>
      </c>
      <c r="OT141" s="222">
        <v>0</v>
      </c>
      <c r="OU141" s="222">
        <v>622367</v>
      </c>
      <c r="OV141" s="222">
        <v>314632</v>
      </c>
      <c r="OW141" s="222">
        <v>121313</v>
      </c>
      <c r="OX141" s="222">
        <v>3500020</v>
      </c>
      <c r="OY141" s="222">
        <v>289898.23999999999</v>
      </c>
      <c r="OZ141" s="222">
        <v>194294</v>
      </c>
      <c r="PA141" s="222">
        <v>0</v>
      </c>
      <c r="PB141" s="222">
        <v>97677</v>
      </c>
      <c r="PC141" s="222">
        <v>0</v>
      </c>
      <c r="PD141" s="222">
        <v>0</v>
      </c>
      <c r="PE141" s="222">
        <v>0</v>
      </c>
      <c r="PF141" s="222">
        <v>4250</v>
      </c>
      <c r="PG141" s="222">
        <v>0</v>
      </c>
      <c r="PH141" s="222">
        <v>412</v>
      </c>
      <c r="PI141" s="222">
        <v>0</v>
      </c>
      <c r="PJ141" s="222">
        <v>206</v>
      </c>
      <c r="PK141" s="222">
        <v>0</v>
      </c>
      <c r="PL141" s="222">
        <v>7472</v>
      </c>
      <c r="PM141" s="222">
        <v>5150</v>
      </c>
      <c r="PN141" s="222">
        <v>0</v>
      </c>
      <c r="PO141" s="222">
        <v>0</v>
      </c>
      <c r="PP141" s="222">
        <v>0</v>
      </c>
      <c r="PQ141" s="222">
        <v>0</v>
      </c>
      <c r="PR141" s="222">
        <v>0</v>
      </c>
      <c r="PS141" s="222">
        <v>0</v>
      </c>
      <c r="PT141" s="222">
        <v>0</v>
      </c>
      <c r="PU141" s="222">
        <v>0</v>
      </c>
      <c r="PV141" s="222">
        <v>0</v>
      </c>
      <c r="PW141" s="222">
        <v>0</v>
      </c>
      <c r="PX141" s="222">
        <v>0</v>
      </c>
      <c r="PY141" s="222">
        <v>0</v>
      </c>
      <c r="PZ141" s="222">
        <v>0</v>
      </c>
      <c r="QA141" s="222">
        <v>390</v>
      </c>
      <c r="QB141" s="222">
        <v>0</v>
      </c>
      <c r="QC141" s="222">
        <v>0</v>
      </c>
      <c r="QD141" s="222">
        <v>0</v>
      </c>
      <c r="QE141" s="222">
        <v>0</v>
      </c>
      <c r="QF141" s="222">
        <v>0</v>
      </c>
      <c r="QG141" s="222">
        <v>0</v>
      </c>
      <c r="QH141" s="222">
        <v>0</v>
      </c>
      <c r="QI141" s="222">
        <v>124</v>
      </c>
      <c r="QJ141" s="222">
        <v>0</v>
      </c>
      <c r="QK141" s="222">
        <v>0</v>
      </c>
      <c r="QL141" s="222">
        <v>0</v>
      </c>
      <c r="QM141" s="222">
        <v>0</v>
      </c>
      <c r="QN141" s="222">
        <v>0</v>
      </c>
      <c r="QO141" s="222">
        <v>20</v>
      </c>
      <c r="QP141" s="222">
        <v>0</v>
      </c>
      <c r="QQ141" s="222">
        <v>0</v>
      </c>
      <c r="QR141" s="222">
        <v>0</v>
      </c>
      <c r="QS141" s="222">
        <v>0</v>
      </c>
      <c r="QT141" s="222">
        <v>7481</v>
      </c>
      <c r="QU141" s="222">
        <v>0</v>
      </c>
      <c r="QV141" s="222">
        <v>0</v>
      </c>
      <c r="QW141" s="222">
        <v>0</v>
      </c>
      <c r="QX141" s="222">
        <v>0</v>
      </c>
      <c r="QY141" s="222">
        <v>13876</v>
      </c>
      <c r="QZ141" s="222">
        <v>0</v>
      </c>
      <c r="RA141" s="222">
        <v>1304</v>
      </c>
      <c r="RB141" s="222">
        <v>0</v>
      </c>
      <c r="RC141" s="222">
        <v>1236</v>
      </c>
      <c r="RD141" s="222">
        <v>0</v>
      </c>
      <c r="RE141" s="222">
        <v>0</v>
      </c>
      <c r="RF141" s="222">
        <v>0</v>
      </c>
      <c r="RG141" s="222">
        <v>0</v>
      </c>
      <c r="RH141" s="222">
        <v>9270</v>
      </c>
      <c r="RI141" s="222">
        <v>0</v>
      </c>
      <c r="RJ141" s="222">
        <v>0</v>
      </c>
      <c r="RK141" s="222">
        <v>0</v>
      </c>
      <c r="RL141" s="222">
        <v>0</v>
      </c>
      <c r="RM141" s="222">
        <v>3708</v>
      </c>
      <c r="RN141" s="222">
        <v>0</v>
      </c>
      <c r="RO141" s="222">
        <v>18738</v>
      </c>
      <c r="RP141" s="222">
        <v>1304</v>
      </c>
      <c r="RQ141" s="222">
        <v>0</v>
      </c>
      <c r="RR141" s="222">
        <v>0</v>
      </c>
      <c r="RS141" s="222">
        <v>65</v>
      </c>
      <c r="RT141" s="222">
        <v>0</v>
      </c>
      <c r="RU141" s="222">
        <v>0</v>
      </c>
      <c r="RV141" s="222">
        <v>0</v>
      </c>
      <c r="RW141" s="222">
        <v>0</v>
      </c>
      <c r="RX141" s="222">
        <v>0</v>
      </c>
      <c r="RY141" s="222">
        <v>0</v>
      </c>
      <c r="RZ141" s="222">
        <v>0</v>
      </c>
      <c r="SA141" s="222">
        <v>389543</v>
      </c>
      <c r="SB141" s="222">
        <v>0</v>
      </c>
      <c r="SC141" s="222">
        <v>123168.4</v>
      </c>
      <c r="SD141" s="222">
        <v>87254</v>
      </c>
      <c r="SE141" s="222">
        <v>24696</v>
      </c>
      <c r="SF141" s="222">
        <v>36248</v>
      </c>
      <c r="SG141" s="222">
        <v>77662</v>
      </c>
      <c r="SH141" s="222">
        <v>175555</v>
      </c>
      <c r="SI141" s="222">
        <v>7416</v>
      </c>
      <c r="SJ141" s="222">
        <v>5090</v>
      </c>
      <c r="SK141" s="222">
        <v>62382</v>
      </c>
      <c r="SL141" s="222">
        <v>2694</v>
      </c>
      <c r="SM141" s="222">
        <v>4890</v>
      </c>
      <c r="SN141" s="222">
        <v>1854</v>
      </c>
      <c r="SO141" s="222">
        <v>412</v>
      </c>
      <c r="SP141" s="222">
        <v>9476</v>
      </c>
      <c r="SQ141" s="222">
        <v>412</v>
      </c>
      <c r="SR141" s="222">
        <v>3090</v>
      </c>
      <c r="SS141" s="222">
        <v>13701</v>
      </c>
      <c r="ST141" s="222">
        <v>34634</v>
      </c>
      <c r="SU141" s="222">
        <v>383605</v>
      </c>
      <c r="SV141" s="222">
        <v>1030</v>
      </c>
      <c r="SW141" s="222">
        <v>96722</v>
      </c>
      <c r="SX141" s="222">
        <v>43361</v>
      </c>
      <c r="SY141" s="222">
        <v>2060</v>
      </c>
      <c r="SZ141" s="222">
        <v>10506</v>
      </c>
      <c r="TA141" s="222">
        <v>0</v>
      </c>
      <c r="TB141" s="222">
        <v>55042</v>
      </c>
      <c r="TC141" s="222">
        <v>0</v>
      </c>
      <c r="TD141" s="222">
        <v>11124</v>
      </c>
      <c r="TE141" s="222">
        <v>0</v>
      </c>
      <c r="TF141" s="222">
        <v>0</v>
      </c>
      <c r="TG141" s="222">
        <v>27418</v>
      </c>
      <c r="TH141" s="222">
        <v>1648</v>
      </c>
      <c r="TI141" s="222">
        <v>6310</v>
      </c>
      <c r="TJ141" s="222">
        <v>2266</v>
      </c>
      <c r="TK141" s="222">
        <v>0</v>
      </c>
      <c r="TL141" s="222">
        <v>3502</v>
      </c>
      <c r="TM141" s="222">
        <v>16013</v>
      </c>
      <c r="TN141" s="222">
        <v>18611</v>
      </c>
      <c r="TO141" s="222">
        <v>0</v>
      </c>
      <c r="TP141" s="222">
        <v>18350</v>
      </c>
      <c r="TQ141" s="222">
        <v>5150</v>
      </c>
      <c r="TR141" s="222">
        <v>24426</v>
      </c>
      <c r="TS141" s="222">
        <v>0</v>
      </c>
      <c r="TT141" s="222">
        <v>0</v>
      </c>
      <c r="TU141" s="222">
        <v>7416</v>
      </c>
      <c r="TV141" s="222">
        <v>206</v>
      </c>
      <c r="TW141" s="222">
        <v>824</v>
      </c>
      <c r="TX141" s="222">
        <v>0</v>
      </c>
      <c r="TY141" s="222">
        <v>83631</v>
      </c>
      <c r="TZ141" s="222">
        <v>14086</v>
      </c>
      <c r="UA141" s="222">
        <v>23170</v>
      </c>
      <c r="UB141" s="222">
        <v>2884</v>
      </c>
      <c r="UC141" s="222">
        <v>16448</v>
      </c>
      <c r="UD141" s="222">
        <v>28222</v>
      </c>
      <c r="UE141" s="222">
        <v>1706</v>
      </c>
      <c r="UF141" s="222">
        <v>0</v>
      </c>
      <c r="UG141" s="222">
        <v>0</v>
      </c>
      <c r="UH141" s="222">
        <v>0</v>
      </c>
      <c r="UI141" s="222">
        <v>0</v>
      </c>
      <c r="UJ141" s="222">
        <v>8858</v>
      </c>
      <c r="UK141" s="222">
        <v>51776</v>
      </c>
      <c r="UL141" s="222">
        <v>7416</v>
      </c>
      <c r="UM141" s="222">
        <v>11384</v>
      </c>
      <c r="UN141" s="222">
        <v>1970</v>
      </c>
      <c r="UO141" s="222">
        <v>21629</v>
      </c>
      <c r="UP141" s="222">
        <v>433625</v>
      </c>
      <c r="UQ141" s="222">
        <v>7068</v>
      </c>
      <c r="UR141" s="222">
        <v>0</v>
      </c>
      <c r="US141" s="222">
        <v>36462</v>
      </c>
      <c r="UT141" s="222">
        <v>0</v>
      </c>
      <c r="UU141" s="222">
        <v>0</v>
      </c>
      <c r="UV141" s="222">
        <v>3708</v>
      </c>
      <c r="UW141" s="222">
        <v>0</v>
      </c>
      <c r="UX141" s="222">
        <v>652</v>
      </c>
      <c r="UY141" s="222">
        <v>1106</v>
      </c>
      <c r="UZ141" s="222">
        <v>1236</v>
      </c>
      <c r="VA141" s="222">
        <v>412</v>
      </c>
      <c r="VB141" s="222">
        <v>17008</v>
      </c>
      <c r="VC141" s="222">
        <v>1236</v>
      </c>
      <c r="VD141" s="222">
        <v>0</v>
      </c>
      <c r="VE141" s="222">
        <v>0</v>
      </c>
      <c r="VF141" s="222">
        <v>11124</v>
      </c>
      <c r="VG141" s="222">
        <v>1236</v>
      </c>
      <c r="VH141" s="222">
        <v>22</v>
      </c>
      <c r="VI141" s="222">
        <v>1854</v>
      </c>
      <c r="VJ141" s="222">
        <v>0</v>
      </c>
      <c r="VK141" s="222">
        <v>0</v>
      </c>
      <c r="VL141" s="222">
        <v>3380</v>
      </c>
      <c r="VM141" s="222">
        <v>0</v>
      </c>
      <c r="VN141" s="222">
        <v>412</v>
      </c>
      <c r="VO141" s="222">
        <v>0</v>
      </c>
      <c r="VP141" s="222">
        <v>21842</v>
      </c>
      <c r="VQ141" s="222">
        <v>65919</v>
      </c>
      <c r="VR141" s="222">
        <v>21941</v>
      </c>
      <c r="VS141" s="222">
        <v>412</v>
      </c>
      <c r="VT141" s="222">
        <v>21238</v>
      </c>
      <c r="VU141" s="222">
        <v>0</v>
      </c>
      <c r="VV141" s="222">
        <v>0</v>
      </c>
      <c r="VW141" s="222">
        <v>0</v>
      </c>
      <c r="VX141" s="222">
        <v>0</v>
      </c>
      <c r="VY141" s="222">
        <v>0</v>
      </c>
      <c r="VZ141" s="222">
        <v>0</v>
      </c>
      <c r="WA141" s="222">
        <v>0</v>
      </c>
      <c r="WB141" s="222">
        <v>0</v>
      </c>
      <c r="WC141" s="222">
        <v>5308</v>
      </c>
      <c r="WD141" s="222">
        <v>0</v>
      </c>
      <c r="WE141" s="222">
        <v>0</v>
      </c>
      <c r="WF141" s="222">
        <v>15244</v>
      </c>
      <c r="WG141" s="222">
        <v>4824</v>
      </c>
      <c r="WH141" s="222">
        <v>110485</v>
      </c>
      <c r="WI141" s="222">
        <v>0</v>
      </c>
      <c r="WJ141" s="222">
        <v>45179</v>
      </c>
      <c r="WK141" s="222">
        <v>22320.77</v>
      </c>
      <c r="WL141" s="222">
        <v>0</v>
      </c>
      <c r="WM141" s="222">
        <v>4798</v>
      </c>
      <c r="WN141" s="222">
        <v>94461</v>
      </c>
      <c r="WO141" s="222">
        <v>0</v>
      </c>
      <c r="WP141" s="222">
        <v>0</v>
      </c>
      <c r="WQ141" s="222">
        <v>206</v>
      </c>
      <c r="WR141" s="222">
        <v>96898</v>
      </c>
      <c r="WS141" s="222">
        <v>15472</v>
      </c>
      <c r="WT141" s="222">
        <v>1000</v>
      </c>
      <c r="WU141" s="222">
        <v>928985</v>
      </c>
      <c r="WV141" s="222">
        <v>18226</v>
      </c>
      <c r="WW141" s="222">
        <v>0</v>
      </c>
      <c r="WX141" s="222">
        <v>0</v>
      </c>
      <c r="WY141" s="222">
        <v>8991</v>
      </c>
      <c r="WZ141" s="222">
        <v>0</v>
      </c>
      <c r="XA141" s="222">
        <v>0</v>
      </c>
      <c r="XB141" s="222">
        <v>14500</v>
      </c>
      <c r="XC141" s="222">
        <v>0</v>
      </c>
      <c r="XD141" s="222">
        <v>0</v>
      </c>
      <c r="XE141" s="222">
        <v>0</v>
      </c>
      <c r="XF141" s="222">
        <v>0</v>
      </c>
      <c r="XG141" s="222">
        <v>10159</v>
      </c>
      <c r="XH141" s="222">
        <v>0</v>
      </c>
      <c r="XI141" s="222">
        <v>0</v>
      </c>
      <c r="XJ141" s="222">
        <v>0</v>
      </c>
      <c r="XK141" s="222">
        <v>0</v>
      </c>
      <c r="XL141" s="222">
        <v>0</v>
      </c>
      <c r="XM141" s="222">
        <v>0</v>
      </c>
      <c r="XN141" s="222">
        <v>0</v>
      </c>
      <c r="XO141" s="222">
        <v>0</v>
      </c>
      <c r="XP141" s="222">
        <v>0</v>
      </c>
      <c r="XQ141" s="222">
        <v>0</v>
      </c>
      <c r="XR141" s="222">
        <v>0</v>
      </c>
      <c r="XS141" s="222">
        <v>0</v>
      </c>
      <c r="XT141" s="222">
        <v>0</v>
      </c>
      <c r="XU141" s="222">
        <v>0</v>
      </c>
      <c r="XV141" s="222">
        <v>0</v>
      </c>
      <c r="XW141" s="222">
        <v>0</v>
      </c>
      <c r="XX141" s="222">
        <v>0</v>
      </c>
      <c r="XY141" s="222">
        <v>0</v>
      </c>
      <c r="XZ141" s="222">
        <v>0</v>
      </c>
      <c r="YA141" s="222">
        <v>0</v>
      </c>
      <c r="YB141" s="222">
        <v>0</v>
      </c>
      <c r="YC141" s="222">
        <v>0</v>
      </c>
      <c r="YD141" s="222">
        <v>0</v>
      </c>
      <c r="YE141" s="222">
        <v>315474</v>
      </c>
      <c r="YF141" s="222">
        <v>0</v>
      </c>
      <c r="YG141" s="222">
        <v>0</v>
      </c>
      <c r="YH141" s="222">
        <v>0</v>
      </c>
      <c r="YI141" s="222">
        <v>0</v>
      </c>
      <c r="YJ141" s="222">
        <v>0</v>
      </c>
      <c r="YK141" s="222">
        <v>0</v>
      </c>
      <c r="YL141" s="222">
        <v>0</v>
      </c>
      <c r="YM141" s="222">
        <v>0</v>
      </c>
      <c r="YN141" s="222">
        <v>0</v>
      </c>
      <c r="YO141" s="222">
        <v>0</v>
      </c>
      <c r="YP141" s="222">
        <v>0</v>
      </c>
      <c r="YQ141" s="222">
        <v>0</v>
      </c>
      <c r="YR141" s="222">
        <v>0</v>
      </c>
      <c r="YS141" s="222">
        <v>0</v>
      </c>
      <c r="YT141" s="222">
        <v>0</v>
      </c>
      <c r="YU141" s="222">
        <v>0</v>
      </c>
      <c r="YV141" s="222">
        <v>0</v>
      </c>
      <c r="YW141" s="222">
        <v>18768</v>
      </c>
      <c r="YX141" s="222">
        <v>58075</v>
      </c>
      <c r="YY141" s="222">
        <v>0</v>
      </c>
      <c r="YZ141" s="222">
        <v>235742.5</v>
      </c>
      <c r="ZA141" s="222">
        <v>0</v>
      </c>
      <c r="ZB141" s="222">
        <v>0</v>
      </c>
      <c r="ZC141" s="222">
        <v>5052</v>
      </c>
      <c r="ZD141" s="222">
        <v>0</v>
      </c>
      <c r="ZE141" s="222">
        <v>0</v>
      </c>
      <c r="ZF141" s="222">
        <v>0</v>
      </c>
      <c r="ZG141" s="222">
        <v>0</v>
      </c>
      <c r="ZH141" s="222">
        <v>0</v>
      </c>
      <c r="ZI141" s="222">
        <v>0</v>
      </c>
      <c r="ZJ141" s="222">
        <v>0</v>
      </c>
      <c r="ZK141" s="222">
        <v>0</v>
      </c>
      <c r="ZL141" s="222">
        <v>0</v>
      </c>
      <c r="ZM141" s="222">
        <v>0</v>
      </c>
      <c r="ZN141" s="222">
        <v>0</v>
      </c>
      <c r="ZO141" s="222">
        <v>0</v>
      </c>
      <c r="ZP141" s="222">
        <v>0</v>
      </c>
      <c r="ZQ141" s="222">
        <v>0</v>
      </c>
      <c r="ZR141" s="222">
        <v>0</v>
      </c>
      <c r="ZS141" s="222">
        <v>0</v>
      </c>
      <c r="ZT141" s="222">
        <v>4944</v>
      </c>
      <c r="ZU141" s="222">
        <v>0</v>
      </c>
      <c r="ZV141" s="222">
        <v>0</v>
      </c>
      <c r="ZW141" s="222">
        <v>0</v>
      </c>
      <c r="ZX141" s="222">
        <v>5913.92</v>
      </c>
      <c r="ZY141" s="222">
        <v>0</v>
      </c>
      <c r="ZZ141" s="222">
        <v>0</v>
      </c>
      <c r="AAA141" s="222">
        <v>0</v>
      </c>
      <c r="AAB141" s="222">
        <v>0</v>
      </c>
      <c r="AAC141" s="222">
        <v>0</v>
      </c>
      <c r="AAD141" s="222">
        <v>0</v>
      </c>
      <c r="AAE141" s="222">
        <v>0</v>
      </c>
      <c r="AAF141" s="222">
        <v>2060</v>
      </c>
      <c r="AAG141" s="222">
        <v>0</v>
      </c>
      <c r="AAH141" s="222">
        <v>0</v>
      </c>
      <c r="AAI141" s="222">
        <v>0</v>
      </c>
      <c r="AAJ141" s="222">
        <v>0</v>
      </c>
      <c r="AAK141" s="222">
        <v>0</v>
      </c>
      <c r="AAL141" s="222">
        <v>0</v>
      </c>
      <c r="AAM141" s="222">
        <v>0</v>
      </c>
      <c r="AAN141" s="222">
        <v>1648</v>
      </c>
      <c r="AAO141" s="222">
        <v>3412</v>
      </c>
      <c r="AAP141" s="222">
        <v>0</v>
      </c>
      <c r="AAQ141" s="222">
        <v>0</v>
      </c>
      <c r="AAR141" s="222">
        <v>0</v>
      </c>
      <c r="AAS141" s="222">
        <v>0</v>
      </c>
      <c r="AAT141" s="222">
        <v>0</v>
      </c>
      <c r="AAU141" s="222">
        <v>0</v>
      </c>
      <c r="AAV141" s="222">
        <v>0</v>
      </c>
      <c r="AAW141" s="222">
        <v>0</v>
      </c>
      <c r="AAX141" s="222">
        <v>0</v>
      </c>
      <c r="AAY141" s="222">
        <v>0</v>
      </c>
      <c r="AAZ141" s="222">
        <v>0</v>
      </c>
      <c r="ABA141" s="222">
        <v>0</v>
      </c>
      <c r="ABB141" s="222">
        <v>398</v>
      </c>
      <c r="ABC141" s="222">
        <v>0</v>
      </c>
      <c r="ABD141" s="222">
        <v>0</v>
      </c>
      <c r="ABE141" s="222">
        <v>0</v>
      </c>
      <c r="ABF141" s="222">
        <v>0</v>
      </c>
      <c r="ABG141" s="222">
        <v>0</v>
      </c>
      <c r="ABH141" s="222">
        <v>0</v>
      </c>
      <c r="ABI141" s="222">
        <v>14832</v>
      </c>
      <c r="ABJ141" s="222">
        <v>5768</v>
      </c>
      <c r="ABK141" s="222">
        <v>0</v>
      </c>
      <c r="ABL141" s="222">
        <v>0</v>
      </c>
      <c r="ABM141" s="222">
        <v>0</v>
      </c>
      <c r="ABN141" s="222">
        <v>0</v>
      </c>
      <c r="ABO141" s="222">
        <v>0</v>
      </c>
      <c r="ABP141" s="222">
        <v>1261942.01</v>
      </c>
      <c r="ABQ141" s="222">
        <v>0</v>
      </c>
      <c r="ABR141" s="222">
        <v>534111.30000000005</v>
      </c>
      <c r="ABS141" s="222">
        <v>294816</v>
      </c>
      <c r="ABT141" s="222">
        <v>345212</v>
      </c>
      <c r="ABU141" s="222">
        <v>150852</v>
      </c>
      <c r="ABV141" s="222">
        <v>205907</v>
      </c>
      <c r="ABW141" s="222">
        <v>0</v>
      </c>
      <c r="ABX141" s="222">
        <v>3514375.63</v>
      </c>
      <c r="ABY141" s="222">
        <v>210951</v>
      </c>
      <c r="ABZ141" s="222">
        <v>1926250.7</v>
      </c>
      <c r="ACA141" s="222">
        <v>626848</v>
      </c>
      <c r="ACB141" s="222">
        <v>6354</v>
      </c>
      <c r="ACC141" s="222">
        <v>18104</v>
      </c>
      <c r="ACD141" s="222">
        <v>640009</v>
      </c>
      <c r="ACE141" s="222">
        <v>5588</v>
      </c>
      <c r="ACF141" s="222">
        <v>940</v>
      </c>
      <c r="ACG141" s="222">
        <v>95946</v>
      </c>
      <c r="ACH141" s="222">
        <v>933164</v>
      </c>
      <c r="ACI141" s="222">
        <v>0</v>
      </c>
      <c r="ACJ141" s="222">
        <v>0</v>
      </c>
      <c r="ACK141" s="222">
        <v>0</v>
      </c>
      <c r="ACL141" s="222">
        <v>168667</v>
      </c>
      <c r="ACM141" s="222">
        <v>101056</v>
      </c>
      <c r="ACN141" s="222">
        <v>0</v>
      </c>
      <c r="ACO141" s="222">
        <v>0</v>
      </c>
      <c r="ACP141" s="222">
        <v>0</v>
      </c>
      <c r="ACQ141" s="222">
        <v>0</v>
      </c>
      <c r="ACR141" s="222">
        <v>69632</v>
      </c>
      <c r="ACS141" s="222">
        <v>15411</v>
      </c>
      <c r="ACT141" s="222">
        <v>53766</v>
      </c>
      <c r="ACU141" s="222">
        <v>0</v>
      </c>
      <c r="ACV141" s="222">
        <v>0</v>
      </c>
      <c r="ACW141" s="222">
        <v>0</v>
      </c>
      <c r="ACX141" s="222">
        <v>0</v>
      </c>
      <c r="ACY141" s="222">
        <v>0</v>
      </c>
      <c r="ACZ141" s="222">
        <v>13301</v>
      </c>
      <c r="ADA141" s="222">
        <v>5704</v>
      </c>
      <c r="ADB141" s="222">
        <v>0</v>
      </c>
      <c r="ADC141" s="222">
        <v>0</v>
      </c>
      <c r="ADD141" s="222">
        <v>0</v>
      </c>
      <c r="ADE141" s="222">
        <v>0</v>
      </c>
      <c r="ADF141" s="222">
        <v>0</v>
      </c>
      <c r="ADG141" s="222">
        <v>0</v>
      </c>
      <c r="ADH141" s="222">
        <v>82982</v>
      </c>
      <c r="ADI141" s="222">
        <v>62952</v>
      </c>
      <c r="ADJ141" s="222">
        <v>0</v>
      </c>
      <c r="ADK141" s="222">
        <v>0</v>
      </c>
      <c r="ADL141" s="222">
        <v>231746</v>
      </c>
      <c r="ADM141" s="222">
        <v>0</v>
      </c>
      <c r="ADN141" s="222">
        <v>110649</v>
      </c>
      <c r="ADO141" s="222">
        <v>4355906</v>
      </c>
      <c r="ADP141" s="222">
        <v>5457155</v>
      </c>
      <c r="ADQ141" s="222">
        <v>4074242.5</v>
      </c>
      <c r="ADR141" s="222">
        <v>0</v>
      </c>
      <c r="ADS141" s="222">
        <v>169270</v>
      </c>
      <c r="ADT141" s="222">
        <v>9543</v>
      </c>
      <c r="ADU141" s="222">
        <v>21223</v>
      </c>
      <c r="ADV141" s="222">
        <v>14394</v>
      </c>
      <c r="ADW141" s="222">
        <v>1584</v>
      </c>
      <c r="ADX141" s="222">
        <v>0</v>
      </c>
      <c r="ADY141" s="222">
        <v>57432.5</v>
      </c>
      <c r="ADZ141" s="222">
        <v>18496</v>
      </c>
      <c r="AEA141" s="222">
        <v>1013546</v>
      </c>
      <c r="AEB141" s="222">
        <v>702902.25</v>
      </c>
      <c r="AEC141" s="222">
        <v>1513290</v>
      </c>
      <c r="AED141" s="222">
        <v>225596</v>
      </c>
      <c r="AEE141" s="222">
        <v>0</v>
      </c>
      <c r="AEF141" s="222">
        <v>0</v>
      </c>
      <c r="AEG141" s="222">
        <v>133668</v>
      </c>
      <c r="AEH141" s="222">
        <v>1132875</v>
      </c>
      <c r="AEI141" s="222">
        <v>464</v>
      </c>
      <c r="AEJ141" s="222">
        <v>113546</v>
      </c>
      <c r="AEK141" s="222">
        <v>169281.07</v>
      </c>
      <c r="AEL141" s="222">
        <v>11418.25</v>
      </c>
      <c r="AEM141" s="222">
        <v>501452.86</v>
      </c>
      <c r="AEN141" s="222">
        <v>0</v>
      </c>
      <c r="AEO141" s="222">
        <v>337686</v>
      </c>
      <c r="AEP141" s="222">
        <v>0</v>
      </c>
      <c r="AEQ141" s="222">
        <v>289631.92</v>
      </c>
      <c r="AER141" s="222">
        <v>1043568.63</v>
      </c>
      <c r="AES141" s="222">
        <v>5566</v>
      </c>
      <c r="AET141" s="222">
        <v>1728</v>
      </c>
      <c r="AEU141" s="222">
        <v>206</v>
      </c>
      <c r="AEV141" s="222">
        <v>1796</v>
      </c>
      <c r="AEW141" s="222">
        <v>35927</v>
      </c>
      <c r="AEX141" s="222">
        <v>149657.74</v>
      </c>
      <c r="AEY141" s="222">
        <v>3505</v>
      </c>
      <c r="AEZ141" s="222">
        <v>76964.3</v>
      </c>
      <c r="AFA141" s="222">
        <v>107153</v>
      </c>
      <c r="AFB141" s="222">
        <v>734</v>
      </c>
      <c r="AFC141" s="222">
        <v>236074</v>
      </c>
      <c r="AFD141" s="222">
        <v>1764</v>
      </c>
      <c r="AFE141" s="222">
        <v>10844</v>
      </c>
      <c r="AFF141" s="222">
        <v>0</v>
      </c>
      <c r="AFG141" s="222">
        <v>0</v>
      </c>
      <c r="AFH141" s="222">
        <v>16892</v>
      </c>
      <c r="AFI141" s="222">
        <v>0</v>
      </c>
      <c r="AFJ141" s="222">
        <v>0</v>
      </c>
      <c r="AFK141" s="222">
        <v>0</v>
      </c>
      <c r="AFL141" s="222">
        <v>401</v>
      </c>
      <c r="AFM141" s="222">
        <v>824</v>
      </c>
      <c r="AFN141" s="222">
        <v>0</v>
      </c>
      <c r="AFO141" s="222">
        <v>0</v>
      </c>
      <c r="AFP141" s="222">
        <v>862094</v>
      </c>
      <c r="AFQ141" s="222">
        <v>0</v>
      </c>
      <c r="AFR141" s="222">
        <v>772918</v>
      </c>
      <c r="AFS141" s="222">
        <v>0</v>
      </c>
      <c r="AFT141" s="222">
        <v>0</v>
      </c>
      <c r="AFU141" s="222">
        <v>0</v>
      </c>
      <c r="AFV141" s="222">
        <v>0</v>
      </c>
      <c r="AFW141" s="222">
        <v>42105</v>
      </c>
      <c r="AFX141" s="222">
        <v>0</v>
      </c>
      <c r="AFY141" s="222">
        <v>0</v>
      </c>
      <c r="AFZ141" s="222">
        <v>3702899.16</v>
      </c>
      <c r="AGA141" s="222">
        <v>0</v>
      </c>
      <c r="AGB141" s="222">
        <v>42320</v>
      </c>
      <c r="AGC141" s="222">
        <v>0</v>
      </c>
      <c r="AGD141" s="222">
        <v>0</v>
      </c>
      <c r="AGE141" s="222">
        <v>0</v>
      </c>
      <c r="AGF141" s="222">
        <v>0</v>
      </c>
      <c r="AGG141" s="222">
        <v>0</v>
      </c>
      <c r="AGH141" s="222">
        <v>0</v>
      </c>
      <c r="AGI141" s="222">
        <v>0</v>
      </c>
      <c r="AGJ141" s="222">
        <v>0</v>
      </c>
      <c r="AGK141" s="222">
        <v>5961</v>
      </c>
      <c r="AGL141" s="222">
        <v>0</v>
      </c>
      <c r="AGM141" s="222">
        <v>781114</v>
      </c>
      <c r="AGN141" s="222">
        <v>57457</v>
      </c>
      <c r="AGO141" s="222">
        <v>0</v>
      </c>
      <c r="AGP141" s="222">
        <v>0</v>
      </c>
      <c r="AGQ141" s="222">
        <v>0</v>
      </c>
      <c r="AGR141" s="222">
        <v>0</v>
      </c>
      <c r="AGS141" s="222">
        <v>0</v>
      </c>
      <c r="AGT141" s="222">
        <v>0</v>
      </c>
      <c r="AGU141" s="222">
        <v>1821005</v>
      </c>
      <c r="AGV141" s="222">
        <v>734954</v>
      </c>
      <c r="AGW141" s="222">
        <v>10562</v>
      </c>
      <c r="AGX141" s="222">
        <v>2292</v>
      </c>
      <c r="AGY141" s="222">
        <v>384161.32</v>
      </c>
      <c r="AGZ141" s="222">
        <v>671623</v>
      </c>
      <c r="AHA141" s="222">
        <v>78134</v>
      </c>
      <c r="AHB141" s="222">
        <v>70244</v>
      </c>
      <c r="AHC141" s="222">
        <v>6005</v>
      </c>
      <c r="AHD141" s="222">
        <v>162209</v>
      </c>
      <c r="AHE141" s="222">
        <v>1135125.5</v>
      </c>
      <c r="AHF141" s="222">
        <v>103610</v>
      </c>
      <c r="AHG141" s="222">
        <v>88158</v>
      </c>
      <c r="AHH141" s="222">
        <v>523153</v>
      </c>
      <c r="AHI141" s="222">
        <v>208359.5</v>
      </c>
      <c r="AHJ141" s="222">
        <v>1874662</v>
      </c>
      <c r="AHK141" s="222">
        <v>491634.7</v>
      </c>
      <c r="AHL141" s="222">
        <v>528</v>
      </c>
      <c r="AHM141" s="222">
        <v>0</v>
      </c>
      <c r="AHN141" s="222">
        <v>206</v>
      </c>
      <c r="AHO141" s="222">
        <v>0</v>
      </c>
      <c r="AHP141" s="222">
        <v>313431.84000000003</v>
      </c>
      <c r="AHQ141" s="222">
        <v>586</v>
      </c>
      <c r="AHR141" s="264">
        <v>1236</v>
      </c>
    </row>
    <row r="142" spans="1:902" ht="24">
      <c r="A142" s="183" t="s">
        <v>6671</v>
      </c>
      <c r="B142" s="183" t="s">
        <v>6607</v>
      </c>
      <c r="C142" s="184" t="s">
        <v>6608</v>
      </c>
      <c r="D142" s="222">
        <v>0</v>
      </c>
      <c r="E142" s="222">
        <v>0</v>
      </c>
      <c r="F142" s="222">
        <v>0</v>
      </c>
      <c r="G142" s="222">
        <v>0</v>
      </c>
      <c r="H142" s="222">
        <v>0</v>
      </c>
      <c r="I142" s="222">
        <v>0</v>
      </c>
      <c r="J142" s="222">
        <v>1324000</v>
      </c>
      <c r="K142" s="222">
        <v>0</v>
      </c>
      <c r="L142" s="222">
        <v>0</v>
      </c>
      <c r="M142" s="222">
        <v>0</v>
      </c>
      <c r="N142" s="222">
        <v>0</v>
      </c>
      <c r="O142" s="222">
        <v>0</v>
      </c>
      <c r="P142" s="222">
        <v>0</v>
      </c>
      <c r="Q142" s="222">
        <v>0</v>
      </c>
      <c r="R142" s="222">
        <v>0</v>
      </c>
      <c r="S142" s="222">
        <v>0</v>
      </c>
      <c r="T142" s="222">
        <v>0</v>
      </c>
      <c r="U142" s="222">
        <v>0</v>
      </c>
      <c r="V142" s="222">
        <v>0</v>
      </c>
      <c r="W142" s="222">
        <v>0</v>
      </c>
      <c r="X142" s="222">
        <v>0</v>
      </c>
      <c r="Y142" s="222">
        <v>0</v>
      </c>
      <c r="Z142" s="222">
        <v>0</v>
      </c>
      <c r="AA142" s="222">
        <v>0</v>
      </c>
      <c r="AB142" s="222">
        <v>0</v>
      </c>
      <c r="AC142" s="222">
        <v>0</v>
      </c>
      <c r="AD142" s="222">
        <v>0</v>
      </c>
      <c r="AE142" s="222">
        <v>0</v>
      </c>
      <c r="AF142" s="222">
        <v>0</v>
      </c>
      <c r="AG142" s="222">
        <v>0</v>
      </c>
      <c r="AH142" s="222">
        <v>0</v>
      </c>
      <c r="AI142" s="222">
        <v>0</v>
      </c>
      <c r="AJ142" s="222">
        <v>0</v>
      </c>
      <c r="AK142" s="222">
        <v>0</v>
      </c>
      <c r="AL142" s="222">
        <v>0</v>
      </c>
      <c r="AM142" s="222">
        <v>0</v>
      </c>
      <c r="AN142" s="222">
        <v>0</v>
      </c>
      <c r="AO142" s="222">
        <v>0</v>
      </c>
      <c r="AP142" s="222">
        <v>0</v>
      </c>
      <c r="AQ142" s="222">
        <v>0</v>
      </c>
      <c r="AR142" s="222">
        <v>0</v>
      </c>
      <c r="AS142" s="222">
        <v>0</v>
      </c>
      <c r="AT142" s="222">
        <v>193000</v>
      </c>
      <c r="AU142" s="222">
        <v>0</v>
      </c>
      <c r="AV142" s="222">
        <v>0</v>
      </c>
      <c r="AW142" s="222">
        <v>0</v>
      </c>
      <c r="AX142" s="222">
        <v>0</v>
      </c>
      <c r="AY142" s="222">
        <v>0</v>
      </c>
      <c r="AZ142" s="222">
        <v>0</v>
      </c>
      <c r="BA142" s="222">
        <v>0</v>
      </c>
      <c r="BB142" s="222">
        <v>0</v>
      </c>
      <c r="BC142" s="222">
        <v>0</v>
      </c>
      <c r="BD142" s="222">
        <v>0</v>
      </c>
      <c r="BE142" s="222">
        <v>0</v>
      </c>
      <c r="BF142" s="222">
        <v>0</v>
      </c>
      <c r="BG142" s="222">
        <v>0</v>
      </c>
      <c r="BH142" s="222">
        <v>0</v>
      </c>
      <c r="BI142" s="222">
        <v>9966</v>
      </c>
      <c r="BJ142" s="222">
        <v>0</v>
      </c>
      <c r="BK142" s="222">
        <v>0</v>
      </c>
      <c r="BL142" s="222">
        <v>0</v>
      </c>
      <c r="BM142" s="222">
        <v>0</v>
      </c>
      <c r="BN142" s="222">
        <v>0</v>
      </c>
      <c r="BO142" s="222">
        <v>0</v>
      </c>
      <c r="BP142" s="222">
        <v>0</v>
      </c>
      <c r="BQ142" s="222">
        <v>0</v>
      </c>
      <c r="BR142" s="222">
        <v>0</v>
      </c>
      <c r="BS142" s="222">
        <v>0</v>
      </c>
      <c r="BT142" s="222">
        <v>0</v>
      </c>
      <c r="BU142" s="222">
        <v>0</v>
      </c>
      <c r="BV142" s="222">
        <v>0</v>
      </c>
      <c r="BW142" s="222">
        <v>0</v>
      </c>
      <c r="BX142" s="222">
        <v>0</v>
      </c>
      <c r="BY142" s="222">
        <v>0</v>
      </c>
      <c r="BZ142" s="222">
        <v>0</v>
      </c>
      <c r="CA142" s="222">
        <v>0</v>
      </c>
      <c r="CB142" s="222">
        <v>0</v>
      </c>
      <c r="CC142" s="222">
        <v>0</v>
      </c>
      <c r="CD142" s="222">
        <v>0</v>
      </c>
      <c r="CE142" s="222">
        <v>0</v>
      </c>
      <c r="CF142" s="222">
        <v>0</v>
      </c>
      <c r="CG142" s="222">
        <v>0</v>
      </c>
      <c r="CH142" s="222">
        <v>0</v>
      </c>
      <c r="CI142" s="222">
        <v>0</v>
      </c>
      <c r="CJ142" s="222">
        <v>0</v>
      </c>
      <c r="CK142" s="222">
        <v>0</v>
      </c>
      <c r="CL142" s="222">
        <v>0</v>
      </c>
      <c r="CM142" s="222">
        <v>0</v>
      </c>
      <c r="CN142" s="222">
        <v>0</v>
      </c>
      <c r="CO142" s="222">
        <v>0</v>
      </c>
      <c r="CP142" s="222">
        <v>0</v>
      </c>
      <c r="CQ142" s="222">
        <v>0</v>
      </c>
      <c r="CR142" s="222">
        <v>0</v>
      </c>
      <c r="CS142" s="222">
        <v>0</v>
      </c>
      <c r="CT142" s="222">
        <v>0</v>
      </c>
      <c r="CU142" s="222">
        <v>0</v>
      </c>
      <c r="CV142" s="222">
        <v>0</v>
      </c>
      <c r="CW142" s="222">
        <v>0</v>
      </c>
      <c r="CX142" s="222">
        <v>0</v>
      </c>
      <c r="CY142" s="222">
        <v>0</v>
      </c>
      <c r="CZ142" s="222">
        <v>0</v>
      </c>
      <c r="DA142" s="222">
        <v>0</v>
      </c>
      <c r="DB142" s="222">
        <v>0</v>
      </c>
      <c r="DC142" s="222">
        <v>0</v>
      </c>
      <c r="DD142" s="222">
        <v>0</v>
      </c>
      <c r="DE142" s="222">
        <v>0</v>
      </c>
      <c r="DF142" s="222">
        <v>0</v>
      </c>
      <c r="DG142" s="222">
        <v>0</v>
      </c>
      <c r="DH142" s="222">
        <v>0</v>
      </c>
      <c r="DI142" s="222">
        <v>0</v>
      </c>
      <c r="DJ142" s="222">
        <v>0</v>
      </c>
      <c r="DK142" s="222">
        <v>0</v>
      </c>
      <c r="DL142" s="222">
        <v>0</v>
      </c>
      <c r="DM142" s="222">
        <v>0</v>
      </c>
      <c r="DN142" s="222">
        <v>0</v>
      </c>
      <c r="DO142" s="222">
        <v>0</v>
      </c>
      <c r="DP142" s="222">
        <v>0</v>
      </c>
      <c r="DQ142" s="222">
        <v>0</v>
      </c>
      <c r="DR142" s="222">
        <v>0</v>
      </c>
      <c r="DS142" s="222">
        <v>0</v>
      </c>
      <c r="DT142" s="222">
        <v>0</v>
      </c>
      <c r="DU142" s="222">
        <v>0</v>
      </c>
      <c r="DV142" s="222">
        <v>0</v>
      </c>
      <c r="DW142" s="222">
        <v>0</v>
      </c>
      <c r="DX142" s="222">
        <v>0</v>
      </c>
      <c r="DY142" s="222">
        <v>0</v>
      </c>
      <c r="DZ142" s="222">
        <v>0</v>
      </c>
      <c r="EA142" s="222">
        <v>0</v>
      </c>
      <c r="EB142" s="222">
        <v>0</v>
      </c>
      <c r="EC142" s="222">
        <v>0</v>
      </c>
      <c r="ED142" s="222">
        <v>0</v>
      </c>
      <c r="EE142" s="222">
        <v>49000</v>
      </c>
      <c r="EF142" s="222">
        <v>0</v>
      </c>
      <c r="EG142" s="222">
        <v>0</v>
      </c>
      <c r="EH142" s="222">
        <v>0</v>
      </c>
      <c r="EI142" s="222">
        <v>0</v>
      </c>
      <c r="EJ142" s="222">
        <v>0</v>
      </c>
      <c r="EK142" s="222">
        <v>0</v>
      </c>
      <c r="EL142" s="222">
        <v>0</v>
      </c>
      <c r="EM142" s="222">
        <v>0</v>
      </c>
      <c r="EN142" s="222">
        <v>0</v>
      </c>
      <c r="EO142" s="222">
        <v>0</v>
      </c>
      <c r="EP142" s="222">
        <v>0</v>
      </c>
      <c r="EQ142" s="222">
        <v>0</v>
      </c>
      <c r="ER142" s="222">
        <v>0</v>
      </c>
      <c r="ES142" s="222">
        <v>0</v>
      </c>
      <c r="ET142" s="222">
        <v>0</v>
      </c>
      <c r="EU142" s="222">
        <v>0</v>
      </c>
      <c r="EV142" s="222">
        <v>0</v>
      </c>
      <c r="EW142" s="222">
        <v>0</v>
      </c>
      <c r="EX142" s="222">
        <v>0</v>
      </c>
      <c r="EY142" s="222">
        <v>0</v>
      </c>
      <c r="EZ142" s="222">
        <v>0</v>
      </c>
      <c r="FA142" s="222">
        <v>0</v>
      </c>
      <c r="FB142" s="222">
        <v>0</v>
      </c>
      <c r="FC142" s="222">
        <v>0</v>
      </c>
      <c r="FD142" s="222">
        <v>0</v>
      </c>
      <c r="FE142" s="222">
        <v>0</v>
      </c>
      <c r="FF142" s="222">
        <v>0</v>
      </c>
      <c r="FG142" s="222">
        <v>0</v>
      </c>
      <c r="FH142" s="222">
        <v>0</v>
      </c>
      <c r="FI142" s="222">
        <v>0</v>
      </c>
      <c r="FJ142" s="222">
        <v>0</v>
      </c>
      <c r="FK142" s="222">
        <v>0</v>
      </c>
      <c r="FL142" s="222">
        <v>0</v>
      </c>
      <c r="FM142" s="222">
        <v>0</v>
      </c>
      <c r="FN142" s="222">
        <v>0</v>
      </c>
      <c r="FO142" s="222">
        <v>0</v>
      </c>
      <c r="FP142" s="222">
        <v>0</v>
      </c>
      <c r="FQ142" s="222">
        <v>20144400</v>
      </c>
      <c r="FR142" s="222">
        <v>0</v>
      </c>
      <c r="FS142" s="222">
        <v>0</v>
      </c>
      <c r="FT142" s="222">
        <v>0</v>
      </c>
      <c r="FU142" s="222">
        <v>0</v>
      </c>
      <c r="FV142" s="222">
        <v>0</v>
      </c>
      <c r="FW142" s="222">
        <v>0</v>
      </c>
      <c r="FX142" s="222">
        <v>0</v>
      </c>
      <c r="FY142" s="222">
        <v>0</v>
      </c>
      <c r="FZ142" s="222">
        <v>0</v>
      </c>
      <c r="GA142" s="222">
        <v>0</v>
      </c>
      <c r="GB142" s="222">
        <v>0</v>
      </c>
      <c r="GC142" s="222">
        <v>0</v>
      </c>
      <c r="GD142" s="222">
        <v>0</v>
      </c>
      <c r="GE142" s="222">
        <v>0</v>
      </c>
      <c r="GF142" s="222">
        <v>0</v>
      </c>
      <c r="GG142" s="222">
        <v>0</v>
      </c>
      <c r="GH142" s="222">
        <v>0</v>
      </c>
      <c r="GI142" s="222">
        <v>0</v>
      </c>
      <c r="GJ142" s="222">
        <v>0</v>
      </c>
      <c r="GK142" s="222">
        <v>0</v>
      </c>
      <c r="GL142" s="222">
        <v>0</v>
      </c>
      <c r="GM142" s="222">
        <v>0</v>
      </c>
      <c r="GN142" s="222">
        <v>0</v>
      </c>
      <c r="GO142" s="222">
        <v>0</v>
      </c>
      <c r="GP142" s="222">
        <v>0</v>
      </c>
      <c r="GQ142" s="222">
        <v>0</v>
      </c>
      <c r="GR142" s="222">
        <v>0</v>
      </c>
      <c r="GS142" s="222">
        <v>0</v>
      </c>
      <c r="GT142" s="222">
        <v>0</v>
      </c>
      <c r="GU142" s="222">
        <v>0</v>
      </c>
      <c r="GV142" s="222">
        <v>0</v>
      </c>
      <c r="GW142" s="222">
        <v>0</v>
      </c>
      <c r="GX142" s="222">
        <v>0</v>
      </c>
      <c r="GY142" s="222">
        <v>0</v>
      </c>
      <c r="GZ142" s="222">
        <v>0</v>
      </c>
      <c r="HA142" s="222">
        <v>0</v>
      </c>
      <c r="HB142" s="222">
        <v>0</v>
      </c>
      <c r="HC142" s="222">
        <v>0</v>
      </c>
      <c r="HD142" s="222">
        <v>0</v>
      </c>
      <c r="HE142" s="222">
        <v>0</v>
      </c>
      <c r="HF142" s="222">
        <v>0</v>
      </c>
      <c r="HG142" s="222">
        <v>0</v>
      </c>
      <c r="HH142" s="222">
        <v>0</v>
      </c>
      <c r="HI142" s="222">
        <v>0</v>
      </c>
      <c r="HJ142" s="222">
        <v>496500</v>
      </c>
      <c r="HK142" s="222">
        <v>0</v>
      </c>
      <c r="HL142" s="222">
        <v>0</v>
      </c>
      <c r="HM142" s="222">
        <v>0</v>
      </c>
      <c r="HN142" s="222">
        <v>0</v>
      </c>
      <c r="HO142" s="222">
        <v>0</v>
      </c>
      <c r="HP142" s="222">
        <v>0</v>
      </c>
      <c r="HQ142" s="222">
        <v>0</v>
      </c>
      <c r="HR142" s="222">
        <v>0</v>
      </c>
      <c r="HS142" s="222">
        <v>0</v>
      </c>
      <c r="HT142" s="222">
        <v>0</v>
      </c>
      <c r="HU142" s="222">
        <v>0</v>
      </c>
      <c r="HV142" s="222">
        <v>0</v>
      </c>
      <c r="HW142" s="222">
        <v>0</v>
      </c>
      <c r="HX142" s="222">
        <v>0</v>
      </c>
      <c r="HY142" s="222">
        <v>0</v>
      </c>
      <c r="HZ142" s="222">
        <v>0</v>
      </c>
      <c r="IA142" s="222">
        <v>0</v>
      </c>
      <c r="IB142" s="222">
        <v>0</v>
      </c>
      <c r="IC142" s="222">
        <v>36909.25</v>
      </c>
      <c r="ID142" s="222">
        <v>0</v>
      </c>
      <c r="IE142" s="222">
        <v>0</v>
      </c>
      <c r="IF142" s="222">
        <v>0</v>
      </c>
      <c r="IG142" s="222">
        <v>0</v>
      </c>
      <c r="IH142" s="222">
        <v>0</v>
      </c>
      <c r="II142" s="222">
        <v>0</v>
      </c>
      <c r="IJ142" s="222">
        <v>0</v>
      </c>
      <c r="IK142" s="222">
        <v>0</v>
      </c>
      <c r="IL142" s="222">
        <v>0</v>
      </c>
      <c r="IM142" s="222">
        <v>20000</v>
      </c>
      <c r="IN142" s="222">
        <v>0</v>
      </c>
      <c r="IO142" s="222">
        <v>0</v>
      </c>
      <c r="IP142" s="222">
        <v>0</v>
      </c>
      <c r="IQ142" s="222">
        <v>0</v>
      </c>
      <c r="IR142" s="222">
        <v>0</v>
      </c>
      <c r="IS142" s="222">
        <v>0</v>
      </c>
      <c r="IT142" s="222">
        <v>0</v>
      </c>
      <c r="IU142" s="222">
        <v>0</v>
      </c>
      <c r="IV142" s="222">
        <v>0</v>
      </c>
      <c r="IW142" s="222">
        <v>0</v>
      </c>
      <c r="IX142" s="222">
        <v>0</v>
      </c>
      <c r="IY142" s="222">
        <v>0</v>
      </c>
      <c r="IZ142" s="222">
        <v>0</v>
      </c>
      <c r="JA142" s="222">
        <v>0</v>
      </c>
      <c r="JB142" s="222">
        <v>0</v>
      </c>
      <c r="JC142" s="222">
        <v>0</v>
      </c>
      <c r="JD142" s="222">
        <v>0</v>
      </c>
      <c r="JE142" s="222">
        <v>0</v>
      </c>
      <c r="JF142" s="222">
        <v>0</v>
      </c>
      <c r="JG142" s="222">
        <v>0</v>
      </c>
      <c r="JH142" s="222">
        <v>0</v>
      </c>
      <c r="JI142" s="222">
        <v>0</v>
      </c>
      <c r="JJ142" s="222">
        <v>0</v>
      </c>
      <c r="JK142" s="222">
        <v>0</v>
      </c>
      <c r="JL142" s="222">
        <v>0</v>
      </c>
      <c r="JM142" s="222">
        <v>0</v>
      </c>
      <c r="JN142" s="222">
        <v>0</v>
      </c>
      <c r="JO142" s="222">
        <v>0</v>
      </c>
      <c r="JP142" s="222">
        <v>0</v>
      </c>
      <c r="JQ142" s="222">
        <v>0</v>
      </c>
      <c r="JR142" s="222">
        <v>0</v>
      </c>
      <c r="JS142" s="222">
        <v>0</v>
      </c>
      <c r="JT142" s="222">
        <v>0</v>
      </c>
      <c r="JU142" s="222">
        <v>0</v>
      </c>
      <c r="JV142" s="222">
        <v>0</v>
      </c>
      <c r="JW142" s="222">
        <v>0</v>
      </c>
      <c r="JX142" s="222">
        <v>0</v>
      </c>
      <c r="JY142" s="222">
        <v>0</v>
      </c>
      <c r="JZ142" s="222">
        <v>0</v>
      </c>
      <c r="KA142" s="222">
        <v>0</v>
      </c>
      <c r="KB142" s="222">
        <v>0</v>
      </c>
      <c r="KC142" s="222">
        <v>0</v>
      </c>
      <c r="KD142" s="222">
        <v>0</v>
      </c>
      <c r="KE142" s="222">
        <v>0</v>
      </c>
      <c r="KF142" s="222">
        <v>0</v>
      </c>
      <c r="KG142" s="222">
        <v>0</v>
      </c>
      <c r="KH142" s="222">
        <v>0</v>
      </c>
      <c r="KI142" s="222">
        <v>0</v>
      </c>
      <c r="KJ142" s="222">
        <v>0</v>
      </c>
      <c r="KK142" s="222">
        <v>0</v>
      </c>
      <c r="KL142" s="222">
        <v>0</v>
      </c>
      <c r="KM142" s="222">
        <v>0</v>
      </c>
      <c r="KN142" s="222">
        <v>0</v>
      </c>
      <c r="KO142" s="222">
        <v>0</v>
      </c>
      <c r="KP142" s="222">
        <v>0</v>
      </c>
      <c r="KQ142" s="222">
        <v>0</v>
      </c>
      <c r="KR142" s="222">
        <v>0</v>
      </c>
      <c r="KS142" s="222">
        <v>0</v>
      </c>
      <c r="KT142" s="222">
        <v>0</v>
      </c>
      <c r="KU142" s="222">
        <v>0</v>
      </c>
      <c r="KV142" s="222">
        <v>0</v>
      </c>
      <c r="KW142" s="222">
        <v>0</v>
      </c>
      <c r="KX142" s="222">
        <v>0</v>
      </c>
      <c r="KY142" s="222">
        <v>0</v>
      </c>
      <c r="KZ142" s="222">
        <v>0</v>
      </c>
      <c r="LA142" s="222">
        <v>17000</v>
      </c>
      <c r="LB142" s="222">
        <v>0</v>
      </c>
      <c r="LC142" s="222">
        <v>0</v>
      </c>
      <c r="LD142" s="222">
        <v>0</v>
      </c>
      <c r="LE142" s="222">
        <v>0</v>
      </c>
      <c r="LF142" s="222">
        <v>0</v>
      </c>
      <c r="LG142" s="222">
        <v>0</v>
      </c>
      <c r="LH142" s="222">
        <v>0</v>
      </c>
      <c r="LI142" s="222">
        <v>11624.2</v>
      </c>
      <c r="LJ142" s="222">
        <v>0</v>
      </c>
      <c r="LK142" s="222">
        <v>0</v>
      </c>
      <c r="LL142" s="222">
        <v>0</v>
      </c>
      <c r="LM142" s="222">
        <v>0</v>
      </c>
      <c r="LN142" s="222">
        <v>0</v>
      </c>
      <c r="LO142" s="222">
        <v>0</v>
      </c>
      <c r="LP142" s="222">
        <v>0</v>
      </c>
      <c r="LQ142" s="222">
        <v>0</v>
      </c>
      <c r="LR142" s="222">
        <v>0</v>
      </c>
      <c r="LS142" s="222">
        <v>0</v>
      </c>
      <c r="LT142" s="222">
        <v>0</v>
      </c>
      <c r="LU142" s="222">
        <v>0</v>
      </c>
      <c r="LV142" s="222">
        <v>0</v>
      </c>
      <c r="LW142" s="222">
        <v>0</v>
      </c>
      <c r="LX142" s="222">
        <v>0</v>
      </c>
      <c r="LY142" s="222">
        <v>0</v>
      </c>
      <c r="LZ142" s="222">
        <v>0</v>
      </c>
      <c r="MA142" s="222">
        <v>0</v>
      </c>
      <c r="MB142" s="222">
        <v>0</v>
      </c>
      <c r="MC142" s="222">
        <v>0</v>
      </c>
      <c r="MD142" s="222">
        <v>0</v>
      </c>
      <c r="ME142" s="222">
        <v>0</v>
      </c>
      <c r="MF142" s="222">
        <v>110728</v>
      </c>
      <c r="MG142" s="222">
        <v>0</v>
      </c>
      <c r="MH142" s="222">
        <v>0</v>
      </c>
      <c r="MI142" s="222">
        <v>0</v>
      </c>
      <c r="MJ142" s="222">
        <v>0</v>
      </c>
      <c r="MK142" s="222">
        <v>0</v>
      </c>
      <c r="ML142" s="222">
        <v>0</v>
      </c>
      <c r="MM142" s="222">
        <v>0</v>
      </c>
      <c r="MN142" s="222">
        <v>0</v>
      </c>
      <c r="MO142" s="222">
        <v>0</v>
      </c>
      <c r="MP142" s="222">
        <v>118060</v>
      </c>
      <c r="MQ142" s="222">
        <v>0</v>
      </c>
      <c r="MR142" s="222">
        <v>1585343.5</v>
      </c>
      <c r="MS142" s="222">
        <v>0</v>
      </c>
      <c r="MT142" s="222">
        <v>0</v>
      </c>
      <c r="MU142" s="222">
        <v>0</v>
      </c>
      <c r="MV142" s="222">
        <v>0</v>
      </c>
      <c r="MW142" s="222">
        <v>0</v>
      </c>
      <c r="MX142" s="222">
        <v>0</v>
      </c>
      <c r="MY142" s="222">
        <v>0</v>
      </c>
      <c r="MZ142" s="222">
        <v>0</v>
      </c>
      <c r="NA142" s="222">
        <v>0</v>
      </c>
      <c r="NB142" s="222">
        <v>0</v>
      </c>
      <c r="NC142" s="222">
        <v>0</v>
      </c>
      <c r="ND142" s="222">
        <v>2868585.33</v>
      </c>
      <c r="NE142" s="222">
        <v>0</v>
      </c>
      <c r="NF142" s="222">
        <v>0</v>
      </c>
      <c r="NG142" s="222">
        <v>0</v>
      </c>
      <c r="NH142" s="222">
        <v>0</v>
      </c>
      <c r="NI142" s="222">
        <v>0</v>
      </c>
      <c r="NJ142" s="222">
        <v>0</v>
      </c>
      <c r="NK142" s="222">
        <v>0</v>
      </c>
      <c r="NL142" s="222">
        <v>0</v>
      </c>
      <c r="NM142" s="222">
        <v>0</v>
      </c>
      <c r="NN142" s="222">
        <v>0</v>
      </c>
      <c r="NO142" s="222">
        <v>0</v>
      </c>
      <c r="NP142" s="222">
        <v>0</v>
      </c>
      <c r="NQ142" s="222">
        <v>0</v>
      </c>
      <c r="NR142" s="222">
        <v>0</v>
      </c>
      <c r="NS142" s="222">
        <v>0</v>
      </c>
      <c r="NT142" s="222">
        <v>0</v>
      </c>
      <c r="NU142" s="222">
        <v>0</v>
      </c>
      <c r="NV142" s="222">
        <v>0</v>
      </c>
      <c r="NW142" s="222">
        <v>0</v>
      </c>
      <c r="NX142" s="222">
        <v>0</v>
      </c>
      <c r="NY142" s="222">
        <v>0</v>
      </c>
      <c r="NZ142" s="222">
        <v>0</v>
      </c>
      <c r="OA142" s="222">
        <v>0</v>
      </c>
      <c r="OB142" s="222">
        <v>0</v>
      </c>
      <c r="OC142" s="222">
        <v>0</v>
      </c>
      <c r="OD142" s="222">
        <v>668000</v>
      </c>
      <c r="OE142" s="222">
        <v>0</v>
      </c>
      <c r="OF142" s="222">
        <v>33000</v>
      </c>
      <c r="OG142" s="222">
        <v>0</v>
      </c>
      <c r="OH142" s="222">
        <v>0</v>
      </c>
      <c r="OI142" s="222">
        <v>0</v>
      </c>
      <c r="OJ142" s="222">
        <v>0</v>
      </c>
      <c r="OK142" s="222">
        <v>0</v>
      </c>
      <c r="OL142" s="222">
        <v>0</v>
      </c>
      <c r="OM142" s="222">
        <v>0</v>
      </c>
      <c r="ON142" s="222">
        <v>0</v>
      </c>
      <c r="OO142" s="222">
        <v>0</v>
      </c>
      <c r="OP142" s="222">
        <v>0</v>
      </c>
      <c r="OQ142" s="222">
        <v>0</v>
      </c>
      <c r="OR142" s="222">
        <v>0</v>
      </c>
      <c r="OS142" s="222">
        <v>798103</v>
      </c>
      <c r="OT142" s="222">
        <v>0</v>
      </c>
      <c r="OU142" s="222">
        <v>0</v>
      </c>
      <c r="OV142" s="222">
        <v>0</v>
      </c>
      <c r="OW142" s="222">
        <v>0</v>
      </c>
      <c r="OX142" s="222">
        <v>0</v>
      </c>
      <c r="OY142" s="222">
        <v>0</v>
      </c>
      <c r="OZ142" s="222">
        <v>0</v>
      </c>
      <c r="PA142" s="222">
        <v>0</v>
      </c>
      <c r="PB142" s="222">
        <v>0</v>
      </c>
      <c r="PC142" s="222">
        <v>0</v>
      </c>
      <c r="PD142" s="222">
        <v>0</v>
      </c>
      <c r="PE142" s="222">
        <v>0</v>
      </c>
      <c r="PF142" s="222">
        <v>524795</v>
      </c>
      <c r="PG142" s="222">
        <v>0</v>
      </c>
      <c r="PH142" s="222">
        <v>0</v>
      </c>
      <c r="PI142" s="222">
        <v>0</v>
      </c>
      <c r="PJ142" s="222">
        <v>0</v>
      </c>
      <c r="PK142" s="222">
        <v>0</v>
      </c>
      <c r="PL142" s="222">
        <v>0</v>
      </c>
      <c r="PM142" s="222">
        <v>0</v>
      </c>
      <c r="PN142" s="222">
        <v>0</v>
      </c>
      <c r="PO142" s="222">
        <v>0</v>
      </c>
      <c r="PP142" s="222">
        <v>276797</v>
      </c>
      <c r="PQ142" s="222">
        <v>0</v>
      </c>
      <c r="PR142" s="222">
        <v>0</v>
      </c>
      <c r="PS142" s="222">
        <v>0</v>
      </c>
      <c r="PT142" s="222">
        <v>0</v>
      </c>
      <c r="PU142" s="222">
        <v>0</v>
      </c>
      <c r="PV142" s="222">
        <v>0</v>
      </c>
      <c r="PW142" s="222">
        <v>0</v>
      </c>
      <c r="PX142" s="222">
        <v>0</v>
      </c>
      <c r="PY142" s="222">
        <v>8000</v>
      </c>
      <c r="PZ142" s="222">
        <v>0</v>
      </c>
      <c r="QA142" s="222">
        <v>0</v>
      </c>
      <c r="QB142" s="222">
        <v>0</v>
      </c>
      <c r="QC142" s="222">
        <v>0</v>
      </c>
      <c r="QD142" s="222">
        <v>0</v>
      </c>
      <c r="QE142" s="222">
        <v>0</v>
      </c>
      <c r="QF142" s="222">
        <v>0</v>
      </c>
      <c r="QG142" s="222">
        <v>0</v>
      </c>
      <c r="QH142" s="222">
        <v>0</v>
      </c>
      <c r="QI142" s="222">
        <v>0</v>
      </c>
      <c r="QJ142" s="222">
        <v>0</v>
      </c>
      <c r="QK142" s="222">
        <v>0</v>
      </c>
      <c r="QL142" s="222">
        <v>0</v>
      </c>
      <c r="QM142" s="222">
        <v>0</v>
      </c>
      <c r="QN142" s="222">
        <v>0</v>
      </c>
      <c r="QO142" s="222">
        <v>0</v>
      </c>
      <c r="QP142" s="222">
        <v>0</v>
      </c>
      <c r="QQ142" s="222">
        <v>0</v>
      </c>
      <c r="QR142" s="222">
        <v>0</v>
      </c>
      <c r="QS142" s="222">
        <v>0</v>
      </c>
      <c r="QT142" s="222">
        <v>0</v>
      </c>
      <c r="QU142" s="222">
        <v>0</v>
      </c>
      <c r="QV142" s="222">
        <v>0</v>
      </c>
      <c r="QW142" s="222">
        <v>0</v>
      </c>
      <c r="QX142" s="222">
        <v>0</v>
      </c>
      <c r="QY142" s="222">
        <v>0</v>
      </c>
      <c r="QZ142" s="222">
        <v>0</v>
      </c>
      <c r="RA142" s="222">
        <v>29956</v>
      </c>
      <c r="RB142" s="222">
        <v>0</v>
      </c>
      <c r="RC142" s="222">
        <v>0</v>
      </c>
      <c r="RD142" s="222">
        <v>0</v>
      </c>
      <c r="RE142" s="222">
        <v>0</v>
      </c>
      <c r="RF142" s="222">
        <v>0</v>
      </c>
      <c r="RG142" s="222">
        <v>496250</v>
      </c>
      <c r="RH142" s="222">
        <v>0</v>
      </c>
      <c r="RI142" s="222">
        <v>344000</v>
      </c>
      <c r="RJ142" s="222">
        <v>0</v>
      </c>
      <c r="RK142" s="222">
        <v>0</v>
      </c>
      <c r="RL142" s="222">
        <v>0</v>
      </c>
      <c r="RM142" s="222">
        <v>0</v>
      </c>
      <c r="RN142" s="222">
        <v>0</v>
      </c>
      <c r="RO142" s="222">
        <v>0</v>
      </c>
      <c r="RP142" s="222">
        <v>0</v>
      </c>
      <c r="RQ142" s="222">
        <v>0</v>
      </c>
      <c r="RR142" s="222">
        <v>0</v>
      </c>
      <c r="RS142" s="222">
        <v>0</v>
      </c>
      <c r="RT142" s="222">
        <v>0</v>
      </c>
      <c r="RU142" s="222">
        <v>0</v>
      </c>
      <c r="RV142" s="222">
        <v>0</v>
      </c>
      <c r="RW142" s="222">
        <v>0</v>
      </c>
      <c r="RX142" s="222">
        <v>0</v>
      </c>
      <c r="RY142" s="222">
        <v>0</v>
      </c>
      <c r="RZ142" s="222">
        <v>0</v>
      </c>
      <c r="SA142" s="222">
        <v>0</v>
      </c>
      <c r="SB142" s="222">
        <v>0</v>
      </c>
      <c r="SC142" s="222">
        <v>0</v>
      </c>
      <c r="SD142" s="222">
        <v>0</v>
      </c>
      <c r="SE142" s="222">
        <v>0</v>
      </c>
      <c r="SF142" s="222">
        <v>30025</v>
      </c>
      <c r="SG142" s="222">
        <v>0</v>
      </c>
      <c r="SH142" s="222">
        <v>0</v>
      </c>
      <c r="SI142" s="222">
        <v>0</v>
      </c>
      <c r="SJ142" s="222">
        <v>28200</v>
      </c>
      <c r="SK142" s="222">
        <v>0</v>
      </c>
      <c r="SL142" s="222">
        <v>0</v>
      </c>
      <c r="SM142" s="222">
        <v>0</v>
      </c>
      <c r="SN142" s="222">
        <v>0</v>
      </c>
      <c r="SO142" s="222">
        <v>0</v>
      </c>
      <c r="SP142" s="222">
        <v>0</v>
      </c>
      <c r="SQ142" s="222">
        <v>0</v>
      </c>
      <c r="SR142" s="222">
        <v>0</v>
      </c>
      <c r="SS142" s="222">
        <v>0</v>
      </c>
      <c r="ST142" s="222">
        <v>0</v>
      </c>
      <c r="SU142" s="222">
        <v>0</v>
      </c>
      <c r="SV142" s="222">
        <v>0</v>
      </c>
      <c r="SW142" s="222">
        <v>0</v>
      </c>
      <c r="SX142" s="222">
        <v>0</v>
      </c>
      <c r="SY142" s="222">
        <v>0</v>
      </c>
      <c r="SZ142" s="222">
        <v>0</v>
      </c>
      <c r="TA142" s="222">
        <v>0</v>
      </c>
      <c r="TB142" s="222">
        <v>0</v>
      </c>
      <c r="TC142" s="222">
        <v>0</v>
      </c>
      <c r="TD142" s="222">
        <v>0</v>
      </c>
      <c r="TE142" s="222">
        <v>0</v>
      </c>
      <c r="TF142" s="222">
        <v>0</v>
      </c>
      <c r="TG142" s="222">
        <v>0</v>
      </c>
      <c r="TH142" s="222">
        <v>0</v>
      </c>
      <c r="TI142" s="222">
        <v>0</v>
      </c>
      <c r="TJ142" s="222">
        <v>0</v>
      </c>
      <c r="TK142" s="222">
        <v>0</v>
      </c>
      <c r="TL142" s="222">
        <v>0</v>
      </c>
      <c r="TM142" s="222">
        <v>0</v>
      </c>
      <c r="TN142" s="222">
        <v>0</v>
      </c>
      <c r="TO142" s="222">
        <v>0</v>
      </c>
      <c r="TP142" s="222">
        <v>0</v>
      </c>
      <c r="TQ142" s="222">
        <v>0</v>
      </c>
      <c r="TR142" s="222">
        <v>0</v>
      </c>
      <c r="TS142" s="222">
        <v>0</v>
      </c>
      <c r="TT142" s="222">
        <v>0</v>
      </c>
      <c r="TU142" s="222">
        <v>0</v>
      </c>
      <c r="TV142" s="222">
        <v>0</v>
      </c>
      <c r="TW142" s="222">
        <v>0</v>
      </c>
      <c r="TX142" s="222">
        <v>0</v>
      </c>
      <c r="TY142" s="222">
        <v>0</v>
      </c>
      <c r="TZ142" s="222">
        <v>0</v>
      </c>
      <c r="UA142" s="222">
        <v>0</v>
      </c>
      <c r="UB142" s="222">
        <v>0</v>
      </c>
      <c r="UC142" s="222">
        <v>0</v>
      </c>
      <c r="UD142" s="222">
        <v>0</v>
      </c>
      <c r="UE142" s="222">
        <v>0</v>
      </c>
      <c r="UF142" s="222">
        <v>0</v>
      </c>
      <c r="UG142" s="222">
        <v>9000</v>
      </c>
      <c r="UH142" s="222">
        <v>0</v>
      </c>
      <c r="UI142" s="222">
        <v>0</v>
      </c>
      <c r="UJ142" s="222">
        <v>0</v>
      </c>
      <c r="UK142" s="222">
        <v>0</v>
      </c>
      <c r="UL142" s="222">
        <v>0</v>
      </c>
      <c r="UM142" s="222">
        <v>0</v>
      </c>
      <c r="UN142" s="222">
        <v>0</v>
      </c>
      <c r="UO142" s="222">
        <v>0</v>
      </c>
      <c r="UP142" s="222">
        <v>0</v>
      </c>
      <c r="UQ142" s="222">
        <v>0</v>
      </c>
      <c r="UR142" s="222">
        <v>0</v>
      </c>
      <c r="US142" s="222">
        <v>0</v>
      </c>
      <c r="UT142" s="222">
        <v>0</v>
      </c>
      <c r="UU142" s="222">
        <v>0</v>
      </c>
      <c r="UV142" s="222">
        <v>0</v>
      </c>
      <c r="UW142" s="222">
        <v>0</v>
      </c>
      <c r="UX142" s="222">
        <v>0</v>
      </c>
      <c r="UY142" s="222">
        <v>0</v>
      </c>
      <c r="UZ142" s="222">
        <v>0</v>
      </c>
      <c r="VA142" s="222">
        <v>0</v>
      </c>
      <c r="VB142" s="222">
        <v>0</v>
      </c>
      <c r="VC142" s="222">
        <v>0</v>
      </c>
      <c r="VD142" s="222">
        <v>0</v>
      </c>
      <c r="VE142" s="222">
        <v>0</v>
      </c>
      <c r="VF142" s="222">
        <v>0</v>
      </c>
      <c r="VG142" s="222">
        <v>0</v>
      </c>
      <c r="VH142" s="222">
        <v>0</v>
      </c>
      <c r="VI142" s="222">
        <v>0</v>
      </c>
      <c r="VJ142" s="222">
        <v>0</v>
      </c>
      <c r="VK142" s="222">
        <v>0</v>
      </c>
      <c r="VL142" s="222">
        <v>0</v>
      </c>
      <c r="VM142" s="222">
        <v>0</v>
      </c>
      <c r="VN142" s="222">
        <v>0</v>
      </c>
      <c r="VO142" s="222">
        <v>0</v>
      </c>
      <c r="VP142" s="222">
        <v>0</v>
      </c>
      <c r="VQ142" s="222">
        <v>74900</v>
      </c>
      <c r="VR142" s="222">
        <v>0</v>
      </c>
      <c r="VS142" s="222">
        <v>0</v>
      </c>
      <c r="VT142" s="222">
        <v>0</v>
      </c>
      <c r="VU142" s="222">
        <v>0</v>
      </c>
      <c r="VV142" s="222">
        <v>0</v>
      </c>
      <c r="VW142" s="222">
        <v>0</v>
      </c>
      <c r="VX142" s="222">
        <v>0</v>
      </c>
      <c r="VY142" s="222">
        <v>0</v>
      </c>
      <c r="VZ142" s="222">
        <v>0</v>
      </c>
      <c r="WA142" s="222">
        <v>0</v>
      </c>
      <c r="WB142" s="222">
        <v>0</v>
      </c>
      <c r="WC142" s="222">
        <v>0</v>
      </c>
      <c r="WD142" s="222">
        <v>0</v>
      </c>
      <c r="WE142" s="222">
        <v>0</v>
      </c>
      <c r="WF142" s="222">
        <v>0</v>
      </c>
      <c r="WG142" s="222">
        <v>0</v>
      </c>
      <c r="WH142" s="222">
        <v>0</v>
      </c>
      <c r="WI142" s="222">
        <v>0</v>
      </c>
      <c r="WJ142" s="222">
        <v>0</v>
      </c>
      <c r="WK142" s="222">
        <v>0</v>
      </c>
      <c r="WL142" s="222">
        <v>0</v>
      </c>
      <c r="WM142" s="222">
        <v>0</v>
      </c>
      <c r="WN142" s="222">
        <v>0</v>
      </c>
      <c r="WO142" s="222">
        <v>0</v>
      </c>
      <c r="WP142" s="222">
        <v>0</v>
      </c>
      <c r="WQ142" s="222">
        <v>0</v>
      </c>
      <c r="WR142" s="222">
        <v>0</v>
      </c>
      <c r="WS142" s="222">
        <v>0</v>
      </c>
      <c r="WT142" s="222">
        <v>0</v>
      </c>
      <c r="WU142" s="222">
        <v>0</v>
      </c>
      <c r="WV142" s="222">
        <v>0</v>
      </c>
      <c r="WW142" s="222">
        <v>0</v>
      </c>
      <c r="WX142" s="222">
        <v>0</v>
      </c>
      <c r="WY142" s="222">
        <v>0</v>
      </c>
      <c r="WZ142" s="222">
        <v>0</v>
      </c>
      <c r="XA142" s="222">
        <v>0</v>
      </c>
      <c r="XB142" s="222">
        <v>0</v>
      </c>
      <c r="XC142" s="222">
        <v>0</v>
      </c>
      <c r="XD142" s="222">
        <v>0</v>
      </c>
      <c r="XE142" s="222">
        <v>0</v>
      </c>
      <c r="XF142" s="222">
        <v>0</v>
      </c>
      <c r="XG142" s="222">
        <v>0</v>
      </c>
      <c r="XH142" s="222">
        <v>0</v>
      </c>
      <c r="XI142" s="222">
        <v>0</v>
      </c>
      <c r="XJ142" s="222">
        <v>0</v>
      </c>
      <c r="XK142" s="222">
        <v>0</v>
      </c>
      <c r="XL142" s="222">
        <v>0</v>
      </c>
      <c r="XM142" s="222">
        <v>0</v>
      </c>
      <c r="XN142" s="222">
        <v>0</v>
      </c>
      <c r="XO142" s="222">
        <v>0</v>
      </c>
      <c r="XP142" s="222">
        <v>0</v>
      </c>
      <c r="XQ142" s="222">
        <v>0</v>
      </c>
      <c r="XR142" s="222">
        <v>0</v>
      </c>
      <c r="XS142" s="222">
        <v>0</v>
      </c>
      <c r="XT142" s="222">
        <v>0</v>
      </c>
      <c r="XU142" s="222">
        <v>0</v>
      </c>
      <c r="XV142" s="222">
        <v>0</v>
      </c>
      <c r="XW142" s="222">
        <v>0</v>
      </c>
      <c r="XX142" s="222">
        <v>0</v>
      </c>
      <c r="XY142" s="222">
        <v>0</v>
      </c>
      <c r="XZ142" s="222">
        <v>0</v>
      </c>
      <c r="YA142" s="222">
        <v>0</v>
      </c>
      <c r="YB142" s="222">
        <v>0</v>
      </c>
      <c r="YC142" s="222">
        <v>0</v>
      </c>
      <c r="YD142" s="222">
        <v>0</v>
      </c>
      <c r="YE142" s="222">
        <v>0</v>
      </c>
      <c r="YF142" s="222">
        <v>0</v>
      </c>
      <c r="YG142" s="222">
        <v>0</v>
      </c>
      <c r="YH142" s="222">
        <v>0</v>
      </c>
      <c r="YI142" s="222">
        <v>537814.39</v>
      </c>
      <c r="YJ142" s="222">
        <v>0</v>
      </c>
      <c r="YK142" s="222">
        <v>0</v>
      </c>
      <c r="YL142" s="222">
        <v>0</v>
      </c>
      <c r="YM142" s="222">
        <v>0</v>
      </c>
      <c r="YN142" s="222">
        <v>0</v>
      </c>
      <c r="YO142" s="222">
        <v>0</v>
      </c>
      <c r="YP142" s="222">
        <v>0</v>
      </c>
      <c r="YQ142" s="222">
        <v>0</v>
      </c>
      <c r="YR142" s="222">
        <v>0</v>
      </c>
      <c r="YS142" s="222">
        <v>0</v>
      </c>
      <c r="YT142" s="222">
        <v>0</v>
      </c>
      <c r="YU142" s="222">
        <v>0</v>
      </c>
      <c r="YV142" s="222">
        <v>1471543.22</v>
      </c>
      <c r="YW142" s="222">
        <v>0</v>
      </c>
      <c r="YX142" s="222">
        <v>0</v>
      </c>
      <c r="YY142" s="222">
        <v>0</v>
      </c>
      <c r="YZ142" s="222">
        <v>0</v>
      </c>
      <c r="ZA142" s="222">
        <v>0</v>
      </c>
      <c r="ZB142" s="222">
        <v>0</v>
      </c>
      <c r="ZC142" s="222">
        <v>0</v>
      </c>
      <c r="ZD142" s="222">
        <v>0</v>
      </c>
      <c r="ZE142" s="222">
        <v>0</v>
      </c>
      <c r="ZF142" s="222">
        <v>0</v>
      </c>
      <c r="ZG142" s="222">
        <v>0</v>
      </c>
      <c r="ZH142" s="222">
        <v>0</v>
      </c>
      <c r="ZI142" s="222">
        <v>0</v>
      </c>
      <c r="ZJ142" s="222">
        <v>0</v>
      </c>
      <c r="ZK142" s="222">
        <v>0</v>
      </c>
      <c r="ZL142" s="222">
        <v>0</v>
      </c>
      <c r="ZM142" s="222">
        <v>0</v>
      </c>
      <c r="ZN142" s="222">
        <v>0</v>
      </c>
      <c r="ZO142" s="222">
        <v>0</v>
      </c>
      <c r="ZP142" s="222">
        <v>0</v>
      </c>
      <c r="ZQ142" s="222">
        <v>0</v>
      </c>
      <c r="ZR142" s="222">
        <v>0</v>
      </c>
      <c r="ZS142" s="222">
        <v>0</v>
      </c>
      <c r="ZT142" s="222">
        <v>0</v>
      </c>
      <c r="ZU142" s="222">
        <v>0</v>
      </c>
      <c r="ZV142" s="222">
        <v>0</v>
      </c>
      <c r="ZW142" s="222">
        <v>0</v>
      </c>
      <c r="ZX142" s="222">
        <v>0</v>
      </c>
      <c r="ZY142" s="222">
        <v>0</v>
      </c>
      <c r="ZZ142" s="222">
        <v>0</v>
      </c>
      <c r="AAA142" s="222">
        <v>0</v>
      </c>
      <c r="AAB142" s="222">
        <v>0</v>
      </c>
      <c r="AAC142" s="222">
        <v>0</v>
      </c>
      <c r="AAD142" s="222">
        <v>0</v>
      </c>
      <c r="AAE142" s="222">
        <v>0</v>
      </c>
      <c r="AAF142" s="222">
        <v>0</v>
      </c>
      <c r="AAG142" s="222">
        <v>0</v>
      </c>
      <c r="AAH142" s="222">
        <v>0</v>
      </c>
      <c r="AAI142" s="222">
        <v>0</v>
      </c>
      <c r="AAJ142" s="222">
        <v>0</v>
      </c>
      <c r="AAK142" s="222">
        <v>0</v>
      </c>
      <c r="AAL142" s="222">
        <v>0</v>
      </c>
      <c r="AAM142" s="222">
        <v>0</v>
      </c>
      <c r="AAN142" s="222">
        <v>0</v>
      </c>
      <c r="AAO142" s="222">
        <v>176000</v>
      </c>
      <c r="AAP142" s="222">
        <v>0</v>
      </c>
      <c r="AAQ142" s="222">
        <v>0</v>
      </c>
      <c r="AAR142" s="222">
        <v>0</v>
      </c>
      <c r="AAS142" s="222">
        <v>0</v>
      </c>
      <c r="AAT142" s="222">
        <v>0</v>
      </c>
      <c r="AAU142" s="222">
        <v>0</v>
      </c>
      <c r="AAV142" s="222">
        <v>0</v>
      </c>
      <c r="AAW142" s="222">
        <v>0</v>
      </c>
      <c r="AAX142" s="222">
        <v>0</v>
      </c>
      <c r="AAY142" s="222">
        <v>0</v>
      </c>
      <c r="AAZ142" s="222">
        <v>0</v>
      </c>
      <c r="ABA142" s="222">
        <v>0</v>
      </c>
      <c r="ABB142" s="222">
        <v>0</v>
      </c>
      <c r="ABC142" s="222">
        <v>0</v>
      </c>
      <c r="ABD142" s="222">
        <v>0</v>
      </c>
      <c r="ABE142" s="222">
        <v>0</v>
      </c>
      <c r="ABF142" s="222">
        <v>0</v>
      </c>
      <c r="ABG142" s="222">
        <v>0</v>
      </c>
      <c r="ABH142" s="222">
        <v>0</v>
      </c>
      <c r="ABI142" s="222">
        <v>0</v>
      </c>
      <c r="ABJ142" s="222">
        <v>0</v>
      </c>
      <c r="ABK142" s="222">
        <v>0</v>
      </c>
      <c r="ABL142" s="222">
        <v>11000</v>
      </c>
      <c r="ABM142" s="222">
        <v>0</v>
      </c>
      <c r="ABN142" s="222">
        <v>0</v>
      </c>
      <c r="ABO142" s="222">
        <v>0</v>
      </c>
      <c r="ABP142" s="222">
        <v>0</v>
      </c>
      <c r="ABQ142" s="222">
        <v>0</v>
      </c>
      <c r="ABR142" s="222">
        <v>0</v>
      </c>
      <c r="ABS142" s="222">
        <v>0</v>
      </c>
      <c r="ABT142" s="222">
        <v>0</v>
      </c>
      <c r="ABU142" s="222">
        <v>0</v>
      </c>
      <c r="ABV142" s="222">
        <v>0</v>
      </c>
      <c r="ABW142" s="222">
        <v>0</v>
      </c>
      <c r="ABX142" s="222">
        <v>2720203.21</v>
      </c>
      <c r="ABY142" s="222">
        <v>0</v>
      </c>
      <c r="ABZ142" s="222">
        <v>0</v>
      </c>
      <c r="ACA142" s="222">
        <v>6000</v>
      </c>
      <c r="ACB142" s="222">
        <v>0</v>
      </c>
      <c r="ACC142" s="222">
        <v>0</v>
      </c>
      <c r="ACD142" s="222">
        <v>20000</v>
      </c>
      <c r="ACE142" s="222">
        <v>0</v>
      </c>
      <c r="ACF142" s="222">
        <v>0</v>
      </c>
      <c r="ACG142" s="222">
        <v>0</v>
      </c>
      <c r="ACH142" s="222">
        <v>0</v>
      </c>
      <c r="ACI142" s="222">
        <v>0</v>
      </c>
      <c r="ACJ142" s="222">
        <v>0</v>
      </c>
      <c r="ACK142" s="222">
        <v>0</v>
      </c>
      <c r="ACL142" s="222">
        <v>0</v>
      </c>
      <c r="ACM142" s="222">
        <v>0</v>
      </c>
      <c r="ACN142" s="222">
        <v>0</v>
      </c>
      <c r="ACO142" s="222">
        <v>0</v>
      </c>
      <c r="ACP142" s="222">
        <v>0</v>
      </c>
      <c r="ACQ142" s="222">
        <v>205000</v>
      </c>
      <c r="ACR142" s="222">
        <v>0</v>
      </c>
      <c r="ACS142" s="222">
        <v>0</v>
      </c>
      <c r="ACT142" s="222">
        <v>0</v>
      </c>
      <c r="ACU142" s="222">
        <v>0</v>
      </c>
      <c r="ACV142" s="222">
        <v>0</v>
      </c>
      <c r="ACW142" s="222">
        <v>0</v>
      </c>
      <c r="ACX142" s="222">
        <v>0</v>
      </c>
      <c r="ACY142" s="222">
        <v>0</v>
      </c>
      <c r="ACZ142" s="222">
        <v>0</v>
      </c>
      <c r="ADA142" s="222">
        <v>0</v>
      </c>
      <c r="ADB142" s="222">
        <v>0</v>
      </c>
      <c r="ADC142" s="222">
        <v>0</v>
      </c>
      <c r="ADD142" s="222">
        <v>0</v>
      </c>
      <c r="ADE142" s="222">
        <v>0</v>
      </c>
      <c r="ADF142" s="222">
        <v>0</v>
      </c>
      <c r="ADG142" s="222">
        <v>0</v>
      </c>
      <c r="ADH142" s="222">
        <v>0</v>
      </c>
      <c r="ADI142" s="222">
        <v>0</v>
      </c>
      <c r="ADJ142" s="222">
        <v>0</v>
      </c>
      <c r="ADK142" s="222">
        <v>0</v>
      </c>
      <c r="ADL142" s="222">
        <v>0</v>
      </c>
      <c r="ADM142" s="222">
        <v>0</v>
      </c>
      <c r="ADN142" s="222">
        <v>0</v>
      </c>
      <c r="ADO142" s="222">
        <v>0</v>
      </c>
      <c r="ADP142" s="222">
        <v>0</v>
      </c>
      <c r="ADQ142" s="222">
        <v>0</v>
      </c>
      <c r="ADR142" s="222">
        <v>0</v>
      </c>
      <c r="ADS142" s="222">
        <v>120000</v>
      </c>
      <c r="ADT142" s="222">
        <v>0</v>
      </c>
      <c r="ADU142" s="222">
        <v>0</v>
      </c>
      <c r="ADV142" s="222">
        <v>0</v>
      </c>
      <c r="ADW142" s="222">
        <v>0</v>
      </c>
      <c r="ADX142" s="222">
        <v>0</v>
      </c>
      <c r="ADY142" s="222">
        <v>0</v>
      </c>
      <c r="ADZ142" s="222">
        <v>0</v>
      </c>
      <c r="AEA142" s="222">
        <v>0</v>
      </c>
      <c r="AEB142" s="222">
        <v>0</v>
      </c>
      <c r="AEC142" s="222">
        <v>0</v>
      </c>
      <c r="AED142" s="222">
        <v>0</v>
      </c>
      <c r="AEE142" s="222">
        <v>0</v>
      </c>
      <c r="AEF142" s="222">
        <v>0</v>
      </c>
      <c r="AEG142" s="222">
        <v>0</v>
      </c>
      <c r="AEH142" s="222">
        <v>0</v>
      </c>
      <c r="AEI142" s="222">
        <v>0</v>
      </c>
      <c r="AEJ142" s="222">
        <v>0</v>
      </c>
      <c r="AEK142" s="222">
        <v>0</v>
      </c>
      <c r="AEL142" s="222">
        <v>0</v>
      </c>
      <c r="AEM142" s="222">
        <v>0</v>
      </c>
      <c r="AEN142" s="222">
        <v>0</v>
      </c>
      <c r="AEO142" s="222">
        <v>0</v>
      </c>
      <c r="AEP142" s="222">
        <v>0</v>
      </c>
      <c r="AEQ142" s="222">
        <v>0</v>
      </c>
      <c r="AER142" s="222">
        <v>0</v>
      </c>
      <c r="AES142" s="222">
        <v>0</v>
      </c>
      <c r="AET142" s="222">
        <v>0</v>
      </c>
      <c r="AEU142" s="222">
        <v>0</v>
      </c>
      <c r="AEV142" s="222">
        <v>0</v>
      </c>
      <c r="AEW142" s="222">
        <v>0</v>
      </c>
      <c r="AEX142" s="222">
        <v>0</v>
      </c>
      <c r="AEY142" s="222">
        <v>0</v>
      </c>
      <c r="AEZ142" s="222">
        <v>0</v>
      </c>
      <c r="AFA142" s="222">
        <v>0</v>
      </c>
      <c r="AFB142" s="222">
        <v>0</v>
      </c>
      <c r="AFC142" s="222">
        <v>92800</v>
      </c>
      <c r="AFD142" s="222">
        <v>0</v>
      </c>
      <c r="AFE142" s="222">
        <v>0</v>
      </c>
      <c r="AFF142" s="222">
        <v>0</v>
      </c>
      <c r="AFG142" s="222">
        <v>0</v>
      </c>
      <c r="AFH142" s="222">
        <v>0</v>
      </c>
      <c r="AFI142" s="222">
        <v>0</v>
      </c>
      <c r="AFJ142" s="222">
        <v>0</v>
      </c>
      <c r="AFK142" s="222">
        <v>0</v>
      </c>
      <c r="AFL142" s="222">
        <v>0</v>
      </c>
      <c r="AFM142" s="222">
        <v>0</v>
      </c>
      <c r="AFN142" s="222">
        <v>0</v>
      </c>
      <c r="AFO142" s="222">
        <v>0</v>
      </c>
      <c r="AFP142" s="222">
        <v>0</v>
      </c>
      <c r="AFQ142" s="222">
        <v>0</v>
      </c>
      <c r="AFR142" s="222">
        <v>0</v>
      </c>
      <c r="AFS142" s="222">
        <v>0</v>
      </c>
      <c r="AFT142" s="222">
        <v>0</v>
      </c>
      <c r="AFU142" s="222">
        <v>0</v>
      </c>
      <c r="AFV142" s="222">
        <v>0</v>
      </c>
      <c r="AFW142" s="222">
        <v>0</v>
      </c>
      <c r="AFX142" s="222">
        <v>0</v>
      </c>
      <c r="AFY142" s="222">
        <v>0</v>
      </c>
      <c r="AFZ142" s="222">
        <v>0</v>
      </c>
      <c r="AGA142" s="222">
        <v>0</v>
      </c>
      <c r="AGB142" s="222">
        <v>0</v>
      </c>
      <c r="AGC142" s="222">
        <v>0</v>
      </c>
      <c r="AGD142" s="222">
        <v>0</v>
      </c>
      <c r="AGE142" s="222">
        <v>0</v>
      </c>
      <c r="AGF142" s="222">
        <v>0</v>
      </c>
      <c r="AGG142" s="222">
        <v>0</v>
      </c>
      <c r="AGH142" s="222">
        <v>0</v>
      </c>
      <c r="AGI142" s="222">
        <v>0</v>
      </c>
      <c r="AGJ142" s="222">
        <v>0</v>
      </c>
      <c r="AGK142" s="222">
        <v>0</v>
      </c>
      <c r="AGL142" s="222">
        <v>0</v>
      </c>
      <c r="AGM142" s="222">
        <v>0</v>
      </c>
      <c r="AGN142" s="222">
        <v>0</v>
      </c>
      <c r="AGO142" s="222">
        <v>0</v>
      </c>
      <c r="AGP142" s="222">
        <v>0</v>
      </c>
      <c r="AGQ142" s="222">
        <v>0</v>
      </c>
      <c r="AGR142" s="222">
        <v>0</v>
      </c>
      <c r="AGS142" s="222">
        <v>0</v>
      </c>
      <c r="AGT142" s="222">
        <v>0</v>
      </c>
      <c r="AGU142" s="222">
        <v>43400</v>
      </c>
      <c r="AGV142" s="222">
        <v>206697</v>
      </c>
      <c r="AGW142" s="222">
        <v>0</v>
      </c>
      <c r="AGX142" s="222">
        <v>0</v>
      </c>
      <c r="AGY142" s="222">
        <v>0</v>
      </c>
      <c r="AGZ142" s="222">
        <v>0</v>
      </c>
      <c r="AHA142" s="222">
        <v>0</v>
      </c>
      <c r="AHB142" s="222">
        <v>0</v>
      </c>
      <c r="AHC142" s="222">
        <v>0</v>
      </c>
      <c r="AHD142" s="222">
        <v>0</v>
      </c>
      <c r="AHE142" s="222">
        <v>0</v>
      </c>
      <c r="AHF142" s="222">
        <v>0</v>
      </c>
      <c r="AHG142" s="222">
        <v>0</v>
      </c>
      <c r="AHH142" s="222">
        <v>0</v>
      </c>
      <c r="AHI142" s="222">
        <v>0</v>
      </c>
      <c r="AHJ142" s="222">
        <v>0</v>
      </c>
      <c r="AHK142" s="222">
        <v>0</v>
      </c>
      <c r="AHL142" s="222">
        <v>0</v>
      </c>
      <c r="AHM142" s="222">
        <v>0</v>
      </c>
      <c r="AHN142" s="222">
        <v>0</v>
      </c>
      <c r="AHO142" s="222">
        <v>0</v>
      </c>
      <c r="AHP142" s="222">
        <v>0</v>
      </c>
      <c r="AHQ142" s="222">
        <v>0</v>
      </c>
      <c r="AHR142" s="264">
        <v>0</v>
      </c>
    </row>
    <row r="143" spans="1:902" ht="24">
      <c r="A143" s="183" t="s">
        <v>6671</v>
      </c>
      <c r="B143" s="183" t="s">
        <v>6609</v>
      </c>
      <c r="C143" s="184" t="s">
        <v>6610</v>
      </c>
      <c r="D143" s="222">
        <v>8030038.4199999999</v>
      </c>
      <c r="E143" s="222">
        <v>282990</v>
      </c>
      <c r="F143" s="222">
        <v>720676.67</v>
      </c>
      <c r="G143" s="222">
        <v>310326.5</v>
      </c>
      <c r="H143" s="222">
        <v>1104145.8</v>
      </c>
      <c r="I143" s="222">
        <v>385748.17</v>
      </c>
      <c r="J143" s="222">
        <v>413186.53</v>
      </c>
      <c r="K143" s="222">
        <v>297590</v>
      </c>
      <c r="L143" s="222">
        <v>332487</v>
      </c>
      <c r="M143" s="222">
        <v>190639.5</v>
      </c>
      <c r="N143" s="222">
        <v>20600</v>
      </c>
      <c r="O143" s="222">
        <v>170051.75</v>
      </c>
      <c r="P143" s="222">
        <v>241739</v>
      </c>
      <c r="Q143" s="222">
        <v>325834</v>
      </c>
      <c r="R143" s="222">
        <v>241742</v>
      </c>
      <c r="S143" s="222">
        <v>31769</v>
      </c>
      <c r="T143" s="222">
        <v>560147</v>
      </c>
      <c r="U143" s="222">
        <v>181561.5</v>
      </c>
      <c r="V143" s="222">
        <v>9210977</v>
      </c>
      <c r="W143" s="222">
        <v>931140</v>
      </c>
      <c r="X143" s="222">
        <v>475439.93</v>
      </c>
      <c r="Y143" s="222">
        <v>118289</v>
      </c>
      <c r="Z143" s="222">
        <v>270708</v>
      </c>
      <c r="AA143" s="222">
        <v>373981.45</v>
      </c>
      <c r="AB143" s="222">
        <v>8500</v>
      </c>
      <c r="AC143" s="222">
        <v>883695</v>
      </c>
      <c r="AD143" s="222">
        <v>393405.81</v>
      </c>
      <c r="AE143" s="222">
        <v>371488.03</v>
      </c>
      <c r="AF143" s="222">
        <v>142304</v>
      </c>
      <c r="AG143" s="222">
        <v>357277.9</v>
      </c>
      <c r="AH143" s="222">
        <v>1223349.1499999999</v>
      </c>
      <c r="AI143" s="222">
        <v>512816.2</v>
      </c>
      <c r="AJ143" s="222">
        <v>306237.76</v>
      </c>
      <c r="AK143" s="222">
        <v>194923</v>
      </c>
      <c r="AL143" s="222">
        <v>290865</v>
      </c>
      <c r="AM143" s="222">
        <v>17547.5</v>
      </c>
      <c r="AN143" s="222">
        <v>150575</v>
      </c>
      <c r="AO143" s="222">
        <v>388061</v>
      </c>
      <c r="AP143" s="222">
        <v>418447</v>
      </c>
      <c r="AQ143" s="222">
        <v>306381</v>
      </c>
      <c r="AR143" s="222">
        <v>188630</v>
      </c>
      <c r="AS143" s="222">
        <v>88684.14</v>
      </c>
      <c r="AT143" s="222">
        <v>989854.65</v>
      </c>
      <c r="AU143" s="222">
        <v>0</v>
      </c>
      <c r="AV143" s="222">
        <v>76172.25</v>
      </c>
      <c r="AW143" s="222">
        <v>76779</v>
      </c>
      <c r="AX143" s="222">
        <v>220493</v>
      </c>
      <c r="AY143" s="222">
        <v>167298</v>
      </c>
      <c r="AZ143" s="222">
        <v>68045</v>
      </c>
      <c r="BA143" s="222">
        <v>30325</v>
      </c>
      <c r="BB143" s="222">
        <v>0</v>
      </c>
      <c r="BC143" s="222">
        <v>57477</v>
      </c>
      <c r="BD143" s="222">
        <v>54135</v>
      </c>
      <c r="BE143" s="222">
        <v>0</v>
      </c>
      <c r="BF143" s="222">
        <v>44200</v>
      </c>
      <c r="BG143" s="222">
        <v>64445</v>
      </c>
      <c r="BH143" s="222">
        <v>187975</v>
      </c>
      <c r="BI143" s="222">
        <v>1520797.6</v>
      </c>
      <c r="BJ143" s="222">
        <v>588049</v>
      </c>
      <c r="BK143" s="222">
        <v>0</v>
      </c>
      <c r="BL143" s="222">
        <v>0</v>
      </c>
      <c r="BM143" s="222">
        <v>0</v>
      </c>
      <c r="BN143" s="222">
        <v>0</v>
      </c>
      <c r="BO143" s="222">
        <v>0</v>
      </c>
      <c r="BP143" s="222">
        <v>0</v>
      </c>
      <c r="BQ143" s="222">
        <v>0</v>
      </c>
      <c r="BR143" s="222">
        <v>7166187.25</v>
      </c>
      <c r="BS143" s="222">
        <v>110345</v>
      </c>
      <c r="BT143" s="222">
        <v>215090.75</v>
      </c>
      <c r="BU143" s="222">
        <v>130873</v>
      </c>
      <c r="BV143" s="222">
        <v>330367</v>
      </c>
      <c r="BW143" s="222">
        <v>56450</v>
      </c>
      <c r="BX143" s="222">
        <v>73243.5</v>
      </c>
      <c r="BY143" s="222">
        <v>152200.34</v>
      </c>
      <c r="BZ143" s="222">
        <v>0</v>
      </c>
      <c r="CA143" s="222">
        <v>104750</v>
      </c>
      <c r="CB143" s="222">
        <v>176592</v>
      </c>
      <c r="CC143" s="222">
        <v>159907.72</v>
      </c>
      <c r="CD143" s="222">
        <v>271826.2</v>
      </c>
      <c r="CE143" s="222">
        <v>165834</v>
      </c>
      <c r="CF143" s="222">
        <v>0</v>
      </c>
      <c r="CG143" s="222">
        <v>5003866</v>
      </c>
      <c r="CH143" s="222">
        <v>429717</v>
      </c>
      <c r="CI143" s="222">
        <v>884344.8</v>
      </c>
      <c r="CJ143" s="222">
        <v>200323</v>
      </c>
      <c r="CK143" s="222">
        <v>574853</v>
      </c>
      <c r="CL143" s="222">
        <v>248735.2</v>
      </c>
      <c r="CM143" s="222">
        <v>322147</v>
      </c>
      <c r="CN143" s="222">
        <v>240418.9</v>
      </c>
      <c r="CO143" s="222">
        <v>105975</v>
      </c>
      <c r="CP143" s="222">
        <v>157598.57</v>
      </c>
      <c r="CQ143" s="222">
        <v>24503.88</v>
      </c>
      <c r="CR143" s="222">
        <v>137585.20000000001</v>
      </c>
      <c r="CS143" s="222">
        <v>115005</v>
      </c>
      <c r="CT143" s="222">
        <v>0</v>
      </c>
      <c r="CU143" s="222">
        <v>67913.5</v>
      </c>
      <c r="CV143" s="222">
        <v>0</v>
      </c>
      <c r="CW143" s="222">
        <v>196685</v>
      </c>
      <c r="CX143" s="222">
        <v>219622.39999999999</v>
      </c>
      <c r="CY143" s="222">
        <v>184918</v>
      </c>
      <c r="CZ143" s="222">
        <v>49213.5</v>
      </c>
      <c r="DA143" s="222">
        <v>169745</v>
      </c>
      <c r="DB143" s="222">
        <v>1275770</v>
      </c>
      <c r="DC143" s="222">
        <v>3218782.88</v>
      </c>
      <c r="DD143" s="222">
        <v>89750</v>
      </c>
      <c r="DE143" s="222">
        <v>74206</v>
      </c>
      <c r="DF143" s="222">
        <v>0</v>
      </c>
      <c r="DG143" s="222">
        <v>111459.95</v>
      </c>
      <c r="DH143" s="222">
        <v>0</v>
      </c>
      <c r="DI143" s="222">
        <v>0</v>
      </c>
      <c r="DJ143" s="222">
        <v>0</v>
      </c>
      <c r="DK143" s="222">
        <v>6839943.6799999997</v>
      </c>
      <c r="DL143" s="222">
        <v>0</v>
      </c>
      <c r="DM143" s="222">
        <v>0</v>
      </c>
      <c r="DN143" s="222">
        <v>0</v>
      </c>
      <c r="DO143" s="222">
        <v>0</v>
      </c>
      <c r="DP143" s="222">
        <v>0</v>
      </c>
      <c r="DQ143" s="222">
        <v>0</v>
      </c>
      <c r="DR143" s="222">
        <v>0</v>
      </c>
      <c r="DS143" s="222">
        <v>0</v>
      </c>
      <c r="DT143" s="222">
        <v>2548167.66</v>
      </c>
      <c r="DU143" s="222">
        <v>175915</v>
      </c>
      <c r="DV143" s="222">
        <v>0</v>
      </c>
      <c r="DW143" s="222">
        <v>0</v>
      </c>
      <c r="DX143" s="222">
        <v>184554</v>
      </c>
      <c r="DY143" s="222">
        <v>184225.5</v>
      </c>
      <c r="DZ143" s="222">
        <v>29790</v>
      </c>
      <c r="EA143" s="222">
        <v>3000</v>
      </c>
      <c r="EB143" s="222">
        <v>494499.5</v>
      </c>
      <c r="EC143" s="222">
        <v>240750</v>
      </c>
      <c r="ED143" s="222">
        <v>628863</v>
      </c>
      <c r="EE143" s="222">
        <v>936260</v>
      </c>
      <c r="EF143" s="222">
        <v>1421056.75</v>
      </c>
      <c r="EG143" s="222">
        <v>383847</v>
      </c>
      <c r="EH143" s="222">
        <v>174146</v>
      </c>
      <c r="EI143" s="222">
        <v>428746.45</v>
      </c>
      <c r="EJ143" s="222">
        <v>215558.5</v>
      </c>
      <c r="EK143" s="222">
        <v>0</v>
      </c>
      <c r="EL143" s="222">
        <v>174057</v>
      </c>
      <c r="EM143" s="222">
        <v>5875</v>
      </c>
      <c r="EN143" s="222">
        <v>5869304.5899999999</v>
      </c>
      <c r="EO143" s="222">
        <v>413912.5</v>
      </c>
      <c r="EP143" s="222">
        <v>233948.93</v>
      </c>
      <c r="EQ143" s="222">
        <v>243927</v>
      </c>
      <c r="ER143" s="222">
        <v>147523</v>
      </c>
      <c r="ES143" s="222">
        <v>169074</v>
      </c>
      <c r="ET143" s="222">
        <v>198242.25</v>
      </c>
      <c r="EU143" s="222">
        <v>964583.5</v>
      </c>
      <c r="EV143" s="222">
        <v>280859</v>
      </c>
      <c r="EW143" s="222">
        <v>2630100.9500000002</v>
      </c>
      <c r="EX143" s="222">
        <v>62442.75</v>
      </c>
      <c r="EY143" s="222">
        <v>334481.25</v>
      </c>
      <c r="EZ143" s="222">
        <v>295155</v>
      </c>
      <c r="FA143" s="222">
        <v>179100</v>
      </c>
      <c r="FB143" s="222">
        <v>317442.78000000003</v>
      </c>
      <c r="FC143" s="222">
        <v>241745</v>
      </c>
      <c r="FD143" s="222">
        <v>182169.84</v>
      </c>
      <c r="FE143" s="222">
        <v>22880</v>
      </c>
      <c r="FF143" s="222">
        <v>0</v>
      </c>
      <c r="FG143" s="222">
        <v>45050</v>
      </c>
      <c r="FH143" s="222">
        <v>256666</v>
      </c>
      <c r="FI143" s="222">
        <v>1518432.9</v>
      </c>
      <c r="FJ143" s="222">
        <v>271447</v>
      </c>
      <c r="FK143" s="222">
        <v>171974</v>
      </c>
      <c r="FL143" s="222">
        <v>124563.5</v>
      </c>
      <c r="FM143" s="222">
        <v>38166</v>
      </c>
      <c r="FN143" s="222">
        <v>290485</v>
      </c>
      <c r="FO143" s="222">
        <v>0</v>
      </c>
      <c r="FP143" s="222">
        <v>195385</v>
      </c>
      <c r="FQ143" s="222">
        <v>8554814.9700000007</v>
      </c>
      <c r="FR143" s="222">
        <v>24000</v>
      </c>
      <c r="FS143" s="222">
        <v>0</v>
      </c>
      <c r="FT143" s="222">
        <v>0</v>
      </c>
      <c r="FU143" s="222">
        <v>0</v>
      </c>
      <c r="FV143" s="222">
        <v>194762.5</v>
      </c>
      <c r="FW143" s="222">
        <v>0</v>
      </c>
      <c r="FX143" s="222">
        <v>0</v>
      </c>
      <c r="FY143" s="222">
        <v>0</v>
      </c>
      <c r="FZ143" s="222">
        <v>62909</v>
      </c>
      <c r="GA143" s="222">
        <v>1540903.15</v>
      </c>
      <c r="GB143" s="222">
        <v>950</v>
      </c>
      <c r="GC143" s="222">
        <v>0</v>
      </c>
      <c r="GD143" s="222">
        <v>257501</v>
      </c>
      <c r="GE143" s="222">
        <v>1138100.8</v>
      </c>
      <c r="GF143" s="222">
        <v>224225</v>
      </c>
      <c r="GG143" s="222">
        <v>0</v>
      </c>
      <c r="GH143" s="222">
        <v>1133639.47</v>
      </c>
      <c r="GI143" s="222">
        <v>127862.1</v>
      </c>
      <c r="GJ143" s="222">
        <v>268371.09999999998</v>
      </c>
      <c r="GK143" s="222">
        <v>0</v>
      </c>
      <c r="GL143" s="222">
        <v>109453</v>
      </c>
      <c r="GM143" s="222">
        <v>83932</v>
      </c>
      <c r="GN143" s="222">
        <v>30705</v>
      </c>
      <c r="GO143" s="222">
        <v>37193.5</v>
      </c>
      <c r="GP143" s="222">
        <v>0</v>
      </c>
      <c r="GQ143" s="222">
        <v>2598774.19</v>
      </c>
      <c r="GR143" s="222">
        <v>281232.40000000002</v>
      </c>
      <c r="GS143" s="222">
        <v>227890</v>
      </c>
      <c r="GT143" s="222">
        <v>304045</v>
      </c>
      <c r="GU143" s="222">
        <v>119224</v>
      </c>
      <c r="GV143" s="222">
        <v>76718.7</v>
      </c>
      <c r="GW143" s="222">
        <v>162215.85</v>
      </c>
      <c r="GX143" s="222">
        <v>134323</v>
      </c>
      <c r="GY143" s="222">
        <v>0</v>
      </c>
      <c r="GZ143" s="222">
        <v>0</v>
      </c>
      <c r="HA143" s="222">
        <v>22325</v>
      </c>
      <c r="HB143" s="222">
        <v>17003</v>
      </c>
      <c r="HC143" s="222">
        <v>6290261.5</v>
      </c>
      <c r="HD143" s="222">
        <v>5565</v>
      </c>
      <c r="HE143" s="222">
        <v>0</v>
      </c>
      <c r="HF143" s="222">
        <v>0</v>
      </c>
      <c r="HG143" s="222">
        <v>0</v>
      </c>
      <c r="HH143" s="222">
        <v>0</v>
      </c>
      <c r="HI143" s="222">
        <v>0</v>
      </c>
      <c r="HJ143" s="222">
        <v>7025162.5999999996</v>
      </c>
      <c r="HK143" s="222">
        <v>174426.5</v>
      </c>
      <c r="HL143" s="222">
        <v>916646.04</v>
      </c>
      <c r="HM143" s="222">
        <v>95763</v>
      </c>
      <c r="HN143" s="222">
        <v>169410.73</v>
      </c>
      <c r="HO143" s="222">
        <v>6750</v>
      </c>
      <c r="HP143" s="222">
        <v>54253.56</v>
      </c>
      <c r="HQ143" s="222">
        <v>108200</v>
      </c>
      <c r="HR143" s="222">
        <v>2672095</v>
      </c>
      <c r="HS143" s="222">
        <v>1377786.75</v>
      </c>
      <c r="HT143" s="222">
        <v>3950</v>
      </c>
      <c r="HU143" s="222">
        <v>0</v>
      </c>
      <c r="HV143" s="222">
        <v>286350.5</v>
      </c>
      <c r="HW143" s="222">
        <v>380528.07</v>
      </c>
      <c r="HX143" s="222">
        <v>241760.29</v>
      </c>
      <c r="HY143" s="222">
        <v>166846.25</v>
      </c>
      <c r="HZ143" s="222">
        <v>262219</v>
      </c>
      <c r="IA143" s="222">
        <v>76573.2</v>
      </c>
      <c r="IB143" s="222">
        <v>199222.3</v>
      </c>
      <c r="IC143" s="222">
        <v>1008989.85</v>
      </c>
      <c r="ID143" s="222">
        <v>21941.200000000001</v>
      </c>
      <c r="IE143" s="222">
        <v>267660.5</v>
      </c>
      <c r="IF143" s="222">
        <v>26795.14</v>
      </c>
      <c r="IG143" s="222">
        <v>0</v>
      </c>
      <c r="IH143" s="222">
        <v>0</v>
      </c>
      <c r="II143" s="222">
        <v>1035644.22</v>
      </c>
      <c r="IJ143" s="222">
        <v>68434</v>
      </c>
      <c r="IK143" s="222">
        <v>152944</v>
      </c>
      <c r="IL143" s="222">
        <v>517400</v>
      </c>
      <c r="IM143" s="222">
        <v>260612.05</v>
      </c>
      <c r="IN143" s="222">
        <v>125481</v>
      </c>
      <c r="IO143" s="222">
        <v>27500</v>
      </c>
      <c r="IP143" s="222">
        <v>120225</v>
      </c>
      <c r="IQ143" s="222">
        <v>49580</v>
      </c>
      <c r="IR143" s="222">
        <v>392913.45</v>
      </c>
      <c r="IS143" s="222">
        <v>9545454.4800000004</v>
      </c>
      <c r="IT143" s="222">
        <v>1648833.46</v>
      </c>
      <c r="IU143" s="222">
        <v>0</v>
      </c>
      <c r="IV143" s="222">
        <v>176771.5</v>
      </c>
      <c r="IW143" s="222">
        <v>158090</v>
      </c>
      <c r="IX143" s="222">
        <v>9630</v>
      </c>
      <c r="IY143" s="222">
        <v>0</v>
      </c>
      <c r="IZ143" s="222">
        <v>0</v>
      </c>
      <c r="JA143" s="222">
        <v>0</v>
      </c>
      <c r="JB143" s="222">
        <v>124900</v>
      </c>
      <c r="JC143" s="222">
        <v>0</v>
      </c>
      <c r="JD143" s="222">
        <v>1750</v>
      </c>
      <c r="JE143" s="222">
        <v>1727121.45</v>
      </c>
      <c r="JF143" s="222">
        <v>0</v>
      </c>
      <c r="JG143" s="222">
        <v>0</v>
      </c>
      <c r="JH143" s="222">
        <v>0</v>
      </c>
      <c r="JI143" s="222">
        <v>0</v>
      </c>
      <c r="JJ143" s="222">
        <v>0</v>
      </c>
      <c r="JK143" s="222">
        <v>536601</v>
      </c>
      <c r="JL143" s="222">
        <v>0</v>
      </c>
      <c r="JM143" s="222">
        <v>17977.5</v>
      </c>
      <c r="JN143" s="222">
        <v>548800</v>
      </c>
      <c r="JO143" s="222">
        <v>0</v>
      </c>
      <c r="JP143" s="222">
        <v>0</v>
      </c>
      <c r="JQ143" s="222">
        <v>0</v>
      </c>
      <c r="JR143" s="222">
        <v>2756392.34</v>
      </c>
      <c r="JS143" s="222">
        <v>1739447.9</v>
      </c>
      <c r="JT143" s="222">
        <v>66475</v>
      </c>
      <c r="JU143" s="222">
        <v>0</v>
      </c>
      <c r="JV143" s="222">
        <v>174855</v>
      </c>
      <c r="JW143" s="222">
        <v>171100</v>
      </c>
      <c r="JX143" s="222">
        <v>0</v>
      </c>
      <c r="JY143" s="222">
        <v>0</v>
      </c>
      <c r="JZ143" s="222">
        <v>0</v>
      </c>
      <c r="KA143" s="222">
        <v>384415</v>
      </c>
      <c r="KB143" s="222">
        <v>0</v>
      </c>
      <c r="KC143" s="222">
        <v>361350</v>
      </c>
      <c r="KD143" s="222">
        <v>0</v>
      </c>
      <c r="KE143" s="222">
        <v>49800</v>
      </c>
      <c r="KF143" s="222">
        <v>202302.25</v>
      </c>
      <c r="KG143" s="222">
        <v>0</v>
      </c>
      <c r="KH143" s="222">
        <v>4942473.25</v>
      </c>
      <c r="KI143" s="222">
        <v>459357</v>
      </c>
      <c r="KJ143" s="222">
        <v>665520.4</v>
      </c>
      <c r="KK143" s="222">
        <v>301301.40999999997</v>
      </c>
      <c r="KL143" s="222">
        <v>511598.85</v>
      </c>
      <c r="KM143" s="222">
        <v>763599.4</v>
      </c>
      <c r="KN143" s="222">
        <v>1077229.6100000001</v>
      </c>
      <c r="KO143" s="222">
        <v>0</v>
      </c>
      <c r="KP143" s="222">
        <v>523452.1</v>
      </c>
      <c r="KQ143" s="222">
        <v>1019132.21</v>
      </c>
      <c r="KR143" s="222">
        <v>206640</v>
      </c>
      <c r="KS143" s="222">
        <v>0</v>
      </c>
      <c r="KT143" s="222">
        <v>0</v>
      </c>
      <c r="KU143" s="222">
        <v>0</v>
      </c>
      <c r="KV143" s="222">
        <v>60100</v>
      </c>
      <c r="KW143" s="222">
        <v>7938228.1799999997</v>
      </c>
      <c r="KX143" s="222">
        <v>0</v>
      </c>
      <c r="KY143" s="222">
        <v>3698096.05</v>
      </c>
      <c r="KZ143" s="222">
        <v>0</v>
      </c>
      <c r="LA143" s="222">
        <v>0</v>
      </c>
      <c r="LB143" s="222">
        <v>0</v>
      </c>
      <c r="LC143" s="222">
        <v>0</v>
      </c>
      <c r="LD143" s="222">
        <v>6400</v>
      </c>
      <c r="LE143" s="222">
        <v>273993</v>
      </c>
      <c r="LF143" s="222">
        <v>9450</v>
      </c>
      <c r="LG143" s="222">
        <v>5951607.6500000004</v>
      </c>
      <c r="LH143" s="222">
        <v>804769.6</v>
      </c>
      <c r="LI143" s="222">
        <v>1656071</v>
      </c>
      <c r="LJ143" s="222">
        <v>2665553</v>
      </c>
      <c r="LK143" s="222">
        <v>433405</v>
      </c>
      <c r="LL143" s="222">
        <v>0</v>
      </c>
      <c r="LM143" s="222">
        <v>29250</v>
      </c>
      <c r="LN143" s="222">
        <v>0</v>
      </c>
      <c r="LO143" s="222">
        <v>652532</v>
      </c>
      <c r="LP143" s="222">
        <v>0</v>
      </c>
      <c r="LQ143" s="222">
        <v>275530</v>
      </c>
      <c r="LR143" s="222">
        <v>911069.1</v>
      </c>
      <c r="LS143" s="222">
        <v>101087</v>
      </c>
      <c r="LT143" s="222">
        <v>165976.5</v>
      </c>
      <c r="LU143" s="222">
        <v>6996989</v>
      </c>
      <c r="LV143" s="222">
        <v>2034575.24</v>
      </c>
      <c r="LW143" s="222">
        <v>0</v>
      </c>
      <c r="LX143" s="222">
        <v>0</v>
      </c>
      <c r="LY143" s="222">
        <v>0</v>
      </c>
      <c r="LZ143" s="222">
        <v>983717</v>
      </c>
      <c r="MA143" s="222">
        <v>638881.5</v>
      </c>
      <c r="MB143" s="222">
        <v>0</v>
      </c>
      <c r="MC143" s="222">
        <v>421034.5</v>
      </c>
      <c r="MD143" s="222">
        <v>699960</v>
      </c>
      <c r="ME143" s="222">
        <v>446952</v>
      </c>
      <c r="MF143" s="222">
        <v>509933.6</v>
      </c>
      <c r="MG143" s="222">
        <v>6529704.96</v>
      </c>
      <c r="MH143" s="222">
        <v>0</v>
      </c>
      <c r="MI143" s="222">
        <v>119065</v>
      </c>
      <c r="MJ143" s="222">
        <v>0</v>
      </c>
      <c r="MK143" s="222">
        <v>275645</v>
      </c>
      <c r="ML143" s="222">
        <v>466472</v>
      </c>
      <c r="MM143" s="222">
        <v>0</v>
      </c>
      <c r="MN143" s="222">
        <v>267069.59999999998</v>
      </c>
      <c r="MO143" s="222">
        <v>323042.90000000002</v>
      </c>
      <c r="MP143" s="222">
        <v>479375</v>
      </c>
      <c r="MQ143" s="222">
        <v>0</v>
      </c>
      <c r="MR143" s="222">
        <v>288465</v>
      </c>
      <c r="MS143" s="222">
        <v>3768268.2</v>
      </c>
      <c r="MT143" s="222">
        <v>83432</v>
      </c>
      <c r="MU143" s="222">
        <v>205475</v>
      </c>
      <c r="MV143" s="222">
        <v>350163</v>
      </c>
      <c r="MW143" s="222">
        <v>0</v>
      </c>
      <c r="MX143" s="222">
        <v>36065</v>
      </c>
      <c r="MY143" s="222">
        <v>0</v>
      </c>
      <c r="MZ143" s="222">
        <v>1391390</v>
      </c>
      <c r="NA143" s="222">
        <v>297238.95</v>
      </c>
      <c r="NB143" s="222">
        <v>38120</v>
      </c>
      <c r="NC143" s="222">
        <v>83946</v>
      </c>
      <c r="ND143" s="222">
        <v>9181113.4700000007</v>
      </c>
      <c r="NE143" s="222">
        <v>1507751.35</v>
      </c>
      <c r="NF143" s="222">
        <v>0</v>
      </c>
      <c r="NG143" s="222">
        <v>3833464</v>
      </c>
      <c r="NH143" s="222">
        <v>110048</v>
      </c>
      <c r="NI143" s="222">
        <v>541328.29</v>
      </c>
      <c r="NJ143" s="222">
        <v>148117.99</v>
      </c>
      <c r="NK143" s="222">
        <v>242864.24</v>
      </c>
      <c r="NL143" s="222">
        <v>59644.56</v>
      </c>
      <c r="NM143" s="222">
        <v>228745</v>
      </c>
      <c r="NN143" s="222">
        <v>0</v>
      </c>
      <c r="NO143" s="222">
        <v>153017</v>
      </c>
      <c r="NP143" s="222">
        <v>1736041</v>
      </c>
      <c r="NQ143" s="222">
        <v>0</v>
      </c>
      <c r="NR143" s="222">
        <v>0</v>
      </c>
      <c r="NS143" s="222">
        <v>0</v>
      </c>
      <c r="NT143" s="222">
        <v>0</v>
      </c>
      <c r="NU143" s="222">
        <v>0</v>
      </c>
      <c r="NV143" s="222">
        <v>18763</v>
      </c>
      <c r="NW143" s="222">
        <v>0</v>
      </c>
      <c r="NX143" s="222">
        <v>849488.49</v>
      </c>
      <c r="NY143" s="222">
        <v>0</v>
      </c>
      <c r="NZ143" s="222">
        <v>190675</v>
      </c>
      <c r="OA143" s="222">
        <v>0</v>
      </c>
      <c r="OB143" s="222">
        <v>0</v>
      </c>
      <c r="OC143" s="222">
        <v>139500</v>
      </c>
      <c r="OD143" s="222">
        <v>10114475.18</v>
      </c>
      <c r="OE143" s="222">
        <v>848710.4</v>
      </c>
      <c r="OF143" s="222">
        <v>973817.98</v>
      </c>
      <c r="OG143" s="222">
        <v>1621048.65</v>
      </c>
      <c r="OH143" s="222">
        <v>531939.5</v>
      </c>
      <c r="OI143" s="222">
        <v>174017</v>
      </c>
      <c r="OJ143" s="222">
        <v>0</v>
      </c>
      <c r="OK143" s="222">
        <v>720278.75</v>
      </c>
      <c r="OL143" s="222">
        <v>0</v>
      </c>
      <c r="OM143" s="222">
        <v>7743801</v>
      </c>
      <c r="ON143" s="222">
        <v>305903.03999999998</v>
      </c>
      <c r="OO143" s="222">
        <v>7085382</v>
      </c>
      <c r="OP143" s="222">
        <v>0</v>
      </c>
      <c r="OQ143" s="222">
        <v>0</v>
      </c>
      <c r="OR143" s="222">
        <v>339354.58</v>
      </c>
      <c r="OS143" s="222">
        <v>1084623</v>
      </c>
      <c r="OT143" s="222">
        <v>0</v>
      </c>
      <c r="OU143" s="222">
        <v>326840.42</v>
      </c>
      <c r="OV143" s="222">
        <v>0</v>
      </c>
      <c r="OW143" s="222">
        <v>76777</v>
      </c>
      <c r="OX143" s="222">
        <v>772722</v>
      </c>
      <c r="OY143" s="222">
        <v>207996.95</v>
      </c>
      <c r="OZ143" s="222">
        <v>453087.65</v>
      </c>
      <c r="PA143" s="222">
        <v>0</v>
      </c>
      <c r="PB143" s="222">
        <v>3156789.77</v>
      </c>
      <c r="PC143" s="222">
        <v>15600</v>
      </c>
      <c r="PD143" s="222">
        <v>127181</v>
      </c>
      <c r="PE143" s="222">
        <v>35000</v>
      </c>
      <c r="PF143" s="222">
        <v>117769</v>
      </c>
      <c r="PG143" s="222">
        <v>534832</v>
      </c>
      <c r="PH143" s="222">
        <v>0</v>
      </c>
      <c r="PI143" s="222">
        <v>0</v>
      </c>
      <c r="PJ143" s="222">
        <v>410672.8</v>
      </c>
      <c r="PK143" s="222">
        <v>170795</v>
      </c>
      <c r="PL143" s="222">
        <v>0</v>
      </c>
      <c r="PM143" s="222">
        <v>0</v>
      </c>
      <c r="PN143" s="222">
        <v>108040</v>
      </c>
      <c r="PO143" s="222">
        <v>892586.36</v>
      </c>
      <c r="PP143" s="222">
        <v>0</v>
      </c>
      <c r="PQ143" s="222">
        <v>105915.85</v>
      </c>
      <c r="PR143" s="222">
        <v>167934</v>
      </c>
      <c r="PS143" s="222">
        <v>0</v>
      </c>
      <c r="PT143" s="222">
        <v>5114512.43</v>
      </c>
      <c r="PU143" s="222">
        <v>0</v>
      </c>
      <c r="PV143" s="222">
        <v>0</v>
      </c>
      <c r="PW143" s="222">
        <v>0</v>
      </c>
      <c r="PX143" s="222">
        <v>26000</v>
      </c>
      <c r="PY143" s="222">
        <v>73229.5</v>
      </c>
      <c r="PZ143" s="222">
        <v>0</v>
      </c>
      <c r="QA143" s="222">
        <v>0</v>
      </c>
      <c r="QB143" s="222">
        <v>49900</v>
      </c>
      <c r="QC143" s="222">
        <v>0</v>
      </c>
      <c r="QD143" s="222">
        <v>48650</v>
      </c>
      <c r="QE143" s="222">
        <v>121635</v>
      </c>
      <c r="QF143" s="222">
        <v>336915</v>
      </c>
      <c r="QG143" s="222">
        <v>32500</v>
      </c>
      <c r="QH143" s="222">
        <v>28392</v>
      </c>
      <c r="QI143" s="222">
        <v>45376</v>
      </c>
      <c r="QJ143" s="222">
        <v>0</v>
      </c>
      <c r="QK143" s="222">
        <v>0</v>
      </c>
      <c r="QL143" s="222">
        <v>168243.5</v>
      </c>
      <c r="QM143" s="222">
        <v>835328.04</v>
      </c>
      <c r="QN143" s="222">
        <v>1130605.1499999999</v>
      </c>
      <c r="QO143" s="222">
        <v>0</v>
      </c>
      <c r="QP143" s="222">
        <v>0</v>
      </c>
      <c r="QQ143" s="222">
        <v>27665</v>
      </c>
      <c r="QR143" s="222">
        <v>0</v>
      </c>
      <c r="QS143" s="222">
        <v>0</v>
      </c>
      <c r="QT143" s="222">
        <v>2103659</v>
      </c>
      <c r="QU143" s="222">
        <v>313272</v>
      </c>
      <c r="QV143" s="222">
        <v>1221900</v>
      </c>
      <c r="QW143" s="222">
        <v>185810</v>
      </c>
      <c r="QX143" s="222">
        <v>54000</v>
      </c>
      <c r="QY143" s="222">
        <v>922015</v>
      </c>
      <c r="QZ143" s="222">
        <v>0</v>
      </c>
      <c r="RA143" s="222">
        <v>316283.76</v>
      </c>
      <c r="RB143" s="222">
        <v>157073</v>
      </c>
      <c r="RC143" s="222">
        <v>162033.5</v>
      </c>
      <c r="RD143" s="222">
        <v>157947.79999999999</v>
      </c>
      <c r="RE143" s="222">
        <v>180075</v>
      </c>
      <c r="RF143" s="222">
        <v>0</v>
      </c>
      <c r="RG143" s="222">
        <v>1522687</v>
      </c>
      <c r="RH143" s="222">
        <v>644570</v>
      </c>
      <c r="RI143" s="222">
        <v>237600</v>
      </c>
      <c r="RJ143" s="222">
        <v>56390</v>
      </c>
      <c r="RK143" s="222">
        <v>175720</v>
      </c>
      <c r="RL143" s="222">
        <v>0</v>
      </c>
      <c r="RM143" s="222">
        <v>1007925.5</v>
      </c>
      <c r="RN143" s="222">
        <v>209310</v>
      </c>
      <c r="RO143" s="222">
        <v>585224.81000000006</v>
      </c>
      <c r="RP143" s="222">
        <v>1343005.19</v>
      </c>
      <c r="RQ143" s="222">
        <v>2302890.7000000002</v>
      </c>
      <c r="RR143" s="222">
        <v>32881</v>
      </c>
      <c r="RS143" s="222">
        <v>0</v>
      </c>
      <c r="RT143" s="222">
        <v>0</v>
      </c>
      <c r="RU143" s="222">
        <v>314112.5</v>
      </c>
      <c r="RV143" s="222">
        <v>177791</v>
      </c>
      <c r="RW143" s="222">
        <v>288533</v>
      </c>
      <c r="RX143" s="222">
        <v>104300</v>
      </c>
      <c r="RY143" s="222">
        <v>70280</v>
      </c>
      <c r="RZ143" s="222">
        <v>180408.97</v>
      </c>
      <c r="SA143" s="222">
        <v>3111337</v>
      </c>
      <c r="SB143" s="222">
        <v>89111</v>
      </c>
      <c r="SC143" s="222">
        <v>17000</v>
      </c>
      <c r="SD143" s="222">
        <v>38050</v>
      </c>
      <c r="SE143" s="222">
        <v>0</v>
      </c>
      <c r="SF143" s="222">
        <v>0</v>
      </c>
      <c r="SG143" s="222">
        <v>0</v>
      </c>
      <c r="SH143" s="222">
        <v>58965</v>
      </c>
      <c r="SI143" s="222">
        <v>216813</v>
      </c>
      <c r="SJ143" s="222">
        <v>224305</v>
      </c>
      <c r="SK143" s="222">
        <v>165225</v>
      </c>
      <c r="SL143" s="222">
        <v>29950</v>
      </c>
      <c r="SM143" s="222">
        <v>1555492.85</v>
      </c>
      <c r="SN143" s="222">
        <v>271844.15000000002</v>
      </c>
      <c r="SO143" s="222">
        <v>40950</v>
      </c>
      <c r="SP143" s="222">
        <v>23805</v>
      </c>
      <c r="SQ143" s="222">
        <v>281970.65999999997</v>
      </c>
      <c r="SR143" s="222">
        <v>283044.45</v>
      </c>
      <c r="SS143" s="222">
        <v>26900</v>
      </c>
      <c r="ST143" s="222">
        <v>82575</v>
      </c>
      <c r="SU143" s="222">
        <v>1863927</v>
      </c>
      <c r="SV143" s="222">
        <v>226675</v>
      </c>
      <c r="SW143" s="222">
        <v>140400</v>
      </c>
      <c r="SX143" s="222">
        <v>222435</v>
      </c>
      <c r="SY143" s="222">
        <v>114615</v>
      </c>
      <c r="SZ143" s="222">
        <v>106705</v>
      </c>
      <c r="TA143" s="222">
        <v>77700</v>
      </c>
      <c r="TB143" s="222">
        <v>585745.5</v>
      </c>
      <c r="TC143" s="222">
        <v>126970</v>
      </c>
      <c r="TD143" s="222">
        <v>240999.5</v>
      </c>
      <c r="TE143" s="222">
        <v>74941</v>
      </c>
      <c r="TF143" s="222">
        <v>518665.5</v>
      </c>
      <c r="TG143" s="222">
        <v>125690</v>
      </c>
      <c r="TH143" s="222">
        <v>90925</v>
      </c>
      <c r="TI143" s="222">
        <v>0</v>
      </c>
      <c r="TJ143" s="222">
        <v>77425</v>
      </c>
      <c r="TK143" s="222">
        <v>88858</v>
      </c>
      <c r="TL143" s="222">
        <v>279411</v>
      </c>
      <c r="TM143" s="222">
        <v>141030</v>
      </c>
      <c r="TN143" s="222">
        <v>98995</v>
      </c>
      <c r="TO143" s="222">
        <v>152348</v>
      </c>
      <c r="TP143" s="222">
        <v>327700</v>
      </c>
      <c r="TQ143" s="222">
        <v>160720</v>
      </c>
      <c r="TR143" s="222">
        <v>378777</v>
      </c>
      <c r="TS143" s="222">
        <v>470359</v>
      </c>
      <c r="TT143" s="222">
        <v>102718.5</v>
      </c>
      <c r="TU143" s="222">
        <v>85765</v>
      </c>
      <c r="TV143" s="222">
        <v>60900</v>
      </c>
      <c r="TW143" s="222">
        <v>211261.6</v>
      </c>
      <c r="TX143" s="222">
        <v>208124.5</v>
      </c>
      <c r="TY143" s="222">
        <v>2435557</v>
      </c>
      <c r="TZ143" s="222">
        <v>147949</v>
      </c>
      <c r="UA143" s="222">
        <v>2879747.74</v>
      </c>
      <c r="UB143" s="222">
        <v>458564</v>
      </c>
      <c r="UC143" s="222">
        <v>103175</v>
      </c>
      <c r="UD143" s="222">
        <v>135263.54999999999</v>
      </c>
      <c r="UE143" s="222">
        <v>2134306.31</v>
      </c>
      <c r="UF143" s="222">
        <v>94288</v>
      </c>
      <c r="UG143" s="222">
        <v>67237</v>
      </c>
      <c r="UH143" s="222">
        <v>194589</v>
      </c>
      <c r="UI143" s="222">
        <v>254564</v>
      </c>
      <c r="UJ143" s="222">
        <v>1805574.46</v>
      </c>
      <c r="UK143" s="222">
        <v>0</v>
      </c>
      <c r="UL143" s="222">
        <v>269282.15000000002</v>
      </c>
      <c r="UM143" s="222">
        <v>84760.2</v>
      </c>
      <c r="UN143" s="222">
        <v>177726</v>
      </c>
      <c r="UO143" s="222">
        <v>202336</v>
      </c>
      <c r="UP143" s="222">
        <v>0</v>
      </c>
      <c r="UQ143" s="222">
        <v>274650</v>
      </c>
      <c r="UR143" s="222">
        <v>0</v>
      </c>
      <c r="US143" s="222">
        <v>1916417.37</v>
      </c>
      <c r="UT143" s="222">
        <v>0</v>
      </c>
      <c r="UU143" s="222">
        <v>153374</v>
      </c>
      <c r="UV143" s="222">
        <v>397782</v>
      </c>
      <c r="UW143" s="222">
        <v>0</v>
      </c>
      <c r="UX143" s="222">
        <v>650597.5</v>
      </c>
      <c r="UY143" s="222">
        <v>226890.7</v>
      </c>
      <c r="UZ143" s="222">
        <v>132680</v>
      </c>
      <c r="VA143" s="222">
        <v>185000</v>
      </c>
      <c r="VB143" s="222">
        <v>340381.93</v>
      </c>
      <c r="VC143" s="222">
        <v>0</v>
      </c>
      <c r="VD143" s="222">
        <v>73016.55</v>
      </c>
      <c r="VE143" s="222">
        <v>218565</v>
      </c>
      <c r="VF143" s="222">
        <v>49500</v>
      </c>
      <c r="VG143" s="222">
        <v>73752.399999999994</v>
      </c>
      <c r="VH143" s="222">
        <v>674346</v>
      </c>
      <c r="VI143" s="222">
        <v>186150</v>
      </c>
      <c r="VJ143" s="222">
        <v>132887.78</v>
      </c>
      <c r="VK143" s="222">
        <v>0</v>
      </c>
      <c r="VL143" s="222">
        <v>2376969</v>
      </c>
      <c r="VM143" s="222">
        <v>0</v>
      </c>
      <c r="VN143" s="222">
        <v>149630</v>
      </c>
      <c r="VO143" s="222">
        <v>0</v>
      </c>
      <c r="VP143" s="222">
        <v>187170</v>
      </c>
      <c r="VQ143" s="222">
        <v>396811</v>
      </c>
      <c r="VR143" s="222">
        <v>160115</v>
      </c>
      <c r="VS143" s="222">
        <v>106875</v>
      </c>
      <c r="VT143" s="222">
        <v>0</v>
      </c>
      <c r="VU143" s="222">
        <v>4611857.4000000004</v>
      </c>
      <c r="VV143" s="222">
        <v>0</v>
      </c>
      <c r="VW143" s="222">
        <v>76820.600000000006</v>
      </c>
      <c r="VX143" s="222">
        <v>0</v>
      </c>
      <c r="VY143" s="222">
        <v>0</v>
      </c>
      <c r="VZ143" s="222">
        <v>0</v>
      </c>
      <c r="WA143" s="222">
        <v>0</v>
      </c>
      <c r="WB143" s="222">
        <v>293859.7</v>
      </c>
      <c r="WC143" s="222">
        <v>0</v>
      </c>
      <c r="WD143" s="222">
        <v>0</v>
      </c>
      <c r="WE143" s="222">
        <v>304154.19</v>
      </c>
      <c r="WF143" s="222">
        <v>346555.8</v>
      </c>
      <c r="WG143" s="222">
        <v>159103</v>
      </c>
      <c r="WH143" s="222">
        <v>376090</v>
      </c>
      <c r="WI143" s="222">
        <v>64098</v>
      </c>
      <c r="WJ143" s="222">
        <v>76820</v>
      </c>
      <c r="WK143" s="222">
        <v>107469.05</v>
      </c>
      <c r="WL143" s="222">
        <v>124670.04</v>
      </c>
      <c r="WM143" s="222">
        <v>0</v>
      </c>
      <c r="WN143" s="222">
        <v>259028.61</v>
      </c>
      <c r="WO143" s="222">
        <v>62345</v>
      </c>
      <c r="WP143" s="222">
        <v>0</v>
      </c>
      <c r="WQ143" s="222">
        <v>564566.13</v>
      </c>
      <c r="WR143" s="222">
        <v>459129.58</v>
      </c>
      <c r="WS143" s="222">
        <v>0</v>
      </c>
      <c r="WT143" s="222">
        <v>776624.5</v>
      </c>
      <c r="WU143" s="222">
        <v>2412372.4</v>
      </c>
      <c r="WV143" s="222">
        <v>0</v>
      </c>
      <c r="WW143" s="222">
        <v>47075.4</v>
      </c>
      <c r="WX143" s="222">
        <v>138534.29999999999</v>
      </c>
      <c r="WY143" s="222">
        <v>0</v>
      </c>
      <c r="WZ143" s="222">
        <v>179491.57</v>
      </c>
      <c r="XA143" s="222">
        <v>0</v>
      </c>
      <c r="XB143" s="222">
        <v>343315</v>
      </c>
      <c r="XC143" s="222">
        <v>786840.68</v>
      </c>
      <c r="XD143" s="222">
        <v>39950</v>
      </c>
      <c r="XE143" s="222">
        <v>0</v>
      </c>
      <c r="XF143" s="222">
        <v>0</v>
      </c>
      <c r="XG143" s="222">
        <v>249850</v>
      </c>
      <c r="XH143" s="222">
        <v>4022375.56</v>
      </c>
      <c r="XI143" s="222">
        <v>337203.65</v>
      </c>
      <c r="XJ143" s="222">
        <v>313122.5</v>
      </c>
      <c r="XK143" s="222">
        <v>1209964.1100000001</v>
      </c>
      <c r="XL143" s="222">
        <v>375856</v>
      </c>
      <c r="XM143" s="222">
        <v>219347</v>
      </c>
      <c r="XN143" s="222">
        <v>77460</v>
      </c>
      <c r="XO143" s="222">
        <v>319025</v>
      </c>
      <c r="XP143" s="222">
        <v>126695</v>
      </c>
      <c r="XQ143" s="222">
        <v>166761.75</v>
      </c>
      <c r="XR143" s="222">
        <v>179063.95</v>
      </c>
      <c r="XS143" s="222">
        <v>329170.25</v>
      </c>
      <c r="XT143" s="222">
        <v>72328</v>
      </c>
      <c r="XU143" s="222">
        <v>191160.9</v>
      </c>
      <c r="XV143" s="222">
        <v>13450</v>
      </c>
      <c r="XW143" s="222">
        <v>148163.20000000001</v>
      </c>
      <c r="XX143" s="222">
        <v>56218</v>
      </c>
      <c r="XY143" s="222">
        <v>82392.75</v>
      </c>
      <c r="XZ143" s="222">
        <v>57320</v>
      </c>
      <c r="YA143" s="222">
        <v>147994</v>
      </c>
      <c r="YB143" s="222">
        <v>202367.5</v>
      </c>
      <c r="YC143" s="222">
        <v>213787.45</v>
      </c>
      <c r="YD143" s="222">
        <v>165415</v>
      </c>
      <c r="YE143" s="222">
        <v>4587746.96</v>
      </c>
      <c r="YF143" s="222">
        <v>0</v>
      </c>
      <c r="YG143" s="222">
        <v>0</v>
      </c>
      <c r="YH143" s="222">
        <v>0</v>
      </c>
      <c r="YI143" s="222">
        <v>0</v>
      </c>
      <c r="YJ143" s="222">
        <v>0</v>
      </c>
      <c r="YK143" s="222">
        <v>0</v>
      </c>
      <c r="YL143" s="222">
        <v>0</v>
      </c>
      <c r="YM143" s="222">
        <v>0</v>
      </c>
      <c r="YN143" s="222">
        <v>0</v>
      </c>
      <c r="YO143" s="222">
        <v>0</v>
      </c>
      <c r="YP143" s="222">
        <v>0</v>
      </c>
      <c r="YQ143" s="222">
        <v>0</v>
      </c>
      <c r="YR143" s="222">
        <v>0</v>
      </c>
      <c r="YS143" s="222">
        <v>0</v>
      </c>
      <c r="YT143" s="222">
        <v>0</v>
      </c>
      <c r="YU143" s="222">
        <v>0</v>
      </c>
      <c r="YV143" s="222">
        <v>0</v>
      </c>
      <c r="YW143" s="222">
        <v>189760</v>
      </c>
      <c r="YX143" s="222">
        <v>0</v>
      </c>
      <c r="YY143" s="222">
        <v>310200</v>
      </c>
      <c r="YZ143" s="222">
        <v>0</v>
      </c>
      <c r="ZA143" s="222">
        <v>174256</v>
      </c>
      <c r="ZB143" s="222">
        <v>123476</v>
      </c>
      <c r="ZC143" s="222">
        <v>2177387.5499999998</v>
      </c>
      <c r="ZD143" s="222">
        <v>43265</v>
      </c>
      <c r="ZE143" s="222">
        <v>534050</v>
      </c>
      <c r="ZF143" s="222">
        <v>270105</v>
      </c>
      <c r="ZG143" s="222">
        <v>49650</v>
      </c>
      <c r="ZH143" s="222">
        <v>213660</v>
      </c>
      <c r="ZI143" s="222">
        <v>162435</v>
      </c>
      <c r="ZJ143" s="222">
        <v>166000</v>
      </c>
      <c r="ZK143" s="222">
        <v>205103</v>
      </c>
      <c r="ZL143" s="222">
        <v>3908757</v>
      </c>
      <c r="ZM143" s="222">
        <v>0</v>
      </c>
      <c r="ZN143" s="222">
        <v>629503</v>
      </c>
      <c r="ZO143" s="222">
        <v>0</v>
      </c>
      <c r="ZP143" s="222">
        <v>23000</v>
      </c>
      <c r="ZQ143" s="222">
        <v>320751.7</v>
      </c>
      <c r="ZR143" s="222">
        <v>308971.95</v>
      </c>
      <c r="ZS143" s="222">
        <v>928640.85</v>
      </c>
      <c r="ZT143" s="222">
        <v>0</v>
      </c>
      <c r="ZU143" s="222">
        <v>0</v>
      </c>
      <c r="ZV143" s="222">
        <v>0</v>
      </c>
      <c r="ZW143" s="222">
        <v>7300</v>
      </c>
      <c r="ZX143" s="222">
        <v>0</v>
      </c>
      <c r="ZY143" s="222">
        <v>0</v>
      </c>
      <c r="ZZ143" s="222">
        <v>27500</v>
      </c>
      <c r="AAA143" s="222">
        <v>67028.600000000006</v>
      </c>
      <c r="AAB143" s="222">
        <v>0</v>
      </c>
      <c r="AAC143" s="222">
        <v>0</v>
      </c>
      <c r="AAD143" s="222">
        <v>19545</v>
      </c>
      <c r="AAE143" s="222">
        <v>155452.5</v>
      </c>
      <c r="AAF143" s="222">
        <v>0</v>
      </c>
      <c r="AAG143" s="222">
        <v>0</v>
      </c>
      <c r="AAH143" s="222">
        <v>0</v>
      </c>
      <c r="AAI143" s="222">
        <v>185233.3</v>
      </c>
      <c r="AAJ143" s="222">
        <v>824056.25</v>
      </c>
      <c r="AAK143" s="222">
        <v>263478</v>
      </c>
      <c r="AAL143" s="222">
        <v>124416</v>
      </c>
      <c r="AAM143" s="222">
        <v>585815.25</v>
      </c>
      <c r="AAN143" s="222">
        <v>392905.75</v>
      </c>
      <c r="AAO143" s="222">
        <v>11000515.65</v>
      </c>
      <c r="AAP143" s="222">
        <v>10930</v>
      </c>
      <c r="AAQ143" s="222">
        <v>0</v>
      </c>
      <c r="AAR143" s="222">
        <v>0</v>
      </c>
      <c r="AAS143" s="222">
        <v>386369</v>
      </c>
      <c r="AAT143" s="222">
        <v>0</v>
      </c>
      <c r="AAU143" s="222">
        <v>239516</v>
      </c>
      <c r="AAV143" s="222">
        <v>65365</v>
      </c>
      <c r="AAW143" s="222">
        <v>1111940</v>
      </c>
      <c r="AAX143" s="222">
        <v>171125.41</v>
      </c>
      <c r="AAY143" s="222">
        <v>1813694.05</v>
      </c>
      <c r="AAZ143" s="222">
        <v>4627763</v>
      </c>
      <c r="ABA143" s="222">
        <v>105187.5</v>
      </c>
      <c r="ABB143" s="222">
        <v>0</v>
      </c>
      <c r="ABC143" s="222">
        <v>458387.4</v>
      </c>
      <c r="ABD143" s="222">
        <v>203060</v>
      </c>
      <c r="ABE143" s="222">
        <v>33200</v>
      </c>
      <c r="ABF143" s="222">
        <v>0</v>
      </c>
      <c r="ABG143" s="222">
        <v>0</v>
      </c>
      <c r="ABH143" s="222">
        <v>3645774.35</v>
      </c>
      <c r="ABI143" s="222">
        <v>1467024.15</v>
      </c>
      <c r="ABJ143" s="222">
        <v>698861.66</v>
      </c>
      <c r="ABK143" s="222">
        <v>0</v>
      </c>
      <c r="ABL143" s="222">
        <v>366897</v>
      </c>
      <c r="ABM143" s="222">
        <v>473662.48</v>
      </c>
      <c r="ABN143" s="222">
        <v>0</v>
      </c>
      <c r="ABO143" s="222">
        <v>4219436</v>
      </c>
      <c r="ABP143" s="222">
        <v>354258.3</v>
      </c>
      <c r="ABQ143" s="222">
        <v>173662</v>
      </c>
      <c r="ABR143" s="222">
        <v>674179.75</v>
      </c>
      <c r="ABS143" s="222">
        <v>0</v>
      </c>
      <c r="ABT143" s="222">
        <v>228399</v>
      </c>
      <c r="ABU143" s="222">
        <v>303392</v>
      </c>
      <c r="ABV143" s="222">
        <v>313106</v>
      </c>
      <c r="ABW143" s="222">
        <v>64650</v>
      </c>
      <c r="ABX143" s="222">
        <v>421786.11</v>
      </c>
      <c r="ABY143" s="222">
        <v>52505</v>
      </c>
      <c r="ABZ143" s="222">
        <v>0</v>
      </c>
      <c r="ACA143" s="222">
        <v>460818.86</v>
      </c>
      <c r="ACB143" s="222">
        <v>191696</v>
      </c>
      <c r="ACC143" s="222">
        <v>145547</v>
      </c>
      <c r="ACD143" s="222">
        <v>0</v>
      </c>
      <c r="ACE143" s="222">
        <v>533502.19999999995</v>
      </c>
      <c r="ACF143" s="222">
        <v>340973</v>
      </c>
      <c r="ACG143" s="222">
        <v>854875.9</v>
      </c>
      <c r="ACH143" s="222">
        <v>74207.5</v>
      </c>
      <c r="ACI143" s="222">
        <v>5150695.0999999996</v>
      </c>
      <c r="ACJ143" s="222">
        <v>136890</v>
      </c>
      <c r="ACK143" s="222">
        <v>205765.13</v>
      </c>
      <c r="ACL143" s="222">
        <v>25554</v>
      </c>
      <c r="ACM143" s="222">
        <v>0</v>
      </c>
      <c r="ACN143" s="222">
        <v>209405</v>
      </c>
      <c r="ACO143" s="222">
        <v>432595</v>
      </c>
      <c r="ACP143" s="222">
        <v>1919397</v>
      </c>
      <c r="ACQ143" s="222">
        <v>2785878</v>
      </c>
      <c r="ACR143" s="222">
        <v>0</v>
      </c>
      <c r="ACS143" s="222">
        <v>270176</v>
      </c>
      <c r="ACT143" s="222">
        <v>195001.5</v>
      </c>
      <c r="ACU143" s="222">
        <v>613731</v>
      </c>
      <c r="ACV143" s="222">
        <v>6833756.7999999998</v>
      </c>
      <c r="ACW143" s="222">
        <v>348139</v>
      </c>
      <c r="ACX143" s="222">
        <v>172267.5</v>
      </c>
      <c r="ACY143" s="222">
        <v>165745.70000000001</v>
      </c>
      <c r="ACZ143" s="222">
        <v>318896.5</v>
      </c>
      <c r="ADA143" s="222">
        <v>0</v>
      </c>
      <c r="ADB143" s="222">
        <v>0</v>
      </c>
      <c r="ADC143" s="222">
        <v>326234</v>
      </c>
      <c r="ADD143" s="222">
        <v>292075</v>
      </c>
      <c r="ADE143" s="222">
        <v>672789.03</v>
      </c>
      <c r="ADF143" s="222">
        <v>1101273</v>
      </c>
      <c r="ADG143" s="222">
        <v>1658576.72</v>
      </c>
      <c r="ADH143" s="222">
        <v>0</v>
      </c>
      <c r="ADI143" s="222">
        <v>143700</v>
      </c>
      <c r="ADJ143" s="222">
        <v>217997.58</v>
      </c>
      <c r="ADK143" s="222">
        <v>6745</v>
      </c>
      <c r="ADL143" s="222">
        <v>15800</v>
      </c>
      <c r="ADM143" s="222">
        <v>80400</v>
      </c>
      <c r="ADN143" s="222">
        <v>0</v>
      </c>
      <c r="ADO143" s="222">
        <v>0</v>
      </c>
      <c r="ADP143" s="222">
        <v>0</v>
      </c>
      <c r="ADQ143" s="222">
        <v>1055533.25</v>
      </c>
      <c r="ADR143" s="222">
        <v>0</v>
      </c>
      <c r="ADS143" s="222">
        <v>3385012.37</v>
      </c>
      <c r="ADT143" s="222">
        <v>0</v>
      </c>
      <c r="ADU143" s="222">
        <v>242582</v>
      </c>
      <c r="ADV143" s="222">
        <v>0</v>
      </c>
      <c r="ADW143" s="222">
        <v>287384.5</v>
      </c>
      <c r="ADX143" s="222">
        <v>0</v>
      </c>
      <c r="ADY143" s="222">
        <v>6016575.3099999996</v>
      </c>
      <c r="ADZ143" s="222">
        <v>1689292.08</v>
      </c>
      <c r="AEA143" s="222">
        <v>1007773.58</v>
      </c>
      <c r="AEB143" s="222">
        <v>310674.5</v>
      </c>
      <c r="AEC143" s="222">
        <v>37945</v>
      </c>
      <c r="AED143" s="222">
        <v>736904.75</v>
      </c>
      <c r="AEE143" s="222">
        <v>383188.86</v>
      </c>
      <c r="AEF143" s="222">
        <v>757185.5</v>
      </c>
      <c r="AEG143" s="222">
        <v>0</v>
      </c>
      <c r="AEH143" s="222">
        <v>335996.63</v>
      </c>
      <c r="AEI143" s="222">
        <v>350781.26</v>
      </c>
      <c r="AEJ143" s="222">
        <v>520787</v>
      </c>
      <c r="AEK143" s="222">
        <v>332417.21000000002</v>
      </c>
      <c r="AEL143" s="222">
        <v>417067.57</v>
      </c>
      <c r="AEM143" s="222">
        <v>527131.25</v>
      </c>
      <c r="AEN143" s="222">
        <v>428320</v>
      </c>
      <c r="AEO143" s="222">
        <v>138237</v>
      </c>
      <c r="AEP143" s="222">
        <v>763878</v>
      </c>
      <c r="AEQ143" s="222">
        <v>110490</v>
      </c>
      <c r="AER143" s="222">
        <v>954008.22</v>
      </c>
      <c r="AES143" s="222">
        <v>2984861.86</v>
      </c>
      <c r="AET143" s="222">
        <v>69295</v>
      </c>
      <c r="AEU143" s="222">
        <v>744520</v>
      </c>
      <c r="AEV143" s="222">
        <v>24400</v>
      </c>
      <c r="AEW143" s="222">
        <v>393424.15</v>
      </c>
      <c r="AEX143" s="222">
        <v>58850</v>
      </c>
      <c r="AEY143" s="222">
        <v>330927.5</v>
      </c>
      <c r="AEZ143" s="222">
        <v>170028</v>
      </c>
      <c r="AFA143" s="222">
        <v>297619.34999999998</v>
      </c>
      <c r="AFB143" s="222">
        <v>432564.25</v>
      </c>
      <c r="AFC143" s="222">
        <v>2770499.77</v>
      </c>
      <c r="AFD143" s="222">
        <v>1730902.25</v>
      </c>
      <c r="AFE143" s="222">
        <v>0</v>
      </c>
      <c r="AFF143" s="222">
        <v>0</v>
      </c>
      <c r="AFG143" s="222">
        <v>0</v>
      </c>
      <c r="AFH143" s="222">
        <v>0</v>
      </c>
      <c r="AFI143" s="222">
        <v>0</v>
      </c>
      <c r="AFJ143" s="222">
        <v>0</v>
      </c>
      <c r="AFK143" s="222">
        <v>0</v>
      </c>
      <c r="AFL143" s="222">
        <v>0</v>
      </c>
      <c r="AFM143" s="222">
        <v>153250</v>
      </c>
      <c r="AFN143" s="222">
        <v>52250</v>
      </c>
      <c r="AFO143" s="222">
        <v>0</v>
      </c>
      <c r="AFP143" s="222">
        <v>3242702</v>
      </c>
      <c r="AFQ143" s="222">
        <v>154928</v>
      </c>
      <c r="AFR143" s="222">
        <v>0</v>
      </c>
      <c r="AFS143" s="222">
        <v>24500</v>
      </c>
      <c r="AFT143" s="222">
        <v>0</v>
      </c>
      <c r="AFU143" s="222">
        <v>0</v>
      </c>
      <c r="AFV143" s="222">
        <v>2900</v>
      </c>
      <c r="AFW143" s="222">
        <v>0</v>
      </c>
      <c r="AFX143" s="222">
        <v>0</v>
      </c>
      <c r="AFY143" s="222">
        <v>0</v>
      </c>
      <c r="AFZ143" s="222">
        <v>85153.5</v>
      </c>
      <c r="AGA143" s="222">
        <v>4000</v>
      </c>
      <c r="AGB143" s="222">
        <v>3599089.77</v>
      </c>
      <c r="AGC143" s="222">
        <v>0</v>
      </c>
      <c r="AGD143" s="222">
        <v>0</v>
      </c>
      <c r="AGE143" s="222">
        <v>0</v>
      </c>
      <c r="AGF143" s="222">
        <v>0</v>
      </c>
      <c r="AGG143" s="222">
        <v>154895</v>
      </c>
      <c r="AGH143" s="222">
        <v>19250</v>
      </c>
      <c r="AGI143" s="222">
        <v>0</v>
      </c>
      <c r="AGJ143" s="222">
        <v>0</v>
      </c>
      <c r="AGK143" s="222">
        <v>0</v>
      </c>
      <c r="AGL143" s="222">
        <v>0</v>
      </c>
      <c r="AGM143" s="222">
        <v>3476458.65</v>
      </c>
      <c r="AGN143" s="222">
        <v>1342787.11</v>
      </c>
      <c r="AGO143" s="222">
        <v>163026.6</v>
      </c>
      <c r="AGP143" s="222">
        <v>61750</v>
      </c>
      <c r="AGQ143" s="222">
        <v>37668.949999999997</v>
      </c>
      <c r="AGR143" s="222">
        <v>0</v>
      </c>
      <c r="AGS143" s="222">
        <v>44645</v>
      </c>
      <c r="AGT143" s="222">
        <v>396500</v>
      </c>
      <c r="AGU143" s="222">
        <v>3726783</v>
      </c>
      <c r="AGV143" s="222">
        <v>6373118.2800000003</v>
      </c>
      <c r="AGW143" s="222">
        <v>515565.3</v>
      </c>
      <c r="AGX143" s="222">
        <v>847843.5</v>
      </c>
      <c r="AGY143" s="222">
        <v>1227078.9099999999</v>
      </c>
      <c r="AGZ143" s="222">
        <v>80296</v>
      </c>
      <c r="AHA143" s="222">
        <v>751359.3</v>
      </c>
      <c r="AHB143" s="222">
        <v>820549</v>
      </c>
      <c r="AHC143" s="222">
        <v>252320</v>
      </c>
      <c r="AHD143" s="222">
        <v>573645</v>
      </c>
      <c r="AHE143" s="222">
        <v>118365</v>
      </c>
      <c r="AHF143" s="222">
        <v>0</v>
      </c>
      <c r="AHG143" s="222">
        <v>125000</v>
      </c>
      <c r="AHH143" s="222">
        <v>0</v>
      </c>
      <c r="AHI143" s="222">
        <v>542408</v>
      </c>
      <c r="AHJ143" s="222">
        <v>291367</v>
      </c>
      <c r="AHK143" s="222">
        <v>380377</v>
      </c>
      <c r="AHL143" s="222">
        <v>0</v>
      </c>
      <c r="AHM143" s="222">
        <v>342622</v>
      </c>
      <c r="AHN143" s="222">
        <v>605534.5</v>
      </c>
      <c r="AHO143" s="222">
        <v>131350</v>
      </c>
      <c r="AHP143" s="222">
        <v>1767666</v>
      </c>
      <c r="AHQ143" s="222">
        <v>895098.25</v>
      </c>
      <c r="AHR143" s="264">
        <v>623208.5</v>
      </c>
    </row>
    <row r="144" spans="1:902" ht="24">
      <c r="A144" s="183" t="s">
        <v>6671</v>
      </c>
      <c r="B144" s="183" t="s">
        <v>6611</v>
      </c>
      <c r="C144" s="184" t="s">
        <v>6612</v>
      </c>
      <c r="D144" s="222">
        <v>0</v>
      </c>
      <c r="E144" s="222">
        <v>0</v>
      </c>
      <c r="F144" s="222">
        <v>0</v>
      </c>
      <c r="G144" s="222">
        <v>0</v>
      </c>
      <c r="H144" s="222">
        <v>0</v>
      </c>
      <c r="I144" s="222">
        <v>0</v>
      </c>
      <c r="J144" s="222">
        <v>0</v>
      </c>
      <c r="K144" s="222">
        <v>0</v>
      </c>
      <c r="L144" s="222">
        <v>0</v>
      </c>
      <c r="M144" s="222">
        <v>0</v>
      </c>
      <c r="N144" s="222">
        <v>0</v>
      </c>
      <c r="O144" s="222">
        <v>0</v>
      </c>
      <c r="P144" s="222">
        <v>0</v>
      </c>
      <c r="Q144" s="222">
        <v>0</v>
      </c>
      <c r="R144" s="222">
        <v>0</v>
      </c>
      <c r="S144" s="222">
        <v>0</v>
      </c>
      <c r="T144" s="222">
        <v>0</v>
      </c>
      <c r="U144" s="222">
        <v>0</v>
      </c>
      <c r="V144" s="222">
        <v>0</v>
      </c>
      <c r="W144" s="222">
        <v>0</v>
      </c>
      <c r="X144" s="222">
        <v>0</v>
      </c>
      <c r="Y144" s="222">
        <v>0</v>
      </c>
      <c r="Z144" s="222">
        <v>0</v>
      </c>
      <c r="AA144" s="222">
        <v>0</v>
      </c>
      <c r="AB144" s="222">
        <v>0</v>
      </c>
      <c r="AC144" s="222">
        <v>0</v>
      </c>
      <c r="AD144" s="222">
        <v>0</v>
      </c>
      <c r="AE144" s="222">
        <v>1900</v>
      </c>
      <c r="AF144" s="222">
        <v>0</v>
      </c>
      <c r="AG144" s="222">
        <v>0</v>
      </c>
      <c r="AH144" s="222">
        <v>320000</v>
      </c>
      <c r="AI144" s="222">
        <v>0</v>
      </c>
      <c r="AJ144" s="222">
        <v>0</v>
      </c>
      <c r="AK144" s="222">
        <v>0</v>
      </c>
      <c r="AL144" s="222">
        <v>0</v>
      </c>
      <c r="AM144" s="222">
        <v>0</v>
      </c>
      <c r="AN144" s="222">
        <v>0</v>
      </c>
      <c r="AO144" s="222">
        <v>0</v>
      </c>
      <c r="AP144" s="222">
        <v>0</v>
      </c>
      <c r="AQ144" s="222">
        <v>0</v>
      </c>
      <c r="AR144" s="222">
        <v>0</v>
      </c>
      <c r="AS144" s="222">
        <v>0</v>
      </c>
      <c r="AT144" s="222">
        <v>0</v>
      </c>
      <c r="AU144" s="222">
        <v>0</v>
      </c>
      <c r="AV144" s="222">
        <v>0</v>
      </c>
      <c r="AW144" s="222">
        <v>0</v>
      </c>
      <c r="AX144" s="222">
        <v>0</v>
      </c>
      <c r="AY144" s="222">
        <v>0</v>
      </c>
      <c r="AZ144" s="222">
        <v>0</v>
      </c>
      <c r="BA144" s="222">
        <v>0</v>
      </c>
      <c r="BB144" s="222">
        <v>0</v>
      </c>
      <c r="BC144" s="222">
        <v>0</v>
      </c>
      <c r="BD144" s="222">
        <v>0</v>
      </c>
      <c r="BE144" s="222">
        <v>0</v>
      </c>
      <c r="BF144" s="222">
        <v>0</v>
      </c>
      <c r="BG144" s="222">
        <v>0</v>
      </c>
      <c r="BH144" s="222">
        <v>0</v>
      </c>
      <c r="BI144" s="222">
        <v>0</v>
      </c>
      <c r="BJ144" s="222">
        <v>0</v>
      </c>
      <c r="BK144" s="222">
        <v>0</v>
      </c>
      <c r="BL144" s="222">
        <v>0</v>
      </c>
      <c r="BM144" s="222">
        <v>0</v>
      </c>
      <c r="BN144" s="222">
        <v>0</v>
      </c>
      <c r="BO144" s="222">
        <v>0</v>
      </c>
      <c r="BP144" s="222">
        <v>0</v>
      </c>
      <c r="BQ144" s="222">
        <v>0</v>
      </c>
      <c r="BR144" s="222">
        <v>0</v>
      </c>
      <c r="BS144" s="222">
        <v>0</v>
      </c>
      <c r="BT144" s="222">
        <v>0</v>
      </c>
      <c r="BU144" s="222">
        <v>0</v>
      </c>
      <c r="BV144" s="222">
        <v>0</v>
      </c>
      <c r="BW144" s="222">
        <v>0</v>
      </c>
      <c r="BX144" s="222">
        <v>0</v>
      </c>
      <c r="BY144" s="222">
        <v>0</v>
      </c>
      <c r="BZ144" s="222">
        <v>0</v>
      </c>
      <c r="CA144" s="222">
        <v>0</v>
      </c>
      <c r="CB144" s="222">
        <v>0</v>
      </c>
      <c r="CC144" s="222">
        <v>0</v>
      </c>
      <c r="CD144" s="222">
        <v>0</v>
      </c>
      <c r="CE144" s="222">
        <v>0</v>
      </c>
      <c r="CF144" s="222">
        <v>0</v>
      </c>
      <c r="CG144" s="222">
        <v>0</v>
      </c>
      <c r="CH144" s="222">
        <v>0</v>
      </c>
      <c r="CI144" s="222">
        <v>0</v>
      </c>
      <c r="CJ144" s="222">
        <v>0</v>
      </c>
      <c r="CK144" s="222">
        <v>0</v>
      </c>
      <c r="CL144" s="222">
        <v>0</v>
      </c>
      <c r="CM144" s="222">
        <v>0</v>
      </c>
      <c r="CN144" s="222">
        <v>0</v>
      </c>
      <c r="CO144" s="222">
        <v>0</v>
      </c>
      <c r="CP144" s="222">
        <v>0</v>
      </c>
      <c r="CQ144" s="222">
        <v>0</v>
      </c>
      <c r="CR144" s="222">
        <v>0</v>
      </c>
      <c r="CS144" s="222">
        <v>0</v>
      </c>
      <c r="CT144" s="222">
        <v>0</v>
      </c>
      <c r="CU144" s="222">
        <v>0</v>
      </c>
      <c r="CV144" s="222">
        <v>0</v>
      </c>
      <c r="CW144" s="222">
        <v>0</v>
      </c>
      <c r="CX144" s="222">
        <v>0</v>
      </c>
      <c r="CY144" s="222">
        <v>0</v>
      </c>
      <c r="CZ144" s="222">
        <v>0</v>
      </c>
      <c r="DA144" s="222">
        <v>0</v>
      </c>
      <c r="DB144" s="222">
        <v>0</v>
      </c>
      <c r="DC144" s="222">
        <v>0</v>
      </c>
      <c r="DD144" s="222">
        <v>0</v>
      </c>
      <c r="DE144" s="222">
        <v>0</v>
      </c>
      <c r="DF144" s="222">
        <v>0</v>
      </c>
      <c r="DG144" s="222">
        <v>0</v>
      </c>
      <c r="DH144" s="222">
        <v>0</v>
      </c>
      <c r="DI144" s="222">
        <v>0</v>
      </c>
      <c r="DJ144" s="222">
        <v>0</v>
      </c>
      <c r="DK144" s="222">
        <v>1800000</v>
      </c>
      <c r="DL144" s="222">
        <v>0</v>
      </c>
      <c r="DM144" s="222">
        <v>0</v>
      </c>
      <c r="DN144" s="222">
        <v>0</v>
      </c>
      <c r="DO144" s="222">
        <v>0</v>
      </c>
      <c r="DP144" s="222">
        <v>0</v>
      </c>
      <c r="DQ144" s="222">
        <v>0</v>
      </c>
      <c r="DR144" s="222">
        <v>0</v>
      </c>
      <c r="DS144" s="222">
        <v>0</v>
      </c>
      <c r="DT144" s="222">
        <v>0</v>
      </c>
      <c r="DU144" s="222">
        <v>0</v>
      </c>
      <c r="DV144" s="222">
        <v>0</v>
      </c>
      <c r="DW144" s="222">
        <v>0</v>
      </c>
      <c r="DX144" s="222">
        <v>0</v>
      </c>
      <c r="DY144" s="222">
        <v>0</v>
      </c>
      <c r="DZ144" s="222">
        <v>0</v>
      </c>
      <c r="EA144" s="222">
        <v>0</v>
      </c>
      <c r="EB144" s="222">
        <v>0</v>
      </c>
      <c r="EC144" s="222">
        <v>0</v>
      </c>
      <c r="ED144" s="222">
        <v>0</v>
      </c>
      <c r="EE144" s="222">
        <v>0</v>
      </c>
      <c r="EF144" s="222">
        <v>0</v>
      </c>
      <c r="EG144" s="222">
        <v>0</v>
      </c>
      <c r="EH144" s="222">
        <v>0</v>
      </c>
      <c r="EI144" s="222">
        <v>0</v>
      </c>
      <c r="EJ144" s="222">
        <v>0</v>
      </c>
      <c r="EK144" s="222">
        <v>0</v>
      </c>
      <c r="EL144" s="222">
        <v>0</v>
      </c>
      <c r="EM144" s="222">
        <v>0</v>
      </c>
      <c r="EN144" s="222">
        <v>508389.17</v>
      </c>
      <c r="EO144" s="222">
        <v>0</v>
      </c>
      <c r="EP144" s="222">
        <v>0</v>
      </c>
      <c r="EQ144" s="222">
        <v>0</v>
      </c>
      <c r="ER144" s="222">
        <v>0</v>
      </c>
      <c r="ES144" s="222">
        <v>0</v>
      </c>
      <c r="ET144" s="222">
        <v>0</v>
      </c>
      <c r="EU144" s="222">
        <v>0</v>
      </c>
      <c r="EV144" s="222">
        <v>0</v>
      </c>
      <c r="EW144" s="222">
        <v>740000</v>
      </c>
      <c r="EX144" s="222">
        <v>0</v>
      </c>
      <c r="EY144" s="222">
        <v>0</v>
      </c>
      <c r="EZ144" s="222">
        <v>0</v>
      </c>
      <c r="FA144" s="222">
        <v>0</v>
      </c>
      <c r="FB144" s="222">
        <v>0</v>
      </c>
      <c r="FC144" s="222">
        <v>0</v>
      </c>
      <c r="FD144" s="222">
        <v>0</v>
      </c>
      <c r="FE144" s="222">
        <v>0</v>
      </c>
      <c r="FF144" s="222">
        <v>0</v>
      </c>
      <c r="FG144" s="222">
        <v>0</v>
      </c>
      <c r="FH144" s="222">
        <v>0</v>
      </c>
      <c r="FI144" s="222">
        <v>0</v>
      </c>
      <c r="FJ144" s="222">
        <v>0</v>
      </c>
      <c r="FK144" s="222">
        <v>0</v>
      </c>
      <c r="FL144" s="222">
        <v>0</v>
      </c>
      <c r="FM144" s="222">
        <v>0</v>
      </c>
      <c r="FN144" s="222">
        <v>0</v>
      </c>
      <c r="FO144" s="222">
        <v>0</v>
      </c>
      <c r="FP144" s="222">
        <v>0</v>
      </c>
      <c r="FQ144" s="222">
        <v>0</v>
      </c>
      <c r="FR144" s="222">
        <v>0</v>
      </c>
      <c r="FS144" s="222">
        <v>0</v>
      </c>
      <c r="FT144" s="222">
        <v>0</v>
      </c>
      <c r="FU144" s="222">
        <v>0</v>
      </c>
      <c r="FV144" s="222">
        <v>0</v>
      </c>
      <c r="FW144" s="222">
        <v>0</v>
      </c>
      <c r="FX144" s="222">
        <v>0</v>
      </c>
      <c r="FY144" s="222">
        <v>0</v>
      </c>
      <c r="FZ144" s="222">
        <v>0</v>
      </c>
      <c r="GA144" s="222">
        <v>0</v>
      </c>
      <c r="GB144" s="222">
        <v>0</v>
      </c>
      <c r="GC144" s="222">
        <v>0</v>
      </c>
      <c r="GD144" s="222">
        <v>0</v>
      </c>
      <c r="GE144" s="222">
        <v>0</v>
      </c>
      <c r="GF144" s="222">
        <v>0</v>
      </c>
      <c r="GG144" s="222">
        <v>0</v>
      </c>
      <c r="GH144" s="222">
        <v>0</v>
      </c>
      <c r="GI144" s="222">
        <v>0</v>
      </c>
      <c r="GJ144" s="222">
        <v>0</v>
      </c>
      <c r="GK144" s="222">
        <v>0</v>
      </c>
      <c r="GL144" s="222">
        <v>0</v>
      </c>
      <c r="GM144" s="222">
        <v>0</v>
      </c>
      <c r="GN144" s="222">
        <v>0</v>
      </c>
      <c r="GO144" s="222">
        <v>0</v>
      </c>
      <c r="GP144" s="222">
        <v>0</v>
      </c>
      <c r="GQ144" s="222">
        <v>0</v>
      </c>
      <c r="GR144" s="222">
        <v>0</v>
      </c>
      <c r="GS144" s="222">
        <v>0</v>
      </c>
      <c r="GT144" s="222">
        <v>0</v>
      </c>
      <c r="GU144" s="222">
        <v>0</v>
      </c>
      <c r="GV144" s="222">
        <v>0</v>
      </c>
      <c r="GW144" s="222">
        <v>0</v>
      </c>
      <c r="GX144" s="222">
        <v>0</v>
      </c>
      <c r="GY144" s="222">
        <v>0</v>
      </c>
      <c r="GZ144" s="222">
        <v>0</v>
      </c>
      <c r="HA144" s="222">
        <v>0</v>
      </c>
      <c r="HB144" s="222">
        <v>0</v>
      </c>
      <c r="HC144" s="222">
        <v>994000</v>
      </c>
      <c r="HD144" s="222">
        <v>0</v>
      </c>
      <c r="HE144" s="222">
        <v>0</v>
      </c>
      <c r="HF144" s="222">
        <v>0</v>
      </c>
      <c r="HG144" s="222">
        <v>0</v>
      </c>
      <c r="HH144" s="222">
        <v>0</v>
      </c>
      <c r="HI144" s="222">
        <v>0</v>
      </c>
      <c r="HJ144" s="222">
        <v>0</v>
      </c>
      <c r="HK144" s="222">
        <v>0</v>
      </c>
      <c r="HL144" s="222">
        <v>0</v>
      </c>
      <c r="HM144" s="222">
        <v>0</v>
      </c>
      <c r="HN144" s="222">
        <v>0</v>
      </c>
      <c r="HO144" s="222">
        <v>0</v>
      </c>
      <c r="HP144" s="222">
        <v>0</v>
      </c>
      <c r="HQ144" s="222">
        <v>0</v>
      </c>
      <c r="HR144" s="222">
        <v>0</v>
      </c>
      <c r="HS144" s="222">
        <v>0</v>
      </c>
      <c r="HT144" s="222">
        <v>0</v>
      </c>
      <c r="HU144" s="222">
        <v>0</v>
      </c>
      <c r="HV144" s="222">
        <v>0</v>
      </c>
      <c r="HW144" s="222">
        <v>0</v>
      </c>
      <c r="HX144" s="222">
        <v>0</v>
      </c>
      <c r="HY144" s="222">
        <v>0</v>
      </c>
      <c r="HZ144" s="222">
        <v>0</v>
      </c>
      <c r="IA144" s="222">
        <v>300</v>
      </c>
      <c r="IB144" s="222">
        <v>0</v>
      </c>
      <c r="IC144" s="222">
        <v>0</v>
      </c>
      <c r="ID144" s="222">
        <v>0</v>
      </c>
      <c r="IE144" s="222">
        <v>0</v>
      </c>
      <c r="IF144" s="222">
        <v>0</v>
      </c>
      <c r="IG144" s="222">
        <v>0</v>
      </c>
      <c r="IH144" s="222">
        <v>0</v>
      </c>
      <c r="II144" s="222">
        <v>0</v>
      </c>
      <c r="IJ144" s="222">
        <v>0</v>
      </c>
      <c r="IK144" s="222">
        <v>0</v>
      </c>
      <c r="IL144" s="222">
        <v>0</v>
      </c>
      <c r="IM144" s="222">
        <v>0</v>
      </c>
      <c r="IN144" s="222">
        <v>0</v>
      </c>
      <c r="IO144" s="222">
        <v>0</v>
      </c>
      <c r="IP144" s="222">
        <v>0</v>
      </c>
      <c r="IQ144" s="222">
        <v>0</v>
      </c>
      <c r="IR144" s="222">
        <v>0</v>
      </c>
      <c r="IS144" s="222">
        <v>161000</v>
      </c>
      <c r="IT144" s="222">
        <v>0</v>
      </c>
      <c r="IU144" s="222">
        <v>0</v>
      </c>
      <c r="IV144" s="222">
        <v>0</v>
      </c>
      <c r="IW144" s="222">
        <v>0</v>
      </c>
      <c r="IX144" s="222">
        <v>0</v>
      </c>
      <c r="IY144" s="222">
        <v>0</v>
      </c>
      <c r="IZ144" s="222">
        <v>0</v>
      </c>
      <c r="JA144" s="222">
        <v>0</v>
      </c>
      <c r="JB144" s="222">
        <v>0</v>
      </c>
      <c r="JC144" s="222">
        <v>0</v>
      </c>
      <c r="JD144" s="222">
        <v>0</v>
      </c>
      <c r="JE144" s="222">
        <v>305000</v>
      </c>
      <c r="JF144" s="222">
        <v>0</v>
      </c>
      <c r="JG144" s="222">
        <v>0</v>
      </c>
      <c r="JH144" s="222">
        <v>0</v>
      </c>
      <c r="JI144" s="222">
        <v>0</v>
      </c>
      <c r="JJ144" s="222">
        <v>0</v>
      </c>
      <c r="JK144" s="222">
        <v>0</v>
      </c>
      <c r="JL144" s="222">
        <v>0</v>
      </c>
      <c r="JM144" s="222">
        <v>0</v>
      </c>
      <c r="JN144" s="222">
        <v>0</v>
      </c>
      <c r="JO144" s="222">
        <v>0</v>
      </c>
      <c r="JP144" s="222">
        <v>0</v>
      </c>
      <c r="JQ144" s="222">
        <v>0</v>
      </c>
      <c r="JR144" s="222">
        <v>0</v>
      </c>
      <c r="JS144" s="222">
        <v>0</v>
      </c>
      <c r="JT144" s="222">
        <v>0</v>
      </c>
      <c r="JU144" s="222">
        <v>0</v>
      </c>
      <c r="JV144" s="222">
        <v>0</v>
      </c>
      <c r="JW144" s="222">
        <v>0</v>
      </c>
      <c r="JX144" s="222">
        <v>0</v>
      </c>
      <c r="JY144" s="222">
        <v>0</v>
      </c>
      <c r="JZ144" s="222">
        <v>0</v>
      </c>
      <c r="KA144" s="222">
        <v>0</v>
      </c>
      <c r="KB144" s="222">
        <v>0</v>
      </c>
      <c r="KC144" s="222">
        <v>0</v>
      </c>
      <c r="KD144" s="222">
        <v>0</v>
      </c>
      <c r="KE144" s="222">
        <v>0</v>
      </c>
      <c r="KF144" s="222">
        <v>0</v>
      </c>
      <c r="KG144" s="222">
        <v>0</v>
      </c>
      <c r="KH144" s="222">
        <v>0</v>
      </c>
      <c r="KI144" s="222">
        <v>0</v>
      </c>
      <c r="KJ144" s="222">
        <v>0</v>
      </c>
      <c r="KK144" s="222">
        <v>0</v>
      </c>
      <c r="KL144" s="222">
        <v>0</v>
      </c>
      <c r="KM144" s="222">
        <v>0</v>
      </c>
      <c r="KN144" s="222">
        <v>0</v>
      </c>
      <c r="KO144" s="222">
        <v>0</v>
      </c>
      <c r="KP144" s="222">
        <v>0</v>
      </c>
      <c r="KQ144" s="222">
        <v>0</v>
      </c>
      <c r="KR144" s="222">
        <v>0</v>
      </c>
      <c r="KS144" s="222">
        <v>0</v>
      </c>
      <c r="KT144" s="222">
        <v>0</v>
      </c>
      <c r="KU144" s="222">
        <v>0</v>
      </c>
      <c r="KV144" s="222">
        <v>0</v>
      </c>
      <c r="KW144" s="222">
        <v>0</v>
      </c>
      <c r="KX144" s="222">
        <v>0</v>
      </c>
      <c r="KY144" s="222">
        <v>0</v>
      </c>
      <c r="KZ144" s="222">
        <v>0</v>
      </c>
      <c r="LA144" s="222">
        <v>0</v>
      </c>
      <c r="LB144" s="222">
        <v>0</v>
      </c>
      <c r="LC144" s="222">
        <v>0</v>
      </c>
      <c r="LD144" s="222">
        <v>0</v>
      </c>
      <c r="LE144" s="222">
        <v>0</v>
      </c>
      <c r="LF144" s="222">
        <v>0</v>
      </c>
      <c r="LG144" s="222">
        <v>0</v>
      </c>
      <c r="LH144" s="222">
        <v>0</v>
      </c>
      <c r="LI144" s="222">
        <v>5024</v>
      </c>
      <c r="LJ144" s="222">
        <v>0</v>
      </c>
      <c r="LK144" s="222">
        <v>0</v>
      </c>
      <c r="LL144" s="222">
        <v>0</v>
      </c>
      <c r="LM144" s="222">
        <v>0</v>
      </c>
      <c r="LN144" s="222">
        <v>0</v>
      </c>
      <c r="LO144" s="222">
        <v>0</v>
      </c>
      <c r="LP144" s="222">
        <v>0</v>
      </c>
      <c r="LQ144" s="222">
        <v>0</v>
      </c>
      <c r="LR144" s="222">
        <v>0</v>
      </c>
      <c r="LS144" s="222">
        <v>0</v>
      </c>
      <c r="LT144" s="222">
        <v>0</v>
      </c>
      <c r="LU144" s="222">
        <v>0</v>
      </c>
      <c r="LV144" s="222">
        <v>0</v>
      </c>
      <c r="LW144" s="222">
        <v>0</v>
      </c>
      <c r="LX144" s="222">
        <v>0</v>
      </c>
      <c r="LY144" s="222">
        <v>0</v>
      </c>
      <c r="LZ144" s="222">
        <v>0</v>
      </c>
      <c r="MA144" s="222">
        <v>0</v>
      </c>
      <c r="MB144" s="222">
        <v>0</v>
      </c>
      <c r="MC144" s="222">
        <v>0</v>
      </c>
      <c r="MD144" s="222">
        <v>0</v>
      </c>
      <c r="ME144" s="222">
        <v>0</v>
      </c>
      <c r="MF144" s="222">
        <v>0</v>
      </c>
      <c r="MG144" s="222">
        <v>0</v>
      </c>
      <c r="MH144" s="222">
        <v>0</v>
      </c>
      <c r="MI144" s="222">
        <v>0</v>
      </c>
      <c r="MJ144" s="222">
        <v>0</v>
      </c>
      <c r="MK144" s="222">
        <v>0</v>
      </c>
      <c r="ML144" s="222">
        <v>0</v>
      </c>
      <c r="MM144" s="222">
        <v>0</v>
      </c>
      <c r="MN144" s="222">
        <v>0</v>
      </c>
      <c r="MO144" s="222">
        <v>0</v>
      </c>
      <c r="MP144" s="222">
        <v>0</v>
      </c>
      <c r="MQ144" s="222">
        <v>0</v>
      </c>
      <c r="MR144" s="222">
        <v>0</v>
      </c>
      <c r="MS144" s="222">
        <v>0</v>
      </c>
      <c r="MT144" s="222">
        <v>0</v>
      </c>
      <c r="MU144" s="222">
        <v>0</v>
      </c>
      <c r="MV144" s="222">
        <v>0</v>
      </c>
      <c r="MW144" s="222">
        <v>0</v>
      </c>
      <c r="MX144" s="222">
        <v>0</v>
      </c>
      <c r="MY144" s="222">
        <v>0</v>
      </c>
      <c r="MZ144" s="222">
        <v>0</v>
      </c>
      <c r="NA144" s="222">
        <v>0</v>
      </c>
      <c r="NB144" s="222">
        <v>0</v>
      </c>
      <c r="NC144" s="222">
        <v>0</v>
      </c>
      <c r="ND144" s="222">
        <v>0</v>
      </c>
      <c r="NE144" s="222">
        <v>0</v>
      </c>
      <c r="NF144" s="222">
        <v>0</v>
      </c>
      <c r="NG144" s="222">
        <v>400000</v>
      </c>
      <c r="NH144" s="222">
        <v>0</v>
      </c>
      <c r="NI144" s="222">
        <v>0</v>
      </c>
      <c r="NJ144" s="222">
        <v>0</v>
      </c>
      <c r="NK144" s="222">
        <v>0</v>
      </c>
      <c r="NL144" s="222">
        <v>0</v>
      </c>
      <c r="NM144" s="222">
        <v>0</v>
      </c>
      <c r="NN144" s="222">
        <v>0</v>
      </c>
      <c r="NO144" s="222">
        <v>0</v>
      </c>
      <c r="NP144" s="222">
        <v>604778</v>
      </c>
      <c r="NQ144" s="222">
        <v>0</v>
      </c>
      <c r="NR144" s="222">
        <v>0</v>
      </c>
      <c r="NS144" s="222">
        <v>0</v>
      </c>
      <c r="NT144" s="222">
        <v>0</v>
      </c>
      <c r="NU144" s="222">
        <v>0</v>
      </c>
      <c r="NV144" s="222">
        <v>0</v>
      </c>
      <c r="NW144" s="222">
        <v>0</v>
      </c>
      <c r="NX144" s="222">
        <v>0</v>
      </c>
      <c r="NY144" s="222">
        <v>0</v>
      </c>
      <c r="NZ144" s="222">
        <v>0</v>
      </c>
      <c r="OA144" s="222">
        <v>0</v>
      </c>
      <c r="OB144" s="222">
        <v>0</v>
      </c>
      <c r="OC144" s="222">
        <v>0</v>
      </c>
      <c r="OD144" s="222">
        <v>0</v>
      </c>
      <c r="OE144" s="222">
        <v>0</v>
      </c>
      <c r="OF144" s="222">
        <v>0</v>
      </c>
      <c r="OG144" s="222">
        <v>0</v>
      </c>
      <c r="OH144" s="222">
        <v>0</v>
      </c>
      <c r="OI144" s="222">
        <v>3351015</v>
      </c>
      <c r="OJ144" s="222">
        <v>0</v>
      </c>
      <c r="OK144" s="222">
        <v>0</v>
      </c>
      <c r="OL144" s="222">
        <v>0</v>
      </c>
      <c r="OM144" s="222">
        <v>0</v>
      </c>
      <c r="ON144" s="222">
        <v>0</v>
      </c>
      <c r="OO144" s="222">
        <v>0</v>
      </c>
      <c r="OP144" s="222">
        <v>0</v>
      </c>
      <c r="OQ144" s="222">
        <v>0</v>
      </c>
      <c r="OR144" s="222">
        <v>0</v>
      </c>
      <c r="OS144" s="222">
        <v>1034070</v>
      </c>
      <c r="OT144" s="222">
        <v>0</v>
      </c>
      <c r="OU144" s="222">
        <v>0</v>
      </c>
      <c r="OV144" s="222">
        <v>0</v>
      </c>
      <c r="OW144" s="222">
        <v>0</v>
      </c>
      <c r="OX144" s="222">
        <v>0</v>
      </c>
      <c r="OY144" s="222">
        <v>0</v>
      </c>
      <c r="OZ144" s="222">
        <v>0</v>
      </c>
      <c r="PA144" s="222">
        <v>0</v>
      </c>
      <c r="PB144" s="222">
        <v>0</v>
      </c>
      <c r="PC144" s="222">
        <v>0</v>
      </c>
      <c r="PD144" s="222">
        <v>0</v>
      </c>
      <c r="PE144" s="222">
        <v>0</v>
      </c>
      <c r="PF144" s="222">
        <v>0</v>
      </c>
      <c r="PG144" s="222">
        <v>0</v>
      </c>
      <c r="PH144" s="222">
        <v>0</v>
      </c>
      <c r="PI144" s="222">
        <v>0</v>
      </c>
      <c r="PJ144" s="222">
        <v>0</v>
      </c>
      <c r="PK144" s="222">
        <v>0</v>
      </c>
      <c r="PL144" s="222">
        <v>0</v>
      </c>
      <c r="PM144" s="222">
        <v>0</v>
      </c>
      <c r="PN144" s="222">
        <v>0</v>
      </c>
      <c r="PO144" s="222">
        <v>0</v>
      </c>
      <c r="PP144" s="222">
        <v>0</v>
      </c>
      <c r="PQ144" s="222">
        <v>0</v>
      </c>
      <c r="PR144" s="222">
        <v>0</v>
      </c>
      <c r="PS144" s="222">
        <v>0</v>
      </c>
      <c r="PT144" s="222">
        <v>0</v>
      </c>
      <c r="PU144" s="222">
        <v>0</v>
      </c>
      <c r="PV144" s="222">
        <v>0</v>
      </c>
      <c r="PW144" s="222">
        <v>0</v>
      </c>
      <c r="PX144" s="222">
        <v>0</v>
      </c>
      <c r="PY144" s="222">
        <v>0</v>
      </c>
      <c r="PZ144" s="222">
        <v>0</v>
      </c>
      <c r="QA144" s="222">
        <v>0</v>
      </c>
      <c r="QB144" s="222">
        <v>0</v>
      </c>
      <c r="QC144" s="222">
        <v>0</v>
      </c>
      <c r="QD144" s="222">
        <v>0</v>
      </c>
      <c r="QE144" s="222">
        <v>0</v>
      </c>
      <c r="QF144" s="222">
        <v>0</v>
      </c>
      <c r="QG144" s="222">
        <v>0</v>
      </c>
      <c r="QH144" s="222">
        <v>0</v>
      </c>
      <c r="QI144" s="222">
        <v>0</v>
      </c>
      <c r="QJ144" s="222">
        <v>0</v>
      </c>
      <c r="QK144" s="222">
        <v>0</v>
      </c>
      <c r="QL144" s="222">
        <v>0</v>
      </c>
      <c r="QM144" s="222">
        <v>0</v>
      </c>
      <c r="QN144" s="222">
        <v>1250</v>
      </c>
      <c r="QO144" s="222">
        <v>0</v>
      </c>
      <c r="QP144" s="222">
        <v>0</v>
      </c>
      <c r="QQ144" s="222">
        <v>0</v>
      </c>
      <c r="QR144" s="222">
        <v>0</v>
      </c>
      <c r="QS144" s="222">
        <v>0</v>
      </c>
      <c r="QT144" s="222">
        <v>0</v>
      </c>
      <c r="QU144" s="222">
        <v>0</v>
      </c>
      <c r="QV144" s="222">
        <v>0</v>
      </c>
      <c r="QW144" s="222">
        <v>0</v>
      </c>
      <c r="QX144" s="222">
        <v>0</v>
      </c>
      <c r="QY144" s="222">
        <v>0</v>
      </c>
      <c r="QZ144" s="222">
        <v>0</v>
      </c>
      <c r="RA144" s="222">
        <v>0</v>
      </c>
      <c r="RB144" s="222">
        <v>0</v>
      </c>
      <c r="RC144" s="222">
        <v>0</v>
      </c>
      <c r="RD144" s="222">
        <v>0</v>
      </c>
      <c r="RE144" s="222">
        <v>0</v>
      </c>
      <c r="RF144" s="222">
        <v>0</v>
      </c>
      <c r="RG144" s="222">
        <v>0</v>
      </c>
      <c r="RH144" s="222">
        <v>0</v>
      </c>
      <c r="RI144" s="222">
        <v>0</v>
      </c>
      <c r="RJ144" s="222">
        <v>0</v>
      </c>
      <c r="RK144" s="222">
        <v>0</v>
      </c>
      <c r="RL144" s="222">
        <v>0</v>
      </c>
      <c r="RM144" s="222">
        <v>0</v>
      </c>
      <c r="RN144" s="222">
        <v>0</v>
      </c>
      <c r="RO144" s="222">
        <v>0</v>
      </c>
      <c r="RP144" s="222">
        <v>0</v>
      </c>
      <c r="RQ144" s="222">
        <v>50000</v>
      </c>
      <c r="RR144" s="222">
        <v>0</v>
      </c>
      <c r="RS144" s="222">
        <v>0</v>
      </c>
      <c r="RT144" s="222">
        <v>0</v>
      </c>
      <c r="RU144" s="222">
        <v>0</v>
      </c>
      <c r="RV144" s="222">
        <v>0</v>
      </c>
      <c r="RW144" s="222">
        <v>0</v>
      </c>
      <c r="RX144" s="222">
        <v>0</v>
      </c>
      <c r="RY144" s="222">
        <v>0</v>
      </c>
      <c r="RZ144" s="222">
        <v>0</v>
      </c>
      <c r="SA144" s="222">
        <v>297049</v>
      </c>
      <c r="SB144" s="222">
        <v>0</v>
      </c>
      <c r="SC144" s="222">
        <v>0</v>
      </c>
      <c r="SD144" s="222">
        <v>0</v>
      </c>
      <c r="SE144" s="222">
        <v>0</v>
      </c>
      <c r="SF144" s="222">
        <v>0</v>
      </c>
      <c r="SG144" s="222">
        <v>0</v>
      </c>
      <c r="SH144" s="222">
        <v>1000000</v>
      </c>
      <c r="SI144" s="222">
        <v>0</v>
      </c>
      <c r="SJ144" s="222">
        <v>0</v>
      </c>
      <c r="SK144" s="222">
        <v>0</v>
      </c>
      <c r="SL144" s="222">
        <v>0</v>
      </c>
      <c r="SM144" s="222">
        <v>0</v>
      </c>
      <c r="SN144" s="222">
        <v>0</v>
      </c>
      <c r="SO144" s="222">
        <v>0</v>
      </c>
      <c r="SP144" s="222">
        <v>0</v>
      </c>
      <c r="SQ144" s="222">
        <v>0</v>
      </c>
      <c r="SR144" s="222">
        <v>0</v>
      </c>
      <c r="SS144" s="222">
        <v>0</v>
      </c>
      <c r="ST144" s="222">
        <v>0</v>
      </c>
      <c r="SU144" s="222">
        <v>0</v>
      </c>
      <c r="SV144" s="222">
        <v>0</v>
      </c>
      <c r="SW144" s="222">
        <v>0</v>
      </c>
      <c r="SX144" s="222">
        <v>0</v>
      </c>
      <c r="SY144" s="222">
        <v>0</v>
      </c>
      <c r="SZ144" s="222">
        <v>0</v>
      </c>
      <c r="TA144" s="222">
        <v>0</v>
      </c>
      <c r="TB144" s="222">
        <v>0</v>
      </c>
      <c r="TC144" s="222">
        <v>0</v>
      </c>
      <c r="TD144" s="222">
        <v>0</v>
      </c>
      <c r="TE144" s="222">
        <v>0</v>
      </c>
      <c r="TF144" s="222">
        <v>0</v>
      </c>
      <c r="TG144" s="222">
        <v>0</v>
      </c>
      <c r="TH144" s="222">
        <v>0</v>
      </c>
      <c r="TI144" s="222">
        <v>0</v>
      </c>
      <c r="TJ144" s="222">
        <v>0</v>
      </c>
      <c r="TK144" s="222">
        <v>0</v>
      </c>
      <c r="TL144" s="222">
        <v>0</v>
      </c>
      <c r="TM144" s="222">
        <v>0</v>
      </c>
      <c r="TN144" s="222">
        <v>0</v>
      </c>
      <c r="TO144" s="222">
        <v>0</v>
      </c>
      <c r="TP144" s="222">
        <v>0</v>
      </c>
      <c r="TQ144" s="222">
        <v>0</v>
      </c>
      <c r="TR144" s="222">
        <v>0</v>
      </c>
      <c r="TS144" s="222">
        <v>0</v>
      </c>
      <c r="TT144" s="222">
        <v>0</v>
      </c>
      <c r="TU144" s="222">
        <v>0</v>
      </c>
      <c r="TV144" s="222">
        <v>0</v>
      </c>
      <c r="TW144" s="222">
        <v>0</v>
      </c>
      <c r="TX144" s="222">
        <v>0</v>
      </c>
      <c r="TY144" s="222">
        <v>0</v>
      </c>
      <c r="TZ144" s="222">
        <v>0</v>
      </c>
      <c r="UA144" s="222">
        <v>0</v>
      </c>
      <c r="UB144" s="222">
        <v>0</v>
      </c>
      <c r="UC144" s="222">
        <v>0</v>
      </c>
      <c r="UD144" s="222">
        <v>0</v>
      </c>
      <c r="UE144" s="222">
        <v>0</v>
      </c>
      <c r="UF144" s="222">
        <v>0</v>
      </c>
      <c r="UG144" s="222">
        <v>0</v>
      </c>
      <c r="UH144" s="222">
        <v>0</v>
      </c>
      <c r="UI144" s="222">
        <v>0</v>
      </c>
      <c r="UJ144" s="222">
        <v>0</v>
      </c>
      <c r="UK144" s="222">
        <v>0</v>
      </c>
      <c r="UL144" s="222">
        <v>0</v>
      </c>
      <c r="UM144" s="222">
        <v>0</v>
      </c>
      <c r="UN144" s="222">
        <v>0</v>
      </c>
      <c r="UO144" s="222">
        <v>0</v>
      </c>
      <c r="UP144" s="222">
        <v>0</v>
      </c>
      <c r="UQ144" s="222">
        <v>0</v>
      </c>
      <c r="UR144" s="222">
        <v>0</v>
      </c>
      <c r="US144" s="222">
        <v>0</v>
      </c>
      <c r="UT144" s="222">
        <v>0</v>
      </c>
      <c r="UU144" s="222">
        <v>0</v>
      </c>
      <c r="UV144" s="222">
        <v>0</v>
      </c>
      <c r="UW144" s="222">
        <v>0</v>
      </c>
      <c r="UX144" s="222">
        <v>0</v>
      </c>
      <c r="UY144" s="222">
        <v>0</v>
      </c>
      <c r="UZ144" s="222">
        <v>0</v>
      </c>
      <c r="VA144" s="222">
        <v>0</v>
      </c>
      <c r="VB144" s="222">
        <v>0</v>
      </c>
      <c r="VC144" s="222">
        <v>0</v>
      </c>
      <c r="VD144" s="222">
        <v>0</v>
      </c>
      <c r="VE144" s="222">
        <v>0</v>
      </c>
      <c r="VF144" s="222">
        <v>0</v>
      </c>
      <c r="VG144" s="222">
        <v>0</v>
      </c>
      <c r="VH144" s="222">
        <v>0</v>
      </c>
      <c r="VI144" s="222">
        <v>0</v>
      </c>
      <c r="VJ144" s="222">
        <v>0</v>
      </c>
      <c r="VK144" s="222">
        <v>0</v>
      </c>
      <c r="VL144" s="222">
        <v>1930124</v>
      </c>
      <c r="VM144" s="222">
        <v>0</v>
      </c>
      <c r="VN144" s="222">
        <v>0</v>
      </c>
      <c r="VO144" s="222">
        <v>0</v>
      </c>
      <c r="VP144" s="222">
        <v>0</v>
      </c>
      <c r="VQ144" s="222">
        <v>0</v>
      </c>
      <c r="VR144" s="222">
        <v>0</v>
      </c>
      <c r="VS144" s="222">
        <v>0</v>
      </c>
      <c r="VT144" s="222">
        <v>0</v>
      </c>
      <c r="VU144" s="222">
        <v>0</v>
      </c>
      <c r="VV144" s="222">
        <v>0</v>
      </c>
      <c r="VW144" s="222">
        <v>0</v>
      </c>
      <c r="VX144" s="222">
        <v>0</v>
      </c>
      <c r="VY144" s="222">
        <v>0</v>
      </c>
      <c r="VZ144" s="222">
        <v>0</v>
      </c>
      <c r="WA144" s="222">
        <v>0</v>
      </c>
      <c r="WB144" s="222">
        <v>0</v>
      </c>
      <c r="WC144" s="222">
        <v>0</v>
      </c>
      <c r="WD144" s="222">
        <v>0</v>
      </c>
      <c r="WE144" s="222">
        <v>0</v>
      </c>
      <c r="WF144" s="222">
        <v>0</v>
      </c>
      <c r="WG144" s="222">
        <v>0</v>
      </c>
      <c r="WH144" s="222">
        <v>0</v>
      </c>
      <c r="WI144" s="222">
        <v>0</v>
      </c>
      <c r="WJ144" s="222">
        <v>0</v>
      </c>
      <c r="WK144" s="222">
        <v>0</v>
      </c>
      <c r="WL144" s="222">
        <v>0</v>
      </c>
      <c r="WM144" s="222">
        <v>0</v>
      </c>
      <c r="WN144" s="222">
        <v>0</v>
      </c>
      <c r="WO144" s="222">
        <v>0</v>
      </c>
      <c r="WP144" s="222">
        <v>0</v>
      </c>
      <c r="WQ144" s="222">
        <v>0</v>
      </c>
      <c r="WR144" s="222">
        <v>0</v>
      </c>
      <c r="WS144" s="222">
        <v>0</v>
      </c>
      <c r="WT144" s="222">
        <v>0</v>
      </c>
      <c r="WU144" s="222">
        <v>0</v>
      </c>
      <c r="WV144" s="222">
        <v>0</v>
      </c>
      <c r="WW144" s="222">
        <v>0</v>
      </c>
      <c r="WX144" s="222">
        <v>0</v>
      </c>
      <c r="WY144" s="222">
        <v>0</v>
      </c>
      <c r="WZ144" s="222">
        <v>0</v>
      </c>
      <c r="XA144" s="222">
        <v>0</v>
      </c>
      <c r="XB144" s="222">
        <v>0</v>
      </c>
      <c r="XC144" s="222">
        <v>0</v>
      </c>
      <c r="XD144" s="222">
        <v>0</v>
      </c>
      <c r="XE144" s="222">
        <v>0</v>
      </c>
      <c r="XF144" s="222">
        <v>0</v>
      </c>
      <c r="XG144" s="222">
        <v>0</v>
      </c>
      <c r="XH144" s="222">
        <v>191250</v>
      </c>
      <c r="XI144" s="222">
        <v>0</v>
      </c>
      <c r="XJ144" s="222">
        <v>0</v>
      </c>
      <c r="XK144" s="222">
        <v>0</v>
      </c>
      <c r="XL144" s="222">
        <v>0</v>
      </c>
      <c r="XM144" s="222">
        <v>0</v>
      </c>
      <c r="XN144" s="222">
        <v>0</v>
      </c>
      <c r="XO144" s="222">
        <v>0</v>
      </c>
      <c r="XP144" s="222">
        <v>0</v>
      </c>
      <c r="XQ144" s="222">
        <v>0</v>
      </c>
      <c r="XR144" s="222">
        <v>0</v>
      </c>
      <c r="XS144" s="222">
        <v>0</v>
      </c>
      <c r="XT144" s="222">
        <v>0</v>
      </c>
      <c r="XU144" s="222">
        <v>0</v>
      </c>
      <c r="XV144" s="222">
        <v>0</v>
      </c>
      <c r="XW144" s="222">
        <v>0</v>
      </c>
      <c r="XX144" s="222">
        <v>0</v>
      </c>
      <c r="XY144" s="222">
        <v>0</v>
      </c>
      <c r="XZ144" s="222">
        <v>0</v>
      </c>
      <c r="YA144" s="222">
        <v>0</v>
      </c>
      <c r="YB144" s="222">
        <v>0</v>
      </c>
      <c r="YC144" s="222">
        <v>0</v>
      </c>
      <c r="YD144" s="222">
        <v>0</v>
      </c>
      <c r="YE144" s="222">
        <v>0</v>
      </c>
      <c r="YF144" s="222">
        <v>0</v>
      </c>
      <c r="YG144" s="222">
        <v>0</v>
      </c>
      <c r="YH144" s="222">
        <v>0</v>
      </c>
      <c r="YI144" s="222">
        <v>0</v>
      </c>
      <c r="YJ144" s="222">
        <v>0</v>
      </c>
      <c r="YK144" s="222">
        <v>0</v>
      </c>
      <c r="YL144" s="222">
        <v>0</v>
      </c>
      <c r="YM144" s="222">
        <v>0</v>
      </c>
      <c r="YN144" s="222">
        <v>0</v>
      </c>
      <c r="YO144" s="222">
        <v>0</v>
      </c>
      <c r="YP144" s="222">
        <v>0</v>
      </c>
      <c r="YQ144" s="222">
        <v>0</v>
      </c>
      <c r="YR144" s="222">
        <v>0</v>
      </c>
      <c r="YS144" s="222">
        <v>0</v>
      </c>
      <c r="YT144" s="222">
        <v>0</v>
      </c>
      <c r="YU144" s="222">
        <v>0</v>
      </c>
      <c r="YV144" s="222">
        <v>0</v>
      </c>
      <c r="YW144" s="222">
        <v>0</v>
      </c>
      <c r="YX144" s="222">
        <v>0</v>
      </c>
      <c r="YY144" s="222">
        <v>0</v>
      </c>
      <c r="YZ144" s="222">
        <v>0</v>
      </c>
      <c r="ZA144" s="222">
        <v>0</v>
      </c>
      <c r="ZB144" s="222">
        <v>0</v>
      </c>
      <c r="ZC144" s="222">
        <v>0</v>
      </c>
      <c r="ZD144" s="222">
        <v>0</v>
      </c>
      <c r="ZE144" s="222">
        <v>0</v>
      </c>
      <c r="ZF144" s="222">
        <v>0</v>
      </c>
      <c r="ZG144" s="222">
        <v>0</v>
      </c>
      <c r="ZH144" s="222">
        <v>0</v>
      </c>
      <c r="ZI144" s="222">
        <v>0</v>
      </c>
      <c r="ZJ144" s="222">
        <v>0</v>
      </c>
      <c r="ZK144" s="222">
        <v>0</v>
      </c>
      <c r="ZL144" s="222">
        <v>0</v>
      </c>
      <c r="ZM144" s="222">
        <v>0</v>
      </c>
      <c r="ZN144" s="222">
        <v>0</v>
      </c>
      <c r="ZO144" s="222">
        <v>0</v>
      </c>
      <c r="ZP144" s="222">
        <v>0</v>
      </c>
      <c r="ZQ144" s="222">
        <v>0</v>
      </c>
      <c r="ZR144" s="222">
        <v>0</v>
      </c>
      <c r="ZS144" s="222">
        <v>0</v>
      </c>
      <c r="ZT144" s="222">
        <v>0</v>
      </c>
      <c r="ZU144" s="222">
        <v>0</v>
      </c>
      <c r="ZV144" s="222">
        <v>0</v>
      </c>
      <c r="ZW144" s="222">
        <v>0</v>
      </c>
      <c r="ZX144" s="222">
        <v>0</v>
      </c>
      <c r="ZY144" s="222">
        <v>0</v>
      </c>
      <c r="ZZ144" s="222">
        <v>0</v>
      </c>
      <c r="AAA144" s="222">
        <v>0</v>
      </c>
      <c r="AAB144" s="222">
        <v>0</v>
      </c>
      <c r="AAC144" s="222">
        <v>0</v>
      </c>
      <c r="AAD144" s="222">
        <v>0</v>
      </c>
      <c r="AAE144" s="222">
        <v>0</v>
      </c>
      <c r="AAF144" s="222">
        <v>0</v>
      </c>
      <c r="AAG144" s="222">
        <v>0</v>
      </c>
      <c r="AAH144" s="222">
        <v>0</v>
      </c>
      <c r="AAI144" s="222">
        <v>0</v>
      </c>
      <c r="AAJ144" s="222">
        <v>0</v>
      </c>
      <c r="AAK144" s="222">
        <v>0</v>
      </c>
      <c r="AAL144" s="222">
        <v>0</v>
      </c>
      <c r="AAM144" s="222">
        <v>0</v>
      </c>
      <c r="AAN144" s="222">
        <v>0</v>
      </c>
      <c r="AAO144" s="222">
        <v>6933364.1500000004</v>
      </c>
      <c r="AAP144" s="222">
        <v>0</v>
      </c>
      <c r="AAQ144" s="222">
        <v>0</v>
      </c>
      <c r="AAR144" s="222">
        <v>0</v>
      </c>
      <c r="AAS144" s="222">
        <v>0</v>
      </c>
      <c r="AAT144" s="222">
        <v>0</v>
      </c>
      <c r="AAU144" s="222">
        <v>0</v>
      </c>
      <c r="AAV144" s="222">
        <v>0</v>
      </c>
      <c r="AAW144" s="222">
        <v>0</v>
      </c>
      <c r="AAX144" s="222">
        <v>0</v>
      </c>
      <c r="AAY144" s="222">
        <v>0</v>
      </c>
      <c r="AAZ144" s="222">
        <v>0</v>
      </c>
      <c r="ABA144" s="222">
        <v>0</v>
      </c>
      <c r="ABB144" s="222">
        <v>0</v>
      </c>
      <c r="ABC144" s="222">
        <v>0</v>
      </c>
      <c r="ABD144" s="222">
        <v>0</v>
      </c>
      <c r="ABE144" s="222">
        <v>0</v>
      </c>
      <c r="ABF144" s="222">
        <v>0</v>
      </c>
      <c r="ABG144" s="222">
        <v>0</v>
      </c>
      <c r="ABH144" s="222">
        <v>0</v>
      </c>
      <c r="ABI144" s="222">
        <v>0</v>
      </c>
      <c r="ABJ144" s="222">
        <v>0</v>
      </c>
      <c r="ABK144" s="222">
        <v>0</v>
      </c>
      <c r="ABL144" s="222">
        <v>0</v>
      </c>
      <c r="ABM144" s="222">
        <v>0</v>
      </c>
      <c r="ABN144" s="222">
        <v>0</v>
      </c>
      <c r="ABO144" s="222">
        <v>14250</v>
      </c>
      <c r="ABP144" s="222">
        <v>0</v>
      </c>
      <c r="ABQ144" s="222">
        <v>0</v>
      </c>
      <c r="ABR144" s="222">
        <v>0</v>
      </c>
      <c r="ABS144" s="222">
        <v>0</v>
      </c>
      <c r="ABT144" s="222">
        <v>0</v>
      </c>
      <c r="ABU144" s="222">
        <v>0</v>
      </c>
      <c r="ABV144" s="222">
        <v>0</v>
      </c>
      <c r="ABW144" s="222">
        <v>0</v>
      </c>
      <c r="ABX144" s="222">
        <v>0</v>
      </c>
      <c r="ABY144" s="222">
        <v>0</v>
      </c>
      <c r="ABZ144" s="222">
        <v>0</v>
      </c>
      <c r="ACA144" s="222">
        <v>0</v>
      </c>
      <c r="ACB144" s="222">
        <v>0</v>
      </c>
      <c r="ACC144" s="222">
        <v>0</v>
      </c>
      <c r="ACD144" s="222">
        <v>0</v>
      </c>
      <c r="ACE144" s="222">
        <v>0</v>
      </c>
      <c r="ACF144" s="222">
        <v>0</v>
      </c>
      <c r="ACG144" s="222">
        <v>0</v>
      </c>
      <c r="ACH144" s="222">
        <v>0</v>
      </c>
      <c r="ACI144" s="222">
        <v>0</v>
      </c>
      <c r="ACJ144" s="222">
        <v>0</v>
      </c>
      <c r="ACK144" s="222">
        <v>0</v>
      </c>
      <c r="ACL144" s="222">
        <v>0</v>
      </c>
      <c r="ACM144" s="222">
        <v>0</v>
      </c>
      <c r="ACN144" s="222">
        <v>0</v>
      </c>
      <c r="ACO144" s="222">
        <v>0</v>
      </c>
      <c r="ACP144" s="222">
        <v>103000</v>
      </c>
      <c r="ACQ144" s="222">
        <v>0</v>
      </c>
      <c r="ACR144" s="222">
        <v>0</v>
      </c>
      <c r="ACS144" s="222">
        <v>0</v>
      </c>
      <c r="ACT144" s="222">
        <v>0</v>
      </c>
      <c r="ACU144" s="222">
        <v>0</v>
      </c>
      <c r="ACV144" s="222">
        <v>0</v>
      </c>
      <c r="ACW144" s="222">
        <v>0</v>
      </c>
      <c r="ACX144" s="222">
        <v>0</v>
      </c>
      <c r="ACY144" s="222">
        <v>0</v>
      </c>
      <c r="ACZ144" s="222">
        <v>0</v>
      </c>
      <c r="ADA144" s="222">
        <v>0</v>
      </c>
      <c r="ADB144" s="222">
        <v>0</v>
      </c>
      <c r="ADC144" s="222">
        <v>0</v>
      </c>
      <c r="ADD144" s="222">
        <v>0</v>
      </c>
      <c r="ADE144" s="222">
        <v>0</v>
      </c>
      <c r="ADF144" s="222">
        <v>481970</v>
      </c>
      <c r="ADG144" s="222">
        <v>0</v>
      </c>
      <c r="ADH144" s="222">
        <v>0</v>
      </c>
      <c r="ADI144" s="222">
        <v>0</v>
      </c>
      <c r="ADJ144" s="222">
        <v>0</v>
      </c>
      <c r="ADK144" s="222">
        <v>0</v>
      </c>
      <c r="ADL144" s="222">
        <v>0</v>
      </c>
      <c r="ADM144" s="222">
        <v>0</v>
      </c>
      <c r="ADN144" s="222">
        <v>0</v>
      </c>
      <c r="ADO144" s="222">
        <v>0</v>
      </c>
      <c r="ADP144" s="222">
        <v>0</v>
      </c>
      <c r="ADQ144" s="222">
        <v>1206340</v>
      </c>
      <c r="ADR144" s="222">
        <v>0</v>
      </c>
      <c r="ADS144" s="222">
        <v>0</v>
      </c>
      <c r="ADT144" s="222">
        <v>0</v>
      </c>
      <c r="ADU144" s="222">
        <v>0</v>
      </c>
      <c r="ADV144" s="222">
        <v>0</v>
      </c>
      <c r="ADW144" s="222">
        <v>0</v>
      </c>
      <c r="ADX144" s="222">
        <v>0</v>
      </c>
      <c r="ADY144" s="222">
        <v>0</v>
      </c>
      <c r="ADZ144" s="222">
        <v>0</v>
      </c>
      <c r="AEA144" s="222">
        <v>0</v>
      </c>
      <c r="AEB144" s="222">
        <v>0</v>
      </c>
      <c r="AEC144" s="222">
        <v>0</v>
      </c>
      <c r="AED144" s="222">
        <v>0</v>
      </c>
      <c r="AEE144" s="222">
        <v>0</v>
      </c>
      <c r="AEF144" s="222">
        <v>0</v>
      </c>
      <c r="AEG144" s="222">
        <v>0</v>
      </c>
      <c r="AEH144" s="222">
        <v>0</v>
      </c>
      <c r="AEI144" s="222">
        <v>0</v>
      </c>
      <c r="AEJ144" s="222">
        <v>0</v>
      </c>
      <c r="AEK144" s="222">
        <v>0</v>
      </c>
      <c r="AEL144" s="222">
        <v>0</v>
      </c>
      <c r="AEM144" s="222">
        <v>0</v>
      </c>
      <c r="AEN144" s="222">
        <v>0</v>
      </c>
      <c r="AEO144" s="222">
        <v>0</v>
      </c>
      <c r="AEP144" s="222">
        <v>0</v>
      </c>
      <c r="AEQ144" s="222">
        <v>0</v>
      </c>
      <c r="AER144" s="222">
        <v>0</v>
      </c>
      <c r="AES144" s="222">
        <v>328795</v>
      </c>
      <c r="AET144" s="222">
        <v>0</v>
      </c>
      <c r="AEU144" s="222">
        <v>0</v>
      </c>
      <c r="AEV144" s="222">
        <v>0</v>
      </c>
      <c r="AEW144" s="222">
        <v>0</v>
      </c>
      <c r="AEX144" s="222">
        <v>0</v>
      </c>
      <c r="AEY144" s="222">
        <v>0</v>
      </c>
      <c r="AEZ144" s="222">
        <v>0</v>
      </c>
      <c r="AFA144" s="222">
        <v>0</v>
      </c>
      <c r="AFB144" s="222">
        <v>0</v>
      </c>
      <c r="AFC144" s="222">
        <v>0</v>
      </c>
      <c r="AFD144" s="222">
        <v>0</v>
      </c>
      <c r="AFE144" s="222">
        <v>0</v>
      </c>
      <c r="AFF144" s="222">
        <v>0</v>
      </c>
      <c r="AFG144" s="222">
        <v>0</v>
      </c>
      <c r="AFH144" s="222">
        <v>0</v>
      </c>
      <c r="AFI144" s="222">
        <v>0</v>
      </c>
      <c r="AFJ144" s="222">
        <v>0</v>
      </c>
      <c r="AFK144" s="222">
        <v>0</v>
      </c>
      <c r="AFL144" s="222">
        <v>0</v>
      </c>
      <c r="AFM144" s="222">
        <v>0</v>
      </c>
      <c r="AFN144" s="222">
        <v>0</v>
      </c>
      <c r="AFO144" s="222">
        <v>0</v>
      </c>
      <c r="AFP144" s="222">
        <v>0</v>
      </c>
      <c r="AFQ144" s="222">
        <v>0</v>
      </c>
      <c r="AFR144" s="222">
        <v>0</v>
      </c>
      <c r="AFS144" s="222">
        <v>0</v>
      </c>
      <c r="AFT144" s="222">
        <v>0</v>
      </c>
      <c r="AFU144" s="222">
        <v>0</v>
      </c>
      <c r="AFV144" s="222">
        <v>0</v>
      </c>
      <c r="AFW144" s="222">
        <v>0</v>
      </c>
      <c r="AFX144" s="222">
        <v>0</v>
      </c>
      <c r="AFY144" s="222">
        <v>0</v>
      </c>
      <c r="AFZ144" s="222">
        <v>0</v>
      </c>
      <c r="AGA144" s="222">
        <v>0</v>
      </c>
      <c r="AGB144" s="222">
        <v>0</v>
      </c>
      <c r="AGC144" s="222">
        <v>0</v>
      </c>
      <c r="AGD144" s="222">
        <v>0</v>
      </c>
      <c r="AGE144" s="222">
        <v>0</v>
      </c>
      <c r="AGF144" s="222">
        <v>0</v>
      </c>
      <c r="AGG144" s="222">
        <v>0</v>
      </c>
      <c r="AGH144" s="222">
        <v>0</v>
      </c>
      <c r="AGI144" s="222">
        <v>0</v>
      </c>
      <c r="AGJ144" s="222">
        <v>0</v>
      </c>
      <c r="AGK144" s="222">
        <v>0</v>
      </c>
      <c r="AGL144" s="222">
        <v>0</v>
      </c>
      <c r="AGM144" s="222">
        <v>0</v>
      </c>
      <c r="AGN144" s="222">
        <v>0</v>
      </c>
      <c r="AGO144" s="222">
        <v>0</v>
      </c>
      <c r="AGP144" s="222">
        <v>0</v>
      </c>
      <c r="AGQ144" s="222">
        <v>0</v>
      </c>
      <c r="AGR144" s="222">
        <v>0</v>
      </c>
      <c r="AGS144" s="222">
        <v>0</v>
      </c>
      <c r="AGT144" s="222">
        <v>0</v>
      </c>
      <c r="AGU144" s="222">
        <v>0</v>
      </c>
      <c r="AGV144" s="222">
        <v>0</v>
      </c>
      <c r="AGW144" s="222">
        <v>0</v>
      </c>
      <c r="AGX144" s="222">
        <v>0</v>
      </c>
      <c r="AGY144" s="222">
        <v>0</v>
      </c>
      <c r="AGZ144" s="222">
        <v>0</v>
      </c>
      <c r="AHA144" s="222">
        <v>0</v>
      </c>
      <c r="AHB144" s="222">
        <v>0</v>
      </c>
      <c r="AHC144" s="222">
        <v>0</v>
      </c>
      <c r="AHD144" s="222">
        <v>0</v>
      </c>
      <c r="AHE144" s="222">
        <v>0</v>
      </c>
      <c r="AHF144" s="222">
        <v>0</v>
      </c>
      <c r="AHG144" s="222">
        <v>0</v>
      </c>
      <c r="AHH144" s="222">
        <v>0</v>
      </c>
      <c r="AHI144" s="222">
        <v>0</v>
      </c>
      <c r="AHJ144" s="222">
        <v>0</v>
      </c>
      <c r="AHK144" s="222">
        <v>0</v>
      </c>
      <c r="AHL144" s="222">
        <v>0</v>
      </c>
      <c r="AHM144" s="222">
        <v>0</v>
      </c>
      <c r="AHN144" s="222">
        <v>0</v>
      </c>
      <c r="AHO144" s="222">
        <v>0</v>
      </c>
      <c r="AHP144" s="222">
        <v>0</v>
      </c>
      <c r="AHQ144" s="222">
        <v>0</v>
      </c>
      <c r="AHR144" s="264">
        <v>0</v>
      </c>
    </row>
    <row r="145" spans="1:902" ht="24">
      <c r="A145" s="183" t="s">
        <v>6671</v>
      </c>
      <c r="B145" s="183" t="s">
        <v>6613</v>
      </c>
      <c r="C145" s="184" t="s">
        <v>6614</v>
      </c>
      <c r="D145" s="222">
        <v>0</v>
      </c>
      <c r="E145" s="222">
        <v>0</v>
      </c>
      <c r="F145" s="222">
        <v>0</v>
      </c>
      <c r="G145" s="222">
        <v>0</v>
      </c>
      <c r="H145" s="222">
        <v>0</v>
      </c>
      <c r="I145" s="222">
        <v>0</v>
      </c>
      <c r="J145" s="222">
        <v>0</v>
      </c>
      <c r="K145" s="222">
        <v>0</v>
      </c>
      <c r="L145" s="222">
        <v>0</v>
      </c>
      <c r="M145" s="222">
        <v>0</v>
      </c>
      <c r="N145" s="222">
        <v>0</v>
      </c>
      <c r="O145" s="222">
        <v>0</v>
      </c>
      <c r="P145" s="222">
        <v>0</v>
      </c>
      <c r="Q145" s="222">
        <v>0</v>
      </c>
      <c r="R145" s="222">
        <v>0</v>
      </c>
      <c r="S145" s="222">
        <v>0</v>
      </c>
      <c r="T145" s="222">
        <v>0</v>
      </c>
      <c r="U145" s="222">
        <v>0</v>
      </c>
      <c r="V145" s="222">
        <v>0</v>
      </c>
      <c r="W145" s="222">
        <v>0</v>
      </c>
      <c r="X145" s="222">
        <v>0</v>
      </c>
      <c r="Y145" s="222">
        <v>0</v>
      </c>
      <c r="Z145" s="222">
        <v>0</v>
      </c>
      <c r="AA145" s="222">
        <v>0</v>
      </c>
      <c r="AB145" s="222">
        <v>0</v>
      </c>
      <c r="AC145" s="222">
        <v>0</v>
      </c>
      <c r="AD145" s="222">
        <v>0</v>
      </c>
      <c r="AE145" s="222">
        <v>0</v>
      </c>
      <c r="AF145" s="222">
        <v>0</v>
      </c>
      <c r="AG145" s="222">
        <v>0</v>
      </c>
      <c r="AH145" s="222">
        <v>0</v>
      </c>
      <c r="AI145" s="222">
        <v>0</v>
      </c>
      <c r="AJ145" s="222">
        <v>0</v>
      </c>
      <c r="AK145" s="222">
        <v>0</v>
      </c>
      <c r="AL145" s="222">
        <v>0</v>
      </c>
      <c r="AM145" s="222">
        <v>0</v>
      </c>
      <c r="AN145" s="222">
        <v>0</v>
      </c>
      <c r="AO145" s="222">
        <v>0</v>
      </c>
      <c r="AP145" s="222">
        <v>0</v>
      </c>
      <c r="AQ145" s="222">
        <v>0</v>
      </c>
      <c r="AR145" s="222">
        <v>0</v>
      </c>
      <c r="AS145" s="222">
        <v>0</v>
      </c>
      <c r="AT145" s="222">
        <v>0</v>
      </c>
      <c r="AU145" s="222">
        <v>0</v>
      </c>
      <c r="AV145" s="222">
        <v>0</v>
      </c>
      <c r="AW145" s="222">
        <v>0</v>
      </c>
      <c r="AX145" s="222">
        <v>0</v>
      </c>
      <c r="AY145" s="222">
        <v>0</v>
      </c>
      <c r="AZ145" s="222">
        <v>0</v>
      </c>
      <c r="BA145" s="222">
        <v>0</v>
      </c>
      <c r="BB145" s="222">
        <v>0</v>
      </c>
      <c r="BC145" s="222">
        <v>0</v>
      </c>
      <c r="BD145" s="222">
        <v>0</v>
      </c>
      <c r="BE145" s="222">
        <v>0</v>
      </c>
      <c r="BF145" s="222">
        <v>0</v>
      </c>
      <c r="BG145" s="222">
        <v>0</v>
      </c>
      <c r="BH145" s="222">
        <v>0</v>
      </c>
      <c r="BI145" s="222">
        <v>0</v>
      </c>
      <c r="BJ145" s="222">
        <v>0</v>
      </c>
      <c r="BK145" s="222">
        <v>0</v>
      </c>
      <c r="BL145" s="222">
        <v>0</v>
      </c>
      <c r="BM145" s="222">
        <v>0</v>
      </c>
      <c r="BN145" s="222">
        <v>0</v>
      </c>
      <c r="BO145" s="222">
        <v>0</v>
      </c>
      <c r="BP145" s="222">
        <v>0</v>
      </c>
      <c r="BQ145" s="222">
        <v>0</v>
      </c>
      <c r="BR145" s="222">
        <v>0</v>
      </c>
      <c r="BS145" s="222">
        <v>0</v>
      </c>
      <c r="BT145" s="222">
        <v>0</v>
      </c>
      <c r="BU145" s="222">
        <v>0</v>
      </c>
      <c r="BV145" s="222">
        <v>0</v>
      </c>
      <c r="BW145" s="222">
        <v>0</v>
      </c>
      <c r="BX145" s="222">
        <v>0</v>
      </c>
      <c r="BY145" s="222">
        <v>0</v>
      </c>
      <c r="BZ145" s="222">
        <v>0</v>
      </c>
      <c r="CA145" s="222">
        <v>0</v>
      </c>
      <c r="CB145" s="222">
        <v>0</v>
      </c>
      <c r="CC145" s="222">
        <v>0</v>
      </c>
      <c r="CD145" s="222">
        <v>0</v>
      </c>
      <c r="CE145" s="222">
        <v>0</v>
      </c>
      <c r="CF145" s="222">
        <v>0</v>
      </c>
      <c r="CG145" s="222">
        <v>0</v>
      </c>
      <c r="CH145" s="222">
        <v>0</v>
      </c>
      <c r="CI145" s="222">
        <v>0</v>
      </c>
      <c r="CJ145" s="222">
        <v>0</v>
      </c>
      <c r="CK145" s="222">
        <v>0</v>
      </c>
      <c r="CL145" s="222">
        <v>0</v>
      </c>
      <c r="CM145" s="222">
        <v>0</v>
      </c>
      <c r="CN145" s="222">
        <v>0</v>
      </c>
      <c r="CO145" s="222">
        <v>0</v>
      </c>
      <c r="CP145" s="222">
        <v>0</v>
      </c>
      <c r="CQ145" s="222">
        <v>0</v>
      </c>
      <c r="CR145" s="222">
        <v>0</v>
      </c>
      <c r="CS145" s="222">
        <v>0</v>
      </c>
      <c r="CT145" s="222">
        <v>0</v>
      </c>
      <c r="CU145" s="222">
        <v>0</v>
      </c>
      <c r="CV145" s="222">
        <v>0</v>
      </c>
      <c r="CW145" s="222">
        <v>0</v>
      </c>
      <c r="CX145" s="222">
        <v>0</v>
      </c>
      <c r="CY145" s="222">
        <v>0</v>
      </c>
      <c r="CZ145" s="222">
        <v>0</v>
      </c>
      <c r="DA145" s="222">
        <v>0</v>
      </c>
      <c r="DB145" s="222">
        <v>0</v>
      </c>
      <c r="DC145" s="222">
        <v>0</v>
      </c>
      <c r="DD145" s="222">
        <v>0</v>
      </c>
      <c r="DE145" s="222">
        <v>0</v>
      </c>
      <c r="DF145" s="222">
        <v>0</v>
      </c>
      <c r="DG145" s="222">
        <v>0</v>
      </c>
      <c r="DH145" s="222">
        <v>0</v>
      </c>
      <c r="DI145" s="222">
        <v>0</v>
      </c>
      <c r="DJ145" s="222">
        <v>0</v>
      </c>
      <c r="DK145" s="222">
        <v>0</v>
      </c>
      <c r="DL145" s="222">
        <v>0</v>
      </c>
      <c r="DM145" s="222">
        <v>0</v>
      </c>
      <c r="DN145" s="222">
        <v>0</v>
      </c>
      <c r="DO145" s="222">
        <v>0</v>
      </c>
      <c r="DP145" s="222">
        <v>0</v>
      </c>
      <c r="DQ145" s="222">
        <v>0</v>
      </c>
      <c r="DR145" s="222">
        <v>0</v>
      </c>
      <c r="DS145" s="222">
        <v>0</v>
      </c>
      <c r="DT145" s="222">
        <v>0</v>
      </c>
      <c r="DU145" s="222">
        <v>0</v>
      </c>
      <c r="DV145" s="222">
        <v>0</v>
      </c>
      <c r="DW145" s="222">
        <v>0</v>
      </c>
      <c r="DX145" s="222">
        <v>0</v>
      </c>
      <c r="DY145" s="222">
        <v>0</v>
      </c>
      <c r="DZ145" s="222">
        <v>0</v>
      </c>
      <c r="EA145" s="222">
        <v>0</v>
      </c>
      <c r="EB145" s="222">
        <v>0</v>
      </c>
      <c r="EC145" s="222">
        <v>0</v>
      </c>
      <c r="ED145" s="222">
        <v>0</v>
      </c>
      <c r="EE145" s="222">
        <v>0</v>
      </c>
      <c r="EF145" s="222">
        <v>0</v>
      </c>
      <c r="EG145" s="222">
        <v>0</v>
      </c>
      <c r="EH145" s="222">
        <v>0</v>
      </c>
      <c r="EI145" s="222">
        <v>0</v>
      </c>
      <c r="EJ145" s="222">
        <v>0</v>
      </c>
      <c r="EK145" s="222">
        <v>0</v>
      </c>
      <c r="EL145" s="222">
        <v>0</v>
      </c>
      <c r="EM145" s="222">
        <v>0</v>
      </c>
      <c r="EN145" s="222">
        <v>0</v>
      </c>
      <c r="EO145" s="222">
        <v>0</v>
      </c>
      <c r="EP145" s="222">
        <v>109513</v>
      </c>
      <c r="EQ145" s="222">
        <v>0</v>
      </c>
      <c r="ER145" s="222">
        <v>0</v>
      </c>
      <c r="ES145" s="222">
        <v>0</v>
      </c>
      <c r="ET145" s="222">
        <v>0</v>
      </c>
      <c r="EU145" s="222">
        <v>10000</v>
      </c>
      <c r="EV145" s="222">
        <v>0</v>
      </c>
      <c r="EW145" s="222">
        <v>0</v>
      </c>
      <c r="EX145" s="222">
        <v>0</v>
      </c>
      <c r="EY145" s="222">
        <v>0</v>
      </c>
      <c r="EZ145" s="222">
        <v>0</v>
      </c>
      <c r="FA145" s="222">
        <v>0</v>
      </c>
      <c r="FB145" s="222">
        <v>0</v>
      </c>
      <c r="FC145" s="222">
        <v>0</v>
      </c>
      <c r="FD145" s="222">
        <v>0</v>
      </c>
      <c r="FE145" s="222">
        <v>0</v>
      </c>
      <c r="FF145" s="222">
        <v>0</v>
      </c>
      <c r="FG145" s="222">
        <v>0</v>
      </c>
      <c r="FH145" s="222">
        <v>0</v>
      </c>
      <c r="FI145" s="222">
        <v>0</v>
      </c>
      <c r="FJ145" s="222">
        <v>0</v>
      </c>
      <c r="FK145" s="222">
        <v>0</v>
      </c>
      <c r="FL145" s="222">
        <v>0</v>
      </c>
      <c r="FM145" s="222">
        <v>0</v>
      </c>
      <c r="FN145" s="222">
        <v>0</v>
      </c>
      <c r="FO145" s="222">
        <v>0</v>
      </c>
      <c r="FP145" s="222">
        <v>0</v>
      </c>
      <c r="FQ145" s="222">
        <v>0</v>
      </c>
      <c r="FR145" s="222">
        <v>0</v>
      </c>
      <c r="FS145" s="222">
        <v>0</v>
      </c>
      <c r="FT145" s="222">
        <v>0</v>
      </c>
      <c r="FU145" s="222">
        <v>0</v>
      </c>
      <c r="FV145" s="222">
        <v>0</v>
      </c>
      <c r="FW145" s="222">
        <v>0</v>
      </c>
      <c r="FX145" s="222">
        <v>0</v>
      </c>
      <c r="FY145" s="222">
        <v>0</v>
      </c>
      <c r="FZ145" s="222">
        <v>0</v>
      </c>
      <c r="GA145" s="222">
        <v>0</v>
      </c>
      <c r="GB145" s="222">
        <v>0</v>
      </c>
      <c r="GC145" s="222">
        <v>0</v>
      </c>
      <c r="GD145" s="222">
        <v>0</v>
      </c>
      <c r="GE145" s="222">
        <v>0</v>
      </c>
      <c r="GF145" s="222">
        <v>0</v>
      </c>
      <c r="GG145" s="222">
        <v>0</v>
      </c>
      <c r="GH145" s="222">
        <v>0</v>
      </c>
      <c r="GI145" s="222">
        <v>0</v>
      </c>
      <c r="GJ145" s="222">
        <v>0</v>
      </c>
      <c r="GK145" s="222">
        <v>0</v>
      </c>
      <c r="GL145" s="222">
        <v>0</v>
      </c>
      <c r="GM145" s="222">
        <v>0</v>
      </c>
      <c r="GN145" s="222">
        <v>0</v>
      </c>
      <c r="GO145" s="222">
        <v>0</v>
      </c>
      <c r="GP145" s="222">
        <v>0</v>
      </c>
      <c r="GQ145" s="222">
        <v>0</v>
      </c>
      <c r="GR145" s="222">
        <v>0</v>
      </c>
      <c r="GS145" s="222">
        <v>0</v>
      </c>
      <c r="GT145" s="222">
        <v>0</v>
      </c>
      <c r="GU145" s="222">
        <v>0</v>
      </c>
      <c r="GV145" s="222">
        <v>0</v>
      </c>
      <c r="GW145" s="222">
        <v>0</v>
      </c>
      <c r="GX145" s="222">
        <v>0</v>
      </c>
      <c r="GY145" s="222">
        <v>0</v>
      </c>
      <c r="GZ145" s="222">
        <v>0</v>
      </c>
      <c r="HA145" s="222">
        <v>0</v>
      </c>
      <c r="HB145" s="222">
        <v>0</v>
      </c>
      <c r="HC145" s="222">
        <v>0</v>
      </c>
      <c r="HD145" s="222">
        <v>0</v>
      </c>
      <c r="HE145" s="222">
        <v>0</v>
      </c>
      <c r="HF145" s="222">
        <v>0</v>
      </c>
      <c r="HG145" s="222">
        <v>0</v>
      </c>
      <c r="HH145" s="222">
        <v>0</v>
      </c>
      <c r="HI145" s="222">
        <v>0</v>
      </c>
      <c r="HJ145" s="222">
        <v>0</v>
      </c>
      <c r="HK145" s="222">
        <v>0</v>
      </c>
      <c r="HL145" s="222">
        <v>0</v>
      </c>
      <c r="HM145" s="222">
        <v>0</v>
      </c>
      <c r="HN145" s="222">
        <v>0</v>
      </c>
      <c r="HO145" s="222">
        <v>0</v>
      </c>
      <c r="HP145" s="222">
        <v>0</v>
      </c>
      <c r="HQ145" s="222">
        <v>0</v>
      </c>
      <c r="HR145" s="222">
        <v>0</v>
      </c>
      <c r="HS145" s="222">
        <v>0</v>
      </c>
      <c r="HT145" s="222">
        <v>0</v>
      </c>
      <c r="HU145" s="222">
        <v>0</v>
      </c>
      <c r="HV145" s="222">
        <v>0</v>
      </c>
      <c r="HW145" s="222">
        <v>0</v>
      </c>
      <c r="HX145" s="222">
        <v>0</v>
      </c>
      <c r="HY145" s="222">
        <v>0</v>
      </c>
      <c r="HZ145" s="222">
        <v>0</v>
      </c>
      <c r="IA145" s="222">
        <v>0</v>
      </c>
      <c r="IB145" s="222">
        <v>0</v>
      </c>
      <c r="IC145" s="222">
        <v>0</v>
      </c>
      <c r="ID145" s="222">
        <v>0</v>
      </c>
      <c r="IE145" s="222">
        <v>0</v>
      </c>
      <c r="IF145" s="222">
        <v>0</v>
      </c>
      <c r="IG145" s="222">
        <v>30000</v>
      </c>
      <c r="IH145" s="222">
        <v>0</v>
      </c>
      <c r="II145" s="222">
        <v>0</v>
      </c>
      <c r="IJ145" s="222">
        <v>0</v>
      </c>
      <c r="IK145" s="222">
        <v>0</v>
      </c>
      <c r="IL145" s="222">
        <v>0</v>
      </c>
      <c r="IM145" s="222">
        <v>0</v>
      </c>
      <c r="IN145" s="222">
        <v>0</v>
      </c>
      <c r="IO145" s="222">
        <v>0</v>
      </c>
      <c r="IP145" s="222">
        <v>0</v>
      </c>
      <c r="IQ145" s="222">
        <v>0</v>
      </c>
      <c r="IR145" s="222">
        <v>0</v>
      </c>
      <c r="IS145" s="222">
        <v>0</v>
      </c>
      <c r="IT145" s="222">
        <v>0</v>
      </c>
      <c r="IU145" s="222">
        <v>0</v>
      </c>
      <c r="IV145" s="222">
        <v>0</v>
      </c>
      <c r="IW145" s="222">
        <v>0</v>
      </c>
      <c r="IX145" s="222">
        <v>0</v>
      </c>
      <c r="IY145" s="222">
        <v>0</v>
      </c>
      <c r="IZ145" s="222">
        <v>0</v>
      </c>
      <c r="JA145" s="222">
        <v>0</v>
      </c>
      <c r="JB145" s="222">
        <v>0</v>
      </c>
      <c r="JC145" s="222">
        <v>0</v>
      </c>
      <c r="JD145" s="222">
        <v>0</v>
      </c>
      <c r="JE145" s="222">
        <v>0</v>
      </c>
      <c r="JF145" s="222">
        <v>0</v>
      </c>
      <c r="JG145" s="222">
        <v>0</v>
      </c>
      <c r="JH145" s="222">
        <v>0</v>
      </c>
      <c r="JI145" s="222">
        <v>0</v>
      </c>
      <c r="JJ145" s="222">
        <v>0</v>
      </c>
      <c r="JK145" s="222">
        <v>0</v>
      </c>
      <c r="JL145" s="222">
        <v>0</v>
      </c>
      <c r="JM145" s="222">
        <v>0</v>
      </c>
      <c r="JN145" s="222">
        <v>0</v>
      </c>
      <c r="JO145" s="222">
        <v>0</v>
      </c>
      <c r="JP145" s="222">
        <v>0</v>
      </c>
      <c r="JQ145" s="222">
        <v>0</v>
      </c>
      <c r="JR145" s="222">
        <v>0</v>
      </c>
      <c r="JS145" s="222">
        <v>0</v>
      </c>
      <c r="JT145" s="222">
        <v>0</v>
      </c>
      <c r="JU145" s="222">
        <v>0</v>
      </c>
      <c r="JV145" s="222">
        <v>0</v>
      </c>
      <c r="JW145" s="222">
        <v>0</v>
      </c>
      <c r="JX145" s="222">
        <v>0</v>
      </c>
      <c r="JY145" s="222">
        <v>0</v>
      </c>
      <c r="JZ145" s="222">
        <v>0</v>
      </c>
      <c r="KA145" s="222">
        <v>0</v>
      </c>
      <c r="KB145" s="222">
        <v>0</v>
      </c>
      <c r="KC145" s="222">
        <v>0</v>
      </c>
      <c r="KD145" s="222">
        <v>0</v>
      </c>
      <c r="KE145" s="222">
        <v>0</v>
      </c>
      <c r="KF145" s="222">
        <v>0</v>
      </c>
      <c r="KG145" s="222">
        <v>0</v>
      </c>
      <c r="KH145" s="222">
        <v>0</v>
      </c>
      <c r="KI145" s="222">
        <v>0</v>
      </c>
      <c r="KJ145" s="222">
        <v>0</v>
      </c>
      <c r="KK145" s="222">
        <v>0</v>
      </c>
      <c r="KL145" s="222">
        <v>0</v>
      </c>
      <c r="KM145" s="222">
        <v>0</v>
      </c>
      <c r="KN145" s="222">
        <v>0</v>
      </c>
      <c r="KO145" s="222">
        <v>0</v>
      </c>
      <c r="KP145" s="222">
        <v>0</v>
      </c>
      <c r="KQ145" s="222">
        <v>0</v>
      </c>
      <c r="KR145" s="222">
        <v>0</v>
      </c>
      <c r="KS145" s="222">
        <v>0</v>
      </c>
      <c r="KT145" s="222">
        <v>0</v>
      </c>
      <c r="KU145" s="222">
        <v>0</v>
      </c>
      <c r="KV145" s="222">
        <v>0</v>
      </c>
      <c r="KW145" s="222">
        <v>0</v>
      </c>
      <c r="KX145" s="222">
        <v>0</v>
      </c>
      <c r="KY145" s="222">
        <v>0</v>
      </c>
      <c r="KZ145" s="222">
        <v>0</v>
      </c>
      <c r="LA145" s="222">
        <v>0</v>
      </c>
      <c r="LB145" s="222">
        <v>0</v>
      </c>
      <c r="LC145" s="222">
        <v>0</v>
      </c>
      <c r="LD145" s="222">
        <v>0</v>
      </c>
      <c r="LE145" s="222">
        <v>15000</v>
      </c>
      <c r="LF145" s="222">
        <v>0</v>
      </c>
      <c r="LG145" s="222">
        <v>0</v>
      </c>
      <c r="LH145" s="222">
        <v>0</v>
      </c>
      <c r="LI145" s="222">
        <v>0</v>
      </c>
      <c r="LJ145" s="222">
        <v>0</v>
      </c>
      <c r="LK145" s="222">
        <v>0</v>
      </c>
      <c r="LL145" s="222">
        <v>0</v>
      </c>
      <c r="LM145" s="222">
        <v>0</v>
      </c>
      <c r="LN145" s="222">
        <v>0</v>
      </c>
      <c r="LO145" s="222">
        <v>0</v>
      </c>
      <c r="LP145" s="222">
        <v>0</v>
      </c>
      <c r="LQ145" s="222">
        <v>0</v>
      </c>
      <c r="LR145" s="222">
        <v>0</v>
      </c>
      <c r="LS145" s="222">
        <v>0</v>
      </c>
      <c r="LT145" s="222">
        <v>0</v>
      </c>
      <c r="LU145" s="222">
        <v>0</v>
      </c>
      <c r="LV145" s="222">
        <v>0</v>
      </c>
      <c r="LW145" s="222">
        <v>0</v>
      </c>
      <c r="LX145" s="222">
        <v>0</v>
      </c>
      <c r="LY145" s="222">
        <v>0</v>
      </c>
      <c r="LZ145" s="222">
        <v>0</v>
      </c>
      <c r="MA145" s="222">
        <v>0</v>
      </c>
      <c r="MB145" s="222">
        <v>0</v>
      </c>
      <c r="MC145" s="222">
        <v>0</v>
      </c>
      <c r="MD145" s="222">
        <v>0</v>
      </c>
      <c r="ME145" s="222">
        <v>0</v>
      </c>
      <c r="MF145" s="222">
        <v>0</v>
      </c>
      <c r="MG145" s="222">
        <v>0</v>
      </c>
      <c r="MH145" s="222">
        <v>0</v>
      </c>
      <c r="MI145" s="222">
        <v>0</v>
      </c>
      <c r="MJ145" s="222">
        <v>0</v>
      </c>
      <c r="MK145" s="222">
        <v>0</v>
      </c>
      <c r="ML145" s="222">
        <v>0</v>
      </c>
      <c r="MM145" s="222">
        <v>0</v>
      </c>
      <c r="MN145" s="222">
        <v>0</v>
      </c>
      <c r="MO145" s="222">
        <v>0</v>
      </c>
      <c r="MP145" s="222">
        <v>0</v>
      </c>
      <c r="MQ145" s="222">
        <v>0</v>
      </c>
      <c r="MR145" s="222">
        <v>0</v>
      </c>
      <c r="MS145" s="222">
        <v>0</v>
      </c>
      <c r="MT145" s="222">
        <v>0</v>
      </c>
      <c r="MU145" s="222">
        <v>0</v>
      </c>
      <c r="MV145" s="222">
        <v>0</v>
      </c>
      <c r="MW145" s="222">
        <v>0</v>
      </c>
      <c r="MX145" s="222">
        <v>0</v>
      </c>
      <c r="MY145" s="222">
        <v>0</v>
      </c>
      <c r="MZ145" s="222">
        <v>0</v>
      </c>
      <c r="NA145" s="222">
        <v>0</v>
      </c>
      <c r="NB145" s="222">
        <v>0</v>
      </c>
      <c r="NC145" s="222">
        <v>0</v>
      </c>
      <c r="ND145" s="222">
        <v>9600</v>
      </c>
      <c r="NE145" s="222">
        <v>0</v>
      </c>
      <c r="NF145" s="222">
        <v>0</v>
      </c>
      <c r="NG145" s="222">
        <v>0</v>
      </c>
      <c r="NH145" s="222">
        <v>0</v>
      </c>
      <c r="NI145" s="222">
        <v>0</v>
      </c>
      <c r="NJ145" s="222">
        <v>0</v>
      </c>
      <c r="NK145" s="222">
        <v>0</v>
      </c>
      <c r="NL145" s="222">
        <v>0</v>
      </c>
      <c r="NM145" s="222">
        <v>0</v>
      </c>
      <c r="NN145" s="222">
        <v>0</v>
      </c>
      <c r="NO145" s="222">
        <v>0</v>
      </c>
      <c r="NP145" s="222">
        <v>0</v>
      </c>
      <c r="NQ145" s="222">
        <v>0</v>
      </c>
      <c r="NR145" s="222">
        <v>0</v>
      </c>
      <c r="NS145" s="222">
        <v>0</v>
      </c>
      <c r="NT145" s="222">
        <v>0</v>
      </c>
      <c r="NU145" s="222">
        <v>0</v>
      </c>
      <c r="NV145" s="222">
        <v>0</v>
      </c>
      <c r="NW145" s="222">
        <v>0</v>
      </c>
      <c r="NX145" s="222">
        <v>0</v>
      </c>
      <c r="NY145" s="222">
        <v>0</v>
      </c>
      <c r="NZ145" s="222">
        <v>0</v>
      </c>
      <c r="OA145" s="222">
        <v>0</v>
      </c>
      <c r="OB145" s="222">
        <v>0</v>
      </c>
      <c r="OC145" s="222">
        <v>0</v>
      </c>
      <c r="OD145" s="222">
        <v>180000</v>
      </c>
      <c r="OE145" s="222">
        <v>0</v>
      </c>
      <c r="OF145" s="222">
        <v>0</v>
      </c>
      <c r="OG145" s="222">
        <v>0</v>
      </c>
      <c r="OH145" s="222">
        <v>0</v>
      </c>
      <c r="OI145" s="222">
        <v>0</v>
      </c>
      <c r="OJ145" s="222">
        <v>0</v>
      </c>
      <c r="OK145" s="222">
        <v>0</v>
      </c>
      <c r="OL145" s="222">
        <v>0</v>
      </c>
      <c r="OM145" s="222">
        <v>0</v>
      </c>
      <c r="ON145" s="222">
        <v>0</v>
      </c>
      <c r="OO145" s="222">
        <v>0</v>
      </c>
      <c r="OP145" s="222">
        <v>0</v>
      </c>
      <c r="OQ145" s="222">
        <v>0</v>
      </c>
      <c r="OR145" s="222">
        <v>0</v>
      </c>
      <c r="OS145" s="222">
        <v>0</v>
      </c>
      <c r="OT145" s="222">
        <v>0</v>
      </c>
      <c r="OU145" s="222">
        <v>0</v>
      </c>
      <c r="OV145" s="222">
        <v>0</v>
      </c>
      <c r="OW145" s="222">
        <v>0</v>
      </c>
      <c r="OX145" s="222">
        <v>0</v>
      </c>
      <c r="OY145" s="222">
        <v>0</v>
      </c>
      <c r="OZ145" s="222">
        <v>0</v>
      </c>
      <c r="PA145" s="222">
        <v>0</v>
      </c>
      <c r="PB145" s="222">
        <v>0</v>
      </c>
      <c r="PC145" s="222">
        <v>0</v>
      </c>
      <c r="PD145" s="222">
        <v>0</v>
      </c>
      <c r="PE145" s="222">
        <v>0</v>
      </c>
      <c r="PF145" s="222">
        <v>0</v>
      </c>
      <c r="PG145" s="222">
        <v>0</v>
      </c>
      <c r="PH145" s="222">
        <v>7050</v>
      </c>
      <c r="PI145" s="222">
        <v>0</v>
      </c>
      <c r="PJ145" s="222">
        <v>0</v>
      </c>
      <c r="PK145" s="222">
        <v>0</v>
      </c>
      <c r="PL145" s="222">
        <v>0</v>
      </c>
      <c r="PM145" s="222">
        <v>0</v>
      </c>
      <c r="PN145" s="222">
        <v>0</v>
      </c>
      <c r="PO145" s="222">
        <v>0</v>
      </c>
      <c r="PP145" s="222">
        <v>0</v>
      </c>
      <c r="PQ145" s="222">
        <v>0</v>
      </c>
      <c r="PR145" s="222">
        <v>0</v>
      </c>
      <c r="PS145" s="222">
        <v>0</v>
      </c>
      <c r="PT145" s="222">
        <v>0</v>
      </c>
      <c r="PU145" s="222">
        <v>0</v>
      </c>
      <c r="PV145" s="222">
        <v>0</v>
      </c>
      <c r="PW145" s="222">
        <v>0</v>
      </c>
      <c r="PX145" s="222">
        <v>0</v>
      </c>
      <c r="PY145" s="222">
        <v>0</v>
      </c>
      <c r="PZ145" s="222">
        <v>0</v>
      </c>
      <c r="QA145" s="222">
        <v>0</v>
      </c>
      <c r="QB145" s="222">
        <v>0</v>
      </c>
      <c r="QC145" s="222">
        <v>0</v>
      </c>
      <c r="QD145" s="222">
        <v>0</v>
      </c>
      <c r="QE145" s="222">
        <v>0</v>
      </c>
      <c r="QF145" s="222">
        <v>0</v>
      </c>
      <c r="QG145" s="222">
        <v>0</v>
      </c>
      <c r="QH145" s="222">
        <v>0</v>
      </c>
      <c r="QI145" s="222">
        <v>0</v>
      </c>
      <c r="QJ145" s="222">
        <v>0</v>
      </c>
      <c r="QK145" s="222">
        <v>0</v>
      </c>
      <c r="QL145" s="222">
        <v>0</v>
      </c>
      <c r="QM145" s="222">
        <v>0</v>
      </c>
      <c r="QN145" s="222">
        <v>0</v>
      </c>
      <c r="QO145" s="222">
        <v>0</v>
      </c>
      <c r="QP145" s="222">
        <v>0</v>
      </c>
      <c r="QQ145" s="222">
        <v>0</v>
      </c>
      <c r="QR145" s="222">
        <v>0</v>
      </c>
      <c r="QS145" s="222">
        <v>0</v>
      </c>
      <c r="QT145" s="222">
        <v>0</v>
      </c>
      <c r="QU145" s="222">
        <v>0</v>
      </c>
      <c r="QV145" s="222">
        <v>0</v>
      </c>
      <c r="QW145" s="222">
        <v>0</v>
      </c>
      <c r="QX145" s="222">
        <v>0</v>
      </c>
      <c r="QY145" s="222">
        <v>0</v>
      </c>
      <c r="QZ145" s="222">
        <v>0</v>
      </c>
      <c r="RA145" s="222">
        <v>0</v>
      </c>
      <c r="RB145" s="222">
        <v>0</v>
      </c>
      <c r="RC145" s="222">
        <v>0</v>
      </c>
      <c r="RD145" s="222">
        <v>0</v>
      </c>
      <c r="RE145" s="222">
        <v>0</v>
      </c>
      <c r="RF145" s="222">
        <v>0</v>
      </c>
      <c r="RG145" s="222">
        <v>0</v>
      </c>
      <c r="RH145" s="222">
        <v>0</v>
      </c>
      <c r="RI145" s="222">
        <v>0</v>
      </c>
      <c r="RJ145" s="222">
        <v>0</v>
      </c>
      <c r="RK145" s="222">
        <v>0</v>
      </c>
      <c r="RL145" s="222">
        <v>0</v>
      </c>
      <c r="RM145" s="222">
        <v>0</v>
      </c>
      <c r="RN145" s="222">
        <v>0</v>
      </c>
      <c r="RO145" s="222">
        <v>0</v>
      </c>
      <c r="RP145" s="222">
        <v>0</v>
      </c>
      <c r="RQ145" s="222">
        <v>0</v>
      </c>
      <c r="RR145" s="222">
        <v>0</v>
      </c>
      <c r="RS145" s="222">
        <v>0</v>
      </c>
      <c r="RT145" s="222">
        <v>0</v>
      </c>
      <c r="RU145" s="222">
        <v>0</v>
      </c>
      <c r="RV145" s="222">
        <v>0</v>
      </c>
      <c r="RW145" s="222">
        <v>0</v>
      </c>
      <c r="RX145" s="222">
        <v>0</v>
      </c>
      <c r="RY145" s="222">
        <v>0</v>
      </c>
      <c r="RZ145" s="222">
        <v>0</v>
      </c>
      <c r="SA145" s="222">
        <v>0</v>
      </c>
      <c r="SB145" s="222">
        <v>0</v>
      </c>
      <c r="SC145" s="222">
        <v>0</v>
      </c>
      <c r="SD145" s="222">
        <v>0</v>
      </c>
      <c r="SE145" s="222">
        <v>0</v>
      </c>
      <c r="SF145" s="222">
        <v>0</v>
      </c>
      <c r="SG145" s="222">
        <v>0</v>
      </c>
      <c r="SH145" s="222">
        <v>0</v>
      </c>
      <c r="SI145" s="222">
        <v>0</v>
      </c>
      <c r="SJ145" s="222">
        <v>0</v>
      </c>
      <c r="SK145" s="222">
        <v>0</v>
      </c>
      <c r="SL145" s="222">
        <v>0</v>
      </c>
      <c r="SM145" s="222">
        <v>0</v>
      </c>
      <c r="SN145" s="222">
        <v>204254.9</v>
      </c>
      <c r="SO145" s="222">
        <v>336340</v>
      </c>
      <c r="SP145" s="222">
        <v>0</v>
      </c>
      <c r="SQ145" s="222">
        <v>0</v>
      </c>
      <c r="SR145" s="222">
        <v>214010.25</v>
      </c>
      <c r="SS145" s="222">
        <v>184209</v>
      </c>
      <c r="ST145" s="222">
        <v>35855.1</v>
      </c>
      <c r="SU145" s="222">
        <v>0</v>
      </c>
      <c r="SV145" s="222">
        <v>0</v>
      </c>
      <c r="SW145" s="222">
        <v>0</v>
      </c>
      <c r="SX145" s="222">
        <v>0</v>
      </c>
      <c r="SY145" s="222">
        <v>0</v>
      </c>
      <c r="SZ145" s="222">
        <v>0</v>
      </c>
      <c r="TA145" s="222">
        <v>0</v>
      </c>
      <c r="TB145" s="222">
        <v>0</v>
      </c>
      <c r="TC145" s="222">
        <v>0</v>
      </c>
      <c r="TD145" s="222">
        <v>0</v>
      </c>
      <c r="TE145" s="222">
        <v>0</v>
      </c>
      <c r="TF145" s="222">
        <v>0</v>
      </c>
      <c r="TG145" s="222">
        <v>0</v>
      </c>
      <c r="TH145" s="222">
        <v>0</v>
      </c>
      <c r="TI145" s="222">
        <v>0</v>
      </c>
      <c r="TJ145" s="222">
        <v>0</v>
      </c>
      <c r="TK145" s="222">
        <v>0</v>
      </c>
      <c r="TL145" s="222">
        <v>0</v>
      </c>
      <c r="TM145" s="222">
        <v>0</v>
      </c>
      <c r="TN145" s="222">
        <v>0</v>
      </c>
      <c r="TO145" s="222">
        <v>0</v>
      </c>
      <c r="TP145" s="222">
        <v>0</v>
      </c>
      <c r="TQ145" s="222">
        <v>0</v>
      </c>
      <c r="TR145" s="222">
        <v>0</v>
      </c>
      <c r="TS145" s="222">
        <v>0</v>
      </c>
      <c r="TT145" s="222">
        <v>0</v>
      </c>
      <c r="TU145" s="222">
        <v>0</v>
      </c>
      <c r="TV145" s="222">
        <v>0</v>
      </c>
      <c r="TW145" s="222">
        <v>0</v>
      </c>
      <c r="TX145" s="222">
        <v>0</v>
      </c>
      <c r="TY145" s="222">
        <v>0</v>
      </c>
      <c r="TZ145" s="222">
        <v>0</v>
      </c>
      <c r="UA145" s="222">
        <v>0</v>
      </c>
      <c r="UB145" s="222">
        <v>0</v>
      </c>
      <c r="UC145" s="222">
        <v>0</v>
      </c>
      <c r="UD145" s="222">
        <v>0</v>
      </c>
      <c r="UE145" s="222">
        <v>0</v>
      </c>
      <c r="UF145" s="222">
        <v>0</v>
      </c>
      <c r="UG145" s="222">
        <v>0</v>
      </c>
      <c r="UH145" s="222">
        <v>0</v>
      </c>
      <c r="UI145" s="222">
        <v>0</v>
      </c>
      <c r="UJ145" s="222">
        <v>0</v>
      </c>
      <c r="UK145" s="222">
        <v>0</v>
      </c>
      <c r="UL145" s="222">
        <v>0</v>
      </c>
      <c r="UM145" s="222">
        <v>0</v>
      </c>
      <c r="UN145" s="222">
        <v>0</v>
      </c>
      <c r="UO145" s="222">
        <v>0</v>
      </c>
      <c r="UP145" s="222">
        <v>0</v>
      </c>
      <c r="UQ145" s="222">
        <v>0</v>
      </c>
      <c r="UR145" s="222">
        <v>0</v>
      </c>
      <c r="US145" s="222">
        <v>0</v>
      </c>
      <c r="UT145" s="222">
        <v>0</v>
      </c>
      <c r="UU145" s="222">
        <v>0</v>
      </c>
      <c r="UV145" s="222">
        <v>0</v>
      </c>
      <c r="UW145" s="222">
        <v>0</v>
      </c>
      <c r="UX145" s="222">
        <v>0</v>
      </c>
      <c r="UY145" s="222">
        <v>0</v>
      </c>
      <c r="UZ145" s="222">
        <v>0</v>
      </c>
      <c r="VA145" s="222">
        <v>0</v>
      </c>
      <c r="VB145" s="222">
        <v>0</v>
      </c>
      <c r="VC145" s="222">
        <v>0</v>
      </c>
      <c r="VD145" s="222">
        <v>0</v>
      </c>
      <c r="VE145" s="222">
        <v>0</v>
      </c>
      <c r="VF145" s="222">
        <v>0</v>
      </c>
      <c r="VG145" s="222">
        <v>0</v>
      </c>
      <c r="VH145" s="222">
        <v>0</v>
      </c>
      <c r="VI145" s="222">
        <v>0</v>
      </c>
      <c r="VJ145" s="222">
        <v>0</v>
      </c>
      <c r="VK145" s="222">
        <v>0</v>
      </c>
      <c r="VL145" s="222">
        <v>0</v>
      </c>
      <c r="VM145" s="222">
        <v>0</v>
      </c>
      <c r="VN145" s="222">
        <v>0</v>
      </c>
      <c r="VO145" s="222">
        <v>0</v>
      </c>
      <c r="VP145" s="222">
        <v>0</v>
      </c>
      <c r="VQ145" s="222">
        <v>19945</v>
      </c>
      <c r="VR145" s="222">
        <v>0</v>
      </c>
      <c r="VS145" s="222">
        <v>0</v>
      </c>
      <c r="VT145" s="222">
        <v>0</v>
      </c>
      <c r="VU145" s="222">
        <v>0</v>
      </c>
      <c r="VV145" s="222">
        <v>0</v>
      </c>
      <c r="VW145" s="222">
        <v>0</v>
      </c>
      <c r="VX145" s="222">
        <v>0</v>
      </c>
      <c r="VY145" s="222">
        <v>0</v>
      </c>
      <c r="VZ145" s="222">
        <v>0</v>
      </c>
      <c r="WA145" s="222">
        <v>0</v>
      </c>
      <c r="WB145" s="222">
        <v>0</v>
      </c>
      <c r="WC145" s="222">
        <v>0</v>
      </c>
      <c r="WD145" s="222">
        <v>0</v>
      </c>
      <c r="WE145" s="222">
        <v>0</v>
      </c>
      <c r="WF145" s="222">
        <v>0</v>
      </c>
      <c r="WG145" s="222">
        <v>0</v>
      </c>
      <c r="WH145" s="222">
        <v>0</v>
      </c>
      <c r="WI145" s="222">
        <v>0</v>
      </c>
      <c r="WJ145" s="222">
        <v>0</v>
      </c>
      <c r="WK145" s="222">
        <v>0</v>
      </c>
      <c r="WL145" s="222">
        <v>0</v>
      </c>
      <c r="WM145" s="222">
        <v>0</v>
      </c>
      <c r="WN145" s="222">
        <v>0</v>
      </c>
      <c r="WO145" s="222">
        <v>0</v>
      </c>
      <c r="WP145" s="222">
        <v>0</v>
      </c>
      <c r="WQ145" s="222">
        <v>0</v>
      </c>
      <c r="WR145" s="222">
        <v>0</v>
      </c>
      <c r="WS145" s="222">
        <v>0</v>
      </c>
      <c r="WT145" s="222">
        <v>0</v>
      </c>
      <c r="WU145" s="222">
        <v>0</v>
      </c>
      <c r="WV145" s="222">
        <v>0</v>
      </c>
      <c r="WW145" s="222">
        <v>0</v>
      </c>
      <c r="WX145" s="222">
        <v>0</v>
      </c>
      <c r="WY145" s="222">
        <v>0</v>
      </c>
      <c r="WZ145" s="222">
        <v>0</v>
      </c>
      <c r="XA145" s="222">
        <v>0</v>
      </c>
      <c r="XB145" s="222">
        <v>0</v>
      </c>
      <c r="XC145" s="222">
        <v>0</v>
      </c>
      <c r="XD145" s="222">
        <v>0</v>
      </c>
      <c r="XE145" s="222">
        <v>0</v>
      </c>
      <c r="XF145" s="222">
        <v>0</v>
      </c>
      <c r="XG145" s="222">
        <v>0</v>
      </c>
      <c r="XH145" s="222">
        <v>0</v>
      </c>
      <c r="XI145" s="222">
        <v>0</v>
      </c>
      <c r="XJ145" s="222">
        <v>0</v>
      </c>
      <c r="XK145" s="222">
        <v>0</v>
      </c>
      <c r="XL145" s="222">
        <v>0</v>
      </c>
      <c r="XM145" s="222">
        <v>0</v>
      </c>
      <c r="XN145" s="222">
        <v>0</v>
      </c>
      <c r="XO145" s="222">
        <v>0</v>
      </c>
      <c r="XP145" s="222">
        <v>0</v>
      </c>
      <c r="XQ145" s="222">
        <v>0</v>
      </c>
      <c r="XR145" s="222">
        <v>0</v>
      </c>
      <c r="XS145" s="222">
        <v>0</v>
      </c>
      <c r="XT145" s="222">
        <v>0</v>
      </c>
      <c r="XU145" s="222">
        <v>0</v>
      </c>
      <c r="XV145" s="222">
        <v>0</v>
      </c>
      <c r="XW145" s="222">
        <v>0</v>
      </c>
      <c r="XX145" s="222">
        <v>0</v>
      </c>
      <c r="XY145" s="222">
        <v>0</v>
      </c>
      <c r="XZ145" s="222">
        <v>0</v>
      </c>
      <c r="YA145" s="222">
        <v>0</v>
      </c>
      <c r="YB145" s="222">
        <v>0</v>
      </c>
      <c r="YC145" s="222">
        <v>0</v>
      </c>
      <c r="YD145" s="222">
        <v>0</v>
      </c>
      <c r="YE145" s="222">
        <v>0</v>
      </c>
      <c r="YF145" s="222">
        <v>0</v>
      </c>
      <c r="YG145" s="222">
        <v>0</v>
      </c>
      <c r="YH145" s="222">
        <v>0</v>
      </c>
      <c r="YI145" s="222">
        <v>0</v>
      </c>
      <c r="YJ145" s="222">
        <v>0</v>
      </c>
      <c r="YK145" s="222">
        <v>0</v>
      </c>
      <c r="YL145" s="222">
        <v>0</v>
      </c>
      <c r="YM145" s="222">
        <v>0</v>
      </c>
      <c r="YN145" s="222">
        <v>0</v>
      </c>
      <c r="YO145" s="222">
        <v>0</v>
      </c>
      <c r="YP145" s="222">
        <v>0</v>
      </c>
      <c r="YQ145" s="222">
        <v>0</v>
      </c>
      <c r="YR145" s="222">
        <v>0</v>
      </c>
      <c r="YS145" s="222">
        <v>0</v>
      </c>
      <c r="YT145" s="222">
        <v>0</v>
      </c>
      <c r="YU145" s="222">
        <v>0</v>
      </c>
      <c r="YV145" s="222">
        <v>0</v>
      </c>
      <c r="YW145" s="222">
        <v>0</v>
      </c>
      <c r="YX145" s="222">
        <v>0</v>
      </c>
      <c r="YY145" s="222">
        <v>0</v>
      </c>
      <c r="YZ145" s="222">
        <v>0</v>
      </c>
      <c r="ZA145" s="222">
        <v>0</v>
      </c>
      <c r="ZB145" s="222">
        <v>0</v>
      </c>
      <c r="ZC145" s="222">
        <v>0</v>
      </c>
      <c r="ZD145" s="222">
        <v>0</v>
      </c>
      <c r="ZE145" s="222">
        <v>0</v>
      </c>
      <c r="ZF145" s="222">
        <v>0</v>
      </c>
      <c r="ZG145" s="222">
        <v>0</v>
      </c>
      <c r="ZH145" s="222">
        <v>0</v>
      </c>
      <c r="ZI145" s="222">
        <v>0</v>
      </c>
      <c r="ZJ145" s="222">
        <v>0</v>
      </c>
      <c r="ZK145" s="222">
        <v>0</v>
      </c>
      <c r="ZL145" s="222">
        <v>0</v>
      </c>
      <c r="ZM145" s="222">
        <v>0</v>
      </c>
      <c r="ZN145" s="222">
        <v>0</v>
      </c>
      <c r="ZO145" s="222">
        <v>0</v>
      </c>
      <c r="ZP145" s="222">
        <v>0</v>
      </c>
      <c r="ZQ145" s="222">
        <v>0</v>
      </c>
      <c r="ZR145" s="222">
        <v>0</v>
      </c>
      <c r="ZS145" s="222">
        <v>0</v>
      </c>
      <c r="ZT145" s="222">
        <v>0</v>
      </c>
      <c r="ZU145" s="222">
        <v>0</v>
      </c>
      <c r="ZV145" s="222">
        <v>0</v>
      </c>
      <c r="ZW145" s="222">
        <v>0</v>
      </c>
      <c r="ZX145" s="222">
        <v>0</v>
      </c>
      <c r="ZY145" s="222">
        <v>0</v>
      </c>
      <c r="ZZ145" s="222">
        <v>0</v>
      </c>
      <c r="AAA145" s="222">
        <v>0</v>
      </c>
      <c r="AAB145" s="222">
        <v>0</v>
      </c>
      <c r="AAC145" s="222">
        <v>0</v>
      </c>
      <c r="AAD145" s="222">
        <v>0</v>
      </c>
      <c r="AAE145" s="222">
        <v>0</v>
      </c>
      <c r="AAF145" s="222">
        <v>0</v>
      </c>
      <c r="AAG145" s="222">
        <v>0</v>
      </c>
      <c r="AAH145" s="222">
        <v>0</v>
      </c>
      <c r="AAI145" s="222">
        <v>0</v>
      </c>
      <c r="AAJ145" s="222">
        <v>0</v>
      </c>
      <c r="AAK145" s="222">
        <v>0</v>
      </c>
      <c r="AAL145" s="222">
        <v>0</v>
      </c>
      <c r="AAM145" s="222">
        <v>0</v>
      </c>
      <c r="AAN145" s="222">
        <v>0</v>
      </c>
      <c r="AAO145" s="222">
        <v>0</v>
      </c>
      <c r="AAP145" s="222">
        <v>0</v>
      </c>
      <c r="AAQ145" s="222">
        <v>0</v>
      </c>
      <c r="AAR145" s="222">
        <v>0</v>
      </c>
      <c r="AAS145" s="222">
        <v>0</v>
      </c>
      <c r="AAT145" s="222">
        <v>0</v>
      </c>
      <c r="AAU145" s="222">
        <v>0</v>
      </c>
      <c r="AAV145" s="222">
        <v>0</v>
      </c>
      <c r="AAW145" s="222">
        <v>327500</v>
      </c>
      <c r="AAX145" s="222">
        <v>0</v>
      </c>
      <c r="AAY145" s="222">
        <v>0</v>
      </c>
      <c r="AAZ145" s="222">
        <v>0</v>
      </c>
      <c r="ABA145" s="222">
        <v>0</v>
      </c>
      <c r="ABB145" s="222">
        <v>0</v>
      </c>
      <c r="ABC145" s="222">
        <v>0</v>
      </c>
      <c r="ABD145" s="222">
        <v>0</v>
      </c>
      <c r="ABE145" s="222">
        <v>0</v>
      </c>
      <c r="ABF145" s="222">
        <v>0</v>
      </c>
      <c r="ABG145" s="222">
        <v>0</v>
      </c>
      <c r="ABH145" s="222">
        <v>0</v>
      </c>
      <c r="ABI145" s="222">
        <v>0</v>
      </c>
      <c r="ABJ145" s="222">
        <v>0</v>
      </c>
      <c r="ABK145" s="222">
        <v>0</v>
      </c>
      <c r="ABL145" s="222">
        <v>0</v>
      </c>
      <c r="ABM145" s="222">
        <v>0</v>
      </c>
      <c r="ABN145" s="222">
        <v>0</v>
      </c>
      <c r="ABO145" s="222">
        <v>0</v>
      </c>
      <c r="ABP145" s="222">
        <v>0</v>
      </c>
      <c r="ABQ145" s="222">
        <v>0</v>
      </c>
      <c r="ABR145" s="222">
        <v>0</v>
      </c>
      <c r="ABS145" s="222">
        <v>0</v>
      </c>
      <c r="ABT145" s="222">
        <v>0</v>
      </c>
      <c r="ABU145" s="222">
        <v>0</v>
      </c>
      <c r="ABV145" s="222">
        <v>0</v>
      </c>
      <c r="ABW145" s="222">
        <v>0</v>
      </c>
      <c r="ABX145" s="222">
        <v>0</v>
      </c>
      <c r="ABY145" s="222">
        <v>0</v>
      </c>
      <c r="ABZ145" s="222">
        <v>0</v>
      </c>
      <c r="ACA145" s="222">
        <v>0</v>
      </c>
      <c r="ACB145" s="222">
        <v>0</v>
      </c>
      <c r="ACC145" s="222">
        <v>0</v>
      </c>
      <c r="ACD145" s="222">
        <v>0</v>
      </c>
      <c r="ACE145" s="222">
        <v>30000</v>
      </c>
      <c r="ACF145" s="222">
        <v>0</v>
      </c>
      <c r="ACG145" s="222">
        <v>0</v>
      </c>
      <c r="ACH145" s="222">
        <v>0</v>
      </c>
      <c r="ACI145" s="222">
        <v>0</v>
      </c>
      <c r="ACJ145" s="222">
        <v>0</v>
      </c>
      <c r="ACK145" s="222">
        <v>0</v>
      </c>
      <c r="ACL145" s="222">
        <v>0</v>
      </c>
      <c r="ACM145" s="222">
        <v>0</v>
      </c>
      <c r="ACN145" s="222">
        <v>40000</v>
      </c>
      <c r="ACO145" s="222">
        <v>0</v>
      </c>
      <c r="ACP145" s="222">
        <v>0</v>
      </c>
      <c r="ACQ145" s="222">
        <v>0</v>
      </c>
      <c r="ACR145" s="222">
        <v>0</v>
      </c>
      <c r="ACS145" s="222">
        <v>0</v>
      </c>
      <c r="ACT145" s="222">
        <v>0</v>
      </c>
      <c r="ACU145" s="222">
        <v>0</v>
      </c>
      <c r="ACV145" s="222">
        <v>927500</v>
      </c>
      <c r="ACW145" s="222">
        <v>0</v>
      </c>
      <c r="ACX145" s="222">
        <v>0</v>
      </c>
      <c r="ACY145" s="222">
        <v>0</v>
      </c>
      <c r="ACZ145" s="222">
        <v>0</v>
      </c>
      <c r="ADA145" s="222">
        <v>0</v>
      </c>
      <c r="ADB145" s="222">
        <v>0</v>
      </c>
      <c r="ADC145" s="222">
        <v>0</v>
      </c>
      <c r="ADD145" s="222">
        <v>0</v>
      </c>
      <c r="ADE145" s="222">
        <v>0</v>
      </c>
      <c r="ADF145" s="222">
        <v>0</v>
      </c>
      <c r="ADG145" s="222">
        <v>0</v>
      </c>
      <c r="ADH145" s="222">
        <v>0</v>
      </c>
      <c r="ADI145" s="222">
        <v>0</v>
      </c>
      <c r="ADJ145" s="222">
        <v>0</v>
      </c>
      <c r="ADK145" s="222">
        <v>0</v>
      </c>
      <c r="ADL145" s="222">
        <v>0</v>
      </c>
      <c r="ADM145" s="222">
        <v>0</v>
      </c>
      <c r="ADN145" s="222">
        <v>0</v>
      </c>
      <c r="ADO145" s="222">
        <v>0</v>
      </c>
      <c r="ADP145" s="222">
        <v>0</v>
      </c>
      <c r="ADQ145" s="222">
        <v>0</v>
      </c>
      <c r="ADR145" s="222">
        <v>0</v>
      </c>
      <c r="ADS145" s="222">
        <v>0</v>
      </c>
      <c r="ADT145" s="222">
        <v>0</v>
      </c>
      <c r="ADU145" s="222">
        <v>0</v>
      </c>
      <c r="ADV145" s="222">
        <v>0</v>
      </c>
      <c r="ADW145" s="222">
        <v>0</v>
      </c>
      <c r="ADX145" s="222">
        <v>0</v>
      </c>
      <c r="ADY145" s="222">
        <v>0</v>
      </c>
      <c r="ADZ145" s="222">
        <v>0</v>
      </c>
      <c r="AEA145" s="222">
        <v>0</v>
      </c>
      <c r="AEB145" s="222">
        <v>0</v>
      </c>
      <c r="AEC145" s="222">
        <v>0</v>
      </c>
      <c r="AED145" s="222">
        <v>0</v>
      </c>
      <c r="AEE145" s="222">
        <v>0</v>
      </c>
      <c r="AEF145" s="222">
        <v>0</v>
      </c>
      <c r="AEG145" s="222">
        <v>0</v>
      </c>
      <c r="AEH145" s="222">
        <v>0</v>
      </c>
      <c r="AEI145" s="222">
        <v>0</v>
      </c>
      <c r="AEJ145" s="222">
        <v>0</v>
      </c>
      <c r="AEK145" s="222">
        <v>0</v>
      </c>
      <c r="AEL145" s="222">
        <v>0</v>
      </c>
      <c r="AEM145" s="222">
        <v>0</v>
      </c>
      <c r="AEN145" s="222">
        <v>0</v>
      </c>
      <c r="AEO145" s="222">
        <v>0</v>
      </c>
      <c r="AEP145" s="222">
        <v>0</v>
      </c>
      <c r="AEQ145" s="222">
        <v>0</v>
      </c>
      <c r="AER145" s="222">
        <v>0</v>
      </c>
      <c r="AES145" s="222">
        <v>0</v>
      </c>
      <c r="AET145" s="222">
        <v>0</v>
      </c>
      <c r="AEU145" s="222">
        <v>0</v>
      </c>
      <c r="AEV145" s="222">
        <v>0</v>
      </c>
      <c r="AEW145" s="222">
        <v>0</v>
      </c>
      <c r="AEX145" s="222">
        <v>0</v>
      </c>
      <c r="AEY145" s="222">
        <v>0</v>
      </c>
      <c r="AEZ145" s="222">
        <v>0</v>
      </c>
      <c r="AFA145" s="222">
        <v>0</v>
      </c>
      <c r="AFB145" s="222">
        <v>0</v>
      </c>
      <c r="AFC145" s="222">
        <v>0</v>
      </c>
      <c r="AFD145" s="222">
        <v>0</v>
      </c>
      <c r="AFE145" s="222">
        <v>0</v>
      </c>
      <c r="AFF145" s="222">
        <v>0</v>
      </c>
      <c r="AFG145" s="222">
        <v>0</v>
      </c>
      <c r="AFH145" s="222">
        <v>0</v>
      </c>
      <c r="AFI145" s="222">
        <v>0</v>
      </c>
      <c r="AFJ145" s="222">
        <v>0</v>
      </c>
      <c r="AFK145" s="222">
        <v>0</v>
      </c>
      <c r="AFL145" s="222">
        <v>0</v>
      </c>
      <c r="AFM145" s="222">
        <v>0</v>
      </c>
      <c r="AFN145" s="222">
        <v>0</v>
      </c>
      <c r="AFO145" s="222">
        <v>0</v>
      </c>
      <c r="AFP145" s="222">
        <v>0</v>
      </c>
      <c r="AFQ145" s="222">
        <v>0</v>
      </c>
      <c r="AFR145" s="222">
        <v>0</v>
      </c>
      <c r="AFS145" s="222">
        <v>0</v>
      </c>
      <c r="AFT145" s="222">
        <v>0</v>
      </c>
      <c r="AFU145" s="222">
        <v>0</v>
      </c>
      <c r="AFV145" s="222">
        <v>0</v>
      </c>
      <c r="AFW145" s="222">
        <v>0</v>
      </c>
      <c r="AFX145" s="222">
        <v>0</v>
      </c>
      <c r="AFY145" s="222">
        <v>0</v>
      </c>
      <c r="AFZ145" s="222">
        <v>0</v>
      </c>
      <c r="AGA145" s="222">
        <v>0</v>
      </c>
      <c r="AGB145" s="222">
        <v>0</v>
      </c>
      <c r="AGC145" s="222">
        <v>0</v>
      </c>
      <c r="AGD145" s="222">
        <v>0</v>
      </c>
      <c r="AGE145" s="222">
        <v>0</v>
      </c>
      <c r="AGF145" s="222">
        <v>0</v>
      </c>
      <c r="AGG145" s="222">
        <v>0</v>
      </c>
      <c r="AGH145" s="222">
        <v>0</v>
      </c>
      <c r="AGI145" s="222">
        <v>0</v>
      </c>
      <c r="AGJ145" s="222">
        <v>0</v>
      </c>
      <c r="AGK145" s="222">
        <v>0</v>
      </c>
      <c r="AGL145" s="222">
        <v>0</v>
      </c>
      <c r="AGM145" s="222">
        <v>0</v>
      </c>
      <c r="AGN145" s="222">
        <v>0</v>
      </c>
      <c r="AGO145" s="222">
        <v>0</v>
      </c>
      <c r="AGP145" s="222">
        <v>0</v>
      </c>
      <c r="AGQ145" s="222">
        <v>0</v>
      </c>
      <c r="AGR145" s="222">
        <v>0</v>
      </c>
      <c r="AGS145" s="222">
        <v>0</v>
      </c>
      <c r="AGT145" s="222">
        <v>0</v>
      </c>
      <c r="AGU145" s="222">
        <v>0</v>
      </c>
      <c r="AGV145" s="222">
        <v>0</v>
      </c>
      <c r="AGW145" s="222">
        <v>0</v>
      </c>
      <c r="AGX145" s="222">
        <v>0</v>
      </c>
      <c r="AGY145" s="222">
        <v>0</v>
      </c>
      <c r="AGZ145" s="222">
        <v>0</v>
      </c>
      <c r="AHA145" s="222">
        <v>0</v>
      </c>
      <c r="AHB145" s="222">
        <v>0</v>
      </c>
      <c r="AHC145" s="222">
        <v>0</v>
      </c>
      <c r="AHD145" s="222">
        <v>0</v>
      </c>
      <c r="AHE145" s="222">
        <v>0</v>
      </c>
      <c r="AHF145" s="222">
        <v>0</v>
      </c>
      <c r="AHG145" s="222">
        <v>0</v>
      </c>
      <c r="AHH145" s="222">
        <v>0</v>
      </c>
      <c r="AHI145" s="222">
        <v>0</v>
      </c>
      <c r="AHJ145" s="222">
        <v>0</v>
      </c>
      <c r="AHK145" s="222">
        <v>0</v>
      </c>
      <c r="AHL145" s="222">
        <v>0</v>
      </c>
      <c r="AHM145" s="222">
        <v>0</v>
      </c>
      <c r="AHN145" s="222">
        <v>0</v>
      </c>
      <c r="AHO145" s="222">
        <v>0</v>
      </c>
      <c r="AHP145" s="222">
        <v>0</v>
      </c>
      <c r="AHQ145" s="222">
        <v>0</v>
      </c>
      <c r="AHR145" s="264">
        <v>0</v>
      </c>
    </row>
    <row r="146" spans="1:902" ht="24">
      <c r="A146" s="183" t="s">
        <v>6671</v>
      </c>
      <c r="B146" s="183" t="s">
        <v>6615</v>
      </c>
      <c r="C146" s="184" t="s">
        <v>6616</v>
      </c>
      <c r="D146" s="222">
        <v>0</v>
      </c>
      <c r="E146" s="222">
        <v>0</v>
      </c>
      <c r="F146" s="222">
        <v>0</v>
      </c>
      <c r="G146" s="222">
        <v>0</v>
      </c>
      <c r="H146" s="222">
        <v>0</v>
      </c>
      <c r="I146" s="222">
        <v>0</v>
      </c>
      <c r="J146" s="222">
        <v>0</v>
      </c>
      <c r="K146" s="222">
        <v>0</v>
      </c>
      <c r="L146" s="222">
        <v>0</v>
      </c>
      <c r="M146" s="222">
        <v>0</v>
      </c>
      <c r="N146" s="222">
        <v>0</v>
      </c>
      <c r="O146" s="222">
        <v>0</v>
      </c>
      <c r="P146" s="222">
        <v>0</v>
      </c>
      <c r="Q146" s="222">
        <v>0</v>
      </c>
      <c r="R146" s="222">
        <v>0</v>
      </c>
      <c r="S146" s="222">
        <v>0</v>
      </c>
      <c r="T146" s="222">
        <v>0</v>
      </c>
      <c r="U146" s="222">
        <v>505.1</v>
      </c>
      <c r="V146" s="222">
        <v>0</v>
      </c>
      <c r="W146" s="222">
        <v>0</v>
      </c>
      <c r="X146" s="222">
        <v>0</v>
      </c>
      <c r="Y146" s="222">
        <v>0</v>
      </c>
      <c r="Z146" s="222">
        <v>0</v>
      </c>
      <c r="AA146" s="222">
        <v>0</v>
      </c>
      <c r="AB146" s="222">
        <v>0</v>
      </c>
      <c r="AC146" s="222">
        <v>0</v>
      </c>
      <c r="AD146" s="222">
        <v>0</v>
      </c>
      <c r="AE146" s="222">
        <v>0</v>
      </c>
      <c r="AF146" s="222">
        <v>0</v>
      </c>
      <c r="AG146" s="222">
        <v>0</v>
      </c>
      <c r="AH146" s="222">
        <v>0</v>
      </c>
      <c r="AI146" s="222">
        <v>0</v>
      </c>
      <c r="AJ146" s="222">
        <v>0</v>
      </c>
      <c r="AK146" s="222">
        <v>0</v>
      </c>
      <c r="AL146" s="222">
        <v>0</v>
      </c>
      <c r="AM146" s="222">
        <v>0</v>
      </c>
      <c r="AN146" s="222">
        <v>0</v>
      </c>
      <c r="AO146" s="222">
        <v>0</v>
      </c>
      <c r="AP146" s="222">
        <v>0</v>
      </c>
      <c r="AQ146" s="222">
        <v>0</v>
      </c>
      <c r="AR146" s="222">
        <v>0</v>
      </c>
      <c r="AS146" s="222">
        <v>0</v>
      </c>
      <c r="AT146" s="222">
        <v>0</v>
      </c>
      <c r="AU146" s="222">
        <v>0</v>
      </c>
      <c r="AV146" s="222">
        <v>0</v>
      </c>
      <c r="AW146" s="222">
        <v>0</v>
      </c>
      <c r="AX146" s="222">
        <v>0</v>
      </c>
      <c r="AY146" s="222">
        <v>0</v>
      </c>
      <c r="AZ146" s="222">
        <v>0</v>
      </c>
      <c r="BA146" s="222">
        <v>0</v>
      </c>
      <c r="BB146" s="222">
        <v>0</v>
      </c>
      <c r="BC146" s="222">
        <v>0</v>
      </c>
      <c r="BD146" s="222">
        <v>0</v>
      </c>
      <c r="BE146" s="222">
        <v>0</v>
      </c>
      <c r="BF146" s="222">
        <v>0</v>
      </c>
      <c r="BG146" s="222">
        <v>0</v>
      </c>
      <c r="BH146" s="222">
        <v>0</v>
      </c>
      <c r="BI146" s="222">
        <v>0</v>
      </c>
      <c r="BJ146" s="222">
        <v>0</v>
      </c>
      <c r="BK146" s="222">
        <v>0</v>
      </c>
      <c r="BL146" s="222">
        <v>0</v>
      </c>
      <c r="BM146" s="222">
        <v>0</v>
      </c>
      <c r="BN146" s="222">
        <v>0</v>
      </c>
      <c r="BO146" s="222">
        <v>0</v>
      </c>
      <c r="BP146" s="222">
        <v>0</v>
      </c>
      <c r="BQ146" s="222">
        <v>0</v>
      </c>
      <c r="BR146" s="222">
        <v>0</v>
      </c>
      <c r="BS146" s="222">
        <v>0</v>
      </c>
      <c r="BT146" s="222">
        <v>0</v>
      </c>
      <c r="BU146" s="222">
        <v>0</v>
      </c>
      <c r="BV146" s="222">
        <v>0</v>
      </c>
      <c r="BW146" s="222">
        <v>0</v>
      </c>
      <c r="BX146" s="222">
        <v>0</v>
      </c>
      <c r="BY146" s="222">
        <v>0</v>
      </c>
      <c r="BZ146" s="222">
        <v>0</v>
      </c>
      <c r="CA146" s="222">
        <v>0</v>
      </c>
      <c r="CB146" s="222">
        <v>0</v>
      </c>
      <c r="CC146" s="222">
        <v>0</v>
      </c>
      <c r="CD146" s="222">
        <v>0</v>
      </c>
      <c r="CE146" s="222">
        <v>0</v>
      </c>
      <c r="CF146" s="222">
        <v>0</v>
      </c>
      <c r="CG146" s="222">
        <v>0</v>
      </c>
      <c r="CH146" s="222">
        <v>0</v>
      </c>
      <c r="CI146" s="222">
        <v>0</v>
      </c>
      <c r="CJ146" s="222">
        <v>0</v>
      </c>
      <c r="CK146" s="222">
        <v>0</v>
      </c>
      <c r="CL146" s="222">
        <v>0</v>
      </c>
      <c r="CM146" s="222">
        <v>0</v>
      </c>
      <c r="CN146" s="222">
        <v>0</v>
      </c>
      <c r="CO146" s="222">
        <v>0</v>
      </c>
      <c r="CP146" s="222">
        <v>0</v>
      </c>
      <c r="CQ146" s="222">
        <v>0</v>
      </c>
      <c r="CR146" s="222">
        <v>0</v>
      </c>
      <c r="CS146" s="222">
        <v>0</v>
      </c>
      <c r="CT146" s="222">
        <v>0</v>
      </c>
      <c r="CU146" s="222">
        <v>0</v>
      </c>
      <c r="CV146" s="222">
        <v>0</v>
      </c>
      <c r="CW146" s="222">
        <v>0</v>
      </c>
      <c r="CX146" s="222">
        <v>0</v>
      </c>
      <c r="CY146" s="222">
        <v>0</v>
      </c>
      <c r="CZ146" s="222">
        <v>0</v>
      </c>
      <c r="DA146" s="222">
        <v>0</v>
      </c>
      <c r="DB146" s="222">
        <v>0</v>
      </c>
      <c r="DC146" s="222">
        <v>0</v>
      </c>
      <c r="DD146" s="222">
        <v>0</v>
      </c>
      <c r="DE146" s="222">
        <v>0</v>
      </c>
      <c r="DF146" s="222">
        <v>0</v>
      </c>
      <c r="DG146" s="222">
        <v>0</v>
      </c>
      <c r="DH146" s="222">
        <v>0</v>
      </c>
      <c r="DI146" s="222">
        <v>0</v>
      </c>
      <c r="DJ146" s="222">
        <v>0</v>
      </c>
      <c r="DK146" s="222">
        <v>0</v>
      </c>
      <c r="DL146" s="222">
        <v>0</v>
      </c>
      <c r="DM146" s="222">
        <v>0</v>
      </c>
      <c r="DN146" s="222">
        <v>0</v>
      </c>
      <c r="DO146" s="222">
        <v>0</v>
      </c>
      <c r="DP146" s="222">
        <v>0</v>
      </c>
      <c r="DQ146" s="222">
        <v>0</v>
      </c>
      <c r="DR146" s="222">
        <v>0</v>
      </c>
      <c r="DS146" s="222">
        <v>0</v>
      </c>
      <c r="DT146" s="222">
        <v>0</v>
      </c>
      <c r="DU146" s="222">
        <v>0</v>
      </c>
      <c r="DV146" s="222">
        <v>0</v>
      </c>
      <c r="DW146" s="222">
        <v>0</v>
      </c>
      <c r="DX146" s="222">
        <v>0</v>
      </c>
      <c r="DY146" s="222">
        <v>0</v>
      </c>
      <c r="DZ146" s="222">
        <v>0</v>
      </c>
      <c r="EA146" s="222">
        <v>0</v>
      </c>
      <c r="EB146" s="222">
        <v>0</v>
      </c>
      <c r="EC146" s="222">
        <v>0</v>
      </c>
      <c r="ED146" s="222">
        <v>0</v>
      </c>
      <c r="EE146" s="222">
        <v>0</v>
      </c>
      <c r="EF146" s="222">
        <v>0</v>
      </c>
      <c r="EG146" s="222">
        <v>0</v>
      </c>
      <c r="EH146" s="222">
        <v>0</v>
      </c>
      <c r="EI146" s="222">
        <v>0</v>
      </c>
      <c r="EJ146" s="222">
        <v>0</v>
      </c>
      <c r="EK146" s="222">
        <v>0</v>
      </c>
      <c r="EL146" s="222">
        <v>0</v>
      </c>
      <c r="EM146" s="222">
        <v>0</v>
      </c>
      <c r="EN146" s="222">
        <v>0</v>
      </c>
      <c r="EO146" s="222">
        <v>0</v>
      </c>
      <c r="EP146" s="222">
        <v>0</v>
      </c>
      <c r="EQ146" s="222">
        <v>0</v>
      </c>
      <c r="ER146" s="222">
        <v>0</v>
      </c>
      <c r="ES146" s="222">
        <v>0</v>
      </c>
      <c r="ET146" s="222">
        <v>0</v>
      </c>
      <c r="EU146" s="222">
        <v>0</v>
      </c>
      <c r="EV146" s="222">
        <v>0</v>
      </c>
      <c r="EW146" s="222">
        <v>0</v>
      </c>
      <c r="EX146" s="222">
        <v>0</v>
      </c>
      <c r="EY146" s="222">
        <v>0</v>
      </c>
      <c r="EZ146" s="222">
        <v>0</v>
      </c>
      <c r="FA146" s="222">
        <v>0</v>
      </c>
      <c r="FB146" s="222">
        <v>0</v>
      </c>
      <c r="FC146" s="222">
        <v>0</v>
      </c>
      <c r="FD146" s="222">
        <v>0</v>
      </c>
      <c r="FE146" s="222">
        <v>0</v>
      </c>
      <c r="FF146" s="222">
        <v>0</v>
      </c>
      <c r="FG146" s="222">
        <v>0</v>
      </c>
      <c r="FH146" s="222">
        <v>0</v>
      </c>
      <c r="FI146" s="222">
        <v>1160513.3</v>
      </c>
      <c r="FJ146" s="222">
        <v>0</v>
      </c>
      <c r="FK146" s="222">
        <v>0</v>
      </c>
      <c r="FL146" s="222">
        <v>0</v>
      </c>
      <c r="FM146" s="222">
        <v>0</v>
      </c>
      <c r="FN146" s="222">
        <v>0</v>
      </c>
      <c r="FO146" s="222">
        <v>0</v>
      </c>
      <c r="FP146" s="222">
        <v>0</v>
      </c>
      <c r="FQ146" s="222">
        <v>0</v>
      </c>
      <c r="FR146" s="222">
        <v>0</v>
      </c>
      <c r="FS146" s="222">
        <v>0</v>
      </c>
      <c r="FT146" s="222">
        <v>0</v>
      </c>
      <c r="FU146" s="222">
        <v>0</v>
      </c>
      <c r="FV146" s="222">
        <v>0</v>
      </c>
      <c r="FW146" s="222">
        <v>0</v>
      </c>
      <c r="FX146" s="222">
        <v>0</v>
      </c>
      <c r="FY146" s="222">
        <v>0</v>
      </c>
      <c r="FZ146" s="222">
        <v>0</v>
      </c>
      <c r="GA146" s="222">
        <v>0</v>
      </c>
      <c r="GB146" s="222">
        <v>0</v>
      </c>
      <c r="GC146" s="222">
        <v>0</v>
      </c>
      <c r="GD146" s="222">
        <v>0</v>
      </c>
      <c r="GE146" s="222">
        <v>0</v>
      </c>
      <c r="GF146" s="222">
        <v>0</v>
      </c>
      <c r="GG146" s="222">
        <v>0</v>
      </c>
      <c r="GH146" s="222">
        <v>0</v>
      </c>
      <c r="GI146" s="222">
        <v>0</v>
      </c>
      <c r="GJ146" s="222">
        <v>0</v>
      </c>
      <c r="GK146" s="222">
        <v>0</v>
      </c>
      <c r="GL146" s="222">
        <v>0</v>
      </c>
      <c r="GM146" s="222">
        <v>0</v>
      </c>
      <c r="GN146" s="222">
        <v>0</v>
      </c>
      <c r="GO146" s="222">
        <v>0</v>
      </c>
      <c r="GP146" s="222">
        <v>53050</v>
      </c>
      <c r="GQ146" s="222">
        <v>0</v>
      </c>
      <c r="GR146" s="222">
        <v>0</v>
      </c>
      <c r="GS146" s="222">
        <v>0</v>
      </c>
      <c r="GT146" s="222">
        <v>0</v>
      </c>
      <c r="GU146" s="222">
        <v>0</v>
      </c>
      <c r="GV146" s="222">
        <v>0</v>
      </c>
      <c r="GW146" s="222">
        <v>0</v>
      </c>
      <c r="GX146" s="222">
        <v>0</v>
      </c>
      <c r="GY146" s="222">
        <v>4232687.17</v>
      </c>
      <c r="GZ146" s="222">
        <v>0</v>
      </c>
      <c r="HA146" s="222">
        <v>0</v>
      </c>
      <c r="HB146" s="222">
        <v>0</v>
      </c>
      <c r="HC146" s="222">
        <v>0</v>
      </c>
      <c r="HD146" s="222">
        <v>0</v>
      </c>
      <c r="HE146" s="222">
        <v>0</v>
      </c>
      <c r="HF146" s="222">
        <v>0</v>
      </c>
      <c r="HG146" s="222">
        <v>0</v>
      </c>
      <c r="HH146" s="222">
        <v>0</v>
      </c>
      <c r="HI146" s="222">
        <v>0</v>
      </c>
      <c r="HJ146" s="222">
        <v>0</v>
      </c>
      <c r="HK146" s="222">
        <v>0</v>
      </c>
      <c r="HL146" s="222">
        <v>0</v>
      </c>
      <c r="HM146" s="222">
        <v>0</v>
      </c>
      <c r="HN146" s="222">
        <v>0</v>
      </c>
      <c r="HO146" s="222">
        <v>0</v>
      </c>
      <c r="HP146" s="222">
        <v>0</v>
      </c>
      <c r="HQ146" s="222">
        <v>0</v>
      </c>
      <c r="HR146" s="222">
        <v>0</v>
      </c>
      <c r="HS146" s="222">
        <v>0</v>
      </c>
      <c r="HT146" s="222">
        <v>0</v>
      </c>
      <c r="HU146" s="222">
        <v>0</v>
      </c>
      <c r="HV146" s="222">
        <v>0</v>
      </c>
      <c r="HW146" s="222">
        <v>0</v>
      </c>
      <c r="HX146" s="222">
        <v>0</v>
      </c>
      <c r="HY146" s="222">
        <v>0</v>
      </c>
      <c r="HZ146" s="222">
        <v>0</v>
      </c>
      <c r="IA146" s="222">
        <v>0</v>
      </c>
      <c r="IB146" s="222">
        <v>0</v>
      </c>
      <c r="IC146" s="222">
        <v>0</v>
      </c>
      <c r="ID146" s="222">
        <v>0</v>
      </c>
      <c r="IE146" s="222">
        <v>0</v>
      </c>
      <c r="IF146" s="222">
        <v>0</v>
      </c>
      <c r="IG146" s="222">
        <v>0</v>
      </c>
      <c r="IH146" s="222">
        <v>0</v>
      </c>
      <c r="II146" s="222">
        <v>0</v>
      </c>
      <c r="IJ146" s="222">
        <v>0</v>
      </c>
      <c r="IK146" s="222">
        <v>0</v>
      </c>
      <c r="IL146" s="222">
        <v>0</v>
      </c>
      <c r="IM146" s="222">
        <v>0</v>
      </c>
      <c r="IN146" s="222">
        <v>0</v>
      </c>
      <c r="IO146" s="222">
        <v>0</v>
      </c>
      <c r="IP146" s="222">
        <v>0</v>
      </c>
      <c r="IQ146" s="222">
        <v>0</v>
      </c>
      <c r="IR146" s="222">
        <v>0</v>
      </c>
      <c r="IS146" s="222">
        <v>0</v>
      </c>
      <c r="IT146" s="222">
        <v>0</v>
      </c>
      <c r="IU146" s="222">
        <v>0</v>
      </c>
      <c r="IV146" s="222">
        <v>0</v>
      </c>
      <c r="IW146" s="222">
        <v>0</v>
      </c>
      <c r="IX146" s="222">
        <v>0</v>
      </c>
      <c r="IY146" s="222">
        <v>0</v>
      </c>
      <c r="IZ146" s="222">
        <v>0</v>
      </c>
      <c r="JA146" s="222">
        <v>0</v>
      </c>
      <c r="JB146" s="222">
        <v>0</v>
      </c>
      <c r="JC146" s="222">
        <v>0</v>
      </c>
      <c r="JD146" s="222">
        <v>0</v>
      </c>
      <c r="JE146" s="222">
        <v>0</v>
      </c>
      <c r="JF146" s="222">
        <v>0</v>
      </c>
      <c r="JG146" s="222">
        <v>0</v>
      </c>
      <c r="JH146" s="222">
        <v>0</v>
      </c>
      <c r="JI146" s="222">
        <v>0</v>
      </c>
      <c r="JJ146" s="222">
        <v>0</v>
      </c>
      <c r="JK146" s="222">
        <v>0</v>
      </c>
      <c r="JL146" s="222">
        <v>0</v>
      </c>
      <c r="JM146" s="222">
        <v>0</v>
      </c>
      <c r="JN146" s="222">
        <v>0</v>
      </c>
      <c r="JO146" s="222">
        <v>0</v>
      </c>
      <c r="JP146" s="222">
        <v>0</v>
      </c>
      <c r="JQ146" s="222">
        <v>0</v>
      </c>
      <c r="JR146" s="222">
        <v>0</v>
      </c>
      <c r="JS146" s="222">
        <v>0</v>
      </c>
      <c r="JT146" s="222">
        <v>0</v>
      </c>
      <c r="JU146" s="222">
        <v>0</v>
      </c>
      <c r="JV146" s="222">
        <v>0</v>
      </c>
      <c r="JW146" s="222">
        <v>0</v>
      </c>
      <c r="JX146" s="222">
        <v>0</v>
      </c>
      <c r="JY146" s="222">
        <v>0</v>
      </c>
      <c r="JZ146" s="222">
        <v>0</v>
      </c>
      <c r="KA146" s="222">
        <v>0</v>
      </c>
      <c r="KB146" s="222">
        <v>0</v>
      </c>
      <c r="KC146" s="222">
        <v>0</v>
      </c>
      <c r="KD146" s="222">
        <v>0</v>
      </c>
      <c r="KE146" s="222">
        <v>0</v>
      </c>
      <c r="KF146" s="222">
        <v>0</v>
      </c>
      <c r="KG146" s="222">
        <v>0</v>
      </c>
      <c r="KH146" s="222">
        <v>0</v>
      </c>
      <c r="KI146" s="222">
        <v>0</v>
      </c>
      <c r="KJ146" s="222">
        <v>0</v>
      </c>
      <c r="KK146" s="222">
        <v>0</v>
      </c>
      <c r="KL146" s="222">
        <v>0</v>
      </c>
      <c r="KM146" s="222">
        <v>0</v>
      </c>
      <c r="KN146" s="222">
        <v>0</v>
      </c>
      <c r="KO146" s="222">
        <v>0</v>
      </c>
      <c r="KP146" s="222">
        <v>0</v>
      </c>
      <c r="KQ146" s="222">
        <v>0</v>
      </c>
      <c r="KR146" s="222">
        <v>0</v>
      </c>
      <c r="KS146" s="222">
        <v>0</v>
      </c>
      <c r="KT146" s="222">
        <v>0</v>
      </c>
      <c r="KU146" s="222">
        <v>0</v>
      </c>
      <c r="KV146" s="222">
        <v>0</v>
      </c>
      <c r="KW146" s="222">
        <v>0</v>
      </c>
      <c r="KX146" s="222">
        <v>0</v>
      </c>
      <c r="KY146" s="222">
        <v>0</v>
      </c>
      <c r="KZ146" s="222">
        <v>0</v>
      </c>
      <c r="LA146" s="222">
        <v>0</v>
      </c>
      <c r="LB146" s="222">
        <v>0</v>
      </c>
      <c r="LC146" s="222">
        <v>0</v>
      </c>
      <c r="LD146" s="222">
        <v>0</v>
      </c>
      <c r="LE146" s="222">
        <v>0</v>
      </c>
      <c r="LF146" s="222">
        <v>0</v>
      </c>
      <c r="LG146" s="222">
        <v>0</v>
      </c>
      <c r="LH146" s="222">
        <v>0</v>
      </c>
      <c r="LI146" s="222">
        <v>0</v>
      </c>
      <c r="LJ146" s="222">
        <v>0</v>
      </c>
      <c r="LK146" s="222">
        <v>0</v>
      </c>
      <c r="LL146" s="222">
        <v>0</v>
      </c>
      <c r="LM146" s="222">
        <v>0</v>
      </c>
      <c r="LN146" s="222">
        <v>0</v>
      </c>
      <c r="LO146" s="222">
        <v>0</v>
      </c>
      <c r="LP146" s="222">
        <v>0</v>
      </c>
      <c r="LQ146" s="222">
        <v>0</v>
      </c>
      <c r="LR146" s="222">
        <v>0</v>
      </c>
      <c r="LS146" s="222">
        <v>0</v>
      </c>
      <c r="LT146" s="222">
        <v>0</v>
      </c>
      <c r="LU146" s="222">
        <v>0</v>
      </c>
      <c r="LV146" s="222">
        <v>0</v>
      </c>
      <c r="LW146" s="222">
        <v>0</v>
      </c>
      <c r="LX146" s="222">
        <v>1757325.05</v>
      </c>
      <c r="LY146" s="222">
        <v>0</v>
      </c>
      <c r="LZ146" s="222">
        <v>0</v>
      </c>
      <c r="MA146" s="222">
        <v>0</v>
      </c>
      <c r="MB146" s="222">
        <v>0</v>
      </c>
      <c r="MC146" s="222">
        <v>0</v>
      </c>
      <c r="MD146" s="222">
        <v>0</v>
      </c>
      <c r="ME146" s="222">
        <v>0</v>
      </c>
      <c r="MF146" s="222">
        <v>0</v>
      </c>
      <c r="MG146" s="222">
        <v>0</v>
      </c>
      <c r="MH146" s="222">
        <v>0</v>
      </c>
      <c r="MI146" s="222">
        <v>0</v>
      </c>
      <c r="MJ146" s="222">
        <v>0</v>
      </c>
      <c r="MK146" s="222">
        <v>0</v>
      </c>
      <c r="ML146" s="222">
        <v>0</v>
      </c>
      <c r="MM146" s="222">
        <v>0</v>
      </c>
      <c r="MN146" s="222">
        <v>0</v>
      </c>
      <c r="MO146" s="222">
        <v>0</v>
      </c>
      <c r="MP146" s="222">
        <v>0</v>
      </c>
      <c r="MQ146" s="222">
        <v>0</v>
      </c>
      <c r="MR146" s="222">
        <v>0</v>
      </c>
      <c r="MS146" s="222">
        <v>0</v>
      </c>
      <c r="MT146" s="222">
        <v>0</v>
      </c>
      <c r="MU146" s="222">
        <v>0</v>
      </c>
      <c r="MV146" s="222">
        <v>0</v>
      </c>
      <c r="MW146" s="222">
        <v>0</v>
      </c>
      <c r="MX146" s="222">
        <v>0</v>
      </c>
      <c r="MY146" s="222">
        <v>0</v>
      </c>
      <c r="MZ146" s="222">
        <v>0</v>
      </c>
      <c r="NA146" s="222">
        <v>0</v>
      </c>
      <c r="NB146" s="222">
        <v>0</v>
      </c>
      <c r="NC146" s="222">
        <v>0</v>
      </c>
      <c r="ND146" s="222">
        <v>0</v>
      </c>
      <c r="NE146" s="222">
        <v>0</v>
      </c>
      <c r="NF146" s="222">
        <v>0</v>
      </c>
      <c r="NG146" s="222">
        <v>0</v>
      </c>
      <c r="NH146" s="222">
        <v>0</v>
      </c>
      <c r="NI146" s="222">
        <v>0</v>
      </c>
      <c r="NJ146" s="222">
        <v>0</v>
      </c>
      <c r="NK146" s="222">
        <v>0</v>
      </c>
      <c r="NL146" s="222">
        <v>0</v>
      </c>
      <c r="NM146" s="222">
        <v>0</v>
      </c>
      <c r="NN146" s="222">
        <v>0</v>
      </c>
      <c r="NO146" s="222">
        <v>0</v>
      </c>
      <c r="NP146" s="222">
        <v>0</v>
      </c>
      <c r="NQ146" s="222">
        <v>0</v>
      </c>
      <c r="NR146" s="222">
        <v>0</v>
      </c>
      <c r="NS146" s="222">
        <v>0</v>
      </c>
      <c r="NT146" s="222">
        <v>0</v>
      </c>
      <c r="NU146" s="222">
        <v>0</v>
      </c>
      <c r="NV146" s="222">
        <v>0</v>
      </c>
      <c r="NW146" s="222">
        <v>0</v>
      </c>
      <c r="NX146" s="222">
        <v>0</v>
      </c>
      <c r="NY146" s="222">
        <v>0</v>
      </c>
      <c r="NZ146" s="222">
        <v>0</v>
      </c>
      <c r="OA146" s="222">
        <v>0</v>
      </c>
      <c r="OB146" s="222">
        <v>0</v>
      </c>
      <c r="OC146" s="222">
        <v>0</v>
      </c>
      <c r="OD146" s="222">
        <v>0</v>
      </c>
      <c r="OE146" s="222">
        <v>0</v>
      </c>
      <c r="OF146" s="222">
        <v>0</v>
      </c>
      <c r="OG146" s="222">
        <v>0</v>
      </c>
      <c r="OH146" s="222">
        <v>0</v>
      </c>
      <c r="OI146" s="222">
        <v>0</v>
      </c>
      <c r="OJ146" s="222">
        <v>0</v>
      </c>
      <c r="OK146" s="222">
        <v>0</v>
      </c>
      <c r="OL146" s="222">
        <v>0</v>
      </c>
      <c r="OM146" s="222">
        <v>0</v>
      </c>
      <c r="ON146" s="222">
        <v>0</v>
      </c>
      <c r="OO146" s="222">
        <v>0</v>
      </c>
      <c r="OP146" s="222">
        <v>0</v>
      </c>
      <c r="OQ146" s="222">
        <v>0</v>
      </c>
      <c r="OR146" s="222">
        <v>0</v>
      </c>
      <c r="OS146" s="222">
        <v>0</v>
      </c>
      <c r="OT146" s="222">
        <v>0</v>
      </c>
      <c r="OU146" s="222">
        <v>0</v>
      </c>
      <c r="OV146" s="222">
        <v>0</v>
      </c>
      <c r="OW146" s="222">
        <v>0</v>
      </c>
      <c r="OX146" s="222">
        <v>0</v>
      </c>
      <c r="OY146" s="222">
        <v>0</v>
      </c>
      <c r="OZ146" s="222">
        <v>0</v>
      </c>
      <c r="PA146" s="222">
        <v>0</v>
      </c>
      <c r="PB146" s="222">
        <v>0</v>
      </c>
      <c r="PC146" s="222">
        <v>0</v>
      </c>
      <c r="PD146" s="222">
        <v>0</v>
      </c>
      <c r="PE146" s="222">
        <v>0</v>
      </c>
      <c r="PF146" s="222">
        <v>0</v>
      </c>
      <c r="PG146" s="222">
        <v>0</v>
      </c>
      <c r="PH146" s="222">
        <v>0</v>
      </c>
      <c r="PI146" s="222">
        <v>0</v>
      </c>
      <c r="PJ146" s="222">
        <v>0</v>
      </c>
      <c r="PK146" s="222">
        <v>0</v>
      </c>
      <c r="PL146" s="222">
        <v>0</v>
      </c>
      <c r="PM146" s="222">
        <v>0</v>
      </c>
      <c r="PN146" s="222">
        <v>0</v>
      </c>
      <c r="PO146" s="222">
        <v>0</v>
      </c>
      <c r="PP146" s="222">
        <v>0</v>
      </c>
      <c r="PQ146" s="222">
        <v>0</v>
      </c>
      <c r="PR146" s="222">
        <v>0</v>
      </c>
      <c r="PS146" s="222">
        <v>0</v>
      </c>
      <c r="PT146" s="222">
        <v>0</v>
      </c>
      <c r="PU146" s="222">
        <v>0</v>
      </c>
      <c r="PV146" s="222">
        <v>0</v>
      </c>
      <c r="PW146" s="222">
        <v>0</v>
      </c>
      <c r="PX146" s="222">
        <v>0</v>
      </c>
      <c r="PY146" s="222">
        <v>0</v>
      </c>
      <c r="PZ146" s="222">
        <v>0</v>
      </c>
      <c r="QA146" s="222">
        <v>0</v>
      </c>
      <c r="QB146" s="222">
        <v>0</v>
      </c>
      <c r="QC146" s="222">
        <v>0</v>
      </c>
      <c r="QD146" s="222">
        <v>0</v>
      </c>
      <c r="QE146" s="222">
        <v>12000</v>
      </c>
      <c r="QF146" s="222">
        <v>0</v>
      </c>
      <c r="QG146" s="222">
        <v>0</v>
      </c>
      <c r="QH146" s="222">
        <v>0</v>
      </c>
      <c r="QI146" s="222">
        <v>0</v>
      </c>
      <c r="QJ146" s="222">
        <v>0</v>
      </c>
      <c r="QK146" s="222">
        <v>0</v>
      </c>
      <c r="QL146" s="222">
        <v>0</v>
      </c>
      <c r="QM146" s="222">
        <v>0</v>
      </c>
      <c r="QN146" s="222">
        <v>0</v>
      </c>
      <c r="QO146" s="222">
        <v>0</v>
      </c>
      <c r="QP146" s="222">
        <v>0</v>
      </c>
      <c r="QQ146" s="222">
        <v>0</v>
      </c>
      <c r="QR146" s="222">
        <v>0</v>
      </c>
      <c r="QS146" s="222">
        <v>0</v>
      </c>
      <c r="QT146" s="222">
        <v>0</v>
      </c>
      <c r="QU146" s="222">
        <v>0</v>
      </c>
      <c r="QV146" s="222">
        <v>0</v>
      </c>
      <c r="QW146" s="222">
        <v>0</v>
      </c>
      <c r="QX146" s="222">
        <v>0</v>
      </c>
      <c r="QY146" s="222">
        <v>0</v>
      </c>
      <c r="QZ146" s="222">
        <v>0</v>
      </c>
      <c r="RA146" s="222">
        <v>0</v>
      </c>
      <c r="RB146" s="222">
        <v>0</v>
      </c>
      <c r="RC146" s="222">
        <v>0</v>
      </c>
      <c r="RD146" s="222">
        <v>0</v>
      </c>
      <c r="RE146" s="222">
        <v>0</v>
      </c>
      <c r="RF146" s="222">
        <v>0</v>
      </c>
      <c r="RG146" s="222">
        <v>0</v>
      </c>
      <c r="RH146" s="222">
        <v>0</v>
      </c>
      <c r="RI146" s="222">
        <v>0</v>
      </c>
      <c r="RJ146" s="222">
        <v>0</v>
      </c>
      <c r="RK146" s="222">
        <v>0</v>
      </c>
      <c r="RL146" s="222">
        <v>0</v>
      </c>
      <c r="RM146" s="222">
        <v>0</v>
      </c>
      <c r="RN146" s="222">
        <v>0</v>
      </c>
      <c r="RO146" s="222">
        <v>0</v>
      </c>
      <c r="RP146" s="222">
        <v>0</v>
      </c>
      <c r="RQ146" s="222">
        <v>0</v>
      </c>
      <c r="RR146" s="222">
        <v>0</v>
      </c>
      <c r="RS146" s="222">
        <v>0</v>
      </c>
      <c r="RT146" s="222">
        <v>0</v>
      </c>
      <c r="RU146" s="222">
        <v>0</v>
      </c>
      <c r="RV146" s="222">
        <v>0</v>
      </c>
      <c r="RW146" s="222">
        <v>0</v>
      </c>
      <c r="RX146" s="222">
        <v>0</v>
      </c>
      <c r="RY146" s="222">
        <v>0</v>
      </c>
      <c r="RZ146" s="222">
        <v>0</v>
      </c>
      <c r="SA146" s="222">
        <v>0</v>
      </c>
      <c r="SB146" s="222">
        <v>0</v>
      </c>
      <c r="SC146" s="222">
        <v>0</v>
      </c>
      <c r="SD146" s="222">
        <v>0</v>
      </c>
      <c r="SE146" s="222">
        <v>0</v>
      </c>
      <c r="SF146" s="222">
        <v>0</v>
      </c>
      <c r="SG146" s="222">
        <v>0</v>
      </c>
      <c r="SH146" s="222">
        <v>0</v>
      </c>
      <c r="SI146" s="222">
        <v>0</v>
      </c>
      <c r="SJ146" s="222">
        <v>0</v>
      </c>
      <c r="SK146" s="222">
        <v>0</v>
      </c>
      <c r="SL146" s="222">
        <v>0</v>
      </c>
      <c r="SM146" s="222">
        <v>0</v>
      </c>
      <c r="SN146" s="222">
        <v>0</v>
      </c>
      <c r="SO146" s="222">
        <v>0</v>
      </c>
      <c r="SP146" s="222">
        <v>0</v>
      </c>
      <c r="SQ146" s="222">
        <v>0</v>
      </c>
      <c r="SR146" s="222">
        <v>0</v>
      </c>
      <c r="SS146" s="222">
        <v>0</v>
      </c>
      <c r="ST146" s="222">
        <v>0</v>
      </c>
      <c r="SU146" s="222">
        <v>0</v>
      </c>
      <c r="SV146" s="222">
        <v>0</v>
      </c>
      <c r="SW146" s="222">
        <v>0</v>
      </c>
      <c r="SX146" s="222">
        <v>0</v>
      </c>
      <c r="SY146" s="222">
        <v>0</v>
      </c>
      <c r="SZ146" s="222">
        <v>0</v>
      </c>
      <c r="TA146" s="222">
        <v>0</v>
      </c>
      <c r="TB146" s="222">
        <v>0</v>
      </c>
      <c r="TC146" s="222">
        <v>0</v>
      </c>
      <c r="TD146" s="222">
        <v>0</v>
      </c>
      <c r="TE146" s="222">
        <v>0</v>
      </c>
      <c r="TF146" s="222">
        <v>0</v>
      </c>
      <c r="TG146" s="222">
        <v>0</v>
      </c>
      <c r="TH146" s="222">
        <v>0</v>
      </c>
      <c r="TI146" s="222">
        <v>0</v>
      </c>
      <c r="TJ146" s="222">
        <v>0</v>
      </c>
      <c r="TK146" s="222">
        <v>0</v>
      </c>
      <c r="TL146" s="222">
        <v>0</v>
      </c>
      <c r="TM146" s="222">
        <v>0</v>
      </c>
      <c r="TN146" s="222">
        <v>0</v>
      </c>
      <c r="TO146" s="222">
        <v>0</v>
      </c>
      <c r="TP146" s="222">
        <v>0</v>
      </c>
      <c r="TQ146" s="222">
        <v>0</v>
      </c>
      <c r="TR146" s="222">
        <v>0</v>
      </c>
      <c r="TS146" s="222">
        <v>0</v>
      </c>
      <c r="TT146" s="222">
        <v>0</v>
      </c>
      <c r="TU146" s="222">
        <v>0</v>
      </c>
      <c r="TV146" s="222">
        <v>0</v>
      </c>
      <c r="TW146" s="222">
        <v>0</v>
      </c>
      <c r="TX146" s="222">
        <v>0</v>
      </c>
      <c r="TY146" s="222">
        <v>0</v>
      </c>
      <c r="TZ146" s="222">
        <v>0</v>
      </c>
      <c r="UA146" s="222">
        <v>0</v>
      </c>
      <c r="UB146" s="222">
        <v>0</v>
      </c>
      <c r="UC146" s="222">
        <v>0</v>
      </c>
      <c r="UD146" s="222">
        <v>0</v>
      </c>
      <c r="UE146" s="222">
        <v>0</v>
      </c>
      <c r="UF146" s="222">
        <v>0</v>
      </c>
      <c r="UG146" s="222">
        <v>0</v>
      </c>
      <c r="UH146" s="222">
        <v>0</v>
      </c>
      <c r="UI146" s="222">
        <v>0</v>
      </c>
      <c r="UJ146" s="222">
        <v>0</v>
      </c>
      <c r="UK146" s="222">
        <v>0</v>
      </c>
      <c r="UL146" s="222">
        <v>0</v>
      </c>
      <c r="UM146" s="222">
        <v>0</v>
      </c>
      <c r="UN146" s="222">
        <v>0</v>
      </c>
      <c r="UO146" s="222">
        <v>0</v>
      </c>
      <c r="UP146" s="222">
        <v>0</v>
      </c>
      <c r="UQ146" s="222">
        <v>0</v>
      </c>
      <c r="UR146" s="222">
        <v>0</v>
      </c>
      <c r="US146" s="222">
        <v>0</v>
      </c>
      <c r="UT146" s="222">
        <v>0</v>
      </c>
      <c r="UU146" s="222">
        <v>0</v>
      </c>
      <c r="UV146" s="222">
        <v>0</v>
      </c>
      <c r="UW146" s="222">
        <v>0</v>
      </c>
      <c r="UX146" s="222">
        <v>0</v>
      </c>
      <c r="UY146" s="222">
        <v>0</v>
      </c>
      <c r="UZ146" s="222">
        <v>0</v>
      </c>
      <c r="VA146" s="222">
        <v>0</v>
      </c>
      <c r="VB146" s="222">
        <v>0</v>
      </c>
      <c r="VC146" s="222">
        <v>0</v>
      </c>
      <c r="VD146" s="222">
        <v>0</v>
      </c>
      <c r="VE146" s="222">
        <v>0</v>
      </c>
      <c r="VF146" s="222">
        <v>0</v>
      </c>
      <c r="VG146" s="222">
        <v>0</v>
      </c>
      <c r="VH146" s="222">
        <v>0</v>
      </c>
      <c r="VI146" s="222">
        <v>0</v>
      </c>
      <c r="VJ146" s="222">
        <v>0</v>
      </c>
      <c r="VK146" s="222">
        <v>0</v>
      </c>
      <c r="VL146" s="222">
        <v>0</v>
      </c>
      <c r="VM146" s="222">
        <v>0</v>
      </c>
      <c r="VN146" s="222">
        <v>0</v>
      </c>
      <c r="VO146" s="222">
        <v>0</v>
      </c>
      <c r="VP146" s="222">
        <v>0</v>
      </c>
      <c r="VQ146" s="222">
        <v>0</v>
      </c>
      <c r="VR146" s="222">
        <v>0</v>
      </c>
      <c r="VS146" s="222">
        <v>0</v>
      </c>
      <c r="VT146" s="222">
        <v>0</v>
      </c>
      <c r="VU146" s="222">
        <v>0</v>
      </c>
      <c r="VV146" s="222">
        <v>0</v>
      </c>
      <c r="VW146" s="222">
        <v>0</v>
      </c>
      <c r="VX146" s="222">
        <v>0</v>
      </c>
      <c r="VY146" s="222">
        <v>0</v>
      </c>
      <c r="VZ146" s="222">
        <v>0</v>
      </c>
      <c r="WA146" s="222">
        <v>0</v>
      </c>
      <c r="WB146" s="222">
        <v>0</v>
      </c>
      <c r="WC146" s="222">
        <v>0</v>
      </c>
      <c r="WD146" s="222">
        <v>0</v>
      </c>
      <c r="WE146" s="222">
        <v>0</v>
      </c>
      <c r="WF146" s="222">
        <v>0</v>
      </c>
      <c r="WG146" s="222">
        <v>0</v>
      </c>
      <c r="WH146" s="222">
        <v>0</v>
      </c>
      <c r="WI146" s="222">
        <v>0</v>
      </c>
      <c r="WJ146" s="222">
        <v>0</v>
      </c>
      <c r="WK146" s="222">
        <v>0</v>
      </c>
      <c r="WL146" s="222">
        <v>0</v>
      </c>
      <c r="WM146" s="222">
        <v>0</v>
      </c>
      <c r="WN146" s="222">
        <v>0</v>
      </c>
      <c r="WO146" s="222">
        <v>0</v>
      </c>
      <c r="WP146" s="222">
        <v>0</v>
      </c>
      <c r="WQ146" s="222">
        <v>0</v>
      </c>
      <c r="WR146" s="222">
        <v>0</v>
      </c>
      <c r="WS146" s="222">
        <v>0</v>
      </c>
      <c r="WT146" s="222">
        <v>0</v>
      </c>
      <c r="WU146" s="222">
        <v>0</v>
      </c>
      <c r="WV146" s="222">
        <v>0</v>
      </c>
      <c r="WW146" s="222">
        <v>0</v>
      </c>
      <c r="WX146" s="222">
        <v>0</v>
      </c>
      <c r="WY146" s="222">
        <v>0</v>
      </c>
      <c r="WZ146" s="222">
        <v>0</v>
      </c>
      <c r="XA146" s="222">
        <v>0</v>
      </c>
      <c r="XB146" s="222">
        <v>0</v>
      </c>
      <c r="XC146" s="222">
        <v>0</v>
      </c>
      <c r="XD146" s="222">
        <v>0</v>
      </c>
      <c r="XE146" s="222">
        <v>0</v>
      </c>
      <c r="XF146" s="222">
        <v>0</v>
      </c>
      <c r="XG146" s="222">
        <v>0</v>
      </c>
      <c r="XH146" s="222">
        <v>0</v>
      </c>
      <c r="XI146" s="222">
        <v>0</v>
      </c>
      <c r="XJ146" s="222">
        <v>0</v>
      </c>
      <c r="XK146" s="222">
        <v>0</v>
      </c>
      <c r="XL146" s="222">
        <v>0</v>
      </c>
      <c r="XM146" s="222">
        <v>0</v>
      </c>
      <c r="XN146" s="222">
        <v>0</v>
      </c>
      <c r="XO146" s="222">
        <v>0</v>
      </c>
      <c r="XP146" s="222">
        <v>0</v>
      </c>
      <c r="XQ146" s="222">
        <v>0</v>
      </c>
      <c r="XR146" s="222">
        <v>0</v>
      </c>
      <c r="XS146" s="222">
        <v>0</v>
      </c>
      <c r="XT146" s="222">
        <v>0</v>
      </c>
      <c r="XU146" s="222">
        <v>0</v>
      </c>
      <c r="XV146" s="222">
        <v>0</v>
      </c>
      <c r="XW146" s="222">
        <v>0</v>
      </c>
      <c r="XX146" s="222">
        <v>0</v>
      </c>
      <c r="XY146" s="222">
        <v>0</v>
      </c>
      <c r="XZ146" s="222">
        <v>0</v>
      </c>
      <c r="YA146" s="222">
        <v>0</v>
      </c>
      <c r="YB146" s="222">
        <v>0</v>
      </c>
      <c r="YC146" s="222">
        <v>0</v>
      </c>
      <c r="YD146" s="222">
        <v>0</v>
      </c>
      <c r="YE146" s="222">
        <v>0</v>
      </c>
      <c r="YF146" s="222">
        <v>0</v>
      </c>
      <c r="YG146" s="222">
        <v>0</v>
      </c>
      <c r="YH146" s="222">
        <v>0</v>
      </c>
      <c r="YI146" s="222">
        <v>0</v>
      </c>
      <c r="YJ146" s="222">
        <v>0</v>
      </c>
      <c r="YK146" s="222">
        <v>0</v>
      </c>
      <c r="YL146" s="222">
        <v>0</v>
      </c>
      <c r="YM146" s="222">
        <v>0</v>
      </c>
      <c r="YN146" s="222">
        <v>0</v>
      </c>
      <c r="YO146" s="222">
        <v>0</v>
      </c>
      <c r="YP146" s="222">
        <v>0</v>
      </c>
      <c r="YQ146" s="222">
        <v>0</v>
      </c>
      <c r="YR146" s="222">
        <v>0</v>
      </c>
      <c r="YS146" s="222">
        <v>0</v>
      </c>
      <c r="YT146" s="222">
        <v>0</v>
      </c>
      <c r="YU146" s="222">
        <v>0</v>
      </c>
      <c r="YV146" s="222">
        <v>0</v>
      </c>
      <c r="YW146" s="222">
        <v>0</v>
      </c>
      <c r="YX146" s="222">
        <v>0</v>
      </c>
      <c r="YY146" s="222">
        <v>0</v>
      </c>
      <c r="YZ146" s="222">
        <v>0</v>
      </c>
      <c r="ZA146" s="222">
        <v>0</v>
      </c>
      <c r="ZB146" s="222">
        <v>0</v>
      </c>
      <c r="ZC146" s="222">
        <v>0</v>
      </c>
      <c r="ZD146" s="222">
        <v>0</v>
      </c>
      <c r="ZE146" s="222">
        <v>0</v>
      </c>
      <c r="ZF146" s="222">
        <v>0</v>
      </c>
      <c r="ZG146" s="222">
        <v>0</v>
      </c>
      <c r="ZH146" s="222">
        <v>0</v>
      </c>
      <c r="ZI146" s="222">
        <v>0</v>
      </c>
      <c r="ZJ146" s="222">
        <v>0</v>
      </c>
      <c r="ZK146" s="222">
        <v>0</v>
      </c>
      <c r="ZL146" s="222">
        <v>0</v>
      </c>
      <c r="ZM146" s="222">
        <v>0</v>
      </c>
      <c r="ZN146" s="222">
        <v>0</v>
      </c>
      <c r="ZO146" s="222">
        <v>0</v>
      </c>
      <c r="ZP146" s="222">
        <v>0</v>
      </c>
      <c r="ZQ146" s="222">
        <v>0</v>
      </c>
      <c r="ZR146" s="222">
        <v>0</v>
      </c>
      <c r="ZS146" s="222">
        <v>0</v>
      </c>
      <c r="ZT146" s="222">
        <v>0</v>
      </c>
      <c r="ZU146" s="222">
        <v>0</v>
      </c>
      <c r="ZV146" s="222">
        <v>0</v>
      </c>
      <c r="ZW146" s="222">
        <v>0</v>
      </c>
      <c r="ZX146" s="222">
        <v>0</v>
      </c>
      <c r="ZY146" s="222">
        <v>0</v>
      </c>
      <c r="ZZ146" s="222">
        <v>0</v>
      </c>
      <c r="AAA146" s="222">
        <v>0</v>
      </c>
      <c r="AAB146" s="222">
        <v>0</v>
      </c>
      <c r="AAC146" s="222">
        <v>0</v>
      </c>
      <c r="AAD146" s="222">
        <v>0</v>
      </c>
      <c r="AAE146" s="222">
        <v>0</v>
      </c>
      <c r="AAF146" s="222">
        <v>0</v>
      </c>
      <c r="AAG146" s="222">
        <v>0</v>
      </c>
      <c r="AAH146" s="222">
        <v>0</v>
      </c>
      <c r="AAI146" s="222">
        <v>0</v>
      </c>
      <c r="AAJ146" s="222">
        <v>0</v>
      </c>
      <c r="AAK146" s="222">
        <v>0</v>
      </c>
      <c r="AAL146" s="222">
        <v>0</v>
      </c>
      <c r="AAM146" s="222">
        <v>0</v>
      </c>
      <c r="AAN146" s="222">
        <v>0</v>
      </c>
      <c r="AAO146" s="222">
        <v>0</v>
      </c>
      <c r="AAP146" s="222">
        <v>0</v>
      </c>
      <c r="AAQ146" s="222">
        <v>0</v>
      </c>
      <c r="AAR146" s="222">
        <v>0</v>
      </c>
      <c r="AAS146" s="222">
        <v>0</v>
      </c>
      <c r="AAT146" s="222">
        <v>0</v>
      </c>
      <c r="AAU146" s="222">
        <v>0</v>
      </c>
      <c r="AAV146" s="222">
        <v>0</v>
      </c>
      <c r="AAW146" s="222">
        <v>0</v>
      </c>
      <c r="AAX146" s="222">
        <v>0</v>
      </c>
      <c r="AAY146" s="222">
        <v>0</v>
      </c>
      <c r="AAZ146" s="222">
        <v>0</v>
      </c>
      <c r="ABA146" s="222">
        <v>0</v>
      </c>
      <c r="ABB146" s="222">
        <v>0</v>
      </c>
      <c r="ABC146" s="222">
        <v>0</v>
      </c>
      <c r="ABD146" s="222">
        <v>0</v>
      </c>
      <c r="ABE146" s="222">
        <v>0</v>
      </c>
      <c r="ABF146" s="222">
        <v>0</v>
      </c>
      <c r="ABG146" s="222">
        <v>0</v>
      </c>
      <c r="ABH146" s="222">
        <v>0</v>
      </c>
      <c r="ABI146" s="222">
        <v>0</v>
      </c>
      <c r="ABJ146" s="222">
        <v>0</v>
      </c>
      <c r="ABK146" s="222">
        <v>0</v>
      </c>
      <c r="ABL146" s="222">
        <v>0</v>
      </c>
      <c r="ABM146" s="222">
        <v>0</v>
      </c>
      <c r="ABN146" s="222">
        <v>0</v>
      </c>
      <c r="ABO146" s="222">
        <v>0</v>
      </c>
      <c r="ABP146" s="222">
        <v>0</v>
      </c>
      <c r="ABQ146" s="222">
        <v>0</v>
      </c>
      <c r="ABR146" s="222">
        <v>0</v>
      </c>
      <c r="ABS146" s="222">
        <v>0</v>
      </c>
      <c r="ABT146" s="222">
        <v>0</v>
      </c>
      <c r="ABU146" s="222">
        <v>0</v>
      </c>
      <c r="ABV146" s="222">
        <v>0</v>
      </c>
      <c r="ABW146" s="222">
        <v>0</v>
      </c>
      <c r="ABX146" s="222">
        <v>0</v>
      </c>
      <c r="ABY146" s="222">
        <v>0</v>
      </c>
      <c r="ABZ146" s="222">
        <v>0</v>
      </c>
      <c r="ACA146" s="222">
        <v>0</v>
      </c>
      <c r="ACB146" s="222">
        <v>0</v>
      </c>
      <c r="ACC146" s="222">
        <v>0</v>
      </c>
      <c r="ACD146" s="222">
        <v>0</v>
      </c>
      <c r="ACE146" s="222">
        <v>0</v>
      </c>
      <c r="ACF146" s="222">
        <v>0</v>
      </c>
      <c r="ACG146" s="222">
        <v>0</v>
      </c>
      <c r="ACH146" s="222">
        <v>0</v>
      </c>
      <c r="ACI146" s="222">
        <v>0</v>
      </c>
      <c r="ACJ146" s="222">
        <v>0</v>
      </c>
      <c r="ACK146" s="222">
        <v>0</v>
      </c>
      <c r="ACL146" s="222">
        <v>0</v>
      </c>
      <c r="ACM146" s="222">
        <v>0</v>
      </c>
      <c r="ACN146" s="222">
        <v>0</v>
      </c>
      <c r="ACO146" s="222">
        <v>0</v>
      </c>
      <c r="ACP146" s="222">
        <v>0</v>
      </c>
      <c r="ACQ146" s="222">
        <v>0</v>
      </c>
      <c r="ACR146" s="222">
        <v>0</v>
      </c>
      <c r="ACS146" s="222">
        <v>0</v>
      </c>
      <c r="ACT146" s="222">
        <v>0</v>
      </c>
      <c r="ACU146" s="222">
        <v>0</v>
      </c>
      <c r="ACV146" s="222">
        <v>0</v>
      </c>
      <c r="ACW146" s="222">
        <v>0</v>
      </c>
      <c r="ACX146" s="222">
        <v>0</v>
      </c>
      <c r="ACY146" s="222">
        <v>0</v>
      </c>
      <c r="ACZ146" s="222">
        <v>0</v>
      </c>
      <c r="ADA146" s="222">
        <v>0</v>
      </c>
      <c r="ADB146" s="222">
        <v>0</v>
      </c>
      <c r="ADC146" s="222">
        <v>0</v>
      </c>
      <c r="ADD146" s="222">
        <v>0</v>
      </c>
      <c r="ADE146" s="222">
        <v>0</v>
      </c>
      <c r="ADF146" s="222">
        <v>0</v>
      </c>
      <c r="ADG146" s="222">
        <v>0</v>
      </c>
      <c r="ADH146" s="222">
        <v>0</v>
      </c>
      <c r="ADI146" s="222">
        <v>0</v>
      </c>
      <c r="ADJ146" s="222">
        <v>0</v>
      </c>
      <c r="ADK146" s="222">
        <v>0</v>
      </c>
      <c r="ADL146" s="222">
        <v>0</v>
      </c>
      <c r="ADM146" s="222">
        <v>0</v>
      </c>
      <c r="ADN146" s="222">
        <v>0</v>
      </c>
      <c r="ADO146" s="222">
        <v>0</v>
      </c>
      <c r="ADP146" s="222">
        <v>0</v>
      </c>
      <c r="ADQ146" s="222">
        <v>0</v>
      </c>
      <c r="ADR146" s="222">
        <v>0</v>
      </c>
      <c r="ADS146" s="222">
        <v>0</v>
      </c>
      <c r="ADT146" s="222">
        <v>0</v>
      </c>
      <c r="ADU146" s="222">
        <v>0</v>
      </c>
      <c r="ADV146" s="222">
        <v>0</v>
      </c>
      <c r="ADW146" s="222">
        <v>0</v>
      </c>
      <c r="ADX146" s="222">
        <v>0</v>
      </c>
      <c r="ADY146" s="222">
        <v>0</v>
      </c>
      <c r="ADZ146" s="222">
        <v>0</v>
      </c>
      <c r="AEA146" s="222">
        <v>0</v>
      </c>
      <c r="AEB146" s="222">
        <v>0</v>
      </c>
      <c r="AEC146" s="222">
        <v>0</v>
      </c>
      <c r="AED146" s="222">
        <v>0</v>
      </c>
      <c r="AEE146" s="222">
        <v>0</v>
      </c>
      <c r="AEF146" s="222">
        <v>0</v>
      </c>
      <c r="AEG146" s="222">
        <v>0</v>
      </c>
      <c r="AEH146" s="222">
        <v>0</v>
      </c>
      <c r="AEI146" s="222">
        <v>0</v>
      </c>
      <c r="AEJ146" s="222">
        <v>0</v>
      </c>
      <c r="AEK146" s="222">
        <v>0</v>
      </c>
      <c r="AEL146" s="222">
        <v>0</v>
      </c>
      <c r="AEM146" s="222">
        <v>0</v>
      </c>
      <c r="AEN146" s="222">
        <v>0</v>
      </c>
      <c r="AEO146" s="222">
        <v>0</v>
      </c>
      <c r="AEP146" s="222">
        <v>0</v>
      </c>
      <c r="AEQ146" s="222">
        <v>0</v>
      </c>
      <c r="AER146" s="222">
        <v>0</v>
      </c>
      <c r="AES146" s="222">
        <v>0</v>
      </c>
      <c r="AET146" s="222">
        <v>0</v>
      </c>
      <c r="AEU146" s="222">
        <v>0</v>
      </c>
      <c r="AEV146" s="222">
        <v>0</v>
      </c>
      <c r="AEW146" s="222">
        <v>0</v>
      </c>
      <c r="AEX146" s="222">
        <v>0</v>
      </c>
      <c r="AEY146" s="222">
        <v>0</v>
      </c>
      <c r="AEZ146" s="222">
        <v>0</v>
      </c>
      <c r="AFA146" s="222">
        <v>0</v>
      </c>
      <c r="AFB146" s="222">
        <v>0</v>
      </c>
      <c r="AFC146" s="222">
        <v>0</v>
      </c>
      <c r="AFD146" s="222">
        <v>0</v>
      </c>
      <c r="AFE146" s="222">
        <v>0</v>
      </c>
      <c r="AFF146" s="222">
        <v>0</v>
      </c>
      <c r="AFG146" s="222">
        <v>0</v>
      </c>
      <c r="AFH146" s="222">
        <v>0</v>
      </c>
      <c r="AFI146" s="222">
        <v>0</v>
      </c>
      <c r="AFJ146" s="222">
        <v>0</v>
      </c>
      <c r="AFK146" s="222">
        <v>0</v>
      </c>
      <c r="AFL146" s="222">
        <v>0</v>
      </c>
      <c r="AFM146" s="222">
        <v>0</v>
      </c>
      <c r="AFN146" s="222">
        <v>0</v>
      </c>
      <c r="AFO146" s="222">
        <v>0</v>
      </c>
      <c r="AFP146" s="222">
        <v>0</v>
      </c>
      <c r="AFQ146" s="222">
        <v>0</v>
      </c>
      <c r="AFR146" s="222">
        <v>0</v>
      </c>
      <c r="AFS146" s="222">
        <v>0</v>
      </c>
      <c r="AFT146" s="222">
        <v>0</v>
      </c>
      <c r="AFU146" s="222">
        <v>0</v>
      </c>
      <c r="AFV146" s="222">
        <v>0</v>
      </c>
      <c r="AFW146" s="222">
        <v>0</v>
      </c>
      <c r="AFX146" s="222">
        <v>0</v>
      </c>
      <c r="AFY146" s="222">
        <v>0</v>
      </c>
      <c r="AFZ146" s="222">
        <v>0</v>
      </c>
      <c r="AGA146" s="222">
        <v>0</v>
      </c>
      <c r="AGB146" s="222">
        <v>0</v>
      </c>
      <c r="AGC146" s="222">
        <v>0</v>
      </c>
      <c r="AGD146" s="222">
        <v>0</v>
      </c>
      <c r="AGE146" s="222">
        <v>0</v>
      </c>
      <c r="AGF146" s="222">
        <v>0</v>
      </c>
      <c r="AGG146" s="222">
        <v>0</v>
      </c>
      <c r="AGH146" s="222">
        <v>0</v>
      </c>
      <c r="AGI146" s="222">
        <v>0</v>
      </c>
      <c r="AGJ146" s="222">
        <v>0</v>
      </c>
      <c r="AGK146" s="222">
        <v>0</v>
      </c>
      <c r="AGL146" s="222">
        <v>0</v>
      </c>
      <c r="AGM146" s="222">
        <v>0</v>
      </c>
      <c r="AGN146" s="222">
        <v>0</v>
      </c>
      <c r="AGO146" s="222">
        <v>0</v>
      </c>
      <c r="AGP146" s="222">
        <v>0</v>
      </c>
      <c r="AGQ146" s="222">
        <v>0</v>
      </c>
      <c r="AGR146" s="222">
        <v>0</v>
      </c>
      <c r="AGS146" s="222">
        <v>0</v>
      </c>
      <c r="AGT146" s="222">
        <v>0</v>
      </c>
      <c r="AGU146" s="222">
        <v>0</v>
      </c>
      <c r="AGV146" s="222">
        <v>0</v>
      </c>
      <c r="AGW146" s="222">
        <v>0</v>
      </c>
      <c r="AGX146" s="222">
        <v>0</v>
      </c>
      <c r="AGY146" s="222">
        <v>0</v>
      </c>
      <c r="AGZ146" s="222">
        <v>0</v>
      </c>
      <c r="AHA146" s="222">
        <v>0</v>
      </c>
      <c r="AHB146" s="222">
        <v>0</v>
      </c>
      <c r="AHC146" s="222">
        <v>0</v>
      </c>
      <c r="AHD146" s="222">
        <v>0</v>
      </c>
      <c r="AHE146" s="222">
        <v>0</v>
      </c>
      <c r="AHF146" s="222">
        <v>0</v>
      </c>
      <c r="AHG146" s="222">
        <v>0</v>
      </c>
      <c r="AHH146" s="222">
        <v>0</v>
      </c>
      <c r="AHI146" s="222">
        <v>0</v>
      </c>
      <c r="AHJ146" s="222">
        <v>0</v>
      </c>
      <c r="AHK146" s="222">
        <v>0</v>
      </c>
      <c r="AHL146" s="222">
        <v>0</v>
      </c>
      <c r="AHM146" s="222">
        <v>0</v>
      </c>
      <c r="AHN146" s="222">
        <v>0</v>
      </c>
      <c r="AHO146" s="222">
        <v>0</v>
      </c>
      <c r="AHP146" s="222">
        <v>0</v>
      </c>
      <c r="AHQ146" s="222">
        <v>0</v>
      </c>
      <c r="AHR146" s="264">
        <v>0</v>
      </c>
    </row>
    <row r="147" spans="1:902" ht="24">
      <c r="A147" s="183" t="s">
        <v>6671</v>
      </c>
      <c r="B147" s="183" t="s">
        <v>6617</v>
      </c>
      <c r="C147" s="184" t="s">
        <v>6618</v>
      </c>
      <c r="D147" s="222">
        <v>0</v>
      </c>
      <c r="E147" s="222">
        <v>0</v>
      </c>
      <c r="F147" s="222">
        <v>0</v>
      </c>
      <c r="G147" s="222">
        <v>0</v>
      </c>
      <c r="H147" s="222">
        <v>0</v>
      </c>
      <c r="I147" s="222">
        <v>0</v>
      </c>
      <c r="J147" s="222">
        <v>0</v>
      </c>
      <c r="K147" s="222">
        <v>0</v>
      </c>
      <c r="L147" s="222">
        <v>0</v>
      </c>
      <c r="M147" s="222">
        <v>0</v>
      </c>
      <c r="N147" s="222">
        <v>0</v>
      </c>
      <c r="O147" s="222">
        <v>0</v>
      </c>
      <c r="P147" s="222">
        <v>0</v>
      </c>
      <c r="Q147" s="222">
        <v>0</v>
      </c>
      <c r="R147" s="222">
        <v>0</v>
      </c>
      <c r="S147" s="222">
        <v>0</v>
      </c>
      <c r="T147" s="222">
        <v>0</v>
      </c>
      <c r="U147" s="222">
        <v>0</v>
      </c>
      <c r="V147" s="222">
        <v>0</v>
      </c>
      <c r="W147" s="222">
        <v>0</v>
      </c>
      <c r="X147" s="222">
        <v>0</v>
      </c>
      <c r="Y147" s="222">
        <v>0</v>
      </c>
      <c r="Z147" s="222">
        <v>0</v>
      </c>
      <c r="AA147" s="222">
        <v>0</v>
      </c>
      <c r="AB147" s="222">
        <v>0</v>
      </c>
      <c r="AC147" s="222">
        <v>0</v>
      </c>
      <c r="AD147" s="222">
        <v>0</v>
      </c>
      <c r="AE147" s="222">
        <v>0</v>
      </c>
      <c r="AF147" s="222">
        <v>0</v>
      </c>
      <c r="AG147" s="222">
        <v>0</v>
      </c>
      <c r="AH147" s="222">
        <v>0</v>
      </c>
      <c r="AI147" s="222">
        <v>0</v>
      </c>
      <c r="AJ147" s="222">
        <v>0</v>
      </c>
      <c r="AK147" s="222">
        <v>0</v>
      </c>
      <c r="AL147" s="222">
        <v>0</v>
      </c>
      <c r="AM147" s="222">
        <v>0</v>
      </c>
      <c r="AN147" s="222">
        <v>0</v>
      </c>
      <c r="AO147" s="222">
        <v>0</v>
      </c>
      <c r="AP147" s="222">
        <v>0</v>
      </c>
      <c r="AQ147" s="222">
        <v>0</v>
      </c>
      <c r="AR147" s="222">
        <v>0</v>
      </c>
      <c r="AS147" s="222">
        <v>0</v>
      </c>
      <c r="AT147" s="222">
        <v>0</v>
      </c>
      <c r="AU147" s="222">
        <v>0</v>
      </c>
      <c r="AV147" s="222">
        <v>0</v>
      </c>
      <c r="AW147" s="222">
        <v>0</v>
      </c>
      <c r="AX147" s="222">
        <v>0</v>
      </c>
      <c r="AY147" s="222">
        <v>0</v>
      </c>
      <c r="AZ147" s="222">
        <v>0</v>
      </c>
      <c r="BA147" s="222">
        <v>0</v>
      </c>
      <c r="BB147" s="222">
        <v>0</v>
      </c>
      <c r="BC147" s="222">
        <v>0</v>
      </c>
      <c r="BD147" s="222">
        <v>0</v>
      </c>
      <c r="BE147" s="222">
        <v>0</v>
      </c>
      <c r="BF147" s="222">
        <v>0</v>
      </c>
      <c r="BG147" s="222">
        <v>0</v>
      </c>
      <c r="BH147" s="222">
        <v>0</v>
      </c>
      <c r="BI147" s="222">
        <v>0</v>
      </c>
      <c r="BJ147" s="222">
        <v>0</v>
      </c>
      <c r="BK147" s="222">
        <v>0</v>
      </c>
      <c r="BL147" s="222">
        <v>0</v>
      </c>
      <c r="BM147" s="222">
        <v>0</v>
      </c>
      <c r="BN147" s="222">
        <v>0</v>
      </c>
      <c r="BO147" s="222">
        <v>0</v>
      </c>
      <c r="BP147" s="222">
        <v>0</v>
      </c>
      <c r="BQ147" s="222">
        <v>0</v>
      </c>
      <c r="BR147" s="222">
        <v>0</v>
      </c>
      <c r="BS147" s="222">
        <v>0</v>
      </c>
      <c r="BT147" s="222">
        <v>0</v>
      </c>
      <c r="BU147" s="222">
        <v>0</v>
      </c>
      <c r="BV147" s="222">
        <v>0</v>
      </c>
      <c r="BW147" s="222">
        <v>0</v>
      </c>
      <c r="BX147" s="222">
        <v>0</v>
      </c>
      <c r="BY147" s="222">
        <v>0</v>
      </c>
      <c r="BZ147" s="222">
        <v>0</v>
      </c>
      <c r="CA147" s="222">
        <v>0</v>
      </c>
      <c r="CB147" s="222">
        <v>0</v>
      </c>
      <c r="CC147" s="222">
        <v>0</v>
      </c>
      <c r="CD147" s="222">
        <v>0</v>
      </c>
      <c r="CE147" s="222">
        <v>0</v>
      </c>
      <c r="CF147" s="222">
        <v>0</v>
      </c>
      <c r="CG147" s="222">
        <v>0</v>
      </c>
      <c r="CH147" s="222">
        <v>0</v>
      </c>
      <c r="CI147" s="222">
        <v>0</v>
      </c>
      <c r="CJ147" s="222">
        <v>0</v>
      </c>
      <c r="CK147" s="222">
        <v>0</v>
      </c>
      <c r="CL147" s="222">
        <v>0</v>
      </c>
      <c r="CM147" s="222">
        <v>0</v>
      </c>
      <c r="CN147" s="222">
        <v>0</v>
      </c>
      <c r="CO147" s="222">
        <v>0</v>
      </c>
      <c r="CP147" s="222">
        <v>0</v>
      </c>
      <c r="CQ147" s="222">
        <v>0</v>
      </c>
      <c r="CR147" s="222">
        <v>0</v>
      </c>
      <c r="CS147" s="222">
        <v>0</v>
      </c>
      <c r="CT147" s="222">
        <v>0</v>
      </c>
      <c r="CU147" s="222">
        <v>0</v>
      </c>
      <c r="CV147" s="222">
        <v>0</v>
      </c>
      <c r="CW147" s="222">
        <v>0</v>
      </c>
      <c r="CX147" s="222">
        <v>0</v>
      </c>
      <c r="CY147" s="222">
        <v>0</v>
      </c>
      <c r="CZ147" s="222">
        <v>0</v>
      </c>
      <c r="DA147" s="222">
        <v>0</v>
      </c>
      <c r="DB147" s="222">
        <v>0</v>
      </c>
      <c r="DC147" s="222">
        <v>0</v>
      </c>
      <c r="DD147" s="222">
        <v>0</v>
      </c>
      <c r="DE147" s="222">
        <v>0</v>
      </c>
      <c r="DF147" s="222">
        <v>0</v>
      </c>
      <c r="DG147" s="222">
        <v>0</v>
      </c>
      <c r="DH147" s="222">
        <v>0</v>
      </c>
      <c r="DI147" s="222">
        <v>0</v>
      </c>
      <c r="DJ147" s="222">
        <v>0</v>
      </c>
      <c r="DK147" s="222">
        <v>0</v>
      </c>
      <c r="DL147" s="222">
        <v>0</v>
      </c>
      <c r="DM147" s="222">
        <v>0</v>
      </c>
      <c r="DN147" s="222">
        <v>0</v>
      </c>
      <c r="DO147" s="222">
        <v>0</v>
      </c>
      <c r="DP147" s="222">
        <v>0</v>
      </c>
      <c r="DQ147" s="222">
        <v>0</v>
      </c>
      <c r="DR147" s="222">
        <v>0</v>
      </c>
      <c r="DS147" s="222">
        <v>0</v>
      </c>
      <c r="DT147" s="222">
        <v>0</v>
      </c>
      <c r="DU147" s="222">
        <v>0</v>
      </c>
      <c r="DV147" s="222">
        <v>0</v>
      </c>
      <c r="DW147" s="222">
        <v>0</v>
      </c>
      <c r="DX147" s="222">
        <v>0</v>
      </c>
      <c r="DY147" s="222">
        <v>0</v>
      </c>
      <c r="DZ147" s="222">
        <v>0</v>
      </c>
      <c r="EA147" s="222">
        <v>0</v>
      </c>
      <c r="EB147" s="222">
        <v>0</v>
      </c>
      <c r="EC147" s="222">
        <v>0</v>
      </c>
      <c r="ED147" s="222">
        <v>0</v>
      </c>
      <c r="EE147" s="222">
        <v>0</v>
      </c>
      <c r="EF147" s="222">
        <v>0</v>
      </c>
      <c r="EG147" s="222">
        <v>0</v>
      </c>
      <c r="EH147" s="222">
        <v>0</v>
      </c>
      <c r="EI147" s="222">
        <v>0</v>
      </c>
      <c r="EJ147" s="222">
        <v>0</v>
      </c>
      <c r="EK147" s="222">
        <v>0</v>
      </c>
      <c r="EL147" s="222">
        <v>0</v>
      </c>
      <c r="EM147" s="222">
        <v>0</v>
      </c>
      <c r="EN147" s="222">
        <v>0</v>
      </c>
      <c r="EO147" s="222">
        <v>0</v>
      </c>
      <c r="EP147" s="222">
        <v>0</v>
      </c>
      <c r="EQ147" s="222">
        <v>0</v>
      </c>
      <c r="ER147" s="222">
        <v>0</v>
      </c>
      <c r="ES147" s="222">
        <v>0</v>
      </c>
      <c r="ET147" s="222">
        <v>0</v>
      </c>
      <c r="EU147" s="222">
        <v>0</v>
      </c>
      <c r="EV147" s="222">
        <v>0</v>
      </c>
      <c r="EW147" s="222">
        <v>0</v>
      </c>
      <c r="EX147" s="222">
        <v>0</v>
      </c>
      <c r="EY147" s="222">
        <v>0</v>
      </c>
      <c r="EZ147" s="222">
        <v>0</v>
      </c>
      <c r="FA147" s="222">
        <v>0</v>
      </c>
      <c r="FB147" s="222">
        <v>0</v>
      </c>
      <c r="FC147" s="222">
        <v>0</v>
      </c>
      <c r="FD147" s="222">
        <v>0</v>
      </c>
      <c r="FE147" s="222">
        <v>0</v>
      </c>
      <c r="FF147" s="222">
        <v>0</v>
      </c>
      <c r="FG147" s="222">
        <v>0</v>
      </c>
      <c r="FH147" s="222">
        <v>0</v>
      </c>
      <c r="FI147" s="222">
        <v>0</v>
      </c>
      <c r="FJ147" s="222">
        <v>0</v>
      </c>
      <c r="FK147" s="222">
        <v>0</v>
      </c>
      <c r="FL147" s="222">
        <v>0</v>
      </c>
      <c r="FM147" s="222">
        <v>0</v>
      </c>
      <c r="FN147" s="222">
        <v>0</v>
      </c>
      <c r="FO147" s="222">
        <v>0</v>
      </c>
      <c r="FP147" s="222">
        <v>0</v>
      </c>
      <c r="FQ147" s="222">
        <v>0</v>
      </c>
      <c r="FR147" s="222">
        <v>0</v>
      </c>
      <c r="FS147" s="222">
        <v>0</v>
      </c>
      <c r="FT147" s="222">
        <v>0</v>
      </c>
      <c r="FU147" s="222">
        <v>0</v>
      </c>
      <c r="FV147" s="222">
        <v>0</v>
      </c>
      <c r="FW147" s="222">
        <v>0</v>
      </c>
      <c r="FX147" s="222">
        <v>0</v>
      </c>
      <c r="FY147" s="222">
        <v>0</v>
      </c>
      <c r="FZ147" s="222">
        <v>0</v>
      </c>
      <c r="GA147" s="222">
        <v>0</v>
      </c>
      <c r="GB147" s="222">
        <v>0</v>
      </c>
      <c r="GC147" s="222">
        <v>0</v>
      </c>
      <c r="GD147" s="222">
        <v>0</v>
      </c>
      <c r="GE147" s="222">
        <v>0</v>
      </c>
      <c r="GF147" s="222">
        <v>0</v>
      </c>
      <c r="GG147" s="222">
        <v>0</v>
      </c>
      <c r="GH147" s="222">
        <v>0</v>
      </c>
      <c r="GI147" s="222">
        <v>0</v>
      </c>
      <c r="GJ147" s="222">
        <v>0</v>
      </c>
      <c r="GK147" s="222">
        <v>0</v>
      </c>
      <c r="GL147" s="222">
        <v>0</v>
      </c>
      <c r="GM147" s="222">
        <v>0</v>
      </c>
      <c r="GN147" s="222">
        <v>0</v>
      </c>
      <c r="GO147" s="222">
        <v>0</v>
      </c>
      <c r="GP147" s="222">
        <v>0</v>
      </c>
      <c r="GQ147" s="222">
        <v>0</v>
      </c>
      <c r="GR147" s="222">
        <v>0</v>
      </c>
      <c r="GS147" s="222">
        <v>0</v>
      </c>
      <c r="GT147" s="222">
        <v>0</v>
      </c>
      <c r="GU147" s="222">
        <v>0</v>
      </c>
      <c r="GV147" s="222">
        <v>0</v>
      </c>
      <c r="GW147" s="222">
        <v>0</v>
      </c>
      <c r="GX147" s="222">
        <v>0</v>
      </c>
      <c r="GY147" s="222">
        <v>0</v>
      </c>
      <c r="GZ147" s="222">
        <v>0</v>
      </c>
      <c r="HA147" s="222">
        <v>0</v>
      </c>
      <c r="HB147" s="222">
        <v>0</v>
      </c>
      <c r="HC147" s="222">
        <v>0</v>
      </c>
      <c r="HD147" s="222">
        <v>0</v>
      </c>
      <c r="HE147" s="222">
        <v>0</v>
      </c>
      <c r="HF147" s="222">
        <v>0</v>
      </c>
      <c r="HG147" s="222">
        <v>0</v>
      </c>
      <c r="HH147" s="222">
        <v>0</v>
      </c>
      <c r="HI147" s="222">
        <v>0</v>
      </c>
      <c r="HJ147" s="222">
        <v>0</v>
      </c>
      <c r="HK147" s="222">
        <v>0</v>
      </c>
      <c r="HL147" s="222">
        <v>0</v>
      </c>
      <c r="HM147" s="222">
        <v>0</v>
      </c>
      <c r="HN147" s="222">
        <v>0</v>
      </c>
      <c r="HO147" s="222">
        <v>0</v>
      </c>
      <c r="HP147" s="222">
        <v>0</v>
      </c>
      <c r="HQ147" s="222">
        <v>0</v>
      </c>
      <c r="HR147" s="222">
        <v>0</v>
      </c>
      <c r="HS147" s="222">
        <v>0</v>
      </c>
      <c r="HT147" s="222">
        <v>0</v>
      </c>
      <c r="HU147" s="222">
        <v>0</v>
      </c>
      <c r="HV147" s="222">
        <v>0</v>
      </c>
      <c r="HW147" s="222">
        <v>0</v>
      </c>
      <c r="HX147" s="222">
        <v>0</v>
      </c>
      <c r="HY147" s="222">
        <v>0</v>
      </c>
      <c r="HZ147" s="222">
        <v>0</v>
      </c>
      <c r="IA147" s="222">
        <v>0</v>
      </c>
      <c r="IB147" s="222">
        <v>0</v>
      </c>
      <c r="IC147" s="222">
        <v>0</v>
      </c>
      <c r="ID147" s="222">
        <v>0</v>
      </c>
      <c r="IE147" s="222">
        <v>0</v>
      </c>
      <c r="IF147" s="222">
        <v>0</v>
      </c>
      <c r="IG147" s="222">
        <v>0</v>
      </c>
      <c r="IH147" s="222">
        <v>0</v>
      </c>
      <c r="II147" s="222">
        <v>0</v>
      </c>
      <c r="IJ147" s="222">
        <v>0</v>
      </c>
      <c r="IK147" s="222">
        <v>0</v>
      </c>
      <c r="IL147" s="222">
        <v>0</v>
      </c>
      <c r="IM147" s="222">
        <v>0</v>
      </c>
      <c r="IN147" s="222">
        <v>0</v>
      </c>
      <c r="IO147" s="222">
        <v>0</v>
      </c>
      <c r="IP147" s="222">
        <v>0</v>
      </c>
      <c r="IQ147" s="222">
        <v>0</v>
      </c>
      <c r="IR147" s="222">
        <v>0</v>
      </c>
      <c r="IS147" s="222">
        <v>0</v>
      </c>
      <c r="IT147" s="222">
        <v>0</v>
      </c>
      <c r="IU147" s="222">
        <v>0</v>
      </c>
      <c r="IV147" s="222">
        <v>0</v>
      </c>
      <c r="IW147" s="222">
        <v>0</v>
      </c>
      <c r="IX147" s="222">
        <v>0</v>
      </c>
      <c r="IY147" s="222">
        <v>0</v>
      </c>
      <c r="IZ147" s="222">
        <v>0</v>
      </c>
      <c r="JA147" s="222">
        <v>0</v>
      </c>
      <c r="JB147" s="222">
        <v>0</v>
      </c>
      <c r="JC147" s="222">
        <v>0</v>
      </c>
      <c r="JD147" s="222">
        <v>0</v>
      </c>
      <c r="JE147" s="222">
        <v>0</v>
      </c>
      <c r="JF147" s="222">
        <v>0</v>
      </c>
      <c r="JG147" s="222">
        <v>0</v>
      </c>
      <c r="JH147" s="222">
        <v>0</v>
      </c>
      <c r="JI147" s="222">
        <v>0</v>
      </c>
      <c r="JJ147" s="222">
        <v>0</v>
      </c>
      <c r="JK147" s="222">
        <v>0</v>
      </c>
      <c r="JL147" s="222">
        <v>0</v>
      </c>
      <c r="JM147" s="222">
        <v>0</v>
      </c>
      <c r="JN147" s="222">
        <v>0</v>
      </c>
      <c r="JO147" s="222">
        <v>0</v>
      </c>
      <c r="JP147" s="222">
        <v>0</v>
      </c>
      <c r="JQ147" s="222">
        <v>0</v>
      </c>
      <c r="JR147" s="222">
        <v>0</v>
      </c>
      <c r="JS147" s="222">
        <v>0</v>
      </c>
      <c r="JT147" s="222">
        <v>0</v>
      </c>
      <c r="JU147" s="222">
        <v>0</v>
      </c>
      <c r="JV147" s="222">
        <v>0</v>
      </c>
      <c r="JW147" s="222">
        <v>0</v>
      </c>
      <c r="JX147" s="222">
        <v>0</v>
      </c>
      <c r="JY147" s="222">
        <v>0</v>
      </c>
      <c r="JZ147" s="222">
        <v>0</v>
      </c>
      <c r="KA147" s="222">
        <v>0</v>
      </c>
      <c r="KB147" s="222">
        <v>0</v>
      </c>
      <c r="KC147" s="222">
        <v>0</v>
      </c>
      <c r="KD147" s="222">
        <v>0</v>
      </c>
      <c r="KE147" s="222">
        <v>0</v>
      </c>
      <c r="KF147" s="222">
        <v>0</v>
      </c>
      <c r="KG147" s="222">
        <v>0</v>
      </c>
      <c r="KH147" s="222">
        <v>0</v>
      </c>
      <c r="KI147" s="222">
        <v>0</v>
      </c>
      <c r="KJ147" s="222">
        <v>0</v>
      </c>
      <c r="KK147" s="222">
        <v>0</v>
      </c>
      <c r="KL147" s="222">
        <v>0</v>
      </c>
      <c r="KM147" s="222">
        <v>0</v>
      </c>
      <c r="KN147" s="222">
        <v>0</v>
      </c>
      <c r="KO147" s="222">
        <v>0</v>
      </c>
      <c r="KP147" s="222">
        <v>0</v>
      </c>
      <c r="KQ147" s="222">
        <v>0</v>
      </c>
      <c r="KR147" s="222">
        <v>0</v>
      </c>
      <c r="KS147" s="222">
        <v>0</v>
      </c>
      <c r="KT147" s="222">
        <v>0</v>
      </c>
      <c r="KU147" s="222">
        <v>0</v>
      </c>
      <c r="KV147" s="222">
        <v>0</v>
      </c>
      <c r="KW147" s="222">
        <v>0</v>
      </c>
      <c r="KX147" s="222">
        <v>0</v>
      </c>
      <c r="KY147" s="222">
        <v>0</v>
      </c>
      <c r="KZ147" s="222">
        <v>0</v>
      </c>
      <c r="LA147" s="222">
        <v>0</v>
      </c>
      <c r="LB147" s="222">
        <v>0</v>
      </c>
      <c r="LC147" s="222">
        <v>0</v>
      </c>
      <c r="LD147" s="222">
        <v>0</v>
      </c>
      <c r="LE147" s="222">
        <v>0</v>
      </c>
      <c r="LF147" s="222">
        <v>0</v>
      </c>
      <c r="LG147" s="222">
        <v>0</v>
      </c>
      <c r="LH147" s="222">
        <v>0</v>
      </c>
      <c r="LI147" s="222">
        <v>0</v>
      </c>
      <c r="LJ147" s="222">
        <v>0</v>
      </c>
      <c r="LK147" s="222">
        <v>0</v>
      </c>
      <c r="LL147" s="222">
        <v>0</v>
      </c>
      <c r="LM147" s="222">
        <v>0</v>
      </c>
      <c r="LN147" s="222">
        <v>0</v>
      </c>
      <c r="LO147" s="222">
        <v>0</v>
      </c>
      <c r="LP147" s="222">
        <v>0</v>
      </c>
      <c r="LQ147" s="222">
        <v>0</v>
      </c>
      <c r="LR147" s="222">
        <v>0</v>
      </c>
      <c r="LS147" s="222">
        <v>0</v>
      </c>
      <c r="LT147" s="222">
        <v>0</v>
      </c>
      <c r="LU147" s="222">
        <v>0</v>
      </c>
      <c r="LV147" s="222">
        <v>0</v>
      </c>
      <c r="LW147" s="222">
        <v>0</v>
      </c>
      <c r="LX147" s="222">
        <v>0</v>
      </c>
      <c r="LY147" s="222">
        <v>0</v>
      </c>
      <c r="LZ147" s="222">
        <v>0</v>
      </c>
      <c r="MA147" s="222">
        <v>0</v>
      </c>
      <c r="MB147" s="222">
        <v>0</v>
      </c>
      <c r="MC147" s="222">
        <v>0</v>
      </c>
      <c r="MD147" s="222">
        <v>0</v>
      </c>
      <c r="ME147" s="222">
        <v>0</v>
      </c>
      <c r="MF147" s="222">
        <v>0</v>
      </c>
      <c r="MG147" s="222">
        <v>0</v>
      </c>
      <c r="MH147" s="222">
        <v>0</v>
      </c>
      <c r="MI147" s="222">
        <v>0</v>
      </c>
      <c r="MJ147" s="222">
        <v>0</v>
      </c>
      <c r="MK147" s="222">
        <v>0</v>
      </c>
      <c r="ML147" s="222">
        <v>0</v>
      </c>
      <c r="MM147" s="222">
        <v>0</v>
      </c>
      <c r="MN147" s="222">
        <v>0</v>
      </c>
      <c r="MO147" s="222">
        <v>0</v>
      </c>
      <c r="MP147" s="222">
        <v>0</v>
      </c>
      <c r="MQ147" s="222">
        <v>0</v>
      </c>
      <c r="MR147" s="222">
        <v>0</v>
      </c>
      <c r="MS147" s="222">
        <v>0</v>
      </c>
      <c r="MT147" s="222">
        <v>0</v>
      </c>
      <c r="MU147" s="222">
        <v>0</v>
      </c>
      <c r="MV147" s="222">
        <v>0</v>
      </c>
      <c r="MW147" s="222">
        <v>0</v>
      </c>
      <c r="MX147" s="222">
        <v>0</v>
      </c>
      <c r="MY147" s="222">
        <v>0</v>
      </c>
      <c r="MZ147" s="222">
        <v>0</v>
      </c>
      <c r="NA147" s="222">
        <v>0</v>
      </c>
      <c r="NB147" s="222">
        <v>0</v>
      </c>
      <c r="NC147" s="222">
        <v>0</v>
      </c>
      <c r="ND147" s="222">
        <v>0</v>
      </c>
      <c r="NE147" s="222">
        <v>0</v>
      </c>
      <c r="NF147" s="222">
        <v>0</v>
      </c>
      <c r="NG147" s="222">
        <v>0</v>
      </c>
      <c r="NH147" s="222">
        <v>0</v>
      </c>
      <c r="NI147" s="222">
        <v>0</v>
      </c>
      <c r="NJ147" s="222">
        <v>0</v>
      </c>
      <c r="NK147" s="222">
        <v>0</v>
      </c>
      <c r="NL147" s="222">
        <v>0</v>
      </c>
      <c r="NM147" s="222">
        <v>0</v>
      </c>
      <c r="NN147" s="222">
        <v>0</v>
      </c>
      <c r="NO147" s="222">
        <v>0</v>
      </c>
      <c r="NP147" s="222">
        <v>0</v>
      </c>
      <c r="NQ147" s="222">
        <v>0</v>
      </c>
      <c r="NR147" s="222">
        <v>0</v>
      </c>
      <c r="NS147" s="222">
        <v>0</v>
      </c>
      <c r="NT147" s="222">
        <v>0</v>
      </c>
      <c r="NU147" s="222">
        <v>0</v>
      </c>
      <c r="NV147" s="222">
        <v>0</v>
      </c>
      <c r="NW147" s="222">
        <v>0</v>
      </c>
      <c r="NX147" s="222">
        <v>0</v>
      </c>
      <c r="NY147" s="222">
        <v>0</v>
      </c>
      <c r="NZ147" s="222">
        <v>0</v>
      </c>
      <c r="OA147" s="222">
        <v>0</v>
      </c>
      <c r="OB147" s="222">
        <v>0</v>
      </c>
      <c r="OC147" s="222">
        <v>0</v>
      </c>
      <c r="OD147" s="222">
        <v>0</v>
      </c>
      <c r="OE147" s="222">
        <v>0</v>
      </c>
      <c r="OF147" s="222">
        <v>0</v>
      </c>
      <c r="OG147" s="222">
        <v>0</v>
      </c>
      <c r="OH147" s="222">
        <v>0</v>
      </c>
      <c r="OI147" s="222">
        <v>0</v>
      </c>
      <c r="OJ147" s="222">
        <v>0</v>
      </c>
      <c r="OK147" s="222">
        <v>0</v>
      </c>
      <c r="OL147" s="222">
        <v>0</v>
      </c>
      <c r="OM147" s="222">
        <v>0</v>
      </c>
      <c r="ON147" s="222">
        <v>0</v>
      </c>
      <c r="OO147" s="222">
        <v>0</v>
      </c>
      <c r="OP147" s="222">
        <v>0</v>
      </c>
      <c r="OQ147" s="222">
        <v>0</v>
      </c>
      <c r="OR147" s="222">
        <v>0</v>
      </c>
      <c r="OS147" s="222">
        <v>0</v>
      </c>
      <c r="OT147" s="222">
        <v>0</v>
      </c>
      <c r="OU147" s="222">
        <v>0</v>
      </c>
      <c r="OV147" s="222">
        <v>0</v>
      </c>
      <c r="OW147" s="222">
        <v>0</v>
      </c>
      <c r="OX147" s="222">
        <v>0</v>
      </c>
      <c r="OY147" s="222">
        <v>0</v>
      </c>
      <c r="OZ147" s="222">
        <v>0</v>
      </c>
      <c r="PA147" s="222">
        <v>0</v>
      </c>
      <c r="PB147" s="222">
        <v>0</v>
      </c>
      <c r="PC147" s="222">
        <v>0</v>
      </c>
      <c r="PD147" s="222">
        <v>0</v>
      </c>
      <c r="PE147" s="222">
        <v>0</v>
      </c>
      <c r="PF147" s="222">
        <v>0</v>
      </c>
      <c r="PG147" s="222">
        <v>0</v>
      </c>
      <c r="PH147" s="222">
        <v>0</v>
      </c>
      <c r="PI147" s="222">
        <v>0</v>
      </c>
      <c r="PJ147" s="222">
        <v>0</v>
      </c>
      <c r="PK147" s="222">
        <v>0</v>
      </c>
      <c r="PL147" s="222">
        <v>0</v>
      </c>
      <c r="PM147" s="222">
        <v>0</v>
      </c>
      <c r="PN147" s="222">
        <v>0</v>
      </c>
      <c r="PO147" s="222">
        <v>0</v>
      </c>
      <c r="PP147" s="222">
        <v>0</v>
      </c>
      <c r="PQ147" s="222">
        <v>0</v>
      </c>
      <c r="PR147" s="222">
        <v>0</v>
      </c>
      <c r="PS147" s="222">
        <v>0</v>
      </c>
      <c r="PT147" s="222">
        <v>0</v>
      </c>
      <c r="PU147" s="222">
        <v>0</v>
      </c>
      <c r="PV147" s="222">
        <v>0</v>
      </c>
      <c r="PW147" s="222">
        <v>0</v>
      </c>
      <c r="PX147" s="222">
        <v>0</v>
      </c>
      <c r="PY147" s="222">
        <v>0</v>
      </c>
      <c r="PZ147" s="222">
        <v>0</v>
      </c>
      <c r="QA147" s="222">
        <v>0</v>
      </c>
      <c r="QB147" s="222">
        <v>0</v>
      </c>
      <c r="QC147" s="222">
        <v>0</v>
      </c>
      <c r="QD147" s="222">
        <v>0</v>
      </c>
      <c r="QE147" s="222">
        <v>0</v>
      </c>
      <c r="QF147" s="222">
        <v>0</v>
      </c>
      <c r="QG147" s="222">
        <v>0</v>
      </c>
      <c r="QH147" s="222">
        <v>0</v>
      </c>
      <c r="QI147" s="222">
        <v>0</v>
      </c>
      <c r="QJ147" s="222">
        <v>0</v>
      </c>
      <c r="QK147" s="222">
        <v>0</v>
      </c>
      <c r="QL147" s="222">
        <v>0</v>
      </c>
      <c r="QM147" s="222">
        <v>0</v>
      </c>
      <c r="QN147" s="222">
        <v>0</v>
      </c>
      <c r="QO147" s="222">
        <v>0</v>
      </c>
      <c r="QP147" s="222">
        <v>0</v>
      </c>
      <c r="QQ147" s="222">
        <v>0</v>
      </c>
      <c r="QR147" s="222">
        <v>0</v>
      </c>
      <c r="QS147" s="222">
        <v>0</v>
      </c>
      <c r="QT147" s="222">
        <v>0</v>
      </c>
      <c r="QU147" s="222">
        <v>0</v>
      </c>
      <c r="QV147" s="222">
        <v>0</v>
      </c>
      <c r="QW147" s="222">
        <v>0</v>
      </c>
      <c r="QX147" s="222">
        <v>0</v>
      </c>
      <c r="QY147" s="222">
        <v>0</v>
      </c>
      <c r="QZ147" s="222">
        <v>0</v>
      </c>
      <c r="RA147" s="222">
        <v>0</v>
      </c>
      <c r="RB147" s="222">
        <v>0</v>
      </c>
      <c r="RC147" s="222">
        <v>0</v>
      </c>
      <c r="RD147" s="222">
        <v>0</v>
      </c>
      <c r="RE147" s="222">
        <v>0</v>
      </c>
      <c r="RF147" s="222">
        <v>0</v>
      </c>
      <c r="RG147" s="222">
        <v>0</v>
      </c>
      <c r="RH147" s="222">
        <v>0</v>
      </c>
      <c r="RI147" s="222">
        <v>0</v>
      </c>
      <c r="RJ147" s="222">
        <v>0</v>
      </c>
      <c r="RK147" s="222">
        <v>0</v>
      </c>
      <c r="RL147" s="222">
        <v>0</v>
      </c>
      <c r="RM147" s="222">
        <v>0</v>
      </c>
      <c r="RN147" s="222">
        <v>0</v>
      </c>
      <c r="RO147" s="222">
        <v>0</v>
      </c>
      <c r="RP147" s="222">
        <v>0</v>
      </c>
      <c r="RQ147" s="222">
        <v>0</v>
      </c>
      <c r="RR147" s="222">
        <v>0</v>
      </c>
      <c r="RS147" s="222">
        <v>0</v>
      </c>
      <c r="RT147" s="222">
        <v>0</v>
      </c>
      <c r="RU147" s="222">
        <v>0</v>
      </c>
      <c r="RV147" s="222">
        <v>0</v>
      </c>
      <c r="RW147" s="222">
        <v>0</v>
      </c>
      <c r="RX147" s="222">
        <v>0</v>
      </c>
      <c r="RY147" s="222">
        <v>0</v>
      </c>
      <c r="RZ147" s="222">
        <v>0</v>
      </c>
      <c r="SA147" s="222">
        <v>0</v>
      </c>
      <c r="SB147" s="222">
        <v>0</v>
      </c>
      <c r="SC147" s="222">
        <v>0</v>
      </c>
      <c r="SD147" s="222">
        <v>0</v>
      </c>
      <c r="SE147" s="222">
        <v>0</v>
      </c>
      <c r="SF147" s="222">
        <v>0</v>
      </c>
      <c r="SG147" s="222">
        <v>0</v>
      </c>
      <c r="SH147" s="222">
        <v>0</v>
      </c>
      <c r="SI147" s="222">
        <v>0</v>
      </c>
      <c r="SJ147" s="222">
        <v>0</v>
      </c>
      <c r="SK147" s="222">
        <v>0</v>
      </c>
      <c r="SL147" s="222">
        <v>0</v>
      </c>
      <c r="SM147" s="222">
        <v>0</v>
      </c>
      <c r="SN147" s="222">
        <v>0</v>
      </c>
      <c r="SO147" s="222">
        <v>0</v>
      </c>
      <c r="SP147" s="222">
        <v>0</v>
      </c>
      <c r="SQ147" s="222">
        <v>0</v>
      </c>
      <c r="SR147" s="222">
        <v>0</v>
      </c>
      <c r="SS147" s="222">
        <v>0</v>
      </c>
      <c r="ST147" s="222">
        <v>0</v>
      </c>
      <c r="SU147" s="222">
        <v>0</v>
      </c>
      <c r="SV147" s="222">
        <v>0</v>
      </c>
      <c r="SW147" s="222">
        <v>0</v>
      </c>
      <c r="SX147" s="222">
        <v>0</v>
      </c>
      <c r="SY147" s="222">
        <v>0</v>
      </c>
      <c r="SZ147" s="222">
        <v>0</v>
      </c>
      <c r="TA147" s="222">
        <v>0</v>
      </c>
      <c r="TB147" s="222">
        <v>0</v>
      </c>
      <c r="TC147" s="222">
        <v>0</v>
      </c>
      <c r="TD147" s="222">
        <v>0</v>
      </c>
      <c r="TE147" s="222">
        <v>0</v>
      </c>
      <c r="TF147" s="222">
        <v>0</v>
      </c>
      <c r="TG147" s="222">
        <v>0</v>
      </c>
      <c r="TH147" s="222">
        <v>0</v>
      </c>
      <c r="TI147" s="222">
        <v>0</v>
      </c>
      <c r="TJ147" s="222">
        <v>0</v>
      </c>
      <c r="TK147" s="222">
        <v>0</v>
      </c>
      <c r="TL147" s="222">
        <v>0</v>
      </c>
      <c r="TM147" s="222">
        <v>0</v>
      </c>
      <c r="TN147" s="222">
        <v>0</v>
      </c>
      <c r="TO147" s="222">
        <v>0</v>
      </c>
      <c r="TP147" s="222">
        <v>0</v>
      </c>
      <c r="TQ147" s="222">
        <v>0</v>
      </c>
      <c r="TR147" s="222">
        <v>0</v>
      </c>
      <c r="TS147" s="222">
        <v>0</v>
      </c>
      <c r="TT147" s="222">
        <v>0</v>
      </c>
      <c r="TU147" s="222">
        <v>0</v>
      </c>
      <c r="TV147" s="222">
        <v>0</v>
      </c>
      <c r="TW147" s="222">
        <v>0</v>
      </c>
      <c r="TX147" s="222">
        <v>0</v>
      </c>
      <c r="TY147" s="222">
        <v>0</v>
      </c>
      <c r="TZ147" s="222">
        <v>0</v>
      </c>
      <c r="UA147" s="222">
        <v>0</v>
      </c>
      <c r="UB147" s="222">
        <v>0</v>
      </c>
      <c r="UC147" s="222">
        <v>0</v>
      </c>
      <c r="UD147" s="222">
        <v>0</v>
      </c>
      <c r="UE147" s="222">
        <v>0</v>
      </c>
      <c r="UF147" s="222">
        <v>0</v>
      </c>
      <c r="UG147" s="222">
        <v>0</v>
      </c>
      <c r="UH147" s="222">
        <v>0</v>
      </c>
      <c r="UI147" s="222">
        <v>0</v>
      </c>
      <c r="UJ147" s="222">
        <v>0</v>
      </c>
      <c r="UK147" s="222">
        <v>0</v>
      </c>
      <c r="UL147" s="222">
        <v>0</v>
      </c>
      <c r="UM147" s="222">
        <v>0</v>
      </c>
      <c r="UN147" s="222">
        <v>0</v>
      </c>
      <c r="UO147" s="222">
        <v>0</v>
      </c>
      <c r="UP147" s="222">
        <v>0</v>
      </c>
      <c r="UQ147" s="222">
        <v>0</v>
      </c>
      <c r="UR147" s="222">
        <v>0</v>
      </c>
      <c r="US147" s="222">
        <v>0</v>
      </c>
      <c r="UT147" s="222">
        <v>0</v>
      </c>
      <c r="UU147" s="222">
        <v>0</v>
      </c>
      <c r="UV147" s="222">
        <v>0</v>
      </c>
      <c r="UW147" s="222">
        <v>0</v>
      </c>
      <c r="UX147" s="222">
        <v>0</v>
      </c>
      <c r="UY147" s="222">
        <v>0</v>
      </c>
      <c r="UZ147" s="222">
        <v>0</v>
      </c>
      <c r="VA147" s="222">
        <v>0</v>
      </c>
      <c r="VB147" s="222">
        <v>0</v>
      </c>
      <c r="VC147" s="222">
        <v>0</v>
      </c>
      <c r="VD147" s="222">
        <v>0</v>
      </c>
      <c r="VE147" s="222">
        <v>0</v>
      </c>
      <c r="VF147" s="222">
        <v>0</v>
      </c>
      <c r="VG147" s="222">
        <v>0</v>
      </c>
      <c r="VH147" s="222">
        <v>0</v>
      </c>
      <c r="VI147" s="222">
        <v>0</v>
      </c>
      <c r="VJ147" s="222">
        <v>0</v>
      </c>
      <c r="VK147" s="222">
        <v>0</v>
      </c>
      <c r="VL147" s="222">
        <v>0</v>
      </c>
      <c r="VM147" s="222">
        <v>0</v>
      </c>
      <c r="VN147" s="222">
        <v>0</v>
      </c>
      <c r="VO147" s="222">
        <v>0</v>
      </c>
      <c r="VP147" s="222">
        <v>0</v>
      </c>
      <c r="VQ147" s="222">
        <v>0</v>
      </c>
      <c r="VR147" s="222">
        <v>0</v>
      </c>
      <c r="VS147" s="222">
        <v>0</v>
      </c>
      <c r="VT147" s="222">
        <v>0</v>
      </c>
      <c r="VU147" s="222">
        <v>0</v>
      </c>
      <c r="VV147" s="222">
        <v>0</v>
      </c>
      <c r="VW147" s="222">
        <v>0</v>
      </c>
      <c r="VX147" s="222">
        <v>0</v>
      </c>
      <c r="VY147" s="222">
        <v>0</v>
      </c>
      <c r="VZ147" s="222">
        <v>0</v>
      </c>
      <c r="WA147" s="222">
        <v>0</v>
      </c>
      <c r="WB147" s="222">
        <v>0</v>
      </c>
      <c r="WC147" s="222">
        <v>0</v>
      </c>
      <c r="WD147" s="222">
        <v>0</v>
      </c>
      <c r="WE147" s="222">
        <v>0</v>
      </c>
      <c r="WF147" s="222">
        <v>0</v>
      </c>
      <c r="WG147" s="222">
        <v>0</v>
      </c>
      <c r="WH147" s="222">
        <v>0</v>
      </c>
      <c r="WI147" s="222">
        <v>0</v>
      </c>
      <c r="WJ147" s="222">
        <v>0</v>
      </c>
      <c r="WK147" s="222">
        <v>0</v>
      </c>
      <c r="WL147" s="222">
        <v>0</v>
      </c>
      <c r="WM147" s="222">
        <v>0</v>
      </c>
      <c r="WN147" s="222">
        <v>0</v>
      </c>
      <c r="WO147" s="222">
        <v>0</v>
      </c>
      <c r="WP147" s="222">
        <v>0</v>
      </c>
      <c r="WQ147" s="222">
        <v>0</v>
      </c>
      <c r="WR147" s="222">
        <v>0</v>
      </c>
      <c r="WS147" s="222">
        <v>0</v>
      </c>
      <c r="WT147" s="222">
        <v>0</v>
      </c>
      <c r="WU147" s="222">
        <v>0</v>
      </c>
      <c r="WV147" s="222">
        <v>0</v>
      </c>
      <c r="WW147" s="222">
        <v>0</v>
      </c>
      <c r="WX147" s="222">
        <v>0</v>
      </c>
      <c r="WY147" s="222">
        <v>0</v>
      </c>
      <c r="WZ147" s="222">
        <v>0</v>
      </c>
      <c r="XA147" s="222">
        <v>0</v>
      </c>
      <c r="XB147" s="222">
        <v>0</v>
      </c>
      <c r="XC147" s="222">
        <v>0</v>
      </c>
      <c r="XD147" s="222">
        <v>0</v>
      </c>
      <c r="XE147" s="222">
        <v>0</v>
      </c>
      <c r="XF147" s="222">
        <v>0</v>
      </c>
      <c r="XG147" s="222">
        <v>0</v>
      </c>
      <c r="XH147" s="222">
        <v>0</v>
      </c>
      <c r="XI147" s="222">
        <v>0</v>
      </c>
      <c r="XJ147" s="222">
        <v>0</v>
      </c>
      <c r="XK147" s="222">
        <v>0</v>
      </c>
      <c r="XL147" s="222">
        <v>0</v>
      </c>
      <c r="XM147" s="222">
        <v>0</v>
      </c>
      <c r="XN147" s="222">
        <v>0</v>
      </c>
      <c r="XO147" s="222">
        <v>0</v>
      </c>
      <c r="XP147" s="222">
        <v>0</v>
      </c>
      <c r="XQ147" s="222">
        <v>0</v>
      </c>
      <c r="XR147" s="222">
        <v>0</v>
      </c>
      <c r="XS147" s="222">
        <v>0</v>
      </c>
      <c r="XT147" s="222">
        <v>0</v>
      </c>
      <c r="XU147" s="222">
        <v>0</v>
      </c>
      <c r="XV147" s="222">
        <v>0</v>
      </c>
      <c r="XW147" s="222">
        <v>0</v>
      </c>
      <c r="XX147" s="222">
        <v>0</v>
      </c>
      <c r="XY147" s="222">
        <v>0</v>
      </c>
      <c r="XZ147" s="222">
        <v>0</v>
      </c>
      <c r="YA147" s="222">
        <v>0</v>
      </c>
      <c r="YB147" s="222">
        <v>0</v>
      </c>
      <c r="YC147" s="222">
        <v>0</v>
      </c>
      <c r="YD147" s="222">
        <v>0</v>
      </c>
      <c r="YE147" s="222">
        <v>0</v>
      </c>
      <c r="YF147" s="222">
        <v>0</v>
      </c>
      <c r="YG147" s="222">
        <v>0</v>
      </c>
      <c r="YH147" s="222">
        <v>0</v>
      </c>
      <c r="YI147" s="222">
        <v>0</v>
      </c>
      <c r="YJ147" s="222">
        <v>0</v>
      </c>
      <c r="YK147" s="222">
        <v>0</v>
      </c>
      <c r="YL147" s="222">
        <v>0</v>
      </c>
      <c r="YM147" s="222">
        <v>0</v>
      </c>
      <c r="YN147" s="222">
        <v>0</v>
      </c>
      <c r="YO147" s="222">
        <v>0</v>
      </c>
      <c r="YP147" s="222">
        <v>0</v>
      </c>
      <c r="YQ147" s="222">
        <v>0</v>
      </c>
      <c r="YR147" s="222">
        <v>0</v>
      </c>
      <c r="YS147" s="222">
        <v>0</v>
      </c>
      <c r="YT147" s="222">
        <v>0</v>
      </c>
      <c r="YU147" s="222">
        <v>0</v>
      </c>
      <c r="YV147" s="222">
        <v>0</v>
      </c>
      <c r="YW147" s="222">
        <v>0</v>
      </c>
      <c r="YX147" s="222">
        <v>0</v>
      </c>
      <c r="YY147" s="222">
        <v>0</v>
      </c>
      <c r="YZ147" s="222">
        <v>0</v>
      </c>
      <c r="ZA147" s="222">
        <v>0</v>
      </c>
      <c r="ZB147" s="222">
        <v>0</v>
      </c>
      <c r="ZC147" s="222">
        <v>0</v>
      </c>
      <c r="ZD147" s="222">
        <v>0</v>
      </c>
      <c r="ZE147" s="222">
        <v>0</v>
      </c>
      <c r="ZF147" s="222">
        <v>0</v>
      </c>
      <c r="ZG147" s="222">
        <v>0</v>
      </c>
      <c r="ZH147" s="222">
        <v>0</v>
      </c>
      <c r="ZI147" s="222">
        <v>0</v>
      </c>
      <c r="ZJ147" s="222">
        <v>0</v>
      </c>
      <c r="ZK147" s="222">
        <v>0</v>
      </c>
      <c r="ZL147" s="222">
        <v>0</v>
      </c>
      <c r="ZM147" s="222">
        <v>0</v>
      </c>
      <c r="ZN147" s="222">
        <v>0</v>
      </c>
      <c r="ZO147" s="222">
        <v>0</v>
      </c>
      <c r="ZP147" s="222">
        <v>0</v>
      </c>
      <c r="ZQ147" s="222">
        <v>0</v>
      </c>
      <c r="ZR147" s="222">
        <v>0</v>
      </c>
      <c r="ZS147" s="222">
        <v>0</v>
      </c>
      <c r="ZT147" s="222">
        <v>0</v>
      </c>
      <c r="ZU147" s="222">
        <v>0</v>
      </c>
      <c r="ZV147" s="222">
        <v>0</v>
      </c>
      <c r="ZW147" s="222">
        <v>0</v>
      </c>
      <c r="ZX147" s="222">
        <v>0</v>
      </c>
      <c r="ZY147" s="222">
        <v>0</v>
      </c>
      <c r="ZZ147" s="222">
        <v>0</v>
      </c>
      <c r="AAA147" s="222">
        <v>0</v>
      </c>
      <c r="AAB147" s="222">
        <v>0</v>
      </c>
      <c r="AAC147" s="222">
        <v>0</v>
      </c>
      <c r="AAD147" s="222">
        <v>0</v>
      </c>
      <c r="AAE147" s="222">
        <v>0</v>
      </c>
      <c r="AAF147" s="222">
        <v>0</v>
      </c>
      <c r="AAG147" s="222">
        <v>0</v>
      </c>
      <c r="AAH147" s="222">
        <v>0</v>
      </c>
      <c r="AAI147" s="222">
        <v>0</v>
      </c>
      <c r="AAJ147" s="222">
        <v>0</v>
      </c>
      <c r="AAK147" s="222">
        <v>0</v>
      </c>
      <c r="AAL147" s="222">
        <v>0</v>
      </c>
      <c r="AAM147" s="222">
        <v>0</v>
      </c>
      <c r="AAN147" s="222">
        <v>0</v>
      </c>
      <c r="AAO147" s="222">
        <v>0</v>
      </c>
      <c r="AAP147" s="222">
        <v>0</v>
      </c>
      <c r="AAQ147" s="222">
        <v>0</v>
      </c>
      <c r="AAR147" s="222">
        <v>0</v>
      </c>
      <c r="AAS147" s="222">
        <v>0</v>
      </c>
      <c r="AAT147" s="222">
        <v>0</v>
      </c>
      <c r="AAU147" s="222">
        <v>0</v>
      </c>
      <c r="AAV147" s="222">
        <v>0</v>
      </c>
      <c r="AAW147" s="222">
        <v>0</v>
      </c>
      <c r="AAX147" s="222">
        <v>0</v>
      </c>
      <c r="AAY147" s="222">
        <v>0</v>
      </c>
      <c r="AAZ147" s="222">
        <v>0</v>
      </c>
      <c r="ABA147" s="222">
        <v>0</v>
      </c>
      <c r="ABB147" s="222">
        <v>0</v>
      </c>
      <c r="ABC147" s="222">
        <v>0</v>
      </c>
      <c r="ABD147" s="222">
        <v>0</v>
      </c>
      <c r="ABE147" s="222">
        <v>0</v>
      </c>
      <c r="ABF147" s="222">
        <v>0</v>
      </c>
      <c r="ABG147" s="222">
        <v>0</v>
      </c>
      <c r="ABH147" s="222">
        <v>0</v>
      </c>
      <c r="ABI147" s="222">
        <v>0</v>
      </c>
      <c r="ABJ147" s="222">
        <v>0</v>
      </c>
      <c r="ABK147" s="222">
        <v>0</v>
      </c>
      <c r="ABL147" s="222">
        <v>0</v>
      </c>
      <c r="ABM147" s="222">
        <v>0</v>
      </c>
      <c r="ABN147" s="222">
        <v>0</v>
      </c>
      <c r="ABO147" s="222">
        <v>0</v>
      </c>
      <c r="ABP147" s="222">
        <v>0</v>
      </c>
      <c r="ABQ147" s="222">
        <v>0</v>
      </c>
      <c r="ABR147" s="222">
        <v>0</v>
      </c>
      <c r="ABS147" s="222">
        <v>0</v>
      </c>
      <c r="ABT147" s="222">
        <v>0</v>
      </c>
      <c r="ABU147" s="222">
        <v>0</v>
      </c>
      <c r="ABV147" s="222">
        <v>0</v>
      </c>
      <c r="ABW147" s="222">
        <v>0</v>
      </c>
      <c r="ABX147" s="222">
        <v>0</v>
      </c>
      <c r="ABY147" s="222">
        <v>0</v>
      </c>
      <c r="ABZ147" s="222">
        <v>0</v>
      </c>
      <c r="ACA147" s="222">
        <v>0</v>
      </c>
      <c r="ACB147" s="222">
        <v>0</v>
      </c>
      <c r="ACC147" s="222">
        <v>0</v>
      </c>
      <c r="ACD147" s="222">
        <v>0</v>
      </c>
      <c r="ACE147" s="222">
        <v>0</v>
      </c>
      <c r="ACF147" s="222">
        <v>0</v>
      </c>
      <c r="ACG147" s="222">
        <v>0</v>
      </c>
      <c r="ACH147" s="222">
        <v>0</v>
      </c>
      <c r="ACI147" s="222">
        <v>0</v>
      </c>
      <c r="ACJ147" s="222">
        <v>0</v>
      </c>
      <c r="ACK147" s="222">
        <v>0</v>
      </c>
      <c r="ACL147" s="222">
        <v>0</v>
      </c>
      <c r="ACM147" s="222">
        <v>0</v>
      </c>
      <c r="ACN147" s="222">
        <v>0</v>
      </c>
      <c r="ACO147" s="222">
        <v>0</v>
      </c>
      <c r="ACP147" s="222">
        <v>0</v>
      </c>
      <c r="ACQ147" s="222">
        <v>0</v>
      </c>
      <c r="ACR147" s="222">
        <v>0</v>
      </c>
      <c r="ACS147" s="222">
        <v>0</v>
      </c>
      <c r="ACT147" s="222">
        <v>0</v>
      </c>
      <c r="ACU147" s="222">
        <v>0</v>
      </c>
      <c r="ACV147" s="222">
        <v>0</v>
      </c>
      <c r="ACW147" s="222">
        <v>0</v>
      </c>
      <c r="ACX147" s="222">
        <v>0</v>
      </c>
      <c r="ACY147" s="222">
        <v>0</v>
      </c>
      <c r="ACZ147" s="222">
        <v>0</v>
      </c>
      <c r="ADA147" s="222">
        <v>0</v>
      </c>
      <c r="ADB147" s="222">
        <v>0</v>
      </c>
      <c r="ADC147" s="222">
        <v>0</v>
      </c>
      <c r="ADD147" s="222">
        <v>0</v>
      </c>
      <c r="ADE147" s="222">
        <v>0</v>
      </c>
      <c r="ADF147" s="222">
        <v>0</v>
      </c>
      <c r="ADG147" s="222">
        <v>0</v>
      </c>
      <c r="ADH147" s="222">
        <v>0</v>
      </c>
      <c r="ADI147" s="222">
        <v>0</v>
      </c>
      <c r="ADJ147" s="222">
        <v>0</v>
      </c>
      <c r="ADK147" s="222">
        <v>0</v>
      </c>
      <c r="ADL147" s="222">
        <v>0</v>
      </c>
      <c r="ADM147" s="222">
        <v>0</v>
      </c>
      <c r="ADN147" s="222">
        <v>0</v>
      </c>
      <c r="ADO147" s="222">
        <v>0</v>
      </c>
      <c r="ADP147" s="222">
        <v>0</v>
      </c>
      <c r="ADQ147" s="222">
        <v>0</v>
      </c>
      <c r="ADR147" s="222">
        <v>0</v>
      </c>
      <c r="ADS147" s="222">
        <v>0</v>
      </c>
      <c r="ADT147" s="222">
        <v>0</v>
      </c>
      <c r="ADU147" s="222">
        <v>0</v>
      </c>
      <c r="ADV147" s="222">
        <v>0</v>
      </c>
      <c r="ADW147" s="222">
        <v>0</v>
      </c>
      <c r="ADX147" s="222">
        <v>0</v>
      </c>
      <c r="ADY147" s="222">
        <v>0</v>
      </c>
      <c r="ADZ147" s="222">
        <v>0</v>
      </c>
      <c r="AEA147" s="222">
        <v>0</v>
      </c>
      <c r="AEB147" s="222">
        <v>0</v>
      </c>
      <c r="AEC147" s="222">
        <v>0</v>
      </c>
      <c r="AED147" s="222">
        <v>0</v>
      </c>
      <c r="AEE147" s="222">
        <v>0</v>
      </c>
      <c r="AEF147" s="222">
        <v>0</v>
      </c>
      <c r="AEG147" s="222">
        <v>0</v>
      </c>
      <c r="AEH147" s="222">
        <v>0</v>
      </c>
      <c r="AEI147" s="222">
        <v>0</v>
      </c>
      <c r="AEJ147" s="222">
        <v>0</v>
      </c>
      <c r="AEK147" s="222">
        <v>0</v>
      </c>
      <c r="AEL147" s="222">
        <v>0</v>
      </c>
      <c r="AEM147" s="222">
        <v>0</v>
      </c>
      <c r="AEN147" s="222">
        <v>0</v>
      </c>
      <c r="AEO147" s="222">
        <v>0</v>
      </c>
      <c r="AEP147" s="222">
        <v>0</v>
      </c>
      <c r="AEQ147" s="222">
        <v>0</v>
      </c>
      <c r="AER147" s="222">
        <v>0</v>
      </c>
      <c r="AES147" s="222">
        <v>0</v>
      </c>
      <c r="AET147" s="222">
        <v>0</v>
      </c>
      <c r="AEU147" s="222">
        <v>0</v>
      </c>
      <c r="AEV147" s="222">
        <v>0</v>
      </c>
      <c r="AEW147" s="222">
        <v>0</v>
      </c>
      <c r="AEX147" s="222">
        <v>0</v>
      </c>
      <c r="AEY147" s="222">
        <v>0</v>
      </c>
      <c r="AEZ147" s="222">
        <v>0</v>
      </c>
      <c r="AFA147" s="222">
        <v>0</v>
      </c>
      <c r="AFB147" s="222">
        <v>0</v>
      </c>
      <c r="AFC147" s="222">
        <v>0</v>
      </c>
      <c r="AFD147" s="222">
        <v>0</v>
      </c>
      <c r="AFE147" s="222">
        <v>0</v>
      </c>
      <c r="AFF147" s="222">
        <v>0</v>
      </c>
      <c r="AFG147" s="222">
        <v>0</v>
      </c>
      <c r="AFH147" s="222">
        <v>0</v>
      </c>
      <c r="AFI147" s="222">
        <v>0</v>
      </c>
      <c r="AFJ147" s="222">
        <v>0</v>
      </c>
      <c r="AFK147" s="222">
        <v>0</v>
      </c>
      <c r="AFL147" s="222">
        <v>0</v>
      </c>
      <c r="AFM147" s="222">
        <v>0</v>
      </c>
      <c r="AFN147" s="222">
        <v>0</v>
      </c>
      <c r="AFO147" s="222">
        <v>0</v>
      </c>
      <c r="AFP147" s="222">
        <v>0</v>
      </c>
      <c r="AFQ147" s="222">
        <v>0</v>
      </c>
      <c r="AFR147" s="222">
        <v>0</v>
      </c>
      <c r="AFS147" s="222">
        <v>0</v>
      </c>
      <c r="AFT147" s="222">
        <v>0</v>
      </c>
      <c r="AFU147" s="222">
        <v>0</v>
      </c>
      <c r="AFV147" s="222">
        <v>0</v>
      </c>
      <c r="AFW147" s="222">
        <v>0</v>
      </c>
      <c r="AFX147" s="222">
        <v>0</v>
      </c>
      <c r="AFY147" s="222">
        <v>0</v>
      </c>
      <c r="AFZ147" s="222">
        <v>0</v>
      </c>
      <c r="AGA147" s="222">
        <v>0</v>
      </c>
      <c r="AGB147" s="222">
        <v>0</v>
      </c>
      <c r="AGC147" s="222">
        <v>0</v>
      </c>
      <c r="AGD147" s="222">
        <v>0</v>
      </c>
      <c r="AGE147" s="222">
        <v>0</v>
      </c>
      <c r="AGF147" s="222">
        <v>0</v>
      </c>
      <c r="AGG147" s="222">
        <v>0</v>
      </c>
      <c r="AGH147" s="222">
        <v>0</v>
      </c>
      <c r="AGI147" s="222">
        <v>0</v>
      </c>
      <c r="AGJ147" s="222">
        <v>0</v>
      </c>
      <c r="AGK147" s="222">
        <v>0</v>
      </c>
      <c r="AGL147" s="222">
        <v>0</v>
      </c>
      <c r="AGM147" s="222">
        <v>0</v>
      </c>
      <c r="AGN147" s="222">
        <v>0</v>
      </c>
      <c r="AGO147" s="222">
        <v>0</v>
      </c>
      <c r="AGP147" s="222">
        <v>0</v>
      </c>
      <c r="AGQ147" s="222">
        <v>0</v>
      </c>
      <c r="AGR147" s="222">
        <v>0</v>
      </c>
      <c r="AGS147" s="222">
        <v>0</v>
      </c>
      <c r="AGT147" s="222">
        <v>0</v>
      </c>
      <c r="AGU147" s="222">
        <v>0</v>
      </c>
      <c r="AGV147" s="222">
        <v>0</v>
      </c>
      <c r="AGW147" s="222">
        <v>0</v>
      </c>
      <c r="AGX147" s="222">
        <v>0</v>
      </c>
      <c r="AGY147" s="222">
        <v>0</v>
      </c>
      <c r="AGZ147" s="222">
        <v>0</v>
      </c>
      <c r="AHA147" s="222">
        <v>0</v>
      </c>
      <c r="AHB147" s="222">
        <v>0</v>
      </c>
      <c r="AHC147" s="222">
        <v>0</v>
      </c>
      <c r="AHD147" s="222">
        <v>0</v>
      </c>
      <c r="AHE147" s="222">
        <v>0</v>
      </c>
      <c r="AHF147" s="222">
        <v>0</v>
      </c>
      <c r="AHG147" s="222">
        <v>0</v>
      </c>
      <c r="AHH147" s="222">
        <v>0</v>
      </c>
      <c r="AHI147" s="222">
        <v>0</v>
      </c>
      <c r="AHJ147" s="222">
        <v>0</v>
      </c>
      <c r="AHK147" s="222">
        <v>0</v>
      </c>
      <c r="AHL147" s="222">
        <v>0</v>
      </c>
      <c r="AHM147" s="222">
        <v>0</v>
      </c>
      <c r="AHN147" s="222">
        <v>0</v>
      </c>
      <c r="AHO147" s="222">
        <v>0</v>
      </c>
      <c r="AHP147" s="222">
        <v>0</v>
      </c>
      <c r="AHQ147" s="222">
        <v>0</v>
      </c>
      <c r="AHR147" s="264">
        <v>0</v>
      </c>
    </row>
    <row r="148" spans="1:902" ht="24">
      <c r="A148" s="183" t="s">
        <v>6671</v>
      </c>
      <c r="B148" s="183" t="s">
        <v>6619</v>
      </c>
      <c r="C148" s="184" t="s">
        <v>6620</v>
      </c>
      <c r="D148" s="222">
        <v>0</v>
      </c>
      <c r="E148" s="222">
        <v>0</v>
      </c>
      <c r="F148" s="222">
        <v>0</v>
      </c>
      <c r="G148" s="222">
        <v>0</v>
      </c>
      <c r="H148" s="222">
        <v>0</v>
      </c>
      <c r="I148" s="222">
        <v>0</v>
      </c>
      <c r="J148" s="222">
        <v>0</v>
      </c>
      <c r="K148" s="222">
        <v>0</v>
      </c>
      <c r="L148" s="222">
        <v>0</v>
      </c>
      <c r="M148" s="222">
        <v>0</v>
      </c>
      <c r="N148" s="222">
        <v>0</v>
      </c>
      <c r="O148" s="222">
        <v>0</v>
      </c>
      <c r="P148" s="222">
        <v>0</v>
      </c>
      <c r="Q148" s="222">
        <v>0</v>
      </c>
      <c r="R148" s="222">
        <v>0</v>
      </c>
      <c r="S148" s="222">
        <v>0</v>
      </c>
      <c r="T148" s="222">
        <v>0</v>
      </c>
      <c r="U148" s="222">
        <v>0</v>
      </c>
      <c r="V148" s="222">
        <v>0</v>
      </c>
      <c r="W148" s="222">
        <v>0</v>
      </c>
      <c r="X148" s="222">
        <v>0</v>
      </c>
      <c r="Y148" s="222">
        <v>0</v>
      </c>
      <c r="Z148" s="222">
        <v>0</v>
      </c>
      <c r="AA148" s="222">
        <v>0</v>
      </c>
      <c r="AB148" s="222">
        <v>0</v>
      </c>
      <c r="AC148" s="222">
        <v>0</v>
      </c>
      <c r="AD148" s="222">
        <v>0</v>
      </c>
      <c r="AE148" s="222">
        <v>0</v>
      </c>
      <c r="AF148" s="222">
        <v>0</v>
      </c>
      <c r="AG148" s="222">
        <v>0</v>
      </c>
      <c r="AH148" s="222">
        <v>0</v>
      </c>
      <c r="AI148" s="222">
        <v>0</v>
      </c>
      <c r="AJ148" s="222">
        <v>0</v>
      </c>
      <c r="AK148" s="222">
        <v>0</v>
      </c>
      <c r="AL148" s="222">
        <v>0</v>
      </c>
      <c r="AM148" s="222">
        <v>0</v>
      </c>
      <c r="AN148" s="222">
        <v>0</v>
      </c>
      <c r="AO148" s="222">
        <v>0</v>
      </c>
      <c r="AP148" s="222">
        <v>0</v>
      </c>
      <c r="AQ148" s="222">
        <v>0</v>
      </c>
      <c r="AR148" s="222">
        <v>0</v>
      </c>
      <c r="AS148" s="222">
        <v>0</v>
      </c>
      <c r="AT148" s="222">
        <v>0</v>
      </c>
      <c r="AU148" s="222">
        <v>0</v>
      </c>
      <c r="AV148" s="222">
        <v>0</v>
      </c>
      <c r="AW148" s="222">
        <v>0</v>
      </c>
      <c r="AX148" s="222">
        <v>0</v>
      </c>
      <c r="AY148" s="222">
        <v>0</v>
      </c>
      <c r="AZ148" s="222">
        <v>0</v>
      </c>
      <c r="BA148" s="222">
        <v>0</v>
      </c>
      <c r="BB148" s="222">
        <v>0</v>
      </c>
      <c r="BC148" s="222">
        <v>0</v>
      </c>
      <c r="BD148" s="222">
        <v>0</v>
      </c>
      <c r="BE148" s="222">
        <v>0</v>
      </c>
      <c r="BF148" s="222">
        <v>0</v>
      </c>
      <c r="BG148" s="222">
        <v>0</v>
      </c>
      <c r="BH148" s="222">
        <v>0</v>
      </c>
      <c r="BI148" s="222">
        <v>0</v>
      </c>
      <c r="BJ148" s="222">
        <v>0</v>
      </c>
      <c r="BK148" s="222">
        <v>0</v>
      </c>
      <c r="BL148" s="222">
        <v>0</v>
      </c>
      <c r="BM148" s="222">
        <v>0</v>
      </c>
      <c r="BN148" s="222">
        <v>0</v>
      </c>
      <c r="BO148" s="222">
        <v>0</v>
      </c>
      <c r="BP148" s="222">
        <v>0</v>
      </c>
      <c r="BQ148" s="222">
        <v>0</v>
      </c>
      <c r="BR148" s="222">
        <v>0</v>
      </c>
      <c r="BS148" s="222">
        <v>0</v>
      </c>
      <c r="BT148" s="222">
        <v>0</v>
      </c>
      <c r="BU148" s="222">
        <v>0</v>
      </c>
      <c r="BV148" s="222">
        <v>0</v>
      </c>
      <c r="BW148" s="222">
        <v>0</v>
      </c>
      <c r="BX148" s="222">
        <v>0</v>
      </c>
      <c r="BY148" s="222">
        <v>0</v>
      </c>
      <c r="BZ148" s="222">
        <v>0</v>
      </c>
      <c r="CA148" s="222">
        <v>0</v>
      </c>
      <c r="CB148" s="222">
        <v>0</v>
      </c>
      <c r="CC148" s="222">
        <v>0</v>
      </c>
      <c r="CD148" s="222">
        <v>0</v>
      </c>
      <c r="CE148" s="222">
        <v>0</v>
      </c>
      <c r="CF148" s="222">
        <v>0</v>
      </c>
      <c r="CG148" s="222">
        <v>0</v>
      </c>
      <c r="CH148" s="222">
        <v>0</v>
      </c>
      <c r="CI148" s="222">
        <v>0</v>
      </c>
      <c r="CJ148" s="222">
        <v>0</v>
      </c>
      <c r="CK148" s="222">
        <v>0</v>
      </c>
      <c r="CL148" s="222">
        <v>0</v>
      </c>
      <c r="CM148" s="222">
        <v>0</v>
      </c>
      <c r="CN148" s="222">
        <v>0</v>
      </c>
      <c r="CO148" s="222">
        <v>0</v>
      </c>
      <c r="CP148" s="222">
        <v>0</v>
      </c>
      <c r="CQ148" s="222">
        <v>0</v>
      </c>
      <c r="CR148" s="222">
        <v>0</v>
      </c>
      <c r="CS148" s="222">
        <v>0</v>
      </c>
      <c r="CT148" s="222">
        <v>0</v>
      </c>
      <c r="CU148" s="222">
        <v>0</v>
      </c>
      <c r="CV148" s="222">
        <v>0</v>
      </c>
      <c r="CW148" s="222">
        <v>0</v>
      </c>
      <c r="CX148" s="222">
        <v>0</v>
      </c>
      <c r="CY148" s="222">
        <v>0</v>
      </c>
      <c r="CZ148" s="222">
        <v>0</v>
      </c>
      <c r="DA148" s="222">
        <v>0</v>
      </c>
      <c r="DB148" s="222">
        <v>0</v>
      </c>
      <c r="DC148" s="222">
        <v>0</v>
      </c>
      <c r="DD148" s="222">
        <v>0</v>
      </c>
      <c r="DE148" s="222">
        <v>0</v>
      </c>
      <c r="DF148" s="222">
        <v>0</v>
      </c>
      <c r="DG148" s="222">
        <v>0</v>
      </c>
      <c r="DH148" s="222">
        <v>0</v>
      </c>
      <c r="DI148" s="222">
        <v>0</v>
      </c>
      <c r="DJ148" s="222">
        <v>0</v>
      </c>
      <c r="DK148" s="222">
        <v>0</v>
      </c>
      <c r="DL148" s="222">
        <v>0</v>
      </c>
      <c r="DM148" s="222">
        <v>0</v>
      </c>
      <c r="DN148" s="222">
        <v>0</v>
      </c>
      <c r="DO148" s="222">
        <v>0</v>
      </c>
      <c r="DP148" s="222">
        <v>0</v>
      </c>
      <c r="DQ148" s="222">
        <v>0</v>
      </c>
      <c r="DR148" s="222">
        <v>0</v>
      </c>
      <c r="DS148" s="222">
        <v>0</v>
      </c>
      <c r="DT148" s="222">
        <v>0</v>
      </c>
      <c r="DU148" s="222">
        <v>0</v>
      </c>
      <c r="DV148" s="222">
        <v>0</v>
      </c>
      <c r="DW148" s="222">
        <v>0</v>
      </c>
      <c r="DX148" s="222">
        <v>0</v>
      </c>
      <c r="DY148" s="222">
        <v>0</v>
      </c>
      <c r="DZ148" s="222">
        <v>0</v>
      </c>
      <c r="EA148" s="222">
        <v>0</v>
      </c>
      <c r="EB148" s="222">
        <v>0</v>
      </c>
      <c r="EC148" s="222">
        <v>0</v>
      </c>
      <c r="ED148" s="222">
        <v>0</v>
      </c>
      <c r="EE148" s="222">
        <v>772368</v>
      </c>
      <c r="EF148" s="222">
        <v>0</v>
      </c>
      <c r="EG148" s="222">
        <v>0</v>
      </c>
      <c r="EH148" s="222">
        <v>0</v>
      </c>
      <c r="EI148" s="222">
        <v>0</v>
      </c>
      <c r="EJ148" s="222">
        <v>0</v>
      </c>
      <c r="EK148" s="222">
        <v>0</v>
      </c>
      <c r="EL148" s="222">
        <v>0</v>
      </c>
      <c r="EM148" s="222">
        <v>0</v>
      </c>
      <c r="EN148" s="222">
        <v>0</v>
      </c>
      <c r="EO148" s="222">
        <v>0</v>
      </c>
      <c r="EP148" s="222">
        <v>0</v>
      </c>
      <c r="EQ148" s="222">
        <v>0</v>
      </c>
      <c r="ER148" s="222">
        <v>0</v>
      </c>
      <c r="ES148" s="222">
        <v>0</v>
      </c>
      <c r="ET148" s="222">
        <v>0</v>
      </c>
      <c r="EU148" s="222">
        <v>0</v>
      </c>
      <c r="EV148" s="222">
        <v>0</v>
      </c>
      <c r="EW148" s="222">
        <v>0</v>
      </c>
      <c r="EX148" s="222">
        <v>0</v>
      </c>
      <c r="EY148" s="222">
        <v>0</v>
      </c>
      <c r="EZ148" s="222">
        <v>0</v>
      </c>
      <c r="FA148" s="222">
        <v>0</v>
      </c>
      <c r="FB148" s="222">
        <v>0</v>
      </c>
      <c r="FC148" s="222">
        <v>0</v>
      </c>
      <c r="FD148" s="222">
        <v>0</v>
      </c>
      <c r="FE148" s="222">
        <v>0</v>
      </c>
      <c r="FF148" s="222">
        <v>0</v>
      </c>
      <c r="FG148" s="222">
        <v>0</v>
      </c>
      <c r="FH148" s="222">
        <v>0</v>
      </c>
      <c r="FI148" s="222">
        <v>0</v>
      </c>
      <c r="FJ148" s="222">
        <v>0</v>
      </c>
      <c r="FK148" s="222">
        <v>0</v>
      </c>
      <c r="FL148" s="222">
        <v>0</v>
      </c>
      <c r="FM148" s="222">
        <v>0</v>
      </c>
      <c r="FN148" s="222">
        <v>0</v>
      </c>
      <c r="FO148" s="222">
        <v>0</v>
      </c>
      <c r="FP148" s="222">
        <v>0</v>
      </c>
      <c r="FQ148" s="222">
        <v>30000</v>
      </c>
      <c r="FR148" s="222">
        <v>0</v>
      </c>
      <c r="FS148" s="222">
        <v>0</v>
      </c>
      <c r="FT148" s="222">
        <v>0</v>
      </c>
      <c r="FU148" s="222">
        <v>0</v>
      </c>
      <c r="FV148" s="222">
        <v>0</v>
      </c>
      <c r="FW148" s="222">
        <v>0</v>
      </c>
      <c r="FX148" s="222">
        <v>0</v>
      </c>
      <c r="FY148" s="222">
        <v>0</v>
      </c>
      <c r="FZ148" s="222">
        <v>0</v>
      </c>
      <c r="GA148" s="222">
        <v>0</v>
      </c>
      <c r="GB148" s="222">
        <v>0</v>
      </c>
      <c r="GC148" s="222">
        <v>0</v>
      </c>
      <c r="GD148" s="222">
        <v>0</v>
      </c>
      <c r="GE148" s="222">
        <v>0</v>
      </c>
      <c r="GF148" s="222">
        <v>0</v>
      </c>
      <c r="GG148" s="222">
        <v>0</v>
      </c>
      <c r="GH148" s="222">
        <v>0</v>
      </c>
      <c r="GI148" s="222">
        <v>0</v>
      </c>
      <c r="GJ148" s="222">
        <v>0</v>
      </c>
      <c r="GK148" s="222">
        <v>0</v>
      </c>
      <c r="GL148" s="222">
        <v>0</v>
      </c>
      <c r="GM148" s="222">
        <v>0</v>
      </c>
      <c r="GN148" s="222">
        <v>0</v>
      </c>
      <c r="GO148" s="222">
        <v>0</v>
      </c>
      <c r="GP148" s="222">
        <v>0</v>
      </c>
      <c r="GQ148" s="222">
        <v>0</v>
      </c>
      <c r="GR148" s="222">
        <v>0</v>
      </c>
      <c r="GS148" s="222">
        <v>0</v>
      </c>
      <c r="GT148" s="222">
        <v>0</v>
      </c>
      <c r="GU148" s="222">
        <v>0</v>
      </c>
      <c r="GV148" s="222">
        <v>0</v>
      </c>
      <c r="GW148" s="222">
        <v>0</v>
      </c>
      <c r="GX148" s="222">
        <v>0</v>
      </c>
      <c r="GY148" s="222">
        <v>0</v>
      </c>
      <c r="GZ148" s="222">
        <v>0</v>
      </c>
      <c r="HA148" s="222">
        <v>0</v>
      </c>
      <c r="HB148" s="222">
        <v>0</v>
      </c>
      <c r="HC148" s="222">
        <v>0</v>
      </c>
      <c r="HD148" s="222">
        <v>0</v>
      </c>
      <c r="HE148" s="222">
        <v>0</v>
      </c>
      <c r="HF148" s="222">
        <v>0</v>
      </c>
      <c r="HG148" s="222">
        <v>0</v>
      </c>
      <c r="HH148" s="222">
        <v>0</v>
      </c>
      <c r="HI148" s="222">
        <v>0</v>
      </c>
      <c r="HJ148" s="222">
        <v>0</v>
      </c>
      <c r="HK148" s="222">
        <v>0</v>
      </c>
      <c r="HL148" s="222">
        <v>0</v>
      </c>
      <c r="HM148" s="222">
        <v>0</v>
      </c>
      <c r="HN148" s="222">
        <v>0</v>
      </c>
      <c r="HO148" s="222">
        <v>0</v>
      </c>
      <c r="HP148" s="222">
        <v>0</v>
      </c>
      <c r="HQ148" s="222">
        <v>0</v>
      </c>
      <c r="HR148" s="222">
        <v>0</v>
      </c>
      <c r="HS148" s="222">
        <v>0</v>
      </c>
      <c r="HT148" s="222">
        <v>0</v>
      </c>
      <c r="HU148" s="222">
        <v>0</v>
      </c>
      <c r="HV148" s="222">
        <v>0</v>
      </c>
      <c r="HW148" s="222">
        <v>0</v>
      </c>
      <c r="HX148" s="222">
        <v>0</v>
      </c>
      <c r="HY148" s="222">
        <v>0</v>
      </c>
      <c r="HZ148" s="222">
        <v>0</v>
      </c>
      <c r="IA148" s="222">
        <v>0</v>
      </c>
      <c r="IB148" s="222">
        <v>0</v>
      </c>
      <c r="IC148" s="222">
        <v>0</v>
      </c>
      <c r="ID148" s="222">
        <v>0</v>
      </c>
      <c r="IE148" s="222">
        <v>0</v>
      </c>
      <c r="IF148" s="222">
        <v>0</v>
      </c>
      <c r="IG148" s="222">
        <v>0</v>
      </c>
      <c r="IH148" s="222">
        <v>0</v>
      </c>
      <c r="II148" s="222">
        <v>0</v>
      </c>
      <c r="IJ148" s="222">
        <v>0</v>
      </c>
      <c r="IK148" s="222">
        <v>0</v>
      </c>
      <c r="IL148" s="222">
        <v>0</v>
      </c>
      <c r="IM148" s="222">
        <v>0</v>
      </c>
      <c r="IN148" s="222">
        <v>0</v>
      </c>
      <c r="IO148" s="222">
        <v>0</v>
      </c>
      <c r="IP148" s="222">
        <v>0</v>
      </c>
      <c r="IQ148" s="222">
        <v>0</v>
      </c>
      <c r="IR148" s="222">
        <v>0</v>
      </c>
      <c r="IS148" s="222">
        <v>0</v>
      </c>
      <c r="IT148" s="222">
        <v>0</v>
      </c>
      <c r="IU148" s="222">
        <v>0</v>
      </c>
      <c r="IV148" s="222">
        <v>0</v>
      </c>
      <c r="IW148" s="222">
        <v>0</v>
      </c>
      <c r="IX148" s="222">
        <v>0</v>
      </c>
      <c r="IY148" s="222">
        <v>0</v>
      </c>
      <c r="IZ148" s="222">
        <v>0</v>
      </c>
      <c r="JA148" s="222">
        <v>0</v>
      </c>
      <c r="JB148" s="222">
        <v>0</v>
      </c>
      <c r="JC148" s="222">
        <v>0</v>
      </c>
      <c r="JD148" s="222">
        <v>0</v>
      </c>
      <c r="JE148" s="222">
        <v>0</v>
      </c>
      <c r="JF148" s="222">
        <v>0</v>
      </c>
      <c r="JG148" s="222">
        <v>0</v>
      </c>
      <c r="JH148" s="222">
        <v>0</v>
      </c>
      <c r="JI148" s="222">
        <v>0</v>
      </c>
      <c r="JJ148" s="222">
        <v>0</v>
      </c>
      <c r="JK148" s="222">
        <v>0</v>
      </c>
      <c r="JL148" s="222">
        <v>0</v>
      </c>
      <c r="JM148" s="222">
        <v>0</v>
      </c>
      <c r="JN148" s="222">
        <v>0</v>
      </c>
      <c r="JO148" s="222">
        <v>0</v>
      </c>
      <c r="JP148" s="222">
        <v>0</v>
      </c>
      <c r="JQ148" s="222">
        <v>0</v>
      </c>
      <c r="JR148" s="222">
        <v>0</v>
      </c>
      <c r="JS148" s="222">
        <v>0</v>
      </c>
      <c r="JT148" s="222">
        <v>0</v>
      </c>
      <c r="JU148" s="222">
        <v>0</v>
      </c>
      <c r="JV148" s="222">
        <v>0</v>
      </c>
      <c r="JW148" s="222">
        <v>0</v>
      </c>
      <c r="JX148" s="222">
        <v>0</v>
      </c>
      <c r="JY148" s="222">
        <v>0</v>
      </c>
      <c r="JZ148" s="222">
        <v>0</v>
      </c>
      <c r="KA148" s="222">
        <v>0</v>
      </c>
      <c r="KB148" s="222">
        <v>0</v>
      </c>
      <c r="KC148" s="222">
        <v>0</v>
      </c>
      <c r="KD148" s="222">
        <v>0</v>
      </c>
      <c r="KE148" s="222">
        <v>0</v>
      </c>
      <c r="KF148" s="222">
        <v>0</v>
      </c>
      <c r="KG148" s="222">
        <v>0</v>
      </c>
      <c r="KH148" s="222">
        <v>0</v>
      </c>
      <c r="KI148" s="222">
        <v>0</v>
      </c>
      <c r="KJ148" s="222">
        <v>0</v>
      </c>
      <c r="KK148" s="222">
        <v>0</v>
      </c>
      <c r="KL148" s="222">
        <v>0</v>
      </c>
      <c r="KM148" s="222">
        <v>0</v>
      </c>
      <c r="KN148" s="222">
        <v>0</v>
      </c>
      <c r="KO148" s="222">
        <v>0</v>
      </c>
      <c r="KP148" s="222">
        <v>0</v>
      </c>
      <c r="KQ148" s="222">
        <v>0</v>
      </c>
      <c r="KR148" s="222">
        <v>0</v>
      </c>
      <c r="KS148" s="222">
        <v>0</v>
      </c>
      <c r="KT148" s="222">
        <v>0</v>
      </c>
      <c r="KU148" s="222">
        <v>0</v>
      </c>
      <c r="KV148" s="222">
        <v>0</v>
      </c>
      <c r="KW148" s="222">
        <v>0</v>
      </c>
      <c r="KX148" s="222">
        <v>0</v>
      </c>
      <c r="KY148" s="222">
        <v>0</v>
      </c>
      <c r="KZ148" s="222">
        <v>0</v>
      </c>
      <c r="LA148" s="222">
        <v>0</v>
      </c>
      <c r="LB148" s="222">
        <v>0</v>
      </c>
      <c r="LC148" s="222">
        <v>0</v>
      </c>
      <c r="LD148" s="222">
        <v>0</v>
      </c>
      <c r="LE148" s="222">
        <v>0</v>
      </c>
      <c r="LF148" s="222">
        <v>0</v>
      </c>
      <c r="LG148" s="222">
        <v>0</v>
      </c>
      <c r="LH148" s="222">
        <v>0</v>
      </c>
      <c r="LI148" s="222">
        <v>0</v>
      </c>
      <c r="LJ148" s="222">
        <v>0</v>
      </c>
      <c r="LK148" s="222">
        <v>0</v>
      </c>
      <c r="LL148" s="222">
        <v>0</v>
      </c>
      <c r="LM148" s="222">
        <v>0</v>
      </c>
      <c r="LN148" s="222">
        <v>0</v>
      </c>
      <c r="LO148" s="222">
        <v>0</v>
      </c>
      <c r="LP148" s="222">
        <v>0</v>
      </c>
      <c r="LQ148" s="222">
        <v>0</v>
      </c>
      <c r="LR148" s="222">
        <v>0</v>
      </c>
      <c r="LS148" s="222">
        <v>0</v>
      </c>
      <c r="LT148" s="222">
        <v>0</v>
      </c>
      <c r="LU148" s="222">
        <v>185600</v>
      </c>
      <c r="LV148" s="222">
        <v>0</v>
      </c>
      <c r="LW148" s="222">
        <v>0</v>
      </c>
      <c r="LX148" s="222">
        <v>0</v>
      </c>
      <c r="LY148" s="222">
        <v>0</v>
      </c>
      <c r="LZ148" s="222">
        <v>0</v>
      </c>
      <c r="MA148" s="222">
        <v>0</v>
      </c>
      <c r="MB148" s="222">
        <v>0</v>
      </c>
      <c r="MC148" s="222">
        <v>0</v>
      </c>
      <c r="MD148" s="222">
        <v>0</v>
      </c>
      <c r="ME148" s="222">
        <v>0</v>
      </c>
      <c r="MF148" s="222">
        <v>0</v>
      </c>
      <c r="MG148" s="222">
        <v>0</v>
      </c>
      <c r="MH148" s="222">
        <v>0</v>
      </c>
      <c r="MI148" s="222">
        <v>0</v>
      </c>
      <c r="MJ148" s="222">
        <v>0</v>
      </c>
      <c r="MK148" s="222">
        <v>0</v>
      </c>
      <c r="ML148" s="222">
        <v>0</v>
      </c>
      <c r="MM148" s="222">
        <v>0</v>
      </c>
      <c r="MN148" s="222">
        <v>0</v>
      </c>
      <c r="MO148" s="222">
        <v>0</v>
      </c>
      <c r="MP148" s="222">
        <v>0</v>
      </c>
      <c r="MQ148" s="222">
        <v>0</v>
      </c>
      <c r="MR148" s="222">
        <v>0</v>
      </c>
      <c r="MS148" s="222">
        <v>0</v>
      </c>
      <c r="MT148" s="222">
        <v>0</v>
      </c>
      <c r="MU148" s="222">
        <v>0</v>
      </c>
      <c r="MV148" s="222">
        <v>0</v>
      </c>
      <c r="MW148" s="222">
        <v>0</v>
      </c>
      <c r="MX148" s="222">
        <v>0</v>
      </c>
      <c r="MY148" s="222">
        <v>0</v>
      </c>
      <c r="MZ148" s="222">
        <v>0</v>
      </c>
      <c r="NA148" s="222">
        <v>0</v>
      </c>
      <c r="NB148" s="222">
        <v>0</v>
      </c>
      <c r="NC148" s="222">
        <v>0</v>
      </c>
      <c r="ND148" s="222">
        <v>0</v>
      </c>
      <c r="NE148" s="222">
        <v>0</v>
      </c>
      <c r="NF148" s="222">
        <v>0</v>
      </c>
      <c r="NG148" s="222">
        <v>0</v>
      </c>
      <c r="NH148" s="222">
        <v>0</v>
      </c>
      <c r="NI148" s="222">
        <v>0</v>
      </c>
      <c r="NJ148" s="222">
        <v>0</v>
      </c>
      <c r="NK148" s="222">
        <v>0</v>
      </c>
      <c r="NL148" s="222">
        <v>0</v>
      </c>
      <c r="NM148" s="222">
        <v>0</v>
      </c>
      <c r="NN148" s="222">
        <v>0</v>
      </c>
      <c r="NO148" s="222">
        <v>0</v>
      </c>
      <c r="NP148" s="222">
        <v>0</v>
      </c>
      <c r="NQ148" s="222">
        <v>0</v>
      </c>
      <c r="NR148" s="222">
        <v>0</v>
      </c>
      <c r="NS148" s="222">
        <v>0</v>
      </c>
      <c r="NT148" s="222">
        <v>0</v>
      </c>
      <c r="NU148" s="222">
        <v>0</v>
      </c>
      <c r="NV148" s="222">
        <v>0</v>
      </c>
      <c r="NW148" s="222">
        <v>0</v>
      </c>
      <c r="NX148" s="222">
        <v>0</v>
      </c>
      <c r="NY148" s="222">
        <v>0</v>
      </c>
      <c r="NZ148" s="222">
        <v>0</v>
      </c>
      <c r="OA148" s="222">
        <v>0</v>
      </c>
      <c r="OB148" s="222">
        <v>0</v>
      </c>
      <c r="OC148" s="222">
        <v>0</v>
      </c>
      <c r="OD148" s="222">
        <v>0</v>
      </c>
      <c r="OE148" s="222">
        <v>0</v>
      </c>
      <c r="OF148" s="222">
        <v>0</v>
      </c>
      <c r="OG148" s="222">
        <v>0</v>
      </c>
      <c r="OH148" s="222">
        <v>0</v>
      </c>
      <c r="OI148" s="222">
        <v>0</v>
      </c>
      <c r="OJ148" s="222">
        <v>0</v>
      </c>
      <c r="OK148" s="222">
        <v>0</v>
      </c>
      <c r="OL148" s="222">
        <v>0</v>
      </c>
      <c r="OM148" s="222">
        <v>0</v>
      </c>
      <c r="ON148" s="222">
        <v>0</v>
      </c>
      <c r="OO148" s="222">
        <v>0</v>
      </c>
      <c r="OP148" s="222">
        <v>0</v>
      </c>
      <c r="OQ148" s="222">
        <v>0</v>
      </c>
      <c r="OR148" s="222">
        <v>0</v>
      </c>
      <c r="OS148" s="222">
        <v>0</v>
      </c>
      <c r="OT148" s="222">
        <v>0</v>
      </c>
      <c r="OU148" s="222">
        <v>0</v>
      </c>
      <c r="OV148" s="222">
        <v>0</v>
      </c>
      <c r="OW148" s="222">
        <v>0</v>
      </c>
      <c r="OX148" s="222">
        <v>0</v>
      </c>
      <c r="OY148" s="222">
        <v>0</v>
      </c>
      <c r="OZ148" s="222">
        <v>0</v>
      </c>
      <c r="PA148" s="222">
        <v>0</v>
      </c>
      <c r="PB148" s="222">
        <v>0</v>
      </c>
      <c r="PC148" s="222">
        <v>0</v>
      </c>
      <c r="PD148" s="222">
        <v>0</v>
      </c>
      <c r="PE148" s="222">
        <v>0</v>
      </c>
      <c r="PF148" s="222">
        <v>0</v>
      </c>
      <c r="PG148" s="222">
        <v>0</v>
      </c>
      <c r="PH148" s="222">
        <v>0</v>
      </c>
      <c r="PI148" s="222">
        <v>0</v>
      </c>
      <c r="PJ148" s="222">
        <v>0</v>
      </c>
      <c r="PK148" s="222">
        <v>0</v>
      </c>
      <c r="PL148" s="222">
        <v>0</v>
      </c>
      <c r="PM148" s="222">
        <v>0</v>
      </c>
      <c r="PN148" s="222">
        <v>0</v>
      </c>
      <c r="PO148" s="222">
        <v>0</v>
      </c>
      <c r="PP148" s="222">
        <v>0</v>
      </c>
      <c r="PQ148" s="222">
        <v>0</v>
      </c>
      <c r="PR148" s="222">
        <v>0</v>
      </c>
      <c r="PS148" s="222">
        <v>0</v>
      </c>
      <c r="PT148" s="222">
        <v>0</v>
      </c>
      <c r="PU148" s="222">
        <v>0</v>
      </c>
      <c r="PV148" s="222">
        <v>0</v>
      </c>
      <c r="PW148" s="222">
        <v>0</v>
      </c>
      <c r="PX148" s="222">
        <v>0</v>
      </c>
      <c r="PY148" s="222">
        <v>0</v>
      </c>
      <c r="PZ148" s="222">
        <v>0</v>
      </c>
      <c r="QA148" s="222">
        <v>0</v>
      </c>
      <c r="QB148" s="222">
        <v>0</v>
      </c>
      <c r="QC148" s="222">
        <v>0</v>
      </c>
      <c r="QD148" s="222">
        <v>0</v>
      </c>
      <c r="QE148" s="222">
        <v>0</v>
      </c>
      <c r="QF148" s="222">
        <v>0</v>
      </c>
      <c r="QG148" s="222">
        <v>0</v>
      </c>
      <c r="QH148" s="222">
        <v>0</v>
      </c>
      <c r="QI148" s="222">
        <v>0</v>
      </c>
      <c r="QJ148" s="222">
        <v>0</v>
      </c>
      <c r="QK148" s="222">
        <v>0</v>
      </c>
      <c r="QL148" s="222">
        <v>0</v>
      </c>
      <c r="QM148" s="222">
        <v>0</v>
      </c>
      <c r="QN148" s="222">
        <v>0</v>
      </c>
      <c r="QO148" s="222">
        <v>0</v>
      </c>
      <c r="QP148" s="222">
        <v>0</v>
      </c>
      <c r="QQ148" s="222">
        <v>0</v>
      </c>
      <c r="QR148" s="222">
        <v>0</v>
      </c>
      <c r="QS148" s="222">
        <v>0</v>
      </c>
      <c r="QT148" s="222">
        <v>0</v>
      </c>
      <c r="QU148" s="222">
        <v>0</v>
      </c>
      <c r="QV148" s="222">
        <v>0</v>
      </c>
      <c r="QW148" s="222">
        <v>0</v>
      </c>
      <c r="QX148" s="222">
        <v>0</v>
      </c>
      <c r="QY148" s="222">
        <v>0</v>
      </c>
      <c r="QZ148" s="222">
        <v>0</v>
      </c>
      <c r="RA148" s="222">
        <v>0</v>
      </c>
      <c r="RB148" s="222">
        <v>0</v>
      </c>
      <c r="RC148" s="222">
        <v>0</v>
      </c>
      <c r="RD148" s="222">
        <v>0</v>
      </c>
      <c r="RE148" s="222">
        <v>0</v>
      </c>
      <c r="RF148" s="222">
        <v>0</v>
      </c>
      <c r="RG148" s="222">
        <v>0</v>
      </c>
      <c r="RH148" s="222">
        <v>0</v>
      </c>
      <c r="RI148" s="222">
        <v>0</v>
      </c>
      <c r="RJ148" s="222">
        <v>0</v>
      </c>
      <c r="RK148" s="222">
        <v>0</v>
      </c>
      <c r="RL148" s="222">
        <v>0</v>
      </c>
      <c r="RM148" s="222">
        <v>0</v>
      </c>
      <c r="RN148" s="222">
        <v>0</v>
      </c>
      <c r="RO148" s="222">
        <v>0</v>
      </c>
      <c r="RP148" s="222">
        <v>0</v>
      </c>
      <c r="RQ148" s="222">
        <v>0</v>
      </c>
      <c r="RR148" s="222">
        <v>0</v>
      </c>
      <c r="RS148" s="222">
        <v>0</v>
      </c>
      <c r="RT148" s="222">
        <v>0</v>
      </c>
      <c r="RU148" s="222">
        <v>0</v>
      </c>
      <c r="RV148" s="222">
        <v>0</v>
      </c>
      <c r="RW148" s="222">
        <v>0</v>
      </c>
      <c r="RX148" s="222">
        <v>0</v>
      </c>
      <c r="RY148" s="222">
        <v>0</v>
      </c>
      <c r="RZ148" s="222">
        <v>0</v>
      </c>
      <c r="SA148" s="222">
        <v>0</v>
      </c>
      <c r="SB148" s="222">
        <v>0</v>
      </c>
      <c r="SC148" s="222">
        <v>0</v>
      </c>
      <c r="SD148" s="222">
        <v>0</v>
      </c>
      <c r="SE148" s="222">
        <v>0</v>
      </c>
      <c r="SF148" s="222">
        <v>0</v>
      </c>
      <c r="SG148" s="222">
        <v>0</v>
      </c>
      <c r="SH148" s="222">
        <v>0</v>
      </c>
      <c r="SI148" s="222">
        <v>0</v>
      </c>
      <c r="SJ148" s="222">
        <v>0</v>
      </c>
      <c r="SK148" s="222">
        <v>0</v>
      </c>
      <c r="SL148" s="222">
        <v>0</v>
      </c>
      <c r="SM148" s="222">
        <v>0</v>
      </c>
      <c r="SN148" s="222">
        <v>0</v>
      </c>
      <c r="SO148" s="222">
        <v>0</v>
      </c>
      <c r="SP148" s="222">
        <v>0</v>
      </c>
      <c r="SQ148" s="222">
        <v>0</v>
      </c>
      <c r="SR148" s="222">
        <v>0</v>
      </c>
      <c r="SS148" s="222">
        <v>0</v>
      </c>
      <c r="ST148" s="222">
        <v>0</v>
      </c>
      <c r="SU148" s="222">
        <v>0</v>
      </c>
      <c r="SV148" s="222">
        <v>0</v>
      </c>
      <c r="SW148" s="222">
        <v>0</v>
      </c>
      <c r="SX148" s="222">
        <v>0</v>
      </c>
      <c r="SY148" s="222">
        <v>0</v>
      </c>
      <c r="SZ148" s="222">
        <v>0</v>
      </c>
      <c r="TA148" s="222">
        <v>0</v>
      </c>
      <c r="TB148" s="222">
        <v>0</v>
      </c>
      <c r="TC148" s="222">
        <v>0</v>
      </c>
      <c r="TD148" s="222">
        <v>0</v>
      </c>
      <c r="TE148" s="222">
        <v>0</v>
      </c>
      <c r="TF148" s="222">
        <v>0</v>
      </c>
      <c r="TG148" s="222">
        <v>0</v>
      </c>
      <c r="TH148" s="222">
        <v>0</v>
      </c>
      <c r="TI148" s="222">
        <v>0</v>
      </c>
      <c r="TJ148" s="222">
        <v>0</v>
      </c>
      <c r="TK148" s="222">
        <v>0</v>
      </c>
      <c r="TL148" s="222">
        <v>0</v>
      </c>
      <c r="TM148" s="222">
        <v>0</v>
      </c>
      <c r="TN148" s="222">
        <v>0</v>
      </c>
      <c r="TO148" s="222">
        <v>0</v>
      </c>
      <c r="TP148" s="222">
        <v>0</v>
      </c>
      <c r="TQ148" s="222">
        <v>0</v>
      </c>
      <c r="TR148" s="222">
        <v>0</v>
      </c>
      <c r="TS148" s="222">
        <v>0</v>
      </c>
      <c r="TT148" s="222">
        <v>0</v>
      </c>
      <c r="TU148" s="222">
        <v>0</v>
      </c>
      <c r="TV148" s="222">
        <v>0</v>
      </c>
      <c r="TW148" s="222">
        <v>0</v>
      </c>
      <c r="TX148" s="222">
        <v>0</v>
      </c>
      <c r="TY148" s="222">
        <v>0</v>
      </c>
      <c r="TZ148" s="222">
        <v>0</v>
      </c>
      <c r="UA148" s="222">
        <v>0</v>
      </c>
      <c r="UB148" s="222">
        <v>0</v>
      </c>
      <c r="UC148" s="222">
        <v>0</v>
      </c>
      <c r="UD148" s="222">
        <v>0</v>
      </c>
      <c r="UE148" s="222">
        <v>0</v>
      </c>
      <c r="UF148" s="222">
        <v>0</v>
      </c>
      <c r="UG148" s="222">
        <v>0</v>
      </c>
      <c r="UH148" s="222">
        <v>0</v>
      </c>
      <c r="UI148" s="222">
        <v>0</v>
      </c>
      <c r="UJ148" s="222">
        <v>0</v>
      </c>
      <c r="UK148" s="222">
        <v>0</v>
      </c>
      <c r="UL148" s="222">
        <v>0</v>
      </c>
      <c r="UM148" s="222">
        <v>0</v>
      </c>
      <c r="UN148" s="222">
        <v>0</v>
      </c>
      <c r="UO148" s="222">
        <v>0</v>
      </c>
      <c r="UP148" s="222">
        <v>0</v>
      </c>
      <c r="UQ148" s="222">
        <v>0</v>
      </c>
      <c r="UR148" s="222">
        <v>0</v>
      </c>
      <c r="US148" s="222">
        <v>0</v>
      </c>
      <c r="UT148" s="222">
        <v>0</v>
      </c>
      <c r="UU148" s="222">
        <v>0</v>
      </c>
      <c r="UV148" s="222">
        <v>0</v>
      </c>
      <c r="UW148" s="222">
        <v>0</v>
      </c>
      <c r="UX148" s="222">
        <v>0</v>
      </c>
      <c r="UY148" s="222">
        <v>0</v>
      </c>
      <c r="UZ148" s="222">
        <v>0</v>
      </c>
      <c r="VA148" s="222">
        <v>0</v>
      </c>
      <c r="VB148" s="222">
        <v>0</v>
      </c>
      <c r="VC148" s="222">
        <v>0</v>
      </c>
      <c r="VD148" s="222">
        <v>0</v>
      </c>
      <c r="VE148" s="222">
        <v>0</v>
      </c>
      <c r="VF148" s="222">
        <v>0</v>
      </c>
      <c r="VG148" s="222">
        <v>0</v>
      </c>
      <c r="VH148" s="222">
        <v>0</v>
      </c>
      <c r="VI148" s="222">
        <v>0</v>
      </c>
      <c r="VJ148" s="222">
        <v>0</v>
      </c>
      <c r="VK148" s="222">
        <v>0</v>
      </c>
      <c r="VL148" s="222">
        <v>0</v>
      </c>
      <c r="VM148" s="222">
        <v>0</v>
      </c>
      <c r="VN148" s="222">
        <v>0</v>
      </c>
      <c r="VO148" s="222">
        <v>0</v>
      </c>
      <c r="VP148" s="222">
        <v>0</v>
      </c>
      <c r="VQ148" s="222">
        <v>0</v>
      </c>
      <c r="VR148" s="222">
        <v>0</v>
      </c>
      <c r="VS148" s="222">
        <v>0</v>
      </c>
      <c r="VT148" s="222">
        <v>0</v>
      </c>
      <c r="VU148" s="222">
        <v>0</v>
      </c>
      <c r="VV148" s="222">
        <v>0</v>
      </c>
      <c r="VW148" s="222">
        <v>0</v>
      </c>
      <c r="VX148" s="222">
        <v>0</v>
      </c>
      <c r="VY148" s="222">
        <v>0</v>
      </c>
      <c r="VZ148" s="222">
        <v>0</v>
      </c>
      <c r="WA148" s="222">
        <v>0</v>
      </c>
      <c r="WB148" s="222">
        <v>0</v>
      </c>
      <c r="WC148" s="222">
        <v>0</v>
      </c>
      <c r="WD148" s="222">
        <v>0</v>
      </c>
      <c r="WE148" s="222">
        <v>0</v>
      </c>
      <c r="WF148" s="222">
        <v>0</v>
      </c>
      <c r="WG148" s="222">
        <v>0</v>
      </c>
      <c r="WH148" s="222">
        <v>0</v>
      </c>
      <c r="WI148" s="222">
        <v>0</v>
      </c>
      <c r="WJ148" s="222">
        <v>0</v>
      </c>
      <c r="WK148" s="222">
        <v>0</v>
      </c>
      <c r="WL148" s="222">
        <v>0</v>
      </c>
      <c r="WM148" s="222">
        <v>0</v>
      </c>
      <c r="WN148" s="222">
        <v>0</v>
      </c>
      <c r="WO148" s="222">
        <v>0</v>
      </c>
      <c r="WP148" s="222">
        <v>0</v>
      </c>
      <c r="WQ148" s="222">
        <v>0</v>
      </c>
      <c r="WR148" s="222">
        <v>0</v>
      </c>
      <c r="WS148" s="222">
        <v>0</v>
      </c>
      <c r="WT148" s="222">
        <v>0</v>
      </c>
      <c r="WU148" s="222">
        <v>0</v>
      </c>
      <c r="WV148" s="222">
        <v>0</v>
      </c>
      <c r="WW148" s="222">
        <v>0</v>
      </c>
      <c r="WX148" s="222">
        <v>0</v>
      </c>
      <c r="WY148" s="222">
        <v>0</v>
      </c>
      <c r="WZ148" s="222">
        <v>0</v>
      </c>
      <c r="XA148" s="222">
        <v>0</v>
      </c>
      <c r="XB148" s="222">
        <v>0</v>
      </c>
      <c r="XC148" s="222">
        <v>0</v>
      </c>
      <c r="XD148" s="222">
        <v>0</v>
      </c>
      <c r="XE148" s="222">
        <v>0</v>
      </c>
      <c r="XF148" s="222">
        <v>0</v>
      </c>
      <c r="XG148" s="222">
        <v>0</v>
      </c>
      <c r="XH148" s="222">
        <v>0</v>
      </c>
      <c r="XI148" s="222">
        <v>0</v>
      </c>
      <c r="XJ148" s="222">
        <v>0</v>
      </c>
      <c r="XK148" s="222">
        <v>0</v>
      </c>
      <c r="XL148" s="222">
        <v>0</v>
      </c>
      <c r="XM148" s="222">
        <v>0</v>
      </c>
      <c r="XN148" s="222">
        <v>0</v>
      </c>
      <c r="XO148" s="222">
        <v>0</v>
      </c>
      <c r="XP148" s="222">
        <v>0</v>
      </c>
      <c r="XQ148" s="222">
        <v>0</v>
      </c>
      <c r="XR148" s="222">
        <v>0</v>
      </c>
      <c r="XS148" s="222">
        <v>0</v>
      </c>
      <c r="XT148" s="222">
        <v>0</v>
      </c>
      <c r="XU148" s="222">
        <v>0</v>
      </c>
      <c r="XV148" s="222">
        <v>0</v>
      </c>
      <c r="XW148" s="222">
        <v>0</v>
      </c>
      <c r="XX148" s="222">
        <v>0</v>
      </c>
      <c r="XY148" s="222">
        <v>0</v>
      </c>
      <c r="XZ148" s="222">
        <v>0</v>
      </c>
      <c r="YA148" s="222">
        <v>0</v>
      </c>
      <c r="YB148" s="222">
        <v>0</v>
      </c>
      <c r="YC148" s="222">
        <v>0</v>
      </c>
      <c r="YD148" s="222">
        <v>0</v>
      </c>
      <c r="YE148" s="222">
        <v>0</v>
      </c>
      <c r="YF148" s="222">
        <v>0</v>
      </c>
      <c r="YG148" s="222">
        <v>0</v>
      </c>
      <c r="YH148" s="222">
        <v>0</v>
      </c>
      <c r="YI148" s="222">
        <v>0</v>
      </c>
      <c r="YJ148" s="222">
        <v>0</v>
      </c>
      <c r="YK148" s="222">
        <v>0</v>
      </c>
      <c r="YL148" s="222">
        <v>0</v>
      </c>
      <c r="YM148" s="222">
        <v>0</v>
      </c>
      <c r="YN148" s="222">
        <v>0</v>
      </c>
      <c r="YO148" s="222">
        <v>0</v>
      </c>
      <c r="YP148" s="222">
        <v>0</v>
      </c>
      <c r="YQ148" s="222">
        <v>0</v>
      </c>
      <c r="YR148" s="222">
        <v>0</v>
      </c>
      <c r="YS148" s="222">
        <v>0</v>
      </c>
      <c r="YT148" s="222">
        <v>0</v>
      </c>
      <c r="YU148" s="222">
        <v>0</v>
      </c>
      <c r="YV148" s="222">
        <v>0</v>
      </c>
      <c r="YW148" s="222">
        <v>0</v>
      </c>
      <c r="YX148" s="222">
        <v>0</v>
      </c>
      <c r="YY148" s="222">
        <v>0</v>
      </c>
      <c r="YZ148" s="222">
        <v>0</v>
      </c>
      <c r="ZA148" s="222">
        <v>0</v>
      </c>
      <c r="ZB148" s="222">
        <v>0</v>
      </c>
      <c r="ZC148" s="222">
        <v>0</v>
      </c>
      <c r="ZD148" s="222">
        <v>0</v>
      </c>
      <c r="ZE148" s="222">
        <v>0</v>
      </c>
      <c r="ZF148" s="222">
        <v>0</v>
      </c>
      <c r="ZG148" s="222">
        <v>0</v>
      </c>
      <c r="ZH148" s="222">
        <v>0</v>
      </c>
      <c r="ZI148" s="222">
        <v>0</v>
      </c>
      <c r="ZJ148" s="222">
        <v>0</v>
      </c>
      <c r="ZK148" s="222">
        <v>0</v>
      </c>
      <c r="ZL148" s="222">
        <v>0</v>
      </c>
      <c r="ZM148" s="222">
        <v>0</v>
      </c>
      <c r="ZN148" s="222">
        <v>0</v>
      </c>
      <c r="ZO148" s="222">
        <v>0</v>
      </c>
      <c r="ZP148" s="222">
        <v>0</v>
      </c>
      <c r="ZQ148" s="222">
        <v>0</v>
      </c>
      <c r="ZR148" s="222">
        <v>0</v>
      </c>
      <c r="ZS148" s="222">
        <v>0</v>
      </c>
      <c r="ZT148" s="222">
        <v>0</v>
      </c>
      <c r="ZU148" s="222">
        <v>0</v>
      </c>
      <c r="ZV148" s="222">
        <v>0</v>
      </c>
      <c r="ZW148" s="222">
        <v>0</v>
      </c>
      <c r="ZX148" s="222">
        <v>0</v>
      </c>
      <c r="ZY148" s="222">
        <v>0</v>
      </c>
      <c r="ZZ148" s="222">
        <v>0</v>
      </c>
      <c r="AAA148" s="222">
        <v>0</v>
      </c>
      <c r="AAB148" s="222">
        <v>0</v>
      </c>
      <c r="AAC148" s="222">
        <v>0</v>
      </c>
      <c r="AAD148" s="222">
        <v>0</v>
      </c>
      <c r="AAE148" s="222">
        <v>0</v>
      </c>
      <c r="AAF148" s="222">
        <v>0</v>
      </c>
      <c r="AAG148" s="222">
        <v>0</v>
      </c>
      <c r="AAH148" s="222">
        <v>0</v>
      </c>
      <c r="AAI148" s="222">
        <v>0</v>
      </c>
      <c r="AAJ148" s="222">
        <v>0</v>
      </c>
      <c r="AAK148" s="222">
        <v>0</v>
      </c>
      <c r="AAL148" s="222">
        <v>0</v>
      </c>
      <c r="AAM148" s="222">
        <v>0</v>
      </c>
      <c r="AAN148" s="222">
        <v>0</v>
      </c>
      <c r="AAO148" s="222">
        <v>0</v>
      </c>
      <c r="AAP148" s="222">
        <v>0</v>
      </c>
      <c r="AAQ148" s="222">
        <v>0</v>
      </c>
      <c r="AAR148" s="222">
        <v>0</v>
      </c>
      <c r="AAS148" s="222">
        <v>0</v>
      </c>
      <c r="AAT148" s="222">
        <v>0</v>
      </c>
      <c r="AAU148" s="222">
        <v>0</v>
      </c>
      <c r="AAV148" s="222">
        <v>0</v>
      </c>
      <c r="AAW148" s="222">
        <v>0</v>
      </c>
      <c r="AAX148" s="222">
        <v>0</v>
      </c>
      <c r="AAY148" s="222">
        <v>0</v>
      </c>
      <c r="AAZ148" s="222">
        <v>0</v>
      </c>
      <c r="ABA148" s="222">
        <v>0</v>
      </c>
      <c r="ABB148" s="222">
        <v>0</v>
      </c>
      <c r="ABC148" s="222">
        <v>0</v>
      </c>
      <c r="ABD148" s="222">
        <v>0</v>
      </c>
      <c r="ABE148" s="222">
        <v>0</v>
      </c>
      <c r="ABF148" s="222">
        <v>0</v>
      </c>
      <c r="ABG148" s="222">
        <v>0</v>
      </c>
      <c r="ABH148" s="222">
        <v>0</v>
      </c>
      <c r="ABI148" s="222">
        <v>0</v>
      </c>
      <c r="ABJ148" s="222">
        <v>0</v>
      </c>
      <c r="ABK148" s="222">
        <v>0</v>
      </c>
      <c r="ABL148" s="222">
        <v>0</v>
      </c>
      <c r="ABM148" s="222">
        <v>0</v>
      </c>
      <c r="ABN148" s="222">
        <v>0</v>
      </c>
      <c r="ABO148" s="222">
        <v>0</v>
      </c>
      <c r="ABP148" s="222">
        <v>0</v>
      </c>
      <c r="ABQ148" s="222">
        <v>0</v>
      </c>
      <c r="ABR148" s="222">
        <v>0</v>
      </c>
      <c r="ABS148" s="222">
        <v>0</v>
      </c>
      <c r="ABT148" s="222">
        <v>0</v>
      </c>
      <c r="ABU148" s="222">
        <v>0</v>
      </c>
      <c r="ABV148" s="222">
        <v>0</v>
      </c>
      <c r="ABW148" s="222">
        <v>0</v>
      </c>
      <c r="ABX148" s="222">
        <v>0</v>
      </c>
      <c r="ABY148" s="222">
        <v>0</v>
      </c>
      <c r="ABZ148" s="222">
        <v>0</v>
      </c>
      <c r="ACA148" s="222">
        <v>0</v>
      </c>
      <c r="ACB148" s="222">
        <v>0</v>
      </c>
      <c r="ACC148" s="222">
        <v>0</v>
      </c>
      <c r="ACD148" s="222">
        <v>0</v>
      </c>
      <c r="ACE148" s="222">
        <v>0</v>
      </c>
      <c r="ACF148" s="222">
        <v>0</v>
      </c>
      <c r="ACG148" s="222">
        <v>0</v>
      </c>
      <c r="ACH148" s="222">
        <v>0</v>
      </c>
      <c r="ACI148" s="222">
        <v>0</v>
      </c>
      <c r="ACJ148" s="222">
        <v>0</v>
      </c>
      <c r="ACK148" s="222">
        <v>0</v>
      </c>
      <c r="ACL148" s="222">
        <v>0</v>
      </c>
      <c r="ACM148" s="222">
        <v>0</v>
      </c>
      <c r="ACN148" s="222">
        <v>0</v>
      </c>
      <c r="ACO148" s="222">
        <v>0</v>
      </c>
      <c r="ACP148" s="222">
        <v>0</v>
      </c>
      <c r="ACQ148" s="222">
        <v>0</v>
      </c>
      <c r="ACR148" s="222">
        <v>0</v>
      </c>
      <c r="ACS148" s="222">
        <v>0</v>
      </c>
      <c r="ACT148" s="222">
        <v>0</v>
      </c>
      <c r="ACU148" s="222">
        <v>0</v>
      </c>
      <c r="ACV148" s="222">
        <v>0</v>
      </c>
      <c r="ACW148" s="222">
        <v>0</v>
      </c>
      <c r="ACX148" s="222">
        <v>0</v>
      </c>
      <c r="ACY148" s="222">
        <v>0</v>
      </c>
      <c r="ACZ148" s="222">
        <v>0</v>
      </c>
      <c r="ADA148" s="222">
        <v>0</v>
      </c>
      <c r="ADB148" s="222">
        <v>0</v>
      </c>
      <c r="ADC148" s="222">
        <v>0</v>
      </c>
      <c r="ADD148" s="222">
        <v>0</v>
      </c>
      <c r="ADE148" s="222">
        <v>0</v>
      </c>
      <c r="ADF148" s="222">
        <v>0</v>
      </c>
      <c r="ADG148" s="222">
        <v>0</v>
      </c>
      <c r="ADH148" s="222">
        <v>0</v>
      </c>
      <c r="ADI148" s="222">
        <v>0</v>
      </c>
      <c r="ADJ148" s="222">
        <v>0</v>
      </c>
      <c r="ADK148" s="222">
        <v>0</v>
      </c>
      <c r="ADL148" s="222">
        <v>0</v>
      </c>
      <c r="ADM148" s="222">
        <v>0</v>
      </c>
      <c r="ADN148" s="222">
        <v>0</v>
      </c>
      <c r="ADO148" s="222">
        <v>0</v>
      </c>
      <c r="ADP148" s="222">
        <v>0</v>
      </c>
      <c r="ADQ148" s="222">
        <v>0</v>
      </c>
      <c r="ADR148" s="222">
        <v>0</v>
      </c>
      <c r="ADS148" s="222">
        <v>0</v>
      </c>
      <c r="ADT148" s="222">
        <v>0</v>
      </c>
      <c r="ADU148" s="222">
        <v>0</v>
      </c>
      <c r="ADV148" s="222">
        <v>0</v>
      </c>
      <c r="ADW148" s="222">
        <v>0</v>
      </c>
      <c r="ADX148" s="222">
        <v>0</v>
      </c>
      <c r="ADY148" s="222">
        <v>0</v>
      </c>
      <c r="ADZ148" s="222">
        <v>0</v>
      </c>
      <c r="AEA148" s="222">
        <v>0</v>
      </c>
      <c r="AEB148" s="222">
        <v>0</v>
      </c>
      <c r="AEC148" s="222">
        <v>0</v>
      </c>
      <c r="AED148" s="222">
        <v>0</v>
      </c>
      <c r="AEE148" s="222">
        <v>0</v>
      </c>
      <c r="AEF148" s="222">
        <v>0</v>
      </c>
      <c r="AEG148" s="222">
        <v>0</v>
      </c>
      <c r="AEH148" s="222">
        <v>0</v>
      </c>
      <c r="AEI148" s="222">
        <v>0</v>
      </c>
      <c r="AEJ148" s="222">
        <v>0</v>
      </c>
      <c r="AEK148" s="222">
        <v>0</v>
      </c>
      <c r="AEL148" s="222">
        <v>0</v>
      </c>
      <c r="AEM148" s="222">
        <v>0</v>
      </c>
      <c r="AEN148" s="222">
        <v>0</v>
      </c>
      <c r="AEO148" s="222">
        <v>0</v>
      </c>
      <c r="AEP148" s="222">
        <v>0</v>
      </c>
      <c r="AEQ148" s="222">
        <v>0</v>
      </c>
      <c r="AER148" s="222">
        <v>0</v>
      </c>
      <c r="AES148" s="222">
        <v>0</v>
      </c>
      <c r="AET148" s="222">
        <v>0</v>
      </c>
      <c r="AEU148" s="222">
        <v>0</v>
      </c>
      <c r="AEV148" s="222">
        <v>0</v>
      </c>
      <c r="AEW148" s="222">
        <v>0</v>
      </c>
      <c r="AEX148" s="222">
        <v>0</v>
      </c>
      <c r="AEY148" s="222">
        <v>0</v>
      </c>
      <c r="AEZ148" s="222">
        <v>0</v>
      </c>
      <c r="AFA148" s="222">
        <v>0</v>
      </c>
      <c r="AFB148" s="222">
        <v>0</v>
      </c>
      <c r="AFC148" s="222">
        <v>0</v>
      </c>
      <c r="AFD148" s="222">
        <v>0</v>
      </c>
      <c r="AFE148" s="222">
        <v>0</v>
      </c>
      <c r="AFF148" s="222">
        <v>0</v>
      </c>
      <c r="AFG148" s="222">
        <v>0</v>
      </c>
      <c r="AFH148" s="222">
        <v>0</v>
      </c>
      <c r="AFI148" s="222">
        <v>0</v>
      </c>
      <c r="AFJ148" s="222">
        <v>0</v>
      </c>
      <c r="AFK148" s="222">
        <v>0</v>
      </c>
      <c r="AFL148" s="222">
        <v>0</v>
      </c>
      <c r="AFM148" s="222">
        <v>0</v>
      </c>
      <c r="AFN148" s="222">
        <v>0</v>
      </c>
      <c r="AFO148" s="222">
        <v>0</v>
      </c>
      <c r="AFP148" s="222">
        <v>0</v>
      </c>
      <c r="AFQ148" s="222">
        <v>0</v>
      </c>
      <c r="AFR148" s="222">
        <v>0</v>
      </c>
      <c r="AFS148" s="222">
        <v>0</v>
      </c>
      <c r="AFT148" s="222">
        <v>0</v>
      </c>
      <c r="AFU148" s="222">
        <v>0</v>
      </c>
      <c r="AFV148" s="222">
        <v>0</v>
      </c>
      <c r="AFW148" s="222">
        <v>0</v>
      </c>
      <c r="AFX148" s="222">
        <v>0</v>
      </c>
      <c r="AFY148" s="222">
        <v>0</v>
      </c>
      <c r="AFZ148" s="222">
        <v>0</v>
      </c>
      <c r="AGA148" s="222">
        <v>0</v>
      </c>
      <c r="AGB148" s="222">
        <v>0</v>
      </c>
      <c r="AGC148" s="222">
        <v>0</v>
      </c>
      <c r="AGD148" s="222">
        <v>0</v>
      </c>
      <c r="AGE148" s="222">
        <v>0</v>
      </c>
      <c r="AGF148" s="222">
        <v>0</v>
      </c>
      <c r="AGG148" s="222">
        <v>0</v>
      </c>
      <c r="AGH148" s="222">
        <v>0</v>
      </c>
      <c r="AGI148" s="222">
        <v>0</v>
      </c>
      <c r="AGJ148" s="222">
        <v>0</v>
      </c>
      <c r="AGK148" s="222">
        <v>0</v>
      </c>
      <c r="AGL148" s="222">
        <v>0</v>
      </c>
      <c r="AGM148" s="222">
        <v>0</v>
      </c>
      <c r="AGN148" s="222">
        <v>0</v>
      </c>
      <c r="AGO148" s="222">
        <v>0</v>
      </c>
      <c r="AGP148" s="222">
        <v>0</v>
      </c>
      <c r="AGQ148" s="222">
        <v>0</v>
      </c>
      <c r="AGR148" s="222">
        <v>0</v>
      </c>
      <c r="AGS148" s="222">
        <v>0</v>
      </c>
      <c r="AGT148" s="222">
        <v>0</v>
      </c>
      <c r="AGU148" s="222">
        <v>0</v>
      </c>
      <c r="AGV148" s="222">
        <v>0</v>
      </c>
      <c r="AGW148" s="222">
        <v>0</v>
      </c>
      <c r="AGX148" s="222">
        <v>0</v>
      </c>
      <c r="AGY148" s="222">
        <v>0</v>
      </c>
      <c r="AGZ148" s="222">
        <v>0</v>
      </c>
      <c r="AHA148" s="222">
        <v>0</v>
      </c>
      <c r="AHB148" s="222">
        <v>0</v>
      </c>
      <c r="AHC148" s="222">
        <v>0</v>
      </c>
      <c r="AHD148" s="222">
        <v>0</v>
      </c>
      <c r="AHE148" s="222">
        <v>0</v>
      </c>
      <c r="AHF148" s="222">
        <v>0</v>
      </c>
      <c r="AHG148" s="222">
        <v>0</v>
      </c>
      <c r="AHH148" s="222">
        <v>0</v>
      </c>
      <c r="AHI148" s="222">
        <v>0</v>
      </c>
      <c r="AHJ148" s="222">
        <v>0</v>
      </c>
      <c r="AHK148" s="222">
        <v>0</v>
      </c>
      <c r="AHL148" s="222">
        <v>0</v>
      </c>
      <c r="AHM148" s="222">
        <v>0</v>
      </c>
      <c r="AHN148" s="222">
        <v>0</v>
      </c>
      <c r="AHO148" s="222">
        <v>0</v>
      </c>
      <c r="AHP148" s="222">
        <v>0</v>
      </c>
      <c r="AHQ148" s="222">
        <v>0</v>
      </c>
      <c r="AHR148" s="264">
        <v>0</v>
      </c>
    </row>
    <row r="149" spans="1:902" ht="24">
      <c r="B149" s="183" t="s">
        <v>656</v>
      </c>
      <c r="C149" s="184" t="s">
        <v>6625</v>
      </c>
      <c r="D149" s="222">
        <v>194958101.04000002</v>
      </c>
      <c r="E149" s="222">
        <v>32936088.430000003</v>
      </c>
      <c r="F149" s="222">
        <v>47031404.050000004</v>
      </c>
      <c r="G149" s="222">
        <v>6831329.7299999995</v>
      </c>
      <c r="H149" s="222">
        <v>68408099.87000002</v>
      </c>
      <c r="I149" s="222">
        <v>11056899.99</v>
      </c>
      <c r="J149" s="222">
        <v>56193673.039999999</v>
      </c>
      <c r="K149" s="222">
        <v>16620628.57</v>
      </c>
      <c r="L149" s="222">
        <v>16789829.23</v>
      </c>
      <c r="M149" s="222">
        <v>21834732.189999998</v>
      </c>
      <c r="N149" s="222">
        <v>17775988.300000008</v>
      </c>
      <c r="O149" s="222">
        <v>15314745.890000002</v>
      </c>
      <c r="P149" s="222">
        <v>94870669.810000002</v>
      </c>
      <c r="Q149" s="222">
        <v>14009754.129999997</v>
      </c>
      <c r="R149" s="222">
        <v>7035112.0599999996</v>
      </c>
      <c r="S149" s="222">
        <v>50012369.020000003</v>
      </c>
      <c r="T149" s="222">
        <v>11873153.189999999</v>
      </c>
      <c r="U149" s="222">
        <v>8395986.3300000001</v>
      </c>
      <c r="V149" s="222">
        <v>340122193.42999995</v>
      </c>
      <c r="W149" s="222">
        <v>99888934.159999996</v>
      </c>
      <c r="X149" s="222">
        <v>23054182.420000002</v>
      </c>
      <c r="Y149" s="222">
        <v>25198447.800000001</v>
      </c>
      <c r="Z149" s="222">
        <v>32417238.140000001</v>
      </c>
      <c r="AA149" s="222">
        <v>40679746.610000014</v>
      </c>
      <c r="AB149" s="222">
        <v>24733800.389999997</v>
      </c>
      <c r="AC149" s="222">
        <v>167022301.48999998</v>
      </c>
      <c r="AD149" s="222">
        <v>54928787.790000007</v>
      </c>
      <c r="AE149" s="222">
        <v>41918014.509999998</v>
      </c>
      <c r="AF149" s="222">
        <v>164199173.38</v>
      </c>
      <c r="AG149" s="222">
        <v>42332161.260000005</v>
      </c>
      <c r="AH149" s="222">
        <v>169459797.02000001</v>
      </c>
      <c r="AI149" s="222">
        <v>70315223.100000009</v>
      </c>
      <c r="AJ149" s="222">
        <v>25861166.069999993</v>
      </c>
      <c r="AK149" s="222">
        <v>18536571.179999996</v>
      </c>
      <c r="AL149" s="222">
        <v>24565722.890000001</v>
      </c>
      <c r="AM149" s="222">
        <v>41198769.560000002</v>
      </c>
      <c r="AN149" s="222">
        <v>42457008.760000005</v>
      </c>
      <c r="AO149" s="222">
        <v>29387825.57</v>
      </c>
      <c r="AP149" s="222">
        <v>17461708.640000001</v>
      </c>
      <c r="AQ149" s="222">
        <v>16905319.030000001</v>
      </c>
      <c r="AR149" s="222">
        <v>30870734.440000005</v>
      </c>
      <c r="AS149" s="222">
        <v>18094262.959999997</v>
      </c>
      <c r="AT149" s="222">
        <v>154628399.83000001</v>
      </c>
      <c r="AU149" s="222">
        <v>6648346.5999999996</v>
      </c>
      <c r="AV149" s="222">
        <v>6696618.2299999995</v>
      </c>
      <c r="AW149" s="222">
        <v>4788848.4399999985</v>
      </c>
      <c r="AX149" s="222">
        <v>13772357.550000001</v>
      </c>
      <c r="AY149" s="222">
        <v>29540346.530000005</v>
      </c>
      <c r="AZ149" s="222">
        <v>9761853.0199999996</v>
      </c>
      <c r="BA149" s="222">
        <v>7296749.1500000013</v>
      </c>
      <c r="BB149" s="222">
        <v>4563461.1399999997</v>
      </c>
      <c r="BC149" s="222">
        <v>7245499.9899999993</v>
      </c>
      <c r="BD149" s="222">
        <v>5177506.79</v>
      </c>
      <c r="BE149" s="222">
        <v>8388821.5799999982</v>
      </c>
      <c r="BF149" s="222">
        <v>46953914.75</v>
      </c>
      <c r="BG149" s="222">
        <v>2584722.66</v>
      </c>
      <c r="BH149" s="222">
        <v>12276858.220000001</v>
      </c>
      <c r="BI149" s="222">
        <v>263910548.51999992</v>
      </c>
      <c r="BJ149" s="222">
        <v>70178395.480000004</v>
      </c>
      <c r="BK149" s="222">
        <v>24046706.63000001</v>
      </c>
      <c r="BL149" s="222">
        <v>9250707.2300000004</v>
      </c>
      <c r="BM149" s="222">
        <v>29986455.16</v>
      </c>
      <c r="BN149" s="222">
        <v>16742704.770000001</v>
      </c>
      <c r="BO149" s="222">
        <v>11412151.07</v>
      </c>
      <c r="BP149" s="222">
        <v>3435680.4699999997</v>
      </c>
      <c r="BQ149" s="222">
        <v>2356541.62</v>
      </c>
      <c r="BR149" s="222">
        <v>136591888.67000002</v>
      </c>
      <c r="BS149" s="222">
        <v>10937720.59</v>
      </c>
      <c r="BT149" s="222">
        <v>11657718.73</v>
      </c>
      <c r="BU149" s="222">
        <v>15488559.799999999</v>
      </c>
      <c r="BV149" s="222">
        <v>9844394.9199999999</v>
      </c>
      <c r="BW149" s="222">
        <v>8705763.9100000001</v>
      </c>
      <c r="BX149" s="222">
        <v>5503736.1700000009</v>
      </c>
      <c r="BY149" s="222">
        <v>4731975.5</v>
      </c>
      <c r="BZ149" s="222">
        <v>85963681.59300001</v>
      </c>
      <c r="CA149" s="222">
        <v>19072195.899999999</v>
      </c>
      <c r="CB149" s="222">
        <v>28561272.210000005</v>
      </c>
      <c r="CC149" s="222">
        <v>39083948.079999991</v>
      </c>
      <c r="CD149" s="222">
        <v>12715201.180000002</v>
      </c>
      <c r="CE149" s="222">
        <v>12554467.59</v>
      </c>
      <c r="CF149" s="222">
        <v>15424752.680000002</v>
      </c>
      <c r="CG149" s="222">
        <v>145825599.61000001</v>
      </c>
      <c r="CH149" s="222">
        <v>13095565.620000001</v>
      </c>
      <c r="CI149" s="222">
        <v>33375554.039999999</v>
      </c>
      <c r="CJ149" s="222">
        <v>9084260.4499999993</v>
      </c>
      <c r="CK149" s="222">
        <v>12883277.649999999</v>
      </c>
      <c r="CL149" s="222">
        <v>12855133.280000001</v>
      </c>
      <c r="CM149" s="222">
        <v>11087774.260000002</v>
      </c>
      <c r="CN149" s="222">
        <v>23170621.129999999</v>
      </c>
      <c r="CO149" s="222">
        <v>4819622.0199999996</v>
      </c>
      <c r="CP149" s="222">
        <v>16807506.210000001</v>
      </c>
      <c r="CQ149" s="222">
        <v>9999883.7799999993</v>
      </c>
      <c r="CR149" s="222">
        <v>13384539.200000003</v>
      </c>
      <c r="CS149" s="222">
        <v>9028783.6899999995</v>
      </c>
      <c r="CT149" s="222">
        <v>174971265.88999999</v>
      </c>
      <c r="CU149" s="222">
        <v>9240899.3399999999</v>
      </c>
      <c r="CV149" s="222">
        <v>14971804.73</v>
      </c>
      <c r="CW149" s="222">
        <v>35902144.569999993</v>
      </c>
      <c r="CX149" s="222">
        <v>11822011.790000001</v>
      </c>
      <c r="CY149" s="222">
        <v>23355543.859999996</v>
      </c>
      <c r="CZ149" s="222">
        <v>12594569.83</v>
      </c>
      <c r="DA149" s="222">
        <v>6697933.9900000012</v>
      </c>
      <c r="DB149" s="222">
        <v>153812512.71000001</v>
      </c>
      <c r="DC149" s="222">
        <v>235504904.97000003</v>
      </c>
      <c r="DD149" s="222">
        <v>21062517.029999997</v>
      </c>
      <c r="DE149" s="222">
        <v>25616339.809999999</v>
      </c>
      <c r="DF149" s="222">
        <v>24586129.190000001</v>
      </c>
      <c r="DG149" s="222">
        <v>28773515.050000001</v>
      </c>
      <c r="DH149" s="222">
        <v>30023480.879999995</v>
      </c>
      <c r="DI149" s="222">
        <v>26112511.649999995</v>
      </c>
      <c r="DJ149" s="222">
        <v>15389010.199999997</v>
      </c>
      <c r="DK149" s="222">
        <v>494176657.52999997</v>
      </c>
      <c r="DL149" s="222">
        <v>13977667.069999998</v>
      </c>
      <c r="DM149" s="222">
        <v>39300979.990000002</v>
      </c>
      <c r="DN149" s="222">
        <v>22067297.080000002</v>
      </c>
      <c r="DO149" s="222">
        <v>23957378.169799998</v>
      </c>
      <c r="DP149" s="222">
        <v>15091593.959999999</v>
      </c>
      <c r="DQ149" s="222">
        <v>42758363.289999999</v>
      </c>
      <c r="DR149" s="222">
        <v>16228759.289899999</v>
      </c>
      <c r="DS149" s="222">
        <v>39801316.130000003</v>
      </c>
      <c r="DT149" s="222">
        <v>175508487.41999999</v>
      </c>
      <c r="DU149" s="222">
        <v>35830525.439999998</v>
      </c>
      <c r="DV149" s="222">
        <v>64885596.060000002</v>
      </c>
      <c r="DW149" s="222">
        <v>101805986.31000002</v>
      </c>
      <c r="DX149" s="222">
        <v>43072629.380000003</v>
      </c>
      <c r="DY149" s="222">
        <v>33821292.959999993</v>
      </c>
      <c r="DZ149" s="222">
        <v>32433665.410000004</v>
      </c>
      <c r="EA149" s="222">
        <v>5853559.0999999996</v>
      </c>
      <c r="EB149" s="222">
        <v>21014121.910000004</v>
      </c>
      <c r="EC149" s="222">
        <v>15539942.42</v>
      </c>
      <c r="ED149" s="222">
        <v>51120267.289999992</v>
      </c>
      <c r="EE149" s="222">
        <v>102688035.57999998</v>
      </c>
      <c r="EF149" s="222">
        <v>50934176.829999998</v>
      </c>
      <c r="EG149" s="222">
        <v>21434946.709999993</v>
      </c>
      <c r="EH149" s="222">
        <v>23929528</v>
      </c>
      <c r="EI149" s="222">
        <v>21660220.699999996</v>
      </c>
      <c r="EJ149" s="222">
        <v>33431938.929999996</v>
      </c>
      <c r="EK149" s="222">
        <v>32741425.489999998</v>
      </c>
      <c r="EL149" s="222">
        <v>16377513.989999998</v>
      </c>
      <c r="EM149" s="222">
        <v>19162222.529999997</v>
      </c>
      <c r="EN149" s="222">
        <v>291481860.67999995</v>
      </c>
      <c r="EO149" s="222">
        <v>19749425.080000002</v>
      </c>
      <c r="EP149" s="222">
        <v>27600195.91</v>
      </c>
      <c r="EQ149" s="222">
        <v>13510453.180000002</v>
      </c>
      <c r="ER149" s="222">
        <v>12342951.209999999</v>
      </c>
      <c r="ES149" s="222">
        <v>6978526.5500000017</v>
      </c>
      <c r="ET149" s="222">
        <v>44899001.429999992</v>
      </c>
      <c r="EU149" s="222">
        <v>28055491.800000004</v>
      </c>
      <c r="EV149" s="222">
        <v>27308540.219999995</v>
      </c>
      <c r="EW149" s="222">
        <v>240867594.05000001</v>
      </c>
      <c r="EX149" s="222">
        <v>5179089.72</v>
      </c>
      <c r="EY149" s="222">
        <v>11202893.550000001</v>
      </c>
      <c r="EZ149" s="222">
        <v>22725654.120000001</v>
      </c>
      <c r="FA149" s="222">
        <v>30523639.069999997</v>
      </c>
      <c r="FB149" s="222">
        <v>53643957</v>
      </c>
      <c r="FC149" s="222">
        <v>31652101.099999998</v>
      </c>
      <c r="FD149" s="222">
        <v>16606238.540000003</v>
      </c>
      <c r="FE149" s="222">
        <v>13855523.650000002</v>
      </c>
      <c r="FF149" s="222">
        <v>14392863.59</v>
      </c>
      <c r="FG149" s="222">
        <v>10275757.399999999</v>
      </c>
      <c r="FH149" s="222">
        <v>11667512.07</v>
      </c>
      <c r="FI149" s="222">
        <v>111487424.55000001</v>
      </c>
      <c r="FJ149" s="222">
        <v>8686680.3200000003</v>
      </c>
      <c r="FK149" s="222">
        <v>2694681.4300000006</v>
      </c>
      <c r="FL149" s="222">
        <v>6538591.7800000003</v>
      </c>
      <c r="FM149" s="222">
        <v>23669688.390000001</v>
      </c>
      <c r="FN149" s="222">
        <v>12603026.490000002</v>
      </c>
      <c r="FO149" s="222">
        <v>10590407.700000001</v>
      </c>
      <c r="FP149" s="222">
        <v>4732023.5100000007</v>
      </c>
      <c r="FQ149" s="222">
        <v>397673721.32999992</v>
      </c>
      <c r="FR149" s="222">
        <v>16316216.970000001</v>
      </c>
      <c r="FS149" s="222">
        <v>27125624.939999994</v>
      </c>
      <c r="FT149" s="222">
        <v>31118999.649999999</v>
      </c>
      <c r="FU149" s="222">
        <v>24887964.980000004</v>
      </c>
      <c r="FV149" s="222">
        <v>8662447.0100000016</v>
      </c>
      <c r="FW149" s="222">
        <v>55425838</v>
      </c>
      <c r="FX149" s="222">
        <v>41095208.859999999</v>
      </c>
      <c r="FY149" s="222">
        <v>23307518.830000002</v>
      </c>
      <c r="FZ149" s="222">
        <v>17239093.710000001</v>
      </c>
      <c r="GA149" s="222">
        <v>56061054.680000015</v>
      </c>
      <c r="GB149" s="222">
        <v>21740434.23</v>
      </c>
      <c r="GC149" s="222">
        <v>15550414.609999999</v>
      </c>
      <c r="GD149" s="222">
        <v>8507720.3599999994</v>
      </c>
      <c r="GE149" s="222">
        <v>139143545.98000002</v>
      </c>
      <c r="GF149" s="222">
        <v>8857768.4100000001</v>
      </c>
      <c r="GG149" s="222">
        <v>10170981.18</v>
      </c>
      <c r="GH149" s="222">
        <v>41572057.640000008</v>
      </c>
      <c r="GI149" s="222">
        <v>19287746.579999998</v>
      </c>
      <c r="GJ149" s="222">
        <v>8800399.8499999996</v>
      </c>
      <c r="GK149" s="222">
        <v>10836016.449999997</v>
      </c>
      <c r="GL149" s="222">
        <v>37351623.890000001</v>
      </c>
      <c r="GM149" s="222">
        <v>5961836.2700000005</v>
      </c>
      <c r="GN149" s="222">
        <v>6038648.5899999999</v>
      </c>
      <c r="GO149" s="222">
        <v>4893695.2200000007</v>
      </c>
      <c r="GP149" s="222">
        <v>6668951.6000000015</v>
      </c>
      <c r="GQ149" s="222">
        <v>139504705.31000003</v>
      </c>
      <c r="GR149" s="222">
        <v>8843626.4800000023</v>
      </c>
      <c r="GS149" s="222">
        <v>11038246.290000001</v>
      </c>
      <c r="GT149" s="222">
        <v>18621346.700000003</v>
      </c>
      <c r="GU149" s="222">
        <v>2785582.94</v>
      </c>
      <c r="GV149" s="222">
        <v>11224514.699999999</v>
      </c>
      <c r="GW149" s="222">
        <v>12068118.709999999</v>
      </c>
      <c r="GX149" s="222">
        <v>7791398.0799999991</v>
      </c>
      <c r="GY149" s="222">
        <v>123680945.08000001</v>
      </c>
      <c r="GZ149" s="222">
        <v>10169999.65</v>
      </c>
      <c r="HA149" s="222">
        <v>38612592.259999998</v>
      </c>
      <c r="HB149" s="222">
        <v>26537917.090000004</v>
      </c>
      <c r="HC149" s="222">
        <v>650794465.43000007</v>
      </c>
      <c r="HD149" s="222">
        <v>134937955.13999999</v>
      </c>
      <c r="HE149" s="222">
        <v>79658006.400000006</v>
      </c>
      <c r="HF149" s="222">
        <v>97445054.410000026</v>
      </c>
      <c r="HG149" s="222">
        <v>48671222.649999991</v>
      </c>
      <c r="HH149" s="222">
        <v>48869723.770000003</v>
      </c>
      <c r="HI149" s="222">
        <v>32580173.930000003</v>
      </c>
      <c r="HJ149" s="222">
        <v>279498740.26000005</v>
      </c>
      <c r="HK149" s="222">
        <v>65880993.520000003</v>
      </c>
      <c r="HL149" s="222">
        <v>132702385.39</v>
      </c>
      <c r="HM149" s="222">
        <v>34006464.659999996</v>
      </c>
      <c r="HN149" s="222">
        <v>27916420.050000004</v>
      </c>
      <c r="HO149" s="222">
        <v>45251712.990000002</v>
      </c>
      <c r="HP149" s="222">
        <v>46070345.819999993</v>
      </c>
      <c r="HQ149" s="222">
        <v>36528221.089999996</v>
      </c>
      <c r="HR149" s="222">
        <v>326045355.98939997</v>
      </c>
      <c r="HS149" s="222">
        <v>156738545.59999996</v>
      </c>
      <c r="HT149" s="222">
        <v>25397916.600000001</v>
      </c>
      <c r="HU149" s="222">
        <v>10506630.559999999</v>
      </c>
      <c r="HV149" s="222">
        <v>19938999</v>
      </c>
      <c r="HW149" s="222">
        <v>20763512.280000001</v>
      </c>
      <c r="HX149" s="222">
        <v>62834471.170000009</v>
      </c>
      <c r="HY149" s="222">
        <v>28504099.75</v>
      </c>
      <c r="HZ149" s="222">
        <v>24165119.289999999</v>
      </c>
      <c r="IA149" s="222">
        <v>15372753.519999996</v>
      </c>
      <c r="IB149" s="222">
        <v>12274820.540000001</v>
      </c>
      <c r="IC149" s="222">
        <v>19341100.75</v>
      </c>
      <c r="ID149" s="222">
        <v>6409780.2300000004</v>
      </c>
      <c r="IE149" s="222">
        <v>20486077.849999998</v>
      </c>
      <c r="IF149" s="222">
        <v>10143451.820000002</v>
      </c>
      <c r="IG149" s="222">
        <v>7324522.6999999993</v>
      </c>
      <c r="IH149" s="222">
        <v>280452005.75999999</v>
      </c>
      <c r="II149" s="222">
        <v>46511183.119999997</v>
      </c>
      <c r="IJ149" s="222">
        <v>16711824.09</v>
      </c>
      <c r="IK149" s="222">
        <v>70374040.99000001</v>
      </c>
      <c r="IL149" s="222">
        <v>101501653.5</v>
      </c>
      <c r="IM149" s="222">
        <v>36313355.130000003</v>
      </c>
      <c r="IN149" s="222">
        <v>12701379.050000001</v>
      </c>
      <c r="IO149" s="222">
        <v>13574694.819999998</v>
      </c>
      <c r="IP149" s="222">
        <v>12284443.07</v>
      </c>
      <c r="IQ149" s="222">
        <v>25589814.770000003</v>
      </c>
      <c r="IR149" s="222">
        <v>15310474.08</v>
      </c>
      <c r="IS149" s="222">
        <v>476077835.6500001</v>
      </c>
      <c r="IT149" s="222">
        <v>333663748.36000001</v>
      </c>
      <c r="IU149" s="222">
        <v>19495610.989999998</v>
      </c>
      <c r="IV149" s="222">
        <v>25309116.669999998</v>
      </c>
      <c r="IW149" s="222">
        <v>23848205.719999999</v>
      </c>
      <c r="IX149" s="222">
        <v>10333326.689999998</v>
      </c>
      <c r="IY149" s="222">
        <v>27871203.09</v>
      </c>
      <c r="IZ149" s="222">
        <v>7776758.330000001</v>
      </c>
      <c r="JA149" s="222">
        <v>11538009.999999998</v>
      </c>
      <c r="JB149" s="222">
        <v>26776550.850000005</v>
      </c>
      <c r="JC149" s="222">
        <v>54149499.589999996</v>
      </c>
      <c r="JD149" s="222">
        <v>15682727.83</v>
      </c>
      <c r="JE149" s="222">
        <v>56614714.790000007</v>
      </c>
      <c r="JF149" s="222">
        <v>72199710.63000001</v>
      </c>
      <c r="JG149" s="222">
        <v>20979295.099999998</v>
      </c>
      <c r="JH149" s="222">
        <v>19121112.369999997</v>
      </c>
      <c r="JI149" s="222">
        <v>14819848.349999998</v>
      </c>
      <c r="JJ149" s="222">
        <v>10617003.439999996</v>
      </c>
      <c r="JK149" s="222">
        <v>192442450.19999996</v>
      </c>
      <c r="JL149" s="222">
        <v>18617129.409999996</v>
      </c>
      <c r="JM149" s="222">
        <v>31565591.220000003</v>
      </c>
      <c r="JN149" s="222">
        <v>57897384.910000004</v>
      </c>
      <c r="JO149" s="222">
        <v>32553179.450000003</v>
      </c>
      <c r="JP149" s="222">
        <v>48846736.690000005</v>
      </c>
      <c r="JQ149" s="222">
        <v>14179564.630000001</v>
      </c>
      <c r="JR149" s="222">
        <v>196883901.38000003</v>
      </c>
      <c r="JS149" s="222">
        <v>120624892.81</v>
      </c>
      <c r="JT149" s="222">
        <v>14502514.960000001</v>
      </c>
      <c r="JU149" s="222">
        <v>6377876.8100000005</v>
      </c>
      <c r="JV149" s="222">
        <v>15034278.640000001</v>
      </c>
      <c r="JW149" s="222">
        <v>6277095.5100000016</v>
      </c>
      <c r="JX149" s="222">
        <v>59612989.710000001</v>
      </c>
      <c r="JY149" s="222">
        <v>12293077.540000001</v>
      </c>
      <c r="JZ149" s="222">
        <v>16872117.829999998</v>
      </c>
      <c r="KA149" s="222">
        <v>24043940.030000001</v>
      </c>
      <c r="KB149" s="222">
        <v>12925451.459999999</v>
      </c>
      <c r="KC149" s="222">
        <v>13378511.649999999</v>
      </c>
      <c r="KD149" s="222">
        <v>11409008.630000003</v>
      </c>
      <c r="KE149" s="222">
        <v>2992656.4699999997</v>
      </c>
      <c r="KF149" s="222">
        <v>9552687.4100000001</v>
      </c>
      <c r="KG149" s="222">
        <v>8401300.379999999</v>
      </c>
      <c r="KH149" s="222">
        <v>471645170.21000004</v>
      </c>
      <c r="KI149" s="222">
        <v>60518518.780000001</v>
      </c>
      <c r="KJ149" s="222">
        <v>44095012.020000003</v>
      </c>
      <c r="KK149" s="222">
        <v>32240475.370000005</v>
      </c>
      <c r="KL149" s="222">
        <v>20772568.520000003</v>
      </c>
      <c r="KM149" s="222">
        <v>21624016.069999997</v>
      </c>
      <c r="KN149" s="222">
        <v>85942890.830000013</v>
      </c>
      <c r="KO149" s="222">
        <v>12441057.610000003</v>
      </c>
      <c r="KP149" s="222">
        <v>16622571.879999997</v>
      </c>
      <c r="KQ149" s="222">
        <v>180891770.01999995</v>
      </c>
      <c r="KR149" s="222">
        <v>20661699.66</v>
      </c>
      <c r="KS149" s="222">
        <v>30858545.029999997</v>
      </c>
      <c r="KT149" s="222">
        <v>100687903.04000001</v>
      </c>
      <c r="KU149" s="222">
        <v>26835100.800000001</v>
      </c>
      <c r="KV149" s="222">
        <v>32990796.720000003</v>
      </c>
      <c r="KW149" s="222">
        <v>223083955.23000005</v>
      </c>
      <c r="KX149" s="222">
        <v>25068927.370000001</v>
      </c>
      <c r="KY149" s="222">
        <v>261240956.04000002</v>
      </c>
      <c r="KZ149" s="222">
        <v>22832600.159999996</v>
      </c>
      <c r="LA149" s="222">
        <v>12500570.930000002</v>
      </c>
      <c r="LB149" s="222">
        <v>32702566.270000003</v>
      </c>
      <c r="LC149" s="222">
        <v>29808813.760000002</v>
      </c>
      <c r="LD149" s="222">
        <v>17690078.099999998</v>
      </c>
      <c r="LE149" s="222">
        <v>17345417.689999998</v>
      </c>
      <c r="LF149" s="222">
        <v>23226647.699999999</v>
      </c>
      <c r="LG149" s="222">
        <v>579724858.57000005</v>
      </c>
      <c r="LH149" s="222">
        <v>152869636.60999998</v>
      </c>
      <c r="LI149" s="222">
        <v>120337573.54999997</v>
      </c>
      <c r="LJ149" s="222">
        <v>143007951.45000002</v>
      </c>
      <c r="LK149" s="222">
        <v>31590135.579999994</v>
      </c>
      <c r="LL149" s="222">
        <v>25236389.840000004</v>
      </c>
      <c r="LM149" s="222">
        <v>12602366.060000001</v>
      </c>
      <c r="LN149" s="222">
        <v>34228859.380000003</v>
      </c>
      <c r="LO149" s="222">
        <v>10669582.970000001</v>
      </c>
      <c r="LP149" s="222">
        <v>39219940.949999996</v>
      </c>
      <c r="LQ149" s="222">
        <v>10302779.26</v>
      </c>
      <c r="LR149" s="222">
        <v>172435885.22999996</v>
      </c>
      <c r="LS149" s="222">
        <v>13349806.52</v>
      </c>
      <c r="LT149" s="222">
        <v>8326319.209999999</v>
      </c>
      <c r="LU149" s="222">
        <v>425828321.35999995</v>
      </c>
      <c r="LV149" s="222">
        <v>158635099.23000002</v>
      </c>
      <c r="LW149" s="222">
        <v>435301309.6099999</v>
      </c>
      <c r="LX149" s="222">
        <v>121512286.43999998</v>
      </c>
      <c r="LY149" s="222">
        <v>49850359.469999999</v>
      </c>
      <c r="LZ149" s="222">
        <v>42946009.290000007</v>
      </c>
      <c r="MA149" s="222">
        <v>36984997.850000001</v>
      </c>
      <c r="MB149" s="222">
        <v>29896215.960000001</v>
      </c>
      <c r="MC149" s="222">
        <v>36986224.029999994</v>
      </c>
      <c r="MD149" s="222">
        <v>30159297.34</v>
      </c>
      <c r="ME149" s="222">
        <v>94933234.510000005</v>
      </c>
      <c r="MF149" s="222">
        <v>25581339.710000001</v>
      </c>
      <c r="MG149" s="222">
        <v>455558976.41000003</v>
      </c>
      <c r="MH149" s="222">
        <v>22467344.280000001</v>
      </c>
      <c r="MI149" s="222">
        <v>11492612.68</v>
      </c>
      <c r="MJ149" s="222">
        <v>8071555.9100000001</v>
      </c>
      <c r="MK149" s="222">
        <v>8477712.4699999988</v>
      </c>
      <c r="ML149" s="222">
        <v>24509035.32</v>
      </c>
      <c r="MM149" s="222">
        <v>19216592.490000002</v>
      </c>
      <c r="MN149" s="222">
        <v>13379221.899999999</v>
      </c>
      <c r="MO149" s="222">
        <v>32989730.550000001</v>
      </c>
      <c r="MP149" s="222">
        <v>14266685.749999998</v>
      </c>
      <c r="MQ149" s="222">
        <v>16425839.680000003</v>
      </c>
      <c r="MR149" s="222">
        <v>14760433.120000001</v>
      </c>
      <c r="MS149" s="222">
        <v>370801919.8599999</v>
      </c>
      <c r="MT149" s="222">
        <v>27920925.48</v>
      </c>
      <c r="MU149" s="222">
        <v>27509906.620000005</v>
      </c>
      <c r="MV149" s="222">
        <v>38346003.659999996</v>
      </c>
      <c r="MW149" s="222">
        <v>54095319.049999997</v>
      </c>
      <c r="MX149" s="222">
        <v>25086410.660000008</v>
      </c>
      <c r="MY149" s="222">
        <v>68280740.108199999</v>
      </c>
      <c r="MZ149" s="222">
        <v>60567274.259999998</v>
      </c>
      <c r="NA149" s="222">
        <v>32218141.489999995</v>
      </c>
      <c r="NB149" s="222">
        <v>13912570.07</v>
      </c>
      <c r="NC149" s="222">
        <v>4851433.7100000009</v>
      </c>
      <c r="ND149" s="222">
        <v>649163203.42999995</v>
      </c>
      <c r="NE149" s="222">
        <v>55366746.949999996</v>
      </c>
      <c r="NF149" s="222">
        <v>21604668.349999998</v>
      </c>
      <c r="NG149" s="222">
        <v>351957972.63000005</v>
      </c>
      <c r="NH149" s="222">
        <v>26696820.350000001</v>
      </c>
      <c r="NI149" s="222">
        <v>44281835.569999993</v>
      </c>
      <c r="NJ149" s="222">
        <v>138581279.78</v>
      </c>
      <c r="NK149" s="222">
        <v>127780019.2</v>
      </c>
      <c r="NL149" s="222">
        <v>4792298.5299999993</v>
      </c>
      <c r="NM149" s="222">
        <v>40400058.319999993</v>
      </c>
      <c r="NN149" s="222">
        <v>23898777.229999997</v>
      </c>
      <c r="NO149" s="222">
        <v>14893763.930999998</v>
      </c>
      <c r="NP149" s="222">
        <v>89733372.970000014</v>
      </c>
      <c r="NQ149" s="222">
        <v>11154120.48</v>
      </c>
      <c r="NR149" s="222">
        <v>20024830.09</v>
      </c>
      <c r="NS149" s="222">
        <v>9878749.4199999999</v>
      </c>
      <c r="NT149" s="222">
        <v>7360818.9399999985</v>
      </c>
      <c r="NU149" s="222">
        <v>2738649.2700000005</v>
      </c>
      <c r="NV149" s="222">
        <v>4898839.4200000009</v>
      </c>
      <c r="NW149" s="222">
        <v>333701300.29000002</v>
      </c>
      <c r="NX149" s="222">
        <v>135086683.31</v>
      </c>
      <c r="NY149" s="222">
        <v>19182625.070000004</v>
      </c>
      <c r="NZ149" s="222">
        <v>17240860.84</v>
      </c>
      <c r="OA149" s="222">
        <v>17356665.949999999</v>
      </c>
      <c r="OB149" s="222">
        <v>38836558.980000004</v>
      </c>
      <c r="OC149" s="222">
        <v>17610619.66</v>
      </c>
      <c r="OD149" s="222">
        <v>487129388.92000014</v>
      </c>
      <c r="OE149" s="222">
        <v>133561535.59</v>
      </c>
      <c r="OF149" s="222">
        <v>25682297.41</v>
      </c>
      <c r="OG149" s="222">
        <v>112021634.45</v>
      </c>
      <c r="OH149" s="222">
        <v>33066161.57</v>
      </c>
      <c r="OI149" s="222">
        <v>34312936.929999992</v>
      </c>
      <c r="OJ149" s="222">
        <v>89592456.559999987</v>
      </c>
      <c r="OK149" s="222">
        <v>18581569.660000004</v>
      </c>
      <c r="OL149" s="222">
        <v>40163659.93</v>
      </c>
      <c r="OM149" s="222">
        <v>309580617.07000005</v>
      </c>
      <c r="ON149" s="222">
        <v>92044046.460000038</v>
      </c>
      <c r="OO149" s="222">
        <v>238609779.75999999</v>
      </c>
      <c r="OP149" s="222">
        <v>45426663.550000004</v>
      </c>
      <c r="OQ149" s="222">
        <v>48481729.869999997</v>
      </c>
      <c r="OR149" s="222">
        <v>51039212.889999993</v>
      </c>
      <c r="OS149" s="222">
        <v>109284814.21000002</v>
      </c>
      <c r="OT149" s="222">
        <v>19531674.149999999</v>
      </c>
      <c r="OU149" s="222">
        <v>20504858.279999997</v>
      </c>
      <c r="OV149" s="222">
        <v>17302154.170000002</v>
      </c>
      <c r="OW149" s="222">
        <v>23720183.600000001</v>
      </c>
      <c r="OX149" s="222">
        <v>90423001.839999974</v>
      </c>
      <c r="OY149" s="222">
        <v>22763917.669999994</v>
      </c>
      <c r="OZ149" s="222">
        <v>14067384.359999999</v>
      </c>
      <c r="PA149" s="222">
        <v>16329649.450000001</v>
      </c>
      <c r="PB149" s="222">
        <v>267451260.31000006</v>
      </c>
      <c r="PC149" s="222">
        <v>7463350.6799999988</v>
      </c>
      <c r="PD149" s="222">
        <v>49496813.649999999</v>
      </c>
      <c r="PE149" s="222">
        <v>8540143.6899999995</v>
      </c>
      <c r="PF149" s="222">
        <v>12179579.709999999</v>
      </c>
      <c r="PG149" s="222">
        <v>50615679.990000002</v>
      </c>
      <c r="PH149" s="222">
        <v>15408038.160000002</v>
      </c>
      <c r="PI149" s="222">
        <v>16512297.269999998</v>
      </c>
      <c r="PJ149" s="222">
        <v>21980580.009999998</v>
      </c>
      <c r="PK149" s="222">
        <v>12230046.35</v>
      </c>
      <c r="PL149" s="222">
        <v>13198472.149999999</v>
      </c>
      <c r="PM149" s="222">
        <v>34744711.32</v>
      </c>
      <c r="PN149" s="222">
        <v>9961450.8800000027</v>
      </c>
      <c r="PO149" s="222">
        <v>70252919.060000002</v>
      </c>
      <c r="PP149" s="222">
        <v>11946393.789999999</v>
      </c>
      <c r="PQ149" s="222">
        <v>12369250.229999999</v>
      </c>
      <c r="PR149" s="222">
        <v>8393408.540000001</v>
      </c>
      <c r="PS149" s="222">
        <v>8024021.2400000002</v>
      </c>
      <c r="PT149" s="222">
        <v>803453750.79999983</v>
      </c>
      <c r="PU149" s="222">
        <v>34455349.710000001</v>
      </c>
      <c r="PV149" s="222">
        <v>20236828.059999999</v>
      </c>
      <c r="PW149" s="222">
        <v>20627455.190000001</v>
      </c>
      <c r="PX149" s="222">
        <v>247950229.74000004</v>
      </c>
      <c r="PY149" s="222">
        <v>33418735.360000003</v>
      </c>
      <c r="PZ149" s="222">
        <v>75253063.13000001</v>
      </c>
      <c r="QA149" s="222">
        <v>15258402.220000003</v>
      </c>
      <c r="QB149" s="222">
        <v>67344904.730000004</v>
      </c>
      <c r="QC149" s="222">
        <v>6305654.6700000009</v>
      </c>
      <c r="QD149" s="222">
        <v>55730738.359999992</v>
      </c>
      <c r="QE149" s="222">
        <v>15353501.809999997</v>
      </c>
      <c r="QF149" s="222">
        <v>14272432.229999999</v>
      </c>
      <c r="QG149" s="222">
        <v>18005450.590000004</v>
      </c>
      <c r="QH149" s="222">
        <v>40788441.329999998</v>
      </c>
      <c r="QI149" s="222">
        <v>24665845.040000003</v>
      </c>
      <c r="QJ149" s="222">
        <v>25655572.039999999</v>
      </c>
      <c r="QK149" s="222">
        <v>18242403.23</v>
      </c>
      <c r="QL149" s="222">
        <v>16112558.02</v>
      </c>
      <c r="QM149" s="222">
        <v>69043508.329999983</v>
      </c>
      <c r="QN149" s="222">
        <v>68746880.24000001</v>
      </c>
      <c r="QO149" s="222">
        <v>16246609.51</v>
      </c>
      <c r="QP149" s="222">
        <v>4888979.5</v>
      </c>
      <c r="QQ149" s="222">
        <v>10060415.4</v>
      </c>
      <c r="QR149" s="222">
        <v>4270131.51</v>
      </c>
      <c r="QS149" s="222">
        <v>9223701.0100000016</v>
      </c>
      <c r="QT149" s="222">
        <v>275414323.16999996</v>
      </c>
      <c r="QU149" s="222">
        <v>9752169.1400000006</v>
      </c>
      <c r="QV149" s="222">
        <v>57550661.06000001</v>
      </c>
      <c r="QW149" s="222">
        <v>15196010.699999999</v>
      </c>
      <c r="QX149" s="222">
        <v>18932034.269999996</v>
      </c>
      <c r="QY149" s="222">
        <v>50705100.229999989</v>
      </c>
      <c r="QZ149" s="222">
        <v>23633333.440000001</v>
      </c>
      <c r="RA149" s="222">
        <v>42023475.289999999</v>
      </c>
      <c r="RB149" s="222">
        <v>25261592.250000004</v>
      </c>
      <c r="RC149" s="222">
        <v>22215440.98</v>
      </c>
      <c r="RD149" s="222">
        <v>12174913.000000004</v>
      </c>
      <c r="RE149" s="222">
        <v>7277401.4199999999</v>
      </c>
      <c r="RF149" s="222">
        <v>8416064.8300000019</v>
      </c>
      <c r="RG149" s="222">
        <v>425668461.12000012</v>
      </c>
      <c r="RH149" s="222">
        <v>61050569.880000003</v>
      </c>
      <c r="RI149" s="222">
        <v>21451448.470000003</v>
      </c>
      <c r="RJ149" s="222">
        <v>23972586.990000002</v>
      </c>
      <c r="RK149" s="222">
        <v>28275584.939999994</v>
      </c>
      <c r="RL149" s="222">
        <v>46122693.339999996</v>
      </c>
      <c r="RM149" s="222">
        <v>83099430.670000002</v>
      </c>
      <c r="RN149" s="222">
        <v>20996202.190000001</v>
      </c>
      <c r="RO149" s="222">
        <v>18271826.429999996</v>
      </c>
      <c r="RP149" s="222">
        <v>56865177.899999991</v>
      </c>
      <c r="RQ149" s="222">
        <v>75980759.409999982</v>
      </c>
      <c r="RR149" s="222">
        <v>17621350.879999999</v>
      </c>
      <c r="RS149" s="222">
        <v>17959625.359999999</v>
      </c>
      <c r="RT149" s="222">
        <v>28368655.380000003</v>
      </c>
      <c r="RU149" s="222">
        <v>13972467.320000002</v>
      </c>
      <c r="RV149" s="222">
        <v>15413705.4</v>
      </c>
      <c r="RW149" s="222">
        <v>20987317.649999999</v>
      </c>
      <c r="RX149" s="222">
        <v>9062208.5800000019</v>
      </c>
      <c r="RY149" s="222">
        <v>9909972.1600000001</v>
      </c>
      <c r="RZ149" s="222">
        <v>12769013.83</v>
      </c>
      <c r="SA149" s="222">
        <v>169270897.09</v>
      </c>
      <c r="SB149" s="222">
        <v>12012945.93</v>
      </c>
      <c r="SC149" s="222">
        <v>11515332.249999998</v>
      </c>
      <c r="SD149" s="222">
        <v>19095066.400000002</v>
      </c>
      <c r="SE149" s="222">
        <v>8334154.3199999994</v>
      </c>
      <c r="SF149" s="222">
        <v>19234533.239999998</v>
      </c>
      <c r="SG149" s="222">
        <v>25122906.159999996</v>
      </c>
      <c r="SH149" s="222">
        <v>30867808.43</v>
      </c>
      <c r="SI149" s="222">
        <v>17787435.009999998</v>
      </c>
      <c r="SJ149" s="222">
        <v>12096307.880000001</v>
      </c>
      <c r="SK149" s="222">
        <v>76984085.549999982</v>
      </c>
      <c r="SL149" s="222">
        <v>5588976.4199999999</v>
      </c>
      <c r="SM149" s="222">
        <v>95342397.75999999</v>
      </c>
      <c r="SN149" s="222">
        <v>19630396.469999995</v>
      </c>
      <c r="SO149" s="222">
        <v>27273945.870000001</v>
      </c>
      <c r="SP149" s="222">
        <v>46435165.970000006</v>
      </c>
      <c r="SQ149" s="222">
        <v>12566269.470000001</v>
      </c>
      <c r="SR149" s="222">
        <v>10835589.59</v>
      </c>
      <c r="SS149" s="222">
        <v>25066148.279999997</v>
      </c>
      <c r="ST149" s="222">
        <v>17204213.980000004</v>
      </c>
      <c r="SU149" s="222">
        <v>245546614.21000001</v>
      </c>
      <c r="SV149" s="222">
        <v>8020226.0200000005</v>
      </c>
      <c r="SW149" s="222">
        <v>19463339.899999999</v>
      </c>
      <c r="SX149" s="222">
        <v>26081157.690000005</v>
      </c>
      <c r="SY149" s="222">
        <v>7271982.1600000001</v>
      </c>
      <c r="SZ149" s="222">
        <v>7278896.7899999991</v>
      </c>
      <c r="TA149" s="222">
        <v>9679490.1199999992</v>
      </c>
      <c r="TB149" s="222">
        <v>65120978.609999992</v>
      </c>
      <c r="TC149" s="222">
        <v>13837670.199999997</v>
      </c>
      <c r="TD149" s="222">
        <v>17210303.440000005</v>
      </c>
      <c r="TE149" s="222">
        <v>14554853.090000002</v>
      </c>
      <c r="TF149" s="222">
        <v>39246599.060000002</v>
      </c>
      <c r="TG149" s="222">
        <v>9213349.2899999991</v>
      </c>
      <c r="TH149" s="222">
        <v>9224650.879999999</v>
      </c>
      <c r="TI149" s="222">
        <v>591009649.19000006</v>
      </c>
      <c r="TJ149" s="222">
        <v>15784916.010000002</v>
      </c>
      <c r="TK149" s="222">
        <v>21437691.940000001</v>
      </c>
      <c r="TL149" s="222">
        <v>69365914.299999997</v>
      </c>
      <c r="TM149" s="222">
        <v>28202054.400000002</v>
      </c>
      <c r="TN149" s="222">
        <v>9297050.5800000001</v>
      </c>
      <c r="TO149" s="222">
        <v>9914169.879999999</v>
      </c>
      <c r="TP149" s="222">
        <v>58643704.689999998</v>
      </c>
      <c r="TQ149" s="222">
        <v>15836107.34</v>
      </c>
      <c r="TR149" s="222">
        <v>31914609.800000001</v>
      </c>
      <c r="TS149" s="222">
        <v>41851152.840000004</v>
      </c>
      <c r="TT149" s="222">
        <v>8375646.6100000013</v>
      </c>
      <c r="TU149" s="222">
        <v>11143598.07</v>
      </c>
      <c r="TV149" s="222">
        <v>21555620.599999998</v>
      </c>
      <c r="TW149" s="222">
        <v>30465297.670000002</v>
      </c>
      <c r="TX149" s="222">
        <v>5472073.6299999999</v>
      </c>
      <c r="TY149" s="222">
        <v>79248760.929999992</v>
      </c>
      <c r="TZ149" s="222">
        <v>12082138.029999999</v>
      </c>
      <c r="UA149" s="222">
        <v>174457341.15000001</v>
      </c>
      <c r="UB149" s="222">
        <v>59460986.339999989</v>
      </c>
      <c r="UC149" s="222">
        <v>21372495.880000006</v>
      </c>
      <c r="UD149" s="222">
        <v>24293345.859999996</v>
      </c>
      <c r="UE149" s="222">
        <v>254242508.41000006</v>
      </c>
      <c r="UF149" s="222">
        <v>9721030.9300000016</v>
      </c>
      <c r="UG149" s="222">
        <v>14519053.780000001</v>
      </c>
      <c r="UH149" s="222">
        <v>26645714.239999995</v>
      </c>
      <c r="UI149" s="222">
        <v>14401703.500000002</v>
      </c>
      <c r="UJ149" s="222">
        <v>132075472.63</v>
      </c>
      <c r="UK149" s="222">
        <v>44564860.920000002</v>
      </c>
      <c r="UL149" s="222">
        <v>26203919.129999999</v>
      </c>
      <c r="UM149" s="222">
        <v>52862458.779999994</v>
      </c>
      <c r="UN149" s="222">
        <v>26459604.23</v>
      </c>
      <c r="UO149" s="222">
        <v>33348304.460000005</v>
      </c>
      <c r="UP149" s="222">
        <v>540715911.64999986</v>
      </c>
      <c r="UQ149" s="222">
        <v>33829215.549999997</v>
      </c>
      <c r="UR149" s="222">
        <v>29156945.150000002</v>
      </c>
      <c r="US149" s="222">
        <v>141814391.13</v>
      </c>
      <c r="UT149" s="222">
        <v>3974512.9400000004</v>
      </c>
      <c r="UU149" s="222">
        <v>19682748.190000001</v>
      </c>
      <c r="UV149" s="222">
        <v>76714343.890000001</v>
      </c>
      <c r="UW149" s="222">
        <v>11936704.129999997</v>
      </c>
      <c r="UX149" s="222">
        <v>19775195.18</v>
      </c>
      <c r="UY149" s="222">
        <v>16869607.510000002</v>
      </c>
      <c r="UZ149" s="222">
        <v>30014259.73</v>
      </c>
      <c r="VA149" s="222">
        <v>60574956.739999995</v>
      </c>
      <c r="VB149" s="222">
        <v>33170088.07</v>
      </c>
      <c r="VC149" s="222">
        <v>33273627.440000005</v>
      </c>
      <c r="VD149" s="222">
        <v>19777495.609999999</v>
      </c>
      <c r="VE149" s="222">
        <v>19187691.050000004</v>
      </c>
      <c r="VF149" s="222">
        <v>22988007.68</v>
      </c>
      <c r="VG149" s="222">
        <v>14825830.189999999</v>
      </c>
      <c r="VH149" s="222">
        <v>62941817.43</v>
      </c>
      <c r="VI149" s="222">
        <v>9844533.709999999</v>
      </c>
      <c r="VJ149" s="222">
        <v>6911046.2999999989</v>
      </c>
      <c r="VK149" s="222">
        <v>7473152.6200000001</v>
      </c>
      <c r="VL149" s="222">
        <v>424210554.22000003</v>
      </c>
      <c r="VM149" s="222">
        <v>21410624.039999999</v>
      </c>
      <c r="VN149" s="222">
        <v>26006438.140000008</v>
      </c>
      <c r="VO149" s="222">
        <v>50695906.300000012</v>
      </c>
      <c r="VP149" s="222">
        <v>56448250.959999993</v>
      </c>
      <c r="VQ149" s="222">
        <v>46486904.970000006</v>
      </c>
      <c r="VR149" s="222">
        <v>43036676.040000007</v>
      </c>
      <c r="VS149" s="222">
        <v>9981750.7200000007</v>
      </c>
      <c r="VT149" s="222">
        <v>25239687.960000001</v>
      </c>
      <c r="VU149" s="222">
        <v>148816174.91999999</v>
      </c>
      <c r="VV149" s="222">
        <v>13891916.83</v>
      </c>
      <c r="VW149" s="222">
        <v>47169851.839999996</v>
      </c>
      <c r="VX149" s="222">
        <v>19267338.619999994</v>
      </c>
      <c r="VY149" s="222">
        <v>8238123.3799999999</v>
      </c>
      <c r="VZ149" s="222">
        <v>12517810.829999996</v>
      </c>
      <c r="WA149" s="222">
        <v>884551557.49999988</v>
      </c>
      <c r="WB149" s="222">
        <v>23479823.599999998</v>
      </c>
      <c r="WC149" s="222">
        <v>23643528.509999998</v>
      </c>
      <c r="WD149" s="222">
        <v>25526990.109999992</v>
      </c>
      <c r="WE149" s="222">
        <v>9796540.3199999984</v>
      </c>
      <c r="WF149" s="222">
        <v>27260480.050000001</v>
      </c>
      <c r="WG149" s="222">
        <v>50232190.890000001</v>
      </c>
      <c r="WH149" s="222">
        <v>40655408.510000005</v>
      </c>
      <c r="WI149" s="222">
        <v>18802335.659999996</v>
      </c>
      <c r="WJ149" s="222">
        <v>36770701.150000006</v>
      </c>
      <c r="WK149" s="222">
        <v>14349029.940000001</v>
      </c>
      <c r="WL149" s="222">
        <v>49721286.729999997</v>
      </c>
      <c r="WM149" s="222">
        <v>22228378.650000006</v>
      </c>
      <c r="WN149" s="222">
        <v>64916654.819999993</v>
      </c>
      <c r="WO149" s="222">
        <v>64419524.810000002</v>
      </c>
      <c r="WP149" s="222">
        <v>17754781.700000003</v>
      </c>
      <c r="WQ149" s="222">
        <v>27948890.769999996</v>
      </c>
      <c r="WR149" s="222">
        <v>31729554.18</v>
      </c>
      <c r="WS149" s="222">
        <v>12828740.459999999</v>
      </c>
      <c r="WT149" s="222">
        <v>44539550.410000004</v>
      </c>
      <c r="WU149" s="222">
        <v>183764665.77000004</v>
      </c>
      <c r="WV149" s="222">
        <v>27519382.240000002</v>
      </c>
      <c r="WW149" s="222">
        <v>18809535.799999993</v>
      </c>
      <c r="WX149" s="222">
        <v>11748869.889999999</v>
      </c>
      <c r="WY149" s="222">
        <v>18716625.910000004</v>
      </c>
      <c r="WZ149" s="222">
        <v>19627214.370000005</v>
      </c>
      <c r="XA149" s="222">
        <v>6543260.5800000001</v>
      </c>
      <c r="XB149" s="222">
        <v>14260898.760000002</v>
      </c>
      <c r="XC149" s="222">
        <v>134220990.40000001</v>
      </c>
      <c r="XD149" s="222">
        <v>12563972.18</v>
      </c>
      <c r="XE149" s="222">
        <v>6708088.7999999998</v>
      </c>
      <c r="XF149" s="222">
        <v>7307125.4799999986</v>
      </c>
      <c r="XG149" s="222">
        <v>14773036.279999997</v>
      </c>
      <c r="XH149" s="222">
        <v>204028893.32000002</v>
      </c>
      <c r="XI149" s="222">
        <v>31227288.739999998</v>
      </c>
      <c r="XJ149" s="222">
        <v>34892098.659999996</v>
      </c>
      <c r="XK149" s="222">
        <v>157881572.81000003</v>
      </c>
      <c r="XL149" s="222">
        <v>19526890.82</v>
      </c>
      <c r="XM149" s="222">
        <v>22302537.73</v>
      </c>
      <c r="XN149" s="222">
        <v>56826685.759999998</v>
      </c>
      <c r="XO149" s="222">
        <v>22370436.629999995</v>
      </c>
      <c r="XP149" s="222">
        <v>19879360.199999999</v>
      </c>
      <c r="XQ149" s="222">
        <v>51384381.990000002</v>
      </c>
      <c r="XR149" s="222">
        <v>46075933.990000002</v>
      </c>
      <c r="XS149" s="222">
        <v>14466064.439999999</v>
      </c>
      <c r="XT149" s="222">
        <v>15886500.120000001</v>
      </c>
      <c r="XU149" s="222">
        <v>12748192.830000002</v>
      </c>
      <c r="XV149" s="222">
        <v>13586508.469999999</v>
      </c>
      <c r="XW149" s="222">
        <v>12262587.060000001</v>
      </c>
      <c r="XX149" s="222">
        <v>9047132.5800000001</v>
      </c>
      <c r="XY149" s="222">
        <v>14705089.4</v>
      </c>
      <c r="XZ149" s="222">
        <v>7879231.4000000004</v>
      </c>
      <c r="YA149" s="222">
        <v>7129116.1799999997</v>
      </c>
      <c r="YB149" s="222">
        <v>7885092.6900000004</v>
      </c>
      <c r="YC149" s="222">
        <v>12440800.349999998</v>
      </c>
      <c r="YD149" s="222">
        <v>10809526.199999997</v>
      </c>
      <c r="YE149" s="222">
        <v>361619531.05999994</v>
      </c>
      <c r="YF149" s="222">
        <v>26814059.91</v>
      </c>
      <c r="YG149" s="222">
        <v>51985147.219999999</v>
      </c>
      <c r="YH149" s="222">
        <v>12628300.369999999</v>
      </c>
      <c r="YI149" s="222">
        <v>92838007.88000001</v>
      </c>
      <c r="YJ149" s="222">
        <v>9293415.3300000001</v>
      </c>
      <c r="YK149" s="222">
        <v>68215470.169999987</v>
      </c>
      <c r="YL149" s="222">
        <v>9311795.9799999986</v>
      </c>
      <c r="YM149" s="222">
        <v>61630305.040000007</v>
      </c>
      <c r="YN149" s="222">
        <v>52810410.960000008</v>
      </c>
      <c r="YO149" s="222">
        <v>13808404.4</v>
      </c>
      <c r="YP149" s="222">
        <v>13790394.52</v>
      </c>
      <c r="YQ149" s="222">
        <v>21787772.550000001</v>
      </c>
      <c r="YR149" s="222">
        <v>12065226.719999999</v>
      </c>
      <c r="YS149" s="222">
        <v>12477908.300000001</v>
      </c>
      <c r="YT149" s="222">
        <v>20916374.050000001</v>
      </c>
      <c r="YU149" s="222">
        <v>9278754.8000000007</v>
      </c>
      <c r="YV149" s="222">
        <v>130693282.45</v>
      </c>
      <c r="YW149" s="222">
        <v>16266544.039999997</v>
      </c>
      <c r="YX149" s="222">
        <v>12726484.620000001</v>
      </c>
      <c r="YY149" s="222">
        <v>18540641.459999997</v>
      </c>
      <c r="YZ149" s="222">
        <v>19137597.859999999</v>
      </c>
      <c r="ZA149" s="222">
        <v>8328682.2999999998</v>
      </c>
      <c r="ZB149" s="222">
        <v>6819619.0299999993</v>
      </c>
      <c r="ZC149" s="222">
        <v>156233916.81</v>
      </c>
      <c r="ZD149" s="222">
        <v>7817470.7199999997</v>
      </c>
      <c r="ZE149" s="222">
        <v>13783698.27</v>
      </c>
      <c r="ZF149" s="222">
        <v>16137524.879999999</v>
      </c>
      <c r="ZG149" s="222">
        <v>6636529.2799999993</v>
      </c>
      <c r="ZH149" s="222">
        <v>9912412.9600000009</v>
      </c>
      <c r="ZI149" s="222">
        <v>14788301.32</v>
      </c>
      <c r="ZJ149" s="222">
        <v>9619696.7400000002</v>
      </c>
      <c r="ZK149" s="222">
        <v>70328674.829999998</v>
      </c>
      <c r="ZL149" s="222">
        <v>343204696.86000007</v>
      </c>
      <c r="ZM149" s="222">
        <v>13899114.179999998</v>
      </c>
      <c r="ZN149" s="222">
        <v>36960990.610000007</v>
      </c>
      <c r="ZO149" s="222">
        <v>81815188.11999999</v>
      </c>
      <c r="ZP149" s="222">
        <v>43815885.490000002</v>
      </c>
      <c r="ZQ149" s="222">
        <v>16767093.319999997</v>
      </c>
      <c r="ZR149" s="222">
        <v>23454235.68</v>
      </c>
      <c r="ZS149" s="222">
        <v>33223922.24000001</v>
      </c>
      <c r="ZT149" s="222">
        <v>36518577.009999998</v>
      </c>
      <c r="ZU149" s="222">
        <v>59333556.260000005</v>
      </c>
      <c r="ZV149" s="222">
        <v>7681346.4399999995</v>
      </c>
      <c r="ZW149" s="222">
        <v>25940570.130000003</v>
      </c>
      <c r="ZX149" s="222">
        <v>17664422.16</v>
      </c>
      <c r="ZY149" s="222">
        <v>27125345.550000001</v>
      </c>
      <c r="ZZ149" s="222">
        <v>16006116.300000001</v>
      </c>
      <c r="AAA149" s="222">
        <v>20320225.150000002</v>
      </c>
      <c r="AAB149" s="222">
        <v>16865332.740000002</v>
      </c>
      <c r="AAC149" s="222">
        <v>5842579.9500000002</v>
      </c>
      <c r="AAD149" s="222">
        <v>24912936.340000004</v>
      </c>
      <c r="AAE149" s="222">
        <v>17633457.140000001</v>
      </c>
      <c r="AAF149" s="222">
        <v>6156271.4200000009</v>
      </c>
      <c r="AAG149" s="222">
        <v>10226004.189999999</v>
      </c>
      <c r="AAH149" s="222">
        <v>101860133.52999999</v>
      </c>
      <c r="AAI149" s="222">
        <v>24088348.949999999</v>
      </c>
      <c r="AAJ149" s="222">
        <v>25678504.340000004</v>
      </c>
      <c r="AAK149" s="222">
        <v>14182520.669999998</v>
      </c>
      <c r="AAL149" s="222">
        <v>8147224.1200000001</v>
      </c>
      <c r="AAM149" s="222">
        <v>30655695.509999994</v>
      </c>
      <c r="AAN149" s="222">
        <v>5675595.0999999996</v>
      </c>
      <c r="AAO149" s="222">
        <v>845640508.76999998</v>
      </c>
      <c r="AAP149" s="222">
        <v>33197669.680000003</v>
      </c>
      <c r="AAQ149" s="222">
        <v>22756419.369999997</v>
      </c>
      <c r="AAR149" s="222">
        <v>43793042.419999994</v>
      </c>
      <c r="AAS149" s="222">
        <v>47530316.07</v>
      </c>
      <c r="AAT149" s="222">
        <v>11539106.040000001</v>
      </c>
      <c r="AAU149" s="222">
        <v>17370917.490000002</v>
      </c>
      <c r="AAV149" s="222">
        <v>27414095.32</v>
      </c>
      <c r="AAW149" s="222">
        <v>97530104.589999989</v>
      </c>
      <c r="AAX149" s="222">
        <v>20813768.000000004</v>
      </c>
      <c r="AAY149" s="222">
        <v>38443965.679999992</v>
      </c>
      <c r="AAZ149" s="222">
        <v>172601146.59000003</v>
      </c>
      <c r="ABA149" s="222">
        <v>55781490.350000001</v>
      </c>
      <c r="ABB149" s="222">
        <v>10750838.560000001</v>
      </c>
      <c r="ABC149" s="222">
        <v>22070195.009999998</v>
      </c>
      <c r="ABD149" s="222">
        <v>22049595.900000002</v>
      </c>
      <c r="ABE149" s="222">
        <v>6985030.3900000006</v>
      </c>
      <c r="ABF149" s="222">
        <v>12907290.09</v>
      </c>
      <c r="ABG149" s="222">
        <v>15100518.759999998</v>
      </c>
      <c r="ABH149" s="222">
        <v>120968465.62999998</v>
      </c>
      <c r="ABI149" s="222">
        <v>135695543.94</v>
      </c>
      <c r="ABJ149" s="222">
        <v>19853565.499999996</v>
      </c>
      <c r="ABK149" s="222">
        <v>12877639.729999999</v>
      </c>
      <c r="ABL149" s="222">
        <v>19841276.059999999</v>
      </c>
      <c r="ABM149" s="222">
        <v>8187711.4400000013</v>
      </c>
      <c r="ABN149" s="222">
        <v>10451447.27</v>
      </c>
      <c r="ABO149" s="222">
        <v>229098489.57999995</v>
      </c>
      <c r="ABP149" s="222">
        <v>19929827.040000003</v>
      </c>
      <c r="ABQ149" s="222">
        <v>16946220.579999998</v>
      </c>
      <c r="ABR149" s="222">
        <v>26107225.429999996</v>
      </c>
      <c r="ABS149" s="222">
        <v>25183696.920000002</v>
      </c>
      <c r="ABT149" s="222">
        <v>16846040.629999999</v>
      </c>
      <c r="ABU149" s="222">
        <v>12829039.949999999</v>
      </c>
      <c r="ABV149" s="222">
        <v>17759937.75</v>
      </c>
      <c r="ABW149" s="222">
        <v>3264899.65</v>
      </c>
      <c r="ABX149" s="222">
        <v>480065556.70999998</v>
      </c>
      <c r="ABY149" s="222">
        <v>14655898.620000003</v>
      </c>
      <c r="ABZ149" s="222">
        <v>31710629.229999997</v>
      </c>
      <c r="ACA149" s="222">
        <v>11870986.42</v>
      </c>
      <c r="ACB149" s="222">
        <v>15187295.859999999</v>
      </c>
      <c r="ACC149" s="222">
        <v>94516174.769999996</v>
      </c>
      <c r="ACD149" s="222">
        <v>7691335.9100000001</v>
      </c>
      <c r="ACE149" s="222">
        <v>15835230.809999999</v>
      </c>
      <c r="ACF149" s="222">
        <v>12515283.969999999</v>
      </c>
      <c r="ACG149" s="222">
        <v>27297547.540000007</v>
      </c>
      <c r="ACH149" s="222">
        <v>21218650.490000002</v>
      </c>
      <c r="ACI149" s="222">
        <v>332425289.89000005</v>
      </c>
      <c r="ACJ149" s="222">
        <v>12857833.500000002</v>
      </c>
      <c r="ACK149" s="222">
        <v>25231768.379999999</v>
      </c>
      <c r="ACL149" s="222">
        <v>47387470.290000007</v>
      </c>
      <c r="ACM149" s="222">
        <v>9792038.6500000004</v>
      </c>
      <c r="ACN149" s="222">
        <v>51705028.780000009</v>
      </c>
      <c r="ACO149" s="222">
        <v>13826771.119999999</v>
      </c>
      <c r="ACP149" s="222">
        <v>136142812.31999999</v>
      </c>
      <c r="ACQ149" s="222">
        <v>161857808.68000001</v>
      </c>
      <c r="ACR149" s="222">
        <v>29053144.950000003</v>
      </c>
      <c r="ACS149" s="222">
        <v>55791310.839999996</v>
      </c>
      <c r="ACT149" s="222">
        <v>45184998.580000006</v>
      </c>
      <c r="ACU149" s="222">
        <v>25150199.690000001</v>
      </c>
      <c r="ACV149" s="222">
        <v>62804684.019999996</v>
      </c>
      <c r="ACW149" s="222">
        <v>20105289.880000003</v>
      </c>
      <c r="ACX149" s="222">
        <v>20453233.620000001</v>
      </c>
      <c r="ACY149" s="222">
        <v>21470767.52</v>
      </c>
      <c r="ACZ149" s="222">
        <v>22074712.560000002</v>
      </c>
      <c r="ADA149" s="222">
        <v>19803443.190000001</v>
      </c>
      <c r="ADB149" s="222">
        <v>9024446.2599999998</v>
      </c>
      <c r="ADC149" s="222">
        <v>22400101.210000001</v>
      </c>
      <c r="ADD149" s="222">
        <v>8575628.9199999999</v>
      </c>
      <c r="ADE149" s="222">
        <v>10891280.859999998</v>
      </c>
      <c r="ADF149" s="222">
        <v>103891366.89999999</v>
      </c>
      <c r="ADG149" s="222">
        <v>59810223.059999987</v>
      </c>
      <c r="ADH149" s="222">
        <v>7377071.6699999999</v>
      </c>
      <c r="ADI149" s="222">
        <v>12561448.120000001</v>
      </c>
      <c r="ADJ149" s="222">
        <v>34853726.460000008</v>
      </c>
      <c r="ADK149" s="222">
        <v>15328643.880000001</v>
      </c>
      <c r="ADL149" s="222">
        <v>17892655.469999999</v>
      </c>
      <c r="ADM149" s="222">
        <v>20973995.330000002</v>
      </c>
      <c r="ADN149" s="222">
        <v>29061259.399999995</v>
      </c>
      <c r="ADO149" s="222">
        <v>478469567.24000001</v>
      </c>
      <c r="ADP149" s="222">
        <v>68705728.169999987</v>
      </c>
      <c r="ADQ149" s="222">
        <v>50775372.810000002</v>
      </c>
      <c r="ADR149" s="222">
        <v>1842153.9600000009</v>
      </c>
      <c r="ADS149" s="222">
        <v>179551985.29999998</v>
      </c>
      <c r="ADT149" s="222">
        <v>3794433.9299999997</v>
      </c>
      <c r="ADU149" s="222">
        <v>18431052.640000001</v>
      </c>
      <c r="ADV149" s="222">
        <v>16780924.780000001</v>
      </c>
      <c r="ADW149" s="222">
        <v>5882789.0099999998</v>
      </c>
      <c r="ADX149" s="222">
        <v>2094056.32</v>
      </c>
      <c r="ADY149" s="222">
        <v>510209953.88000005</v>
      </c>
      <c r="ADZ149" s="222">
        <v>155933502.16</v>
      </c>
      <c r="AEA149" s="222">
        <v>112923044.58999997</v>
      </c>
      <c r="AEB149" s="222">
        <v>35387089.780000001</v>
      </c>
      <c r="AEC149" s="222">
        <v>17933032.390000001</v>
      </c>
      <c r="AED149" s="222">
        <v>44873489.170000002</v>
      </c>
      <c r="AEE149" s="222">
        <v>28944972.170000002</v>
      </c>
      <c r="AEF149" s="222">
        <v>21672954.130000003</v>
      </c>
      <c r="AEG149" s="222">
        <v>11924121.620000005</v>
      </c>
      <c r="AEH149" s="222">
        <v>11657534.630000003</v>
      </c>
      <c r="AEI149" s="222">
        <v>38686177.769999996</v>
      </c>
      <c r="AEJ149" s="222">
        <v>20962329.399999999</v>
      </c>
      <c r="AEK149" s="222">
        <v>11116168.350000001</v>
      </c>
      <c r="AEL149" s="222">
        <v>24221783.09</v>
      </c>
      <c r="AEM149" s="222">
        <v>39282309.239999995</v>
      </c>
      <c r="AEN149" s="222">
        <v>28437503.620000001</v>
      </c>
      <c r="AEO149" s="222">
        <v>10080091.359999999</v>
      </c>
      <c r="AEP149" s="222">
        <v>70916374.859999999</v>
      </c>
      <c r="AEQ149" s="222">
        <v>5951311.0900000008</v>
      </c>
      <c r="AER149" s="222">
        <v>49150398.719999999</v>
      </c>
      <c r="AES149" s="222">
        <v>250618249.31000003</v>
      </c>
      <c r="AET149" s="222">
        <v>49793193.809999995</v>
      </c>
      <c r="AEU149" s="222">
        <v>36630045.829999991</v>
      </c>
      <c r="AEV149" s="222">
        <v>23711331.16</v>
      </c>
      <c r="AEW149" s="222">
        <v>16010895.010000002</v>
      </c>
      <c r="AEX149" s="222">
        <v>86247015.11999999</v>
      </c>
      <c r="AEY149" s="222">
        <v>23793272.959999997</v>
      </c>
      <c r="AEZ149" s="222">
        <v>34412981.049999997</v>
      </c>
      <c r="AFA149" s="222">
        <v>19420095.879999999</v>
      </c>
      <c r="AFB149" s="222">
        <v>12911590.719999999</v>
      </c>
      <c r="AFC149" s="222">
        <v>147933319.58000001</v>
      </c>
      <c r="AFD149" s="222">
        <v>34740168.129999995</v>
      </c>
      <c r="AFE149" s="222">
        <v>19926616.530000001</v>
      </c>
      <c r="AFF149" s="222">
        <v>17877877.030000001</v>
      </c>
      <c r="AFG149" s="222">
        <v>26074653.670000002</v>
      </c>
      <c r="AFH149" s="222">
        <v>30789808.289999995</v>
      </c>
      <c r="AFI149" s="222">
        <v>17997364.330000002</v>
      </c>
      <c r="AFJ149" s="222">
        <v>13043466.429999998</v>
      </c>
      <c r="AFK149" s="222">
        <v>10903052.109999999</v>
      </c>
      <c r="AFL149" s="222">
        <v>28692830.000000004</v>
      </c>
      <c r="AFM149" s="222">
        <v>13526924.51</v>
      </c>
      <c r="AFN149" s="222">
        <v>14283793.530000003</v>
      </c>
      <c r="AFO149" s="222">
        <v>22441915.159999996</v>
      </c>
      <c r="AFP149" s="222">
        <v>282023926.56999999</v>
      </c>
      <c r="AFQ149" s="222">
        <v>45358112.959999993</v>
      </c>
      <c r="AFR149" s="222">
        <v>28260790.200000003</v>
      </c>
      <c r="AFS149" s="222">
        <v>24739833.850000005</v>
      </c>
      <c r="AFT149" s="222">
        <v>26217822.970000003</v>
      </c>
      <c r="AFU149" s="222">
        <v>17352321.800000004</v>
      </c>
      <c r="AFV149" s="222">
        <v>11085633.210000001</v>
      </c>
      <c r="AFW149" s="222">
        <v>38853525.479999997</v>
      </c>
      <c r="AFX149" s="222">
        <v>31971195.850000005</v>
      </c>
      <c r="AFY149" s="222">
        <v>11272750.49</v>
      </c>
      <c r="AFZ149" s="222">
        <v>53995083.25</v>
      </c>
      <c r="AGA149" s="222">
        <v>11656275.229999997</v>
      </c>
      <c r="AGB149" s="222">
        <v>123829442.88999999</v>
      </c>
      <c r="AGC149" s="222">
        <v>17777587.68</v>
      </c>
      <c r="AGD149" s="222">
        <v>15093467.119999997</v>
      </c>
      <c r="AGE149" s="222">
        <v>15237031.02</v>
      </c>
      <c r="AGF149" s="222">
        <v>52745050.129999995</v>
      </c>
      <c r="AGG149" s="222">
        <v>25432727.59</v>
      </c>
      <c r="AGH149" s="222">
        <v>6445720.5999999996</v>
      </c>
      <c r="AGI149" s="222">
        <v>19709161.120000001</v>
      </c>
      <c r="AGJ149" s="222">
        <v>8514825.4699999988</v>
      </c>
      <c r="AGK149" s="222">
        <v>9768984.1400000006</v>
      </c>
      <c r="AGL149" s="222">
        <v>14132420.290000001</v>
      </c>
      <c r="AGM149" s="222">
        <v>197041243.46000004</v>
      </c>
      <c r="AGN149" s="222">
        <v>35946725.530000001</v>
      </c>
      <c r="AGO149" s="222">
        <v>23112099.780000001</v>
      </c>
      <c r="AGP149" s="222">
        <v>12848094.33</v>
      </c>
      <c r="AGQ149" s="222">
        <v>37356241.030000001</v>
      </c>
      <c r="AGR149" s="222">
        <v>29524752</v>
      </c>
      <c r="AGS149" s="222">
        <v>14157168.309999999</v>
      </c>
      <c r="AGT149" s="222">
        <v>13101239.66</v>
      </c>
      <c r="AGU149" s="222">
        <v>503818481.05999994</v>
      </c>
      <c r="AGV149" s="222">
        <v>547614933.64999998</v>
      </c>
      <c r="AGW149" s="222">
        <v>27770136.460000005</v>
      </c>
      <c r="AGX149" s="222">
        <v>56757608.49000001</v>
      </c>
      <c r="AGY149" s="222">
        <v>48099953.590000004</v>
      </c>
      <c r="AGZ149" s="222">
        <v>19700001.580000002</v>
      </c>
      <c r="AHA149" s="222">
        <v>20445611.250000004</v>
      </c>
      <c r="AHB149" s="222">
        <v>18917171.490000002</v>
      </c>
      <c r="AHC149" s="222">
        <v>7837617.1999999993</v>
      </c>
      <c r="AHD149" s="222">
        <v>57961536.610000007</v>
      </c>
      <c r="AHE149" s="222">
        <v>35292938.749999993</v>
      </c>
      <c r="AHF149" s="222">
        <v>21136352.82</v>
      </c>
      <c r="AHG149" s="222">
        <v>17141647.719999995</v>
      </c>
      <c r="AHH149" s="222">
        <v>29728141.399999995</v>
      </c>
      <c r="AHI149" s="222">
        <v>11048291.199999999</v>
      </c>
      <c r="AHJ149" s="222">
        <v>13754055.199999999</v>
      </c>
      <c r="AHK149" s="222">
        <v>17761273.819999997</v>
      </c>
      <c r="AHL149" s="222">
        <v>144105326.89000002</v>
      </c>
      <c r="AHM149" s="222">
        <v>13595089.800000003</v>
      </c>
      <c r="AHN149" s="222">
        <v>13904044.34</v>
      </c>
      <c r="AHO149" s="222">
        <v>11461241.550000001</v>
      </c>
      <c r="AHP149" s="222">
        <v>23861485.670000002</v>
      </c>
      <c r="AHQ149" s="222">
        <v>9004277.5899999999</v>
      </c>
      <c r="AHR149" s="264">
        <v>18842319.829999998</v>
      </c>
    </row>
    <row r="150" spans="1:902" ht="24">
      <c r="B150" s="369" t="s">
        <v>656</v>
      </c>
      <c r="C150" s="370" t="s">
        <v>6626</v>
      </c>
      <c r="D150" s="222">
        <v>-194958101.04000002</v>
      </c>
      <c r="E150" s="222">
        <v>-32936088.430000003</v>
      </c>
      <c r="F150" s="222">
        <v>-47031404.050000004</v>
      </c>
      <c r="G150" s="222">
        <v>-6831329.7299999995</v>
      </c>
      <c r="H150" s="222">
        <v>-68408099.87000002</v>
      </c>
      <c r="I150" s="222">
        <v>-11056899.99</v>
      </c>
      <c r="J150" s="222">
        <v>-56193673.039999999</v>
      </c>
      <c r="K150" s="222">
        <v>-16620628.57</v>
      </c>
      <c r="L150" s="222">
        <v>-16789829.23</v>
      </c>
      <c r="M150" s="222">
        <v>-21834732.189999998</v>
      </c>
      <c r="N150" s="222">
        <v>-17775988.300000008</v>
      </c>
      <c r="O150" s="222">
        <v>-15314745.890000002</v>
      </c>
      <c r="P150" s="222">
        <v>-94870669.810000002</v>
      </c>
      <c r="Q150" s="222">
        <v>-14009754.129999997</v>
      </c>
      <c r="R150" s="222">
        <v>-7035112.0599999996</v>
      </c>
      <c r="S150" s="222">
        <v>-50012369.020000003</v>
      </c>
      <c r="T150" s="222">
        <v>-11873153.189999999</v>
      </c>
      <c r="U150" s="222">
        <v>-8395986.3300000001</v>
      </c>
      <c r="V150" s="222">
        <v>-340122193.42999995</v>
      </c>
      <c r="W150" s="222">
        <v>-99888934.159999996</v>
      </c>
      <c r="X150" s="222">
        <v>-23054182.420000002</v>
      </c>
      <c r="Y150" s="222">
        <v>-25198447.800000001</v>
      </c>
      <c r="Z150" s="222">
        <v>-32417238.140000001</v>
      </c>
      <c r="AA150" s="222">
        <v>-40679746.610000014</v>
      </c>
      <c r="AB150" s="222">
        <v>-24733800.389999997</v>
      </c>
      <c r="AC150" s="222">
        <v>-167022301.48999998</v>
      </c>
      <c r="AD150" s="222">
        <v>-54928787.790000007</v>
      </c>
      <c r="AE150" s="222">
        <v>-41918014.509999998</v>
      </c>
      <c r="AF150" s="222">
        <v>-164199173.38</v>
      </c>
      <c r="AG150" s="222">
        <v>-42332161.260000005</v>
      </c>
      <c r="AH150" s="222">
        <v>-169459797.02000001</v>
      </c>
      <c r="AI150" s="222">
        <v>-70315223.100000009</v>
      </c>
      <c r="AJ150" s="222">
        <v>-25861166.069999993</v>
      </c>
      <c r="AK150" s="222">
        <v>-18536571.179999996</v>
      </c>
      <c r="AL150" s="222">
        <v>-24565722.890000001</v>
      </c>
      <c r="AM150" s="222">
        <v>-41198769.560000002</v>
      </c>
      <c r="AN150" s="222">
        <v>-42457008.760000005</v>
      </c>
      <c r="AO150" s="222">
        <v>-29387825.57</v>
      </c>
      <c r="AP150" s="222">
        <v>-17461708.640000001</v>
      </c>
      <c r="AQ150" s="222">
        <v>-16905319.030000001</v>
      </c>
      <c r="AR150" s="222">
        <v>-30870734.440000005</v>
      </c>
      <c r="AS150" s="222">
        <v>-18094262.959999997</v>
      </c>
      <c r="AT150" s="222">
        <v>-154628399.83000001</v>
      </c>
      <c r="AU150" s="222">
        <v>-6648346.5999999996</v>
      </c>
      <c r="AV150" s="222">
        <v>-6696618.2299999995</v>
      </c>
      <c r="AW150" s="222">
        <v>-4788848.4399999985</v>
      </c>
      <c r="AX150" s="222">
        <v>-13772357.550000001</v>
      </c>
      <c r="AY150" s="222">
        <v>-29540346.530000005</v>
      </c>
      <c r="AZ150" s="222">
        <v>-9761853.0199999996</v>
      </c>
      <c r="BA150" s="222">
        <v>-7296749.1500000013</v>
      </c>
      <c r="BB150" s="222">
        <v>-4563461.1399999997</v>
      </c>
      <c r="BC150" s="222">
        <v>-7245499.9899999993</v>
      </c>
      <c r="BD150" s="222">
        <v>-5177506.79</v>
      </c>
      <c r="BE150" s="222">
        <v>-8388821.5799999982</v>
      </c>
      <c r="BF150" s="222">
        <v>-46953914.75</v>
      </c>
      <c r="BG150" s="222">
        <v>-2584722.66</v>
      </c>
      <c r="BH150" s="222">
        <v>-12276858.220000001</v>
      </c>
      <c r="BI150" s="222">
        <v>-263910548.51999992</v>
      </c>
      <c r="BJ150" s="222">
        <v>-70178395.480000004</v>
      </c>
      <c r="BK150" s="222">
        <v>-24046706.63000001</v>
      </c>
      <c r="BL150" s="222">
        <v>-9250707.2300000004</v>
      </c>
      <c r="BM150" s="222">
        <v>-29986455.16</v>
      </c>
      <c r="BN150" s="222">
        <v>-16742704.770000001</v>
      </c>
      <c r="BO150" s="222">
        <v>-11412151.07</v>
      </c>
      <c r="BP150" s="222">
        <v>-3435680.4699999997</v>
      </c>
      <c r="BQ150" s="222">
        <v>-2356541.62</v>
      </c>
      <c r="BR150" s="222">
        <v>-136591888.67000002</v>
      </c>
      <c r="BS150" s="222">
        <v>-10937720.59</v>
      </c>
      <c r="BT150" s="222">
        <v>-11657718.73</v>
      </c>
      <c r="BU150" s="222">
        <v>-15488559.799999999</v>
      </c>
      <c r="BV150" s="222">
        <v>-9844394.9199999999</v>
      </c>
      <c r="BW150" s="222">
        <v>-8705763.9100000001</v>
      </c>
      <c r="BX150" s="222">
        <v>-5503736.1700000009</v>
      </c>
      <c r="BY150" s="222">
        <v>-4731975.5</v>
      </c>
      <c r="BZ150" s="222">
        <v>-85963681.59300001</v>
      </c>
      <c r="CA150" s="222">
        <v>-19072195.899999999</v>
      </c>
      <c r="CB150" s="222">
        <v>-28561272.210000005</v>
      </c>
      <c r="CC150" s="222">
        <v>-39083948.079999991</v>
      </c>
      <c r="CD150" s="222">
        <v>-12715201.180000002</v>
      </c>
      <c r="CE150" s="222">
        <v>-12554467.59</v>
      </c>
      <c r="CF150" s="222">
        <v>-15424752.680000002</v>
      </c>
      <c r="CG150" s="222">
        <v>-145825599.61000001</v>
      </c>
      <c r="CH150" s="222">
        <v>-13095565.620000001</v>
      </c>
      <c r="CI150" s="222">
        <v>-33375554.039999999</v>
      </c>
      <c r="CJ150" s="222">
        <v>-9084260.4499999993</v>
      </c>
      <c r="CK150" s="222">
        <v>-12883277.649999999</v>
      </c>
      <c r="CL150" s="222">
        <v>-12855133.280000001</v>
      </c>
      <c r="CM150" s="222">
        <v>-11087774.260000002</v>
      </c>
      <c r="CN150" s="222">
        <v>-23170621.129999999</v>
      </c>
      <c r="CO150" s="222">
        <v>-4819622.0199999996</v>
      </c>
      <c r="CP150" s="222">
        <v>-16807506.210000001</v>
      </c>
      <c r="CQ150" s="222">
        <v>-9999883.7799999993</v>
      </c>
      <c r="CR150" s="222">
        <v>-13384539.200000003</v>
      </c>
      <c r="CS150" s="222">
        <v>-9028783.6899999995</v>
      </c>
      <c r="CT150" s="222">
        <v>-174971265.88999999</v>
      </c>
      <c r="CU150" s="222">
        <v>-9240899.3399999999</v>
      </c>
      <c r="CV150" s="222">
        <v>-14971804.73</v>
      </c>
      <c r="CW150" s="222">
        <v>-35902144.569999993</v>
      </c>
      <c r="CX150" s="222">
        <v>-11822011.790000001</v>
      </c>
      <c r="CY150" s="222">
        <v>-23355543.859999996</v>
      </c>
      <c r="CZ150" s="222">
        <v>-12594569.83</v>
      </c>
      <c r="DA150" s="222">
        <v>-6697933.9900000012</v>
      </c>
      <c r="DB150" s="222">
        <v>-153812512.71000001</v>
      </c>
      <c r="DC150" s="222">
        <v>-235504904.97000003</v>
      </c>
      <c r="DD150" s="222">
        <v>-21062517.029999997</v>
      </c>
      <c r="DE150" s="222">
        <v>-25616339.809999999</v>
      </c>
      <c r="DF150" s="222">
        <v>-24586129.190000001</v>
      </c>
      <c r="DG150" s="222">
        <v>-28773515.050000001</v>
      </c>
      <c r="DH150" s="222">
        <v>-30023480.879999995</v>
      </c>
      <c r="DI150" s="222">
        <v>-26112511.649999995</v>
      </c>
      <c r="DJ150" s="222">
        <v>-15389010.199999997</v>
      </c>
      <c r="DK150" s="222">
        <v>-494176657.52999997</v>
      </c>
      <c r="DL150" s="222">
        <v>-13977667.069999998</v>
      </c>
      <c r="DM150" s="222">
        <v>-39300979.990000002</v>
      </c>
      <c r="DN150" s="222">
        <v>-22067297.080000002</v>
      </c>
      <c r="DO150" s="222">
        <v>-23957378.169799998</v>
      </c>
      <c r="DP150" s="222">
        <v>-15091593.959999999</v>
      </c>
      <c r="DQ150" s="222">
        <v>-42758363.289999999</v>
      </c>
      <c r="DR150" s="222">
        <v>-16228759.289899999</v>
      </c>
      <c r="DS150" s="222">
        <v>-39801316.130000003</v>
      </c>
      <c r="DT150" s="222">
        <v>-175508487.41999999</v>
      </c>
      <c r="DU150" s="222">
        <v>-35830525.439999998</v>
      </c>
      <c r="DV150" s="222">
        <v>-64885596.060000002</v>
      </c>
      <c r="DW150" s="222">
        <v>-101805986.31000002</v>
      </c>
      <c r="DX150" s="222">
        <v>-43072629.380000003</v>
      </c>
      <c r="DY150" s="222">
        <v>-33821292.959999993</v>
      </c>
      <c r="DZ150" s="222">
        <v>-32433665.410000004</v>
      </c>
      <c r="EA150" s="222">
        <v>-5853559.0999999996</v>
      </c>
      <c r="EB150" s="222">
        <v>-21014121.910000004</v>
      </c>
      <c r="EC150" s="222">
        <v>-15539942.42</v>
      </c>
      <c r="ED150" s="222">
        <v>-51120267.289999992</v>
      </c>
      <c r="EE150" s="222">
        <v>-102688035.57999998</v>
      </c>
      <c r="EF150" s="222">
        <v>-50934176.829999998</v>
      </c>
      <c r="EG150" s="222">
        <v>-21434946.709999993</v>
      </c>
      <c r="EH150" s="222">
        <v>-23929528</v>
      </c>
      <c r="EI150" s="222">
        <v>-21660220.699999996</v>
      </c>
      <c r="EJ150" s="222">
        <v>-33431938.929999996</v>
      </c>
      <c r="EK150" s="222">
        <v>-32741425.489999998</v>
      </c>
      <c r="EL150" s="222">
        <v>-16377513.989999998</v>
      </c>
      <c r="EM150" s="222">
        <v>-19162222.529999997</v>
      </c>
      <c r="EN150" s="222">
        <v>-291481860.67999995</v>
      </c>
      <c r="EO150" s="222">
        <v>-19749425.080000002</v>
      </c>
      <c r="EP150" s="222">
        <v>-27600195.91</v>
      </c>
      <c r="EQ150" s="222">
        <v>-13510453.180000002</v>
      </c>
      <c r="ER150" s="222">
        <v>-12342951.209999999</v>
      </c>
      <c r="ES150" s="222">
        <v>-6978526.5500000017</v>
      </c>
      <c r="ET150" s="222">
        <v>-44899001.429999992</v>
      </c>
      <c r="EU150" s="222">
        <v>-28055491.800000004</v>
      </c>
      <c r="EV150" s="222">
        <v>-27308540.219999995</v>
      </c>
      <c r="EW150" s="222">
        <v>-240867594.05000001</v>
      </c>
      <c r="EX150" s="222">
        <v>-5179089.72</v>
      </c>
      <c r="EY150" s="222">
        <v>-11202893.550000001</v>
      </c>
      <c r="EZ150" s="222">
        <v>-22725654.120000001</v>
      </c>
      <c r="FA150" s="222">
        <v>-30523639.069999997</v>
      </c>
      <c r="FB150" s="222">
        <v>-53643957</v>
      </c>
      <c r="FC150" s="222">
        <v>-31652101.099999998</v>
      </c>
      <c r="FD150" s="222">
        <v>-16606238.540000003</v>
      </c>
      <c r="FE150" s="222">
        <v>-13855523.650000002</v>
      </c>
      <c r="FF150" s="222">
        <v>-14392863.59</v>
      </c>
      <c r="FG150" s="222">
        <v>-10275757.399999999</v>
      </c>
      <c r="FH150" s="222">
        <v>-11667512.07</v>
      </c>
      <c r="FI150" s="222">
        <v>-111487424.55000001</v>
      </c>
      <c r="FJ150" s="222">
        <v>-8686680.3200000003</v>
      </c>
      <c r="FK150" s="222">
        <v>-2694681.4300000006</v>
      </c>
      <c r="FL150" s="222">
        <v>-6538591.7800000003</v>
      </c>
      <c r="FM150" s="222">
        <v>-23669688.390000001</v>
      </c>
      <c r="FN150" s="222">
        <v>-12603026.490000002</v>
      </c>
      <c r="FO150" s="222">
        <v>-10590407.700000001</v>
      </c>
      <c r="FP150" s="222">
        <v>-4732023.5100000007</v>
      </c>
      <c r="FQ150" s="222">
        <v>-397673721.32999992</v>
      </c>
      <c r="FR150" s="222">
        <v>-16316216.970000001</v>
      </c>
      <c r="FS150" s="222">
        <v>-27125624.939999994</v>
      </c>
      <c r="FT150" s="222">
        <v>-31118999.649999999</v>
      </c>
      <c r="FU150" s="222">
        <v>-24887964.980000004</v>
      </c>
      <c r="FV150" s="222">
        <v>-8662447.0100000016</v>
      </c>
      <c r="FW150" s="222">
        <v>-55425838</v>
      </c>
      <c r="FX150" s="222">
        <v>-41095208.859999999</v>
      </c>
      <c r="FY150" s="222">
        <v>-23307518.830000002</v>
      </c>
      <c r="FZ150" s="222">
        <v>-17239093.710000001</v>
      </c>
      <c r="GA150" s="222">
        <v>-56061054.680000015</v>
      </c>
      <c r="GB150" s="222">
        <v>-21740434.23</v>
      </c>
      <c r="GC150" s="222">
        <v>-15550414.609999999</v>
      </c>
      <c r="GD150" s="222">
        <v>-8507720.3599999994</v>
      </c>
      <c r="GE150" s="222">
        <v>-139143545.98000002</v>
      </c>
      <c r="GF150" s="222">
        <v>-8857768.4100000001</v>
      </c>
      <c r="GG150" s="222">
        <v>-10170981.18</v>
      </c>
      <c r="GH150" s="222">
        <v>-41572057.640000008</v>
      </c>
      <c r="GI150" s="222">
        <v>-19287746.579999998</v>
      </c>
      <c r="GJ150" s="222">
        <v>-8800399.8499999996</v>
      </c>
      <c r="GK150" s="222">
        <v>-10836016.449999997</v>
      </c>
      <c r="GL150" s="222">
        <v>-37351623.890000001</v>
      </c>
      <c r="GM150" s="222">
        <v>-5961836.2700000005</v>
      </c>
      <c r="GN150" s="222">
        <v>-6038648.5899999999</v>
      </c>
      <c r="GO150" s="222">
        <v>-4893695.2200000007</v>
      </c>
      <c r="GP150" s="222">
        <v>-6668951.6000000015</v>
      </c>
      <c r="GQ150" s="222">
        <v>-139504705.31000003</v>
      </c>
      <c r="GR150" s="222">
        <v>-8843626.4800000023</v>
      </c>
      <c r="GS150" s="222">
        <v>-11038246.290000001</v>
      </c>
      <c r="GT150" s="222">
        <v>-18621346.700000003</v>
      </c>
      <c r="GU150" s="222">
        <v>-2785582.94</v>
      </c>
      <c r="GV150" s="222">
        <v>-11224514.699999999</v>
      </c>
      <c r="GW150" s="222">
        <v>-12068118.709999999</v>
      </c>
      <c r="GX150" s="222">
        <v>-7791398.0799999991</v>
      </c>
      <c r="GY150" s="222">
        <v>-123680945.08000001</v>
      </c>
      <c r="GZ150" s="222">
        <v>-10169999.65</v>
      </c>
      <c r="HA150" s="222">
        <v>-38612592.259999998</v>
      </c>
      <c r="HB150" s="222">
        <v>-26537917.090000004</v>
      </c>
      <c r="HC150" s="222">
        <v>-650794465.43000007</v>
      </c>
      <c r="HD150" s="222">
        <v>-134937955.13999999</v>
      </c>
      <c r="HE150" s="222">
        <v>-79658006.400000006</v>
      </c>
      <c r="HF150" s="222">
        <v>-97445054.410000026</v>
      </c>
      <c r="HG150" s="222">
        <v>-48671222.649999991</v>
      </c>
      <c r="HH150" s="222">
        <v>-48869723.770000003</v>
      </c>
      <c r="HI150" s="222">
        <v>-32580173.930000003</v>
      </c>
      <c r="HJ150" s="222">
        <v>-279498740.26000005</v>
      </c>
      <c r="HK150" s="222">
        <v>-65880993.520000003</v>
      </c>
      <c r="HL150" s="222">
        <v>-132702385.39</v>
      </c>
      <c r="HM150" s="222">
        <v>-34006464.659999996</v>
      </c>
      <c r="HN150" s="222">
        <v>-27916420.050000004</v>
      </c>
      <c r="HO150" s="222">
        <v>-45251712.990000002</v>
      </c>
      <c r="HP150" s="222">
        <v>-46070345.819999993</v>
      </c>
      <c r="HQ150" s="222">
        <v>-36528221.089999996</v>
      </c>
      <c r="HR150" s="222">
        <v>-326045355.98939997</v>
      </c>
      <c r="HS150" s="222">
        <v>-156738545.59999996</v>
      </c>
      <c r="HT150" s="222">
        <v>-25397916.600000001</v>
      </c>
      <c r="HU150" s="222">
        <v>-10506630.559999999</v>
      </c>
      <c r="HV150" s="222">
        <v>-19938999</v>
      </c>
      <c r="HW150" s="222">
        <v>-20763512.280000001</v>
      </c>
      <c r="HX150" s="222">
        <v>-62834471.170000009</v>
      </c>
      <c r="HY150" s="222">
        <v>-28504099.75</v>
      </c>
      <c r="HZ150" s="222">
        <v>-24165119.289999999</v>
      </c>
      <c r="IA150" s="222">
        <v>-15372753.519999996</v>
      </c>
      <c r="IB150" s="222">
        <v>-12274820.540000001</v>
      </c>
      <c r="IC150" s="222">
        <v>-19341100.75</v>
      </c>
      <c r="ID150" s="222">
        <v>-6409780.2300000004</v>
      </c>
      <c r="IE150" s="222">
        <v>-20486077.849999998</v>
      </c>
      <c r="IF150" s="222">
        <v>-10143451.820000002</v>
      </c>
      <c r="IG150" s="222">
        <v>-7324522.6999999993</v>
      </c>
      <c r="IH150" s="222">
        <v>-280452005.75999999</v>
      </c>
      <c r="II150" s="222">
        <v>-46511183.119999997</v>
      </c>
      <c r="IJ150" s="222">
        <v>-16711824.09</v>
      </c>
      <c r="IK150" s="222">
        <v>-70374040.99000001</v>
      </c>
      <c r="IL150" s="222">
        <v>-101501653.5</v>
      </c>
      <c r="IM150" s="222">
        <v>-36313355.130000003</v>
      </c>
      <c r="IN150" s="222">
        <v>-12701379.050000001</v>
      </c>
      <c r="IO150" s="222">
        <v>-13574694.819999998</v>
      </c>
      <c r="IP150" s="222">
        <v>-12284443.07</v>
      </c>
      <c r="IQ150" s="222">
        <v>-25589814.770000003</v>
      </c>
      <c r="IR150" s="222">
        <v>-15310474.08</v>
      </c>
      <c r="IS150" s="222">
        <v>-476077835.6500001</v>
      </c>
      <c r="IT150" s="222">
        <v>-333663748.36000001</v>
      </c>
      <c r="IU150" s="222">
        <v>-19495610.989999998</v>
      </c>
      <c r="IV150" s="222">
        <v>-25309116.669999998</v>
      </c>
      <c r="IW150" s="222">
        <v>-23848205.719999999</v>
      </c>
      <c r="IX150" s="222">
        <v>-10333326.689999998</v>
      </c>
      <c r="IY150" s="222">
        <v>-27871203.09</v>
      </c>
      <c r="IZ150" s="222">
        <v>-7776758.330000001</v>
      </c>
      <c r="JA150" s="222">
        <v>-11538009.999999998</v>
      </c>
      <c r="JB150" s="222">
        <v>-26776550.850000005</v>
      </c>
      <c r="JC150" s="222">
        <v>-54149499.589999996</v>
      </c>
      <c r="JD150" s="222">
        <v>-15682727.83</v>
      </c>
      <c r="JE150" s="222">
        <v>-56614714.790000007</v>
      </c>
      <c r="JF150" s="222">
        <v>-72199710.63000001</v>
      </c>
      <c r="JG150" s="222">
        <v>-20979295.099999998</v>
      </c>
      <c r="JH150" s="222">
        <v>-19121112.369999997</v>
      </c>
      <c r="JI150" s="222">
        <v>-14819848.349999998</v>
      </c>
      <c r="JJ150" s="222">
        <v>-10617003.439999996</v>
      </c>
      <c r="JK150" s="222">
        <v>-192442450.19999996</v>
      </c>
      <c r="JL150" s="222">
        <v>-18617129.409999996</v>
      </c>
      <c r="JM150" s="222">
        <v>-31565591.220000003</v>
      </c>
      <c r="JN150" s="222">
        <v>-57897384.910000004</v>
      </c>
      <c r="JO150" s="222">
        <v>-32553179.450000003</v>
      </c>
      <c r="JP150" s="222">
        <v>-48846736.690000005</v>
      </c>
      <c r="JQ150" s="222">
        <v>-14179564.630000001</v>
      </c>
      <c r="JR150" s="222">
        <v>-196883901.38000003</v>
      </c>
      <c r="JS150" s="222">
        <v>-120624892.81</v>
      </c>
      <c r="JT150" s="222">
        <v>-14502514.960000001</v>
      </c>
      <c r="JU150" s="222">
        <v>-6377876.8100000005</v>
      </c>
      <c r="JV150" s="222">
        <v>-15034278.640000001</v>
      </c>
      <c r="JW150" s="222">
        <v>-6277095.5100000016</v>
      </c>
      <c r="JX150" s="222">
        <v>-59612989.710000001</v>
      </c>
      <c r="JY150" s="222">
        <v>-12293077.540000001</v>
      </c>
      <c r="JZ150" s="222">
        <v>-16872117.829999998</v>
      </c>
      <c r="KA150" s="222">
        <v>-24043940.030000001</v>
      </c>
      <c r="KB150" s="222">
        <v>-12925451.459999999</v>
      </c>
      <c r="KC150" s="222">
        <v>-13378511.649999999</v>
      </c>
      <c r="KD150" s="222">
        <v>-11409008.630000003</v>
      </c>
      <c r="KE150" s="222">
        <v>-2992656.4699999997</v>
      </c>
      <c r="KF150" s="222">
        <v>-9552687.4100000001</v>
      </c>
      <c r="KG150" s="222">
        <v>-8401300.379999999</v>
      </c>
      <c r="KH150" s="222">
        <v>-471645170.21000004</v>
      </c>
      <c r="KI150" s="222">
        <v>-60518518.780000001</v>
      </c>
      <c r="KJ150" s="222">
        <v>-44095012.020000003</v>
      </c>
      <c r="KK150" s="222">
        <v>-32240475.370000005</v>
      </c>
      <c r="KL150" s="222">
        <v>-20772568.520000003</v>
      </c>
      <c r="KM150" s="222">
        <v>-21624016.069999997</v>
      </c>
      <c r="KN150" s="222">
        <v>-85942890.830000013</v>
      </c>
      <c r="KO150" s="222">
        <v>-12441057.610000003</v>
      </c>
      <c r="KP150" s="222">
        <v>-16622571.879999997</v>
      </c>
      <c r="KQ150" s="222">
        <v>-180891770.01999995</v>
      </c>
      <c r="KR150" s="222">
        <v>-20661699.66</v>
      </c>
      <c r="KS150" s="222">
        <v>-30858545.029999997</v>
      </c>
      <c r="KT150" s="222">
        <v>-100687903.04000001</v>
      </c>
      <c r="KU150" s="222">
        <v>-26835100.800000001</v>
      </c>
      <c r="KV150" s="222">
        <v>-32990796.720000003</v>
      </c>
      <c r="KW150" s="222">
        <v>-223083955.23000005</v>
      </c>
      <c r="KX150" s="222">
        <v>-25068927.370000001</v>
      </c>
      <c r="KY150" s="222">
        <v>-261240956.04000002</v>
      </c>
      <c r="KZ150" s="222">
        <v>-22832600.159999996</v>
      </c>
      <c r="LA150" s="222">
        <v>-12500570.930000002</v>
      </c>
      <c r="LB150" s="222">
        <v>-32702566.270000003</v>
      </c>
      <c r="LC150" s="222">
        <v>-29808813.760000002</v>
      </c>
      <c r="LD150" s="222">
        <v>-17690078.099999998</v>
      </c>
      <c r="LE150" s="222">
        <v>-17345417.689999998</v>
      </c>
      <c r="LF150" s="222">
        <v>-23226647.699999999</v>
      </c>
      <c r="LG150" s="222">
        <v>-579724858.57000005</v>
      </c>
      <c r="LH150" s="222">
        <v>-152869636.60999998</v>
      </c>
      <c r="LI150" s="222">
        <v>-120337573.54999997</v>
      </c>
      <c r="LJ150" s="222">
        <v>-143007951.45000002</v>
      </c>
      <c r="LK150" s="222">
        <v>-31590135.579999994</v>
      </c>
      <c r="LL150" s="222">
        <v>-25236389.840000004</v>
      </c>
      <c r="LM150" s="222">
        <v>-12602366.060000001</v>
      </c>
      <c r="LN150" s="222">
        <v>-34228859.380000003</v>
      </c>
      <c r="LO150" s="222">
        <v>-10669582.970000001</v>
      </c>
      <c r="LP150" s="222">
        <v>-39219940.949999996</v>
      </c>
      <c r="LQ150" s="222">
        <v>-10302779.26</v>
      </c>
      <c r="LR150" s="222">
        <v>-172435885.22999996</v>
      </c>
      <c r="LS150" s="222">
        <v>-13349806.52</v>
      </c>
      <c r="LT150" s="222">
        <v>-8326319.209999999</v>
      </c>
      <c r="LU150" s="222">
        <v>-425828321.35999995</v>
      </c>
      <c r="LV150" s="222">
        <v>-158635099.23000002</v>
      </c>
      <c r="LW150" s="222">
        <v>-435301309.6099999</v>
      </c>
      <c r="LX150" s="222">
        <v>-121512286.43999998</v>
      </c>
      <c r="LY150" s="222">
        <v>-49850359.469999999</v>
      </c>
      <c r="LZ150" s="222">
        <v>-42946009.290000007</v>
      </c>
      <c r="MA150" s="222">
        <v>-36984997.850000001</v>
      </c>
      <c r="MB150" s="222">
        <v>-29896215.960000001</v>
      </c>
      <c r="MC150" s="222">
        <v>-36986224.029999994</v>
      </c>
      <c r="MD150" s="222">
        <v>-30159297.34</v>
      </c>
      <c r="ME150" s="222">
        <v>-94933234.510000005</v>
      </c>
      <c r="MF150" s="222">
        <v>-25581339.710000001</v>
      </c>
      <c r="MG150" s="222">
        <v>-455558976.41000003</v>
      </c>
      <c r="MH150" s="222">
        <v>-22467344.280000001</v>
      </c>
      <c r="MI150" s="222">
        <v>-11492612.68</v>
      </c>
      <c r="MJ150" s="222">
        <v>-8071555.9100000001</v>
      </c>
      <c r="MK150" s="222">
        <v>-8477712.4699999988</v>
      </c>
      <c r="ML150" s="222">
        <v>-24509035.32</v>
      </c>
      <c r="MM150" s="222">
        <v>-19216592.490000002</v>
      </c>
      <c r="MN150" s="222">
        <v>-13379221.899999999</v>
      </c>
      <c r="MO150" s="222">
        <v>-32989730.550000001</v>
      </c>
      <c r="MP150" s="222">
        <v>-14266685.749999998</v>
      </c>
      <c r="MQ150" s="222">
        <v>-16425839.680000003</v>
      </c>
      <c r="MR150" s="222">
        <v>-14760433.120000001</v>
      </c>
      <c r="MS150" s="222">
        <v>-370801919.8599999</v>
      </c>
      <c r="MT150" s="222">
        <v>-27920925.48</v>
      </c>
      <c r="MU150" s="222">
        <v>-27509906.620000005</v>
      </c>
      <c r="MV150" s="222">
        <v>-38346003.659999996</v>
      </c>
      <c r="MW150" s="222">
        <v>-54095319.049999997</v>
      </c>
      <c r="MX150" s="222">
        <v>-25086410.660000008</v>
      </c>
      <c r="MY150" s="222">
        <v>-68280740.108199999</v>
      </c>
      <c r="MZ150" s="222">
        <v>-60567274.259999998</v>
      </c>
      <c r="NA150" s="222">
        <v>-32218141.489999995</v>
      </c>
      <c r="NB150" s="222">
        <v>-13912570.07</v>
      </c>
      <c r="NC150" s="222">
        <v>-4851433.7100000009</v>
      </c>
      <c r="ND150" s="222">
        <v>-649163203.42999995</v>
      </c>
      <c r="NE150" s="222">
        <v>-55366746.949999996</v>
      </c>
      <c r="NF150" s="222">
        <v>-21604668.349999998</v>
      </c>
      <c r="NG150" s="222">
        <v>-351957972.63000005</v>
      </c>
      <c r="NH150" s="222">
        <v>-26696820.350000001</v>
      </c>
      <c r="NI150" s="222">
        <v>-44281835.569999993</v>
      </c>
      <c r="NJ150" s="222">
        <v>-138581279.78</v>
      </c>
      <c r="NK150" s="222">
        <v>-127780019.2</v>
      </c>
      <c r="NL150" s="222">
        <v>-4792298.5299999993</v>
      </c>
      <c r="NM150" s="222">
        <v>-40400058.319999993</v>
      </c>
      <c r="NN150" s="222">
        <v>-23898777.229999997</v>
      </c>
      <c r="NO150" s="222">
        <v>-14893763.930999998</v>
      </c>
      <c r="NP150" s="222">
        <v>-89733372.970000014</v>
      </c>
      <c r="NQ150" s="222">
        <v>-11154120.48</v>
      </c>
      <c r="NR150" s="222">
        <v>-20024830.09</v>
      </c>
      <c r="NS150" s="222">
        <v>-9878749.4199999999</v>
      </c>
      <c r="NT150" s="222">
        <v>-7360818.9399999985</v>
      </c>
      <c r="NU150" s="222">
        <v>-2738649.2700000005</v>
      </c>
      <c r="NV150" s="222">
        <v>-4898839.4200000009</v>
      </c>
      <c r="NW150" s="222">
        <v>-333701300.29000002</v>
      </c>
      <c r="NX150" s="222">
        <v>-135086683.31</v>
      </c>
      <c r="NY150" s="222">
        <v>-19182625.070000004</v>
      </c>
      <c r="NZ150" s="222">
        <v>-17240860.84</v>
      </c>
      <c r="OA150" s="222">
        <v>-17356665.949999999</v>
      </c>
      <c r="OB150" s="222">
        <v>-38836558.980000004</v>
      </c>
      <c r="OC150" s="222">
        <v>-17610619.66</v>
      </c>
      <c r="OD150" s="222">
        <v>-487129388.92000014</v>
      </c>
      <c r="OE150" s="222">
        <v>-133561535.59</v>
      </c>
      <c r="OF150" s="222">
        <v>-25682297.41</v>
      </c>
      <c r="OG150" s="222">
        <v>-112021634.45</v>
      </c>
      <c r="OH150" s="222">
        <v>-33066161.57</v>
      </c>
      <c r="OI150" s="222">
        <v>-34312936.929999992</v>
      </c>
      <c r="OJ150" s="222">
        <v>-89592456.559999987</v>
      </c>
      <c r="OK150" s="222">
        <v>-18581569.660000004</v>
      </c>
      <c r="OL150" s="222">
        <v>-40163659.93</v>
      </c>
      <c r="OM150" s="222">
        <v>-309580617.07000005</v>
      </c>
      <c r="ON150" s="222">
        <v>-92044046.460000038</v>
      </c>
      <c r="OO150" s="222">
        <v>-238609779.75999999</v>
      </c>
      <c r="OP150" s="222">
        <v>-45426663.550000004</v>
      </c>
      <c r="OQ150" s="222">
        <v>-48481729.869999997</v>
      </c>
      <c r="OR150" s="222">
        <v>-51039212.889999993</v>
      </c>
      <c r="OS150" s="222">
        <v>-109284814.21000002</v>
      </c>
      <c r="OT150" s="222">
        <v>-19531674.149999999</v>
      </c>
      <c r="OU150" s="222">
        <v>-20504858.279999997</v>
      </c>
      <c r="OV150" s="222">
        <v>-17302154.170000002</v>
      </c>
      <c r="OW150" s="222">
        <v>-23720183.600000001</v>
      </c>
      <c r="OX150" s="222">
        <v>-90423001.839999974</v>
      </c>
      <c r="OY150" s="222">
        <v>-22763917.669999994</v>
      </c>
      <c r="OZ150" s="222">
        <v>-14067384.359999999</v>
      </c>
      <c r="PA150" s="222">
        <v>-16329649.450000001</v>
      </c>
      <c r="PB150" s="222">
        <v>-267451260.31000006</v>
      </c>
      <c r="PC150" s="222">
        <v>-7463350.6799999988</v>
      </c>
      <c r="PD150" s="222">
        <v>-49496813.649999999</v>
      </c>
      <c r="PE150" s="222">
        <v>-8540143.6899999995</v>
      </c>
      <c r="PF150" s="222">
        <v>-12179579.709999999</v>
      </c>
      <c r="PG150" s="222">
        <v>-50615679.990000002</v>
      </c>
      <c r="PH150" s="222">
        <v>-15408038.160000002</v>
      </c>
      <c r="PI150" s="222">
        <v>-16512297.269999998</v>
      </c>
      <c r="PJ150" s="222">
        <v>-21980580.009999998</v>
      </c>
      <c r="PK150" s="222">
        <v>-12230046.35</v>
      </c>
      <c r="PL150" s="222">
        <v>-13198472.149999999</v>
      </c>
      <c r="PM150" s="222">
        <v>-34744711.32</v>
      </c>
      <c r="PN150" s="222">
        <v>-9961450.8800000027</v>
      </c>
      <c r="PO150" s="222">
        <v>-70252919.060000002</v>
      </c>
      <c r="PP150" s="222">
        <v>-11946393.789999999</v>
      </c>
      <c r="PQ150" s="222">
        <v>-12369250.229999999</v>
      </c>
      <c r="PR150" s="222">
        <v>-8393408.540000001</v>
      </c>
      <c r="PS150" s="222">
        <v>-8024021.2400000002</v>
      </c>
      <c r="PT150" s="222">
        <v>-803453750.79999983</v>
      </c>
      <c r="PU150" s="222">
        <v>-34455349.710000001</v>
      </c>
      <c r="PV150" s="222">
        <v>-20236828.059999999</v>
      </c>
      <c r="PW150" s="222">
        <v>-20627455.190000001</v>
      </c>
      <c r="PX150" s="222">
        <v>-247950229.74000004</v>
      </c>
      <c r="PY150" s="222">
        <v>-33418735.360000003</v>
      </c>
      <c r="PZ150" s="222">
        <v>-75253063.13000001</v>
      </c>
      <c r="QA150" s="222">
        <v>-15258402.220000003</v>
      </c>
      <c r="QB150" s="222">
        <v>-67344904.730000004</v>
      </c>
      <c r="QC150" s="222">
        <v>-6305654.6700000009</v>
      </c>
      <c r="QD150" s="222">
        <v>-55730738.359999992</v>
      </c>
      <c r="QE150" s="222">
        <v>-15353501.809999997</v>
      </c>
      <c r="QF150" s="222">
        <v>-14272432.229999999</v>
      </c>
      <c r="QG150" s="222">
        <v>-18005450.590000004</v>
      </c>
      <c r="QH150" s="222">
        <v>-40788441.329999998</v>
      </c>
      <c r="QI150" s="222">
        <v>-24665845.040000003</v>
      </c>
      <c r="QJ150" s="222">
        <v>-25655572.039999999</v>
      </c>
      <c r="QK150" s="222">
        <v>-18242403.23</v>
      </c>
      <c r="QL150" s="222">
        <v>-16112558.02</v>
      </c>
      <c r="QM150" s="222">
        <v>-69043508.329999983</v>
      </c>
      <c r="QN150" s="222">
        <v>-68746880.24000001</v>
      </c>
      <c r="QO150" s="222">
        <v>-16246609.51</v>
      </c>
      <c r="QP150" s="222">
        <v>-4888979.5</v>
      </c>
      <c r="QQ150" s="222">
        <v>-10060415.4</v>
      </c>
      <c r="QR150" s="222">
        <v>-4270131.51</v>
      </c>
      <c r="QS150" s="222">
        <v>-9223701.0100000016</v>
      </c>
      <c r="QT150" s="222">
        <v>-275414323.16999996</v>
      </c>
      <c r="QU150" s="222">
        <v>-9752169.1400000006</v>
      </c>
      <c r="QV150" s="222">
        <v>-57550661.06000001</v>
      </c>
      <c r="QW150" s="222">
        <v>-15196010.699999999</v>
      </c>
      <c r="QX150" s="222">
        <v>-18932034.269999996</v>
      </c>
      <c r="QY150" s="222">
        <v>-50705100.229999989</v>
      </c>
      <c r="QZ150" s="222">
        <v>-23633333.440000001</v>
      </c>
      <c r="RA150" s="222">
        <v>-42023475.289999999</v>
      </c>
      <c r="RB150" s="222">
        <v>-25261592.250000004</v>
      </c>
      <c r="RC150" s="222">
        <v>-22215440.98</v>
      </c>
      <c r="RD150" s="222">
        <v>-12174913.000000004</v>
      </c>
      <c r="RE150" s="222">
        <v>-7277401.4199999999</v>
      </c>
      <c r="RF150" s="222">
        <v>-8416064.8300000019</v>
      </c>
      <c r="RG150" s="222">
        <v>-425668461.12000012</v>
      </c>
      <c r="RH150" s="222">
        <v>-61050569.880000003</v>
      </c>
      <c r="RI150" s="222">
        <v>-21451448.470000003</v>
      </c>
      <c r="RJ150" s="222">
        <v>-23972586.990000002</v>
      </c>
      <c r="RK150" s="222">
        <v>-28275584.939999994</v>
      </c>
      <c r="RL150" s="222">
        <v>-46122693.339999996</v>
      </c>
      <c r="RM150" s="222">
        <v>-83099430.670000002</v>
      </c>
      <c r="RN150" s="222">
        <v>-20996202.190000001</v>
      </c>
      <c r="RO150" s="222">
        <v>-18271826.429999996</v>
      </c>
      <c r="RP150" s="222">
        <v>-56865177.899999991</v>
      </c>
      <c r="RQ150" s="222">
        <v>-75980759.409999982</v>
      </c>
      <c r="RR150" s="222">
        <v>-17621350.879999999</v>
      </c>
      <c r="RS150" s="222">
        <v>-17959625.359999999</v>
      </c>
      <c r="RT150" s="222">
        <v>-28368655.380000003</v>
      </c>
      <c r="RU150" s="222">
        <v>-13972467.320000002</v>
      </c>
      <c r="RV150" s="222">
        <v>-15413705.4</v>
      </c>
      <c r="RW150" s="222">
        <v>-20987317.649999999</v>
      </c>
      <c r="RX150" s="222">
        <v>-9062208.5800000019</v>
      </c>
      <c r="RY150" s="222">
        <v>-9909972.1600000001</v>
      </c>
      <c r="RZ150" s="222">
        <v>-12769013.83</v>
      </c>
      <c r="SA150" s="222">
        <v>-169270897.09</v>
      </c>
      <c r="SB150" s="222">
        <v>-12012945.93</v>
      </c>
      <c r="SC150" s="222">
        <v>-11515332.249999998</v>
      </c>
      <c r="SD150" s="222">
        <v>-19095066.400000002</v>
      </c>
      <c r="SE150" s="222">
        <v>-8334154.3199999994</v>
      </c>
      <c r="SF150" s="222">
        <v>-19234533.239999998</v>
      </c>
      <c r="SG150" s="222">
        <v>-25122906.159999996</v>
      </c>
      <c r="SH150" s="222">
        <v>-30867808.43</v>
      </c>
      <c r="SI150" s="222">
        <v>-17787435.009999998</v>
      </c>
      <c r="SJ150" s="222">
        <v>-12096307.880000001</v>
      </c>
      <c r="SK150" s="222">
        <v>-76984085.549999982</v>
      </c>
      <c r="SL150" s="222">
        <v>-5588976.4199999999</v>
      </c>
      <c r="SM150" s="222">
        <v>-95342397.75999999</v>
      </c>
      <c r="SN150" s="222">
        <v>-19630396.469999995</v>
      </c>
      <c r="SO150" s="222">
        <v>-27273945.870000001</v>
      </c>
      <c r="SP150" s="222">
        <v>-46435165.970000006</v>
      </c>
      <c r="SQ150" s="222">
        <v>-12566269.470000001</v>
      </c>
      <c r="SR150" s="222">
        <v>-10835589.59</v>
      </c>
      <c r="SS150" s="222">
        <v>-25066148.279999997</v>
      </c>
      <c r="ST150" s="222">
        <v>-17204213.980000004</v>
      </c>
      <c r="SU150" s="222">
        <v>-245546614.21000001</v>
      </c>
      <c r="SV150" s="222">
        <v>-8020226.0200000005</v>
      </c>
      <c r="SW150" s="222">
        <v>-19463339.899999999</v>
      </c>
      <c r="SX150" s="222">
        <v>-26081157.690000005</v>
      </c>
      <c r="SY150" s="222">
        <v>-7271982.1600000001</v>
      </c>
      <c r="SZ150" s="222">
        <v>-7278896.7899999991</v>
      </c>
      <c r="TA150" s="222">
        <v>-9679490.1199999992</v>
      </c>
      <c r="TB150" s="222">
        <v>-65120978.609999992</v>
      </c>
      <c r="TC150" s="222">
        <v>-13837670.199999997</v>
      </c>
      <c r="TD150" s="222">
        <v>-17210303.440000005</v>
      </c>
      <c r="TE150" s="222">
        <v>-14554853.090000002</v>
      </c>
      <c r="TF150" s="222">
        <v>-39246599.060000002</v>
      </c>
      <c r="TG150" s="222">
        <v>-9213349.2899999991</v>
      </c>
      <c r="TH150" s="222">
        <v>-9224650.879999999</v>
      </c>
      <c r="TI150" s="222">
        <v>-591009649.19000006</v>
      </c>
      <c r="TJ150" s="222">
        <v>-15784916.010000002</v>
      </c>
      <c r="TK150" s="222">
        <v>-21437691.940000001</v>
      </c>
      <c r="TL150" s="222">
        <v>-69365914.299999997</v>
      </c>
      <c r="TM150" s="222">
        <v>-28202054.400000002</v>
      </c>
      <c r="TN150" s="222">
        <v>-9297050.5800000001</v>
      </c>
      <c r="TO150" s="222">
        <v>-9914169.879999999</v>
      </c>
      <c r="TP150" s="222">
        <v>-58643704.689999998</v>
      </c>
      <c r="TQ150" s="222">
        <v>-15836107.34</v>
      </c>
      <c r="TR150" s="222">
        <v>-31914609.800000001</v>
      </c>
      <c r="TS150" s="222">
        <v>-41851152.840000004</v>
      </c>
      <c r="TT150" s="222">
        <v>-8375646.6100000013</v>
      </c>
      <c r="TU150" s="222">
        <v>-11143598.07</v>
      </c>
      <c r="TV150" s="222">
        <v>-21555620.599999998</v>
      </c>
      <c r="TW150" s="222">
        <v>-30465297.670000002</v>
      </c>
      <c r="TX150" s="222">
        <v>-5472073.6299999999</v>
      </c>
      <c r="TY150" s="222">
        <v>-79248760.929999992</v>
      </c>
      <c r="TZ150" s="222">
        <v>-12082138.029999999</v>
      </c>
      <c r="UA150" s="222">
        <v>-174457341.15000001</v>
      </c>
      <c r="UB150" s="222">
        <v>-59460986.339999989</v>
      </c>
      <c r="UC150" s="222">
        <v>-21372495.880000006</v>
      </c>
      <c r="UD150" s="222">
        <v>-24293345.859999996</v>
      </c>
      <c r="UE150" s="222">
        <v>-254242508.41000006</v>
      </c>
      <c r="UF150" s="222">
        <v>-9721030.9300000016</v>
      </c>
      <c r="UG150" s="222">
        <v>-14519053.780000001</v>
      </c>
      <c r="UH150" s="222">
        <v>-26645714.239999995</v>
      </c>
      <c r="UI150" s="222">
        <v>-14401703.500000002</v>
      </c>
      <c r="UJ150" s="222">
        <v>-132075472.63</v>
      </c>
      <c r="UK150" s="222">
        <v>-44564860.920000002</v>
      </c>
      <c r="UL150" s="222">
        <v>-26203919.129999999</v>
      </c>
      <c r="UM150" s="222">
        <v>-52862458.779999994</v>
      </c>
      <c r="UN150" s="222">
        <v>-26459604.23</v>
      </c>
      <c r="UO150" s="222">
        <v>-33348304.460000005</v>
      </c>
      <c r="UP150" s="222">
        <v>-540715911.64999986</v>
      </c>
      <c r="UQ150" s="222">
        <v>-33829215.549999997</v>
      </c>
      <c r="UR150" s="222">
        <v>-29156945.150000002</v>
      </c>
      <c r="US150" s="222">
        <v>-141814391.13</v>
      </c>
      <c r="UT150" s="222">
        <v>-3974512.9400000004</v>
      </c>
      <c r="UU150" s="222">
        <v>-19682748.190000001</v>
      </c>
      <c r="UV150" s="222">
        <v>-76714343.890000001</v>
      </c>
      <c r="UW150" s="222">
        <v>-11936704.129999997</v>
      </c>
      <c r="UX150" s="222">
        <v>-19775195.18</v>
      </c>
      <c r="UY150" s="222">
        <v>-16869607.510000002</v>
      </c>
      <c r="UZ150" s="222">
        <v>-30014259.73</v>
      </c>
      <c r="VA150" s="222">
        <v>-60574956.739999995</v>
      </c>
      <c r="VB150" s="222">
        <v>-33170088.07</v>
      </c>
      <c r="VC150" s="222">
        <v>-33273627.440000005</v>
      </c>
      <c r="VD150" s="222">
        <v>-19777495.609999999</v>
      </c>
      <c r="VE150" s="222">
        <v>-19187691.050000004</v>
      </c>
      <c r="VF150" s="222">
        <v>-22988007.68</v>
      </c>
      <c r="VG150" s="222">
        <v>-14825830.189999999</v>
      </c>
      <c r="VH150" s="222">
        <v>-62941817.43</v>
      </c>
      <c r="VI150" s="222">
        <v>-9844533.709999999</v>
      </c>
      <c r="VJ150" s="222">
        <v>-6911046.2999999989</v>
      </c>
      <c r="VK150" s="222">
        <v>-7473152.6200000001</v>
      </c>
      <c r="VL150" s="222">
        <v>-424210554.22000003</v>
      </c>
      <c r="VM150" s="222">
        <v>-21410624.039999999</v>
      </c>
      <c r="VN150" s="222">
        <v>-26006438.140000008</v>
      </c>
      <c r="VO150" s="222">
        <v>-50695906.300000012</v>
      </c>
      <c r="VP150" s="222">
        <v>-56448250.959999993</v>
      </c>
      <c r="VQ150" s="222">
        <v>-46486904.970000006</v>
      </c>
      <c r="VR150" s="222">
        <v>-43036676.040000007</v>
      </c>
      <c r="VS150" s="222">
        <v>-9981750.7200000007</v>
      </c>
      <c r="VT150" s="222">
        <v>-25239687.960000001</v>
      </c>
      <c r="VU150" s="222">
        <v>-148816174.91999999</v>
      </c>
      <c r="VV150" s="222">
        <v>-13891916.83</v>
      </c>
      <c r="VW150" s="222">
        <v>-47169851.839999996</v>
      </c>
      <c r="VX150" s="222">
        <v>-19267338.619999994</v>
      </c>
      <c r="VY150" s="222">
        <v>-8238123.3799999999</v>
      </c>
      <c r="VZ150" s="222">
        <v>-12517810.829999996</v>
      </c>
      <c r="WA150" s="222">
        <v>-884551557.49999988</v>
      </c>
      <c r="WB150" s="222">
        <v>-23479823.599999998</v>
      </c>
      <c r="WC150" s="222">
        <v>-23643528.509999998</v>
      </c>
      <c r="WD150" s="222">
        <v>-25526990.109999992</v>
      </c>
      <c r="WE150" s="222">
        <v>-9796540.3199999984</v>
      </c>
      <c r="WF150" s="222">
        <v>-27260480.050000001</v>
      </c>
      <c r="WG150" s="222">
        <v>-50232190.890000001</v>
      </c>
      <c r="WH150" s="222">
        <v>-40655408.510000005</v>
      </c>
      <c r="WI150" s="222">
        <v>-18802335.659999996</v>
      </c>
      <c r="WJ150" s="222">
        <v>-36770701.150000006</v>
      </c>
      <c r="WK150" s="222">
        <v>-14349029.940000001</v>
      </c>
      <c r="WL150" s="222">
        <v>-49721286.729999997</v>
      </c>
      <c r="WM150" s="222">
        <v>-22228378.650000006</v>
      </c>
      <c r="WN150" s="222">
        <v>-64916654.819999993</v>
      </c>
      <c r="WO150" s="222">
        <v>-64419524.810000002</v>
      </c>
      <c r="WP150" s="222">
        <v>-17754781.700000003</v>
      </c>
      <c r="WQ150" s="222">
        <v>-27948890.769999996</v>
      </c>
      <c r="WR150" s="222">
        <v>-31729554.18</v>
      </c>
      <c r="WS150" s="222">
        <v>-12828740.459999999</v>
      </c>
      <c r="WT150" s="222">
        <v>-44539550.410000004</v>
      </c>
      <c r="WU150" s="222">
        <v>-183764665.77000004</v>
      </c>
      <c r="WV150" s="222">
        <v>-27519382.240000002</v>
      </c>
      <c r="WW150" s="222">
        <v>-18809535.799999993</v>
      </c>
      <c r="WX150" s="222">
        <v>-11748869.889999999</v>
      </c>
      <c r="WY150" s="222">
        <v>-18716625.910000004</v>
      </c>
      <c r="WZ150" s="222">
        <v>-19627214.370000005</v>
      </c>
      <c r="XA150" s="222">
        <v>-6543260.5800000001</v>
      </c>
      <c r="XB150" s="222">
        <v>-14260898.760000002</v>
      </c>
      <c r="XC150" s="222">
        <v>-134220990.40000001</v>
      </c>
      <c r="XD150" s="222">
        <v>-12563972.18</v>
      </c>
      <c r="XE150" s="222">
        <v>-6708088.7999999998</v>
      </c>
      <c r="XF150" s="222">
        <v>-7307125.4799999986</v>
      </c>
      <c r="XG150" s="222">
        <v>-14773036.279999997</v>
      </c>
      <c r="XH150" s="222">
        <v>-204028893.32000002</v>
      </c>
      <c r="XI150" s="222">
        <v>-31227288.739999998</v>
      </c>
      <c r="XJ150" s="222">
        <v>-34892098.659999996</v>
      </c>
      <c r="XK150" s="222">
        <v>-157881572.81000003</v>
      </c>
      <c r="XL150" s="222">
        <v>-19526890.82</v>
      </c>
      <c r="XM150" s="222">
        <v>-22302537.73</v>
      </c>
      <c r="XN150" s="222">
        <v>-56826685.759999998</v>
      </c>
      <c r="XO150" s="222">
        <v>-22370436.629999995</v>
      </c>
      <c r="XP150" s="222">
        <v>-19879360.199999999</v>
      </c>
      <c r="XQ150" s="222">
        <v>-51384381.990000002</v>
      </c>
      <c r="XR150" s="222">
        <v>-46075933.990000002</v>
      </c>
      <c r="XS150" s="222">
        <v>-14466064.439999999</v>
      </c>
      <c r="XT150" s="222">
        <v>-15886500.120000001</v>
      </c>
      <c r="XU150" s="222">
        <v>-12748192.830000002</v>
      </c>
      <c r="XV150" s="222">
        <v>-13586508.469999999</v>
      </c>
      <c r="XW150" s="222">
        <v>-12262587.060000001</v>
      </c>
      <c r="XX150" s="222">
        <v>-9047132.5800000001</v>
      </c>
      <c r="XY150" s="222">
        <v>-14705089.4</v>
      </c>
      <c r="XZ150" s="222">
        <v>-7879231.4000000004</v>
      </c>
      <c r="YA150" s="222">
        <v>-7129116.1799999997</v>
      </c>
      <c r="YB150" s="222">
        <v>-7885092.6900000004</v>
      </c>
      <c r="YC150" s="222">
        <v>-12440800.349999998</v>
      </c>
      <c r="YD150" s="222">
        <v>-10809526.199999997</v>
      </c>
      <c r="YE150" s="222">
        <v>-361619531.05999994</v>
      </c>
      <c r="YF150" s="222">
        <v>-26814059.91</v>
      </c>
      <c r="YG150" s="222">
        <v>-51985147.219999999</v>
      </c>
      <c r="YH150" s="222">
        <v>-12628300.369999999</v>
      </c>
      <c r="YI150" s="222">
        <v>-92838007.88000001</v>
      </c>
      <c r="YJ150" s="222">
        <v>-9293415.3300000001</v>
      </c>
      <c r="YK150" s="222">
        <v>-68215470.169999987</v>
      </c>
      <c r="YL150" s="222">
        <v>-9311795.9799999986</v>
      </c>
      <c r="YM150" s="222">
        <v>-61630305.040000007</v>
      </c>
      <c r="YN150" s="222">
        <v>-52810410.960000008</v>
      </c>
      <c r="YO150" s="222">
        <v>-13808404.4</v>
      </c>
      <c r="YP150" s="222">
        <v>-13790394.52</v>
      </c>
      <c r="YQ150" s="222">
        <v>-21787772.550000001</v>
      </c>
      <c r="YR150" s="222">
        <v>-12065226.719999999</v>
      </c>
      <c r="YS150" s="222">
        <v>-12477908.300000001</v>
      </c>
      <c r="YT150" s="222">
        <v>-20916374.050000001</v>
      </c>
      <c r="YU150" s="222">
        <v>-9278754.8000000007</v>
      </c>
      <c r="YV150" s="222">
        <v>-130693282.45</v>
      </c>
      <c r="YW150" s="222">
        <v>-16266544.039999997</v>
      </c>
      <c r="YX150" s="222">
        <v>-12726484.620000001</v>
      </c>
      <c r="YY150" s="222">
        <v>-18540641.459999997</v>
      </c>
      <c r="YZ150" s="222">
        <v>-19137597.859999999</v>
      </c>
      <c r="ZA150" s="222">
        <v>-8328682.2999999998</v>
      </c>
      <c r="ZB150" s="222">
        <v>-6819619.0299999993</v>
      </c>
      <c r="ZC150" s="222">
        <v>-156233916.81</v>
      </c>
      <c r="ZD150" s="222">
        <v>-7817470.7199999997</v>
      </c>
      <c r="ZE150" s="222">
        <v>-13783698.27</v>
      </c>
      <c r="ZF150" s="222">
        <v>-16137524.879999999</v>
      </c>
      <c r="ZG150" s="222">
        <v>-6636529.2799999993</v>
      </c>
      <c r="ZH150" s="222">
        <v>-9912412.9600000009</v>
      </c>
      <c r="ZI150" s="222">
        <v>-14788301.32</v>
      </c>
      <c r="ZJ150" s="222">
        <v>-9619696.7400000002</v>
      </c>
      <c r="ZK150" s="222">
        <v>-70328674.829999998</v>
      </c>
      <c r="ZL150" s="222">
        <v>-343204696.86000007</v>
      </c>
      <c r="ZM150" s="222">
        <v>-13899114.179999998</v>
      </c>
      <c r="ZN150" s="222">
        <v>-36960990.610000007</v>
      </c>
      <c r="ZO150" s="222">
        <v>-81815188.11999999</v>
      </c>
      <c r="ZP150" s="222">
        <v>-43815885.490000002</v>
      </c>
      <c r="ZQ150" s="222">
        <v>-16767093.319999997</v>
      </c>
      <c r="ZR150" s="222">
        <v>-23454235.68</v>
      </c>
      <c r="ZS150" s="222">
        <v>-33223922.24000001</v>
      </c>
      <c r="ZT150" s="222">
        <v>-36518577.009999998</v>
      </c>
      <c r="ZU150" s="222">
        <v>-59333556.260000005</v>
      </c>
      <c r="ZV150" s="222">
        <v>-7681346.4399999995</v>
      </c>
      <c r="ZW150" s="222">
        <v>-25940570.130000003</v>
      </c>
      <c r="ZX150" s="222">
        <v>-17664422.16</v>
      </c>
      <c r="ZY150" s="222">
        <v>-27125345.550000001</v>
      </c>
      <c r="ZZ150" s="222">
        <v>-16006116.300000001</v>
      </c>
      <c r="AAA150" s="222">
        <v>-20320225.150000002</v>
      </c>
      <c r="AAB150" s="222">
        <v>-16865332.740000002</v>
      </c>
      <c r="AAC150" s="222">
        <v>-5842579.9500000002</v>
      </c>
      <c r="AAD150" s="222">
        <v>-24912936.340000004</v>
      </c>
      <c r="AAE150" s="222">
        <v>-17633457.140000001</v>
      </c>
      <c r="AAF150" s="222">
        <v>-6156271.4200000009</v>
      </c>
      <c r="AAG150" s="222">
        <v>-10226004.189999999</v>
      </c>
      <c r="AAH150" s="222">
        <v>-101860133.52999999</v>
      </c>
      <c r="AAI150" s="222">
        <v>-24088348.949999999</v>
      </c>
      <c r="AAJ150" s="222">
        <v>-25678504.340000004</v>
      </c>
      <c r="AAK150" s="222">
        <v>-14182520.669999998</v>
      </c>
      <c r="AAL150" s="222">
        <v>-8147224.1200000001</v>
      </c>
      <c r="AAM150" s="222">
        <v>-30655695.509999994</v>
      </c>
      <c r="AAN150" s="222">
        <v>-5675595.0999999996</v>
      </c>
      <c r="AAO150" s="222">
        <v>-845640508.76999998</v>
      </c>
      <c r="AAP150" s="222">
        <v>-33197669.680000003</v>
      </c>
      <c r="AAQ150" s="222">
        <v>-22756419.369999997</v>
      </c>
      <c r="AAR150" s="222">
        <v>-43793042.419999994</v>
      </c>
      <c r="AAS150" s="222">
        <v>-47530316.07</v>
      </c>
      <c r="AAT150" s="222">
        <v>-11539106.040000001</v>
      </c>
      <c r="AAU150" s="222">
        <v>-17370917.490000002</v>
      </c>
      <c r="AAV150" s="222">
        <v>-27414095.32</v>
      </c>
      <c r="AAW150" s="222">
        <v>-97530104.589999989</v>
      </c>
      <c r="AAX150" s="222">
        <v>-20813768.000000004</v>
      </c>
      <c r="AAY150" s="222">
        <v>-38443965.679999992</v>
      </c>
      <c r="AAZ150" s="222">
        <v>-172601146.59000003</v>
      </c>
      <c r="ABA150" s="222">
        <v>-55781490.350000001</v>
      </c>
      <c r="ABB150" s="222">
        <v>-10750838.560000001</v>
      </c>
      <c r="ABC150" s="222">
        <v>-22070195.009999998</v>
      </c>
      <c r="ABD150" s="222">
        <v>-22049595.900000002</v>
      </c>
      <c r="ABE150" s="222">
        <v>-6985030.3900000006</v>
      </c>
      <c r="ABF150" s="222">
        <v>-12907290.09</v>
      </c>
      <c r="ABG150" s="222">
        <v>-15100518.759999998</v>
      </c>
      <c r="ABH150" s="222">
        <v>-120968465.62999998</v>
      </c>
      <c r="ABI150" s="222">
        <v>-135695543.94</v>
      </c>
      <c r="ABJ150" s="222">
        <v>-19853565.499999996</v>
      </c>
      <c r="ABK150" s="222">
        <v>-12877639.729999999</v>
      </c>
      <c r="ABL150" s="222">
        <v>-19841276.059999999</v>
      </c>
      <c r="ABM150" s="222">
        <v>-8187711.4400000013</v>
      </c>
      <c r="ABN150" s="222">
        <v>-10451447.27</v>
      </c>
      <c r="ABO150" s="222">
        <v>-229098489.57999995</v>
      </c>
      <c r="ABP150" s="222">
        <v>-19929827.040000003</v>
      </c>
      <c r="ABQ150" s="222">
        <v>-16946220.579999998</v>
      </c>
      <c r="ABR150" s="222">
        <v>-26107225.429999996</v>
      </c>
      <c r="ABS150" s="222">
        <v>-25183696.920000002</v>
      </c>
      <c r="ABT150" s="222">
        <v>-16846040.629999999</v>
      </c>
      <c r="ABU150" s="222">
        <v>-12829039.949999999</v>
      </c>
      <c r="ABV150" s="222">
        <v>-17759937.75</v>
      </c>
      <c r="ABW150" s="222">
        <v>-3264899.65</v>
      </c>
      <c r="ABX150" s="222">
        <v>-480065556.70999998</v>
      </c>
      <c r="ABY150" s="222">
        <v>-14655898.620000003</v>
      </c>
      <c r="ABZ150" s="222">
        <v>-31710629.229999997</v>
      </c>
      <c r="ACA150" s="222">
        <v>-11870986.42</v>
      </c>
      <c r="ACB150" s="222">
        <v>-15187295.859999999</v>
      </c>
      <c r="ACC150" s="222">
        <v>-94516174.769999996</v>
      </c>
      <c r="ACD150" s="222">
        <v>-7691335.9100000001</v>
      </c>
      <c r="ACE150" s="222">
        <v>-15835230.809999999</v>
      </c>
      <c r="ACF150" s="222">
        <v>-12515283.969999999</v>
      </c>
      <c r="ACG150" s="222">
        <v>-27297547.540000007</v>
      </c>
      <c r="ACH150" s="222">
        <v>-21218650.490000002</v>
      </c>
      <c r="ACI150" s="222">
        <v>-332425289.89000005</v>
      </c>
      <c r="ACJ150" s="222">
        <v>-12857833.500000002</v>
      </c>
      <c r="ACK150" s="222">
        <v>-25231768.379999999</v>
      </c>
      <c r="ACL150" s="222">
        <v>-47387470.290000007</v>
      </c>
      <c r="ACM150" s="222">
        <v>-9792038.6500000004</v>
      </c>
      <c r="ACN150" s="222">
        <v>-51705028.780000009</v>
      </c>
      <c r="ACO150" s="222">
        <v>-13826771.119999999</v>
      </c>
      <c r="ACP150" s="222">
        <v>-136142812.31999999</v>
      </c>
      <c r="ACQ150" s="222">
        <v>-161857808.68000001</v>
      </c>
      <c r="ACR150" s="222">
        <v>-29053144.950000003</v>
      </c>
      <c r="ACS150" s="222">
        <v>-55791310.839999996</v>
      </c>
      <c r="ACT150" s="222">
        <v>-45184998.580000006</v>
      </c>
      <c r="ACU150" s="222">
        <v>-25150199.690000001</v>
      </c>
      <c r="ACV150" s="222">
        <v>-62804684.019999996</v>
      </c>
      <c r="ACW150" s="222">
        <v>-20105289.880000003</v>
      </c>
      <c r="ACX150" s="222">
        <v>-20453233.620000001</v>
      </c>
      <c r="ACY150" s="222">
        <v>-21470767.52</v>
      </c>
      <c r="ACZ150" s="222">
        <v>-22074712.560000002</v>
      </c>
      <c r="ADA150" s="222">
        <v>-19803443.190000001</v>
      </c>
      <c r="ADB150" s="222">
        <v>-9024446.2599999998</v>
      </c>
      <c r="ADC150" s="222">
        <v>-22400101.210000001</v>
      </c>
      <c r="ADD150" s="222">
        <v>-8575628.9199999999</v>
      </c>
      <c r="ADE150" s="222">
        <v>-10891280.859999998</v>
      </c>
      <c r="ADF150" s="222">
        <v>-103891366.89999999</v>
      </c>
      <c r="ADG150" s="222">
        <v>-59810223.059999987</v>
      </c>
      <c r="ADH150" s="222">
        <v>-7377071.6699999999</v>
      </c>
      <c r="ADI150" s="222">
        <v>-12561448.120000001</v>
      </c>
      <c r="ADJ150" s="222">
        <v>-34853726.460000008</v>
      </c>
      <c r="ADK150" s="222">
        <v>-15328643.880000001</v>
      </c>
      <c r="ADL150" s="222">
        <v>-17892655.469999999</v>
      </c>
      <c r="ADM150" s="222">
        <v>-20973995.330000002</v>
      </c>
      <c r="ADN150" s="222">
        <v>-29061259.399999995</v>
      </c>
      <c r="ADO150" s="222">
        <v>-478469567.24000001</v>
      </c>
      <c r="ADP150" s="222">
        <v>-68705728.169999987</v>
      </c>
      <c r="ADQ150" s="222">
        <v>-50775372.810000002</v>
      </c>
      <c r="ADR150" s="222">
        <v>-1842153.9600000009</v>
      </c>
      <c r="ADS150" s="222">
        <v>-179551985.29999998</v>
      </c>
      <c r="ADT150" s="222">
        <v>-3794433.9299999997</v>
      </c>
      <c r="ADU150" s="222">
        <v>-18431052.640000001</v>
      </c>
      <c r="ADV150" s="222">
        <v>-16780924.780000001</v>
      </c>
      <c r="ADW150" s="222">
        <v>-5882789.0099999998</v>
      </c>
      <c r="ADX150" s="222">
        <v>-2094056.32</v>
      </c>
      <c r="ADY150" s="222">
        <v>-510209953.88000005</v>
      </c>
      <c r="ADZ150" s="222">
        <v>-155933502.16</v>
      </c>
      <c r="AEA150" s="222">
        <v>-112923044.58999997</v>
      </c>
      <c r="AEB150" s="222">
        <v>-35387089.780000001</v>
      </c>
      <c r="AEC150" s="222">
        <v>-17933032.390000001</v>
      </c>
      <c r="AED150" s="222">
        <v>-44873489.170000002</v>
      </c>
      <c r="AEE150" s="222">
        <v>-28944972.170000002</v>
      </c>
      <c r="AEF150" s="222">
        <v>-21672954.130000003</v>
      </c>
      <c r="AEG150" s="222">
        <v>-11924121.620000005</v>
      </c>
      <c r="AEH150" s="222">
        <v>-11657534.630000003</v>
      </c>
      <c r="AEI150" s="222">
        <v>-38686177.769999996</v>
      </c>
      <c r="AEJ150" s="222">
        <v>-20962329.399999999</v>
      </c>
      <c r="AEK150" s="222">
        <v>-11116168.350000001</v>
      </c>
      <c r="AEL150" s="222">
        <v>-24221783.09</v>
      </c>
      <c r="AEM150" s="222">
        <v>-39282309.239999995</v>
      </c>
      <c r="AEN150" s="222">
        <v>-28437503.620000001</v>
      </c>
      <c r="AEO150" s="222">
        <v>-10080091.359999999</v>
      </c>
      <c r="AEP150" s="222">
        <v>-70916374.859999999</v>
      </c>
      <c r="AEQ150" s="222">
        <v>-5951311.0900000008</v>
      </c>
      <c r="AER150" s="222">
        <v>-49150398.719999999</v>
      </c>
      <c r="AES150" s="222">
        <v>-250618249.31000003</v>
      </c>
      <c r="AET150" s="222">
        <v>-49793193.809999995</v>
      </c>
      <c r="AEU150" s="222">
        <v>-36630045.829999991</v>
      </c>
      <c r="AEV150" s="222">
        <v>-23711331.16</v>
      </c>
      <c r="AEW150" s="222">
        <v>-16010895.010000002</v>
      </c>
      <c r="AEX150" s="222">
        <v>-86247015.11999999</v>
      </c>
      <c r="AEY150" s="222">
        <v>-23793272.959999997</v>
      </c>
      <c r="AEZ150" s="222">
        <v>-34412981.049999997</v>
      </c>
      <c r="AFA150" s="222">
        <v>-19420095.879999999</v>
      </c>
      <c r="AFB150" s="222">
        <v>-12911590.719999999</v>
      </c>
      <c r="AFC150" s="222">
        <v>-147933319.58000001</v>
      </c>
      <c r="AFD150" s="222">
        <v>-34740168.129999995</v>
      </c>
      <c r="AFE150" s="222">
        <v>-19926616.530000001</v>
      </c>
      <c r="AFF150" s="222">
        <v>-17877877.030000001</v>
      </c>
      <c r="AFG150" s="222">
        <v>-26074653.670000002</v>
      </c>
      <c r="AFH150" s="222">
        <v>-30789808.289999995</v>
      </c>
      <c r="AFI150" s="222">
        <v>-17997364.330000002</v>
      </c>
      <c r="AFJ150" s="222">
        <v>-13043466.429999998</v>
      </c>
      <c r="AFK150" s="222">
        <v>-10903052.109999999</v>
      </c>
      <c r="AFL150" s="222">
        <v>-28692830.000000004</v>
      </c>
      <c r="AFM150" s="222">
        <v>-13526924.51</v>
      </c>
      <c r="AFN150" s="222">
        <v>-14283793.530000003</v>
      </c>
      <c r="AFO150" s="222">
        <v>-22441915.159999996</v>
      </c>
      <c r="AFP150" s="222">
        <v>-282023926.56999999</v>
      </c>
      <c r="AFQ150" s="222">
        <v>-45358112.959999993</v>
      </c>
      <c r="AFR150" s="222">
        <v>-28260790.200000003</v>
      </c>
      <c r="AFS150" s="222">
        <v>-24739833.850000005</v>
      </c>
      <c r="AFT150" s="222">
        <v>-26217822.970000003</v>
      </c>
      <c r="AFU150" s="222">
        <v>-17352321.800000004</v>
      </c>
      <c r="AFV150" s="222">
        <v>-11085633.210000001</v>
      </c>
      <c r="AFW150" s="222">
        <v>-38853525.479999997</v>
      </c>
      <c r="AFX150" s="222">
        <v>-31971195.850000005</v>
      </c>
      <c r="AFY150" s="222">
        <v>-11272750.49</v>
      </c>
      <c r="AFZ150" s="222">
        <v>-53995083.25</v>
      </c>
      <c r="AGA150" s="222">
        <v>-11656275.229999997</v>
      </c>
      <c r="AGB150" s="222">
        <v>-123829442.88999999</v>
      </c>
      <c r="AGC150" s="222">
        <v>-17777587.68</v>
      </c>
      <c r="AGD150" s="222">
        <v>-15093467.119999997</v>
      </c>
      <c r="AGE150" s="222">
        <v>-15237031.02</v>
      </c>
      <c r="AGF150" s="222">
        <v>-52745050.129999995</v>
      </c>
      <c r="AGG150" s="222">
        <v>-25432727.59</v>
      </c>
      <c r="AGH150" s="222">
        <v>-6445720.5999999996</v>
      </c>
      <c r="AGI150" s="222">
        <v>-19709161.120000001</v>
      </c>
      <c r="AGJ150" s="222">
        <v>-8514825.4699999988</v>
      </c>
      <c r="AGK150" s="222">
        <v>-9768984.1400000006</v>
      </c>
      <c r="AGL150" s="222">
        <v>-14132420.290000001</v>
      </c>
      <c r="AGM150" s="222">
        <v>-197041243.46000004</v>
      </c>
      <c r="AGN150" s="222">
        <v>-35946725.530000001</v>
      </c>
      <c r="AGO150" s="222">
        <v>-23112099.780000001</v>
      </c>
      <c r="AGP150" s="222">
        <v>-12848094.33</v>
      </c>
      <c r="AGQ150" s="222">
        <v>-37356241.030000001</v>
      </c>
      <c r="AGR150" s="222">
        <v>-29524752</v>
      </c>
      <c r="AGS150" s="222">
        <v>-14157168.309999999</v>
      </c>
      <c r="AGT150" s="222">
        <v>-13101239.66</v>
      </c>
      <c r="AGU150" s="222">
        <v>-503818481.05999994</v>
      </c>
      <c r="AGV150" s="222">
        <v>-547614933.64999998</v>
      </c>
      <c r="AGW150" s="222">
        <v>-27770136.460000005</v>
      </c>
      <c r="AGX150" s="222">
        <v>-56757608.49000001</v>
      </c>
      <c r="AGY150" s="222">
        <v>-48099953.590000004</v>
      </c>
      <c r="AGZ150" s="222">
        <v>-19700001.580000002</v>
      </c>
      <c r="AHA150" s="222">
        <v>-20445611.250000004</v>
      </c>
      <c r="AHB150" s="222">
        <v>-18917171.490000002</v>
      </c>
      <c r="AHC150" s="222">
        <v>-7837617.1999999993</v>
      </c>
      <c r="AHD150" s="222">
        <v>-57961536.610000007</v>
      </c>
      <c r="AHE150" s="222">
        <v>-35292938.749999993</v>
      </c>
      <c r="AHF150" s="222">
        <v>-21136352.82</v>
      </c>
      <c r="AHG150" s="222">
        <v>-17141647.719999995</v>
      </c>
      <c r="AHH150" s="222">
        <v>-29728141.399999995</v>
      </c>
      <c r="AHI150" s="222">
        <v>-11048291.199999999</v>
      </c>
      <c r="AHJ150" s="222">
        <v>-13754055.199999999</v>
      </c>
      <c r="AHK150" s="222">
        <v>-17761273.819999997</v>
      </c>
      <c r="AHL150" s="222">
        <v>-144105326.89000002</v>
      </c>
      <c r="AHM150" s="222">
        <v>-13595089.800000003</v>
      </c>
      <c r="AHN150" s="222">
        <v>-13904044.34</v>
      </c>
      <c r="AHO150" s="222">
        <v>-11461241.550000001</v>
      </c>
      <c r="AHP150" s="222">
        <v>-23861485.670000002</v>
      </c>
      <c r="AHQ150" s="222">
        <v>-9004277.5899999999</v>
      </c>
      <c r="AHR150" s="264">
        <v>-18842319.829999998</v>
      </c>
    </row>
    <row r="151" spans="1:902" ht="24"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2"/>
      <c r="AK151" s="222"/>
      <c r="AL151" s="222"/>
      <c r="AM151" s="222"/>
      <c r="AN151" s="222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2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2"/>
      <c r="BK151" s="222"/>
      <c r="BL151" s="222"/>
      <c r="BM151" s="222"/>
      <c r="BN151" s="222"/>
      <c r="BO151" s="222"/>
      <c r="BP151" s="222"/>
      <c r="BQ151" s="22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  <c r="EI151" s="222"/>
      <c r="EJ151" s="222"/>
      <c r="EK151" s="222"/>
      <c r="EL151" s="222"/>
      <c r="EM151" s="222"/>
      <c r="EN151" s="222"/>
      <c r="EO151" s="222"/>
      <c r="EP151" s="222"/>
      <c r="EQ151" s="222"/>
      <c r="ER151" s="222"/>
      <c r="ES151" s="222"/>
      <c r="ET151" s="222"/>
      <c r="EU151" s="222"/>
      <c r="EV151" s="222"/>
      <c r="EW151" s="222"/>
      <c r="EX151" s="222"/>
      <c r="EY151" s="222"/>
      <c r="EZ151" s="222"/>
      <c r="FA151" s="222"/>
      <c r="FB151" s="222"/>
      <c r="FC151" s="222"/>
      <c r="FD151" s="222"/>
      <c r="FE151" s="222"/>
      <c r="FF151" s="222"/>
      <c r="FG151" s="222"/>
      <c r="FH151" s="222"/>
      <c r="FI151" s="222"/>
      <c r="FJ151" s="222"/>
      <c r="FK151" s="222"/>
      <c r="FL151" s="222"/>
      <c r="FM151" s="222"/>
      <c r="FN151" s="222"/>
      <c r="FO151" s="222"/>
      <c r="FP151" s="222"/>
      <c r="FQ151" s="222"/>
      <c r="FR151" s="222"/>
      <c r="FS151" s="222"/>
      <c r="FT151" s="222"/>
      <c r="FU151" s="222"/>
      <c r="FV151" s="222"/>
      <c r="FW151" s="222"/>
      <c r="FX151" s="222"/>
      <c r="FY151" s="222"/>
      <c r="FZ151" s="222"/>
      <c r="GA151" s="222"/>
      <c r="GB151" s="222"/>
      <c r="GC151" s="222"/>
      <c r="GD151" s="222"/>
      <c r="GE151" s="222"/>
      <c r="GF151" s="222"/>
      <c r="GG151" s="222"/>
      <c r="GH151" s="222"/>
      <c r="GI151" s="222"/>
      <c r="GJ151" s="222"/>
      <c r="GK151" s="222"/>
      <c r="GL151" s="222"/>
      <c r="GM151" s="222"/>
      <c r="GN151" s="222"/>
      <c r="GO151" s="222"/>
      <c r="GP151" s="222"/>
      <c r="GQ151" s="222"/>
      <c r="GR151" s="222"/>
      <c r="GS151" s="222"/>
      <c r="GT151" s="222"/>
      <c r="GU151" s="222"/>
      <c r="GV151" s="222"/>
      <c r="GW151" s="222"/>
      <c r="GX151" s="222"/>
      <c r="GY151" s="222"/>
      <c r="GZ151" s="222"/>
      <c r="HA151" s="222"/>
      <c r="HB151" s="222"/>
      <c r="HC151" s="222"/>
      <c r="HD151" s="222"/>
      <c r="HE151" s="222"/>
      <c r="HF151" s="222"/>
      <c r="HG151" s="222"/>
      <c r="HH151" s="222"/>
      <c r="HI151" s="222"/>
      <c r="HJ151" s="222"/>
      <c r="HK151" s="222"/>
      <c r="HL151" s="222"/>
      <c r="HM151" s="222"/>
      <c r="HN151" s="222"/>
      <c r="HO151" s="222"/>
      <c r="HP151" s="222"/>
      <c r="HQ151" s="222"/>
      <c r="HR151" s="222"/>
      <c r="HS151" s="222"/>
      <c r="HT151" s="222"/>
      <c r="HU151" s="222"/>
      <c r="HV151" s="222"/>
      <c r="HW151" s="222"/>
      <c r="HX151" s="222"/>
      <c r="HY151" s="222"/>
      <c r="HZ151" s="222"/>
      <c r="IA151" s="222"/>
      <c r="IB151" s="222"/>
      <c r="IC151" s="222"/>
      <c r="ID151" s="222"/>
      <c r="IE151" s="222"/>
      <c r="IF151" s="222"/>
      <c r="IG151" s="222"/>
      <c r="IH151" s="222"/>
      <c r="II151" s="222"/>
      <c r="IJ151" s="222"/>
      <c r="IK151" s="222"/>
      <c r="IL151" s="222"/>
      <c r="IM151" s="222"/>
      <c r="IN151" s="222"/>
      <c r="IO151" s="222"/>
      <c r="IP151" s="222"/>
      <c r="IQ151" s="222"/>
      <c r="IR151" s="222"/>
      <c r="IS151" s="222"/>
      <c r="IT151" s="222"/>
      <c r="IU151" s="222"/>
      <c r="IV151" s="222"/>
      <c r="IW151" s="222"/>
      <c r="IX151" s="222"/>
      <c r="IY151" s="222"/>
      <c r="IZ151" s="222"/>
      <c r="JA151" s="222"/>
      <c r="JB151" s="222"/>
      <c r="JC151" s="222"/>
      <c r="JD151" s="222"/>
      <c r="JE151" s="222"/>
      <c r="JF151" s="222"/>
      <c r="JG151" s="222"/>
      <c r="JH151" s="222"/>
      <c r="JI151" s="222"/>
      <c r="JJ151" s="222"/>
      <c r="JK151" s="222"/>
      <c r="JL151" s="222"/>
      <c r="JM151" s="222"/>
      <c r="JN151" s="222"/>
      <c r="JO151" s="222"/>
      <c r="JP151" s="222"/>
      <c r="JQ151" s="222"/>
      <c r="JR151" s="222"/>
      <c r="JS151" s="222"/>
      <c r="JT151" s="222"/>
      <c r="JU151" s="222"/>
      <c r="JV151" s="222"/>
      <c r="JW151" s="222"/>
      <c r="JX151" s="222"/>
      <c r="JY151" s="222"/>
      <c r="JZ151" s="222"/>
      <c r="KA151" s="222"/>
      <c r="KB151" s="222"/>
      <c r="KC151" s="222"/>
      <c r="KD151" s="222"/>
      <c r="KE151" s="222"/>
      <c r="KF151" s="222"/>
      <c r="KG151" s="222"/>
      <c r="KH151" s="222"/>
      <c r="KI151" s="222"/>
      <c r="KJ151" s="222"/>
      <c r="KK151" s="222"/>
      <c r="KL151" s="222"/>
      <c r="KM151" s="222"/>
      <c r="KN151" s="222"/>
      <c r="KO151" s="222"/>
      <c r="KP151" s="222"/>
      <c r="KQ151" s="222"/>
      <c r="KR151" s="222"/>
      <c r="KS151" s="222"/>
      <c r="KT151" s="222"/>
      <c r="KU151" s="222"/>
      <c r="KV151" s="222"/>
      <c r="KW151" s="222"/>
      <c r="KX151" s="222"/>
      <c r="KY151" s="222"/>
      <c r="KZ151" s="222"/>
      <c r="LA151" s="222"/>
      <c r="LB151" s="222"/>
      <c r="LC151" s="222"/>
      <c r="LD151" s="222"/>
      <c r="LE151" s="222"/>
      <c r="LF151" s="222"/>
      <c r="LG151" s="222"/>
      <c r="LH151" s="222"/>
      <c r="LI151" s="222"/>
      <c r="LJ151" s="222"/>
      <c r="LK151" s="222"/>
      <c r="LL151" s="222"/>
      <c r="LM151" s="222"/>
      <c r="LN151" s="222"/>
      <c r="LO151" s="222"/>
      <c r="LP151" s="222"/>
      <c r="LQ151" s="222"/>
      <c r="LR151" s="222"/>
      <c r="LS151" s="222"/>
      <c r="LT151" s="222"/>
      <c r="LU151" s="222"/>
      <c r="LV151" s="222"/>
      <c r="LW151" s="222"/>
      <c r="LX151" s="222"/>
      <c r="LY151" s="222"/>
      <c r="LZ151" s="222"/>
      <c r="MA151" s="222"/>
      <c r="MB151" s="222"/>
      <c r="MC151" s="222"/>
      <c r="MD151" s="222"/>
      <c r="ME151" s="222"/>
      <c r="MF151" s="222"/>
      <c r="MG151" s="222"/>
      <c r="MH151" s="222"/>
      <c r="MI151" s="222"/>
      <c r="MJ151" s="222"/>
      <c r="MK151" s="222"/>
      <c r="ML151" s="222"/>
      <c r="MM151" s="222"/>
      <c r="MN151" s="222"/>
      <c r="MO151" s="222"/>
      <c r="MP151" s="222"/>
      <c r="MQ151" s="222"/>
      <c r="MR151" s="222"/>
      <c r="MS151" s="222"/>
      <c r="MT151" s="222"/>
      <c r="MU151" s="222"/>
      <c r="MV151" s="222"/>
      <c r="MW151" s="222"/>
      <c r="MX151" s="222"/>
      <c r="MY151" s="222"/>
      <c r="MZ151" s="222"/>
      <c r="NA151" s="222"/>
      <c r="NB151" s="222"/>
      <c r="NC151" s="222"/>
      <c r="ND151" s="222"/>
      <c r="NE151" s="222"/>
      <c r="NF151" s="222"/>
      <c r="NG151" s="222"/>
      <c r="NH151" s="222"/>
      <c r="NI151" s="222"/>
      <c r="NJ151" s="222"/>
      <c r="NK151" s="222"/>
      <c r="NL151" s="222"/>
      <c r="NM151" s="222"/>
      <c r="NN151" s="222"/>
      <c r="NO151" s="222"/>
      <c r="NP151" s="222"/>
      <c r="NQ151" s="222"/>
      <c r="NR151" s="222"/>
      <c r="NS151" s="222"/>
      <c r="NT151" s="222"/>
      <c r="NU151" s="222"/>
      <c r="NV151" s="222"/>
      <c r="NW151" s="222"/>
      <c r="NX151" s="222"/>
      <c r="NY151" s="222"/>
      <c r="NZ151" s="222"/>
      <c r="OA151" s="222"/>
      <c r="OB151" s="222"/>
      <c r="OC151" s="222"/>
      <c r="OD151" s="222"/>
      <c r="OE151" s="222"/>
      <c r="OF151" s="222"/>
      <c r="OG151" s="222"/>
      <c r="OH151" s="222"/>
      <c r="OI151" s="222"/>
      <c r="OJ151" s="222"/>
      <c r="OK151" s="222"/>
      <c r="OL151" s="222"/>
      <c r="OM151" s="222"/>
      <c r="ON151" s="222"/>
      <c r="OO151" s="222"/>
      <c r="OP151" s="222"/>
      <c r="OQ151" s="222"/>
      <c r="OR151" s="222"/>
      <c r="OS151" s="222"/>
      <c r="OT151" s="222"/>
      <c r="OU151" s="222"/>
      <c r="OV151" s="222"/>
      <c r="OW151" s="222"/>
      <c r="OX151" s="222"/>
      <c r="OY151" s="222"/>
      <c r="OZ151" s="222"/>
      <c r="PA151" s="222"/>
      <c r="PB151" s="222"/>
      <c r="PC151" s="222"/>
      <c r="PD151" s="222"/>
      <c r="PE151" s="222"/>
      <c r="PF151" s="222"/>
      <c r="PG151" s="222"/>
      <c r="PH151" s="222"/>
      <c r="PI151" s="222"/>
      <c r="PJ151" s="222"/>
      <c r="PK151" s="222"/>
      <c r="PL151" s="222"/>
      <c r="PM151" s="222"/>
      <c r="PN151" s="222"/>
      <c r="PO151" s="222"/>
      <c r="PP151" s="222"/>
      <c r="PQ151" s="222"/>
      <c r="PR151" s="222"/>
      <c r="PS151" s="222"/>
      <c r="PT151" s="222"/>
      <c r="PU151" s="222"/>
      <c r="PV151" s="222"/>
      <c r="PW151" s="222"/>
      <c r="PX151" s="222"/>
      <c r="PY151" s="222"/>
      <c r="PZ151" s="222"/>
      <c r="QA151" s="222"/>
      <c r="QB151" s="222"/>
      <c r="QC151" s="222"/>
      <c r="QD151" s="222"/>
      <c r="QE151" s="222"/>
      <c r="QF151" s="222"/>
      <c r="QG151" s="222"/>
      <c r="QH151" s="222"/>
      <c r="QI151" s="222"/>
      <c r="QJ151" s="222"/>
      <c r="QK151" s="222"/>
      <c r="QL151" s="222"/>
      <c r="QM151" s="222"/>
      <c r="QN151" s="222"/>
      <c r="QO151" s="222"/>
      <c r="QP151" s="222"/>
      <c r="QQ151" s="222"/>
      <c r="QR151" s="222"/>
      <c r="QS151" s="222"/>
      <c r="QT151" s="222"/>
      <c r="QU151" s="222"/>
      <c r="QV151" s="222"/>
      <c r="QW151" s="222"/>
      <c r="QX151" s="222"/>
      <c r="QY151" s="222"/>
      <c r="QZ151" s="222"/>
      <c r="RA151" s="222"/>
      <c r="RB151" s="222"/>
      <c r="RC151" s="222"/>
      <c r="RD151" s="222"/>
      <c r="RE151" s="222"/>
      <c r="RF151" s="222"/>
      <c r="RG151" s="222"/>
      <c r="RH151" s="222"/>
      <c r="RI151" s="222"/>
      <c r="RJ151" s="222"/>
      <c r="RK151" s="222"/>
      <c r="RL151" s="222"/>
      <c r="RM151" s="222"/>
      <c r="RN151" s="222"/>
      <c r="RO151" s="222"/>
      <c r="RP151" s="222"/>
      <c r="RQ151" s="222"/>
      <c r="RR151" s="222"/>
      <c r="RS151" s="222"/>
      <c r="RT151" s="222"/>
      <c r="RU151" s="222"/>
      <c r="RV151" s="222"/>
      <c r="RW151" s="222"/>
      <c r="RX151" s="222"/>
      <c r="RY151" s="222"/>
      <c r="RZ151" s="222"/>
      <c r="SA151" s="222"/>
      <c r="SB151" s="222"/>
      <c r="SC151" s="222"/>
      <c r="SD151" s="222"/>
      <c r="SE151" s="222"/>
      <c r="SF151" s="222"/>
      <c r="SG151" s="222"/>
      <c r="SH151" s="222"/>
      <c r="SI151" s="222"/>
      <c r="SJ151" s="222"/>
      <c r="SK151" s="222"/>
      <c r="SL151" s="222"/>
      <c r="SM151" s="222"/>
      <c r="SN151" s="222"/>
      <c r="SO151" s="222"/>
      <c r="SP151" s="222"/>
      <c r="SQ151" s="222"/>
      <c r="SR151" s="222"/>
      <c r="SS151" s="222"/>
      <c r="ST151" s="222"/>
      <c r="SU151" s="222"/>
      <c r="SV151" s="222"/>
      <c r="SW151" s="222"/>
      <c r="SX151" s="222"/>
      <c r="SY151" s="222"/>
      <c r="SZ151" s="222"/>
      <c r="TA151" s="222"/>
      <c r="TB151" s="222"/>
      <c r="TC151" s="222"/>
      <c r="TD151" s="222"/>
      <c r="TE151" s="222"/>
      <c r="TF151" s="222"/>
      <c r="TG151" s="222"/>
      <c r="TH151" s="222"/>
      <c r="TI151" s="222"/>
      <c r="TJ151" s="222"/>
      <c r="TK151" s="222"/>
      <c r="TL151" s="222"/>
      <c r="TM151" s="222"/>
      <c r="TN151" s="222"/>
      <c r="TO151" s="222"/>
      <c r="TP151" s="222"/>
      <c r="TQ151" s="222"/>
      <c r="TR151" s="222"/>
      <c r="TS151" s="222"/>
      <c r="TT151" s="222"/>
      <c r="TU151" s="222"/>
      <c r="TV151" s="222"/>
      <c r="TW151" s="222"/>
      <c r="TX151" s="222"/>
      <c r="TY151" s="222"/>
      <c r="TZ151" s="222"/>
      <c r="UA151" s="222"/>
      <c r="UB151" s="222"/>
      <c r="UC151" s="222"/>
      <c r="UD151" s="222"/>
      <c r="UE151" s="222"/>
      <c r="UF151" s="222"/>
      <c r="UG151" s="222"/>
      <c r="UH151" s="222"/>
      <c r="UI151" s="222"/>
      <c r="UJ151" s="222"/>
      <c r="UK151" s="222"/>
      <c r="UL151" s="222"/>
      <c r="UM151" s="222"/>
      <c r="UN151" s="222"/>
      <c r="UO151" s="222"/>
      <c r="UP151" s="222"/>
      <c r="UQ151" s="222"/>
      <c r="UR151" s="222"/>
      <c r="US151" s="222"/>
      <c r="UT151" s="222"/>
      <c r="UU151" s="222"/>
      <c r="UV151" s="222"/>
      <c r="UW151" s="222"/>
      <c r="UX151" s="222"/>
      <c r="UY151" s="222"/>
      <c r="UZ151" s="222"/>
      <c r="VA151" s="222"/>
      <c r="VB151" s="222"/>
      <c r="VC151" s="222"/>
      <c r="VD151" s="222"/>
      <c r="VE151" s="222"/>
      <c r="VF151" s="222"/>
      <c r="VG151" s="222"/>
      <c r="VH151" s="222"/>
      <c r="VI151" s="222"/>
      <c r="VJ151" s="222"/>
      <c r="VK151" s="222"/>
      <c r="VL151" s="222"/>
      <c r="VM151" s="222"/>
      <c r="VN151" s="222"/>
      <c r="VO151" s="222"/>
      <c r="VP151" s="222"/>
      <c r="VQ151" s="222"/>
      <c r="VR151" s="222"/>
      <c r="VS151" s="222"/>
      <c r="VT151" s="222"/>
      <c r="VU151" s="222"/>
      <c r="VV151" s="222"/>
      <c r="VW151" s="222"/>
      <c r="VX151" s="222"/>
      <c r="VY151" s="222"/>
      <c r="VZ151" s="222"/>
      <c r="WA151" s="222"/>
      <c r="WB151" s="222"/>
      <c r="WC151" s="222"/>
      <c r="WD151" s="222"/>
      <c r="WE151" s="222"/>
      <c r="WF151" s="222"/>
      <c r="WG151" s="222"/>
      <c r="WH151" s="222"/>
      <c r="WI151" s="222"/>
      <c r="WJ151" s="222"/>
      <c r="WK151" s="222"/>
      <c r="WL151" s="222"/>
      <c r="WM151" s="222"/>
      <c r="WN151" s="222"/>
      <c r="WO151" s="222"/>
      <c r="WP151" s="222"/>
      <c r="WQ151" s="222"/>
      <c r="WR151" s="222"/>
      <c r="WS151" s="222"/>
      <c r="WT151" s="222"/>
      <c r="WU151" s="222"/>
      <c r="WV151" s="222"/>
      <c r="WW151" s="222"/>
      <c r="WX151" s="222"/>
      <c r="WY151" s="222"/>
      <c r="WZ151" s="222"/>
      <c r="XA151" s="222"/>
      <c r="XB151" s="222"/>
      <c r="XC151" s="222"/>
      <c r="XD151" s="222"/>
      <c r="XE151" s="222"/>
      <c r="XF151" s="222"/>
      <c r="XG151" s="222"/>
      <c r="XH151" s="222"/>
      <c r="XI151" s="222"/>
      <c r="XJ151" s="222"/>
      <c r="XK151" s="222"/>
      <c r="XL151" s="222"/>
      <c r="XM151" s="222"/>
      <c r="XN151" s="222"/>
      <c r="XO151" s="222"/>
      <c r="XP151" s="222"/>
      <c r="XQ151" s="222"/>
      <c r="XR151" s="222"/>
      <c r="XS151" s="222"/>
      <c r="XT151" s="222"/>
      <c r="XU151" s="222"/>
      <c r="XV151" s="222"/>
      <c r="XW151" s="222"/>
      <c r="XX151" s="222"/>
      <c r="XY151" s="222"/>
      <c r="XZ151" s="222"/>
      <c r="YA151" s="222"/>
      <c r="YB151" s="222"/>
      <c r="YC151" s="222"/>
      <c r="YD151" s="222"/>
      <c r="YE151" s="222"/>
      <c r="YF151" s="222"/>
      <c r="YG151" s="222"/>
      <c r="YH151" s="222"/>
      <c r="YI151" s="222"/>
      <c r="YJ151" s="222"/>
      <c r="YK151" s="222"/>
      <c r="YL151" s="222"/>
      <c r="YM151" s="222"/>
      <c r="YN151" s="222"/>
      <c r="YO151" s="222"/>
      <c r="YP151" s="222"/>
      <c r="YQ151" s="222"/>
      <c r="YR151" s="222"/>
      <c r="YS151" s="222"/>
      <c r="YT151" s="222"/>
      <c r="YU151" s="222"/>
      <c r="YV151" s="222"/>
      <c r="YW151" s="222"/>
      <c r="YX151" s="222"/>
      <c r="YY151" s="222"/>
      <c r="YZ151" s="222"/>
      <c r="ZA151" s="222"/>
      <c r="ZB151" s="222"/>
      <c r="ZC151" s="222"/>
      <c r="ZD151" s="222"/>
      <c r="ZE151" s="222"/>
      <c r="ZF151" s="222"/>
      <c r="ZG151" s="222"/>
      <c r="ZH151" s="222"/>
      <c r="ZI151" s="222"/>
      <c r="ZJ151" s="222"/>
      <c r="ZK151" s="222"/>
      <c r="ZL151" s="222"/>
      <c r="ZM151" s="222"/>
      <c r="ZN151" s="222"/>
      <c r="ZO151" s="222"/>
      <c r="ZP151" s="222"/>
      <c r="ZQ151" s="222"/>
      <c r="ZR151" s="222"/>
      <c r="ZS151" s="222"/>
      <c r="ZT151" s="222"/>
      <c r="ZU151" s="222"/>
      <c r="ZV151" s="222"/>
      <c r="ZW151" s="222"/>
      <c r="ZX151" s="222"/>
      <c r="ZY151" s="222"/>
      <c r="ZZ151" s="222"/>
      <c r="AAA151" s="222"/>
      <c r="AAB151" s="222"/>
      <c r="AAC151" s="222"/>
      <c r="AAD151" s="222"/>
      <c r="AAE151" s="222"/>
      <c r="AAF151" s="222"/>
      <c r="AAG151" s="222"/>
      <c r="AAH151" s="222"/>
      <c r="AAI151" s="222"/>
      <c r="AAJ151" s="222"/>
      <c r="AAK151" s="222"/>
      <c r="AAL151" s="222"/>
      <c r="AAM151" s="222"/>
      <c r="AAN151" s="222"/>
      <c r="AAO151" s="222"/>
      <c r="AAP151" s="222"/>
      <c r="AAQ151" s="222"/>
      <c r="AAR151" s="222"/>
      <c r="AAS151" s="222"/>
      <c r="AAT151" s="222"/>
      <c r="AAU151" s="222"/>
      <c r="AAV151" s="222"/>
      <c r="AAW151" s="222"/>
      <c r="AAX151" s="222"/>
      <c r="AAY151" s="222"/>
      <c r="AAZ151" s="222"/>
      <c r="ABA151" s="222"/>
      <c r="ABB151" s="222"/>
      <c r="ABC151" s="222"/>
      <c r="ABD151" s="222"/>
      <c r="ABE151" s="222"/>
      <c r="ABF151" s="222"/>
      <c r="ABG151" s="222"/>
      <c r="ABH151" s="222"/>
      <c r="ABI151" s="222"/>
      <c r="ABJ151" s="222"/>
      <c r="ABK151" s="222"/>
      <c r="ABL151" s="222"/>
      <c r="ABM151" s="222"/>
      <c r="ABN151" s="222"/>
      <c r="ABO151" s="222"/>
      <c r="ABP151" s="222"/>
      <c r="ABQ151" s="222"/>
      <c r="ABR151" s="222"/>
      <c r="ABS151" s="222"/>
      <c r="ABT151" s="222"/>
      <c r="ABU151" s="222"/>
      <c r="ABV151" s="222"/>
      <c r="ABW151" s="222"/>
      <c r="ABX151" s="222"/>
      <c r="ABY151" s="222"/>
      <c r="ABZ151" s="222"/>
      <c r="ACA151" s="222"/>
      <c r="ACB151" s="222"/>
      <c r="ACC151" s="222"/>
      <c r="ACD151" s="222"/>
      <c r="ACE151" s="222"/>
      <c r="ACF151" s="222"/>
      <c r="ACG151" s="222"/>
      <c r="ACH151" s="222"/>
      <c r="ACI151" s="222"/>
      <c r="ACJ151" s="222"/>
      <c r="ACK151" s="222"/>
      <c r="ACL151" s="222"/>
      <c r="ACM151" s="222"/>
      <c r="ACN151" s="222"/>
      <c r="ACO151" s="222"/>
      <c r="ACP151" s="222"/>
      <c r="ACQ151" s="222"/>
      <c r="ACR151" s="222"/>
      <c r="ACS151" s="222"/>
      <c r="ACT151" s="222"/>
      <c r="ACU151" s="222"/>
      <c r="ACV151" s="222"/>
      <c r="ACW151" s="222"/>
      <c r="ACX151" s="222"/>
      <c r="ACY151" s="222"/>
      <c r="ACZ151" s="222"/>
      <c r="ADA151" s="222"/>
      <c r="ADB151" s="222"/>
      <c r="ADC151" s="222"/>
      <c r="ADD151" s="222"/>
      <c r="ADE151" s="222"/>
      <c r="ADF151" s="222"/>
      <c r="ADG151" s="222"/>
      <c r="ADH151" s="222"/>
      <c r="ADI151" s="222"/>
      <c r="ADJ151" s="222"/>
      <c r="ADK151" s="222"/>
      <c r="ADL151" s="222"/>
      <c r="ADM151" s="222"/>
      <c r="ADN151" s="222"/>
      <c r="ADO151" s="222"/>
      <c r="ADP151" s="222"/>
      <c r="ADQ151" s="222"/>
      <c r="ADR151" s="222"/>
      <c r="ADS151" s="222"/>
      <c r="ADT151" s="222"/>
      <c r="ADU151" s="222"/>
      <c r="ADV151" s="222"/>
      <c r="ADW151" s="222"/>
      <c r="ADX151" s="222"/>
      <c r="ADY151" s="222"/>
      <c r="ADZ151" s="222"/>
      <c r="AEA151" s="222"/>
      <c r="AEB151" s="222"/>
      <c r="AEC151" s="222"/>
      <c r="AED151" s="222"/>
      <c r="AEE151" s="222"/>
      <c r="AEF151" s="222"/>
      <c r="AEG151" s="222"/>
      <c r="AEH151" s="222"/>
      <c r="AEI151" s="222"/>
      <c r="AEJ151" s="222"/>
      <c r="AEK151" s="222"/>
      <c r="AEL151" s="222"/>
      <c r="AEM151" s="222"/>
      <c r="AEN151" s="222"/>
      <c r="AEO151" s="222"/>
      <c r="AEP151" s="222"/>
      <c r="AEQ151" s="222"/>
      <c r="AER151" s="222"/>
      <c r="AES151" s="222"/>
      <c r="AET151" s="222"/>
      <c r="AEU151" s="222"/>
      <c r="AEV151" s="222"/>
      <c r="AEW151" s="222"/>
      <c r="AEX151" s="222"/>
      <c r="AEY151" s="222"/>
      <c r="AEZ151" s="222"/>
      <c r="AFA151" s="222"/>
      <c r="AFB151" s="222"/>
      <c r="AFC151" s="222"/>
      <c r="AFD151" s="222"/>
      <c r="AFE151" s="222"/>
      <c r="AFF151" s="222"/>
      <c r="AFG151" s="222"/>
      <c r="AFH151" s="222"/>
      <c r="AFI151" s="222"/>
      <c r="AFJ151" s="222"/>
      <c r="AFK151" s="222"/>
      <c r="AFL151" s="222"/>
      <c r="AFM151" s="222"/>
      <c r="AFN151" s="222"/>
      <c r="AFO151" s="222"/>
      <c r="AFP151" s="222"/>
      <c r="AFQ151" s="222"/>
      <c r="AFR151" s="222"/>
      <c r="AFS151" s="222"/>
      <c r="AFT151" s="222"/>
      <c r="AFU151" s="222"/>
      <c r="AFV151" s="222"/>
      <c r="AFW151" s="222"/>
      <c r="AFX151" s="222"/>
      <c r="AFY151" s="222"/>
      <c r="AFZ151" s="222"/>
      <c r="AGA151" s="222"/>
      <c r="AGB151" s="222"/>
      <c r="AGC151" s="222"/>
      <c r="AGD151" s="222"/>
      <c r="AGE151" s="222"/>
      <c r="AGF151" s="222"/>
      <c r="AGG151" s="222"/>
      <c r="AGH151" s="222"/>
      <c r="AGI151" s="222"/>
      <c r="AGJ151" s="222"/>
      <c r="AGK151" s="222"/>
      <c r="AGL151" s="222"/>
      <c r="AGM151" s="222"/>
      <c r="AGN151" s="222"/>
      <c r="AGO151" s="222"/>
      <c r="AGP151" s="222"/>
      <c r="AGQ151" s="222"/>
      <c r="AGR151" s="222"/>
      <c r="AGS151" s="222"/>
      <c r="AGT151" s="222"/>
      <c r="AGU151" s="222"/>
      <c r="AGV151" s="222"/>
      <c r="AGW151" s="222"/>
      <c r="AGX151" s="222"/>
      <c r="AGY151" s="222"/>
      <c r="AGZ151" s="222"/>
      <c r="AHA151" s="222"/>
      <c r="AHB151" s="222"/>
      <c r="AHC151" s="222"/>
      <c r="AHD151" s="222"/>
      <c r="AHE151" s="222"/>
      <c r="AHF151" s="222"/>
      <c r="AHG151" s="222"/>
      <c r="AHH151" s="222"/>
      <c r="AHI151" s="222"/>
      <c r="AHJ151" s="222"/>
      <c r="AHK151" s="222"/>
      <c r="AHL151" s="222"/>
      <c r="AHM151" s="222"/>
      <c r="AHN151" s="222"/>
      <c r="AHO151" s="222"/>
      <c r="AHP151" s="222"/>
      <c r="AHQ151" s="222"/>
      <c r="AHR151" s="222"/>
    </row>
    <row r="152" spans="1:902" ht="24">
      <c r="C152" s="184" t="s">
        <v>6621</v>
      </c>
      <c r="D152" s="222">
        <v>551482569.6500001</v>
      </c>
      <c r="E152" s="222">
        <v>-3092398.1800000034</v>
      </c>
      <c r="F152" s="222">
        <v>-391139.69000000507</v>
      </c>
      <c r="G152" s="222">
        <v>2900578.1900000023</v>
      </c>
      <c r="H152" s="222">
        <v>-5292094.0100000203</v>
      </c>
      <c r="I152" s="222">
        <v>2189716.5199999996</v>
      </c>
      <c r="J152" s="222">
        <v>313709802.26000005</v>
      </c>
      <c r="K152" s="222">
        <v>80575196.770000011</v>
      </c>
      <c r="L152" s="222">
        <v>2214792.1499999985</v>
      </c>
      <c r="M152" s="222">
        <v>-6438671.089999998</v>
      </c>
      <c r="N152" s="222">
        <v>-6154452.3700000085</v>
      </c>
      <c r="O152" s="222">
        <v>-2953699.3700000029</v>
      </c>
      <c r="P152" s="222">
        <v>42070418.890000015</v>
      </c>
      <c r="Q152" s="222">
        <v>1783511.7100000028</v>
      </c>
      <c r="R152" s="222">
        <v>1411938.080000001</v>
      </c>
      <c r="S152" s="222">
        <v>-25836256.73</v>
      </c>
      <c r="T152" s="222">
        <v>23659141.420000009</v>
      </c>
      <c r="U152" s="222">
        <v>-750177.28000000026</v>
      </c>
      <c r="V152" s="222">
        <v>425578230.80999994</v>
      </c>
      <c r="W152" s="222">
        <v>-42301933.999999993</v>
      </c>
      <c r="X152" s="222">
        <v>16860226.179999992</v>
      </c>
      <c r="Y152" s="222">
        <v>102051043.61</v>
      </c>
      <c r="Z152" s="222">
        <v>-2765757.5800000019</v>
      </c>
      <c r="AA152" s="222">
        <v>-236155.07000000775</v>
      </c>
      <c r="AB152" s="222">
        <v>288946.5500000082</v>
      </c>
      <c r="AC152" s="222">
        <v>-101509641.40999997</v>
      </c>
      <c r="AD152" s="222">
        <v>-1572441.3200000077</v>
      </c>
      <c r="AE152" s="222">
        <v>-24410314.589999996</v>
      </c>
      <c r="AF152" s="222">
        <v>-99054543.090000004</v>
      </c>
      <c r="AG152" s="222">
        <v>-12344322.850000005</v>
      </c>
      <c r="AH152" s="222">
        <v>-48277342.160000011</v>
      </c>
      <c r="AI152" s="222">
        <v>-37604627.99000001</v>
      </c>
      <c r="AJ152" s="222">
        <v>1496170.0300000124</v>
      </c>
      <c r="AK152" s="222">
        <v>2841127.1000000052</v>
      </c>
      <c r="AL152" s="222">
        <v>62386065.070000008</v>
      </c>
      <c r="AM152" s="222">
        <v>-17141207.140000001</v>
      </c>
      <c r="AN152" s="222">
        <v>56313525.019999996</v>
      </c>
      <c r="AO152" s="222">
        <v>1355136.1399999969</v>
      </c>
      <c r="AP152" s="222">
        <v>-3768747.0600000005</v>
      </c>
      <c r="AQ152" s="222">
        <v>-4102866.2800000012</v>
      </c>
      <c r="AR152" s="222">
        <v>-6279446.8100000024</v>
      </c>
      <c r="AS152" s="222">
        <v>-10480273.409999996</v>
      </c>
      <c r="AT152" s="222">
        <v>-20394508.830000013</v>
      </c>
      <c r="AU152" s="222">
        <v>8793411.6500000004</v>
      </c>
      <c r="AV152" s="222">
        <v>9016871.0500000007</v>
      </c>
      <c r="AW152" s="222">
        <v>13554908.800000004</v>
      </c>
      <c r="AX152" s="222">
        <v>-5408923.1300000008</v>
      </c>
      <c r="AY152" s="222">
        <v>-7344171.9100000039</v>
      </c>
      <c r="AZ152" s="222">
        <v>15357184.870000001</v>
      </c>
      <c r="BA152" s="222">
        <v>7921460.299999998</v>
      </c>
      <c r="BB152" s="222">
        <v>9170570.3000000007</v>
      </c>
      <c r="BC152" s="222">
        <v>7630287.2400000012</v>
      </c>
      <c r="BD152" s="222">
        <v>12707477.599999998</v>
      </c>
      <c r="BE152" s="222">
        <v>1022759.5300000012</v>
      </c>
      <c r="BF152" s="222">
        <v>-19243704.890000001</v>
      </c>
      <c r="BG152" s="222">
        <v>5978228.0299999993</v>
      </c>
      <c r="BH152" s="222">
        <v>24228879.150000006</v>
      </c>
      <c r="BI152" s="222">
        <v>-54995360.329999924</v>
      </c>
      <c r="BJ152" s="222">
        <v>15024329.509999976</v>
      </c>
      <c r="BK152" s="222">
        <v>4178059.3099999912</v>
      </c>
      <c r="BL152" s="222">
        <v>1900270.9099999983</v>
      </c>
      <c r="BM152" s="222">
        <v>-9936964.4900000021</v>
      </c>
      <c r="BN152" s="222">
        <v>1006686.8299999963</v>
      </c>
      <c r="BO152" s="222">
        <v>-630619.40000000037</v>
      </c>
      <c r="BP152" s="222">
        <v>13007606.199999999</v>
      </c>
      <c r="BQ152" s="222">
        <v>12218365.719999999</v>
      </c>
      <c r="BR152" s="222">
        <v>138694436.50999999</v>
      </c>
      <c r="BS152" s="222">
        <v>7523495.8500000015</v>
      </c>
      <c r="BT152" s="222">
        <v>9921261.1899999976</v>
      </c>
      <c r="BU152" s="222">
        <v>4400790.1400000025</v>
      </c>
      <c r="BV152" s="222">
        <v>1621028.8200000003</v>
      </c>
      <c r="BW152" s="222">
        <v>4382407.7300000004</v>
      </c>
      <c r="BX152" s="222">
        <v>890929.47999999952</v>
      </c>
      <c r="BY152" s="222">
        <v>6329194.5299999993</v>
      </c>
      <c r="BZ152" s="222">
        <v>14011245.996999994</v>
      </c>
      <c r="CA152" s="222">
        <v>-10412100.819999998</v>
      </c>
      <c r="CB152" s="222">
        <v>-21206319.800000004</v>
      </c>
      <c r="CC152" s="222">
        <v>-17462086.09999999</v>
      </c>
      <c r="CD152" s="222">
        <v>-3105427.9900000039</v>
      </c>
      <c r="CE152" s="222">
        <v>978811.52999999933</v>
      </c>
      <c r="CF152" s="222">
        <v>-9576636.8900000025</v>
      </c>
      <c r="CG152" s="222">
        <v>1411594555.1599998</v>
      </c>
      <c r="CH152" s="222">
        <v>12779030.519999996</v>
      </c>
      <c r="CI152" s="222">
        <v>11456597.350000001</v>
      </c>
      <c r="CJ152" s="222">
        <v>10102719.849999998</v>
      </c>
      <c r="CK152" s="222">
        <v>30501029.729999997</v>
      </c>
      <c r="CL152" s="222">
        <v>1268842.7999999989</v>
      </c>
      <c r="CM152" s="222">
        <v>17246548.029999997</v>
      </c>
      <c r="CN152" s="222">
        <v>22481914.41</v>
      </c>
      <c r="CO152" s="222">
        <v>13854156.670000002</v>
      </c>
      <c r="CP152" s="222">
        <v>-131645.65000000037</v>
      </c>
      <c r="CQ152" s="222">
        <v>9132094.3100000005</v>
      </c>
      <c r="CR152" s="222">
        <v>3568065.3099999949</v>
      </c>
      <c r="CS152" s="222">
        <v>14314404.200000001</v>
      </c>
      <c r="CT152" s="222">
        <v>90190006.450000018</v>
      </c>
      <c r="CU152" s="222">
        <v>22691783.140000001</v>
      </c>
      <c r="CV152" s="222">
        <v>12668256.830000002</v>
      </c>
      <c r="CW152" s="222">
        <v>-11440998.559999991</v>
      </c>
      <c r="CX152" s="222">
        <v>14639855.269999998</v>
      </c>
      <c r="CY152" s="222">
        <v>524443.93000000343</v>
      </c>
      <c r="CZ152" s="222">
        <v>-931142.16000000015</v>
      </c>
      <c r="DA152" s="222">
        <v>10138181.969999999</v>
      </c>
      <c r="DB152" s="222">
        <v>-10784151.659999996</v>
      </c>
      <c r="DC152" s="222">
        <v>66847905.789999962</v>
      </c>
      <c r="DD152" s="222">
        <v>-11460512.229999999</v>
      </c>
      <c r="DE152" s="222">
        <v>-4973159.4399999976</v>
      </c>
      <c r="DF152" s="222">
        <v>1375224.929999996</v>
      </c>
      <c r="DG152" s="222">
        <v>15121806.040000003</v>
      </c>
      <c r="DH152" s="222">
        <v>-9931465.8299999982</v>
      </c>
      <c r="DI152" s="222">
        <v>-20062184.179999992</v>
      </c>
      <c r="DJ152" s="222">
        <v>23051513.830000006</v>
      </c>
      <c r="DK152" s="222">
        <v>854247195.05999994</v>
      </c>
      <c r="DL152" s="222">
        <v>7844640.540000001</v>
      </c>
      <c r="DM152" s="222">
        <v>-3381651.0799999982</v>
      </c>
      <c r="DN152" s="222">
        <v>28190483.719999995</v>
      </c>
      <c r="DO152" s="222">
        <v>-307207.25989999622</v>
      </c>
      <c r="DP152" s="222">
        <v>4222180.8099999968</v>
      </c>
      <c r="DQ152" s="222">
        <v>35618628.369999997</v>
      </c>
      <c r="DR152" s="222">
        <v>31516474.090100005</v>
      </c>
      <c r="DS152" s="222">
        <v>47141795.139999993</v>
      </c>
      <c r="DT152" s="222">
        <v>99251369.550000042</v>
      </c>
      <c r="DU152" s="222">
        <v>-14155315.419999998</v>
      </c>
      <c r="DV152" s="222">
        <v>-17182761.850000001</v>
      </c>
      <c r="DW152" s="222">
        <v>-35948813.750000015</v>
      </c>
      <c r="DX152" s="222">
        <v>3428747.5200000033</v>
      </c>
      <c r="DY152" s="222">
        <v>-17368919.549999993</v>
      </c>
      <c r="DZ152" s="222">
        <v>4983673.049999997</v>
      </c>
      <c r="EA152" s="222">
        <v>16220478.410000002</v>
      </c>
      <c r="EB152" s="222">
        <v>-5215040.9300000034</v>
      </c>
      <c r="EC152" s="222">
        <v>12451942.610000001</v>
      </c>
      <c r="ED152" s="222">
        <v>-30782775.169999994</v>
      </c>
      <c r="EE152" s="222">
        <v>115428068.55999997</v>
      </c>
      <c r="EF152" s="222">
        <v>122708262.83</v>
      </c>
      <c r="EG152" s="222">
        <v>19201013.350000009</v>
      </c>
      <c r="EH152" s="222">
        <v>5553030.3699999973</v>
      </c>
      <c r="EI152" s="222">
        <v>21235028.940000005</v>
      </c>
      <c r="EJ152" s="222">
        <v>-1061705.8099999987</v>
      </c>
      <c r="EK152" s="222">
        <v>8541407.929999996</v>
      </c>
      <c r="EL152" s="222">
        <v>5081385.4000000022</v>
      </c>
      <c r="EM152" s="222">
        <v>19587545.650000002</v>
      </c>
      <c r="EN152" s="222">
        <v>-97423855.849999964</v>
      </c>
      <c r="EO152" s="222">
        <v>-8292421.2100000028</v>
      </c>
      <c r="EP152" s="222">
        <v>-10167248.41</v>
      </c>
      <c r="EQ152" s="222">
        <v>-3139975.2800000012</v>
      </c>
      <c r="ER152" s="222">
        <v>-5577397.879999999</v>
      </c>
      <c r="ES152" s="222">
        <v>8235332.1399999978</v>
      </c>
      <c r="ET152" s="222">
        <v>-18469417.429999992</v>
      </c>
      <c r="EU152" s="222">
        <v>-6888363.3500000015</v>
      </c>
      <c r="EV152" s="222">
        <v>-11772263.039999994</v>
      </c>
      <c r="EW152" s="222">
        <v>-37660979.630000025</v>
      </c>
      <c r="EX152" s="222">
        <v>31924184.289999999</v>
      </c>
      <c r="EY152" s="222">
        <v>23889318.52</v>
      </c>
      <c r="EZ152" s="222">
        <v>6080269.4699999988</v>
      </c>
      <c r="FA152" s="222">
        <v>5324239.4700000025</v>
      </c>
      <c r="FB152" s="222">
        <v>3385322.8100000098</v>
      </c>
      <c r="FC152" s="222">
        <v>19129953.870000001</v>
      </c>
      <c r="FD152" s="222">
        <v>11050278.549999997</v>
      </c>
      <c r="FE152" s="222">
        <v>18954166.720000003</v>
      </c>
      <c r="FF152" s="222">
        <v>34091521.480000004</v>
      </c>
      <c r="FG152" s="222">
        <v>14349597.070000004</v>
      </c>
      <c r="FH152" s="222">
        <v>7567283.7300000004</v>
      </c>
      <c r="FI152" s="222">
        <v>30321108.419999987</v>
      </c>
      <c r="FJ152" s="222">
        <v>11811783.82</v>
      </c>
      <c r="FK152" s="222">
        <v>19008020.950000003</v>
      </c>
      <c r="FL152" s="222">
        <v>16264570.079999998</v>
      </c>
      <c r="FM152" s="222">
        <v>1904363.0100000016</v>
      </c>
      <c r="FN152" s="222">
        <v>30244837.050000004</v>
      </c>
      <c r="FO152" s="222">
        <v>5319143.8899999987</v>
      </c>
      <c r="FP152" s="222">
        <v>12224944.169999998</v>
      </c>
      <c r="FQ152" s="222">
        <v>753184331.82000017</v>
      </c>
      <c r="FR152" s="222">
        <v>7183916.9000000004</v>
      </c>
      <c r="FS152" s="222">
        <v>17063767.560000006</v>
      </c>
      <c r="FT152" s="222">
        <v>899735.45000000298</v>
      </c>
      <c r="FU152" s="222">
        <v>26605959.999999993</v>
      </c>
      <c r="FV152" s="222">
        <v>9807774.6999999993</v>
      </c>
      <c r="FW152" s="222">
        <v>-4485617.7600000054</v>
      </c>
      <c r="FX152" s="222">
        <v>-15825869.240000002</v>
      </c>
      <c r="FY152" s="222">
        <v>23491360.239999991</v>
      </c>
      <c r="FZ152" s="222">
        <v>29028147.210000008</v>
      </c>
      <c r="GA152" s="222">
        <v>5304933.0999999866</v>
      </c>
      <c r="GB152" s="222">
        <v>-3717370.2100000009</v>
      </c>
      <c r="GC152" s="222">
        <v>21837360.140000001</v>
      </c>
      <c r="GD152" s="222">
        <v>37874468.399999999</v>
      </c>
      <c r="GE152" s="222">
        <v>77988842.289999992</v>
      </c>
      <c r="GF152" s="222">
        <v>6054721.0199999996</v>
      </c>
      <c r="GG152" s="222">
        <v>25833730.880000003</v>
      </c>
      <c r="GH152" s="222">
        <v>-5882834.8200000077</v>
      </c>
      <c r="GI152" s="222">
        <v>8386237.9900000021</v>
      </c>
      <c r="GJ152" s="222">
        <v>13901544.189999999</v>
      </c>
      <c r="GK152" s="222">
        <v>4969797.1900000032</v>
      </c>
      <c r="GL152" s="222">
        <v>13363323.379999995</v>
      </c>
      <c r="GM152" s="222">
        <v>9478952.0100000016</v>
      </c>
      <c r="GN152" s="222">
        <v>11811514.050000001</v>
      </c>
      <c r="GO152" s="222">
        <v>5839896.25</v>
      </c>
      <c r="GP152" s="222">
        <v>6788146.0599999987</v>
      </c>
      <c r="GQ152" s="222">
        <v>101163668.00999993</v>
      </c>
      <c r="GR152" s="222">
        <v>66343686.379999995</v>
      </c>
      <c r="GS152" s="222">
        <v>12816251.839999998</v>
      </c>
      <c r="GT152" s="222">
        <v>8505409.049999997</v>
      </c>
      <c r="GU152" s="222">
        <v>4390480.26</v>
      </c>
      <c r="GV152" s="222">
        <v>15358432.440000001</v>
      </c>
      <c r="GW152" s="222">
        <v>14714308.709999999</v>
      </c>
      <c r="GX152" s="222">
        <v>10253541.970000003</v>
      </c>
      <c r="GY152" s="222">
        <v>-39785771.910000011</v>
      </c>
      <c r="GZ152" s="222">
        <v>6010828.1400000006</v>
      </c>
      <c r="HA152" s="222">
        <v>-12858616.66</v>
      </c>
      <c r="HB152" s="222">
        <v>-10612142.210000003</v>
      </c>
      <c r="HC152" s="222">
        <v>-227429912.05000007</v>
      </c>
      <c r="HD152" s="222">
        <v>74754813.25000003</v>
      </c>
      <c r="HE152" s="222">
        <v>-7876868.2199999988</v>
      </c>
      <c r="HF152" s="222">
        <v>-26819845.280000031</v>
      </c>
      <c r="HG152" s="222">
        <v>32905312.670000017</v>
      </c>
      <c r="HH152" s="222">
        <v>60324869.220000006</v>
      </c>
      <c r="HI152" s="222">
        <v>-3233212.5600000061</v>
      </c>
      <c r="HJ152" s="222">
        <v>309801495.46999997</v>
      </c>
      <c r="HK152" s="222">
        <v>-6176334.9300000072</v>
      </c>
      <c r="HL152" s="222">
        <v>-23556650.88000001</v>
      </c>
      <c r="HM152" s="222">
        <v>57978381.180000007</v>
      </c>
      <c r="HN152" s="222">
        <v>-14876252.060000004</v>
      </c>
      <c r="HO152" s="222">
        <v>13535007.999999993</v>
      </c>
      <c r="HP152" s="222">
        <v>19404538.190000013</v>
      </c>
      <c r="HQ152" s="222">
        <v>-12095906.939999998</v>
      </c>
      <c r="HR152" s="222">
        <v>-94418579.179999977</v>
      </c>
      <c r="HS152" s="222">
        <v>-57485143.209999964</v>
      </c>
      <c r="HT152" s="222">
        <v>-1396063.1499999985</v>
      </c>
      <c r="HU152" s="222">
        <v>12785523.620000001</v>
      </c>
      <c r="HV152" s="222">
        <v>7714802.2699999996</v>
      </c>
      <c r="HW152" s="222">
        <v>1263381.3900000006</v>
      </c>
      <c r="HX152" s="222">
        <v>-3758328.140000008</v>
      </c>
      <c r="HY152" s="222">
        <v>-2956890.0800000019</v>
      </c>
      <c r="HZ152" s="222">
        <v>7427091.1600000039</v>
      </c>
      <c r="IA152" s="222">
        <v>9372867.4900000058</v>
      </c>
      <c r="IB152" s="222">
        <v>18591683.890000001</v>
      </c>
      <c r="IC152" s="222">
        <v>43968353.939999998</v>
      </c>
      <c r="ID152" s="222">
        <v>4014413.76</v>
      </c>
      <c r="IE152" s="222">
        <v>747355.63000000268</v>
      </c>
      <c r="IF152" s="222">
        <v>-4566126.8600000013</v>
      </c>
      <c r="IG152" s="222">
        <v>3363334.1900000013</v>
      </c>
      <c r="IH152" s="222">
        <v>-87530104.400000006</v>
      </c>
      <c r="II152" s="222">
        <v>58936165.509999998</v>
      </c>
      <c r="IJ152" s="222">
        <v>20465167.459999997</v>
      </c>
      <c r="IK152" s="222">
        <v>6891501.9499999881</v>
      </c>
      <c r="IL152" s="222">
        <v>-60833218.310000002</v>
      </c>
      <c r="IM152" s="222">
        <v>11898333.939999998</v>
      </c>
      <c r="IN152" s="222">
        <v>4760475.2599999979</v>
      </c>
      <c r="IO152" s="222">
        <v>-1767497.6799999978</v>
      </c>
      <c r="IP152" s="222">
        <v>10619108.75</v>
      </c>
      <c r="IQ152" s="222">
        <v>-8391128.8300000019</v>
      </c>
      <c r="IR152" s="222">
        <v>53133379.079999998</v>
      </c>
      <c r="IS152" s="222">
        <v>-279083692.53000009</v>
      </c>
      <c r="IT152" s="222">
        <v>-189079543.03</v>
      </c>
      <c r="IU152" s="222">
        <v>5564902.4100000039</v>
      </c>
      <c r="IV152" s="222">
        <v>6852759.7700000033</v>
      </c>
      <c r="IW152" s="222">
        <v>42537437.280000001</v>
      </c>
      <c r="IX152" s="222">
        <v>20614373.400000002</v>
      </c>
      <c r="IY152" s="222">
        <v>-2569409.7399999984</v>
      </c>
      <c r="IZ152" s="222">
        <v>11969182.16</v>
      </c>
      <c r="JA152" s="222">
        <v>-2130015.379999999</v>
      </c>
      <c r="JB152" s="222">
        <v>-9698266.8900000043</v>
      </c>
      <c r="JC152" s="222">
        <v>-10350769.18</v>
      </c>
      <c r="JD152" s="222">
        <v>-4811147.089999998</v>
      </c>
      <c r="JE152" s="222">
        <v>21675328.229999989</v>
      </c>
      <c r="JF152" s="222">
        <v>-23446021.460000008</v>
      </c>
      <c r="JG152" s="222">
        <v>2957343.5200000033</v>
      </c>
      <c r="JH152" s="222">
        <v>423808.37000000477</v>
      </c>
      <c r="JI152" s="222">
        <v>-860461.70999999903</v>
      </c>
      <c r="JJ152" s="222">
        <v>2503024.7500000019</v>
      </c>
      <c r="JK152" s="222">
        <v>-39726418.879999936</v>
      </c>
      <c r="JL152" s="222">
        <v>-7004824.5199999958</v>
      </c>
      <c r="JM152" s="222">
        <v>-7578186.8100000024</v>
      </c>
      <c r="JN152" s="222">
        <v>17882631.68</v>
      </c>
      <c r="JO152" s="222">
        <v>-5922468.3300000057</v>
      </c>
      <c r="JP152" s="222">
        <v>-28153337.760000005</v>
      </c>
      <c r="JQ152" s="222">
        <v>-1470659.3200000003</v>
      </c>
      <c r="JR152" s="222">
        <v>123602959.02999994</v>
      </c>
      <c r="JS152" s="222">
        <v>-16338958.960000008</v>
      </c>
      <c r="JT152" s="222">
        <v>28547829.109999999</v>
      </c>
      <c r="JU152" s="222">
        <v>5714212.2200000007</v>
      </c>
      <c r="JV152" s="222">
        <v>7373694.1199999973</v>
      </c>
      <c r="JW152" s="222">
        <v>6549921.589999998</v>
      </c>
      <c r="JX152" s="222">
        <v>-20086764.359999999</v>
      </c>
      <c r="JY152" s="222">
        <v>29443520.549999997</v>
      </c>
      <c r="JZ152" s="222">
        <v>25871942.500000007</v>
      </c>
      <c r="KA152" s="222">
        <v>-4837405.4900000021</v>
      </c>
      <c r="KB152" s="222">
        <v>32663245.029999994</v>
      </c>
      <c r="KC152" s="222">
        <v>11689852.300000004</v>
      </c>
      <c r="KD152" s="222">
        <v>3477094.0299999975</v>
      </c>
      <c r="KE152" s="222">
        <v>13920934.57</v>
      </c>
      <c r="KF152" s="222">
        <v>11018582.239999998</v>
      </c>
      <c r="KG152" s="222">
        <v>13050876.000000004</v>
      </c>
      <c r="KH152" s="222">
        <v>384608988.86000001</v>
      </c>
      <c r="KI152" s="222">
        <v>5083147.7799999937</v>
      </c>
      <c r="KJ152" s="222">
        <v>24212216.020000003</v>
      </c>
      <c r="KK152" s="222">
        <v>-10035248.480000004</v>
      </c>
      <c r="KL152" s="222">
        <v>68697726.609999985</v>
      </c>
      <c r="KM152" s="222">
        <v>84111368.570000008</v>
      </c>
      <c r="KN152" s="222">
        <v>10421841.75</v>
      </c>
      <c r="KO152" s="222">
        <v>26384309.949999999</v>
      </c>
      <c r="KP152" s="222">
        <v>12917174.630000001</v>
      </c>
      <c r="KQ152" s="222">
        <v>-18556944.529999942</v>
      </c>
      <c r="KR152" s="222">
        <v>4021639.3999999985</v>
      </c>
      <c r="KS152" s="222">
        <v>8568970.6400000043</v>
      </c>
      <c r="KT152" s="222">
        <v>-40173741.600000001</v>
      </c>
      <c r="KU152" s="222">
        <v>2556740.120000001</v>
      </c>
      <c r="KV152" s="222">
        <v>-1799500.8000000045</v>
      </c>
      <c r="KW152" s="222">
        <v>-65586358.220000058</v>
      </c>
      <c r="KX152" s="222">
        <v>80018383.61999999</v>
      </c>
      <c r="KY152" s="222">
        <v>94348352.710000038</v>
      </c>
      <c r="KZ152" s="222">
        <v>-10119829.359999996</v>
      </c>
      <c r="LA152" s="222">
        <v>-2111012.5700000022</v>
      </c>
      <c r="LB152" s="222">
        <v>-9526000.5900000036</v>
      </c>
      <c r="LC152" s="222">
        <v>14271046.150000002</v>
      </c>
      <c r="LD152" s="222">
        <v>715359.30000000075</v>
      </c>
      <c r="LE152" s="222">
        <v>1296349.0500000007</v>
      </c>
      <c r="LF152" s="222">
        <v>-1068266.3199999966</v>
      </c>
      <c r="LG152" s="222">
        <v>-158835615.94000006</v>
      </c>
      <c r="LH152" s="222">
        <v>-51183082.62999998</v>
      </c>
      <c r="LI152" s="222">
        <v>88918268.030000046</v>
      </c>
      <c r="LJ152" s="222">
        <v>-4835470.4000000358</v>
      </c>
      <c r="LK152" s="222">
        <v>1228809.320000004</v>
      </c>
      <c r="LL152" s="222">
        <v>-7533807.0500000007</v>
      </c>
      <c r="LM152" s="222">
        <v>-9539942.040000001</v>
      </c>
      <c r="LN152" s="222">
        <v>8711017.1599999964</v>
      </c>
      <c r="LO152" s="222">
        <v>-8467785.9600000009</v>
      </c>
      <c r="LP152" s="222">
        <v>-11510791.499999996</v>
      </c>
      <c r="LQ152" s="222">
        <v>7117441.0000000019</v>
      </c>
      <c r="LR152" s="222">
        <v>-95892526.589999959</v>
      </c>
      <c r="LS152" s="222">
        <v>17434296.099999998</v>
      </c>
      <c r="LT152" s="222">
        <v>23835417.810000002</v>
      </c>
      <c r="LU152" s="222">
        <v>541893984.30000019</v>
      </c>
      <c r="LV152" s="222">
        <v>171650533.84000003</v>
      </c>
      <c r="LW152" s="222">
        <v>19491912.790000021</v>
      </c>
      <c r="LX152" s="222">
        <v>20114563.820000008</v>
      </c>
      <c r="LY152" s="222">
        <v>-10144040.720000006</v>
      </c>
      <c r="LZ152" s="222">
        <v>24244655.049999997</v>
      </c>
      <c r="MA152" s="222">
        <v>28006123.369999997</v>
      </c>
      <c r="MB152" s="222">
        <v>21711126.32</v>
      </c>
      <c r="MC152" s="222">
        <v>35556511.630000003</v>
      </c>
      <c r="MD152" s="222">
        <v>91453771.75</v>
      </c>
      <c r="ME152" s="222">
        <v>-31002035.640000008</v>
      </c>
      <c r="MF152" s="222">
        <v>19755132.32</v>
      </c>
      <c r="MG152" s="222">
        <v>-182667319.75</v>
      </c>
      <c r="MH152" s="222">
        <v>16944273.939999998</v>
      </c>
      <c r="MI152" s="222">
        <v>31986300.640000001</v>
      </c>
      <c r="MJ152" s="222">
        <v>22123061.059999999</v>
      </c>
      <c r="MK152" s="222">
        <v>30193974.969999999</v>
      </c>
      <c r="ML152" s="222">
        <v>10546062.219999999</v>
      </c>
      <c r="MM152" s="222">
        <v>-4415453.2300000023</v>
      </c>
      <c r="MN152" s="222">
        <v>14500550.610000003</v>
      </c>
      <c r="MO152" s="222">
        <v>8485952.1900000013</v>
      </c>
      <c r="MP152" s="222">
        <v>22152865.789999999</v>
      </c>
      <c r="MQ152" s="222">
        <v>7015442.6199999936</v>
      </c>
      <c r="MR152" s="222">
        <v>27216514.370000001</v>
      </c>
      <c r="MS152" s="222">
        <v>150476329.42000008</v>
      </c>
      <c r="MT152" s="222">
        <v>12596476.199999999</v>
      </c>
      <c r="MU152" s="222">
        <v>55978380.24000001</v>
      </c>
      <c r="MV152" s="222">
        <v>3598608.2900000066</v>
      </c>
      <c r="MW152" s="222">
        <v>32970958.63000001</v>
      </c>
      <c r="MX152" s="222">
        <v>20454605.359999988</v>
      </c>
      <c r="MY152" s="222">
        <v>51624731.07190001</v>
      </c>
      <c r="MZ152" s="222">
        <v>-24838301.279999994</v>
      </c>
      <c r="NA152" s="222">
        <v>-4912680.3599999957</v>
      </c>
      <c r="NB152" s="222">
        <v>-2397873.3000000007</v>
      </c>
      <c r="NC152" s="222">
        <v>33603443.689999998</v>
      </c>
      <c r="ND152" s="222">
        <v>582337356.07000005</v>
      </c>
      <c r="NE152" s="222">
        <v>181277227.92000002</v>
      </c>
      <c r="NF152" s="222">
        <v>17905712.460000005</v>
      </c>
      <c r="NG152" s="222">
        <v>186305115.17999989</v>
      </c>
      <c r="NH152" s="222">
        <v>6207105.9600000009</v>
      </c>
      <c r="NI152" s="222">
        <v>49319308.690000013</v>
      </c>
      <c r="NJ152" s="222">
        <v>168636775.89999995</v>
      </c>
      <c r="NK152" s="222">
        <v>136482833.06</v>
      </c>
      <c r="NL152" s="222">
        <v>26875081.25</v>
      </c>
      <c r="NM152" s="222">
        <v>160382342.18000001</v>
      </c>
      <c r="NN152" s="222">
        <v>78155419.729999989</v>
      </c>
      <c r="NO152" s="222">
        <v>43339412.449000001</v>
      </c>
      <c r="NP152" s="222">
        <v>79485427.12999998</v>
      </c>
      <c r="NQ152" s="222">
        <v>12109447.709999997</v>
      </c>
      <c r="NR152" s="222">
        <v>5473393.2600000016</v>
      </c>
      <c r="NS152" s="222">
        <v>17979155.060000002</v>
      </c>
      <c r="NT152" s="222">
        <v>15733125.830000002</v>
      </c>
      <c r="NU152" s="222">
        <v>10840864.91</v>
      </c>
      <c r="NV152" s="222">
        <v>15332371.329999998</v>
      </c>
      <c r="NW152" s="222">
        <v>66949545.089999974</v>
      </c>
      <c r="NX152" s="222">
        <v>37778616.629999995</v>
      </c>
      <c r="NY152" s="222">
        <v>14935056.239999998</v>
      </c>
      <c r="NZ152" s="222">
        <v>-3822105.09</v>
      </c>
      <c r="OA152" s="222">
        <v>10776746.140000001</v>
      </c>
      <c r="OB152" s="222">
        <v>-21493458.930000003</v>
      </c>
      <c r="OC152" s="222">
        <v>-3952236.8200000003</v>
      </c>
      <c r="OD152" s="222">
        <v>517097345.08999985</v>
      </c>
      <c r="OE152" s="222">
        <v>-104218462.04000001</v>
      </c>
      <c r="OF152" s="222">
        <v>28249298.610000003</v>
      </c>
      <c r="OG152" s="222">
        <v>-27771118.040000007</v>
      </c>
      <c r="OH152" s="222">
        <v>-9322259.700000003</v>
      </c>
      <c r="OI152" s="222">
        <v>55770784.020000011</v>
      </c>
      <c r="OJ152" s="222">
        <v>-34030558.11999999</v>
      </c>
      <c r="OK152" s="222">
        <v>1784859.4199999981</v>
      </c>
      <c r="OL152" s="222">
        <v>86475696.919999987</v>
      </c>
      <c r="OM152" s="222">
        <v>79483810.9799999</v>
      </c>
      <c r="ON152" s="222">
        <v>26261839.029999956</v>
      </c>
      <c r="OO152" s="222">
        <v>526236271.45999992</v>
      </c>
      <c r="OP152" s="222">
        <v>29616321.339999996</v>
      </c>
      <c r="OQ152" s="222">
        <v>12324373.620000005</v>
      </c>
      <c r="OR152" s="222">
        <v>76656123.360000014</v>
      </c>
      <c r="OS152" s="222">
        <v>340342325.11999995</v>
      </c>
      <c r="OT152" s="222">
        <v>13973083.049999997</v>
      </c>
      <c r="OU152" s="222">
        <v>60351078.13000001</v>
      </c>
      <c r="OV152" s="222">
        <v>26889560.310000002</v>
      </c>
      <c r="OW152" s="222">
        <v>34561271.380000003</v>
      </c>
      <c r="OX152" s="222">
        <v>27948742.990000024</v>
      </c>
      <c r="OY152" s="222">
        <v>27767096.650000006</v>
      </c>
      <c r="OZ152" s="222">
        <v>29722490.989999995</v>
      </c>
      <c r="PA152" s="222">
        <v>20487785.060000002</v>
      </c>
      <c r="PB152" s="222">
        <v>-52474428.430000067</v>
      </c>
      <c r="PC152" s="222">
        <v>17413258.119999997</v>
      </c>
      <c r="PD152" s="222">
        <v>-30217591.539999999</v>
      </c>
      <c r="PE152" s="222">
        <v>4753368.09</v>
      </c>
      <c r="PF152" s="222">
        <v>26118988.170000002</v>
      </c>
      <c r="PG152" s="222">
        <v>1390555.3500000015</v>
      </c>
      <c r="PH152" s="222">
        <v>5163980.1499999966</v>
      </c>
      <c r="PI152" s="222">
        <v>1404349.8500000034</v>
      </c>
      <c r="PJ152" s="222">
        <v>11291016.730000004</v>
      </c>
      <c r="PK152" s="222">
        <v>4242506.8599999994</v>
      </c>
      <c r="PL152" s="222">
        <v>40932357.25</v>
      </c>
      <c r="PM152" s="222">
        <v>14954237.469999999</v>
      </c>
      <c r="PN152" s="222">
        <v>-2065194.3500000034</v>
      </c>
      <c r="PO152" s="222">
        <v>-22636394.920000002</v>
      </c>
      <c r="PP152" s="222">
        <v>5047223.5600000024</v>
      </c>
      <c r="PQ152" s="222">
        <v>2560712.7700000014</v>
      </c>
      <c r="PR152" s="222">
        <v>4418159.9699999988</v>
      </c>
      <c r="PS152" s="222">
        <v>3468055.24</v>
      </c>
      <c r="PT152" s="222">
        <v>-31697843.059999824</v>
      </c>
      <c r="PU152" s="222">
        <v>13418965.709999993</v>
      </c>
      <c r="PV152" s="222">
        <v>-11147323.849999998</v>
      </c>
      <c r="PW152" s="222">
        <v>27590192.709999997</v>
      </c>
      <c r="PX152" s="222">
        <v>-107406824.06000003</v>
      </c>
      <c r="PY152" s="222">
        <v>-7390738.5400000028</v>
      </c>
      <c r="PZ152" s="222">
        <v>-3667631.150000006</v>
      </c>
      <c r="QA152" s="222">
        <v>2202871.3499999978</v>
      </c>
      <c r="QB152" s="222">
        <v>20976791.510000005</v>
      </c>
      <c r="QC152" s="222">
        <v>3643581.38</v>
      </c>
      <c r="QD152" s="222">
        <v>13328089.260000013</v>
      </c>
      <c r="QE152" s="222">
        <v>-2956459.9699999969</v>
      </c>
      <c r="QF152" s="222">
        <v>7632082.2000000011</v>
      </c>
      <c r="QG152" s="222">
        <v>40653698.799999997</v>
      </c>
      <c r="QH152" s="222">
        <v>-25618020.189999998</v>
      </c>
      <c r="QI152" s="222">
        <v>20640409.189999994</v>
      </c>
      <c r="QJ152" s="222">
        <v>-5394077.5800000019</v>
      </c>
      <c r="QK152" s="222">
        <v>-5856670.5999999996</v>
      </c>
      <c r="QL152" s="222">
        <v>-6792292.6500000004</v>
      </c>
      <c r="QM152" s="222">
        <v>-30869729.409999982</v>
      </c>
      <c r="QN152" s="222">
        <v>569837.98999997973</v>
      </c>
      <c r="QO152" s="222">
        <v>-4424910.6999999993</v>
      </c>
      <c r="QP152" s="222">
        <v>2829481.25</v>
      </c>
      <c r="QQ152" s="222">
        <v>-743706.28000000119</v>
      </c>
      <c r="QR152" s="222">
        <v>3703485.04</v>
      </c>
      <c r="QS152" s="222">
        <v>14285992.709999997</v>
      </c>
      <c r="QT152" s="222">
        <v>11882859.390000045</v>
      </c>
      <c r="QU152" s="222">
        <v>4033276.8699999992</v>
      </c>
      <c r="QV152" s="222">
        <v>9973557.4600000009</v>
      </c>
      <c r="QW152" s="222">
        <v>22430133.300000001</v>
      </c>
      <c r="QX152" s="222">
        <v>14847669.250000007</v>
      </c>
      <c r="QY152" s="222">
        <v>98281750.639999986</v>
      </c>
      <c r="QZ152" s="222">
        <v>1964650.4299999997</v>
      </c>
      <c r="RA152" s="222">
        <v>-874731.45999999344</v>
      </c>
      <c r="RB152" s="222">
        <v>82334875.040000007</v>
      </c>
      <c r="RC152" s="222">
        <v>3182161.2800000012</v>
      </c>
      <c r="RD152" s="222">
        <v>8577127.6099999994</v>
      </c>
      <c r="RE152" s="222">
        <v>26851700.589999996</v>
      </c>
      <c r="RF152" s="222">
        <v>10086464.599999998</v>
      </c>
      <c r="RG152" s="222">
        <v>454595510.42999983</v>
      </c>
      <c r="RH152" s="222">
        <v>-30018963.77</v>
      </c>
      <c r="RI152" s="222">
        <v>-1559819.5899999999</v>
      </c>
      <c r="RJ152" s="222">
        <v>38345409.589999996</v>
      </c>
      <c r="RK152" s="222">
        <v>-20087784.829999994</v>
      </c>
      <c r="RL152" s="222">
        <v>-11753606.099999994</v>
      </c>
      <c r="RM152" s="222">
        <v>-68323090.219999999</v>
      </c>
      <c r="RN152" s="222">
        <v>19692690.900000002</v>
      </c>
      <c r="RO152" s="222">
        <v>26949174.559999999</v>
      </c>
      <c r="RP152" s="222">
        <v>-37831109.319999993</v>
      </c>
      <c r="RQ152" s="222">
        <v>-4697093.4399999827</v>
      </c>
      <c r="RR152" s="222">
        <v>2079050.9699999988</v>
      </c>
      <c r="RS152" s="222">
        <v>1910860</v>
      </c>
      <c r="RT152" s="222">
        <v>-7196500.7200000025</v>
      </c>
      <c r="RU152" s="222">
        <v>403316.25999999791</v>
      </c>
      <c r="RV152" s="222">
        <v>1594721.8299999963</v>
      </c>
      <c r="RW152" s="222">
        <v>-1889062.0799999982</v>
      </c>
      <c r="RX152" s="222">
        <v>12489383.949999999</v>
      </c>
      <c r="RY152" s="222">
        <v>-1601029.1899999995</v>
      </c>
      <c r="RZ152" s="222">
        <v>999262.33000000007</v>
      </c>
      <c r="SA152" s="222">
        <v>-13318285.180000007</v>
      </c>
      <c r="SB152" s="222">
        <v>20555005.330000002</v>
      </c>
      <c r="SC152" s="222">
        <v>14500298.430000002</v>
      </c>
      <c r="SD152" s="222">
        <v>12725275.599999998</v>
      </c>
      <c r="SE152" s="222">
        <v>14340695.290000003</v>
      </c>
      <c r="SF152" s="222">
        <v>4703782.1500000022</v>
      </c>
      <c r="SG152" s="222">
        <v>15137314.079999998</v>
      </c>
      <c r="SH152" s="222">
        <v>19728259.030000001</v>
      </c>
      <c r="SI152" s="222">
        <v>25356069.890000001</v>
      </c>
      <c r="SJ152" s="222">
        <v>22248876.109999999</v>
      </c>
      <c r="SK152" s="222">
        <v>-46698381.009999983</v>
      </c>
      <c r="SL152" s="222">
        <v>3777052.0700000003</v>
      </c>
      <c r="SM152" s="222">
        <v>885589.68000000715</v>
      </c>
      <c r="SN152" s="222">
        <v>18367317.500000004</v>
      </c>
      <c r="SO152" s="222">
        <v>4795384.0399999991</v>
      </c>
      <c r="SP152" s="222">
        <v>5060900.5599999949</v>
      </c>
      <c r="SQ152" s="222">
        <v>24069004.539999999</v>
      </c>
      <c r="SR152" s="222">
        <v>21983916.319999997</v>
      </c>
      <c r="SS152" s="222">
        <v>4752003.1000000052</v>
      </c>
      <c r="ST152" s="222">
        <v>5875002.3799999952</v>
      </c>
      <c r="SU152" s="222">
        <v>-134833746.97999999</v>
      </c>
      <c r="SV152" s="222">
        <v>9932430.0100000016</v>
      </c>
      <c r="SW152" s="222">
        <v>19977284.829999998</v>
      </c>
      <c r="SX152" s="222">
        <v>11141521.859999999</v>
      </c>
      <c r="SY152" s="222">
        <v>5910449.0399999991</v>
      </c>
      <c r="SZ152" s="222">
        <v>10819372.350000001</v>
      </c>
      <c r="TA152" s="222">
        <v>3218145.8200000003</v>
      </c>
      <c r="TB152" s="222">
        <v>-30132162.539999992</v>
      </c>
      <c r="TC152" s="222">
        <v>-947794.92999999784</v>
      </c>
      <c r="TD152" s="222">
        <v>-2438012.8300000038</v>
      </c>
      <c r="TE152" s="222">
        <v>16457308.529999999</v>
      </c>
      <c r="TF152" s="222">
        <v>-11016732.400000002</v>
      </c>
      <c r="TG152" s="222">
        <v>48966234.369999997</v>
      </c>
      <c r="TH152" s="222">
        <v>5104190.9800000023</v>
      </c>
      <c r="TI152" s="222">
        <v>-316430461.89000005</v>
      </c>
      <c r="TJ152" s="222">
        <v>10032036</v>
      </c>
      <c r="TK152" s="222">
        <v>9529998.7399999984</v>
      </c>
      <c r="TL152" s="222">
        <v>-33465609.560000002</v>
      </c>
      <c r="TM152" s="222">
        <v>-17033380.840000004</v>
      </c>
      <c r="TN152" s="222">
        <v>4490099.2700000014</v>
      </c>
      <c r="TO152" s="222">
        <v>3056294.9399999995</v>
      </c>
      <c r="TP152" s="222">
        <v>-10564455.18</v>
      </c>
      <c r="TQ152" s="222">
        <v>5671388.5099999979</v>
      </c>
      <c r="TR152" s="222">
        <v>-16063401.690000001</v>
      </c>
      <c r="TS152" s="222">
        <v>-35324371.580000006</v>
      </c>
      <c r="TT152" s="222">
        <v>18454254.380000003</v>
      </c>
      <c r="TU152" s="222">
        <v>2631354.08</v>
      </c>
      <c r="TV152" s="222">
        <v>-6280715.8399999961</v>
      </c>
      <c r="TW152" s="222">
        <v>1265482.8599999994</v>
      </c>
      <c r="TX152" s="222">
        <v>15502345.129999999</v>
      </c>
      <c r="TY152" s="222">
        <v>18626988.38000001</v>
      </c>
      <c r="TZ152" s="222">
        <v>9190697.5999999996</v>
      </c>
      <c r="UA152" s="222">
        <v>165914822.97</v>
      </c>
      <c r="UB152" s="222">
        <v>-29655801.539999988</v>
      </c>
      <c r="UC152" s="222">
        <v>-14185559.980000006</v>
      </c>
      <c r="UD152" s="222">
        <v>-13330870.309999997</v>
      </c>
      <c r="UE152" s="222">
        <v>-217913125.76000005</v>
      </c>
      <c r="UF152" s="222">
        <v>10296685.959999999</v>
      </c>
      <c r="UG152" s="222">
        <v>-6282320.2000000011</v>
      </c>
      <c r="UH152" s="222">
        <v>18814780.630000003</v>
      </c>
      <c r="UI152" s="222">
        <v>-3027694.2600000016</v>
      </c>
      <c r="UJ152" s="222">
        <v>39211564.400000006</v>
      </c>
      <c r="UK152" s="222">
        <v>-7285172.9100000039</v>
      </c>
      <c r="UL152" s="222">
        <v>-1953685.450000003</v>
      </c>
      <c r="UM152" s="222">
        <v>-18403012.759999998</v>
      </c>
      <c r="UN152" s="222">
        <v>1850438.3199999966</v>
      </c>
      <c r="UO152" s="222">
        <v>-8279421.6700000055</v>
      </c>
      <c r="UP152" s="222">
        <v>281179897.63</v>
      </c>
      <c r="UQ152" s="222">
        <v>-2195594.4399999976</v>
      </c>
      <c r="UR152" s="222">
        <v>-2392855.6300000027</v>
      </c>
      <c r="US152" s="222">
        <v>-95892031.75999999</v>
      </c>
      <c r="UT152" s="222">
        <v>4761272.8399999989</v>
      </c>
      <c r="UU152" s="222">
        <v>1109253.8699999973</v>
      </c>
      <c r="UV152" s="222">
        <v>-38811509.200000003</v>
      </c>
      <c r="UW152" s="222">
        <v>3117635.6800000016</v>
      </c>
      <c r="UX152" s="222">
        <v>-3471368</v>
      </c>
      <c r="UY152" s="222">
        <v>19700758.179999996</v>
      </c>
      <c r="UZ152" s="222">
        <v>-2645398.0500000007</v>
      </c>
      <c r="VA152" s="222">
        <v>-9357054.3599999994</v>
      </c>
      <c r="VB152" s="222">
        <v>24416908.18</v>
      </c>
      <c r="VC152" s="222">
        <v>31254277.589999996</v>
      </c>
      <c r="VD152" s="222">
        <v>6008692.6799999997</v>
      </c>
      <c r="VE152" s="222">
        <v>2952455.8499999978</v>
      </c>
      <c r="VF152" s="222">
        <v>5929737.2800000012</v>
      </c>
      <c r="VG152" s="222">
        <v>311417.37000000104</v>
      </c>
      <c r="VH152" s="222">
        <v>-10135923.019999996</v>
      </c>
      <c r="VI152" s="222">
        <v>-1344605.3699999992</v>
      </c>
      <c r="VJ152" s="222">
        <v>11492035.460000003</v>
      </c>
      <c r="VK152" s="222">
        <v>13599629.549999997</v>
      </c>
      <c r="VL152" s="222">
        <v>-54822253.00000006</v>
      </c>
      <c r="VM152" s="222">
        <v>12210894.219999999</v>
      </c>
      <c r="VN152" s="222">
        <v>22498847.169999994</v>
      </c>
      <c r="VO152" s="222">
        <v>10216407.059999987</v>
      </c>
      <c r="VP152" s="222">
        <v>-8618762.0099999979</v>
      </c>
      <c r="VQ152" s="222">
        <v>-2382294.3000000119</v>
      </c>
      <c r="VR152" s="222">
        <v>-4807094.4500000104</v>
      </c>
      <c r="VS152" s="222">
        <v>1001106.8100000005</v>
      </c>
      <c r="VT152" s="222">
        <v>30646078.830000006</v>
      </c>
      <c r="VU152" s="222">
        <v>-27703781.959999993</v>
      </c>
      <c r="VV152" s="222">
        <v>11739236.630000001</v>
      </c>
      <c r="VW152" s="222">
        <v>61640437.230000012</v>
      </c>
      <c r="VX152" s="222">
        <v>13137519.890000004</v>
      </c>
      <c r="VY152" s="222">
        <v>40595891.86999999</v>
      </c>
      <c r="VZ152" s="222">
        <v>3405960.6400000043</v>
      </c>
      <c r="WA152" s="222">
        <v>1063683786.5500003</v>
      </c>
      <c r="WB152" s="222">
        <v>34757278.469999999</v>
      </c>
      <c r="WC152" s="222">
        <v>60759789.140000008</v>
      </c>
      <c r="WD152" s="222">
        <v>34777350.350000016</v>
      </c>
      <c r="WE152" s="222">
        <v>17997958.360000007</v>
      </c>
      <c r="WF152" s="222">
        <v>600134.73000000045</v>
      </c>
      <c r="WG152" s="222">
        <v>-8124846.1700000018</v>
      </c>
      <c r="WH152" s="222">
        <v>8337487.0399999917</v>
      </c>
      <c r="WI152" s="222">
        <v>43146401.580000006</v>
      </c>
      <c r="WJ152" s="222">
        <v>6862632.4299999923</v>
      </c>
      <c r="WK152" s="222">
        <v>4249503.9499999993</v>
      </c>
      <c r="WL152" s="222">
        <v>-27428859.728999998</v>
      </c>
      <c r="WM152" s="222">
        <v>27437746.18999999</v>
      </c>
      <c r="WN152" s="222">
        <v>15907154.629999995</v>
      </c>
      <c r="WO152" s="222">
        <v>20196934.870000005</v>
      </c>
      <c r="WP152" s="222">
        <v>37457481.899999999</v>
      </c>
      <c r="WQ152" s="222">
        <v>17759082.820000008</v>
      </c>
      <c r="WR152" s="222">
        <v>8621974.5100000054</v>
      </c>
      <c r="WS152" s="222">
        <v>9113447.9300000016</v>
      </c>
      <c r="WT152" s="222">
        <v>13462989.54999999</v>
      </c>
      <c r="WU152" s="222">
        <v>-6325748.2200000286</v>
      </c>
      <c r="WV152" s="222">
        <v>-4238676.7300000004</v>
      </c>
      <c r="WW152" s="222">
        <v>23550631.060000006</v>
      </c>
      <c r="WX152" s="222">
        <v>15373591.750000002</v>
      </c>
      <c r="WY152" s="222">
        <v>24559439.529999994</v>
      </c>
      <c r="WZ152" s="222">
        <v>1555729.5099999942</v>
      </c>
      <c r="XA152" s="222">
        <v>13273805.390000002</v>
      </c>
      <c r="XB152" s="222">
        <v>20078469.319999997</v>
      </c>
      <c r="XC152" s="222">
        <v>62284155.279999971</v>
      </c>
      <c r="XD152" s="222">
        <v>1520814.0199999996</v>
      </c>
      <c r="XE152" s="222">
        <v>25547948.099999998</v>
      </c>
      <c r="XF152" s="222">
        <v>16539139.340000002</v>
      </c>
      <c r="XG152" s="222">
        <v>16886447.059999999</v>
      </c>
      <c r="XH152" s="222">
        <v>580720985.81999993</v>
      </c>
      <c r="XI152" s="222">
        <v>15631675.399999995</v>
      </c>
      <c r="XJ152" s="222">
        <v>95777348.190000013</v>
      </c>
      <c r="XK152" s="222">
        <v>-58613286.300000027</v>
      </c>
      <c r="XL152" s="222">
        <v>22561861.550000004</v>
      </c>
      <c r="XM152" s="222">
        <v>8210645.299999997</v>
      </c>
      <c r="XN152" s="222">
        <v>6861779.4399999976</v>
      </c>
      <c r="XO152" s="222">
        <v>74721694.170000002</v>
      </c>
      <c r="XP152" s="222">
        <v>8807271.4600000009</v>
      </c>
      <c r="XQ152" s="222">
        <v>-3348304.4699999988</v>
      </c>
      <c r="XR152" s="222">
        <v>33875755.45000001</v>
      </c>
      <c r="XS152" s="222">
        <v>10055803.060000001</v>
      </c>
      <c r="XT152" s="222">
        <v>10414246.559999999</v>
      </c>
      <c r="XU152" s="222">
        <v>20648085.339999996</v>
      </c>
      <c r="XV152" s="222">
        <v>55550604.430000007</v>
      </c>
      <c r="XW152" s="222">
        <v>7734625.540000001</v>
      </c>
      <c r="XX152" s="222">
        <v>16832391.240000002</v>
      </c>
      <c r="XY152" s="222">
        <v>19611219.82</v>
      </c>
      <c r="XZ152" s="222">
        <v>8684109.8499999996</v>
      </c>
      <c r="YA152" s="222">
        <v>14442382.66</v>
      </c>
      <c r="YB152" s="222">
        <v>13224750.159999996</v>
      </c>
      <c r="YC152" s="222">
        <v>58578487.590000004</v>
      </c>
      <c r="YD152" s="222">
        <v>48252910.050000004</v>
      </c>
      <c r="YE152" s="222">
        <v>338236639.31000006</v>
      </c>
      <c r="YF152" s="222">
        <v>18573773.550000001</v>
      </c>
      <c r="YG152" s="222">
        <v>42501600.930000007</v>
      </c>
      <c r="YH152" s="222">
        <v>59567896.220000006</v>
      </c>
      <c r="YI152" s="222">
        <v>61419095.570000008</v>
      </c>
      <c r="YJ152" s="222">
        <v>20435208.600000001</v>
      </c>
      <c r="YK152" s="222">
        <v>34750931.370000005</v>
      </c>
      <c r="YL152" s="222">
        <v>22872735.640000001</v>
      </c>
      <c r="YM152" s="222">
        <v>-7029807.5900000036</v>
      </c>
      <c r="YN152" s="222">
        <v>21394260.549999997</v>
      </c>
      <c r="YO152" s="222">
        <v>44873048.630000003</v>
      </c>
      <c r="YP152" s="222">
        <v>20242578.41</v>
      </c>
      <c r="YQ152" s="222">
        <v>31160169.010000002</v>
      </c>
      <c r="YR152" s="222">
        <v>21455649.690000005</v>
      </c>
      <c r="YS152" s="222">
        <v>71515560.549999997</v>
      </c>
      <c r="YT152" s="222">
        <v>79494668.620000005</v>
      </c>
      <c r="YU152" s="222">
        <v>31997496.749999996</v>
      </c>
      <c r="YV152" s="222">
        <v>33953657.040000007</v>
      </c>
      <c r="YW152" s="222">
        <v>3830180.92</v>
      </c>
      <c r="YX152" s="222">
        <v>18990426.32</v>
      </c>
      <c r="YY152" s="222">
        <v>10902752.850000001</v>
      </c>
      <c r="YZ152" s="222">
        <v>2601884.9900000021</v>
      </c>
      <c r="ZA152" s="222">
        <v>10695949.02</v>
      </c>
      <c r="ZB152" s="222">
        <v>22053738.5</v>
      </c>
      <c r="ZC152" s="222">
        <v>-11316467.900000006</v>
      </c>
      <c r="ZD152" s="222">
        <v>6127409.5000000009</v>
      </c>
      <c r="ZE152" s="222">
        <v>29362034.260000009</v>
      </c>
      <c r="ZF152" s="222">
        <v>-1111047.7199999988</v>
      </c>
      <c r="ZG152" s="222">
        <v>35502574.759999998</v>
      </c>
      <c r="ZH152" s="222">
        <v>549404.72999999858</v>
      </c>
      <c r="ZI152" s="222">
        <v>1026088.879999999</v>
      </c>
      <c r="ZJ152" s="222">
        <v>8826473.1099999975</v>
      </c>
      <c r="ZK152" s="222">
        <v>-20637825.530000001</v>
      </c>
      <c r="ZL152" s="222">
        <v>-41185053.940000057</v>
      </c>
      <c r="ZM152" s="222">
        <v>18256015.450000003</v>
      </c>
      <c r="ZN152" s="222">
        <v>46370550.359999977</v>
      </c>
      <c r="ZO152" s="222">
        <v>214856143.51000005</v>
      </c>
      <c r="ZP152" s="222">
        <v>70677668.889999986</v>
      </c>
      <c r="ZQ152" s="222">
        <v>40188233.890000001</v>
      </c>
      <c r="ZR152" s="222">
        <v>32822311.030000001</v>
      </c>
      <c r="ZS152" s="222">
        <v>110290990.17999995</v>
      </c>
      <c r="ZT152" s="222">
        <v>298770145.77000004</v>
      </c>
      <c r="ZU152" s="222">
        <v>-10934675.000000007</v>
      </c>
      <c r="ZV152" s="222">
        <v>36690394.040000007</v>
      </c>
      <c r="ZW152" s="222">
        <v>27376019.619999997</v>
      </c>
      <c r="ZX152" s="222">
        <v>17354299.16</v>
      </c>
      <c r="ZY152" s="222">
        <v>23701198.079999994</v>
      </c>
      <c r="ZZ152" s="222">
        <v>11536955.870000001</v>
      </c>
      <c r="AAA152" s="222">
        <v>17530646.709999997</v>
      </c>
      <c r="AAB152" s="222">
        <v>15157921.319999997</v>
      </c>
      <c r="AAC152" s="222">
        <v>21675729.73</v>
      </c>
      <c r="AAD152" s="222">
        <v>13206930.119999997</v>
      </c>
      <c r="AAE152" s="222">
        <v>37913809.530000001</v>
      </c>
      <c r="AAF152" s="222">
        <v>8454257.8999999985</v>
      </c>
      <c r="AAG152" s="222">
        <v>20195938.660000004</v>
      </c>
      <c r="AAH152" s="222">
        <v>89091.930000022054</v>
      </c>
      <c r="AAI152" s="222">
        <v>1756357.6900000013</v>
      </c>
      <c r="AAJ152" s="222">
        <v>8963915.6399999931</v>
      </c>
      <c r="AAK152" s="222">
        <v>-2932030.2499999981</v>
      </c>
      <c r="AAL152" s="222">
        <v>13466417.050000001</v>
      </c>
      <c r="AAM152" s="222">
        <v>-12584115.689999994</v>
      </c>
      <c r="AAN152" s="222">
        <v>13650547.630000001</v>
      </c>
      <c r="AAO152" s="222">
        <v>592674947.28000021</v>
      </c>
      <c r="AAP152" s="222">
        <v>-3965356.7600000016</v>
      </c>
      <c r="AAQ152" s="222">
        <v>13791962.230000004</v>
      </c>
      <c r="AAR152" s="222">
        <v>25597677.860000007</v>
      </c>
      <c r="AAS152" s="222">
        <v>3975155.0500000045</v>
      </c>
      <c r="AAT152" s="222">
        <v>53690489.480000004</v>
      </c>
      <c r="AAU152" s="222">
        <v>20606670.699999996</v>
      </c>
      <c r="AAV152" s="222">
        <v>27164987.460000001</v>
      </c>
      <c r="AAW152" s="222">
        <v>-31106641.039999992</v>
      </c>
      <c r="AAX152" s="222">
        <v>11454449.729999997</v>
      </c>
      <c r="AAY152" s="222">
        <v>-1173702.1699999943</v>
      </c>
      <c r="AAZ152" s="222">
        <v>-65052994.010000035</v>
      </c>
      <c r="ABA152" s="222">
        <v>-6643834.4699999988</v>
      </c>
      <c r="ABB152" s="222">
        <v>-3796305.7800000003</v>
      </c>
      <c r="ABC152" s="222">
        <v>-4646580.2299999967</v>
      </c>
      <c r="ABD152" s="222">
        <v>3053379.25</v>
      </c>
      <c r="ABE152" s="222">
        <v>17632504.970000003</v>
      </c>
      <c r="ABF152" s="222">
        <v>30793037.599999998</v>
      </c>
      <c r="ABG152" s="222">
        <v>2177682.0800000019</v>
      </c>
      <c r="ABH152" s="222">
        <v>-15917418.509999976</v>
      </c>
      <c r="ABI152" s="222">
        <v>-80647708.579999983</v>
      </c>
      <c r="ABJ152" s="222">
        <v>26363538.450000007</v>
      </c>
      <c r="ABK152" s="222">
        <v>3350900.5900000017</v>
      </c>
      <c r="ABL152" s="222">
        <v>60397.910000000149</v>
      </c>
      <c r="ABM152" s="222">
        <v>36291438.689999998</v>
      </c>
      <c r="ABN152" s="222">
        <v>13867585.580000002</v>
      </c>
      <c r="ABO152" s="222">
        <v>-54213927.639999956</v>
      </c>
      <c r="ABP152" s="222">
        <v>55054733.23999998</v>
      </c>
      <c r="ABQ152" s="222">
        <v>-10540767.979999999</v>
      </c>
      <c r="ABR152" s="222">
        <v>14346287.470000003</v>
      </c>
      <c r="ABS152" s="222">
        <v>-1470502.5900000036</v>
      </c>
      <c r="ABT152" s="222">
        <v>10459618.289999999</v>
      </c>
      <c r="ABU152" s="222">
        <v>5973210.4700000025</v>
      </c>
      <c r="ABV152" s="222">
        <v>3827609.0199999996</v>
      </c>
      <c r="ABW152" s="222">
        <v>33670564.149999999</v>
      </c>
      <c r="ABX152" s="222">
        <v>-302323999.83999997</v>
      </c>
      <c r="ABY152" s="222">
        <v>23473875.339999996</v>
      </c>
      <c r="ABZ152" s="222">
        <v>36909940.68</v>
      </c>
      <c r="ACA152" s="222">
        <v>671504.49000000022</v>
      </c>
      <c r="ACB152" s="222">
        <v>9715173.9400000013</v>
      </c>
      <c r="ACC152" s="222">
        <v>-38036123.279999994</v>
      </c>
      <c r="ACD152" s="222">
        <v>4735811.7200000007</v>
      </c>
      <c r="ACE152" s="222">
        <v>2974374.5100000016</v>
      </c>
      <c r="ACF152" s="222">
        <v>2166150.9500000011</v>
      </c>
      <c r="ACG152" s="222">
        <v>5760768.7399999909</v>
      </c>
      <c r="ACH152" s="222">
        <v>-1614721.8400000036</v>
      </c>
      <c r="ACI152" s="222">
        <v>242883158.13999993</v>
      </c>
      <c r="ACJ152" s="222">
        <v>-420278.14000000246</v>
      </c>
      <c r="ACK152" s="222">
        <v>-10675082.289999999</v>
      </c>
      <c r="ACL152" s="222">
        <v>-11903422.220000006</v>
      </c>
      <c r="ACM152" s="222">
        <v>9741439.3899999987</v>
      </c>
      <c r="ACN152" s="222">
        <v>-22198607.610000007</v>
      </c>
      <c r="ACO152" s="222">
        <v>37664112.840000004</v>
      </c>
      <c r="ACP152" s="222">
        <v>63383878.909999996</v>
      </c>
      <c r="ACQ152" s="222">
        <v>67910642.25999999</v>
      </c>
      <c r="ACR152" s="222">
        <v>-7642183.7400000021</v>
      </c>
      <c r="ACS152" s="222">
        <v>71906.620000004768</v>
      </c>
      <c r="ACT152" s="222">
        <v>13676553.879999995</v>
      </c>
      <c r="ACU152" s="222">
        <v>4469182.0399999991</v>
      </c>
      <c r="ACV152" s="222">
        <v>144597577.44999999</v>
      </c>
      <c r="ACW152" s="222">
        <v>-7940201.0200000033</v>
      </c>
      <c r="ACX152" s="222">
        <v>22904024.320000004</v>
      </c>
      <c r="ACY152" s="222">
        <v>42709260.359999999</v>
      </c>
      <c r="ACZ152" s="222">
        <v>-9629287.9800000023</v>
      </c>
      <c r="ADA152" s="222">
        <v>-2295858.5599999987</v>
      </c>
      <c r="ADB152" s="222">
        <v>4470700.0499999989</v>
      </c>
      <c r="ADC152" s="222">
        <v>-4320887.8900000006</v>
      </c>
      <c r="ADD152" s="222">
        <v>25088790.18</v>
      </c>
      <c r="ADE152" s="222">
        <v>47732049.149999999</v>
      </c>
      <c r="ADF152" s="222">
        <v>-72323847.179999992</v>
      </c>
      <c r="ADG152" s="222">
        <v>-14025769.059999987</v>
      </c>
      <c r="ADH152" s="222">
        <v>17360119.140000001</v>
      </c>
      <c r="ADI152" s="222">
        <v>-3608830.6300000008</v>
      </c>
      <c r="ADJ152" s="222">
        <v>-17881036.38000001</v>
      </c>
      <c r="ADK152" s="222">
        <v>2210913.4999999981</v>
      </c>
      <c r="ADL152" s="222">
        <v>9170936.1900000013</v>
      </c>
      <c r="ADM152" s="222">
        <v>7815941.3699999973</v>
      </c>
      <c r="ADN152" s="222">
        <v>-9035872.3799999915</v>
      </c>
      <c r="ADO152" s="222">
        <v>-91188398.310000002</v>
      </c>
      <c r="ADP152" s="222">
        <v>63211395.520000011</v>
      </c>
      <c r="ADQ152" s="222">
        <v>3554487.450000003</v>
      </c>
      <c r="ADR152" s="222">
        <v>21822086.57</v>
      </c>
      <c r="ADS152" s="222">
        <v>-78313750.629999965</v>
      </c>
      <c r="ADT152" s="222">
        <v>-2464829.5699999994</v>
      </c>
      <c r="ADU152" s="222">
        <v>-5548981.9700000007</v>
      </c>
      <c r="ADV152" s="222">
        <v>28733795.259999998</v>
      </c>
      <c r="ADW152" s="222">
        <v>-3823814</v>
      </c>
      <c r="ADX152" s="222">
        <v>13342708.1</v>
      </c>
      <c r="ADY152" s="222">
        <v>139270533.00999993</v>
      </c>
      <c r="ADZ152" s="222">
        <v>-15481314.75999999</v>
      </c>
      <c r="AEA152" s="222">
        <v>-86443436.599999964</v>
      </c>
      <c r="AEB152" s="222">
        <v>8841630.799999997</v>
      </c>
      <c r="AEC152" s="222">
        <v>490271.36999999732</v>
      </c>
      <c r="AED152" s="222">
        <v>-3574388.8200000003</v>
      </c>
      <c r="AEE152" s="222">
        <v>-5219305.1499999985</v>
      </c>
      <c r="AEF152" s="222">
        <v>3979808.9699999988</v>
      </c>
      <c r="AEG152" s="222">
        <v>704512.43999999389</v>
      </c>
      <c r="AEH152" s="222">
        <v>37093533.199999996</v>
      </c>
      <c r="AEI152" s="222">
        <v>-26420338.629999995</v>
      </c>
      <c r="AEJ152" s="222">
        <v>-3935865.129999999</v>
      </c>
      <c r="AEK152" s="222">
        <v>6905117</v>
      </c>
      <c r="AEL152" s="222">
        <v>-2344643.4499999993</v>
      </c>
      <c r="AEM152" s="222">
        <v>-7356275.8899999931</v>
      </c>
      <c r="AEN152" s="222">
        <v>2622236.0399999991</v>
      </c>
      <c r="AEO152" s="222">
        <v>10383052.490000002</v>
      </c>
      <c r="AEP152" s="222">
        <v>-30789950.730000004</v>
      </c>
      <c r="AEQ152" s="222">
        <v>3815807.5300000003</v>
      </c>
      <c r="AER152" s="222">
        <v>-12726536.579999998</v>
      </c>
      <c r="AES152" s="222">
        <v>173963871.26999995</v>
      </c>
      <c r="AET152" s="222">
        <v>715257.73000000417</v>
      </c>
      <c r="AEU152" s="222">
        <v>514629.84000000358</v>
      </c>
      <c r="AEV152" s="222">
        <v>3235372.8100000024</v>
      </c>
      <c r="AEW152" s="222">
        <v>1876988.1199999973</v>
      </c>
      <c r="AEX152" s="222">
        <v>-7078898.9599999934</v>
      </c>
      <c r="AEY152" s="222">
        <v>8148087.5500000007</v>
      </c>
      <c r="AEZ152" s="222">
        <v>-2819666.6999999993</v>
      </c>
      <c r="AFA152" s="222">
        <v>3057264.2800000012</v>
      </c>
      <c r="AFB152" s="222">
        <v>7205834.379999999</v>
      </c>
      <c r="AFC152" s="222">
        <v>143779631.41000006</v>
      </c>
      <c r="AFD152" s="222">
        <v>128696060.84</v>
      </c>
      <c r="AFE152" s="222">
        <v>15627067.969999999</v>
      </c>
      <c r="AFF152" s="222">
        <v>8392529.1499999985</v>
      </c>
      <c r="AFG152" s="222">
        <v>36105648.710000001</v>
      </c>
      <c r="AFH152" s="222">
        <v>57849982.290000007</v>
      </c>
      <c r="AFI152" s="222">
        <v>7739045.5699999966</v>
      </c>
      <c r="AFJ152" s="222">
        <v>5309071.7000000048</v>
      </c>
      <c r="AFK152" s="222">
        <v>19901324.269999996</v>
      </c>
      <c r="AFL152" s="222">
        <v>5592163.5999999978</v>
      </c>
      <c r="AFM152" s="222">
        <v>570084.29000000097</v>
      </c>
      <c r="AFN152" s="222">
        <v>1509325.6899999958</v>
      </c>
      <c r="AFO152" s="222">
        <v>-9559016.7399999984</v>
      </c>
      <c r="AFP152" s="222">
        <v>-35762959.939999998</v>
      </c>
      <c r="AFQ152" s="222">
        <v>-11514053.329999998</v>
      </c>
      <c r="AFR152" s="222">
        <v>30532447.569999993</v>
      </c>
      <c r="AFS152" s="222">
        <v>4344.9999999962747</v>
      </c>
      <c r="AFT152" s="222">
        <v>9036691.1099999957</v>
      </c>
      <c r="AFU152" s="222">
        <v>23303044.36999999</v>
      </c>
      <c r="AFV152" s="222">
        <v>19384420.639999997</v>
      </c>
      <c r="AFW152" s="222">
        <v>24184498.590000004</v>
      </c>
      <c r="AFX152" s="222">
        <v>-5296792.200000003</v>
      </c>
      <c r="AFY152" s="222">
        <v>12978318.979999999</v>
      </c>
      <c r="AFZ152" s="222">
        <v>-11236938.68</v>
      </c>
      <c r="AGA152" s="222">
        <v>33164698.870000005</v>
      </c>
      <c r="AGB152" s="222">
        <v>236163608.79000002</v>
      </c>
      <c r="AGC152" s="222">
        <v>22976350.849999994</v>
      </c>
      <c r="AGD152" s="222">
        <v>1852203.0300000012</v>
      </c>
      <c r="AGE152" s="222">
        <v>18378277.699999999</v>
      </c>
      <c r="AGF152" s="222">
        <v>10545580.710000001</v>
      </c>
      <c r="AGG152" s="222">
        <v>-1522938.6899999976</v>
      </c>
      <c r="AGH152" s="222">
        <v>8412474.3199999984</v>
      </c>
      <c r="AGI152" s="222">
        <v>3446667.75</v>
      </c>
      <c r="AGJ152" s="222">
        <v>7462151.1000000015</v>
      </c>
      <c r="AGK152" s="222">
        <v>7587683.8599999994</v>
      </c>
      <c r="AGL152" s="222">
        <v>3077934.9999999981</v>
      </c>
      <c r="AGM152" s="222">
        <v>523606629.75</v>
      </c>
      <c r="AGN152" s="222">
        <v>3873132.5199999958</v>
      </c>
      <c r="AGO152" s="222">
        <v>13954252.740000002</v>
      </c>
      <c r="AGP152" s="222">
        <v>11954764.880000005</v>
      </c>
      <c r="AGQ152" s="222">
        <v>32083421.900000006</v>
      </c>
      <c r="AGR152" s="222">
        <v>19954774.25</v>
      </c>
      <c r="AGS152" s="222">
        <v>1664420.9300000034</v>
      </c>
      <c r="AGT152" s="222">
        <v>31856898.84999999</v>
      </c>
      <c r="AGU152" s="222">
        <v>2786028.6200000644</v>
      </c>
      <c r="AGV152" s="222">
        <v>-64404993.610000014</v>
      </c>
      <c r="AGW152" s="222">
        <v>-9355794.1800000034</v>
      </c>
      <c r="AGX152" s="222">
        <v>73725914.25999999</v>
      </c>
      <c r="AGY152" s="222">
        <v>36793991.299999982</v>
      </c>
      <c r="AGZ152" s="222">
        <v>2344973.2199999951</v>
      </c>
      <c r="AHA152" s="222">
        <v>-4456064.070000004</v>
      </c>
      <c r="AHB152" s="222">
        <v>17038208.939999998</v>
      </c>
      <c r="AHC152" s="222">
        <v>6357433.4200000018</v>
      </c>
      <c r="AHD152" s="222">
        <v>-8628258.7000000104</v>
      </c>
      <c r="AHE152" s="222">
        <v>17623841.70000001</v>
      </c>
      <c r="AHF152" s="222">
        <v>10077223.909999996</v>
      </c>
      <c r="AHG152" s="222">
        <v>-2345026.5799999945</v>
      </c>
      <c r="AHH152" s="222">
        <v>1684682.97000001</v>
      </c>
      <c r="AHI152" s="222">
        <v>10698049.890000001</v>
      </c>
      <c r="AHJ152" s="222">
        <v>-1409610.3299999982</v>
      </c>
      <c r="AHK152" s="222">
        <v>-1563215.8499999978</v>
      </c>
      <c r="AHL152" s="222">
        <v>-66360314.87000002</v>
      </c>
      <c r="AHM152" s="222">
        <v>22700275.559999995</v>
      </c>
      <c r="AHN152" s="222">
        <v>19064876.57</v>
      </c>
      <c r="AHO152" s="222">
        <v>4207133.93</v>
      </c>
      <c r="AHP152" s="222">
        <v>14028004.769999996</v>
      </c>
      <c r="AHQ152" s="222">
        <v>15819958.510000002</v>
      </c>
      <c r="AHR152" s="264">
        <v>-4959257.1999999974</v>
      </c>
    </row>
    <row r="153" spans="1:902" ht="24">
      <c r="AHR153" s="185"/>
    </row>
    <row r="154" spans="1:902" ht="24.65" customHeight="1">
      <c r="B154" s="183" t="s">
        <v>6675</v>
      </c>
      <c r="C154" s="372" t="s">
        <v>6668</v>
      </c>
      <c r="D154" s="222">
        <f>SUMIF($A$60:$A$148,$A$133,D$60:D$148)</f>
        <v>3493643.01</v>
      </c>
      <c r="E154" s="222">
        <f t="shared" ref="E154:BP154" si="32">SUMIF($A$60:$A$148,$A$133,E$60:E$148)</f>
        <v>4813181.83</v>
      </c>
      <c r="F154" s="222">
        <f t="shared" si="32"/>
        <v>0</v>
      </c>
      <c r="G154" s="222">
        <f t="shared" si="32"/>
        <v>0</v>
      </c>
      <c r="H154" s="222">
        <f t="shared" si="32"/>
        <v>13901472.65</v>
      </c>
      <c r="I154" s="222">
        <f t="shared" si="32"/>
        <v>0</v>
      </c>
      <c r="J154" s="222">
        <f t="shared" si="32"/>
        <v>20798442.859999999</v>
      </c>
      <c r="K154" s="222">
        <f t="shared" si="32"/>
        <v>6300183.2300000004</v>
      </c>
      <c r="L154" s="222">
        <f t="shared" si="32"/>
        <v>2915915.61</v>
      </c>
      <c r="M154" s="222">
        <f t="shared" si="32"/>
        <v>1148306.82</v>
      </c>
      <c r="N154" s="222">
        <f t="shared" si="32"/>
        <v>86881.01</v>
      </c>
      <c r="O154" s="222">
        <f t="shared" si="32"/>
        <v>25102.11</v>
      </c>
      <c r="P154" s="222">
        <f t="shared" si="32"/>
        <v>45716405.609999999</v>
      </c>
      <c r="Q154" s="222">
        <f t="shared" si="32"/>
        <v>0</v>
      </c>
      <c r="R154" s="222">
        <f t="shared" si="32"/>
        <v>0</v>
      </c>
      <c r="S154" s="222">
        <f t="shared" si="32"/>
        <v>0</v>
      </c>
      <c r="T154" s="222">
        <f t="shared" si="32"/>
        <v>0</v>
      </c>
      <c r="U154" s="222">
        <f t="shared" si="32"/>
        <v>521660.99</v>
      </c>
      <c r="V154" s="222">
        <f t="shared" si="32"/>
        <v>544540.23</v>
      </c>
      <c r="W154" s="222">
        <f t="shared" si="32"/>
        <v>3684157.94</v>
      </c>
      <c r="X154" s="222">
        <f t="shared" si="32"/>
        <v>5530965.3499999996</v>
      </c>
      <c r="Y154" s="222">
        <f t="shared" si="32"/>
        <v>8524714.4000000004</v>
      </c>
      <c r="Z154" s="222">
        <f t="shared" si="32"/>
        <v>849994.06</v>
      </c>
      <c r="AA154" s="222">
        <f t="shared" si="32"/>
        <v>2026010.6</v>
      </c>
      <c r="AB154" s="222">
        <f t="shared" si="32"/>
        <v>1988238.43</v>
      </c>
      <c r="AC154" s="222">
        <f t="shared" si="32"/>
        <v>5662539.1299999999</v>
      </c>
      <c r="AD154" s="222">
        <f t="shared" si="32"/>
        <v>6178888.8300000001</v>
      </c>
      <c r="AE154" s="222">
        <f t="shared" si="32"/>
        <v>3687981.75</v>
      </c>
      <c r="AF154" s="222">
        <f t="shared" si="32"/>
        <v>5458902.8700000001</v>
      </c>
      <c r="AG154" s="222">
        <f t="shared" si="32"/>
        <v>3159441.51</v>
      </c>
      <c r="AH154" s="222">
        <f t="shared" si="32"/>
        <v>6136337.0600000005</v>
      </c>
      <c r="AI154" s="222">
        <f t="shared" si="32"/>
        <v>590824.28999999992</v>
      </c>
      <c r="AJ154" s="222">
        <f t="shared" si="32"/>
        <v>2578671.23</v>
      </c>
      <c r="AK154" s="222">
        <f t="shared" si="32"/>
        <v>1014751.88</v>
      </c>
      <c r="AL154" s="222">
        <f t="shared" si="32"/>
        <v>5563717.3400000008</v>
      </c>
      <c r="AM154" s="222">
        <f t="shared" si="32"/>
        <v>2250248.7199999997</v>
      </c>
      <c r="AN154" s="222">
        <f t="shared" si="32"/>
        <v>1513055.8</v>
      </c>
      <c r="AO154" s="222">
        <f t="shared" si="32"/>
        <v>6229661</v>
      </c>
      <c r="AP154" s="222">
        <f t="shared" si="32"/>
        <v>2075407.52</v>
      </c>
      <c r="AQ154" s="222">
        <f t="shared" si="32"/>
        <v>1296352.77</v>
      </c>
      <c r="AR154" s="222">
        <f t="shared" si="32"/>
        <v>2753502.48</v>
      </c>
      <c r="AS154" s="222">
        <f t="shared" si="32"/>
        <v>474412.72</v>
      </c>
      <c r="AT154" s="222">
        <f t="shared" si="32"/>
        <v>1670962.97</v>
      </c>
      <c r="AU154" s="222">
        <f t="shared" si="32"/>
        <v>1718383.5</v>
      </c>
      <c r="AV154" s="222">
        <f t="shared" si="32"/>
        <v>1631176.43</v>
      </c>
      <c r="AW154" s="222">
        <f t="shared" si="32"/>
        <v>41401.56</v>
      </c>
      <c r="AX154" s="222">
        <f t="shared" si="32"/>
        <v>2980175</v>
      </c>
      <c r="AY154" s="222">
        <f t="shared" si="32"/>
        <v>4695419.41</v>
      </c>
      <c r="AZ154" s="222">
        <f t="shared" si="32"/>
        <v>1825013.18</v>
      </c>
      <c r="BA154" s="222">
        <f t="shared" si="32"/>
        <v>123230.83</v>
      </c>
      <c r="BB154" s="222">
        <f t="shared" si="32"/>
        <v>771561.89999999991</v>
      </c>
      <c r="BC154" s="222">
        <f t="shared" si="32"/>
        <v>619938.64</v>
      </c>
      <c r="BD154" s="222">
        <f t="shared" si="32"/>
        <v>900311.41999999993</v>
      </c>
      <c r="BE154" s="222">
        <f t="shared" si="32"/>
        <v>2480433.1799999997</v>
      </c>
      <c r="BF154" s="222">
        <f t="shared" si="32"/>
        <v>290273.51</v>
      </c>
      <c r="BG154" s="222">
        <f t="shared" si="32"/>
        <v>107046.69</v>
      </c>
      <c r="BH154" s="222">
        <f t="shared" si="32"/>
        <v>2974265.41</v>
      </c>
      <c r="BI154" s="222">
        <f t="shared" si="32"/>
        <v>7291127.9199999999</v>
      </c>
      <c r="BJ154" s="222">
        <f t="shared" si="32"/>
        <v>2894359.3</v>
      </c>
      <c r="BK154" s="222">
        <f t="shared" si="32"/>
        <v>584273.52</v>
      </c>
      <c r="BL154" s="222">
        <f t="shared" si="32"/>
        <v>664659.64999999991</v>
      </c>
      <c r="BM154" s="222">
        <f t="shared" si="32"/>
        <v>1120351.51</v>
      </c>
      <c r="BN154" s="222">
        <f t="shared" si="32"/>
        <v>3272090.05</v>
      </c>
      <c r="BO154" s="222">
        <f t="shared" si="32"/>
        <v>1668230.94</v>
      </c>
      <c r="BP154" s="222">
        <f t="shared" si="32"/>
        <v>1871073.45</v>
      </c>
      <c r="BQ154" s="222">
        <f t="shared" ref="BQ154:EB154" si="33">SUMIF($A$60:$A$148,$A$133,BQ$60:BQ$148)</f>
        <v>1027581.86</v>
      </c>
      <c r="BR154" s="222">
        <f t="shared" si="33"/>
        <v>3536832.87</v>
      </c>
      <c r="BS154" s="222">
        <f t="shared" si="33"/>
        <v>3715053.4299999997</v>
      </c>
      <c r="BT154" s="222">
        <f t="shared" si="33"/>
        <v>2184382.65</v>
      </c>
      <c r="BU154" s="222">
        <f t="shared" si="33"/>
        <v>2515762.5300000003</v>
      </c>
      <c r="BV154" s="222">
        <f t="shared" si="33"/>
        <v>1553601.65</v>
      </c>
      <c r="BW154" s="222">
        <f t="shared" si="33"/>
        <v>2170133.7800000003</v>
      </c>
      <c r="BX154" s="222">
        <f t="shared" si="33"/>
        <v>1173290.53</v>
      </c>
      <c r="BY154" s="222">
        <f t="shared" si="33"/>
        <v>479323.94</v>
      </c>
      <c r="BZ154" s="222">
        <f t="shared" si="33"/>
        <v>772229.49</v>
      </c>
      <c r="CA154" s="222">
        <f t="shared" si="33"/>
        <v>1564240.69</v>
      </c>
      <c r="CB154" s="222">
        <f t="shared" si="33"/>
        <v>1386126.25</v>
      </c>
      <c r="CC154" s="222">
        <f t="shared" si="33"/>
        <v>1770830.1600000001</v>
      </c>
      <c r="CD154" s="222">
        <f t="shared" si="33"/>
        <v>685502.71</v>
      </c>
      <c r="CE154" s="222">
        <f t="shared" si="33"/>
        <v>2929125.4899999998</v>
      </c>
      <c r="CF154" s="222">
        <f t="shared" si="33"/>
        <v>687001.84</v>
      </c>
      <c r="CG154" s="222">
        <f t="shared" si="33"/>
        <v>12698799.789999999</v>
      </c>
      <c r="CH154" s="222">
        <f t="shared" si="33"/>
        <v>1800965.22</v>
      </c>
      <c r="CI154" s="222">
        <f t="shared" si="33"/>
        <v>3640128.51</v>
      </c>
      <c r="CJ154" s="222">
        <f t="shared" si="33"/>
        <v>1672949.91</v>
      </c>
      <c r="CK154" s="222">
        <f t="shared" si="33"/>
        <v>2739282.24</v>
      </c>
      <c r="CL154" s="222">
        <f t="shared" si="33"/>
        <v>2051934.6800000002</v>
      </c>
      <c r="CM154" s="222">
        <f t="shared" si="33"/>
        <v>3441620.49</v>
      </c>
      <c r="CN154" s="222">
        <f t="shared" si="33"/>
        <v>4009815.0700000003</v>
      </c>
      <c r="CO154" s="222">
        <f t="shared" si="33"/>
        <v>815591.14</v>
      </c>
      <c r="CP154" s="222">
        <f t="shared" si="33"/>
        <v>2949750</v>
      </c>
      <c r="CQ154" s="222">
        <f t="shared" si="33"/>
        <v>2293984.08</v>
      </c>
      <c r="CR154" s="222">
        <f t="shared" si="33"/>
        <v>1668199.06</v>
      </c>
      <c r="CS154" s="222">
        <f t="shared" si="33"/>
        <v>2174715.2199999997</v>
      </c>
      <c r="CT154" s="222">
        <f t="shared" si="33"/>
        <v>6502445.1100000003</v>
      </c>
      <c r="CU154" s="222">
        <f t="shared" si="33"/>
        <v>3393765.2199999997</v>
      </c>
      <c r="CV154" s="222">
        <f t="shared" si="33"/>
        <v>1736953.75</v>
      </c>
      <c r="CW154" s="222">
        <f t="shared" si="33"/>
        <v>3166445.19</v>
      </c>
      <c r="CX154" s="222">
        <f t="shared" si="33"/>
        <v>4081497.44</v>
      </c>
      <c r="CY154" s="222">
        <f t="shared" si="33"/>
        <v>491665.43</v>
      </c>
      <c r="CZ154" s="222">
        <f t="shared" si="33"/>
        <v>1410048.15</v>
      </c>
      <c r="DA154" s="222">
        <f t="shared" si="33"/>
        <v>14295.69</v>
      </c>
      <c r="DB154" s="222">
        <f t="shared" si="33"/>
        <v>4252353.62</v>
      </c>
      <c r="DC154" s="222">
        <f t="shared" si="33"/>
        <v>10822831.85</v>
      </c>
      <c r="DD154" s="222">
        <f t="shared" si="33"/>
        <v>2596367.5500000003</v>
      </c>
      <c r="DE154" s="222">
        <f t="shared" si="33"/>
        <v>3489627.4699999997</v>
      </c>
      <c r="DF154" s="222">
        <f t="shared" si="33"/>
        <v>2177598.56</v>
      </c>
      <c r="DG154" s="222">
        <f t="shared" si="33"/>
        <v>5769968.29</v>
      </c>
      <c r="DH154" s="222">
        <f t="shared" si="33"/>
        <v>2681260.4500000002</v>
      </c>
      <c r="DI154" s="222">
        <f t="shared" si="33"/>
        <v>0</v>
      </c>
      <c r="DJ154" s="222">
        <f t="shared" si="33"/>
        <v>1199731.82</v>
      </c>
      <c r="DK154" s="222">
        <f t="shared" si="33"/>
        <v>29960508.82</v>
      </c>
      <c r="DL154" s="222">
        <f t="shared" si="33"/>
        <v>3759941.65</v>
      </c>
      <c r="DM154" s="222">
        <f t="shared" si="33"/>
        <v>5616722.8300000001</v>
      </c>
      <c r="DN154" s="222">
        <f t="shared" si="33"/>
        <v>3871115.12</v>
      </c>
      <c r="DO154" s="222">
        <f t="shared" si="33"/>
        <v>4857276.41</v>
      </c>
      <c r="DP154" s="222">
        <f t="shared" si="33"/>
        <v>1157365.81</v>
      </c>
      <c r="DQ154" s="222">
        <f t="shared" si="33"/>
        <v>4834070.6500000004</v>
      </c>
      <c r="DR154" s="222">
        <f t="shared" si="33"/>
        <v>3172569.68</v>
      </c>
      <c r="DS154" s="222">
        <f t="shared" si="33"/>
        <v>8567720.9299999997</v>
      </c>
      <c r="DT154" s="222">
        <f t="shared" si="33"/>
        <v>2488318.2200000002</v>
      </c>
      <c r="DU154" s="222">
        <f t="shared" si="33"/>
        <v>943971.44</v>
      </c>
      <c r="DV154" s="222">
        <f t="shared" si="33"/>
        <v>2194487.5</v>
      </c>
      <c r="DW154" s="222">
        <f t="shared" si="33"/>
        <v>3678316.34</v>
      </c>
      <c r="DX154" s="222">
        <f t="shared" si="33"/>
        <v>540205.59</v>
      </c>
      <c r="DY154" s="222">
        <f t="shared" si="33"/>
        <v>0</v>
      </c>
      <c r="DZ154" s="222">
        <f t="shared" si="33"/>
        <v>2182035.69</v>
      </c>
      <c r="EA154" s="222">
        <f t="shared" si="33"/>
        <v>159162.82999999999</v>
      </c>
      <c r="EB154" s="222">
        <f t="shared" si="33"/>
        <v>515897.73</v>
      </c>
      <c r="EC154" s="222">
        <f t="shared" ref="EC154:GN154" si="34">SUMIF($A$60:$A$148,$A$133,EC$60:EC$148)</f>
        <v>531900.52</v>
      </c>
      <c r="ED154" s="222">
        <f t="shared" si="34"/>
        <v>1181242.24</v>
      </c>
      <c r="EE154" s="222">
        <f t="shared" si="34"/>
        <v>3625113.5</v>
      </c>
      <c r="EF154" s="222">
        <f t="shared" si="34"/>
        <v>3975894.84</v>
      </c>
      <c r="EG154" s="222">
        <f t="shared" si="34"/>
        <v>100000</v>
      </c>
      <c r="EH154" s="222">
        <f t="shared" si="34"/>
        <v>5015229.09</v>
      </c>
      <c r="EI154" s="222">
        <f t="shared" si="34"/>
        <v>1357471.15</v>
      </c>
      <c r="EJ154" s="222">
        <f t="shared" si="34"/>
        <v>4612777.04</v>
      </c>
      <c r="EK154" s="222">
        <f t="shared" si="34"/>
        <v>1883207.8399999999</v>
      </c>
      <c r="EL154" s="222">
        <f t="shared" si="34"/>
        <v>1318395.8999999999</v>
      </c>
      <c r="EM154" s="222">
        <f t="shared" si="34"/>
        <v>686797.28</v>
      </c>
      <c r="EN154" s="222">
        <f t="shared" si="34"/>
        <v>1960863.99</v>
      </c>
      <c r="EO154" s="222">
        <f t="shared" si="34"/>
        <v>255348.77</v>
      </c>
      <c r="EP154" s="222">
        <f t="shared" si="34"/>
        <v>4000000</v>
      </c>
      <c r="EQ154" s="222">
        <f t="shared" si="34"/>
        <v>1112549.23</v>
      </c>
      <c r="ER154" s="222">
        <f t="shared" si="34"/>
        <v>187672.8</v>
      </c>
      <c r="ES154" s="222">
        <f t="shared" si="34"/>
        <v>276753.52999999997</v>
      </c>
      <c r="ET154" s="222">
        <f t="shared" si="34"/>
        <v>4620499.24</v>
      </c>
      <c r="EU154" s="222">
        <f t="shared" si="34"/>
        <v>3382353.5300000003</v>
      </c>
      <c r="EV154" s="222">
        <f t="shared" si="34"/>
        <v>922452.97</v>
      </c>
      <c r="EW154" s="222">
        <f t="shared" si="34"/>
        <v>11316849.800000001</v>
      </c>
      <c r="EX154" s="222">
        <f t="shared" si="34"/>
        <v>0</v>
      </c>
      <c r="EY154" s="222">
        <f t="shared" si="34"/>
        <v>1448266.36</v>
      </c>
      <c r="EZ154" s="222">
        <f t="shared" si="34"/>
        <v>2407027.38</v>
      </c>
      <c r="FA154" s="222">
        <f t="shared" si="34"/>
        <v>2550000</v>
      </c>
      <c r="FB154" s="222">
        <f t="shared" si="34"/>
        <v>3189522.23</v>
      </c>
      <c r="FC154" s="222">
        <f t="shared" si="34"/>
        <v>3675008.6799999997</v>
      </c>
      <c r="FD154" s="222">
        <f t="shared" si="34"/>
        <v>1570012.09</v>
      </c>
      <c r="FE154" s="222">
        <f t="shared" si="34"/>
        <v>1729340.38</v>
      </c>
      <c r="FF154" s="222">
        <f t="shared" si="34"/>
        <v>2240984.4300000002</v>
      </c>
      <c r="FG154" s="222">
        <f t="shared" si="34"/>
        <v>167251.20000000001</v>
      </c>
      <c r="FH154" s="222">
        <f t="shared" si="34"/>
        <v>1876653.29</v>
      </c>
      <c r="FI154" s="222">
        <f t="shared" si="34"/>
        <v>2110229.61</v>
      </c>
      <c r="FJ154" s="222">
        <f t="shared" si="34"/>
        <v>1290633.53</v>
      </c>
      <c r="FK154" s="222">
        <f t="shared" si="34"/>
        <v>0</v>
      </c>
      <c r="FL154" s="222">
        <f t="shared" si="34"/>
        <v>1126977.3599999999</v>
      </c>
      <c r="FM154" s="222">
        <f t="shared" si="34"/>
        <v>2096411.12</v>
      </c>
      <c r="FN154" s="222">
        <f t="shared" si="34"/>
        <v>110227.54</v>
      </c>
      <c r="FO154" s="222">
        <f t="shared" si="34"/>
        <v>2321162.04</v>
      </c>
      <c r="FP154" s="222">
        <f t="shared" si="34"/>
        <v>443676.31</v>
      </c>
      <c r="FQ154" s="222">
        <f t="shared" si="34"/>
        <v>59263376.539999999</v>
      </c>
      <c r="FR154" s="222">
        <f t="shared" si="34"/>
        <v>2042820.74</v>
      </c>
      <c r="FS154" s="222">
        <f t="shared" si="34"/>
        <v>5881375.2699999996</v>
      </c>
      <c r="FT154" s="222">
        <f t="shared" si="34"/>
        <v>2699689.54</v>
      </c>
      <c r="FU154" s="222">
        <f t="shared" si="34"/>
        <v>3613784.58</v>
      </c>
      <c r="FV154" s="222">
        <f t="shared" si="34"/>
        <v>1565724.69</v>
      </c>
      <c r="FW154" s="222">
        <f t="shared" si="34"/>
        <v>7191473.3399999999</v>
      </c>
      <c r="FX154" s="222">
        <f t="shared" si="34"/>
        <v>4375627.1400000006</v>
      </c>
      <c r="FY154" s="222">
        <f t="shared" si="34"/>
        <v>1310162.43</v>
      </c>
      <c r="FZ154" s="222">
        <f t="shared" si="34"/>
        <v>1734072.1400000001</v>
      </c>
      <c r="GA154" s="222">
        <f t="shared" si="34"/>
        <v>7263440.0800000001</v>
      </c>
      <c r="GB154" s="222">
        <f t="shared" si="34"/>
        <v>4336986.75</v>
      </c>
      <c r="GC154" s="222">
        <f t="shared" si="34"/>
        <v>7355652.2200000007</v>
      </c>
      <c r="GD154" s="222">
        <f t="shared" si="34"/>
        <v>1762345.1500000001</v>
      </c>
      <c r="GE154" s="222">
        <f t="shared" si="34"/>
        <v>6499123.9200000009</v>
      </c>
      <c r="GF154" s="222">
        <f t="shared" si="34"/>
        <v>2731056.17</v>
      </c>
      <c r="GG154" s="222">
        <f t="shared" si="34"/>
        <v>3393400.6399999997</v>
      </c>
      <c r="GH154" s="222">
        <f t="shared" si="34"/>
        <v>1111809.6499999999</v>
      </c>
      <c r="GI154" s="222">
        <f t="shared" si="34"/>
        <v>3384843.17</v>
      </c>
      <c r="GJ154" s="222">
        <f t="shared" si="34"/>
        <v>1318455.01</v>
      </c>
      <c r="GK154" s="222">
        <f t="shared" si="34"/>
        <v>2478655.48</v>
      </c>
      <c r="GL154" s="222">
        <f t="shared" si="34"/>
        <v>399003.04</v>
      </c>
      <c r="GM154" s="222">
        <f t="shared" si="34"/>
        <v>1868211.59</v>
      </c>
      <c r="GN154" s="222">
        <f t="shared" si="34"/>
        <v>2239162.04</v>
      </c>
      <c r="GO154" s="222">
        <f t="shared" ref="GO154:IZ154" si="35">SUMIF($A$60:$A$148,$A$133,GO$60:GO$148)</f>
        <v>1273898.94</v>
      </c>
      <c r="GP154" s="222">
        <f t="shared" si="35"/>
        <v>2345519.96</v>
      </c>
      <c r="GQ154" s="222">
        <f t="shared" si="35"/>
        <v>7080906.4399999995</v>
      </c>
      <c r="GR154" s="222">
        <f t="shared" si="35"/>
        <v>1810194.46</v>
      </c>
      <c r="GS154" s="222">
        <f t="shared" si="35"/>
        <v>1635703.47</v>
      </c>
      <c r="GT154" s="222">
        <f t="shared" si="35"/>
        <v>3578778.4</v>
      </c>
      <c r="GU154" s="222">
        <f t="shared" si="35"/>
        <v>603799.64</v>
      </c>
      <c r="GV154" s="222">
        <f t="shared" si="35"/>
        <v>2478898.19</v>
      </c>
      <c r="GW154" s="222">
        <f t="shared" si="35"/>
        <v>749305.84</v>
      </c>
      <c r="GX154" s="222">
        <f t="shared" si="35"/>
        <v>480000</v>
      </c>
      <c r="GY154" s="222">
        <f t="shared" si="35"/>
        <v>268809</v>
      </c>
      <c r="GZ154" s="222">
        <f t="shared" si="35"/>
        <v>0</v>
      </c>
      <c r="HA154" s="222">
        <f t="shared" si="35"/>
        <v>0</v>
      </c>
      <c r="HB154" s="222">
        <f t="shared" si="35"/>
        <v>561000</v>
      </c>
      <c r="HC154" s="222">
        <f t="shared" si="35"/>
        <v>5692492.2800000003</v>
      </c>
      <c r="HD154" s="222">
        <f t="shared" si="35"/>
        <v>1237022.31</v>
      </c>
      <c r="HE154" s="222">
        <f t="shared" si="35"/>
        <v>18305560.719999999</v>
      </c>
      <c r="HF154" s="222">
        <f t="shared" si="35"/>
        <v>2734316.78</v>
      </c>
      <c r="HG154" s="222">
        <f t="shared" si="35"/>
        <v>12116679.619999999</v>
      </c>
      <c r="HH154" s="222">
        <f t="shared" si="35"/>
        <v>744351.14</v>
      </c>
      <c r="HI154" s="222">
        <f t="shared" si="35"/>
        <v>4405121.9000000004</v>
      </c>
      <c r="HJ154" s="222">
        <f t="shared" si="35"/>
        <v>63069603.510000005</v>
      </c>
      <c r="HK154" s="222">
        <f t="shared" si="35"/>
        <v>7821543.5</v>
      </c>
      <c r="HL154" s="222">
        <f t="shared" si="35"/>
        <v>3137922.14</v>
      </c>
      <c r="HM154" s="222">
        <f t="shared" si="35"/>
        <v>1696292.29</v>
      </c>
      <c r="HN154" s="222">
        <f t="shared" si="35"/>
        <v>4872475.76</v>
      </c>
      <c r="HO154" s="222">
        <f t="shared" si="35"/>
        <v>11468892.369999999</v>
      </c>
      <c r="HP154" s="222">
        <f t="shared" si="35"/>
        <v>3812949.55</v>
      </c>
      <c r="HQ154" s="222">
        <f t="shared" si="35"/>
        <v>1216285.95</v>
      </c>
      <c r="HR154" s="222">
        <f t="shared" si="35"/>
        <v>18339518.060000002</v>
      </c>
      <c r="HS154" s="222">
        <f t="shared" si="35"/>
        <v>1821737.21</v>
      </c>
      <c r="HT154" s="222">
        <f t="shared" si="35"/>
        <v>340403.85</v>
      </c>
      <c r="HU154" s="222">
        <f t="shared" si="35"/>
        <v>469329.64</v>
      </c>
      <c r="HV154" s="222">
        <f t="shared" si="35"/>
        <v>2828298.55</v>
      </c>
      <c r="HW154" s="222">
        <f t="shared" si="35"/>
        <v>3940445.21</v>
      </c>
      <c r="HX154" s="222">
        <f t="shared" si="35"/>
        <v>566822.65999999992</v>
      </c>
      <c r="HY154" s="222">
        <f t="shared" si="35"/>
        <v>1625082.07</v>
      </c>
      <c r="HZ154" s="222">
        <f t="shared" si="35"/>
        <v>1370398.78</v>
      </c>
      <c r="IA154" s="222">
        <f t="shared" si="35"/>
        <v>1601244.53</v>
      </c>
      <c r="IB154" s="222">
        <f t="shared" si="35"/>
        <v>897526.17999999993</v>
      </c>
      <c r="IC154" s="222">
        <f t="shared" si="35"/>
        <v>1290769.8600000001</v>
      </c>
      <c r="ID154" s="222">
        <f t="shared" si="35"/>
        <v>1315419</v>
      </c>
      <c r="IE154" s="222">
        <f t="shared" si="35"/>
        <v>1922230.69</v>
      </c>
      <c r="IF154" s="222">
        <f t="shared" si="35"/>
        <v>1017984.06</v>
      </c>
      <c r="IG154" s="222">
        <f t="shared" si="35"/>
        <v>457431.39</v>
      </c>
      <c r="IH154" s="222">
        <f t="shared" si="35"/>
        <v>15363289.67</v>
      </c>
      <c r="II154" s="222">
        <f t="shared" si="35"/>
        <v>3284348.55</v>
      </c>
      <c r="IJ154" s="222">
        <f t="shared" si="35"/>
        <v>2290540.12</v>
      </c>
      <c r="IK154" s="222">
        <f t="shared" si="35"/>
        <v>4542732.3899999997</v>
      </c>
      <c r="IL154" s="222">
        <f t="shared" si="35"/>
        <v>564813.91</v>
      </c>
      <c r="IM154" s="222">
        <f t="shared" si="35"/>
        <v>4354498.5600000005</v>
      </c>
      <c r="IN154" s="222">
        <f t="shared" si="35"/>
        <v>452862.64</v>
      </c>
      <c r="IO154" s="222">
        <f t="shared" si="35"/>
        <v>1022884.3300000001</v>
      </c>
      <c r="IP154" s="222">
        <f t="shared" si="35"/>
        <v>2118832.0099999998</v>
      </c>
      <c r="IQ154" s="222">
        <f t="shared" si="35"/>
        <v>611487.79</v>
      </c>
      <c r="IR154" s="222">
        <f t="shared" si="35"/>
        <v>1101940.06</v>
      </c>
      <c r="IS154" s="222">
        <f t="shared" si="35"/>
        <v>4352844.4799999995</v>
      </c>
      <c r="IT154" s="222">
        <f t="shared" si="35"/>
        <v>1665798.24</v>
      </c>
      <c r="IU154" s="222">
        <f t="shared" si="35"/>
        <v>955542.58</v>
      </c>
      <c r="IV154" s="222">
        <f t="shared" si="35"/>
        <v>2239781.48</v>
      </c>
      <c r="IW154" s="222">
        <f t="shared" si="35"/>
        <v>165871.26</v>
      </c>
      <c r="IX154" s="222">
        <f t="shared" si="35"/>
        <v>931969.95</v>
      </c>
      <c r="IY154" s="222">
        <f t="shared" si="35"/>
        <v>3271980.8200000003</v>
      </c>
      <c r="IZ154" s="222">
        <f t="shared" si="35"/>
        <v>832011.83</v>
      </c>
      <c r="JA154" s="222">
        <f t="shared" ref="JA154:LL154" si="36">SUMIF($A$60:$A$148,$A$133,JA$60:JA$148)</f>
        <v>439612.74</v>
      </c>
      <c r="JB154" s="222">
        <f t="shared" si="36"/>
        <v>588635.82000000007</v>
      </c>
      <c r="JC154" s="222">
        <f t="shared" si="36"/>
        <v>9397458.5399999991</v>
      </c>
      <c r="JD154" s="222">
        <f t="shared" si="36"/>
        <v>709781.39</v>
      </c>
      <c r="JE154" s="222">
        <f t="shared" si="36"/>
        <v>896422.26</v>
      </c>
      <c r="JF154" s="222">
        <f t="shared" si="36"/>
        <v>3632163.16</v>
      </c>
      <c r="JG154" s="222">
        <f t="shared" si="36"/>
        <v>960652.01</v>
      </c>
      <c r="JH154" s="222">
        <f t="shared" si="36"/>
        <v>0</v>
      </c>
      <c r="JI154" s="222">
        <f t="shared" si="36"/>
        <v>516017.61000000004</v>
      </c>
      <c r="JJ154" s="222">
        <f t="shared" si="36"/>
        <v>517853.27999999997</v>
      </c>
      <c r="JK154" s="222">
        <f t="shared" si="36"/>
        <v>3868218.92</v>
      </c>
      <c r="JL154" s="222">
        <f t="shared" si="36"/>
        <v>529859.42000000004</v>
      </c>
      <c r="JM154" s="222">
        <f t="shared" si="36"/>
        <v>137019.32</v>
      </c>
      <c r="JN154" s="222">
        <f t="shared" si="36"/>
        <v>887854.46</v>
      </c>
      <c r="JO154" s="222">
        <f t="shared" si="36"/>
        <v>971886.77</v>
      </c>
      <c r="JP154" s="222">
        <f t="shared" si="36"/>
        <v>0</v>
      </c>
      <c r="JQ154" s="222">
        <f t="shared" si="36"/>
        <v>238132.91</v>
      </c>
      <c r="JR154" s="222">
        <f t="shared" si="36"/>
        <v>14964897.98</v>
      </c>
      <c r="JS154" s="222">
        <f t="shared" si="36"/>
        <v>2490000</v>
      </c>
      <c r="JT154" s="222">
        <f t="shared" si="36"/>
        <v>3692910.0999999996</v>
      </c>
      <c r="JU154" s="222">
        <f t="shared" si="36"/>
        <v>632071.75</v>
      </c>
      <c r="JV154" s="222">
        <f t="shared" si="36"/>
        <v>4056191.24</v>
      </c>
      <c r="JW154" s="222">
        <f t="shared" si="36"/>
        <v>1466508.48</v>
      </c>
      <c r="JX154" s="222">
        <f t="shared" si="36"/>
        <v>4187020.09</v>
      </c>
      <c r="JY154" s="222">
        <f t="shared" si="36"/>
        <v>-2724960.61</v>
      </c>
      <c r="JZ154" s="222">
        <f t="shared" si="36"/>
        <v>3506662.49</v>
      </c>
      <c r="KA154" s="222">
        <f t="shared" si="36"/>
        <v>2645123.96</v>
      </c>
      <c r="KB154" s="222">
        <f t="shared" si="36"/>
        <v>3855556.08</v>
      </c>
      <c r="KC154" s="222">
        <f t="shared" si="36"/>
        <v>2783271.9699999997</v>
      </c>
      <c r="KD154" s="222">
        <f t="shared" si="36"/>
        <v>1789326.25</v>
      </c>
      <c r="KE154" s="222">
        <f t="shared" si="36"/>
        <v>196420.82</v>
      </c>
      <c r="KF154" s="222">
        <f t="shared" si="36"/>
        <v>1967087.17</v>
      </c>
      <c r="KG154" s="222">
        <f t="shared" si="36"/>
        <v>2017506.6400000001</v>
      </c>
      <c r="KH154" s="222">
        <f t="shared" si="36"/>
        <v>5271700.3499999996</v>
      </c>
      <c r="KI154" s="222">
        <f t="shared" si="36"/>
        <v>2039642.23</v>
      </c>
      <c r="KJ154" s="222">
        <f t="shared" si="36"/>
        <v>25748883.870000001</v>
      </c>
      <c r="KK154" s="222">
        <f t="shared" si="36"/>
        <v>6139771.9900000002</v>
      </c>
      <c r="KL154" s="222">
        <f t="shared" si="36"/>
        <v>4514746.17</v>
      </c>
      <c r="KM154" s="222">
        <f t="shared" si="36"/>
        <v>5840802.7199999997</v>
      </c>
      <c r="KN154" s="222">
        <f t="shared" si="36"/>
        <v>6014647.4199999999</v>
      </c>
      <c r="KO154" s="222">
        <f t="shared" si="36"/>
        <v>1276069.7</v>
      </c>
      <c r="KP154" s="222">
        <f t="shared" si="36"/>
        <v>1933480.7</v>
      </c>
      <c r="KQ154" s="222">
        <f t="shared" si="36"/>
        <v>2196607.34</v>
      </c>
      <c r="KR154" s="222">
        <f t="shared" si="36"/>
        <v>600000</v>
      </c>
      <c r="KS154" s="222">
        <f t="shared" si="36"/>
        <v>1087988.96</v>
      </c>
      <c r="KT154" s="222">
        <f t="shared" si="36"/>
        <v>1784086.71</v>
      </c>
      <c r="KU154" s="222">
        <f t="shared" si="36"/>
        <v>2917812.05</v>
      </c>
      <c r="KV154" s="222">
        <f t="shared" si="36"/>
        <v>3168304.98</v>
      </c>
      <c r="KW154" s="222">
        <f t="shared" si="36"/>
        <v>5031527.42</v>
      </c>
      <c r="KX154" s="222">
        <f t="shared" si="36"/>
        <v>4085034.55</v>
      </c>
      <c r="KY154" s="222">
        <f t="shared" si="36"/>
        <v>21858977.140000001</v>
      </c>
      <c r="KZ154" s="222">
        <f t="shared" si="36"/>
        <v>0</v>
      </c>
      <c r="LA154" s="222">
        <f t="shared" si="36"/>
        <v>2361349.66</v>
      </c>
      <c r="LB154" s="222">
        <f t="shared" si="36"/>
        <v>0</v>
      </c>
      <c r="LC154" s="222">
        <f t="shared" si="36"/>
        <v>1008429.99</v>
      </c>
      <c r="LD154" s="222">
        <f t="shared" si="36"/>
        <v>1161665.2000000002</v>
      </c>
      <c r="LE154" s="222">
        <f t="shared" si="36"/>
        <v>1225745.42</v>
      </c>
      <c r="LF154" s="222">
        <f t="shared" si="36"/>
        <v>8533415.3399999999</v>
      </c>
      <c r="LG154" s="222">
        <f t="shared" si="36"/>
        <v>12523307.35</v>
      </c>
      <c r="LH154" s="222">
        <f t="shared" si="36"/>
        <v>1492619.88</v>
      </c>
      <c r="LI154" s="222">
        <f t="shared" si="36"/>
        <v>26419242.350000001</v>
      </c>
      <c r="LJ154" s="222">
        <f t="shared" si="36"/>
        <v>1779621.61</v>
      </c>
      <c r="LK154" s="222">
        <f t="shared" si="36"/>
        <v>1334065.1299999999</v>
      </c>
      <c r="LL154" s="222">
        <f t="shared" si="36"/>
        <v>1109642.23</v>
      </c>
      <c r="LM154" s="222">
        <f t="shared" ref="LM154:NX154" si="37">SUMIF($A$60:$A$148,$A$133,LM$60:LM$148)</f>
        <v>746838.5</v>
      </c>
      <c r="LN154" s="222">
        <f t="shared" si="37"/>
        <v>7340265.2999999998</v>
      </c>
      <c r="LO154" s="222">
        <f t="shared" si="37"/>
        <v>344682.83</v>
      </c>
      <c r="LP154" s="222">
        <f t="shared" si="37"/>
        <v>5033078.5</v>
      </c>
      <c r="LQ154" s="222">
        <f t="shared" si="37"/>
        <v>871659.8</v>
      </c>
      <c r="LR154" s="222">
        <f t="shared" si="37"/>
        <v>16781675.689999998</v>
      </c>
      <c r="LS154" s="222">
        <f t="shared" si="37"/>
        <v>1885759.96</v>
      </c>
      <c r="LT154" s="222">
        <f t="shared" si="37"/>
        <v>1299835.17</v>
      </c>
      <c r="LU154" s="222">
        <f t="shared" si="37"/>
        <v>18690068.379999999</v>
      </c>
      <c r="LV154" s="222">
        <f t="shared" si="37"/>
        <v>13260955.220000001</v>
      </c>
      <c r="LW154" s="222">
        <f t="shared" si="37"/>
        <v>15825870.77</v>
      </c>
      <c r="LX154" s="222">
        <f t="shared" si="37"/>
        <v>8493941.7100000009</v>
      </c>
      <c r="LY154" s="222">
        <f t="shared" si="37"/>
        <v>6346545</v>
      </c>
      <c r="LZ154" s="222">
        <f t="shared" si="37"/>
        <v>1021915</v>
      </c>
      <c r="MA154" s="222">
        <f t="shared" si="37"/>
        <v>3371616.59</v>
      </c>
      <c r="MB154" s="222">
        <f t="shared" si="37"/>
        <v>3790931.38</v>
      </c>
      <c r="MC154" s="222">
        <f t="shared" si="37"/>
        <v>3541940.6</v>
      </c>
      <c r="MD154" s="222">
        <f t="shared" si="37"/>
        <v>2313746.1900000004</v>
      </c>
      <c r="ME154" s="222">
        <f t="shared" si="37"/>
        <v>6505868.0999999996</v>
      </c>
      <c r="MF154" s="222">
        <f t="shared" si="37"/>
        <v>2730090.87</v>
      </c>
      <c r="MG154" s="222">
        <f t="shared" si="37"/>
        <v>2608022.9300000002</v>
      </c>
      <c r="MH154" s="222">
        <f t="shared" si="37"/>
        <v>3917916.56</v>
      </c>
      <c r="MI154" s="222">
        <f t="shared" si="37"/>
        <v>0</v>
      </c>
      <c r="MJ154" s="222">
        <f t="shared" si="37"/>
        <v>275622.95</v>
      </c>
      <c r="MK154" s="222">
        <f t="shared" si="37"/>
        <v>645000</v>
      </c>
      <c r="ML154" s="222">
        <f t="shared" si="37"/>
        <v>2052167.89</v>
      </c>
      <c r="MM154" s="222">
        <f t="shared" si="37"/>
        <v>737325.06</v>
      </c>
      <c r="MN154" s="222">
        <f t="shared" si="37"/>
        <v>362817.53</v>
      </c>
      <c r="MO154" s="222">
        <f t="shared" si="37"/>
        <v>2887686.58</v>
      </c>
      <c r="MP154" s="222">
        <f t="shared" si="37"/>
        <v>2648257.8199999998</v>
      </c>
      <c r="MQ154" s="222">
        <f t="shared" si="37"/>
        <v>2555708.25</v>
      </c>
      <c r="MR154" s="222">
        <f t="shared" si="37"/>
        <v>2132637.5099999998</v>
      </c>
      <c r="MS154" s="222">
        <f t="shared" si="37"/>
        <v>4892214.9800000004</v>
      </c>
      <c r="MT154" s="222">
        <f t="shared" si="37"/>
        <v>6752487.9500000002</v>
      </c>
      <c r="MU154" s="222">
        <f t="shared" si="37"/>
        <v>1773928.26</v>
      </c>
      <c r="MV154" s="222">
        <f t="shared" si="37"/>
        <v>1669842.74</v>
      </c>
      <c r="MW154" s="222">
        <f t="shared" si="37"/>
        <v>2035512.9</v>
      </c>
      <c r="MX154" s="222">
        <f t="shared" si="37"/>
        <v>3172222.51</v>
      </c>
      <c r="MY154" s="222">
        <f t="shared" si="37"/>
        <v>5680643.3191</v>
      </c>
      <c r="MZ154" s="222">
        <f t="shared" si="37"/>
        <v>6193182.04</v>
      </c>
      <c r="NA154" s="222">
        <f t="shared" si="37"/>
        <v>8829564.5099999998</v>
      </c>
      <c r="NB154" s="222">
        <f t="shared" si="37"/>
        <v>362818.08</v>
      </c>
      <c r="NC154" s="222">
        <f t="shared" si="37"/>
        <v>1149872.9099999999</v>
      </c>
      <c r="ND154" s="222">
        <f t="shared" si="37"/>
        <v>2596783.2599999998</v>
      </c>
      <c r="NE154" s="222">
        <f t="shared" si="37"/>
        <v>2003305.8199999998</v>
      </c>
      <c r="NF154" s="222">
        <f t="shared" si="37"/>
        <v>2510433.65</v>
      </c>
      <c r="NG154" s="222">
        <f t="shared" si="37"/>
        <v>7709523.04</v>
      </c>
      <c r="NH154" s="222">
        <f t="shared" si="37"/>
        <v>2105996.0499999998</v>
      </c>
      <c r="NI154" s="222">
        <f t="shared" si="37"/>
        <v>8458380.9000000004</v>
      </c>
      <c r="NJ154" s="222">
        <f t="shared" si="37"/>
        <v>4359792.8499999996</v>
      </c>
      <c r="NK154" s="222">
        <f t="shared" si="37"/>
        <v>11307731.82</v>
      </c>
      <c r="NL154" s="222">
        <f t="shared" si="37"/>
        <v>0</v>
      </c>
      <c r="NM154" s="222">
        <f t="shared" si="37"/>
        <v>1209385.82</v>
      </c>
      <c r="NN154" s="222">
        <f t="shared" si="37"/>
        <v>1221002.77</v>
      </c>
      <c r="NO154" s="222">
        <f t="shared" si="37"/>
        <v>3466379.84</v>
      </c>
      <c r="NP154" s="222">
        <f t="shared" si="37"/>
        <v>3030300.2600000002</v>
      </c>
      <c r="NQ154" s="222">
        <f t="shared" si="37"/>
        <v>574880.74</v>
      </c>
      <c r="NR154" s="222">
        <f t="shared" si="37"/>
        <v>3229953.1</v>
      </c>
      <c r="NS154" s="222">
        <f t="shared" si="37"/>
        <v>315578.43</v>
      </c>
      <c r="NT154" s="222">
        <f t="shared" si="37"/>
        <v>1459482.97</v>
      </c>
      <c r="NU154" s="222">
        <f t="shared" si="37"/>
        <v>14926.01</v>
      </c>
      <c r="NV154" s="222">
        <f t="shared" si="37"/>
        <v>512565.34</v>
      </c>
      <c r="NW154" s="222">
        <f t="shared" si="37"/>
        <v>1960668.81</v>
      </c>
      <c r="NX154" s="222">
        <f t="shared" si="37"/>
        <v>23347212.66</v>
      </c>
      <c r="NY154" s="222">
        <f t="shared" ref="NY154:QJ154" si="38">SUMIF($A$60:$A$148,$A$133,NY$60:NY$148)</f>
        <v>804453.66999999993</v>
      </c>
      <c r="NZ154" s="222">
        <f t="shared" si="38"/>
        <v>793653.17</v>
      </c>
      <c r="OA154" s="222">
        <f t="shared" si="38"/>
        <v>1567993.05</v>
      </c>
      <c r="OB154" s="222">
        <f t="shared" si="38"/>
        <v>2331455.83</v>
      </c>
      <c r="OC154" s="222">
        <f t="shared" si="38"/>
        <v>575983.23</v>
      </c>
      <c r="OD154" s="222">
        <f t="shared" si="38"/>
        <v>10846000.43</v>
      </c>
      <c r="OE154" s="222">
        <f t="shared" si="38"/>
        <v>2281115.86</v>
      </c>
      <c r="OF154" s="222">
        <f t="shared" si="38"/>
        <v>10435308.859999999</v>
      </c>
      <c r="OG154" s="222">
        <f t="shared" si="38"/>
        <v>19372423.449999999</v>
      </c>
      <c r="OH154" s="222">
        <f t="shared" si="38"/>
        <v>1467397.46</v>
      </c>
      <c r="OI154" s="222">
        <f t="shared" si="38"/>
        <v>4946940.1400000006</v>
      </c>
      <c r="OJ154" s="222">
        <f t="shared" si="38"/>
        <v>6350382.4299999997</v>
      </c>
      <c r="OK154" s="222">
        <f t="shared" si="38"/>
        <v>791161.61</v>
      </c>
      <c r="OL154" s="222">
        <f t="shared" si="38"/>
        <v>4370895.5999999996</v>
      </c>
      <c r="OM154" s="222">
        <f t="shared" si="38"/>
        <v>50106398.120000005</v>
      </c>
      <c r="ON154" s="222">
        <f t="shared" si="38"/>
        <v>10014104.960000001</v>
      </c>
      <c r="OO154" s="222">
        <f t="shared" si="38"/>
        <v>16435441.65</v>
      </c>
      <c r="OP154" s="222">
        <f t="shared" si="38"/>
        <v>2591276.0099999998</v>
      </c>
      <c r="OQ154" s="222">
        <f t="shared" si="38"/>
        <v>18142584.900000002</v>
      </c>
      <c r="OR154" s="222">
        <f t="shared" si="38"/>
        <v>61767.5</v>
      </c>
      <c r="OS154" s="222">
        <f t="shared" si="38"/>
        <v>15008772.780000001</v>
      </c>
      <c r="OT154" s="222">
        <f t="shared" si="38"/>
        <v>2790437.19</v>
      </c>
      <c r="OU154" s="222">
        <f t="shared" si="38"/>
        <v>7632880.8299999991</v>
      </c>
      <c r="OV154" s="222">
        <f t="shared" si="38"/>
        <v>3307942.1100000003</v>
      </c>
      <c r="OW154" s="222">
        <f t="shared" si="38"/>
        <v>3317453.18</v>
      </c>
      <c r="OX154" s="222">
        <f t="shared" si="38"/>
        <v>10486428.75</v>
      </c>
      <c r="OY154" s="222">
        <f t="shared" si="38"/>
        <v>5767110.7300000004</v>
      </c>
      <c r="OZ154" s="222">
        <f t="shared" si="38"/>
        <v>4621318.26</v>
      </c>
      <c r="PA154" s="222">
        <f t="shared" si="38"/>
        <v>3477895.1500000004</v>
      </c>
      <c r="PB154" s="222">
        <f t="shared" si="38"/>
        <v>3390773.52</v>
      </c>
      <c r="PC154" s="222">
        <f t="shared" si="38"/>
        <v>0</v>
      </c>
      <c r="PD154" s="222">
        <f t="shared" si="38"/>
        <v>1429742.98</v>
      </c>
      <c r="PE154" s="222">
        <f t="shared" si="38"/>
        <v>175348.28</v>
      </c>
      <c r="PF154" s="222">
        <f t="shared" si="38"/>
        <v>871583.06</v>
      </c>
      <c r="PG154" s="222">
        <f t="shared" si="38"/>
        <v>5234018.03</v>
      </c>
      <c r="PH154" s="222">
        <f t="shared" si="38"/>
        <v>1227146.77</v>
      </c>
      <c r="PI154" s="222">
        <f t="shared" si="38"/>
        <v>0</v>
      </c>
      <c r="PJ154" s="222">
        <f t="shared" si="38"/>
        <v>787990.34999999986</v>
      </c>
      <c r="PK154" s="222">
        <f t="shared" si="38"/>
        <v>228020.56</v>
      </c>
      <c r="PL154" s="222">
        <f t="shared" si="38"/>
        <v>865442.9</v>
      </c>
      <c r="PM154" s="222">
        <f t="shared" si="38"/>
        <v>260270.48</v>
      </c>
      <c r="PN154" s="222">
        <f t="shared" si="38"/>
        <v>234446.15</v>
      </c>
      <c r="PO154" s="222">
        <f t="shared" si="38"/>
        <v>1359674.96</v>
      </c>
      <c r="PP154" s="222">
        <f t="shared" si="38"/>
        <v>3333611.65</v>
      </c>
      <c r="PQ154" s="222">
        <f t="shared" si="38"/>
        <v>0</v>
      </c>
      <c r="PR154" s="222">
        <f t="shared" si="38"/>
        <v>500206.22</v>
      </c>
      <c r="PS154" s="222">
        <f t="shared" si="38"/>
        <v>2865086.12</v>
      </c>
      <c r="PT154" s="222">
        <f t="shared" si="38"/>
        <v>123225061.86999999</v>
      </c>
      <c r="PU154" s="222">
        <f t="shared" si="38"/>
        <v>4828994.66</v>
      </c>
      <c r="PV154" s="222">
        <f t="shared" si="38"/>
        <v>71250</v>
      </c>
      <c r="PW154" s="222">
        <f t="shared" si="38"/>
        <v>2455317.77</v>
      </c>
      <c r="PX154" s="222">
        <f t="shared" si="38"/>
        <v>5355014.21</v>
      </c>
      <c r="PY154" s="222">
        <f t="shared" si="38"/>
        <v>2669696.9699999997</v>
      </c>
      <c r="PZ154" s="222">
        <f t="shared" si="38"/>
        <v>7152442.3399999999</v>
      </c>
      <c r="QA154" s="222">
        <f t="shared" si="38"/>
        <v>458418.1</v>
      </c>
      <c r="QB154" s="222">
        <f t="shared" si="38"/>
        <v>5520374.7599999998</v>
      </c>
      <c r="QC154" s="222">
        <f t="shared" si="38"/>
        <v>0</v>
      </c>
      <c r="QD154" s="222">
        <f t="shared" si="38"/>
        <v>6869148.1500000004</v>
      </c>
      <c r="QE154" s="222">
        <f t="shared" si="38"/>
        <v>651047.62</v>
      </c>
      <c r="QF154" s="222">
        <f t="shared" si="38"/>
        <v>1869767.02</v>
      </c>
      <c r="QG154" s="222">
        <f t="shared" si="38"/>
        <v>1254614.3600000001</v>
      </c>
      <c r="QH154" s="222">
        <f t="shared" si="38"/>
        <v>0</v>
      </c>
      <c r="QI154" s="222">
        <f t="shared" si="38"/>
        <v>9003215.4000000004</v>
      </c>
      <c r="QJ154" s="222">
        <f t="shared" si="38"/>
        <v>3170661.13</v>
      </c>
      <c r="QK154" s="222">
        <f t="shared" ref="QK154:SV154" si="39">SUMIF($A$60:$A$148,$A$133,QK$60:QK$148)</f>
        <v>593142.27</v>
      </c>
      <c r="QL154" s="222">
        <f t="shared" si="39"/>
        <v>1876360.66</v>
      </c>
      <c r="QM154" s="222">
        <f t="shared" si="39"/>
        <v>224090.02</v>
      </c>
      <c r="QN154" s="222">
        <f t="shared" si="39"/>
        <v>2986672.57</v>
      </c>
      <c r="QO154" s="222">
        <f t="shared" si="39"/>
        <v>769334.2</v>
      </c>
      <c r="QP154" s="222">
        <f t="shared" si="39"/>
        <v>1302411.9300000002</v>
      </c>
      <c r="QQ154" s="222">
        <f t="shared" si="39"/>
        <v>979770.11</v>
      </c>
      <c r="QR154" s="222">
        <f t="shared" si="39"/>
        <v>993994.04</v>
      </c>
      <c r="QS154" s="222">
        <f t="shared" si="39"/>
        <v>810362.44</v>
      </c>
      <c r="QT154" s="222">
        <f t="shared" si="39"/>
        <v>0</v>
      </c>
      <c r="QU154" s="222">
        <f t="shared" si="39"/>
        <v>1269466.6599999999</v>
      </c>
      <c r="QV154" s="222">
        <f t="shared" si="39"/>
        <v>127225.9</v>
      </c>
      <c r="QW154" s="222">
        <f t="shared" si="39"/>
        <v>2892551.95</v>
      </c>
      <c r="QX154" s="222">
        <f t="shared" si="39"/>
        <v>1842900.63</v>
      </c>
      <c r="QY154" s="222">
        <f t="shared" si="39"/>
        <v>2911478.9699999997</v>
      </c>
      <c r="QZ154" s="222">
        <f t="shared" si="39"/>
        <v>3592202.8600000003</v>
      </c>
      <c r="RA154" s="222">
        <f t="shared" si="39"/>
        <v>5332437.2</v>
      </c>
      <c r="RB154" s="222">
        <f t="shared" si="39"/>
        <v>5127500</v>
      </c>
      <c r="RC154" s="222">
        <f t="shared" si="39"/>
        <v>3739124.59</v>
      </c>
      <c r="RD154" s="222">
        <f t="shared" si="39"/>
        <v>1229353.6000000001</v>
      </c>
      <c r="RE154" s="222">
        <f t="shared" si="39"/>
        <v>1837981.94</v>
      </c>
      <c r="RF154" s="222">
        <f t="shared" si="39"/>
        <v>1348162.63</v>
      </c>
      <c r="RG154" s="222">
        <f t="shared" si="39"/>
        <v>0</v>
      </c>
      <c r="RH154" s="222">
        <f t="shared" si="39"/>
        <v>3667587.76</v>
      </c>
      <c r="RI154" s="222">
        <f t="shared" si="39"/>
        <v>290410.03999999998</v>
      </c>
      <c r="RJ154" s="222">
        <f t="shared" si="39"/>
        <v>5143912.49</v>
      </c>
      <c r="RK154" s="222">
        <f t="shared" si="39"/>
        <v>360</v>
      </c>
      <c r="RL154" s="222">
        <f t="shared" si="39"/>
        <v>0</v>
      </c>
      <c r="RM154" s="222">
        <f t="shared" si="39"/>
        <v>0</v>
      </c>
      <c r="RN154" s="222">
        <f t="shared" si="39"/>
        <v>3415191.4299999997</v>
      </c>
      <c r="RO154" s="222">
        <f t="shared" si="39"/>
        <v>2027577.17</v>
      </c>
      <c r="RP154" s="222">
        <f t="shared" si="39"/>
        <v>3199397.64</v>
      </c>
      <c r="RQ154" s="222">
        <f t="shared" si="39"/>
        <v>1923435.88</v>
      </c>
      <c r="RR154" s="222">
        <f t="shared" si="39"/>
        <v>3030044.5200000005</v>
      </c>
      <c r="RS154" s="222">
        <f t="shared" si="39"/>
        <v>1600645.35</v>
      </c>
      <c r="RT154" s="222">
        <f t="shared" si="39"/>
        <v>1741986.3900000001</v>
      </c>
      <c r="RU154" s="222">
        <f t="shared" si="39"/>
        <v>883276.80000000005</v>
      </c>
      <c r="RV154" s="222">
        <f t="shared" si="39"/>
        <v>3011839.4000000004</v>
      </c>
      <c r="RW154" s="222">
        <f t="shared" si="39"/>
        <v>2016544.29</v>
      </c>
      <c r="RX154" s="222">
        <f t="shared" si="39"/>
        <v>1338220.06</v>
      </c>
      <c r="RY154" s="222">
        <f t="shared" si="39"/>
        <v>258668.78</v>
      </c>
      <c r="RZ154" s="222">
        <f t="shared" si="39"/>
        <v>1743675.92</v>
      </c>
      <c r="SA154" s="222">
        <f t="shared" si="39"/>
        <v>30873727.43</v>
      </c>
      <c r="SB154" s="222">
        <f t="shared" si="39"/>
        <v>138436.91</v>
      </c>
      <c r="SC154" s="222">
        <f t="shared" si="39"/>
        <v>2428882.77</v>
      </c>
      <c r="SD154" s="222">
        <f t="shared" si="39"/>
        <v>1364882.67</v>
      </c>
      <c r="SE154" s="222">
        <f t="shared" si="39"/>
        <v>336119.18</v>
      </c>
      <c r="SF154" s="222">
        <f t="shared" si="39"/>
        <v>1174345.6800000002</v>
      </c>
      <c r="SG154" s="222">
        <f t="shared" si="39"/>
        <v>3867540.94</v>
      </c>
      <c r="SH154" s="222">
        <f t="shared" si="39"/>
        <v>1308375.0900000001</v>
      </c>
      <c r="SI154" s="222">
        <f t="shared" si="39"/>
        <v>5861334.9799999995</v>
      </c>
      <c r="SJ154" s="222">
        <f t="shared" si="39"/>
        <v>2363102.46</v>
      </c>
      <c r="SK154" s="222">
        <f t="shared" si="39"/>
        <v>6674686.9800000004</v>
      </c>
      <c r="SL154" s="222">
        <f t="shared" si="39"/>
        <v>798065.29</v>
      </c>
      <c r="SM154" s="222">
        <f t="shared" si="39"/>
        <v>3603864.75</v>
      </c>
      <c r="SN154" s="222">
        <f t="shared" si="39"/>
        <v>1010874.7</v>
      </c>
      <c r="SO154" s="222">
        <f t="shared" si="39"/>
        <v>1412889.3</v>
      </c>
      <c r="SP154" s="222">
        <f t="shared" si="39"/>
        <v>7586352.1299999999</v>
      </c>
      <c r="SQ154" s="222">
        <f t="shared" si="39"/>
        <v>1473339.4000000001</v>
      </c>
      <c r="SR154" s="222">
        <f t="shared" si="39"/>
        <v>3614171.62</v>
      </c>
      <c r="SS154" s="222">
        <f t="shared" si="39"/>
        <v>9641309.8900000006</v>
      </c>
      <c r="ST154" s="222">
        <f t="shared" si="39"/>
        <v>661370.88</v>
      </c>
      <c r="SU154" s="222">
        <f t="shared" si="39"/>
        <v>5807332.0499999998</v>
      </c>
      <c r="SV154" s="222">
        <f t="shared" si="39"/>
        <v>1540764.79</v>
      </c>
      <c r="SW154" s="222">
        <f t="shared" ref="SW154:VH154" si="40">SUMIF($A$60:$A$148,$A$133,SW$60:SW$148)</f>
        <v>1665336.1400000001</v>
      </c>
      <c r="SX154" s="222">
        <f t="shared" si="40"/>
        <v>2861037.28</v>
      </c>
      <c r="SY154" s="222">
        <f t="shared" si="40"/>
        <v>655830.23</v>
      </c>
      <c r="SZ154" s="222">
        <f t="shared" si="40"/>
        <v>775463.85</v>
      </c>
      <c r="TA154" s="222">
        <f t="shared" si="40"/>
        <v>97302.76</v>
      </c>
      <c r="TB154" s="222">
        <f t="shared" si="40"/>
        <v>927274.54</v>
      </c>
      <c r="TC154" s="222">
        <f t="shared" si="40"/>
        <v>1387727.1099999999</v>
      </c>
      <c r="TD154" s="222">
        <f t="shared" si="40"/>
        <v>2900392.82</v>
      </c>
      <c r="TE154" s="222">
        <f t="shared" si="40"/>
        <v>3286035.1599999997</v>
      </c>
      <c r="TF154" s="222">
        <f t="shared" si="40"/>
        <v>2070463.92</v>
      </c>
      <c r="TG154" s="222">
        <f t="shared" si="40"/>
        <v>436379.12</v>
      </c>
      <c r="TH154" s="222">
        <f t="shared" si="40"/>
        <v>2123716.66</v>
      </c>
      <c r="TI154" s="222">
        <f t="shared" si="40"/>
        <v>15990716.670000002</v>
      </c>
      <c r="TJ154" s="222">
        <f t="shared" si="40"/>
        <v>2372471.09</v>
      </c>
      <c r="TK154" s="222">
        <f t="shared" si="40"/>
        <v>2290639.0699999998</v>
      </c>
      <c r="TL154" s="222">
        <f t="shared" si="40"/>
        <v>3687999.27</v>
      </c>
      <c r="TM154" s="222">
        <f t="shared" si="40"/>
        <v>3118452.48</v>
      </c>
      <c r="TN154" s="222">
        <f t="shared" si="40"/>
        <v>2723841.13</v>
      </c>
      <c r="TO154" s="222">
        <f t="shared" si="40"/>
        <v>420762.37</v>
      </c>
      <c r="TP154" s="222">
        <f t="shared" si="40"/>
        <v>1938033.5</v>
      </c>
      <c r="TQ154" s="222">
        <f t="shared" si="40"/>
        <v>2688477.27</v>
      </c>
      <c r="TR154" s="222">
        <f t="shared" si="40"/>
        <v>0</v>
      </c>
      <c r="TS154" s="222">
        <f t="shared" si="40"/>
        <v>46238.82</v>
      </c>
      <c r="TT154" s="222">
        <f t="shared" si="40"/>
        <v>870706.14</v>
      </c>
      <c r="TU154" s="222">
        <f t="shared" si="40"/>
        <v>66000</v>
      </c>
      <c r="TV154" s="222">
        <f t="shared" si="40"/>
        <v>1436021.85</v>
      </c>
      <c r="TW154" s="222">
        <f t="shared" si="40"/>
        <v>5050123.0999999996</v>
      </c>
      <c r="TX154" s="222">
        <f t="shared" si="40"/>
        <v>457885.79</v>
      </c>
      <c r="TY154" s="222">
        <f t="shared" si="40"/>
        <v>630932.86</v>
      </c>
      <c r="TZ154" s="222">
        <f t="shared" si="40"/>
        <v>3068940.5300000003</v>
      </c>
      <c r="UA154" s="222">
        <f t="shared" si="40"/>
        <v>13527755.220000001</v>
      </c>
      <c r="UB154" s="222">
        <f t="shared" si="40"/>
        <v>5791385.4900000002</v>
      </c>
      <c r="UC154" s="222">
        <f t="shared" si="40"/>
        <v>194710</v>
      </c>
      <c r="UD154" s="222">
        <f t="shared" si="40"/>
        <v>1793987.3399999999</v>
      </c>
      <c r="UE154" s="222">
        <f t="shared" si="40"/>
        <v>1468863.37</v>
      </c>
      <c r="UF154" s="222">
        <f t="shared" si="40"/>
        <v>750569.73</v>
      </c>
      <c r="UG154" s="222">
        <f t="shared" si="40"/>
        <v>277181.69</v>
      </c>
      <c r="UH154" s="222">
        <f t="shared" si="40"/>
        <v>5469016.5800000001</v>
      </c>
      <c r="UI154" s="222">
        <f t="shared" si="40"/>
        <v>313658.40000000002</v>
      </c>
      <c r="UJ154" s="222">
        <f t="shared" si="40"/>
        <v>12078703.050000001</v>
      </c>
      <c r="UK154" s="222">
        <f t="shared" si="40"/>
        <v>515205.36</v>
      </c>
      <c r="UL154" s="222">
        <f t="shared" si="40"/>
        <v>1611786.82</v>
      </c>
      <c r="UM154" s="222">
        <f t="shared" si="40"/>
        <v>3552897.47</v>
      </c>
      <c r="UN154" s="222">
        <f t="shared" si="40"/>
        <v>1865561.8599999999</v>
      </c>
      <c r="UO154" s="222">
        <f t="shared" si="40"/>
        <v>3574388.41</v>
      </c>
      <c r="UP154" s="222">
        <f t="shared" si="40"/>
        <v>11733643.15</v>
      </c>
      <c r="UQ154" s="222">
        <f t="shared" si="40"/>
        <v>5761924.4199999999</v>
      </c>
      <c r="UR154" s="222">
        <f t="shared" si="40"/>
        <v>784833.37</v>
      </c>
      <c r="US154" s="222">
        <f t="shared" si="40"/>
        <v>5467976.5999999996</v>
      </c>
      <c r="UT154" s="222">
        <f t="shared" si="40"/>
        <v>80060</v>
      </c>
      <c r="UU154" s="222">
        <f t="shared" si="40"/>
        <v>2323130.04</v>
      </c>
      <c r="UV154" s="222">
        <f t="shared" si="40"/>
        <v>2658950.83</v>
      </c>
      <c r="UW154" s="222">
        <f t="shared" si="40"/>
        <v>2748793.1900000004</v>
      </c>
      <c r="UX154" s="222">
        <f t="shared" si="40"/>
        <v>0</v>
      </c>
      <c r="UY154" s="222">
        <f t="shared" si="40"/>
        <v>5168345.6399999997</v>
      </c>
      <c r="UZ154" s="222">
        <f t="shared" si="40"/>
        <v>2265279.4099999997</v>
      </c>
      <c r="VA154" s="222">
        <f t="shared" si="40"/>
        <v>7754060.6399999997</v>
      </c>
      <c r="VB154" s="222">
        <f t="shared" si="40"/>
        <v>7665626.9399999995</v>
      </c>
      <c r="VC154" s="222">
        <f t="shared" si="40"/>
        <v>6145340.9699999997</v>
      </c>
      <c r="VD154" s="222">
        <f t="shared" si="40"/>
        <v>4321866.5199999996</v>
      </c>
      <c r="VE154" s="222">
        <f t="shared" si="40"/>
        <v>2219707.19</v>
      </c>
      <c r="VF154" s="222">
        <f t="shared" si="40"/>
        <v>6648959.0999999996</v>
      </c>
      <c r="VG154" s="222">
        <f t="shared" si="40"/>
        <v>895179.72</v>
      </c>
      <c r="VH154" s="222">
        <f t="shared" si="40"/>
        <v>5184757.95</v>
      </c>
      <c r="VI154" s="222">
        <f t="shared" ref="VI154:XT154" si="41">SUMIF($A$60:$A$148,$A$133,VI$60:VI$148)</f>
        <v>389420.62</v>
      </c>
      <c r="VJ154" s="222">
        <f t="shared" si="41"/>
        <v>670351.22</v>
      </c>
      <c r="VK154" s="222">
        <f t="shared" si="41"/>
        <v>1667022.21</v>
      </c>
      <c r="VL154" s="222">
        <f t="shared" si="41"/>
        <v>1746864</v>
      </c>
      <c r="VM154" s="222">
        <f t="shared" si="41"/>
        <v>367645.59</v>
      </c>
      <c r="VN154" s="222">
        <f t="shared" si="41"/>
        <v>4228703.07</v>
      </c>
      <c r="VO154" s="222">
        <f t="shared" si="41"/>
        <v>8192047.5199999996</v>
      </c>
      <c r="VP154" s="222">
        <f t="shared" si="41"/>
        <v>2109275.16</v>
      </c>
      <c r="VQ154" s="222">
        <f t="shared" si="41"/>
        <v>1040244.76</v>
      </c>
      <c r="VR154" s="222">
        <f t="shared" si="41"/>
        <v>4077506.7299999995</v>
      </c>
      <c r="VS154" s="222">
        <f t="shared" si="41"/>
        <v>989943.1</v>
      </c>
      <c r="VT154" s="222">
        <f t="shared" si="41"/>
        <v>3891255</v>
      </c>
      <c r="VU154" s="222">
        <f t="shared" si="41"/>
        <v>23896423.640000001</v>
      </c>
      <c r="VV154" s="222">
        <f t="shared" si="41"/>
        <v>915624.85</v>
      </c>
      <c r="VW154" s="222">
        <f t="shared" si="41"/>
        <v>8323664.4500000002</v>
      </c>
      <c r="VX154" s="222">
        <f t="shared" si="41"/>
        <v>59664.58</v>
      </c>
      <c r="VY154" s="222">
        <f t="shared" si="41"/>
        <v>2955186.44</v>
      </c>
      <c r="VZ154" s="222">
        <f t="shared" si="41"/>
        <v>969594.5</v>
      </c>
      <c r="WA154" s="222">
        <f t="shared" si="41"/>
        <v>0</v>
      </c>
      <c r="WB154" s="222">
        <f t="shared" si="41"/>
        <v>0</v>
      </c>
      <c r="WC154" s="222">
        <f t="shared" si="41"/>
        <v>3867506.6900000004</v>
      </c>
      <c r="WD154" s="222">
        <f t="shared" si="41"/>
        <v>4521706.6500000004</v>
      </c>
      <c r="WE154" s="222">
        <f t="shared" si="41"/>
        <v>0</v>
      </c>
      <c r="WF154" s="222">
        <f t="shared" si="41"/>
        <v>3354930.3600000003</v>
      </c>
      <c r="WG154" s="222">
        <f t="shared" si="41"/>
        <v>3883709.7199999997</v>
      </c>
      <c r="WH154" s="222">
        <f t="shared" si="41"/>
        <v>11705207.720000001</v>
      </c>
      <c r="WI154" s="222">
        <f t="shared" si="41"/>
        <v>4511168.54</v>
      </c>
      <c r="WJ154" s="222">
        <f t="shared" si="41"/>
        <v>1327753.8900000001</v>
      </c>
      <c r="WK154" s="222">
        <f t="shared" si="41"/>
        <v>1365095.9100000001</v>
      </c>
      <c r="WL154" s="222">
        <f t="shared" si="41"/>
        <v>4112434.79</v>
      </c>
      <c r="WM154" s="222">
        <f t="shared" si="41"/>
        <v>4921872.9800000004</v>
      </c>
      <c r="WN154" s="222">
        <f t="shared" si="41"/>
        <v>7573677.2299999995</v>
      </c>
      <c r="WO154" s="222">
        <f t="shared" si="41"/>
        <v>4829152.75</v>
      </c>
      <c r="WP154" s="222">
        <f t="shared" si="41"/>
        <v>3367638.75</v>
      </c>
      <c r="WQ154" s="222">
        <f t="shared" si="41"/>
        <v>4703272.4800000004</v>
      </c>
      <c r="WR154" s="222">
        <f t="shared" si="41"/>
        <v>0</v>
      </c>
      <c r="WS154" s="222">
        <f t="shared" si="41"/>
        <v>2516139.9500000002</v>
      </c>
      <c r="WT154" s="222">
        <f t="shared" si="41"/>
        <v>6261572.2699999996</v>
      </c>
      <c r="WU154" s="222">
        <f t="shared" si="41"/>
        <v>2919732.63</v>
      </c>
      <c r="WV154" s="222">
        <f t="shared" si="41"/>
        <v>0</v>
      </c>
      <c r="WW154" s="222">
        <f t="shared" si="41"/>
        <v>1733389.31</v>
      </c>
      <c r="WX154" s="222">
        <f t="shared" si="41"/>
        <v>13973.95</v>
      </c>
      <c r="WY154" s="222">
        <f t="shared" si="41"/>
        <v>3171709.55</v>
      </c>
      <c r="WZ154" s="222">
        <f t="shared" si="41"/>
        <v>168541.19</v>
      </c>
      <c r="XA154" s="222">
        <f t="shared" si="41"/>
        <v>135867.53999999998</v>
      </c>
      <c r="XB154" s="222">
        <f t="shared" si="41"/>
        <v>2251900</v>
      </c>
      <c r="XC154" s="222">
        <f t="shared" si="41"/>
        <v>26529121.32</v>
      </c>
      <c r="XD154" s="222">
        <f t="shared" si="41"/>
        <v>440104.61</v>
      </c>
      <c r="XE154" s="222">
        <f t="shared" si="41"/>
        <v>875059.36</v>
      </c>
      <c r="XF154" s="222">
        <f t="shared" si="41"/>
        <v>0</v>
      </c>
      <c r="XG154" s="222">
        <f t="shared" si="41"/>
        <v>3226701.76</v>
      </c>
      <c r="XH154" s="222">
        <f t="shared" si="41"/>
        <v>0</v>
      </c>
      <c r="XI154" s="222">
        <f t="shared" si="41"/>
        <v>602503.73</v>
      </c>
      <c r="XJ154" s="222">
        <f t="shared" si="41"/>
        <v>5026892.63</v>
      </c>
      <c r="XK154" s="222">
        <f t="shared" si="41"/>
        <v>2479205.48</v>
      </c>
      <c r="XL154" s="222">
        <f t="shared" si="41"/>
        <v>2496082.17</v>
      </c>
      <c r="XM154" s="222">
        <f t="shared" si="41"/>
        <v>832964.3</v>
      </c>
      <c r="XN154" s="222">
        <f t="shared" si="41"/>
        <v>1749472.97</v>
      </c>
      <c r="XO154" s="222">
        <f t="shared" si="41"/>
        <v>1664662.88</v>
      </c>
      <c r="XP154" s="222">
        <f t="shared" si="41"/>
        <v>3121922.51</v>
      </c>
      <c r="XQ154" s="222">
        <f t="shared" si="41"/>
        <v>3357125.24</v>
      </c>
      <c r="XR154" s="222">
        <f t="shared" si="41"/>
        <v>4489417.5299999993</v>
      </c>
      <c r="XS154" s="222">
        <f t="shared" si="41"/>
        <v>103256</v>
      </c>
      <c r="XT154" s="222">
        <f t="shared" si="41"/>
        <v>189111.59</v>
      </c>
      <c r="XU154" s="222">
        <f t="shared" ref="XU154:AAF154" si="42">SUMIF($A$60:$A$148,$A$133,XU$60:XU$148)</f>
        <v>830412.76</v>
      </c>
      <c r="XV154" s="222">
        <f t="shared" si="42"/>
        <v>850105.1</v>
      </c>
      <c r="XW154" s="222">
        <f t="shared" si="42"/>
        <v>1506822.88</v>
      </c>
      <c r="XX154" s="222">
        <f t="shared" si="42"/>
        <v>689954.65</v>
      </c>
      <c r="XY154" s="222">
        <f t="shared" si="42"/>
        <v>1052455</v>
      </c>
      <c r="XZ154" s="222">
        <f t="shared" si="42"/>
        <v>231717.42</v>
      </c>
      <c r="YA154" s="222">
        <f t="shared" si="42"/>
        <v>1481216.88</v>
      </c>
      <c r="YB154" s="222">
        <f t="shared" si="42"/>
        <v>250003.26</v>
      </c>
      <c r="YC154" s="222">
        <f t="shared" si="42"/>
        <v>354418.37</v>
      </c>
      <c r="YD154" s="222">
        <f t="shared" si="42"/>
        <v>416162.36</v>
      </c>
      <c r="YE154" s="222">
        <f t="shared" si="42"/>
        <v>17904936.199999999</v>
      </c>
      <c r="YF154" s="222">
        <f t="shared" si="42"/>
        <v>6154734.5300000003</v>
      </c>
      <c r="YG154" s="222">
        <f t="shared" si="42"/>
        <v>9875563.2300000004</v>
      </c>
      <c r="YH154" s="222">
        <f t="shared" si="42"/>
        <v>2059724.81</v>
      </c>
      <c r="YI154" s="222">
        <f t="shared" si="42"/>
        <v>12863082.82</v>
      </c>
      <c r="YJ154" s="222">
        <f t="shared" si="42"/>
        <v>0</v>
      </c>
      <c r="YK154" s="222">
        <f t="shared" si="42"/>
        <v>10444647.619999999</v>
      </c>
      <c r="YL154" s="222">
        <f t="shared" si="42"/>
        <v>1769399.89</v>
      </c>
      <c r="YM154" s="222">
        <f t="shared" si="42"/>
        <v>4428837.18</v>
      </c>
      <c r="YN154" s="222">
        <f t="shared" si="42"/>
        <v>7015432.6200000001</v>
      </c>
      <c r="YO154" s="222">
        <f t="shared" si="42"/>
        <v>663653.94999999995</v>
      </c>
      <c r="YP154" s="222">
        <f t="shared" si="42"/>
        <v>368266.32</v>
      </c>
      <c r="YQ154" s="222">
        <f t="shared" si="42"/>
        <v>5382930.3599999994</v>
      </c>
      <c r="YR154" s="222">
        <f t="shared" si="42"/>
        <v>4670640.8899999997</v>
      </c>
      <c r="YS154" s="222">
        <f t="shared" si="42"/>
        <v>3639312.41</v>
      </c>
      <c r="YT154" s="222">
        <f t="shared" si="42"/>
        <v>2048477.98</v>
      </c>
      <c r="YU154" s="222">
        <f t="shared" si="42"/>
        <v>1649178.2100000002</v>
      </c>
      <c r="YV154" s="222">
        <f t="shared" si="42"/>
        <v>10105946.68</v>
      </c>
      <c r="YW154" s="222">
        <f t="shared" si="42"/>
        <v>1785617.77</v>
      </c>
      <c r="YX154" s="222">
        <f t="shared" si="42"/>
        <v>3401461.48</v>
      </c>
      <c r="YY154" s="222">
        <f t="shared" si="42"/>
        <v>1914020.21</v>
      </c>
      <c r="YZ154" s="222">
        <f t="shared" si="42"/>
        <v>5058099.92</v>
      </c>
      <c r="ZA154" s="222">
        <f t="shared" si="42"/>
        <v>1220012.97</v>
      </c>
      <c r="ZB154" s="222">
        <f t="shared" si="42"/>
        <v>378458.77</v>
      </c>
      <c r="ZC154" s="222">
        <f t="shared" si="42"/>
        <v>17891382.170000002</v>
      </c>
      <c r="ZD154" s="222">
        <f t="shared" si="42"/>
        <v>3479929.63</v>
      </c>
      <c r="ZE154" s="222">
        <f t="shared" si="42"/>
        <v>1632178.2999999998</v>
      </c>
      <c r="ZF154" s="222">
        <f t="shared" si="42"/>
        <v>3837368.4899999998</v>
      </c>
      <c r="ZG154" s="222">
        <f t="shared" si="42"/>
        <v>1105945.25</v>
      </c>
      <c r="ZH154" s="222">
        <f t="shared" si="42"/>
        <v>1884192.06</v>
      </c>
      <c r="ZI154" s="222">
        <f t="shared" si="42"/>
        <v>8011803.71</v>
      </c>
      <c r="ZJ154" s="222">
        <f t="shared" si="42"/>
        <v>3378782.83</v>
      </c>
      <c r="ZK154" s="222">
        <f t="shared" si="42"/>
        <v>11480968.07</v>
      </c>
      <c r="ZL154" s="222">
        <f t="shared" si="42"/>
        <v>23680768.490000002</v>
      </c>
      <c r="ZM154" s="222">
        <f t="shared" si="42"/>
        <v>5177187.879999999</v>
      </c>
      <c r="ZN154" s="222">
        <f t="shared" si="42"/>
        <v>5064341.1900000004</v>
      </c>
      <c r="ZO154" s="222">
        <f t="shared" si="42"/>
        <v>20905053.98</v>
      </c>
      <c r="ZP154" s="222">
        <f t="shared" si="42"/>
        <v>14153125.779999999</v>
      </c>
      <c r="ZQ154" s="222">
        <f t="shared" si="42"/>
        <v>3782236.68</v>
      </c>
      <c r="ZR154" s="222">
        <f t="shared" si="42"/>
        <v>12428641.780000001</v>
      </c>
      <c r="ZS154" s="222">
        <f t="shared" si="42"/>
        <v>6074282.8899999997</v>
      </c>
      <c r="ZT154" s="222">
        <f t="shared" si="42"/>
        <v>14942815.15</v>
      </c>
      <c r="ZU154" s="222">
        <f t="shared" si="42"/>
        <v>2592186.91</v>
      </c>
      <c r="ZV154" s="222">
        <f t="shared" si="42"/>
        <v>4428912.55</v>
      </c>
      <c r="ZW154" s="222">
        <f t="shared" si="42"/>
        <v>12457391.26</v>
      </c>
      <c r="ZX154" s="222">
        <f t="shared" si="42"/>
        <v>3160536.88</v>
      </c>
      <c r="ZY154" s="222">
        <f t="shared" si="42"/>
        <v>9198755.7199999988</v>
      </c>
      <c r="ZZ154" s="222">
        <f t="shared" si="42"/>
        <v>3684127.38</v>
      </c>
      <c r="AAA154" s="222">
        <f t="shared" si="42"/>
        <v>7101665.0300000003</v>
      </c>
      <c r="AAB154" s="222">
        <f t="shared" si="42"/>
        <v>9631443.4399999995</v>
      </c>
      <c r="AAC154" s="222">
        <f t="shared" si="42"/>
        <v>2106310.9500000002</v>
      </c>
      <c r="AAD154" s="222">
        <f t="shared" si="42"/>
        <v>7583023.4000000004</v>
      </c>
      <c r="AAE154" s="222">
        <f t="shared" si="42"/>
        <v>11970925.59</v>
      </c>
      <c r="AAF154" s="222">
        <f t="shared" si="42"/>
        <v>1809084.45</v>
      </c>
      <c r="AAG154" s="222">
        <f t="shared" ref="AAG154:ACR154" si="43">SUMIF($A$60:$A$148,$A$133,AAG$60:AAG$148)</f>
        <v>3722120.13</v>
      </c>
      <c r="AAH154" s="222">
        <f t="shared" si="43"/>
        <v>17288686.93</v>
      </c>
      <c r="AAI154" s="222">
        <f t="shared" si="43"/>
        <v>6330529.6600000001</v>
      </c>
      <c r="AAJ154" s="222">
        <f t="shared" si="43"/>
        <v>1758663.05</v>
      </c>
      <c r="AAK154" s="222">
        <f t="shared" si="43"/>
        <v>1306126.1599999999</v>
      </c>
      <c r="AAL154" s="222">
        <f t="shared" si="43"/>
        <v>1579890.91</v>
      </c>
      <c r="AAM154" s="222">
        <f t="shared" si="43"/>
        <v>2354035.29</v>
      </c>
      <c r="AAN154" s="222">
        <f t="shared" si="43"/>
        <v>983699.30999999994</v>
      </c>
      <c r="AAO154" s="222">
        <f t="shared" si="43"/>
        <v>1000000</v>
      </c>
      <c r="AAP154" s="222">
        <f t="shared" si="43"/>
        <v>4781953.8</v>
      </c>
      <c r="AAQ154" s="222">
        <f t="shared" si="43"/>
        <v>2491324.42</v>
      </c>
      <c r="AAR154" s="222">
        <f t="shared" si="43"/>
        <v>8039484.75</v>
      </c>
      <c r="AAS154" s="222">
        <f t="shared" si="43"/>
        <v>4105474.91</v>
      </c>
      <c r="AAT154" s="222">
        <f t="shared" si="43"/>
        <v>1430604.49</v>
      </c>
      <c r="AAU154" s="222">
        <f t="shared" si="43"/>
        <v>3841947.04</v>
      </c>
      <c r="AAV154" s="222">
        <f t="shared" si="43"/>
        <v>7051193.4299999997</v>
      </c>
      <c r="AAW154" s="222">
        <f t="shared" si="43"/>
        <v>3895383.91</v>
      </c>
      <c r="AAX154" s="222">
        <f t="shared" si="43"/>
        <v>2562848.9500000002</v>
      </c>
      <c r="AAY154" s="222">
        <f t="shared" si="43"/>
        <v>4030179.0700000003</v>
      </c>
      <c r="AAZ154" s="222">
        <f t="shared" si="43"/>
        <v>4743292.1500000004</v>
      </c>
      <c r="ABA154" s="222">
        <f t="shared" si="43"/>
        <v>4939175.08</v>
      </c>
      <c r="ABB154" s="222">
        <f t="shared" si="43"/>
        <v>326038.21999999997</v>
      </c>
      <c r="ABC154" s="222">
        <f t="shared" si="43"/>
        <v>1704943.92</v>
      </c>
      <c r="ABD154" s="222">
        <f t="shared" si="43"/>
        <v>2956250.8000000003</v>
      </c>
      <c r="ABE154" s="222">
        <f t="shared" si="43"/>
        <v>389342.71</v>
      </c>
      <c r="ABF154" s="222">
        <f t="shared" si="43"/>
        <v>-886548.38</v>
      </c>
      <c r="ABG154" s="222">
        <f t="shared" si="43"/>
        <v>3667136.56</v>
      </c>
      <c r="ABH154" s="222">
        <f t="shared" si="43"/>
        <v>5404418.2799999993</v>
      </c>
      <c r="ABI154" s="222">
        <f t="shared" si="43"/>
        <v>14623656.84</v>
      </c>
      <c r="ABJ154" s="222">
        <f t="shared" si="43"/>
        <v>976568.38</v>
      </c>
      <c r="ABK154" s="222">
        <f t="shared" si="43"/>
        <v>1199391</v>
      </c>
      <c r="ABL154" s="222">
        <f t="shared" si="43"/>
        <v>2862024.38</v>
      </c>
      <c r="ABM154" s="222">
        <f t="shared" si="43"/>
        <v>2301542.4900000002</v>
      </c>
      <c r="ABN154" s="222">
        <f t="shared" si="43"/>
        <v>1466130</v>
      </c>
      <c r="ABO154" s="222">
        <f t="shared" si="43"/>
        <v>264758.26</v>
      </c>
      <c r="ABP154" s="222">
        <f t="shared" si="43"/>
        <v>5014047.75</v>
      </c>
      <c r="ABQ154" s="222">
        <f t="shared" si="43"/>
        <v>0</v>
      </c>
      <c r="ABR154" s="222">
        <f t="shared" si="43"/>
        <v>2080630.96</v>
      </c>
      <c r="ABS154" s="222">
        <f t="shared" si="43"/>
        <v>77191</v>
      </c>
      <c r="ABT154" s="222">
        <f t="shared" si="43"/>
        <v>0</v>
      </c>
      <c r="ABU154" s="222">
        <f t="shared" si="43"/>
        <v>157774.53</v>
      </c>
      <c r="ABV154" s="222">
        <f t="shared" si="43"/>
        <v>1013783.93</v>
      </c>
      <c r="ABW154" s="222">
        <f t="shared" si="43"/>
        <v>0</v>
      </c>
      <c r="ABX154" s="222">
        <f t="shared" si="43"/>
        <v>5121003.3</v>
      </c>
      <c r="ABY154" s="222">
        <f t="shared" si="43"/>
        <v>72514.490000000005</v>
      </c>
      <c r="ABZ154" s="222">
        <f t="shared" si="43"/>
        <v>450000</v>
      </c>
      <c r="ACA154" s="222">
        <f t="shared" si="43"/>
        <v>1045086.85</v>
      </c>
      <c r="ACB154" s="222">
        <f t="shared" si="43"/>
        <v>412514.33999999997</v>
      </c>
      <c r="ACC154" s="222">
        <f t="shared" si="43"/>
        <v>1629676.47</v>
      </c>
      <c r="ACD154" s="222">
        <f t="shared" si="43"/>
        <v>0</v>
      </c>
      <c r="ACE154" s="222">
        <f t="shared" si="43"/>
        <v>812503.40999999992</v>
      </c>
      <c r="ACF154" s="222">
        <f t="shared" si="43"/>
        <v>475997.81</v>
      </c>
      <c r="ACG154" s="222">
        <f t="shared" si="43"/>
        <v>1261541.27</v>
      </c>
      <c r="ACH154" s="222">
        <f t="shared" si="43"/>
        <v>2691853.49</v>
      </c>
      <c r="ACI154" s="222">
        <f t="shared" si="43"/>
        <v>3496187.66</v>
      </c>
      <c r="ACJ154" s="222">
        <f t="shared" si="43"/>
        <v>21425.63</v>
      </c>
      <c r="ACK154" s="222">
        <f t="shared" si="43"/>
        <v>1380963.5899999999</v>
      </c>
      <c r="ACL154" s="222">
        <f t="shared" si="43"/>
        <v>2002515.59</v>
      </c>
      <c r="ACM154" s="222">
        <f t="shared" si="43"/>
        <v>621983.09</v>
      </c>
      <c r="ACN154" s="222">
        <f t="shared" si="43"/>
        <v>1107780.99</v>
      </c>
      <c r="ACO154" s="222">
        <f t="shared" si="43"/>
        <v>423403.94</v>
      </c>
      <c r="ACP154" s="222">
        <f t="shared" si="43"/>
        <v>0</v>
      </c>
      <c r="ACQ154" s="222">
        <f t="shared" si="43"/>
        <v>1893280.03</v>
      </c>
      <c r="ACR154" s="222">
        <f t="shared" si="43"/>
        <v>2627640.7999999998</v>
      </c>
      <c r="ACS154" s="222">
        <f t="shared" ref="ACS154:AFD154" si="44">SUMIF($A$60:$A$148,$A$133,ACS$60:ACS$148)</f>
        <v>2302774.31</v>
      </c>
      <c r="ACT154" s="222">
        <f t="shared" si="44"/>
        <v>5493435.8399999999</v>
      </c>
      <c r="ACU154" s="222">
        <f t="shared" si="44"/>
        <v>2559298.4299999997</v>
      </c>
      <c r="ACV154" s="222">
        <f t="shared" si="44"/>
        <v>252981.61</v>
      </c>
      <c r="ACW154" s="222">
        <f t="shared" si="44"/>
        <v>204089.1</v>
      </c>
      <c r="ACX154" s="222">
        <f t="shared" si="44"/>
        <v>1937745.1</v>
      </c>
      <c r="ACY154" s="222">
        <f t="shared" si="44"/>
        <v>1149997.1000000001</v>
      </c>
      <c r="ACZ154" s="222">
        <f t="shared" si="44"/>
        <v>33704.019999999997</v>
      </c>
      <c r="ADA154" s="222">
        <f t="shared" si="44"/>
        <v>1559648.6</v>
      </c>
      <c r="ADB154" s="222">
        <f t="shared" si="44"/>
        <v>0</v>
      </c>
      <c r="ADC154" s="222">
        <f t="shared" si="44"/>
        <v>2165138.96</v>
      </c>
      <c r="ADD154" s="222">
        <f t="shared" si="44"/>
        <v>1017649.87</v>
      </c>
      <c r="ADE154" s="222">
        <f t="shared" si="44"/>
        <v>960000</v>
      </c>
      <c r="ADF154" s="222">
        <f t="shared" si="44"/>
        <v>3019707.91</v>
      </c>
      <c r="ADG154" s="222">
        <f t="shared" si="44"/>
        <v>4553729.47</v>
      </c>
      <c r="ADH154" s="222">
        <f t="shared" si="44"/>
        <v>1682993.3299999998</v>
      </c>
      <c r="ADI154" s="222">
        <f t="shared" si="44"/>
        <v>1124729.1000000001</v>
      </c>
      <c r="ADJ154" s="222">
        <f t="shared" si="44"/>
        <v>1676122.3199999998</v>
      </c>
      <c r="ADK154" s="222">
        <f t="shared" si="44"/>
        <v>1628627.12</v>
      </c>
      <c r="ADL154" s="222">
        <f t="shared" si="44"/>
        <v>6454234.0700000003</v>
      </c>
      <c r="ADM154" s="222">
        <f t="shared" si="44"/>
        <v>3233468.68</v>
      </c>
      <c r="ADN154" s="222">
        <f t="shared" si="44"/>
        <v>2936144.6100000003</v>
      </c>
      <c r="ADO154" s="222">
        <f t="shared" si="44"/>
        <v>4889233.55</v>
      </c>
      <c r="ADP154" s="222">
        <f t="shared" si="44"/>
        <v>426562.59</v>
      </c>
      <c r="ADQ154" s="222">
        <f t="shared" si="44"/>
        <v>21811.599999999999</v>
      </c>
      <c r="ADR154" s="222">
        <f t="shared" si="44"/>
        <v>-1060079.1499999999</v>
      </c>
      <c r="ADS154" s="222">
        <f t="shared" si="44"/>
        <v>2291840</v>
      </c>
      <c r="ADT154" s="222">
        <f t="shared" si="44"/>
        <v>84628.99</v>
      </c>
      <c r="ADU154" s="222">
        <f t="shared" si="44"/>
        <v>1942670.38</v>
      </c>
      <c r="ADV154" s="222">
        <f t="shared" si="44"/>
        <v>0</v>
      </c>
      <c r="ADW154" s="222">
        <f t="shared" si="44"/>
        <v>0</v>
      </c>
      <c r="ADX154" s="222">
        <f t="shared" si="44"/>
        <v>0</v>
      </c>
      <c r="ADY154" s="222">
        <f t="shared" si="44"/>
        <v>8432466.5500000007</v>
      </c>
      <c r="ADZ154" s="222">
        <f t="shared" si="44"/>
        <v>4540876.2300000004</v>
      </c>
      <c r="AEA154" s="222">
        <f t="shared" si="44"/>
        <v>4997658.16</v>
      </c>
      <c r="AEB154" s="222">
        <f t="shared" si="44"/>
        <v>4360418.0600000005</v>
      </c>
      <c r="AEC154" s="222">
        <f t="shared" si="44"/>
        <v>2892774.86</v>
      </c>
      <c r="AED154" s="222">
        <f t="shared" si="44"/>
        <v>1024245.9400000001</v>
      </c>
      <c r="AEE154" s="222">
        <f t="shared" si="44"/>
        <v>2091990.57</v>
      </c>
      <c r="AEF154" s="222">
        <f t="shared" si="44"/>
        <v>45401.71</v>
      </c>
      <c r="AEG154" s="222">
        <f t="shared" si="44"/>
        <v>228446.64</v>
      </c>
      <c r="AEH154" s="222">
        <f t="shared" si="44"/>
        <v>841835.11</v>
      </c>
      <c r="AEI154" s="222">
        <f t="shared" si="44"/>
        <v>0</v>
      </c>
      <c r="AEJ154" s="222">
        <f t="shared" si="44"/>
        <v>1383735.1600000001</v>
      </c>
      <c r="AEK154" s="222">
        <f t="shared" si="44"/>
        <v>1386577.78</v>
      </c>
      <c r="AEL154" s="222">
        <f t="shared" si="44"/>
        <v>4269838.7799999993</v>
      </c>
      <c r="AEM154" s="222">
        <f t="shared" si="44"/>
        <v>7837449.1899999995</v>
      </c>
      <c r="AEN154" s="222">
        <f t="shared" si="44"/>
        <v>2926339.4200000004</v>
      </c>
      <c r="AEO154" s="222">
        <f t="shared" si="44"/>
        <v>2936012.5599999996</v>
      </c>
      <c r="AEP154" s="222">
        <f t="shared" si="44"/>
        <v>2556330.9</v>
      </c>
      <c r="AEQ154" s="222">
        <f t="shared" si="44"/>
        <v>0</v>
      </c>
      <c r="AER154" s="222">
        <f t="shared" si="44"/>
        <v>5759557.8600000003</v>
      </c>
      <c r="AES154" s="222">
        <f t="shared" si="44"/>
        <v>334220.27</v>
      </c>
      <c r="AET154" s="222">
        <f t="shared" si="44"/>
        <v>1811733.1099999999</v>
      </c>
      <c r="AEU154" s="222">
        <f t="shared" si="44"/>
        <v>1214028.1499999999</v>
      </c>
      <c r="AEV154" s="222">
        <f t="shared" si="44"/>
        <v>1515875.06</v>
      </c>
      <c r="AEW154" s="222">
        <f t="shared" si="44"/>
        <v>1553528.18</v>
      </c>
      <c r="AEX154" s="222">
        <f t="shared" si="44"/>
        <v>2877042.5500000003</v>
      </c>
      <c r="AEY154" s="222">
        <f t="shared" si="44"/>
        <v>295711.39</v>
      </c>
      <c r="AEZ154" s="222">
        <f t="shared" si="44"/>
        <v>1154489.4300000002</v>
      </c>
      <c r="AFA154" s="222">
        <f t="shared" si="44"/>
        <v>1564372.97</v>
      </c>
      <c r="AFB154" s="222">
        <f t="shared" si="44"/>
        <v>1099503.77</v>
      </c>
      <c r="AFC154" s="222">
        <f t="shared" si="44"/>
        <v>4070259.49</v>
      </c>
      <c r="AFD154" s="222">
        <f t="shared" si="44"/>
        <v>3960913.2399999998</v>
      </c>
      <c r="AFE154" s="222">
        <f t="shared" ref="AFE154:AHP154" si="45">SUMIF($A$60:$A$148,$A$133,AFE$60:AFE$148)</f>
        <v>254000.81</v>
      </c>
      <c r="AFF154" s="222">
        <f t="shared" si="45"/>
        <v>1112220.69</v>
      </c>
      <c r="AFG154" s="222">
        <f t="shared" si="45"/>
        <v>2861341.1199999996</v>
      </c>
      <c r="AFH154" s="222">
        <f t="shared" si="45"/>
        <v>73607.899999999994</v>
      </c>
      <c r="AFI154" s="222">
        <f t="shared" si="45"/>
        <v>465782.49</v>
      </c>
      <c r="AFJ154" s="222">
        <f t="shared" si="45"/>
        <v>1301341.9300000002</v>
      </c>
      <c r="AFK154" s="222">
        <f t="shared" si="45"/>
        <v>757186.59000000008</v>
      </c>
      <c r="AFL154" s="222">
        <f t="shared" si="45"/>
        <v>546504.02</v>
      </c>
      <c r="AFM154" s="222">
        <f t="shared" si="45"/>
        <v>424667.12</v>
      </c>
      <c r="AFN154" s="222">
        <f t="shared" si="45"/>
        <v>3925734.11</v>
      </c>
      <c r="AFO154" s="222">
        <f t="shared" si="45"/>
        <v>2305941.91</v>
      </c>
      <c r="AFP154" s="222">
        <f t="shared" si="45"/>
        <v>6304768.6799999997</v>
      </c>
      <c r="AFQ154" s="222">
        <f t="shared" si="45"/>
        <v>992671.5</v>
      </c>
      <c r="AFR154" s="222">
        <f t="shared" si="45"/>
        <v>921618.5</v>
      </c>
      <c r="AFS154" s="222">
        <f t="shared" si="45"/>
        <v>628763.18000000005</v>
      </c>
      <c r="AFT154" s="222">
        <f t="shared" si="45"/>
        <v>1345979.1900000002</v>
      </c>
      <c r="AFU154" s="222">
        <f t="shared" si="45"/>
        <v>926957.55</v>
      </c>
      <c r="AFV154" s="222">
        <f t="shared" si="45"/>
        <v>752268.07</v>
      </c>
      <c r="AFW154" s="222">
        <f t="shared" si="45"/>
        <v>3811376.7</v>
      </c>
      <c r="AFX154" s="222">
        <f t="shared" si="45"/>
        <v>852452.76</v>
      </c>
      <c r="AFY154" s="222">
        <f t="shared" si="45"/>
        <v>523110.55</v>
      </c>
      <c r="AFZ154" s="222">
        <f t="shared" si="45"/>
        <v>3795981.46</v>
      </c>
      <c r="AGA154" s="222">
        <f t="shared" si="45"/>
        <v>1015712.45</v>
      </c>
      <c r="AGB154" s="222">
        <f t="shared" si="45"/>
        <v>9144699.9499999993</v>
      </c>
      <c r="AGC154" s="222">
        <f t="shared" si="45"/>
        <v>2255865.61</v>
      </c>
      <c r="AGD154" s="222">
        <f t="shared" si="45"/>
        <v>417070.61</v>
      </c>
      <c r="AGE154" s="222">
        <f t="shared" si="45"/>
        <v>2368806.7599999998</v>
      </c>
      <c r="AGF154" s="222">
        <f t="shared" si="45"/>
        <v>5311414.6899999995</v>
      </c>
      <c r="AGG154" s="222">
        <f t="shared" si="45"/>
        <v>3034086.36</v>
      </c>
      <c r="AGH154" s="222">
        <f t="shared" si="45"/>
        <v>2312389.11</v>
      </c>
      <c r="AGI154" s="222">
        <f t="shared" si="45"/>
        <v>4232320.58</v>
      </c>
      <c r="AGJ154" s="222">
        <f t="shared" si="45"/>
        <v>1798023.47</v>
      </c>
      <c r="AGK154" s="222">
        <f t="shared" si="45"/>
        <v>1609033.93</v>
      </c>
      <c r="AGL154" s="222">
        <f t="shared" si="45"/>
        <v>2919014.73</v>
      </c>
      <c r="AGM154" s="222">
        <f t="shared" si="45"/>
        <v>4089607.04</v>
      </c>
      <c r="AGN154" s="222">
        <f t="shared" si="45"/>
        <v>4760276.46</v>
      </c>
      <c r="AGO154" s="222">
        <f t="shared" si="45"/>
        <v>5777500.0700000003</v>
      </c>
      <c r="AGP154" s="222">
        <f t="shared" si="45"/>
        <v>2394397.08</v>
      </c>
      <c r="AGQ154" s="222">
        <f t="shared" si="45"/>
        <v>9455136.0600000005</v>
      </c>
      <c r="AGR154" s="222">
        <f t="shared" si="45"/>
        <v>3284072.51</v>
      </c>
      <c r="AGS154" s="222">
        <f t="shared" si="45"/>
        <v>4121286.95</v>
      </c>
      <c r="AGT154" s="222">
        <f t="shared" si="45"/>
        <v>3506431.0900000003</v>
      </c>
      <c r="AGU154" s="222">
        <f t="shared" si="45"/>
        <v>2285259.52</v>
      </c>
      <c r="AGV154" s="222">
        <f t="shared" si="45"/>
        <v>13972384.530000001</v>
      </c>
      <c r="AGW154" s="222">
        <f t="shared" si="45"/>
        <v>2375009.96</v>
      </c>
      <c r="AGX154" s="222">
        <f t="shared" si="45"/>
        <v>8107783.4700000007</v>
      </c>
      <c r="AGY154" s="222">
        <f t="shared" si="45"/>
        <v>3232257.59</v>
      </c>
      <c r="AGZ154" s="222">
        <f t="shared" si="45"/>
        <v>1599824.74</v>
      </c>
      <c r="AHA154" s="222">
        <f t="shared" si="45"/>
        <v>4301361.1100000003</v>
      </c>
      <c r="AHB154" s="222">
        <f t="shared" si="45"/>
        <v>589394.44999999995</v>
      </c>
      <c r="AHC154" s="222">
        <f t="shared" si="45"/>
        <v>722303.97</v>
      </c>
      <c r="AHD154" s="222">
        <f t="shared" si="45"/>
        <v>2939320.4800000004</v>
      </c>
      <c r="AHE154" s="222">
        <f t="shared" si="45"/>
        <v>4497299.42</v>
      </c>
      <c r="AHF154" s="222">
        <f t="shared" si="45"/>
        <v>3510031.56</v>
      </c>
      <c r="AHG154" s="222">
        <f t="shared" si="45"/>
        <v>897351.54999999993</v>
      </c>
      <c r="AHH154" s="222">
        <f t="shared" si="45"/>
        <v>6325532.7999999998</v>
      </c>
      <c r="AHI154" s="222">
        <f t="shared" si="45"/>
        <v>2341184.58</v>
      </c>
      <c r="AHJ154" s="222">
        <f t="shared" si="45"/>
        <v>196206.65</v>
      </c>
      <c r="AHK154" s="222">
        <f t="shared" si="45"/>
        <v>1243479.3699999999</v>
      </c>
      <c r="AHL154" s="222">
        <f t="shared" si="45"/>
        <v>7601736.8200000003</v>
      </c>
      <c r="AHM154" s="222">
        <f t="shared" si="45"/>
        <v>801004.83</v>
      </c>
      <c r="AHN154" s="222">
        <f t="shared" si="45"/>
        <v>5632260.3599999994</v>
      </c>
      <c r="AHO154" s="222">
        <f t="shared" si="45"/>
        <v>397007.3</v>
      </c>
      <c r="AHP154" s="222">
        <f t="shared" si="45"/>
        <v>1759953.89</v>
      </c>
      <c r="AHQ154" s="222">
        <f t="shared" ref="AHQ154:AHR154" si="46">SUMIF($A$60:$A$148,$A$133,AHQ$60:AHQ$148)</f>
        <v>1484375.92</v>
      </c>
      <c r="AHR154" s="222">
        <f t="shared" si="46"/>
        <v>1079632.22</v>
      </c>
    </row>
    <row r="155" spans="1:902" ht="27.65" customHeight="1">
      <c r="B155" s="183" t="s">
        <v>6676</v>
      </c>
      <c r="C155" s="372" t="s">
        <v>6667</v>
      </c>
      <c r="D155" s="222">
        <f>SUMIF($A$60:$A$148,$A$121,D$60:D$148)</f>
        <v>682500</v>
      </c>
      <c r="E155" s="222">
        <f t="shared" ref="E155:BP155" si="47">SUMIF($A$60:$A$148,$A$121,E$60:E$148)</f>
        <v>37328</v>
      </c>
      <c r="F155" s="222">
        <f t="shared" si="47"/>
        <v>193321</v>
      </c>
      <c r="G155" s="222">
        <f t="shared" si="47"/>
        <v>32614.35</v>
      </c>
      <c r="H155" s="222">
        <f t="shared" si="47"/>
        <v>141919.51999999999</v>
      </c>
      <c r="I155" s="222">
        <f t="shared" si="47"/>
        <v>212201.79</v>
      </c>
      <c r="J155" s="222">
        <f t="shared" si="47"/>
        <v>555975.6</v>
      </c>
      <c r="K155" s="222">
        <f t="shared" si="47"/>
        <v>762607.96</v>
      </c>
      <c r="L155" s="222">
        <f t="shared" si="47"/>
        <v>197541.61</v>
      </c>
      <c r="M155" s="222">
        <f t="shared" si="47"/>
        <v>198498</v>
      </c>
      <c r="N155" s="222">
        <f t="shared" si="47"/>
        <v>18094</v>
      </c>
      <c r="O155" s="222">
        <f t="shared" si="47"/>
        <v>14873</v>
      </c>
      <c r="P155" s="222">
        <f t="shared" si="47"/>
        <v>0</v>
      </c>
      <c r="Q155" s="222">
        <f t="shared" si="47"/>
        <v>244415</v>
      </c>
      <c r="R155" s="222">
        <f t="shared" si="47"/>
        <v>18000</v>
      </c>
      <c r="S155" s="222">
        <f t="shared" si="47"/>
        <v>0</v>
      </c>
      <c r="T155" s="222">
        <f t="shared" si="47"/>
        <v>161869.9</v>
      </c>
      <c r="U155" s="222">
        <f t="shared" si="47"/>
        <v>43967.3</v>
      </c>
      <c r="V155" s="222">
        <f t="shared" si="47"/>
        <v>35385096.979999997</v>
      </c>
      <c r="W155" s="222">
        <f t="shared" si="47"/>
        <v>53122.07</v>
      </c>
      <c r="X155" s="222">
        <f t="shared" si="47"/>
        <v>2288596.35</v>
      </c>
      <c r="Y155" s="222">
        <f t="shared" si="47"/>
        <v>0</v>
      </c>
      <c r="Z155" s="222">
        <f t="shared" si="47"/>
        <v>2401960.35</v>
      </c>
      <c r="AA155" s="222">
        <f t="shared" si="47"/>
        <v>1334474.3500000001</v>
      </c>
      <c r="AB155" s="222">
        <f t="shared" si="47"/>
        <v>2763865.17</v>
      </c>
      <c r="AC155" s="222">
        <f t="shared" si="47"/>
        <v>8876633.7799999993</v>
      </c>
      <c r="AD155" s="222">
        <f t="shared" si="47"/>
        <v>4635538.13</v>
      </c>
      <c r="AE155" s="222">
        <f t="shared" si="47"/>
        <v>1326692.18</v>
      </c>
      <c r="AF155" s="222">
        <f t="shared" si="47"/>
        <v>1558603.37</v>
      </c>
      <c r="AG155" s="222">
        <f t="shared" si="47"/>
        <v>5207410.8600000003</v>
      </c>
      <c r="AH155" s="222">
        <f t="shared" si="47"/>
        <v>4996687.54</v>
      </c>
      <c r="AI155" s="222">
        <f t="shared" si="47"/>
        <v>227796.98</v>
      </c>
      <c r="AJ155" s="222">
        <f t="shared" si="47"/>
        <v>267857</v>
      </c>
      <c r="AK155" s="222">
        <f t="shared" si="47"/>
        <v>237817.58</v>
      </c>
      <c r="AL155" s="222">
        <f t="shared" si="47"/>
        <v>103919.8</v>
      </c>
      <c r="AM155" s="222">
        <f t="shared" si="47"/>
        <v>4946512.1399999997</v>
      </c>
      <c r="AN155" s="222">
        <f t="shared" si="47"/>
        <v>384681.18</v>
      </c>
      <c r="AO155" s="222">
        <f t="shared" si="47"/>
        <v>3977918.54</v>
      </c>
      <c r="AP155" s="222">
        <f t="shared" si="47"/>
        <v>200448.59</v>
      </c>
      <c r="AQ155" s="222">
        <f t="shared" si="47"/>
        <v>1199474.27</v>
      </c>
      <c r="AR155" s="222">
        <f t="shared" si="47"/>
        <v>2378491.17</v>
      </c>
      <c r="AS155" s="222">
        <f t="shared" si="47"/>
        <v>95294.02</v>
      </c>
      <c r="AT155" s="222">
        <f t="shared" si="47"/>
        <v>5428</v>
      </c>
      <c r="AU155" s="222">
        <f t="shared" si="47"/>
        <v>5170</v>
      </c>
      <c r="AV155" s="222">
        <f t="shared" si="47"/>
        <v>11301</v>
      </c>
      <c r="AW155" s="222">
        <f t="shared" si="47"/>
        <v>1771.35</v>
      </c>
      <c r="AX155" s="222">
        <f t="shared" si="47"/>
        <v>236893</v>
      </c>
      <c r="AY155" s="222">
        <f t="shared" si="47"/>
        <v>31338</v>
      </c>
      <c r="AZ155" s="222">
        <f t="shared" si="47"/>
        <v>1000</v>
      </c>
      <c r="BA155" s="222">
        <f t="shared" si="47"/>
        <v>10805</v>
      </c>
      <c r="BB155" s="222">
        <f t="shared" si="47"/>
        <v>6657</v>
      </c>
      <c r="BC155" s="222">
        <f t="shared" si="47"/>
        <v>0</v>
      </c>
      <c r="BD155" s="222">
        <f t="shared" si="47"/>
        <v>0</v>
      </c>
      <c r="BE155" s="222">
        <f t="shared" si="47"/>
        <v>0</v>
      </c>
      <c r="BF155" s="222">
        <f t="shared" si="47"/>
        <v>0</v>
      </c>
      <c r="BG155" s="222">
        <f t="shared" si="47"/>
        <v>2400</v>
      </c>
      <c r="BH155" s="222">
        <f t="shared" si="47"/>
        <v>0</v>
      </c>
      <c r="BI155" s="222">
        <f t="shared" si="47"/>
        <v>45850</v>
      </c>
      <c r="BJ155" s="222">
        <f t="shared" si="47"/>
        <v>0</v>
      </c>
      <c r="BK155" s="222">
        <f t="shared" si="47"/>
        <v>0</v>
      </c>
      <c r="BL155" s="222">
        <f t="shared" si="47"/>
        <v>21034</v>
      </c>
      <c r="BM155" s="222">
        <f t="shared" si="47"/>
        <v>12000</v>
      </c>
      <c r="BN155" s="222">
        <f t="shared" si="47"/>
        <v>53421.04</v>
      </c>
      <c r="BO155" s="222">
        <f t="shared" si="47"/>
        <v>0</v>
      </c>
      <c r="BP155" s="222">
        <f t="shared" si="47"/>
        <v>0</v>
      </c>
      <c r="BQ155" s="222">
        <f t="shared" ref="BQ155:EB155" si="48">SUMIF($A$60:$A$148,$A$121,BQ$60:BQ$148)</f>
        <v>0</v>
      </c>
      <c r="BR155" s="222">
        <f t="shared" si="48"/>
        <v>29500</v>
      </c>
      <c r="BS155" s="222">
        <f t="shared" si="48"/>
        <v>4000</v>
      </c>
      <c r="BT155" s="222">
        <f t="shared" si="48"/>
        <v>43496</v>
      </c>
      <c r="BU155" s="222">
        <f t="shared" si="48"/>
        <v>74591.5</v>
      </c>
      <c r="BV155" s="222">
        <f t="shared" si="48"/>
        <v>29022</v>
      </c>
      <c r="BW155" s="222">
        <f t="shared" si="48"/>
        <v>18996</v>
      </c>
      <c r="BX155" s="222">
        <f t="shared" si="48"/>
        <v>4200</v>
      </c>
      <c r="BY155" s="222">
        <f t="shared" si="48"/>
        <v>47970</v>
      </c>
      <c r="BZ155" s="222">
        <f t="shared" si="48"/>
        <v>0</v>
      </c>
      <c r="CA155" s="222">
        <f t="shared" si="48"/>
        <v>0</v>
      </c>
      <c r="CB155" s="222">
        <f t="shared" si="48"/>
        <v>123483.03</v>
      </c>
      <c r="CC155" s="222">
        <f t="shared" si="48"/>
        <v>194566</v>
      </c>
      <c r="CD155" s="222">
        <f t="shared" si="48"/>
        <v>0</v>
      </c>
      <c r="CE155" s="222">
        <f t="shared" si="48"/>
        <v>5264</v>
      </c>
      <c r="CF155" s="222">
        <f t="shared" si="48"/>
        <v>74165.97</v>
      </c>
      <c r="CG155" s="222">
        <f t="shared" si="48"/>
        <v>223500</v>
      </c>
      <c r="CH155" s="222">
        <f t="shared" si="48"/>
        <v>217686</v>
      </c>
      <c r="CI155" s="222">
        <f t="shared" si="48"/>
        <v>51517</v>
      </c>
      <c r="CJ155" s="222">
        <f t="shared" si="48"/>
        <v>29798</v>
      </c>
      <c r="CK155" s="222">
        <f t="shared" si="48"/>
        <v>57563.37</v>
      </c>
      <c r="CL155" s="222">
        <f t="shared" si="48"/>
        <v>18779</v>
      </c>
      <c r="CM155" s="222">
        <f t="shared" si="48"/>
        <v>0</v>
      </c>
      <c r="CN155" s="222">
        <f t="shared" si="48"/>
        <v>50944.69</v>
      </c>
      <c r="CO155" s="222">
        <f t="shared" si="48"/>
        <v>8826</v>
      </c>
      <c r="CP155" s="222">
        <f t="shared" si="48"/>
        <v>29111.200000000001</v>
      </c>
      <c r="CQ155" s="222">
        <f t="shared" si="48"/>
        <v>1208</v>
      </c>
      <c r="CR155" s="222">
        <f t="shared" si="48"/>
        <v>1090481.5</v>
      </c>
      <c r="CS155" s="222">
        <f t="shared" si="48"/>
        <v>70796.759999999995</v>
      </c>
      <c r="CT155" s="222">
        <f t="shared" si="48"/>
        <v>91684.69</v>
      </c>
      <c r="CU155" s="222">
        <f t="shared" si="48"/>
        <v>204440.5</v>
      </c>
      <c r="CV155" s="222">
        <f t="shared" si="48"/>
        <v>1104894.43</v>
      </c>
      <c r="CW155" s="222">
        <f t="shared" si="48"/>
        <v>0</v>
      </c>
      <c r="CX155" s="222">
        <f t="shared" si="48"/>
        <v>22554.99</v>
      </c>
      <c r="CY155" s="222">
        <f t="shared" si="48"/>
        <v>2544382.04</v>
      </c>
      <c r="CZ155" s="222">
        <f t="shared" si="48"/>
        <v>790922</v>
      </c>
      <c r="DA155" s="222">
        <f t="shared" si="48"/>
        <v>385896</v>
      </c>
      <c r="DB155" s="222">
        <f t="shared" si="48"/>
        <v>728680.87</v>
      </c>
      <c r="DC155" s="222">
        <f t="shared" si="48"/>
        <v>35565255.07</v>
      </c>
      <c r="DD155" s="222">
        <f t="shared" si="48"/>
        <v>12467</v>
      </c>
      <c r="DE155" s="222">
        <f t="shared" si="48"/>
        <v>8932.98</v>
      </c>
      <c r="DF155" s="222">
        <f t="shared" si="48"/>
        <v>470768</v>
      </c>
      <c r="DG155" s="222">
        <f t="shared" si="48"/>
        <v>481139</v>
      </c>
      <c r="DH155" s="222">
        <f t="shared" si="48"/>
        <v>1288307</v>
      </c>
      <c r="DI155" s="222">
        <f t="shared" si="48"/>
        <v>39254</v>
      </c>
      <c r="DJ155" s="222">
        <f t="shared" si="48"/>
        <v>9313.7000000000007</v>
      </c>
      <c r="DK155" s="222">
        <f t="shared" si="48"/>
        <v>2052158.15</v>
      </c>
      <c r="DL155" s="222">
        <f t="shared" si="48"/>
        <v>69269.820000000007</v>
      </c>
      <c r="DM155" s="222">
        <f t="shared" si="48"/>
        <v>203149.27</v>
      </c>
      <c r="DN155" s="222">
        <f t="shared" si="48"/>
        <v>149816.6</v>
      </c>
      <c r="DO155" s="222">
        <f t="shared" si="48"/>
        <v>100674.95</v>
      </c>
      <c r="DP155" s="222">
        <f t="shared" si="48"/>
        <v>222481.35</v>
      </c>
      <c r="DQ155" s="222">
        <f t="shared" si="48"/>
        <v>799107.84</v>
      </c>
      <c r="DR155" s="222">
        <f t="shared" si="48"/>
        <v>278019</v>
      </c>
      <c r="DS155" s="222">
        <f t="shared" si="48"/>
        <v>614943.84</v>
      </c>
      <c r="DT155" s="222">
        <f t="shared" si="48"/>
        <v>111005</v>
      </c>
      <c r="DU155" s="222">
        <f t="shared" si="48"/>
        <v>36910</v>
      </c>
      <c r="DV155" s="222">
        <f t="shared" si="48"/>
        <v>0</v>
      </c>
      <c r="DW155" s="222">
        <f t="shared" si="48"/>
        <v>426144.9</v>
      </c>
      <c r="DX155" s="222">
        <f t="shared" si="48"/>
        <v>78723.210000000006</v>
      </c>
      <c r="DY155" s="222">
        <f t="shared" si="48"/>
        <v>388001</v>
      </c>
      <c r="DZ155" s="222">
        <f t="shared" si="48"/>
        <v>501066.5</v>
      </c>
      <c r="EA155" s="222">
        <f t="shared" si="48"/>
        <v>58778.5</v>
      </c>
      <c r="EB155" s="222">
        <f t="shared" si="48"/>
        <v>33418</v>
      </c>
      <c r="EC155" s="222">
        <f t="shared" ref="EC155:GN155" si="49">SUMIF($A$60:$A$148,$A$121,EC$60:EC$148)</f>
        <v>92561.9</v>
      </c>
      <c r="ED155" s="222">
        <f t="shared" si="49"/>
        <v>17157.25</v>
      </c>
      <c r="EE155" s="222">
        <f t="shared" si="49"/>
        <v>149328.18</v>
      </c>
      <c r="EF155" s="222">
        <f t="shared" si="49"/>
        <v>0</v>
      </c>
      <c r="EG155" s="222">
        <f t="shared" si="49"/>
        <v>49700</v>
      </c>
      <c r="EH155" s="222">
        <f t="shared" si="49"/>
        <v>33655.760000000002</v>
      </c>
      <c r="EI155" s="222">
        <f t="shared" si="49"/>
        <v>38841.96</v>
      </c>
      <c r="EJ155" s="222">
        <f t="shared" si="49"/>
        <v>220818.2</v>
      </c>
      <c r="EK155" s="222">
        <f t="shared" si="49"/>
        <v>85142</v>
      </c>
      <c r="EL155" s="222">
        <f t="shared" si="49"/>
        <v>9579.25</v>
      </c>
      <c r="EM155" s="222">
        <f t="shared" si="49"/>
        <v>102244.2</v>
      </c>
      <c r="EN155" s="222">
        <f t="shared" si="49"/>
        <v>185583.16</v>
      </c>
      <c r="EO155" s="222">
        <f t="shared" si="49"/>
        <v>0</v>
      </c>
      <c r="EP155" s="222">
        <f t="shared" si="49"/>
        <v>0</v>
      </c>
      <c r="EQ155" s="222">
        <f t="shared" si="49"/>
        <v>0</v>
      </c>
      <c r="ER155" s="222">
        <f t="shared" si="49"/>
        <v>0</v>
      </c>
      <c r="ES155" s="222">
        <f t="shared" si="49"/>
        <v>1291</v>
      </c>
      <c r="ET155" s="222">
        <f t="shared" si="49"/>
        <v>0</v>
      </c>
      <c r="EU155" s="222">
        <f t="shared" si="49"/>
        <v>0</v>
      </c>
      <c r="EV155" s="222">
        <f t="shared" si="49"/>
        <v>0</v>
      </c>
      <c r="EW155" s="222">
        <f t="shared" si="49"/>
        <v>472673.46</v>
      </c>
      <c r="EX155" s="222">
        <f t="shared" si="49"/>
        <v>281126.67</v>
      </c>
      <c r="EY155" s="222">
        <f t="shared" si="49"/>
        <v>215579.5</v>
      </c>
      <c r="EZ155" s="222">
        <f t="shared" si="49"/>
        <v>131279</v>
      </c>
      <c r="FA155" s="222">
        <f t="shared" si="49"/>
        <v>214619</v>
      </c>
      <c r="FB155" s="222">
        <f t="shared" si="49"/>
        <v>600239.11</v>
      </c>
      <c r="FC155" s="222">
        <f t="shared" si="49"/>
        <v>603488.5</v>
      </c>
      <c r="FD155" s="222">
        <f t="shared" si="49"/>
        <v>123141.33</v>
      </c>
      <c r="FE155" s="222">
        <f t="shared" si="49"/>
        <v>813568.09</v>
      </c>
      <c r="FF155" s="222">
        <f t="shared" si="49"/>
        <v>282079.52</v>
      </c>
      <c r="FG155" s="222">
        <f t="shared" si="49"/>
        <v>694294.02</v>
      </c>
      <c r="FH155" s="222">
        <f t="shared" si="49"/>
        <v>395553.5</v>
      </c>
      <c r="FI155" s="222">
        <f t="shared" si="49"/>
        <v>334791.36</v>
      </c>
      <c r="FJ155" s="222">
        <f t="shared" si="49"/>
        <v>95513</v>
      </c>
      <c r="FK155" s="222">
        <f t="shared" si="49"/>
        <v>0</v>
      </c>
      <c r="FL155" s="222">
        <f t="shared" si="49"/>
        <v>51184</v>
      </c>
      <c r="FM155" s="222">
        <f t="shared" si="49"/>
        <v>54159</v>
      </c>
      <c r="FN155" s="222">
        <f t="shared" si="49"/>
        <v>47693.73</v>
      </c>
      <c r="FO155" s="222">
        <f t="shared" si="49"/>
        <v>514</v>
      </c>
      <c r="FP155" s="222">
        <f t="shared" si="49"/>
        <v>0</v>
      </c>
      <c r="FQ155" s="222">
        <f t="shared" si="49"/>
        <v>0</v>
      </c>
      <c r="FR155" s="222">
        <f t="shared" si="49"/>
        <v>82871</v>
      </c>
      <c r="FS155" s="222">
        <f t="shared" si="49"/>
        <v>65184</v>
      </c>
      <c r="FT155" s="222">
        <f t="shared" si="49"/>
        <v>116799</v>
      </c>
      <c r="FU155" s="222">
        <f t="shared" si="49"/>
        <v>15413</v>
      </c>
      <c r="FV155" s="222">
        <f t="shared" si="49"/>
        <v>100274.75</v>
      </c>
      <c r="FW155" s="222">
        <f t="shared" si="49"/>
        <v>86326</v>
      </c>
      <c r="FX155" s="222">
        <f t="shared" si="49"/>
        <v>196731</v>
      </c>
      <c r="FY155" s="222">
        <f t="shared" si="49"/>
        <v>22101</v>
      </c>
      <c r="FZ155" s="222">
        <f t="shared" si="49"/>
        <v>178715</v>
      </c>
      <c r="GA155" s="222">
        <f t="shared" si="49"/>
        <v>29332.07</v>
      </c>
      <c r="GB155" s="222">
        <f t="shared" si="49"/>
        <v>184073.95</v>
      </c>
      <c r="GC155" s="222">
        <f t="shared" si="49"/>
        <v>47140</v>
      </c>
      <c r="GD155" s="222">
        <f t="shared" si="49"/>
        <v>0</v>
      </c>
      <c r="GE155" s="222">
        <f t="shared" si="49"/>
        <v>62742.91</v>
      </c>
      <c r="GF155" s="222">
        <f t="shared" si="49"/>
        <v>55356.95</v>
      </c>
      <c r="GG155" s="222">
        <f t="shared" si="49"/>
        <v>348852.41</v>
      </c>
      <c r="GH155" s="222">
        <f t="shared" si="49"/>
        <v>131224.5</v>
      </c>
      <c r="GI155" s="222">
        <f t="shared" si="49"/>
        <v>79459</v>
      </c>
      <c r="GJ155" s="222">
        <f t="shared" si="49"/>
        <v>95958</v>
      </c>
      <c r="GK155" s="222">
        <f t="shared" si="49"/>
        <v>212</v>
      </c>
      <c r="GL155" s="222">
        <f t="shared" si="49"/>
        <v>662</v>
      </c>
      <c r="GM155" s="222">
        <f t="shared" si="49"/>
        <v>72976.25</v>
      </c>
      <c r="GN155" s="222">
        <f t="shared" si="49"/>
        <v>0</v>
      </c>
      <c r="GO155" s="222">
        <f t="shared" ref="GO155:IZ155" si="50">SUMIF($A$60:$A$148,$A$121,GO$60:GO$148)</f>
        <v>0</v>
      </c>
      <c r="GP155" s="222">
        <f t="shared" si="50"/>
        <v>0</v>
      </c>
      <c r="GQ155" s="222">
        <f t="shared" si="50"/>
        <v>0</v>
      </c>
      <c r="GR155" s="222">
        <f t="shared" si="50"/>
        <v>0</v>
      </c>
      <c r="GS155" s="222">
        <f t="shared" si="50"/>
        <v>0</v>
      </c>
      <c r="GT155" s="222">
        <f t="shared" si="50"/>
        <v>0</v>
      </c>
      <c r="GU155" s="222">
        <f t="shared" si="50"/>
        <v>149.13</v>
      </c>
      <c r="GV155" s="222">
        <f t="shared" si="50"/>
        <v>0</v>
      </c>
      <c r="GW155" s="222">
        <f t="shared" si="50"/>
        <v>0</v>
      </c>
      <c r="GX155" s="222">
        <f t="shared" si="50"/>
        <v>0</v>
      </c>
      <c r="GY155" s="222">
        <f t="shared" si="50"/>
        <v>776351.58</v>
      </c>
      <c r="GZ155" s="222">
        <f t="shared" si="50"/>
        <v>0</v>
      </c>
      <c r="HA155" s="222">
        <f t="shared" si="50"/>
        <v>4579775.7699999996</v>
      </c>
      <c r="HB155" s="222">
        <f t="shared" si="50"/>
        <v>1400015</v>
      </c>
      <c r="HC155" s="222">
        <f t="shared" si="50"/>
        <v>10590685.25</v>
      </c>
      <c r="HD155" s="222">
        <f t="shared" si="50"/>
        <v>3705459.21</v>
      </c>
      <c r="HE155" s="222">
        <f t="shared" si="50"/>
        <v>8037021.0999999996</v>
      </c>
      <c r="HF155" s="222">
        <f t="shared" si="50"/>
        <v>6592887.3099999996</v>
      </c>
      <c r="HG155" s="222">
        <f t="shared" si="50"/>
        <v>5105880.8899999997</v>
      </c>
      <c r="HH155" s="222">
        <f t="shared" si="50"/>
        <v>4154417.9</v>
      </c>
      <c r="HI155" s="222">
        <f t="shared" si="50"/>
        <v>1657743.14</v>
      </c>
      <c r="HJ155" s="222">
        <f t="shared" si="50"/>
        <v>0</v>
      </c>
      <c r="HK155" s="222">
        <f t="shared" si="50"/>
        <v>9738803.0600000005</v>
      </c>
      <c r="HL155" s="222">
        <f t="shared" si="50"/>
        <v>4198214.53</v>
      </c>
      <c r="HM155" s="222">
        <f t="shared" si="50"/>
        <v>7606082.4299999997</v>
      </c>
      <c r="HN155" s="222">
        <f t="shared" si="50"/>
        <v>1814622.8</v>
      </c>
      <c r="HO155" s="222">
        <f t="shared" si="50"/>
        <v>2856350.01</v>
      </c>
      <c r="HP155" s="222">
        <f t="shared" si="50"/>
        <v>7915667.04</v>
      </c>
      <c r="HQ155" s="222">
        <f t="shared" si="50"/>
        <v>4745137.76</v>
      </c>
      <c r="HR155" s="222">
        <f t="shared" si="50"/>
        <v>2026746.27</v>
      </c>
      <c r="HS155" s="222">
        <f t="shared" si="50"/>
        <v>870416.06</v>
      </c>
      <c r="HT155" s="222">
        <f t="shared" si="50"/>
        <v>313173.5</v>
      </c>
      <c r="HU155" s="222">
        <f t="shared" si="50"/>
        <v>207783</v>
      </c>
      <c r="HV155" s="222">
        <f t="shared" si="50"/>
        <v>1626840.55</v>
      </c>
      <c r="HW155" s="222">
        <f t="shared" si="50"/>
        <v>0</v>
      </c>
      <c r="HX155" s="222">
        <f t="shared" si="50"/>
        <v>1614891</v>
      </c>
      <c r="HY155" s="222">
        <f t="shared" si="50"/>
        <v>491833</v>
      </c>
      <c r="HZ155" s="222">
        <f t="shared" si="50"/>
        <v>355563.25</v>
      </c>
      <c r="IA155" s="222">
        <f t="shared" si="50"/>
        <v>264116</v>
      </c>
      <c r="IB155" s="222">
        <f t="shared" si="50"/>
        <v>1112575.25</v>
      </c>
      <c r="IC155" s="222">
        <f t="shared" si="50"/>
        <v>1854674.5</v>
      </c>
      <c r="ID155" s="222">
        <f t="shared" si="50"/>
        <v>0</v>
      </c>
      <c r="IE155" s="222">
        <f t="shared" si="50"/>
        <v>211107.5</v>
      </c>
      <c r="IF155" s="222">
        <f t="shared" si="50"/>
        <v>0</v>
      </c>
      <c r="IG155" s="222">
        <f t="shared" si="50"/>
        <v>0</v>
      </c>
      <c r="IH155" s="222">
        <f t="shared" si="50"/>
        <v>2634587</v>
      </c>
      <c r="II155" s="222">
        <f t="shared" si="50"/>
        <v>159515.75</v>
      </c>
      <c r="IJ155" s="222">
        <f t="shared" si="50"/>
        <v>1007100.32</v>
      </c>
      <c r="IK155" s="222">
        <f t="shared" si="50"/>
        <v>67543.41</v>
      </c>
      <c r="IL155" s="222">
        <f t="shared" si="50"/>
        <v>233344.05</v>
      </c>
      <c r="IM155" s="222">
        <f t="shared" si="50"/>
        <v>194113.25</v>
      </c>
      <c r="IN155" s="222">
        <f t="shared" si="50"/>
        <v>192140.29</v>
      </c>
      <c r="IO155" s="222">
        <f t="shared" si="50"/>
        <v>43059</v>
      </c>
      <c r="IP155" s="222">
        <f t="shared" si="50"/>
        <v>64455.199999999997</v>
      </c>
      <c r="IQ155" s="222">
        <f t="shared" si="50"/>
        <v>0</v>
      </c>
      <c r="IR155" s="222">
        <f t="shared" si="50"/>
        <v>941830.1</v>
      </c>
      <c r="IS155" s="222">
        <f t="shared" si="50"/>
        <v>0</v>
      </c>
      <c r="IT155" s="222">
        <f t="shared" si="50"/>
        <v>636817.01</v>
      </c>
      <c r="IU155" s="222">
        <f t="shared" si="50"/>
        <v>1440848.02</v>
      </c>
      <c r="IV155" s="222">
        <f t="shared" si="50"/>
        <v>2006577.42</v>
      </c>
      <c r="IW155" s="222">
        <f t="shared" si="50"/>
        <v>1624527.2</v>
      </c>
      <c r="IX155" s="222">
        <f t="shared" si="50"/>
        <v>841</v>
      </c>
      <c r="IY155" s="222">
        <f t="shared" si="50"/>
        <v>297903.61</v>
      </c>
      <c r="IZ155" s="222">
        <f t="shared" si="50"/>
        <v>28792.15</v>
      </c>
      <c r="JA155" s="222">
        <f t="shared" ref="JA155:LL155" si="51">SUMIF($A$60:$A$148,$A$121,JA$60:JA$148)</f>
        <v>78604</v>
      </c>
      <c r="JB155" s="222">
        <f t="shared" si="51"/>
        <v>149746</v>
      </c>
      <c r="JC155" s="222">
        <f t="shared" si="51"/>
        <v>3789328.59</v>
      </c>
      <c r="JD155" s="222">
        <f t="shared" si="51"/>
        <v>282655</v>
      </c>
      <c r="JE155" s="222">
        <f t="shared" si="51"/>
        <v>9220</v>
      </c>
      <c r="JF155" s="222">
        <f t="shared" si="51"/>
        <v>104002.08</v>
      </c>
      <c r="JG155" s="222">
        <f t="shared" si="51"/>
        <v>193614.27</v>
      </c>
      <c r="JH155" s="222">
        <f t="shared" si="51"/>
        <v>226648</v>
      </c>
      <c r="JI155" s="222">
        <f t="shared" si="51"/>
        <v>58353</v>
      </c>
      <c r="JJ155" s="222">
        <f t="shared" si="51"/>
        <v>45778.5</v>
      </c>
      <c r="JK155" s="222">
        <f t="shared" si="51"/>
        <v>445552.94</v>
      </c>
      <c r="JL155" s="222">
        <f t="shared" si="51"/>
        <v>20108</v>
      </c>
      <c r="JM155" s="222">
        <f t="shared" si="51"/>
        <v>0</v>
      </c>
      <c r="JN155" s="222">
        <f t="shared" si="51"/>
        <v>80032</v>
      </c>
      <c r="JO155" s="222">
        <f t="shared" si="51"/>
        <v>47528</v>
      </c>
      <c r="JP155" s="222">
        <f t="shared" si="51"/>
        <v>0</v>
      </c>
      <c r="JQ155" s="222">
        <f t="shared" si="51"/>
        <v>0</v>
      </c>
      <c r="JR155" s="222">
        <f t="shared" si="51"/>
        <v>0</v>
      </c>
      <c r="JS155" s="222">
        <f t="shared" si="51"/>
        <v>0</v>
      </c>
      <c r="JT155" s="222">
        <f t="shared" si="51"/>
        <v>0</v>
      </c>
      <c r="JU155" s="222">
        <f t="shared" si="51"/>
        <v>0</v>
      </c>
      <c r="JV155" s="222">
        <f t="shared" si="51"/>
        <v>0</v>
      </c>
      <c r="JW155" s="222">
        <f t="shared" si="51"/>
        <v>0</v>
      </c>
      <c r="JX155" s="222">
        <f t="shared" si="51"/>
        <v>0</v>
      </c>
      <c r="JY155" s="222">
        <f t="shared" si="51"/>
        <v>0</v>
      </c>
      <c r="JZ155" s="222">
        <f t="shared" si="51"/>
        <v>0</v>
      </c>
      <c r="KA155" s="222">
        <f t="shared" si="51"/>
        <v>0</v>
      </c>
      <c r="KB155" s="222">
        <f t="shared" si="51"/>
        <v>0</v>
      </c>
      <c r="KC155" s="222">
        <f t="shared" si="51"/>
        <v>0</v>
      </c>
      <c r="KD155" s="222">
        <f t="shared" si="51"/>
        <v>0</v>
      </c>
      <c r="KE155" s="222">
        <f t="shared" si="51"/>
        <v>0</v>
      </c>
      <c r="KF155" s="222">
        <f t="shared" si="51"/>
        <v>0</v>
      </c>
      <c r="KG155" s="222">
        <f t="shared" si="51"/>
        <v>0</v>
      </c>
      <c r="KH155" s="222">
        <f t="shared" si="51"/>
        <v>9157208.6500000004</v>
      </c>
      <c r="KI155" s="222">
        <f t="shared" si="51"/>
        <v>2661188.88</v>
      </c>
      <c r="KJ155" s="222">
        <f t="shared" si="51"/>
        <v>2591215.85</v>
      </c>
      <c r="KK155" s="222">
        <f t="shared" si="51"/>
        <v>2711827.3</v>
      </c>
      <c r="KL155" s="222">
        <f t="shared" si="51"/>
        <v>2694466.51</v>
      </c>
      <c r="KM155" s="222">
        <f t="shared" si="51"/>
        <v>6915706.5099999998</v>
      </c>
      <c r="KN155" s="222">
        <f t="shared" si="51"/>
        <v>6111668.6900000004</v>
      </c>
      <c r="KO155" s="222">
        <f t="shared" si="51"/>
        <v>1780574</v>
      </c>
      <c r="KP155" s="222">
        <f t="shared" si="51"/>
        <v>27998</v>
      </c>
      <c r="KQ155" s="222">
        <f t="shared" si="51"/>
        <v>0</v>
      </c>
      <c r="KR155" s="222">
        <f t="shared" si="51"/>
        <v>921266.6</v>
      </c>
      <c r="KS155" s="222">
        <f t="shared" si="51"/>
        <v>1597053.97</v>
      </c>
      <c r="KT155" s="222">
        <f t="shared" si="51"/>
        <v>2992230</v>
      </c>
      <c r="KU155" s="222">
        <f t="shared" si="51"/>
        <v>5617355.2300000004</v>
      </c>
      <c r="KV155" s="222">
        <f t="shared" si="51"/>
        <v>2785969.53</v>
      </c>
      <c r="KW155" s="222">
        <f t="shared" si="51"/>
        <v>804549.29</v>
      </c>
      <c r="KX155" s="222">
        <f t="shared" si="51"/>
        <v>1395547</v>
      </c>
      <c r="KY155" s="222">
        <f t="shared" si="51"/>
        <v>392341.35</v>
      </c>
      <c r="KZ155" s="222">
        <f t="shared" si="51"/>
        <v>748873</v>
      </c>
      <c r="LA155" s="222">
        <f t="shared" si="51"/>
        <v>257168.34</v>
      </c>
      <c r="LB155" s="222">
        <f t="shared" si="51"/>
        <v>488475.25</v>
      </c>
      <c r="LC155" s="222">
        <f t="shared" si="51"/>
        <v>256672</v>
      </c>
      <c r="LD155" s="222">
        <f t="shared" si="51"/>
        <v>35.76</v>
      </c>
      <c r="LE155" s="222">
        <f t="shared" si="51"/>
        <v>100611.63</v>
      </c>
      <c r="LF155" s="222">
        <f t="shared" si="51"/>
        <v>0</v>
      </c>
      <c r="LG155" s="222">
        <f t="shared" si="51"/>
        <v>7323898.6299999999</v>
      </c>
      <c r="LH155" s="222">
        <f t="shared" si="51"/>
        <v>3772983.4</v>
      </c>
      <c r="LI155" s="222">
        <f t="shared" si="51"/>
        <v>4251827.1100000003</v>
      </c>
      <c r="LJ155" s="222">
        <f t="shared" si="51"/>
        <v>0</v>
      </c>
      <c r="LK155" s="222">
        <f t="shared" si="51"/>
        <v>1405011</v>
      </c>
      <c r="LL155" s="222">
        <f t="shared" si="51"/>
        <v>3145625.88</v>
      </c>
      <c r="LM155" s="222">
        <f t="shared" ref="LM155:NX155" si="52">SUMIF($A$60:$A$148,$A$121,LM$60:LM$148)</f>
        <v>0</v>
      </c>
      <c r="LN155" s="222">
        <f t="shared" si="52"/>
        <v>36547.42</v>
      </c>
      <c r="LO155" s="222">
        <f t="shared" si="52"/>
        <v>26093.4</v>
      </c>
      <c r="LP155" s="222">
        <f t="shared" si="52"/>
        <v>635950.22</v>
      </c>
      <c r="LQ155" s="222">
        <f t="shared" si="52"/>
        <v>1024353.6</v>
      </c>
      <c r="LR155" s="222">
        <f t="shared" si="52"/>
        <v>6947823.0099999998</v>
      </c>
      <c r="LS155" s="222">
        <f t="shared" si="52"/>
        <v>0</v>
      </c>
      <c r="LT155" s="222">
        <f t="shared" si="52"/>
        <v>0</v>
      </c>
      <c r="LU155" s="222">
        <f t="shared" si="52"/>
        <v>9095525.8800000008</v>
      </c>
      <c r="LV155" s="222">
        <f t="shared" si="52"/>
        <v>4821487.25</v>
      </c>
      <c r="LW155" s="222">
        <f t="shared" si="52"/>
        <v>1023740</v>
      </c>
      <c r="LX155" s="222">
        <f t="shared" si="52"/>
        <v>2189453.96</v>
      </c>
      <c r="LY155" s="222">
        <f t="shared" si="52"/>
        <v>127553.49</v>
      </c>
      <c r="LZ155" s="222">
        <f t="shared" si="52"/>
        <v>367000</v>
      </c>
      <c r="MA155" s="222">
        <f t="shared" si="52"/>
        <v>565290.89</v>
      </c>
      <c r="MB155" s="222">
        <f t="shared" si="52"/>
        <v>580273.59</v>
      </c>
      <c r="MC155" s="222">
        <f t="shared" si="52"/>
        <v>277605</v>
      </c>
      <c r="MD155" s="222">
        <f t="shared" si="52"/>
        <v>702221.68</v>
      </c>
      <c r="ME155" s="222">
        <f t="shared" si="52"/>
        <v>406155.6</v>
      </c>
      <c r="MF155" s="222">
        <f t="shared" si="52"/>
        <v>0</v>
      </c>
      <c r="MG155" s="222">
        <f t="shared" si="52"/>
        <v>0</v>
      </c>
      <c r="MH155" s="222">
        <f t="shared" si="52"/>
        <v>957000</v>
      </c>
      <c r="MI155" s="222">
        <f t="shared" si="52"/>
        <v>0</v>
      </c>
      <c r="MJ155" s="222">
        <f t="shared" si="52"/>
        <v>0</v>
      </c>
      <c r="MK155" s="222">
        <f t="shared" si="52"/>
        <v>0</v>
      </c>
      <c r="ML155" s="222">
        <f t="shared" si="52"/>
        <v>0</v>
      </c>
      <c r="MM155" s="222">
        <f t="shared" si="52"/>
        <v>0</v>
      </c>
      <c r="MN155" s="222">
        <f t="shared" si="52"/>
        <v>472350</v>
      </c>
      <c r="MO155" s="222">
        <f t="shared" si="52"/>
        <v>1141500</v>
      </c>
      <c r="MP155" s="222">
        <f t="shared" si="52"/>
        <v>626000</v>
      </c>
      <c r="MQ155" s="222">
        <f t="shared" si="52"/>
        <v>0</v>
      </c>
      <c r="MR155" s="222">
        <f t="shared" si="52"/>
        <v>887000</v>
      </c>
      <c r="MS155" s="222">
        <f t="shared" si="52"/>
        <v>2619086</v>
      </c>
      <c r="MT155" s="222">
        <f t="shared" si="52"/>
        <v>418613</v>
      </c>
      <c r="MU155" s="222">
        <f t="shared" si="52"/>
        <v>2052411.42</v>
      </c>
      <c r="MV155" s="222">
        <f t="shared" si="52"/>
        <v>553129</v>
      </c>
      <c r="MW155" s="222">
        <f t="shared" si="52"/>
        <v>10121556.470000001</v>
      </c>
      <c r="MX155" s="222">
        <f t="shared" si="52"/>
        <v>1654618</v>
      </c>
      <c r="MY155" s="222">
        <f t="shared" si="52"/>
        <v>4347956.38</v>
      </c>
      <c r="MZ155" s="222">
        <f t="shared" si="52"/>
        <v>2896345.5</v>
      </c>
      <c r="NA155" s="222">
        <f t="shared" si="52"/>
        <v>1992997.47</v>
      </c>
      <c r="NB155" s="222">
        <f t="shared" si="52"/>
        <v>198352.61</v>
      </c>
      <c r="NC155" s="222">
        <f t="shared" si="52"/>
        <v>204276</v>
      </c>
      <c r="ND155" s="222">
        <f t="shared" si="52"/>
        <v>19580118.079999998</v>
      </c>
      <c r="NE155" s="222">
        <f t="shared" si="52"/>
        <v>13659385.25</v>
      </c>
      <c r="NF155" s="222">
        <f t="shared" si="52"/>
        <v>9260124.6699999999</v>
      </c>
      <c r="NG155" s="222">
        <f t="shared" si="52"/>
        <v>34950299.140000001</v>
      </c>
      <c r="NH155" s="222">
        <f t="shared" si="52"/>
        <v>4116370</v>
      </c>
      <c r="NI155" s="222">
        <f t="shared" si="52"/>
        <v>6201044.2300000004</v>
      </c>
      <c r="NJ155" s="222">
        <f t="shared" si="52"/>
        <v>7019960.5499999998</v>
      </c>
      <c r="NK155" s="222">
        <f t="shared" si="52"/>
        <v>41636139.799999997</v>
      </c>
      <c r="NL155" s="222">
        <f t="shared" si="52"/>
        <v>546390</v>
      </c>
      <c r="NM155" s="222">
        <f t="shared" si="52"/>
        <v>16759249.119999999</v>
      </c>
      <c r="NN155" s="222">
        <f t="shared" si="52"/>
        <v>7399976.9299999997</v>
      </c>
      <c r="NO155" s="222">
        <f t="shared" si="52"/>
        <v>810745.18</v>
      </c>
      <c r="NP155" s="222">
        <f t="shared" si="52"/>
        <v>4998654.96</v>
      </c>
      <c r="NQ155" s="222">
        <f t="shared" si="52"/>
        <v>1653526.75</v>
      </c>
      <c r="NR155" s="222">
        <f t="shared" si="52"/>
        <v>5813978.7199999997</v>
      </c>
      <c r="NS155" s="222">
        <f t="shared" si="52"/>
        <v>3337550.55</v>
      </c>
      <c r="NT155" s="222">
        <f t="shared" si="52"/>
        <v>1300667</v>
      </c>
      <c r="NU155" s="222">
        <f t="shared" si="52"/>
        <v>280879</v>
      </c>
      <c r="NV155" s="222">
        <f t="shared" si="52"/>
        <v>1044315.15</v>
      </c>
      <c r="NW155" s="222">
        <f t="shared" si="52"/>
        <v>1801291</v>
      </c>
      <c r="NX155" s="222">
        <f t="shared" si="52"/>
        <v>3098471.5</v>
      </c>
      <c r="NY155" s="222">
        <f t="shared" ref="NY155:QJ155" si="53">SUMIF($A$60:$A$148,$A$121,NY$60:NY$148)</f>
        <v>411914</v>
      </c>
      <c r="NZ155" s="222">
        <f t="shared" si="53"/>
        <v>234906.58</v>
      </c>
      <c r="OA155" s="222">
        <f t="shared" si="53"/>
        <v>81160.38</v>
      </c>
      <c r="OB155" s="222">
        <f t="shared" si="53"/>
        <v>718813</v>
      </c>
      <c r="OC155" s="222">
        <f t="shared" si="53"/>
        <v>877179</v>
      </c>
      <c r="OD155" s="222">
        <f t="shared" si="53"/>
        <v>16475667.26</v>
      </c>
      <c r="OE155" s="222">
        <f t="shared" si="53"/>
        <v>5667489.4299999997</v>
      </c>
      <c r="OF155" s="222">
        <f t="shared" si="53"/>
        <v>1202016.49</v>
      </c>
      <c r="OG155" s="222">
        <f t="shared" si="53"/>
        <v>5840971.96</v>
      </c>
      <c r="OH155" s="222">
        <f t="shared" si="53"/>
        <v>5912757.0300000003</v>
      </c>
      <c r="OI155" s="222">
        <f t="shared" si="53"/>
        <v>3215350.48</v>
      </c>
      <c r="OJ155" s="222">
        <f t="shared" si="53"/>
        <v>7516806.0999999996</v>
      </c>
      <c r="OK155" s="222">
        <f t="shared" si="53"/>
        <v>453876.9</v>
      </c>
      <c r="OL155" s="222">
        <f t="shared" si="53"/>
        <v>1389378</v>
      </c>
      <c r="OM155" s="222">
        <f t="shared" si="53"/>
        <v>17699724.379999999</v>
      </c>
      <c r="ON155" s="222">
        <f t="shared" si="53"/>
        <v>3948749.95</v>
      </c>
      <c r="OO155" s="222">
        <f t="shared" si="53"/>
        <v>26082125.559999999</v>
      </c>
      <c r="OP155" s="222">
        <f t="shared" si="53"/>
        <v>3350707.42</v>
      </c>
      <c r="OQ155" s="222">
        <f t="shared" si="53"/>
        <v>6040501.5300000003</v>
      </c>
      <c r="OR155" s="222">
        <f t="shared" si="53"/>
        <v>0</v>
      </c>
      <c r="OS155" s="222">
        <f t="shared" si="53"/>
        <v>0</v>
      </c>
      <c r="OT155" s="222">
        <f t="shared" si="53"/>
        <v>3769920.69</v>
      </c>
      <c r="OU155" s="222">
        <f t="shared" si="53"/>
        <v>2349074.94</v>
      </c>
      <c r="OV155" s="222">
        <f t="shared" si="53"/>
        <v>1171076.82</v>
      </c>
      <c r="OW155" s="222">
        <f t="shared" si="53"/>
        <v>2211198.62</v>
      </c>
      <c r="OX155" s="222">
        <f t="shared" si="53"/>
        <v>8857478.6999999993</v>
      </c>
      <c r="OY155" s="222">
        <f t="shared" si="53"/>
        <v>370741.82</v>
      </c>
      <c r="OZ155" s="222">
        <f t="shared" si="53"/>
        <v>783864</v>
      </c>
      <c r="PA155" s="222">
        <f t="shared" si="53"/>
        <v>0</v>
      </c>
      <c r="PB155" s="222">
        <f t="shared" si="53"/>
        <v>0</v>
      </c>
      <c r="PC155" s="222">
        <f t="shared" si="53"/>
        <v>8221</v>
      </c>
      <c r="PD155" s="222">
        <f t="shared" si="53"/>
        <v>0</v>
      </c>
      <c r="PE155" s="222">
        <f t="shared" si="53"/>
        <v>14124</v>
      </c>
      <c r="PF155" s="222">
        <f t="shared" si="53"/>
        <v>0</v>
      </c>
      <c r="PG155" s="222">
        <f t="shared" si="53"/>
        <v>26275.200000000001</v>
      </c>
      <c r="PH155" s="222">
        <f t="shared" si="53"/>
        <v>0</v>
      </c>
      <c r="PI155" s="222">
        <f t="shared" si="53"/>
        <v>4368</v>
      </c>
      <c r="PJ155" s="222">
        <f t="shared" si="53"/>
        <v>1514</v>
      </c>
      <c r="PK155" s="222">
        <f t="shared" si="53"/>
        <v>13254.64</v>
      </c>
      <c r="PL155" s="222">
        <f t="shared" si="53"/>
        <v>47830</v>
      </c>
      <c r="PM155" s="222">
        <f t="shared" si="53"/>
        <v>1514</v>
      </c>
      <c r="PN155" s="222">
        <f t="shared" si="53"/>
        <v>35687</v>
      </c>
      <c r="PO155" s="222">
        <f t="shared" si="53"/>
        <v>14720.44</v>
      </c>
      <c r="PP155" s="222">
        <f t="shared" si="53"/>
        <v>0</v>
      </c>
      <c r="PQ155" s="222">
        <f t="shared" si="53"/>
        <v>0</v>
      </c>
      <c r="PR155" s="222">
        <f t="shared" si="53"/>
        <v>0</v>
      </c>
      <c r="PS155" s="222">
        <f t="shared" si="53"/>
        <v>0</v>
      </c>
      <c r="PT155" s="222">
        <f t="shared" si="53"/>
        <v>233820</v>
      </c>
      <c r="PU155" s="222">
        <f t="shared" si="53"/>
        <v>169612.5</v>
      </c>
      <c r="PV155" s="222">
        <f t="shared" si="53"/>
        <v>0</v>
      </c>
      <c r="PW155" s="222">
        <f t="shared" si="53"/>
        <v>0</v>
      </c>
      <c r="PX155" s="222">
        <f t="shared" si="53"/>
        <v>0</v>
      </c>
      <c r="PY155" s="222">
        <f t="shared" si="53"/>
        <v>0</v>
      </c>
      <c r="PZ155" s="222">
        <f t="shared" si="53"/>
        <v>0</v>
      </c>
      <c r="QA155" s="222">
        <f t="shared" si="53"/>
        <v>1716</v>
      </c>
      <c r="QB155" s="222">
        <f t="shared" si="53"/>
        <v>187033.75</v>
      </c>
      <c r="QC155" s="222">
        <f t="shared" si="53"/>
        <v>0</v>
      </c>
      <c r="QD155" s="222">
        <f t="shared" si="53"/>
        <v>0</v>
      </c>
      <c r="QE155" s="222">
        <f t="shared" si="53"/>
        <v>16053</v>
      </c>
      <c r="QF155" s="222">
        <f t="shared" si="53"/>
        <v>3603</v>
      </c>
      <c r="QG155" s="222">
        <f t="shared" si="53"/>
        <v>0</v>
      </c>
      <c r="QH155" s="222">
        <f t="shared" si="53"/>
        <v>44602</v>
      </c>
      <c r="QI155" s="222">
        <f t="shared" si="53"/>
        <v>69627</v>
      </c>
      <c r="QJ155" s="222">
        <f t="shared" si="53"/>
        <v>8382</v>
      </c>
      <c r="QK155" s="222">
        <f t="shared" ref="QK155:SV155" si="54">SUMIF($A$60:$A$148,$A$121,QK$60:QK$148)</f>
        <v>16935</v>
      </c>
      <c r="QL155" s="222">
        <f t="shared" si="54"/>
        <v>6398</v>
      </c>
      <c r="QM155" s="222">
        <f t="shared" si="54"/>
        <v>14462.5</v>
      </c>
      <c r="QN155" s="222">
        <f t="shared" si="54"/>
        <v>2172</v>
      </c>
      <c r="QO155" s="222">
        <f t="shared" si="54"/>
        <v>412</v>
      </c>
      <c r="QP155" s="222">
        <f t="shared" si="54"/>
        <v>5739</v>
      </c>
      <c r="QQ155" s="222">
        <f t="shared" si="54"/>
        <v>0</v>
      </c>
      <c r="QR155" s="222">
        <f t="shared" si="54"/>
        <v>15911</v>
      </c>
      <c r="QS155" s="222">
        <f t="shared" si="54"/>
        <v>0</v>
      </c>
      <c r="QT155" s="222">
        <f t="shared" si="54"/>
        <v>20595.63</v>
      </c>
      <c r="QU155" s="222">
        <f t="shared" si="54"/>
        <v>7640</v>
      </c>
      <c r="QV155" s="222">
        <f t="shared" si="54"/>
        <v>0</v>
      </c>
      <c r="QW155" s="222">
        <f t="shared" si="54"/>
        <v>15578.5</v>
      </c>
      <c r="QX155" s="222">
        <f t="shared" si="54"/>
        <v>0</v>
      </c>
      <c r="QY155" s="222">
        <f t="shared" si="54"/>
        <v>7968</v>
      </c>
      <c r="QZ155" s="222">
        <f t="shared" si="54"/>
        <v>27659</v>
      </c>
      <c r="RA155" s="222">
        <f t="shared" si="54"/>
        <v>80124</v>
      </c>
      <c r="RB155" s="222">
        <f t="shared" si="54"/>
        <v>0</v>
      </c>
      <c r="RC155" s="222">
        <f t="shared" si="54"/>
        <v>1291</v>
      </c>
      <c r="RD155" s="222">
        <f t="shared" si="54"/>
        <v>9039</v>
      </c>
      <c r="RE155" s="222">
        <f t="shared" si="54"/>
        <v>0</v>
      </c>
      <c r="RF155" s="222">
        <f t="shared" si="54"/>
        <v>0</v>
      </c>
      <c r="RG155" s="222">
        <f t="shared" si="54"/>
        <v>39473.25</v>
      </c>
      <c r="RH155" s="222">
        <f t="shared" si="54"/>
        <v>40102</v>
      </c>
      <c r="RI155" s="222">
        <f t="shared" si="54"/>
        <v>10201</v>
      </c>
      <c r="RJ155" s="222">
        <f t="shared" si="54"/>
        <v>40674</v>
      </c>
      <c r="RK155" s="222">
        <f t="shared" si="54"/>
        <v>0</v>
      </c>
      <c r="RL155" s="222">
        <f t="shared" si="54"/>
        <v>0</v>
      </c>
      <c r="RM155" s="222">
        <f t="shared" si="54"/>
        <v>12796</v>
      </c>
      <c r="RN155" s="222">
        <f t="shared" si="54"/>
        <v>8727</v>
      </c>
      <c r="RO155" s="222">
        <f t="shared" si="54"/>
        <v>0</v>
      </c>
      <c r="RP155" s="222">
        <f t="shared" si="54"/>
        <v>40495.160000000003</v>
      </c>
      <c r="RQ155" s="222">
        <f t="shared" si="54"/>
        <v>4724</v>
      </c>
      <c r="RR155" s="222">
        <f t="shared" si="54"/>
        <v>19401</v>
      </c>
      <c r="RS155" s="222">
        <f t="shared" si="54"/>
        <v>11456.5</v>
      </c>
      <c r="RT155" s="222">
        <f t="shared" si="54"/>
        <v>0</v>
      </c>
      <c r="RU155" s="222">
        <f t="shared" si="54"/>
        <v>14321</v>
      </c>
      <c r="RV155" s="222">
        <f t="shared" si="54"/>
        <v>0</v>
      </c>
      <c r="RW155" s="222">
        <f t="shared" si="54"/>
        <v>14256</v>
      </c>
      <c r="RX155" s="222">
        <f t="shared" si="54"/>
        <v>0</v>
      </c>
      <c r="RY155" s="222">
        <f t="shared" si="54"/>
        <v>0</v>
      </c>
      <c r="RZ155" s="222">
        <f t="shared" si="54"/>
        <v>0</v>
      </c>
      <c r="SA155" s="222">
        <f t="shared" si="54"/>
        <v>316339.25</v>
      </c>
      <c r="SB155" s="222">
        <f t="shared" si="54"/>
        <v>0</v>
      </c>
      <c r="SC155" s="222">
        <f t="shared" si="54"/>
        <v>171084</v>
      </c>
      <c r="SD155" s="222">
        <f t="shared" si="54"/>
        <v>0</v>
      </c>
      <c r="SE155" s="222">
        <f t="shared" si="54"/>
        <v>12703.51</v>
      </c>
      <c r="SF155" s="222">
        <f t="shared" si="54"/>
        <v>80137</v>
      </c>
      <c r="SG155" s="222">
        <f t="shared" si="54"/>
        <v>107745.58</v>
      </c>
      <c r="SH155" s="222">
        <f t="shared" si="54"/>
        <v>736879.68</v>
      </c>
      <c r="SI155" s="222">
        <f t="shared" si="54"/>
        <v>19322.419999999998</v>
      </c>
      <c r="SJ155" s="222">
        <f t="shared" si="54"/>
        <v>0</v>
      </c>
      <c r="SK155" s="222">
        <f t="shared" si="54"/>
        <v>129218.37</v>
      </c>
      <c r="SL155" s="222">
        <f t="shared" si="54"/>
        <v>8033</v>
      </c>
      <c r="SM155" s="222">
        <f t="shared" si="54"/>
        <v>196608.69</v>
      </c>
      <c r="SN155" s="222">
        <f t="shared" si="54"/>
        <v>60835.16</v>
      </c>
      <c r="SO155" s="222">
        <f t="shared" si="54"/>
        <v>74464.5</v>
      </c>
      <c r="SP155" s="222">
        <f t="shared" si="54"/>
        <v>13708.28</v>
      </c>
      <c r="SQ155" s="222">
        <f t="shared" si="54"/>
        <v>106047.69</v>
      </c>
      <c r="SR155" s="222">
        <f t="shared" si="54"/>
        <v>43258.239999999998</v>
      </c>
      <c r="SS155" s="222">
        <f t="shared" si="54"/>
        <v>44480.69</v>
      </c>
      <c r="ST155" s="222">
        <f t="shared" si="54"/>
        <v>98134.24</v>
      </c>
      <c r="SU155" s="222">
        <f t="shared" si="54"/>
        <v>630819.69999999995</v>
      </c>
      <c r="SV155" s="222">
        <f t="shared" si="54"/>
        <v>18278.919999999998</v>
      </c>
      <c r="SW155" s="222">
        <f t="shared" ref="SW155:VH155" si="55">SUMIF($A$60:$A$148,$A$121,SW$60:SW$148)</f>
        <v>428526</v>
      </c>
      <c r="SX155" s="222">
        <f t="shared" si="55"/>
        <v>157639.64000000001</v>
      </c>
      <c r="SY155" s="222">
        <f t="shared" si="55"/>
        <v>7845.38</v>
      </c>
      <c r="SZ155" s="222">
        <f t="shared" si="55"/>
        <v>257867.05</v>
      </c>
      <c r="TA155" s="222">
        <f t="shared" si="55"/>
        <v>0</v>
      </c>
      <c r="TB155" s="222">
        <f t="shared" si="55"/>
        <v>3656</v>
      </c>
      <c r="TC155" s="222">
        <f t="shared" si="55"/>
        <v>17518.61</v>
      </c>
      <c r="TD155" s="222">
        <f t="shared" si="55"/>
        <v>38222</v>
      </c>
      <c r="TE155" s="222">
        <f t="shared" si="55"/>
        <v>28029.34</v>
      </c>
      <c r="TF155" s="222">
        <f t="shared" si="55"/>
        <v>173086.37</v>
      </c>
      <c r="TG155" s="222">
        <f t="shared" si="55"/>
        <v>114842</v>
      </c>
      <c r="TH155" s="222">
        <f t="shared" si="55"/>
        <v>43034.17</v>
      </c>
      <c r="TI155" s="222">
        <f t="shared" si="55"/>
        <v>204255.99</v>
      </c>
      <c r="TJ155" s="222">
        <f t="shared" si="55"/>
        <v>45560.83</v>
      </c>
      <c r="TK155" s="222">
        <f t="shared" si="55"/>
        <v>3700.25</v>
      </c>
      <c r="TL155" s="222">
        <f t="shared" si="55"/>
        <v>12790.17</v>
      </c>
      <c r="TM155" s="222">
        <f t="shared" si="55"/>
        <v>40053.199999999997</v>
      </c>
      <c r="TN155" s="222">
        <f t="shared" si="55"/>
        <v>25229.599999999999</v>
      </c>
      <c r="TO155" s="222">
        <f t="shared" si="55"/>
        <v>0</v>
      </c>
      <c r="TP155" s="222">
        <f t="shared" si="55"/>
        <v>80494.080000000002</v>
      </c>
      <c r="TQ155" s="222">
        <f t="shared" si="55"/>
        <v>25692.32</v>
      </c>
      <c r="TR155" s="222">
        <f t="shared" si="55"/>
        <v>44163</v>
      </c>
      <c r="TS155" s="222">
        <f t="shared" si="55"/>
        <v>267478.68</v>
      </c>
      <c r="TT155" s="222">
        <f t="shared" si="55"/>
        <v>13567</v>
      </c>
      <c r="TU155" s="222">
        <f t="shared" si="55"/>
        <v>26570</v>
      </c>
      <c r="TV155" s="222">
        <f t="shared" si="55"/>
        <v>22039.5</v>
      </c>
      <c r="TW155" s="222">
        <f t="shared" si="55"/>
        <v>22464.28</v>
      </c>
      <c r="TX155" s="222">
        <f t="shared" si="55"/>
        <v>20217.82</v>
      </c>
      <c r="TY155" s="222">
        <f t="shared" si="55"/>
        <v>259808.25</v>
      </c>
      <c r="TZ155" s="222">
        <f t="shared" si="55"/>
        <v>23594.7</v>
      </c>
      <c r="UA155" s="222">
        <f t="shared" si="55"/>
        <v>255530.71</v>
      </c>
      <c r="UB155" s="222">
        <f t="shared" si="55"/>
        <v>252127.62</v>
      </c>
      <c r="UC155" s="222">
        <f t="shared" si="55"/>
        <v>0</v>
      </c>
      <c r="UD155" s="222">
        <f t="shared" si="55"/>
        <v>77655.41</v>
      </c>
      <c r="UE155" s="222">
        <f t="shared" si="55"/>
        <v>224556.65</v>
      </c>
      <c r="UF155" s="222">
        <f t="shared" si="55"/>
        <v>0</v>
      </c>
      <c r="UG155" s="222">
        <f t="shared" si="55"/>
        <v>0</v>
      </c>
      <c r="UH155" s="222">
        <f t="shared" si="55"/>
        <v>0</v>
      </c>
      <c r="UI155" s="222">
        <f t="shared" si="55"/>
        <v>0</v>
      </c>
      <c r="UJ155" s="222">
        <f t="shared" si="55"/>
        <v>28052.82</v>
      </c>
      <c r="UK155" s="222">
        <f t="shared" si="55"/>
        <v>15252.32</v>
      </c>
      <c r="UL155" s="222">
        <f t="shared" si="55"/>
        <v>8342.07</v>
      </c>
      <c r="UM155" s="222">
        <f t="shared" si="55"/>
        <v>8986.01</v>
      </c>
      <c r="UN155" s="222">
        <f t="shared" si="55"/>
        <v>18292.71</v>
      </c>
      <c r="UO155" s="222">
        <f t="shared" si="55"/>
        <v>34304.21</v>
      </c>
      <c r="UP155" s="222">
        <f t="shared" si="55"/>
        <v>0</v>
      </c>
      <c r="UQ155" s="222">
        <f t="shared" si="55"/>
        <v>24216</v>
      </c>
      <c r="UR155" s="222">
        <f t="shared" si="55"/>
        <v>0</v>
      </c>
      <c r="US155" s="222">
        <f t="shared" si="55"/>
        <v>49449.14</v>
      </c>
      <c r="UT155" s="222">
        <f t="shared" si="55"/>
        <v>0</v>
      </c>
      <c r="UU155" s="222">
        <f t="shared" si="55"/>
        <v>257</v>
      </c>
      <c r="UV155" s="222">
        <f t="shared" si="55"/>
        <v>76653.64</v>
      </c>
      <c r="UW155" s="222">
        <f t="shared" si="55"/>
        <v>3656</v>
      </c>
      <c r="UX155" s="222">
        <f t="shared" si="55"/>
        <v>3862</v>
      </c>
      <c r="UY155" s="222">
        <f t="shared" si="55"/>
        <v>6283.27</v>
      </c>
      <c r="UZ155" s="222">
        <f t="shared" si="55"/>
        <v>20108</v>
      </c>
      <c r="VA155" s="222">
        <f t="shared" si="55"/>
        <v>63412.46</v>
      </c>
      <c r="VB155" s="222">
        <f t="shared" si="55"/>
        <v>16290</v>
      </c>
      <c r="VC155" s="222">
        <f t="shared" si="55"/>
        <v>47100.26</v>
      </c>
      <c r="VD155" s="222">
        <f t="shared" si="55"/>
        <v>0</v>
      </c>
      <c r="VE155" s="222">
        <f t="shared" si="55"/>
        <v>8987.67</v>
      </c>
      <c r="VF155" s="222">
        <f t="shared" si="55"/>
        <v>21477.78</v>
      </c>
      <c r="VG155" s="222">
        <f t="shared" si="55"/>
        <v>4844</v>
      </c>
      <c r="VH155" s="222">
        <f t="shared" si="55"/>
        <v>45380.69</v>
      </c>
      <c r="VI155" s="222">
        <f t="shared" ref="VI155:XT155" si="56">SUMIF($A$60:$A$148,$A$121,VI$60:VI$148)</f>
        <v>0</v>
      </c>
      <c r="VJ155" s="222">
        <f t="shared" si="56"/>
        <v>25106.34</v>
      </c>
      <c r="VK155" s="222">
        <f t="shared" si="56"/>
        <v>0</v>
      </c>
      <c r="VL155" s="222">
        <f t="shared" si="56"/>
        <v>21904.54</v>
      </c>
      <c r="VM155" s="222">
        <f t="shared" si="56"/>
        <v>26795</v>
      </c>
      <c r="VN155" s="222">
        <f t="shared" si="56"/>
        <v>24051.62</v>
      </c>
      <c r="VO155" s="222">
        <f t="shared" si="56"/>
        <v>27061</v>
      </c>
      <c r="VP155" s="222">
        <f t="shared" si="56"/>
        <v>0</v>
      </c>
      <c r="VQ155" s="222">
        <f t="shared" si="56"/>
        <v>280601.90000000002</v>
      </c>
      <c r="VR155" s="222">
        <f t="shared" si="56"/>
        <v>90528</v>
      </c>
      <c r="VS155" s="222">
        <f t="shared" si="56"/>
        <v>1828</v>
      </c>
      <c r="VT155" s="222">
        <f t="shared" si="56"/>
        <v>30762</v>
      </c>
      <c r="VU155" s="222">
        <f t="shared" si="56"/>
        <v>0</v>
      </c>
      <c r="VV155" s="222">
        <f t="shared" si="56"/>
        <v>14814.5</v>
      </c>
      <c r="VW155" s="222">
        <f t="shared" si="56"/>
        <v>14183.4</v>
      </c>
      <c r="VX155" s="222">
        <f t="shared" si="56"/>
        <v>70032</v>
      </c>
      <c r="VY155" s="222">
        <f t="shared" si="56"/>
        <v>0</v>
      </c>
      <c r="VZ155" s="222">
        <f t="shared" si="56"/>
        <v>7200</v>
      </c>
      <c r="WA155" s="222">
        <f t="shared" si="56"/>
        <v>0</v>
      </c>
      <c r="WB155" s="222">
        <f t="shared" si="56"/>
        <v>898255.55</v>
      </c>
      <c r="WC155" s="222">
        <f t="shared" si="56"/>
        <v>1188043</v>
      </c>
      <c r="WD155" s="222">
        <f t="shared" si="56"/>
        <v>0</v>
      </c>
      <c r="WE155" s="222">
        <f t="shared" si="56"/>
        <v>0</v>
      </c>
      <c r="WF155" s="222">
        <f t="shared" si="56"/>
        <v>36926</v>
      </c>
      <c r="WG155" s="222">
        <f t="shared" si="56"/>
        <v>368843.44</v>
      </c>
      <c r="WH155" s="222">
        <f t="shared" si="56"/>
        <v>111228.73</v>
      </c>
      <c r="WI155" s="222">
        <f t="shared" si="56"/>
        <v>11500</v>
      </c>
      <c r="WJ155" s="222">
        <f t="shared" si="56"/>
        <v>88533</v>
      </c>
      <c r="WK155" s="222">
        <f t="shared" si="56"/>
        <v>81564.38</v>
      </c>
      <c r="WL155" s="222">
        <f t="shared" si="56"/>
        <v>99578.72</v>
      </c>
      <c r="WM155" s="222">
        <f t="shared" si="56"/>
        <v>5199</v>
      </c>
      <c r="WN155" s="222">
        <f t="shared" si="56"/>
        <v>801866.75</v>
      </c>
      <c r="WO155" s="222">
        <f t="shared" si="56"/>
        <v>46673</v>
      </c>
      <c r="WP155" s="222">
        <f t="shared" si="56"/>
        <v>0</v>
      </c>
      <c r="WQ155" s="222">
        <f t="shared" si="56"/>
        <v>5808</v>
      </c>
      <c r="WR155" s="222">
        <f t="shared" si="56"/>
        <v>290458</v>
      </c>
      <c r="WS155" s="222">
        <f t="shared" si="56"/>
        <v>136810.32999999999</v>
      </c>
      <c r="WT155" s="222">
        <f t="shared" si="56"/>
        <v>691523.81</v>
      </c>
      <c r="WU155" s="222">
        <f t="shared" si="56"/>
        <v>791445.39</v>
      </c>
      <c r="WV155" s="222">
        <f t="shared" si="56"/>
        <v>128034.85</v>
      </c>
      <c r="WW155" s="222">
        <f t="shared" si="56"/>
        <v>3000</v>
      </c>
      <c r="WX155" s="222">
        <f t="shared" si="56"/>
        <v>19740</v>
      </c>
      <c r="WY155" s="222">
        <f t="shared" si="56"/>
        <v>460544.09</v>
      </c>
      <c r="WZ155" s="222">
        <f t="shared" si="56"/>
        <v>0</v>
      </c>
      <c r="XA155" s="222">
        <f t="shared" si="56"/>
        <v>3939</v>
      </c>
      <c r="XB155" s="222">
        <f t="shared" si="56"/>
        <v>13571.5</v>
      </c>
      <c r="XC155" s="222">
        <f t="shared" si="56"/>
        <v>999129.12</v>
      </c>
      <c r="XD155" s="222">
        <f t="shared" si="56"/>
        <v>143037</v>
      </c>
      <c r="XE155" s="222">
        <f t="shared" si="56"/>
        <v>0</v>
      </c>
      <c r="XF155" s="222">
        <f t="shared" si="56"/>
        <v>0</v>
      </c>
      <c r="XG155" s="222">
        <f t="shared" si="56"/>
        <v>15742.84</v>
      </c>
      <c r="XH155" s="222">
        <f t="shared" si="56"/>
        <v>1657028.43</v>
      </c>
      <c r="XI155" s="222">
        <f t="shared" si="56"/>
        <v>0</v>
      </c>
      <c r="XJ155" s="222">
        <f t="shared" si="56"/>
        <v>0</v>
      </c>
      <c r="XK155" s="222">
        <f t="shared" si="56"/>
        <v>0</v>
      </c>
      <c r="XL155" s="222">
        <f t="shared" si="56"/>
        <v>0</v>
      </c>
      <c r="XM155" s="222">
        <f t="shared" si="56"/>
        <v>0</v>
      </c>
      <c r="XN155" s="222">
        <f t="shared" si="56"/>
        <v>0</v>
      </c>
      <c r="XO155" s="222">
        <f t="shared" si="56"/>
        <v>0</v>
      </c>
      <c r="XP155" s="222">
        <f t="shared" si="56"/>
        <v>0</v>
      </c>
      <c r="XQ155" s="222">
        <f t="shared" si="56"/>
        <v>0</v>
      </c>
      <c r="XR155" s="222">
        <f t="shared" si="56"/>
        <v>0</v>
      </c>
      <c r="XS155" s="222">
        <f t="shared" si="56"/>
        <v>0</v>
      </c>
      <c r="XT155" s="222">
        <f t="shared" si="56"/>
        <v>0</v>
      </c>
      <c r="XU155" s="222">
        <f t="shared" ref="XU155:AAF155" si="57">SUMIF($A$60:$A$148,$A$121,XU$60:XU$148)</f>
        <v>0</v>
      </c>
      <c r="XV155" s="222">
        <f t="shared" si="57"/>
        <v>0</v>
      </c>
      <c r="XW155" s="222">
        <f t="shared" si="57"/>
        <v>0</v>
      </c>
      <c r="XX155" s="222">
        <f t="shared" si="57"/>
        <v>0</v>
      </c>
      <c r="XY155" s="222">
        <f t="shared" si="57"/>
        <v>0</v>
      </c>
      <c r="XZ155" s="222">
        <f t="shared" si="57"/>
        <v>0</v>
      </c>
      <c r="YA155" s="222">
        <f t="shared" si="57"/>
        <v>0</v>
      </c>
      <c r="YB155" s="222">
        <f t="shared" si="57"/>
        <v>0</v>
      </c>
      <c r="YC155" s="222">
        <f t="shared" si="57"/>
        <v>0</v>
      </c>
      <c r="YD155" s="222">
        <f t="shared" si="57"/>
        <v>0</v>
      </c>
      <c r="YE155" s="222">
        <f t="shared" si="57"/>
        <v>513038.85</v>
      </c>
      <c r="YF155" s="222">
        <f t="shared" si="57"/>
        <v>0</v>
      </c>
      <c r="YG155" s="222">
        <f t="shared" si="57"/>
        <v>0</v>
      </c>
      <c r="YH155" s="222">
        <f t="shared" si="57"/>
        <v>0</v>
      </c>
      <c r="YI155" s="222">
        <f t="shared" si="57"/>
        <v>0</v>
      </c>
      <c r="YJ155" s="222">
        <f t="shared" si="57"/>
        <v>0</v>
      </c>
      <c r="YK155" s="222">
        <f t="shared" si="57"/>
        <v>0</v>
      </c>
      <c r="YL155" s="222">
        <f t="shared" si="57"/>
        <v>0</v>
      </c>
      <c r="YM155" s="222">
        <f t="shared" si="57"/>
        <v>0</v>
      </c>
      <c r="YN155" s="222">
        <f t="shared" si="57"/>
        <v>0</v>
      </c>
      <c r="YO155" s="222">
        <f t="shared" si="57"/>
        <v>0</v>
      </c>
      <c r="YP155" s="222">
        <f t="shared" si="57"/>
        <v>0</v>
      </c>
      <c r="YQ155" s="222">
        <f t="shared" si="57"/>
        <v>0</v>
      </c>
      <c r="YR155" s="222">
        <f t="shared" si="57"/>
        <v>0</v>
      </c>
      <c r="YS155" s="222">
        <f t="shared" si="57"/>
        <v>0</v>
      </c>
      <c r="YT155" s="222">
        <f t="shared" si="57"/>
        <v>0</v>
      </c>
      <c r="YU155" s="222">
        <f t="shared" si="57"/>
        <v>0</v>
      </c>
      <c r="YV155" s="222">
        <f t="shared" si="57"/>
        <v>202094.9</v>
      </c>
      <c r="YW155" s="222">
        <f t="shared" si="57"/>
        <v>0</v>
      </c>
      <c r="YX155" s="222">
        <f t="shared" si="57"/>
        <v>9347</v>
      </c>
      <c r="YY155" s="222">
        <f t="shared" si="57"/>
        <v>0</v>
      </c>
      <c r="YZ155" s="222">
        <f t="shared" si="57"/>
        <v>58243.5</v>
      </c>
      <c r="ZA155" s="222">
        <f t="shared" si="57"/>
        <v>5484</v>
      </c>
      <c r="ZB155" s="222">
        <f t="shared" si="57"/>
        <v>0</v>
      </c>
      <c r="ZC155" s="222">
        <f t="shared" si="57"/>
        <v>30224</v>
      </c>
      <c r="ZD155" s="222">
        <f t="shared" si="57"/>
        <v>0</v>
      </c>
      <c r="ZE155" s="222">
        <f t="shared" si="57"/>
        <v>0</v>
      </c>
      <c r="ZF155" s="222">
        <f t="shared" si="57"/>
        <v>0</v>
      </c>
      <c r="ZG155" s="222">
        <f t="shared" si="57"/>
        <v>0</v>
      </c>
      <c r="ZH155" s="222">
        <f t="shared" si="57"/>
        <v>0</v>
      </c>
      <c r="ZI155" s="222">
        <f t="shared" si="57"/>
        <v>0</v>
      </c>
      <c r="ZJ155" s="222">
        <f t="shared" si="57"/>
        <v>0</v>
      </c>
      <c r="ZK155" s="222">
        <f t="shared" si="57"/>
        <v>0</v>
      </c>
      <c r="ZL155" s="222">
        <f t="shared" si="57"/>
        <v>739692.03</v>
      </c>
      <c r="ZM155" s="222">
        <f t="shared" si="57"/>
        <v>1828</v>
      </c>
      <c r="ZN155" s="222">
        <f t="shared" si="57"/>
        <v>12796</v>
      </c>
      <c r="ZO155" s="222">
        <f t="shared" si="57"/>
        <v>14481.5</v>
      </c>
      <c r="ZP155" s="222">
        <f t="shared" si="57"/>
        <v>0</v>
      </c>
      <c r="ZQ155" s="222">
        <f t="shared" si="57"/>
        <v>0</v>
      </c>
      <c r="ZR155" s="222">
        <f t="shared" si="57"/>
        <v>0</v>
      </c>
      <c r="ZS155" s="222">
        <f t="shared" si="57"/>
        <v>0</v>
      </c>
      <c r="ZT155" s="222">
        <f t="shared" si="57"/>
        <v>20108</v>
      </c>
      <c r="ZU155" s="222">
        <f t="shared" si="57"/>
        <v>2742</v>
      </c>
      <c r="ZV155" s="222">
        <f t="shared" si="57"/>
        <v>0</v>
      </c>
      <c r="ZW155" s="222">
        <f t="shared" si="57"/>
        <v>7312</v>
      </c>
      <c r="ZX155" s="222">
        <f t="shared" si="57"/>
        <v>0</v>
      </c>
      <c r="ZY155" s="222">
        <f t="shared" si="57"/>
        <v>5390.91</v>
      </c>
      <c r="ZZ155" s="222">
        <f t="shared" si="57"/>
        <v>0</v>
      </c>
      <c r="AAA155" s="222">
        <f t="shared" si="57"/>
        <v>0</v>
      </c>
      <c r="AAB155" s="222">
        <f t="shared" si="57"/>
        <v>0</v>
      </c>
      <c r="AAC155" s="222">
        <f t="shared" si="57"/>
        <v>0</v>
      </c>
      <c r="AAD155" s="222">
        <f t="shared" si="57"/>
        <v>2558</v>
      </c>
      <c r="AAE155" s="222">
        <f t="shared" si="57"/>
        <v>0</v>
      </c>
      <c r="AAF155" s="222">
        <f t="shared" si="57"/>
        <v>9140</v>
      </c>
      <c r="AAG155" s="222">
        <f t="shared" ref="AAG155:ACR155" si="58">SUMIF($A$60:$A$148,$A$121,AAG$60:AAG$148)</f>
        <v>0</v>
      </c>
      <c r="AAH155" s="222">
        <f t="shared" si="58"/>
        <v>0</v>
      </c>
      <c r="AAI155" s="222">
        <f t="shared" si="58"/>
        <v>0</v>
      </c>
      <c r="AAJ155" s="222">
        <f t="shared" si="58"/>
        <v>0</v>
      </c>
      <c r="AAK155" s="222">
        <f t="shared" si="58"/>
        <v>0</v>
      </c>
      <c r="AAL155" s="222">
        <f t="shared" si="58"/>
        <v>0</v>
      </c>
      <c r="AAM155" s="222">
        <f t="shared" si="58"/>
        <v>0</v>
      </c>
      <c r="AAN155" s="222">
        <f t="shared" si="58"/>
        <v>0</v>
      </c>
      <c r="AAO155" s="222">
        <f t="shared" si="58"/>
        <v>15138</v>
      </c>
      <c r="AAP155" s="222">
        <f t="shared" si="58"/>
        <v>197690</v>
      </c>
      <c r="AAQ155" s="222">
        <f t="shared" si="58"/>
        <v>0</v>
      </c>
      <c r="AAR155" s="222">
        <f t="shared" si="58"/>
        <v>7500</v>
      </c>
      <c r="AAS155" s="222">
        <f t="shared" si="58"/>
        <v>0</v>
      </c>
      <c r="AAT155" s="222">
        <f t="shared" si="58"/>
        <v>0</v>
      </c>
      <c r="AAU155" s="222">
        <f t="shared" si="58"/>
        <v>0</v>
      </c>
      <c r="AAV155" s="222">
        <f t="shared" si="58"/>
        <v>0</v>
      </c>
      <c r="AAW155" s="222">
        <f t="shared" si="58"/>
        <v>0</v>
      </c>
      <c r="AAX155" s="222">
        <f t="shared" si="58"/>
        <v>0</v>
      </c>
      <c r="AAY155" s="222">
        <f t="shared" si="58"/>
        <v>0</v>
      </c>
      <c r="AAZ155" s="222">
        <f t="shared" si="58"/>
        <v>97760</v>
      </c>
      <c r="ABA155" s="222">
        <f t="shared" si="58"/>
        <v>4500</v>
      </c>
      <c r="ABB155" s="222">
        <f t="shared" si="58"/>
        <v>7226</v>
      </c>
      <c r="ABC155" s="222">
        <f t="shared" si="58"/>
        <v>0</v>
      </c>
      <c r="ABD155" s="222">
        <f t="shared" si="58"/>
        <v>0</v>
      </c>
      <c r="ABE155" s="222">
        <f t="shared" si="58"/>
        <v>9920</v>
      </c>
      <c r="ABF155" s="222">
        <f t="shared" si="58"/>
        <v>0</v>
      </c>
      <c r="ABG155" s="222">
        <f t="shared" si="58"/>
        <v>0</v>
      </c>
      <c r="ABH155" s="222">
        <f t="shared" si="58"/>
        <v>0</v>
      </c>
      <c r="ABI155" s="222">
        <f t="shared" si="58"/>
        <v>65808</v>
      </c>
      <c r="ABJ155" s="222">
        <f t="shared" si="58"/>
        <v>47092</v>
      </c>
      <c r="ABK155" s="222">
        <f t="shared" si="58"/>
        <v>0</v>
      </c>
      <c r="ABL155" s="222">
        <f t="shared" si="58"/>
        <v>0</v>
      </c>
      <c r="ABM155" s="222">
        <f t="shared" si="58"/>
        <v>1500</v>
      </c>
      <c r="ABN155" s="222">
        <f t="shared" si="58"/>
        <v>0</v>
      </c>
      <c r="ABO155" s="222">
        <f t="shared" si="58"/>
        <v>0</v>
      </c>
      <c r="ABP155" s="222">
        <f t="shared" si="58"/>
        <v>1401573.54</v>
      </c>
      <c r="ABQ155" s="222">
        <f t="shared" si="58"/>
        <v>496158.5</v>
      </c>
      <c r="ABR155" s="222">
        <f t="shared" si="58"/>
        <v>1215391.1100000001</v>
      </c>
      <c r="ABS155" s="222">
        <f t="shared" si="58"/>
        <v>901435.2</v>
      </c>
      <c r="ABT155" s="222">
        <f t="shared" si="58"/>
        <v>560291</v>
      </c>
      <c r="ABU155" s="222">
        <f t="shared" si="58"/>
        <v>520957.64</v>
      </c>
      <c r="ABV155" s="222">
        <f t="shared" si="58"/>
        <v>510853.59</v>
      </c>
      <c r="ABW155" s="222">
        <f t="shared" si="58"/>
        <v>0</v>
      </c>
      <c r="ABX155" s="222">
        <f t="shared" si="58"/>
        <v>2480158.9</v>
      </c>
      <c r="ABY155" s="222">
        <f t="shared" si="58"/>
        <v>4868946</v>
      </c>
      <c r="ABZ155" s="222">
        <f t="shared" si="58"/>
        <v>5165539.7699999996</v>
      </c>
      <c r="ACA155" s="222">
        <f t="shared" si="58"/>
        <v>1529415.84</v>
      </c>
      <c r="ACB155" s="222">
        <f t="shared" si="58"/>
        <v>5925053.4199999999</v>
      </c>
      <c r="ACC155" s="222">
        <f t="shared" si="58"/>
        <v>4559995.3</v>
      </c>
      <c r="ACD155" s="222">
        <f t="shared" si="58"/>
        <v>1650764.26</v>
      </c>
      <c r="ACE155" s="222">
        <f t="shared" si="58"/>
        <v>1703415.6</v>
      </c>
      <c r="ACF155" s="222">
        <f t="shared" si="58"/>
        <v>1573129.58</v>
      </c>
      <c r="ACG155" s="222">
        <f t="shared" si="58"/>
        <v>3643133.93</v>
      </c>
      <c r="ACH155" s="222">
        <f t="shared" si="58"/>
        <v>3215093.25</v>
      </c>
      <c r="ACI155" s="222">
        <f t="shared" si="58"/>
        <v>232297.04</v>
      </c>
      <c r="ACJ155" s="222">
        <f t="shared" si="58"/>
        <v>11999</v>
      </c>
      <c r="ACK155" s="222">
        <f t="shared" si="58"/>
        <v>163319</v>
      </c>
      <c r="ACL155" s="222">
        <f t="shared" si="58"/>
        <v>1341198.71</v>
      </c>
      <c r="ACM155" s="222">
        <f t="shared" si="58"/>
        <v>150537.75</v>
      </c>
      <c r="ACN155" s="222">
        <f t="shared" si="58"/>
        <v>0</v>
      </c>
      <c r="ACO155" s="222">
        <f t="shared" si="58"/>
        <v>111780.95</v>
      </c>
      <c r="ACP155" s="222">
        <f t="shared" si="58"/>
        <v>4715062.5</v>
      </c>
      <c r="ACQ155" s="222">
        <f t="shared" si="58"/>
        <v>0</v>
      </c>
      <c r="ACR155" s="222">
        <f t="shared" si="58"/>
        <v>332345</v>
      </c>
      <c r="ACS155" s="222">
        <f t="shared" ref="ACS155:AFD155" si="59">SUMIF($A$60:$A$148,$A$121,ACS$60:ACS$148)</f>
        <v>2148338.2799999998</v>
      </c>
      <c r="ACT155" s="222">
        <f t="shared" si="59"/>
        <v>134831</v>
      </c>
      <c r="ACU155" s="222">
        <f t="shared" si="59"/>
        <v>12360</v>
      </c>
      <c r="ACV155" s="222">
        <f t="shared" si="59"/>
        <v>23592</v>
      </c>
      <c r="ACW155" s="222">
        <f t="shared" si="59"/>
        <v>1025687.39</v>
      </c>
      <c r="ACX155" s="222">
        <f t="shared" si="59"/>
        <v>263126.5</v>
      </c>
      <c r="ACY155" s="222">
        <f t="shared" si="59"/>
        <v>803807.19</v>
      </c>
      <c r="ACZ155" s="222">
        <f t="shared" si="59"/>
        <v>256829.23</v>
      </c>
      <c r="ADA155" s="222">
        <f t="shared" si="59"/>
        <v>19693</v>
      </c>
      <c r="ADB155" s="222">
        <f t="shared" si="59"/>
        <v>0</v>
      </c>
      <c r="ADC155" s="222">
        <f t="shared" si="59"/>
        <v>0</v>
      </c>
      <c r="ADD155" s="222">
        <f t="shared" si="59"/>
        <v>0</v>
      </c>
      <c r="ADE155" s="222">
        <f t="shared" si="59"/>
        <v>0</v>
      </c>
      <c r="ADF155" s="222">
        <f t="shared" si="59"/>
        <v>0</v>
      </c>
      <c r="ADG155" s="222">
        <f t="shared" si="59"/>
        <v>713537.3</v>
      </c>
      <c r="ADH155" s="222">
        <f t="shared" si="59"/>
        <v>0</v>
      </c>
      <c r="ADI155" s="222">
        <f t="shared" si="59"/>
        <v>530980</v>
      </c>
      <c r="ADJ155" s="222">
        <f t="shared" si="59"/>
        <v>0</v>
      </c>
      <c r="ADK155" s="222">
        <f t="shared" si="59"/>
        <v>165500</v>
      </c>
      <c r="ADL155" s="222">
        <f t="shared" si="59"/>
        <v>1164000</v>
      </c>
      <c r="ADM155" s="222">
        <f t="shared" si="59"/>
        <v>0</v>
      </c>
      <c r="ADN155" s="222">
        <f t="shared" si="59"/>
        <v>0</v>
      </c>
      <c r="ADO155" s="222">
        <f t="shared" si="59"/>
        <v>22771751.879999999</v>
      </c>
      <c r="ADP155" s="222">
        <f t="shared" si="59"/>
        <v>3718490.39</v>
      </c>
      <c r="ADQ155" s="222">
        <f t="shared" si="59"/>
        <v>5800711</v>
      </c>
      <c r="ADR155" s="222">
        <f t="shared" si="59"/>
        <v>0</v>
      </c>
      <c r="ADS155" s="222">
        <f t="shared" si="59"/>
        <v>2168813.5</v>
      </c>
      <c r="ADT155" s="222">
        <f t="shared" si="59"/>
        <v>69490.63</v>
      </c>
      <c r="ADU155" s="222">
        <f t="shared" si="59"/>
        <v>762547.3</v>
      </c>
      <c r="ADV155" s="222">
        <f t="shared" si="59"/>
        <v>7901003.5499999998</v>
      </c>
      <c r="ADW155" s="222">
        <f t="shared" si="59"/>
        <v>101544.38</v>
      </c>
      <c r="ADX155" s="222">
        <f t="shared" si="59"/>
        <v>0</v>
      </c>
      <c r="ADY155" s="222">
        <f t="shared" si="59"/>
        <v>0</v>
      </c>
      <c r="ADZ155" s="222">
        <f t="shared" si="59"/>
        <v>0</v>
      </c>
      <c r="AEA155" s="222">
        <f t="shared" si="59"/>
        <v>1946703.5</v>
      </c>
      <c r="AEB155" s="222">
        <f t="shared" si="59"/>
        <v>1356176.05</v>
      </c>
      <c r="AEC155" s="222">
        <f t="shared" si="59"/>
        <v>904325.31</v>
      </c>
      <c r="AED155" s="222">
        <f t="shared" si="59"/>
        <v>3266967.75</v>
      </c>
      <c r="AEE155" s="222">
        <f t="shared" si="59"/>
        <v>725763.71</v>
      </c>
      <c r="AEF155" s="222">
        <f t="shared" si="59"/>
        <v>1199555.03</v>
      </c>
      <c r="AEG155" s="222">
        <f t="shared" si="59"/>
        <v>187095.72</v>
      </c>
      <c r="AEH155" s="222">
        <f t="shared" si="59"/>
        <v>1391372.49</v>
      </c>
      <c r="AEI155" s="222">
        <f t="shared" si="59"/>
        <v>2056</v>
      </c>
      <c r="AEJ155" s="222">
        <f t="shared" si="59"/>
        <v>43827.5</v>
      </c>
      <c r="AEK155" s="222">
        <f t="shared" si="59"/>
        <v>433965.44</v>
      </c>
      <c r="AEL155" s="222">
        <f t="shared" si="59"/>
        <v>1266676</v>
      </c>
      <c r="AEM155" s="222">
        <f t="shared" si="59"/>
        <v>1064306.8400000001</v>
      </c>
      <c r="AEN155" s="222">
        <f t="shared" si="59"/>
        <v>1686278.5</v>
      </c>
      <c r="AEO155" s="222">
        <f t="shared" si="59"/>
        <v>594250.29</v>
      </c>
      <c r="AEP155" s="222">
        <f t="shared" si="59"/>
        <v>1425897</v>
      </c>
      <c r="AEQ155" s="222">
        <f t="shared" si="59"/>
        <v>590730.03</v>
      </c>
      <c r="AER155" s="222">
        <f t="shared" si="59"/>
        <v>1192078.6499999999</v>
      </c>
      <c r="AES155" s="222">
        <f t="shared" si="59"/>
        <v>341347.96</v>
      </c>
      <c r="AET155" s="222">
        <f t="shared" si="59"/>
        <v>2662553.36</v>
      </c>
      <c r="AEU155" s="222">
        <f t="shared" si="59"/>
        <v>349548.2</v>
      </c>
      <c r="AEV155" s="222">
        <f t="shared" si="59"/>
        <v>80322.570000000007</v>
      </c>
      <c r="AEW155" s="222">
        <f t="shared" si="59"/>
        <v>441411.71</v>
      </c>
      <c r="AEX155" s="222">
        <f t="shared" si="59"/>
        <v>409828.2</v>
      </c>
      <c r="AEY155" s="222">
        <f t="shared" si="59"/>
        <v>195873.4</v>
      </c>
      <c r="AEZ155" s="222">
        <f t="shared" si="59"/>
        <v>17660.75</v>
      </c>
      <c r="AFA155" s="222">
        <f t="shared" si="59"/>
        <v>318070.2</v>
      </c>
      <c r="AFB155" s="222">
        <f t="shared" si="59"/>
        <v>3391</v>
      </c>
      <c r="AFC155" s="222">
        <f t="shared" si="59"/>
        <v>129237</v>
      </c>
      <c r="AFD155" s="222">
        <f t="shared" si="59"/>
        <v>7826</v>
      </c>
      <c r="AFE155" s="222">
        <f t="shared" ref="AFE155:AHP155" si="60">SUMIF($A$60:$A$148,$A$121,AFE$60:AFE$148)</f>
        <v>48100</v>
      </c>
      <c r="AFF155" s="222">
        <f t="shared" si="60"/>
        <v>5356</v>
      </c>
      <c r="AFG155" s="222">
        <f t="shared" si="60"/>
        <v>0</v>
      </c>
      <c r="AFH155" s="222">
        <f t="shared" si="60"/>
        <v>76776</v>
      </c>
      <c r="AFI155" s="222">
        <f t="shared" si="60"/>
        <v>0</v>
      </c>
      <c r="AFJ155" s="222">
        <f t="shared" si="60"/>
        <v>0</v>
      </c>
      <c r="AFK155" s="222">
        <f t="shared" si="60"/>
        <v>0</v>
      </c>
      <c r="AFL155" s="222">
        <f t="shared" si="60"/>
        <v>15695</v>
      </c>
      <c r="AFM155" s="222">
        <f t="shared" si="60"/>
        <v>0</v>
      </c>
      <c r="AFN155" s="222">
        <f t="shared" si="60"/>
        <v>0</v>
      </c>
      <c r="AFO155" s="222">
        <f t="shared" si="60"/>
        <v>4068</v>
      </c>
      <c r="AFP155" s="222">
        <f t="shared" si="60"/>
        <v>1803838.47</v>
      </c>
      <c r="AFQ155" s="222">
        <f t="shared" si="60"/>
        <v>0</v>
      </c>
      <c r="AFR155" s="222">
        <f t="shared" si="60"/>
        <v>48442</v>
      </c>
      <c r="AFS155" s="222">
        <f t="shared" si="60"/>
        <v>0</v>
      </c>
      <c r="AFT155" s="222">
        <f t="shared" si="60"/>
        <v>0</v>
      </c>
      <c r="AFU155" s="222">
        <f t="shared" si="60"/>
        <v>0</v>
      </c>
      <c r="AFV155" s="222">
        <f t="shared" si="60"/>
        <v>0</v>
      </c>
      <c r="AFW155" s="222">
        <f t="shared" si="60"/>
        <v>186199</v>
      </c>
      <c r="AFX155" s="222">
        <f t="shared" si="60"/>
        <v>0</v>
      </c>
      <c r="AFY155" s="222">
        <f t="shared" si="60"/>
        <v>0</v>
      </c>
      <c r="AFZ155" s="222">
        <f t="shared" si="60"/>
        <v>4570</v>
      </c>
      <c r="AGA155" s="222">
        <f t="shared" si="60"/>
        <v>0</v>
      </c>
      <c r="AGB155" s="222">
        <f t="shared" si="60"/>
        <v>11320</v>
      </c>
      <c r="AGC155" s="222">
        <f t="shared" si="60"/>
        <v>0</v>
      </c>
      <c r="AGD155" s="222">
        <f t="shared" si="60"/>
        <v>0</v>
      </c>
      <c r="AGE155" s="222">
        <f t="shared" si="60"/>
        <v>0</v>
      </c>
      <c r="AGF155" s="222">
        <f t="shared" si="60"/>
        <v>0</v>
      </c>
      <c r="AGG155" s="222">
        <f t="shared" si="60"/>
        <v>0</v>
      </c>
      <c r="AGH155" s="222">
        <f t="shared" si="60"/>
        <v>0</v>
      </c>
      <c r="AGI155" s="222">
        <f t="shared" si="60"/>
        <v>0</v>
      </c>
      <c r="AGJ155" s="222">
        <f t="shared" si="60"/>
        <v>0</v>
      </c>
      <c r="AGK155" s="222">
        <f t="shared" si="60"/>
        <v>8333.75</v>
      </c>
      <c r="AGL155" s="222">
        <f t="shared" si="60"/>
        <v>0</v>
      </c>
      <c r="AGM155" s="222">
        <f t="shared" si="60"/>
        <v>1783615.16</v>
      </c>
      <c r="AGN155" s="222">
        <f t="shared" si="60"/>
        <v>230041</v>
      </c>
      <c r="AGO155" s="222">
        <f t="shared" si="60"/>
        <v>0</v>
      </c>
      <c r="AGP155" s="222">
        <f t="shared" si="60"/>
        <v>0</v>
      </c>
      <c r="AGQ155" s="222">
        <f t="shared" si="60"/>
        <v>0</v>
      </c>
      <c r="AGR155" s="222">
        <f t="shared" si="60"/>
        <v>0</v>
      </c>
      <c r="AGS155" s="222">
        <f t="shared" si="60"/>
        <v>0</v>
      </c>
      <c r="AGT155" s="222">
        <f t="shared" si="60"/>
        <v>0</v>
      </c>
      <c r="AGU155" s="222">
        <f t="shared" si="60"/>
        <v>3860022.96</v>
      </c>
      <c r="AGV155" s="222">
        <f t="shared" si="60"/>
        <v>0</v>
      </c>
      <c r="AGW155" s="222">
        <f t="shared" si="60"/>
        <v>58894</v>
      </c>
      <c r="AGX155" s="222">
        <f t="shared" si="60"/>
        <v>145994.03</v>
      </c>
      <c r="AGY155" s="222">
        <f t="shared" si="60"/>
        <v>28258.66</v>
      </c>
      <c r="AGZ155" s="222">
        <f t="shared" si="60"/>
        <v>308360.27</v>
      </c>
      <c r="AHA155" s="222">
        <f t="shared" si="60"/>
        <v>0</v>
      </c>
      <c r="AHB155" s="222">
        <f t="shared" si="60"/>
        <v>227671.1</v>
      </c>
      <c r="AHC155" s="222">
        <f t="shared" si="60"/>
        <v>9140</v>
      </c>
      <c r="AHD155" s="222">
        <f t="shared" si="60"/>
        <v>579237.65</v>
      </c>
      <c r="AHE155" s="222">
        <f t="shared" si="60"/>
        <v>4562722.49</v>
      </c>
      <c r="AHF155" s="222">
        <f t="shared" si="60"/>
        <v>187843.85</v>
      </c>
      <c r="AHG155" s="222">
        <f t="shared" si="60"/>
        <v>113774.43</v>
      </c>
      <c r="AHH155" s="222">
        <f t="shared" si="60"/>
        <v>1412053.45</v>
      </c>
      <c r="AHI155" s="222">
        <f t="shared" si="60"/>
        <v>406545.95</v>
      </c>
      <c r="AHJ155" s="222">
        <f t="shared" si="60"/>
        <v>1595798.37</v>
      </c>
      <c r="AHK155" s="222">
        <f t="shared" si="60"/>
        <v>605251.68999999994</v>
      </c>
      <c r="AHL155" s="222">
        <f t="shared" si="60"/>
        <v>0</v>
      </c>
      <c r="AHM155" s="222">
        <f t="shared" si="60"/>
        <v>31334</v>
      </c>
      <c r="AHN155" s="222">
        <f t="shared" si="60"/>
        <v>14393.56</v>
      </c>
      <c r="AHO155" s="222">
        <f t="shared" si="60"/>
        <v>0</v>
      </c>
      <c r="AHP155" s="222">
        <f t="shared" si="60"/>
        <v>1422482.3</v>
      </c>
      <c r="AHQ155" s="222">
        <f t="shared" ref="AHQ155:AHR155" si="61">SUMIF($A$60:$A$148,$A$121,AHQ$60:AHQ$148)</f>
        <v>137726.75</v>
      </c>
      <c r="AHR155" s="222">
        <f t="shared" si="61"/>
        <v>57476</v>
      </c>
    </row>
    <row r="156" spans="1:902" ht="23.5" customHeight="1">
      <c r="B156" s="183" t="s">
        <v>6677</v>
      </c>
      <c r="C156" s="372" t="s">
        <v>6669</v>
      </c>
      <c r="D156" s="222">
        <f>SUMIF($A$60:$A$148,$A$137,D$60:D$148)</f>
        <v>26804170.239999998</v>
      </c>
      <c r="E156" s="222">
        <f t="shared" ref="E156:BP156" si="62">SUMIF($A$60:$A$148,$A$137,E$60:E$148)</f>
        <v>0</v>
      </c>
      <c r="F156" s="222">
        <f t="shared" si="62"/>
        <v>0</v>
      </c>
      <c r="G156" s="222">
        <f t="shared" si="62"/>
        <v>0</v>
      </c>
      <c r="H156" s="222">
        <f t="shared" si="62"/>
        <v>0</v>
      </c>
      <c r="I156" s="222">
        <f t="shared" si="62"/>
        <v>0</v>
      </c>
      <c r="J156" s="222">
        <f t="shared" si="62"/>
        <v>0</v>
      </c>
      <c r="K156" s="222">
        <f t="shared" si="62"/>
        <v>0</v>
      </c>
      <c r="L156" s="222">
        <f t="shared" si="62"/>
        <v>0</v>
      </c>
      <c r="M156" s="222">
        <f t="shared" si="62"/>
        <v>0</v>
      </c>
      <c r="N156" s="222">
        <f t="shared" si="62"/>
        <v>0</v>
      </c>
      <c r="O156" s="222">
        <f t="shared" si="62"/>
        <v>0</v>
      </c>
      <c r="P156" s="222">
        <f t="shared" si="62"/>
        <v>5127</v>
      </c>
      <c r="Q156" s="222">
        <f t="shared" si="62"/>
        <v>0</v>
      </c>
      <c r="R156" s="222">
        <f t="shared" si="62"/>
        <v>0</v>
      </c>
      <c r="S156" s="222">
        <f t="shared" si="62"/>
        <v>0</v>
      </c>
      <c r="T156" s="222">
        <f t="shared" si="62"/>
        <v>0</v>
      </c>
      <c r="U156" s="222">
        <f t="shared" si="62"/>
        <v>0</v>
      </c>
      <c r="V156" s="222">
        <f t="shared" si="62"/>
        <v>43654517.880000003</v>
      </c>
      <c r="W156" s="222">
        <f t="shared" si="62"/>
        <v>0</v>
      </c>
      <c r="X156" s="222">
        <f t="shared" si="62"/>
        <v>0</v>
      </c>
      <c r="Y156" s="222">
        <f t="shared" si="62"/>
        <v>0</v>
      </c>
      <c r="Z156" s="222">
        <f t="shared" si="62"/>
        <v>0</v>
      </c>
      <c r="AA156" s="222">
        <f t="shared" si="62"/>
        <v>0</v>
      </c>
      <c r="AB156" s="222">
        <f t="shared" si="62"/>
        <v>0</v>
      </c>
      <c r="AC156" s="222">
        <f t="shared" si="62"/>
        <v>0</v>
      </c>
      <c r="AD156" s="222">
        <f t="shared" si="62"/>
        <v>0</v>
      </c>
      <c r="AE156" s="222">
        <f t="shared" si="62"/>
        <v>0</v>
      </c>
      <c r="AF156" s="222">
        <f t="shared" si="62"/>
        <v>15154040.02</v>
      </c>
      <c r="AG156" s="222">
        <f t="shared" si="62"/>
        <v>0</v>
      </c>
      <c r="AH156" s="222">
        <f t="shared" si="62"/>
        <v>0</v>
      </c>
      <c r="AI156" s="222">
        <f t="shared" si="62"/>
        <v>0</v>
      </c>
      <c r="AJ156" s="222">
        <f t="shared" si="62"/>
        <v>0</v>
      </c>
      <c r="AK156" s="222">
        <f t="shared" si="62"/>
        <v>0</v>
      </c>
      <c r="AL156" s="222">
        <f t="shared" si="62"/>
        <v>0</v>
      </c>
      <c r="AM156" s="222">
        <f t="shared" si="62"/>
        <v>0</v>
      </c>
      <c r="AN156" s="222">
        <f t="shared" si="62"/>
        <v>0</v>
      </c>
      <c r="AO156" s="222">
        <f t="shared" si="62"/>
        <v>0</v>
      </c>
      <c r="AP156" s="222">
        <f t="shared" si="62"/>
        <v>0</v>
      </c>
      <c r="AQ156" s="222">
        <f t="shared" si="62"/>
        <v>0</v>
      </c>
      <c r="AR156" s="222">
        <f t="shared" si="62"/>
        <v>0</v>
      </c>
      <c r="AS156" s="222">
        <f t="shared" si="62"/>
        <v>0</v>
      </c>
      <c r="AT156" s="222">
        <f t="shared" si="62"/>
        <v>5112585.34</v>
      </c>
      <c r="AU156" s="222">
        <f t="shared" si="62"/>
        <v>0</v>
      </c>
      <c r="AV156" s="222">
        <f t="shared" si="62"/>
        <v>0</v>
      </c>
      <c r="AW156" s="222">
        <f t="shared" si="62"/>
        <v>0</v>
      </c>
      <c r="AX156" s="222">
        <f t="shared" si="62"/>
        <v>0</v>
      </c>
      <c r="AY156" s="222">
        <f t="shared" si="62"/>
        <v>0</v>
      </c>
      <c r="AZ156" s="222">
        <f t="shared" si="62"/>
        <v>0</v>
      </c>
      <c r="BA156" s="222">
        <f t="shared" si="62"/>
        <v>0</v>
      </c>
      <c r="BB156" s="222">
        <f t="shared" si="62"/>
        <v>0</v>
      </c>
      <c r="BC156" s="222">
        <f t="shared" si="62"/>
        <v>0</v>
      </c>
      <c r="BD156" s="222">
        <f t="shared" si="62"/>
        <v>0</v>
      </c>
      <c r="BE156" s="222">
        <f t="shared" si="62"/>
        <v>0</v>
      </c>
      <c r="BF156" s="222">
        <f t="shared" si="62"/>
        <v>0</v>
      </c>
      <c r="BG156" s="222">
        <f t="shared" si="62"/>
        <v>0</v>
      </c>
      <c r="BH156" s="222">
        <f t="shared" si="62"/>
        <v>0</v>
      </c>
      <c r="BI156" s="222">
        <f t="shared" si="62"/>
        <v>18526049.010000002</v>
      </c>
      <c r="BJ156" s="222">
        <f t="shared" si="62"/>
        <v>5225954.57</v>
      </c>
      <c r="BK156" s="222">
        <f t="shared" si="62"/>
        <v>0</v>
      </c>
      <c r="BL156" s="222">
        <f t="shared" si="62"/>
        <v>0</v>
      </c>
      <c r="BM156" s="222">
        <f t="shared" si="62"/>
        <v>0</v>
      </c>
      <c r="BN156" s="222">
        <f t="shared" si="62"/>
        <v>0</v>
      </c>
      <c r="BO156" s="222">
        <f t="shared" si="62"/>
        <v>0</v>
      </c>
      <c r="BP156" s="222">
        <f t="shared" si="62"/>
        <v>0</v>
      </c>
      <c r="BQ156" s="222">
        <f t="shared" ref="BQ156:EB156" si="63">SUMIF($A$60:$A$148,$A$137,BQ$60:BQ$148)</f>
        <v>0</v>
      </c>
      <c r="BR156" s="222">
        <f t="shared" si="63"/>
        <v>6375137.25</v>
      </c>
      <c r="BS156" s="222">
        <f t="shared" si="63"/>
        <v>0</v>
      </c>
      <c r="BT156" s="222">
        <f t="shared" si="63"/>
        <v>0</v>
      </c>
      <c r="BU156" s="222">
        <f t="shared" si="63"/>
        <v>0</v>
      </c>
      <c r="BV156" s="222">
        <f t="shared" si="63"/>
        <v>0</v>
      </c>
      <c r="BW156" s="222">
        <f t="shared" si="63"/>
        <v>0</v>
      </c>
      <c r="BX156" s="222">
        <f t="shared" si="63"/>
        <v>0</v>
      </c>
      <c r="BY156" s="222">
        <f t="shared" si="63"/>
        <v>0</v>
      </c>
      <c r="BZ156" s="222">
        <f t="shared" si="63"/>
        <v>6976149.4699999997</v>
      </c>
      <c r="CA156" s="222">
        <f t="shared" si="63"/>
        <v>0</v>
      </c>
      <c r="CB156" s="222">
        <f t="shared" si="63"/>
        <v>0</v>
      </c>
      <c r="CC156" s="222">
        <f t="shared" si="63"/>
        <v>0</v>
      </c>
      <c r="CD156" s="222">
        <f t="shared" si="63"/>
        <v>0</v>
      </c>
      <c r="CE156" s="222">
        <f t="shared" si="63"/>
        <v>0</v>
      </c>
      <c r="CF156" s="222">
        <f t="shared" si="63"/>
        <v>0</v>
      </c>
      <c r="CG156" s="222">
        <f t="shared" si="63"/>
        <v>16844882.530000001</v>
      </c>
      <c r="CH156" s="222">
        <f t="shared" si="63"/>
        <v>0</v>
      </c>
      <c r="CI156" s="222">
        <f t="shared" si="63"/>
        <v>0</v>
      </c>
      <c r="CJ156" s="222">
        <f t="shared" si="63"/>
        <v>0</v>
      </c>
      <c r="CK156" s="222">
        <f t="shared" si="63"/>
        <v>0</v>
      </c>
      <c r="CL156" s="222">
        <f t="shared" si="63"/>
        <v>0</v>
      </c>
      <c r="CM156" s="222">
        <f t="shared" si="63"/>
        <v>0</v>
      </c>
      <c r="CN156" s="222">
        <f t="shared" si="63"/>
        <v>0</v>
      </c>
      <c r="CO156" s="222">
        <f t="shared" si="63"/>
        <v>0</v>
      </c>
      <c r="CP156" s="222">
        <f t="shared" si="63"/>
        <v>0</v>
      </c>
      <c r="CQ156" s="222">
        <f t="shared" si="63"/>
        <v>0</v>
      </c>
      <c r="CR156" s="222">
        <f t="shared" si="63"/>
        <v>0</v>
      </c>
      <c r="CS156" s="222">
        <f t="shared" si="63"/>
        <v>0</v>
      </c>
      <c r="CT156" s="222">
        <f t="shared" si="63"/>
        <v>30268872.199999999</v>
      </c>
      <c r="CU156" s="222">
        <f t="shared" si="63"/>
        <v>0</v>
      </c>
      <c r="CV156" s="222">
        <f t="shared" si="63"/>
        <v>0</v>
      </c>
      <c r="CW156" s="222">
        <f t="shared" si="63"/>
        <v>0</v>
      </c>
      <c r="CX156" s="222">
        <f t="shared" si="63"/>
        <v>0</v>
      </c>
      <c r="CY156" s="222">
        <f t="shared" si="63"/>
        <v>0</v>
      </c>
      <c r="CZ156" s="222">
        <f t="shared" si="63"/>
        <v>0</v>
      </c>
      <c r="DA156" s="222">
        <f t="shared" si="63"/>
        <v>0</v>
      </c>
      <c r="DB156" s="222">
        <f t="shared" si="63"/>
        <v>9832461.1300000008</v>
      </c>
      <c r="DC156" s="222">
        <f t="shared" si="63"/>
        <v>16621292.24</v>
      </c>
      <c r="DD156" s="222">
        <f t="shared" si="63"/>
        <v>0</v>
      </c>
      <c r="DE156" s="222">
        <f t="shared" si="63"/>
        <v>0</v>
      </c>
      <c r="DF156" s="222">
        <f t="shared" si="63"/>
        <v>0</v>
      </c>
      <c r="DG156" s="222">
        <f t="shared" si="63"/>
        <v>0</v>
      </c>
      <c r="DH156" s="222">
        <f t="shared" si="63"/>
        <v>0</v>
      </c>
      <c r="DI156" s="222">
        <f t="shared" si="63"/>
        <v>0</v>
      </c>
      <c r="DJ156" s="222">
        <f t="shared" si="63"/>
        <v>0</v>
      </c>
      <c r="DK156" s="222">
        <f t="shared" si="63"/>
        <v>41725808.770000003</v>
      </c>
      <c r="DL156" s="222">
        <f t="shared" si="63"/>
        <v>0</v>
      </c>
      <c r="DM156" s="222">
        <f t="shared" si="63"/>
        <v>0</v>
      </c>
      <c r="DN156" s="222">
        <f t="shared" si="63"/>
        <v>0</v>
      </c>
      <c r="DO156" s="222">
        <f t="shared" si="63"/>
        <v>0</v>
      </c>
      <c r="DP156" s="222">
        <f t="shared" si="63"/>
        <v>0</v>
      </c>
      <c r="DQ156" s="222">
        <f t="shared" si="63"/>
        <v>0</v>
      </c>
      <c r="DR156" s="222">
        <f t="shared" si="63"/>
        <v>0</v>
      </c>
      <c r="DS156" s="222">
        <f t="shared" si="63"/>
        <v>0</v>
      </c>
      <c r="DT156" s="222">
        <f t="shared" si="63"/>
        <v>28314684.940000001</v>
      </c>
      <c r="DU156" s="222">
        <f t="shared" si="63"/>
        <v>0</v>
      </c>
      <c r="DV156" s="222">
        <f t="shared" si="63"/>
        <v>0</v>
      </c>
      <c r="DW156" s="222">
        <f t="shared" si="63"/>
        <v>0</v>
      </c>
      <c r="DX156" s="222">
        <f t="shared" si="63"/>
        <v>0</v>
      </c>
      <c r="DY156" s="222">
        <f t="shared" si="63"/>
        <v>0</v>
      </c>
      <c r="DZ156" s="222">
        <f t="shared" si="63"/>
        <v>0</v>
      </c>
      <c r="EA156" s="222">
        <f t="shared" si="63"/>
        <v>0</v>
      </c>
      <c r="EB156" s="222">
        <f t="shared" si="63"/>
        <v>0</v>
      </c>
      <c r="EC156" s="222">
        <f t="shared" ref="EC156:GN156" si="64">SUMIF($A$60:$A$148,$A$137,EC$60:EC$148)</f>
        <v>0</v>
      </c>
      <c r="ED156" s="222">
        <f t="shared" si="64"/>
        <v>0</v>
      </c>
      <c r="EE156" s="222">
        <f t="shared" si="64"/>
        <v>1226406.25</v>
      </c>
      <c r="EF156" s="222">
        <f t="shared" si="64"/>
        <v>3971658.95</v>
      </c>
      <c r="EG156" s="222">
        <f t="shared" si="64"/>
        <v>0</v>
      </c>
      <c r="EH156" s="222">
        <f t="shared" si="64"/>
        <v>0</v>
      </c>
      <c r="EI156" s="222">
        <f t="shared" si="64"/>
        <v>0</v>
      </c>
      <c r="EJ156" s="222">
        <f t="shared" si="64"/>
        <v>0</v>
      </c>
      <c r="EK156" s="222">
        <f t="shared" si="64"/>
        <v>0</v>
      </c>
      <c r="EL156" s="222">
        <f t="shared" si="64"/>
        <v>0</v>
      </c>
      <c r="EM156" s="222">
        <f t="shared" si="64"/>
        <v>0</v>
      </c>
      <c r="EN156" s="222">
        <f t="shared" si="64"/>
        <v>35740323.759999998</v>
      </c>
      <c r="EO156" s="222">
        <f t="shared" si="64"/>
        <v>0</v>
      </c>
      <c r="EP156" s="222">
        <f t="shared" si="64"/>
        <v>0</v>
      </c>
      <c r="EQ156" s="222">
        <f t="shared" si="64"/>
        <v>0</v>
      </c>
      <c r="ER156" s="222">
        <f t="shared" si="64"/>
        <v>0</v>
      </c>
      <c r="ES156" s="222">
        <f t="shared" si="64"/>
        <v>0</v>
      </c>
      <c r="ET156" s="222">
        <f t="shared" si="64"/>
        <v>0</v>
      </c>
      <c r="EU156" s="222">
        <f t="shared" si="64"/>
        <v>0</v>
      </c>
      <c r="EV156" s="222">
        <f t="shared" si="64"/>
        <v>0</v>
      </c>
      <c r="EW156" s="222">
        <f t="shared" si="64"/>
        <v>1141018.69</v>
      </c>
      <c r="EX156" s="222">
        <f t="shared" si="64"/>
        <v>0</v>
      </c>
      <c r="EY156" s="222">
        <f t="shared" si="64"/>
        <v>0</v>
      </c>
      <c r="EZ156" s="222">
        <f t="shared" si="64"/>
        <v>0</v>
      </c>
      <c r="FA156" s="222">
        <f t="shared" si="64"/>
        <v>0</v>
      </c>
      <c r="FB156" s="222">
        <f t="shared" si="64"/>
        <v>0</v>
      </c>
      <c r="FC156" s="222">
        <f t="shared" si="64"/>
        <v>0</v>
      </c>
      <c r="FD156" s="222">
        <f t="shared" si="64"/>
        <v>0</v>
      </c>
      <c r="FE156" s="222">
        <f t="shared" si="64"/>
        <v>0</v>
      </c>
      <c r="FF156" s="222">
        <f t="shared" si="64"/>
        <v>0</v>
      </c>
      <c r="FG156" s="222">
        <f t="shared" si="64"/>
        <v>0</v>
      </c>
      <c r="FH156" s="222">
        <f t="shared" si="64"/>
        <v>0</v>
      </c>
      <c r="FI156" s="222">
        <f t="shared" si="64"/>
        <v>6367264.25</v>
      </c>
      <c r="FJ156" s="222">
        <f t="shared" si="64"/>
        <v>0</v>
      </c>
      <c r="FK156" s="222">
        <f t="shared" si="64"/>
        <v>0</v>
      </c>
      <c r="FL156" s="222">
        <f t="shared" si="64"/>
        <v>0</v>
      </c>
      <c r="FM156" s="222">
        <f t="shared" si="64"/>
        <v>0</v>
      </c>
      <c r="FN156" s="222">
        <f t="shared" si="64"/>
        <v>0</v>
      </c>
      <c r="FO156" s="222">
        <f t="shared" si="64"/>
        <v>0</v>
      </c>
      <c r="FP156" s="222">
        <f t="shared" si="64"/>
        <v>0</v>
      </c>
      <c r="FQ156" s="222">
        <f t="shared" si="64"/>
        <v>61876845.439999998</v>
      </c>
      <c r="FR156" s="222">
        <f t="shared" si="64"/>
        <v>0</v>
      </c>
      <c r="FS156" s="222">
        <f t="shared" si="64"/>
        <v>0</v>
      </c>
      <c r="FT156" s="222">
        <f t="shared" si="64"/>
        <v>0</v>
      </c>
      <c r="FU156" s="222">
        <f t="shared" si="64"/>
        <v>0</v>
      </c>
      <c r="FV156" s="222">
        <f t="shared" si="64"/>
        <v>0</v>
      </c>
      <c r="FW156" s="222">
        <f t="shared" si="64"/>
        <v>0</v>
      </c>
      <c r="FX156" s="222">
        <f t="shared" si="64"/>
        <v>0</v>
      </c>
      <c r="FY156" s="222">
        <f t="shared" si="64"/>
        <v>0</v>
      </c>
      <c r="FZ156" s="222">
        <f t="shared" si="64"/>
        <v>0</v>
      </c>
      <c r="GA156" s="222">
        <f t="shared" si="64"/>
        <v>0</v>
      </c>
      <c r="GB156" s="222">
        <f t="shared" si="64"/>
        <v>0</v>
      </c>
      <c r="GC156" s="222">
        <f t="shared" si="64"/>
        <v>0</v>
      </c>
      <c r="GD156" s="222">
        <f t="shared" si="64"/>
        <v>0</v>
      </c>
      <c r="GE156" s="222">
        <f t="shared" si="64"/>
        <v>2152091.2799999998</v>
      </c>
      <c r="GF156" s="222">
        <f t="shared" si="64"/>
        <v>0</v>
      </c>
      <c r="GG156" s="222">
        <f t="shared" si="64"/>
        <v>0</v>
      </c>
      <c r="GH156" s="222">
        <f t="shared" si="64"/>
        <v>0</v>
      </c>
      <c r="GI156" s="222">
        <f t="shared" si="64"/>
        <v>0</v>
      </c>
      <c r="GJ156" s="222">
        <f t="shared" si="64"/>
        <v>0</v>
      </c>
      <c r="GK156" s="222">
        <f t="shared" si="64"/>
        <v>0</v>
      </c>
      <c r="GL156" s="222">
        <f t="shared" si="64"/>
        <v>0</v>
      </c>
      <c r="GM156" s="222">
        <f t="shared" si="64"/>
        <v>0</v>
      </c>
      <c r="GN156" s="222">
        <f t="shared" si="64"/>
        <v>0</v>
      </c>
      <c r="GO156" s="222">
        <f t="shared" ref="GO156:IZ156" si="65">SUMIF($A$60:$A$148,$A$137,GO$60:GO$148)</f>
        <v>0</v>
      </c>
      <c r="GP156" s="222">
        <f t="shared" si="65"/>
        <v>0</v>
      </c>
      <c r="GQ156" s="222">
        <f t="shared" si="65"/>
        <v>19070631.859999999</v>
      </c>
      <c r="GR156" s="222">
        <f t="shared" si="65"/>
        <v>0</v>
      </c>
      <c r="GS156" s="222">
        <f t="shared" si="65"/>
        <v>0</v>
      </c>
      <c r="GT156" s="222">
        <f t="shared" si="65"/>
        <v>0</v>
      </c>
      <c r="GU156" s="222">
        <f t="shared" si="65"/>
        <v>0</v>
      </c>
      <c r="GV156" s="222">
        <f t="shared" si="65"/>
        <v>0</v>
      </c>
      <c r="GW156" s="222">
        <f t="shared" si="65"/>
        <v>0</v>
      </c>
      <c r="GX156" s="222">
        <f t="shared" si="65"/>
        <v>0</v>
      </c>
      <c r="GY156" s="222">
        <f t="shared" si="65"/>
        <v>2648586.7999999998</v>
      </c>
      <c r="GZ156" s="222">
        <f t="shared" si="65"/>
        <v>0</v>
      </c>
      <c r="HA156" s="222">
        <f t="shared" si="65"/>
        <v>0</v>
      </c>
      <c r="HB156" s="222">
        <f t="shared" si="65"/>
        <v>0</v>
      </c>
      <c r="HC156" s="222">
        <f t="shared" si="65"/>
        <v>27129705.739999998</v>
      </c>
      <c r="HD156" s="222">
        <f t="shared" si="65"/>
        <v>0</v>
      </c>
      <c r="HE156" s="222">
        <f t="shared" si="65"/>
        <v>0</v>
      </c>
      <c r="HF156" s="222">
        <f t="shared" si="65"/>
        <v>0</v>
      </c>
      <c r="HG156" s="222">
        <f t="shared" si="65"/>
        <v>0</v>
      </c>
      <c r="HH156" s="222">
        <f t="shared" si="65"/>
        <v>0</v>
      </c>
      <c r="HI156" s="222">
        <f t="shared" si="65"/>
        <v>0</v>
      </c>
      <c r="HJ156" s="222">
        <f t="shared" si="65"/>
        <v>43445616.93</v>
      </c>
      <c r="HK156" s="222">
        <f t="shared" si="65"/>
        <v>0</v>
      </c>
      <c r="HL156" s="222">
        <f t="shared" si="65"/>
        <v>0</v>
      </c>
      <c r="HM156" s="222">
        <f t="shared" si="65"/>
        <v>0</v>
      </c>
      <c r="HN156" s="222">
        <f t="shared" si="65"/>
        <v>0</v>
      </c>
      <c r="HO156" s="222">
        <f t="shared" si="65"/>
        <v>0</v>
      </c>
      <c r="HP156" s="222">
        <f t="shared" si="65"/>
        <v>0</v>
      </c>
      <c r="HQ156" s="222">
        <f t="shared" si="65"/>
        <v>0</v>
      </c>
      <c r="HR156" s="222">
        <f t="shared" si="65"/>
        <v>74499069.489999995</v>
      </c>
      <c r="HS156" s="222">
        <f t="shared" si="65"/>
        <v>7207279.1699999999</v>
      </c>
      <c r="HT156" s="222">
        <f t="shared" si="65"/>
        <v>0</v>
      </c>
      <c r="HU156" s="222">
        <f t="shared" si="65"/>
        <v>0</v>
      </c>
      <c r="HV156" s="222">
        <f t="shared" si="65"/>
        <v>0</v>
      </c>
      <c r="HW156" s="222">
        <f t="shared" si="65"/>
        <v>0</v>
      </c>
      <c r="HX156" s="222">
        <f t="shared" si="65"/>
        <v>0</v>
      </c>
      <c r="HY156" s="222">
        <f t="shared" si="65"/>
        <v>0</v>
      </c>
      <c r="HZ156" s="222">
        <f t="shared" si="65"/>
        <v>0</v>
      </c>
      <c r="IA156" s="222">
        <f t="shared" si="65"/>
        <v>0</v>
      </c>
      <c r="IB156" s="222">
        <f t="shared" si="65"/>
        <v>0</v>
      </c>
      <c r="IC156" s="222">
        <f t="shared" si="65"/>
        <v>0</v>
      </c>
      <c r="ID156" s="222">
        <f t="shared" si="65"/>
        <v>0</v>
      </c>
      <c r="IE156" s="222">
        <f t="shared" si="65"/>
        <v>0</v>
      </c>
      <c r="IF156" s="222">
        <f t="shared" si="65"/>
        <v>0</v>
      </c>
      <c r="IG156" s="222">
        <f t="shared" si="65"/>
        <v>0</v>
      </c>
      <c r="IH156" s="222">
        <f t="shared" si="65"/>
        <v>73743907.489999995</v>
      </c>
      <c r="II156" s="222">
        <f t="shared" si="65"/>
        <v>21662445.329999998</v>
      </c>
      <c r="IJ156" s="222">
        <f t="shared" si="65"/>
        <v>0</v>
      </c>
      <c r="IK156" s="222">
        <f t="shared" si="65"/>
        <v>0</v>
      </c>
      <c r="IL156" s="222">
        <f t="shared" si="65"/>
        <v>0</v>
      </c>
      <c r="IM156" s="222">
        <f t="shared" si="65"/>
        <v>0</v>
      </c>
      <c r="IN156" s="222">
        <f t="shared" si="65"/>
        <v>0</v>
      </c>
      <c r="IO156" s="222">
        <f t="shared" si="65"/>
        <v>0</v>
      </c>
      <c r="IP156" s="222">
        <f t="shared" si="65"/>
        <v>0</v>
      </c>
      <c r="IQ156" s="222">
        <f t="shared" si="65"/>
        <v>0</v>
      </c>
      <c r="IR156" s="222">
        <f t="shared" si="65"/>
        <v>0</v>
      </c>
      <c r="IS156" s="222">
        <f t="shared" si="65"/>
        <v>35048134.340000004</v>
      </c>
      <c r="IT156" s="222">
        <f t="shared" si="65"/>
        <v>115630405.7</v>
      </c>
      <c r="IU156" s="222">
        <f t="shared" si="65"/>
        <v>0</v>
      </c>
      <c r="IV156" s="222">
        <f t="shared" si="65"/>
        <v>0</v>
      </c>
      <c r="IW156" s="222">
        <f t="shared" si="65"/>
        <v>0</v>
      </c>
      <c r="IX156" s="222">
        <f t="shared" si="65"/>
        <v>0</v>
      </c>
      <c r="IY156" s="222">
        <f t="shared" si="65"/>
        <v>0</v>
      </c>
      <c r="IZ156" s="222">
        <f t="shared" si="65"/>
        <v>0</v>
      </c>
      <c r="JA156" s="222">
        <f t="shared" ref="JA156:LL156" si="66">SUMIF($A$60:$A$148,$A$137,JA$60:JA$148)</f>
        <v>0</v>
      </c>
      <c r="JB156" s="222">
        <f t="shared" si="66"/>
        <v>0</v>
      </c>
      <c r="JC156" s="222">
        <f t="shared" si="66"/>
        <v>0</v>
      </c>
      <c r="JD156" s="222">
        <f t="shared" si="66"/>
        <v>0</v>
      </c>
      <c r="JE156" s="222">
        <f t="shared" si="66"/>
        <v>5071618.03</v>
      </c>
      <c r="JF156" s="222">
        <f t="shared" si="66"/>
        <v>342322.06</v>
      </c>
      <c r="JG156" s="222">
        <f t="shared" si="66"/>
        <v>0</v>
      </c>
      <c r="JH156" s="222">
        <f t="shared" si="66"/>
        <v>0</v>
      </c>
      <c r="JI156" s="222">
        <f t="shared" si="66"/>
        <v>0</v>
      </c>
      <c r="JJ156" s="222">
        <f t="shared" si="66"/>
        <v>0</v>
      </c>
      <c r="JK156" s="222">
        <f t="shared" si="66"/>
        <v>27756295.629999999</v>
      </c>
      <c r="JL156" s="222">
        <f t="shared" si="66"/>
        <v>0</v>
      </c>
      <c r="JM156" s="222">
        <f t="shared" si="66"/>
        <v>0</v>
      </c>
      <c r="JN156" s="222">
        <f t="shared" si="66"/>
        <v>0</v>
      </c>
      <c r="JO156" s="222">
        <f t="shared" si="66"/>
        <v>0</v>
      </c>
      <c r="JP156" s="222">
        <f t="shared" si="66"/>
        <v>0</v>
      </c>
      <c r="JQ156" s="222">
        <f t="shared" si="66"/>
        <v>0</v>
      </c>
      <c r="JR156" s="222">
        <f t="shared" si="66"/>
        <v>11622091.77</v>
      </c>
      <c r="JS156" s="222">
        <f t="shared" si="66"/>
        <v>30082121.550000001</v>
      </c>
      <c r="JT156" s="222">
        <f t="shared" si="66"/>
        <v>0</v>
      </c>
      <c r="JU156" s="222">
        <f t="shared" si="66"/>
        <v>0</v>
      </c>
      <c r="JV156" s="222">
        <f t="shared" si="66"/>
        <v>0</v>
      </c>
      <c r="JW156" s="222">
        <f t="shared" si="66"/>
        <v>0</v>
      </c>
      <c r="JX156" s="222">
        <f t="shared" si="66"/>
        <v>0</v>
      </c>
      <c r="JY156" s="222">
        <f t="shared" si="66"/>
        <v>0</v>
      </c>
      <c r="JZ156" s="222">
        <f t="shared" si="66"/>
        <v>0</v>
      </c>
      <c r="KA156" s="222">
        <f t="shared" si="66"/>
        <v>0</v>
      </c>
      <c r="KB156" s="222">
        <f t="shared" si="66"/>
        <v>0</v>
      </c>
      <c r="KC156" s="222">
        <f t="shared" si="66"/>
        <v>0</v>
      </c>
      <c r="KD156" s="222">
        <f t="shared" si="66"/>
        <v>0</v>
      </c>
      <c r="KE156" s="222">
        <f t="shared" si="66"/>
        <v>0</v>
      </c>
      <c r="KF156" s="222">
        <f t="shared" si="66"/>
        <v>0</v>
      </c>
      <c r="KG156" s="222">
        <f t="shared" si="66"/>
        <v>0</v>
      </c>
      <c r="KH156" s="222">
        <f t="shared" si="66"/>
        <v>89585876.489999995</v>
      </c>
      <c r="KI156" s="222">
        <f t="shared" si="66"/>
        <v>0</v>
      </c>
      <c r="KJ156" s="222">
        <f t="shared" si="66"/>
        <v>0</v>
      </c>
      <c r="KK156" s="222">
        <f t="shared" si="66"/>
        <v>0</v>
      </c>
      <c r="KL156" s="222">
        <f t="shared" si="66"/>
        <v>0</v>
      </c>
      <c r="KM156" s="222">
        <f t="shared" si="66"/>
        <v>0</v>
      </c>
      <c r="KN156" s="222">
        <f t="shared" si="66"/>
        <v>0</v>
      </c>
      <c r="KO156" s="222">
        <f t="shared" si="66"/>
        <v>0</v>
      </c>
      <c r="KP156" s="222">
        <f t="shared" si="66"/>
        <v>0</v>
      </c>
      <c r="KQ156" s="222">
        <f t="shared" si="66"/>
        <v>943381.85</v>
      </c>
      <c r="KR156" s="222">
        <f t="shared" si="66"/>
        <v>0</v>
      </c>
      <c r="KS156" s="222">
        <f t="shared" si="66"/>
        <v>0</v>
      </c>
      <c r="KT156" s="222">
        <f t="shared" si="66"/>
        <v>1430021.25</v>
      </c>
      <c r="KU156" s="222">
        <f t="shared" si="66"/>
        <v>0</v>
      </c>
      <c r="KV156" s="222">
        <f t="shared" si="66"/>
        <v>0</v>
      </c>
      <c r="KW156" s="222">
        <f t="shared" si="66"/>
        <v>28382069.27</v>
      </c>
      <c r="KX156" s="222">
        <f t="shared" si="66"/>
        <v>0</v>
      </c>
      <c r="KY156" s="222">
        <f t="shared" si="66"/>
        <v>39589948.380000003</v>
      </c>
      <c r="KZ156" s="222">
        <f t="shared" si="66"/>
        <v>0</v>
      </c>
      <c r="LA156" s="222">
        <f t="shared" si="66"/>
        <v>0</v>
      </c>
      <c r="LB156" s="222">
        <f t="shared" si="66"/>
        <v>0</v>
      </c>
      <c r="LC156" s="222">
        <f t="shared" si="66"/>
        <v>0</v>
      </c>
      <c r="LD156" s="222">
        <f t="shared" si="66"/>
        <v>0</v>
      </c>
      <c r="LE156" s="222">
        <f t="shared" si="66"/>
        <v>0</v>
      </c>
      <c r="LF156" s="222">
        <f t="shared" si="66"/>
        <v>0</v>
      </c>
      <c r="LG156" s="222">
        <f t="shared" si="66"/>
        <v>30838206.280000001</v>
      </c>
      <c r="LH156" s="222">
        <f t="shared" si="66"/>
        <v>7866802.2599999998</v>
      </c>
      <c r="LI156" s="222">
        <f t="shared" si="66"/>
        <v>21310994.82</v>
      </c>
      <c r="LJ156" s="222">
        <f t="shared" si="66"/>
        <v>22038795.84</v>
      </c>
      <c r="LK156" s="222">
        <f t="shared" si="66"/>
        <v>0</v>
      </c>
      <c r="LL156" s="222">
        <f t="shared" si="66"/>
        <v>0</v>
      </c>
      <c r="LM156" s="222">
        <f t="shared" ref="LM156:NX156" si="67">SUMIF($A$60:$A$148,$A$137,LM$60:LM$148)</f>
        <v>0</v>
      </c>
      <c r="LN156" s="222">
        <f t="shared" si="67"/>
        <v>0</v>
      </c>
      <c r="LO156" s="222">
        <f t="shared" si="67"/>
        <v>0</v>
      </c>
      <c r="LP156" s="222">
        <f t="shared" si="67"/>
        <v>0</v>
      </c>
      <c r="LQ156" s="222">
        <f t="shared" si="67"/>
        <v>0</v>
      </c>
      <c r="LR156" s="222">
        <f t="shared" si="67"/>
        <v>6264075.3499999996</v>
      </c>
      <c r="LS156" s="222">
        <f t="shared" si="67"/>
        <v>0</v>
      </c>
      <c r="LT156" s="222">
        <f t="shared" si="67"/>
        <v>0</v>
      </c>
      <c r="LU156" s="222">
        <f t="shared" si="67"/>
        <v>51077724.640000001</v>
      </c>
      <c r="LV156" s="222">
        <f t="shared" si="67"/>
        <v>7683161.9299999997</v>
      </c>
      <c r="LW156" s="222">
        <f t="shared" si="67"/>
        <v>13509791.24</v>
      </c>
      <c r="LX156" s="222">
        <f t="shared" si="67"/>
        <v>2154891.67</v>
      </c>
      <c r="LY156" s="222">
        <f t="shared" si="67"/>
        <v>0</v>
      </c>
      <c r="LZ156" s="222">
        <f t="shared" si="67"/>
        <v>0</v>
      </c>
      <c r="MA156" s="222">
        <f t="shared" si="67"/>
        <v>0</v>
      </c>
      <c r="MB156" s="222">
        <f t="shared" si="67"/>
        <v>0</v>
      </c>
      <c r="MC156" s="222">
        <f t="shared" si="67"/>
        <v>0</v>
      </c>
      <c r="MD156" s="222">
        <f t="shared" si="67"/>
        <v>0</v>
      </c>
      <c r="ME156" s="222">
        <f t="shared" si="67"/>
        <v>0</v>
      </c>
      <c r="MF156" s="222">
        <f t="shared" si="67"/>
        <v>0</v>
      </c>
      <c r="MG156" s="222">
        <f t="shared" si="67"/>
        <v>12468021.779999999</v>
      </c>
      <c r="MH156" s="222">
        <f t="shared" si="67"/>
        <v>0</v>
      </c>
      <c r="MI156" s="222">
        <f t="shared" si="67"/>
        <v>0</v>
      </c>
      <c r="MJ156" s="222">
        <f t="shared" si="67"/>
        <v>0</v>
      </c>
      <c r="MK156" s="222">
        <f t="shared" si="67"/>
        <v>0</v>
      </c>
      <c r="ML156" s="222">
        <f t="shared" si="67"/>
        <v>0</v>
      </c>
      <c r="MM156" s="222">
        <f t="shared" si="67"/>
        <v>0</v>
      </c>
      <c r="MN156" s="222">
        <f t="shared" si="67"/>
        <v>0</v>
      </c>
      <c r="MO156" s="222">
        <f t="shared" si="67"/>
        <v>0</v>
      </c>
      <c r="MP156" s="222">
        <f t="shared" si="67"/>
        <v>0</v>
      </c>
      <c r="MQ156" s="222">
        <f t="shared" si="67"/>
        <v>0</v>
      </c>
      <c r="MR156" s="222">
        <f t="shared" si="67"/>
        <v>0</v>
      </c>
      <c r="MS156" s="222">
        <f t="shared" si="67"/>
        <v>80042288.439999998</v>
      </c>
      <c r="MT156" s="222">
        <f t="shared" si="67"/>
        <v>0</v>
      </c>
      <c r="MU156" s="222">
        <f t="shared" si="67"/>
        <v>0</v>
      </c>
      <c r="MV156" s="222">
        <f t="shared" si="67"/>
        <v>0</v>
      </c>
      <c r="MW156" s="222">
        <f t="shared" si="67"/>
        <v>0</v>
      </c>
      <c r="MX156" s="222">
        <f t="shared" si="67"/>
        <v>0</v>
      </c>
      <c r="MY156" s="222">
        <f t="shared" si="67"/>
        <v>0</v>
      </c>
      <c r="MZ156" s="222">
        <f t="shared" si="67"/>
        <v>0</v>
      </c>
      <c r="NA156" s="222">
        <f t="shared" si="67"/>
        <v>0</v>
      </c>
      <c r="NB156" s="222">
        <f t="shared" si="67"/>
        <v>0</v>
      </c>
      <c r="NC156" s="222">
        <f t="shared" si="67"/>
        <v>0</v>
      </c>
      <c r="ND156" s="222">
        <f t="shared" si="67"/>
        <v>222161795.15000001</v>
      </c>
      <c r="NE156" s="222">
        <f t="shared" si="67"/>
        <v>0</v>
      </c>
      <c r="NF156" s="222">
        <f t="shared" si="67"/>
        <v>0</v>
      </c>
      <c r="NG156" s="222">
        <f t="shared" si="67"/>
        <v>0</v>
      </c>
      <c r="NH156" s="222">
        <f t="shared" si="67"/>
        <v>0</v>
      </c>
      <c r="NI156" s="222">
        <f t="shared" si="67"/>
        <v>0</v>
      </c>
      <c r="NJ156" s="222">
        <f t="shared" si="67"/>
        <v>18102329.690000001</v>
      </c>
      <c r="NK156" s="222">
        <f t="shared" si="67"/>
        <v>1928913.38</v>
      </c>
      <c r="NL156" s="222">
        <f t="shared" si="67"/>
        <v>0</v>
      </c>
      <c r="NM156" s="222">
        <f t="shared" si="67"/>
        <v>0</v>
      </c>
      <c r="NN156" s="222">
        <f t="shared" si="67"/>
        <v>0</v>
      </c>
      <c r="NO156" s="222">
        <f t="shared" si="67"/>
        <v>0</v>
      </c>
      <c r="NP156" s="222">
        <f t="shared" si="67"/>
        <v>16230474.48</v>
      </c>
      <c r="NQ156" s="222">
        <f t="shared" si="67"/>
        <v>0</v>
      </c>
      <c r="NR156" s="222">
        <f t="shared" si="67"/>
        <v>0</v>
      </c>
      <c r="NS156" s="222">
        <f t="shared" si="67"/>
        <v>0</v>
      </c>
      <c r="NT156" s="222">
        <f t="shared" si="67"/>
        <v>0</v>
      </c>
      <c r="NU156" s="222">
        <f t="shared" si="67"/>
        <v>0</v>
      </c>
      <c r="NV156" s="222">
        <f t="shared" si="67"/>
        <v>0</v>
      </c>
      <c r="NW156" s="222">
        <f t="shared" si="67"/>
        <v>61239598.729999997</v>
      </c>
      <c r="NX156" s="222">
        <f t="shared" si="67"/>
        <v>18180796.18</v>
      </c>
      <c r="NY156" s="222">
        <f t="shared" ref="NY156:QJ156" si="68">SUMIF($A$60:$A$148,$A$137,NY$60:NY$148)</f>
        <v>0</v>
      </c>
      <c r="NZ156" s="222">
        <f t="shared" si="68"/>
        <v>0</v>
      </c>
      <c r="OA156" s="222">
        <f t="shared" si="68"/>
        <v>0</v>
      </c>
      <c r="OB156" s="222">
        <f t="shared" si="68"/>
        <v>0</v>
      </c>
      <c r="OC156" s="222">
        <f t="shared" si="68"/>
        <v>0</v>
      </c>
      <c r="OD156" s="222">
        <f t="shared" si="68"/>
        <v>341227632.91000003</v>
      </c>
      <c r="OE156" s="222">
        <f t="shared" si="68"/>
        <v>0</v>
      </c>
      <c r="OF156" s="222">
        <f t="shared" si="68"/>
        <v>0</v>
      </c>
      <c r="OG156" s="222">
        <f t="shared" si="68"/>
        <v>7328716.6600000001</v>
      </c>
      <c r="OH156" s="222">
        <f t="shared" si="68"/>
        <v>0</v>
      </c>
      <c r="OI156" s="222">
        <f t="shared" si="68"/>
        <v>0</v>
      </c>
      <c r="OJ156" s="222">
        <f t="shared" si="68"/>
        <v>0</v>
      </c>
      <c r="OK156" s="222">
        <f t="shared" si="68"/>
        <v>0</v>
      </c>
      <c r="OL156" s="222">
        <f t="shared" si="68"/>
        <v>0</v>
      </c>
      <c r="OM156" s="222">
        <f t="shared" si="68"/>
        <v>2117786.67</v>
      </c>
      <c r="ON156" s="222">
        <f t="shared" si="68"/>
        <v>3968942.68</v>
      </c>
      <c r="OO156" s="222">
        <f t="shared" si="68"/>
        <v>3454530.44</v>
      </c>
      <c r="OP156" s="222">
        <f t="shared" si="68"/>
        <v>0</v>
      </c>
      <c r="OQ156" s="222">
        <f t="shared" si="68"/>
        <v>0</v>
      </c>
      <c r="OR156" s="222">
        <f t="shared" si="68"/>
        <v>0</v>
      </c>
      <c r="OS156" s="222">
        <f t="shared" si="68"/>
        <v>4407184.9000000004</v>
      </c>
      <c r="OT156" s="222">
        <f t="shared" si="68"/>
        <v>0</v>
      </c>
      <c r="OU156" s="222">
        <f t="shared" si="68"/>
        <v>0</v>
      </c>
      <c r="OV156" s="222">
        <f t="shared" si="68"/>
        <v>0</v>
      </c>
      <c r="OW156" s="222">
        <f t="shared" si="68"/>
        <v>0</v>
      </c>
      <c r="OX156" s="222">
        <f t="shared" si="68"/>
        <v>0</v>
      </c>
      <c r="OY156" s="222">
        <f t="shared" si="68"/>
        <v>0</v>
      </c>
      <c r="OZ156" s="222">
        <f t="shared" si="68"/>
        <v>0</v>
      </c>
      <c r="PA156" s="222">
        <f t="shared" si="68"/>
        <v>0</v>
      </c>
      <c r="PB156" s="222">
        <f t="shared" si="68"/>
        <v>26584542.960000001</v>
      </c>
      <c r="PC156" s="222">
        <f t="shared" si="68"/>
        <v>0</v>
      </c>
      <c r="PD156" s="222">
        <f t="shared" si="68"/>
        <v>0</v>
      </c>
      <c r="PE156" s="222">
        <f t="shared" si="68"/>
        <v>0</v>
      </c>
      <c r="PF156" s="222">
        <f t="shared" si="68"/>
        <v>0</v>
      </c>
      <c r="PG156" s="222">
        <f t="shared" si="68"/>
        <v>0</v>
      </c>
      <c r="PH156" s="222">
        <f t="shared" si="68"/>
        <v>0</v>
      </c>
      <c r="PI156" s="222">
        <f t="shared" si="68"/>
        <v>0</v>
      </c>
      <c r="PJ156" s="222">
        <f t="shared" si="68"/>
        <v>0</v>
      </c>
      <c r="PK156" s="222">
        <f t="shared" si="68"/>
        <v>0</v>
      </c>
      <c r="PL156" s="222">
        <f t="shared" si="68"/>
        <v>0</v>
      </c>
      <c r="PM156" s="222">
        <f t="shared" si="68"/>
        <v>0</v>
      </c>
      <c r="PN156" s="222">
        <f t="shared" si="68"/>
        <v>0</v>
      </c>
      <c r="PO156" s="222">
        <f t="shared" si="68"/>
        <v>0</v>
      </c>
      <c r="PP156" s="222">
        <f t="shared" si="68"/>
        <v>0</v>
      </c>
      <c r="PQ156" s="222">
        <f t="shared" si="68"/>
        <v>0</v>
      </c>
      <c r="PR156" s="222">
        <f t="shared" si="68"/>
        <v>0</v>
      </c>
      <c r="PS156" s="222">
        <f t="shared" si="68"/>
        <v>0</v>
      </c>
      <c r="PT156" s="222">
        <f t="shared" si="68"/>
        <v>87017976.230000004</v>
      </c>
      <c r="PU156" s="222">
        <f t="shared" si="68"/>
        <v>0</v>
      </c>
      <c r="PV156" s="222">
        <f t="shared" si="68"/>
        <v>0</v>
      </c>
      <c r="PW156" s="222">
        <f t="shared" si="68"/>
        <v>0</v>
      </c>
      <c r="PX156" s="222">
        <f t="shared" si="68"/>
        <v>44211742.460000001</v>
      </c>
      <c r="PY156" s="222">
        <f t="shared" si="68"/>
        <v>0</v>
      </c>
      <c r="PZ156" s="222">
        <f t="shared" si="68"/>
        <v>0</v>
      </c>
      <c r="QA156" s="222">
        <f t="shared" si="68"/>
        <v>0</v>
      </c>
      <c r="QB156" s="222">
        <f t="shared" si="68"/>
        <v>0</v>
      </c>
      <c r="QC156" s="222">
        <f t="shared" si="68"/>
        <v>0</v>
      </c>
      <c r="QD156" s="222">
        <f t="shared" si="68"/>
        <v>0</v>
      </c>
      <c r="QE156" s="222">
        <f t="shared" si="68"/>
        <v>0</v>
      </c>
      <c r="QF156" s="222">
        <f t="shared" si="68"/>
        <v>0</v>
      </c>
      <c r="QG156" s="222">
        <f t="shared" si="68"/>
        <v>0</v>
      </c>
      <c r="QH156" s="222">
        <f t="shared" si="68"/>
        <v>0</v>
      </c>
      <c r="QI156" s="222">
        <f t="shared" si="68"/>
        <v>0</v>
      </c>
      <c r="QJ156" s="222">
        <f t="shared" si="68"/>
        <v>0</v>
      </c>
      <c r="QK156" s="222">
        <f t="shared" ref="QK156:SV156" si="69">SUMIF($A$60:$A$148,$A$137,QK$60:QK$148)</f>
        <v>0</v>
      </c>
      <c r="QL156" s="222">
        <f t="shared" si="69"/>
        <v>0</v>
      </c>
      <c r="QM156" s="222">
        <f t="shared" si="69"/>
        <v>0</v>
      </c>
      <c r="QN156" s="222">
        <f t="shared" si="69"/>
        <v>0</v>
      </c>
      <c r="QO156" s="222">
        <f t="shared" si="69"/>
        <v>0</v>
      </c>
      <c r="QP156" s="222">
        <f t="shared" si="69"/>
        <v>0</v>
      </c>
      <c r="QQ156" s="222">
        <f t="shared" si="69"/>
        <v>0</v>
      </c>
      <c r="QR156" s="222">
        <f t="shared" si="69"/>
        <v>0</v>
      </c>
      <c r="QS156" s="222">
        <f t="shared" si="69"/>
        <v>0</v>
      </c>
      <c r="QT156" s="222">
        <f t="shared" si="69"/>
        <v>9714404.9900000002</v>
      </c>
      <c r="QU156" s="222">
        <f t="shared" si="69"/>
        <v>0</v>
      </c>
      <c r="QV156" s="222">
        <f t="shared" si="69"/>
        <v>0</v>
      </c>
      <c r="QW156" s="222">
        <f t="shared" si="69"/>
        <v>0</v>
      </c>
      <c r="QX156" s="222">
        <f t="shared" si="69"/>
        <v>0</v>
      </c>
      <c r="QY156" s="222">
        <f t="shared" si="69"/>
        <v>0</v>
      </c>
      <c r="QZ156" s="222">
        <f t="shared" si="69"/>
        <v>0</v>
      </c>
      <c r="RA156" s="222">
        <f t="shared" si="69"/>
        <v>0</v>
      </c>
      <c r="RB156" s="222">
        <f t="shared" si="69"/>
        <v>0</v>
      </c>
      <c r="RC156" s="222">
        <f t="shared" si="69"/>
        <v>0</v>
      </c>
      <c r="RD156" s="222">
        <f t="shared" si="69"/>
        <v>0</v>
      </c>
      <c r="RE156" s="222">
        <f t="shared" si="69"/>
        <v>0</v>
      </c>
      <c r="RF156" s="222">
        <f t="shared" si="69"/>
        <v>0</v>
      </c>
      <c r="RG156" s="222">
        <f t="shared" si="69"/>
        <v>20727375.699999999</v>
      </c>
      <c r="RH156" s="222">
        <f t="shared" si="69"/>
        <v>0</v>
      </c>
      <c r="RI156" s="222">
        <f t="shared" si="69"/>
        <v>0</v>
      </c>
      <c r="RJ156" s="222">
        <f t="shared" si="69"/>
        <v>0</v>
      </c>
      <c r="RK156" s="222">
        <f t="shared" si="69"/>
        <v>0</v>
      </c>
      <c r="RL156" s="222">
        <f t="shared" si="69"/>
        <v>0</v>
      </c>
      <c r="RM156" s="222">
        <f t="shared" si="69"/>
        <v>0</v>
      </c>
      <c r="RN156" s="222">
        <f t="shared" si="69"/>
        <v>0</v>
      </c>
      <c r="RO156" s="222">
        <f t="shared" si="69"/>
        <v>0</v>
      </c>
      <c r="RP156" s="222">
        <f t="shared" si="69"/>
        <v>0</v>
      </c>
      <c r="RQ156" s="222">
        <f t="shared" si="69"/>
        <v>0</v>
      </c>
      <c r="RR156" s="222">
        <f t="shared" si="69"/>
        <v>0</v>
      </c>
      <c r="RS156" s="222">
        <f t="shared" si="69"/>
        <v>0</v>
      </c>
      <c r="RT156" s="222">
        <f t="shared" si="69"/>
        <v>0</v>
      </c>
      <c r="RU156" s="222">
        <f t="shared" si="69"/>
        <v>0</v>
      </c>
      <c r="RV156" s="222">
        <f t="shared" si="69"/>
        <v>0</v>
      </c>
      <c r="RW156" s="222">
        <f t="shared" si="69"/>
        <v>0</v>
      </c>
      <c r="RX156" s="222">
        <f t="shared" si="69"/>
        <v>0</v>
      </c>
      <c r="RY156" s="222">
        <f t="shared" si="69"/>
        <v>0</v>
      </c>
      <c r="RZ156" s="222">
        <f t="shared" si="69"/>
        <v>0</v>
      </c>
      <c r="SA156" s="222">
        <f t="shared" si="69"/>
        <v>11065465.4</v>
      </c>
      <c r="SB156" s="222">
        <f t="shared" si="69"/>
        <v>0</v>
      </c>
      <c r="SC156" s="222">
        <f t="shared" si="69"/>
        <v>0</v>
      </c>
      <c r="SD156" s="222">
        <f t="shared" si="69"/>
        <v>0</v>
      </c>
      <c r="SE156" s="222">
        <f t="shared" si="69"/>
        <v>0</v>
      </c>
      <c r="SF156" s="222">
        <f t="shared" si="69"/>
        <v>0</v>
      </c>
      <c r="SG156" s="222">
        <f t="shared" si="69"/>
        <v>0</v>
      </c>
      <c r="SH156" s="222">
        <f t="shared" si="69"/>
        <v>0</v>
      </c>
      <c r="SI156" s="222">
        <f t="shared" si="69"/>
        <v>0</v>
      </c>
      <c r="SJ156" s="222">
        <f t="shared" si="69"/>
        <v>0</v>
      </c>
      <c r="SK156" s="222">
        <f t="shared" si="69"/>
        <v>0</v>
      </c>
      <c r="SL156" s="222">
        <f t="shared" si="69"/>
        <v>0</v>
      </c>
      <c r="SM156" s="222">
        <f t="shared" si="69"/>
        <v>6192990.3600000003</v>
      </c>
      <c r="SN156" s="222">
        <f t="shared" si="69"/>
        <v>0</v>
      </c>
      <c r="SO156" s="222">
        <f t="shared" si="69"/>
        <v>0</v>
      </c>
      <c r="SP156" s="222">
        <f t="shared" si="69"/>
        <v>0</v>
      </c>
      <c r="SQ156" s="222">
        <f t="shared" si="69"/>
        <v>0</v>
      </c>
      <c r="SR156" s="222">
        <f t="shared" si="69"/>
        <v>0</v>
      </c>
      <c r="SS156" s="222">
        <f t="shared" si="69"/>
        <v>0</v>
      </c>
      <c r="ST156" s="222">
        <f t="shared" si="69"/>
        <v>0</v>
      </c>
      <c r="SU156" s="222">
        <f t="shared" si="69"/>
        <v>17274013.690000001</v>
      </c>
      <c r="SV156" s="222">
        <f t="shared" si="69"/>
        <v>0</v>
      </c>
      <c r="SW156" s="222">
        <f t="shared" ref="SW156:VH156" si="70">SUMIF($A$60:$A$148,$A$137,SW$60:SW$148)</f>
        <v>0</v>
      </c>
      <c r="SX156" s="222">
        <f t="shared" si="70"/>
        <v>0</v>
      </c>
      <c r="SY156" s="222">
        <f t="shared" si="70"/>
        <v>0</v>
      </c>
      <c r="SZ156" s="222">
        <f t="shared" si="70"/>
        <v>0</v>
      </c>
      <c r="TA156" s="222">
        <f t="shared" si="70"/>
        <v>0</v>
      </c>
      <c r="TB156" s="222">
        <f t="shared" si="70"/>
        <v>0</v>
      </c>
      <c r="TC156" s="222">
        <f t="shared" si="70"/>
        <v>0</v>
      </c>
      <c r="TD156" s="222">
        <f t="shared" si="70"/>
        <v>0</v>
      </c>
      <c r="TE156" s="222">
        <f t="shared" si="70"/>
        <v>0</v>
      </c>
      <c r="TF156" s="222">
        <f t="shared" si="70"/>
        <v>0</v>
      </c>
      <c r="TG156" s="222">
        <f t="shared" si="70"/>
        <v>0</v>
      </c>
      <c r="TH156" s="222">
        <f t="shared" si="70"/>
        <v>0</v>
      </c>
      <c r="TI156" s="222">
        <f t="shared" si="70"/>
        <v>65163070.43</v>
      </c>
      <c r="TJ156" s="222">
        <f t="shared" si="70"/>
        <v>0</v>
      </c>
      <c r="TK156" s="222">
        <f t="shared" si="70"/>
        <v>0</v>
      </c>
      <c r="TL156" s="222">
        <f t="shared" si="70"/>
        <v>0</v>
      </c>
      <c r="TM156" s="222">
        <f t="shared" si="70"/>
        <v>0</v>
      </c>
      <c r="TN156" s="222">
        <f t="shared" si="70"/>
        <v>0</v>
      </c>
      <c r="TO156" s="222">
        <f t="shared" si="70"/>
        <v>0</v>
      </c>
      <c r="TP156" s="222">
        <f t="shared" si="70"/>
        <v>0</v>
      </c>
      <c r="TQ156" s="222">
        <f t="shared" si="70"/>
        <v>0</v>
      </c>
      <c r="TR156" s="222">
        <f t="shared" si="70"/>
        <v>0</v>
      </c>
      <c r="TS156" s="222">
        <f t="shared" si="70"/>
        <v>0</v>
      </c>
      <c r="TT156" s="222">
        <f t="shared" si="70"/>
        <v>0</v>
      </c>
      <c r="TU156" s="222">
        <f t="shared" si="70"/>
        <v>0</v>
      </c>
      <c r="TV156" s="222">
        <f t="shared" si="70"/>
        <v>0</v>
      </c>
      <c r="TW156" s="222">
        <f t="shared" si="70"/>
        <v>0</v>
      </c>
      <c r="TX156" s="222">
        <f t="shared" si="70"/>
        <v>0</v>
      </c>
      <c r="TY156" s="222">
        <f t="shared" si="70"/>
        <v>4172189.79</v>
      </c>
      <c r="TZ156" s="222">
        <f t="shared" si="70"/>
        <v>0</v>
      </c>
      <c r="UA156" s="222">
        <f t="shared" si="70"/>
        <v>17133292.100000001</v>
      </c>
      <c r="UB156" s="222">
        <f t="shared" si="70"/>
        <v>0</v>
      </c>
      <c r="UC156" s="222">
        <f t="shared" si="70"/>
        <v>0</v>
      </c>
      <c r="UD156" s="222">
        <f t="shared" si="70"/>
        <v>0</v>
      </c>
      <c r="UE156" s="222">
        <f t="shared" si="70"/>
        <v>7677019.7400000002</v>
      </c>
      <c r="UF156" s="222">
        <f t="shared" si="70"/>
        <v>0</v>
      </c>
      <c r="UG156" s="222">
        <f t="shared" si="70"/>
        <v>0</v>
      </c>
      <c r="UH156" s="222">
        <f t="shared" si="70"/>
        <v>0</v>
      </c>
      <c r="UI156" s="222">
        <f t="shared" si="70"/>
        <v>0</v>
      </c>
      <c r="UJ156" s="222">
        <f t="shared" si="70"/>
        <v>7216553.1699999999</v>
      </c>
      <c r="UK156" s="222">
        <f t="shared" si="70"/>
        <v>0</v>
      </c>
      <c r="UL156" s="222">
        <f t="shared" si="70"/>
        <v>0</v>
      </c>
      <c r="UM156" s="222">
        <f t="shared" si="70"/>
        <v>0</v>
      </c>
      <c r="UN156" s="222">
        <f t="shared" si="70"/>
        <v>0</v>
      </c>
      <c r="UO156" s="222">
        <f t="shared" si="70"/>
        <v>0</v>
      </c>
      <c r="UP156" s="222">
        <f t="shared" si="70"/>
        <v>77577388.930000007</v>
      </c>
      <c r="UQ156" s="222">
        <f t="shared" si="70"/>
        <v>0</v>
      </c>
      <c r="UR156" s="222">
        <f t="shared" si="70"/>
        <v>0</v>
      </c>
      <c r="US156" s="222">
        <f t="shared" si="70"/>
        <v>0</v>
      </c>
      <c r="UT156" s="222">
        <f t="shared" si="70"/>
        <v>0</v>
      </c>
      <c r="UU156" s="222">
        <f t="shared" si="70"/>
        <v>0</v>
      </c>
      <c r="UV156" s="222">
        <f t="shared" si="70"/>
        <v>0</v>
      </c>
      <c r="UW156" s="222">
        <f t="shared" si="70"/>
        <v>0</v>
      </c>
      <c r="UX156" s="222">
        <f t="shared" si="70"/>
        <v>0</v>
      </c>
      <c r="UY156" s="222">
        <f t="shared" si="70"/>
        <v>0</v>
      </c>
      <c r="UZ156" s="222">
        <f t="shared" si="70"/>
        <v>0</v>
      </c>
      <c r="VA156" s="222">
        <f t="shared" si="70"/>
        <v>0</v>
      </c>
      <c r="VB156" s="222">
        <f t="shared" si="70"/>
        <v>0</v>
      </c>
      <c r="VC156" s="222">
        <f t="shared" si="70"/>
        <v>0</v>
      </c>
      <c r="VD156" s="222">
        <f t="shared" si="70"/>
        <v>0</v>
      </c>
      <c r="VE156" s="222">
        <f t="shared" si="70"/>
        <v>0</v>
      </c>
      <c r="VF156" s="222">
        <f t="shared" si="70"/>
        <v>0</v>
      </c>
      <c r="VG156" s="222">
        <f t="shared" si="70"/>
        <v>0</v>
      </c>
      <c r="VH156" s="222">
        <f t="shared" si="70"/>
        <v>607399.67000000004</v>
      </c>
      <c r="VI156" s="222">
        <f t="shared" ref="VI156:XT156" si="71">SUMIF($A$60:$A$148,$A$137,VI$60:VI$148)</f>
        <v>0</v>
      </c>
      <c r="VJ156" s="222">
        <f t="shared" si="71"/>
        <v>0</v>
      </c>
      <c r="VK156" s="222">
        <f t="shared" si="71"/>
        <v>0</v>
      </c>
      <c r="VL156" s="222">
        <f t="shared" si="71"/>
        <v>60768083.630000003</v>
      </c>
      <c r="VM156" s="222">
        <f t="shared" si="71"/>
        <v>0</v>
      </c>
      <c r="VN156" s="222">
        <f t="shared" si="71"/>
        <v>0</v>
      </c>
      <c r="VO156" s="222">
        <f t="shared" si="71"/>
        <v>0</v>
      </c>
      <c r="VP156" s="222">
        <f t="shared" si="71"/>
        <v>0</v>
      </c>
      <c r="VQ156" s="222">
        <f t="shared" si="71"/>
        <v>0</v>
      </c>
      <c r="VR156" s="222">
        <f t="shared" si="71"/>
        <v>0</v>
      </c>
      <c r="VS156" s="222">
        <f t="shared" si="71"/>
        <v>0</v>
      </c>
      <c r="VT156" s="222">
        <f t="shared" si="71"/>
        <v>0</v>
      </c>
      <c r="VU156" s="222">
        <f t="shared" si="71"/>
        <v>0</v>
      </c>
      <c r="VV156" s="222">
        <f t="shared" si="71"/>
        <v>0</v>
      </c>
      <c r="VW156" s="222">
        <f t="shared" si="71"/>
        <v>867128.14</v>
      </c>
      <c r="VX156" s="222">
        <f t="shared" si="71"/>
        <v>0</v>
      </c>
      <c r="VY156" s="222">
        <f t="shared" si="71"/>
        <v>0</v>
      </c>
      <c r="VZ156" s="222">
        <f t="shared" si="71"/>
        <v>0</v>
      </c>
      <c r="WA156" s="222">
        <f t="shared" si="71"/>
        <v>221594643.96000001</v>
      </c>
      <c r="WB156" s="222">
        <f t="shared" si="71"/>
        <v>0</v>
      </c>
      <c r="WC156" s="222">
        <f t="shared" si="71"/>
        <v>0</v>
      </c>
      <c r="WD156" s="222">
        <f t="shared" si="71"/>
        <v>0</v>
      </c>
      <c r="WE156" s="222">
        <f t="shared" si="71"/>
        <v>0</v>
      </c>
      <c r="WF156" s="222">
        <f t="shared" si="71"/>
        <v>0</v>
      </c>
      <c r="WG156" s="222">
        <f t="shared" si="71"/>
        <v>0</v>
      </c>
      <c r="WH156" s="222">
        <f t="shared" si="71"/>
        <v>0</v>
      </c>
      <c r="WI156" s="222">
        <f t="shared" si="71"/>
        <v>0</v>
      </c>
      <c r="WJ156" s="222">
        <f t="shared" si="71"/>
        <v>0</v>
      </c>
      <c r="WK156" s="222">
        <f t="shared" si="71"/>
        <v>0</v>
      </c>
      <c r="WL156" s="222">
        <f t="shared" si="71"/>
        <v>0</v>
      </c>
      <c r="WM156" s="222">
        <f t="shared" si="71"/>
        <v>0</v>
      </c>
      <c r="WN156" s="222">
        <f t="shared" si="71"/>
        <v>0</v>
      </c>
      <c r="WO156" s="222">
        <f t="shared" si="71"/>
        <v>0</v>
      </c>
      <c r="WP156" s="222">
        <f t="shared" si="71"/>
        <v>0</v>
      </c>
      <c r="WQ156" s="222">
        <f t="shared" si="71"/>
        <v>0</v>
      </c>
      <c r="WR156" s="222">
        <f t="shared" si="71"/>
        <v>0</v>
      </c>
      <c r="WS156" s="222">
        <f t="shared" si="71"/>
        <v>0</v>
      </c>
      <c r="WT156" s="222">
        <f t="shared" si="71"/>
        <v>0</v>
      </c>
      <c r="WU156" s="222">
        <f t="shared" si="71"/>
        <v>269168.77</v>
      </c>
      <c r="WV156" s="222">
        <f t="shared" si="71"/>
        <v>0</v>
      </c>
      <c r="WW156" s="222">
        <f t="shared" si="71"/>
        <v>0</v>
      </c>
      <c r="WX156" s="222">
        <f t="shared" si="71"/>
        <v>0</v>
      </c>
      <c r="WY156" s="222">
        <f t="shared" si="71"/>
        <v>0</v>
      </c>
      <c r="WZ156" s="222">
        <f t="shared" si="71"/>
        <v>0</v>
      </c>
      <c r="XA156" s="222">
        <f t="shared" si="71"/>
        <v>0</v>
      </c>
      <c r="XB156" s="222">
        <f t="shared" si="71"/>
        <v>0</v>
      </c>
      <c r="XC156" s="222">
        <f t="shared" si="71"/>
        <v>6334315.79</v>
      </c>
      <c r="XD156" s="222">
        <f t="shared" si="71"/>
        <v>0</v>
      </c>
      <c r="XE156" s="222">
        <f t="shared" si="71"/>
        <v>0</v>
      </c>
      <c r="XF156" s="222">
        <f t="shared" si="71"/>
        <v>0</v>
      </c>
      <c r="XG156" s="222">
        <f t="shared" si="71"/>
        <v>0</v>
      </c>
      <c r="XH156" s="222">
        <f t="shared" si="71"/>
        <v>43381103.640000001</v>
      </c>
      <c r="XI156" s="222">
        <f t="shared" si="71"/>
        <v>0</v>
      </c>
      <c r="XJ156" s="222">
        <f t="shared" si="71"/>
        <v>0</v>
      </c>
      <c r="XK156" s="222">
        <f t="shared" si="71"/>
        <v>33097649.210000001</v>
      </c>
      <c r="XL156" s="222">
        <f t="shared" si="71"/>
        <v>0</v>
      </c>
      <c r="XM156" s="222">
        <f t="shared" si="71"/>
        <v>0</v>
      </c>
      <c r="XN156" s="222">
        <f t="shared" si="71"/>
        <v>0</v>
      </c>
      <c r="XO156" s="222">
        <f t="shared" si="71"/>
        <v>0</v>
      </c>
      <c r="XP156" s="222">
        <f t="shared" si="71"/>
        <v>0</v>
      </c>
      <c r="XQ156" s="222">
        <f t="shared" si="71"/>
        <v>0</v>
      </c>
      <c r="XR156" s="222">
        <f t="shared" si="71"/>
        <v>0</v>
      </c>
      <c r="XS156" s="222">
        <f t="shared" si="71"/>
        <v>0</v>
      </c>
      <c r="XT156" s="222">
        <f t="shared" si="71"/>
        <v>0</v>
      </c>
      <c r="XU156" s="222">
        <f t="shared" ref="XU156:AAF156" si="72">SUMIF($A$60:$A$148,$A$137,XU$60:XU$148)</f>
        <v>0</v>
      </c>
      <c r="XV156" s="222">
        <f t="shared" si="72"/>
        <v>0</v>
      </c>
      <c r="XW156" s="222">
        <f t="shared" si="72"/>
        <v>0</v>
      </c>
      <c r="XX156" s="222">
        <f t="shared" si="72"/>
        <v>0</v>
      </c>
      <c r="XY156" s="222">
        <f t="shared" si="72"/>
        <v>0</v>
      </c>
      <c r="XZ156" s="222">
        <f t="shared" si="72"/>
        <v>0</v>
      </c>
      <c r="YA156" s="222">
        <f t="shared" si="72"/>
        <v>0</v>
      </c>
      <c r="YB156" s="222">
        <f t="shared" si="72"/>
        <v>0</v>
      </c>
      <c r="YC156" s="222">
        <f t="shared" si="72"/>
        <v>0</v>
      </c>
      <c r="YD156" s="222">
        <f t="shared" si="72"/>
        <v>0</v>
      </c>
      <c r="YE156" s="222">
        <f t="shared" si="72"/>
        <v>121964797.08</v>
      </c>
      <c r="YF156" s="222">
        <f t="shared" si="72"/>
        <v>0</v>
      </c>
      <c r="YG156" s="222">
        <f t="shared" si="72"/>
        <v>0</v>
      </c>
      <c r="YH156" s="222">
        <f t="shared" si="72"/>
        <v>0</v>
      </c>
      <c r="YI156" s="222">
        <f t="shared" si="72"/>
        <v>0</v>
      </c>
      <c r="YJ156" s="222">
        <f t="shared" si="72"/>
        <v>0</v>
      </c>
      <c r="YK156" s="222">
        <f t="shared" si="72"/>
        <v>0</v>
      </c>
      <c r="YL156" s="222">
        <f t="shared" si="72"/>
        <v>0</v>
      </c>
      <c r="YM156" s="222">
        <f t="shared" si="72"/>
        <v>0</v>
      </c>
      <c r="YN156" s="222">
        <f t="shared" si="72"/>
        <v>0</v>
      </c>
      <c r="YO156" s="222">
        <f t="shared" si="72"/>
        <v>0</v>
      </c>
      <c r="YP156" s="222">
        <f t="shared" si="72"/>
        <v>0</v>
      </c>
      <c r="YQ156" s="222">
        <f t="shared" si="72"/>
        <v>0</v>
      </c>
      <c r="YR156" s="222">
        <f t="shared" si="72"/>
        <v>0</v>
      </c>
      <c r="YS156" s="222">
        <f t="shared" si="72"/>
        <v>0</v>
      </c>
      <c r="YT156" s="222">
        <f t="shared" si="72"/>
        <v>0</v>
      </c>
      <c r="YU156" s="222">
        <f t="shared" si="72"/>
        <v>0</v>
      </c>
      <c r="YV156" s="222">
        <f t="shared" si="72"/>
        <v>17863320.359999999</v>
      </c>
      <c r="YW156" s="222">
        <f t="shared" si="72"/>
        <v>0</v>
      </c>
      <c r="YX156" s="222">
        <f t="shared" si="72"/>
        <v>0</v>
      </c>
      <c r="YY156" s="222">
        <f t="shared" si="72"/>
        <v>0</v>
      </c>
      <c r="YZ156" s="222">
        <f t="shared" si="72"/>
        <v>0</v>
      </c>
      <c r="ZA156" s="222">
        <f t="shared" si="72"/>
        <v>0</v>
      </c>
      <c r="ZB156" s="222">
        <f t="shared" si="72"/>
        <v>0</v>
      </c>
      <c r="ZC156" s="222">
        <f t="shared" si="72"/>
        <v>19751374.100000001</v>
      </c>
      <c r="ZD156" s="222">
        <f t="shared" si="72"/>
        <v>0</v>
      </c>
      <c r="ZE156" s="222">
        <f t="shared" si="72"/>
        <v>0</v>
      </c>
      <c r="ZF156" s="222">
        <f t="shared" si="72"/>
        <v>0</v>
      </c>
      <c r="ZG156" s="222">
        <f t="shared" si="72"/>
        <v>0</v>
      </c>
      <c r="ZH156" s="222">
        <f t="shared" si="72"/>
        <v>0</v>
      </c>
      <c r="ZI156" s="222">
        <f t="shared" si="72"/>
        <v>0</v>
      </c>
      <c r="ZJ156" s="222">
        <f t="shared" si="72"/>
        <v>0</v>
      </c>
      <c r="ZK156" s="222">
        <f t="shared" si="72"/>
        <v>0</v>
      </c>
      <c r="ZL156" s="222">
        <f t="shared" si="72"/>
        <v>4433440.76</v>
      </c>
      <c r="ZM156" s="222">
        <f t="shared" si="72"/>
        <v>0</v>
      </c>
      <c r="ZN156" s="222">
        <f t="shared" si="72"/>
        <v>0</v>
      </c>
      <c r="ZO156" s="222">
        <f t="shared" si="72"/>
        <v>0</v>
      </c>
      <c r="ZP156" s="222">
        <f t="shared" si="72"/>
        <v>0</v>
      </c>
      <c r="ZQ156" s="222">
        <f t="shared" si="72"/>
        <v>0</v>
      </c>
      <c r="ZR156" s="222">
        <f t="shared" si="72"/>
        <v>0</v>
      </c>
      <c r="ZS156" s="222">
        <f t="shared" si="72"/>
        <v>0</v>
      </c>
      <c r="ZT156" s="222">
        <f t="shared" si="72"/>
        <v>0</v>
      </c>
      <c r="ZU156" s="222">
        <f t="shared" si="72"/>
        <v>0</v>
      </c>
      <c r="ZV156" s="222">
        <f t="shared" si="72"/>
        <v>0</v>
      </c>
      <c r="ZW156" s="222">
        <f t="shared" si="72"/>
        <v>0</v>
      </c>
      <c r="ZX156" s="222">
        <f t="shared" si="72"/>
        <v>0</v>
      </c>
      <c r="ZY156" s="222">
        <f t="shared" si="72"/>
        <v>0</v>
      </c>
      <c r="ZZ156" s="222">
        <f t="shared" si="72"/>
        <v>0</v>
      </c>
      <c r="AAA156" s="222">
        <f t="shared" si="72"/>
        <v>0</v>
      </c>
      <c r="AAB156" s="222">
        <f t="shared" si="72"/>
        <v>0</v>
      </c>
      <c r="AAC156" s="222">
        <f t="shared" si="72"/>
        <v>0</v>
      </c>
      <c r="AAD156" s="222">
        <f t="shared" si="72"/>
        <v>0</v>
      </c>
      <c r="AAE156" s="222">
        <f t="shared" si="72"/>
        <v>0</v>
      </c>
      <c r="AAF156" s="222">
        <f t="shared" si="72"/>
        <v>0</v>
      </c>
      <c r="AAG156" s="222">
        <f t="shared" ref="AAG156:ACR156" si="73">SUMIF($A$60:$A$148,$A$137,AAG$60:AAG$148)</f>
        <v>0</v>
      </c>
      <c r="AAH156" s="222">
        <f t="shared" si="73"/>
        <v>11961195</v>
      </c>
      <c r="AAI156" s="222">
        <f t="shared" si="73"/>
        <v>0</v>
      </c>
      <c r="AAJ156" s="222">
        <f t="shared" si="73"/>
        <v>0</v>
      </c>
      <c r="AAK156" s="222">
        <f t="shared" si="73"/>
        <v>0</v>
      </c>
      <c r="AAL156" s="222">
        <f t="shared" si="73"/>
        <v>0</v>
      </c>
      <c r="AAM156" s="222">
        <f t="shared" si="73"/>
        <v>0</v>
      </c>
      <c r="AAN156" s="222">
        <f t="shared" si="73"/>
        <v>0</v>
      </c>
      <c r="AAO156" s="222">
        <f t="shared" si="73"/>
        <v>154373759.91999999</v>
      </c>
      <c r="AAP156" s="222">
        <f t="shared" si="73"/>
        <v>0</v>
      </c>
      <c r="AAQ156" s="222">
        <f t="shared" si="73"/>
        <v>0</v>
      </c>
      <c r="AAR156" s="222">
        <f t="shared" si="73"/>
        <v>0</v>
      </c>
      <c r="AAS156" s="222">
        <f t="shared" si="73"/>
        <v>0</v>
      </c>
      <c r="AAT156" s="222">
        <f t="shared" si="73"/>
        <v>0</v>
      </c>
      <c r="AAU156" s="222">
        <f t="shared" si="73"/>
        <v>0</v>
      </c>
      <c r="AAV156" s="222">
        <f t="shared" si="73"/>
        <v>0</v>
      </c>
      <c r="AAW156" s="222">
        <f t="shared" si="73"/>
        <v>0</v>
      </c>
      <c r="AAX156" s="222">
        <f t="shared" si="73"/>
        <v>0</v>
      </c>
      <c r="AAY156" s="222">
        <f t="shared" si="73"/>
        <v>0</v>
      </c>
      <c r="AAZ156" s="222">
        <f t="shared" si="73"/>
        <v>27790325.170000002</v>
      </c>
      <c r="ABA156" s="222">
        <f t="shared" si="73"/>
        <v>0</v>
      </c>
      <c r="ABB156" s="222">
        <f t="shared" si="73"/>
        <v>0</v>
      </c>
      <c r="ABC156" s="222">
        <f t="shared" si="73"/>
        <v>0</v>
      </c>
      <c r="ABD156" s="222">
        <f t="shared" si="73"/>
        <v>0</v>
      </c>
      <c r="ABE156" s="222">
        <f t="shared" si="73"/>
        <v>0</v>
      </c>
      <c r="ABF156" s="222">
        <f t="shared" si="73"/>
        <v>0</v>
      </c>
      <c r="ABG156" s="222">
        <f t="shared" si="73"/>
        <v>0</v>
      </c>
      <c r="ABH156" s="222">
        <f t="shared" si="73"/>
        <v>0</v>
      </c>
      <c r="ABI156" s="222">
        <f t="shared" si="73"/>
        <v>0</v>
      </c>
      <c r="ABJ156" s="222">
        <f t="shared" si="73"/>
        <v>0</v>
      </c>
      <c r="ABK156" s="222">
        <f t="shared" si="73"/>
        <v>0</v>
      </c>
      <c r="ABL156" s="222">
        <f t="shared" si="73"/>
        <v>0</v>
      </c>
      <c r="ABM156" s="222">
        <f t="shared" si="73"/>
        <v>0</v>
      </c>
      <c r="ABN156" s="222">
        <f t="shared" si="73"/>
        <v>0</v>
      </c>
      <c r="ABO156" s="222">
        <f t="shared" si="73"/>
        <v>5490233.5700000003</v>
      </c>
      <c r="ABP156" s="222">
        <f t="shared" si="73"/>
        <v>0</v>
      </c>
      <c r="ABQ156" s="222">
        <f t="shared" si="73"/>
        <v>0</v>
      </c>
      <c r="ABR156" s="222">
        <f t="shared" si="73"/>
        <v>0</v>
      </c>
      <c r="ABS156" s="222">
        <f t="shared" si="73"/>
        <v>0</v>
      </c>
      <c r="ABT156" s="222">
        <f t="shared" si="73"/>
        <v>0</v>
      </c>
      <c r="ABU156" s="222">
        <f t="shared" si="73"/>
        <v>0</v>
      </c>
      <c r="ABV156" s="222">
        <f t="shared" si="73"/>
        <v>0</v>
      </c>
      <c r="ABW156" s="222">
        <f t="shared" si="73"/>
        <v>0</v>
      </c>
      <c r="ABX156" s="222">
        <f t="shared" si="73"/>
        <v>67750705.519999996</v>
      </c>
      <c r="ABY156" s="222">
        <f t="shared" si="73"/>
        <v>0</v>
      </c>
      <c r="ABZ156" s="222">
        <f t="shared" si="73"/>
        <v>0</v>
      </c>
      <c r="ACA156" s="222">
        <f t="shared" si="73"/>
        <v>0</v>
      </c>
      <c r="ACB156" s="222">
        <f t="shared" si="73"/>
        <v>0</v>
      </c>
      <c r="ACC156" s="222">
        <f t="shared" si="73"/>
        <v>0</v>
      </c>
      <c r="ACD156" s="222">
        <f t="shared" si="73"/>
        <v>0</v>
      </c>
      <c r="ACE156" s="222">
        <f t="shared" si="73"/>
        <v>0</v>
      </c>
      <c r="ACF156" s="222">
        <f t="shared" si="73"/>
        <v>0</v>
      </c>
      <c r="ACG156" s="222">
        <f t="shared" si="73"/>
        <v>0</v>
      </c>
      <c r="ACH156" s="222">
        <f t="shared" si="73"/>
        <v>0</v>
      </c>
      <c r="ACI156" s="222">
        <f t="shared" si="73"/>
        <v>24752771.719999999</v>
      </c>
      <c r="ACJ156" s="222">
        <f t="shared" si="73"/>
        <v>0</v>
      </c>
      <c r="ACK156" s="222">
        <f t="shared" si="73"/>
        <v>0</v>
      </c>
      <c r="ACL156" s="222">
        <f t="shared" si="73"/>
        <v>0</v>
      </c>
      <c r="ACM156" s="222">
        <f t="shared" si="73"/>
        <v>0</v>
      </c>
      <c r="ACN156" s="222">
        <f t="shared" si="73"/>
        <v>0</v>
      </c>
      <c r="ACO156" s="222">
        <f t="shared" si="73"/>
        <v>0</v>
      </c>
      <c r="ACP156" s="222">
        <f t="shared" si="73"/>
        <v>21855057.77</v>
      </c>
      <c r="ACQ156" s="222">
        <f t="shared" si="73"/>
        <v>75810576.329999998</v>
      </c>
      <c r="ACR156" s="222">
        <f t="shared" si="73"/>
        <v>0</v>
      </c>
      <c r="ACS156" s="222">
        <f t="shared" ref="ACS156:AFD156" si="74">SUMIF($A$60:$A$148,$A$137,ACS$60:ACS$148)</f>
        <v>0</v>
      </c>
      <c r="ACT156" s="222">
        <f t="shared" si="74"/>
        <v>0</v>
      </c>
      <c r="ACU156" s="222">
        <f t="shared" si="74"/>
        <v>0</v>
      </c>
      <c r="ACV156" s="222">
        <f t="shared" si="74"/>
        <v>2152319.2400000002</v>
      </c>
      <c r="ACW156" s="222">
        <f t="shared" si="74"/>
        <v>0</v>
      </c>
      <c r="ACX156" s="222">
        <f t="shared" si="74"/>
        <v>0</v>
      </c>
      <c r="ACY156" s="222">
        <f t="shared" si="74"/>
        <v>0</v>
      </c>
      <c r="ACZ156" s="222">
        <f t="shared" si="74"/>
        <v>0</v>
      </c>
      <c r="ADA156" s="222">
        <f t="shared" si="74"/>
        <v>0</v>
      </c>
      <c r="ADB156" s="222">
        <f t="shared" si="74"/>
        <v>0</v>
      </c>
      <c r="ADC156" s="222">
        <f t="shared" si="74"/>
        <v>0</v>
      </c>
      <c r="ADD156" s="222">
        <f t="shared" si="74"/>
        <v>0</v>
      </c>
      <c r="ADE156" s="222">
        <f t="shared" si="74"/>
        <v>0</v>
      </c>
      <c r="ADF156" s="222">
        <f t="shared" si="74"/>
        <v>2648566.8199999998</v>
      </c>
      <c r="ADG156" s="222">
        <f t="shared" si="74"/>
        <v>2680745.5499999998</v>
      </c>
      <c r="ADH156" s="222">
        <f t="shared" si="74"/>
        <v>0</v>
      </c>
      <c r="ADI156" s="222">
        <f t="shared" si="74"/>
        <v>0</v>
      </c>
      <c r="ADJ156" s="222">
        <f t="shared" si="74"/>
        <v>0</v>
      </c>
      <c r="ADK156" s="222">
        <f t="shared" si="74"/>
        <v>0</v>
      </c>
      <c r="ADL156" s="222">
        <f t="shared" si="74"/>
        <v>0</v>
      </c>
      <c r="ADM156" s="222">
        <f t="shared" si="74"/>
        <v>0</v>
      </c>
      <c r="ADN156" s="222">
        <f t="shared" si="74"/>
        <v>0</v>
      </c>
      <c r="ADO156" s="222">
        <f t="shared" si="74"/>
        <v>57314927.140000001</v>
      </c>
      <c r="ADP156" s="222">
        <f t="shared" si="74"/>
        <v>22887919.57</v>
      </c>
      <c r="ADQ156" s="222">
        <f t="shared" si="74"/>
        <v>0</v>
      </c>
      <c r="ADR156" s="222">
        <f t="shared" si="74"/>
        <v>0</v>
      </c>
      <c r="ADS156" s="222">
        <f t="shared" si="74"/>
        <v>4069974.17</v>
      </c>
      <c r="ADT156" s="222">
        <f t="shared" si="74"/>
        <v>0</v>
      </c>
      <c r="ADU156" s="222">
        <f t="shared" si="74"/>
        <v>18643.8</v>
      </c>
      <c r="ADV156" s="222">
        <f t="shared" si="74"/>
        <v>0</v>
      </c>
      <c r="ADW156" s="222">
        <f t="shared" si="74"/>
        <v>0</v>
      </c>
      <c r="ADX156" s="222">
        <f t="shared" si="74"/>
        <v>0</v>
      </c>
      <c r="ADY156" s="222">
        <f t="shared" si="74"/>
        <v>80717336.790000007</v>
      </c>
      <c r="ADZ156" s="222">
        <f t="shared" si="74"/>
        <v>9197177.7400000002</v>
      </c>
      <c r="AEA156" s="222">
        <f t="shared" si="74"/>
        <v>0</v>
      </c>
      <c r="AEB156" s="222">
        <f t="shared" si="74"/>
        <v>0</v>
      </c>
      <c r="AEC156" s="222">
        <f t="shared" si="74"/>
        <v>0</v>
      </c>
      <c r="AED156" s="222">
        <f t="shared" si="74"/>
        <v>0</v>
      </c>
      <c r="AEE156" s="222">
        <f t="shared" si="74"/>
        <v>0</v>
      </c>
      <c r="AEF156" s="222">
        <f t="shared" si="74"/>
        <v>0</v>
      </c>
      <c r="AEG156" s="222">
        <f t="shared" si="74"/>
        <v>0</v>
      </c>
      <c r="AEH156" s="222">
        <f t="shared" si="74"/>
        <v>0</v>
      </c>
      <c r="AEI156" s="222">
        <f t="shared" si="74"/>
        <v>0</v>
      </c>
      <c r="AEJ156" s="222">
        <f t="shared" si="74"/>
        <v>0</v>
      </c>
      <c r="AEK156" s="222">
        <f t="shared" si="74"/>
        <v>0</v>
      </c>
      <c r="AEL156" s="222">
        <f t="shared" si="74"/>
        <v>0</v>
      </c>
      <c r="AEM156" s="222">
        <f t="shared" si="74"/>
        <v>0</v>
      </c>
      <c r="AEN156" s="222">
        <f t="shared" si="74"/>
        <v>0</v>
      </c>
      <c r="AEO156" s="222">
        <f t="shared" si="74"/>
        <v>0</v>
      </c>
      <c r="AEP156" s="222">
        <f t="shared" si="74"/>
        <v>0</v>
      </c>
      <c r="AEQ156" s="222">
        <f t="shared" si="74"/>
        <v>0</v>
      </c>
      <c r="AER156" s="222">
        <f t="shared" si="74"/>
        <v>0</v>
      </c>
      <c r="AES156" s="222">
        <f t="shared" si="74"/>
        <v>15787583.060000001</v>
      </c>
      <c r="AET156" s="222">
        <f t="shared" si="74"/>
        <v>0</v>
      </c>
      <c r="AEU156" s="222">
        <f t="shared" si="74"/>
        <v>0</v>
      </c>
      <c r="AEV156" s="222">
        <f t="shared" si="74"/>
        <v>0</v>
      </c>
      <c r="AEW156" s="222">
        <f t="shared" si="74"/>
        <v>0</v>
      </c>
      <c r="AEX156" s="222">
        <f t="shared" si="74"/>
        <v>0</v>
      </c>
      <c r="AEY156" s="222">
        <f t="shared" si="74"/>
        <v>0</v>
      </c>
      <c r="AEZ156" s="222">
        <f t="shared" si="74"/>
        <v>0</v>
      </c>
      <c r="AFA156" s="222">
        <f t="shared" si="74"/>
        <v>0</v>
      </c>
      <c r="AFB156" s="222">
        <f t="shared" si="74"/>
        <v>0</v>
      </c>
      <c r="AFC156" s="222">
        <f t="shared" si="74"/>
        <v>14956717.32</v>
      </c>
      <c r="AFD156" s="222">
        <f t="shared" si="74"/>
        <v>148218.28</v>
      </c>
      <c r="AFE156" s="222">
        <f t="shared" ref="AFE156:AHP156" si="75">SUMIF($A$60:$A$148,$A$137,AFE$60:AFE$148)</f>
        <v>0</v>
      </c>
      <c r="AFF156" s="222">
        <f t="shared" si="75"/>
        <v>0</v>
      </c>
      <c r="AFG156" s="222">
        <f t="shared" si="75"/>
        <v>0</v>
      </c>
      <c r="AFH156" s="222">
        <f t="shared" si="75"/>
        <v>0</v>
      </c>
      <c r="AFI156" s="222">
        <f t="shared" si="75"/>
        <v>0</v>
      </c>
      <c r="AFJ156" s="222">
        <f t="shared" si="75"/>
        <v>0</v>
      </c>
      <c r="AFK156" s="222">
        <f t="shared" si="75"/>
        <v>0</v>
      </c>
      <c r="AFL156" s="222">
        <f t="shared" si="75"/>
        <v>0</v>
      </c>
      <c r="AFM156" s="222">
        <f t="shared" si="75"/>
        <v>0</v>
      </c>
      <c r="AFN156" s="222">
        <f t="shared" si="75"/>
        <v>0</v>
      </c>
      <c r="AFO156" s="222">
        <f t="shared" si="75"/>
        <v>0</v>
      </c>
      <c r="AFP156" s="222">
        <f t="shared" si="75"/>
        <v>3888610.83</v>
      </c>
      <c r="AFQ156" s="222">
        <f t="shared" si="75"/>
        <v>0</v>
      </c>
      <c r="AFR156" s="222">
        <f t="shared" si="75"/>
        <v>0</v>
      </c>
      <c r="AFS156" s="222">
        <f t="shared" si="75"/>
        <v>0</v>
      </c>
      <c r="AFT156" s="222">
        <f t="shared" si="75"/>
        <v>0</v>
      </c>
      <c r="AFU156" s="222">
        <f t="shared" si="75"/>
        <v>0</v>
      </c>
      <c r="AFV156" s="222">
        <f t="shared" si="75"/>
        <v>0</v>
      </c>
      <c r="AFW156" s="222">
        <f t="shared" si="75"/>
        <v>0</v>
      </c>
      <c r="AFX156" s="222">
        <f t="shared" si="75"/>
        <v>0</v>
      </c>
      <c r="AFY156" s="222">
        <f t="shared" si="75"/>
        <v>0</v>
      </c>
      <c r="AFZ156" s="222">
        <f t="shared" si="75"/>
        <v>0</v>
      </c>
      <c r="AGA156" s="222">
        <f t="shared" si="75"/>
        <v>0</v>
      </c>
      <c r="AGB156" s="222">
        <f t="shared" si="75"/>
        <v>18605149.789999999</v>
      </c>
      <c r="AGC156" s="222">
        <f t="shared" si="75"/>
        <v>0</v>
      </c>
      <c r="AGD156" s="222">
        <f t="shared" si="75"/>
        <v>0</v>
      </c>
      <c r="AGE156" s="222">
        <f t="shared" si="75"/>
        <v>0</v>
      </c>
      <c r="AGF156" s="222">
        <f t="shared" si="75"/>
        <v>0</v>
      </c>
      <c r="AGG156" s="222">
        <f t="shared" si="75"/>
        <v>0</v>
      </c>
      <c r="AGH156" s="222">
        <f t="shared" si="75"/>
        <v>0</v>
      </c>
      <c r="AGI156" s="222">
        <f t="shared" si="75"/>
        <v>0</v>
      </c>
      <c r="AGJ156" s="222">
        <f t="shared" si="75"/>
        <v>0</v>
      </c>
      <c r="AGK156" s="222">
        <f t="shared" si="75"/>
        <v>0</v>
      </c>
      <c r="AGL156" s="222">
        <f t="shared" si="75"/>
        <v>0</v>
      </c>
      <c r="AGM156" s="222">
        <f t="shared" si="75"/>
        <v>0</v>
      </c>
      <c r="AGN156" s="222">
        <f t="shared" si="75"/>
        <v>306853.84999999998</v>
      </c>
      <c r="AGO156" s="222">
        <f t="shared" si="75"/>
        <v>0</v>
      </c>
      <c r="AGP156" s="222">
        <f t="shared" si="75"/>
        <v>0</v>
      </c>
      <c r="AGQ156" s="222">
        <f t="shared" si="75"/>
        <v>0</v>
      </c>
      <c r="AGR156" s="222">
        <f t="shared" si="75"/>
        <v>0</v>
      </c>
      <c r="AGS156" s="222">
        <f t="shared" si="75"/>
        <v>0</v>
      </c>
      <c r="AGT156" s="222">
        <f t="shared" si="75"/>
        <v>0</v>
      </c>
      <c r="AGU156" s="222">
        <f t="shared" si="75"/>
        <v>72873645.409999996</v>
      </c>
      <c r="AGV156" s="222">
        <f t="shared" si="75"/>
        <v>13595722.800000001</v>
      </c>
      <c r="AGW156" s="222">
        <f t="shared" si="75"/>
        <v>0</v>
      </c>
      <c r="AGX156" s="222">
        <f t="shared" si="75"/>
        <v>0</v>
      </c>
      <c r="AGY156" s="222">
        <f t="shared" si="75"/>
        <v>0</v>
      </c>
      <c r="AGZ156" s="222">
        <f t="shared" si="75"/>
        <v>0</v>
      </c>
      <c r="AHA156" s="222">
        <f t="shared" si="75"/>
        <v>0</v>
      </c>
      <c r="AHB156" s="222">
        <f t="shared" si="75"/>
        <v>0</v>
      </c>
      <c r="AHC156" s="222">
        <f t="shared" si="75"/>
        <v>0</v>
      </c>
      <c r="AHD156" s="222">
        <f t="shared" si="75"/>
        <v>0</v>
      </c>
      <c r="AHE156" s="222">
        <f t="shared" si="75"/>
        <v>0</v>
      </c>
      <c r="AHF156" s="222">
        <f t="shared" si="75"/>
        <v>0</v>
      </c>
      <c r="AHG156" s="222">
        <f t="shared" si="75"/>
        <v>0</v>
      </c>
      <c r="AHH156" s="222">
        <f t="shared" si="75"/>
        <v>0</v>
      </c>
      <c r="AHI156" s="222">
        <f t="shared" si="75"/>
        <v>0</v>
      </c>
      <c r="AHJ156" s="222">
        <f t="shared" si="75"/>
        <v>0</v>
      </c>
      <c r="AHK156" s="222">
        <f t="shared" si="75"/>
        <v>0</v>
      </c>
      <c r="AHL156" s="222">
        <f t="shared" si="75"/>
        <v>664427.67000000004</v>
      </c>
      <c r="AHM156" s="222">
        <f t="shared" si="75"/>
        <v>0</v>
      </c>
      <c r="AHN156" s="222">
        <f t="shared" si="75"/>
        <v>0</v>
      </c>
      <c r="AHO156" s="222">
        <f t="shared" si="75"/>
        <v>0</v>
      </c>
      <c r="AHP156" s="222">
        <f t="shared" si="75"/>
        <v>0</v>
      </c>
      <c r="AHQ156" s="222">
        <f t="shared" ref="AHQ156:AHR156" si="76">SUMIF($A$60:$A$148,$A$137,AHQ$60:AHQ$148)</f>
        <v>0</v>
      </c>
      <c r="AHR156" s="222">
        <f t="shared" si="76"/>
        <v>0</v>
      </c>
    </row>
    <row r="157" spans="1:902" ht="25.15" customHeight="1">
      <c r="B157" s="183" t="s">
        <v>6678</v>
      </c>
      <c r="C157" s="372" t="s">
        <v>6670</v>
      </c>
      <c r="D157" s="222">
        <f>SUMIF($A$60:$A$148,$A$60,D$60:D$148)</f>
        <v>163977787.79000002</v>
      </c>
      <c r="E157" s="222">
        <f t="shared" ref="E157:BP157" si="77">SUMIF($A$60:$A$148,$A$60,E$60:E$148)</f>
        <v>28085578.600000001</v>
      </c>
      <c r="F157" s="222">
        <f t="shared" si="77"/>
        <v>46838083.050000004</v>
      </c>
      <c r="G157" s="222">
        <f t="shared" si="77"/>
        <v>6798715.3799999999</v>
      </c>
      <c r="H157" s="222">
        <f t="shared" si="77"/>
        <v>54364707.699999996</v>
      </c>
      <c r="I157" s="222">
        <f t="shared" si="77"/>
        <v>10844698.200000001</v>
      </c>
      <c r="J157" s="222">
        <f t="shared" si="77"/>
        <v>34839254.580000006</v>
      </c>
      <c r="K157" s="222">
        <f t="shared" si="77"/>
        <v>9557837.379999999</v>
      </c>
      <c r="L157" s="222">
        <f t="shared" si="77"/>
        <v>13676372.01</v>
      </c>
      <c r="M157" s="222">
        <f t="shared" si="77"/>
        <v>20487927.369999997</v>
      </c>
      <c r="N157" s="222">
        <f t="shared" si="77"/>
        <v>17671013.290000007</v>
      </c>
      <c r="O157" s="222">
        <f t="shared" si="77"/>
        <v>15274770.780000001</v>
      </c>
      <c r="P157" s="222">
        <f t="shared" si="77"/>
        <v>49149137.199999996</v>
      </c>
      <c r="Q157" s="222">
        <f t="shared" si="77"/>
        <v>13765339.129999997</v>
      </c>
      <c r="R157" s="222">
        <f t="shared" si="77"/>
        <v>7017112.0599999996</v>
      </c>
      <c r="S157" s="222">
        <f t="shared" si="77"/>
        <v>50012369.020000003</v>
      </c>
      <c r="T157" s="222">
        <f t="shared" si="77"/>
        <v>11711283.289999999</v>
      </c>
      <c r="U157" s="222">
        <f t="shared" si="77"/>
        <v>7830358.04</v>
      </c>
      <c r="V157" s="222">
        <f t="shared" si="77"/>
        <v>260538038.33999994</v>
      </c>
      <c r="W157" s="222">
        <f t="shared" si="77"/>
        <v>96151654.150000006</v>
      </c>
      <c r="X157" s="222">
        <f t="shared" si="77"/>
        <v>15234620.720000001</v>
      </c>
      <c r="Y157" s="222">
        <f t="shared" si="77"/>
        <v>16673733.4</v>
      </c>
      <c r="Z157" s="222">
        <f t="shared" si="77"/>
        <v>29165283.73</v>
      </c>
      <c r="AA157" s="222">
        <f t="shared" si="77"/>
        <v>37319261.660000011</v>
      </c>
      <c r="AB157" s="222">
        <f t="shared" si="77"/>
        <v>19981696.789999999</v>
      </c>
      <c r="AC157" s="222">
        <f t="shared" si="77"/>
        <v>152483128.57999998</v>
      </c>
      <c r="AD157" s="222">
        <f t="shared" si="77"/>
        <v>44114360.830000006</v>
      </c>
      <c r="AE157" s="222">
        <f t="shared" si="77"/>
        <v>36903340.579999998</v>
      </c>
      <c r="AF157" s="222">
        <f t="shared" si="77"/>
        <v>142027627.11999997</v>
      </c>
      <c r="AG157" s="222">
        <f t="shared" si="77"/>
        <v>33965308.890000001</v>
      </c>
      <c r="AH157" s="222">
        <f t="shared" si="77"/>
        <v>158326772.42000002</v>
      </c>
      <c r="AI157" s="222">
        <f t="shared" si="77"/>
        <v>69496601.829999998</v>
      </c>
      <c r="AJ157" s="222">
        <f t="shared" si="77"/>
        <v>23014637.839999992</v>
      </c>
      <c r="AK157" s="222">
        <f t="shared" si="77"/>
        <v>17284001.719999999</v>
      </c>
      <c r="AL157" s="222">
        <f t="shared" si="77"/>
        <v>18898085.75</v>
      </c>
      <c r="AM157" s="222">
        <f t="shared" si="77"/>
        <v>34002008.700000003</v>
      </c>
      <c r="AN157" s="222">
        <f t="shared" si="77"/>
        <v>40559271.780000001</v>
      </c>
      <c r="AO157" s="222">
        <f t="shared" si="77"/>
        <v>19180246.030000001</v>
      </c>
      <c r="AP157" s="222">
        <f t="shared" si="77"/>
        <v>15185852.529999999</v>
      </c>
      <c r="AQ157" s="222">
        <f t="shared" si="77"/>
        <v>14409491.99</v>
      </c>
      <c r="AR157" s="222">
        <f t="shared" si="77"/>
        <v>25738740.790000003</v>
      </c>
      <c r="AS157" s="222">
        <f t="shared" si="77"/>
        <v>17524556.219999999</v>
      </c>
      <c r="AT157" s="222">
        <f t="shared" si="77"/>
        <v>147839423.52000001</v>
      </c>
      <c r="AU157" s="222">
        <f t="shared" si="77"/>
        <v>4924793.0999999996</v>
      </c>
      <c r="AV157" s="222">
        <f t="shared" si="77"/>
        <v>5054140.8</v>
      </c>
      <c r="AW157" s="222">
        <f t="shared" si="77"/>
        <v>4745675.5299999993</v>
      </c>
      <c r="AX157" s="222">
        <f t="shared" si="77"/>
        <v>10555289.550000001</v>
      </c>
      <c r="AY157" s="222">
        <f t="shared" si="77"/>
        <v>24813589.120000005</v>
      </c>
      <c r="AZ157" s="222">
        <f t="shared" si="77"/>
        <v>7935839.8399999999</v>
      </c>
      <c r="BA157" s="222">
        <f t="shared" si="77"/>
        <v>7162713.3200000012</v>
      </c>
      <c r="BB157" s="222">
        <f t="shared" si="77"/>
        <v>3785242.2399999998</v>
      </c>
      <c r="BC157" s="222">
        <f t="shared" si="77"/>
        <v>6625561.3499999996</v>
      </c>
      <c r="BD157" s="222">
        <f t="shared" si="77"/>
        <v>4277195.37</v>
      </c>
      <c r="BE157" s="222">
        <f t="shared" si="77"/>
        <v>5908388.3999999994</v>
      </c>
      <c r="BF157" s="222">
        <f t="shared" si="77"/>
        <v>46663641.240000002</v>
      </c>
      <c r="BG157" s="222">
        <f t="shared" si="77"/>
        <v>2475275.9700000002</v>
      </c>
      <c r="BH157" s="222">
        <f t="shared" si="77"/>
        <v>9302592.8100000005</v>
      </c>
      <c r="BI157" s="222">
        <f t="shared" si="77"/>
        <v>238047521.58999994</v>
      </c>
      <c r="BJ157" s="222">
        <f t="shared" si="77"/>
        <v>62058081.609999999</v>
      </c>
      <c r="BK157" s="222">
        <f t="shared" si="77"/>
        <v>23462433.110000007</v>
      </c>
      <c r="BL157" s="222">
        <f t="shared" si="77"/>
        <v>8565013.5800000001</v>
      </c>
      <c r="BM157" s="222">
        <f t="shared" si="77"/>
        <v>28854103.650000002</v>
      </c>
      <c r="BN157" s="222">
        <f t="shared" si="77"/>
        <v>13417193.680000002</v>
      </c>
      <c r="BO157" s="222">
        <f t="shared" si="77"/>
        <v>9743920.129999999</v>
      </c>
      <c r="BP157" s="222">
        <f t="shared" si="77"/>
        <v>1564607.02</v>
      </c>
      <c r="BQ157" s="222">
        <f t="shared" ref="BQ157:EB157" si="78">SUMIF($A$60:$A$148,$A$60,BQ$60:BQ$148)</f>
        <v>1328959.76</v>
      </c>
      <c r="BR157" s="222">
        <f t="shared" si="78"/>
        <v>126650418.55000001</v>
      </c>
      <c r="BS157" s="222">
        <f t="shared" si="78"/>
        <v>7218667.1599999992</v>
      </c>
      <c r="BT157" s="222">
        <f t="shared" si="78"/>
        <v>9429840.0800000001</v>
      </c>
      <c r="BU157" s="222">
        <f t="shared" si="78"/>
        <v>12898205.77</v>
      </c>
      <c r="BV157" s="222">
        <f t="shared" si="78"/>
        <v>8261771.2699999996</v>
      </c>
      <c r="BW157" s="222">
        <f t="shared" si="78"/>
        <v>6516634.1300000008</v>
      </c>
      <c r="BX157" s="222">
        <f t="shared" si="78"/>
        <v>4326245.6400000006</v>
      </c>
      <c r="BY157" s="222">
        <f t="shared" si="78"/>
        <v>4204681.5599999996</v>
      </c>
      <c r="BZ157" s="222">
        <f t="shared" si="78"/>
        <v>78215302.633000016</v>
      </c>
      <c r="CA157" s="222">
        <f t="shared" si="78"/>
        <v>17507955.209999997</v>
      </c>
      <c r="CB157" s="222">
        <f t="shared" si="78"/>
        <v>27051662.930000003</v>
      </c>
      <c r="CC157" s="222">
        <f t="shared" si="78"/>
        <v>37118551.919999994</v>
      </c>
      <c r="CD157" s="222">
        <f t="shared" si="78"/>
        <v>12029698.470000001</v>
      </c>
      <c r="CE157" s="222">
        <f t="shared" si="78"/>
        <v>9620078.0999999996</v>
      </c>
      <c r="CF157" s="222">
        <f t="shared" si="78"/>
        <v>14663584.870000001</v>
      </c>
      <c r="CG157" s="222">
        <f t="shared" si="78"/>
        <v>116058417.28999999</v>
      </c>
      <c r="CH157" s="222">
        <f t="shared" si="78"/>
        <v>11076914.4</v>
      </c>
      <c r="CI157" s="222">
        <f t="shared" si="78"/>
        <v>29683908.529999997</v>
      </c>
      <c r="CJ157" s="222">
        <f t="shared" si="78"/>
        <v>7381512.5399999991</v>
      </c>
      <c r="CK157" s="222">
        <f t="shared" si="78"/>
        <v>10086432.039999999</v>
      </c>
      <c r="CL157" s="222">
        <f t="shared" si="78"/>
        <v>10784419.600000001</v>
      </c>
      <c r="CM157" s="222">
        <f t="shared" si="78"/>
        <v>7646153.7700000005</v>
      </c>
      <c r="CN157" s="222">
        <f t="shared" si="78"/>
        <v>19109861.369999997</v>
      </c>
      <c r="CO157" s="222">
        <f t="shared" si="78"/>
        <v>3995204.88</v>
      </c>
      <c r="CP157" s="222">
        <f t="shared" si="78"/>
        <v>13828645.010000004</v>
      </c>
      <c r="CQ157" s="222">
        <f t="shared" si="78"/>
        <v>7704691.6999999993</v>
      </c>
      <c r="CR157" s="222">
        <f t="shared" si="78"/>
        <v>10625858.640000002</v>
      </c>
      <c r="CS157" s="222">
        <f t="shared" si="78"/>
        <v>6783271.71</v>
      </c>
      <c r="CT157" s="222">
        <f t="shared" si="78"/>
        <v>138108263.88999999</v>
      </c>
      <c r="CU157" s="222">
        <f t="shared" si="78"/>
        <v>5642693.6199999992</v>
      </c>
      <c r="CV157" s="222">
        <f t="shared" si="78"/>
        <v>12129956.550000001</v>
      </c>
      <c r="CW157" s="222">
        <f t="shared" si="78"/>
        <v>32735699.379999999</v>
      </c>
      <c r="CX157" s="222">
        <f t="shared" si="78"/>
        <v>7717959.3600000003</v>
      </c>
      <c r="CY157" s="222">
        <f t="shared" si="78"/>
        <v>20319496.389999997</v>
      </c>
      <c r="CZ157" s="222">
        <f t="shared" si="78"/>
        <v>10393599.68</v>
      </c>
      <c r="DA157" s="222">
        <f t="shared" si="78"/>
        <v>6297742.3000000007</v>
      </c>
      <c r="DB157" s="222">
        <f t="shared" si="78"/>
        <v>138999017.09</v>
      </c>
      <c r="DC157" s="222">
        <f t="shared" si="78"/>
        <v>172495525.81000003</v>
      </c>
      <c r="DD157" s="222">
        <f t="shared" si="78"/>
        <v>18453682.479999997</v>
      </c>
      <c r="DE157" s="222">
        <f t="shared" si="78"/>
        <v>22117779.359999999</v>
      </c>
      <c r="DF157" s="222">
        <f t="shared" si="78"/>
        <v>21937762.630000003</v>
      </c>
      <c r="DG157" s="222">
        <f t="shared" si="78"/>
        <v>22522407.759999998</v>
      </c>
      <c r="DH157" s="222">
        <f t="shared" si="78"/>
        <v>26053913.429999996</v>
      </c>
      <c r="DI157" s="222">
        <f t="shared" si="78"/>
        <v>26073257.649999995</v>
      </c>
      <c r="DJ157" s="222">
        <f t="shared" si="78"/>
        <v>14179964.68</v>
      </c>
      <c r="DK157" s="222">
        <f t="shared" si="78"/>
        <v>420438181.79000002</v>
      </c>
      <c r="DL157" s="222">
        <f t="shared" si="78"/>
        <v>10148455.599999998</v>
      </c>
      <c r="DM157" s="222">
        <f t="shared" si="78"/>
        <v>33481107.890000001</v>
      </c>
      <c r="DN157" s="222">
        <f t="shared" si="78"/>
        <v>18046365.360000003</v>
      </c>
      <c r="DO157" s="222">
        <f t="shared" si="78"/>
        <v>18999426.809799999</v>
      </c>
      <c r="DP157" s="222">
        <f t="shared" si="78"/>
        <v>13711746.799999999</v>
      </c>
      <c r="DQ157" s="222">
        <f t="shared" si="78"/>
        <v>37125184.799999997</v>
      </c>
      <c r="DR157" s="222">
        <f t="shared" si="78"/>
        <v>12778170.6099</v>
      </c>
      <c r="DS157" s="222">
        <f t="shared" si="78"/>
        <v>30618651.359999999</v>
      </c>
      <c r="DT157" s="222">
        <f t="shared" si="78"/>
        <v>144594479.25999999</v>
      </c>
      <c r="DU157" s="222">
        <f t="shared" si="78"/>
        <v>34849644</v>
      </c>
      <c r="DV157" s="222">
        <f t="shared" si="78"/>
        <v>62691108.560000002</v>
      </c>
      <c r="DW157" s="222">
        <f t="shared" si="78"/>
        <v>97701525.070000008</v>
      </c>
      <c r="DX157" s="222">
        <f t="shared" si="78"/>
        <v>42453700.579999998</v>
      </c>
      <c r="DY157" s="222">
        <f t="shared" si="78"/>
        <v>33433291.959999997</v>
      </c>
      <c r="DZ157" s="222">
        <f t="shared" si="78"/>
        <v>29750563.220000003</v>
      </c>
      <c r="EA157" s="222">
        <f t="shared" si="78"/>
        <v>5635617.7699999996</v>
      </c>
      <c r="EB157" s="222">
        <f t="shared" si="78"/>
        <v>20464806.180000003</v>
      </c>
      <c r="EC157" s="222">
        <f t="shared" ref="EC157:GN157" si="79">SUMIF($A$60:$A$148,$A$60,EC$60:EC$148)</f>
        <v>14915480</v>
      </c>
      <c r="ED157" s="222">
        <f t="shared" si="79"/>
        <v>49921867.79999999</v>
      </c>
      <c r="EE157" s="222">
        <f t="shared" si="79"/>
        <v>97687187.649999976</v>
      </c>
      <c r="EF157" s="222">
        <f t="shared" si="79"/>
        <v>42986623.039999992</v>
      </c>
      <c r="EG157" s="222">
        <f t="shared" si="79"/>
        <v>21285246.709999993</v>
      </c>
      <c r="EH157" s="222">
        <f t="shared" si="79"/>
        <v>18880643.149999999</v>
      </c>
      <c r="EI157" s="222">
        <f t="shared" si="79"/>
        <v>20263907.589999996</v>
      </c>
      <c r="EJ157" s="222">
        <f t="shared" si="79"/>
        <v>28598343.689999998</v>
      </c>
      <c r="EK157" s="222">
        <f t="shared" si="79"/>
        <v>30773075.649999999</v>
      </c>
      <c r="EL157" s="222">
        <f t="shared" si="79"/>
        <v>15049538.84</v>
      </c>
      <c r="EM157" s="222">
        <f t="shared" si="79"/>
        <v>18373181.049999997</v>
      </c>
      <c r="EN157" s="222">
        <f t="shared" si="79"/>
        <v>253595089.77000001</v>
      </c>
      <c r="EO157" s="222">
        <f t="shared" si="79"/>
        <v>19494076.310000002</v>
      </c>
      <c r="EP157" s="222">
        <f t="shared" si="79"/>
        <v>23600195.91</v>
      </c>
      <c r="EQ157" s="222">
        <f t="shared" si="79"/>
        <v>12397903.950000001</v>
      </c>
      <c r="ER157" s="222">
        <f t="shared" si="79"/>
        <v>12155278.409999998</v>
      </c>
      <c r="ES157" s="222">
        <f t="shared" si="79"/>
        <v>6700482.0200000014</v>
      </c>
      <c r="ET157" s="222">
        <f t="shared" si="79"/>
        <v>40278502.18999999</v>
      </c>
      <c r="EU157" s="222">
        <f t="shared" si="79"/>
        <v>24673138.270000003</v>
      </c>
      <c r="EV157" s="222">
        <f t="shared" si="79"/>
        <v>26386087.249999996</v>
      </c>
      <c r="EW157" s="222">
        <f t="shared" si="79"/>
        <v>227937052.09999999</v>
      </c>
      <c r="EX157" s="222">
        <f t="shared" si="79"/>
        <v>4897963.05</v>
      </c>
      <c r="EY157" s="222">
        <f t="shared" si="79"/>
        <v>9539047.6900000013</v>
      </c>
      <c r="EZ157" s="222">
        <f t="shared" si="79"/>
        <v>20187347.740000002</v>
      </c>
      <c r="FA157" s="222">
        <f t="shared" si="79"/>
        <v>27759020.069999997</v>
      </c>
      <c r="FB157" s="222">
        <f t="shared" si="79"/>
        <v>49854195.660000004</v>
      </c>
      <c r="FC157" s="222">
        <f t="shared" si="79"/>
        <v>27373603.919999998</v>
      </c>
      <c r="FD157" s="222">
        <f t="shared" si="79"/>
        <v>14913085.120000003</v>
      </c>
      <c r="FE157" s="222">
        <f t="shared" si="79"/>
        <v>11312615.180000002</v>
      </c>
      <c r="FF157" s="222">
        <f t="shared" si="79"/>
        <v>11869799.640000001</v>
      </c>
      <c r="FG157" s="222">
        <f t="shared" si="79"/>
        <v>9414212.1799999997</v>
      </c>
      <c r="FH157" s="222">
        <f t="shared" si="79"/>
        <v>9395305.2799999993</v>
      </c>
      <c r="FI157" s="222">
        <f t="shared" si="79"/>
        <v>102675139.33000001</v>
      </c>
      <c r="FJ157" s="222">
        <f t="shared" si="79"/>
        <v>7300533.79</v>
      </c>
      <c r="FK157" s="222">
        <f t="shared" si="79"/>
        <v>2694681.4300000006</v>
      </c>
      <c r="FL157" s="222">
        <f t="shared" si="79"/>
        <v>5360430.42</v>
      </c>
      <c r="FM157" s="222">
        <f t="shared" si="79"/>
        <v>21519118.27</v>
      </c>
      <c r="FN157" s="222">
        <f t="shared" si="79"/>
        <v>12445105.220000003</v>
      </c>
      <c r="FO157" s="222">
        <f t="shared" si="79"/>
        <v>8268731.6600000011</v>
      </c>
      <c r="FP157" s="222">
        <f t="shared" si="79"/>
        <v>4288347.2000000011</v>
      </c>
      <c r="FQ157" s="222">
        <f t="shared" si="79"/>
        <v>276533499.34999996</v>
      </c>
      <c r="FR157" s="222">
        <f t="shared" si="79"/>
        <v>14190525.23</v>
      </c>
      <c r="FS157" s="222">
        <f t="shared" si="79"/>
        <v>21179065.669999994</v>
      </c>
      <c r="FT157" s="222">
        <f t="shared" si="79"/>
        <v>28302511.109999999</v>
      </c>
      <c r="FU157" s="222">
        <f t="shared" si="79"/>
        <v>21258767.400000002</v>
      </c>
      <c r="FV157" s="222">
        <f t="shared" si="79"/>
        <v>6996447.5700000003</v>
      </c>
      <c r="FW157" s="222">
        <f t="shared" si="79"/>
        <v>48148038.660000004</v>
      </c>
      <c r="FX157" s="222">
        <f t="shared" si="79"/>
        <v>36522850.719999991</v>
      </c>
      <c r="FY157" s="222">
        <f t="shared" si="79"/>
        <v>21975255.400000002</v>
      </c>
      <c r="FZ157" s="222">
        <f t="shared" si="79"/>
        <v>15326306.57</v>
      </c>
      <c r="GA157" s="222">
        <f t="shared" si="79"/>
        <v>48768282.530000009</v>
      </c>
      <c r="GB157" s="222">
        <f t="shared" si="79"/>
        <v>17219373.530000005</v>
      </c>
      <c r="GC157" s="222">
        <f t="shared" si="79"/>
        <v>8147622.3899999997</v>
      </c>
      <c r="GD157" s="222">
        <f t="shared" si="79"/>
        <v>6745375.21</v>
      </c>
      <c r="GE157" s="222">
        <f t="shared" si="79"/>
        <v>130429587.87</v>
      </c>
      <c r="GF157" s="222">
        <f t="shared" si="79"/>
        <v>6071355.29</v>
      </c>
      <c r="GG157" s="222">
        <f t="shared" si="79"/>
        <v>6428728.1299999999</v>
      </c>
      <c r="GH157" s="222">
        <f t="shared" si="79"/>
        <v>40329023.490000002</v>
      </c>
      <c r="GI157" s="222">
        <f t="shared" si="79"/>
        <v>15823444.409999996</v>
      </c>
      <c r="GJ157" s="222">
        <f t="shared" si="79"/>
        <v>7385986.8399999999</v>
      </c>
      <c r="GK157" s="222">
        <f t="shared" si="79"/>
        <v>8357148.9699999988</v>
      </c>
      <c r="GL157" s="222">
        <f t="shared" si="79"/>
        <v>36951958.850000001</v>
      </c>
      <c r="GM157" s="222">
        <f t="shared" si="79"/>
        <v>4020648.43</v>
      </c>
      <c r="GN157" s="222">
        <f t="shared" si="79"/>
        <v>3799486.5500000003</v>
      </c>
      <c r="GO157" s="222">
        <f t="shared" ref="GO157:IZ157" si="80">SUMIF($A$60:$A$148,$A$60,GO$60:GO$148)</f>
        <v>3619796.2800000003</v>
      </c>
      <c r="GP157" s="222">
        <f t="shared" si="80"/>
        <v>4323431.6400000006</v>
      </c>
      <c r="GQ157" s="222">
        <f t="shared" si="80"/>
        <v>113353167.01000004</v>
      </c>
      <c r="GR157" s="222">
        <f t="shared" si="80"/>
        <v>7033432.0200000014</v>
      </c>
      <c r="GS157" s="222">
        <f t="shared" si="80"/>
        <v>9402542.8200000003</v>
      </c>
      <c r="GT157" s="222">
        <f t="shared" si="80"/>
        <v>15042568.300000001</v>
      </c>
      <c r="GU157" s="222">
        <f t="shared" si="80"/>
        <v>2181634.17</v>
      </c>
      <c r="GV157" s="222">
        <f t="shared" si="80"/>
        <v>8745616.5099999998</v>
      </c>
      <c r="GW157" s="222">
        <f t="shared" si="80"/>
        <v>11318812.869999999</v>
      </c>
      <c r="GX157" s="222">
        <f t="shared" si="80"/>
        <v>7311398.0799999991</v>
      </c>
      <c r="GY157" s="222">
        <f t="shared" si="80"/>
        <v>119987197.70000002</v>
      </c>
      <c r="GZ157" s="222">
        <f t="shared" si="80"/>
        <v>10169999.65</v>
      </c>
      <c r="HA157" s="222">
        <f t="shared" si="80"/>
        <v>34032816.490000002</v>
      </c>
      <c r="HB157" s="222">
        <f t="shared" si="80"/>
        <v>24576902.090000004</v>
      </c>
      <c r="HC157" s="222">
        <f t="shared" si="80"/>
        <v>607381582.16000009</v>
      </c>
      <c r="HD157" s="222">
        <f t="shared" si="80"/>
        <v>129995473.62</v>
      </c>
      <c r="HE157" s="222">
        <f t="shared" si="80"/>
        <v>53315424.579999991</v>
      </c>
      <c r="HF157" s="222">
        <f t="shared" si="80"/>
        <v>88117850.320000023</v>
      </c>
      <c r="HG157" s="222">
        <f t="shared" si="80"/>
        <v>31448662.139999993</v>
      </c>
      <c r="HH157" s="222">
        <f t="shared" si="80"/>
        <v>43970954.730000004</v>
      </c>
      <c r="HI157" s="222">
        <f t="shared" si="80"/>
        <v>26517308.890000001</v>
      </c>
      <c r="HJ157" s="222">
        <f t="shared" si="80"/>
        <v>172983519.81999999</v>
      </c>
      <c r="HK157" s="222">
        <f t="shared" si="80"/>
        <v>48320646.960000001</v>
      </c>
      <c r="HL157" s="222">
        <f t="shared" si="80"/>
        <v>125366248.72</v>
      </c>
      <c r="HM157" s="222">
        <f t="shared" si="80"/>
        <v>24704089.940000001</v>
      </c>
      <c r="HN157" s="222">
        <f t="shared" si="80"/>
        <v>21229321.490000002</v>
      </c>
      <c r="HO157" s="222">
        <f t="shared" si="80"/>
        <v>30926470.610000007</v>
      </c>
      <c r="HP157" s="222">
        <f t="shared" si="80"/>
        <v>34341729.230000004</v>
      </c>
      <c r="HQ157" s="222">
        <f t="shared" si="80"/>
        <v>30566797.380000003</v>
      </c>
      <c r="HR157" s="222">
        <f t="shared" si="80"/>
        <v>231180022.16939995</v>
      </c>
      <c r="HS157" s="222">
        <f t="shared" si="80"/>
        <v>146839113.16</v>
      </c>
      <c r="HT157" s="222">
        <f t="shared" si="80"/>
        <v>24744339.25</v>
      </c>
      <c r="HU157" s="222">
        <f t="shared" si="80"/>
        <v>9829517.9199999981</v>
      </c>
      <c r="HV157" s="222">
        <f t="shared" si="80"/>
        <v>15483859.899999999</v>
      </c>
      <c r="HW157" s="222">
        <f t="shared" si="80"/>
        <v>16823067.07</v>
      </c>
      <c r="HX157" s="222">
        <f t="shared" si="80"/>
        <v>60652757.510000013</v>
      </c>
      <c r="HY157" s="222">
        <f t="shared" si="80"/>
        <v>26387184.68</v>
      </c>
      <c r="HZ157" s="222">
        <f t="shared" si="80"/>
        <v>22439157.259999998</v>
      </c>
      <c r="IA157" s="222">
        <f t="shared" si="80"/>
        <v>13507392.989999996</v>
      </c>
      <c r="IB157" s="222">
        <f t="shared" si="80"/>
        <v>10264719.110000001</v>
      </c>
      <c r="IC157" s="222">
        <f t="shared" si="80"/>
        <v>16195656.389999999</v>
      </c>
      <c r="ID157" s="222">
        <f t="shared" si="80"/>
        <v>5094361.2300000004</v>
      </c>
      <c r="IE157" s="222">
        <f t="shared" si="80"/>
        <v>18352739.659999996</v>
      </c>
      <c r="IF157" s="222">
        <f t="shared" si="80"/>
        <v>9125467.7600000016</v>
      </c>
      <c r="IG157" s="222">
        <f t="shared" si="80"/>
        <v>6867091.3099999996</v>
      </c>
      <c r="IH157" s="222">
        <f t="shared" si="80"/>
        <v>188710221.60000002</v>
      </c>
      <c r="II157" s="222">
        <f t="shared" si="80"/>
        <v>21404873.489999995</v>
      </c>
      <c r="IJ157" s="222">
        <f t="shared" si="80"/>
        <v>13414183.65</v>
      </c>
      <c r="IK157" s="222">
        <f t="shared" si="80"/>
        <v>65763765.189999998</v>
      </c>
      <c r="IL157" s="222">
        <f t="shared" si="80"/>
        <v>100703495.54000001</v>
      </c>
      <c r="IM157" s="222">
        <f t="shared" si="80"/>
        <v>31764743.32</v>
      </c>
      <c r="IN157" s="222">
        <f t="shared" si="80"/>
        <v>12056376.120000001</v>
      </c>
      <c r="IO157" s="222">
        <f t="shared" si="80"/>
        <v>12508751.489999998</v>
      </c>
      <c r="IP157" s="222">
        <f t="shared" si="80"/>
        <v>10101155.860000001</v>
      </c>
      <c r="IQ157" s="222">
        <f t="shared" si="80"/>
        <v>24978326.98</v>
      </c>
      <c r="IR157" s="222">
        <f t="shared" si="80"/>
        <v>13266703.92</v>
      </c>
      <c r="IS157" s="222">
        <f t="shared" si="80"/>
        <v>436676856.8300001</v>
      </c>
      <c r="IT157" s="222">
        <f t="shared" si="80"/>
        <v>215730727.41000003</v>
      </c>
      <c r="IU157" s="222">
        <f t="shared" si="80"/>
        <v>17099220.390000001</v>
      </c>
      <c r="IV157" s="222">
        <f t="shared" si="80"/>
        <v>21062757.77</v>
      </c>
      <c r="IW157" s="222">
        <f t="shared" si="80"/>
        <v>22057807.259999998</v>
      </c>
      <c r="IX157" s="222">
        <f t="shared" si="80"/>
        <v>9400515.7399999984</v>
      </c>
      <c r="IY157" s="222">
        <f t="shared" si="80"/>
        <v>24301318.66</v>
      </c>
      <c r="IZ157" s="222">
        <f t="shared" si="80"/>
        <v>6915954.3500000006</v>
      </c>
      <c r="JA157" s="222">
        <f t="shared" ref="JA157:LL157" si="81">SUMIF($A$60:$A$148,$A$60,JA$60:JA$148)</f>
        <v>11019793.259999998</v>
      </c>
      <c r="JB157" s="222">
        <f t="shared" si="81"/>
        <v>26038169.030000005</v>
      </c>
      <c r="JC157" s="222">
        <f t="shared" si="81"/>
        <v>40962712.459999993</v>
      </c>
      <c r="JD157" s="222">
        <f t="shared" si="81"/>
        <v>14690291.439999999</v>
      </c>
      <c r="JE157" s="222">
        <f t="shared" si="81"/>
        <v>50637454.5</v>
      </c>
      <c r="JF157" s="222">
        <f t="shared" si="81"/>
        <v>68121223.330000013</v>
      </c>
      <c r="JG157" s="222">
        <f t="shared" si="81"/>
        <v>19825028.82</v>
      </c>
      <c r="JH157" s="222">
        <f t="shared" si="81"/>
        <v>18894464.369999997</v>
      </c>
      <c r="JI157" s="222">
        <f t="shared" si="81"/>
        <v>14245477.739999998</v>
      </c>
      <c r="JJ157" s="222">
        <f t="shared" si="81"/>
        <v>10053371.659999996</v>
      </c>
      <c r="JK157" s="222">
        <f t="shared" si="81"/>
        <v>160372382.70999998</v>
      </c>
      <c r="JL157" s="222">
        <f t="shared" si="81"/>
        <v>18067161.989999998</v>
      </c>
      <c r="JM157" s="222">
        <f t="shared" si="81"/>
        <v>31428571.900000002</v>
      </c>
      <c r="JN157" s="222">
        <f t="shared" si="81"/>
        <v>56929498.450000003</v>
      </c>
      <c r="JO157" s="222">
        <f t="shared" si="81"/>
        <v>31533764.680000003</v>
      </c>
      <c r="JP157" s="222">
        <f t="shared" si="81"/>
        <v>48846736.690000005</v>
      </c>
      <c r="JQ157" s="222">
        <f t="shared" si="81"/>
        <v>13941431.720000001</v>
      </c>
      <c r="JR157" s="222">
        <f t="shared" si="81"/>
        <v>170296911.63000003</v>
      </c>
      <c r="JS157" s="222">
        <f t="shared" si="81"/>
        <v>88052771.260000005</v>
      </c>
      <c r="JT157" s="222">
        <f t="shared" si="81"/>
        <v>10809604.859999999</v>
      </c>
      <c r="JU157" s="222">
        <f t="shared" si="81"/>
        <v>5745805.0600000005</v>
      </c>
      <c r="JV157" s="222">
        <f t="shared" si="81"/>
        <v>10978087.4</v>
      </c>
      <c r="JW157" s="222">
        <f t="shared" si="81"/>
        <v>4810587.0300000012</v>
      </c>
      <c r="JX157" s="222">
        <f t="shared" si="81"/>
        <v>55425969.619999997</v>
      </c>
      <c r="JY157" s="222">
        <f t="shared" si="81"/>
        <v>15018038.15</v>
      </c>
      <c r="JZ157" s="222">
        <f t="shared" si="81"/>
        <v>13365455.34</v>
      </c>
      <c r="KA157" s="222">
        <f t="shared" si="81"/>
        <v>21398816.07</v>
      </c>
      <c r="KB157" s="222">
        <f t="shared" si="81"/>
        <v>9069895.379999999</v>
      </c>
      <c r="KC157" s="222">
        <f t="shared" si="81"/>
        <v>10595239.68</v>
      </c>
      <c r="KD157" s="222">
        <f t="shared" si="81"/>
        <v>9619682.3800000008</v>
      </c>
      <c r="KE157" s="222">
        <f t="shared" si="81"/>
        <v>2796235.65</v>
      </c>
      <c r="KF157" s="222">
        <f t="shared" si="81"/>
        <v>7585600.2399999993</v>
      </c>
      <c r="KG157" s="222">
        <f t="shared" si="81"/>
        <v>6383793.7399999993</v>
      </c>
      <c r="KH157" s="222">
        <f t="shared" si="81"/>
        <v>367630384.72000003</v>
      </c>
      <c r="KI157" s="222">
        <f t="shared" si="81"/>
        <v>55817687.670000002</v>
      </c>
      <c r="KJ157" s="222">
        <f t="shared" si="81"/>
        <v>15754912.300000001</v>
      </c>
      <c r="KK157" s="222">
        <f t="shared" si="81"/>
        <v>23388876.080000002</v>
      </c>
      <c r="KL157" s="222">
        <f t="shared" si="81"/>
        <v>13563355.84</v>
      </c>
      <c r="KM157" s="222">
        <f t="shared" si="81"/>
        <v>8867506.8399999999</v>
      </c>
      <c r="KN157" s="222">
        <f t="shared" si="81"/>
        <v>73816574.720000014</v>
      </c>
      <c r="KO157" s="222">
        <f t="shared" si="81"/>
        <v>9384413.910000002</v>
      </c>
      <c r="KP157" s="222">
        <f t="shared" si="81"/>
        <v>14661093.179999998</v>
      </c>
      <c r="KQ157" s="222">
        <f t="shared" si="81"/>
        <v>177751780.82999995</v>
      </c>
      <c r="KR157" s="222">
        <f t="shared" si="81"/>
        <v>19140433.059999999</v>
      </c>
      <c r="KS157" s="222">
        <f t="shared" si="81"/>
        <v>28173502.099999998</v>
      </c>
      <c r="KT157" s="222">
        <f t="shared" si="81"/>
        <v>94481565.080000013</v>
      </c>
      <c r="KU157" s="222">
        <f t="shared" si="81"/>
        <v>18299933.52</v>
      </c>
      <c r="KV157" s="222">
        <f t="shared" si="81"/>
        <v>27036522.210000005</v>
      </c>
      <c r="KW157" s="222">
        <f t="shared" si="81"/>
        <v>188865809.25000006</v>
      </c>
      <c r="KX157" s="222">
        <f t="shared" si="81"/>
        <v>19588345.82</v>
      </c>
      <c r="KY157" s="222">
        <f t="shared" si="81"/>
        <v>199399689.17000002</v>
      </c>
      <c r="KZ157" s="222">
        <f t="shared" si="81"/>
        <v>22083727.159999996</v>
      </c>
      <c r="LA157" s="222">
        <f t="shared" si="81"/>
        <v>9882052.9300000016</v>
      </c>
      <c r="LB157" s="222">
        <f t="shared" si="81"/>
        <v>32214091.020000003</v>
      </c>
      <c r="LC157" s="222">
        <f t="shared" si="81"/>
        <v>28543711.770000003</v>
      </c>
      <c r="LD157" s="222">
        <f t="shared" si="81"/>
        <v>16528377.139999999</v>
      </c>
      <c r="LE157" s="222">
        <f t="shared" si="81"/>
        <v>16019060.639999999</v>
      </c>
      <c r="LF157" s="222">
        <f t="shared" si="81"/>
        <v>14693232.359999999</v>
      </c>
      <c r="LG157" s="222">
        <f t="shared" si="81"/>
        <v>529039446.31000012</v>
      </c>
      <c r="LH157" s="222">
        <f t="shared" si="81"/>
        <v>139737231.06999999</v>
      </c>
      <c r="LI157" s="222">
        <f t="shared" si="81"/>
        <v>68355509.269999996</v>
      </c>
      <c r="LJ157" s="222">
        <f t="shared" si="81"/>
        <v>119189534</v>
      </c>
      <c r="LK157" s="222">
        <f t="shared" si="81"/>
        <v>28851059.449999996</v>
      </c>
      <c r="LL157" s="222">
        <f t="shared" si="81"/>
        <v>20981121.730000004</v>
      </c>
      <c r="LM157" s="222">
        <f t="shared" ref="LM157:NX157" si="82">SUMIF($A$60:$A$148,$A$60,LM$60:LM$148)</f>
        <v>11855527.560000001</v>
      </c>
      <c r="LN157" s="222">
        <f t="shared" si="82"/>
        <v>26852046.66</v>
      </c>
      <c r="LO157" s="222">
        <f t="shared" si="82"/>
        <v>10298806.74</v>
      </c>
      <c r="LP157" s="222">
        <f t="shared" si="82"/>
        <v>33550912.23</v>
      </c>
      <c r="LQ157" s="222">
        <f t="shared" si="82"/>
        <v>8406765.8599999994</v>
      </c>
      <c r="LR157" s="222">
        <f t="shared" si="82"/>
        <v>142442311.17999998</v>
      </c>
      <c r="LS157" s="222">
        <f t="shared" si="82"/>
        <v>11464046.560000001</v>
      </c>
      <c r="LT157" s="222">
        <f t="shared" si="82"/>
        <v>7026484.0399999991</v>
      </c>
      <c r="LU157" s="222">
        <f t="shared" si="82"/>
        <v>346965002.45999998</v>
      </c>
      <c r="LV157" s="222">
        <f t="shared" si="82"/>
        <v>132869494.82999998</v>
      </c>
      <c r="LW157" s="222">
        <f t="shared" si="82"/>
        <v>404941907.5999999</v>
      </c>
      <c r="LX157" s="222">
        <f t="shared" si="82"/>
        <v>108673999.09999999</v>
      </c>
      <c r="LY157" s="222">
        <f t="shared" si="82"/>
        <v>43376260.979999997</v>
      </c>
      <c r="LZ157" s="222">
        <f t="shared" si="82"/>
        <v>41557094.290000007</v>
      </c>
      <c r="MA157" s="222">
        <f t="shared" si="82"/>
        <v>33048090.370000001</v>
      </c>
      <c r="MB157" s="222">
        <f t="shared" si="82"/>
        <v>25525010.990000002</v>
      </c>
      <c r="MC157" s="222">
        <f t="shared" si="82"/>
        <v>33166678.43</v>
      </c>
      <c r="MD157" s="222">
        <f t="shared" si="82"/>
        <v>27143329.469999999</v>
      </c>
      <c r="ME157" s="222">
        <f t="shared" si="82"/>
        <v>88021210.810000017</v>
      </c>
      <c r="MF157" s="222">
        <f t="shared" si="82"/>
        <v>22851248.84</v>
      </c>
      <c r="MG157" s="222">
        <f t="shared" si="82"/>
        <v>440482931.70000005</v>
      </c>
      <c r="MH157" s="222">
        <f t="shared" si="82"/>
        <v>17592427.719999999</v>
      </c>
      <c r="MI157" s="222">
        <f t="shared" si="82"/>
        <v>11492612.68</v>
      </c>
      <c r="MJ157" s="222">
        <f t="shared" si="82"/>
        <v>7795932.96</v>
      </c>
      <c r="MK157" s="222">
        <f t="shared" si="82"/>
        <v>7832712.4699999997</v>
      </c>
      <c r="ML157" s="222">
        <f t="shared" si="82"/>
        <v>22456867.43</v>
      </c>
      <c r="MM157" s="222">
        <f t="shared" si="82"/>
        <v>18479267.43</v>
      </c>
      <c r="MN157" s="222">
        <f t="shared" si="82"/>
        <v>12544054.369999999</v>
      </c>
      <c r="MO157" s="222">
        <f t="shared" si="82"/>
        <v>28960543.969999999</v>
      </c>
      <c r="MP157" s="222">
        <f t="shared" si="82"/>
        <v>10992427.929999998</v>
      </c>
      <c r="MQ157" s="222">
        <f t="shared" si="82"/>
        <v>13870131.430000002</v>
      </c>
      <c r="MR157" s="222">
        <f t="shared" si="82"/>
        <v>11740795.610000001</v>
      </c>
      <c r="MS157" s="222">
        <f t="shared" si="82"/>
        <v>283248330.43999994</v>
      </c>
      <c r="MT157" s="222">
        <f t="shared" si="82"/>
        <v>20749824.530000001</v>
      </c>
      <c r="MU157" s="222">
        <f t="shared" si="82"/>
        <v>23683566.940000001</v>
      </c>
      <c r="MV157" s="222">
        <f t="shared" si="82"/>
        <v>36123031.919999994</v>
      </c>
      <c r="MW157" s="222">
        <f t="shared" si="82"/>
        <v>41938249.679999992</v>
      </c>
      <c r="MX157" s="222">
        <f t="shared" si="82"/>
        <v>20259570.150000006</v>
      </c>
      <c r="MY157" s="222">
        <f t="shared" si="82"/>
        <v>58252140.409099996</v>
      </c>
      <c r="MZ157" s="222">
        <f t="shared" si="82"/>
        <v>51477746.719999999</v>
      </c>
      <c r="NA157" s="222">
        <f t="shared" si="82"/>
        <v>21395579.509999994</v>
      </c>
      <c r="NB157" s="222">
        <f t="shared" si="82"/>
        <v>13351399.380000001</v>
      </c>
      <c r="NC157" s="222">
        <f t="shared" si="82"/>
        <v>3497284.8000000007</v>
      </c>
      <c r="ND157" s="222">
        <f t="shared" si="82"/>
        <v>404824506.94</v>
      </c>
      <c r="NE157" s="222">
        <f t="shared" si="82"/>
        <v>39704055.880000003</v>
      </c>
      <c r="NF157" s="222">
        <f t="shared" si="82"/>
        <v>9834110.0300000012</v>
      </c>
      <c r="NG157" s="222">
        <f t="shared" si="82"/>
        <v>309298150.45000005</v>
      </c>
      <c r="NH157" s="222">
        <f t="shared" si="82"/>
        <v>20474454.300000001</v>
      </c>
      <c r="NI157" s="222">
        <f t="shared" si="82"/>
        <v>29622410.439999994</v>
      </c>
      <c r="NJ157" s="222">
        <f t="shared" si="82"/>
        <v>109099196.69000001</v>
      </c>
      <c r="NK157" s="222">
        <f t="shared" si="82"/>
        <v>72907234.199999988</v>
      </c>
      <c r="NL157" s="222">
        <f t="shared" si="82"/>
        <v>4245908.5299999993</v>
      </c>
      <c r="NM157" s="222">
        <f t="shared" si="82"/>
        <v>22431423.379999999</v>
      </c>
      <c r="NN157" s="222">
        <f t="shared" si="82"/>
        <v>15277797.530000001</v>
      </c>
      <c r="NO157" s="222">
        <f t="shared" si="82"/>
        <v>10616638.910999998</v>
      </c>
      <c r="NP157" s="222">
        <f t="shared" si="82"/>
        <v>65473943.270000003</v>
      </c>
      <c r="NQ157" s="222">
        <f t="shared" si="82"/>
        <v>8925712.9899999984</v>
      </c>
      <c r="NR157" s="222">
        <f t="shared" si="82"/>
        <v>10980898.27</v>
      </c>
      <c r="NS157" s="222">
        <f t="shared" si="82"/>
        <v>6225620.4399999985</v>
      </c>
      <c r="NT157" s="222">
        <f t="shared" si="82"/>
        <v>4600668.97</v>
      </c>
      <c r="NU157" s="222">
        <f t="shared" si="82"/>
        <v>2442844.2600000007</v>
      </c>
      <c r="NV157" s="222">
        <f t="shared" si="82"/>
        <v>3341958.93</v>
      </c>
      <c r="NW157" s="222">
        <f t="shared" si="82"/>
        <v>268699741.75</v>
      </c>
      <c r="NX157" s="222">
        <f t="shared" si="82"/>
        <v>90460202.969999999</v>
      </c>
      <c r="NY157" s="222">
        <f t="shared" ref="NY157:QJ157" si="83">SUMIF($A$60:$A$148,$A$60,NY$60:NY$148)</f>
        <v>17966257.400000002</v>
      </c>
      <c r="NZ157" s="222">
        <f t="shared" si="83"/>
        <v>16212301.090000002</v>
      </c>
      <c r="OA157" s="222">
        <f t="shared" si="83"/>
        <v>15707512.52</v>
      </c>
      <c r="OB157" s="222">
        <f t="shared" si="83"/>
        <v>35786290.150000006</v>
      </c>
      <c r="OC157" s="222">
        <f t="shared" si="83"/>
        <v>16157457.43</v>
      </c>
      <c r="OD157" s="222">
        <f t="shared" si="83"/>
        <v>118580088.32000002</v>
      </c>
      <c r="OE157" s="222">
        <f t="shared" si="83"/>
        <v>125612930.3</v>
      </c>
      <c r="OF157" s="222">
        <f t="shared" si="83"/>
        <v>14044972.060000001</v>
      </c>
      <c r="OG157" s="222">
        <f t="shared" si="83"/>
        <v>79479522.38000001</v>
      </c>
      <c r="OH157" s="222">
        <f t="shared" si="83"/>
        <v>25686007.079999998</v>
      </c>
      <c r="OI157" s="222">
        <f t="shared" si="83"/>
        <v>26150646.309999991</v>
      </c>
      <c r="OJ157" s="222">
        <f t="shared" si="83"/>
        <v>75725268.030000001</v>
      </c>
      <c r="OK157" s="222">
        <f t="shared" si="83"/>
        <v>17336531.149999999</v>
      </c>
      <c r="OL157" s="222">
        <f t="shared" si="83"/>
        <v>34403386.329999998</v>
      </c>
      <c r="OM157" s="222">
        <f t="shared" si="83"/>
        <v>239656707.90000001</v>
      </c>
      <c r="ON157" s="222">
        <f t="shared" si="83"/>
        <v>74112248.87000002</v>
      </c>
      <c r="OO157" s="222">
        <f t="shared" si="83"/>
        <v>192637682.11000001</v>
      </c>
      <c r="OP157" s="222">
        <f t="shared" si="83"/>
        <v>39484680.120000005</v>
      </c>
      <c r="OQ157" s="222">
        <f t="shared" si="83"/>
        <v>24298643.439999998</v>
      </c>
      <c r="OR157" s="222">
        <f t="shared" si="83"/>
        <v>50977445.389999993</v>
      </c>
      <c r="OS157" s="222">
        <f t="shared" si="83"/>
        <v>89868856.530000016</v>
      </c>
      <c r="OT157" s="222">
        <f t="shared" si="83"/>
        <v>12971316.27</v>
      </c>
      <c r="OU157" s="222">
        <f t="shared" si="83"/>
        <v>10522902.51</v>
      </c>
      <c r="OV157" s="222">
        <f t="shared" si="83"/>
        <v>12823135.24</v>
      </c>
      <c r="OW157" s="222">
        <f t="shared" si="83"/>
        <v>18191531.800000001</v>
      </c>
      <c r="OX157" s="222">
        <f t="shared" si="83"/>
        <v>71079094.390000001</v>
      </c>
      <c r="OY157" s="222">
        <f t="shared" si="83"/>
        <v>16626065.119999999</v>
      </c>
      <c r="OZ157" s="222">
        <f t="shared" si="83"/>
        <v>8662202.0999999996</v>
      </c>
      <c r="PA157" s="222">
        <f t="shared" si="83"/>
        <v>12851754.300000001</v>
      </c>
      <c r="PB157" s="222">
        <f t="shared" si="83"/>
        <v>237475943.83000004</v>
      </c>
      <c r="PC157" s="222">
        <f t="shared" si="83"/>
        <v>7455129.6799999988</v>
      </c>
      <c r="PD157" s="222">
        <f t="shared" si="83"/>
        <v>48067070.670000002</v>
      </c>
      <c r="PE157" s="222">
        <f t="shared" si="83"/>
        <v>8350671.4100000001</v>
      </c>
      <c r="PF157" s="222">
        <f t="shared" si="83"/>
        <v>11307996.649999999</v>
      </c>
      <c r="PG157" s="222">
        <f t="shared" si="83"/>
        <v>45355386.759999998</v>
      </c>
      <c r="PH157" s="222">
        <f t="shared" si="83"/>
        <v>14180891.390000002</v>
      </c>
      <c r="PI157" s="222">
        <f t="shared" si="83"/>
        <v>16507929.269999998</v>
      </c>
      <c r="PJ157" s="222">
        <f t="shared" si="83"/>
        <v>21191075.659999996</v>
      </c>
      <c r="PK157" s="222">
        <f t="shared" si="83"/>
        <v>11988771.149999999</v>
      </c>
      <c r="PL157" s="222">
        <f t="shared" si="83"/>
        <v>12285199.249999998</v>
      </c>
      <c r="PM157" s="222">
        <f t="shared" si="83"/>
        <v>34482926.840000004</v>
      </c>
      <c r="PN157" s="222">
        <f t="shared" si="83"/>
        <v>9691317.7300000023</v>
      </c>
      <c r="PO157" s="222">
        <f t="shared" si="83"/>
        <v>68878523.660000011</v>
      </c>
      <c r="PP157" s="222">
        <f t="shared" si="83"/>
        <v>8612782.1400000006</v>
      </c>
      <c r="PQ157" s="222">
        <f t="shared" si="83"/>
        <v>12369250.229999999</v>
      </c>
      <c r="PR157" s="222">
        <f t="shared" si="83"/>
        <v>7893202.3200000012</v>
      </c>
      <c r="PS157" s="222">
        <f t="shared" si="83"/>
        <v>5158935.12</v>
      </c>
      <c r="PT157" s="222">
        <f t="shared" si="83"/>
        <v>592976892.69999993</v>
      </c>
      <c r="PU157" s="222">
        <f t="shared" si="83"/>
        <v>29456742.549999997</v>
      </c>
      <c r="PV157" s="222">
        <f t="shared" si="83"/>
        <v>20165578.059999999</v>
      </c>
      <c r="PW157" s="222">
        <f t="shared" si="83"/>
        <v>18172137.420000002</v>
      </c>
      <c r="PX157" s="222">
        <f t="shared" si="83"/>
        <v>198383473.07000002</v>
      </c>
      <c r="PY157" s="222">
        <f t="shared" si="83"/>
        <v>30749038.390000004</v>
      </c>
      <c r="PZ157" s="222">
        <f t="shared" si="83"/>
        <v>68100620.790000007</v>
      </c>
      <c r="QA157" s="222">
        <f t="shared" si="83"/>
        <v>14798268.120000003</v>
      </c>
      <c r="QB157" s="222">
        <f t="shared" si="83"/>
        <v>61637496.220000006</v>
      </c>
      <c r="QC157" s="222">
        <f t="shared" si="83"/>
        <v>6305654.6700000009</v>
      </c>
      <c r="QD157" s="222">
        <f t="shared" si="83"/>
        <v>48861590.209999993</v>
      </c>
      <c r="QE157" s="222">
        <f t="shared" si="83"/>
        <v>14686401.189999998</v>
      </c>
      <c r="QF157" s="222">
        <f t="shared" si="83"/>
        <v>12399062.209999999</v>
      </c>
      <c r="QG157" s="222">
        <f t="shared" si="83"/>
        <v>16750836.230000004</v>
      </c>
      <c r="QH157" s="222">
        <f t="shared" si="83"/>
        <v>40743839.329999998</v>
      </c>
      <c r="QI157" s="222">
        <f t="shared" si="83"/>
        <v>15593002.640000001</v>
      </c>
      <c r="QJ157" s="222">
        <f t="shared" si="83"/>
        <v>22476528.91</v>
      </c>
      <c r="QK157" s="222">
        <f t="shared" ref="QK157:SV157" si="84">SUMIF($A$60:$A$148,$A$60,QK$60:QK$148)</f>
        <v>17632325.960000001</v>
      </c>
      <c r="QL157" s="222">
        <f t="shared" si="84"/>
        <v>14229799.359999999</v>
      </c>
      <c r="QM157" s="222">
        <f t="shared" si="84"/>
        <v>68804955.809999987</v>
      </c>
      <c r="QN157" s="222">
        <f t="shared" si="84"/>
        <v>65758035.669999994</v>
      </c>
      <c r="QO157" s="222">
        <f t="shared" si="84"/>
        <v>15476863.310000001</v>
      </c>
      <c r="QP157" s="222">
        <f t="shared" si="84"/>
        <v>3580828.5700000003</v>
      </c>
      <c r="QQ157" s="222">
        <f t="shared" si="84"/>
        <v>9080645.290000001</v>
      </c>
      <c r="QR157" s="222">
        <f t="shared" si="84"/>
        <v>3260226.47</v>
      </c>
      <c r="QS157" s="222">
        <f t="shared" si="84"/>
        <v>8413338.5700000003</v>
      </c>
      <c r="QT157" s="222">
        <f t="shared" si="84"/>
        <v>265679322.54999995</v>
      </c>
      <c r="QU157" s="222">
        <f t="shared" si="84"/>
        <v>8475062.4800000004</v>
      </c>
      <c r="QV157" s="222">
        <f t="shared" si="84"/>
        <v>57423435.160000011</v>
      </c>
      <c r="QW157" s="222">
        <f t="shared" si="84"/>
        <v>12287880.25</v>
      </c>
      <c r="QX157" s="222">
        <f t="shared" si="84"/>
        <v>17089133.639999997</v>
      </c>
      <c r="QY157" s="222">
        <f t="shared" si="84"/>
        <v>47785653.25999999</v>
      </c>
      <c r="QZ157" s="222">
        <f t="shared" si="84"/>
        <v>20013471.579999998</v>
      </c>
      <c r="RA157" s="222">
        <f t="shared" si="84"/>
        <v>36610914.089999996</v>
      </c>
      <c r="RB157" s="222">
        <f t="shared" si="84"/>
        <v>20134092.250000004</v>
      </c>
      <c r="RC157" s="222">
        <f t="shared" si="84"/>
        <v>18475025.390000001</v>
      </c>
      <c r="RD157" s="222">
        <f t="shared" si="84"/>
        <v>10936520.400000002</v>
      </c>
      <c r="RE157" s="222">
        <f t="shared" si="84"/>
        <v>5439419.4799999995</v>
      </c>
      <c r="RF157" s="222">
        <f t="shared" si="84"/>
        <v>7067902.2000000011</v>
      </c>
      <c r="RG157" s="222">
        <f t="shared" si="84"/>
        <v>404901612.17000014</v>
      </c>
      <c r="RH157" s="222">
        <f t="shared" si="84"/>
        <v>57342880.120000005</v>
      </c>
      <c r="RI157" s="222">
        <f t="shared" si="84"/>
        <v>21150837.430000003</v>
      </c>
      <c r="RJ157" s="222">
        <f t="shared" si="84"/>
        <v>18788000.5</v>
      </c>
      <c r="RK157" s="222">
        <f t="shared" si="84"/>
        <v>28275224.939999994</v>
      </c>
      <c r="RL157" s="222">
        <f t="shared" si="84"/>
        <v>46122693.339999996</v>
      </c>
      <c r="RM157" s="222">
        <f t="shared" si="84"/>
        <v>83086634.670000002</v>
      </c>
      <c r="RN157" s="222">
        <f t="shared" si="84"/>
        <v>17572283.760000002</v>
      </c>
      <c r="RO157" s="222">
        <f t="shared" si="84"/>
        <v>16244249.259999998</v>
      </c>
      <c r="RP157" s="222">
        <f t="shared" si="84"/>
        <v>53625285.099999994</v>
      </c>
      <c r="RQ157" s="222">
        <f t="shared" si="84"/>
        <v>74052599.529999986</v>
      </c>
      <c r="RR157" s="222">
        <f t="shared" si="84"/>
        <v>14571905.359999999</v>
      </c>
      <c r="RS157" s="222">
        <f t="shared" si="84"/>
        <v>16347523.51</v>
      </c>
      <c r="RT157" s="222">
        <f t="shared" si="84"/>
        <v>26626668.990000002</v>
      </c>
      <c r="RU157" s="222">
        <f t="shared" si="84"/>
        <v>13074869.520000001</v>
      </c>
      <c r="RV157" s="222">
        <f t="shared" si="84"/>
        <v>12401866</v>
      </c>
      <c r="RW157" s="222">
        <f t="shared" si="84"/>
        <v>18956517.359999999</v>
      </c>
      <c r="RX157" s="222">
        <f t="shared" si="84"/>
        <v>7723988.5200000014</v>
      </c>
      <c r="RY157" s="222">
        <f t="shared" si="84"/>
        <v>9651303.3800000008</v>
      </c>
      <c r="RZ157" s="222">
        <f t="shared" si="84"/>
        <v>11025337.91</v>
      </c>
      <c r="SA157" s="222">
        <f t="shared" si="84"/>
        <v>127015365.00999999</v>
      </c>
      <c r="SB157" s="222">
        <f t="shared" si="84"/>
        <v>11874509.02</v>
      </c>
      <c r="SC157" s="222">
        <f t="shared" si="84"/>
        <v>8915365.4799999986</v>
      </c>
      <c r="SD157" s="222">
        <f t="shared" si="84"/>
        <v>17730183.73</v>
      </c>
      <c r="SE157" s="222">
        <f t="shared" si="84"/>
        <v>7985331.6299999999</v>
      </c>
      <c r="SF157" s="222">
        <f t="shared" si="84"/>
        <v>17980050.559999999</v>
      </c>
      <c r="SG157" s="222">
        <f t="shared" si="84"/>
        <v>21147619.639999997</v>
      </c>
      <c r="SH157" s="222">
        <f t="shared" si="84"/>
        <v>28822553.66</v>
      </c>
      <c r="SI157" s="222">
        <f t="shared" si="84"/>
        <v>11906777.609999998</v>
      </c>
      <c r="SJ157" s="222">
        <f t="shared" si="84"/>
        <v>9733205.4199999999</v>
      </c>
      <c r="SK157" s="222">
        <f t="shared" si="84"/>
        <v>70180180.199999988</v>
      </c>
      <c r="SL157" s="222">
        <f t="shared" si="84"/>
        <v>4782878.13</v>
      </c>
      <c r="SM157" s="222">
        <f t="shared" si="84"/>
        <v>85348933.959999993</v>
      </c>
      <c r="SN157" s="222">
        <f t="shared" si="84"/>
        <v>18558686.609999996</v>
      </c>
      <c r="SO157" s="222">
        <f t="shared" si="84"/>
        <v>25786592.07</v>
      </c>
      <c r="SP157" s="222">
        <f t="shared" si="84"/>
        <v>38835105.560000002</v>
      </c>
      <c r="SQ157" s="222">
        <f t="shared" si="84"/>
        <v>10986882.380000001</v>
      </c>
      <c r="SR157" s="222">
        <f t="shared" si="84"/>
        <v>7178159.7299999995</v>
      </c>
      <c r="SS157" s="222">
        <f t="shared" si="84"/>
        <v>15380357.699999999</v>
      </c>
      <c r="ST157" s="222">
        <f t="shared" si="84"/>
        <v>16444708.859999999</v>
      </c>
      <c r="SU157" s="222">
        <f t="shared" si="84"/>
        <v>221834448.77000001</v>
      </c>
      <c r="SV157" s="222">
        <f t="shared" si="84"/>
        <v>6461182.3100000005</v>
      </c>
      <c r="SW157" s="222">
        <f t="shared" ref="SW157:VH157" si="85">SUMIF($A$60:$A$148,$A$60,SW$60:SW$148)</f>
        <v>17369477.759999998</v>
      </c>
      <c r="SX157" s="222">
        <f t="shared" si="85"/>
        <v>23062480.770000003</v>
      </c>
      <c r="SY157" s="222">
        <f t="shared" si="85"/>
        <v>6608306.5499999998</v>
      </c>
      <c r="SZ157" s="222">
        <f t="shared" si="85"/>
        <v>6245565.8899999997</v>
      </c>
      <c r="TA157" s="222">
        <f t="shared" si="85"/>
        <v>9582187.3599999994</v>
      </c>
      <c r="TB157" s="222">
        <f t="shared" si="85"/>
        <v>64190048.069999993</v>
      </c>
      <c r="TC157" s="222">
        <f t="shared" si="85"/>
        <v>12432424.479999999</v>
      </c>
      <c r="TD157" s="222">
        <f t="shared" si="85"/>
        <v>14271688.620000003</v>
      </c>
      <c r="TE157" s="222">
        <f t="shared" si="85"/>
        <v>11240788.590000002</v>
      </c>
      <c r="TF157" s="222">
        <f t="shared" si="85"/>
        <v>37003048.770000003</v>
      </c>
      <c r="TG157" s="222">
        <f t="shared" si="85"/>
        <v>8662128.1699999999</v>
      </c>
      <c r="TH157" s="222">
        <f t="shared" si="85"/>
        <v>7057900.0499999998</v>
      </c>
      <c r="TI157" s="222">
        <f t="shared" si="85"/>
        <v>509651606.10000008</v>
      </c>
      <c r="TJ157" s="222">
        <f t="shared" si="85"/>
        <v>13366884.090000002</v>
      </c>
      <c r="TK157" s="222">
        <f t="shared" si="85"/>
        <v>19143352.620000001</v>
      </c>
      <c r="TL157" s="222">
        <f t="shared" si="85"/>
        <v>65665124.859999999</v>
      </c>
      <c r="TM157" s="222">
        <f t="shared" si="85"/>
        <v>25043548.720000003</v>
      </c>
      <c r="TN157" s="222">
        <f t="shared" si="85"/>
        <v>6547979.8500000006</v>
      </c>
      <c r="TO157" s="222">
        <f t="shared" si="85"/>
        <v>9493407.5099999998</v>
      </c>
      <c r="TP157" s="222">
        <f t="shared" si="85"/>
        <v>56625177.109999999</v>
      </c>
      <c r="TQ157" s="222">
        <f t="shared" si="85"/>
        <v>13121937.749999998</v>
      </c>
      <c r="TR157" s="222">
        <f t="shared" si="85"/>
        <v>31870446.800000001</v>
      </c>
      <c r="TS157" s="222">
        <f t="shared" si="85"/>
        <v>41537435.340000004</v>
      </c>
      <c r="TT157" s="222">
        <f t="shared" si="85"/>
        <v>7491373.4700000007</v>
      </c>
      <c r="TU157" s="222">
        <f t="shared" si="85"/>
        <v>11051028.07</v>
      </c>
      <c r="TV157" s="222">
        <f t="shared" si="85"/>
        <v>20097559.249999996</v>
      </c>
      <c r="TW157" s="222">
        <f t="shared" si="85"/>
        <v>25392710.289999999</v>
      </c>
      <c r="TX157" s="222">
        <f t="shared" si="85"/>
        <v>4993970.0199999996</v>
      </c>
      <c r="TY157" s="222">
        <f t="shared" si="85"/>
        <v>74185830.029999986</v>
      </c>
      <c r="TZ157" s="222">
        <f t="shared" si="85"/>
        <v>8989602.8000000007</v>
      </c>
      <c r="UA157" s="222">
        <f t="shared" si="85"/>
        <v>143540763.12</v>
      </c>
      <c r="UB157" s="222">
        <f t="shared" si="85"/>
        <v>53417473.229999997</v>
      </c>
      <c r="UC157" s="222">
        <f t="shared" si="85"/>
        <v>21177785.880000006</v>
      </c>
      <c r="UD157" s="222">
        <f t="shared" si="85"/>
        <v>22421703.109999996</v>
      </c>
      <c r="UE157" s="222">
        <f t="shared" si="85"/>
        <v>244872068.65000004</v>
      </c>
      <c r="UF157" s="222">
        <f t="shared" si="85"/>
        <v>8970461.200000003</v>
      </c>
      <c r="UG157" s="222">
        <f t="shared" si="85"/>
        <v>14241872.090000002</v>
      </c>
      <c r="UH157" s="222">
        <f t="shared" si="85"/>
        <v>21176697.659999996</v>
      </c>
      <c r="UI157" s="222">
        <f t="shared" si="85"/>
        <v>14088045.100000001</v>
      </c>
      <c r="UJ157" s="222">
        <f t="shared" si="85"/>
        <v>112752163.59</v>
      </c>
      <c r="UK157" s="222">
        <f t="shared" si="85"/>
        <v>44034403.240000002</v>
      </c>
      <c r="UL157" s="222">
        <f t="shared" si="85"/>
        <v>24583790.239999998</v>
      </c>
      <c r="UM157" s="222">
        <f t="shared" si="85"/>
        <v>49300575.299999997</v>
      </c>
      <c r="UN157" s="222">
        <f t="shared" si="85"/>
        <v>24575749.66</v>
      </c>
      <c r="UO157" s="222">
        <f t="shared" si="85"/>
        <v>29739611.840000004</v>
      </c>
      <c r="UP157" s="222">
        <f t="shared" si="85"/>
        <v>451404879.56999993</v>
      </c>
      <c r="UQ157" s="222">
        <f t="shared" si="85"/>
        <v>28043075.129999999</v>
      </c>
      <c r="UR157" s="222">
        <f t="shared" si="85"/>
        <v>28372111.780000001</v>
      </c>
      <c r="US157" s="222">
        <f t="shared" si="85"/>
        <v>136296965.39000002</v>
      </c>
      <c r="UT157" s="222">
        <f t="shared" si="85"/>
        <v>3894452.9400000004</v>
      </c>
      <c r="UU157" s="222">
        <f t="shared" si="85"/>
        <v>17359361.150000002</v>
      </c>
      <c r="UV157" s="222">
        <f t="shared" si="85"/>
        <v>73978739.420000002</v>
      </c>
      <c r="UW157" s="222">
        <f t="shared" si="85"/>
        <v>9184254.9399999976</v>
      </c>
      <c r="UX157" s="222">
        <f t="shared" si="85"/>
        <v>19771333.18</v>
      </c>
      <c r="UY157" s="222">
        <f t="shared" si="85"/>
        <v>11694978.6</v>
      </c>
      <c r="UZ157" s="222">
        <f t="shared" si="85"/>
        <v>27728872.320000004</v>
      </c>
      <c r="VA157" s="222">
        <f t="shared" si="85"/>
        <v>52757483.639999993</v>
      </c>
      <c r="VB157" s="222">
        <f t="shared" si="85"/>
        <v>25488171.129999999</v>
      </c>
      <c r="VC157" s="222">
        <f t="shared" si="85"/>
        <v>27081186.210000001</v>
      </c>
      <c r="VD157" s="222">
        <f t="shared" si="85"/>
        <v>15455629.09</v>
      </c>
      <c r="VE157" s="222">
        <f t="shared" si="85"/>
        <v>16958996.190000005</v>
      </c>
      <c r="VF157" s="222">
        <f t="shared" si="85"/>
        <v>16317570.799999999</v>
      </c>
      <c r="VG157" s="222">
        <f t="shared" si="85"/>
        <v>13925806.469999999</v>
      </c>
      <c r="VH157" s="222">
        <f t="shared" si="85"/>
        <v>57104279.119999997</v>
      </c>
      <c r="VI157" s="222">
        <f t="shared" ref="VI157:XT157" si="86">SUMIF($A$60:$A$148,$A$60,VI$60:VI$148)</f>
        <v>9455113.0899999999</v>
      </c>
      <c r="VJ157" s="222">
        <f t="shared" si="86"/>
        <v>6215588.7399999993</v>
      </c>
      <c r="VK157" s="222">
        <f t="shared" si="86"/>
        <v>5806130.4100000001</v>
      </c>
      <c r="VL157" s="222">
        <f t="shared" si="86"/>
        <v>361673702.05000001</v>
      </c>
      <c r="VM157" s="222">
        <f t="shared" si="86"/>
        <v>21016183.449999999</v>
      </c>
      <c r="VN157" s="222">
        <f t="shared" si="86"/>
        <v>21753683.450000003</v>
      </c>
      <c r="VO157" s="222">
        <f t="shared" si="86"/>
        <v>42476797.780000009</v>
      </c>
      <c r="VP157" s="222">
        <f t="shared" si="86"/>
        <v>54338975.799999997</v>
      </c>
      <c r="VQ157" s="222">
        <f t="shared" si="86"/>
        <v>45166058.310000002</v>
      </c>
      <c r="VR157" s="222">
        <f t="shared" si="86"/>
        <v>38868641.310000002</v>
      </c>
      <c r="VS157" s="222">
        <f t="shared" si="86"/>
        <v>8989979.620000001</v>
      </c>
      <c r="VT157" s="222">
        <f t="shared" si="86"/>
        <v>21317670.960000001</v>
      </c>
      <c r="VU157" s="222">
        <f t="shared" si="86"/>
        <v>124919751.28</v>
      </c>
      <c r="VV157" s="222">
        <f t="shared" si="86"/>
        <v>12961477.48</v>
      </c>
      <c r="VW157" s="222">
        <f t="shared" si="86"/>
        <v>37964875.850000001</v>
      </c>
      <c r="VX157" s="222">
        <f t="shared" si="86"/>
        <v>19137642.039999995</v>
      </c>
      <c r="VY157" s="222">
        <f t="shared" si="86"/>
        <v>5282936.9399999995</v>
      </c>
      <c r="VZ157" s="222">
        <f t="shared" si="86"/>
        <v>11541016.329999996</v>
      </c>
      <c r="WA157" s="222">
        <f t="shared" si="86"/>
        <v>662956913.53999984</v>
      </c>
      <c r="WB157" s="222">
        <f t="shared" si="86"/>
        <v>22581568.049999997</v>
      </c>
      <c r="WC157" s="222">
        <f t="shared" si="86"/>
        <v>18587978.82</v>
      </c>
      <c r="WD157" s="222">
        <f t="shared" si="86"/>
        <v>21005283.459999993</v>
      </c>
      <c r="WE157" s="222">
        <f t="shared" si="86"/>
        <v>9796540.3199999984</v>
      </c>
      <c r="WF157" s="222">
        <f t="shared" si="86"/>
        <v>23868623.690000001</v>
      </c>
      <c r="WG157" s="222">
        <f t="shared" si="86"/>
        <v>45979637.730000004</v>
      </c>
      <c r="WH157" s="222">
        <f t="shared" si="86"/>
        <v>28838972.060000002</v>
      </c>
      <c r="WI157" s="222">
        <f t="shared" si="86"/>
        <v>14279667.119999997</v>
      </c>
      <c r="WJ157" s="222">
        <f t="shared" si="86"/>
        <v>35354414.259999998</v>
      </c>
      <c r="WK157" s="222">
        <f t="shared" si="86"/>
        <v>12902369.65</v>
      </c>
      <c r="WL157" s="222">
        <f t="shared" si="86"/>
        <v>45509273.219999999</v>
      </c>
      <c r="WM157" s="222">
        <f t="shared" si="86"/>
        <v>17301306.670000002</v>
      </c>
      <c r="WN157" s="222">
        <f t="shared" si="86"/>
        <v>56541110.839999989</v>
      </c>
      <c r="WO157" s="222">
        <f t="shared" si="86"/>
        <v>59543699.060000002</v>
      </c>
      <c r="WP157" s="222">
        <f t="shared" si="86"/>
        <v>14387142.950000001</v>
      </c>
      <c r="WQ157" s="222">
        <f t="shared" si="86"/>
        <v>23239810.289999995</v>
      </c>
      <c r="WR157" s="222">
        <f t="shared" si="86"/>
        <v>31439096.18</v>
      </c>
      <c r="WS157" s="222">
        <f t="shared" si="86"/>
        <v>10175790.18</v>
      </c>
      <c r="WT157" s="222">
        <f t="shared" si="86"/>
        <v>37586454.330000006</v>
      </c>
      <c r="WU157" s="222">
        <f t="shared" si="86"/>
        <v>179784318.98000005</v>
      </c>
      <c r="WV157" s="222">
        <f t="shared" si="86"/>
        <v>27391347.390000001</v>
      </c>
      <c r="WW157" s="222">
        <f t="shared" si="86"/>
        <v>17073146.489999995</v>
      </c>
      <c r="WX157" s="222">
        <f t="shared" si="86"/>
        <v>11715155.939999999</v>
      </c>
      <c r="WY157" s="222">
        <f t="shared" si="86"/>
        <v>15084372.270000001</v>
      </c>
      <c r="WZ157" s="222">
        <f t="shared" si="86"/>
        <v>19458673.180000003</v>
      </c>
      <c r="XA157" s="222">
        <f t="shared" si="86"/>
        <v>6403454.04</v>
      </c>
      <c r="XB157" s="222">
        <f t="shared" si="86"/>
        <v>11995427.260000002</v>
      </c>
      <c r="XC157" s="222">
        <f t="shared" si="86"/>
        <v>100358424.17000002</v>
      </c>
      <c r="XD157" s="222">
        <f t="shared" si="86"/>
        <v>11980830.57</v>
      </c>
      <c r="XE157" s="222">
        <f t="shared" si="86"/>
        <v>5833029.4399999995</v>
      </c>
      <c r="XF157" s="222">
        <f t="shared" si="86"/>
        <v>7307125.4799999986</v>
      </c>
      <c r="XG157" s="222">
        <f t="shared" si="86"/>
        <v>11530591.68</v>
      </c>
      <c r="XH157" s="222">
        <f t="shared" si="86"/>
        <v>158990761.25</v>
      </c>
      <c r="XI157" s="222">
        <f t="shared" si="86"/>
        <v>30624785.009999998</v>
      </c>
      <c r="XJ157" s="222">
        <f t="shared" si="86"/>
        <v>29865206.029999997</v>
      </c>
      <c r="XK157" s="222">
        <f t="shared" si="86"/>
        <v>122304718.12</v>
      </c>
      <c r="XL157" s="222">
        <f t="shared" si="86"/>
        <v>17030808.650000002</v>
      </c>
      <c r="XM157" s="222">
        <f t="shared" si="86"/>
        <v>21469573.43</v>
      </c>
      <c r="XN157" s="222">
        <f t="shared" si="86"/>
        <v>55077212.789999999</v>
      </c>
      <c r="XO157" s="222">
        <f t="shared" si="86"/>
        <v>20705773.749999996</v>
      </c>
      <c r="XP157" s="222">
        <f t="shared" si="86"/>
        <v>16757437.689999999</v>
      </c>
      <c r="XQ157" s="222">
        <f t="shared" si="86"/>
        <v>48027256.75</v>
      </c>
      <c r="XR157" s="222">
        <f t="shared" si="86"/>
        <v>41586516.460000008</v>
      </c>
      <c r="XS157" s="222">
        <f t="shared" si="86"/>
        <v>14362808.439999999</v>
      </c>
      <c r="XT157" s="222">
        <f t="shared" si="86"/>
        <v>15697388.530000001</v>
      </c>
      <c r="XU157" s="222">
        <f t="shared" ref="XU157:AAF157" si="87">SUMIF($A$60:$A$148,$A$60,XU$60:XU$148)</f>
        <v>11917780.070000002</v>
      </c>
      <c r="XV157" s="222">
        <f t="shared" si="87"/>
        <v>12736403.369999999</v>
      </c>
      <c r="XW157" s="222">
        <f t="shared" si="87"/>
        <v>10755764.18</v>
      </c>
      <c r="XX157" s="222">
        <f t="shared" si="87"/>
        <v>8357177.9300000006</v>
      </c>
      <c r="XY157" s="222">
        <f t="shared" si="87"/>
        <v>13652634.4</v>
      </c>
      <c r="XZ157" s="222">
        <f t="shared" si="87"/>
        <v>7647513.9800000004</v>
      </c>
      <c r="YA157" s="222">
        <f t="shared" si="87"/>
        <v>5647899.2999999998</v>
      </c>
      <c r="YB157" s="222">
        <f t="shared" si="87"/>
        <v>7635089.4300000006</v>
      </c>
      <c r="YC157" s="222">
        <f t="shared" si="87"/>
        <v>12086381.979999999</v>
      </c>
      <c r="YD157" s="222">
        <f t="shared" si="87"/>
        <v>10393363.839999998</v>
      </c>
      <c r="YE157" s="222">
        <f t="shared" si="87"/>
        <v>221236758.93000004</v>
      </c>
      <c r="YF157" s="222">
        <f t="shared" si="87"/>
        <v>20659325.379999999</v>
      </c>
      <c r="YG157" s="222">
        <f t="shared" si="87"/>
        <v>42109583.990000002</v>
      </c>
      <c r="YH157" s="222">
        <f t="shared" si="87"/>
        <v>10568575.559999999</v>
      </c>
      <c r="YI157" s="222">
        <f t="shared" si="87"/>
        <v>79974925.060000002</v>
      </c>
      <c r="YJ157" s="222">
        <f t="shared" si="87"/>
        <v>9293415.3300000001</v>
      </c>
      <c r="YK157" s="222">
        <f t="shared" si="87"/>
        <v>57770822.54999999</v>
      </c>
      <c r="YL157" s="222">
        <f t="shared" si="87"/>
        <v>7542396.0899999989</v>
      </c>
      <c r="YM157" s="222">
        <f t="shared" si="87"/>
        <v>57201467.859999999</v>
      </c>
      <c r="YN157" s="222">
        <f t="shared" si="87"/>
        <v>45794978.340000004</v>
      </c>
      <c r="YO157" s="222">
        <f t="shared" si="87"/>
        <v>13144750.450000001</v>
      </c>
      <c r="YP157" s="222">
        <f t="shared" si="87"/>
        <v>13422128.199999999</v>
      </c>
      <c r="YQ157" s="222">
        <f t="shared" si="87"/>
        <v>16404842.190000001</v>
      </c>
      <c r="YR157" s="222">
        <f t="shared" si="87"/>
        <v>7394585.8299999991</v>
      </c>
      <c r="YS157" s="222">
        <f t="shared" si="87"/>
        <v>8838595.8900000006</v>
      </c>
      <c r="YT157" s="222">
        <f t="shared" si="87"/>
        <v>18867896.07</v>
      </c>
      <c r="YU157" s="222">
        <f t="shared" si="87"/>
        <v>7629576.5899999999</v>
      </c>
      <c r="YV157" s="222">
        <f t="shared" si="87"/>
        <v>102521920.51000001</v>
      </c>
      <c r="YW157" s="222">
        <f t="shared" si="87"/>
        <v>14480926.269999998</v>
      </c>
      <c r="YX157" s="222">
        <f t="shared" si="87"/>
        <v>9315676.1400000006</v>
      </c>
      <c r="YY157" s="222">
        <f t="shared" si="87"/>
        <v>16626621.25</v>
      </c>
      <c r="YZ157" s="222">
        <f t="shared" si="87"/>
        <v>14021254.439999998</v>
      </c>
      <c r="ZA157" s="222">
        <f t="shared" si="87"/>
        <v>7103185.3300000001</v>
      </c>
      <c r="ZB157" s="222">
        <f t="shared" si="87"/>
        <v>6441160.2599999998</v>
      </c>
      <c r="ZC157" s="222">
        <f t="shared" si="87"/>
        <v>118560936.53999999</v>
      </c>
      <c r="ZD157" s="222">
        <f t="shared" si="87"/>
        <v>4337541.09</v>
      </c>
      <c r="ZE157" s="222">
        <f t="shared" si="87"/>
        <v>12151519.969999999</v>
      </c>
      <c r="ZF157" s="222">
        <f t="shared" si="87"/>
        <v>12300156.389999999</v>
      </c>
      <c r="ZG157" s="222">
        <f t="shared" si="87"/>
        <v>5530584.0299999993</v>
      </c>
      <c r="ZH157" s="222">
        <f t="shared" si="87"/>
        <v>8028220.9000000004</v>
      </c>
      <c r="ZI157" s="222">
        <f t="shared" si="87"/>
        <v>6776497.6099999994</v>
      </c>
      <c r="ZJ157" s="222">
        <f t="shared" si="87"/>
        <v>6240913.9100000001</v>
      </c>
      <c r="ZK157" s="222">
        <f t="shared" si="87"/>
        <v>58847706.759999998</v>
      </c>
      <c r="ZL157" s="222">
        <f t="shared" si="87"/>
        <v>314350795.5800001</v>
      </c>
      <c r="ZM157" s="222">
        <f t="shared" si="87"/>
        <v>8720098.2999999989</v>
      </c>
      <c r="ZN157" s="222">
        <f t="shared" si="87"/>
        <v>31883853.420000002</v>
      </c>
      <c r="ZO157" s="222">
        <f t="shared" si="87"/>
        <v>60895652.639999993</v>
      </c>
      <c r="ZP157" s="222">
        <f t="shared" si="87"/>
        <v>29662759.709999993</v>
      </c>
      <c r="ZQ157" s="222">
        <f t="shared" si="87"/>
        <v>12984856.639999997</v>
      </c>
      <c r="ZR157" s="222">
        <f t="shared" si="87"/>
        <v>11025593.899999999</v>
      </c>
      <c r="ZS157" s="222">
        <f t="shared" si="87"/>
        <v>27149639.350000009</v>
      </c>
      <c r="ZT157" s="222">
        <f t="shared" si="87"/>
        <v>21555653.859999999</v>
      </c>
      <c r="ZU157" s="222">
        <f t="shared" si="87"/>
        <v>56738627.350000001</v>
      </c>
      <c r="ZV157" s="222">
        <f t="shared" si="87"/>
        <v>3252433.89</v>
      </c>
      <c r="ZW157" s="222">
        <f t="shared" si="87"/>
        <v>13475866.870000003</v>
      </c>
      <c r="ZX157" s="222">
        <f t="shared" si="87"/>
        <v>14503885.279999996</v>
      </c>
      <c r="ZY157" s="222">
        <f t="shared" si="87"/>
        <v>17921198.920000002</v>
      </c>
      <c r="ZZ157" s="222">
        <f t="shared" si="87"/>
        <v>12321988.92</v>
      </c>
      <c r="AAA157" s="222">
        <f t="shared" si="87"/>
        <v>13218560.120000001</v>
      </c>
      <c r="AAB157" s="222">
        <f t="shared" si="87"/>
        <v>7233889.3000000007</v>
      </c>
      <c r="AAC157" s="222">
        <f t="shared" si="87"/>
        <v>3736269</v>
      </c>
      <c r="AAD157" s="222">
        <f t="shared" si="87"/>
        <v>17327354.940000001</v>
      </c>
      <c r="AAE157" s="222">
        <f t="shared" si="87"/>
        <v>5662531.5499999998</v>
      </c>
      <c r="AAF157" s="222">
        <f t="shared" si="87"/>
        <v>4338046.9700000007</v>
      </c>
      <c r="AAG157" s="222">
        <f t="shared" ref="AAG157:ACR157" si="88">SUMIF($A$60:$A$148,$A$60,AAG$60:AAG$148)</f>
        <v>6503884.0600000005</v>
      </c>
      <c r="AAH157" s="222">
        <f t="shared" si="88"/>
        <v>72610251.599999994</v>
      </c>
      <c r="AAI157" s="222">
        <f t="shared" si="88"/>
        <v>17757819.289999999</v>
      </c>
      <c r="AAJ157" s="222">
        <f t="shared" si="88"/>
        <v>23919841.290000003</v>
      </c>
      <c r="AAK157" s="222">
        <f t="shared" si="88"/>
        <v>12876394.509999998</v>
      </c>
      <c r="AAL157" s="222">
        <f t="shared" si="88"/>
        <v>6567333.21</v>
      </c>
      <c r="AAM157" s="222">
        <f t="shared" si="88"/>
        <v>28301660.219999995</v>
      </c>
      <c r="AAN157" s="222">
        <f t="shared" si="88"/>
        <v>4691895.7899999991</v>
      </c>
      <c r="AAO157" s="222">
        <f t="shared" si="88"/>
        <v>690251610.85000002</v>
      </c>
      <c r="AAP157" s="222">
        <f t="shared" si="88"/>
        <v>28218025.880000003</v>
      </c>
      <c r="AAQ157" s="222">
        <f t="shared" si="88"/>
        <v>20265094.949999996</v>
      </c>
      <c r="AAR157" s="222">
        <f t="shared" si="88"/>
        <v>35746057.670000002</v>
      </c>
      <c r="AAS157" s="222">
        <f t="shared" si="88"/>
        <v>43424841.160000004</v>
      </c>
      <c r="AAT157" s="222">
        <f t="shared" si="88"/>
        <v>10108501.550000001</v>
      </c>
      <c r="AAU157" s="222">
        <f t="shared" si="88"/>
        <v>13528970.450000001</v>
      </c>
      <c r="AAV157" s="222">
        <f t="shared" si="88"/>
        <v>20362901.890000001</v>
      </c>
      <c r="AAW157" s="222">
        <f t="shared" si="88"/>
        <v>93634720.679999992</v>
      </c>
      <c r="AAX157" s="222">
        <f t="shared" si="88"/>
        <v>18250919.050000001</v>
      </c>
      <c r="AAY157" s="222">
        <f t="shared" si="88"/>
        <v>34413786.609999999</v>
      </c>
      <c r="AAZ157" s="222">
        <f t="shared" si="88"/>
        <v>139969769.27000001</v>
      </c>
      <c r="ABA157" s="222">
        <f t="shared" si="88"/>
        <v>50837815.270000003</v>
      </c>
      <c r="ABB157" s="222">
        <f t="shared" si="88"/>
        <v>10417574.34</v>
      </c>
      <c r="ABC157" s="222">
        <f t="shared" si="88"/>
        <v>20365251.089999996</v>
      </c>
      <c r="ABD157" s="222">
        <f t="shared" si="88"/>
        <v>19093345.100000001</v>
      </c>
      <c r="ABE157" s="222">
        <f t="shared" si="88"/>
        <v>6585767.6800000006</v>
      </c>
      <c r="ABF157" s="222">
        <f t="shared" si="88"/>
        <v>13793838.470000001</v>
      </c>
      <c r="ABG157" s="222">
        <f t="shared" si="88"/>
        <v>11433382.199999997</v>
      </c>
      <c r="ABH157" s="222">
        <f t="shared" si="88"/>
        <v>115564047.34999998</v>
      </c>
      <c r="ABI157" s="222">
        <f t="shared" si="88"/>
        <v>121006079.10000001</v>
      </c>
      <c r="ABJ157" s="222">
        <f t="shared" si="88"/>
        <v>18829905.119999997</v>
      </c>
      <c r="ABK157" s="222">
        <f t="shared" si="88"/>
        <v>11678248.729999999</v>
      </c>
      <c r="ABL157" s="222">
        <f t="shared" si="88"/>
        <v>16979251.68</v>
      </c>
      <c r="ABM157" s="222">
        <f t="shared" si="88"/>
        <v>5884668.9500000011</v>
      </c>
      <c r="ABN157" s="222">
        <f t="shared" si="88"/>
        <v>8985317.2699999996</v>
      </c>
      <c r="ABO157" s="222">
        <f t="shared" si="88"/>
        <v>223343497.74999997</v>
      </c>
      <c r="ABP157" s="222">
        <f t="shared" si="88"/>
        <v>13514205.75</v>
      </c>
      <c r="ABQ157" s="222">
        <f t="shared" si="88"/>
        <v>16450062.08</v>
      </c>
      <c r="ABR157" s="222">
        <f t="shared" si="88"/>
        <v>22811203.359999996</v>
      </c>
      <c r="ABS157" s="222">
        <f t="shared" si="88"/>
        <v>24205070.720000003</v>
      </c>
      <c r="ABT157" s="222">
        <f t="shared" si="88"/>
        <v>16285749.629999999</v>
      </c>
      <c r="ABU157" s="222">
        <f t="shared" si="88"/>
        <v>12150307.779999999</v>
      </c>
      <c r="ABV157" s="222">
        <f t="shared" si="88"/>
        <v>16235300.23</v>
      </c>
      <c r="ABW157" s="222">
        <f t="shared" si="88"/>
        <v>3264899.65</v>
      </c>
      <c r="ABX157" s="222">
        <f t="shared" si="88"/>
        <v>404713688.99000001</v>
      </c>
      <c r="ABY157" s="222">
        <f t="shared" si="88"/>
        <v>9714438.1300000027</v>
      </c>
      <c r="ABZ157" s="222">
        <f t="shared" si="88"/>
        <v>26095089.459999997</v>
      </c>
      <c r="ACA157" s="222">
        <f t="shared" si="88"/>
        <v>9296483.7300000004</v>
      </c>
      <c r="ACB157" s="222">
        <f t="shared" si="88"/>
        <v>8849728.0999999996</v>
      </c>
      <c r="ACC157" s="222">
        <f t="shared" si="88"/>
        <v>88326503</v>
      </c>
      <c r="ACD157" s="222">
        <f t="shared" si="88"/>
        <v>6040571.6500000004</v>
      </c>
      <c r="ACE157" s="222">
        <f t="shared" si="88"/>
        <v>13319311.799999999</v>
      </c>
      <c r="ACF157" s="222">
        <f t="shared" si="88"/>
        <v>10466156.579999998</v>
      </c>
      <c r="ACG157" s="222">
        <f t="shared" si="88"/>
        <v>22392872.340000004</v>
      </c>
      <c r="ACH157" s="222">
        <f t="shared" si="88"/>
        <v>15311703.75</v>
      </c>
      <c r="ACI157" s="222">
        <f t="shared" si="88"/>
        <v>303944033.47000003</v>
      </c>
      <c r="ACJ157" s="222">
        <f t="shared" si="88"/>
        <v>12824408.870000001</v>
      </c>
      <c r="ACK157" s="222">
        <f t="shared" si="88"/>
        <v>23687485.789999999</v>
      </c>
      <c r="ACL157" s="222">
        <f t="shared" si="88"/>
        <v>44043755.99000001</v>
      </c>
      <c r="ACM157" s="222">
        <f t="shared" si="88"/>
        <v>9019517.8100000005</v>
      </c>
      <c r="ACN157" s="222">
        <f t="shared" si="88"/>
        <v>50597247.790000007</v>
      </c>
      <c r="ACO157" s="222">
        <f t="shared" si="88"/>
        <v>13291586.23</v>
      </c>
      <c r="ACP157" s="222">
        <f t="shared" si="88"/>
        <v>109572692.04999998</v>
      </c>
      <c r="ACQ157" s="222">
        <f t="shared" si="88"/>
        <v>84153952.319999993</v>
      </c>
      <c r="ACR157" s="222">
        <f t="shared" si="88"/>
        <v>26093159.150000002</v>
      </c>
      <c r="ACS157" s="222">
        <f t="shared" ref="ACS157:AFD157" si="89">SUMIF($A$60:$A$148,$A$60,ACS$60:ACS$148)</f>
        <v>51340198.249999993</v>
      </c>
      <c r="ACT157" s="222">
        <f t="shared" si="89"/>
        <v>39556731.740000002</v>
      </c>
      <c r="ACU157" s="222">
        <f t="shared" si="89"/>
        <v>22578541.260000002</v>
      </c>
      <c r="ACV157" s="222">
        <f t="shared" si="89"/>
        <v>60375791.169999994</v>
      </c>
      <c r="ACW157" s="222">
        <f t="shared" si="89"/>
        <v>18875513.390000001</v>
      </c>
      <c r="ACX157" s="222">
        <f t="shared" si="89"/>
        <v>18252362.02</v>
      </c>
      <c r="ACY157" s="222">
        <f t="shared" si="89"/>
        <v>19516963.229999997</v>
      </c>
      <c r="ACZ157" s="222">
        <f t="shared" si="89"/>
        <v>21784179.310000002</v>
      </c>
      <c r="ADA157" s="222">
        <f t="shared" si="89"/>
        <v>18224101.59</v>
      </c>
      <c r="ADB157" s="222">
        <f t="shared" si="89"/>
        <v>9024446.2599999998</v>
      </c>
      <c r="ADC157" s="222">
        <f t="shared" si="89"/>
        <v>20234962.25</v>
      </c>
      <c r="ADD157" s="222">
        <f t="shared" si="89"/>
        <v>7557979.0499999998</v>
      </c>
      <c r="ADE157" s="222">
        <f t="shared" si="89"/>
        <v>9931280.8599999975</v>
      </c>
      <c r="ADF157" s="222">
        <f t="shared" si="89"/>
        <v>98223092.170000002</v>
      </c>
      <c r="ADG157" s="222">
        <f t="shared" si="89"/>
        <v>51862210.739999995</v>
      </c>
      <c r="ADH157" s="222">
        <f t="shared" si="89"/>
        <v>5694078.3399999999</v>
      </c>
      <c r="ADI157" s="222">
        <f t="shared" si="89"/>
        <v>10905739.020000001</v>
      </c>
      <c r="ADJ157" s="222">
        <f t="shared" si="89"/>
        <v>33177604.140000004</v>
      </c>
      <c r="ADK157" s="222">
        <f t="shared" si="89"/>
        <v>13534516.760000002</v>
      </c>
      <c r="ADL157" s="222">
        <f t="shared" si="89"/>
        <v>10274421.399999997</v>
      </c>
      <c r="ADM157" s="222">
        <f t="shared" si="89"/>
        <v>17740526.650000002</v>
      </c>
      <c r="ADN157" s="222">
        <f t="shared" si="89"/>
        <v>26125114.789999995</v>
      </c>
      <c r="ADO157" s="222">
        <f t="shared" si="89"/>
        <v>393493654.67000002</v>
      </c>
      <c r="ADP157" s="222">
        <f t="shared" si="89"/>
        <v>41672755.619999997</v>
      </c>
      <c r="ADQ157" s="222">
        <f t="shared" si="89"/>
        <v>44952850.210000001</v>
      </c>
      <c r="ADR157" s="222">
        <f t="shared" si="89"/>
        <v>2902233.1100000008</v>
      </c>
      <c r="ADS157" s="222">
        <f t="shared" si="89"/>
        <v>171021357.63</v>
      </c>
      <c r="ADT157" s="222">
        <f t="shared" si="89"/>
        <v>3640314.3099999996</v>
      </c>
      <c r="ADU157" s="222">
        <f t="shared" si="89"/>
        <v>15707191.16</v>
      </c>
      <c r="ADV157" s="222">
        <f t="shared" si="89"/>
        <v>8879921.2300000004</v>
      </c>
      <c r="ADW157" s="222">
        <f t="shared" si="89"/>
        <v>5781244.6299999999</v>
      </c>
      <c r="ADX157" s="222">
        <f t="shared" si="89"/>
        <v>2094056.32</v>
      </c>
      <c r="ADY157" s="222">
        <f t="shared" si="89"/>
        <v>421060150.54000002</v>
      </c>
      <c r="ADZ157" s="222">
        <f t="shared" si="89"/>
        <v>142195448.19</v>
      </c>
      <c r="AEA157" s="222">
        <f t="shared" si="89"/>
        <v>105978682.92999998</v>
      </c>
      <c r="AEB157" s="222">
        <f t="shared" si="89"/>
        <v>29670495.670000002</v>
      </c>
      <c r="AEC157" s="222">
        <f t="shared" si="89"/>
        <v>14135932.219999999</v>
      </c>
      <c r="AED157" s="222">
        <f t="shared" si="89"/>
        <v>40582275.480000004</v>
      </c>
      <c r="AEE157" s="222">
        <f t="shared" si="89"/>
        <v>26127217.890000001</v>
      </c>
      <c r="AEF157" s="222">
        <f t="shared" si="89"/>
        <v>20427997.390000001</v>
      </c>
      <c r="AEG157" s="222">
        <f t="shared" si="89"/>
        <v>11508579.260000004</v>
      </c>
      <c r="AEH157" s="222">
        <f t="shared" si="89"/>
        <v>9424327.0299999993</v>
      </c>
      <c r="AEI157" s="222">
        <f t="shared" si="89"/>
        <v>38684121.769999996</v>
      </c>
      <c r="AEJ157" s="222">
        <f t="shared" si="89"/>
        <v>19534766.740000002</v>
      </c>
      <c r="AEK157" s="222">
        <f t="shared" si="89"/>
        <v>9295625.1300000027</v>
      </c>
      <c r="AEL157" s="222">
        <f t="shared" si="89"/>
        <v>18685268.309999999</v>
      </c>
      <c r="AEM157" s="222">
        <f t="shared" si="89"/>
        <v>30380553.209999997</v>
      </c>
      <c r="AEN157" s="222">
        <f t="shared" si="89"/>
        <v>23824885.699999999</v>
      </c>
      <c r="AEO157" s="222">
        <f t="shared" si="89"/>
        <v>6549828.5099999998</v>
      </c>
      <c r="AEP157" s="222">
        <f t="shared" si="89"/>
        <v>66934146.960000001</v>
      </c>
      <c r="AEQ157" s="222">
        <f t="shared" si="89"/>
        <v>5360581.0600000005</v>
      </c>
      <c r="AER157" s="222">
        <f t="shared" si="89"/>
        <v>42198762.210000001</v>
      </c>
      <c r="AES157" s="222">
        <f t="shared" si="89"/>
        <v>234155098.02000001</v>
      </c>
      <c r="AET157" s="222">
        <f t="shared" si="89"/>
        <v>45318907.339999996</v>
      </c>
      <c r="AEU157" s="222">
        <f t="shared" si="89"/>
        <v>35066469.479999989</v>
      </c>
      <c r="AEV157" s="222">
        <f t="shared" si="89"/>
        <v>22115133.530000001</v>
      </c>
      <c r="AEW157" s="222">
        <f t="shared" si="89"/>
        <v>14015955.120000001</v>
      </c>
      <c r="AEX157" s="222">
        <f t="shared" si="89"/>
        <v>82960144.36999999</v>
      </c>
      <c r="AEY157" s="222">
        <f t="shared" si="89"/>
        <v>23301688.169999998</v>
      </c>
      <c r="AEZ157" s="222">
        <f t="shared" si="89"/>
        <v>33240830.870000001</v>
      </c>
      <c r="AFA157" s="222">
        <f t="shared" si="89"/>
        <v>17537652.710000001</v>
      </c>
      <c r="AFB157" s="222">
        <f t="shared" si="89"/>
        <v>11808695.949999999</v>
      </c>
      <c r="AFC157" s="222">
        <f t="shared" si="89"/>
        <v>128777105.77</v>
      </c>
      <c r="AFD157" s="222">
        <f t="shared" si="89"/>
        <v>30623210.609999999</v>
      </c>
      <c r="AFE157" s="222">
        <f t="shared" ref="AFE157:AHP157" si="90">SUMIF($A$60:$A$148,$A$60,AFE$60:AFE$148)</f>
        <v>19624515.720000003</v>
      </c>
      <c r="AFF157" s="222">
        <f t="shared" si="90"/>
        <v>16760300.34</v>
      </c>
      <c r="AFG157" s="222">
        <f t="shared" si="90"/>
        <v>23213312.550000001</v>
      </c>
      <c r="AFH157" s="222">
        <f t="shared" si="90"/>
        <v>30639424.389999997</v>
      </c>
      <c r="AFI157" s="222">
        <f t="shared" si="90"/>
        <v>17531581.840000004</v>
      </c>
      <c r="AFJ157" s="222">
        <f t="shared" si="90"/>
        <v>11742124.499999998</v>
      </c>
      <c r="AFK157" s="222">
        <f t="shared" si="90"/>
        <v>10145865.52</v>
      </c>
      <c r="AFL157" s="222">
        <f t="shared" si="90"/>
        <v>28130630.980000004</v>
      </c>
      <c r="AFM157" s="222">
        <f t="shared" si="90"/>
        <v>13102257.389999999</v>
      </c>
      <c r="AFN157" s="222">
        <f t="shared" si="90"/>
        <v>10358059.420000002</v>
      </c>
      <c r="AFO157" s="222">
        <f t="shared" si="90"/>
        <v>20131905.249999996</v>
      </c>
      <c r="AFP157" s="222">
        <f t="shared" si="90"/>
        <v>270026708.59000003</v>
      </c>
      <c r="AFQ157" s="222">
        <f t="shared" si="90"/>
        <v>44365441.459999993</v>
      </c>
      <c r="AFR157" s="222">
        <f t="shared" si="90"/>
        <v>27290729.700000003</v>
      </c>
      <c r="AFS157" s="222">
        <f t="shared" si="90"/>
        <v>24111070.670000006</v>
      </c>
      <c r="AFT157" s="222">
        <f t="shared" si="90"/>
        <v>24871843.780000001</v>
      </c>
      <c r="AFU157" s="222">
        <f t="shared" si="90"/>
        <v>16425364.250000004</v>
      </c>
      <c r="AFV157" s="222">
        <f t="shared" si="90"/>
        <v>10333365.140000001</v>
      </c>
      <c r="AFW157" s="222">
        <f t="shared" si="90"/>
        <v>34855949.779999994</v>
      </c>
      <c r="AFX157" s="222">
        <f t="shared" si="90"/>
        <v>31118743.090000004</v>
      </c>
      <c r="AFY157" s="222">
        <f t="shared" si="90"/>
        <v>10749639.939999999</v>
      </c>
      <c r="AFZ157" s="222">
        <f t="shared" si="90"/>
        <v>50194531.790000007</v>
      </c>
      <c r="AGA157" s="222">
        <f t="shared" si="90"/>
        <v>10640562.779999997</v>
      </c>
      <c r="AGB157" s="222">
        <f t="shared" si="90"/>
        <v>96068273.149999991</v>
      </c>
      <c r="AGC157" s="222">
        <f t="shared" si="90"/>
        <v>15521722.07</v>
      </c>
      <c r="AGD157" s="222">
        <f t="shared" si="90"/>
        <v>14676396.509999998</v>
      </c>
      <c r="AGE157" s="222">
        <f t="shared" si="90"/>
        <v>12868224.259999998</v>
      </c>
      <c r="AGF157" s="222">
        <f t="shared" si="90"/>
        <v>47433635.43999999</v>
      </c>
      <c r="AGG157" s="222">
        <f t="shared" si="90"/>
        <v>22398641.23</v>
      </c>
      <c r="AGH157" s="222">
        <f t="shared" si="90"/>
        <v>4133331.4899999998</v>
      </c>
      <c r="AGI157" s="222">
        <f t="shared" si="90"/>
        <v>15476840.540000001</v>
      </c>
      <c r="AGJ157" s="222">
        <f t="shared" si="90"/>
        <v>6716802</v>
      </c>
      <c r="AGK157" s="222">
        <f t="shared" si="90"/>
        <v>8151616.46</v>
      </c>
      <c r="AGL157" s="222">
        <f t="shared" si="90"/>
        <v>11213405.560000001</v>
      </c>
      <c r="AGM157" s="222">
        <f t="shared" si="90"/>
        <v>191168021.26000002</v>
      </c>
      <c r="AGN157" s="222">
        <f t="shared" si="90"/>
        <v>30649554.219999999</v>
      </c>
      <c r="AGO157" s="222">
        <f t="shared" si="90"/>
        <v>17334599.710000001</v>
      </c>
      <c r="AGP157" s="222">
        <f t="shared" si="90"/>
        <v>10453697.25</v>
      </c>
      <c r="AGQ157" s="222">
        <f t="shared" si="90"/>
        <v>27901104.969999999</v>
      </c>
      <c r="AGR157" s="222">
        <f t="shared" si="90"/>
        <v>26240679.489999998</v>
      </c>
      <c r="AGS157" s="222">
        <f t="shared" si="90"/>
        <v>10035881.359999999</v>
      </c>
      <c r="AGT157" s="222">
        <f t="shared" si="90"/>
        <v>9594808.5700000003</v>
      </c>
      <c r="AGU157" s="222">
        <f t="shared" si="90"/>
        <v>424799553.16999996</v>
      </c>
      <c r="AGV157" s="222">
        <f t="shared" si="90"/>
        <v>520046826.31999993</v>
      </c>
      <c r="AGW157" s="222">
        <f t="shared" si="90"/>
        <v>25336232.500000004</v>
      </c>
      <c r="AGX157" s="222">
        <f t="shared" si="90"/>
        <v>48503830.99000001</v>
      </c>
      <c r="AGY157" s="222">
        <f t="shared" si="90"/>
        <v>44839437.340000004</v>
      </c>
      <c r="AGZ157" s="222">
        <f t="shared" si="90"/>
        <v>17791816.57</v>
      </c>
      <c r="AHA157" s="222">
        <f t="shared" si="90"/>
        <v>16144250.140000001</v>
      </c>
      <c r="AHB157" s="222">
        <f t="shared" si="90"/>
        <v>18100105.940000001</v>
      </c>
      <c r="AHC157" s="222">
        <f t="shared" si="90"/>
        <v>7106173.2299999995</v>
      </c>
      <c r="AHD157" s="222">
        <f t="shared" si="90"/>
        <v>54442978.480000004</v>
      </c>
      <c r="AHE157" s="222">
        <f t="shared" si="90"/>
        <v>26232916.839999992</v>
      </c>
      <c r="AHF157" s="222">
        <f t="shared" si="90"/>
        <v>17438477.41</v>
      </c>
      <c r="AHG157" s="222">
        <f t="shared" si="90"/>
        <v>16130521.739999996</v>
      </c>
      <c r="AHH157" s="222">
        <f t="shared" si="90"/>
        <v>21990555.149999999</v>
      </c>
      <c r="AHI157" s="222">
        <f t="shared" si="90"/>
        <v>8300560.669999999</v>
      </c>
      <c r="AHJ157" s="222">
        <f t="shared" si="90"/>
        <v>11962050.18</v>
      </c>
      <c r="AHK157" s="222">
        <f t="shared" si="90"/>
        <v>15912542.759999998</v>
      </c>
      <c r="AHL157" s="222">
        <f t="shared" si="90"/>
        <v>135839162.40000001</v>
      </c>
      <c r="AHM157" s="222">
        <f t="shared" si="90"/>
        <v>12762750.970000003</v>
      </c>
      <c r="AHN157" s="222">
        <f t="shared" si="90"/>
        <v>8257390.4199999999</v>
      </c>
      <c r="AHO157" s="222">
        <f t="shared" si="90"/>
        <v>11064234.25</v>
      </c>
      <c r="AHP157" s="222">
        <f t="shared" si="90"/>
        <v>20679049.48</v>
      </c>
      <c r="AHQ157" s="222">
        <f t="shared" ref="AHQ157:AHR157" si="91">SUMIF($A$60:$A$148,$A$60,AHQ$60:AHQ$148)</f>
        <v>7382174.9199999999</v>
      </c>
      <c r="AHR157" s="222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183" bestFit="1" customWidth="1"/>
    <col min="2" max="2" width="36" style="184" bestFit="1" customWidth="1"/>
    <col min="3" max="3" width="17.5" style="184" bestFit="1" customWidth="1"/>
    <col min="4" max="4" width="15.83203125" style="184" bestFit="1" customWidth="1"/>
    <col min="5" max="5" width="18.5" style="184" bestFit="1" customWidth="1"/>
    <col min="6" max="6" width="15.83203125" style="184" bestFit="1" customWidth="1"/>
    <col min="7" max="8" width="14.75" style="184" bestFit="1" customWidth="1"/>
    <col min="9" max="9" width="15.58203125" style="184" bestFit="1" customWidth="1"/>
    <col min="10" max="11" width="15.83203125" style="184" bestFit="1" customWidth="1"/>
    <col min="12" max="12" width="14.75" style="184" bestFit="1" customWidth="1"/>
    <col min="13" max="13" width="15.83203125" style="184" bestFit="1" customWidth="1"/>
    <col min="14" max="14" width="14.75" style="184" bestFit="1" customWidth="1"/>
    <col min="15" max="16" width="15.83203125" style="184" bestFit="1" customWidth="1"/>
    <col min="17" max="20" width="14.75" style="184" bestFit="1" customWidth="1"/>
    <col min="21" max="21" width="16.75" style="184" customWidth="1"/>
    <col min="22" max="26" width="14.75" style="184" bestFit="1" customWidth="1"/>
    <col min="27" max="27" width="18.5" style="184" bestFit="1" customWidth="1"/>
    <col min="28" max="29" width="15.83203125" style="184" bestFit="1" customWidth="1"/>
    <col min="30" max="30" width="14.75" style="184" bestFit="1" customWidth="1"/>
    <col min="31" max="35" width="15.83203125" style="184" bestFit="1" customWidth="1"/>
    <col min="36" max="41" width="14.75" style="184" bestFit="1" customWidth="1"/>
    <col min="42" max="42" width="16.5" style="184" bestFit="1" customWidth="1"/>
    <col min="43" max="43" width="15.83203125" style="184" bestFit="1" customWidth="1"/>
    <col min="44" max="44" width="14.75" style="184" bestFit="1" customWidth="1"/>
    <col min="45" max="45" width="17.5" style="184" bestFit="1" customWidth="1"/>
    <col min="46" max="51" width="14.75" style="184" bestFit="1" customWidth="1"/>
    <col min="52" max="52" width="16.08203125" style="184" bestFit="1" customWidth="1"/>
    <col min="53" max="53" width="15.83203125" style="184" bestFit="1" customWidth="1"/>
    <col min="54" max="55" width="14.75" style="184" bestFit="1" customWidth="1"/>
    <col min="56" max="56" width="15.83203125" style="184" bestFit="1" customWidth="1"/>
    <col min="57" max="59" width="14.75" style="184" bestFit="1" customWidth="1"/>
    <col min="60" max="60" width="17.5" style="184" bestFit="1" customWidth="1"/>
    <col min="61" max="71" width="14.75" style="184" bestFit="1" customWidth="1"/>
    <col min="72" max="72" width="15.83203125" style="184" bestFit="1" customWidth="1"/>
    <col min="73" max="74" width="14.75" style="184" bestFit="1" customWidth="1"/>
    <col min="75" max="76" width="15.83203125" style="184" bestFit="1" customWidth="1"/>
    <col min="77" max="78" width="14.75" style="184" bestFit="1" customWidth="1"/>
    <col min="79" max="79" width="15.83203125" style="184" bestFit="1" customWidth="1"/>
    <col min="80" max="81" width="14.75" style="184" bestFit="1" customWidth="1"/>
    <col min="82" max="83" width="13.5" style="184" bestFit="1" customWidth="1"/>
    <col min="84" max="84" width="17.5" style="184" bestFit="1" customWidth="1"/>
    <col min="85" max="85" width="14.75" style="184" bestFit="1" customWidth="1"/>
    <col min="86" max="86" width="15.83203125" style="184" bestFit="1" customWidth="1"/>
    <col min="87" max="90" width="14.75" style="184" bestFit="1" customWidth="1"/>
    <col min="91" max="91" width="15.83203125" style="184" bestFit="1" customWidth="1"/>
    <col min="92" max="96" width="14.75" style="184" bestFit="1" customWidth="1"/>
    <col min="97" max="97" width="17.5" style="184" bestFit="1" customWidth="1"/>
    <col min="98" max="99" width="14.75" style="184" bestFit="1" customWidth="1"/>
    <col min="100" max="100" width="15.83203125" style="184" bestFit="1" customWidth="1"/>
    <col min="101" max="101" width="14.75" style="184" bestFit="1" customWidth="1"/>
    <col min="102" max="102" width="15.83203125" style="184" bestFit="1" customWidth="1"/>
    <col min="103" max="104" width="14.75" style="184" bestFit="1" customWidth="1"/>
    <col min="105" max="105" width="17.5" style="184" bestFit="1" customWidth="1"/>
    <col min="106" max="108" width="15.83203125" style="184" bestFit="1" customWidth="1"/>
    <col min="109" max="109" width="14.75" style="184" bestFit="1" customWidth="1"/>
    <col min="110" max="111" width="15.83203125" style="184" bestFit="1" customWidth="1"/>
    <col min="112" max="113" width="14.75" style="184" bestFit="1" customWidth="1"/>
    <col min="114" max="114" width="16.08203125" style="184" bestFit="1" customWidth="1"/>
    <col min="115" max="115" width="16.5" style="184" bestFit="1" customWidth="1"/>
    <col min="116" max="117" width="15.83203125" style="184" bestFit="1" customWidth="1"/>
    <col min="118" max="119" width="14.75" style="184" bestFit="1" customWidth="1"/>
    <col min="120" max="121" width="15.83203125" style="184" bestFit="1" customWidth="1"/>
    <col min="122" max="124" width="14.75" style="184" bestFit="1" customWidth="1"/>
    <col min="125" max="125" width="17.5" style="184" bestFit="1" customWidth="1"/>
    <col min="126" max="126" width="14.75" style="184" bestFit="1" customWidth="1"/>
    <col min="127" max="129" width="15.83203125" style="184" bestFit="1" customWidth="1"/>
    <col min="130" max="130" width="14.75" style="184" bestFit="1" customWidth="1"/>
    <col min="131" max="131" width="15.83203125" style="184" bestFit="1" customWidth="1"/>
    <col min="132" max="132" width="14.75" style="184" bestFit="1" customWidth="1"/>
    <col min="133" max="133" width="16.5" style="184" bestFit="1" customWidth="1"/>
    <col min="134" max="135" width="15.83203125" style="184" bestFit="1" customWidth="1"/>
    <col min="136" max="136" width="17.33203125" style="184" bestFit="1" customWidth="1"/>
    <col min="137" max="138" width="14.75" style="184" bestFit="1" customWidth="1"/>
    <col min="139" max="140" width="15.83203125" style="184" bestFit="1" customWidth="1"/>
    <col min="141" max="142" width="14.75" style="184" bestFit="1" customWidth="1"/>
    <col min="143" max="143" width="17.5" style="184" bestFit="1" customWidth="1"/>
    <col min="144" max="151" width="14.75" style="184" bestFit="1" customWidth="1"/>
    <col min="152" max="152" width="17.5" style="184" bestFit="1" customWidth="1"/>
    <col min="153" max="155" width="14.75" style="184" bestFit="1" customWidth="1"/>
    <col min="156" max="157" width="15.83203125" style="184" bestFit="1" customWidth="1"/>
    <col min="158" max="159" width="14.75" style="184" bestFit="1" customWidth="1"/>
    <col min="160" max="160" width="15.83203125" style="184" bestFit="1" customWidth="1"/>
    <col min="161" max="163" width="14.75" style="184" bestFit="1" customWidth="1"/>
    <col min="164" max="164" width="15.83203125" style="184" bestFit="1" customWidth="1"/>
    <col min="165" max="171" width="14.75" style="184" bestFit="1" customWidth="1"/>
    <col min="172" max="172" width="17.5" style="184" bestFit="1" customWidth="1"/>
    <col min="173" max="173" width="14.75" style="184" bestFit="1" customWidth="1"/>
    <col min="174" max="174" width="15.83203125" style="184" bestFit="1" customWidth="1"/>
    <col min="175" max="175" width="14.75" style="184" bestFit="1" customWidth="1"/>
    <col min="176" max="176" width="15.83203125" style="184" bestFit="1" customWidth="1"/>
    <col min="177" max="177" width="14.75" style="184" bestFit="1" customWidth="1"/>
    <col min="178" max="178" width="15.83203125" style="184" bestFit="1" customWidth="1"/>
    <col min="179" max="181" width="14.75" style="184" bestFit="1" customWidth="1"/>
    <col min="182" max="182" width="15.83203125" style="184" bestFit="1" customWidth="1"/>
    <col min="183" max="185" width="14.75" style="184" bestFit="1" customWidth="1"/>
    <col min="186" max="186" width="15.83203125" style="184" bestFit="1" customWidth="1"/>
    <col min="187" max="187" width="14.75" style="184" bestFit="1" customWidth="1"/>
    <col min="188" max="188" width="15.33203125" style="184" bestFit="1" customWidth="1"/>
    <col min="189" max="189" width="15.83203125" style="184" bestFit="1" customWidth="1"/>
    <col min="190" max="192" width="14.75" style="184" bestFit="1" customWidth="1"/>
    <col min="193" max="193" width="15.83203125" style="184" bestFit="1" customWidth="1"/>
    <col min="194" max="197" width="14.75" style="184" bestFit="1" customWidth="1"/>
    <col min="198" max="198" width="15.83203125" style="184" bestFit="1" customWidth="1"/>
    <col min="199" max="200" width="14.75" style="184" bestFit="1" customWidth="1"/>
    <col min="201" max="201" width="15.83203125" style="184" bestFit="1" customWidth="1"/>
    <col min="202" max="205" width="14.75" style="184" bestFit="1" customWidth="1"/>
    <col min="206" max="206" width="15.83203125" style="184" bestFit="1" customWidth="1"/>
    <col min="207" max="209" width="14.75" style="184" bestFit="1" customWidth="1"/>
    <col min="210" max="210" width="17.5" style="184" bestFit="1" customWidth="1"/>
    <col min="211" max="215" width="15.83203125" style="184" bestFit="1" customWidth="1"/>
    <col min="216" max="216" width="14.75" style="184" bestFit="1" customWidth="1"/>
    <col min="217" max="217" width="17.5" style="184" bestFit="1" customWidth="1"/>
    <col min="218" max="219" width="15.83203125" style="184" bestFit="1" customWidth="1"/>
    <col min="220" max="224" width="14.75" style="184" bestFit="1" customWidth="1"/>
    <col min="225" max="225" width="17.5" style="184" bestFit="1" customWidth="1"/>
    <col min="226" max="226" width="15.83203125" style="184" bestFit="1" customWidth="1"/>
    <col min="227" max="230" width="14.75" style="184" bestFit="1" customWidth="1"/>
    <col min="231" max="231" width="15.83203125" style="184" bestFit="1" customWidth="1"/>
    <col min="232" max="240" width="14.75" style="184" bestFit="1" customWidth="1"/>
    <col min="241" max="241" width="17.5" style="184" bestFit="1" customWidth="1"/>
    <col min="242" max="242" width="15.83203125" style="184" bestFit="1" customWidth="1"/>
    <col min="243" max="243" width="14.75" style="184" bestFit="1" customWidth="1"/>
    <col min="244" max="245" width="15.83203125" style="184" bestFit="1" customWidth="1"/>
    <col min="246" max="251" width="14.75" style="184" bestFit="1" customWidth="1"/>
    <col min="252" max="252" width="17.5" style="184" bestFit="1" customWidth="1"/>
    <col min="253" max="254" width="15.83203125" style="184" bestFit="1" customWidth="1"/>
    <col min="255" max="263" width="14.75" style="184" bestFit="1" customWidth="1"/>
    <col min="264" max="265" width="15.83203125" style="184" bestFit="1" customWidth="1"/>
    <col min="266" max="269" width="14.75" style="184" bestFit="1" customWidth="1"/>
    <col min="270" max="270" width="15.83203125" style="184" bestFit="1" customWidth="1"/>
    <col min="271" max="272" width="14.75" style="184" bestFit="1" customWidth="1"/>
    <col min="273" max="273" width="15.83203125" style="184" bestFit="1" customWidth="1"/>
    <col min="274" max="274" width="14.75" style="184" bestFit="1" customWidth="1"/>
    <col min="275" max="275" width="15.83203125" style="184" bestFit="1" customWidth="1"/>
    <col min="276" max="276" width="14.75" style="184" bestFit="1" customWidth="1"/>
    <col min="277" max="277" width="15.83203125" style="184" bestFit="1" customWidth="1"/>
    <col min="278" max="278" width="14.75" style="184" bestFit="1" customWidth="1"/>
    <col min="279" max="279" width="16.25" style="184" bestFit="1" customWidth="1"/>
    <col min="280" max="281" width="15.83203125" style="184" bestFit="1" customWidth="1"/>
    <col min="282" max="284" width="14.75" style="184" bestFit="1" customWidth="1"/>
    <col min="285" max="285" width="17.5" style="184" bestFit="1" customWidth="1"/>
    <col min="286" max="286" width="15.83203125" style="184" bestFit="1" customWidth="1"/>
    <col min="287" max="288" width="14.75" style="184" bestFit="1" customWidth="1"/>
    <col min="289" max="289" width="15.83203125" style="184" bestFit="1" customWidth="1"/>
    <col min="290" max="290" width="14.75" style="184" bestFit="1" customWidth="1"/>
    <col min="291" max="291" width="15.83203125" style="184" bestFit="1" customWidth="1"/>
    <col min="292" max="293" width="14.75" style="184" bestFit="1" customWidth="1"/>
    <col min="294" max="294" width="17.33203125" style="184" bestFit="1" customWidth="1"/>
    <col min="295" max="295" width="14.75" style="184" bestFit="1" customWidth="1"/>
    <col min="296" max="296" width="15.25" style="184" bestFit="1" customWidth="1"/>
    <col min="297" max="298" width="15.5" style="184" bestFit="1" customWidth="1"/>
    <col min="299" max="299" width="16.33203125" style="184" bestFit="1" customWidth="1"/>
    <col min="300" max="300" width="17.5" style="184" bestFit="1" customWidth="1"/>
    <col min="301" max="301" width="15.83203125" style="184" bestFit="1" customWidth="1"/>
    <col min="302" max="305" width="14.75" style="184" bestFit="1" customWidth="1"/>
    <col min="306" max="306" width="15.83203125" style="184" bestFit="1" customWidth="1"/>
    <col min="307" max="308" width="14.75" style="184" bestFit="1" customWidth="1"/>
    <col min="309" max="309" width="15.83203125" style="184" bestFit="1" customWidth="1"/>
    <col min="310" max="310" width="14.75" style="184" bestFit="1" customWidth="1"/>
    <col min="311" max="312" width="15.83203125" style="184" bestFit="1" customWidth="1"/>
    <col min="313" max="313" width="15.75" style="184" bestFit="1" customWidth="1"/>
    <col min="314" max="316" width="15.83203125" style="184" bestFit="1" customWidth="1"/>
    <col min="317" max="317" width="17.5" style="184" bestFit="1" customWidth="1"/>
    <col min="318" max="320" width="15.83203125" style="184" bestFit="1" customWidth="1"/>
    <col min="321" max="325" width="14.75" style="184" bestFit="1" customWidth="1"/>
    <col min="326" max="326" width="16.5" style="184" bestFit="1" customWidth="1"/>
    <col min="327" max="327" width="14.75" style="184" bestFit="1" customWidth="1"/>
    <col min="328" max="328" width="17.33203125" style="184" bestFit="1" customWidth="1"/>
    <col min="329" max="330" width="14.75" style="184" bestFit="1" customWidth="1"/>
    <col min="331" max="331" width="17.5" style="184" bestFit="1" customWidth="1"/>
    <col min="332" max="332" width="15.83203125" style="184" bestFit="1" customWidth="1"/>
    <col min="333" max="333" width="17.5" style="184" bestFit="1" customWidth="1"/>
    <col min="334" max="341" width="15.83203125" style="184" bestFit="1" customWidth="1"/>
    <col min="342" max="342" width="14.75" style="184" bestFit="1" customWidth="1"/>
    <col min="343" max="343" width="17.5" style="184" bestFit="1" customWidth="1"/>
    <col min="344" max="354" width="14.75" style="184" bestFit="1" customWidth="1"/>
    <col min="355" max="355" width="17.5" style="184" bestFit="1" customWidth="1"/>
    <col min="356" max="357" width="14.75" style="184" bestFit="1" customWidth="1"/>
    <col min="358" max="359" width="15.83203125" style="184" bestFit="1" customWidth="1"/>
    <col min="360" max="360" width="14.75" style="184" bestFit="1" customWidth="1"/>
    <col min="361" max="362" width="15.83203125" style="184" bestFit="1" customWidth="1"/>
    <col min="363" max="364" width="14.75" style="184" bestFit="1" customWidth="1"/>
    <col min="365" max="365" width="15.33203125" style="184" bestFit="1" customWidth="1"/>
    <col min="366" max="366" width="17.5" style="184" bestFit="1" customWidth="1"/>
    <col min="367" max="367" width="15.83203125" style="184" bestFit="1" customWidth="1"/>
    <col min="368" max="368" width="14.75" style="184" bestFit="1" customWidth="1"/>
    <col min="369" max="369" width="15.83203125" style="184" bestFit="1" customWidth="1"/>
    <col min="370" max="370" width="14.75" style="184" bestFit="1" customWidth="1"/>
    <col min="371" max="373" width="15.83203125" style="184" bestFit="1" customWidth="1"/>
    <col min="374" max="377" width="14.75" style="184" bestFit="1" customWidth="1"/>
    <col min="378" max="378" width="15.83203125" style="184" bestFit="1" customWidth="1"/>
    <col min="379" max="382" width="14.75" style="184" bestFit="1" customWidth="1"/>
    <col min="383" max="383" width="13.5" style="184" bestFit="1" customWidth="1"/>
    <col min="384" max="384" width="14.75" style="184" bestFit="1" customWidth="1"/>
    <col min="385" max="385" width="19.83203125" style="184" bestFit="1" customWidth="1"/>
    <col min="386" max="386" width="15.83203125" style="184" bestFit="1" customWidth="1"/>
    <col min="387" max="390" width="14.75" style="184" bestFit="1" customWidth="1"/>
    <col min="391" max="391" width="15.33203125" style="184" bestFit="1" customWidth="1"/>
    <col min="392" max="392" width="17.5" style="184" bestFit="1" customWidth="1"/>
    <col min="393" max="393" width="17.33203125" style="184" bestFit="1" customWidth="1"/>
    <col min="394" max="394" width="14.75" style="184" bestFit="1" customWidth="1"/>
    <col min="395" max="395" width="15.83203125" style="184" bestFit="1" customWidth="1"/>
    <col min="396" max="397" width="14.75" style="184" bestFit="1" customWidth="1"/>
    <col min="398" max="398" width="15.83203125" style="184" bestFit="1" customWidth="1"/>
    <col min="399" max="400" width="14.75" style="184" bestFit="1" customWidth="1"/>
    <col min="401" max="401" width="17.5" style="184" bestFit="1" customWidth="1"/>
    <col min="402" max="404" width="15.83203125" style="184" bestFit="1" customWidth="1"/>
    <col min="405" max="405" width="15.33203125" style="184" bestFit="1" customWidth="1"/>
    <col min="406" max="406" width="14.75" style="184" bestFit="1" customWidth="1"/>
    <col min="407" max="407" width="17.5" style="184" bestFit="1" customWidth="1"/>
    <col min="408" max="410" width="14.75" style="184" bestFit="1" customWidth="1"/>
    <col min="411" max="412" width="15.83203125" style="184" bestFit="1" customWidth="1"/>
    <col min="413" max="415" width="14.75" style="184" bestFit="1" customWidth="1"/>
    <col min="416" max="416" width="17.5" style="184" bestFit="1" customWidth="1"/>
    <col min="417" max="417" width="14.75" style="184" bestFit="1" customWidth="1"/>
    <col min="418" max="418" width="15.83203125" style="184" bestFit="1" customWidth="1"/>
    <col min="419" max="419" width="14.75" style="184" bestFit="1" customWidth="1"/>
    <col min="420" max="421" width="15.83203125" style="184" bestFit="1" customWidth="1"/>
    <col min="422" max="425" width="14.75" style="184" bestFit="1" customWidth="1"/>
    <col min="426" max="427" width="15.83203125" style="184" bestFit="1" customWidth="1"/>
    <col min="428" max="428" width="14.75" style="184" bestFit="1" customWidth="1"/>
    <col min="429" max="429" width="15.83203125" style="184" bestFit="1" customWidth="1"/>
    <col min="430" max="432" width="14.75" style="184" bestFit="1" customWidth="1"/>
    <col min="433" max="433" width="15.33203125" style="184" bestFit="1" customWidth="1"/>
    <col min="434" max="434" width="17.5" style="184" bestFit="1" customWidth="1"/>
    <col min="435" max="436" width="14.75" style="184" bestFit="1" customWidth="1"/>
    <col min="437" max="438" width="15.83203125" style="184" bestFit="1" customWidth="1"/>
    <col min="439" max="439" width="14.75" style="184" bestFit="1" customWidth="1"/>
    <col min="440" max="440" width="15.83203125" style="184" bestFit="1" customWidth="1"/>
    <col min="441" max="441" width="14.75" style="184" bestFit="1" customWidth="1"/>
    <col min="442" max="442" width="15.83203125" style="184" bestFit="1" customWidth="1"/>
    <col min="443" max="443" width="14.75" style="184" bestFit="1" customWidth="1"/>
    <col min="444" max="444" width="15.83203125" style="184" bestFit="1" customWidth="1"/>
    <col min="445" max="446" width="14.75" style="184" bestFit="1" customWidth="1"/>
    <col min="447" max="447" width="15.83203125" style="184" bestFit="1" customWidth="1"/>
    <col min="448" max="448" width="14.75" style="184" bestFit="1" customWidth="1"/>
    <col min="449" max="449" width="15.83203125" style="184" bestFit="1" customWidth="1"/>
    <col min="450" max="452" width="14.75" style="184" bestFit="1" customWidth="1"/>
    <col min="453" max="454" width="15.83203125" style="184" bestFit="1" customWidth="1"/>
    <col min="455" max="459" width="14.75" style="184" bestFit="1" customWidth="1"/>
    <col min="460" max="460" width="17.5" style="184" bestFit="1" customWidth="1"/>
    <col min="461" max="461" width="14.75" style="184" bestFit="1" customWidth="1"/>
    <col min="462" max="462" width="15.83203125" style="184" bestFit="1" customWidth="1"/>
    <col min="463" max="464" width="14.75" style="184" bestFit="1" customWidth="1"/>
    <col min="465" max="465" width="15.83203125" style="184" bestFit="1" customWidth="1"/>
    <col min="466" max="466" width="14.75" style="184" bestFit="1" customWidth="1"/>
    <col min="467" max="468" width="15.83203125" style="184" bestFit="1" customWidth="1"/>
    <col min="469" max="472" width="14.75" style="184" bestFit="1" customWidth="1"/>
    <col min="473" max="473" width="17.5" style="184" bestFit="1" customWidth="1"/>
    <col min="474" max="474" width="15.83203125" style="184" bestFit="1" customWidth="1"/>
    <col min="475" max="475" width="14.75" style="184" bestFit="1" customWidth="1"/>
    <col min="476" max="476" width="15.83203125" style="184" bestFit="1" customWidth="1"/>
    <col min="477" max="478" width="14.75" style="184" bestFit="1" customWidth="1"/>
    <col min="479" max="479" width="15.83203125" style="184" bestFit="1" customWidth="1"/>
    <col min="480" max="481" width="14.75" style="184" bestFit="1" customWidth="1"/>
    <col min="482" max="483" width="15.83203125" style="184" bestFit="1" customWidth="1"/>
    <col min="484" max="492" width="14.75" style="184" bestFit="1" customWidth="1"/>
    <col min="493" max="493" width="17.5" style="184" bestFit="1" customWidth="1"/>
    <col min="494" max="499" width="14.75" style="184" bestFit="1" customWidth="1"/>
    <col min="500" max="500" width="15.83203125" style="184" bestFit="1" customWidth="1"/>
    <col min="501" max="503" width="14.75" style="184" bestFit="1" customWidth="1"/>
    <col min="504" max="504" width="16.5" style="184" bestFit="1" customWidth="1"/>
    <col min="505" max="506" width="14.75" style="184" bestFit="1" customWidth="1"/>
    <col min="507" max="507" width="15.83203125" style="184" bestFit="1" customWidth="1"/>
    <col min="508" max="513" width="14.75" style="184" bestFit="1" customWidth="1"/>
    <col min="514" max="514" width="15.83203125" style="184" bestFit="1" customWidth="1"/>
    <col min="515" max="516" width="14.75" style="184" bestFit="1" customWidth="1"/>
    <col min="517" max="517" width="16.25" style="184" bestFit="1" customWidth="1"/>
    <col min="518" max="518" width="14.75" style="184" bestFit="1" customWidth="1"/>
    <col min="519" max="519" width="15.83203125" style="184" bestFit="1" customWidth="1"/>
    <col min="520" max="521" width="14.75" style="184" bestFit="1" customWidth="1"/>
    <col min="522" max="522" width="15.83203125" style="184" bestFit="1" customWidth="1"/>
    <col min="523" max="526" width="14.75" style="184" bestFit="1" customWidth="1"/>
    <col min="527" max="527" width="17.5" style="184" bestFit="1" customWidth="1"/>
    <col min="528" max="529" width="14.75" style="184" bestFit="1" customWidth="1"/>
    <col min="530" max="530" width="17.08203125" style="184" bestFit="1" customWidth="1"/>
    <col min="531" max="531" width="15.83203125" style="184" bestFit="1" customWidth="1"/>
    <col min="532" max="533" width="14.75" style="184" bestFit="1" customWidth="1"/>
    <col min="534" max="534" width="15.83203125" style="184" bestFit="1" customWidth="1"/>
    <col min="535" max="535" width="14.75" style="184" bestFit="1" customWidth="1"/>
    <col min="536" max="536" width="15.83203125" style="184" bestFit="1" customWidth="1"/>
    <col min="537" max="542" width="14.75" style="184" bestFit="1" customWidth="1"/>
    <col min="543" max="543" width="16.83203125" style="184" bestFit="1" customWidth="1"/>
    <col min="544" max="544" width="14.75" style="184" bestFit="1" customWidth="1"/>
    <col min="545" max="546" width="15.83203125" style="184" bestFit="1" customWidth="1"/>
    <col min="547" max="548" width="14.75" style="184" bestFit="1" customWidth="1"/>
    <col min="549" max="549" width="17.5" style="184" bestFit="1" customWidth="1"/>
    <col min="550" max="553" width="14.75" style="184" bestFit="1" customWidth="1"/>
    <col min="554" max="554" width="15.83203125" style="184" bestFit="1" customWidth="1"/>
    <col min="555" max="556" width="14.75" style="184" bestFit="1" customWidth="1"/>
    <col min="557" max="557" width="15.83203125" style="184" bestFit="1" customWidth="1"/>
    <col min="558" max="558" width="14.75" style="184" bestFit="1" customWidth="1"/>
    <col min="559" max="559" width="15.33203125" style="184" bestFit="1" customWidth="1"/>
    <col min="560" max="560" width="17.5" style="184" bestFit="1" customWidth="1"/>
    <col min="561" max="562" width="14.75" style="184" bestFit="1" customWidth="1"/>
    <col min="563" max="563" width="15.83203125" style="184" bestFit="1" customWidth="1"/>
    <col min="564" max="564" width="13.5" style="184" bestFit="1" customWidth="1"/>
    <col min="565" max="565" width="14.75" style="184" bestFit="1" customWidth="1"/>
    <col min="566" max="566" width="15.83203125" style="184" bestFit="1" customWidth="1"/>
    <col min="567" max="570" width="14.75" style="184" bestFit="1" customWidth="1"/>
    <col min="571" max="571" width="15.83203125" style="184" bestFit="1" customWidth="1"/>
    <col min="572" max="572" width="14.75" style="184" bestFit="1" customWidth="1"/>
    <col min="573" max="573" width="15.83203125" style="184" bestFit="1" customWidth="1"/>
    <col min="574" max="577" width="14.75" style="184" bestFit="1" customWidth="1"/>
    <col min="578" max="578" width="16.5" style="184" bestFit="1" customWidth="1"/>
    <col min="579" max="580" width="14.75" style="184" bestFit="1" customWidth="1"/>
    <col min="581" max="581" width="14.5" style="184" customWidth="1"/>
    <col min="582" max="582" width="17.5" style="184" bestFit="1" customWidth="1"/>
    <col min="583" max="584" width="14.75" style="184" bestFit="1" customWidth="1"/>
    <col min="585" max="588" width="15.83203125" style="184" bestFit="1" customWidth="1"/>
    <col min="589" max="589" width="15.25" style="184" bestFit="1" customWidth="1"/>
    <col min="590" max="590" width="14.75" style="184" bestFit="1" customWidth="1"/>
    <col min="591" max="591" width="16.5" style="184" bestFit="1" customWidth="1"/>
    <col min="592" max="592" width="14.75" style="184" bestFit="1" customWidth="1"/>
    <col min="593" max="593" width="15.83203125" style="184" bestFit="1" customWidth="1"/>
    <col min="594" max="595" width="14.75" style="184" bestFit="1" customWidth="1"/>
    <col min="596" max="596" width="15.33203125" style="184" bestFit="1" customWidth="1"/>
    <col min="597" max="597" width="19.5" style="184" bestFit="1" customWidth="1"/>
    <col min="598" max="598" width="15.83203125" style="184" bestFit="1" customWidth="1"/>
    <col min="599" max="602" width="14.75" style="184" bestFit="1" customWidth="1"/>
    <col min="603" max="606" width="15.83203125" style="184" bestFit="1" customWidth="1"/>
    <col min="607" max="607" width="14.75" style="184" bestFit="1" customWidth="1"/>
    <col min="608" max="608" width="15.83203125" style="184" bestFit="1" customWidth="1"/>
    <col min="609" max="609" width="14.75" style="184" bestFit="1" customWidth="1"/>
    <col min="610" max="614" width="15.83203125" style="184" bestFit="1" customWidth="1"/>
    <col min="615" max="615" width="14.75" style="184" bestFit="1" customWidth="1"/>
    <col min="616" max="617" width="15.83203125" style="184" bestFit="1" customWidth="1"/>
    <col min="618" max="621" width="14.75" style="184" bestFit="1" customWidth="1"/>
    <col min="622" max="622" width="16.5" style="184" bestFit="1" customWidth="1"/>
    <col min="623" max="623" width="14.75" style="184" bestFit="1" customWidth="1"/>
    <col min="624" max="624" width="15.75" style="184" bestFit="1" customWidth="1"/>
    <col min="625" max="625" width="15.83203125" style="184" bestFit="1" customWidth="1"/>
    <col min="626" max="626" width="15.5" style="184" bestFit="1" customWidth="1"/>
    <col min="627" max="628" width="14.75" style="184" bestFit="1" customWidth="1"/>
    <col min="629" max="629" width="15.33203125" style="184" bestFit="1" customWidth="1"/>
    <col min="630" max="630" width="17.5" style="184" bestFit="1" customWidth="1"/>
    <col min="631" max="631" width="14.75" style="184" bestFit="1" customWidth="1"/>
    <col min="632" max="636" width="15.83203125" style="184" bestFit="1" customWidth="1"/>
    <col min="637" max="638" width="14.75" style="184" bestFit="1" customWidth="1"/>
    <col min="639" max="640" width="15.83203125" style="184" bestFit="1" customWidth="1"/>
    <col min="641" max="647" width="14.75" style="184" bestFit="1" customWidth="1"/>
    <col min="648" max="648" width="16.5" style="184" bestFit="1" customWidth="1"/>
    <col min="649" max="651" width="14.75" style="184" bestFit="1" customWidth="1"/>
    <col min="652" max="652" width="15.33203125" style="184" bestFit="1" customWidth="1"/>
    <col min="653" max="653" width="17.5" style="184" bestFit="1" customWidth="1"/>
    <col min="654" max="654" width="14.75" style="184" bestFit="1" customWidth="1"/>
    <col min="655" max="655" width="15.83203125" style="184" bestFit="1" customWidth="1"/>
    <col min="656" max="656" width="14.75" style="184" bestFit="1" customWidth="1"/>
    <col min="657" max="657" width="15.83203125" style="184" bestFit="1" customWidth="1"/>
    <col min="658" max="658" width="14.75" style="184" bestFit="1" customWidth="1"/>
    <col min="659" max="659" width="15.83203125" style="184" bestFit="1" customWidth="1"/>
    <col min="660" max="660" width="14.75" style="184" bestFit="1" customWidth="1"/>
    <col min="661" max="663" width="15.83203125" style="184" bestFit="1" customWidth="1"/>
    <col min="664" max="665" width="14.75" style="184" bestFit="1" customWidth="1"/>
    <col min="666" max="666" width="15.08203125" style="184" bestFit="1" customWidth="1"/>
    <col min="667" max="669" width="14.75" style="184" bestFit="1" customWidth="1"/>
    <col min="670" max="670" width="15.83203125" style="184" bestFit="1" customWidth="1"/>
    <col min="671" max="676" width="14.75" style="184" bestFit="1" customWidth="1"/>
    <col min="677" max="677" width="15.83203125" style="184" bestFit="1" customWidth="1"/>
    <col min="678" max="684" width="14.75" style="184" bestFit="1" customWidth="1"/>
    <col min="685" max="685" width="15.83203125" style="184" bestFit="1" customWidth="1"/>
    <col min="686" max="686" width="17.5" style="184" bestFit="1" customWidth="1"/>
    <col min="687" max="687" width="14.75" style="184" bestFit="1" customWidth="1"/>
    <col min="688" max="690" width="15.83203125" style="184" bestFit="1" customWidth="1"/>
    <col min="691" max="692" width="14.75" style="184" bestFit="1" customWidth="1"/>
    <col min="693" max="695" width="15.83203125" style="184" bestFit="1" customWidth="1"/>
    <col min="696" max="707" width="14.75" style="184" bestFit="1" customWidth="1"/>
    <col min="708" max="708" width="15.83203125" style="184" bestFit="1" customWidth="1"/>
    <col min="709" max="713" width="14.75" style="184" bestFit="1" customWidth="1"/>
    <col min="714" max="714" width="15.33203125" style="184" bestFit="1" customWidth="1"/>
    <col min="715" max="715" width="17.5" style="184" bestFit="1" customWidth="1"/>
    <col min="716" max="717" width="14.75" style="184" bestFit="1" customWidth="1"/>
    <col min="718" max="719" width="15.83203125" style="184" bestFit="1" customWidth="1"/>
    <col min="720" max="722" width="14.75" style="184" bestFit="1" customWidth="1"/>
    <col min="723" max="723" width="15.83203125" style="184" bestFit="1" customWidth="1"/>
    <col min="724" max="724" width="14.75" style="184" bestFit="1" customWidth="1"/>
    <col min="725" max="727" width="15.83203125" style="184" bestFit="1" customWidth="1"/>
    <col min="728" max="733" width="14.75" style="184" bestFit="1" customWidth="1"/>
    <col min="734" max="734" width="15.83203125" style="184" bestFit="1" customWidth="1"/>
    <col min="735" max="735" width="16.25" style="184" bestFit="1" customWidth="1"/>
    <col min="736" max="740" width="14.75" style="184" bestFit="1" customWidth="1"/>
    <col min="741" max="741" width="17.5" style="184" bestFit="1" customWidth="1"/>
    <col min="742" max="748" width="14.75" style="184" bestFit="1" customWidth="1"/>
    <col min="749" max="749" width="14.5" style="184" bestFit="1" customWidth="1"/>
    <col min="750" max="750" width="17.5" style="184" bestFit="1" customWidth="1"/>
    <col min="751" max="751" width="14.75" style="184" bestFit="1" customWidth="1"/>
    <col min="752" max="752" width="15.83203125" style="184" bestFit="1" customWidth="1"/>
    <col min="753" max="754" width="14.75" style="184" bestFit="1" customWidth="1"/>
    <col min="755" max="755" width="15.83203125" style="184" bestFit="1" customWidth="1"/>
    <col min="756" max="756" width="15.75" style="184" bestFit="1" customWidth="1"/>
    <col min="757" max="758" width="14.75" style="184" bestFit="1" customWidth="1"/>
    <col min="759" max="759" width="15.83203125" style="184" bestFit="1" customWidth="1"/>
    <col min="760" max="760" width="14.75" style="184" bestFit="1" customWidth="1"/>
    <col min="761" max="761" width="18.33203125" style="184" bestFit="1" customWidth="1"/>
    <col min="762" max="763" width="14.75" style="184" bestFit="1" customWidth="1"/>
    <col min="764" max="764" width="16.83203125" style="184" bestFit="1" customWidth="1"/>
    <col min="765" max="767" width="14.75" style="184" bestFit="1" customWidth="1"/>
    <col min="768" max="769" width="15.83203125" style="184" bestFit="1" customWidth="1"/>
    <col min="770" max="771" width="14.75" style="184" bestFit="1" customWidth="1"/>
    <col min="772" max="772" width="15.83203125" style="184" bestFit="1" customWidth="1"/>
    <col min="773" max="773" width="14.75" style="184" bestFit="1" customWidth="1"/>
    <col min="774" max="774" width="15.83203125" style="184" bestFit="1" customWidth="1"/>
    <col min="775" max="779" width="14.75" style="184" bestFit="1" customWidth="1"/>
    <col min="780" max="780" width="15.5" style="184" bestFit="1" customWidth="1"/>
    <col min="781" max="783" width="14.75" style="184" bestFit="1" customWidth="1"/>
    <col min="784" max="785" width="15.83203125" style="184" bestFit="1" customWidth="1"/>
    <col min="786" max="786" width="16.5" style="184" bestFit="1" customWidth="1"/>
    <col min="787" max="789" width="14.75" style="184" bestFit="1" customWidth="1"/>
    <col min="790" max="790" width="15.33203125" style="184" bestFit="1" customWidth="1"/>
    <col min="791" max="791" width="14.75" style="184" bestFit="1" customWidth="1"/>
    <col min="792" max="792" width="18.08203125" style="184" bestFit="1" customWidth="1"/>
    <col min="793" max="793" width="17.5" style="184" bestFit="1" customWidth="1"/>
    <col min="794" max="796" width="15.83203125" style="184" bestFit="1" customWidth="1"/>
    <col min="797" max="799" width="14.75" style="184" bestFit="1" customWidth="1"/>
    <col min="800" max="800" width="15.33203125" style="184" bestFit="1" customWidth="1"/>
    <col min="801" max="801" width="17.5" style="184" bestFit="1" customWidth="1"/>
    <col min="802" max="803" width="15.83203125" style="184" bestFit="1" customWidth="1"/>
    <col min="804" max="805" width="14.75" style="184" bestFit="1" customWidth="1"/>
    <col min="806" max="806" width="15.83203125" style="184" bestFit="1" customWidth="1"/>
    <col min="807" max="811" width="14.75" style="184" bestFit="1" customWidth="1"/>
    <col min="812" max="812" width="15.83203125" style="184" bestFit="1" customWidth="1"/>
    <col min="813" max="817" width="14.75" style="184" bestFit="1" customWidth="1"/>
    <col min="818" max="818" width="16.5" style="184" bestFit="1" customWidth="1"/>
    <col min="819" max="820" width="14.75" style="184" bestFit="1" customWidth="1"/>
    <col min="821" max="821" width="17.5" style="184" bestFit="1" customWidth="1"/>
    <col min="822" max="823" width="15.83203125" style="184" bestFit="1" customWidth="1"/>
    <col min="824" max="825" width="14.75" style="184" bestFit="1" customWidth="1"/>
    <col min="826" max="826" width="15.83203125" style="184" bestFit="1" customWidth="1"/>
    <col min="827" max="829" width="14.75" style="184" bestFit="1" customWidth="1"/>
    <col min="830" max="830" width="15.5" style="184" bestFit="1" customWidth="1"/>
    <col min="831" max="831" width="16.5" style="184" bestFit="1" customWidth="1"/>
    <col min="832" max="832" width="15.83203125" style="184" bestFit="1" customWidth="1"/>
    <col min="833" max="834" width="14.75" style="184" bestFit="1" customWidth="1"/>
    <col min="835" max="835" width="15.83203125" style="184" bestFit="1" customWidth="1"/>
    <col min="836" max="842" width="14.75" style="184" bestFit="1" customWidth="1"/>
    <col min="843" max="843" width="17.5" style="184" bestFit="1" customWidth="1"/>
    <col min="844" max="844" width="15.83203125" style="184" bestFit="1" customWidth="1"/>
    <col min="845" max="853" width="14.75" style="184" bestFit="1" customWidth="1"/>
    <col min="854" max="854" width="16.33203125" style="184" bestFit="1" customWidth="1"/>
    <col min="855" max="855" width="14.75" style="184" bestFit="1" customWidth="1"/>
    <col min="856" max="856" width="17.5" style="184" bestFit="1" customWidth="1"/>
    <col min="857" max="859" width="14.75" style="184" bestFit="1" customWidth="1"/>
    <col min="860" max="860" width="15.83203125" style="184" bestFit="1" customWidth="1"/>
    <col min="861" max="866" width="14.75" style="184" bestFit="1" customWidth="1"/>
    <col min="867" max="867" width="17.5" style="184" bestFit="1" customWidth="1"/>
    <col min="868" max="868" width="15.83203125" style="184" bestFit="1" customWidth="1"/>
    <col min="869" max="870" width="14.75" style="184" bestFit="1" customWidth="1"/>
    <col min="871" max="871" width="15.83203125" style="184" bestFit="1" customWidth="1"/>
    <col min="872" max="872" width="17.5" style="184" bestFit="1" customWidth="1"/>
    <col min="873" max="874" width="14.75" style="184" bestFit="1" customWidth="1"/>
    <col min="875" max="876" width="17.5" style="184" bestFit="1" customWidth="1"/>
    <col min="877" max="877" width="14.75" style="184" bestFit="1" customWidth="1"/>
    <col min="878" max="878" width="15.83203125" style="184" bestFit="1" customWidth="1"/>
    <col min="879" max="879" width="16.5" style="184" bestFit="1" customWidth="1"/>
    <col min="880" max="891" width="14.75" style="184" bestFit="1" customWidth="1"/>
    <col min="892" max="892" width="15.83203125" style="184" bestFit="1" customWidth="1"/>
    <col min="893" max="895" width="14.75" style="184" bestFit="1" customWidth="1"/>
    <col min="896" max="896" width="15.83203125" style="184" bestFit="1" customWidth="1"/>
    <col min="897" max="897" width="14.75" style="184" bestFit="1" customWidth="1"/>
    <col min="898" max="898" width="19.5" style="184" customWidth="1"/>
    <col min="899" max="899" width="17.83203125" style="184" bestFit="1" customWidth="1"/>
    <col min="900" max="900" width="13.5" style="184" bestFit="1" customWidth="1"/>
    <col min="901" max="901" width="8.75" style="209"/>
    <col min="902" max="16384" width="8.75" style="184"/>
  </cols>
  <sheetData>
    <row r="1" spans="1:903">
      <c r="C1" s="184">
        <v>1</v>
      </c>
      <c r="DA1" s="184">
        <v>2</v>
      </c>
      <c r="EV1" s="184">
        <v>3</v>
      </c>
      <c r="GX1" s="184">
        <v>4</v>
      </c>
      <c r="JQ1" s="184">
        <v>5</v>
      </c>
      <c r="ME1" s="184">
        <v>6</v>
      </c>
      <c r="OZ1" s="184">
        <v>7</v>
      </c>
      <c r="RY1" s="184">
        <v>8</v>
      </c>
      <c r="VI1" s="184">
        <v>9</v>
      </c>
      <c r="YT1" s="184">
        <v>10</v>
      </c>
      <c r="ABM1" s="184">
        <v>11</v>
      </c>
      <c r="AEO1" s="184">
        <v>12</v>
      </c>
      <c r="AHO1" s="184" t="s">
        <v>2119</v>
      </c>
    </row>
    <row r="2" spans="1:903">
      <c r="C2" s="184" t="s">
        <v>1203</v>
      </c>
      <c r="AA2" s="184" t="s">
        <v>1202</v>
      </c>
      <c r="AS2" s="184" t="s">
        <v>1206</v>
      </c>
      <c r="BA2" s="184" t="s">
        <v>1207</v>
      </c>
      <c r="BH2" s="184" t="s">
        <v>1204</v>
      </c>
      <c r="BW2" s="184" t="s">
        <v>1205</v>
      </c>
      <c r="CF2" s="184" t="s">
        <v>1208</v>
      </c>
      <c r="CS2" s="184" t="s">
        <v>1209</v>
      </c>
      <c r="DA2" s="184" t="s">
        <v>1212</v>
      </c>
      <c r="DL2" s="184" t="s">
        <v>1210</v>
      </c>
      <c r="DU2" s="184" t="s">
        <v>1211</v>
      </c>
      <c r="ED2" s="184" t="s">
        <v>1213</v>
      </c>
      <c r="EM2" s="184" t="s">
        <v>1214</v>
      </c>
      <c r="EV2" s="184" t="s">
        <v>1215</v>
      </c>
      <c r="FH2" s="184" t="s">
        <v>1216</v>
      </c>
      <c r="FP2" s="184" t="s">
        <v>1217</v>
      </c>
      <c r="GD2" s="184" t="s">
        <v>1218</v>
      </c>
      <c r="GP2" s="184" t="s">
        <v>1219</v>
      </c>
      <c r="GX2" s="184" t="s">
        <v>1220</v>
      </c>
      <c r="HB2" s="184" t="s">
        <v>1221</v>
      </c>
      <c r="HI2" s="184" t="s">
        <v>1222</v>
      </c>
      <c r="HQ2" s="184" t="s">
        <v>1223</v>
      </c>
      <c r="IG2" s="184" t="s">
        <v>1224</v>
      </c>
      <c r="IR2" s="184" t="s">
        <v>1225</v>
      </c>
      <c r="JD2" s="184" t="s">
        <v>1226</v>
      </c>
      <c r="JJ2" s="184" t="s">
        <v>1227</v>
      </c>
      <c r="JQ2" s="184" t="s">
        <v>1231</v>
      </c>
      <c r="JY2" s="184" t="s">
        <v>1228</v>
      </c>
      <c r="KN2" s="184" t="s">
        <v>1229</v>
      </c>
      <c r="KW2" s="184" t="s">
        <v>1230</v>
      </c>
      <c r="LE2" s="184" t="s">
        <v>1232</v>
      </c>
      <c r="LP2" s="184" t="s">
        <v>1233</v>
      </c>
      <c r="LS2" s="184" t="s">
        <v>1234</v>
      </c>
      <c r="LU2" s="184" t="s">
        <v>1235</v>
      </c>
      <c r="ME2" s="184" t="s">
        <v>1236</v>
      </c>
      <c r="MQ2" s="184" t="s">
        <v>1237</v>
      </c>
      <c r="NB2" s="184" t="s">
        <v>1238</v>
      </c>
      <c r="NN2" s="184" t="s">
        <v>1239</v>
      </c>
      <c r="NU2" s="184" t="s">
        <v>1240</v>
      </c>
      <c r="OB2" s="184" t="s">
        <v>1241</v>
      </c>
      <c r="OK2" s="184" t="s">
        <v>1242</v>
      </c>
      <c r="OQ2" s="184" t="s">
        <v>1243</v>
      </c>
      <c r="OZ2" s="184" t="s">
        <v>1244</v>
      </c>
      <c r="PR2" s="184" t="s">
        <v>1245</v>
      </c>
      <c r="QR2" s="184" t="s">
        <v>1246</v>
      </c>
      <c r="RE2" s="184" t="s">
        <v>1247</v>
      </c>
      <c r="RY2" s="184" t="s">
        <v>1250</v>
      </c>
      <c r="SM2" s="184" t="s">
        <v>1248</v>
      </c>
      <c r="SY2" s="184" t="s">
        <v>1249</v>
      </c>
      <c r="TG2" s="184" t="s">
        <v>1251</v>
      </c>
      <c r="TY2" s="184" t="s">
        <v>1252</v>
      </c>
      <c r="UH2" s="184" t="s">
        <v>1253</v>
      </c>
      <c r="UN2" s="184" t="s">
        <v>1254</v>
      </c>
      <c r="VI2" s="184" t="s">
        <v>1255</v>
      </c>
      <c r="VY2" s="184" t="s">
        <v>1256</v>
      </c>
      <c r="XF2" s="184" t="s">
        <v>1257</v>
      </c>
      <c r="YC2" s="184" t="s">
        <v>1258</v>
      </c>
      <c r="YT2" s="184" t="s">
        <v>1259</v>
      </c>
      <c r="ZA2" s="184" t="s">
        <v>1260</v>
      </c>
      <c r="ZJ2" s="184" t="s">
        <v>1261</v>
      </c>
      <c r="AAF2" s="184" t="s">
        <v>1262</v>
      </c>
      <c r="AAM2" s="184" t="s">
        <v>1263</v>
      </c>
      <c r="ABM2" s="184" t="s">
        <v>1264</v>
      </c>
      <c r="ABV2" s="184" t="s">
        <v>1265</v>
      </c>
      <c r="ACG2" s="184" t="s">
        <v>1266</v>
      </c>
      <c r="ADD2" s="184" t="s">
        <v>1267</v>
      </c>
      <c r="ADM2" s="184" t="s">
        <v>1268</v>
      </c>
      <c r="ADP2" s="184" t="s">
        <v>1269</v>
      </c>
      <c r="ADU2" s="184" t="s">
        <v>1270</v>
      </c>
      <c r="AEO2" s="184" t="s">
        <v>1271</v>
      </c>
      <c r="AEY2" s="184" t="s">
        <v>1272</v>
      </c>
      <c r="AFL2" s="184" t="s">
        <v>1273</v>
      </c>
      <c r="AFX2" s="184" t="s">
        <v>1274</v>
      </c>
      <c r="AGI2" s="184" t="s">
        <v>1275</v>
      </c>
      <c r="AGQ2" s="184" t="s">
        <v>1276</v>
      </c>
      <c r="AHH2" s="184" t="s">
        <v>1277</v>
      </c>
    </row>
    <row r="3" spans="1:903" s="185" customFormat="1">
      <c r="C3" s="225" t="s">
        <v>2305</v>
      </c>
      <c r="D3" s="225" t="s">
        <v>2316</v>
      </c>
      <c r="E3" s="225" t="s">
        <v>2327</v>
      </c>
      <c r="F3" s="225" t="s">
        <v>2337</v>
      </c>
      <c r="G3" s="225" t="s">
        <v>2345</v>
      </c>
      <c r="H3" s="225" t="s">
        <v>2351</v>
      </c>
      <c r="I3" s="225" t="s">
        <v>2356</v>
      </c>
      <c r="J3" s="225" t="s">
        <v>2363</v>
      </c>
      <c r="K3" s="225" t="s">
        <v>2369</v>
      </c>
      <c r="L3" s="225" t="s">
        <v>2374</v>
      </c>
      <c r="M3" s="225" t="s">
        <v>2379</v>
      </c>
      <c r="N3" s="225" t="s">
        <v>2387</v>
      </c>
      <c r="O3" s="225" t="s">
        <v>2392</v>
      </c>
      <c r="P3" s="225" t="s">
        <v>2399</v>
      </c>
      <c r="Q3" s="225" t="s">
        <v>2405</v>
      </c>
      <c r="R3" s="225" t="s">
        <v>2410</v>
      </c>
      <c r="S3" s="225" t="s">
        <v>2414</v>
      </c>
      <c r="T3" s="225" t="s">
        <v>2418</v>
      </c>
      <c r="U3" s="225" t="s">
        <v>2423</v>
      </c>
      <c r="V3" s="225" t="s">
        <v>2428</v>
      </c>
      <c r="W3" s="225" t="s">
        <v>2433</v>
      </c>
      <c r="X3" s="225" t="s">
        <v>2437</v>
      </c>
      <c r="Y3" s="225" t="s">
        <v>2442</v>
      </c>
      <c r="Z3" s="225" t="s">
        <v>2446</v>
      </c>
      <c r="AA3" s="225" t="s">
        <v>2688</v>
      </c>
      <c r="AB3" s="225" t="s">
        <v>2693</v>
      </c>
      <c r="AC3" s="225" t="s">
        <v>2698</v>
      </c>
      <c r="AD3" s="225" t="s">
        <v>2704</v>
      </c>
      <c r="AE3" s="225" t="s">
        <v>2708</v>
      </c>
      <c r="AF3" s="225" t="s">
        <v>2713</v>
      </c>
      <c r="AG3" s="225" t="s">
        <v>2717</v>
      </c>
      <c r="AH3" s="225" t="s">
        <v>2722</v>
      </c>
      <c r="AI3" s="225" t="s">
        <v>2727</v>
      </c>
      <c r="AJ3" s="225" t="s">
        <v>2732</v>
      </c>
      <c r="AK3" s="225" t="s">
        <v>2737</v>
      </c>
      <c r="AL3" s="225" t="s">
        <v>2741</v>
      </c>
      <c r="AM3" s="225" t="s">
        <v>2745</v>
      </c>
      <c r="AN3" s="225" t="s">
        <v>2749</v>
      </c>
      <c r="AO3" s="225" t="s">
        <v>2753</v>
      </c>
      <c r="AP3" s="225" t="s">
        <v>2757</v>
      </c>
      <c r="AQ3" s="225" t="s">
        <v>2762</v>
      </c>
      <c r="AR3" s="225" t="s">
        <v>2766</v>
      </c>
      <c r="AS3" s="225" t="s">
        <v>2548</v>
      </c>
      <c r="AT3" s="225" t="s">
        <v>2552</v>
      </c>
      <c r="AU3" s="225" t="s">
        <v>2556</v>
      </c>
      <c r="AV3" s="225" t="s">
        <v>2560</v>
      </c>
      <c r="AW3" s="225" t="s">
        <v>2565</v>
      </c>
      <c r="AX3" s="225" t="s">
        <v>2570</v>
      </c>
      <c r="AY3" s="225" t="s">
        <v>2574</v>
      </c>
      <c r="AZ3" s="225" t="s">
        <v>2578</v>
      </c>
      <c r="BA3" s="225" t="s">
        <v>2770</v>
      </c>
      <c r="BB3" s="225" t="s">
        <v>2776</v>
      </c>
      <c r="BC3" s="225" t="s">
        <v>2780</v>
      </c>
      <c r="BD3" s="225" t="s">
        <v>2784</v>
      </c>
      <c r="BE3" s="225" t="s">
        <v>2789</v>
      </c>
      <c r="BF3" s="225" t="s">
        <v>2793</v>
      </c>
      <c r="BG3" s="225" t="s">
        <v>2797</v>
      </c>
      <c r="BH3" s="225" t="s">
        <v>2583</v>
      </c>
      <c r="BI3" s="225" t="s">
        <v>2587</v>
      </c>
      <c r="BJ3" s="225" t="s">
        <v>2591</v>
      </c>
      <c r="BK3" s="225" t="s">
        <v>2595</v>
      </c>
      <c r="BL3" s="225" t="s">
        <v>2599</v>
      </c>
      <c r="BM3" s="225" t="s">
        <v>2604</v>
      </c>
      <c r="BN3" s="225" t="s">
        <v>2609</v>
      </c>
      <c r="BO3" s="225" t="s">
        <v>2613</v>
      </c>
      <c r="BP3" s="225" t="s">
        <v>2618</v>
      </c>
      <c r="BQ3" s="225" t="s">
        <v>2622</v>
      </c>
      <c r="BR3" s="225" t="s">
        <v>2626</v>
      </c>
      <c r="BS3" s="225" t="s">
        <v>2631</v>
      </c>
      <c r="BT3" s="225" t="s">
        <v>2635</v>
      </c>
      <c r="BU3" s="225" t="s">
        <v>2640</v>
      </c>
      <c r="BV3" s="225" t="s">
        <v>2644</v>
      </c>
      <c r="BW3" s="225" t="s">
        <v>2648</v>
      </c>
      <c r="BX3" s="225" t="s">
        <v>2653</v>
      </c>
      <c r="BY3" s="225" t="s">
        <v>2658</v>
      </c>
      <c r="BZ3" s="225" t="s">
        <v>2662</v>
      </c>
      <c r="CA3" s="225" t="s">
        <v>2666</v>
      </c>
      <c r="CB3" s="225" t="s">
        <v>2671</v>
      </c>
      <c r="CC3" s="225" t="s">
        <v>2675</v>
      </c>
      <c r="CD3" s="225" t="s">
        <v>2679</v>
      </c>
      <c r="CE3" s="225" t="s">
        <v>2684</v>
      </c>
      <c r="CF3" s="225" t="s">
        <v>2492</v>
      </c>
      <c r="CG3" s="225" t="s">
        <v>2498</v>
      </c>
      <c r="CH3" s="225" t="s">
        <v>2502</v>
      </c>
      <c r="CI3" s="225" t="s">
        <v>2506</v>
      </c>
      <c r="CJ3" s="225" t="s">
        <v>2510</v>
      </c>
      <c r="CK3" s="225" t="s">
        <v>2514</v>
      </c>
      <c r="CL3" s="225" t="s">
        <v>2518</v>
      </c>
      <c r="CM3" s="225" t="s">
        <v>2522</v>
      </c>
      <c r="CN3" s="225" t="s">
        <v>2527</v>
      </c>
      <c r="CO3" s="225" t="s">
        <v>2531</v>
      </c>
      <c r="CP3" s="225" t="s">
        <v>2535</v>
      </c>
      <c r="CQ3" s="225" t="s">
        <v>2539</v>
      </c>
      <c r="CR3" s="225" t="s">
        <v>2543</v>
      </c>
      <c r="CS3" s="225" t="s">
        <v>2454</v>
      </c>
      <c r="CT3" s="225" t="s">
        <v>2460</v>
      </c>
      <c r="CU3" s="225" t="s">
        <v>2465</v>
      </c>
      <c r="CV3" s="225" t="s">
        <v>2469</v>
      </c>
      <c r="CW3" s="225" t="s">
        <v>2473</v>
      </c>
      <c r="CX3" s="225" t="s">
        <v>2477</v>
      </c>
      <c r="CY3" s="225" t="s">
        <v>2482</v>
      </c>
      <c r="CZ3" s="225" t="s">
        <v>2486</v>
      </c>
      <c r="DA3" s="225" t="s">
        <v>2960</v>
      </c>
      <c r="DB3" s="225" t="s">
        <v>2964</v>
      </c>
      <c r="DC3" s="225" t="s">
        <v>2968</v>
      </c>
      <c r="DD3" s="225" t="s">
        <v>2973</v>
      </c>
      <c r="DE3" s="225" t="s">
        <v>2978</v>
      </c>
      <c r="DF3" s="225" t="s">
        <v>2983</v>
      </c>
      <c r="DG3" s="225" t="s">
        <v>2987</v>
      </c>
      <c r="DH3" s="225" t="s">
        <v>2991</v>
      </c>
      <c r="DI3" s="225" t="s">
        <v>2996</v>
      </c>
      <c r="DJ3" s="225" t="s">
        <v>3000</v>
      </c>
      <c r="DK3" s="225" t="s">
        <v>3004</v>
      </c>
      <c r="DL3" s="225" t="s">
        <v>2837</v>
      </c>
      <c r="DM3" s="225" t="s">
        <v>2842</v>
      </c>
      <c r="DN3" s="225" t="s">
        <v>2847</v>
      </c>
      <c r="DO3" s="225" t="s">
        <v>2851</v>
      </c>
      <c r="DP3" s="225" t="s">
        <v>2855</v>
      </c>
      <c r="DQ3" s="225" t="s">
        <v>2860</v>
      </c>
      <c r="DR3" s="225" t="s">
        <v>2865</v>
      </c>
      <c r="DS3" s="225" t="s">
        <v>2870</v>
      </c>
      <c r="DT3" s="225" t="s">
        <v>2874</v>
      </c>
      <c r="DU3" s="225" t="s">
        <v>2919</v>
      </c>
      <c r="DV3" s="225" t="s">
        <v>2926</v>
      </c>
      <c r="DW3" s="225" t="s">
        <v>2930</v>
      </c>
      <c r="DX3" s="225" t="s">
        <v>2935</v>
      </c>
      <c r="DY3" s="225" t="s">
        <v>2939</v>
      </c>
      <c r="DZ3" s="225" t="s">
        <v>2943</v>
      </c>
      <c r="EA3" s="225" t="s">
        <v>2947</v>
      </c>
      <c r="EB3" s="225" t="s">
        <v>2951</v>
      </c>
      <c r="EC3" s="225" t="s">
        <v>2955</v>
      </c>
      <c r="ED3" s="225" t="s">
        <v>2879</v>
      </c>
      <c r="EE3" s="225" t="s">
        <v>2883</v>
      </c>
      <c r="EF3" s="225" t="s">
        <v>2888</v>
      </c>
      <c r="EG3" s="225" t="s">
        <v>2892</v>
      </c>
      <c r="EH3" s="225" t="s">
        <v>2897</v>
      </c>
      <c r="EI3" s="225" t="s">
        <v>2901</v>
      </c>
      <c r="EJ3" s="225" t="s">
        <v>2906</v>
      </c>
      <c r="EK3" s="225" t="s">
        <v>2911</v>
      </c>
      <c r="EL3" s="225" t="s">
        <v>2915</v>
      </c>
      <c r="EM3" s="225" t="s">
        <v>2801</v>
      </c>
      <c r="EN3" s="225" t="s">
        <v>2805</v>
      </c>
      <c r="EO3" s="225" t="s">
        <v>2809</v>
      </c>
      <c r="EP3" s="225" t="s">
        <v>2813</v>
      </c>
      <c r="EQ3" s="225" t="s">
        <v>2817</v>
      </c>
      <c r="ER3" s="225" t="s">
        <v>2821</v>
      </c>
      <c r="ES3" s="225" t="s">
        <v>2825</v>
      </c>
      <c r="ET3" s="225" t="s">
        <v>2829</v>
      </c>
      <c r="EU3" s="225" t="s">
        <v>2833</v>
      </c>
      <c r="EV3" s="225" t="s">
        <v>3131</v>
      </c>
      <c r="EW3" s="225" t="s">
        <v>3135</v>
      </c>
      <c r="EX3" s="225" t="s">
        <v>3139</v>
      </c>
      <c r="EY3" s="225" t="s">
        <v>3144</v>
      </c>
      <c r="EZ3" s="225" t="s">
        <v>3148</v>
      </c>
      <c r="FA3" s="225" t="s">
        <v>3152</v>
      </c>
      <c r="FB3" s="225" t="s">
        <v>3157</v>
      </c>
      <c r="FC3" s="225" t="s">
        <v>3161</v>
      </c>
      <c r="FD3" s="225" t="s">
        <v>3165</v>
      </c>
      <c r="FE3" s="225" t="s">
        <v>3169</v>
      </c>
      <c r="FF3" s="225" t="s">
        <v>3173</v>
      </c>
      <c r="FG3" s="225" t="s">
        <v>3177</v>
      </c>
      <c r="FH3" s="225" t="s">
        <v>3008</v>
      </c>
      <c r="FI3" s="225" t="s">
        <v>3013</v>
      </c>
      <c r="FJ3" s="225" t="s">
        <v>3017</v>
      </c>
      <c r="FK3" s="225" t="s">
        <v>3022</v>
      </c>
      <c r="FL3" s="225" t="s">
        <v>3026</v>
      </c>
      <c r="FM3" s="225" t="s">
        <v>3031</v>
      </c>
      <c r="FN3" s="225" t="s">
        <v>3035</v>
      </c>
      <c r="FO3" s="225" t="s">
        <v>3039</v>
      </c>
      <c r="FP3" s="225" t="s">
        <v>3042</v>
      </c>
      <c r="FQ3" s="225" t="s">
        <v>3047</v>
      </c>
      <c r="FR3" s="225" t="s">
        <v>3051</v>
      </c>
      <c r="FS3" s="225" t="s">
        <v>3055</v>
      </c>
      <c r="FT3" s="225" t="s">
        <v>3059</v>
      </c>
      <c r="FU3" s="225" t="s">
        <v>3064</v>
      </c>
      <c r="FV3" s="225" t="s">
        <v>3068</v>
      </c>
      <c r="FW3" s="225" t="s">
        <v>3072</v>
      </c>
      <c r="FX3" s="225" t="s">
        <v>3076</v>
      </c>
      <c r="FY3" s="225" t="s">
        <v>3080</v>
      </c>
      <c r="FZ3" s="225" t="s">
        <v>3084</v>
      </c>
      <c r="GA3" s="225" t="s">
        <v>3088</v>
      </c>
      <c r="GB3" s="225" t="s">
        <v>3092</v>
      </c>
      <c r="GC3" s="225" t="s">
        <v>3096</v>
      </c>
      <c r="GD3" s="225" t="s">
        <v>3180</v>
      </c>
      <c r="GE3" s="225" t="s">
        <v>3184</v>
      </c>
      <c r="GF3" s="225" t="s">
        <v>3188</v>
      </c>
      <c r="GG3" s="225" t="s">
        <v>3192</v>
      </c>
      <c r="GH3" s="225" t="s">
        <v>3196</v>
      </c>
      <c r="GI3" s="225" t="s">
        <v>3200</v>
      </c>
      <c r="GJ3" s="225" t="s">
        <v>3204</v>
      </c>
      <c r="GK3" s="225" t="s">
        <v>3209</v>
      </c>
      <c r="GL3" s="225" t="s">
        <v>3214</v>
      </c>
      <c r="GM3" s="225" t="s">
        <v>3218</v>
      </c>
      <c r="GN3" s="225" t="s">
        <v>3222</v>
      </c>
      <c r="GO3" s="225" t="s">
        <v>3226</v>
      </c>
      <c r="GP3" s="225" t="s">
        <v>3100</v>
      </c>
      <c r="GQ3" s="225" t="s">
        <v>3103</v>
      </c>
      <c r="GR3" s="225" t="s">
        <v>3107</v>
      </c>
      <c r="GS3" s="225" t="s">
        <v>3111</v>
      </c>
      <c r="GT3" s="225" t="s">
        <v>3115</v>
      </c>
      <c r="GU3" s="225" t="s">
        <v>3119</v>
      </c>
      <c r="GV3" s="225" t="s">
        <v>3123</v>
      </c>
      <c r="GW3" s="225" t="s">
        <v>3127</v>
      </c>
      <c r="GX3" s="225" t="s">
        <v>3518</v>
      </c>
      <c r="GY3" s="225" t="s">
        <v>3522</v>
      </c>
      <c r="GZ3" s="225" t="s">
        <v>3526</v>
      </c>
      <c r="HA3" s="225" t="s">
        <v>3530</v>
      </c>
      <c r="HB3" s="225" t="s">
        <v>3230</v>
      </c>
      <c r="HC3" s="225" t="s">
        <v>3235</v>
      </c>
      <c r="HD3" s="225" t="s">
        <v>3239</v>
      </c>
      <c r="HE3" s="225" t="s">
        <v>3243</v>
      </c>
      <c r="HF3" s="225" t="s">
        <v>3247</v>
      </c>
      <c r="HG3" s="225" t="s">
        <v>3251</v>
      </c>
      <c r="HH3" s="225" t="s">
        <v>3255</v>
      </c>
      <c r="HI3" s="225" t="s">
        <v>3259</v>
      </c>
      <c r="HJ3" s="225" t="s">
        <v>3263</v>
      </c>
      <c r="HK3" s="225" t="s">
        <v>3267</v>
      </c>
      <c r="HL3" s="225" t="s">
        <v>3271</v>
      </c>
      <c r="HM3" s="225" t="s">
        <v>3275</v>
      </c>
      <c r="HN3" s="225" t="s">
        <v>3279</v>
      </c>
      <c r="HO3" s="225" t="s">
        <v>3283</v>
      </c>
      <c r="HP3" s="225" t="s">
        <v>3287</v>
      </c>
      <c r="HQ3" s="225" t="s">
        <v>3291</v>
      </c>
      <c r="HR3" s="225" t="s">
        <v>3295</v>
      </c>
      <c r="HS3" s="225" t="s">
        <v>3301</v>
      </c>
      <c r="HT3" s="225" t="s">
        <v>3305</v>
      </c>
      <c r="HU3" s="225" t="s">
        <v>3310</v>
      </c>
      <c r="HV3" s="225" t="s">
        <v>3314</v>
      </c>
      <c r="HW3" s="225" t="s">
        <v>3318</v>
      </c>
      <c r="HX3" s="225" t="s">
        <v>3322</v>
      </c>
      <c r="HY3" s="225" t="s">
        <v>3326</v>
      </c>
      <c r="HZ3" s="225" t="s">
        <v>3330</v>
      </c>
      <c r="IA3" s="225" t="s">
        <v>3335</v>
      </c>
      <c r="IB3" s="225" t="s">
        <v>3339</v>
      </c>
      <c r="IC3" s="225" t="s">
        <v>3343</v>
      </c>
      <c r="ID3" s="225" t="s">
        <v>3348</v>
      </c>
      <c r="IE3" s="225" t="s">
        <v>3352</v>
      </c>
      <c r="IF3" s="225" t="s">
        <v>3357</v>
      </c>
      <c r="IG3" s="225" t="s">
        <v>3392</v>
      </c>
      <c r="IH3" s="225" t="s">
        <v>3397</v>
      </c>
      <c r="II3" s="225" t="s">
        <v>3402</v>
      </c>
      <c r="IJ3" s="225" t="s">
        <v>3406</v>
      </c>
      <c r="IK3" s="225" t="s">
        <v>3411</v>
      </c>
      <c r="IL3" s="225" t="s">
        <v>3416</v>
      </c>
      <c r="IM3" s="225" t="s">
        <v>3421</v>
      </c>
      <c r="IN3" s="225" t="s">
        <v>3425</v>
      </c>
      <c r="IO3" s="225" t="s">
        <v>3429</v>
      </c>
      <c r="IP3" s="225" t="s">
        <v>3433</v>
      </c>
      <c r="IQ3" s="225" t="s">
        <v>3437</v>
      </c>
      <c r="IR3" s="225" t="s">
        <v>3466</v>
      </c>
      <c r="IS3" s="225" t="s">
        <v>3470</v>
      </c>
      <c r="IT3" s="225" t="s">
        <v>3475</v>
      </c>
      <c r="IU3" s="225" t="s">
        <v>3480</v>
      </c>
      <c r="IV3" s="225" t="s">
        <v>3484</v>
      </c>
      <c r="IW3" s="225" t="s">
        <v>3488</v>
      </c>
      <c r="IX3" s="225" t="s">
        <v>3493</v>
      </c>
      <c r="IY3" s="225" t="s">
        <v>3497</v>
      </c>
      <c r="IZ3" s="225" t="s">
        <v>3501</v>
      </c>
      <c r="JA3" s="225" t="s">
        <v>3506</v>
      </c>
      <c r="JB3" s="225" t="s">
        <v>3510</v>
      </c>
      <c r="JC3" s="225" t="s">
        <v>3514</v>
      </c>
      <c r="JD3" s="225" t="s">
        <v>3441</v>
      </c>
      <c r="JE3" s="225" t="s">
        <v>3445</v>
      </c>
      <c r="JF3" s="225" t="s">
        <v>3450</v>
      </c>
      <c r="JG3" s="225" t="s">
        <v>3454</v>
      </c>
      <c r="JH3" s="225" t="s">
        <v>3458</v>
      </c>
      <c r="JI3" s="225" t="s">
        <v>3462</v>
      </c>
      <c r="JJ3" s="225" t="s">
        <v>3362</v>
      </c>
      <c r="JK3" s="225" t="s">
        <v>3366</v>
      </c>
      <c r="JL3" s="225" t="s">
        <v>3370</v>
      </c>
      <c r="JM3" s="225" t="s">
        <v>3375</v>
      </c>
      <c r="JN3" s="225" t="s">
        <v>3379</v>
      </c>
      <c r="JO3" s="225" t="s">
        <v>3384</v>
      </c>
      <c r="JP3" s="225" t="s">
        <v>3388</v>
      </c>
      <c r="JQ3" s="225" t="s">
        <v>3748</v>
      </c>
      <c r="JR3" s="225" t="s">
        <v>3753</v>
      </c>
      <c r="JS3" s="225" t="s">
        <v>3757</v>
      </c>
      <c r="JT3" s="225" t="s">
        <v>3761</v>
      </c>
      <c r="JU3" s="225" t="s">
        <v>3766</v>
      </c>
      <c r="JV3" s="225" t="s">
        <v>3770</v>
      </c>
      <c r="JW3" s="225" t="s">
        <v>3774</v>
      </c>
      <c r="JX3" s="225" t="s">
        <v>3778</v>
      </c>
      <c r="JY3" s="225" t="s">
        <v>3581</v>
      </c>
      <c r="JZ3" s="225" t="s">
        <v>3586</v>
      </c>
      <c r="KA3" s="225" t="s">
        <v>3591</v>
      </c>
      <c r="KB3" s="225" t="s">
        <v>3595</v>
      </c>
      <c r="KC3" s="225" t="s">
        <v>3599</v>
      </c>
      <c r="KD3" s="225" t="s">
        <v>3603</v>
      </c>
      <c r="KE3" s="225" t="s">
        <v>3607</v>
      </c>
      <c r="KF3" s="225" t="s">
        <v>3611</v>
      </c>
      <c r="KG3" s="225" t="s">
        <v>3615</v>
      </c>
      <c r="KH3" s="225" t="s">
        <v>3619</v>
      </c>
      <c r="KI3" s="225" t="s">
        <v>3624</v>
      </c>
      <c r="KJ3" s="225" t="s">
        <v>3628</v>
      </c>
      <c r="KK3" s="225" t="s">
        <v>3632</v>
      </c>
      <c r="KL3" s="225" t="s">
        <v>3636</v>
      </c>
      <c r="KM3" s="225" t="s">
        <v>3641</v>
      </c>
      <c r="KN3" s="225" t="s">
        <v>3689</v>
      </c>
      <c r="KO3" s="225" t="s">
        <v>3693</v>
      </c>
      <c r="KP3" s="225" t="s">
        <v>3698</v>
      </c>
      <c r="KQ3" s="225" t="s">
        <v>3702</v>
      </c>
      <c r="KR3" s="225" t="s">
        <v>3706</v>
      </c>
      <c r="KS3" s="225" t="s">
        <v>3710</v>
      </c>
      <c r="KT3" s="225" t="s">
        <v>3714</v>
      </c>
      <c r="KU3" s="225" t="s">
        <v>3718</v>
      </c>
      <c r="KV3" s="225" t="s">
        <v>3722</v>
      </c>
      <c r="KW3" s="225" t="s">
        <v>3782</v>
      </c>
      <c r="KX3" s="225" t="s">
        <v>3786</v>
      </c>
      <c r="KY3" s="225" t="s">
        <v>3790</v>
      </c>
      <c r="KZ3" s="225" t="s">
        <v>3794</v>
      </c>
      <c r="LA3" s="225" t="s">
        <v>3799</v>
      </c>
      <c r="LB3" s="225" t="s">
        <v>3803</v>
      </c>
      <c r="LC3" s="225" t="s">
        <v>3807</v>
      </c>
      <c r="LD3" s="225" t="s">
        <v>3812</v>
      </c>
      <c r="LE3" s="225" t="s">
        <v>3534</v>
      </c>
      <c r="LF3" s="225" t="s">
        <v>3538</v>
      </c>
      <c r="LG3" s="225" t="s">
        <v>3543</v>
      </c>
      <c r="LH3" s="225" t="s">
        <v>3548</v>
      </c>
      <c r="LI3" s="225" t="s">
        <v>3553</v>
      </c>
      <c r="LJ3" s="225" t="s">
        <v>3557</v>
      </c>
      <c r="LK3" s="225" t="s">
        <v>3561</v>
      </c>
      <c r="LL3" s="225" t="s">
        <v>3565</v>
      </c>
      <c r="LM3" s="225" t="s">
        <v>3569</v>
      </c>
      <c r="LN3" s="225" t="s">
        <v>3573</v>
      </c>
      <c r="LO3" s="225" t="s">
        <v>3577</v>
      </c>
      <c r="LP3" s="225" t="s">
        <v>3735</v>
      </c>
      <c r="LQ3" s="225" t="s">
        <v>3740</v>
      </c>
      <c r="LR3" s="225" t="s">
        <v>3744</v>
      </c>
      <c r="LS3" s="225" t="s">
        <v>3726</v>
      </c>
      <c r="LT3" s="225" t="s">
        <v>3730</v>
      </c>
      <c r="LU3" s="225" t="s">
        <v>3645</v>
      </c>
      <c r="LV3" s="225" t="s">
        <v>3650</v>
      </c>
      <c r="LW3" s="225" t="s">
        <v>3655</v>
      </c>
      <c r="LX3" s="225" t="s">
        <v>3659</v>
      </c>
      <c r="LY3" s="225" t="s">
        <v>3663</v>
      </c>
      <c r="LZ3" s="225" t="s">
        <v>3667</v>
      </c>
      <c r="MA3" s="225" t="s">
        <v>3671</v>
      </c>
      <c r="MB3" s="225" t="s">
        <v>3675</v>
      </c>
      <c r="MC3" s="225" t="s">
        <v>3680</v>
      </c>
      <c r="MD3" s="225" t="s">
        <v>3685</v>
      </c>
      <c r="ME3" s="225" t="s">
        <v>3930</v>
      </c>
      <c r="MF3" s="225" t="s">
        <v>3935</v>
      </c>
      <c r="MG3" s="225" t="s">
        <v>3939</v>
      </c>
      <c r="MH3" s="225" t="s">
        <v>3943</v>
      </c>
      <c r="MI3" s="225" t="s">
        <v>3947</v>
      </c>
      <c r="MJ3" s="225" t="s">
        <v>3951</v>
      </c>
      <c r="MK3" s="225" t="s">
        <v>3956</v>
      </c>
      <c r="ML3" s="225" t="s">
        <v>3960</v>
      </c>
      <c r="MM3" s="225" t="s">
        <v>3964</v>
      </c>
      <c r="MN3" s="225" t="s">
        <v>3968</v>
      </c>
      <c r="MO3" s="225" t="s">
        <v>3972</v>
      </c>
      <c r="MP3" s="225" t="s">
        <v>3976</v>
      </c>
      <c r="MQ3" s="225" t="s">
        <v>4009</v>
      </c>
      <c r="MR3" s="225" t="s">
        <v>4013</v>
      </c>
      <c r="MS3" s="225" t="s">
        <v>4017</v>
      </c>
      <c r="MT3" s="225" t="s">
        <v>4021</v>
      </c>
      <c r="MU3" s="225" t="s">
        <v>4025</v>
      </c>
      <c r="MV3" s="225" t="s">
        <v>4029</v>
      </c>
      <c r="MW3" s="225" t="s">
        <v>4033</v>
      </c>
      <c r="MX3" s="225" t="s">
        <v>4038</v>
      </c>
      <c r="MY3" s="225" t="s">
        <v>4043</v>
      </c>
      <c r="MZ3" s="225" t="s">
        <v>4047</v>
      </c>
      <c r="NA3" s="225" t="s">
        <v>4051</v>
      </c>
      <c r="NB3" s="225" t="s">
        <v>3840</v>
      </c>
      <c r="NC3" s="225" t="s">
        <v>3844</v>
      </c>
      <c r="ND3" s="225" t="s">
        <v>3848</v>
      </c>
      <c r="NE3" s="225" t="s">
        <v>3852</v>
      </c>
      <c r="NF3" s="225" t="s">
        <v>3857</v>
      </c>
      <c r="NG3" s="225" t="s">
        <v>3862</v>
      </c>
      <c r="NH3" s="225" t="s">
        <v>3867</v>
      </c>
      <c r="NI3" s="225" t="s">
        <v>3872</v>
      </c>
      <c r="NJ3" s="225" t="s">
        <v>3877</v>
      </c>
      <c r="NK3" s="225" t="s">
        <v>3882</v>
      </c>
      <c r="NL3" s="225" t="s">
        <v>3886</v>
      </c>
      <c r="NM3" s="225" t="s">
        <v>3890</v>
      </c>
      <c r="NN3" s="225" t="s">
        <v>3980</v>
      </c>
      <c r="NO3" s="225" t="s">
        <v>3984</v>
      </c>
      <c r="NP3" s="225" t="s">
        <v>3988</v>
      </c>
      <c r="NQ3" s="225" t="s">
        <v>3992</v>
      </c>
      <c r="NR3" s="225" t="s">
        <v>3996</v>
      </c>
      <c r="NS3" s="225" t="s">
        <v>4000</v>
      </c>
      <c r="NT3" s="225" t="s">
        <v>4005</v>
      </c>
      <c r="NU3" s="225" t="s">
        <v>4055</v>
      </c>
      <c r="NV3" s="225" t="s">
        <v>4060</v>
      </c>
      <c r="NW3" s="225" t="s">
        <v>4064</v>
      </c>
      <c r="NX3" s="225" t="s">
        <v>4068</v>
      </c>
      <c r="NY3" s="225" t="s">
        <v>4072</v>
      </c>
      <c r="NZ3" s="225" t="s">
        <v>4076</v>
      </c>
      <c r="OA3" s="225" t="s">
        <v>4080</v>
      </c>
      <c r="OB3" s="225" t="s">
        <v>3893</v>
      </c>
      <c r="OC3" s="225" t="s">
        <v>3897</v>
      </c>
      <c r="OD3" s="225" t="s">
        <v>3902</v>
      </c>
      <c r="OE3" s="225" t="s">
        <v>3906</v>
      </c>
      <c r="OF3" s="225" t="s">
        <v>3910</v>
      </c>
      <c r="OG3" s="225" t="s">
        <v>3914</v>
      </c>
      <c r="OH3" s="225" t="s">
        <v>3918</v>
      </c>
      <c r="OI3" s="225" t="s">
        <v>3922</v>
      </c>
      <c r="OJ3" s="225" t="s">
        <v>3926</v>
      </c>
      <c r="OK3" s="225" t="s">
        <v>3816</v>
      </c>
      <c r="OL3" s="225" t="s">
        <v>3820</v>
      </c>
      <c r="OM3" s="225" t="s">
        <v>3824</v>
      </c>
      <c r="ON3" s="225" t="s">
        <v>3828</v>
      </c>
      <c r="OO3" s="225" t="s">
        <v>3833</v>
      </c>
      <c r="OP3" s="225" t="s">
        <v>3837</v>
      </c>
      <c r="OQ3" s="225" t="s">
        <v>4084</v>
      </c>
      <c r="OR3" s="225" t="s">
        <v>4089</v>
      </c>
      <c r="OS3" s="225" t="s">
        <v>4093</v>
      </c>
      <c r="OT3" s="225" t="s">
        <v>4097</v>
      </c>
      <c r="OU3" s="225" t="s">
        <v>4102</v>
      </c>
      <c r="OV3" s="225" t="s">
        <v>4106</v>
      </c>
      <c r="OW3" s="225" t="s">
        <v>4111</v>
      </c>
      <c r="OX3" s="225" t="s">
        <v>4115</v>
      </c>
      <c r="OY3" s="225" t="s">
        <v>4119</v>
      </c>
      <c r="OZ3" s="225" t="s">
        <v>4366</v>
      </c>
      <c r="PA3" s="225" t="s">
        <v>4370</v>
      </c>
      <c r="PB3" s="225" t="s">
        <v>4374</v>
      </c>
      <c r="PC3" s="225" t="s">
        <v>4377</v>
      </c>
      <c r="PD3" s="225" t="s">
        <v>4381</v>
      </c>
      <c r="PE3" s="225" t="s">
        <v>4385</v>
      </c>
      <c r="PF3" s="225" t="s">
        <v>4389</v>
      </c>
      <c r="PG3" s="225" t="s">
        <v>4393</v>
      </c>
      <c r="PH3" s="225" t="s">
        <v>4397</v>
      </c>
      <c r="PI3" s="225" t="s">
        <v>4401</v>
      </c>
      <c r="PJ3" s="225" t="s">
        <v>4405</v>
      </c>
      <c r="PK3" s="225" t="s">
        <v>4409</v>
      </c>
      <c r="PL3" s="225" t="s">
        <v>4413</v>
      </c>
      <c r="PM3" s="225" t="s">
        <v>4417</v>
      </c>
      <c r="PN3" s="225" t="s">
        <v>4421</v>
      </c>
      <c r="PO3" s="225" t="s">
        <v>4425</v>
      </c>
      <c r="PP3" s="225" t="s">
        <v>4429</v>
      </c>
      <c r="PQ3" s="225" t="s">
        <v>4433</v>
      </c>
      <c r="PR3" s="225" t="s">
        <v>4123</v>
      </c>
      <c r="PS3" s="225" t="s">
        <v>4127</v>
      </c>
      <c r="PT3" s="225" t="s">
        <v>4131</v>
      </c>
      <c r="PU3" s="225" t="s">
        <v>4135</v>
      </c>
      <c r="PV3" s="225" t="s">
        <v>4139</v>
      </c>
      <c r="PW3" s="225" t="s">
        <v>4144</v>
      </c>
      <c r="PX3" s="225" t="s">
        <v>4148</v>
      </c>
      <c r="PY3" s="225" t="s">
        <v>4152</v>
      </c>
      <c r="PZ3" s="225" t="s">
        <v>4156</v>
      </c>
      <c r="QA3" s="225" t="s">
        <v>4160</v>
      </c>
      <c r="QB3" s="225" t="s">
        <v>4164</v>
      </c>
      <c r="QC3" s="225" t="s">
        <v>4169</v>
      </c>
      <c r="QD3" s="225" t="s">
        <v>4173</v>
      </c>
      <c r="QE3" s="225" t="s">
        <v>4177</v>
      </c>
      <c r="QF3" s="225" t="s">
        <v>4181</v>
      </c>
      <c r="QG3" s="225" t="s">
        <v>4185</v>
      </c>
      <c r="QH3" s="225" t="s">
        <v>4189</v>
      </c>
      <c r="QI3" s="225" t="s">
        <v>4193</v>
      </c>
      <c r="QJ3" s="225" t="s">
        <v>4197</v>
      </c>
      <c r="QK3" s="225" t="s">
        <v>4201</v>
      </c>
      <c r="QL3" s="225" t="s">
        <v>4205</v>
      </c>
      <c r="QM3" s="225" t="s">
        <v>4209</v>
      </c>
      <c r="QN3" s="225" t="s">
        <v>4213</v>
      </c>
      <c r="QO3" s="225" t="s">
        <v>4217</v>
      </c>
      <c r="QP3" s="225" t="s">
        <v>4221</v>
      </c>
      <c r="QQ3" s="225" t="s">
        <v>4225</v>
      </c>
      <c r="QR3" s="225" t="s">
        <v>4229</v>
      </c>
      <c r="QS3" s="225" t="s">
        <v>4233</v>
      </c>
      <c r="QT3" s="225" t="s">
        <v>4237</v>
      </c>
      <c r="QU3" s="225" t="s">
        <v>4242</v>
      </c>
      <c r="QV3" s="225" t="s">
        <v>4246</v>
      </c>
      <c r="QW3" s="225" t="s">
        <v>4251</v>
      </c>
      <c r="QX3" s="225" t="s">
        <v>4255</v>
      </c>
      <c r="QY3" s="225" t="s">
        <v>4259</v>
      </c>
      <c r="QZ3" s="225" t="s">
        <v>4264</v>
      </c>
      <c r="RA3" s="225" t="s">
        <v>4269</v>
      </c>
      <c r="RB3" s="225" t="s">
        <v>4273</v>
      </c>
      <c r="RC3" s="225" t="s">
        <v>4277</v>
      </c>
      <c r="RD3" s="225" t="s">
        <v>4281</v>
      </c>
      <c r="RE3" s="225" t="s">
        <v>4285</v>
      </c>
      <c r="RF3" s="225" t="s">
        <v>4289</v>
      </c>
      <c r="RG3" s="225" t="s">
        <v>4293</v>
      </c>
      <c r="RH3" s="225" t="s">
        <v>4297</v>
      </c>
      <c r="RI3" s="225" t="s">
        <v>4301</v>
      </c>
      <c r="RJ3" s="225" t="s">
        <v>4305</v>
      </c>
      <c r="RK3" s="225" t="s">
        <v>4309</v>
      </c>
      <c r="RL3" s="225" t="s">
        <v>4313</v>
      </c>
      <c r="RM3" s="225" t="s">
        <v>4317</v>
      </c>
      <c r="RN3" s="225" t="s">
        <v>4321</v>
      </c>
      <c r="RO3" s="225" t="s">
        <v>4326</v>
      </c>
      <c r="RP3" s="225" t="s">
        <v>4331</v>
      </c>
      <c r="RQ3" s="225" t="s">
        <v>4335</v>
      </c>
      <c r="RR3" s="225" t="s">
        <v>4339</v>
      </c>
      <c r="RS3" s="225" t="s">
        <v>4343</v>
      </c>
      <c r="RT3" s="225" t="s">
        <v>4348</v>
      </c>
      <c r="RU3" s="225" t="s">
        <v>4352</v>
      </c>
      <c r="RV3" s="225" t="s">
        <v>4356</v>
      </c>
      <c r="RW3" s="225" t="s">
        <v>4359</v>
      </c>
      <c r="RX3" s="225" t="s">
        <v>4363</v>
      </c>
      <c r="RY3" s="225" t="s">
        <v>4579</v>
      </c>
      <c r="RZ3" s="225" t="s">
        <v>4583</v>
      </c>
      <c r="SA3" s="225" t="s">
        <v>4587</v>
      </c>
      <c r="SB3" s="225" t="s">
        <v>4591</v>
      </c>
      <c r="SC3" s="225" t="s">
        <v>4595</v>
      </c>
      <c r="SD3" s="225" t="s">
        <v>4599</v>
      </c>
      <c r="SE3" s="225" t="s">
        <v>4603</v>
      </c>
      <c r="SF3" s="225" t="s">
        <v>4608</v>
      </c>
      <c r="SG3" s="225" t="s">
        <v>4612</v>
      </c>
      <c r="SH3" s="225" t="s">
        <v>4616</v>
      </c>
      <c r="SI3" s="225" t="s">
        <v>4620</v>
      </c>
      <c r="SJ3" s="225" t="s">
        <v>4624</v>
      </c>
      <c r="SK3" s="225" t="s">
        <v>4628</v>
      </c>
      <c r="SL3" s="225" t="s">
        <v>4632</v>
      </c>
      <c r="SM3" s="225" t="s">
        <v>4748</v>
      </c>
      <c r="SN3" s="225" t="s">
        <v>4752</v>
      </c>
      <c r="SO3" s="225" t="s">
        <v>4756</v>
      </c>
      <c r="SP3" s="225" t="s">
        <v>4760</v>
      </c>
      <c r="SQ3" s="225" t="s">
        <v>4764</v>
      </c>
      <c r="SR3" s="225" t="s">
        <v>4768</v>
      </c>
      <c r="SS3" s="225" t="s">
        <v>4772</v>
      </c>
      <c r="ST3" s="225" t="s">
        <v>4776</v>
      </c>
      <c r="SU3" s="225" t="s">
        <v>4780</v>
      </c>
      <c r="SV3" s="225" t="s">
        <v>4784</v>
      </c>
      <c r="SW3" s="225" t="s">
        <v>4788</v>
      </c>
      <c r="SX3" s="225" t="s">
        <v>4793</v>
      </c>
      <c r="SY3" s="225" t="s">
        <v>4437</v>
      </c>
      <c r="SZ3" s="225" t="s">
        <v>4441</v>
      </c>
      <c r="TA3" s="225" t="s">
        <v>4445</v>
      </c>
      <c r="TB3" s="225" t="s">
        <v>4449</v>
      </c>
      <c r="TC3" s="225" t="s">
        <v>4453</v>
      </c>
      <c r="TD3" s="225" t="s">
        <v>4457</v>
      </c>
      <c r="TE3" s="225" t="s">
        <v>4461</v>
      </c>
      <c r="TF3" s="225" t="s">
        <v>4465</v>
      </c>
      <c r="TG3" s="225" t="s">
        <v>4673</v>
      </c>
      <c r="TH3" s="225" t="s">
        <v>4677</v>
      </c>
      <c r="TI3" s="225" t="s">
        <v>4681</v>
      </c>
      <c r="TJ3" s="225" t="s">
        <v>4685</v>
      </c>
      <c r="TK3" s="225" t="s">
        <v>4689</v>
      </c>
      <c r="TL3" s="225" t="s">
        <v>4694</v>
      </c>
      <c r="TM3" s="225" t="s">
        <v>4698</v>
      </c>
      <c r="TN3" s="225" t="s">
        <v>4703</v>
      </c>
      <c r="TO3" s="225" t="s">
        <v>4707</v>
      </c>
      <c r="TP3" s="225" t="s">
        <v>4711</v>
      </c>
      <c r="TQ3" s="225" t="s">
        <v>4715</v>
      </c>
      <c r="TR3" s="225" t="s">
        <v>4719</v>
      </c>
      <c r="TS3" s="225" t="s">
        <v>4723</v>
      </c>
      <c r="TT3" s="225" t="s">
        <v>4727</v>
      </c>
      <c r="TU3" s="225" t="s">
        <v>4731</v>
      </c>
      <c r="TV3" s="225" t="s">
        <v>4735</v>
      </c>
      <c r="TW3" s="225" t="s">
        <v>4739</v>
      </c>
      <c r="TX3" s="225" t="s">
        <v>4744</v>
      </c>
      <c r="TY3" s="225" t="s">
        <v>4636</v>
      </c>
      <c r="TZ3" s="225" t="s">
        <v>4640</v>
      </c>
      <c r="UA3" s="225" t="s">
        <v>4645</v>
      </c>
      <c r="UB3" s="225" t="s">
        <v>4649</v>
      </c>
      <c r="UC3" s="225" t="s">
        <v>4653</v>
      </c>
      <c r="UD3" s="225" t="s">
        <v>4657</v>
      </c>
      <c r="UE3" s="225" t="s">
        <v>4661</v>
      </c>
      <c r="UF3" s="225" t="s">
        <v>4665</v>
      </c>
      <c r="UG3" s="225" t="s">
        <v>4669</v>
      </c>
      <c r="UH3" s="225" t="s">
        <v>4469</v>
      </c>
      <c r="UI3" s="225" t="s">
        <v>4473</v>
      </c>
      <c r="UJ3" s="225" t="s">
        <v>4477</v>
      </c>
      <c r="UK3" s="225" t="s">
        <v>4481</v>
      </c>
      <c r="UL3" s="225" t="s">
        <v>4485</v>
      </c>
      <c r="UM3" s="225" t="s">
        <v>4489</v>
      </c>
      <c r="UN3" s="225" t="s">
        <v>4493</v>
      </c>
      <c r="UO3" s="225" t="s">
        <v>4497</v>
      </c>
      <c r="UP3" s="225" t="s">
        <v>4501</v>
      </c>
      <c r="UQ3" s="225" t="s">
        <v>4505</v>
      </c>
      <c r="UR3" s="225" t="s">
        <v>4509</v>
      </c>
      <c r="US3" s="225" t="s">
        <v>4513</v>
      </c>
      <c r="UT3" s="225" t="s">
        <v>4517</v>
      </c>
      <c r="UU3" s="225" t="s">
        <v>4521</v>
      </c>
      <c r="UV3" s="225" t="s">
        <v>4525</v>
      </c>
      <c r="UW3" s="225" t="s">
        <v>4529</v>
      </c>
      <c r="UX3" s="225" t="s">
        <v>4533</v>
      </c>
      <c r="UY3" s="225" t="s">
        <v>4538</v>
      </c>
      <c r="UZ3" s="225" t="s">
        <v>4543</v>
      </c>
      <c r="VA3" s="225" t="s">
        <v>4547</v>
      </c>
      <c r="VB3" s="225" t="s">
        <v>4552</v>
      </c>
      <c r="VC3" s="225" t="s">
        <v>4556</v>
      </c>
      <c r="VD3" s="225" t="s">
        <v>4560</v>
      </c>
      <c r="VE3" s="225" t="s">
        <v>4564</v>
      </c>
      <c r="VF3" s="225" t="s">
        <v>4568</v>
      </c>
      <c r="VG3" s="225" t="s">
        <v>4573</v>
      </c>
      <c r="VH3" s="225" t="s">
        <v>4576</v>
      </c>
      <c r="VI3" s="225" t="s">
        <v>5091</v>
      </c>
      <c r="VJ3" s="225" t="s">
        <v>5094</v>
      </c>
      <c r="VK3" s="225" t="s">
        <v>5098</v>
      </c>
      <c r="VL3" s="225" t="s">
        <v>5102</v>
      </c>
      <c r="VM3" s="225" t="s">
        <v>5106</v>
      </c>
      <c r="VN3" s="225" t="s">
        <v>5110</v>
      </c>
      <c r="VO3" s="225" t="s">
        <v>5114</v>
      </c>
      <c r="VP3" s="225" t="s">
        <v>5118</v>
      </c>
      <c r="VQ3" s="225" t="s">
        <v>5122</v>
      </c>
      <c r="VR3" s="225" t="s">
        <v>5126</v>
      </c>
      <c r="VS3" s="225" t="s">
        <v>5130</v>
      </c>
      <c r="VT3" s="225" t="s">
        <v>5135</v>
      </c>
      <c r="VU3" s="225" t="s">
        <v>5139</v>
      </c>
      <c r="VV3" s="225" t="s">
        <v>5144</v>
      </c>
      <c r="VW3" s="225" t="s">
        <v>5148</v>
      </c>
      <c r="VX3" s="225" t="s">
        <v>5152</v>
      </c>
      <c r="VY3" s="225" t="s">
        <v>4797</v>
      </c>
      <c r="VZ3" s="225" t="s">
        <v>4802</v>
      </c>
      <c r="WA3" s="225" t="s">
        <v>4806</v>
      </c>
      <c r="WB3" s="225" t="s">
        <v>4810</v>
      </c>
      <c r="WC3" s="225" t="s">
        <v>4814</v>
      </c>
      <c r="WD3" s="225" t="s">
        <v>4818</v>
      </c>
      <c r="WE3" s="225" t="s">
        <v>4822</v>
      </c>
      <c r="WF3" s="225" t="s">
        <v>4827</v>
      </c>
      <c r="WG3" s="225" t="s">
        <v>4832</v>
      </c>
      <c r="WH3" s="225" t="s">
        <v>4836</v>
      </c>
      <c r="WI3" s="225" t="s">
        <v>4840</v>
      </c>
      <c r="WJ3" s="225" t="s">
        <v>4844</v>
      </c>
      <c r="WK3" s="225" t="s">
        <v>4848</v>
      </c>
      <c r="WL3" s="225" t="s">
        <v>4853</v>
      </c>
      <c r="WM3" s="225" t="s">
        <v>4857</v>
      </c>
      <c r="WN3" s="225" t="s">
        <v>4861</v>
      </c>
      <c r="WO3" s="225" t="s">
        <v>4865</v>
      </c>
      <c r="WP3" s="225" t="s">
        <v>4869</v>
      </c>
      <c r="WQ3" s="225" t="s">
        <v>4874</v>
      </c>
      <c r="WR3" s="225" t="s">
        <v>4878</v>
      </c>
      <c r="WS3" s="225" t="s">
        <v>4883</v>
      </c>
      <c r="WT3" s="225" t="s">
        <v>4888</v>
      </c>
      <c r="WU3" s="225" t="s">
        <v>4892</v>
      </c>
      <c r="WV3" s="225" t="s">
        <v>4896</v>
      </c>
      <c r="WW3" s="225" t="s">
        <v>4900</v>
      </c>
      <c r="WX3" s="225" t="s">
        <v>4904</v>
      </c>
      <c r="WY3" s="225" t="s">
        <v>4908</v>
      </c>
      <c r="WZ3" s="225" t="s">
        <v>4912</v>
      </c>
      <c r="XA3" s="225" t="s">
        <v>4916</v>
      </c>
      <c r="XB3" s="225" t="s">
        <v>4920</v>
      </c>
      <c r="XC3" s="225" t="s">
        <v>4923</v>
      </c>
      <c r="XD3" s="225" t="s">
        <v>4926</v>
      </c>
      <c r="XE3" s="225" t="s">
        <v>4929</v>
      </c>
      <c r="XF3" s="225" t="s">
        <v>4932</v>
      </c>
      <c r="XG3" s="225" t="s">
        <v>4936</v>
      </c>
      <c r="XH3" s="225" t="s">
        <v>4940</v>
      </c>
      <c r="XI3" s="225" t="s">
        <v>4944</v>
      </c>
      <c r="XJ3" s="225" t="s">
        <v>4949</v>
      </c>
      <c r="XK3" s="225" t="s">
        <v>4953</v>
      </c>
      <c r="XL3" s="225" t="s">
        <v>4957</v>
      </c>
      <c r="XM3" s="225" t="s">
        <v>4961</v>
      </c>
      <c r="XN3" s="225" t="s">
        <v>4965</v>
      </c>
      <c r="XO3" s="225" t="s">
        <v>4969</v>
      </c>
      <c r="XP3" s="225" t="s">
        <v>4974</v>
      </c>
      <c r="XQ3" s="225" t="s">
        <v>4978</v>
      </c>
      <c r="XR3" s="225" t="s">
        <v>4982</v>
      </c>
      <c r="XS3" s="225" t="s">
        <v>4986</v>
      </c>
      <c r="XT3" s="225" t="s">
        <v>4990</v>
      </c>
      <c r="XU3" s="225" t="s">
        <v>4994</v>
      </c>
      <c r="XV3" s="225" t="s">
        <v>4998</v>
      </c>
      <c r="XW3" s="225" t="s">
        <v>5002</v>
      </c>
      <c r="XX3" s="225" t="s">
        <v>5006</v>
      </c>
      <c r="XY3" s="225" t="s">
        <v>5010</v>
      </c>
      <c r="XZ3" s="225" t="s">
        <v>5014</v>
      </c>
      <c r="YA3" s="225" t="s">
        <v>5017</v>
      </c>
      <c r="YB3" s="225" t="s">
        <v>5021</v>
      </c>
      <c r="YC3" s="225" t="s">
        <v>5024</v>
      </c>
      <c r="YD3" s="225" t="s">
        <v>5028</v>
      </c>
      <c r="YE3" s="225" t="s">
        <v>5032</v>
      </c>
      <c r="YF3" s="225" t="s">
        <v>5036</v>
      </c>
      <c r="YG3" s="225" t="s">
        <v>5040</v>
      </c>
      <c r="YH3" s="225" t="s">
        <v>5045</v>
      </c>
      <c r="YI3" s="225" t="s">
        <v>5049</v>
      </c>
      <c r="YJ3" s="225" t="s">
        <v>5053</v>
      </c>
      <c r="YK3" s="225" t="s">
        <v>5057</v>
      </c>
      <c r="YL3" s="225" t="s">
        <v>5061</v>
      </c>
      <c r="YM3" s="225" t="s">
        <v>5066</v>
      </c>
      <c r="YN3" s="225" t="s">
        <v>5070</v>
      </c>
      <c r="YO3" s="225" t="s">
        <v>5074</v>
      </c>
      <c r="YP3" s="225" t="s">
        <v>5078</v>
      </c>
      <c r="YQ3" s="225" t="s">
        <v>5082</v>
      </c>
      <c r="YR3" s="225" t="s">
        <v>5085</v>
      </c>
      <c r="YS3" s="225" t="s">
        <v>5088</v>
      </c>
      <c r="YT3" s="225" t="s">
        <v>5415</v>
      </c>
      <c r="YU3" s="225" t="s">
        <v>5419</v>
      </c>
      <c r="YV3" s="225" t="s">
        <v>5423</v>
      </c>
      <c r="YW3" s="225" t="s">
        <v>5427</v>
      </c>
      <c r="YX3" s="225" t="s">
        <v>5431</v>
      </c>
      <c r="YY3" s="225" t="s">
        <v>5435</v>
      </c>
      <c r="YZ3" s="225" t="s">
        <v>5439</v>
      </c>
      <c r="ZA3" s="225" t="s">
        <v>5351</v>
      </c>
      <c r="ZB3" s="225" t="s">
        <v>5355</v>
      </c>
      <c r="ZC3" s="225" t="s">
        <v>5359</v>
      </c>
      <c r="ZD3" s="225" t="s">
        <v>5363</v>
      </c>
      <c r="ZE3" s="225" t="s">
        <v>5367</v>
      </c>
      <c r="ZF3" s="225" t="s">
        <v>5371</v>
      </c>
      <c r="ZG3" s="225" t="s">
        <v>5375</v>
      </c>
      <c r="ZH3" s="225" t="s">
        <v>5379</v>
      </c>
      <c r="ZI3" s="225" t="s">
        <v>5383</v>
      </c>
      <c r="ZJ3" s="225" t="s">
        <v>5156</v>
      </c>
      <c r="ZK3" s="225" t="s">
        <v>5160</v>
      </c>
      <c r="ZL3" s="225" t="s">
        <v>5164</v>
      </c>
      <c r="ZM3" s="225" t="s">
        <v>5168</v>
      </c>
      <c r="ZN3" s="225" t="s">
        <v>5173</v>
      </c>
      <c r="ZO3" s="225" t="s">
        <v>5178</v>
      </c>
      <c r="ZP3" s="225" t="s">
        <v>5182</v>
      </c>
      <c r="ZQ3" s="225" t="s">
        <v>5186</v>
      </c>
      <c r="ZR3" s="225" t="s">
        <v>5190</v>
      </c>
      <c r="ZS3" s="225" t="s">
        <v>5194</v>
      </c>
      <c r="ZT3" s="225" t="s">
        <v>5198</v>
      </c>
      <c r="ZU3" s="225" t="s">
        <v>5202</v>
      </c>
      <c r="ZV3" s="225" t="s">
        <v>5206</v>
      </c>
      <c r="ZW3" s="225" t="s">
        <v>5210</v>
      </c>
      <c r="ZX3" s="225" t="s">
        <v>5214</v>
      </c>
      <c r="ZY3" s="225" t="s">
        <v>5218</v>
      </c>
      <c r="ZZ3" s="225" t="s">
        <v>5222</v>
      </c>
      <c r="AAA3" s="225" t="s">
        <v>5226</v>
      </c>
      <c r="AAB3" s="225" t="s">
        <v>5230</v>
      </c>
      <c r="AAC3" s="225" t="s">
        <v>5234</v>
      </c>
      <c r="AAD3" s="225" t="s">
        <v>5238</v>
      </c>
      <c r="AAE3" s="225" t="s">
        <v>5241</v>
      </c>
      <c r="AAF3" s="225" t="s">
        <v>5387</v>
      </c>
      <c r="AAG3" s="225" t="s">
        <v>5391</v>
      </c>
      <c r="AAH3" s="225" t="s">
        <v>5395</v>
      </c>
      <c r="AAI3" s="225" t="s">
        <v>5399</v>
      </c>
      <c r="AAJ3" s="225" t="s">
        <v>5403</v>
      </c>
      <c r="AAK3" s="225" t="s">
        <v>5407</v>
      </c>
      <c r="AAL3" s="225" t="s">
        <v>5411</v>
      </c>
      <c r="AAM3" s="225" t="s">
        <v>5245</v>
      </c>
      <c r="AAN3" s="225" t="s">
        <v>5250</v>
      </c>
      <c r="AAO3" s="225" t="s">
        <v>5254</v>
      </c>
      <c r="AAP3" s="225" t="s">
        <v>5258</v>
      </c>
      <c r="AAQ3" s="225" t="s">
        <v>5262</v>
      </c>
      <c r="AAR3" s="225" t="s">
        <v>5266</v>
      </c>
      <c r="AAS3" s="225" t="s">
        <v>5270</v>
      </c>
      <c r="AAT3" s="225" t="s">
        <v>5274</v>
      </c>
      <c r="AAU3" s="225" t="s">
        <v>5278</v>
      </c>
      <c r="AAV3" s="225" t="s">
        <v>5283</v>
      </c>
      <c r="AAW3" s="225" t="s">
        <v>5287</v>
      </c>
      <c r="AAX3" s="225" t="s">
        <v>5291</v>
      </c>
      <c r="AAY3" s="225" t="s">
        <v>5296</v>
      </c>
      <c r="AAZ3" s="225" t="s">
        <v>5300</v>
      </c>
      <c r="ABA3" s="225" t="s">
        <v>5304</v>
      </c>
      <c r="ABB3" s="225" t="s">
        <v>5308</v>
      </c>
      <c r="ABC3" s="225" t="s">
        <v>5312</v>
      </c>
      <c r="ABD3" s="225" t="s">
        <v>5316</v>
      </c>
      <c r="ABE3" s="225" t="s">
        <v>5320</v>
      </c>
      <c r="ABF3" s="225" t="s">
        <v>5325</v>
      </c>
      <c r="ABG3" s="225" t="s">
        <v>5330</v>
      </c>
      <c r="ABH3" s="225" t="s">
        <v>5334</v>
      </c>
      <c r="ABI3" s="225" t="s">
        <v>5338</v>
      </c>
      <c r="ABJ3" s="225" t="s">
        <v>5342</v>
      </c>
      <c r="ABK3" s="225" t="s">
        <v>5345</v>
      </c>
      <c r="ABL3" s="225" t="s">
        <v>5348</v>
      </c>
      <c r="ABM3" s="225" t="s">
        <v>5538</v>
      </c>
      <c r="ABN3" s="225" t="s">
        <v>5542</v>
      </c>
      <c r="ABO3" s="225" t="s">
        <v>5546</v>
      </c>
      <c r="ABP3" s="225" t="s">
        <v>5550</v>
      </c>
      <c r="ABQ3" s="225" t="s">
        <v>5554</v>
      </c>
      <c r="ABR3" s="225" t="s">
        <v>5558</v>
      </c>
      <c r="ABS3" s="225" t="s">
        <v>5562</v>
      </c>
      <c r="ABT3" s="225" t="s">
        <v>5566</v>
      </c>
      <c r="ABU3" s="225" t="s">
        <v>5570</v>
      </c>
      <c r="ABV3" s="225" t="s">
        <v>5724</v>
      </c>
      <c r="ABW3" s="225" t="s">
        <v>5728</v>
      </c>
      <c r="ABX3" s="225" t="s">
        <v>5732</v>
      </c>
      <c r="ABY3" s="225" t="s">
        <v>5736</v>
      </c>
      <c r="ABZ3" s="225" t="s">
        <v>5740</v>
      </c>
      <c r="ACA3" s="225" t="s">
        <v>5744</v>
      </c>
      <c r="ACB3" s="225" t="s">
        <v>5748</v>
      </c>
      <c r="ACC3" s="225" t="s">
        <v>5752</v>
      </c>
      <c r="ACD3" s="225" t="s">
        <v>5756</v>
      </c>
      <c r="ACE3" s="225" t="s">
        <v>5760</v>
      </c>
      <c r="ACF3" s="225" t="s">
        <v>5764</v>
      </c>
      <c r="ACG3" s="225" t="s">
        <v>5443</v>
      </c>
      <c r="ACH3" s="225" t="s">
        <v>5448</v>
      </c>
      <c r="ACI3" s="225" t="s">
        <v>5452</v>
      </c>
      <c r="ACJ3" s="225" t="s">
        <v>5456</v>
      </c>
      <c r="ACK3" s="225" t="s">
        <v>5461</v>
      </c>
      <c r="ACL3" s="225" t="s">
        <v>5465</v>
      </c>
      <c r="ACM3" s="225" t="s">
        <v>5469</v>
      </c>
      <c r="ACN3" s="225" t="s">
        <v>5473</v>
      </c>
      <c r="ACO3" s="225" t="s">
        <v>5478</v>
      </c>
      <c r="ACP3" s="225" t="s">
        <v>5483</v>
      </c>
      <c r="ACQ3" s="225" t="s">
        <v>5487</v>
      </c>
      <c r="ACR3" s="225" t="s">
        <v>5491</v>
      </c>
      <c r="ACS3" s="225" t="s">
        <v>5495</v>
      </c>
      <c r="ACT3" s="225" t="s">
        <v>5499</v>
      </c>
      <c r="ACU3" s="225" t="s">
        <v>5504</v>
      </c>
      <c r="ACV3" s="225" t="s">
        <v>5508</v>
      </c>
      <c r="ACW3" s="225" t="s">
        <v>5512</v>
      </c>
      <c r="ACX3" s="225" t="s">
        <v>5516</v>
      </c>
      <c r="ACY3" s="225" t="s">
        <v>5520</v>
      </c>
      <c r="ACZ3" s="225" t="s">
        <v>5524</v>
      </c>
      <c r="ADA3" s="225" t="s">
        <v>5526</v>
      </c>
      <c r="ADB3" s="225" t="s">
        <v>5530</v>
      </c>
      <c r="ADC3" s="225" t="s">
        <v>5534</v>
      </c>
      <c r="ADD3" s="225" t="s">
        <v>5574</v>
      </c>
      <c r="ADE3" s="225" t="s">
        <v>5578</v>
      </c>
      <c r="ADF3" s="225" t="s">
        <v>5583</v>
      </c>
      <c r="ADG3" s="225" t="s">
        <v>5587</v>
      </c>
      <c r="ADH3" s="225" t="s">
        <v>5591</v>
      </c>
      <c r="ADI3" s="225" t="s">
        <v>5595</v>
      </c>
      <c r="ADJ3" s="225" t="s">
        <v>5597</v>
      </c>
      <c r="ADK3" s="225" t="s">
        <v>5601</v>
      </c>
      <c r="ADL3" s="225" t="s">
        <v>5605</v>
      </c>
      <c r="ADM3" s="225" t="s">
        <v>5609</v>
      </c>
      <c r="ADN3" s="225" t="s">
        <v>5614</v>
      </c>
      <c r="ADO3" s="225" t="s">
        <v>5618</v>
      </c>
      <c r="ADP3" s="225" t="s">
        <v>5704</v>
      </c>
      <c r="ADQ3" s="225" t="s">
        <v>5708</v>
      </c>
      <c r="ADR3" s="225" t="s">
        <v>5712</v>
      </c>
      <c r="ADS3" s="225" t="s">
        <v>5716</v>
      </c>
      <c r="ADT3" s="225" t="s">
        <v>5720</v>
      </c>
      <c r="ADU3" s="225" t="s">
        <v>5622</v>
      </c>
      <c r="ADV3" s="225" t="s">
        <v>5626</v>
      </c>
      <c r="ADW3" s="225" t="s">
        <v>5631</v>
      </c>
      <c r="ADX3" s="225" t="s">
        <v>5635</v>
      </c>
      <c r="ADY3" s="225" t="s">
        <v>5639</v>
      </c>
      <c r="ADZ3" s="225" t="s">
        <v>5643</v>
      </c>
      <c r="AEA3" s="225" t="s">
        <v>5647</v>
      </c>
      <c r="AEB3" s="225" t="s">
        <v>5651</v>
      </c>
      <c r="AEC3" s="225" t="s">
        <v>5655</v>
      </c>
      <c r="AED3" s="225" t="s">
        <v>5659</v>
      </c>
      <c r="AEE3" s="225" t="s">
        <v>5663</v>
      </c>
      <c r="AEF3" s="225" t="s">
        <v>5667</v>
      </c>
      <c r="AEG3" s="225" t="s">
        <v>5671</v>
      </c>
      <c r="AEH3" s="225" t="s">
        <v>5675</v>
      </c>
      <c r="AEI3" s="225" t="s">
        <v>5679</v>
      </c>
      <c r="AEJ3" s="225" t="s">
        <v>5683</v>
      </c>
      <c r="AEK3" s="225" t="s">
        <v>5687</v>
      </c>
      <c r="AEL3" s="225" t="s">
        <v>5691</v>
      </c>
      <c r="AEM3" s="225" t="s">
        <v>5696</v>
      </c>
      <c r="AEN3" s="225" t="s">
        <v>5700</v>
      </c>
      <c r="AEO3" s="225" t="s">
        <v>5866</v>
      </c>
      <c r="AEP3" s="225" t="s">
        <v>5870</v>
      </c>
      <c r="AEQ3" s="225" t="s">
        <v>5874</v>
      </c>
      <c r="AER3" s="225" t="s">
        <v>5878</v>
      </c>
      <c r="AES3" s="225" t="s">
        <v>5882</v>
      </c>
      <c r="AET3" s="225" t="s">
        <v>5886</v>
      </c>
      <c r="AEU3" s="225" t="s">
        <v>5890</v>
      </c>
      <c r="AEV3" s="225" t="s">
        <v>5894</v>
      </c>
      <c r="AEW3" s="225" t="s">
        <v>5898</v>
      </c>
      <c r="AEX3" s="225" t="s">
        <v>5902</v>
      </c>
      <c r="AEY3" s="225" t="s">
        <v>6032</v>
      </c>
      <c r="AEZ3" s="225" t="s">
        <v>6037</v>
      </c>
      <c r="AFA3" s="225" t="s">
        <v>6042</v>
      </c>
      <c r="AFB3" s="225" t="s">
        <v>6046</v>
      </c>
      <c r="AFC3" s="225" t="s">
        <v>6050</v>
      </c>
      <c r="AFD3" s="225" t="s">
        <v>6054</v>
      </c>
      <c r="AFE3" s="225" t="s">
        <v>6058</v>
      </c>
      <c r="AFF3" s="225" t="s">
        <v>6062</v>
      </c>
      <c r="AFG3" s="225" t="s">
        <v>6066</v>
      </c>
      <c r="AFH3" s="225" t="s">
        <v>6070</v>
      </c>
      <c r="AFI3" s="225" t="s">
        <v>6074</v>
      </c>
      <c r="AFJ3" s="225" t="s">
        <v>6078</v>
      </c>
      <c r="AFK3" s="225" t="s">
        <v>6082</v>
      </c>
      <c r="AFL3" s="225" t="s">
        <v>5950</v>
      </c>
      <c r="AFM3" s="225" t="s">
        <v>5954</v>
      </c>
      <c r="AFN3" s="225" t="s">
        <v>5958</v>
      </c>
      <c r="AFO3" s="225" t="s">
        <v>5962</v>
      </c>
      <c r="AFP3" s="225" t="s">
        <v>5966</v>
      </c>
      <c r="AFQ3" s="225" t="s">
        <v>5970</v>
      </c>
      <c r="AFR3" s="225" t="s">
        <v>5974</v>
      </c>
      <c r="AFS3" s="225" t="s">
        <v>5978</v>
      </c>
      <c r="AFT3" s="225" t="s">
        <v>5982</v>
      </c>
      <c r="AFU3" s="225" t="s">
        <v>5986</v>
      </c>
      <c r="AFV3" s="225" t="s">
        <v>5991</v>
      </c>
      <c r="AFW3" s="225" t="s">
        <v>5995</v>
      </c>
      <c r="AFX3" s="225" t="s">
        <v>5906</v>
      </c>
      <c r="AFY3" s="225" t="s">
        <v>5910</v>
      </c>
      <c r="AFZ3" s="225" t="s">
        <v>5914</v>
      </c>
      <c r="AGA3" s="225" t="s">
        <v>5918</v>
      </c>
      <c r="AGB3" s="225" t="s">
        <v>5922</v>
      </c>
      <c r="AGC3" s="225" t="s">
        <v>5926</v>
      </c>
      <c r="AGD3" s="225" t="s">
        <v>5930</v>
      </c>
      <c r="AGE3" s="225" t="s">
        <v>5934</v>
      </c>
      <c r="AGF3" s="225" t="s">
        <v>5938</v>
      </c>
      <c r="AGG3" s="225" t="s">
        <v>5942</v>
      </c>
      <c r="AGH3" s="225" t="s">
        <v>5946</v>
      </c>
      <c r="AGI3" s="225" t="s">
        <v>5999</v>
      </c>
      <c r="AGJ3" s="225" t="s">
        <v>6003</v>
      </c>
      <c r="AGK3" s="225" t="s">
        <v>6008</v>
      </c>
      <c r="AGL3" s="225" t="s">
        <v>6012</v>
      </c>
      <c r="AGM3" s="225" t="s">
        <v>6016</v>
      </c>
      <c r="AGN3" s="225" t="s">
        <v>6020</v>
      </c>
      <c r="AGO3" s="225" t="s">
        <v>6024</v>
      </c>
      <c r="AGP3" s="225" t="s">
        <v>6028</v>
      </c>
      <c r="AGQ3" s="225" t="s">
        <v>5768</v>
      </c>
      <c r="AGR3" s="225" t="s">
        <v>5773</v>
      </c>
      <c r="AGS3" s="225" t="s">
        <v>5777</v>
      </c>
      <c r="AGT3" s="225" t="s">
        <v>5781</v>
      </c>
      <c r="AGU3" s="225" t="s">
        <v>5785</v>
      </c>
      <c r="AGV3" s="225" t="s">
        <v>5790</v>
      </c>
      <c r="AGW3" s="225" t="s">
        <v>5794</v>
      </c>
      <c r="AGX3" s="225" t="s">
        <v>5798</v>
      </c>
      <c r="AGY3" s="225" t="s">
        <v>5802</v>
      </c>
      <c r="AGZ3" s="225" t="s">
        <v>5806</v>
      </c>
      <c r="AHA3" s="225" t="s">
        <v>5810</v>
      </c>
      <c r="AHB3" s="225" t="s">
        <v>5814</v>
      </c>
      <c r="AHC3" s="225" t="s">
        <v>5818</v>
      </c>
      <c r="AHD3" s="225" t="s">
        <v>5822</v>
      </c>
      <c r="AHE3" s="225" t="s">
        <v>5826</v>
      </c>
      <c r="AHF3" s="225" t="s">
        <v>5830</v>
      </c>
      <c r="AHG3" s="225" t="s">
        <v>5834</v>
      </c>
      <c r="AHH3" s="225" t="s">
        <v>5838</v>
      </c>
      <c r="AHI3" s="225" t="s">
        <v>5842</v>
      </c>
      <c r="AHJ3" s="225" t="s">
        <v>5846</v>
      </c>
      <c r="AHK3" s="225" t="s">
        <v>5850</v>
      </c>
      <c r="AHL3" s="225" t="s">
        <v>5854</v>
      </c>
      <c r="AHM3" s="225" t="s">
        <v>5858</v>
      </c>
      <c r="AHN3" s="225" t="s">
        <v>5862</v>
      </c>
      <c r="AHQ3" s="209">
        <v>1</v>
      </c>
    </row>
    <row r="4" spans="1:903" s="186" customFormat="1" ht="83.5" customHeight="1">
      <c r="A4" s="186" t="s">
        <v>1278</v>
      </c>
      <c r="B4" s="186" t="s">
        <v>1279</v>
      </c>
      <c r="C4" s="186" t="s">
        <v>1298</v>
      </c>
      <c r="D4" s="186" t="s">
        <v>2120</v>
      </c>
      <c r="E4" s="186" t="s">
        <v>2121</v>
      </c>
      <c r="F4" s="186" t="s">
        <v>1299</v>
      </c>
      <c r="G4" s="186" t="s">
        <v>1300</v>
      </c>
      <c r="H4" s="186" t="s">
        <v>1301</v>
      </c>
      <c r="I4" s="186" t="s">
        <v>1302</v>
      </c>
      <c r="J4" s="186" t="s">
        <v>2122</v>
      </c>
      <c r="K4" s="186" t="s">
        <v>1303</v>
      </c>
      <c r="L4" s="186" t="s">
        <v>1304</v>
      </c>
      <c r="M4" s="186" t="s">
        <v>1305</v>
      </c>
      <c r="N4" s="186" t="s">
        <v>1306</v>
      </c>
      <c r="O4" s="186" t="s">
        <v>1307</v>
      </c>
      <c r="P4" s="186" t="s">
        <v>1308</v>
      </c>
      <c r="Q4" s="186" t="s">
        <v>1309</v>
      </c>
      <c r="R4" s="186" t="s">
        <v>1310</v>
      </c>
      <c r="S4" s="186" t="s">
        <v>1311</v>
      </c>
      <c r="T4" s="186" t="s">
        <v>1312</v>
      </c>
      <c r="U4" s="186" t="s">
        <v>1313</v>
      </c>
      <c r="V4" s="186" t="s">
        <v>1314</v>
      </c>
      <c r="W4" s="186" t="s">
        <v>1315</v>
      </c>
      <c r="X4" s="186" t="s">
        <v>1316</v>
      </c>
      <c r="Y4" s="186" t="s">
        <v>1317</v>
      </c>
      <c r="Z4" s="186" t="s">
        <v>1318</v>
      </c>
      <c r="AA4" s="186" t="s">
        <v>1280</v>
      </c>
      <c r="AB4" s="186" t="s">
        <v>1281</v>
      </c>
      <c r="AC4" s="186" t="s">
        <v>1282</v>
      </c>
      <c r="AD4" s="186" t="s">
        <v>1283</v>
      </c>
      <c r="AE4" s="186" t="s">
        <v>1284</v>
      </c>
      <c r="AF4" s="186" t="s">
        <v>1285</v>
      </c>
      <c r="AG4" s="186" t="s">
        <v>1286</v>
      </c>
      <c r="AH4" s="186" t="s">
        <v>1287</v>
      </c>
      <c r="AI4" s="186" t="s">
        <v>1288</v>
      </c>
      <c r="AJ4" s="186" t="s">
        <v>1289</v>
      </c>
      <c r="AK4" s="186" t="s">
        <v>1290</v>
      </c>
      <c r="AL4" s="186" t="s">
        <v>1291</v>
      </c>
      <c r="AM4" s="186" t="s">
        <v>1292</v>
      </c>
      <c r="AN4" s="186" t="s">
        <v>1293</v>
      </c>
      <c r="AO4" s="186" t="s">
        <v>1294</v>
      </c>
      <c r="AP4" s="186" t="s">
        <v>1295</v>
      </c>
      <c r="AQ4" s="186" t="s">
        <v>1296</v>
      </c>
      <c r="AR4" s="186" t="s">
        <v>1297</v>
      </c>
      <c r="AS4" s="186" t="s">
        <v>1341</v>
      </c>
      <c r="AT4" s="186" t="s">
        <v>1342</v>
      </c>
      <c r="AU4" s="186" t="s">
        <v>1343</v>
      </c>
      <c r="AV4" s="186" t="s">
        <v>1344</v>
      </c>
      <c r="AW4" s="186" t="s">
        <v>1345</v>
      </c>
      <c r="AX4" s="186" t="s">
        <v>1346</v>
      </c>
      <c r="AY4" s="186" t="s">
        <v>1347</v>
      </c>
      <c r="AZ4" s="186" t="s">
        <v>1348</v>
      </c>
      <c r="BA4" s="186" t="s">
        <v>1349</v>
      </c>
      <c r="BB4" s="186" t="s">
        <v>1350</v>
      </c>
      <c r="BC4" s="186" t="s">
        <v>1351</v>
      </c>
      <c r="BD4" s="186" t="s">
        <v>1352</v>
      </c>
      <c r="BE4" s="186" t="s">
        <v>1353</v>
      </c>
      <c r="BF4" s="186" t="s">
        <v>1354</v>
      </c>
      <c r="BG4" s="186" t="s">
        <v>1355</v>
      </c>
      <c r="BH4" s="186" t="s">
        <v>1319</v>
      </c>
      <c r="BI4" s="186" t="s">
        <v>1320</v>
      </c>
      <c r="BJ4" s="186" t="s">
        <v>1321</v>
      </c>
      <c r="BK4" s="186" t="s">
        <v>1322</v>
      </c>
      <c r="BL4" s="186" t="s">
        <v>1323</v>
      </c>
      <c r="BM4" s="186" t="s">
        <v>1324</v>
      </c>
      <c r="BN4" s="186" t="s">
        <v>1325</v>
      </c>
      <c r="BO4" s="186" t="s">
        <v>1326</v>
      </c>
      <c r="BP4" s="186" t="s">
        <v>1327</v>
      </c>
      <c r="BQ4" s="186" t="s">
        <v>1328</v>
      </c>
      <c r="BR4" s="186" t="s">
        <v>1329</v>
      </c>
      <c r="BS4" s="186" t="s">
        <v>1330</v>
      </c>
      <c r="BT4" s="186" t="s">
        <v>1331</v>
      </c>
      <c r="BU4" s="186" t="s">
        <v>1332</v>
      </c>
      <c r="BV4" s="186" t="s">
        <v>2123</v>
      </c>
      <c r="BW4" s="186" t="s">
        <v>1334</v>
      </c>
      <c r="BX4" s="186" t="s">
        <v>1335</v>
      </c>
      <c r="BY4" s="186" t="s">
        <v>1336</v>
      </c>
      <c r="BZ4" s="186" t="s">
        <v>1337</v>
      </c>
      <c r="CA4" s="186" t="s">
        <v>1338</v>
      </c>
      <c r="CB4" s="186" t="s">
        <v>1339</v>
      </c>
      <c r="CC4" s="186" t="s">
        <v>1340</v>
      </c>
      <c r="CD4" s="186" t="s">
        <v>2124</v>
      </c>
      <c r="CE4" s="186" t="s">
        <v>2125</v>
      </c>
      <c r="CF4" s="186" t="s">
        <v>1356</v>
      </c>
      <c r="CG4" s="186" t="s">
        <v>1357</v>
      </c>
      <c r="CH4" s="186" t="s">
        <v>1358</v>
      </c>
      <c r="CI4" s="186" t="s">
        <v>1359</v>
      </c>
      <c r="CJ4" s="186" t="s">
        <v>1360</v>
      </c>
      <c r="CK4" s="186" t="s">
        <v>1361</v>
      </c>
      <c r="CL4" s="186" t="s">
        <v>1362</v>
      </c>
      <c r="CM4" s="186" t="s">
        <v>1363</v>
      </c>
      <c r="CN4" s="186" t="s">
        <v>1364</v>
      </c>
      <c r="CO4" s="186" t="s">
        <v>1365</v>
      </c>
      <c r="CP4" s="186" t="s">
        <v>1366</v>
      </c>
      <c r="CQ4" s="186" t="s">
        <v>1367</v>
      </c>
      <c r="CR4" s="186" t="s">
        <v>1368</v>
      </c>
      <c r="CS4" s="186" t="s">
        <v>1369</v>
      </c>
      <c r="CT4" s="186" t="s">
        <v>1370</v>
      </c>
      <c r="CU4" s="186" t="s">
        <v>1371</v>
      </c>
      <c r="CV4" s="186" t="s">
        <v>1372</v>
      </c>
      <c r="CW4" s="186" t="s">
        <v>1373</v>
      </c>
      <c r="CX4" s="186" t="s">
        <v>1374</v>
      </c>
      <c r="CY4" s="186" t="s">
        <v>1375</v>
      </c>
      <c r="CZ4" s="186" t="s">
        <v>1376</v>
      </c>
      <c r="DA4" s="186" t="s">
        <v>1395</v>
      </c>
      <c r="DB4" s="186" t="s">
        <v>1396</v>
      </c>
      <c r="DC4" s="186" t="s">
        <v>1397</v>
      </c>
      <c r="DD4" s="186" t="s">
        <v>1398</v>
      </c>
      <c r="DE4" s="186" t="s">
        <v>1399</v>
      </c>
      <c r="DF4" s="186" t="s">
        <v>1400</v>
      </c>
      <c r="DG4" s="186" t="s">
        <v>1401</v>
      </c>
      <c r="DH4" s="186" t="s">
        <v>1402</v>
      </c>
      <c r="DI4" s="186" t="s">
        <v>1403</v>
      </c>
      <c r="DJ4" s="186" t="s">
        <v>1404</v>
      </c>
      <c r="DK4" s="186" t="s">
        <v>1405</v>
      </c>
      <c r="DL4" s="186" t="s">
        <v>1377</v>
      </c>
      <c r="DM4" s="186" t="s">
        <v>1378</v>
      </c>
      <c r="DN4" s="186" t="s">
        <v>1379</v>
      </c>
      <c r="DO4" s="186" t="s">
        <v>1380</v>
      </c>
      <c r="DP4" s="186" t="s">
        <v>1381</v>
      </c>
      <c r="DQ4" s="186" t="s">
        <v>1382</v>
      </c>
      <c r="DR4" s="186" t="s">
        <v>1383</v>
      </c>
      <c r="DS4" s="186" t="s">
        <v>1384</v>
      </c>
      <c r="DT4" s="186" t="s">
        <v>1385</v>
      </c>
      <c r="DU4" s="186" t="s">
        <v>1386</v>
      </c>
      <c r="DV4" s="186" t="s">
        <v>1387</v>
      </c>
      <c r="DW4" s="186" t="s">
        <v>1388</v>
      </c>
      <c r="DX4" s="186" t="s">
        <v>1389</v>
      </c>
      <c r="DY4" s="186" t="s">
        <v>1390</v>
      </c>
      <c r="DZ4" s="186" t="s">
        <v>1391</v>
      </c>
      <c r="EA4" s="186" t="s">
        <v>1392</v>
      </c>
      <c r="EB4" s="186" t="s">
        <v>1393</v>
      </c>
      <c r="EC4" s="186" t="s">
        <v>1394</v>
      </c>
      <c r="ED4" s="186" t="s">
        <v>1406</v>
      </c>
      <c r="EE4" s="186" t="s">
        <v>1407</v>
      </c>
      <c r="EF4" s="186" t="s">
        <v>1408</v>
      </c>
      <c r="EG4" s="186" t="s">
        <v>1409</v>
      </c>
      <c r="EH4" s="186" t="s">
        <v>1410</v>
      </c>
      <c r="EI4" s="186" t="s">
        <v>1411</v>
      </c>
      <c r="EJ4" s="186" t="s">
        <v>1412</v>
      </c>
      <c r="EK4" s="186" t="s">
        <v>1413</v>
      </c>
      <c r="EL4" s="186" t="s">
        <v>1414</v>
      </c>
      <c r="EM4" s="186" t="s">
        <v>1415</v>
      </c>
      <c r="EN4" s="186" t="s">
        <v>1416</v>
      </c>
      <c r="EO4" s="186" t="s">
        <v>1417</v>
      </c>
      <c r="EP4" s="186" t="s">
        <v>1418</v>
      </c>
      <c r="EQ4" s="186" t="s">
        <v>1419</v>
      </c>
      <c r="ER4" s="186" t="s">
        <v>1420</v>
      </c>
      <c r="ES4" s="186" t="s">
        <v>1421</v>
      </c>
      <c r="ET4" s="186" t="s">
        <v>1422</v>
      </c>
      <c r="EU4" s="186" t="s">
        <v>1423</v>
      </c>
      <c r="EV4" s="186" t="s">
        <v>1424</v>
      </c>
      <c r="EW4" s="186" t="s">
        <v>1425</v>
      </c>
      <c r="EX4" s="186" t="s">
        <v>1426</v>
      </c>
      <c r="EY4" s="186" t="s">
        <v>1427</v>
      </c>
      <c r="EZ4" s="186" t="s">
        <v>1428</v>
      </c>
      <c r="FA4" s="186" t="s">
        <v>1429</v>
      </c>
      <c r="FB4" s="186" t="s">
        <v>1430</v>
      </c>
      <c r="FC4" s="186" t="s">
        <v>1431</v>
      </c>
      <c r="FD4" s="186" t="s">
        <v>1432</v>
      </c>
      <c r="FE4" s="186" t="s">
        <v>1433</v>
      </c>
      <c r="FF4" s="186" t="s">
        <v>1434</v>
      </c>
      <c r="FG4" s="186" t="s">
        <v>2126</v>
      </c>
      <c r="FH4" s="186" t="s">
        <v>1436</v>
      </c>
      <c r="FI4" s="186" t="s">
        <v>1437</v>
      </c>
      <c r="FJ4" s="186" t="s">
        <v>1438</v>
      </c>
      <c r="FK4" s="186" t="s">
        <v>1439</v>
      </c>
      <c r="FL4" s="186" t="s">
        <v>1440</v>
      </c>
      <c r="FM4" s="186" t="s">
        <v>1441</v>
      </c>
      <c r="FN4" s="186" t="s">
        <v>2127</v>
      </c>
      <c r="FO4" s="186" t="s">
        <v>2128</v>
      </c>
      <c r="FP4" s="186" t="s">
        <v>1444</v>
      </c>
      <c r="FQ4" s="186" t="s">
        <v>1445</v>
      </c>
      <c r="FR4" s="186" t="s">
        <v>1446</v>
      </c>
      <c r="FS4" s="186" t="s">
        <v>1447</v>
      </c>
      <c r="FT4" s="186" t="s">
        <v>1448</v>
      </c>
      <c r="FU4" s="186" t="s">
        <v>1449</v>
      </c>
      <c r="FV4" s="186" t="s">
        <v>1450</v>
      </c>
      <c r="FW4" s="186" t="s">
        <v>1451</v>
      </c>
      <c r="FX4" s="186" t="s">
        <v>1452</v>
      </c>
      <c r="FY4" s="186" t="s">
        <v>1453</v>
      </c>
      <c r="FZ4" s="186" t="s">
        <v>1454</v>
      </c>
      <c r="GA4" s="186" t="s">
        <v>1455</v>
      </c>
      <c r="GB4" s="186" t="s">
        <v>1456</v>
      </c>
      <c r="GC4" s="186" t="s">
        <v>2129</v>
      </c>
      <c r="GD4" s="186" t="s">
        <v>1457</v>
      </c>
      <c r="GE4" s="186" t="s">
        <v>1458</v>
      </c>
      <c r="GF4" s="186" t="s">
        <v>1459</v>
      </c>
      <c r="GG4" s="186" t="s">
        <v>1460</v>
      </c>
      <c r="GH4" s="186" t="s">
        <v>1461</v>
      </c>
      <c r="GI4" s="186" t="s">
        <v>1462</v>
      </c>
      <c r="GJ4" s="186" t="s">
        <v>1463</v>
      </c>
      <c r="GK4" s="186" t="s">
        <v>1464</v>
      </c>
      <c r="GL4" s="186" t="s">
        <v>1465</v>
      </c>
      <c r="GM4" s="186" t="s">
        <v>1466</v>
      </c>
      <c r="GN4" s="186" t="s">
        <v>1467</v>
      </c>
      <c r="GO4" s="186" t="s">
        <v>1468</v>
      </c>
      <c r="GP4" s="186" t="s">
        <v>1469</v>
      </c>
      <c r="GQ4" s="186" t="s">
        <v>1470</v>
      </c>
      <c r="GR4" s="186" t="s">
        <v>1471</v>
      </c>
      <c r="GS4" s="186" t="s">
        <v>1472</v>
      </c>
      <c r="GT4" s="186" t="s">
        <v>1473</v>
      </c>
      <c r="GU4" s="186" t="s">
        <v>1474</v>
      </c>
      <c r="GV4" s="186" t="s">
        <v>1475</v>
      </c>
      <c r="GW4" s="186" t="s">
        <v>1476</v>
      </c>
      <c r="GX4" s="186" t="s">
        <v>1477</v>
      </c>
      <c r="GY4" s="186" t="s">
        <v>1478</v>
      </c>
      <c r="GZ4" s="186" t="s">
        <v>1479</v>
      </c>
      <c r="HA4" s="186" t="s">
        <v>1480</v>
      </c>
      <c r="HB4" s="186" t="s">
        <v>1481</v>
      </c>
      <c r="HC4" s="186" t="s">
        <v>1482</v>
      </c>
      <c r="HD4" s="186" t="s">
        <v>1483</v>
      </c>
      <c r="HE4" s="186" t="s">
        <v>1484</v>
      </c>
      <c r="HF4" s="186" t="s">
        <v>1485</v>
      </c>
      <c r="HG4" s="186" t="s">
        <v>1486</v>
      </c>
      <c r="HH4" s="186" t="s">
        <v>2130</v>
      </c>
      <c r="HI4" s="186" t="s">
        <v>1487</v>
      </c>
      <c r="HJ4" s="186" t="s">
        <v>1488</v>
      </c>
      <c r="HK4" s="186" t="s">
        <v>1489</v>
      </c>
      <c r="HL4" s="186" t="s">
        <v>1490</v>
      </c>
      <c r="HM4" s="186" t="s">
        <v>1491</v>
      </c>
      <c r="HN4" s="186" t="s">
        <v>1492</v>
      </c>
      <c r="HO4" s="186" t="s">
        <v>1493</v>
      </c>
      <c r="HP4" s="186" t="s">
        <v>1494</v>
      </c>
      <c r="HQ4" s="186" t="s">
        <v>1495</v>
      </c>
      <c r="HR4" s="186" t="s">
        <v>1496</v>
      </c>
      <c r="HS4" s="186" t="s">
        <v>1497</v>
      </c>
      <c r="HT4" s="186" t="s">
        <v>1498</v>
      </c>
      <c r="HU4" s="186" t="s">
        <v>1499</v>
      </c>
      <c r="HV4" s="186" t="s">
        <v>1500</v>
      </c>
      <c r="HW4" s="186" t="s">
        <v>1501</v>
      </c>
      <c r="HX4" s="186" t="s">
        <v>1502</v>
      </c>
      <c r="HY4" s="186" t="s">
        <v>1503</v>
      </c>
      <c r="HZ4" s="186" t="s">
        <v>1504</v>
      </c>
      <c r="IA4" s="186" t="s">
        <v>1505</v>
      </c>
      <c r="IB4" s="186" t="s">
        <v>1506</v>
      </c>
      <c r="IC4" s="186" t="s">
        <v>1507</v>
      </c>
      <c r="ID4" s="186" t="s">
        <v>1508</v>
      </c>
      <c r="IE4" s="186" t="s">
        <v>1509</v>
      </c>
      <c r="IF4" s="186" t="s">
        <v>1510</v>
      </c>
      <c r="IG4" s="186" t="s">
        <v>1511</v>
      </c>
      <c r="IH4" s="186" t="s">
        <v>1512</v>
      </c>
      <c r="II4" s="186" t="s">
        <v>1513</v>
      </c>
      <c r="IJ4" s="186" t="s">
        <v>1514</v>
      </c>
      <c r="IK4" s="186" t="s">
        <v>1515</v>
      </c>
      <c r="IL4" s="186" t="s">
        <v>1516</v>
      </c>
      <c r="IM4" s="186" t="s">
        <v>1517</v>
      </c>
      <c r="IN4" s="186" t="s">
        <v>1518</v>
      </c>
      <c r="IO4" s="186" t="s">
        <v>1519</v>
      </c>
      <c r="IP4" s="186" t="s">
        <v>1520</v>
      </c>
      <c r="IQ4" s="186" t="s">
        <v>1521</v>
      </c>
      <c r="IR4" s="186" t="s">
        <v>1522</v>
      </c>
      <c r="IS4" s="186" t="s">
        <v>1523</v>
      </c>
      <c r="IT4" s="186" t="s">
        <v>1524</v>
      </c>
      <c r="IU4" s="186" t="s">
        <v>1525</v>
      </c>
      <c r="IV4" s="186" t="s">
        <v>1526</v>
      </c>
      <c r="IW4" s="186" t="s">
        <v>1527</v>
      </c>
      <c r="IX4" s="186" t="s">
        <v>1528</v>
      </c>
      <c r="IY4" s="186" t="s">
        <v>1529</v>
      </c>
      <c r="IZ4" s="186" t="s">
        <v>1530</v>
      </c>
      <c r="JA4" s="186" t="s">
        <v>1531</v>
      </c>
      <c r="JB4" s="186" t="s">
        <v>1532</v>
      </c>
      <c r="JC4" s="186" t="s">
        <v>1533</v>
      </c>
      <c r="JD4" s="186" t="s">
        <v>1534</v>
      </c>
      <c r="JE4" s="186" t="s">
        <v>1535</v>
      </c>
      <c r="JF4" s="186" t="s">
        <v>1536</v>
      </c>
      <c r="JG4" s="186" t="s">
        <v>1537</v>
      </c>
      <c r="JH4" s="186" t="s">
        <v>1538</v>
      </c>
      <c r="JI4" s="186" t="s">
        <v>1539</v>
      </c>
      <c r="JJ4" s="186" t="s">
        <v>1540</v>
      </c>
      <c r="JK4" s="186" t="s">
        <v>1541</v>
      </c>
      <c r="JL4" s="186" t="s">
        <v>1542</v>
      </c>
      <c r="JM4" s="186" t="s">
        <v>1543</v>
      </c>
      <c r="JN4" s="186" t="s">
        <v>1544</v>
      </c>
      <c r="JO4" s="186" t="s">
        <v>1545</v>
      </c>
      <c r="JP4" s="186" t="s">
        <v>1546</v>
      </c>
      <c r="JQ4" s="186" t="s">
        <v>1579</v>
      </c>
      <c r="JR4" s="186" t="s">
        <v>1580</v>
      </c>
      <c r="JS4" s="186" t="s">
        <v>1581</v>
      </c>
      <c r="JT4" s="186" t="s">
        <v>1582</v>
      </c>
      <c r="JU4" s="186" t="s">
        <v>1583</v>
      </c>
      <c r="JV4" s="186" t="s">
        <v>1584</v>
      </c>
      <c r="JW4" s="186" t="s">
        <v>1585</v>
      </c>
      <c r="JX4" s="186" t="s">
        <v>1586</v>
      </c>
      <c r="JY4" s="186" t="s">
        <v>1547</v>
      </c>
      <c r="JZ4" s="186" t="s">
        <v>1548</v>
      </c>
      <c r="KA4" s="186" t="s">
        <v>1549</v>
      </c>
      <c r="KB4" s="186" t="s">
        <v>1550</v>
      </c>
      <c r="KC4" s="186" t="s">
        <v>1551</v>
      </c>
      <c r="KD4" s="186" t="s">
        <v>1552</v>
      </c>
      <c r="KE4" s="186" t="s">
        <v>1553</v>
      </c>
      <c r="KF4" s="186" t="s">
        <v>1554</v>
      </c>
      <c r="KG4" s="186" t="s">
        <v>1555</v>
      </c>
      <c r="KH4" s="186" t="s">
        <v>1556</v>
      </c>
      <c r="KI4" s="186" t="s">
        <v>1557</v>
      </c>
      <c r="KJ4" s="186" t="s">
        <v>1558</v>
      </c>
      <c r="KK4" s="186" t="s">
        <v>1559</v>
      </c>
      <c r="KL4" s="186" t="s">
        <v>1560</v>
      </c>
      <c r="KM4" s="186" t="s">
        <v>1561</v>
      </c>
      <c r="KN4" s="186" t="s">
        <v>1562</v>
      </c>
      <c r="KO4" s="186" t="s">
        <v>1563</v>
      </c>
      <c r="KP4" s="186" t="s">
        <v>1564</v>
      </c>
      <c r="KQ4" s="186" t="s">
        <v>1565</v>
      </c>
      <c r="KR4" s="186" t="s">
        <v>1566</v>
      </c>
      <c r="KS4" s="186" t="s">
        <v>1567</v>
      </c>
      <c r="KT4" s="186" t="s">
        <v>1568</v>
      </c>
      <c r="KU4" s="186" t="s">
        <v>1569</v>
      </c>
      <c r="KV4" s="186" t="s">
        <v>1570</v>
      </c>
      <c r="KW4" s="186" t="s">
        <v>1571</v>
      </c>
      <c r="KX4" s="186" t="s">
        <v>1572</v>
      </c>
      <c r="KY4" s="186" t="s">
        <v>1573</v>
      </c>
      <c r="KZ4" s="186" t="s">
        <v>1574</v>
      </c>
      <c r="LA4" s="186" t="s">
        <v>1575</v>
      </c>
      <c r="LB4" s="186" t="s">
        <v>1576</v>
      </c>
      <c r="LC4" s="186" t="s">
        <v>1577</v>
      </c>
      <c r="LD4" s="186" t="s">
        <v>1578</v>
      </c>
      <c r="LE4" s="186" t="s">
        <v>1587</v>
      </c>
      <c r="LF4" s="186" t="s">
        <v>1588</v>
      </c>
      <c r="LG4" s="186" t="s">
        <v>1589</v>
      </c>
      <c r="LH4" s="186" t="s">
        <v>1590</v>
      </c>
      <c r="LI4" s="186" t="s">
        <v>1591</v>
      </c>
      <c r="LJ4" s="186" t="s">
        <v>1592</v>
      </c>
      <c r="LK4" s="186" t="s">
        <v>1593</v>
      </c>
      <c r="LL4" s="186" t="s">
        <v>1594</v>
      </c>
      <c r="LM4" s="186" t="s">
        <v>1595</v>
      </c>
      <c r="LN4" s="186" t="s">
        <v>1596</v>
      </c>
      <c r="LO4" s="186" t="s">
        <v>2131</v>
      </c>
      <c r="LP4" s="186" t="s">
        <v>1597</v>
      </c>
      <c r="LQ4" s="186" t="s">
        <v>1598</v>
      </c>
      <c r="LR4" s="186" t="s">
        <v>1599</v>
      </c>
      <c r="LS4" s="186" t="s">
        <v>1600</v>
      </c>
      <c r="LT4" s="186" t="s">
        <v>1601</v>
      </c>
      <c r="LU4" s="186" t="s">
        <v>1602</v>
      </c>
      <c r="LV4" s="186" t="s">
        <v>1603</v>
      </c>
      <c r="LW4" s="186" t="s">
        <v>1604</v>
      </c>
      <c r="LX4" s="186" t="s">
        <v>1605</v>
      </c>
      <c r="LY4" s="186" t="s">
        <v>1606</v>
      </c>
      <c r="LZ4" s="186" t="s">
        <v>1607</v>
      </c>
      <c r="MA4" s="186" t="s">
        <v>1608</v>
      </c>
      <c r="MB4" s="186" t="s">
        <v>1609</v>
      </c>
      <c r="MC4" s="186" t="s">
        <v>1610</v>
      </c>
      <c r="MD4" s="186" t="s">
        <v>1611</v>
      </c>
      <c r="ME4" s="186" t="s">
        <v>1612</v>
      </c>
      <c r="MF4" s="186" t="s">
        <v>1613</v>
      </c>
      <c r="MG4" s="186" t="s">
        <v>1614</v>
      </c>
      <c r="MH4" s="186" t="s">
        <v>1615</v>
      </c>
      <c r="MI4" s="186" t="s">
        <v>1616</v>
      </c>
      <c r="MJ4" s="186" t="s">
        <v>1617</v>
      </c>
      <c r="MK4" s="186" t="s">
        <v>1618</v>
      </c>
      <c r="ML4" s="186" t="s">
        <v>1619</v>
      </c>
      <c r="MM4" s="186" t="s">
        <v>1620</v>
      </c>
      <c r="MN4" s="186" t="s">
        <v>1621</v>
      </c>
      <c r="MO4" s="186" t="s">
        <v>1622</v>
      </c>
      <c r="MP4" s="186" t="s">
        <v>1623</v>
      </c>
      <c r="MQ4" s="186" t="s">
        <v>1624</v>
      </c>
      <c r="MR4" s="186" t="s">
        <v>1625</v>
      </c>
      <c r="MS4" s="186" t="s">
        <v>1626</v>
      </c>
      <c r="MT4" s="186" t="s">
        <v>1627</v>
      </c>
      <c r="MU4" s="186" t="s">
        <v>1628</v>
      </c>
      <c r="MV4" s="186" t="s">
        <v>1629</v>
      </c>
      <c r="MW4" s="186" t="s">
        <v>1630</v>
      </c>
      <c r="MX4" s="186" t="s">
        <v>1631</v>
      </c>
      <c r="MY4" s="186" t="s">
        <v>1632</v>
      </c>
      <c r="MZ4" s="186" t="s">
        <v>1633</v>
      </c>
      <c r="NA4" s="186" t="s">
        <v>2132</v>
      </c>
      <c r="NB4" s="186" t="s">
        <v>1634</v>
      </c>
      <c r="NC4" s="186" t="s">
        <v>1635</v>
      </c>
      <c r="ND4" s="186" t="s">
        <v>1636</v>
      </c>
      <c r="NE4" s="186" t="s">
        <v>2133</v>
      </c>
      <c r="NF4" s="186" t="s">
        <v>1637</v>
      </c>
      <c r="NG4" s="186" t="s">
        <v>1638</v>
      </c>
      <c r="NH4" s="186" t="s">
        <v>1639</v>
      </c>
      <c r="NI4" s="186" t="s">
        <v>1640</v>
      </c>
      <c r="NJ4" s="186" t="s">
        <v>1641</v>
      </c>
      <c r="NK4" s="186" t="s">
        <v>1642</v>
      </c>
      <c r="NL4" s="186" t="s">
        <v>1643</v>
      </c>
      <c r="NM4" s="186" t="s">
        <v>2134</v>
      </c>
      <c r="NN4" s="186" t="s">
        <v>1645</v>
      </c>
      <c r="NO4" s="186" t="s">
        <v>1646</v>
      </c>
      <c r="NP4" s="186" t="s">
        <v>1647</v>
      </c>
      <c r="NQ4" s="186" t="s">
        <v>1648</v>
      </c>
      <c r="NR4" s="186" t="s">
        <v>1649</v>
      </c>
      <c r="NS4" s="186" t="s">
        <v>1650</v>
      </c>
      <c r="NT4" s="186" t="s">
        <v>1651</v>
      </c>
      <c r="NU4" s="186" t="s">
        <v>1652</v>
      </c>
      <c r="NV4" s="186" t="s">
        <v>2135</v>
      </c>
      <c r="NW4" s="186" t="s">
        <v>1653</v>
      </c>
      <c r="NX4" s="186" t="s">
        <v>1654</v>
      </c>
      <c r="NY4" s="186" t="s">
        <v>1655</v>
      </c>
      <c r="NZ4" s="186" t="s">
        <v>1656</v>
      </c>
      <c r="OA4" s="186" t="s">
        <v>1657</v>
      </c>
      <c r="OB4" s="186" t="s">
        <v>1658</v>
      </c>
      <c r="OC4" s="186" t="s">
        <v>2136</v>
      </c>
      <c r="OD4" s="186" t="s">
        <v>1659</v>
      </c>
      <c r="OE4" s="186" t="s">
        <v>2137</v>
      </c>
      <c r="OF4" s="186" t="s">
        <v>1660</v>
      </c>
      <c r="OG4" s="186" t="s">
        <v>1661</v>
      </c>
      <c r="OH4" s="186" t="s">
        <v>1664</v>
      </c>
      <c r="OI4" s="186" t="s">
        <v>1662</v>
      </c>
      <c r="OJ4" s="186" t="s">
        <v>1663</v>
      </c>
      <c r="OK4" s="186" t="s">
        <v>1665</v>
      </c>
      <c r="OL4" s="186" t="s">
        <v>1666</v>
      </c>
      <c r="OM4" s="186" t="s">
        <v>2138</v>
      </c>
      <c r="ON4" s="186" t="s">
        <v>1667</v>
      </c>
      <c r="OO4" s="186" t="s">
        <v>1668</v>
      </c>
      <c r="OP4" s="186" t="s">
        <v>2139</v>
      </c>
      <c r="OQ4" s="186" t="s">
        <v>1670</v>
      </c>
      <c r="OR4" s="186" t="s">
        <v>1671</v>
      </c>
      <c r="OS4" s="186" t="s">
        <v>1672</v>
      </c>
      <c r="OT4" s="186" t="s">
        <v>1673</v>
      </c>
      <c r="OU4" s="186" t="s">
        <v>1674</v>
      </c>
      <c r="OV4" s="186" t="s">
        <v>2140</v>
      </c>
      <c r="OW4" s="186" t="s">
        <v>1675</v>
      </c>
      <c r="OX4" s="186" t="s">
        <v>2141</v>
      </c>
      <c r="OY4" s="186" t="s">
        <v>2142</v>
      </c>
      <c r="OZ4" s="186" t="s">
        <v>1676</v>
      </c>
      <c r="PA4" s="186" t="s">
        <v>1677</v>
      </c>
      <c r="PB4" s="186" t="s">
        <v>2143</v>
      </c>
      <c r="PC4" s="186" t="s">
        <v>1679</v>
      </c>
      <c r="PD4" s="186" t="s">
        <v>1680</v>
      </c>
      <c r="PE4" s="186" t="s">
        <v>1681</v>
      </c>
      <c r="PF4" s="186" t="s">
        <v>1682</v>
      </c>
      <c r="PG4" s="186" t="s">
        <v>1683</v>
      </c>
      <c r="PH4" s="186" t="s">
        <v>1684</v>
      </c>
      <c r="PI4" s="186" t="s">
        <v>1685</v>
      </c>
      <c r="PJ4" s="186" t="s">
        <v>1686</v>
      </c>
      <c r="PK4" s="186" t="s">
        <v>1687</v>
      </c>
      <c r="PL4" s="186" t="s">
        <v>1688</v>
      </c>
      <c r="PM4" s="186" t="s">
        <v>1689</v>
      </c>
      <c r="PN4" s="186" t="s">
        <v>2144</v>
      </c>
      <c r="PO4" s="186" t="s">
        <v>2145</v>
      </c>
      <c r="PP4" s="186" t="s">
        <v>2146</v>
      </c>
      <c r="PQ4" s="186" t="s">
        <v>2147</v>
      </c>
      <c r="PR4" s="186" t="s">
        <v>1690</v>
      </c>
      <c r="PS4" s="186" t="s">
        <v>1691</v>
      </c>
      <c r="PT4" s="186" t="s">
        <v>1692</v>
      </c>
      <c r="PU4" s="186" t="s">
        <v>1693</v>
      </c>
      <c r="PV4" s="186" t="s">
        <v>2148</v>
      </c>
      <c r="PW4" s="186" t="s">
        <v>1694</v>
      </c>
      <c r="PX4" s="186" t="s">
        <v>1695</v>
      </c>
      <c r="PY4" s="186" t="s">
        <v>1696</v>
      </c>
      <c r="PZ4" s="186" t="s">
        <v>1697</v>
      </c>
      <c r="QA4" s="186" t="s">
        <v>1698</v>
      </c>
      <c r="QB4" s="186" t="s">
        <v>1699</v>
      </c>
      <c r="QC4" s="186" t="s">
        <v>1700</v>
      </c>
      <c r="QD4" s="186" t="s">
        <v>1701</v>
      </c>
      <c r="QE4" s="186" t="s">
        <v>1702</v>
      </c>
      <c r="QF4" s="186" t="s">
        <v>1703</v>
      </c>
      <c r="QG4" s="186" t="s">
        <v>1704</v>
      </c>
      <c r="QH4" s="186" t="s">
        <v>1705</v>
      </c>
      <c r="QI4" s="186" t="s">
        <v>1706</v>
      </c>
      <c r="QJ4" s="186" t="s">
        <v>1707</v>
      </c>
      <c r="QK4" s="186" t="s">
        <v>1708</v>
      </c>
      <c r="QL4" s="186" t="s">
        <v>1709</v>
      </c>
      <c r="QM4" s="186" t="s">
        <v>1710</v>
      </c>
      <c r="QN4" s="186" t="s">
        <v>2149</v>
      </c>
      <c r="QO4" s="186" t="s">
        <v>2150</v>
      </c>
      <c r="QP4" s="186" t="s">
        <v>2151</v>
      </c>
      <c r="QQ4" s="186" t="s">
        <v>2152</v>
      </c>
      <c r="QR4" s="186" t="s">
        <v>1711</v>
      </c>
      <c r="QS4" s="186" t="s">
        <v>1712</v>
      </c>
      <c r="QT4" s="186" t="s">
        <v>1713</v>
      </c>
      <c r="QU4" s="186" t="s">
        <v>1714</v>
      </c>
      <c r="QV4" s="186" t="s">
        <v>1715</v>
      </c>
      <c r="QW4" s="186" t="s">
        <v>1716</v>
      </c>
      <c r="QX4" s="186" t="s">
        <v>1717</v>
      </c>
      <c r="QY4" s="186" t="s">
        <v>1718</v>
      </c>
      <c r="QZ4" s="186" t="s">
        <v>1719</v>
      </c>
      <c r="RA4" s="186" t="s">
        <v>1720</v>
      </c>
      <c r="RB4" s="186" t="s">
        <v>1721</v>
      </c>
      <c r="RC4" s="186" t="s">
        <v>2153</v>
      </c>
      <c r="RD4" s="186" t="s">
        <v>2154</v>
      </c>
      <c r="RE4" s="186" t="s">
        <v>1722</v>
      </c>
      <c r="RF4" s="186" t="s">
        <v>1723</v>
      </c>
      <c r="RG4" s="186" t="s">
        <v>1724</v>
      </c>
      <c r="RH4" s="186" t="s">
        <v>1725</v>
      </c>
      <c r="RI4" s="186" t="s">
        <v>1726</v>
      </c>
      <c r="RJ4" s="186" t="s">
        <v>1727</v>
      </c>
      <c r="RK4" s="186" t="s">
        <v>1728</v>
      </c>
      <c r="RL4" s="186" t="s">
        <v>1729</v>
      </c>
      <c r="RM4" s="186" t="s">
        <v>1730</v>
      </c>
      <c r="RN4" s="186" t="s">
        <v>1731</v>
      </c>
      <c r="RO4" s="186" t="s">
        <v>1732</v>
      </c>
      <c r="RP4" s="186" t="s">
        <v>1733</v>
      </c>
      <c r="RQ4" s="186" t="s">
        <v>1734</v>
      </c>
      <c r="RR4" s="186" t="s">
        <v>1735</v>
      </c>
      <c r="RS4" s="186" t="s">
        <v>1736</v>
      </c>
      <c r="RT4" s="186" t="s">
        <v>1737</v>
      </c>
      <c r="RU4" s="186" t="s">
        <v>1738</v>
      </c>
      <c r="RV4" s="186" t="s">
        <v>2155</v>
      </c>
      <c r="RW4" s="186" t="s">
        <v>2156</v>
      </c>
      <c r="RX4" s="186" t="s">
        <v>2157</v>
      </c>
      <c r="RY4" s="186" t="s">
        <v>1760</v>
      </c>
      <c r="RZ4" s="186" t="s">
        <v>1761</v>
      </c>
      <c r="SA4" s="186" t="s">
        <v>1762</v>
      </c>
      <c r="SB4" s="186" t="s">
        <v>1763</v>
      </c>
      <c r="SC4" s="186" t="s">
        <v>1764</v>
      </c>
      <c r="SD4" s="186" t="s">
        <v>1765</v>
      </c>
      <c r="SE4" s="186" t="s">
        <v>1766</v>
      </c>
      <c r="SF4" s="186" t="s">
        <v>1767</v>
      </c>
      <c r="SG4" s="186" t="s">
        <v>1768</v>
      </c>
      <c r="SH4" s="186" t="s">
        <v>1769</v>
      </c>
      <c r="SI4" s="186" t="s">
        <v>1770</v>
      </c>
      <c r="SJ4" s="186" t="s">
        <v>1771</v>
      </c>
      <c r="SK4" s="186" t="s">
        <v>1772</v>
      </c>
      <c r="SL4" s="186" t="s">
        <v>2159</v>
      </c>
      <c r="SM4" s="186" t="s">
        <v>1741</v>
      </c>
      <c r="SN4" s="186" t="s">
        <v>1742</v>
      </c>
      <c r="SO4" s="186" t="s">
        <v>1743</v>
      </c>
      <c r="SP4" s="186" t="s">
        <v>1744</v>
      </c>
      <c r="SQ4" s="186" t="s">
        <v>1745</v>
      </c>
      <c r="SR4" s="186" t="s">
        <v>1746</v>
      </c>
      <c r="SS4" s="186" t="s">
        <v>1747</v>
      </c>
      <c r="ST4" s="186" t="s">
        <v>1748</v>
      </c>
      <c r="SU4" s="186" t="s">
        <v>1749</v>
      </c>
      <c r="SV4" s="186" t="s">
        <v>1750</v>
      </c>
      <c r="SW4" s="186" t="s">
        <v>1751</v>
      </c>
      <c r="SX4" s="186" t="s">
        <v>2158</v>
      </c>
      <c r="SY4" s="186" t="s">
        <v>1752</v>
      </c>
      <c r="SZ4" s="186" t="s">
        <v>1753</v>
      </c>
      <c r="TA4" s="186" t="s">
        <v>1754</v>
      </c>
      <c r="TB4" s="186" t="s">
        <v>1755</v>
      </c>
      <c r="TC4" s="186" t="s">
        <v>1756</v>
      </c>
      <c r="TD4" s="186" t="s">
        <v>1757</v>
      </c>
      <c r="TE4" s="186" t="s">
        <v>1758</v>
      </c>
      <c r="TF4" s="186" t="s">
        <v>1759</v>
      </c>
      <c r="TG4" s="186" t="s">
        <v>1773</v>
      </c>
      <c r="TH4" s="186" t="s">
        <v>1774</v>
      </c>
      <c r="TI4" s="186" t="s">
        <v>1775</v>
      </c>
      <c r="TJ4" s="186" t="s">
        <v>1776</v>
      </c>
      <c r="TK4" s="186" t="s">
        <v>1777</v>
      </c>
      <c r="TL4" s="186" t="s">
        <v>1778</v>
      </c>
      <c r="TM4" s="186" t="s">
        <v>1779</v>
      </c>
      <c r="TN4" s="186" t="s">
        <v>1780</v>
      </c>
      <c r="TO4" s="186" t="s">
        <v>1781</v>
      </c>
      <c r="TP4" s="186" t="s">
        <v>1782</v>
      </c>
      <c r="TQ4" s="186" t="s">
        <v>1783</v>
      </c>
      <c r="TR4" s="186" t="s">
        <v>1784</v>
      </c>
      <c r="TS4" s="186" t="s">
        <v>1785</v>
      </c>
      <c r="TT4" s="186" t="s">
        <v>1786</v>
      </c>
      <c r="TU4" s="186" t="s">
        <v>1787</v>
      </c>
      <c r="TV4" s="186" t="s">
        <v>1788</v>
      </c>
      <c r="TW4" s="186" t="s">
        <v>2160</v>
      </c>
      <c r="TX4" s="186" t="s">
        <v>1789</v>
      </c>
      <c r="TY4" s="186" t="s">
        <v>1790</v>
      </c>
      <c r="TZ4" s="186" t="s">
        <v>1791</v>
      </c>
      <c r="UA4" s="186" t="s">
        <v>1792</v>
      </c>
      <c r="UB4" s="186" t="s">
        <v>1793</v>
      </c>
      <c r="UC4" s="186" t="s">
        <v>1794</v>
      </c>
      <c r="UD4" s="186" t="s">
        <v>1795</v>
      </c>
      <c r="UE4" s="186" t="s">
        <v>2161</v>
      </c>
      <c r="UF4" s="186" t="s">
        <v>2162</v>
      </c>
      <c r="UG4" s="186" t="s">
        <v>2163</v>
      </c>
      <c r="UH4" s="186" t="s">
        <v>1796</v>
      </c>
      <c r="UI4" s="186" t="s">
        <v>1797</v>
      </c>
      <c r="UJ4" s="186" t="s">
        <v>1798</v>
      </c>
      <c r="UK4" s="186" t="s">
        <v>1799</v>
      </c>
      <c r="UL4" s="186" t="s">
        <v>1800</v>
      </c>
      <c r="UM4" s="186" t="s">
        <v>1801</v>
      </c>
      <c r="UN4" s="186" t="s">
        <v>1802</v>
      </c>
      <c r="UO4" s="186" t="s">
        <v>1803</v>
      </c>
      <c r="UP4" s="186" t="s">
        <v>1804</v>
      </c>
      <c r="UQ4" s="186" t="s">
        <v>2164</v>
      </c>
      <c r="UR4" s="186" t="s">
        <v>1805</v>
      </c>
      <c r="US4" s="186" t="s">
        <v>1806</v>
      </c>
      <c r="UT4" s="186" t="s">
        <v>1807</v>
      </c>
      <c r="UU4" s="186" t="s">
        <v>1808</v>
      </c>
      <c r="UV4" s="186" t="s">
        <v>1809</v>
      </c>
      <c r="UW4" s="186" t="s">
        <v>1810</v>
      </c>
      <c r="UX4" s="186" t="s">
        <v>1811</v>
      </c>
      <c r="UY4" s="186" t="s">
        <v>1812</v>
      </c>
      <c r="UZ4" s="186" t="s">
        <v>1813</v>
      </c>
      <c r="VA4" s="186" t="s">
        <v>1814</v>
      </c>
      <c r="VB4" s="186" t="s">
        <v>1815</v>
      </c>
      <c r="VC4" s="186" t="s">
        <v>1816</v>
      </c>
      <c r="VD4" s="186" t="s">
        <v>1817</v>
      </c>
      <c r="VE4" s="186" t="s">
        <v>1818</v>
      </c>
      <c r="VF4" s="186" t="s">
        <v>1819</v>
      </c>
      <c r="VG4" s="186" t="s">
        <v>2165</v>
      </c>
      <c r="VH4" s="186" t="s">
        <v>2166</v>
      </c>
      <c r="VI4" s="186" t="s">
        <v>2167</v>
      </c>
      <c r="VJ4" s="186" t="s">
        <v>1823</v>
      </c>
      <c r="VK4" s="186" t="s">
        <v>1824</v>
      </c>
      <c r="VL4" s="186" t="s">
        <v>1825</v>
      </c>
      <c r="VM4" s="186" t="s">
        <v>1826</v>
      </c>
      <c r="VN4" s="186" t="s">
        <v>1827</v>
      </c>
      <c r="VO4" s="186" t="s">
        <v>1828</v>
      </c>
      <c r="VP4" s="186" t="s">
        <v>1829</v>
      </c>
      <c r="VQ4" s="186" t="s">
        <v>1830</v>
      </c>
      <c r="VR4" s="186" t="s">
        <v>1831</v>
      </c>
      <c r="VS4" s="186" t="s">
        <v>2168</v>
      </c>
      <c r="VT4" s="186" t="s">
        <v>1832</v>
      </c>
      <c r="VU4" s="186" t="s">
        <v>1833</v>
      </c>
      <c r="VV4" s="186" t="s">
        <v>1834</v>
      </c>
      <c r="VW4" s="186" t="s">
        <v>1835</v>
      </c>
      <c r="VX4" s="186" t="s">
        <v>1836</v>
      </c>
      <c r="VY4" s="186" t="s">
        <v>1837</v>
      </c>
      <c r="VZ4" s="186" t="s">
        <v>1838</v>
      </c>
      <c r="WA4" s="186" t="s">
        <v>1839</v>
      </c>
      <c r="WB4" s="186" t="s">
        <v>1840</v>
      </c>
      <c r="WC4" s="186" t="s">
        <v>1841</v>
      </c>
      <c r="WD4" s="186" t="s">
        <v>1842</v>
      </c>
      <c r="WE4" s="186" t="s">
        <v>1843</v>
      </c>
      <c r="WF4" s="186" t="s">
        <v>1844</v>
      </c>
      <c r="WG4" s="186" t="s">
        <v>1845</v>
      </c>
      <c r="WH4" s="186" t="s">
        <v>1846</v>
      </c>
      <c r="WI4" s="186" t="s">
        <v>1847</v>
      </c>
      <c r="WJ4" s="186" t="s">
        <v>1848</v>
      </c>
      <c r="WK4" s="186" t="s">
        <v>1849</v>
      </c>
      <c r="WL4" s="186" t="s">
        <v>1850</v>
      </c>
      <c r="WM4" s="186" t="s">
        <v>1851</v>
      </c>
      <c r="WN4" s="186" t="s">
        <v>1852</v>
      </c>
      <c r="WO4" s="186" t="s">
        <v>1853</v>
      </c>
      <c r="WP4" s="186" t="s">
        <v>1854</v>
      </c>
      <c r="WQ4" s="186" t="s">
        <v>1855</v>
      </c>
      <c r="WR4" s="186" t="s">
        <v>1856</v>
      </c>
      <c r="WS4" s="186" t="s">
        <v>2169</v>
      </c>
      <c r="WT4" s="186" t="s">
        <v>2170</v>
      </c>
      <c r="WU4" s="186" t="s">
        <v>1857</v>
      </c>
      <c r="WV4" s="186" t="s">
        <v>1858</v>
      </c>
      <c r="WW4" s="186" t="s">
        <v>1859</v>
      </c>
      <c r="WX4" s="186" t="s">
        <v>2171</v>
      </c>
      <c r="WY4" s="186" t="s">
        <v>1860</v>
      </c>
      <c r="WZ4" s="186" t="s">
        <v>1861</v>
      </c>
      <c r="XA4" s="186" t="s">
        <v>1862</v>
      </c>
      <c r="XB4" s="186" t="s">
        <v>1863</v>
      </c>
      <c r="XC4" s="186" t="s">
        <v>2172</v>
      </c>
      <c r="XD4" s="186" t="s">
        <v>2173</v>
      </c>
      <c r="XE4" s="186" t="s">
        <v>2174</v>
      </c>
      <c r="XF4" s="186" t="s">
        <v>1867</v>
      </c>
      <c r="XG4" s="186" t="s">
        <v>1868</v>
      </c>
      <c r="XH4" s="186" t="s">
        <v>1869</v>
      </c>
      <c r="XI4" s="186" t="s">
        <v>2175</v>
      </c>
      <c r="XJ4" s="186" t="s">
        <v>1870</v>
      </c>
      <c r="XK4" s="186" t="s">
        <v>1871</v>
      </c>
      <c r="XL4" s="186" t="s">
        <v>1872</v>
      </c>
      <c r="XM4" s="186" t="s">
        <v>1873</v>
      </c>
      <c r="XN4" s="186" t="s">
        <v>1874</v>
      </c>
      <c r="XO4" s="186" t="s">
        <v>1875</v>
      </c>
      <c r="XP4" s="186" t="s">
        <v>1876</v>
      </c>
      <c r="XQ4" s="186" t="s">
        <v>1877</v>
      </c>
      <c r="XR4" s="186" t="s">
        <v>1878</v>
      </c>
      <c r="XS4" s="186" t="s">
        <v>1879</v>
      </c>
      <c r="XT4" s="186" t="s">
        <v>1880</v>
      </c>
      <c r="XU4" s="186" t="s">
        <v>1881</v>
      </c>
      <c r="XV4" s="186" t="s">
        <v>1882</v>
      </c>
      <c r="XW4" s="186" t="s">
        <v>1883</v>
      </c>
      <c r="XX4" s="186" t="s">
        <v>1884</v>
      </c>
      <c r="XY4" s="186" t="s">
        <v>1885</v>
      </c>
      <c r="XZ4" s="186" t="s">
        <v>1886</v>
      </c>
      <c r="YA4" s="186" t="s">
        <v>2176</v>
      </c>
      <c r="YB4" s="186" t="s">
        <v>2177</v>
      </c>
      <c r="YC4" s="186" t="s">
        <v>1888</v>
      </c>
      <c r="YD4" s="186" t="s">
        <v>1889</v>
      </c>
      <c r="YE4" s="186" t="s">
        <v>1890</v>
      </c>
      <c r="YF4" s="186" t="s">
        <v>1891</v>
      </c>
      <c r="YG4" s="186" t="s">
        <v>2178</v>
      </c>
      <c r="YH4" s="186" t="s">
        <v>1892</v>
      </c>
      <c r="YI4" s="186" t="s">
        <v>1893</v>
      </c>
      <c r="YJ4" s="186" t="s">
        <v>1894</v>
      </c>
      <c r="YK4" s="186" t="s">
        <v>1895</v>
      </c>
      <c r="YL4" s="186" t="s">
        <v>1896</v>
      </c>
      <c r="YM4" s="186" t="s">
        <v>1897</v>
      </c>
      <c r="YN4" s="186" t="s">
        <v>1898</v>
      </c>
      <c r="YO4" s="186" t="s">
        <v>1899</v>
      </c>
      <c r="YP4" s="186" t="s">
        <v>1900</v>
      </c>
      <c r="YQ4" s="186" t="s">
        <v>2179</v>
      </c>
      <c r="YR4" s="186" t="s">
        <v>2180</v>
      </c>
      <c r="YS4" s="186" t="s">
        <v>2181</v>
      </c>
      <c r="YT4" s="186" t="s">
        <v>1904</v>
      </c>
      <c r="YU4" s="186" t="s">
        <v>1905</v>
      </c>
      <c r="YV4" s="186" t="s">
        <v>1906</v>
      </c>
      <c r="YW4" s="186" t="s">
        <v>1907</v>
      </c>
      <c r="YX4" s="186" t="s">
        <v>1908</v>
      </c>
      <c r="YY4" s="186" t="s">
        <v>1909</v>
      </c>
      <c r="YZ4" s="186" t="s">
        <v>1910</v>
      </c>
      <c r="ZA4" s="186" t="s">
        <v>1911</v>
      </c>
      <c r="ZB4" s="186" t="s">
        <v>1912</v>
      </c>
      <c r="ZC4" s="186" t="s">
        <v>1913</v>
      </c>
      <c r="ZD4" s="186" t="s">
        <v>1914</v>
      </c>
      <c r="ZE4" s="186" t="s">
        <v>1915</v>
      </c>
      <c r="ZF4" s="186" t="s">
        <v>1916</v>
      </c>
      <c r="ZG4" s="186" t="s">
        <v>1917</v>
      </c>
      <c r="ZH4" s="186" t="s">
        <v>1918</v>
      </c>
      <c r="ZI4" s="186" t="s">
        <v>1919</v>
      </c>
      <c r="ZJ4" s="186" t="s">
        <v>1920</v>
      </c>
      <c r="ZK4" s="186" t="s">
        <v>1921</v>
      </c>
      <c r="ZL4" s="186" t="s">
        <v>1922</v>
      </c>
      <c r="ZM4" s="186" t="s">
        <v>1923</v>
      </c>
      <c r="ZN4" s="186" t="s">
        <v>1924</v>
      </c>
      <c r="ZO4" s="186" t="s">
        <v>1925</v>
      </c>
      <c r="ZP4" s="186" t="s">
        <v>1926</v>
      </c>
      <c r="ZQ4" s="186" t="s">
        <v>1927</v>
      </c>
      <c r="ZR4" s="186" t="s">
        <v>1928</v>
      </c>
      <c r="ZS4" s="186" t="s">
        <v>1929</v>
      </c>
      <c r="ZT4" s="186" t="s">
        <v>1930</v>
      </c>
      <c r="ZU4" s="186" t="s">
        <v>1931</v>
      </c>
      <c r="ZV4" s="186" t="s">
        <v>1932</v>
      </c>
      <c r="ZW4" s="186" t="s">
        <v>1933</v>
      </c>
      <c r="ZX4" s="186" t="s">
        <v>1934</v>
      </c>
      <c r="ZY4" s="186" t="s">
        <v>1935</v>
      </c>
      <c r="ZZ4" s="186" t="s">
        <v>1936</v>
      </c>
      <c r="AAA4" s="186" t="s">
        <v>1937</v>
      </c>
      <c r="AAB4" s="186" t="s">
        <v>1938</v>
      </c>
      <c r="AAC4" s="186" t="s">
        <v>2182</v>
      </c>
      <c r="AAD4" s="186" t="s">
        <v>2183</v>
      </c>
      <c r="AAE4" s="186" t="s">
        <v>2184</v>
      </c>
      <c r="AAF4" s="186" t="s">
        <v>1940</v>
      </c>
      <c r="AAG4" s="186" t="s">
        <v>1941</v>
      </c>
      <c r="AAH4" s="186" t="s">
        <v>1942</v>
      </c>
      <c r="AAI4" s="186" t="s">
        <v>1943</v>
      </c>
      <c r="AAJ4" s="186" t="s">
        <v>1944</v>
      </c>
      <c r="AAK4" s="186" t="s">
        <v>1945</v>
      </c>
      <c r="AAL4" s="186" t="s">
        <v>1946</v>
      </c>
      <c r="AAM4" s="186" t="s">
        <v>1947</v>
      </c>
      <c r="AAN4" s="186" t="s">
        <v>1948</v>
      </c>
      <c r="AAO4" s="186" t="s">
        <v>1949</v>
      </c>
      <c r="AAP4" s="186" t="s">
        <v>1950</v>
      </c>
      <c r="AAQ4" s="186" t="s">
        <v>1951</v>
      </c>
      <c r="AAR4" s="186" t="s">
        <v>1952</v>
      </c>
      <c r="AAS4" s="186" t="s">
        <v>1953</v>
      </c>
      <c r="AAT4" s="186" t="s">
        <v>1954</v>
      </c>
      <c r="AAU4" s="186" t="s">
        <v>1955</v>
      </c>
      <c r="AAV4" s="186" t="s">
        <v>1956</v>
      </c>
      <c r="AAW4" s="186" t="s">
        <v>1957</v>
      </c>
      <c r="AAX4" s="186" t="s">
        <v>2185</v>
      </c>
      <c r="AAY4" s="186" t="s">
        <v>1958</v>
      </c>
      <c r="AAZ4" s="186" t="s">
        <v>1959</v>
      </c>
      <c r="ABA4" s="186" t="s">
        <v>1960</v>
      </c>
      <c r="ABB4" s="186" t="s">
        <v>1961</v>
      </c>
      <c r="ABC4" s="186" t="s">
        <v>1962</v>
      </c>
      <c r="ABD4" s="186" t="s">
        <v>1963</v>
      </c>
      <c r="ABE4" s="186" t="s">
        <v>1964</v>
      </c>
      <c r="ABF4" s="186" t="s">
        <v>2186</v>
      </c>
      <c r="ABG4" s="186" t="s">
        <v>2187</v>
      </c>
      <c r="ABH4" s="186" t="s">
        <v>1965</v>
      </c>
      <c r="ABI4" s="186" t="s">
        <v>2188</v>
      </c>
      <c r="ABJ4" s="186" t="s">
        <v>2189</v>
      </c>
      <c r="ABK4" s="186" t="s">
        <v>2190</v>
      </c>
      <c r="ABL4" s="186" t="s">
        <v>2191</v>
      </c>
      <c r="ABM4" s="186" t="s">
        <v>1969</v>
      </c>
      <c r="ABN4" s="186" t="s">
        <v>1970</v>
      </c>
      <c r="ABO4" s="186" t="s">
        <v>1971</v>
      </c>
      <c r="ABP4" s="186" t="s">
        <v>1972</v>
      </c>
      <c r="ABQ4" s="186" t="s">
        <v>1973</v>
      </c>
      <c r="ABR4" s="186" t="s">
        <v>1974</v>
      </c>
      <c r="ABS4" s="186" t="s">
        <v>1975</v>
      </c>
      <c r="ABT4" s="186" t="s">
        <v>1976</v>
      </c>
      <c r="ABU4" s="186" t="s">
        <v>2192</v>
      </c>
      <c r="ABV4" s="186" t="s">
        <v>1977</v>
      </c>
      <c r="ABW4" s="186" t="s">
        <v>1978</v>
      </c>
      <c r="ABX4" s="186" t="s">
        <v>1979</v>
      </c>
      <c r="ABY4" s="186" t="s">
        <v>1980</v>
      </c>
      <c r="ABZ4" s="186" t="s">
        <v>1981</v>
      </c>
      <c r="ACA4" s="186" t="s">
        <v>1982</v>
      </c>
      <c r="ACB4" s="186" t="s">
        <v>1983</v>
      </c>
      <c r="ACC4" s="186" t="s">
        <v>1984</v>
      </c>
      <c r="ACD4" s="186" t="s">
        <v>1985</v>
      </c>
      <c r="ACE4" s="186" t="s">
        <v>1986</v>
      </c>
      <c r="ACF4" s="186" t="s">
        <v>1987</v>
      </c>
      <c r="ACG4" s="186" t="s">
        <v>1988</v>
      </c>
      <c r="ACH4" s="186" t="s">
        <v>1989</v>
      </c>
      <c r="ACI4" s="186" t="s">
        <v>1990</v>
      </c>
      <c r="ACJ4" s="186" t="s">
        <v>1991</v>
      </c>
      <c r="ACK4" s="186" t="s">
        <v>1992</v>
      </c>
      <c r="ACL4" s="186" t="s">
        <v>1993</v>
      </c>
      <c r="ACM4" s="186" t="s">
        <v>1994</v>
      </c>
      <c r="ACN4" s="186" t="s">
        <v>1995</v>
      </c>
      <c r="ACO4" s="186" t="s">
        <v>2193</v>
      </c>
      <c r="ACP4" s="186" t="s">
        <v>1996</v>
      </c>
      <c r="ACQ4" s="186" t="s">
        <v>1997</v>
      </c>
      <c r="ACR4" s="186" t="s">
        <v>1998</v>
      </c>
      <c r="ACS4" s="186" t="s">
        <v>1999</v>
      </c>
      <c r="ACT4" s="186" t="s">
        <v>2194</v>
      </c>
      <c r="ACU4" s="186" t="s">
        <v>2000</v>
      </c>
      <c r="ACV4" s="186" t="s">
        <v>2001</v>
      </c>
      <c r="ACW4" s="186" t="s">
        <v>2002</v>
      </c>
      <c r="ACX4" s="186" t="s">
        <v>2003</v>
      </c>
      <c r="ACY4" s="186" t="s">
        <v>2004</v>
      </c>
      <c r="ACZ4" s="186" t="s">
        <v>1863</v>
      </c>
      <c r="ADA4" s="186" t="s">
        <v>2195</v>
      </c>
      <c r="ADB4" s="186" t="s">
        <v>2196</v>
      </c>
      <c r="ADC4" s="186" t="s">
        <v>2197</v>
      </c>
      <c r="ADD4" s="186" t="s">
        <v>2005</v>
      </c>
      <c r="ADE4" s="186" t="s">
        <v>2006</v>
      </c>
      <c r="ADF4" s="186" t="s">
        <v>2007</v>
      </c>
      <c r="ADG4" s="186" t="s">
        <v>2008</v>
      </c>
      <c r="ADH4" s="186" t="s">
        <v>2009</v>
      </c>
      <c r="ADI4" s="186" t="s">
        <v>1499</v>
      </c>
      <c r="ADJ4" s="186" t="s">
        <v>2010</v>
      </c>
      <c r="ADK4" s="186" t="s">
        <v>2011</v>
      </c>
      <c r="ADL4" s="186" t="s">
        <v>2012</v>
      </c>
      <c r="ADM4" s="186" t="s">
        <v>2013</v>
      </c>
      <c r="ADN4" s="186" t="s">
        <v>2014</v>
      </c>
      <c r="ADO4" s="186" t="s">
        <v>2015</v>
      </c>
      <c r="ADP4" s="186" t="s">
        <v>2016</v>
      </c>
      <c r="ADQ4" s="186" t="s">
        <v>2017</v>
      </c>
      <c r="ADR4" s="186" t="s">
        <v>2018</v>
      </c>
      <c r="ADS4" s="186" t="s">
        <v>2019</v>
      </c>
      <c r="ADT4" s="186" t="s">
        <v>2020</v>
      </c>
      <c r="ADU4" s="186" t="s">
        <v>2021</v>
      </c>
      <c r="ADV4" s="186" t="s">
        <v>2022</v>
      </c>
      <c r="ADW4" s="186" t="s">
        <v>2023</v>
      </c>
      <c r="ADX4" s="186" t="s">
        <v>2024</v>
      </c>
      <c r="ADY4" s="186" t="s">
        <v>2040</v>
      </c>
      <c r="ADZ4" s="186" t="s">
        <v>2025</v>
      </c>
      <c r="AEA4" s="186" t="s">
        <v>2026</v>
      </c>
      <c r="AEB4" s="186" t="s">
        <v>2027</v>
      </c>
      <c r="AEC4" s="186" t="s">
        <v>2028</v>
      </c>
      <c r="AED4" s="186" t="s">
        <v>2029</v>
      </c>
      <c r="AEE4" s="186" t="s">
        <v>2030</v>
      </c>
      <c r="AEF4" s="186" t="s">
        <v>2031</v>
      </c>
      <c r="AEG4" s="186" t="s">
        <v>2032</v>
      </c>
      <c r="AEH4" s="186" t="s">
        <v>2033</v>
      </c>
      <c r="AEI4" s="186" t="s">
        <v>2034</v>
      </c>
      <c r="AEJ4" s="186" t="s">
        <v>2035</v>
      </c>
      <c r="AEK4" s="186" t="s">
        <v>2036</v>
      </c>
      <c r="AEL4" s="186" t="s">
        <v>2037</v>
      </c>
      <c r="AEM4" s="186" t="s">
        <v>2038</v>
      </c>
      <c r="AEN4" s="186" t="s">
        <v>2039</v>
      </c>
      <c r="AEO4" s="186" t="s">
        <v>2041</v>
      </c>
      <c r="AEP4" s="186" t="s">
        <v>2042</v>
      </c>
      <c r="AEQ4" s="186" t="s">
        <v>2043</v>
      </c>
      <c r="AER4" s="186" t="s">
        <v>2044</v>
      </c>
      <c r="AES4" s="186" t="s">
        <v>2045</v>
      </c>
      <c r="AET4" s="186" t="s">
        <v>2046</v>
      </c>
      <c r="AEU4" s="186" t="s">
        <v>2047</v>
      </c>
      <c r="AEV4" s="186" t="s">
        <v>2048</v>
      </c>
      <c r="AEW4" s="186" t="s">
        <v>2049</v>
      </c>
      <c r="AEX4" s="186" t="s">
        <v>2050</v>
      </c>
      <c r="AEY4" s="186" t="s">
        <v>2051</v>
      </c>
      <c r="AEZ4" s="186" t="s">
        <v>2052</v>
      </c>
      <c r="AFA4" s="186" t="s">
        <v>2053</v>
      </c>
      <c r="AFB4" s="186" t="s">
        <v>2054</v>
      </c>
      <c r="AFC4" s="186" t="s">
        <v>2055</v>
      </c>
      <c r="AFD4" s="186" t="s">
        <v>2056</v>
      </c>
      <c r="AFE4" s="186" t="s">
        <v>2057</v>
      </c>
      <c r="AFF4" s="186" t="s">
        <v>2058</v>
      </c>
      <c r="AFG4" s="186" t="s">
        <v>2059</v>
      </c>
      <c r="AFH4" s="186" t="s">
        <v>2060</v>
      </c>
      <c r="AFI4" s="186" t="s">
        <v>2061</v>
      </c>
      <c r="AFJ4" s="186" t="s">
        <v>2062</v>
      </c>
      <c r="AFK4" s="186" t="s">
        <v>2063</v>
      </c>
      <c r="AFL4" s="186" t="s">
        <v>2064</v>
      </c>
      <c r="AFM4" s="186" t="s">
        <v>2065</v>
      </c>
      <c r="AFN4" s="186" t="s">
        <v>2066</v>
      </c>
      <c r="AFO4" s="186" t="s">
        <v>2067</v>
      </c>
      <c r="AFP4" s="186" t="s">
        <v>2068</v>
      </c>
      <c r="AFQ4" s="186" t="s">
        <v>2069</v>
      </c>
      <c r="AFR4" s="186" t="s">
        <v>2070</v>
      </c>
      <c r="AFS4" s="186" t="s">
        <v>2071</v>
      </c>
      <c r="AFT4" s="186" t="s">
        <v>2072</v>
      </c>
      <c r="AFU4" s="186" t="s">
        <v>2073</v>
      </c>
      <c r="AFV4" s="186" t="s">
        <v>2074</v>
      </c>
      <c r="AFW4" s="186" t="s">
        <v>2075</v>
      </c>
      <c r="AFX4" s="186" t="s">
        <v>2076</v>
      </c>
      <c r="AFY4" s="186" t="s">
        <v>2077</v>
      </c>
      <c r="AFZ4" s="186" t="s">
        <v>2078</v>
      </c>
      <c r="AGA4" s="186" t="s">
        <v>2079</v>
      </c>
      <c r="AGB4" s="186" t="s">
        <v>2080</v>
      </c>
      <c r="AGC4" s="186" t="s">
        <v>2081</v>
      </c>
      <c r="AGD4" s="186" t="s">
        <v>2082</v>
      </c>
      <c r="AGE4" s="186" t="s">
        <v>2083</v>
      </c>
      <c r="AGF4" s="186" t="s">
        <v>2084</v>
      </c>
      <c r="AGG4" s="186" t="s">
        <v>2085</v>
      </c>
      <c r="AGH4" s="186" t="s">
        <v>2086</v>
      </c>
      <c r="AGI4" s="186" t="s">
        <v>2087</v>
      </c>
      <c r="AGJ4" s="186" t="s">
        <v>2088</v>
      </c>
      <c r="AGK4" s="186" t="s">
        <v>2089</v>
      </c>
      <c r="AGL4" s="186" t="s">
        <v>2090</v>
      </c>
      <c r="AGM4" s="186" t="s">
        <v>2091</v>
      </c>
      <c r="AGN4" s="186" t="s">
        <v>2092</v>
      </c>
      <c r="AGO4" s="186" t="s">
        <v>2093</v>
      </c>
      <c r="AGP4" s="186" t="s">
        <v>2094</v>
      </c>
      <c r="AGQ4" s="186" t="s">
        <v>2095</v>
      </c>
      <c r="AGR4" s="186" t="s">
        <v>2096</v>
      </c>
      <c r="AGS4" s="186" t="s">
        <v>2097</v>
      </c>
      <c r="AGT4" s="186" t="s">
        <v>2098</v>
      </c>
      <c r="AGU4" s="186" t="s">
        <v>2099</v>
      </c>
      <c r="AGV4" s="186" t="s">
        <v>2100</v>
      </c>
      <c r="AGW4" s="186" t="s">
        <v>2101</v>
      </c>
      <c r="AGX4" s="186" t="s">
        <v>2102</v>
      </c>
      <c r="AGY4" s="186" t="s">
        <v>2103</v>
      </c>
      <c r="AGZ4" s="186" t="s">
        <v>2104</v>
      </c>
      <c r="AHA4" s="186" t="s">
        <v>2105</v>
      </c>
      <c r="AHB4" s="186" t="s">
        <v>2106</v>
      </c>
      <c r="AHC4" s="186" t="s">
        <v>2107</v>
      </c>
      <c r="AHD4" s="186" t="s">
        <v>2108</v>
      </c>
      <c r="AHE4" s="186" t="s">
        <v>2109</v>
      </c>
      <c r="AHF4" s="186" t="s">
        <v>2110</v>
      </c>
      <c r="AHG4" s="186" t="s">
        <v>2111</v>
      </c>
      <c r="AHH4" s="186" t="s">
        <v>2112</v>
      </c>
      <c r="AHI4" s="186" t="s">
        <v>2113</v>
      </c>
      <c r="AHJ4" s="186" t="s">
        <v>2114</v>
      </c>
      <c r="AHK4" s="186" t="s">
        <v>2115</v>
      </c>
      <c r="AHL4" s="186" t="s">
        <v>2116</v>
      </c>
      <c r="AHM4" s="186" t="s">
        <v>2117</v>
      </c>
      <c r="AHN4" s="186" t="s">
        <v>2118</v>
      </c>
      <c r="AHQ4" s="208">
        <v>2</v>
      </c>
    </row>
    <row r="5" spans="1:903" ht="23.5" customHeight="1">
      <c r="A5" s="183" t="s">
        <v>0</v>
      </c>
      <c r="B5" s="184" t="s">
        <v>1</v>
      </c>
      <c r="C5" s="187">
        <v>633217390.56999993</v>
      </c>
      <c r="D5" s="187">
        <v>220754563.97000009</v>
      </c>
      <c r="E5" s="187">
        <v>62933317.289999999</v>
      </c>
      <c r="F5" s="187">
        <v>90166402.550000012</v>
      </c>
      <c r="G5" s="187">
        <v>55287231.269999988</v>
      </c>
      <c r="H5" s="187">
        <v>81803621.730000019</v>
      </c>
      <c r="I5" s="187">
        <v>31288701.430000003</v>
      </c>
      <c r="J5" s="187">
        <v>190138480.52999997</v>
      </c>
      <c r="K5" s="187">
        <v>95347787.640000001</v>
      </c>
      <c r="L5" s="187">
        <v>51911298.840000004</v>
      </c>
      <c r="M5" s="187">
        <v>136747049.83999997</v>
      </c>
      <c r="N5" s="187">
        <v>55568691.539999999</v>
      </c>
      <c r="O5" s="187">
        <v>173970835.33999997</v>
      </c>
      <c r="P5" s="187">
        <v>65813374.320000015</v>
      </c>
      <c r="Q5" s="187">
        <v>56129789.270000011</v>
      </c>
      <c r="R5" s="187">
        <v>54192238.560000017</v>
      </c>
      <c r="S5" s="187">
        <v>94601106.569999978</v>
      </c>
      <c r="T5" s="187">
        <v>54831162.050000004</v>
      </c>
      <c r="U5" s="187">
        <v>36693036.170000009</v>
      </c>
      <c r="V5" s="187">
        <v>48474077.850000001</v>
      </c>
      <c r="W5" s="187">
        <v>40521057.539999984</v>
      </c>
      <c r="X5" s="187">
        <v>36266210.460000001</v>
      </c>
      <c r="Y5" s="187">
        <v>34983037.620000012</v>
      </c>
      <c r="Z5" s="187">
        <v>25063594.529999994</v>
      </c>
      <c r="AA5" s="187">
        <v>876452715.76999974</v>
      </c>
      <c r="AB5" s="187">
        <v>99749998.649999976</v>
      </c>
      <c r="AC5" s="187">
        <v>154582529.90000001</v>
      </c>
      <c r="AD5" s="187">
        <v>41153851.960000023</v>
      </c>
      <c r="AE5" s="187">
        <v>159789128.52000001</v>
      </c>
      <c r="AF5" s="187">
        <v>46906981.470000021</v>
      </c>
      <c r="AG5" s="187">
        <v>97076406.970000014</v>
      </c>
      <c r="AH5" s="187">
        <v>86421030.170000017</v>
      </c>
      <c r="AI5" s="187">
        <v>84491188.099999979</v>
      </c>
      <c r="AJ5" s="187">
        <v>69913806.870000005</v>
      </c>
      <c r="AK5" s="187">
        <v>44448076.780000009</v>
      </c>
      <c r="AL5" s="187">
        <v>60281859.619999997</v>
      </c>
      <c r="AM5" s="187">
        <v>86115294.690000013</v>
      </c>
      <c r="AN5" s="187">
        <v>44148177.860000014</v>
      </c>
      <c r="AO5" s="187">
        <v>38801395.639999993</v>
      </c>
      <c r="AP5" s="187">
        <v>96677334.190000013</v>
      </c>
      <c r="AQ5" s="187">
        <v>102641278.58999996</v>
      </c>
      <c r="AR5" s="187">
        <v>28185138.360000007</v>
      </c>
      <c r="AS5" s="187">
        <v>325432190.15000004</v>
      </c>
      <c r="AT5" s="187">
        <v>50548896.410000011</v>
      </c>
      <c r="AU5" s="187">
        <v>67256834.220000014</v>
      </c>
      <c r="AV5" s="187">
        <v>60423878.439999983</v>
      </c>
      <c r="AW5" s="187">
        <v>57909589.660000011</v>
      </c>
      <c r="AX5" s="187">
        <v>58718190.689999998</v>
      </c>
      <c r="AY5" s="187">
        <v>21469994.789999995</v>
      </c>
      <c r="AZ5" s="187">
        <v>39048045.970000029</v>
      </c>
      <c r="BA5" s="187">
        <v>66495323.860000029</v>
      </c>
      <c r="BB5" s="187">
        <v>35013465.340000004</v>
      </c>
      <c r="BC5" s="187">
        <v>37636779.700000003</v>
      </c>
      <c r="BD5" s="187">
        <v>79660718.440000027</v>
      </c>
      <c r="BE5" s="187">
        <v>39248929.61999999</v>
      </c>
      <c r="BF5" s="187">
        <v>48255001.340000004</v>
      </c>
      <c r="BG5" s="187">
        <v>29112686.289999992</v>
      </c>
      <c r="BH5" s="187">
        <v>265328796.55999997</v>
      </c>
      <c r="BI5" s="187">
        <v>23790274.849999998</v>
      </c>
      <c r="BJ5" s="187">
        <v>25068184.119999997</v>
      </c>
      <c r="BK5" s="187">
        <v>36048910.780000001</v>
      </c>
      <c r="BL5" s="187">
        <v>56818276.420000002</v>
      </c>
      <c r="BM5" s="187">
        <v>80056055.450000018</v>
      </c>
      <c r="BN5" s="187">
        <v>28445297.13000001</v>
      </c>
      <c r="BO5" s="187">
        <v>31388350.12999998</v>
      </c>
      <c r="BP5" s="187">
        <v>25647384.310000002</v>
      </c>
      <c r="BQ5" s="187">
        <v>22292318.210000001</v>
      </c>
      <c r="BR5" s="187">
        <v>23052794.68</v>
      </c>
      <c r="BS5" s="187">
        <v>20601796.369999994</v>
      </c>
      <c r="BT5" s="187">
        <v>81395432.349999979</v>
      </c>
      <c r="BU5" s="187">
        <v>16087110.050000008</v>
      </c>
      <c r="BV5" s="187">
        <v>39743450.940000013</v>
      </c>
      <c r="BW5" s="187">
        <v>218435420.47999987</v>
      </c>
      <c r="BX5" s="187">
        <v>131844021.25999998</v>
      </c>
      <c r="BY5" s="187">
        <v>60434660.079999968</v>
      </c>
      <c r="BZ5" s="187">
        <v>26867739.50999999</v>
      </c>
      <c r="CA5" s="187">
        <v>62680862.549999967</v>
      </c>
      <c r="CB5" s="187">
        <v>62037593.789999992</v>
      </c>
      <c r="CC5" s="187">
        <v>31173537.059999995</v>
      </c>
      <c r="CD5" s="187">
        <v>2264653.59</v>
      </c>
      <c r="CE5" s="187">
        <v>1810436.51</v>
      </c>
      <c r="CF5" s="187">
        <v>849854724.30000019</v>
      </c>
      <c r="CG5" s="187">
        <v>50629092.640000015</v>
      </c>
      <c r="CH5" s="187">
        <v>127475536.55999999</v>
      </c>
      <c r="CI5" s="187">
        <v>45787581.409999989</v>
      </c>
      <c r="CJ5" s="187">
        <v>66691804.54999999</v>
      </c>
      <c r="CK5" s="187">
        <v>43720569.510000005</v>
      </c>
      <c r="CL5" s="187">
        <v>58333432.219999999</v>
      </c>
      <c r="CM5" s="187">
        <v>93559647.700000003</v>
      </c>
      <c r="CN5" s="187">
        <v>26626665.589999996</v>
      </c>
      <c r="CO5" s="187">
        <v>59840926.549999982</v>
      </c>
      <c r="CP5" s="187">
        <v>44274255.060000002</v>
      </c>
      <c r="CQ5" s="187">
        <v>48526319.800000027</v>
      </c>
      <c r="CR5" s="187">
        <v>43311455.069999993</v>
      </c>
      <c r="CS5" s="187">
        <v>290533516.54000014</v>
      </c>
      <c r="CT5" s="187">
        <v>45798128.550000004</v>
      </c>
      <c r="CU5" s="187">
        <v>49651185.920000002</v>
      </c>
      <c r="CV5" s="187">
        <v>94528373.450000003</v>
      </c>
      <c r="CW5" s="187">
        <v>36573751.469999991</v>
      </c>
      <c r="CX5" s="187">
        <v>77231309.689999968</v>
      </c>
      <c r="CY5" s="187">
        <v>26517692.90000001</v>
      </c>
      <c r="CZ5" s="187">
        <v>29154243.849999998</v>
      </c>
      <c r="DA5" s="187">
        <v>425615820.02999955</v>
      </c>
      <c r="DB5" s="187">
        <v>93707069.12999998</v>
      </c>
      <c r="DC5" s="187">
        <v>172593991.70999992</v>
      </c>
      <c r="DD5" s="187">
        <v>240772859.03000009</v>
      </c>
      <c r="DE5" s="187">
        <v>87642303.899999976</v>
      </c>
      <c r="DF5" s="187">
        <v>120955467.61000001</v>
      </c>
      <c r="DG5" s="187">
        <v>83189038.029999986</v>
      </c>
      <c r="DH5" s="187">
        <v>33370650.279999986</v>
      </c>
      <c r="DI5" s="187">
        <v>55011962.569999985</v>
      </c>
      <c r="DJ5" s="187">
        <v>50833465.720000029</v>
      </c>
      <c r="DK5" s="187">
        <v>84191263.649999991</v>
      </c>
      <c r="DL5" s="187">
        <v>164891731.32999983</v>
      </c>
      <c r="DM5" s="187">
        <v>169055193.72</v>
      </c>
      <c r="DN5" s="187">
        <v>43341672.049999982</v>
      </c>
      <c r="DO5" s="187">
        <v>41761529.990000017</v>
      </c>
      <c r="DP5" s="187">
        <v>85643178.610000014</v>
      </c>
      <c r="DQ5" s="187">
        <v>83745112.740000024</v>
      </c>
      <c r="DR5" s="187">
        <v>75487679</v>
      </c>
      <c r="DS5" s="187">
        <v>52529849.279999994</v>
      </c>
      <c r="DT5" s="187">
        <v>45133111.299999997</v>
      </c>
      <c r="DU5" s="187">
        <v>800289816.62</v>
      </c>
      <c r="DV5" s="187">
        <v>61695844.409999974</v>
      </c>
      <c r="DW5" s="187">
        <v>103853513.84000002</v>
      </c>
      <c r="DX5" s="187">
        <v>62034039.620000035</v>
      </c>
      <c r="DY5" s="187">
        <v>91559955.439999998</v>
      </c>
      <c r="DZ5" s="187">
        <v>50849152.399999991</v>
      </c>
      <c r="EA5" s="187">
        <v>140312791.64999998</v>
      </c>
      <c r="EB5" s="187">
        <v>74640861.859999985</v>
      </c>
      <c r="EC5" s="187">
        <v>132616237.52</v>
      </c>
      <c r="ED5" s="187">
        <v>150215080.41000003</v>
      </c>
      <c r="EE5" s="187">
        <v>152397979.00000006</v>
      </c>
      <c r="EF5" s="187">
        <v>56329742.62000002</v>
      </c>
      <c r="EG5" s="187">
        <v>63916256.259999998</v>
      </c>
      <c r="EH5" s="187">
        <v>62653698.270000011</v>
      </c>
      <c r="EI5" s="187">
        <v>93810093.119999975</v>
      </c>
      <c r="EJ5" s="187">
        <v>84870118.859999999</v>
      </c>
      <c r="EK5" s="187">
        <v>31128668.86999999</v>
      </c>
      <c r="EL5" s="187">
        <v>64295442.280000016</v>
      </c>
      <c r="EM5" s="187">
        <v>421728015.52999991</v>
      </c>
      <c r="EN5" s="187">
        <v>49290246.080000028</v>
      </c>
      <c r="EO5" s="187">
        <v>60748788.05999998</v>
      </c>
      <c r="EP5" s="187">
        <v>57042192.400000028</v>
      </c>
      <c r="EQ5" s="187">
        <v>33858316.849999987</v>
      </c>
      <c r="ER5" s="187">
        <v>29753091.609999999</v>
      </c>
      <c r="ES5" s="187">
        <v>99062620.51000002</v>
      </c>
      <c r="ET5" s="187">
        <v>62180194.469999991</v>
      </c>
      <c r="EU5" s="187">
        <v>52127786.719999976</v>
      </c>
      <c r="EV5" s="187">
        <v>471397631.21000016</v>
      </c>
      <c r="EW5" s="187">
        <v>27076360.969999999</v>
      </c>
      <c r="EX5" s="187">
        <v>59917139.369999997</v>
      </c>
      <c r="EY5" s="187">
        <v>82255839.889999971</v>
      </c>
      <c r="EZ5" s="187">
        <v>101497208.09000003</v>
      </c>
      <c r="FA5" s="187">
        <v>89650084.659999996</v>
      </c>
      <c r="FB5" s="187">
        <v>68575316.410000026</v>
      </c>
      <c r="FC5" s="187">
        <v>48367270.989999995</v>
      </c>
      <c r="FD5" s="187">
        <v>43038937.11999999</v>
      </c>
      <c r="FE5" s="187">
        <v>47909110.359999999</v>
      </c>
      <c r="FF5" s="187">
        <v>43874764.75999999</v>
      </c>
      <c r="FG5" s="187">
        <v>39774096.890000001</v>
      </c>
      <c r="FH5" s="187">
        <v>169294770.9000001</v>
      </c>
      <c r="FI5" s="187">
        <v>36586522.020000003</v>
      </c>
      <c r="FJ5" s="187">
        <v>32630665.140000015</v>
      </c>
      <c r="FK5" s="187">
        <v>33699454.570000008</v>
      </c>
      <c r="FL5" s="187">
        <v>60655448.039999999</v>
      </c>
      <c r="FM5" s="187">
        <v>66480394.989999987</v>
      </c>
      <c r="FN5" s="187">
        <v>27923612.500000004</v>
      </c>
      <c r="FO5" s="187">
        <v>16539057.209999997</v>
      </c>
      <c r="FP5" s="187">
        <v>768408546.56999969</v>
      </c>
      <c r="FQ5" s="187">
        <v>37109261.939999998</v>
      </c>
      <c r="FR5" s="187">
        <v>81874260.230000004</v>
      </c>
      <c r="FS5" s="187">
        <v>70586207.980000019</v>
      </c>
      <c r="FT5" s="187">
        <v>105650720.95</v>
      </c>
      <c r="FU5" s="187">
        <v>44476990.289999977</v>
      </c>
      <c r="FV5" s="187">
        <v>113706511.37000003</v>
      </c>
      <c r="FW5" s="187">
        <v>81864030.450000003</v>
      </c>
      <c r="FX5" s="187">
        <v>81799455.329999983</v>
      </c>
      <c r="FY5" s="187">
        <v>58757386.989999995</v>
      </c>
      <c r="FZ5" s="187">
        <v>110323164.93999998</v>
      </c>
      <c r="GA5" s="187">
        <v>46023343.869999997</v>
      </c>
      <c r="GB5" s="187">
        <v>65988161.209999986</v>
      </c>
      <c r="GC5" s="187">
        <v>47399725.840000011</v>
      </c>
      <c r="GD5" s="187">
        <v>289388395.23999989</v>
      </c>
      <c r="GE5" s="187">
        <v>33545129.449999999</v>
      </c>
      <c r="GF5" s="187">
        <v>52318677.610000014</v>
      </c>
      <c r="GG5" s="187">
        <v>95640292.889999956</v>
      </c>
      <c r="GH5" s="187">
        <v>48942072.760000005</v>
      </c>
      <c r="GI5" s="187">
        <v>43700469.239999987</v>
      </c>
      <c r="GJ5" s="187">
        <v>42789202.040000014</v>
      </c>
      <c r="GK5" s="187">
        <v>95591241.669999987</v>
      </c>
      <c r="GL5" s="187">
        <v>37056187.249999978</v>
      </c>
      <c r="GM5" s="187">
        <v>27634719.109999992</v>
      </c>
      <c r="GN5" s="187">
        <v>20224495.109999999</v>
      </c>
      <c r="GO5" s="187">
        <v>22489930.91</v>
      </c>
      <c r="GP5" s="187">
        <v>147117521.03000006</v>
      </c>
      <c r="GQ5" s="187">
        <v>35867895.939999998</v>
      </c>
      <c r="GR5" s="187">
        <v>37959629.709999986</v>
      </c>
      <c r="GS5" s="187">
        <v>57173135.090000004</v>
      </c>
      <c r="GT5" s="187">
        <v>15373863.470000001</v>
      </c>
      <c r="GU5" s="187">
        <v>62346402.740000024</v>
      </c>
      <c r="GV5" s="187">
        <v>60288936.75999999</v>
      </c>
      <c r="GW5" s="187">
        <v>30457274.660000004</v>
      </c>
      <c r="GX5" s="187">
        <v>128807460.79999994</v>
      </c>
      <c r="GY5" s="187">
        <v>19429382.329999994</v>
      </c>
      <c r="GZ5" s="187">
        <v>50737231.529999994</v>
      </c>
      <c r="HA5" s="187">
        <v>38844734.839999974</v>
      </c>
      <c r="HB5" s="187">
        <v>509880545.19000012</v>
      </c>
      <c r="HC5" s="187">
        <v>62686604.020000026</v>
      </c>
      <c r="HD5" s="187">
        <v>86900971.25999999</v>
      </c>
      <c r="HE5" s="187">
        <v>105477235.86999999</v>
      </c>
      <c r="HF5" s="187">
        <v>84861120.449999988</v>
      </c>
      <c r="HG5" s="187">
        <v>89895402.659999982</v>
      </c>
      <c r="HH5" s="187">
        <v>26057358.739999995</v>
      </c>
      <c r="HI5" s="187">
        <v>451936622.43999994</v>
      </c>
      <c r="HJ5" s="187">
        <v>110576832.66000004</v>
      </c>
      <c r="HK5" s="187">
        <v>101754169.83000001</v>
      </c>
      <c r="HL5" s="187">
        <v>66472477.220000006</v>
      </c>
      <c r="HM5" s="187">
        <v>41351179.910000011</v>
      </c>
      <c r="HN5" s="187">
        <v>40552803.100000001</v>
      </c>
      <c r="HO5" s="187">
        <v>62842298.759999998</v>
      </c>
      <c r="HP5" s="187">
        <v>36798301.090000004</v>
      </c>
      <c r="HQ5" s="187">
        <v>363472488.72000009</v>
      </c>
      <c r="HR5" s="187">
        <v>140150125.69000006</v>
      </c>
      <c r="HS5" s="187">
        <v>36795880.430000015</v>
      </c>
      <c r="HT5" s="187">
        <v>26174634.729999997</v>
      </c>
      <c r="HU5" s="187">
        <v>32077546.319999989</v>
      </c>
      <c r="HV5" s="187">
        <v>23968869.059999991</v>
      </c>
      <c r="HW5" s="187">
        <v>88902395.409999952</v>
      </c>
      <c r="HX5" s="187">
        <v>38365701.550000012</v>
      </c>
      <c r="HY5" s="187">
        <v>38214764.990000002</v>
      </c>
      <c r="HZ5" s="187">
        <v>38782793.780000031</v>
      </c>
      <c r="IA5" s="187">
        <v>38084317.900000013</v>
      </c>
      <c r="IB5" s="187">
        <v>70366061.820000023</v>
      </c>
      <c r="IC5" s="187">
        <v>19320449.669999994</v>
      </c>
      <c r="ID5" s="187">
        <v>48295659.429999992</v>
      </c>
      <c r="IE5" s="187">
        <v>21421322.560000006</v>
      </c>
      <c r="IF5" s="187">
        <v>18847979.589999996</v>
      </c>
      <c r="IG5" s="187">
        <v>287580259.13999987</v>
      </c>
      <c r="IH5" s="187">
        <v>65778377.500000052</v>
      </c>
      <c r="II5" s="187">
        <v>59544877.410000034</v>
      </c>
      <c r="IJ5" s="187">
        <v>99490017.810000017</v>
      </c>
      <c r="IK5" s="187">
        <v>135394156.32999995</v>
      </c>
      <c r="IL5" s="187">
        <v>36254272.670000009</v>
      </c>
      <c r="IM5" s="187">
        <v>39149943.769999996</v>
      </c>
      <c r="IN5" s="187">
        <v>30239503.27</v>
      </c>
      <c r="IO5" s="187">
        <v>35709869.830000013</v>
      </c>
      <c r="IP5" s="187">
        <v>39404655.869999997</v>
      </c>
      <c r="IQ5" s="187">
        <v>38623156.940000005</v>
      </c>
      <c r="IR5" s="187">
        <v>584229191.57999992</v>
      </c>
      <c r="IS5" s="187">
        <v>108929125.58999991</v>
      </c>
      <c r="IT5" s="187">
        <v>52434146.680000015</v>
      </c>
      <c r="IU5" s="187">
        <v>41505366.349999994</v>
      </c>
      <c r="IV5" s="187">
        <v>43723880.93</v>
      </c>
      <c r="IW5" s="187">
        <v>21293351.740000006</v>
      </c>
      <c r="IX5" s="187">
        <v>35156646.050000019</v>
      </c>
      <c r="IY5" s="187">
        <v>22769525.079999998</v>
      </c>
      <c r="IZ5" s="187">
        <v>17887108.649999991</v>
      </c>
      <c r="JA5" s="187">
        <v>34298985.25999999</v>
      </c>
      <c r="JB5" s="187">
        <v>54716720.090000018</v>
      </c>
      <c r="JC5" s="187">
        <v>28677101.500000011</v>
      </c>
      <c r="JD5" s="187">
        <v>75278965.200000033</v>
      </c>
      <c r="JE5" s="187">
        <v>80380456.160000026</v>
      </c>
      <c r="JF5" s="187">
        <v>31624915.000000015</v>
      </c>
      <c r="JG5" s="187">
        <v>29561383.379999999</v>
      </c>
      <c r="JH5" s="187">
        <v>20393628.749999993</v>
      </c>
      <c r="JI5" s="187">
        <v>21756811.550000001</v>
      </c>
      <c r="JJ5" s="187">
        <v>122272292.14999996</v>
      </c>
      <c r="JK5" s="187">
        <v>23156888.840000004</v>
      </c>
      <c r="JL5" s="187">
        <v>26328133.460000012</v>
      </c>
      <c r="JM5" s="187">
        <v>47515160.780000001</v>
      </c>
      <c r="JN5" s="187">
        <v>31053532.579999991</v>
      </c>
      <c r="JO5" s="187">
        <v>63139581.979999982</v>
      </c>
      <c r="JP5" s="187">
        <v>23695418.010000002</v>
      </c>
      <c r="JQ5" s="187">
        <v>168115487.83000001</v>
      </c>
      <c r="JR5" s="187">
        <v>35359364.539999992</v>
      </c>
      <c r="JS5" s="187">
        <v>22128510.219999995</v>
      </c>
      <c r="JT5" s="187">
        <v>78788371.61999999</v>
      </c>
      <c r="JU5" s="187">
        <v>82053150.529999956</v>
      </c>
      <c r="JV5" s="187">
        <v>39127491.070000008</v>
      </c>
      <c r="JW5" s="187">
        <v>70036813.179999992</v>
      </c>
      <c r="JX5" s="187">
        <v>36450022.320000008</v>
      </c>
      <c r="JY5" s="187">
        <v>394717956.15999997</v>
      </c>
      <c r="JZ5" s="187">
        <v>152168454.38000003</v>
      </c>
      <c r="KA5" s="187">
        <v>38482286.610000029</v>
      </c>
      <c r="KB5" s="187">
        <v>17950269.589999996</v>
      </c>
      <c r="KC5" s="187">
        <v>57741991.150000021</v>
      </c>
      <c r="KD5" s="187">
        <v>13763715.249999996</v>
      </c>
      <c r="KE5" s="187">
        <v>108781726.58000001</v>
      </c>
      <c r="KF5" s="187">
        <v>24556047.309999995</v>
      </c>
      <c r="KG5" s="187">
        <v>21077094.75</v>
      </c>
      <c r="KH5" s="187">
        <v>41703803.839999974</v>
      </c>
      <c r="KI5" s="187">
        <v>49918349.130000003</v>
      </c>
      <c r="KJ5" s="187">
        <v>40514579.729999997</v>
      </c>
      <c r="KK5" s="187">
        <v>59682965.440000027</v>
      </c>
      <c r="KL5" s="187">
        <v>16110798.880000001</v>
      </c>
      <c r="KM5" s="187">
        <v>34590900.700000003</v>
      </c>
      <c r="KN5" s="187">
        <v>670878557.84000003</v>
      </c>
      <c r="KO5" s="187">
        <v>99433625.029999986</v>
      </c>
      <c r="KP5" s="187">
        <v>42719262.80999998</v>
      </c>
      <c r="KQ5" s="187">
        <v>41001809.079999976</v>
      </c>
      <c r="KR5" s="187">
        <v>47506548.989999995</v>
      </c>
      <c r="KS5" s="187">
        <v>43305264.170000009</v>
      </c>
      <c r="KT5" s="187">
        <v>186089369.63999999</v>
      </c>
      <c r="KU5" s="187">
        <v>32591396.460000016</v>
      </c>
      <c r="KV5" s="187">
        <v>25388945.089999981</v>
      </c>
      <c r="KW5" s="187">
        <v>152856673.87</v>
      </c>
      <c r="KX5" s="187">
        <v>49436225.849999987</v>
      </c>
      <c r="KY5" s="187">
        <v>57850821.910000019</v>
      </c>
      <c r="KZ5" s="187">
        <v>139901222.50999996</v>
      </c>
      <c r="LA5" s="187">
        <v>46370555.529999979</v>
      </c>
      <c r="LB5" s="187">
        <v>64102523.480000004</v>
      </c>
      <c r="LC5" s="187">
        <v>258365737.13999999</v>
      </c>
      <c r="LD5" s="187">
        <v>63626306.99000001</v>
      </c>
      <c r="LE5" s="187">
        <v>719352859.67999995</v>
      </c>
      <c r="LF5" s="187">
        <v>154945148.73999995</v>
      </c>
      <c r="LG5" s="187">
        <v>128894645.45999995</v>
      </c>
      <c r="LH5" s="187">
        <v>133026458.55000001</v>
      </c>
      <c r="LI5" s="187">
        <v>39257098.409999989</v>
      </c>
      <c r="LJ5" s="187">
        <v>37575002.229999989</v>
      </c>
      <c r="LK5" s="187">
        <v>22082728.41</v>
      </c>
      <c r="LL5" s="187">
        <v>59923129.26000002</v>
      </c>
      <c r="LM5" s="187">
        <v>26891732.949999996</v>
      </c>
      <c r="LN5" s="187">
        <v>73448021.230000004</v>
      </c>
      <c r="LO5" s="187">
        <v>30437864.469999995</v>
      </c>
      <c r="LP5" s="187">
        <v>135301312.20000005</v>
      </c>
      <c r="LQ5" s="187">
        <v>38468272.420000002</v>
      </c>
      <c r="LR5" s="187">
        <v>29033722.020000007</v>
      </c>
      <c r="LS5" s="187">
        <v>519546785.69</v>
      </c>
      <c r="LT5" s="187">
        <v>226609404.70999998</v>
      </c>
      <c r="LU5" s="187">
        <v>481825255.70999998</v>
      </c>
      <c r="LV5" s="187">
        <v>149052425.74999994</v>
      </c>
      <c r="LW5" s="187">
        <v>74990892.160000026</v>
      </c>
      <c r="LX5" s="187">
        <v>92212115.129999965</v>
      </c>
      <c r="LY5" s="187">
        <v>52459745.969999999</v>
      </c>
      <c r="LZ5" s="187">
        <v>42767805.820000008</v>
      </c>
      <c r="MA5" s="187">
        <v>46372665.969999969</v>
      </c>
      <c r="MB5" s="187">
        <v>52287268.209999971</v>
      </c>
      <c r="MC5" s="187">
        <v>106075854.69999997</v>
      </c>
      <c r="MD5" s="187">
        <v>44538016.509999998</v>
      </c>
      <c r="ME5" s="187">
        <v>571769853.07999969</v>
      </c>
      <c r="MF5" s="187">
        <v>76689982.109999999</v>
      </c>
      <c r="MG5" s="187">
        <v>41627533.79999999</v>
      </c>
      <c r="MH5" s="187">
        <v>44131354.18</v>
      </c>
      <c r="MI5" s="187">
        <v>35408033.830000006</v>
      </c>
      <c r="MJ5" s="187">
        <v>61267397.960000008</v>
      </c>
      <c r="MK5" s="187">
        <v>44894868.140000008</v>
      </c>
      <c r="ML5" s="187">
        <v>45406843.899999999</v>
      </c>
      <c r="MM5" s="187">
        <v>83262167.589999974</v>
      </c>
      <c r="MN5" s="187">
        <v>61533841.020000003</v>
      </c>
      <c r="MO5" s="187">
        <v>50413579.799999997</v>
      </c>
      <c r="MP5" s="187">
        <v>43194983.670000002</v>
      </c>
      <c r="MQ5" s="187">
        <v>344940515.17999995</v>
      </c>
      <c r="MR5" s="187">
        <v>62449383.150000013</v>
      </c>
      <c r="MS5" s="187">
        <v>39344118.340000004</v>
      </c>
      <c r="MT5" s="187">
        <v>88489132.700000018</v>
      </c>
      <c r="MU5" s="187">
        <v>72426195.789999992</v>
      </c>
      <c r="MV5" s="187">
        <v>52291583.739999987</v>
      </c>
      <c r="MW5" s="187">
        <v>101065739.67009997</v>
      </c>
      <c r="MX5" s="187">
        <v>101753775.46000001</v>
      </c>
      <c r="MY5" s="187">
        <v>43548219.439999983</v>
      </c>
      <c r="MZ5" s="187">
        <v>21111594.000000004</v>
      </c>
      <c r="NA5" s="187">
        <v>23365326.48</v>
      </c>
      <c r="NB5" s="187">
        <v>739184142.67000031</v>
      </c>
      <c r="NC5" s="187">
        <v>126142966.98999996</v>
      </c>
      <c r="ND5" s="187">
        <v>22800567.310000006</v>
      </c>
      <c r="NE5" s="187">
        <v>389576213.00999999</v>
      </c>
      <c r="NF5" s="187">
        <v>25178053.459999986</v>
      </c>
      <c r="NG5" s="187">
        <v>78052360.110000014</v>
      </c>
      <c r="NH5" s="187">
        <v>170774803.30999997</v>
      </c>
      <c r="NI5" s="187">
        <v>155974099.82999998</v>
      </c>
      <c r="NJ5" s="187">
        <v>22881083.480000004</v>
      </c>
      <c r="NK5" s="187">
        <v>84639424.49999997</v>
      </c>
      <c r="NL5" s="187">
        <v>70450575.530000016</v>
      </c>
      <c r="NM5" s="187">
        <v>43146717</v>
      </c>
      <c r="NN5" s="187">
        <v>145170425.28999996</v>
      </c>
      <c r="NO5" s="187">
        <v>24194100.440000001</v>
      </c>
      <c r="NP5" s="187">
        <v>40453574.730000012</v>
      </c>
      <c r="NQ5" s="187">
        <v>40954787.149999999</v>
      </c>
      <c r="NR5" s="187">
        <v>21894110.020000011</v>
      </c>
      <c r="NS5" s="187">
        <v>17932605.199999999</v>
      </c>
      <c r="NT5" s="187">
        <v>22148940.02</v>
      </c>
      <c r="NU5" s="187">
        <v>218464176.315</v>
      </c>
      <c r="NV5" s="187">
        <v>198823979.08999988</v>
      </c>
      <c r="NW5" s="187">
        <v>40469362.030000016</v>
      </c>
      <c r="NX5" s="187">
        <v>33326653.550000004</v>
      </c>
      <c r="NY5" s="187">
        <v>41168016.809999987</v>
      </c>
      <c r="NZ5" s="187">
        <v>53919306.069999985</v>
      </c>
      <c r="OA5" s="187">
        <v>26804939.009999998</v>
      </c>
      <c r="OB5" s="187">
        <v>487958742.21999979</v>
      </c>
      <c r="OC5" s="187">
        <v>122884794.15000004</v>
      </c>
      <c r="OD5" s="187">
        <v>61655881.409999996</v>
      </c>
      <c r="OE5" s="187">
        <v>189780111.90000007</v>
      </c>
      <c r="OF5" s="187">
        <v>45529742.239999995</v>
      </c>
      <c r="OG5" s="187">
        <v>73014125.679999992</v>
      </c>
      <c r="OH5" s="187">
        <v>72672967.959999993</v>
      </c>
      <c r="OI5" s="187">
        <v>29303664.250000004</v>
      </c>
      <c r="OJ5" s="187">
        <v>40981152.100000009</v>
      </c>
      <c r="OK5" s="187">
        <v>646242454.51999998</v>
      </c>
      <c r="OL5" s="187">
        <v>107756188.14000006</v>
      </c>
      <c r="OM5" s="187">
        <v>307803908.22999996</v>
      </c>
      <c r="ON5" s="187">
        <v>100488887.28999996</v>
      </c>
      <c r="OO5" s="187">
        <v>94998138.359999985</v>
      </c>
      <c r="OP5" s="187">
        <v>64062514.649999991</v>
      </c>
      <c r="OQ5" s="187">
        <v>395987328.12999988</v>
      </c>
      <c r="OR5" s="187">
        <v>43589816.81000001</v>
      </c>
      <c r="OS5" s="187">
        <v>55759159.339999996</v>
      </c>
      <c r="OT5" s="187">
        <v>75884574.550000042</v>
      </c>
      <c r="OU5" s="187">
        <v>85308939.939999983</v>
      </c>
      <c r="OV5" s="187">
        <v>132265855.70999999</v>
      </c>
      <c r="OW5" s="187">
        <v>57408196.970000014</v>
      </c>
      <c r="OX5" s="187">
        <v>39926598.149999991</v>
      </c>
      <c r="OY5" s="187">
        <v>35450385.079999991</v>
      </c>
      <c r="OZ5" s="187">
        <v>455611794.46000004</v>
      </c>
      <c r="PA5" s="187">
        <v>40641965.609999999</v>
      </c>
      <c r="PB5" s="187">
        <v>82957577.050000027</v>
      </c>
      <c r="PC5" s="187">
        <v>18258632.319999993</v>
      </c>
      <c r="PD5" s="187">
        <v>73485735.059999987</v>
      </c>
      <c r="PE5" s="187">
        <v>112967352.73000006</v>
      </c>
      <c r="PF5" s="187">
        <v>49420664.299999997</v>
      </c>
      <c r="PG5" s="187">
        <v>39074975.320000008</v>
      </c>
      <c r="PH5" s="187">
        <v>64424883.430000052</v>
      </c>
      <c r="PI5" s="187">
        <v>55250579.870000027</v>
      </c>
      <c r="PJ5" s="187">
        <v>70809718.399999991</v>
      </c>
      <c r="PK5" s="187">
        <v>72813822.00999999</v>
      </c>
      <c r="PL5" s="187">
        <v>33738873.419999994</v>
      </c>
      <c r="PM5" s="187">
        <v>126240571.15000002</v>
      </c>
      <c r="PN5" s="187">
        <v>34780030.700000003</v>
      </c>
      <c r="PO5" s="187">
        <v>22173708.129999995</v>
      </c>
      <c r="PP5" s="187">
        <v>18707157.140000001</v>
      </c>
      <c r="PQ5" s="187">
        <v>32902101.690000001</v>
      </c>
      <c r="PR5" s="187">
        <v>1114953344.4499993</v>
      </c>
      <c r="PS5" s="187">
        <v>44095096.889999971</v>
      </c>
      <c r="PT5" s="187">
        <v>34577375.430000007</v>
      </c>
      <c r="PU5" s="187">
        <v>69884375.419999987</v>
      </c>
      <c r="PV5" s="187">
        <v>297042880.12000006</v>
      </c>
      <c r="PW5" s="187">
        <v>69203137.5</v>
      </c>
      <c r="PX5" s="187">
        <v>113570268.04000002</v>
      </c>
      <c r="PY5" s="187">
        <v>40941762.390000008</v>
      </c>
      <c r="PZ5" s="187">
        <v>112932633.10999998</v>
      </c>
      <c r="QA5" s="187">
        <v>30213734.820000008</v>
      </c>
      <c r="QB5" s="187">
        <v>79382108.700000018</v>
      </c>
      <c r="QC5" s="187">
        <v>38548812.420000002</v>
      </c>
      <c r="QD5" s="187">
        <v>50409122.369999997</v>
      </c>
      <c r="QE5" s="187">
        <v>70210753.540000007</v>
      </c>
      <c r="QF5" s="187">
        <v>73503578.250000015</v>
      </c>
      <c r="QG5" s="187">
        <v>80212965.219999984</v>
      </c>
      <c r="QH5" s="187">
        <v>35909110.170000017</v>
      </c>
      <c r="QI5" s="187">
        <v>43317964.93999999</v>
      </c>
      <c r="QJ5" s="187">
        <v>28852446.789999995</v>
      </c>
      <c r="QK5" s="187">
        <v>104869686.31999999</v>
      </c>
      <c r="QL5" s="187">
        <v>107682195.06000003</v>
      </c>
      <c r="QM5" s="187">
        <v>28344102.32</v>
      </c>
      <c r="QN5" s="187">
        <v>18951217.309999999</v>
      </c>
      <c r="QO5" s="187">
        <v>18213935.419999998</v>
      </c>
      <c r="QP5" s="187">
        <v>28691839.009999994</v>
      </c>
      <c r="QQ5" s="187">
        <v>20979388.010000002</v>
      </c>
      <c r="QR5" s="187">
        <v>477584743.0800001</v>
      </c>
      <c r="QS5" s="187">
        <v>35242802.579999991</v>
      </c>
      <c r="QT5" s="187">
        <v>101707553.81999998</v>
      </c>
      <c r="QU5" s="187">
        <v>51062692.310000025</v>
      </c>
      <c r="QV5" s="187">
        <v>61898112.670000002</v>
      </c>
      <c r="QW5" s="187">
        <v>128801675.00000001</v>
      </c>
      <c r="QX5" s="187">
        <v>50622146.460000008</v>
      </c>
      <c r="QY5" s="187">
        <v>85516578.410000041</v>
      </c>
      <c r="QZ5" s="187">
        <v>96878927.039999992</v>
      </c>
      <c r="RA5" s="187">
        <v>35406125.140000001</v>
      </c>
      <c r="RB5" s="187">
        <v>43013617.189999998</v>
      </c>
      <c r="RC5" s="187">
        <v>30935919.099999998</v>
      </c>
      <c r="RD5" s="187">
        <v>22145482.159999996</v>
      </c>
      <c r="RE5" s="187">
        <v>775097496.47000003</v>
      </c>
      <c r="RF5" s="187">
        <v>122582728.37999997</v>
      </c>
      <c r="RG5" s="187">
        <v>55470809.070000008</v>
      </c>
      <c r="RH5" s="187">
        <v>73695076.480000004</v>
      </c>
      <c r="RI5" s="187">
        <v>72152886.989999995</v>
      </c>
      <c r="RJ5" s="187">
        <v>64597951.270000011</v>
      </c>
      <c r="RK5" s="187">
        <v>147882772.88000003</v>
      </c>
      <c r="RL5" s="187">
        <v>63707206.030000016</v>
      </c>
      <c r="RM5" s="187">
        <v>71860767.449999988</v>
      </c>
      <c r="RN5" s="187">
        <v>128568318.69000003</v>
      </c>
      <c r="RO5" s="187">
        <v>136916728.05000004</v>
      </c>
      <c r="RP5" s="187">
        <v>27486432.52</v>
      </c>
      <c r="RQ5" s="187">
        <v>35917452.970000006</v>
      </c>
      <c r="RR5" s="187">
        <v>68903221.589999989</v>
      </c>
      <c r="RS5" s="187">
        <v>37344211.679999992</v>
      </c>
      <c r="RT5" s="187">
        <v>37064173.790000007</v>
      </c>
      <c r="RU5" s="187">
        <v>43554381.410000004</v>
      </c>
      <c r="RV5" s="187">
        <v>30762655.400000013</v>
      </c>
      <c r="RW5" s="187">
        <v>25084959.769999992</v>
      </c>
      <c r="RX5" s="187">
        <v>33934806.839999989</v>
      </c>
      <c r="RY5" s="187">
        <v>470015206.92999995</v>
      </c>
      <c r="RZ5" s="187">
        <v>49031577.890000001</v>
      </c>
      <c r="SA5" s="187">
        <v>66630684.249999993</v>
      </c>
      <c r="SB5" s="187">
        <v>74637116.869999975</v>
      </c>
      <c r="SC5" s="187">
        <v>28461839.259999998</v>
      </c>
      <c r="SD5" s="187">
        <v>36080361.910000011</v>
      </c>
      <c r="SE5" s="187">
        <v>32050742.359999999</v>
      </c>
      <c r="SF5" s="187">
        <v>101346724.37</v>
      </c>
      <c r="SG5" s="187">
        <v>32740222.339999985</v>
      </c>
      <c r="SH5" s="187">
        <v>39899655.099999987</v>
      </c>
      <c r="SI5" s="187">
        <v>59275109.040000021</v>
      </c>
      <c r="SJ5" s="187">
        <v>67787275.209999993</v>
      </c>
      <c r="SK5" s="187">
        <v>45344539.109999999</v>
      </c>
      <c r="SL5" s="187">
        <v>35720457.109999992</v>
      </c>
      <c r="SM5" s="187">
        <v>264949490.59999996</v>
      </c>
      <c r="SN5" s="187">
        <v>42908798.219999984</v>
      </c>
      <c r="SO5" s="187">
        <v>44614427.620000005</v>
      </c>
      <c r="SP5" s="187">
        <v>35782690.870000012</v>
      </c>
      <c r="SQ5" s="187">
        <v>30745214.00999999</v>
      </c>
      <c r="SR5" s="187">
        <v>37673814.189999998</v>
      </c>
      <c r="SS5" s="187">
        <v>52825807.88000001</v>
      </c>
      <c r="ST5" s="187">
        <v>81040610.86999999</v>
      </c>
      <c r="SU5" s="187">
        <v>48599833.18999996</v>
      </c>
      <c r="SV5" s="187">
        <v>56895313.600000009</v>
      </c>
      <c r="SW5" s="187">
        <v>87083448.700000003</v>
      </c>
      <c r="SX5" s="187">
        <v>24265513.719999995</v>
      </c>
      <c r="SY5" s="187">
        <v>246015020.72999996</v>
      </c>
      <c r="SZ5" s="187">
        <v>60601100.20000004</v>
      </c>
      <c r="TA5" s="187">
        <v>75829686.549999982</v>
      </c>
      <c r="TB5" s="187">
        <v>103929864.90000007</v>
      </c>
      <c r="TC5" s="187">
        <v>55298322.229999997</v>
      </c>
      <c r="TD5" s="187">
        <v>57492107.290000014</v>
      </c>
      <c r="TE5" s="187">
        <v>45931327.620000012</v>
      </c>
      <c r="TF5" s="187">
        <v>27203402.949999999</v>
      </c>
      <c r="TG5" s="187">
        <v>752779144.69999969</v>
      </c>
      <c r="TH5" s="187">
        <v>49803014.120000005</v>
      </c>
      <c r="TI5" s="187">
        <v>29150931.43</v>
      </c>
      <c r="TJ5" s="187">
        <v>61912739.060000032</v>
      </c>
      <c r="TK5" s="187">
        <v>52167309.020000003</v>
      </c>
      <c r="TL5" s="187">
        <v>41357086.930000007</v>
      </c>
      <c r="TM5" s="187">
        <v>20573515.609999999</v>
      </c>
      <c r="TN5" s="187">
        <v>197682425.56</v>
      </c>
      <c r="TO5" s="187">
        <v>45661536.759999976</v>
      </c>
      <c r="TP5" s="187">
        <v>80071484.680000007</v>
      </c>
      <c r="TQ5" s="187">
        <v>80121056.360000014</v>
      </c>
      <c r="TR5" s="187">
        <v>39834521.900000006</v>
      </c>
      <c r="TS5" s="187">
        <v>26194832.060000002</v>
      </c>
      <c r="TT5" s="187">
        <v>34703452.739999995</v>
      </c>
      <c r="TU5" s="187">
        <v>39765068.420000009</v>
      </c>
      <c r="TV5" s="187">
        <v>37257765.699999996</v>
      </c>
      <c r="TW5" s="187">
        <v>194699608.42000005</v>
      </c>
      <c r="TX5" s="187">
        <v>42896763.950000003</v>
      </c>
      <c r="TY5" s="187">
        <v>239899303.68999991</v>
      </c>
      <c r="TZ5" s="187">
        <v>88706570.879999965</v>
      </c>
      <c r="UA5" s="187">
        <v>32954998.750000004</v>
      </c>
      <c r="UB5" s="187">
        <v>43524116.980000012</v>
      </c>
      <c r="UC5" s="187">
        <v>230037083.27999994</v>
      </c>
      <c r="UD5" s="187">
        <v>29352991.040000003</v>
      </c>
      <c r="UE5" s="187">
        <v>26022213.280000005</v>
      </c>
      <c r="UF5" s="187">
        <v>44900624.619999997</v>
      </c>
      <c r="UG5" s="187">
        <v>42105472.770000003</v>
      </c>
      <c r="UH5" s="187">
        <v>225441547.09000009</v>
      </c>
      <c r="UI5" s="187">
        <v>77140252.299999997</v>
      </c>
      <c r="UJ5" s="187">
        <v>58918773.20000001</v>
      </c>
      <c r="UK5" s="187">
        <v>98200570.520000011</v>
      </c>
      <c r="UL5" s="187">
        <v>74081135.909999996</v>
      </c>
      <c r="UM5" s="187">
        <v>55401835.31000001</v>
      </c>
      <c r="UN5" s="187">
        <v>1178393419.3400011</v>
      </c>
      <c r="UO5" s="187">
        <v>69550903.89000003</v>
      </c>
      <c r="UP5" s="187">
        <v>65325981.939999998</v>
      </c>
      <c r="UQ5" s="187">
        <v>230787669.59000009</v>
      </c>
      <c r="UR5" s="187">
        <v>13761195.770000001</v>
      </c>
      <c r="US5" s="187">
        <v>55783988.229999989</v>
      </c>
      <c r="UT5" s="187">
        <v>133832743.19000004</v>
      </c>
      <c r="UU5" s="187">
        <v>40276493.109999985</v>
      </c>
      <c r="UV5" s="187">
        <v>51100196.859999999</v>
      </c>
      <c r="UW5" s="187">
        <v>55599726.099999987</v>
      </c>
      <c r="UX5" s="187">
        <v>72046968.650000006</v>
      </c>
      <c r="UY5" s="187">
        <v>132315199.91999994</v>
      </c>
      <c r="UZ5" s="187">
        <v>77577483.639999971</v>
      </c>
      <c r="VA5" s="187">
        <v>120810878.57000002</v>
      </c>
      <c r="VB5" s="187">
        <v>35073712.400000006</v>
      </c>
      <c r="VC5" s="187">
        <v>33029814.519999996</v>
      </c>
      <c r="VD5" s="187">
        <v>41389088.229999997</v>
      </c>
      <c r="VE5" s="187">
        <v>33397076.030000012</v>
      </c>
      <c r="VF5" s="187">
        <v>172535412.38000003</v>
      </c>
      <c r="VG5" s="187">
        <v>34427146.710000008</v>
      </c>
      <c r="VH5" s="187">
        <v>31055897.93</v>
      </c>
      <c r="VI5" s="187">
        <v>20836038.610000003</v>
      </c>
      <c r="VJ5" s="187">
        <v>507513285.71999967</v>
      </c>
      <c r="VK5" s="187">
        <v>54978023.110000022</v>
      </c>
      <c r="VL5" s="187">
        <v>51044010.119999975</v>
      </c>
      <c r="VM5" s="187">
        <v>124706172.04000005</v>
      </c>
      <c r="VN5" s="187">
        <v>128646956.77</v>
      </c>
      <c r="VO5" s="187">
        <v>92985435.390000045</v>
      </c>
      <c r="VP5" s="187">
        <v>60769036.25999999</v>
      </c>
      <c r="VQ5" s="187">
        <v>51446008.469999984</v>
      </c>
      <c r="VR5" s="187">
        <v>68202875.49000001</v>
      </c>
      <c r="VS5" s="187">
        <v>236808765.25999999</v>
      </c>
      <c r="VT5" s="187">
        <v>57014064.679999977</v>
      </c>
      <c r="VU5" s="187">
        <v>92201810.890000015</v>
      </c>
      <c r="VV5" s="187">
        <v>69861234.820000023</v>
      </c>
      <c r="VW5" s="187">
        <v>50647145.559999995</v>
      </c>
      <c r="VX5" s="187">
        <v>29748493.210000008</v>
      </c>
      <c r="VY5" s="187">
        <v>1472906429.2999992</v>
      </c>
      <c r="VZ5" s="187">
        <v>93985289.059999987</v>
      </c>
      <c r="WA5" s="187">
        <v>82873382.489999995</v>
      </c>
      <c r="WB5" s="187">
        <v>62364110.289999969</v>
      </c>
      <c r="WC5" s="187">
        <v>37467286.690000005</v>
      </c>
      <c r="WD5" s="187">
        <v>74047154.390000001</v>
      </c>
      <c r="WE5" s="187">
        <v>82345137.159999996</v>
      </c>
      <c r="WF5" s="187">
        <v>125932254.24999997</v>
      </c>
      <c r="WG5" s="187">
        <v>68834970.679999977</v>
      </c>
      <c r="WH5" s="187">
        <v>102235196.04000001</v>
      </c>
      <c r="WI5" s="187">
        <v>50328330.459999986</v>
      </c>
      <c r="WJ5" s="187">
        <v>136984571.39000005</v>
      </c>
      <c r="WK5" s="187">
        <v>80376283.120000005</v>
      </c>
      <c r="WL5" s="187">
        <v>94395035.599999994</v>
      </c>
      <c r="WM5" s="187">
        <v>168715395.06999999</v>
      </c>
      <c r="WN5" s="187">
        <v>88370680.890000015</v>
      </c>
      <c r="WO5" s="187">
        <v>89804828.169999972</v>
      </c>
      <c r="WP5" s="187">
        <v>57470585.990000032</v>
      </c>
      <c r="WQ5" s="187">
        <v>44767236.000000007</v>
      </c>
      <c r="WR5" s="187">
        <v>129915185.87999994</v>
      </c>
      <c r="WS5" s="187">
        <v>295578382.83000004</v>
      </c>
      <c r="WT5" s="187">
        <v>62447737.470000014</v>
      </c>
      <c r="WU5" s="187">
        <v>41959729.049999997</v>
      </c>
      <c r="WV5" s="187">
        <v>42599146.150000013</v>
      </c>
      <c r="WW5" s="187">
        <v>48999177.380000003</v>
      </c>
      <c r="WX5" s="187">
        <v>53593688.960000001</v>
      </c>
      <c r="WY5" s="187">
        <v>43538759.229999989</v>
      </c>
      <c r="WZ5" s="187">
        <v>50625892.529999979</v>
      </c>
      <c r="XA5" s="187">
        <v>198810129.19999993</v>
      </c>
      <c r="XB5" s="187">
        <v>39600743</v>
      </c>
      <c r="XC5" s="187">
        <v>34328541.400000013</v>
      </c>
      <c r="XD5" s="187">
        <v>28737790.490000013</v>
      </c>
      <c r="XE5" s="187">
        <v>38919435.579999991</v>
      </c>
      <c r="XF5" s="187">
        <v>824131086.12</v>
      </c>
      <c r="XG5" s="187">
        <v>89714605.409999996</v>
      </c>
      <c r="XH5" s="187">
        <v>120832172.81999998</v>
      </c>
      <c r="XI5" s="187">
        <v>268567713.20000005</v>
      </c>
      <c r="XJ5" s="187">
        <v>83023842.670000017</v>
      </c>
      <c r="XK5" s="187">
        <v>98856271.390000001</v>
      </c>
      <c r="XL5" s="187">
        <v>162485913.09</v>
      </c>
      <c r="XM5" s="187">
        <v>94430352.929999992</v>
      </c>
      <c r="XN5" s="187">
        <v>66732396.63000001</v>
      </c>
      <c r="XO5" s="187">
        <v>148226022.88000005</v>
      </c>
      <c r="XP5" s="187">
        <v>132743239.31</v>
      </c>
      <c r="XQ5" s="187">
        <v>53376927.259999998</v>
      </c>
      <c r="XR5" s="187">
        <v>39703744.220000006</v>
      </c>
      <c r="XS5" s="187">
        <v>66810104.099999987</v>
      </c>
      <c r="XT5" s="187">
        <v>74333342.949999988</v>
      </c>
      <c r="XU5" s="187">
        <v>50642517.629999995</v>
      </c>
      <c r="XV5" s="187">
        <v>42284487.669999994</v>
      </c>
      <c r="XW5" s="187">
        <v>56740699.849999994</v>
      </c>
      <c r="XX5" s="187">
        <v>43375103.009999983</v>
      </c>
      <c r="XY5" s="187">
        <v>48509771.129999988</v>
      </c>
      <c r="XZ5" s="187">
        <v>50909787.359999999</v>
      </c>
      <c r="YA5" s="187">
        <v>50575639.640000001</v>
      </c>
      <c r="YB5" s="187">
        <v>54974559.929999992</v>
      </c>
      <c r="YC5" s="187">
        <v>688765182.33000028</v>
      </c>
      <c r="YD5" s="187">
        <v>62736249.729999974</v>
      </c>
      <c r="YE5" s="187">
        <v>144751993.00999996</v>
      </c>
      <c r="YF5" s="187">
        <v>59806650.720000014</v>
      </c>
      <c r="YG5" s="187">
        <v>264554263.50999999</v>
      </c>
      <c r="YH5" s="187">
        <v>72396033.069999978</v>
      </c>
      <c r="YI5" s="187">
        <v>131344890.47999997</v>
      </c>
      <c r="YJ5" s="187">
        <v>46486805.960000008</v>
      </c>
      <c r="YK5" s="187">
        <v>238964930.64999992</v>
      </c>
      <c r="YL5" s="187">
        <v>177940457.38999999</v>
      </c>
      <c r="YM5" s="187">
        <v>100168784.22999997</v>
      </c>
      <c r="YN5" s="187">
        <v>65406909.230000019</v>
      </c>
      <c r="YO5" s="187">
        <v>53902196.63000001</v>
      </c>
      <c r="YP5" s="187">
        <v>58660449.960000001</v>
      </c>
      <c r="YQ5" s="187">
        <v>48902111.770000003</v>
      </c>
      <c r="YR5" s="187">
        <v>67399048.519999996</v>
      </c>
      <c r="YS5" s="187">
        <v>58289947.059999995</v>
      </c>
      <c r="YT5" s="187">
        <v>176326159.72000009</v>
      </c>
      <c r="YU5" s="187">
        <v>39995332.18999999</v>
      </c>
      <c r="YV5" s="187">
        <v>41182994.200000003</v>
      </c>
      <c r="YW5" s="187">
        <v>45757022.470000014</v>
      </c>
      <c r="YX5" s="187">
        <v>45608329.319999993</v>
      </c>
      <c r="YY5" s="187">
        <v>25913444.479999993</v>
      </c>
      <c r="YZ5" s="187">
        <v>29737858.339999981</v>
      </c>
      <c r="ZA5" s="187">
        <v>274485126.43000007</v>
      </c>
      <c r="ZB5" s="187">
        <v>24296946.489999998</v>
      </c>
      <c r="ZC5" s="187">
        <v>50504685.340000004</v>
      </c>
      <c r="ZD5" s="187">
        <v>46183713.29999999</v>
      </c>
      <c r="ZE5" s="187">
        <v>33124398.360000014</v>
      </c>
      <c r="ZF5" s="187">
        <v>43051084.460000001</v>
      </c>
      <c r="ZG5" s="187">
        <v>24867935.450000007</v>
      </c>
      <c r="ZH5" s="187">
        <v>30170378.280000001</v>
      </c>
      <c r="ZI5" s="187">
        <v>99172832.160000026</v>
      </c>
      <c r="ZJ5" s="187">
        <v>686365108.44999993</v>
      </c>
      <c r="ZK5" s="187">
        <v>34757487.999999978</v>
      </c>
      <c r="ZL5" s="187">
        <v>94121134.489999995</v>
      </c>
      <c r="ZM5" s="187">
        <v>189825631.97</v>
      </c>
      <c r="ZN5" s="187">
        <v>116122466.72000003</v>
      </c>
      <c r="ZO5" s="187">
        <v>46098459.37000002</v>
      </c>
      <c r="ZP5" s="187">
        <v>63396186.919999994</v>
      </c>
      <c r="ZQ5" s="187">
        <v>89377610.459999993</v>
      </c>
      <c r="ZR5" s="187">
        <v>83569774.519999996</v>
      </c>
      <c r="ZS5" s="187">
        <v>95250665.459999993</v>
      </c>
      <c r="ZT5" s="187">
        <v>28617171.029999994</v>
      </c>
      <c r="ZU5" s="187">
        <v>33649140.219999991</v>
      </c>
      <c r="ZV5" s="187">
        <v>42983236.509999998</v>
      </c>
      <c r="ZW5" s="187">
        <v>63507919.439999983</v>
      </c>
      <c r="ZX5" s="187">
        <v>48250724.050000004</v>
      </c>
      <c r="ZY5" s="187">
        <v>50411347.26000002</v>
      </c>
      <c r="ZZ5" s="187">
        <v>62265156.400000013</v>
      </c>
      <c r="AAA5" s="187">
        <v>35065804.690000013</v>
      </c>
      <c r="AAB5" s="187">
        <v>41985191.45000001</v>
      </c>
      <c r="AAC5" s="187">
        <v>41945129.68</v>
      </c>
      <c r="AAD5" s="187">
        <v>30698222.249999989</v>
      </c>
      <c r="AAE5" s="187">
        <v>25095541.489999995</v>
      </c>
      <c r="AAF5" s="187">
        <v>211299492.77999994</v>
      </c>
      <c r="AAG5" s="187">
        <v>38946657.969999991</v>
      </c>
      <c r="AAH5" s="187">
        <v>57483106.350000009</v>
      </c>
      <c r="AAI5" s="187">
        <v>27558655.460000001</v>
      </c>
      <c r="AAJ5" s="187">
        <v>32856118.220000003</v>
      </c>
      <c r="AAK5" s="187">
        <v>57416497.319999985</v>
      </c>
      <c r="AAL5" s="187">
        <v>42239364.069999993</v>
      </c>
      <c r="AAM5" s="187">
        <v>1235975599.029999</v>
      </c>
      <c r="AAN5" s="187">
        <v>63140199.69000002</v>
      </c>
      <c r="AAO5" s="187">
        <v>39731977.350000001</v>
      </c>
      <c r="AAP5" s="187">
        <v>93791041.420000032</v>
      </c>
      <c r="AAQ5" s="187">
        <v>71235215.00999999</v>
      </c>
      <c r="AAR5" s="187">
        <v>56911406.520000011</v>
      </c>
      <c r="AAS5" s="187">
        <v>75351567.059999987</v>
      </c>
      <c r="AAT5" s="187">
        <v>89075203.200000003</v>
      </c>
      <c r="AAU5" s="187">
        <v>149740918</v>
      </c>
      <c r="AAV5" s="187">
        <v>57759187.280000009</v>
      </c>
      <c r="AAW5" s="187">
        <v>85352781.209999979</v>
      </c>
      <c r="AAX5" s="187">
        <v>266176645.87000003</v>
      </c>
      <c r="AAY5" s="187">
        <v>137277778.80000001</v>
      </c>
      <c r="AAZ5" s="187">
        <v>32382156.499999996</v>
      </c>
      <c r="ABA5" s="187">
        <v>61487250.909999982</v>
      </c>
      <c r="ABB5" s="187">
        <v>44929274.230000027</v>
      </c>
      <c r="ABC5" s="187">
        <v>35298036.57</v>
      </c>
      <c r="ABD5" s="187">
        <v>64575454.70000001</v>
      </c>
      <c r="ABE5" s="187">
        <v>41613108.729999989</v>
      </c>
      <c r="ABF5" s="187">
        <v>326635937.38999999</v>
      </c>
      <c r="ABG5" s="187">
        <v>227706494.65000015</v>
      </c>
      <c r="ABH5" s="187">
        <v>45400383.830000006</v>
      </c>
      <c r="ABI5" s="187">
        <v>35433639.599999994</v>
      </c>
      <c r="ABJ5" s="187">
        <v>34613087.430000007</v>
      </c>
      <c r="ABK5" s="187">
        <v>42338840.359999999</v>
      </c>
      <c r="ABL5" s="187">
        <v>28734889.839999996</v>
      </c>
      <c r="ABM5" s="187">
        <v>263993512.18000001</v>
      </c>
      <c r="ABN5" s="187">
        <v>64544937.540000021</v>
      </c>
      <c r="ABO5" s="187">
        <v>29580908.659999993</v>
      </c>
      <c r="ABP5" s="187">
        <v>84416199.969999984</v>
      </c>
      <c r="ABQ5" s="187">
        <v>73323349.87000002</v>
      </c>
      <c r="ABR5" s="187">
        <v>47337014.349999994</v>
      </c>
      <c r="ABS5" s="187">
        <v>44101542.009999998</v>
      </c>
      <c r="ABT5" s="187">
        <v>54508517.079999983</v>
      </c>
      <c r="ABU5" s="187">
        <v>16119472.540000001</v>
      </c>
      <c r="ABV5" s="187">
        <v>284757589.5800001</v>
      </c>
      <c r="ABW5" s="187">
        <v>24355483.899999991</v>
      </c>
      <c r="ABX5" s="187">
        <v>76793020.699999973</v>
      </c>
      <c r="ABY5" s="187">
        <v>22251407.699999992</v>
      </c>
      <c r="ABZ5" s="187">
        <v>27976593.230000004</v>
      </c>
      <c r="ACA5" s="187">
        <v>91602648.049999967</v>
      </c>
      <c r="ACB5" s="187">
        <v>20246205.700000003</v>
      </c>
      <c r="ACC5" s="187">
        <v>33118010.02</v>
      </c>
      <c r="ACD5" s="187">
        <v>32901233.879999995</v>
      </c>
      <c r="ACE5" s="187">
        <v>59582350.609999999</v>
      </c>
      <c r="ACF5" s="187">
        <v>25220789.940000009</v>
      </c>
      <c r="ACG5" s="187">
        <v>599903165.18999994</v>
      </c>
      <c r="ACH5" s="187">
        <v>33417373.079999998</v>
      </c>
      <c r="ACI5" s="187">
        <v>40628416.379999995</v>
      </c>
      <c r="ACJ5" s="187">
        <v>67306097.790000021</v>
      </c>
      <c r="ACK5" s="187">
        <v>38397701</v>
      </c>
      <c r="ACL5" s="187">
        <v>42923688.329999998</v>
      </c>
      <c r="ACM5" s="187">
        <v>60655137.88000001</v>
      </c>
      <c r="ACN5" s="187">
        <v>192359005.50000006</v>
      </c>
      <c r="ACO5" s="187">
        <v>224928992.74000004</v>
      </c>
      <c r="ACP5" s="187">
        <v>39047834.999999993</v>
      </c>
      <c r="ACQ5" s="187">
        <v>76967545.000000015</v>
      </c>
      <c r="ACR5" s="187">
        <v>65906396.870000012</v>
      </c>
      <c r="ACS5" s="187">
        <v>52006264.609999962</v>
      </c>
      <c r="ACT5" s="187">
        <v>166749744.10999998</v>
      </c>
      <c r="ACU5" s="187">
        <v>33460055.349999979</v>
      </c>
      <c r="ACV5" s="187">
        <v>45141884.779999979</v>
      </c>
      <c r="ACW5" s="187">
        <v>50492895.049999997</v>
      </c>
      <c r="ACX5" s="187">
        <v>33966527.11999999</v>
      </c>
      <c r="ACY5" s="187">
        <v>28531827.859999992</v>
      </c>
      <c r="ACZ5" s="187">
        <v>33316428.980000004</v>
      </c>
      <c r="ADA5" s="187">
        <v>25321681.500000007</v>
      </c>
      <c r="ADB5" s="187">
        <v>33920157.660000004</v>
      </c>
      <c r="ADC5" s="187">
        <v>36671571.330000006</v>
      </c>
      <c r="ADD5" s="187">
        <v>89467673.600000024</v>
      </c>
      <c r="ADE5" s="187">
        <v>63600668.279999956</v>
      </c>
      <c r="ADF5" s="187">
        <v>21122358.390000008</v>
      </c>
      <c r="ADG5" s="187">
        <v>18946452.110000003</v>
      </c>
      <c r="ADH5" s="187">
        <v>30356563.749999989</v>
      </c>
      <c r="ADI5" s="187">
        <v>12512870.15</v>
      </c>
      <c r="ADJ5" s="187">
        <v>31182746.780000009</v>
      </c>
      <c r="ADK5" s="187">
        <v>20778201.24000001</v>
      </c>
      <c r="ADL5" s="187">
        <v>33939592.159999989</v>
      </c>
      <c r="ADM5" s="187">
        <v>418388598.84000015</v>
      </c>
      <c r="ADN5" s="187">
        <v>52814069.45000001</v>
      </c>
      <c r="ADO5" s="187">
        <v>65579395.309999995</v>
      </c>
      <c r="ADP5" s="187">
        <v>76951645.030000031</v>
      </c>
      <c r="ADQ5" s="187">
        <v>16500215.959999999</v>
      </c>
      <c r="ADR5" s="187">
        <v>26548538.68</v>
      </c>
      <c r="ADS5" s="187">
        <v>33735114.609999992</v>
      </c>
      <c r="ADT5" s="187">
        <v>21325436.859999999</v>
      </c>
      <c r="ADU5" s="187">
        <v>561271077.70000017</v>
      </c>
      <c r="ADV5" s="187">
        <v>92287414.639999986</v>
      </c>
      <c r="ADW5" s="187">
        <v>121090120.96000002</v>
      </c>
      <c r="ADX5" s="187">
        <v>39236499.419999987</v>
      </c>
      <c r="ADY5" s="187">
        <v>46131582.990000002</v>
      </c>
      <c r="ADZ5" s="187">
        <v>54589537.890000008</v>
      </c>
      <c r="AEA5" s="187">
        <v>52153419.5</v>
      </c>
      <c r="AEB5" s="187">
        <v>45192151.729999989</v>
      </c>
      <c r="AEC5" s="187">
        <v>35163609.469999999</v>
      </c>
      <c r="AED5" s="187">
        <v>39198635.079999991</v>
      </c>
      <c r="AEE5" s="187">
        <v>44380606.979999989</v>
      </c>
      <c r="AEF5" s="187">
        <v>81073278.049999982</v>
      </c>
      <c r="AEG5" s="187">
        <v>29405031.42000002</v>
      </c>
      <c r="AEH5" s="187">
        <v>60681868.589999996</v>
      </c>
      <c r="AEI5" s="187">
        <v>68293666.299999997</v>
      </c>
      <c r="AEJ5" s="187">
        <v>46979985.600000001</v>
      </c>
      <c r="AEK5" s="187">
        <v>41309227.379999995</v>
      </c>
      <c r="AEL5" s="187">
        <v>86980862.429999992</v>
      </c>
      <c r="AEM5" s="187">
        <v>38905392.550000004</v>
      </c>
      <c r="AEN5" s="187">
        <v>42891699.329999991</v>
      </c>
      <c r="AEO5" s="187">
        <v>370320608.88999999</v>
      </c>
      <c r="AEP5" s="187">
        <v>87952527.109999985</v>
      </c>
      <c r="AEQ5" s="187">
        <v>79704500.25999999</v>
      </c>
      <c r="AER5" s="187">
        <v>69199504.49999997</v>
      </c>
      <c r="AES5" s="187">
        <v>47613641.089999989</v>
      </c>
      <c r="AET5" s="187">
        <v>110884961.80000001</v>
      </c>
      <c r="AEU5" s="187">
        <v>53967490.659999989</v>
      </c>
      <c r="AEV5" s="187">
        <v>51139986.019999996</v>
      </c>
      <c r="AEW5" s="187">
        <v>45234310.87000002</v>
      </c>
      <c r="AEX5" s="187">
        <v>31045535.32</v>
      </c>
      <c r="AEY5" s="187">
        <v>296041160.50000006</v>
      </c>
      <c r="AEZ5" s="187">
        <v>167953834.94000009</v>
      </c>
      <c r="AFA5" s="187">
        <v>90124278.739999995</v>
      </c>
      <c r="AFB5" s="187">
        <v>72353626.980000034</v>
      </c>
      <c r="AFC5" s="187">
        <v>111418952.96000002</v>
      </c>
      <c r="AFD5" s="187">
        <v>105091774.66</v>
      </c>
      <c r="AFE5" s="187">
        <v>60151878.399999984</v>
      </c>
      <c r="AFF5" s="187">
        <v>66483722.820000023</v>
      </c>
      <c r="AFG5" s="187">
        <v>46873884.530000001</v>
      </c>
      <c r="AFH5" s="187">
        <v>66697345.680000022</v>
      </c>
      <c r="AFI5" s="187">
        <v>66402168.359999955</v>
      </c>
      <c r="AFJ5" s="187">
        <v>61319115.139999986</v>
      </c>
      <c r="AFK5" s="187">
        <v>55507812.910000004</v>
      </c>
      <c r="AFL5" s="187">
        <v>289220250.25000018</v>
      </c>
      <c r="AFM5" s="187">
        <v>76911853.280000001</v>
      </c>
      <c r="AFN5" s="187">
        <v>73407874.840000004</v>
      </c>
      <c r="AFO5" s="187">
        <v>44328132.760000005</v>
      </c>
      <c r="AFP5" s="187">
        <v>62074877.319999993</v>
      </c>
      <c r="AFQ5" s="187">
        <v>54704047.349999979</v>
      </c>
      <c r="AFR5" s="187">
        <v>42125426.630000003</v>
      </c>
      <c r="AFS5" s="187">
        <v>87430748.429999992</v>
      </c>
      <c r="AFT5" s="187">
        <v>100289520.19</v>
      </c>
      <c r="AFU5" s="187">
        <v>43236169.219999999</v>
      </c>
      <c r="AFV5" s="187">
        <v>87226333.890000001</v>
      </c>
      <c r="AFW5" s="187">
        <v>50882747.389999993</v>
      </c>
      <c r="AFX5" s="187">
        <v>366288274.86999983</v>
      </c>
      <c r="AFY5" s="187">
        <v>44712837.149999999</v>
      </c>
      <c r="AFZ5" s="187">
        <v>50365215.29999999</v>
      </c>
      <c r="AGA5" s="187">
        <v>47578570.950000003</v>
      </c>
      <c r="AGB5" s="187">
        <v>88848423.550000042</v>
      </c>
      <c r="AGC5" s="187">
        <v>48857104.780000016</v>
      </c>
      <c r="AGD5" s="187">
        <v>21584445.069999997</v>
      </c>
      <c r="AGE5" s="187">
        <v>47363235.32</v>
      </c>
      <c r="AGF5" s="187">
        <v>32298502.910000019</v>
      </c>
      <c r="AGG5" s="187">
        <v>49602118.629999995</v>
      </c>
      <c r="AGH5" s="187">
        <v>40461885.609999999</v>
      </c>
      <c r="AGI5" s="187">
        <v>447451384.5</v>
      </c>
      <c r="AGJ5" s="187">
        <v>97906749.62000002</v>
      </c>
      <c r="AGK5" s="187">
        <v>64429475.149999999</v>
      </c>
      <c r="AGL5" s="187">
        <v>50284629.209999986</v>
      </c>
      <c r="AGM5" s="187">
        <v>107582834.49000004</v>
      </c>
      <c r="AGN5" s="187">
        <v>68793990.420000002</v>
      </c>
      <c r="AGO5" s="187">
        <v>37292491.670000002</v>
      </c>
      <c r="AGP5" s="187">
        <v>48982398.790000007</v>
      </c>
      <c r="AGQ5" s="187">
        <v>722151274.46999991</v>
      </c>
      <c r="AGR5" s="187">
        <v>347732305.43000007</v>
      </c>
      <c r="AGS5" s="187">
        <v>48027533.170000002</v>
      </c>
      <c r="AGT5" s="187">
        <v>96275863.459999979</v>
      </c>
      <c r="AGU5" s="187">
        <v>138135680.66000003</v>
      </c>
      <c r="AGV5" s="187">
        <v>92124943.390000001</v>
      </c>
      <c r="AGW5" s="187">
        <v>83525480.63000001</v>
      </c>
      <c r="AGX5" s="187">
        <v>65158491.630000025</v>
      </c>
      <c r="AGY5" s="187">
        <v>32006325.169999998</v>
      </c>
      <c r="AGZ5" s="187">
        <v>72287973.950000003</v>
      </c>
      <c r="AHA5" s="187">
        <v>70616243.539999992</v>
      </c>
      <c r="AHB5" s="187">
        <v>34099679.329999998</v>
      </c>
      <c r="AHC5" s="187">
        <v>35469179.049999997</v>
      </c>
      <c r="AHD5" s="187">
        <v>51772649.729999997</v>
      </c>
      <c r="AHE5" s="187">
        <v>38472389.860000014</v>
      </c>
      <c r="AHF5" s="187">
        <v>35448365.75999999</v>
      </c>
      <c r="AHG5" s="187">
        <v>42174265.440000013</v>
      </c>
      <c r="AHH5" s="187">
        <v>171765958.10000017</v>
      </c>
      <c r="AHI5" s="187">
        <v>31862656.219999999</v>
      </c>
      <c r="AHJ5" s="187">
        <v>42828102.580000013</v>
      </c>
      <c r="AHK5" s="187">
        <v>43661780.670000002</v>
      </c>
      <c r="AHL5" s="187">
        <v>79283026.99000001</v>
      </c>
      <c r="AHM5" s="187">
        <v>35919382.999999993</v>
      </c>
      <c r="AHN5" s="187">
        <v>33351402.039999992</v>
      </c>
      <c r="AHO5" s="188"/>
      <c r="AHQ5" s="209">
        <v>3</v>
      </c>
      <c r="AHR5" s="184" t="s">
        <v>0</v>
      </c>
      <c r="AHS5" s="184" t="b">
        <f>AHR5=A5</f>
        <v>1</v>
      </c>
    </row>
    <row r="6" spans="1:903" ht="23.5" customHeight="1">
      <c r="A6" s="183" t="s">
        <v>2</v>
      </c>
      <c r="B6" s="184" t="s">
        <v>3</v>
      </c>
      <c r="C6" s="188">
        <v>1357067.95</v>
      </c>
      <c r="D6" s="188">
        <v>213650</v>
      </c>
      <c r="E6" s="188">
        <v>103100</v>
      </c>
      <c r="F6" s="188">
        <v>48250</v>
      </c>
      <c r="G6" s="188">
        <v>438750</v>
      </c>
      <c r="H6" s="188">
        <v>83350</v>
      </c>
      <c r="I6" s="188">
        <v>102300</v>
      </c>
      <c r="J6" s="188">
        <v>320300</v>
      </c>
      <c r="K6" s="188">
        <v>126700</v>
      </c>
      <c r="L6" s="188">
        <v>18050</v>
      </c>
      <c r="M6" s="188">
        <v>263050</v>
      </c>
      <c r="N6" s="188">
        <v>207050</v>
      </c>
      <c r="O6" s="188">
        <v>198650</v>
      </c>
      <c r="P6" s="188">
        <v>210500</v>
      </c>
      <c r="Q6" s="188">
        <v>229550</v>
      </c>
      <c r="R6" s="188">
        <v>6000</v>
      </c>
      <c r="S6" s="188">
        <v>80400</v>
      </c>
      <c r="T6" s="188">
        <v>133800</v>
      </c>
      <c r="U6" s="188">
        <v>59700</v>
      </c>
      <c r="V6" s="188">
        <v>21500</v>
      </c>
      <c r="W6" s="188">
        <v>39500</v>
      </c>
      <c r="X6" s="188">
        <v>22650</v>
      </c>
      <c r="Y6" s="188">
        <v>67400</v>
      </c>
      <c r="Z6" s="188">
        <v>53150</v>
      </c>
      <c r="AA6" s="188">
        <v>2493100.7400000002</v>
      </c>
      <c r="AB6" s="188">
        <v>1081150</v>
      </c>
      <c r="AC6" s="188">
        <v>736850</v>
      </c>
      <c r="AD6" s="188">
        <v>162000</v>
      </c>
      <c r="AE6" s="188">
        <v>694150</v>
      </c>
      <c r="AF6" s="188">
        <v>240000</v>
      </c>
      <c r="AG6" s="188">
        <v>430800</v>
      </c>
      <c r="AH6" s="188">
        <v>338800</v>
      </c>
      <c r="AI6" s="188">
        <v>777600</v>
      </c>
      <c r="AJ6" s="188">
        <v>364850</v>
      </c>
      <c r="AK6" s="188">
        <v>97950</v>
      </c>
      <c r="AL6" s="188">
        <v>88250</v>
      </c>
      <c r="AM6" s="188">
        <v>197100</v>
      </c>
      <c r="AN6" s="188">
        <v>267650</v>
      </c>
      <c r="AO6" s="188">
        <v>148600</v>
      </c>
      <c r="AP6" s="188">
        <v>124300</v>
      </c>
      <c r="AQ6" s="188">
        <v>208200</v>
      </c>
      <c r="AR6" s="188">
        <v>99100</v>
      </c>
      <c r="AS6" s="188">
        <v>907140.17</v>
      </c>
      <c r="AT6" s="188">
        <v>234100</v>
      </c>
      <c r="AU6" s="188">
        <v>264800</v>
      </c>
      <c r="AV6" s="188">
        <v>429750</v>
      </c>
      <c r="AW6" s="188">
        <v>184900</v>
      </c>
      <c r="AX6" s="188">
        <v>108350</v>
      </c>
      <c r="AY6" s="188">
        <v>249250</v>
      </c>
      <c r="AZ6" s="188">
        <v>112050</v>
      </c>
      <c r="BA6" s="188">
        <v>42215</v>
      </c>
      <c r="BB6" s="188">
        <v>113150</v>
      </c>
      <c r="BC6" s="188">
        <v>200550</v>
      </c>
      <c r="BD6" s="188">
        <v>584400</v>
      </c>
      <c r="BE6" s="188">
        <v>127000</v>
      </c>
      <c r="BF6" s="188">
        <v>128100</v>
      </c>
      <c r="BG6" s="188">
        <v>122325</v>
      </c>
      <c r="BH6" s="188">
        <v>1568811.7</v>
      </c>
      <c r="BI6" s="188">
        <v>36800</v>
      </c>
      <c r="BJ6" s="188">
        <v>47950</v>
      </c>
      <c r="BK6" s="188">
        <v>63800</v>
      </c>
      <c r="BL6" s="188">
        <v>240500</v>
      </c>
      <c r="BM6" s="188">
        <v>208950</v>
      </c>
      <c r="BN6" s="188">
        <v>175300</v>
      </c>
      <c r="BO6" s="188">
        <v>144200</v>
      </c>
      <c r="BP6" s="188">
        <v>23250</v>
      </c>
      <c r="BQ6" s="188">
        <v>138550</v>
      </c>
      <c r="BR6" s="188">
        <v>130600</v>
      </c>
      <c r="BS6" s="188">
        <v>87950</v>
      </c>
      <c r="BT6" s="188">
        <v>158440</v>
      </c>
      <c r="BU6" s="188">
        <v>43800</v>
      </c>
      <c r="BV6" s="188">
        <v>48300</v>
      </c>
      <c r="BW6" s="188">
        <v>1036170.5</v>
      </c>
      <c r="BX6" s="188">
        <v>624450</v>
      </c>
      <c r="BY6" s="188">
        <v>314200</v>
      </c>
      <c r="BZ6" s="188">
        <v>269700</v>
      </c>
      <c r="CA6" s="188">
        <v>147500</v>
      </c>
      <c r="CB6" s="188">
        <v>147600</v>
      </c>
      <c r="CC6" s="188">
        <v>179300</v>
      </c>
      <c r="CD6" s="188">
        <v>0</v>
      </c>
      <c r="CE6" s="188">
        <v>0</v>
      </c>
      <c r="CF6" s="188">
        <v>961200</v>
      </c>
      <c r="CG6" s="188">
        <v>129100</v>
      </c>
      <c r="CH6" s="188">
        <v>155700</v>
      </c>
      <c r="CI6" s="188">
        <v>188580</v>
      </c>
      <c r="CJ6" s="188">
        <v>71850</v>
      </c>
      <c r="CK6" s="188">
        <v>226450</v>
      </c>
      <c r="CL6" s="188">
        <v>34350</v>
      </c>
      <c r="CM6" s="188">
        <v>216200</v>
      </c>
      <c r="CN6" s="188">
        <v>142150</v>
      </c>
      <c r="CO6" s="188">
        <v>59600</v>
      </c>
      <c r="CP6" s="188">
        <v>232850</v>
      </c>
      <c r="CQ6" s="188">
        <v>177100</v>
      </c>
      <c r="CR6" s="188">
        <v>97200</v>
      </c>
      <c r="CS6" s="188">
        <v>290500</v>
      </c>
      <c r="CT6" s="188">
        <v>142600</v>
      </c>
      <c r="CU6" s="188">
        <v>41350</v>
      </c>
      <c r="CV6" s="188">
        <v>257250</v>
      </c>
      <c r="CW6" s="188">
        <v>46250</v>
      </c>
      <c r="CX6" s="188">
        <v>155900</v>
      </c>
      <c r="CY6" s="188">
        <v>162550</v>
      </c>
      <c r="CZ6" s="188">
        <v>39600</v>
      </c>
      <c r="DA6" s="188">
        <v>744760</v>
      </c>
      <c r="DB6" s="188">
        <v>499600</v>
      </c>
      <c r="DC6" s="188">
        <v>1017100</v>
      </c>
      <c r="DD6" s="188">
        <v>559100</v>
      </c>
      <c r="DE6" s="188">
        <v>480500</v>
      </c>
      <c r="DF6" s="188">
        <v>532300</v>
      </c>
      <c r="DG6" s="188">
        <v>230650</v>
      </c>
      <c r="DH6" s="188">
        <v>161750</v>
      </c>
      <c r="DI6" s="188">
        <v>162450</v>
      </c>
      <c r="DJ6" s="188">
        <v>268050</v>
      </c>
      <c r="DK6" s="188">
        <v>459700</v>
      </c>
      <c r="DL6" s="188">
        <v>414300</v>
      </c>
      <c r="DM6" s="188">
        <v>365700</v>
      </c>
      <c r="DN6" s="188">
        <v>275150</v>
      </c>
      <c r="DO6" s="188">
        <v>197950</v>
      </c>
      <c r="DP6" s="188">
        <v>254200</v>
      </c>
      <c r="DQ6" s="188">
        <v>15900</v>
      </c>
      <c r="DR6" s="188">
        <v>115700</v>
      </c>
      <c r="DS6" s="188">
        <v>218700</v>
      </c>
      <c r="DT6" s="188">
        <v>46550</v>
      </c>
      <c r="DU6" s="188">
        <v>423150</v>
      </c>
      <c r="DV6" s="188">
        <v>184900</v>
      </c>
      <c r="DW6" s="188">
        <v>162450</v>
      </c>
      <c r="DX6" s="188">
        <v>92150</v>
      </c>
      <c r="DY6" s="188">
        <v>281750</v>
      </c>
      <c r="DZ6" s="188">
        <v>113850</v>
      </c>
      <c r="EA6" s="188">
        <v>82700</v>
      </c>
      <c r="EB6" s="188">
        <v>215170</v>
      </c>
      <c r="EC6" s="188">
        <v>444300</v>
      </c>
      <c r="ED6" s="188">
        <v>1062643.22</v>
      </c>
      <c r="EE6" s="188">
        <v>137200</v>
      </c>
      <c r="EF6" s="188">
        <v>182850</v>
      </c>
      <c r="EG6" s="188">
        <v>179450</v>
      </c>
      <c r="EH6" s="188">
        <v>68700</v>
      </c>
      <c r="EI6" s="188">
        <v>23350</v>
      </c>
      <c r="EJ6" s="188">
        <v>119700</v>
      </c>
      <c r="EK6" s="188">
        <v>23600</v>
      </c>
      <c r="EL6" s="188">
        <v>30100</v>
      </c>
      <c r="EM6" s="188">
        <v>1246863.94</v>
      </c>
      <c r="EN6" s="188">
        <v>554750</v>
      </c>
      <c r="EO6" s="188">
        <v>360450</v>
      </c>
      <c r="EP6" s="188">
        <v>365900</v>
      </c>
      <c r="EQ6" s="188">
        <v>199750</v>
      </c>
      <c r="ER6" s="188">
        <v>149170</v>
      </c>
      <c r="ES6" s="188">
        <v>365350</v>
      </c>
      <c r="ET6" s="188">
        <v>337200</v>
      </c>
      <c r="EU6" s="188">
        <v>290300</v>
      </c>
      <c r="EV6" s="188">
        <v>226700</v>
      </c>
      <c r="EW6" s="188">
        <v>27200</v>
      </c>
      <c r="EX6" s="188">
        <v>69850</v>
      </c>
      <c r="EY6" s="188">
        <v>26000</v>
      </c>
      <c r="EZ6" s="188">
        <v>133600</v>
      </c>
      <c r="FA6" s="188">
        <v>294550</v>
      </c>
      <c r="FB6" s="188">
        <v>137200</v>
      </c>
      <c r="FC6" s="188">
        <v>82200</v>
      </c>
      <c r="FD6" s="188">
        <v>63450</v>
      </c>
      <c r="FE6" s="188">
        <v>20450</v>
      </c>
      <c r="FF6" s="188">
        <v>43050</v>
      </c>
      <c r="FG6" s="188">
        <v>33000</v>
      </c>
      <c r="FH6" s="188">
        <v>1131776.75</v>
      </c>
      <c r="FI6" s="188">
        <v>348500</v>
      </c>
      <c r="FJ6" s="188">
        <v>332600</v>
      </c>
      <c r="FK6" s="188">
        <v>374750</v>
      </c>
      <c r="FL6" s="188">
        <v>346400</v>
      </c>
      <c r="FM6" s="188">
        <v>415400</v>
      </c>
      <c r="FN6" s="188">
        <v>257800</v>
      </c>
      <c r="FO6" s="188">
        <v>57500</v>
      </c>
      <c r="FP6" s="188">
        <v>1700975.29</v>
      </c>
      <c r="FQ6" s="188">
        <v>312800</v>
      </c>
      <c r="FR6" s="188">
        <v>351550</v>
      </c>
      <c r="FS6" s="188">
        <v>360250</v>
      </c>
      <c r="FT6" s="188">
        <v>201750</v>
      </c>
      <c r="FU6" s="188">
        <v>435450</v>
      </c>
      <c r="FV6" s="188">
        <v>1093150</v>
      </c>
      <c r="FW6" s="188">
        <v>165400</v>
      </c>
      <c r="FX6" s="188">
        <v>187150</v>
      </c>
      <c r="FY6" s="188">
        <v>248350</v>
      </c>
      <c r="FZ6" s="188">
        <v>389450</v>
      </c>
      <c r="GA6" s="188">
        <v>259400</v>
      </c>
      <c r="GB6" s="188">
        <v>103050</v>
      </c>
      <c r="GC6" s="188">
        <v>113150</v>
      </c>
      <c r="GD6" s="188">
        <v>1608526.75</v>
      </c>
      <c r="GE6" s="188">
        <v>142100</v>
      </c>
      <c r="GF6" s="188">
        <v>212300</v>
      </c>
      <c r="GG6" s="188">
        <v>237200</v>
      </c>
      <c r="GH6" s="188">
        <v>102400</v>
      </c>
      <c r="GI6" s="188">
        <v>138650</v>
      </c>
      <c r="GJ6" s="188">
        <v>108100</v>
      </c>
      <c r="GK6" s="188">
        <v>227250</v>
      </c>
      <c r="GL6" s="188">
        <v>66100</v>
      </c>
      <c r="GM6" s="188">
        <v>250350</v>
      </c>
      <c r="GN6" s="188">
        <v>158050</v>
      </c>
      <c r="GO6" s="188">
        <v>22150</v>
      </c>
      <c r="GP6" s="188">
        <v>503253.9</v>
      </c>
      <c r="GQ6" s="188">
        <v>269300</v>
      </c>
      <c r="GR6" s="188">
        <v>403500</v>
      </c>
      <c r="GS6" s="188">
        <v>195750</v>
      </c>
      <c r="GT6" s="188">
        <v>121400</v>
      </c>
      <c r="GU6" s="188">
        <v>158900</v>
      </c>
      <c r="GV6" s="188">
        <v>186050</v>
      </c>
      <c r="GW6" s="188">
        <v>137400</v>
      </c>
      <c r="GX6" s="188">
        <v>1122062.8999999999</v>
      </c>
      <c r="GY6" s="188">
        <v>60200</v>
      </c>
      <c r="GZ6" s="188">
        <v>238500</v>
      </c>
      <c r="HA6" s="188">
        <v>74100</v>
      </c>
      <c r="HB6" s="188">
        <v>1711900</v>
      </c>
      <c r="HC6" s="188">
        <v>371000</v>
      </c>
      <c r="HD6" s="188">
        <v>445800</v>
      </c>
      <c r="HE6" s="188">
        <v>173450</v>
      </c>
      <c r="HF6" s="188">
        <v>112650</v>
      </c>
      <c r="HG6" s="188">
        <v>60900</v>
      </c>
      <c r="HH6" s="188">
        <v>187650</v>
      </c>
      <c r="HI6" s="188">
        <v>1250532.1000000001</v>
      </c>
      <c r="HJ6" s="188">
        <v>87900</v>
      </c>
      <c r="HK6" s="188">
        <v>542000</v>
      </c>
      <c r="HL6" s="188">
        <v>136200</v>
      </c>
      <c r="HM6" s="188">
        <v>119500</v>
      </c>
      <c r="HN6" s="188">
        <v>215950</v>
      </c>
      <c r="HO6" s="188">
        <v>292600</v>
      </c>
      <c r="HP6" s="188">
        <v>76150</v>
      </c>
      <c r="HQ6" s="188">
        <v>1662421.4</v>
      </c>
      <c r="HR6" s="188">
        <v>220600</v>
      </c>
      <c r="HS6" s="188">
        <v>295100</v>
      </c>
      <c r="HT6" s="188">
        <v>103550</v>
      </c>
      <c r="HU6" s="188">
        <v>90250</v>
      </c>
      <c r="HV6" s="188">
        <v>96300</v>
      </c>
      <c r="HW6" s="188">
        <v>293400</v>
      </c>
      <c r="HX6" s="188">
        <v>127550</v>
      </c>
      <c r="HY6" s="188">
        <v>101350</v>
      </c>
      <c r="HZ6" s="188">
        <v>138450</v>
      </c>
      <c r="IA6" s="188">
        <v>89900</v>
      </c>
      <c r="IB6" s="188">
        <v>437220</v>
      </c>
      <c r="IC6" s="188">
        <v>17150</v>
      </c>
      <c r="ID6" s="188">
        <v>276250</v>
      </c>
      <c r="IE6" s="188">
        <v>60250</v>
      </c>
      <c r="IF6" s="188">
        <v>24000</v>
      </c>
      <c r="IG6" s="188">
        <v>398000</v>
      </c>
      <c r="IH6" s="188">
        <v>121050</v>
      </c>
      <c r="II6" s="188">
        <v>32700</v>
      </c>
      <c r="IJ6" s="188">
        <v>15750</v>
      </c>
      <c r="IK6" s="188">
        <v>141550</v>
      </c>
      <c r="IL6" s="188">
        <v>118850</v>
      </c>
      <c r="IM6" s="188">
        <v>22400</v>
      </c>
      <c r="IN6" s="188">
        <v>31550</v>
      </c>
      <c r="IO6" s="188">
        <v>20800</v>
      </c>
      <c r="IP6" s="188">
        <v>37500</v>
      </c>
      <c r="IQ6" s="188">
        <v>11200</v>
      </c>
      <c r="IR6" s="188">
        <v>1825340.5</v>
      </c>
      <c r="IS6" s="188">
        <v>659600</v>
      </c>
      <c r="IT6" s="188">
        <v>239650</v>
      </c>
      <c r="IU6" s="188">
        <v>337650</v>
      </c>
      <c r="IV6" s="188">
        <v>176200</v>
      </c>
      <c r="IW6" s="188">
        <v>79950</v>
      </c>
      <c r="IX6" s="188">
        <v>187250</v>
      </c>
      <c r="IY6" s="188">
        <v>157400</v>
      </c>
      <c r="IZ6" s="188">
        <v>94200</v>
      </c>
      <c r="JA6" s="188">
        <v>84100</v>
      </c>
      <c r="JB6" s="188">
        <v>185200</v>
      </c>
      <c r="JC6" s="188">
        <v>121900</v>
      </c>
      <c r="JD6" s="188">
        <v>694685.3</v>
      </c>
      <c r="JE6" s="188">
        <v>289850</v>
      </c>
      <c r="JF6" s="188">
        <v>130550</v>
      </c>
      <c r="JG6" s="188">
        <v>72100</v>
      </c>
      <c r="JH6" s="188">
        <v>107000</v>
      </c>
      <c r="JI6" s="188">
        <v>124250</v>
      </c>
      <c r="JJ6" s="188">
        <v>1020139.25</v>
      </c>
      <c r="JK6" s="188">
        <v>235600</v>
      </c>
      <c r="JL6" s="188">
        <v>392250</v>
      </c>
      <c r="JM6" s="188">
        <v>415100</v>
      </c>
      <c r="JN6" s="188">
        <v>238750</v>
      </c>
      <c r="JO6" s="188">
        <v>640150</v>
      </c>
      <c r="JP6" s="188">
        <v>126400</v>
      </c>
      <c r="JQ6" s="188">
        <v>1401626.75</v>
      </c>
      <c r="JR6" s="188">
        <v>382200</v>
      </c>
      <c r="JS6" s="188">
        <v>298700</v>
      </c>
      <c r="JT6" s="188">
        <v>498750</v>
      </c>
      <c r="JU6" s="188">
        <v>655980.59</v>
      </c>
      <c r="JV6" s="188">
        <v>561500</v>
      </c>
      <c r="JW6" s="188">
        <v>502800</v>
      </c>
      <c r="JX6" s="188">
        <v>96050</v>
      </c>
      <c r="JY6" s="188">
        <v>378670.5</v>
      </c>
      <c r="JZ6" s="188">
        <v>587600</v>
      </c>
      <c r="KA6" s="188">
        <v>98450</v>
      </c>
      <c r="KB6" s="188">
        <v>20300</v>
      </c>
      <c r="KC6" s="188">
        <v>11450</v>
      </c>
      <c r="KD6" s="188">
        <v>142750</v>
      </c>
      <c r="KE6" s="188">
        <v>377600</v>
      </c>
      <c r="KF6" s="188">
        <v>151800</v>
      </c>
      <c r="KG6" s="188">
        <v>64728</v>
      </c>
      <c r="KH6" s="188">
        <v>120850</v>
      </c>
      <c r="KI6" s="188">
        <v>103050</v>
      </c>
      <c r="KJ6" s="188">
        <v>71450</v>
      </c>
      <c r="KK6" s="188">
        <v>31650</v>
      </c>
      <c r="KL6" s="188">
        <v>72550</v>
      </c>
      <c r="KM6" s="188">
        <v>111500</v>
      </c>
      <c r="KN6" s="188">
        <v>1873326.75</v>
      </c>
      <c r="KO6" s="188">
        <v>202770</v>
      </c>
      <c r="KP6" s="188">
        <v>328150</v>
      </c>
      <c r="KQ6" s="188">
        <v>157250</v>
      </c>
      <c r="KR6" s="188">
        <v>96300</v>
      </c>
      <c r="KS6" s="188">
        <v>230950</v>
      </c>
      <c r="KT6" s="188">
        <v>666350</v>
      </c>
      <c r="KU6" s="188">
        <v>235550</v>
      </c>
      <c r="KV6" s="188">
        <v>85500</v>
      </c>
      <c r="KW6" s="188">
        <v>1065668.73</v>
      </c>
      <c r="KX6" s="188">
        <v>173150</v>
      </c>
      <c r="KY6" s="188">
        <v>168850</v>
      </c>
      <c r="KZ6" s="188">
        <v>256600</v>
      </c>
      <c r="LA6" s="188">
        <v>92400</v>
      </c>
      <c r="LB6" s="188">
        <v>294300</v>
      </c>
      <c r="LC6" s="188">
        <v>983406.78</v>
      </c>
      <c r="LD6" s="188">
        <v>122350</v>
      </c>
      <c r="LE6" s="188">
        <v>1419221.4</v>
      </c>
      <c r="LF6" s="188">
        <v>280450</v>
      </c>
      <c r="LG6" s="188">
        <v>802750</v>
      </c>
      <c r="LH6" s="188">
        <v>511050</v>
      </c>
      <c r="LI6" s="188">
        <v>437800</v>
      </c>
      <c r="LJ6" s="188">
        <v>30000</v>
      </c>
      <c r="LK6" s="188">
        <v>0</v>
      </c>
      <c r="LL6" s="188">
        <v>89050</v>
      </c>
      <c r="LM6" s="188">
        <v>154700</v>
      </c>
      <c r="LN6" s="188">
        <v>369200</v>
      </c>
      <c r="LO6" s="188">
        <v>90700</v>
      </c>
      <c r="LP6" s="188">
        <v>589721.4</v>
      </c>
      <c r="LQ6" s="188">
        <v>147500</v>
      </c>
      <c r="LR6" s="188">
        <v>105100</v>
      </c>
      <c r="LS6" s="188">
        <v>1780081.85</v>
      </c>
      <c r="LT6" s="188">
        <v>823750</v>
      </c>
      <c r="LU6" s="188">
        <v>1298313.8</v>
      </c>
      <c r="LV6" s="188">
        <v>314100</v>
      </c>
      <c r="LW6" s="188">
        <v>212250</v>
      </c>
      <c r="LX6" s="188">
        <v>278800</v>
      </c>
      <c r="LY6" s="188">
        <v>179800</v>
      </c>
      <c r="LZ6" s="188">
        <v>291488</v>
      </c>
      <c r="MA6" s="188">
        <v>264750</v>
      </c>
      <c r="MB6" s="188">
        <v>170300</v>
      </c>
      <c r="MC6" s="188">
        <v>345350</v>
      </c>
      <c r="MD6" s="188">
        <v>74900</v>
      </c>
      <c r="ME6" s="188">
        <v>1773626.45</v>
      </c>
      <c r="MF6" s="188">
        <v>239600</v>
      </c>
      <c r="MG6" s="188">
        <v>144650</v>
      </c>
      <c r="MH6" s="188">
        <v>80600</v>
      </c>
      <c r="MI6" s="188">
        <v>138200</v>
      </c>
      <c r="MJ6" s="188">
        <v>162493.6</v>
      </c>
      <c r="MK6" s="188">
        <v>237100</v>
      </c>
      <c r="ML6" s="188">
        <v>113750</v>
      </c>
      <c r="MM6" s="188">
        <v>282350</v>
      </c>
      <c r="MN6" s="188">
        <v>162050</v>
      </c>
      <c r="MO6" s="188">
        <v>124150</v>
      </c>
      <c r="MP6" s="188">
        <v>93000</v>
      </c>
      <c r="MQ6" s="188">
        <v>1558358.52</v>
      </c>
      <c r="MR6" s="188">
        <v>129950</v>
      </c>
      <c r="MS6" s="188">
        <v>299700</v>
      </c>
      <c r="MT6" s="188">
        <v>312750</v>
      </c>
      <c r="MU6" s="188">
        <v>592050</v>
      </c>
      <c r="MV6" s="188">
        <v>328400</v>
      </c>
      <c r="MW6" s="188">
        <v>206600</v>
      </c>
      <c r="MX6" s="188">
        <v>366900</v>
      </c>
      <c r="MY6" s="188">
        <v>361750</v>
      </c>
      <c r="MZ6" s="188">
        <v>53150</v>
      </c>
      <c r="NA6" s="188">
        <v>98550</v>
      </c>
      <c r="NB6" s="188">
        <v>961603.43</v>
      </c>
      <c r="NC6" s="188">
        <v>389950</v>
      </c>
      <c r="ND6" s="188">
        <v>62720</v>
      </c>
      <c r="NE6" s="188">
        <v>762700</v>
      </c>
      <c r="NF6" s="188">
        <v>157500</v>
      </c>
      <c r="NG6" s="188">
        <v>195600</v>
      </c>
      <c r="NH6" s="188">
        <v>310900</v>
      </c>
      <c r="NI6" s="188">
        <v>414400</v>
      </c>
      <c r="NJ6" s="188">
        <v>53003</v>
      </c>
      <c r="NK6" s="188">
        <v>72550</v>
      </c>
      <c r="NL6" s="188">
        <v>54750</v>
      </c>
      <c r="NM6" s="188">
        <v>109100</v>
      </c>
      <c r="NN6" s="188">
        <v>688699</v>
      </c>
      <c r="NO6" s="188">
        <v>59000</v>
      </c>
      <c r="NP6" s="188">
        <v>163150</v>
      </c>
      <c r="NQ6" s="188">
        <v>150200</v>
      </c>
      <c r="NR6" s="188">
        <v>113700</v>
      </c>
      <c r="NS6" s="188">
        <v>632950</v>
      </c>
      <c r="NT6" s="188">
        <v>688200</v>
      </c>
      <c r="NU6" s="188">
        <v>1988276.75</v>
      </c>
      <c r="NV6" s="188">
        <v>1292450</v>
      </c>
      <c r="NW6" s="188">
        <v>391000</v>
      </c>
      <c r="NX6" s="188">
        <v>101050</v>
      </c>
      <c r="NY6" s="188">
        <v>318900.5</v>
      </c>
      <c r="NZ6" s="188">
        <v>447200</v>
      </c>
      <c r="OA6" s="188">
        <v>146400</v>
      </c>
      <c r="OB6" s="188">
        <v>1374348.25</v>
      </c>
      <c r="OC6" s="188">
        <v>0</v>
      </c>
      <c r="OD6" s="188">
        <v>209500</v>
      </c>
      <c r="OE6" s="188">
        <v>0</v>
      </c>
      <c r="OF6" s="188">
        <v>89600</v>
      </c>
      <c r="OG6" s="188">
        <v>0</v>
      </c>
      <c r="OH6" s="188">
        <v>236200</v>
      </c>
      <c r="OI6" s="188">
        <v>0</v>
      </c>
      <c r="OJ6" s="188">
        <v>0</v>
      </c>
      <c r="OK6" s="188">
        <v>1315526.75</v>
      </c>
      <c r="OL6" s="188">
        <v>524350</v>
      </c>
      <c r="OM6" s="188">
        <v>347550</v>
      </c>
      <c r="ON6" s="188">
        <v>339900</v>
      </c>
      <c r="OO6" s="188">
        <v>380000</v>
      </c>
      <c r="OP6" s="188">
        <v>5000</v>
      </c>
      <c r="OQ6" s="188">
        <v>791824</v>
      </c>
      <c r="OR6" s="188">
        <v>99500</v>
      </c>
      <c r="OS6" s="188">
        <v>401350</v>
      </c>
      <c r="OT6" s="188">
        <v>311550</v>
      </c>
      <c r="OU6" s="188">
        <v>525500</v>
      </c>
      <c r="OV6" s="188">
        <v>471250</v>
      </c>
      <c r="OW6" s="188">
        <v>298250</v>
      </c>
      <c r="OX6" s="188">
        <v>254650</v>
      </c>
      <c r="OY6" s="188">
        <v>90950</v>
      </c>
      <c r="OZ6" s="188">
        <v>766900</v>
      </c>
      <c r="PA6" s="188">
        <v>101750</v>
      </c>
      <c r="PB6" s="188">
        <v>171450</v>
      </c>
      <c r="PC6" s="188">
        <v>142500</v>
      </c>
      <c r="PD6" s="188">
        <v>290950</v>
      </c>
      <c r="PE6" s="188">
        <v>283350</v>
      </c>
      <c r="PF6" s="188">
        <v>83950</v>
      </c>
      <c r="PG6" s="188">
        <v>266420</v>
      </c>
      <c r="PH6" s="188">
        <v>60600</v>
      </c>
      <c r="PI6" s="188">
        <v>139800</v>
      </c>
      <c r="PJ6" s="188">
        <v>89900</v>
      </c>
      <c r="PK6" s="188">
        <v>53300</v>
      </c>
      <c r="PL6" s="188">
        <v>42550</v>
      </c>
      <c r="PM6" s="188">
        <v>232300</v>
      </c>
      <c r="PN6" s="188">
        <v>162250</v>
      </c>
      <c r="PO6" s="188">
        <v>16350</v>
      </c>
      <c r="PP6" s="188">
        <v>21000</v>
      </c>
      <c r="PQ6" s="188">
        <v>40250</v>
      </c>
      <c r="PR6" s="188">
        <v>3751497.7</v>
      </c>
      <c r="PS6" s="188">
        <v>412300</v>
      </c>
      <c r="PT6" s="188">
        <v>248550</v>
      </c>
      <c r="PU6" s="188">
        <v>362150</v>
      </c>
      <c r="PV6" s="188">
        <v>716400</v>
      </c>
      <c r="PW6" s="188">
        <v>33700</v>
      </c>
      <c r="PX6" s="188">
        <v>174006</v>
      </c>
      <c r="PY6" s="188">
        <v>92500</v>
      </c>
      <c r="PZ6" s="188">
        <v>362050</v>
      </c>
      <c r="QA6" s="188">
        <v>44300</v>
      </c>
      <c r="QB6" s="188">
        <v>571850</v>
      </c>
      <c r="QC6" s="188">
        <v>13950</v>
      </c>
      <c r="QD6" s="188">
        <v>42600</v>
      </c>
      <c r="QE6" s="188">
        <v>219250</v>
      </c>
      <c r="QF6" s="188">
        <v>149600</v>
      </c>
      <c r="QG6" s="188">
        <v>167050</v>
      </c>
      <c r="QH6" s="188">
        <v>114450</v>
      </c>
      <c r="QI6" s="188">
        <v>190750</v>
      </c>
      <c r="QJ6" s="188">
        <v>34550</v>
      </c>
      <c r="QK6" s="188">
        <v>193450</v>
      </c>
      <c r="QL6" s="188">
        <v>184500</v>
      </c>
      <c r="QM6" s="188">
        <v>120350</v>
      </c>
      <c r="QN6" s="188">
        <v>0</v>
      </c>
      <c r="QO6" s="188">
        <v>37550</v>
      </c>
      <c r="QP6" s="188">
        <v>0</v>
      </c>
      <c r="QQ6" s="188">
        <v>78150</v>
      </c>
      <c r="QR6" s="188">
        <v>1133400</v>
      </c>
      <c r="QS6" s="188">
        <v>178750</v>
      </c>
      <c r="QT6" s="188">
        <v>491450</v>
      </c>
      <c r="QU6" s="188">
        <v>207000</v>
      </c>
      <c r="QV6" s="188">
        <v>535700</v>
      </c>
      <c r="QW6" s="188">
        <v>1147500</v>
      </c>
      <c r="QX6" s="188">
        <v>349950</v>
      </c>
      <c r="QY6" s="188">
        <v>485550</v>
      </c>
      <c r="QZ6" s="188">
        <v>939950</v>
      </c>
      <c r="RA6" s="188">
        <v>152800</v>
      </c>
      <c r="RB6" s="188">
        <v>214625</v>
      </c>
      <c r="RC6" s="188">
        <v>165350</v>
      </c>
      <c r="RD6" s="188">
        <v>92450</v>
      </c>
      <c r="RE6" s="188">
        <v>2824625.3</v>
      </c>
      <c r="RF6" s="188">
        <v>455800</v>
      </c>
      <c r="RG6" s="188">
        <v>503000</v>
      </c>
      <c r="RH6" s="188">
        <v>125300</v>
      </c>
      <c r="RI6" s="188">
        <v>601950</v>
      </c>
      <c r="RJ6" s="188">
        <v>118200</v>
      </c>
      <c r="RK6" s="188">
        <v>214550</v>
      </c>
      <c r="RL6" s="188">
        <v>21650</v>
      </c>
      <c r="RM6" s="188">
        <v>283900</v>
      </c>
      <c r="RN6" s="188">
        <v>471250</v>
      </c>
      <c r="RO6" s="188">
        <v>296400</v>
      </c>
      <c r="RP6" s="188">
        <v>209350</v>
      </c>
      <c r="RQ6" s="188">
        <v>177450</v>
      </c>
      <c r="RR6" s="188">
        <v>73600</v>
      </c>
      <c r="RS6" s="188">
        <v>46700</v>
      </c>
      <c r="RT6" s="188">
        <v>112200</v>
      </c>
      <c r="RU6" s="188">
        <v>390850</v>
      </c>
      <c r="RV6" s="188">
        <v>177400</v>
      </c>
      <c r="RW6" s="188">
        <v>638300</v>
      </c>
      <c r="RX6" s="188">
        <v>187650</v>
      </c>
      <c r="RY6" s="188">
        <v>944839</v>
      </c>
      <c r="RZ6" s="188">
        <v>132450</v>
      </c>
      <c r="SA6" s="188">
        <v>331750</v>
      </c>
      <c r="SB6" s="188">
        <v>284800</v>
      </c>
      <c r="SC6" s="188">
        <v>93000</v>
      </c>
      <c r="SD6" s="188">
        <v>89200</v>
      </c>
      <c r="SE6" s="188">
        <v>376250</v>
      </c>
      <c r="SF6" s="188">
        <v>462000</v>
      </c>
      <c r="SG6" s="188">
        <v>246000</v>
      </c>
      <c r="SH6" s="188">
        <v>106800</v>
      </c>
      <c r="SI6" s="188">
        <v>161100</v>
      </c>
      <c r="SJ6" s="188">
        <v>223100</v>
      </c>
      <c r="SK6" s="188">
        <v>84330</v>
      </c>
      <c r="SL6" s="188">
        <v>349700</v>
      </c>
      <c r="SM6" s="188">
        <v>514354.2</v>
      </c>
      <c r="SN6" s="188">
        <v>72900</v>
      </c>
      <c r="SO6" s="188">
        <v>137050</v>
      </c>
      <c r="SP6" s="188">
        <v>104050</v>
      </c>
      <c r="SQ6" s="188">
        <v>47300</v>
      </c>
      <c r="SR6" s="188">
        <v>226250</v>
      </c>
      <c r="SS6" s="188">
        <v>111000</v>
      </c>
      <c r="ST6" s="188">
        <v>134350</v>
      </c>
      <c r="SU6" s="188">
        <v>127650</v>
      </c>
      <c r="SV6" s="188">
        <v>156100</v>
      </c>
      <c r="SW6" s="188">
        <v>306600</v>
      </c>
      <c r="SX6" s="188">
        <v>22350</v>
      </c>
      <c r="SY6" s="188">
        <v>362050</v>
      </c>
      <c r="SZ6" s="188">
        <v>189000</v>
      </c>
      <c r="TA6" s="188">
        <v>189950</v>
      </c>
      <c r="TB6" s="188">
        <v>48950</v>
      </c>
      <c r="TC6" s="188">
        <v>105600</v>
      </c>
      <c r="TD6" s="188">
        <v>127150</v>
      </c>
      <c r="TE6" s="188">
        <v>139500</v>
      </c>
      <c r="TF6" s="188">
        <v>78200</v>
      </c>
      <c r="TG6" s="188">
        <v>979200</v>
      </c>
      <c r="TH6" s="188">
        <v>64250</v>
      </c>
      <c r="TI6" s="188">
        <v>55550</v>
      </c>
      <c r="TJ6" s="188">
        <v>154100</v>
      </c>
      <c r="TK6" s="188">
        <v>304500</v>
      </c>
      <c r="TL6" s="188">
        <v>438950</v>
      </c>
      <c r="TM6" s="188">
        <v>104550</v>
      </c>
      <c r="TN6" s="188">
        <v>353750</v>
      </c>
      <c r="TO6" s="188">
        <v>188900</v>
      </c>
      <c r="TP6" s="188">
        <v>437700</v>
      </c>
      <c r="TQ6" s="188">
        <v>301350</v>
      </c>
      <c r="TR6" s="188">
        <v>412850</v>
      </c>
      <c r="TS6" s="188">
        <v>57850</v>
      </c>
      <c r="TT6" s="188">
        <v>71100</v>
      </c>
      <c r="TU6" s="188">
        <v>72850</v>
      </c>
      <c r="TV6" s="188">
        <v>30650</v>
      </c>
      <c r="TW6" s="188">
        <v>506800</v>
      </c>
      <c r="TX6" s="188">
        <v>144000</v>
      </c>
      <c r="TY6" s="188">
        <v>882606.97</v>
      </c>
      <c r="TZ6" s="188">
        <v>361150</v>
      </c>
      <c r="UA6" s="188">
        <v>71000</v>
      </c>
      <c r="UB6" s="188">
        <v>73850</v>
      </c>
      <c r="UC6" s="188">
        <v>171700</v>
      </c>
      <c r="UD6" s="188">
        <v>91050</v>
      </c>
      <c r="UE6" s="188">
        <v>19900</v>
      </c>
      <c r="UF6" s="188">
        <v>169700</v>
      </c>
      <c r="UG6" s="188">
        <v>88500</v>
      </c>
      <c r="UH6" s="188">
        <v>850450</v>
      </c>
      <c r="UI6" s="188">
        <v>229800</v>
      </c>
      <c r="UJ6" s="188">
        <v>195300</v>
      </c>
      <c r="UK6" s="188">
        <v>166750</v>
      </c>
      <c r="UL6" s="188">
        <v>173650</v>
      </c>
      <c r="UM6" s="188">
        <v>79800</v>
      </c>
      <c r="UN6" s="188">
        <v>1926250</v>
      </c>
      <c r="UO6" s="188">
        <v>101750</v>
      </c>
      <c r="UP6" s="188">
        <v>39800</v>
      </c>
      <c r="UQ6" s="188">
        <v>522700</v>
      </c>
      <c r="UR6" s="188">
        <v>3600</v>
      </c>
      <c r="US6" s="188">
        <v>149600</v>
      </c>
      <c r="UT6" s="188">
        <v>289700</v>
      </c>
      <c r="UU6" s="188">
        <v>148050</v>
      </c>
      <c r="UV6" s="188">
        <v>158400</v>
      </c>
      <c r="UW6" s="188">
        <v>104600</v>
      </c>
      <c r="UX6" s="188">
        <v>76000</v>
      </c>
      <c r="UY6" s="188">
        <v>225850</v>
      </c>
      <c r="UZ6" s="188">
        <v>121500</v>
      </c>
      <c r="VA6" s="188">
        <v>171850</v>
      </c>
      <c r="VB6" s="188">
        <v>93400</v>
      </c>
      <c r="VC6" s="188">
        <v>37200</v>
      </c>
      <c r="VD6" s="188">
        <v>107200</v>
      </c>
      <c r="VE6" s="188">
        <v>141700</v>
      </c>
      <c r="VF6" s="188">
        <v>254600</v>
      </c>
      <c r="VG6" s="188">
        <v>59800</v>
      </c>
      <c r="VH6" s="188">
        <v>57400</v>
      </c>
      <c r="VI6" s="188">
        <v>99985</v>
      </c>
      <c r="VJ6" s="188">
        <v>2980603.18</v>
      </c>
      <c r="VK6" s="188">
        <v>236400</v>
      </c>
      <c r="VL6" s="188">
        <v>546300</v>
      </c>
      <c r="VM6" s="188">
        <v>339000</v>
      </c>
      <c r="VN6" s="188">
        <v>304500</v>
      </c>
      <c r="VO6" s="188">
        <v>272500</v>
      </c>
      <c r="VP6" s="188">
        <v>179265</v>
      </c>
      <c r="VQ6" s="188">
        <v>97800</v>
      </c>
      <c r="VR6" s="188">
        <v>365800</v>
      </c>
      <c r="VS6" s="188">
        <v>349230</v>
      </c>
      <c r="VT6" s="188">
        <v>273225</v>
      </c>
      <c r="VU6" s="188">
        <v>346550</v>
      </c>
      <c r="VV6" s="188">
        <v>140700</v>
      </c>
      <c r="VW6" s="188">
        <v>170105</v>
      </c>
      <c r="VX6" s="188">
        <v>71200</v>
      </c>
      <c r="VY6" s="188">
        <v>3226098.5</v>
      </c>
      <c r="VZ6" s="188">
        <v>156900</v>
      </c>
      <c r="WA6" s="188">
        <v>525980</v>
      </c>
      <c r="WB6" s="188">
        <v>167950</v>
      </c>
      <c r="WC6" s="188">
        <v>507592.7</v>
      </c>
      <c r="WD6" s="188">
        <v>390500</v>
      </c>
      <c r="WE6" s="188">
        <v>484850</v>
      </c>
      <c r="WF6" s="188">
        <v>235650</v>
      </c>
      <c r="WG6" s="188">
        <v>132900</v>
      </c>
      <c r="WH6" s="188">
        <v>367200</v>
      </c>
      <c r="WI6" s="188">
        <v>284900</v>
      </c>
      <c r="WJ6" s="188">
        <v>427400</v>
      </c>
      <c r="WK6" s="188">
        <v>162900</v>
      </c>
      <c r="WL6" s="188">
        <v>483860</v>
      </c>
      <c r="WM6" s="188">
        <v>242550</v>
      </c>
      <c r="WN6" s="188">
        <v>283200</v>
      </c>
      <c r="WO6" s="188">
        <v>132250</v>
      </c>
      <c r="WP6" s="188">
        <v>382350</v>
      </c>
      <c r="WQ6" s="188">
        <v>775650</v>
      </c>
      <c r="WR6" s="188">
        <v>399750</v>
      </c>
      <c r="WS6" s="188">
        <v>864750</v>
      </c>
      <c r="WT6" s="188">
        <v>255627</v>
      </c>
      <c r="WU6" s="188">
        <v>203600</v>
      </c>
      <c r="WV6" s="188">
        <v>207000</v>
      </c>
      <c r="WW6" s="188">
        <v>166800</v>
      </c>
      <c r="WX6" s="188">
        <v>16950</v>
      </c>
      <c r="WY6" s="188">
        <v>190100</v>
      </c>
      <c r="WZ6" s="188">
        <v>120200</v>
      </c>
      <c r="XA6" s="188">
        <v>342000</v>
      </c>
      <c r="XB6" s="188">
        <v>192050</v>
      </c>
      <c r="XC6" s="188">
        <v>114800</v>
      </c>
      <c r="XD6" s="188">
        <v>113150</v>
      </c>
      <c r="XE6" s="188">
        <v>72100</v>
      </c>
      <c r="XF6" s="188">
        <v>1993644.35</v>
      </c>
      <c r="XG6" s="188">
        <v>191050</v>
      </c>
      <c r="XH6" s="188">
        <v>174200</v>
      </c>
      <c r="XI6" s="188">
        <v>429900</v>
      </c>
      <c r="XJ6" s="188">
        <v>122300</v>
      </c>
      <c r="XK6" s="188">
        <v>137150</v>
      </c>
      <c r="XL6" s="188">
        <v>159700</v>
      </c>
      <c r="XM6" s="188">
        <v>168450</v>
      </c>
      <c r="XN6" s="188">
        <v>97400</v>
      </c>
      <c r="XO6" s="188">
        <v>288650</v>
      </c>
      <c r="XP6" s="188">
        <v>82550</v>
      </c>
      <c r="XQ6" s="188">
        <v>98400</v>
      </c>
      <c r="XR6" s="188">
        <v>87450</v>
      </c>
      <c r="XS6" s="188">
        <v>215100</v>
      </c>
      <c r="XT6" s="188">
        <v>73700</v>
      </c>
      <c r="XU6" s="188">
        <v>150850</v>
      </c>
      <c r="XV6" s="188">
        <v>127150</v>
      </c>
      <c r="XW6" s="188">
        <v>136150</v>
      </c>
      <c r="XX6" s="188">
        <v>104900</v>
      </c>
      <c r="XY6" s="188">
        <v>50550</v>
      </c>
      <c r="XZ6" s="188">
        <v>33300</v>
      </c>
      <c r="YA6" s="188">
        <v>121000</v>
      </c>
      <c r="YB6" s="188">
        <v>29350</v>
      </c>
      <c r="YC6" s="188">
        <v>2424630</v>
      </c>
      <c r="YD6" s="188">
        <v>333750</v>
      </c>
      <c r="YE6" s="188">
        <v>488600</v>
      </c>
      <c r="YF6" s="188">
        <v>154000</v>
      </c>
      <c r="YG6" s="188">
        <v>560850</v>
      </c>
      <c r="YH6" s="188">
        <v>103400</v>
      </c>
      <c r="YI6" s="188">
        <v>174850</v>
      </c>
      <c r="YJ6" s="188">
        <v>114200</v>
      </c>
      <c r="YK6" s="188">
        <v>455460</v>
      </c>
      <c r="YL6" s="188">
        <v>183050</v>
      </c>
      <c r="YM6" s="188">
        <v>58400</v>
      </c>
      <c r="YN6" s="188">
        <v>200000</v>
      </c>
      <c r="YO6" s="188">
        <v>33800</v>
      </c>
      <c r="YP6" s="188">
        <v>56550</v>
      </c>
      <c r="YQ6" s="188">
        <v>39300</v>
      </c>
      <c r="YR6" s="188">
        <v>69050</v>
      </c>
      <c r="YS6" s="188">
        <v>37450</v>
      </c>
      <c r="YT6" s="188">
        <v>1071055.8400000001</v>
      </c>
      <c r="YU6" s="188">
        <v>146750</v>
      </c>
      <c r="YV6" s="188">
        <v>193250</v>
      </c>
      <c r="YW6" s="188">
        <v>26950</v>
      </c>
      <c r="YX6" s="188">
        <v>96000</v>
      </c>
      <c r="YY6" s="188">
        <v>77550</v>
      </c>
      <c r="YZ6" s="188">
        <v>107700</v>
      </c>
      <c r="ZA6" s="188">
        <v>884881.94</v>
      </c>
      <c r="ZB6" s="188">
        <v>57350</v>
      </c>
      <c r="ZC6" s="188">
        <v>221300</v>
      </c>
      <c r="ZD6" s="188">
        <v>359000</v>
      </c>
      <c r="ZE6" s="188">
        <v>126300</v>
      </c>
      <c r="ZF6" s="188">
        <v>46550</v>
      </c>
      <c r="ZG6" s="188">
        <v>10700</v>
      </c>
      <c r="ZH6" s="188">
        <v>147550</v>
      </c>
      <c r="ZI6" s="188">
        <v>213600</v>
      </c>
      <c r="ZJ6" s="188">
        <v>1394350</v>
      </c>
      <c r="ZK6" s="188">
        <v>433950</v>
      </c>
      <c r="ZL6" s="188">
        <v>769680</v>
      </c>
      <c r="ZM6" s="188">
        <v>742080</v>
      </c>
      <c r="ZN6" s="188">
        <v>594350</v>
      </c>
      <c r="ZO6" s="188">
        <v>548100</v>
      </c>
      <c r="ZP6" s="188">
        <v>648600</v>
      </c>
      <c r="ZQ6" s="188">
        <v>310390</v>
      </c>
      <c r="ZR6" s="188">
        <v>408900</v>
      </c>
      <c r="ZS6" s="188">
        <v>647200</v>
      </c>
      <c r="ZT6" s="188">
        <v>134750</v>
      </c>
      <c r="ZU6" s="188">
        <v>182200</v>
      </c>
      <c r="ZV6" s="188">
        <v>245900</v>
      </c>
      <c r="ZW6" s="188">
        <v>423050</v>
      </c>
      <c r="ZX6" s="188">
        <v>649583.31000000006</v>
      </c>
      <c r="ZY6" s="188">
        <v>497800</v>
      </c>
      <c r="ZZ6" s="188">
        <v>234100</v>
      </c>
      <c r="AAA6" s="188">
        <v>135600</v>
      </c>
      <c r="AAB6" s="188">
        <v>222400</v>
      </c>
      <c r="AAC6" s="188">
        <v>328900</v>
      </c>
      <c r="AAD6" s="188">
        <v>343250</v>
      </c>
      <c r="AAE6" s="188">
        <v>24350</v>
      </c>
      <c r="AAF6" s="188">
        <v>381560.7</v>
      </c>
      <c r="AAG6" s="188">
        <v>173000</v>
      </c>
      <c r="AAH6" s="188">
        <v>180218</v>
      </c>
      <c r="AAI6" s="188">
        <v>67050</v>
      </c>
      <c r="AAJ6" s="188">
        <v>59650</v>
      </c>
      <c r="AAK6" s="188">
        <v>318850</v>
      </c>
      <c r="AAL6" s="188">
        <v>95350</v>
      </c>
      <c r="AAM6" s="188">
        <v>418350</v>
      </c>
      <c r="AAN6" s="188">
        <v>187950</v>
      </c>
      <c r="AAO6" s="188">
        <v>224400</v>
      </c>
      <c r="AAP6" s="188">
        <v>79100</v>
      </c>
      <c r="AAQ6" s="188">
        <v>409100</v>
      </c>
      <c r="AAR6" s="188">
        <v>219850</v>
      </c>
      <c r="AAS6" s="188">
        <v>34050</v>
      </c>
      <c r="AAT6" s="188">
        <v>255830</v>
      </c>
      <c r="AAU6" s="188">
        <v>800750</v>
      </c>
      <c r="AAV6" s="188">
        <v>373500</v>
      </c>
      <c r="AAW6" s="188">
        <v>339650</v>
      </c>
      <c r="AAX6" s="188">
        <v>259000</v>
      </c>
      <c r="AAY6" s="188">
        <v>373700</v>
      </c>
      <c r="AAZ6" s="188">
        <v>155950</v>
      </c>
      <c r="ABA6" s="188">
        <v>154150</v>
      </c>
      <c r="ABB6" s="188">
        <v>68350</v>
      </c>
      <c r="ABC6" s="188">
        <v>101850</v>
      </c>
      <c r="ABD6" s="188">
        <v>125159.29</v>
      </c>
      <c r="ABE6" s="188">
        <v>349400</v>
      </c>
      <c r="ABF6" s="188">
        <v>558850</v>
      </c>
      <c r="ABG6" s="188">
        <v>494650</v>
      </c>
      <c r="ABH6" s="188">
        <v>185600</v>
      </c>
      <c r="ABI6" s="188">
        <v>233500</v>
      </c>
      <c r="ABJ6" s="188">
        <v>82950</v>
      </c>
      <c r="ABK6" s="188">
        <v>111000</v>
      </c>
      <c r="ABL6" s="188">
        <v>54150</v>
      </c>
      <c r="ABM6" s="188">
        <v>750284.2</v>
      </c>
      <c r="ABN6" s="188">
        <v>41150</v>
      </c>
      <c r="ABO6" s="188">
        <v>66400</v>
      </c>
      <c r="ABP6" s="188">
        <v>80900</v>
      </c>
      <c r="ABQ6" s="188">
        <v>274500</v>
      </c>
      <c r="ABR6" s="188">
        <v>96600</v>
      </c>
      <c r="ABS6" s="188">
        <v>98330</v>
      </c>
      <c r="ABT6" s="188">
        <v>31300</v>
      </c>
      <c r="ABU6" s="188">
        <v>2068431</v>
      </c>
      <c r="ABV6" s="188">
        <v>133800</v>
      </c>
      <c r="ABW6" s="188">
        <v>29096</v>
      </c>
      <c r="ABX6" s="188">
        <v>247637</v>
      </c>
      <c r="ABY6" s="188">
        <v>48000</v>
      </c>
      <c r="ABZ6" s="188">
        <v>45900</v>
      </c>
      <c r="ACA6" s="188">
        <v>0</v>
      </c>
      <c r="ACB6" s="188">
        <v>47396</v>
      </c>
      <c r="ACC6" s="188">
        <v>170400</v>
      </c>
      <c r="ACD6" s="188">
        <v>140650</v>
      </c>
      <c r="ACE6" s="188">
        <v>163650</v>
      </c>
      <c r="ACF6" s="188">
        <v>8600</v>
      </c>
      <c r="ACG6" s="188">
        <v>576950</v>
      </c>
      <c r="ACH6" s="188">
        <v>191350</v>
      </c>
      <c r="ACI6" s="188">
        <v>86900</v>
      </c>
      <c r="ACJ6" s="188">
        <v>343550</v>
      </c>
      <c r="ACK6" s="188">
        <v>0</v>
      </c>
      <c r="ACL6" s="188">
        <v>60390</v>
      </c>
      <c r="ACM6" s="188">
        <v>169950</v>
      </c>
      <c r="ACN6" s="188">
        <v>30700</v>
      </c>
      <c r="ACO6" s="188">
        <v>157200</v>
      </c>
      <c r="ACP6" s="188">
        <v>11700</v>
      </c>
      <c r="ACQ6" s="188">
        <v>111050</v>
      </c>
      <c r="ACR6" s="188">
        <v>469542.59</v>
      </c>
      <c r="ACS6" s="188">
        <v>232950</v>
      </c>
      <c r="ACT6" s="188">
        <v>65050</v>
      </c>
      <c r="ACU6" s="188">
        <v>92000</v>
      </c>
      <c r="ACV6" s="188">
        <v>33800</v>
      </c>
      <c r="ACW6" s="188">
        <v>68650</v>
      </c>
      <c r="ACX6" s="188">
        <v>96500</v>
      </c>
      <c r="ACY6" s="188">
        <v>81600</v>
      </c>
      <c r="ACZ6" s="188">
        <v>32500</v>
      </c>
      <c r="ADA6" s="188">
        <v>14400</v>
      </c>
      <c r="ADB6" s="188">
        <v>45600</v>
      </c>
      <c r="ADC6" s="188">
        <v>36750</v>
      </c>
      <c r="ADD6" s="188">
        <v>490500</v>
      </c>
      <c r="ADE6" s="188">
        <v>217950</v>
      </c>
      <c r="ADF6" s="188">
        <v>5493400</v>
      </c>
      <c r="ADG6" s="188">
        <v>85600</v>
      </c>
      <c r="ADH6" s="188">
        <v>0</v>
      </c>
      <c r="ADI6" s="188">
        <v>95450</v>
      </c>
      <c r="ADJ6" s="188">
        <v>1017400</v>
      </c>
      <c r="ADK6" s="188">
        <v>17150</v>
      </c>
      <c r="ADL6" s="188">
        <v>110750</v>
      </c>
      <c r="ADM6" s="188">
        <v>1267907.55</v>
      </c>
      <c r="ADN6" s="188">
        <v>193700</v>
      </c>
      <c r="ADO6" s="188">
        <v>252250</v>
      </c>
      <c r="ADP6" s="188">
        <v>1252554.8700000001</v>
      </c>
      <c r="ADQ6" s="188">
        <v>73450</v>
      </c>
      <c r="ADR6" s="188">
        <v>55850</v>
      </c>
      <c r="ADS6" s="188">
        <v>161650</v>
      </c>
      <c r="ADT6" s="188">
        <v>66000</v>
      </c>
      <c r="ADU6" s="188">
        <v>1734508</v>
      </c>
      <c r="ADV6" s="188">
        <v>742449</v>
      </c>
      <c r="ADW6" s="188">
        <v>329500</v>
      </c>
      <c r="ADX6" s="188">
        <v>246946</v>
      </c>
      <c r="ADY6" s="188">
        <v>2611441</v>
      </c>
      <c r="ADZ6" s="188">
        <v>190469.8</v>
      </c>
      <c r="AEA6" s="188">
        <v>239800</v>
      </c>
      <c r="AEB6" s="188">
        <v>266350</v>
      </c>
      <c r="AEC6" s="188">
        <v>103400</v>
      </c>
      <c r="AED6" s="188">
        <v>144100</v>
      </c>
      <c r="AEE6" s="188">
        <v>142919.4</v>
      </c>
      <c r="AEF6" s="188">
        <v>537100</v>
      </c>
      <c r="AEG6" s="188">
        <v>136450</v>
      </c>
      <c r="AEH6" s="188">
        <v>118800</v>
      </c>
      <c r="AEI6" s="188">
        <v>143700</v>
      </c>
      <c r="AEJ6" s="188">
        <v>351600</v>
      </c>
      <c r="AEK6" s="188">
        <v>46200</v>
      </c>
      <c r="AEL6" s="188">
        <v>192850</v>
      </c>
      <c r="AEM6" s="188">
        <v>31450</v>
      </c>
      <c r="AEN6" s="188">
        <v>115600</v>
      </c>
      <c r="AEO6" s="188">
        <v>1679534.77</v>
      </c>
      <c r="AEP6" s="188">
        <v>737900</v>
      </c>
      <c r="AEQ6" s="188">
        <v>426150</v>
      </c>
      <c r="AER6" s="188">
        <v>338850</v>
      </c>
      <c r="AES6" s="188">
        <v>339200</v>
      </c>
      <c r="AET6" s="188">
        <v>703100</v>
      </c>
      <c r="AEU6" s="188">
        <v>384200</v>
      </c>
      <c r="AEV6" s="188">
        <v>467050</v>
      </c>
      <c r="AEW6" s="188">
        <v>157700</v>
      </c>
      <c r="AEX6" s="188">
        <v>203750</v>
      </c>
      <c r="AEY6" s="188">
        <v>914651.18</v>
      </c>
      <c r="AEZ6" s="188">
        <v>123450</v>
      </c>
      <c r="AFA6" s="188">
        <v>64100</v>
      </c>
      <c r="AFB6" s="188">
        <v>239850</v>
      </c>
      <c r="AFC6" s="188">
        <v>305050</v>
      </c>
      <c r="AFD6" s="188">
        <v>133200</v>
      </c>
      <c r="AFE6" s="188">
        <v>25350</v>
      </c>
      <c r="AFF6" s="188">
        <v>56250</v>
      </c>
      <c r="AFG6" s="188">
        <v>17400</v>
      </c>
      <c r="AFH6" s="188">
        <v>0</v>
      </c>
      <c r="AFI6" s="188">
        <v>28950</v>
      </c>
      <c r="AFJ6" s="188">
        <v>92650</v>
      </c>
      <c r="AFK6" s="188">
        <v>164950</v>
      </c>
      <c r="AFL6" s="188">
        <v>668190.80000000005</v>
      </c>
      <c r="AFM6" s="188">
        <v>76350</v>
      </c>
      <c r="AFN6" s="188">
        <v>78150</v>
      </c>
      <c r="AFO6" s="188">
        <v>73650</v>
      </c>
      <c r="AFP6" s="188">
        <v>31450</v>
      </c>
      <c r="AFQ6" s="188">
        <v>1350</v>
      </c>
      <c r="AFR6" s="188">
        <v>7350</v>
      </c>
      <c r="AFS6" s="188">
        <v>10550</v>
      </c>
      <c r="AFT6" s="188">
        <v>32450</v>
      </c>
      <c r="AFU6" s="188">
        <v>40150</v>
      </c>
      <c r="AFV6" s="188">
        <v>7250</v>
      </c>
      <c r="AFW6" s="188">
        <v>14800</v>
      </c>
      <c r="AFX6" s="188">
        <v>235450</v>
      </c>
      <c r="AFY6" s="188">
        <v>39450</v>
      </c>
      <c r="AFZ6" s="188">
        <v>131900</v>
      </c>
      <c r="AGA6" s="188">
        <v>171550</v>
      </c>
      <c r="AGB6" s="188">
        <v>276850</v>
      </c>
      <c r="AGC6" s="188">
        <v>302550</v>
      </c>
      <c r="AGD6" s="188">
        <v>55150</v>
      </c>
      <c r="AGE6" s="188">
        <v>168650</v>
      </c>
      <c r="AGF6" s="188">
        <v>45900</v>
      </c>
      <c r="AGG6" s="188">
        <v>177900</v>
      </c>
      <c r="AGH6" s="188">
        <v>43830</v>
      </c>
      <c r="AGI6" s="188">
        <v>628500</v>
      </c>
      <c r="AGJ6" s="188">
        <v>85500</v>
      </c>
      <c r="AGK6" s="188">
        <v>127700</v>
      </c>
      <c r="AGL6" s="188">
        <v>41250</v>
      </c>
      <c r="AGM6" s="188">
        <v>203150</v>
      </c>
      <c r="AGN6" s="188">
        <v>127000</v>
      </c>
      <c r="AGO6" s="188">
        <v>56950</v>
      </c>
      <c r="AGP6" s="188">
        <v>92900</v>
      </c>
      <c r="AGQ6" s="188">
        <v>239300</v>
      </c>
      <c r="AGR6" s="188">
        <v>278950</v>
      </c>
      <c r="AGS6" s="188">
        <v>45500</v>
      </c>
      <c r="AGT6" s="188">
        <v>76400</v>
      </c>
      <c r="AGU6" s="188">
        <v>74000</v>
      </c>
      <c r="AGV6" s="188">
        <v>13800</v>
      </c>
      <c r="AGW6" s="188">
        <v>160900</v>
      </c>
      <c r="AGX6" s="188">
        <v>97350</v>
      </c>
      <c r="AGY6" s="188">
        <v>88150</v>
      </c>
      <c r="AGZ6" s="188">
        <v>13300</v>
      </c>
      <c r="AHA6" s="188">
        <v>80100</v>
      </c>
      <c r="AHB6" s="188">
        <v>50850</v>
      </c>
      <c r="AHC6" s="188">
        <v>0</v>
      </c>
      <c r="AHD6" s="188">
        <v>26260</v>
      </c>
      <c r="AHE6" s="188">
        <v>37100</v>
      </c>
      <c r="AHF6" s="188">
        <v>7000</v>
      </c>
      <c r="AHG6" s="188">
        <v>20750</v>
      </c>
      <c r="AHH6" s="188">
        <v>1329034.73</v>
      </c>
      <c r="AHI6" s="188">
        <v>29050</v>
      </c>
      <c r="AHJ6" s="188">
        <v>28300</v>
      </c>
      <c r="AHK6" s="188">
        <v>21450</v>
      </c>
      <c r="AHL6" s="188">
        <v>93100</v>
      </c>
      <c r="AHM6" s="188">
        <v>15550</v>
      </c>
      <c r="AHN6" s="188">
        <v>0</v>
      </c>
      <c r="AHO6" s="188"/>
      <c r="AHQ6" s="208">
        <v>4</v>
      </c>
      <c r="AHR6" s="184" t="s">
        <v>2</v>
      </c>
      <c r="AHS6" s="184" t="b">
        <f t="shared" ref="AHS6:AHS34" si="0">AHR6=A6</f>
        <v>1</v>
      </c>
    </row>
    <row r="7" spans="1:903" ht="23.5" customHeight="1">
      <c r="A7" s="183" t="s">
        <v>4</v>
      </c>
      <c r="B7" s="184" t="s">
        <v>5</v>
      </c>
      <c r="C7" s="188">
        <v>45350340</v>
      </c>
      <c r="D7" s="188">
        <v>407619</v>
      </c>
      <c r="E7" s="188">
        <v>35458.5</v>
      </c>
      <c r="F7" s="188">
        <v>166366</v>
      </c>
      <c r="G7" s="188">
        <v>131837.63</v>
      </c>
      <c r="H7" s="188">
        <v>37310</v>
      </c>
      <c r="I7" s="188">
        <v>0</v>
      </c>
      <c r="J7" s="188">
        <v>1239356</v>
      </c>
      <c r="K7" s="188">
        <v>33401.5</v>
      </c>
      <c r="L7" s="188">
        <v>32647</v>
      </c>
      <c r="M7" s="188">
        <v>369787</v>
      </c>
      <c r="N7" s="188">
        <v>53281</v>
      </c>
      <c r="O7" s="188">
        <v>675305</v>
      </c>
      <c r="P7" s="188">
        <v>275908</v>
      </c>
      <c r="Q7" s="188">
        <v>177955</v>
      </c>
      <c r="R7" s="188">
        <v>140603</v>
      </c>
      <c r="S7" s="188">
        <v>11402</v>
      </c>
      <c r="T7" s="188">
        <v>111439</v>
      </c>
      <c r="U7" s="188">
        <v>65761.67</v>
      </c>
      <c r="V7" s="188">
        <v>140847</v>
      </c>
      <c r="W7" s="188">
        <v>1400</v>
      </c>
      <c r="X7" s="188">
        <v>4046</v>
      </c>
      <c r="Y7" s="188">
        <v>0</v>
      </c>
      <c r="Z7" s="188">
        <v>14550</v>
      </c>
      <c r="AA7" s="188">
        <v>10410345.959999999</v>
      </c>
      <c r="AB7" s="188">
        <v>106639</v>
      </c>
      <c r="AC7" s="188">
        <v>63744.5</v>
      </c>
      <c r="AD7" s="188">
        <v>0</v>
      </c>
      <c r="AE7" s="188">
        <v>584372</v>
      </c>
      <c r="AF7" s="188">
        <v>71767.5</v>
      </c>
      <c r="AG7" s="188">
        <v>94102.5</v>
      </c>
      <c r="AH7" s="188">
        <v>14932.5</v>
      </c>
      <c r="AI7" s="188">
        <v>46824</v>
      </c>
      <c r="AJ7" s="188">
        <v>368446.5</v>
      </c>
      <c r="AK7" s="188">
        <v>2308</v>
      </c>
      <c r="AL7" s="188">
        <v>7303</v>
      </c>
      <c r="AM7" s="188">
        <v>0</v>
      </c>
      <c r="AN7" s="188">
        <v>6658</v>
      </c>
      <c r="AO7" s="188">
        <v>2956</v>
      </c>
      <c r="AP7" s="188">
        <v>227563</v>
      </c>
      <c r="AQ7" s="188">
        <v>73573</v>
      </c>
      <c r="AR7" s="188">
        <v>0</v>
      </c>
      <c r="AS7" s="188">
        <v>5391955</v>
      </c>
      <c r="AT7" s="188">
        <v>18147</v>
      </c>
      <c r="AU7" s="188">
        <v>43542</v>
      </c>
      <c r="AV7" s="188">
        <v>56843</v>
      </c>
      <c r="AW7" s="188">
        <v>90013</v>
      </c>
      <c r="AX7" s="188">
        <v>219</v>
      </c>
      <c r="AY7" s="188">
        <v>16628</v>
      </c>
      <c r="AZ7" s="188">
        <v>440216</v>
      </c>
      <c r="BA7" s="188">
        <v>1701017.84</v>
      </c>
      <c r="BB7" s="188">
        <v>64754</v>
      </c>
      <c r="BC7" s="188">
        <v>30807</v>
      </c>
      <c r="BD7" s="188">
        <v>422692.75</v>
      </c>
      <c r="BE7" s="188">
        <v>0</v>
      </c>
      <c r="BF7" s="188">
        <v>29399.5</v>
      </c>
      <c r="BG7" s="188">
        <v>45799</v>
      </c>
      <c r="BH7" s="188">
        <v>5183417.05</v>
      </c>
      <c r="BI7" s="188">
        <v>66176</v>
      </c>
      <c r="BJ7" s="188">
        <v>65466.81</v>
      </c>
      <c r="BK7" s="188">
        <v>23767.75</v>
      </c>
      <c r="BL7" s="188">
        <v>49391</v>
      </c>
      <c r="BM7" s="188">
        <v>131260.5</v>
      </c>
      <c r="BN7" s="188">
        <v>13356</v>
      </c>
      <c r="BO7" s="188">
        <v>0</v>
      </c>
      <c r="BP7" s="188">
        <v>3629</v>
      </c>
      <c r="BQ7" s="188">
        <v>23711</v>
      </c>
      <c r="BR7" s="188">
        <v>0</v>
      </c>
      <c r="BS7" s="188">
        <v>0</v>
      </c>
      <c r="BT7" s="188">
        <v>235874.89</v>
      </c>
      <c r="BU7" s="188">
        <v>2453</v>
      </c>
      <c r="BV7" s="188">
        <v>0</v>
      </c>
      <c r="BW7" s="188">
        <v>4210973.3</v>
      </c>
      <c r="BX7" s="188">
        <v>836872.22</v>
      </c>
      <c r="BY7" s="188">
        <v>95040</v>
      </c>
      <c r="BZ7" s="188">
        <v>76210.58</v>
      </c>
      <c r="CA7" s="188">
        <v>6530</v>
      </c>
      <c r="CB7" s="188">
        <v>60650</v>
      </c>
      <c r="CC7" s="188">
        <v>44206</v>
      </c>
      <c r="CD7" s="188">
        <v>0</v>
      </c>
      <c r="CE7" s="188">
        <v>0</v>
      </c>
      <c r="CF7" s="188">
        <v>31523518.34</v>
      </c>
      <c r="CG7" s="188">
        <v>1064539</v>
      </c>
      <c r="CH7" s="188">
        <v>1106290</v>
      </c>
      <c r="CI7" s="188">
        <v>87072.25</v>
      </c>
      <c r="CJ7" s="188">
        <v>107143</v>
      </c>
      <c r="CK7" s="188">
        <v>36675</v>
      </c>
      <c r="CL7" s="188">
        <v>10119</v>
      </c>
      <c r="CM7" s="188">
        <v>483211</v>
      </c>
      <c r="CN7" s="188">
        <v>3665</v>
      </c>
      <c r="CO7" s="188">
        <v>91210</v>
      </c>
      <c r="CP7" s="188">
        <v>16757</v>
      </c>
      <c r="CQ7" s="188">
        <v>139205.5</v>
      </c>
      <c r="CR7" s="188">
        <v>0</v>
      </c>
      <c r="CS7" s="188">
        <v>4979278.84</v>
      </c>
      <c r="CT7" s="188">
        <v>29232</v>
      </c>
      <c r="CU7" s="188">
        <v>190975.5</v>
      </c>
      <c r="CV7" s="188">
        <v>76349.3</v>
      </c>
      <c r="CW7" s="188">
        <v>46841.81</v>
      </c>
      <c r="CX7" s="188">
        <v>54510.5</v>
      </c>
      <c r="CY7" s="188">
        <v>10275</v>
      </c>
      <c r="CZ7" s="188">
        <v>16589</v>
      </c>
      <c r="DA7" s="188">
        <v>4907720</v>
      </c>
      <c r="DB7" s="188">
        <v>45060.25</v>
      </c>
      <c r="DC7" s="188">
        <v>1465562.95</v>
      </c>
      <c r="DD7" s="188">
        <v>452739</v>
      </c>
      <c r="DE7" s="188">
        <v>62200</v>
      </c>
      <c r="DF7" s="188">
        <v>23702.5</v>
      </c>
      <c r="DG7" s="188">
        <v>74566</v>
      </c>
      <c r="DH7" s="188">
        <v>3160</v>
      </c>
      <c r="DI7" s="188">
        <v>0</v>
      </c>
      <c r="DJ7" s="188">
        <v>3882.5</v>
      </c>
      <c r="DK7" s="188">
        <v>280527</v>
      </c>
      <c r="DL7" s="188">
        <v>2390723.1700000004</v>
      </c>
      <c r="DM7" s="188">
        <v>898326</v>
      </c>
      <c r="DN7" s="188">
        <v>74115.75</v>
      </c>
      <c r="DO7" s="188">
        <v>139933.4</v>
      </c>
      <c r="DP7" s="188">
        <v>120297</v>
      </c>
      <c r="DQ7" s="188">
        <v>0</v>
      </c>
      <c r="DR7" s="188">
        <v>0</v>
      </c>
      <c r="DS7" s="188">
        <v>1074</v>
      </c>
      <c r="DT7" s="188">
        <v>11072.75</v>
      </c>
      <c r="DU7" s="188">
        <v>16092399.439999999</v>
      </c>
      <c r="DV7" s="188">
        <v>47963.75</v>
      </c>
      <c r="DW7" s="188">
        <v>19576</v>
      </c>
      <c r="DX7" s="188">
        <v>132666.75</v>
      </c>
      <c r="DY7" s="188">
        <v>108747</v>
      </c>
      <c r="DZ7" s="188">
        <v>22475.25</v>
      </c>
      <c r="EA7" s="188">
        <v>64850.5</v>
      </c>
      <c r="EB7" s="188">
        <v>48539</v>
      </c>
      <c r="EC7" s="188">
        <v>19660.25</v>
      </c>
      <c r="ED7" s="188">
        <v>871711.48</v>
      </c>
      <c r="EE7" s="188">
        <v>1467754.12</v>
      </c>
      <c r="EF7" s="188">
        <v>50194</v>
      </c>
      <c r="EG7" s="188">
        <v>103332</v>
      </c>
      <c r="EH7" s="188">
        <v>17937</v>
      </c>
      <c r="EI7" s="188">
        <v>27889</v>
      </c>
      <c r="EJ7" s="188">
        <v>415215</v>
      </c>
      <c r="EK7" s="188">
        <v>127714.5</v>
      </c>
      <c r="EL7" s="188">
        <v>16275</v>
      </c>
      <c r="EM7" s="188">
        <v>13011115.9</v>
      </c>
      <c r="EN7" s="188">
        <v>1740</v>
      </c>
      <c r="EO7" s="188">
        <v>32468.5</v>
      </c>
      <c r="EP7" s="188">
        <v>29851</v>
      </c>
      <c r="EQ7" s="188">
        <v>23552</v>
      </c>
      <c r="ER7" s="188">
        <v>0</v>
      </c>
      <c r="ES7" s="188">
        <v>119144</v>
      </c>
      <c r="ET7" s="188">
        <v>65304.72</v>
      </c>
      <c r="EU7" s="188">
        <v>26537.5</v>
      </c>
      <c r="EV7" s="188">
        <v>2304993.7599999998</v>
      </c>
      <c r="EW7" s="188">
        <v>7336</v>
      </c>
      <c r="EX7" s="188">
        <v>82467</v>
      </c>
      <c r="EY7" s="188">
        <v>51286</v>
      </c>
      <c r="EZ7" s="188">
        <v>171617</v>
      </c>
      <c r="FA7" s="188">
        <v>180092</v>
      </c>
      <c r="FB7" s="188">
        <v>19558</v>
      </c>
      <c r="FC7" s="188">
        <v>13335</v>
      </c>
      <c r="FD7" s="188">
        <v>18073</v>
      </c>
      <c r="FE7" s="188">
        <v>0</v>
      </c>
      <c r="FF7" s="188">
        <v>64038</v>
      </c>
      <c r="FG7" s="188">
        <v>1170</v>
      </c>
      <c r="FH7" s="188">
        <v>2785265.5999999996</v>
      </c>
      <c r="FI7" s="188">
        <v>13148</v>
      </c>
      <c r="FJ7" s="188">
        <v>476692</v>
      </c>
      <c r="FK7" s="188">
        <v>199489.5</v>
      </c>
      <c r="FL7" s="188">
        <v>63722.400000000001</v>
      </c>
      <c r="FM7" s="188">
        <v>141985</v>
      </c>
      <c r="FN7" s="188">
        <v>100409.25</v>
      </c>
      <c r="FO7" s="188">
        <v>0</v>
      </c>
      <c r="FP7" s="188">
        <v>7995872</v>
      </c>
      <c r="FQ7" s="188">
        <v>115285.86</v>
      </c>
      <c r="FR7" s="188">
        <v>343087</v>
      </c>
      <c r="FS7" s="188">
        <v>675301.12</v>
      </c>
      <c r="FT7" s="188">
        <v>104801</v>
      </c>
      <c r="FU7" s="188">
        <v>42036.25</v>
      </c>
      <c r="FV7" s="188">
        <v>784490.2</v>
      </c>
      <c r="FW7" s="188">
        <v>24536</v>
      </c>
      <c r="FX7" s="188">
        <v>91029</v>
      </c>
      <c r="FY7" s="188">
        <v>90021</v>
      </c>
      <c r="FZ7" s="188">
        <v>148350.95000000001</v>
      </c>
      <c r="GA7" s="188">
        <v>72532.649999999994</v>
      </c>
      <c r="GB7" s="188">
        <v>17815</v>
      </c>
      <c r="GC7" s="188">
        <v>21904</v>
      </c>
      <c r="GD7" s="188">
        <v>4032282.75</v>
      </c>
      <c r="GE7" s="188">
        <v>87028.75</v>
      </c>
      <c r="GF7" s="188">
        <v>55825.5</v>
      </c>
      <c r="GG7" s="188">
        <v>690585.25</v>
      </c>
      <c r="GH7" s="188">
        <v>29617</v>
      </c>
      <c r="GI7" s="188">
        <v>32138</v>
      </c>
      <c r="GJ7" s="188">
        <v>185693.75</v>
      </c>
      <c r="GK7" s="188">
        <v>1169979</v>
      </c>
      <c r="GL7" s="188">
        <v>17653.5</v>
      </c>
      <c r="GM7" s="188">
        <v>0</v>
      </c>
      <c r="GN7" s="188">
        <v>0</v>
      </c>
      <c r="GO7" s="188">
        <v>0</v>
      </c>
      <c r="GP7" s="188">
        <v>2063714.85</v>
      </c>
      <c r="GQ7" s="188">
        <v>930147.67</v>
      </c>
      <c r="GR7" s="188">
        <v>46615.25</v>
      </c>
      <c r="GS7" s="188">
        <v>920608.35</v>
      </c>
      <c r="GT7" s="188">
        <v>16462.5</v>
      </c>
      <c r="GU7" s="188">
        <v>45327.5</v>
      </c>
      <c r="GV7" s="188">
        <v>51389</v>
      </c>
      <c r="GW7" s="188">
        <v>66473.25</v>
      </c>
      <c r="GX7" s="188">
        <v>6982280.9199999999</v>
      </c>
      <c r="GY7" s="188">
        <v>940102.5</v>
      </c>
      <c r="GZ7" s="188">
        <v>188571</v>
      </c>
      <c r="HA7" s="188">
        <v>85693</v>
      </c>
      <c r="HB7" s="188">
        <v>14795508</v>
      </c>
      <c r="HC7" s="188">
        <v>6565740.0099999998</v>
      </c>
      <c r="HD7" s="188">
        <v>948763</v>
      </c>
      <c r="HE7" s="188">
        <v>338848.3</v>
      </c>
      <c r="HF7" s="188">
        <v>478823</v>
      </c>
      <c r="HG7" s="188">
        <v>2253212</v>
      </c>
      <c r="HH7" s="188">
        <v>202178</v>
      </c>
      <c r="HI7" s="188">
        <v>3868672.75</v>
      </c>
      <c r="HJ7" s="188">
        <v>56642</v>
      </c>
      <c r="HK7" s="188">
        <v>168425</v>
      </c>
      <c r="HL7" s="188">
        <v>253550.5</v>
      </c>
      <c r="HM7" s="188">
        <v>378183.25</v>
      </c>
      <c r="HN7" s="188">
        <v>120838</v>
      </c>
      <c r="HO7" s="188">
        <v>92004.5</v>
      </c>
      <c r="HP7" s="188">
        <v>630</v>
      </c>
      <c r="HQ7" s="188">
        <v>6002419.9900000002</v>
      </c>
      <c r="HR7" s="188">
        <v>1868247.68</v>
      </c>
      <c r="HS7" s="188">
        <v>268770</v>
      </c>
      <c r="HT7" s="188">
        <v>57830</v>
      </c>
      <c r="HU7" s="188">
        <v>35003.5</v>
      </c>
      <c r="HV7" s="188">
        <v>46420</v>
      </c>
      <c r="HW7" s="188">
        <v>303966</v>
      </c>
      <c r="HX7" s="188">
        <v>71686</v>
      </c>
      <c r="HY7" s="188">
        <v>129651.5</v>
      </c>
      <c r="HZ7" s="188">
        <v>231090</v>
      </c>
      <c r="IA7" s="188">
        <v>186615.01</v>
      </c>
      <c r="IB7" s="188">
        <v>100254</v>
      </c>
      <c r="IC7" s="188">
        <v>0</v>
      </c>
      <c r="ID7" s="188">
        <v>940</v>
      </c>
      <c r="IE7" s="188">
        <v>0</v>
      </c>
      <c r="IF7" s="188">
        <v>28294.1</v>
      </c>
      <c r="IG7" s="188">
        <v>8152044.1799999997</v>
      </c>
      <c r="IH7" s="188">
        <v>820976.5</v>
      </c>
      <c r="II7" s="188">
        <v>138309</v>
      </c>
      <c r="IJ7" s="188">
        <v>224561</v>
      </c>
      <c r="IK7" s="188">
        <v>1639142.9100000001</v>
      </c>
      <c r="IL7" s="188">
        <v>134904</v>
      </c>
      <c r="IM7" s="188">
        <v>43623</v>
      </c>
      <c r="IN7" s="188">
        <v>15782</v>
      </c>
      <c r="IO7" s="188">
        <v>-3418.6100000000006</v>
      </c>
      <c r="IP7" s="188">
        <v>303803</v>
      </c>
      <c r="IQ7" s="188">
        <v>36699.25</v>
      </c>
      <c r="IR7" s="188">
        <v>29831998.789999999</v>
      </c>
      <c r="IS7" s="188">
        <v>4261228</v>
      </c>
      <c r="IT7" s="188">
        <v>556694</v>
      </c>
      <c r="IU7" s="188">
        <v>-11730</v>
      </c>
      <c r="IV7" s="188">
        <v>0</v>
      </c>
      <c r="IW7" s="188">
        <v>1600</v>
      </c>
      <c r="IX7" s="188">
        <v>121059</v>
      </c>
      <c r="IY7" s="188">
        <v>7388</v>
      </c>
      <c r="IZ7" s="188">
        <v>50176.25</v>
      </c>
      <c r="JA7" s="188">
        <v>164436.82999999999</v>
      </c>
      <c r="JB7" s="188">
        <v>867328.88</v>
      </c>
      <c r="JC7" s="188">
        <v>180845.5</v>
      </c>
      <c r="JD7" s="188">
        <v>2609358.48</v>
      </c>
      <c r="JE7" s="188">
        <v>637801.94999999995</v>
      </c>
      <c r="JF7" s="188">
        <v>6795</v>
      </c>
      <c r="JG7" s="188">
        <v>169060.5</v>
      </c>
      <c r="JH7" s="188">
        <v>5830</v>
      </c>
      <c r="JI7" s="188">
        <v>140072.74</v>
      </c>
      <c r="JJ7" s="188">
        <v>2766904.03</v>
      </c>
      <c r="JK7" s="188">
        <v>53042</v>
      </c>
      <c r="JL7" s="188">
        <v>195229</v>
      </c>
      <c r="JM7" s="188">
        <v>224181.65</v>
      </c>
      <c r="JN7" s="188">
        <v>145547</v>
      </c>
      <c r="JO7" s="188">
        <v>266288.5</v>
      </c>
      <c r="JP7" s="188">
        <v>20287.5</v>
      </c>
      <c r="JQ7" s="188">
        <v>6002191.29</v>
      </c>
      <c r="JR7" s="188">
        <v>375134.75</v>
      </c>
      <c r="JS7" s="188">
        <v>1212</v>
      </c>
      <c r="JT7" s="188">
        <v>216271</v>
      </c>
      <c r="JU7" s="188">
        <v>179719</v>
      </c>
      <c r="JV7" s="188">
        <v>735242</v>
      </c>
      <c r="JW7" s="188">
        <v>54441.5</v>
      </c>
      <c r="JX7" s="188">
        <v>5370</v>
      </c>
      <c r="JY7" s="188">
        <v>5087715.5</v>
      </c>
      <c r="JZ7" s="188">
        <v>732383.05</v>
      </c>
      <c r="KA7" s="188">
        <v>60256</v>
      </c>
      <c r="KB7" s="188">
        <v>18879</v>
      </c>
      <c r="KC7" s="188">
        <v>30353.27</v>
      </c>
      <c r="KD7" s="188">
        <v>58907.25</v>
      </c>
      <c r="KE7" s="188">
        <v>608720</v>
      </c>
      <c r="KF7" s="188">
        <v>99360</v>
      </c>
      <c r="KG7" s="188">
        <v>6304</v>
      </c>
      <c r="KH7" s="188">
        <v>49416</v>
      </c>
      <c r="KI7" s="188">
        <v>2463</v>
      </c>
      <c r="KJ7" s="188">
        <v>66569</v>
      </c>
      <c r="KK7" s="188">
        <v>27849</v>
      </c>
      <c r="KL7" s="188">
        <v>61758.5</v>
      </c>
      <c r="KM7" s="188">
        <v>0</v>
      </c>
      <c r="KN7" s="188">
        <v>8999771.3800000008</v>
      </c>
      <c r="KO7" s="188">
        <v>971279</v>
      </c>
      <c r="KP7" s="188">
        <v>423698.37</v>
      </c>
      <c r="KQ7" s="188">
        <v>183158</v>
      </c>
      <c r="KR7" s="188">
        <v>277722</v>
      </c>
      <c r="KS7" s="188">
        <v>95452</v>
      </c>
      <c r="KT7" s="188">
        <v>843574.48</v>
      </c>
      <c r="KU7" s="188">
        <v>1784716.2999999998</v>
      </c>
      <c r="KV7" s="188">
        <v>646444.56000000006</v>
      </c>
      <c r="KW7" s="188">
        <v>3354144.3800000004</v>
      </c>
      <c r="KX7" s="188">
        <v>158835</v>
      </c>
      <c r="KY7" s="188">
        <v>327480</v>
      </c>
      <c r="KZ7" s="188">
        <v>661228.85</v>
      </c>
      <c r="LA7" s="188">
        <v>181298</v>
      </c>
      <c r="LB7" s="188">
        <v>54240</v>
      </c>
      <c r="LC7" s="188">
        <v>5484343.9299999997</v>
      </c>
      <c r="LD7" s="188">
        <v>345616</v>
      </c>
      <c r="LE7" s="188">
        <v>16033308.25</v>
      </c>
      <c r="LF7" s="188">
        <v>535991.75</v>
      </c>
      <c r="LG7" s="188">
        <v>6313055.8099999996</v>
      </c>
      <c r="LH7" s="188">
        <v>4013808.75</v>
      </c>
      <c r="LI7" s="188">
        <v>642932.19999999995</v>
      </c>
      <c r="LJ7" s="188">
        <v>778115.74</v>
      </c>
      <c r="LK7" s="188">
        <v>57131</v>
      </c>
      <c r="LL7" s="188">
        <v>80457.75</v>
      </c>
      <c r="LM7" s="188">
        <v>210659</v>
      </c>
      <c r="LN7" s="188">
        <v>28078.75</v>
      </c>
      <c r="LO7" s="188">
        <v>1567</v>
      </c>
      <c r="LP7" s="188">
        <v>2728211.0700000003</v>
      </c>
      <c r="LQ7" s="188">
        <v>261246.36000000002</v>
      </c>
      <c r="LR7" s="188">
        <v>103248.81</v>
      </c>
      <c r="LS7" s="188">
        <v>21795198.960000001</v>
      </c>
      <c r="LT7" s="188">
        <v>4061642.44</v>
      </c>
      <c r="LU7" s="188">
        <v>9544378.25</v>
      </c>
      <c r="LV7" s="188">
        <v>679438.4</v>
      </c>
      <c r="LW7" s="188">
        <v>269525.75</v>
      </c>
      <c r="LX7" s="188">
        <v>58125</v>
      </c>
      <c r="LY7" s="188">
        <v>102207.15</v>
      </c>
      <c r="LZ7" s="188">
        <v>65039.5</v>
      </c>
      <c r="MA7" s="188">
        <v>183867</v>
      </c>
      <c r="MB7" s="188">
        <v>100966.25</v>
      </c>
      <c r="MC7" s="188">
        <v>372549.75</v>
      </c>
      <c r="MD7" s="188">
        <v>19955.5</v>
      </c>
      <c r="ME7" s="188">
        <v>30041425.949999999</v>
      </c>
      <c r="MF7" s="188">
        <v>166764</v>
      </c>
      <c r="MG7" s="188">
        <v>107251</v>
      </c>
      <c r="MH7" s="188">
        <v>48191</v>
      </c>
      <c r="MI7" s="188">
        <v>28391</v>
      </c>
      <c r="MJ7" s="188">
        <v>270897.5</v>
      </c>
      <c r="MK7" s="188">
        <v>200</v>
      </c>
      <c r="ML7" s="188">
        <v>5583</v>
      </c>
      <c r="MM7" s="188">
        <v>51721</v>
      </c>
      <c r="MN7" s="188">
        <v>0</v>
      </c>
      <c r="MO7" s="188">
        <v>111126</v>
      </c>
      <c r="MP7" s="188">
        <v>293387.25</v>
      </c>
      <c r="MQ7" s="188">
        <v>6614612.5899999999</v>
      </c>
      <c r="MR7" s="188">
        <v>34086</v>
      </c>
      <c r="MS7" s="188">
        <v>99867.12000000001</v>
      </c>
      <c r="MT7" s="188">
        <v>168534</v>
      </c>
      <c r="MU7" s="188">
        <v>234378</v>
      </c>
      <c r="MV7" s="188">
        <v>190535.27</v>
      </c>
      <c r="MW7" s="188">
        <v>1504636.29</v>
      </c>
      <c r="MX7" s="188">
        <v>214537</v>
      </c>
      <c r="MY7" s="188">
        <v>552848</v>
      </c>
      <c r="MZ7" s="188">
        <v>71715.5</v>
      </c>
      <c r="NA7" s="188">
        <v>29913.75</v>
      </c>
      <c r="NB7" s="188">
        <v>32884691.98</v>
      </c>
      <c r="NC7" s="188">
        <v>554082</v>
      </c>
      <c r="ND7" s="188">
        <v>76653.179999999993</v>
      </c>
      <c r="NE7" s="188">
        <v>2781670.5</v>
      </c>
      <c r="NF7" s="188">
        <v>66272</v>
      </c>
      <c r="NG7" s="188">
        <v>221294.65</v>
      </c>
      <c r="NH7" s="188">
        <v>2620964.37</v>
      </c>
      <c r="NI7" s="188">
        <v>1057764.7</v>
      </c>
      <c r="NJ7" s="188">
        <v>50256</v>
      </c>
      <c r="NK7" s="188">
        <v>45180.18</v>
      </c>
      <c r="NL7" s="188">
        <v>69478.240000000005</v>
      </c>
      <c r="NM7" s="188">
        <v>9083</v>
      </c>
      <c r="NN7" s="188">
        <v>4502492.5199999996</v>
      </c>
      <c r="NO7" s="188">
        <v>17758</v>
      </c>
      <c r="NP7" s="188">
        <v>15168</v>
      </c>
      <c r="NQ7" s="188">
        <v>0</v>
      </c>
      <c r="NR7" s="188">
        <v>159883</v>
      </c>
      <c r="NS7" s="188">
        <v>0</v>
      </c>
      <c r="NT7" s="188">
        <v>509982.88</v>
      </c>
      <c r="NU7" s="188">
        <v>10174427.890000001</v>
      </c>
      <c r="NV7" s="188">
        <v>1216117</v>
      </c>
      <c r="NW7" s="188">
        <v>48481</v>
      </c>
      <c r="NX7" s="188">
        <v>131953</v>
      </c>
      <c r="NY7" s="188">
        <v>3592</v>
      </c>
      <c r="NZ7" s="188">
        <v>357909</v>
      </c>
      <c r="OA7" s="188">
        <v>42449.15</v>
      </c>
      <c r="OB7" s="188">
        <v>10637324.75</v>
      </c>
      <c r="OC7" s="188">
        <v>3659462</v>
      </c>
      <c r="OD7" s="188">
        <v>1156792</v>
      </c>
      <c r="OE7" s="188">
        <v>2773944.69</v>
      </c>
      <c r="OF7" s="188">
        <v>1091273</v>
      </c>
      <c r="OG7" s="188">
        <v>78858</v>
      </c>
      <c r="OH7" s="188">
        <v>437973.38</v>
      </c>
      <c r="OI7" s="188">
        <v>14836</v>
      </c>
      <c r="OJ7" s="188">
        <v>105956</v>
      </c>
      <c r="OK7" s="188">
        <v>17172164.440000001</v>
      </c>
      <c r="OL7" s="188">
        <v>1776418.76</v>
      </c>
      <c r="OM7" s="188">
        <v>7613191</v>
      </c>
      <c r="ON7" s="188">
        <v>432417.32</v>
      </c>
      <c r="OO7" s="188">
        <v>261066</v>
      </c>
      <c r="OP7" s="188">
        <v>0</v>
      </c>
      <c r="OQ7" s="188">
        <v>2264676</v>
      </c>
      <c r="OR7" s="188">
        <v>36261</v>
      </c>
      <c r="OS7" s="188">
        <v>6446</v>
      </c>
      <c r="OT7" s="188">
        <v>9758.2000000000007</v>
      </c>
      <c r="OU7" s="188">
        <v>108972.32</v>
      </c>
      <c r="OV7" s="188">
        <v>875909.55</v>
      </c>
      <c r="OW7" s="188">
        <v>23838</v>
      </c>
      <c r="OX7" s="188">
        <v>18331.5</v>
      </c>
      <c r="OY7" s="188">
        <v>35227</v>
      </c>
      <c r="OZ7" s="188">
        <v>2551436.7000000002</v>
      </c>
      <c r="PA7" s="188">
        <v>23138</v>
      </c>
      <c r="PB7" s="188">
        <v>0</v>
      </c>
      <c r="PC7" s="188">
        <v>17775</v>
      </c>
      <c r="PD7" s="188">
        <v>58484</v>
      </c>
      <c r="PE7" s="188">
        <v>143071</v>
      </c>
      <c r="PF7" s="188">
        <v>141854</v>
      </c>
      <c r="PG7" s="188">
        <v>61576</v>
      </c>
      <c r="PH7" s="188">
        <v>39062</v>
      </c>
      <c r="PI7" s="188">
        <v>0</v>
      </c>
      <c r="PJ7" s="188">
        <v>101394</v>
      </c>
      <c r="PK7" s="188">
        <v>59576</v>
      </c>
      <c r="PL7" s="188">
        <v>5720</v>
      </c>
      <c r="PM7" s="188">
        <v>258187.25</v>
      </c>
      <c r="PN7" s="188">
        <v>3997</v>
      </c>
      <c r="PO7" s="188">
        <v>0</v>
      </c>
      <c r="PP7" s="188">
        <v>0</v>
      </c>
      <c r="PQ7" s="188">
        <v>0</v>
      </c>
      <c r="PR7" s="188">
        <v>19982792</v>
      </c>
      <c r="PS7" s="188">
        <v>72063</v>
      </c>
      <c r="PT7" s="188">
        <v>22095</v>
      </c>
      <c r="PU7" s="188">
        <v>72618.5</v>
      </c>
      <c r="PV7" s="188">
        <v>2444840.42</v>
      </c>
      <c r="PW7" s="188">
        <v>50885.2</v>
      </c>
      <c r="PX7" s="188">
        <v>336950.79</v>
      </c>
      <c r="PY7" s="188">
        <v>123491</v>
      </c>
      <c r="PZ7" s="188">
        <v>388409</v>
      </c>
      <c r="QA7" s="188">
        <v>125143.05</v>
      </c>
      <c r="QB7" s="188">
        <v>296889</v>
      </c>
      <c r="QC7" s="188">
        <v>90322</v>
      </c>
      <c r="QD7" s="188">
        <v>49975</v>
      </c>
      <c r="QE7" s="188">
        <v>105619</v>
      </c>
      <c r="QF7" s="188">
        <v>6315</v>
      </c>
      <c r="QG7" s="188">
        <v>95553.5</v>
      </c>
      <c r="QH7" s="188">
        <v>42176</v>
      </c>
      <c r="QI7" s="188">
        <v>62350.87</v>
      </c>
      <c r="QJ7" s="188">
        <v>0</v>
      </c>
      <c r="QK7" s="188">
        <v>76853.25</v>
      </c>
      <c r="QL7" s="188">
        <v>477859.5</v>
      </c>
      <c r="QM7" s="188">
        <v>0</v>
      </c>
      <c r="QN7" s="188">
        <v>9705.5</v>
      </c>
      <c r="QO7" s="188">
        <v>0</v>
      </c>
      <c r="QP7" s="188">
        <v>0</v>
      </c>
      <c r="QQ7" s="188">
        <v>0</v>
      </c>
      <c r="QR7" s="188">
        <v>3955742.19</v>
      </c>
      <c r="QS7" s="188">
        <v>23120.25</v>
      </c>
      <c r="QT7" s="188">
        <v>112256.25</v>
      </c>
      <c r="QU7" s="188">
        <v>45539.5</v>
      </c>
      <c r="QV7" s="188">
        <v>9144</v>
      </c>
      <c r="QW7" s="188">
        <v>290037</v>
      </c>
      <c r="QX7" s="188">
        <v>53319</v>
      </c>
      <c r="QY7" s="188">
        <v>210478.74</v>
      </c>
      <c r="QZ7" s="188">
        <v>154114.5</v>
      </c>
      <c r="RA7" s="188">
        <v>112008.5</v>
      </c>
      <c r="RB7" s="188">
        <v>13818</v>
      </c>
      <c r="RC7" s="188">
        <v>0</v>
      </c>
      <c r="RD7" s="188">
        <v>3700</v>
      </c>
      <c r="RE7" s="188">
        <v>6020678.6699999999</v>
      </c>
      <c r="RF7" s="188">
        <v>139279</v>
      </c>
      <c r="RG7" s="188">
        <v>89835</v>
      </c>
      <c r="RH7" s="188">
        <v>40780.31</v>
      </c>
      <c r="RI7" s="188">
        <v>199749.5</v>
      </c>
      <c r="RJ7" s="188">
        <v>195841.5</v>
      </c>
      <c r="RK7" s="188">
        <v>202144.5</v>
      </c>
      <c r="RL7" s="188">
        <v>22706.2</v>
      </c>
      <c r="RM7" s="188">
        <v>0</v>
      </c>
      <c r="RN7" s="188">
        <v>285067.65000000002</v>
      </c>
      <c r="RO7" s="188">
        <v>245572.25</v>
      </c>
      <c r="RP7" s="188">
        <v>33042.629999999997</v>
      </c>
      <c r="RQ7" s="188">
        <v>0</v>
      </c>
      <c r="RR7" s="188">
        <v>0</v>
      </c>
      <c r="RS7" s="188">
        <v>0</v>
      </c>
      <c r="RT7" s="188">
        <v>82809</v>
      </c>
      <c r="RU7" s="188">
        <v>23455</v>
      </c>
      <c r="RV7" s="188">
        <v>0</v>
      </c>
      <c r="RW7" s="188">
        <v>0</v>
      </c>
      <c r="RX7" s="188">
        <v>50</v>
      </c>
      <c r="RY7" s="188">
        <v>1573992.84</v>
      </c>
      <c r="RZ7" s="188">
        <v>8201</v>
      </c>
      <c r="SA7" s="188">
        <v>86112</v>
      </c>
      <c r="SB7" s="188">
        <v>0</v>
      </c>
      <c r="SC7" s="188">
        <v>28834</v>
      </c>
      <c r="SD7" s="188">
        <v>52802.5</v>
      </c>
      <c r="SE7" s="188">
        <v>7619</v>
      </c>
      <c r="SF7" s="188">
        <v>50981</v>
      </c>
      <c r="SG7" s="188">
        <v>34705</v>
      </c>
      <c r="SH7" s="188">
        <v>0</v>
      </c>
      <c r="SI7" s="188">
        <v>0</v>
      </c>
      <c r="SJ7" s="188">
        <v>36856</v>
      </c>
      <c r="SK7" s="188">
        <v>27727</v>
      </c>
      <c r="SL7" s="188">
        <v>0</v>
      </c>
      <c r="SM7" s="188">
        <v>2317580</v>
      </c>
      <c r="SN7" s="188">
        <v>0</v>
      </c>
      <c r="SO7" s="188">
        <v>0</v>
      </c>
      <c r="SP7" s="188">
        <v>93137</v>
      </c>
      <c r="SQ7" s="188">
        <v>0</v>
      </c>
      <c r="SR7" s="188">
        <v>564741</v>
      </c>
      <c r="SS7" s="188">
        <v>65101.75</v>
      </c>
      <c r="ST7" s="188">
        <v>5166872.5</v>
      </c>
      <c r="SU7" s="188">
        <v>24964</v>
      </c>
      <c r="SV7" s="188">
        <v>0</v>
      </c>
      <c r="SW7" s="188">
        <v>244824.5</v>
      </c>
      <c r="SX7" s="188">
        <v>3498</v>
      </c>
      <c r="SY7" s="188">
        <v>1490649.12</v>
      </c>
      <c r="SZ7" s="188">
        <v>4000.8</v>
      </c>
      <c r="TA7" s="188">
        <v>3510</v>
      </c>
      <c r="TB7" s="188">
        <v>426312</v>
      </c>
      <c r="TC7" s="188">
        <v>2868.5</v>
      </c>
      <c r="TD7" s="188">
        <v>104526</v>
      </c>
      <c r="TE7" s="188">
        <v>9218</v>
      </c>
      <c r="TF7" s="188">
        <v>8561</v>
      </c>
      <c r="TG7" s="188">
        <v>14070037.770000001</v>
      </c>
      <c r="TH7" s="188">
        <v>87153</v>
      </c>
      <c r="TI7" s="188">
        <v>4810</v>
      </c>
      <c r="TJ7" s="188">
        <v>68396</v>
      </c>
      <c r="TK7" s="188">
        <v>244336.54</v>
      </c>
      <c r="TL7" s="188">
        <v>65371</v>
      </c>
      <c r="TM7" s="188">
        <v>17383</v>
      </c>
      <c r="TN7" s="188">
        <v>229220.8</v>
      </c>
      <c r="TO7" s="188">
        <v>54645</v>
      </c>
      <c r="TP7" s="188">
        <v>42236</v>
      </c>
      <c r="TQ7" s="188">
        <v>49541</v>
      </c>
      <c r="TR7" s="188">
        <v>10853</v>
      </c>
      <c r="TS7" s="188">
        <v>12684.04</v>
      </c>
      <c r="TT7" s="188">
        <v>78997.27</v>
      </c>
      <c r="TU7" s="188">
        <v>15251</v>
      </c>
      <c r="TV7" s="188">
        <v>0</v>
      </c>
      <c r="TW7" s="188">
        <v>1005976.8</v>
      </c>
      <c r="TX7" s="188">
        <v>77632</v>
      </c>
      <c r="TY7" s="188">
        <v>4286767.4000000004</v>
      </c>
      <c r="TZ7" s="188">
        <v>315514.5</v>
      </c>
      <c r="UA7" s="188">
        <v>21141.25</v>
      </c>
      <c r="UB7" s="188">
        <v>15157</v>
      </c>
      <c r="UC7" s="188">
        <v>4290819.54</v>
      </c>
      <c r="UD7" s="188">
        <v>3051</v>
      </c>
      <c r="UE7" s="188">
        <v>0</v>
      </c>
      <c r="UF7" s="188">
        <v>0</v>
      </c>
      <c r="UG7" s="188">
        <v>11995</v>
      </c>
      <c r="UH7" s="188">
        <v>1638510</v>
      </c>
      <c r="UI7" s="188">
        <v>0</v>
      </c>
      <c r="UJ7" s="188">
        <v>0</v>
      </c>
      <c r="UK7" s="188">
        <v>33380</v>
      </c>
      <c r="UL7" s="188">
        <v>26060</v>
      </c>
      <c r="UM7" s="188">
        <v>0</v>
      </c>
      <c r="UN7" s="188">
        <v>11719362.33</v>
      </c>
      <c r="UO7" s="188">
        <v>148866</v>
      </c>
      <c r="UP7" s="188">
        <v>0</v>
      </c>
      <c r="UQ7" s="188">
        <v>917681.41</v>
      </c>
      <c r="UR7" s="188">
        <v>0</v>
      </c>
      <c r="US7" s="188">
        <v>13458.5</v>
      </c>
      <c r="UT7" s="188">
        <v>41362.25</v>
      </c>
      <c r="UU7" s="188">
        <v>2358</v>
      </c>
      <c r="UV7" s="188">
        <v>4181</v>
      </c>
      <c r="UW7" s="188">
        <v>8630</v>
      </c>
      <c r="UX7" s="188">
        <v>106142</v>
      </c>
      <c r="UY7" s="188">
        <v>96760</v>
      </c>
      <c r="UZ7" s="188">
        <v>33913</v>
      </c>
      <c r="VA7" s="188">
        <v>15289.5</v>
      </c>
      <c r="VB7" s="188">
        <v>6231</v>
      </c>
      <c r="VC7" s="188">
        <v>0</v>
      </c>
      <c r="VD7" s="188">
        <v>0</v>
      </c>
      <c r="VE7" s="188">
        <v>19553</v>
      </c>
      <c r="VF7" s="188">
        <v>362727</v>
      </c>
      <c r="VG7" s="188">
        <v>0</v>
      </c>
      <c r="VH7" s="188">
        <v>0</v>
      </c>
      <c r="VI7" s="188">
        <v>28961</v>
      </c>
      <c r="VJ7" s="188">
        <v>4342816.17</v>
      </c>
      <c r="VK7" s="188">
        <v>127734</v>
      </c>
      <c r="VL7" s="188">
        <v>26344.5</v>
      </c>
      <c r="VM7" s="188">
        <v>24609.37</v>
      </c>
      <c r="VN7" s="188">
        <v>34386</v>
      </c>
      <c r="VO7" s="188">
        <v>230102.75</v>
      </c>
      <c r="VP7" s="188">
        <v>200232.5</v>
      </c>
      <c r="VQ7" s="188">
        <v>27458.5</v>
      </c>
      <c r="VR7" s="188">
        <v>123834.48</v>
      </c>
      <c r="VS7" s="188">
        <v>680397.5</v>
      </c>
      <c r="VT7" s="188">
        <v>0</v>
      </c>
      <c r="VU7" s="188">
        <v>114514.5</v>
      </c>
      <c r="VV7" s="188">
        <v>26622</v>
      </c>
      <c r="VW7" s="188">
        <v>0</v>
      </c>
      <c r="VX7" s="188">
        <v>23985.75</v>
      </c>
      <c r="VY7" s="188">
        <v>27080642.789999999</v>
      </c>
      <c r="VZ7" s="188">
        <v>109929.75</v>
      </c>
      <c r="WA7" s="188">
        <v>81649</v>
      </c>
      <c r="WB7" s="188">
        <v>76642</v>
      </c>
      <c r="WC7" s="188">
        <v>30678.120000000003</v>
      </c>
      <c r="WD7" s="188">
        <v>86605</v>
      </c>
      <c r="WE7" s="188">
        <v>391762</v>
      </c>
      <c r="WF7" s="188">
        <v>59575.25</v>
      </c>
      <c r="WG7" s="188">
        <v>40732.5</v>
      </c>
      <c r="WH7" s="188">
        <v>129575</v>
      </c>
      <c r="WI7" s="188">
        <v>69375</v>
      </c>
      <c r="WJ7" s="188">
        <v>746525.57</v>
      </c>
      <c r="WK7" s="188">
        <v>49156</v>
      </c>
      <c r="WL7" s="188">
        <v>68767</v>
      </c>
      <c r="WM7" s="188">
        <v>700810.39</v>
      </c>
      <c r="WN7" s="188">
        <v>293302</v>
      </c>
      <c r="WO7" s="188">
        <v>121158.25</v>
      </c>
      <c r="WP7" s="188">
        <v>40690</v>
      </c>
      <c r="WQ7" s="188">
        <v>29349.5</v>
      </c>
      <c r="WR7" s="188">
        <v>232100</v>
      </c>
      <c r="WS7" s="188">
        <v>2353015.16</v>
      </c>
      <c r="WT7" s="188">
        <v>7694</v>
      </c>
      <c r="WU7" s="188">
        <v>0</v>
      </c>
      <c r="WV7" s="188">
        <v>0</v>
      </c>
      <c r="WW7" s="188">
        <v>55372.5</v>
      </c>
      <c r="WX7" s="188">
        <v>0</v>
      </c>
      <c r="WY7" s="188">
        <v>0</v>
      </c>
      <c r="WZ7" s="188">
        <v>550</v>
      </c>
      <c r="XA7" s="188">
        <v>12417162</v>
      </c>
      <c r="XB7" s="188">
        <v>142621.01999999999</v>
      </c>
      <c r="XC7" s="188">
        <v>0</v>
      </c>
      <c r="XD7" s="188">
        <v>29270</v>
      </c>
      <c r="XE7" s="188">
        <v>0</v>
      </c>
      <c r="XF7" s="188">
        <v>5584224.8799999999</v>
      </c>
      <c r="XG7" s="188">
        <v>50621</v>
      </c>
      <c r="XH7" s="188">
        <v>61554</v>
      </c>
      <c r="XI7" s="188">
        <v>960853.5</v>
      </c>
      <c r="XJ7" s="188">
        <v>71936</v>
      </c>
      <c r="XK7" s="188">
        <v>10351</v>
      </c>
      <c r="XL7" s="188">
        <v>290903.07</v>
      </c>
      <c r="XM7" s="188">
        <v>78884.25</v>
      </c>
      <c r="XN7" s="188">
        <v>49623</v>
      </c>
      <c r="XO7" s="188">
        <v>411825.09</v>
      </c>
      <c r="XP7" s="188">
        <v>115606</v>
      </c>
      <c r="XQ7" s="188">
        <v>71374</v>
      </c>
      <c r="XR7" s="188">
        <v>80036</v>
      </c>
      <c r="XS7" s="188">
        <v>28093.5</v>
      </c>
      <c r="XT7" s="188">
        <v>8750</v>
      </c>
      <c r="XU7" s="188">
        <v>124731</v>
      </c>
      <c r="XV7" s="188">
        <v>19039</v>
      </c>
      <c r="XW7" s="188">
        <v>0</v>
      </c>
      <c r="XX7" s="188">
        <v>5739</v>
      </c>
      <c r="XY7" s="188">
        <v>0</v>
      </c>
      <c r="XZ7" s="188">
        <v>7008</v>
      </c>
      <c r="YA7" s="188">
        <v>0</v>
      </c>
      <c r="YB7" s="188">
        <v>0</v>
      </c>
      <c r="YC7" s="188">
        <v>5974387.6100000003</v>
      </c>
      <c r="YD7" s="188">
        <v>17581</v>
      </c>
      <c r="YE7" s="188">
        <v>357999.75</v>
      </c>
      <c r="YF7" s="188">
        <v>3380</v>
      </c>
      <c r="YG7" s="188">
        <v>363337.15</v>
      </c>
      <c r="YH7" s="188">
        <v>118892</v>
      </c>
      <c r="YI7" s="188">
        <v>79226</v>
      </c>
      <c r="YJ7" s="188">
        <v>17955</v>
      </c>
      <c r="YK7" s="188">
        <v>586208</v>
      </c>
      <c r="YL7" s="188">
        <v>37437.300000000003</v>
      </c>
      <c r="YM7" s="188">
        <v>383306</v>
      </c>
      <c r="YN7" s="188">
        <v>25993</v>
      </c>
      <c r="YO7" s="188">
        <v>1071</v>
      </c>
      <c r="YP7" s="188">
        <v>0</v>
      </c>
      <c r="YQ7" s="188">
        <v>0</v>
      </c>
      <c r="YR7" s="188">
        <v>5234</v>
      </c>
      <c r="YS7" s="188">
        <v>36433.4</v>
      </c>
      <c r="YT7" s="188">
        <v>2214220</v>
      </c>
      <c r="YU7" s="188">
        <v>17736</v>
      </c>
      <c r="YV7" s="188">
        <v>-15842.67</v>
      </c>
      <c r="YW7" s="188">
        <v>6664</v>
      </c>
      <c r="YX7" s="188">
        <v>0</v>
      </c>
      <c r="YY7" s="188">
        <v>53754</v>
      </c>
      <c r="YZ7" s="188">
        <v>34339.230000000003</v>
      </c>
      <c r="ZA7" s="188">
        <v>2384333.94</v>
      </c>
      <c r="ZB7" s="188">
        <v>0</v>
      </c>
      <c r="ZC7" s="188">
        <v>17857.7</v>
      </c>
      <c r="ZD7" s="188">
        <v>14730.5</v>
      </c>
      <c r="ZE7" s="188">
        <v>11013.11</v>
      </c>
      <c r="ZF7" s="188">
        <v>10445.25</v>
      </c>
      <c r="ZG7" s="188">
        <v>9817</v>
      </c>
      <c r="ZH7" s="188">
        <v>3049</v>
      </c>
      <c r="ZI7" s="188">
        <v>233106</v>
      </c>
      <c r="ZJ7" s="188">
        <v>5010564.0999999996</v>
      </c>
      <c r="ZK7" s="188">
        <v>471898</v>
      </c>
      <c r="ZL7" s="188">
        <v>310300.75</v>
      </c>
      <c r="ZM7" s="188">
        <v>199780.75</v>
      </c>
      <c r="ZN7" s="188">
        <v>159017.18</v>
      </c>
      <c r="ZO7" s="188">
        <v>11288</v>
      </c>
      <c r="ZP7" s="188">
        <v>7152.5</v>
      </c>
      <c r="ZQ7" s="188">
        <v>51900.5</v>
      </c>
      <c r="ZR7" s="188">
        <v>20344</v>
      </c>
      <c r="ZS7" s="188">
        <v>146872.62</v>
      </c>
      <c r="ZT7" s="188">
        <v>31578</v>
      </c>
      <c r="ZU7" s="188">
        <v>0</v>
      </c>
      <c r="ZV7" s="188">
        <v>28638.75</v>
      </c>
      <c r="ZW7" s="188">
        <v>9800.7999999999993</v>
      </c>
      <c r="ZX7" s="188">
        <v>51306</v>
      </c>
      <c r="ZY7" s="188">
        <v>40131.869999999995</v>
      </c>
      <c r="ZZ7" s="188">
        <v>5896</v>
      </c>
      <c r="AAA7" s="188">
        <v>81974.5</v>
      </c>
      <c r="AAB7" s="188">
        <v>0</v>
      </c>
      <c r="AAC7" s="188">
        <v>12010</v>
      </c>
      <c r="AAD7" s="188">
        <v>958.5</v>
      </c>
      <c r="AAE7" s="188">
        <v>-41648.410000000003</v>
      </c>
      <c r="AAF7" s="188">
        <v>1068996.77</v>
      </c>
      <c r="AAG7" s="188">
        <v>25090</v>
      </c>
      <c r="AAH7" s="188">
        <v>138226.20000000001</v>
      </c>
      <c r="AAI7" s="188">
        <v>50185.5</v>
      </c>
      <c r="AAJ7" s="188">
        <v>3680</v>
      </c>
      <c r="AAK7" s="188">
        <v>27763</v>
      </c>
      <c r="AAL7" s="188">
        <v>24735.31</v>
      </c>
      <c r="AAM7" s="188">
        <v>18551206.77</v>
      </c>
      <c r="AAN7" s="188">
        <v>28215.119999999999</v>
      </c>
      <c r="AAO7" s="188">
        <v>73063</v>
      </c>
      <c r="AAP7" s="188">
        <v>74186</v>
      </c>
      <c r="AAQ7" s="188">
        <v>33555</v>
      </c>
      <c r="AAR7" s="188">
        <v>0</v>
      </c>
      <c r="AAS7" s="188">
        <v>48189</v>
      </c>
      <c r="AAT7" s="188">
        <v>105549.8</v>
      </c>
      <c r="AAU7" s="188">
        <v>252616.75</v>
      </c>
      <c r="AAV7" s="188">
        <v>2368</v>
      </c>
      <c r="AAW7" s="188">
        <v>170823.25</v>
      </c>
      <c r="AAX7" s="188">
        <v>842613.5</v>
      </c>
      <c r="AAY7" s="188">
        <v>106682.5</v>
      </c>
      <c r="AAZ7" s="188">
        <v>25656.5</v>
      </c>
      <c r="ABA7" s="188">
        <v>0</v>
      </c>
      <c r="ABB7" s="188">
        <v>0</v>
      </c>
      <c r="ABC7" s="188">
        <v>0</v>
      </c>
      <c r="ABD7" s="188">
        <v>114100.25</v>
      </c>
      <c r="ABE7" s="188">
        <v>4648.25</v>
      </c>
      <c r="ABF7" s="188">
        <v>850417</v>
      </c>
      <c r="ABG7" s="188">
        <v>2606748.2799999998</v>
      </c>
      <c r="ABH7" s="188">
        <v>0</v>
      </c>
      <c r="ABI7" s="188">
        <v>0</v>
      </c>
      <c r="ABJ7" s="188">
        <v>0</v>
      </c>
      <c r="ABK7" s="188">
        <v>0</v>
      </c>
      <c r="ABL7" s="188">
        <v>0</v>
      </c>
      <c r="ABM7" s="188">
        <v>11534523.630000001</v>
      </c>
      <c r="ABN7" s="188">
        <v>89471</v>
      </c>
      <c r="ABO7" s="188">
        <v>8008</v>
      </c>
      <c r="ABP7" s="188">
        <v>7013</v>
      </c>
      <c r="ABQ7" s="188">
        <v>138262</v>
      </c>
      <c r="ABR7" s="188">
        <v>12816</v>
      </c>
      <c r="ABS7" s="188">
        <v>21312.81</v>
      </c>
      <c r="ABT7" s="188">
        <v>119669</v>
      </c>
      <c r="ABU7" s="188">
        <v>0</v>
      </c>
      <c r="ABV7" s="188">
        <v>7776210.3300000001</v>
      </c>
      <c r="ABW7" s="188">
        <v>20200</v>
      </c>
      <c r="ABX7" s="188">
        <v>189085.44</v>
      </c>
      <c r="ABY7" s="188">
        <v>128110</v>
      </c>
      <c r="ABZ7" s="188">
        <v>14989</v>
      </c>
      <c r="ACA7" s="188">
        <v>598271</v>
      </c>
      <c r="ACB7" s="188">
        <v>56615</v>
      </c>
      <c r="ACC7" s="188">
        <v>140609</v>
      </c>
      <c r="ACD7" s="188">
        <v>-1.84</v>
      </c>
      <c r="ACE7" s="188">
        <v>0</v>
      </c>
      <c r="ACF7" s="188">
        <v>18746</v>
      </c>
      <c r="ACG7" s="188">
        <v>18802846.390000001</v>
      </c>
      <c r="ACH7" s="188">
        <v>152321</v>
      </c>
      <c r="ACI7" s="188">
        <v>118395</v>
      </c>
      <c r="ACJ7" s="188">
        <v>234530</v>
      </c>
      <c r="ACK7" s="188">
        <v>0</v>
      </c>
      <c r="ACL7" s="188">
        <v>59024.25</v>
      </c>
      <c r="ACM7" s="188">
        <v>157303</v>
      </c>
      <c r="ACN7" s="188">
        <v>1337499.3999999999</v>
      </c>
      <c r="ACO7" s="188">
        <v>5267685.51</v>
      </c>
      <c r="ACP7" s="188">
        <v>715596</v>
      </c>
      <c r="ACQ7" s="188">
        <v>513427</v>
      </c>
      <c r="ACR7" s="188">
        <v>247544</v>
      </c>
      <c r="ACS7" s="188">
        <v>1633536.14</v>
      </c>
      <c r="ACT7" s="188">
        <v>1586752</v>
      </c>
      <c r="ACU7" s="188">
        <v>35524</v>
      </c>
      <c r="ACV7" s="188">
        <v>109980</v>
      </c>
      <c r="ACW7" s="188">
        <v>37528</v>
      </c>
      <c r="ACX7" s="188">
        <v>4495</v>
      </c>
      <c r="ACY7" s="188">
        <v>64846</v>
      </c>
      <c r="ACZ7" s="188">
        <v>20876.5</v>
      </c>
      <c r="ADA7" s="188">
        <v>0</v>
      </c>
      <c r="ADB7" s="188">
        <v>0</v>
      </c>
      <c r="ADC7" s="188">
        <v>24008</v>
      </c>
      <c r="ADD7" s="188">
        <v>1322236.5</v>
      </c>
      <c r="ADE7" s="188">
        <v>532416.44999999995</v>
      </c>
      <c r="ADF7" s="188">
        <v>0</v>
      </c>
      <c r="ADG7" s="188">
        <v>21626</v>
      </c>
      <c r="ADH7" s="188">
        <v>30041</v>
      </c>
      <c r="ADI7" s="188">
        <v>14195</v>
      </c>
      <c r="ADJ7" s="188">
        <v>244915.6</v>
      </c>
      <c r="ADK7" s="188">
        <v>12877.5</v>
      </c>
      <c r="ADL7" s="188">
        <v>139387</v>
      </c>
      <c r="ADM7" s="188">
        <v>80215647.75</v>
      </c>
      <c r="ADN7" s="188">
        <v>142529</v>
      </c>
      <c r="ADO7" s="188">
        <v>195818</v>
      </c>
      <c r="ADP7" s="188">
        <v>1436158</v>
      </c>
      <c r="ADQ7" s="188">
        <v>109360</v>
      </c>
      <c r="ADR7" s="188">
        <v>10229</v>
      </c>
      <c r="ADS7" s="188">
        <v>6900</v>
      </c>
      <c r="ADT7" s="188">
        <v>0</v>
      </c>
      <c r="ADU7" s="188">
        <v>7953252.9299999997</v>
      </c>
      <c r="ADV7" s="188">
        <v>5816049.7999999998</v>
      </c>
      <c r="ADW7" s="188">
        <v>1119731.53</v>
      </c>
      <c r="ADX7" s="188">
        <v>274606</v>
      </c>
      <c r="ADY7" s="188">
        <v>2078649.09</v>
      </c>
      <c r="ADZ7" s="188">
        <v>547883.75</v>
      </c>
      <c r="AEA7" s="188">
        <v>426002</v>
      </c>
      <c r="AEB7" s="188">
        <v>222464</v>
      </c>
      <c r="AEC7" s="188">
        <v>149897.26</v>
      </c>
      <c r="AED7" s="188">
        <v>39374.5</v>
      </c>
      <c r="AEE7" s="188">
        <v>98589.5</v>
      </c>
      <c r="AEF7" s="188">
        <v>772149.5</v>
      </c>
      <c r="AEG7" s="188">
        <v>214467</v>
      </c>
      <c r="AEH7" s="188">
        <v>138132.25</v>
      </c>
      <c r="AEI7" s="188">
        <v>2583</v>
      </c>
      <c r="AEJ7" s="188">
        <v>587812</v>
      </c>
      <c r="AEK7" s="188">
        <v>125408</v>
      </c>
      <c r="AEL7" s="188">
        <v>539942</v>
      </c>
      <c r="AEM7" s="188">
        <v>143319</v>
      </c>
      <c r="AEN7" s="188">
        <v>256647.97</v>
      </c>
      <c r="AEO7" s="188">
        <v>13234329.300000001</v>
      </c>
      <c r="AEP7" s="188">
        <v>69748</v>
      </c>
      <c r="AEQ7" s="188">
        <v>42196</v>
      </c>
      <c r="AER7" s="188">
        <v>8806.5</v>
      </c>
      <c r="AES7" s="188">
        <v>14729</v>
      </c>
      <c r="AET7" s="188">
        <v>156245.28</v>
      </c>
      <c r="AEU7" s="188">
        <v>1380</v>
      </c>
      <c r="AEV7" s="188">
        <v>90055.03</v>
      </c>
      <c r="AEW7" s="188">
        <v>18655</v>
      </c>
      <c r="AEX7" s="188">
        <v>0</v>
      </c>
      <c r="AEY7" s="188">
        <v>5338286.71</v>
      </c>
      <c r="AEZ7" s="188">
        <v>3332243.34</v>
      </c>
      <c r="AFA7" s="188">
        <v>196845</v>
      </c>
      <c r="AFB7" s="188">
        <v>170679</v>
      </c>
      <c r="AFC7" s="188">
        <v>498252.14999999997</v>
      </c>
      <c r="AFD7" s="188">
        <v>208912</v>
      </c>
      <c r="AFE7" s="188">
        <v>64993</v>
      </c>
      <c r="AFF7" s="188">
        <v>49285.51</v>
      </c>
      <c r="AFG7" s="188">
        <v>503097</v>
      </c>
      <c r="AFH7" s="188">
        <v>80329.45</v>
      </c>
      <c r="AFI7" s="188">
        <v>53943</v>
      </c>
      <c r="AFJ7" s="188">
        <v>82619</v>
      </c>
      <c r="AFK7" s="188">
        <v>408966</v>
      </c>
      <c r="AFL7" s="188">
        <v>7106709.3499999996</v>
      </c>
      <c r="AFM7" s="188">
        <v>689431</v>
      </c>
      <c r="AFN7" s="188">
        <v>147905</v>
      </c>
      <c r="AFO7" s="188">
        <v>92731</v>
      </c>
      <c r="AFP7" s="188">
        <v>72203</v>
      </c>
      <c r="AFQ7" s="188">
        <v>41894</v>
      </c>
      <c r="AFR7" s="188">
        <v>176481</v>
      </c>
      <c r="AFS7" s="188">
        <v>137096</v>
      </c>
      <c r="AFT7" s="188">
        <v>137256.53</v>
      </c>
      <c r="AFU7" s="188">
        <v>63475</v>
      </c>
      <c r="AFV7" s="188">
        <v>616435</v>
      </c>
      <c r="AFW7" s="188">
        <v>23080</v>
      </c>
      <c r="AFX7" s="188">
        <v>24017157.069999997</v>
      </c>
      <c r="AFY7" s="188">
        <v>48277</v>
      </c>
      <c r="AFZ7" s="188">
        <v>24479.5</v>
      </c>
      <c r="AGA7" s="188">
        <v>5360</v>
      </c>
      <c r="AGB7" s="188">
        <v>192347.3</v>
      </c>
      <c r="AGC7" s="188">
        <v>43179</v>
      </c>
      <c r="AGD7" s="188">
        <v>5928.25</v>
      </c>
      <c r="AGE7" s="188">
        <v>0</v>
      </c>
      <c r="AGF7" s="188">
        <v>98037.25</v>
      </c>
      <c r="AGG7" s="188">
        <v>34164</v>
      </c>
      <c r="AGH7" s="188">
        <v>29915</v>
      </c>
      <c r="AGI7" s="188">
        <v>9793118.1600000001</v>
      </c>
      <c r="AGJ7" s="188">
        <v>881536.5</v>
      </c>
      <c r="AGK7" s="188">
        <v>106973</v>
      </c>
      <c r="AGL7" s="188">
        <v>39843.35</v>
      </c>
      <c r="AGM7" s="188">
        <v>301480</v>
      </c>
      <c r="AGN7" s="188">
        <v>105705</v>
      </c>
      <c r="AGO7" s="188">
        <v>0</v>
      </c>
      <c r="AGP7" s="188">
        <v>31109</v>
      </c>
      <c r="AGQ7" s="188">
        <v>27316276.07</v>
      </c>
      <c r="AGR7" s="188">
        <v>5301101.97</v>
      </c>
      <c r="AGS7" s="188">
        <v>2732</v>
      </c>
      <c r="AGT7" s="188">
        <v>100566</v>
      </c>
      <c r="AGU7" s="188">
        <v>248599</v>
      </c>
      <c r="AGV7" s="188">
        <v>258520.5</v>
      </c>
      <c r="AGW7" s="188">
        <v>23194</v>
      </c>
      <c r="AGX7" s="188">
        <v>19762</v>
      </c>
      <c r="AGY7" s="188">
        <v>8673</v>
      </c>
      <c r="AGZ7" s="188">
        <v>151874</v>
      </c>
      <c r="AHA7" s="188">
        <v>52232</v>
      </c>
      <c r="AHB7" s="188">
        <v>18417.5</v>
      </c>
      <c r="AHC7" s="188">
        <v>101684</v>
      </c>
      <c r="AHD7" s="188">
        <v>129131</v>
      </c>
      <c r="AHE7" s="188">
        <v>50836.5</v>
      </c>
      <c r="AHF7" s="188">
        <v>24954.6</v>
      </c>
      <c r="AHG7" s="188">
        <v>82769</v>
      </c>
      <c r="AHH7" s="188">
        <v>1149189.67</v>
      </c>
      <c r="AHI7" s="188">
        <v>17341</v>
      </c>
      <c r="AHJ7" s="188">
        <v>20515</v>
      </c>
      <c r="AHK7" s="188">
        <v>18968</v>
      </c>
      <c r="AHL7" s="188">
        <v>20911</v>
      </c>
      <c r="AHM7" s="188">
        <v>0</v>
      </c>
      <c r="AHN7" s="188">
        <v>0</v>
      </c>
      <c r="AHO7" s="188"/>
      <c r="AHQ7" s="209">
        <v>5</v>
      </c>
      <c r="AHR7" s="184" t="s">
        <v>4</v>
      </c>
      <c r="AHS7" s="184" t="b">
        <f t="shared" si="0"/>
        <v>1</v>
      </c>
    </row>
    <row r="8" spans="1:903" ht="23.5" customHeight="1">
      <c r="A8" s="183" t="s">
        <v>856</v>
      </c>
      <c r="B8" s="184" t="s">
        <v>667</v>
      </c>
      <c r="C8" s="188">
        <v>33916905.18</v>
      </c>
      <c r="D8" s="188">
        <v>7255132.8700000001</v>
      </c>
      <c r="E8" s="188">
        <v>847123.31</v>
      </c>
      <c r="F8" s="188">
        <v>844486.27</v>
      </c>
      <c r="G8" s="188">
        <v>964633.83000000007</v>
      </c>
      <c r="H8" s="188">
        <v>848834.94000000006</v>
      </c>
      <c r="I8" s="188">
        <v>741936.35</v>
      </c>
      <c r="J8" s="188">
        <v>8895041.8800000008</v>
      </c>
      <c r="K8" s="188">
        <v>579620.03</v>
      </c>
      <c r="L8" s="188">
        <v>937681.87</v>
      </c>
      <c r="M8" s="188">
        <v>8686917.9400000013</v>
      </c>
      <c r="N8" s="188">
        <v>459112.06</v>
      </c>
      <c r="O8" s="188">
        <v>2198226.5299999993</v>
      </c>
      <c r="P8" s="188">
        <v>1499358.3599999999</v>
      </c>
      <c r="Q8" s="188">
        <v>668345.12</v>
      </c>
      <c r="R8" s="188">
        <v>489482.35</v>
      </c>
      <c r="S8" s="188">
        <v>241878.06</v>
      </c>
      <c r="T8" s="188">
        <v>2868775.29</v>
      </c>
      <c r="U8" s="188">
        <v>236928.94999999998</v>
      </c>
      <c r="V8" s="188">
        <v>330397.15999999997</v>
      </c>
      <c r="W8" s="188">
        <v>378012.98</v>
      </c>
      <c r="X8" s="188">
        <v>502207.46</v>
      </c>
      <c r="Y8" s="188">
        <v>235015.27</v>
      </c>
      <c r="Z8" s="188">
        <v>226446.43999999997</v>
      </c>
      <c r="AA8" s="188">
        <v>63022158.43</v>
      </c>
      <c r="AB8" s="188">
        <v>1744303.17</v>
      </c>
      <c r="AC8" s="188">
        <v>6364139.6600000011</v>
      </c>
      <c r="AD8" s="188">
        <v>923055.92</v>
      </c>
      <c r="AE8" s="188">
        <v>3583926.74</v>
      </c>
      <c r="AF8" s="188">
        <v>1004333.46</v>
      </c>
      <c r="AG8" s="188">
        <v>2595265.63</v>
      </c>
      <c r="AH8" s="188">
        <v>1067741.7000000002</v>
      </c>
      <c r="AI8" s="188">
        <v>1597805.29</v>
      </c>
      <c r="AJ8" s="188">
        <v>969205.49000000011</v>
      </c>
      <c r="AK8" s="188">
        <v>667354.95000000007</v>
      </c>
      <c r="AL8" s="188">
        <v>930039.91999999993</v>
      </c>
      <c r="AM8" s="188">
        <v>152914</v>
      </c>
      <c r="AN8" s="188">
        <v>1065440.82</v>
      </c>
      <c r="AO8" s="188">
        <v>479020.64</v>
      </c>
      <c r="AP8" s="188">
        <v>3709418.7399999998</v>
      </c>
      <c r="AQ8" s="188">
        <v>5239736.93</v>
      </c>
      <c r="AR8" s="188">
        <v>503171.75</v>
      </c>
      <c r="AS8" s="188">
        <v>31641818.020000003</v>
      </c>
      <c r="AT8" s="188">
        <v>2255314.9299999997</v>
      </c>
      <c r="AU8" s="188">
        <v>957397.17</v>
      </c>
      <c r="AV8" s="188">
        <v>1299328.42</v>
      </c>
      <c r="AW8" s="188">
        <v>721036.14</v>
      </c>
      <c r="AX8" s="188">
        <v>646646.53999999992</v>
      </c>
      <c r="AY8" s="188">
        <v>905872.47000000009</v>
      </c>
      <c r="AZ8" s="188">
        <v>854477.25</v>
      </c>
      <c r="BA8" s="188">
        <v>9341095.7899999991</v>
      </c>
      <c r="BB8" s="188">
        <v>1028091</v>
      </c>
      <c r="BC8" s="188">
        <v>1116263.5900000001</v>
      </c>
      <c r="BD8" s="188">
        <v>2334957.04</v>
      </c>
      <c r="BE8" s="188">
        <v>977475.84000000008</v>
      </c>
      <c r="BF8" s="188">
        <v>200825.24</v>
      </c>
      <c r="BG8" s="188">
        <v>300624.51</v>
      </c>
      <c r="BH8" s="188">
        <v>36954598.700000003</v>
      </c>
      <c r="BI8" s="188">
        <v>527043.52999999991</v>
      </c>
      <c r="BJ8" s="188">
        <v>628846.20000000007</v>
      </c>
      <c r="BK8" s="188">
        <v>1349170.3399999999</v>
      </c>
      <c r="BL8" s="188">
        <v>1719901.6</v>
      </c>
      <c r="BM8" s="188">
        <v>2120779.77</v>
      </c>
      <c r="BN8" s="188">
        <v>641666.39000000013</v>
      </c>
      <c r="BO8" s="188">
        <v>975710.24999999988</v>
      </c>
      <c r="BP8" s="188">
        <v>444548.72</v>
      </c>
      <c r="BQ8" s="188">
        <v>591804.75</v>
      </c>
      <c r="BR8" s="188">
        <v>224077</v>
      </c>
      <c r="BS8" s="188">
        <v>313763.82</v>
      </c>
      <c r="BT8" s="188">
        <v>11201002.740000002</v>
      </c>
      <c r="BU8" s="188">
        <v>29808.560000000001</v>
      </c>
      <c r="BV8" s="188">
        <v>720465.5</v>
      </c>
      <c r="BW8" s="188">
        <v>25402737.460000005</v>
      </c>
      <c r="BX8" s="188">
        <v>11112484.07</v>
      </c>
      <c r="BY8" s="188">
        <v>916617.84</v>
      </c>
      <c r="BZ8" s="188">
        <v>1128503</v>
      </c>
      <c r="CA8" s="188">
        <v>1110532.6400000001</v>
      </c>
      <c r="CB8" s="188">
        <v>1494153.7</v>
      </c>
      <c r="CC8" s="188">
        <v>1287288.2900000003</v>
      </c>
      <c r="CD8" s="188">
        <v>49531.57</v>
      </c>
      <c r="CE8" s="188">
        <v>106681</v>
      </c>
      <c r="CF8" s="188">
        <v>58888492.069999993</v>
      </c>
      <c r="CG8" s="188">
        <v>537371.23</v>
      </c>
      <c r="CH8" s="188">
        <v>2822090.53</v>
      </c>
      <c r="CI8" s="188">
        <v>534370.81999999995</v>
      </c>
      <c r="CJ8" s="188">
        <v>912875.09000000008</v>
      </c>
      <c r="CK8" s="188">
        <v>706452</v>
      </c>
      <c r="CL8" s="188">
        <v>870324.36</v>
      </c>
      <c r="CM8" s="188">
        <v>2133753.16</v>
      </c>
      <c r="CN8" s="188">
        <v>488329.47000000003</v>
      </c>
      <c r="CO8" s="188">
        <v>440101.0400000001</v>
      </c>
      <c r="CP8" s="188">
        <v>580880.55000000005</v>
      </c>
      <c r="CQ8" s="188">
        <v>895792.69000000006</v>
      </c>
      <c r="CR8" s="188">
        <v>815500.99999999988</v>
      </c>
      <c r="CS8" s="188">
        <v>20622066.259999994</v>
      </c>
      <c r="CT8" s="188">
        <v>507882.95999999996</v>
      </c>
      <c r="CU8" s="188">
        <v>1055607</v>
      </c>
      <c r="CV8" s="188">
        <v>2002637.53</v>
      </c>
      <c r="CW8" s="188">
        <v>455146.29</v>
      </c>
      <c r="CX8" s="188">
        <v>1745411.7299999997</v>
      </c>
      <c r="CY8" s="188">
        <v>537384.96000000008</v>
      </c>
      <c r="CZ8" s="188">
        <v>535157.35</v>
      </c>
      <c r="DA8" s="188">
        <v>18460839.710000001</v>
      </c>
      <c r="DB8" s="188">
        <v>942753.95000000007</v>
      </c>
      <c r="DC8" s="188">
        <v>4994013.8899999987</v>
      </c>
      <c r="DD8" s="188">
        <v>3326946.5399999996</v>
      </c>
      <c r="DE8" s="188">
        <v>994266.34000000008</v>
      </c>
      <c r="DF8" s="188">
        <v>2797609.0300000003</v>
      </c>
      <c r="DG8" s="188">
        <v>679410.75</v>
      </c>
      <c r="DH8" s="188">
        <v>196016.81000000003</v>
      </c>
      <c r="DI8" s="188">
        <v>694150.17999999993</v>
      </c>
      <c r="DJ8" s="188">
        <v>371414.64999999997</v>
      </c>
      <c r="DK8" s="188">
        <v>3336825.23</v>
      </c>
      <c r="DL8" s="188">
        <v>18329525.999999996</v>
      </c>
      <c r="DM8" s="188">
        <v>18157362.93</v>
      </c>
      <c r="DN8" s="188">
        <v>1240156.6600000001</v>
      </c>
      <c r="DO8" s="188">
        <v>860709.64</v>
      </c>
      <c r="DP8" s="188">
        <v>1979755.18</v>
      </c>
      <c r="DQ8" s="188">
        <v>889803.58000000007</v>
      </c>
      <c r="DR8" s="188">
        <v>755107.95000000007</v>
      </c>
      <c r="DS8" s="188">
        <v>673753.46000000008</v>
      </c>
      <c r="DT8" s="188">
        <v>382537.12</v>
      </c>
      <c r="DU8" s="188">
        <v>45206864.910000004</v>
      </c>
      <c r="DV8" s="188">
        <v>838237.75</v>
      </c>
      <c r="DW8" s="188">
        <v>879941.62999999989</v>
      </c>
      <c r="DX8" s="188">
        <v>2950635.38</v>
      </c>
      <c r="DY8" s="188">
        <v>1996511.94</v>
      </c>
      <c r="DZ8" s="188">
        <v>1050688.7</v>
      </c>
      <c r="EA8" s="188">
        <v>1302367.8</v>
      </c>
      <c r="EB8" s="188">
        <v>690529.01000000013</v>
      </c>
      <c r="EC8" s="188">
        <v>1832327.93</v>
      </c>
      <c r="ED8" s="188">
        <v>12802177.58</v>
      </c>
      <c r="EE8" s="188">
        <v>9012724.3300000001</v>
      </c>
      <c r="EF8" s="188">
        <v>804781.09</v>
      </c>
      <c r="EG8" s="188">
        <v>1694635.03</v>
      </c>
      <c r="EH8" s="188">
        <v>1056827.52</v>
      </c>
      <c r="EI8" s="188">
        <v>1462796.95</v>
      </c>
      <c r="EJ8" s="188">
        <v>4020126.36</v>
      </c>
      <c r="EK8" s="188">
        <v>608191.55000000005</v>
      </c>
      <c r="EL8" s="188">
        <v>1156769.6700000002</v>
      </c>
      <c r="EM8" s="188">
        <v>41604001.5</v>
      </c>
      <c r="EN8" s="188">
        <v>1443999.92</v>
      </c>
      <c r="EO8" s="188">
        <v>780983.93</v>
      </c>
      <c r="EP8" s="188">
        <v>1030524.77</v>
      </c>
      <c r="EQ8" s="188">
        <v>433955.69</v>
      </c>
      <c r="ER8" s="188">
        <v>376229.11</v>
      </c>
      <c r="ES8" s="188">
        <v>1406359.5</v>
      </c>
      <c r="ET8" s="188">
        <v>3550817.17</v>
      </c>
      <c r="EU8" s="188">
        <v>486839.11</v>
      </c>
      <c r="EV8" s="188">
        <v>19176174.489999998</v>
      </c>
      <c r="EW8" s="188">
        <v>342380.54</v>
      </c>
      <c r="EX8" s="188">
        <v>907576.95000000007</v>
      </c>
      <c r="EY8" s="188">
        <v>906820.09</v>
      </c>
      <c r="EZ8" s="188">
        <v>1549546.9699999997</v>
      </c>
      <c r="FA8" s="188">
        <v>2493777.5100000002</v>
      </c>
      <c r="FB8" s="188">
        <v>1476712.31</v>
      </c>
      <c r="FC8" s="188">
        <v>1710594.33</v>
      </c>
      <c r="FD8" s="188">
        <v>734791.55</v>
      </c>
      <c r="FE8" s="188">
        <v>540885.78999999992</v>
      </c>
      <c r="FF8" s="188">
        <v>1243055.1700000002</v>
      </c>
      <c r="FG8" s="188">
        <v>319617.39</v>
      </c>
      <c r="FH8" s="188">
        <v>15570163.040000001</v>
      </c>
      <c r="FI8" s="188">
        <v>502108.60999999993</v>
      </c>
      <c r="FJ8" s="188">
        <v>913047.15999999992</v>
      </c>
      <c r="FK8" s="188">
        <v>1146205.78</v>
      </c>
      <c r="FL8" s="188">
        <v>1412450.9599999997</v>
      </c>
      <c r="FM8" s="188">
        <v>926543.03999999992</v>
      </c>
      <c r="FN8" s="188">
        <v>190671.22</v>
      </c>
      <c r="FO8" s="188">
        <v>73410</v>
      </c>
      <c r="FP8" s="188">
        <v>46333037.609999985</v>
      </c>
      <c r="FQ8" s="188">
        <v>1193865.7600000002</v>
      </c>
      <c r="FR8" s="188">
        <v>2790139.2100000004</v>
      </c>
      <c r="FS8" s="188">
        <v>1073553.51</v>
      </c>
      <c r="FT8" s="188">
        <v>1423371.49</v>
      </c>
      <c r="FU8" s="188">
        <v>716325.88</v>
      </c>
      <c r="FV8" s="188">
        <v>2541760.6899999995</v>
      </c>
      <c r="FW8" s="188">
        <v>1212642.08</v>
      </c>
      <c r="FX8" s="188">
        <v>763283.94000000006</v>
      </c>
      <c r="FY8" s="188">
        <v>859778</v>
      </c>
      <c r="FZ8" s="188">
        <v>2151523.65</v>
      </c>
      <c r="GA8" s="188">
        <v>713346.68</v>
      </c>
      <c r="GB8" s="188">
        <v>257961.08000000002</v>
      </c>
      <c r="GC8" s="188">
        <v>71871</v>
      </c>
      <c r="GD8" s="188">
        <v>26160606.57</v>
      </c>
      <c r="GE8" s="188">
        <v>418680.28</v>
      </c>
      <c r="GF8" s="188">
        <v>617779.82999999996</v>
      </c>
      <c r="GG8" s="188">
        <v>3617696.14</v>
      </c>
      <c r="GH8" s="188">
        <v>971055.35</v>
      </c>
      <c r="GI8" s="188">
        <v>577568.54999999993</v>
      </c>
      <c r="GJ8" s="188">
        <v>1005168.5499999999</v>
      </c>
      <c r="GK8" s="188">
        <v>4149723.0100000002</v>
      </c>
      <c r="GL8" s="188">
        <v>317205.66000000009</v>
      </c>
      <c r="GM8" s="188">
        <v>330569.15999999997</v>
      </c>
      <c r="GN8" s="188">
        <v>123365</v>
      </c>
      <c r="GO8" s="188">
        <v>242972.1</v>
      </c>
      <c r="GP8" s="188">
        <v>13421080.59</v>
      </c>
      <c r="GQ8" s="188">
        <v>4216165.83</v>
      </c>
      <c r="GR8" s="188">
        <v>1075699.9200000002</v>
      </c>
      <c r="GS8" s="188">
        <v>2704366.94</v>
      </c>
      <c r="GT8" s="188">
        <v>365879.68000000005</v>
      </c>
      <c r="GU8" s="188">
        <v>1016090.1799999999</v>
      </c>
      <c r="GV8" s="188">
        <v>1156378.01</v>
      </c>
      <c r="GW8" s="188">
        <v>177087.39</v>
      </c>
      <c r="GX8" s="188">
        <v>14079320.479999999</v>
      </c>
      <c r="GY8" s="188">
        <v>1071927.52</v>
      </c>
      <c r="GZ8" s="188">
        <v>1640401.87</v>
      </c>
      <c r="HA8" s="188">
        <v>647458.54</v>
      </c>
      <c r="HB8" s="188">
        <v>38213722.049999997</v>
      </c>
      <c r="HC8" s="188">
        <v>5654064.4000000004</v>
      </c>
      <c r="HD8" s="188">
        <v>3340570.3</v>
      </c>
      <c r="HE8" s="188">
        <v>1724180.62</v>
      </c>
      <c r="HF8" s="188">
        <v>1741458.69</v>
      </c>
      <c r="HG8" s="188">
        <v>2531424.71</v>
      </c>
      <c r="HH8" s="188">
        <v>274071.67999999999</v>
      </c>
      <c r="HI8" s="188">
        <v>9385625.1500000004</v>
      </c>
      <c r="HJ8" s="188">
        <v>317865.62000000005</v>
      </c>
      <c r="HK8" s="188">
        <v>217923.96000000002</v>
      </c>
      <c r="HL8" s="188">
        <v>222423.75</v>
      </c>
      <c r="HM8" s="188">
        <v>510226.09</v>
      </c>
      <c r="HN8" s="188">
        <v>815402.85</v>
      </c>
      <c r="HO8" s="188">
        <v>419944.75</v>
      </c>
      <c r="HP8" s="188">
        <v>122737.74</v>
      </c>
      <c r="HQ8" s="188">
        <v>20763296.989999995</v>
      </c>
      <c r="HR8" s="188">
        <v>6540738.0299999993</v>
      </c>
      <c r="HS8" s="188">
        <v>1091059.1000000001</v>
      </c>
      <c r="HT8" s="188">
        <v>427013.57</v>
      </c>
      <c r="HU8" s="188">
        <v>1164529.29</v>
      </c>
      <c r="HV8" s="188">
        <v>392469.91</v>
      </c>
      <c r="HW8" s="188">
        <v>839525.75</v>
      </c>
      <c r="HX8" s="188">
        <v>563205.67000000004</v>
      </c>
      <c r="HY8" s="188">
        <v>889021.74000000011</v>
      </c>
      <c r="HZ8" s="188">
        <v>1014899.03</v>
      </c>
      <c r="IA8" s="188">
        <v>420911.23</v>
      </c>
      <c r="IB8" s="188">
        <v>518783.94000000006</v>
      </c>
      <c r="IC8" s="188">
        <v>229367.7</v>
      </c>
      <c r="ID8" s="188">
        <v>1163200.51</v>
      </c>
      <c r="IE8" s="188">
        <v>535299.15</v>
      </c>
      <c r="IF8" s="188">
        <v>517948.88</v>
      </c>
      <c r="IG8" s="188">
        <v>18855972.099999998</v>
      </c>
      <c r="IH8" s="188">
        <v>9047886.0500000007</v>
      </c>
      <c r="II8" s="188">
        <v>738195.91</v>
      </c>
      <c r="IJ8" s="188">
        <v>1302251.0199999998</v>
      </c>
      <c r="IK8" s="188">
        <v>2516713.31</v>
      </c>
      <c r="IL8" s="188">
        <v>852946.42</v>
      </c>
      <c r="IM8" s="188">
        <v>264895.25</v>
      </c>
      <c r="IN8" s="188">
        <v>396464.58</v>
      </c>
      <c r="IO8" s="188">
        <v>497514.74999999994</v>
      </c>
      <c r="IP8" s="188">
        <v>270913</v>
      </c>
      <c r="IQ8" s="188">
        <v>433718.5</v>
      </c>
      <c r="IR8" s="188">
        <v>40051565.100000001</v>
      </c>
      <c r="IS8" s="188">
        <v>9523026</v>
      </c>
      <c r="IT8" s="188">
        <v>1987880.0100000002</v>
      </c>
      <c r="IU8" s="188">
        <v>897367.73</v>
      </c>
      <c r="IV8" s="188">
        <v>380976.94999999995</v>
      </c>
      <c r="IW8" s="188">
        <v>370983.35000000003</v>
      </c>
      <c r="IX8" s="188">
        <v>624472.74</v>
      </c>
      <c r="IY8" s="188">
        <v>246785.93000000002</v>
      </c>
      <c r="IZ8" s="188">
        <v>996092.12</v>
      </c>
      <c r="JA8" s="188">
        <v>1237297</v>
      </c>
      <c r="JB8" s="188">
        <v>498031</v>
      </c>
      <c r="JC8" s="188">
        <v>358289.41</v>
      </c>
      <c r="JD8" s="188">
        <v>13774192.630000001</v>
      </c>
      <c r="JE8" s="188">
        <v>3565028.41</v>
      </c>
      <c r="JF8" s="188">
        <v>591163.06000000006</v>
      </c>
      <c r="JG8" s="188">
        <v>306562.75</v>
      </c>
      <c r="JH8" s="188">
        <v>545702.79</v>
      </c>
      <c r="JI8" s="188">
        <v>497473.18</v>
      </c>
      <c r="JJ8" s="188">
        <v>15169237.709999997</v>
      </c>
      <c r="JK8" s="188">
        <v>499108.27999999997</v>
      </c>
      <c r="JL8" s="188">
        <v>2428346.08</v>
      </c>
      <c r="JM8" s="188">
        <v>2842944.77</v>
      </c>
      <c r="JN8" s="188">
        <v>1681722.89</v>
      </c>
      <c r="JO8" s="188">
        <v>3026197.01</v>
      </c>
      <c r="JP8" s="188">
        <v>1031262.48</v>
      </c>
      <c r="JQ8" s="188">
        <v>20680362.689999998</v>
      </c>
      <c r="JR8" s="188">
        <v>899275.67</v>
      </c>
      <c r="JS8" s="188">
        <v>283670.38</v>
      </c>
      <c r="JT8" s="188">
        <v>2952938.7600000002</v>
      </c>
      <c r="JU8" s="188">
        <v>4114000.9899999998</v>
      </c>
      <c r="JV8" s="188">
        <v>2284060.3200000003</v>
      </c>
      <c r="JW8" s="188">
        <v>721876.95</v>
      </c>
      <c r="JX8" s="188">
        <v>645518.75</v>
      </c>
      <c r="JY8" s="188">
        <v>29998628.729999997</v>
      </c>
      <c r="JZ8" s="188">
        <v>10336681.779999997</v>
      </c>
      <c r="KA8" s="188">
        <v>794186.53</v>
      </c>
      <c r="KB8" s="188">
        <v>134838</v>
      </c>
      <c r="KC8" s="188">
        <v>1172271.95</v>
      </c>
      <c r="KD8" s="188">
        <v>184269.25</v>
      </c>
      <c r="KE8" s="188">
        <v>5859192.0800000001</v>
      </c>
      <c r="KF8" s="188">
        <v>691347.54000000015</v>
      </c>
      <c r="KG8" s="188">
        <v>471404.46</v>
      </c>
      <c r="KH8" s="188">
        <v>2280634.1500000004</v>
      </c>
      <c r="KI8" s="188">
        <v>1529911.9</v>
      </c>
      <c r="KJ8" s="188">
        <v>1403216.4300000002</v>
      </c>
      <c r="KK8" s="188">
        <v>547588.66</v>
      </c>
      <c r="KL8" s="188">
        <v>164217.10999999999</v>
      </c>
      <c r="KM8" s="188">
        <v>669433.1</v>
      </c>
      <c r="KN8" s="188">
        <v>29579656.560000002</v>
      </c>
      <c r="KO8" s="188">
        <v>2131996.25</v>
      </c>
      <c r="KP8" s="188">
        <v>608234.29</v>
      </c>
      <c r="KQ8" s="188">
        <v>1687258.21</v>
      </c>
      <c r="KR8" s="188">
        <v>1949719.57</v>
      </c>
      <c r="KS8" s="188">
        <v>989172.57000000007</v>
      </c>
      <c r="KT8" s="188">
        <v>2405904.71</v>
      </c>
      <c r="KU8" s="188">
        <v>351675.3</v>
      </c>
      <c r="KV8" s="188">
        <v>1141792.21</v>
      </c>
      <c r="KW8" s="188">
        <v>9666948.290000001</v>
      </c>
      <c r="KX8" s="188">
        <v>1113794.8999999999</v>
      </c>
      <c r="KY8" s="188">
        <v>763046.96</v>
      </c>
      <c r="KZ8" s="188">
        <v>3634549.61</v>
      </c>
      <c r="LA8" s="188">
        <v>563589.74</v>
      </c>
      <c r="LB8" s="188">
        <v>1471357.54</v>
      </c>
      <c r="LC8" s="188">
        <v>20269322.779999997</v>
      </c>
      <c r="LD8" s="188">
        <v>2228314.6800000002</v>
      </c>
      <c r="LE8" s="188">
        <v>69708783.040000007</v>
      </c>
      <c r="LF8" s="188">
        <v>4440973.71</v>
      </c>
      <c r="LG8" s="188">
        <v>8372470.0600000005</v>
      </c>
      <c r="LH8" s="188">
        <v>8075295.2800000003</v>
      </c>
      <c r="LI8" s="188">
        <v>1608823.8199999998</v>
      </c>
      <c r="LJ8" s="188">
        <v>1281085.07</v>
      </c>
      <c r="LK8" s="188">
        <v>633573.61</v>
      </c>
      <c r="LL8" s="188">
        <v>519164.71000000008</v>
      </c>
      <c r="LM8" s="188">
        <v>980811.57</v>
      </c>
      <c r="LN8" s="188">
        <v>1537971.41</v>
      </c>
      <c r="LO8" s="188">
        <v>80650</v>
      </c>
      <c r="LP8" s="188">
        <v>12863693.580000002</v>
      </c>
      <c r="LQ8" s="188">
        <v>1782428.4800000002</v>
      </c>
      <c r="LR8" s="188">
        <v>747011.22000000009</v>
      </c>
      <c r="LS8" s="188">
        <v>37019613.010000005</v>
      </c>
      <c r="LT8" s="188">
        <v>7697768.8999999985</v>
      </c>
      <c r="LU8" s="188">
        <v>37653665.75</v>
      </c>
      <c r="LV8" s="188">
        <v>8198747.1400000006</v>
      </c>
      <c r="LW8" s="188">
        <v>5975724.3499999996</v>
      </c>
      <c r="LX8" s="188">
        <v>2346400.2599999998</v>
      </c>
      <c r="LY8" s="188">
        <v>4283147.05</v>
      </c>
      <c r="LZ8" s="188">
        <v>4804518.8600000003</v>
      </c>
      <c r="MA8" s="188">
        <v>4233106.1599999992</v>
      </c>
      <c r="MB8" s="188">
        <v>7391766.5500000017</v>
      </c>
      <c r="MC8" s="188">
        <v>3893560.28</v>
      </c>
      <c r="MD8" s="188">
        <v>936254</v>
      </c>
      <c r="ME8" s="188">
        <v>36020989.089999996</v>
      </c>
      <c r="MF8" s="188">
        <v>1388680.82</v>
      </c>
      <c r="MG8" s="188">
        <v>1075583.01</v>
      </c>
      <c r="MH8" s="188">
        <v>308302.26</v>
      </c>
      <c r="MI8" s="188">
        <v>538763</v>
      </c>
      <c r="MJ8" s="188">
        <v>624093.78</v>
      </c>
      <c r="MK8" s="188">
        <v>518020.85</v>
      </c>
      <c r="ML8" s="188">
        <v>1044482.64</v>
      </c>
      <c r="MM8" s="188">
        <v>521363.86</v>
      </c>
      <c r="MN8" s="188">
        <v>316372.23</v>
      </c>
      <c r="MO8" s="188">
        <v>823173.11</v>
      </c>
      <c r="MP8" s="188">
        <v>478698.14</v>
      </c>
      <c r="MQ8" s="188">
        <v>20970166.34</v>
      </c>
      <c r="MR8" s="188">
        <v>234372.94</v>
      </c>
      <c r="MS8" s="188">
        <v>2069074.99</v>
      </c>
      <c r="MT8" s="188">
        <v>1131306.2400000002</v>
      </c>
      <c r="MU8" s="188">
        <v>960883.96</v>
      </c>
      <c r="MV8" s="188">
        <v>3301901.47</v>
      </c>
      <c r="MW8" s="188">
        <v>2304918.8702000002</v>
      </c>
      <c r="MX8" s="188">
        <v>1444754.4100000001</v>
      </c>
      <c r="MY8" s="188">
        <v>720957</v>
      </c>
      <c r="MZ8" s="188">
        <v>188811.63</v>
      </c>
      <c r="NA8" s="188">
        <v>205087.25</v>
      </c>
      <c r="NB8" s="188">
        <v>41333538.359999999</v>
      </c>
      <c r="NC8" s="188">
        <v>1521368.9000000001</v>
      </c>
      <c r="ND8" s="188">
        <v>243419.95</v>
      </c>
      <c r="NE8" s="188">
        <v>5016740.54</v>
      </c>
      <c r="NF8" s="188">
        <v>260618.98</v>
      </c>
      <c r="NG8" s="188">
        <v>498572.13</v>
      </c>
      <c r="NH8" s="188">
        <v>4747063.0199999996</v>
      </c>
      <c r="NI8" s="188">
        <v>1284733.74</v>
      </c>
      <c r="NJ8" s="188">
        <v>185048.46</v>
      </c>
      <c r="NK8" s="188">
        <v>205300.96</v>
      </c>
      <c r="NL8" s="188">
        <v>487600.34</v>
      </c>
      <c r="NM8" s="188">
        <v>407053.25</v>
      </c>
      <c r="NN8" s="188">
        <v>8865095.7699999977</v>
      </c>
      <c r="NO8" s="188">
        <v>339726.61000000004</v>
      </c>
      <c r="NP8" s="188">
        <v>462239.06</v>
      </c>
      <c r="NQ8" s="188">
        <v>457061.35</v>
      </c>
      <c r="NR8" s="188">
        <v>988605.43999999994</v>
      </c>
      <c r="NS8" s="188">
        <v>31569</v>
      </c>
      <c r="NT8" s="188">
        <v>74062.319999999992</v>
      </c>
      <c r="NU8" s="188">
        <v>19946696.609999996</v>
      </c>
      <c r="NV8" s="188">
        <v>3087740.64</v>
      </c>
      <c r="NW8" s="188">
        <v>374820.31</v>
      </c>
      <c r="NX8" s="188">
        <v>343627.35</v>
      </c>
      <c r="NY8" s="188">
        <v>489473.10000000003</v>
      </c>
      <c r="NZ8" s="188">
        <v>185431.53000000003</v>
      </c>
      <c r="OA8" s="188">
        <v>310594.36999999994</v>
      </c>
      <c r="OB8" s="188">
        <v>18102623.079999998</v>
      </c>
      <c r="OC8" s="188">
        <v>967737.4099999998</v>
      </c>
      <c r="OD8" s="188">
        <v>293638.53000000003</v>
      </c>
      <c r="OE8" s="188">
        <v>5254770.88</v>
      </c>
      <c r="OF8" s="188">
        <v>1887918.51</v>
      </c>
      <c r="OG8" s="188">
        <v>653662.94999999995</v>
      </c>
      <c r="OH8" s="188">
        <v>442548</v>
      </c>
      <c r="OI8" s="188">
        <v>242438</v>
      </c>
      <c r="OJ8" s="188">
        <v>248904</v>
      </c>
      <c r="OK8" s="188">
        <v>14028040.180000002</v>
      </c>
      <c r="OL8" s="188">
        <v>1826350.26</v>
      </c>
      <c r="OM8" s="188">
        <v>16341040.380000001</v>
      </c>
      <c r="ON8" s="188">
        <v>1191584.6700000002</v>
      </c>
      <c r="OO8" s="188">
        <v>473791.80999999994</v>
      </c>
      <c r="OP8" s="188">
        <v>89588.989999999991</v>
      </c>
      <c r="OQ8" s="188">
        <v>15224519.700000001</v>
      </c>
      <c r="OR8" s="188">
        <v>374107.76</v>
      </c>
      <c r="OS8" s="188">
        <v>355663.49</v>
      </c>
      <c r="OT8" s="188">
        <v>804982.84</v>
      </c>
      <c r="OU8" s="188">
        <v>1318172.3799999999</v>
      </c>
      <c r="OV8" s="188">
        <v>4057901.0199999991</v>
      </c>
      <c r="OW8" s="188">
        <v>563494.61</v>
      </c>
      <c r="OX8" s="188">
        <v>262748</v>
      </c>
      <c r="OY8" s="188">
        <v>203699.51</v>
      </c>
      <c r="OZ8" s="188">
        <v>31769459.759999998</v>
      </c>
      <c r="PA8" s="188">
        <v>784469.75000000012</v>
      </c>
      <c r="PB8" s="188">
        <v>10168513.6</v>
      </c>
      <c r="PC8" s="188">
        <v>570404.54</v>
      </c>
      <c r="PD8" s="188">
        <v>2974837.93</v>
      </c>
      <c r="PE8" s="188">
        <v>4462366.47</v>
      </c>
      <c r="PF8" s="188">
        <v>1082653.55</v>
      </c>
      <c r="PG8" s="188">
        <v>710698.87</v>
      </c>
      <c r="PH8" s="188">
        <v>3402563.3299999996</v>
      </c>
      <c r="PI8" s="188">
        <v>3097590.0100000002</v>
      </c>
      <c r="PJ8" s="188">
        <v>3150055.61</v>
      </c>
      <c r="PK8" s="188">
        <v>6410004.7200000007</v>
      </c>
      <c r="PL8" s="188">
        <v>998937.01</v>
      </c>
      <c r="PM8" s="188">
        <v>9048959.4399999995</v>
      </c>
      <c r="PN8" s="188">
        <v>1165990.19</v>
      </c>
      <c r="PO8" s="188">
        <v>515406</v>
      </c>
      <c r="PP8" s="188">
        <v>185811</v>
      </c>
      <c r="PQ8" s="188">
        <v>508794.85</v>
      </c>
      <c r="PR8" s="188">
        <v>55308348.169999987</v>
      </c>
      <c r="PS8" s="188">
        <v>912143.5</v>
      </c>
      <c r="PT8" s="188">
        <v>764799.96000000008</v>
      </c>
      <c r="PU8" s="188">
        <v>1658661.7200000002</v>
      </c>
      <c r="PV8" s="188">
        <v>15291572.16</v>
      </c>
      <c r="PW8" s="188">
        <v>551737.11</v>
      </c>
      <c r="PX8" s="188">
        <v>2501287.0099999998</v>
      </c>
      <c r="PY8" s="188">
        <v>636874.38</v>
      </c>
      <c r="PZ8" s="188">
        <v>3982971.0199999996</v>
      </c>
      <c r="QA8" s="188">
        <v>647763.17999999993</v>
      </c>
      <c r="QB8" s="188">
        <v>9929920.6599999983</v>
      </c>
      <c r="QC8" s="188">
        <v>1054240.3500000001</v>
      </c>
      <c r="QD8" s="188">
        <v>1932578.89</v>
      </c>
      <c r="QE8" s="188">
        <v>1258945.4200000002</v>
      </c>
      <c r="QF8" s="188">
        <v>1206566.8700000001</v>
      </c>
      <c r="QG8" s="188">
        <v>1681586.25</v>
      </c>
      <c r="QH8" s="188">
        <v>1507274.5</v>
      </c>
      <c r="QI8" s="188">
        <v>442750.44</v>
      </c>
      <c r="QJ8" s="188">
        <v>438225.79000000004</v>
      </c>
      <c r="QK8" s="188">
        <v>4120629.23</v>
      </c>
      <c r="QL8" s="188">
        <v>5689308.8899999987</v>
      </c>
      <c r="QM8" s="188">
        <v>546826.51</v>
      </c>
      <c r="QN8" s="188">
        <v>74257.5</v>
      </c>
      <c r="QO8" s="188">
        <v>151083</v>
      </c>
      <c r="QP8" s="188">
        <v>334675.5</v>
      </c>
      <c r="QQ8" s="188">
        <v>34777.730000000003</v>
      </c>
      <c r="QR8" s="188">
        <v>34283967.039999999</v>
      </c>
      <c r="QS8" s="188">
        <v>713348.35</v>
      </c>
      <c r="QT8" s="188">
        <v>4679025.6000000006</v>
      </c>
      <c r="QU8" s="188">
        <v>1348680.56</v>
      </c>
      <c r="QV8" s="188">
        <v>1258005.92</v>
      </c>
      <c r="QW8" s="188">
        <v>8172912.370000001</v>
      </c>
      <c r="QX8" s="188">
        <v>1364752.92</v>
      </c>
      <c r="QY8" s="188">
        <v>2731132.6100000003</v>
      </c>
      <c r="QZ8" s="188">
        <v>5035773.8</v>
      </c>
      <c r="RA8" s="188">
        <v>960403.37999999989</v>
      </c>
      <c r="RB8" s="188">
        <v>671556.45000000007</v>
      </c>
      <c r="RC8" s="188">
        <v>337747</v>
      </c>
      <c r="RD8" s="188">
        <v>256732.79999999999</v>
      </c>
      <c r="RE8" s="188">
        <v>66450132.859999999</v>
      </c>
      <c r="RF8" s="188">
        <v>7302804.9199999999</v>
      </c>
      <c r="RG8" s="188">
        <v>4503507.1199999992</v>
      </c>
      <c r="RH8" s="188">
        <v>2290624.7199999997</v>
      </c>
      <c r="RI8" s="188">
        <v>1095745.47</v>
      </c>
      <c r="RJ8" s="188">
        <v>2775646.91</v>
      </c>
      <c r="RK8" s="188">
        <v>4415534.96</v>
      </c>
      <c r="RL8" s="188">
        <v>1152759.4099999999</v>
      </c>
      <c r="RM8" s="188">
        <v>2349355.13</v>
      </c>
      <c r="RN8" s="188">
        <v>4446164.7799999993</v>
      </c>
      <c r="RO8" s="188">
        <v>4496079.4700000007</v>
      </c>
      <c r="RP8" s="188">
        <v>631979.77999999991</v>
      </c>
      <c r="RQ8" s="188">
        <v>706748.44</v>
      </c>
      <c r="RR8" s="188">
        <v>1296794.3999999997</v>
      </c>
      <c r="RS8" s="188">
        <v>705179.86</v>
      </c>
      <c r="RT8" s="188">
        <v>774753.24999999988</v>
      </c>
      <c r="RU8" s="188">
        <v>856806.12</v>
      </c>
      <c r="RV8" s="188">
        <v>517383.87</v>
      </c>
      <c r="RW8" s="188">
        <v>242638</v>
      </c>
      <c r="RX8" s="188">
        <v>508834.20999999996</v>
      </c>
      <c r="RY8" s="188">
        <v>23544834.559999999</v>
      </c>
      <c r="RZ8" s="188">
        <v>433521.12</v>
      </c>
      <c r="SA8" s="188">
        <v>1269646.25</v>
      </c>
      <c r="SB8" s="188">
        <v>619438.53</v>
      </c>
      <c r="SC8" s="188">
        <v>694838.41</v>
      </c>
      <c r="SD8" s="188">
        <v>822503.64</v>
      </c>
      <c r="SE8" s="188">
        <v>826510.69</v>
      </c>
      <c r="SF8" s="188">
        <v>4722903.6500000004</v>
      </c>
      <c r="SG8" s="188">
        <v>582430.01</v>
      </c>
      <c r="SH8" s="188">
        <v>954993.68000000017</v>
      </c>
      <c r="SI8" s="188">
        <v>828630.53</v>
      </c>
      <c r="SJ8" s="188">
        <v>1493089.8499999999</v>
      </c>
      <c r="SK8" s="188">
        <v>687081.74</v>
      </c>
      <c r="SL8" s="188">
        <v>699689.83000000007</v>
      </c>
      <c r="SM8" s="188">
        <v>15707634.810000001</v>
      </c>
      <c r="SN8" s="188">
        <v>1812186.19</v>
      </c>
      <c r="SO8" s="188">
        <v>703480.84000000008</v>
      </c>
      <c r="SP8" s="188">
        <v>729689.42</v>
      </c>
      <c r="SQ8" s="188">
        <v>282630.23</v>
      </c>
      <c r="SR8" s="188">
        <v>2021736.0399999998</v>
      </c>
      <c r="SS8" s="188">
        <v>577383.01</v>
      </c>
      <c r="ST8" s="188">
        <v>3688072.16</v>
      </c>
      <c r="SU8" s="188">
        <v>747213.5199999999</v>
      </c>
      <c r="SV8" s="188">
        <v>890682.99</v>
      </c>
      <c r="SW8" s="188">
        <v>2992501.17</v>
      </c>
      <c r="SX8" s="188">
        <v>211898.07</v>
      </c>
      <c r="SY8" s="188">
        <v>9983133.4900000021</v>
      </c>
      <c r="SZ8" s="188">
        <v>896231.05999999994</v>
      </c>
      <c r="TA8" s="188">
        <v>724396.31</v>
      </c>
      <c r="TB8" s="188">
        <v>2766044.55</v>
      </c>
      <c r="TC8" s="188">
        <v>833677.19</v>
      </c>
      <c r="TD8" s="188">
        <v>1101231.92</v>
      </c>
      <c r="TE8" s="188">
        <v>907332.94000000006</v>
      </c>
      <c r="TF8" s="188">
        <v>347364.46</v>
      </c>
      <c r="TG8" s="188">
        <v>58805079.009999998</v>
      </c>
      <c r="TH8" s="188">
        <v>649674.08000000007</v>
      </c>
      <c r="TI8" s="188">
        <v>1077446.23</v>
      </c>
      <c r="TJ8" s="188">
        <v>2175398.19</v>
      </c>
      <c r="TK8" s="188">
        <v>2315323.3799999994</v>
      </c>
      <c r="TL8" s="188">
        <v>1329921.9500000002</v>
      </c>
      <c r="TM8" s="188">
        <v>574526.4</v>
      </c>
      <c r="TN8" s="188">
        <v>9491693.790000001</v>
      </c>
      <c r="TO8" s="188">
        <v>1143163.1000000003</v>
      </c>
      <c r="TP8" s="188">
        <v>3273811.31</v>
      </c>
      <c r="TQ8" s="188">
        <v>2301465.27</v>
      </c>
      <c r="TR8" s="188">
        <v>643745.65</v>
      </c>
      <c r="TS8" s="188">
        <v>382014.07</v>
      </c>
      <c r="TT8" s="188">
        <v>1115793.94</v>
      </c>
      <c r="TU8" s="188">
        <v>877017.12</v>
      </c>
      <c r="TV8" s="188">
        <v>734046.08</v>
      </c>
      <c r="TW8" s="188">
        <v>13640275.550000001</v>
      </c>
      <c r="TX8" s="188">
        <v>521088.88</v>
      </c>
      <c r="TY8" s="188">
        <v>23286404.5</v>
      </c>
      <c r="TZ8" s="188">
        <v>2081140.5399999998</v>
      </c>
      <c r="UA8" s="188">
        <v>714943.74</v>
      </c>
      <c r="UB8" s="188">
        <v>666437.89</v>
      </c>
      <c r="UC8" s="188">
        <v>14135664.01</v>
      </c>
      <c r="UD8" s="188">
        <v>278117.99000000005</v>
      </c>
      <c r="UE8" s="188">
        <v>257135.11000000002</v>
      </c>
      <c r="UF8" s="188">
        <v>387362.68</v>
      </c>
      <c r="UG8" s="188">
        <v>553307.40999999992</v>
      </c>
      <c r="UH8" s="188">
        <v>14721386.650000002</v>
      </c>
      <c r="UI8" s="188">
        <v>1210785.71</v>
      </c>
      <c r="UJ8" s="188">
        <v>978662.56</v>
      </c>
      <c r="UK8" s="188">
        <v>1485199.49</v>
      </c>
      <c r="UL8" s="188">
        <v>1157735.0900000001</v>
      </c>
      <c r="UM8" s="188">
        <v>1058539.99</v>
      </c>
      <c r="UN8" s="188">
        <v>69604962.209999993</v>
      </c>
      <c r="UO8" s="188">
        <v>1502986.76</v>
      </c>
      <c r="UP8" s="188">
        <v>888668.24</v>
      </c>
      <c r="UQ8" s="188">
        <v>10049935.75</v>
      </c>
      <c r="UR8" s="188">
        <v>477345</v>
      </c>
      <c r="US8" s="188">
        <v>621909.99</v>
      </c>
      <c r="UT8" s="188">
        <v>2818845.3200000003</v>
      </c>
      <c r="UU8" s="188">
        <v>844943.17</v>
      </c>
      <c r="UV8" s="188">
        <v>647217.48</v>
      </c>
      <c r="UW8" s="188">
        <v>862117.21</v>
      </c>
      <c r="UX8" s="188">
        <v>1348013.39</v>
      </c>
      <c r="UY8" s="188">
        <v>4800143.9399999995</v>
      </c>
      <c r="UZ8" s="188">
        <v>966626.76</v>
      </c>
      <c r="VA8" s="188">
        <v>2687789.31</v>
      </c>
      <c r="VB8" s="188">
        <v>726128.68</v>
      </c>
      <c r="VC8" s="188">
        <v>342374.66000000003</v>
      </c>
      <c r="VD8" s="188">
        <v>486112.7</v>
      </c>
      <c r="VE8" s="188">
        <v>707292.85</v>
      </c>
      <c r="VF8" s="188">
        <v>3647612.05</v>
      </c>
      <c r="VG8" s="188">
        <v>465365.64999999997</v>
      </c>
      <c r="VH8" s="188">
        <v>226197.59999999998</v>
      </c>
      <c r="VI8" s="188">
        <v>93163.36</v>
      </c>
      <c r="VJ8" s="188">
        <v>29292991.32</v>
      </c>
      <c r="VK8" s="188">
        <v>1599356.17</v>
      </c>
      <c r="VL8" s="188">
        <v>1090346.1100000001</v>
      </c>
      <c r="VM8" s="188">
        <v>2113659.61</v>
      </c>
      <c r="VN8" s="188">
        <v>3041858.2899999996</v>
      </c>
      <c r="VO8" s="188">
        <v>3190114.17</v>
      </c>
      <c r="VP8" s="188">
        <v>1083310.1599999997</v>
      </c>
      <c r="VQ8" s="188">
        <v>952760.27999999991</v>
      </c>
      <c r="VR8" s="188">
        <v>302491.7</v>
      </c>
      <c r="VS8" s="188">
        <v>9973690.5800000001</v>
      </c>
      <c r="VT8" s="188">
        <v>707964.88</v>
      </c>
      <c r="VU8" s="188">
        <v>2425169.8499999996</v>
      </c>
      <c r="VV8" s="188">
        <v>1065073.8999999999</v>
      </c>
      <c r="VW8" s="188">
        <v>330702.74</v>
      </c>
      <c r="VX8" s="188">
        <v>648390.92000000004</v>
      </c>
      <c r="VY8" s="188">
        <v>230054035.38999999</v>
      </c>
      <c r="VZ8" s="188">
        <v>2664346.39</v>
      </c>
      <c r="WA8" s="188">
        <v>730825.74</v>
      </c>
      <c r="WB8" s="188">
        <v>630576.15999999992</v>
      </c>
      <c r="WC8" s="188">
        <v>537655.69999999995</v>
      </c>
      <c r="WD8" s="188">
        <v>1042955.16</v>
      </c>
      <c r="WE8" s="188">
        <v>1310520.73</v>
      </c>
      <c r="WF8" s="188">
        <v>2623262.21</v>
      </c>
      <c r="WG8" s="188">
        <v>1337531.2500000002</v>
      </c>
      <c r="WH8" s="188">
        <v>1976392.66</v>
      </c>
      <c r="WI8" s="188">
        <v>1121281.6000000001</v>
      </c>
      <c r="WJ8" s="188">
        <v>8689519.0700000003</v>
      </c>
      <c r="WK8" s="188">
        <v>1859040.3900000001</v>
      </c>
      <c r="WL8" s="188">
        <v>2177315.3199999998</v>
      </c>
      <c r="WM8" s="188">
        <v>3958399.79</v>
      </c>
      <c r="WN8" s="188">
        <v>1114395.17</v>
      </c>
      <c r="WO8" s="188">
        <v>2783618.2199999997</v>
      </c>
      <c r="WP8" s="188">
        <v>1488123.98</v>
      </c>
      <c r="WQ8" s="188">
        <v>597859.47</v>
      </c>
      <c r="WR8" s="188">
        <v>1810016.87</v>
      </c>
      <c r="WS8" s="188">
        <v>4944222.2</v>
      </c>
      <c r="WT8" s="188">
        <v>745689</v>
      </c>
      <c r="WU8" s="188">
        <v>415146.64</v>
      </c>
      <c r="WV8" s="188">
        <v>436921</v>
      </c>
      <c r="WW8" s="188">
        <v>274075.41000000003</v>
      </c>
      <c r="WX8" s="188">
        <v>951233.32000000007</v>
      </c>
      <c r="WY8" s="188">
        <v>512867.35999999993</v>
      </c>
      <c r="WZ8" s="188">
        <v>597035.51</v>
      </c>
      <c r="XA8" s="188">
        <v>4910824.8499999996</v>
      </c>
      <c r="XB8" s="188">
        <v>684090.76</v>
      </c>
      <c r="XC8" s="188">
        <v>487340.35</v>
      </c>
      <c r="XD8" s="188">
        <v>415763.28</v>
      </c>
      <c r="XE8" s="188">
        <v>365208.59</v>
      </c>
      <c r="XF8" s="188">
        <v>67914437.489999995</v>
      </c>
      <c r="XG8" s="188">
        <v>1819151.95</v>
      </c>
      <c r="XH8" s="188">
        <v>1485415.9299999997</v>
      </c>
      <c r="XI8" s="188">
        <v>18268337.929999996</v>
      </c>
      <c r="XJ8" s="188">
        <v>1173482.76</v>
      </c>
      <c r="XK8" s="188">
        <v>1407376.77</v>
      </c>
      <c r="XL8" s="188">
        <v>2693411.5800000005</v>
      </c>
      <c r="XM8" s="188">
        <v>1122362.5499999998</v>
      </c>
      <c r="XN8" s="188">
        <v>2373800.87</v>
      </c>
      <c r="XO8" s="188">
        <v>5721809.8600000003</v>
      </c>
      <c r="XP8" s="188">
        <v>3062657.5800000005</v>
      </c>
      <c r="XQ8" s="188">
        <v>753009.34</v>
      </c>
      <c r="XR8" s="188">
        <v>1280478.9099999999</v>
      </c>
      <c r="XS8" s="188">
        <v>978033.97</v>
      </c>
      <c r="XT8" s="188">
        <v>848369.84</v>
      </c>
      <c r="XU8" s="188">
        <v>732395.97</v>
      </c>
      <c r="XV8" s="188">
        <v>485175.68999999994</v>
      </c>
      <c r="XW8" s="188">
        <v>818707.92999999993</v>
      </c>
      <c r="XX8" s="188">
        <v>1151776.73</v>
      </c>
      <c r="XY8" s="188">
        <v>504550.65000000008</v>
      </c>
      <c r="XZ8" s="188">
        <v>734918.16999999993</v>
      </c>
      <c r="YA8" s="188">
        <v>842091.46</v>
      </c>
      <c r="YB8" s="188">
        <v>895184.68</v>
      </c>
      <c r="YC8" s="188">
        <v>49287702.610000007</v>
      </c>
      <c r="YD8" s="188">
        <v>1028280.4700000001</v>
      </c>
      <c r="YE8" s="188">
        <v>3565591.5</v>
      </c>
      <c r="YF8" s="188">
        <v>764196.13</v>
      </c>
      <c r="YG8" s="188">
        <v>5020104.78</v>
      </c>
      <c r="YH8" s="188">
        <v>565699.14</v>
      </c>
      <c r="YI8" s="188">
        <v>2515969.6800000002</v>
      </c>
      <c r="YJ8" s="188">
        <v>682929.31</v>
      </c>
      <c r="YK8" s="188">
        <v>4128706.4500000007</v>
      </c>
      <c r="YL8" s="188">
        <v>2583620.25</v>
      </c>
      <c r="YM8" s="188">
        <v>1729957.5599999998</v>
      </c>
      <c r="YN8" s="188">
        <v>1014944.7699999999</v>
      </c>
      <c r="YO8" s="188">
        <v>548161.74</v>
      </c>
      <c r="YP8" s="188">
        <v>494681.64</v>
      </c>
      <c r="YQ8" s="188">
        <v>271200.21999999997</v>
      </c>
      <c r="YR8" s="188">
        <v>208269.23</v>
      </c>
      <c r="YS8" s="188">
        <v>628161.59199999995</v>
      </c>
      <c r="YT8" s="188">
        <v>13812694.179999998</v>
      </c>
      <c r="YU8" s="188">
        <v>794444.66</v>
      </c>
      <c r="YV8" s="188">
        <v>1542521.7699999998</v>
      </c>
      <c r="YW8" s="188">
        <v>583711.38</v>
      </c>
      <c r="YX8" s="188">
        <v>1847802.34</v>
      </c>
      <c r="YY8" s="188">
        <v>340033.89999999997</v>
      </c>
      <c r="YZ8" s="188">
        <v>1467807.58</v>
      </c>
      <c r="ZA8" s="188">
        <v>19671584.91</v>
      </c>
      <c r="ZB8" s="188">
        <v>483974.17</v>
      </c>
      <c r="ZC8" s="188">
        <v>2813587.12</v>
      </c>
      <c r="ZD8" s="188">
        <v>1932725.05</v>
      </c>
      <c r="ZE8" s="188">
        <v>589962.75</v>
      </c>
      <c r="ZF8" s="188">
        <v>942193.08</v>
      </c>
      <c r="ZG8" s="188">
        <v>771829.89999999991</v>
      </c>
      <c r="ZH8" s="188">
        <v>434799</v>
      </c>
      <c r="ZI8" s="188">
        <v>5541168.5299999993</v>
      </c>
      <c r="ZJ8" s="188">
        <v>67963587.799999997</v>
      </c>
      <c r="ZK8" s="188">
        <v>1035305.2</v>
      </c>
      <c r="ZL8" s="188">
        <v>4997738.0999999996</v>
      </c>
      <c r="ZM8" s="188">
        <v>6460762.9400000004</v>
      </c>
      <c r="ZN8" s="188">
        <v>4215017.8600000003</v>
      </c>
      <c r="ZO8" s="188">
        <v>749359.27999999991</v>
      </c>
      <c r="ZP8" s="188">
        <v>1025269.01</v>
      </c>
      <c r="ZQ8" s="188">
        <v>3572724.3600000003</v>
      </c>
      <c r="ZR8" s="188">
        <v>6149605.8499999996</v>
      </c>
      <c r="ZS8" s="188">
        <v>4397233.2799999993</v>
      </c>
      <c r="ZT8" s="188">
        <v>556100.65</v>
      </c>
      <c r="ZU8" s="188">
        <v>726154.67999999993</v>
      </c>
      <c r="ZV8" s="188">
        <v>737412.54</v>
      </c>
      <c r="ZW8" s="188">
        <v>3019900.120000001</v>
      </c>
      <c r="ZX8" s="188">
        <v>861734.58</v>
      </c>
      <c r="ZY8" s="188">
        <v>591366.28</v>
      </c>
      <c r="ZZ8" s="188">
        <v>624811.66</v>
      </c>
      <c r="AAA8" s="188">
        <v>681496.96</v>
      </c>
      <c r="AAB8" s="188">
        <v>825681.03999999992</v>
      </c>
      <c r="AAC8" s="188">
        <v>841464.14</v>
      </c>
      <c r="AAD8" s="188">
        <v>619714.73</v>
      </c>
      <c r="AAE8" s="188">
        <v>480786</v>
      </c>
      <c r="AAF8" s="188">
        <v>17181451.960000001</v>
      </c>
      <c r="AAG8" s="188">
        <v>519713.55</v>
      </c>
      <c r="AAH8" s="188">
        <v>2466561.7000000002</v>
      </c>
      <c r="AAI8" s="188">
        <v>1402615.3199999998</v>
      </c>
      <c r="AAJ8" s="188">
        <v>784085.21</v>
      </c>
      <c r="AAK8" s="188">
        <v>2507164.6</v>
      </c>
      <c r="AAL8" s="188">
        <v>830848.17999999993</v>
      </c>
      <c r="AAM8" s="188">
        <v>105401065.27999999</v>
      </c>
      <c r="AAN8" s="188">
        <v>924380.09999999986</v>
      </c>
      <c r="AAO8" s="188">
        <v>568887.1</v>
      </c>
      <c r="AAP8" s="188">
        <v>3607179.8299999996</v>
      </c>
      <c r="AAQ8" s="188">
        <v>3094529.78</v>
      </c>
      <c r="AAR8" s="188">
        <v>1015110</v>
      </c>
      <c r="AAS8" s="188">
        <v>1264725.54</v>
      </c>
      <c r="AAT8" s="188">
        <v>1171013.75</v>
      </c>
      <c r="AAU8" s="188">
        <v>5299543.9800000004</v>
      </c>
      <c r="AAV8" s="188">
        <v>919356</v>
      </c>
      <c r="AAW8" s="188">
        <v>1843627.5000000002</v>
      </c>
      <c r="AAX8" s="188">
        <v>8541087.3199999984</v>
      </c>
      <c r="AAY8" s="188">
        <v>4938407.13</v>
      </c>
      <c r="AAZ8" s="188">
        <v>466251.08999999997</v>
      </c>
      <c r="ABA8" s="188">
        <v>848421.08000000007</v>
      </c>
      <c r="ABB8" s="188">
        <v>611760.62</v>
      </c>
      <c r="ABC8" s="188">
        <v>486662.63000000006</v>
      </c>
      <c r="ABD8" s="188">
        <v>647505.18999999994</v>
      </c>
      <c r="ABE8" s="188">
        <v>499125.87</v>
      </c>
      <c r="ABF8" s="188">
        <v>15594249.77</v>
      </c>
      <c r="ABG8" s="188">
        <v>10367296.200000001</v>
      </c>
      <c r="ABH8" s="188">
        <v>448024.06999999995</v>
      </c>
      <c r="ABI8" s="188">
        <v>565345.99</v>
      </c>
      <c r="ABJ8" s="188">
        <v>163102.57999999999</v>
      </c>
      <c r="ABK8" s="188">
        <v>542503.72</v>
      </c>
      <c r="ABL8" s="188">
        <v>267710.34999999998</v>
      </c>
      <c r="ABM8" s="188">
        <v>10461532.9</v>
      </c>
      <c r="ABN8" s="188">
        <v>599763.89</v>
      </c>
      <c r="ABO8" s="188">
        <v>405367.01</v>
      </c>
      <c r="ABP8" s="188">
        <v>1000339.2999999999</v>
      </c>
      <c r="ABQ8" s="188">
        <v>1087597.6599999999</v>
      </c>
      <c r="ABR8" s="188">
        <v>928176.74</v>
      </c>
      <c r="ABS8" s="188">
        <v>563088.13000000012</v>
      </c>
      <c r="ABT8" s="188">
        <v>692944.7300000001</v>
      </c>
      <c r="ABU8" s="188">
        <v>4122</v>
      </c>
      <c r="ABV8" s="188">
        <v>19612691.180000007</v>
      </c>
      <c r="ABW8" s="188">
        <v>258761.56</v>
      </c>
      <c r="ABX8" s="188">
        <v>811798.07000000007</v>
      </c>
      <c r="ABY8" s="188">
        <v>1166344.19</v>
      </c>
      <c r="ABZ8" s="188">
        <v>268863.55</v>
      </c>
      <c r="ACA8" s="188">
        <v>2916940.6199999996</v>
      </c>
      <c r="ACB8" s="188">
        <v>563700</v>
      </c>
      <c r="ACC8" s="188">
        <v>685673.97000000009</v>
      </c>
      <c r="ACD8" s="188">
        <v>457917.11</v>
      </c>
      <c r="ACE8" s="188">
        <v>1290422.43</v>
      </c>
      <c r="ACF8" s="188">
        <v>345050.33</v>
      </c>
      <c r="ACG8" s="188">
        <v>61234564.459999993</v>
      </c>
      <c r="ACH8" s="188">
        <v>809424.27000000014</v>
      </c>
      <c r="ACI8" s="188">
        <v>1580804.63</v>
      </c>
      <c r="ACJ8" s="188">
        <v>1556828.82</v>
      </c>
      <c r="ACK8" s="188">
        <v>514388.79</v>
      </c>
      <c r="ACL8" s="188">
        <v>1727094.72</v>
      </c>
      <c r="ACM8" s="188">
        <v>1749029.6600000001</v>
      </c>
      <c r="ACN8" s="188">
        <v>7402848.9200000009</v>
      </c>
      <c r="ACO8" s="188">
        <v>13239627.75</v>
      </c>
      <c r="ACP8" s="188">
        <v>745803.27999999991</v>
      </c>
      <c r="ACQ8" s="188">
        <v>876512.35</v>
      </c>
      <c r="ACR8" s="188">
        <v>2440892.62</v>
      </c>
      <c r="ACS8" s="188">
        <v>1236752.4100000001</v>
      </c>
      <c r="ACT8" s="188">
        <v>9094900.1400000006</v>
      </c>
      <c r="ACU8" s="188">
        <v>877098.75</v>
      </c>
      <c r="ACV8" s="188">
        <v>1577301.98</v>
      </c>
      <c r="ACW8" s="188">
        <v>624463.56000000006</v>
      </c>
      <c r="ACX8" s="188">
        <v>518508.43</v>
      </c>
      <c r="ACY8" s="188">
        <v>698473.70000000007</v>
      </c>
      <c r="ACZ8" s="188">
        <v>224276.82</v>
      </c>
      <c r="ADA8" s="188">
        <v>292898.75</v>
      </c>
      <c r="ADB8" s="188">
        <v>206250</v>
      </c>
      <c r="ADC8" s="188">
        <v>479853.5</v>
      </c>
      <c r="ADD8" s="188">
        <v>10314528.879999999</v>
      </c>
      <c r="ADE8" s="188">
        <v>7788750.8399999999</v>
      </c>
      <c r="ADF8" s="188">
        <v>181337.31999999998</v>
      </c>
      <c r="ADG8" s="188">
        <v>250897</v>
      </c>
      <c r="ADH8" s="188">
        <v>728367.54999999993</v>
      </c>
      <c r="ADI8" s="188">
        <v>584465.6</v>
      </c>
      <c r="ADJ8" s="188">
        <v>587342.4800000001</v>
      </c>
      <c r="ADK8" s="188">
        <v>694001.32</v>
      </c>
      <c r="ADL8" s="188">
        <v>368795.38</v>
      </c>
      <c r="ADM8" s="188">
        <v>38683031.450000003</v>
      </c>
      <c r="ADN8" s="188">
        <v>1034258.2200000001</v>
      </c>
      <c r="ADO8" s="188">
        <v>819858.88</v>
      </c>
      <c r="ADP8" s="188">
        <v>7267548.9000000004</v>
      </c>
      <c r="ADQ8" s="188">
        <v>135119.79999999999</v>
      </c>
      <c r="ADR8" s="188">
        <v>426604.31</v>
      </c>
      <c r="ADS8" s="188">
        <v>544163.59</v>
      </c>
      <c r="ADT8" s="188">
        <v>271122.57</v>
      </c>
      <c r="ADU8" s="188">
        <v>49000943.039999999</v>
      </c>
      <c r="ADV8" s="188">
        <v>2310539.73</v>
      </c>
      <c r="ADW8" s="188">
        <v>2701550.14</v>
      </c>
      <c r="ADX8" s="188">
        <v>621448.36</v>
      </c>
      <c r="ADY8" s="188">
        <v>519218.62</v>
      </c>
      <c r="ADZ8" s="188">
        <v>1175155</v>
      </c>
      <c r="AEA8" s="188">
        <v>712495.84000000008</v>
      </c>
      <c r="AEB8" s="188">
        <v>664180.89</v>
      </c>
      <c r="AEC8" s="188">
        <v>839696.39</v>
      </c>
      <c r="AED8" s="188">
        <v>436472.82</v>
      </c>
      <c r="AEE8" s="188">
        <v>822623</v>
      </c>
      <c r="AEF8" s="188">
        <v>2351714.1499999994</v>
      </c>
      <c r="AEG8" s="188">
        <v>730203.15</v>
      </c>
      <c r="AEH8" s="188">
        <v>756089.91</v>
      </c>
      <c r="AEI8" s="188">
        <v>695419.51</v>
      </c>
      <c r="AEJ8" s="188">
        <v>1399861.52</v>
      </c>
      <c r="AEK8" s="188">
        <v>490283.31</v>
      </c>
      <c r="AEL8" s="188">
        <v>3992377.2800000003</v>
      </c>
      <c r="AEM8" s="188">
        <v>257409.32000000004</v>
      </c>
      <c r="AEN8" s="188">
        <v>790931.17</v>
      </c>
      <c r="AEO8" s="188">
        <v>38381887.030000001</v>
      </c>
      <c r="AEP8" s="188">
        <v>1914434.7700000003</v>
      </c>
      <c r="AEQ8" s="188">
        <v>2077363.5599999998</v>
      </c>
      <c r="AER8" s="188">
        <v>1161993.6200000001</v>
      </c>
      <c r="AES8" s="188">
        <v>885899.00999999989</v>
      </c>
      <c r="AET8" s="188">
        <v>4400275.74</v>
      </c>
      <c r="AEU8" s="188">
        <v>643503.89</v>
      </c>
      <c r="AEV8" s="188">
        <v>1244029.3400000001</v>
      </c>
      <c r="AEW8" s="188">
        <v>613474.67999999993</v>
      </c>
      <c r="AEX8" s="188">
        <v>291707.62</v>
      </c>
      <c r="AEY8" s="188">
        <v>19825653.379999999</v>
      </c>
      <c r="AEZ8" s="188">
        <v>9535138.7699999996</v>
      </c>
      <c r="AFA8" s="188">
        <v>1273497.8099999998</v>
      </c>
      <c r="AFB8" s="188">
        <v>707344.56</v>
      </c>
      <c r="AFC8" s="188">
        <v>884482.31</v>
      </c>
      <c r="AFD8" s="188">
        <v>692199.54</v>
      </c>
      <c r="AFE8" s="188">
        <v>504427.12000000005</v>
      </c>
      <c r="AFF8" s="188">
        <v>566991.80000000005</v>
      </c>
      <c r="AFG8" s="188">
        <v>496480.38</v>
      </c>
      <c r="AFH8" s="188">
        <v>448094.01</v>
      </c>
      <c r="AFI8" s="188">
        <v>217634.74</v>
      </c>
      <c r="AFJ8" s="188">
        <v>321258.75999999995</v>
      </c>
      <c r="AFK8" s="188">
        <v>673792.82</v>
      </c>
      <c r="AFL8" s="188">
        <v>17181116.539999999</v>
      </c>
      <c r="AFM8" s="188">
        <v>1402206.07</v>
      </c>
      <c r="AFN8" s="188">
        <v>510881.51</v>
      </c>
      <c r="AFO8" s="188">
        <v>676412.63000000012</v>
      </c>
      <c r="AFP8" s="188">
        <v>521882.27999999997</v>
      </c>
      <c r="AFQ8" s="188">
        <v>378096.45</v>
      </c>
      <c r="AFR8" s="188">
        <v>285854.03000000003</v>
      </c>
      <c r="AFS8" s="188">
        <v>590957.14</v>
      </c>
      <c r="AFT8" s="188">
        <v>588977.79999999993</v>
      </c>
      <c r="AFU8" s="188">
        <v>370833.9</v>
      </c>
      <c r="AFV8" s="188">
        <v>1601650.27</v>
      </c>
      <c r="AFW8" s="188">
        <v>293191.73</v>
      </c>
      <c r="AFX8" s="188">
        <v>46992446.550000004</v>
      </c>
      <c r="AFY8" s="188">
        <v>772269.35</v>
      </c>
      <c r="AFZ8" s="188">
        <v>2315778.73</v>
      </c>
      <c r="AGA8" s="188">
        <v>1021558.4299999999</v>
      </c>
      <c r="AGB8" s="188">
        <v>5663168.8699999992</v>
      </c>
      <c r="AGC8" s="188">
        <v>1398391.58</v>
      </c>
      <c r="AGD8" s="188">
        <v>803612.96</v>
      </c>
      <c r="AGE8" s="188">
        <v>618593.05000000005</v>
      </c>
      <c r="AGF8" s="188">
        <v>783073.98</v>
      </c>
      <c r="AGG8" s="188">
        <v>1024055.0599999999</v>
      </c>
      <c r="AGH8" s="188">
        <v>646019.1100000001</v>
      </c>
      <c r="AGI8" s="188">
        <v>29996116.330000002</v>
      </c>
      <c r="AGJ8" s="188">
        <v>3319650.2900000005</v>
      </c>
      <c r="AGK8" s="188">
        <v>1235232.81</v>
      </c>
      <c r="AGL8" s="188">
        <v>891735.81</v>
      </c>
      <c r="AGM8" s="188">
        <v>1249158.99</v>
      </c>
      <c r="AGN8" s="188">
        <v>1550631.7099999997</v>
      </c>
      <c r="AGO8" s="188">
        <v>69013.53</v>
      </c>
      <c r="AGP8" s="188">
        <v>246035.28</v>
      </c>
      <c r="AGQ8" s="188">
        <v>40122802.930000007</v>
      </c>
      <c r="AGR8" s="188">
        <v>28658276.739999995</v>
      </c>
      <c r="AGS8" s="188">
        <v>825922.84000000008</v>
      </c>
      <c r="AGT8" s="188">
        <v>1176270.0799999998</v>
      </c>
      <c r="AGU8" s="188">
        <v>2325789.9599999995</v>
      </c>
      <c r="AGV8" s="188">
        <v>937468.22</v>
      </c>
      <c r="AGW8" s="188">
        <v>483220.89999999997</v>
      </c>
      <c r="AGX8" s="188">
        <v>2851438.31</v>
      </c>
      <c r="AGY8" s="188">
        <v>405146.18999999994</v>
      </c>
      <c r="AGZ8" s="188">
        <v>625797.51</v>
      </c>
      <c r="AHA8" s="188">
        <v>1112145.76</v>
      </c>
      <c r="AHB8" s="188">
        <v>589200.16</v>
      </c>
      <c r="AHC8" s="188">
        <v>944158.03</v>
      </c>
      <c r="AHD8" s="188">
        <v>384215.61000000004</v>
      </c>
      <c r="AHE8" s="188">
        <v>636471.22</v>
      </c>
      <c r="AHF8" s="188">
        <v>742025.32999999984</v>
      </c>
      <c r="AHG8" s="188">
        <v>306791.02</v>
      </c>
      <c r="AHH8" s="188">
        <v>15151512.439999998</v>
      </c>
      <c r="AHI8" s="188">
        <v>1707470.47</v>
      </c>
      <c r="AHJ8" s="188">
        <v>671395.36</v>
      </c>
      <c r="AHK8" s="188">
        <v>1128374.47</v>
      </c>
      <c r="AHL8" s="188">
        <v>1654572.08</v>
      </c>
      <c r="AHM8" s="188">
        <v>669544.31999999995</v>
      </c>
      <c r="AHN8" s="188">
        <v>552051.76</v>
      </c>
      <c r="AHO8" s="188"/>
      <c r="AHQ8" s="208">
        <v>6</v>
      </c>
      <c r="AHR8" s="184" t="s">
        <v>856</v>
      </c>
      <c r="AHS8" s="184" t="b">
        <f t="shared" si="0"/>
        <v>1</v>
      </c>
    </row>
    <row r="9" spans="1:903" ht="23.5" customHeight="1">
      <c r="A9" s="183" t="s">
        <v>6</v>
      </c>
      <c r="B9" s="184" t="s">
        <v>7</v>
      </c>
      <c r="C9" s="188">
        <v>348540430.24000001</v>
      </c>
      <c r="D9" s="188">
        <v>47620443.909999996</v>
      </c>
      <c r="E9" s="188">
        <v>4369578.7</v>
      </c>
      <c r="F9" s="188">
        <v>5513728.8000000007</v>
      </c>
      <c r="G9" s="188">
        <v>7110791.6499999994</v>
      </c>
      <c r="H9" s="188">
        <v>4059950.15</v>
      </c>
      <c r="I9" s="188">
        <v>2101857.36</v>
      </c>
      <c r="J9" s="188">
        <v>45927729.260000005</v>
      </c>
      <c r="K9" s="188">
        <v>4669344.9099999992</v>
      </c>
      <c r="L9" s="188">
        <v>5970926.0299999993</v>
      </c>
      <c r="M9" s="188">
        <v>55043288.829999998</v>
      </c>
      <c r="N9" s="188">
        <v>4585471.05</v>
      </c>
      <c r="O9" s="188">
        <v>26958882.27</v>
      </c>
      <c r="P9" s="188">
        <v>10201448.1</v>
      </c>
      <c r="Q9" s="188">
        <v>4064989.17</v>
      </c>
      <c r="R9" s="188">
        <v>2422231.04</v>
      </c>
      <c r="S9" s="188">
        <v>2322341.6100000003</v>
      </c>
      <c r="T9" s="188">
        <v>9885024.5700000003</v>
      </c>
      <c r="U9" s="188">
        <v>1318143.3600000001</v>
      </c>
      <c r="V9" s="188">
        <v>3108488.99</v>
      </c>
      <c r="W9" s="188">
        <v>1878921.12</v>
      </c>
      <c r="X9" s="188">
        <v>2783261.3800000004</v>
      </c>
      <c r="Y9" s="188">
        <v>1356683.93</v>
      </c>
      <c r="Z9" s="188">
        <v>1032315.47</v>
      </c>
      <c r="AA9" s="188">
        <v>455982864.60000002</v>
      </c>
      <c r="AB9" s="188">
        <v>10907867.840000002</v>
      </c>
      <c r="AC9" s="188">
        <v>29523667.960000001</v>
      </c>
      <c r="AD9" s="188">
        <v>4669747.43</v>
      </c>
      <c r="AE9" s="188">
        <v>26850131.23</v>
      </c>
      <c r="AF9" s="188">
        <v>8378983.8600000003</v>
      </c>
      <c r="AG9" s="188">
        <v>13629054.970000001</v>
      </c>
      <c r="AH9" s="188">
        <v>4726555.0600000005</v>
      </c>
      <c r="AI9" s="188">
        <v>9245106.1699999999</v>
      </c>
      <c r="AJ9" s="188">
        <v>8709470.0899999999</v>
      </c>
      <c r="AK9" s="188">
        <v>2537622.94</v>
      </c>
      <c r="AL9" s="188">
        <v>6775037.8799999999</v>
      </c>
      <c r="AM9" s="188">
        <v>1036364</v>
      </c>
      <c r="AN9" s="188">
        <v>4566449.68</v>
      </c>
      <c r="AO9" s="188">
        <v>3534332.2199999997</v>
      </c>
      <c r="AP9" s="188">
        <v>21876756.329999998</v>
      </c>
      <c r="AQ9" s="188">
        <v>20084823.350000001</v>
      </c>
      <c r="AR9" s="188">
        <v>1751483.1</v>
      </c>
      <c r="AS9" s="188">
        <v>245029623.08999997</v>
      </c>
      <c r="AT9" s="188">
        <v>16808907.469999999</v>
      </c>
      <c r="AU9" s="188">
        <v>6201270.8300000001</v>
      </c>
      <c r="AV9" s="188">
        <v>13568869.990000002</v>
      </c>
      <c r="AW9" s="188">
        <v>6518993.0999999996</v>
      </c>
      <c r="AX9" s="188">
        <v>4661289.7100000009</v>
      </c>
      <c r="AY9" s="188">
        <v>5980212.2399999993</v>
      </c>
      <c r="AZ9" s="188">
        <v>7825330.9400000004</v>
      </c>
      <c r="BA9" s="188">
        <v>62943192.579999998</v>
      </c>
      <c r="BB9" s="188">
        <v>5224389</v>
      </c>
      <c r="BC9" s="188">
        <v>9564490.2599999998</v>
      </c>
      <c r="BD9" s="188">
        <v>20756576.640000001</v>
      </c>
      <c r="BE9" s="188">
        <v>3646067.08</v>
      </c>
      <c r="BF9" s="188">
        <v>2117643.37</v>
      </c>
      <c r="BG9" s="188">
        <v>1624179.0999999999</v>
      </c>
      <c r="BH9" s="188">
        <v>246838133.85999998</v>
      </c>
      <c r="BI9" s="188">
        <v>2183678.5999999996</v>
      </c>
      <c r="BJ9" s="188">
        <v>2612810.81</v>
      </c>
      <c r="BK9" s="188">
        <v>6284563.4799999995</v>
      </c>
      <c r="BL9" s="188">
        <v>14012504.130000001</v>
      </c>
      <c r="BM9" s="188">
        <v>11681658.99</v>
      </c>
      <c r="BN9" s="188">
        <v>3958018.19</v>
      </c>
      <c r="BO9" s="188">
        <v>7321278.5800000001</v>
      </c>
      <c r="BP9" s="188">
        <v>2665445.2700000005</v>
      </c>
      <c r="BQ9" s="188">
        <v>2016243.8</v>
      </c>
      <c r="BR9" s="188">
        <v>1123025</v>
      </c>
      <c r="BS9" s="188">
        <v>1214628.28</v>
      </c>
      <c r="BT9" s="188">
        <v>56093159.25</v>
      </c>
      <c r="BU9" s="188">
        <v>526445.66</v>
      </c>
      <c r="BV9" s="188">
        <v>3507751.41</v>
      </c>
      <c r="BW9" s="188">
        <v>193145737.47</v>
      </c>
      <c r="BX9" s="188">
        <v>83966356.020000011</v>
      </c>
      <c r="BY9" s="188">
        <v>6678512.2700000005</v>
      </c>
      <c r="BZ9" s="188">
        <v>6587150.4199999999</v>
      </c>
      <c r="CA9" s="188">
        <v>8635650.4700000007</v>
      </c>
      <c r="CB9" s="188">
        <v>6485772.0499999998</v>
      </c>
      <c r="CC9" s="188">
        <v>8267858.6199999992</v>
      </c>
      <c r="CD9" s="188">
        <v>478831.41</v>
      </c>
      <c r="CE9" s="188">
        <v>470053</v>
      </c>
      <c r="CF9" s="188">
        <v>488699707.00000006</v>
      </c>
      <c r="CG9" s="188">
        <v>3057827.5100000002</v>
      </c>
      <c r="CH9" s="188">
        <v>23730024.639999997</v>
      </c>
      <c r="CI9" s="188">
        <v>3712221.79</v>
      </c>
      <c r="CJ9" s="188">
        <v>5561754.2000000002</v>
      </c>
      <c r="CK9" s="188">
        <v>7551002.1699999999</v>
      </c>
      <c r="CL9" s="188">
        <v>4239030.3900000006</v>
      </c>
      <c r="CM9" s="188">
        <v>15643030.25</v>
      </c>
      <c r="CN9" s="188">
        <v>2867286.29</v>
      </c>
      <c r="CO9" s="188">
        <v>3757373.4200000004</v>
      </c>
      <c r="CP9" s="188">
        <v>2041684.9100000001</v>
      </c>
      <c r="CQ9" s="188">
        <v>7726319.1600000001</v>
      </c>
      <c r="CR9" s="188">
        <v>3460522.87</v>
      </c>
      <c r="CS9" s="188">
        <v>158972694.13999999</v>
      </c>
      <c r="CT9" s="188">
        <v>2246652.06</v>
      </c>
      <c r="CU9" s="188">
        <v>6027397.2499999991</v>
      </c>
      <c r="CV9" s="188">
        <v>10203320.25</v>
      </c>
      <c r="CW9" s="188">
        <v>2073439.29</v>
      </c>
      <c r="CX9" s="188">
        <v>12855272.870000001</v>
      </c>
      <c r="CY9" s="188">
        <v>3392142.42</v>
      </c>
      <c r="CZ9" s="188">
        <v>3002011.45</v>
      </c>
      <c r="DA9" s="188">
        <v>162644428.53999999</v>
      </c>
      <c r="DB9" s="188">
        <v>6464216.2199999997</v>
      </c>
      <c r="DC9" s="188">
        <v>43508257.960000001</v>
      </c>
      <c r="DD9" s="188">
        <v>24081980.390000001</v>
      </c>
      <c r="DE9" s="188">
        <v>4810575.28</v>
      </c>
      <c r="DF9" s="188">
        <v>16731189.25</v>
      </c>
      <c r="DG9" s="188">
        <v>6002343.2100000009</v>
      </c>
      <c r="DH9" s="188">
        <v>1553128.3399999999</v>
      </c>
      <c r="DI9" s="188">
        <v>4088877.7299999995</v>
      </c>
      <c r="DJ9" s="188">
        <v>2994396.46</v>
      </c>
      <c r="DK9" s="188">
        <v>36988832.539999999</v>
      </c>
      <c r="DL9" s="188">
        <v>140453637.11000001</v>
      </c>
      <c r="DM9" s="188">
        <v>126097420.09999999</v>
      </c>
      <c r="DN9" s="188">
        <v>11193708.76</v>
      </c>
      <c r="DO9" s="188">
        <v>5910920.2399999993</v>
      </c>
      <c r="DP9" s="188">
        <v>17074815.649999999</v>
      </c>
      <c r="DQ9" s="188">
        <v>6472827.8499999996</v>
      </c>
      <c r="DR9" s="188">
        <v>3956423.8199999994</v>
      </c>
      <c r="DS9" s="188">
        <v>5532690.96</v>
      </c>
      <c r="DT9" s="188">
        <v>2457774.1399999997</v>
      </c>
      <c r="DU9" s="188">
        <v>561009594.28999996</v>
      </c>
      <c r="DV9" s="188">
        <v>6783491.209999999</v>
      </c>
      <c r="DW9" s="188">
        <v>6038998.0799999991</v>
      </c>
      <c r="DX9" s="188">
        <v>26227872.330000002</v>
      </c>
      <c r="DY9" s="188">
        <v>13280736.9</v>
      </c>
      <c r="DZ9" s="188">
        <v>12137895.859999999</v>
      </c>
      <c r="EA9" s="188">
        <v>16366542.34</v>
      </c>
      <c r="EB9" s="188">
        <v>4786096.4999999991</v>
      </c>
      <c r="EC9" s="188">
        <v>15309043.390000001</v>
      </c>
      <c r="ED9" s="188">
        <v>90967535.279999986</v>
      </c>
      <c r="EE9" s="188">
        <v>77770062.989999995</v>
      </c>
      <c r="EF9" s="188">
        <v>5474569.6999999993</v>
      </c>
      <c r="EG9" s="188">
        <v>6476375.5099999988</v>
      </c>
      <c r="EH9" s="188">
        <v>7707569.5300000003</v>
      </c>
      <c r="EI9" s="188">
        <v>8889798.4100000001</v>
      </c>
      <c r="EJ9" s="188">
        <v>23864579.23</v>
      </c>
      <c r="EK9" s="188">
        <v>6186993.5099999998</v>
      </c>
      <c r="EL9" s="188">
        <v>7893345.1399999997</v>
      </c>
      <c r="EM9" s="188">
        <v>347808229.21999997</v>
      </c>
      <c r="EN9" s="188">
        <v>7593403.96</v>
      </c>
      <c r="EO9" s="188">
        <v>4481188.0199999996</v>
      </c>
      <c r="EP9" s="188">
        <v>8574114.3300000001</v>
      </c>
      <c r="EQ9" s="188">
        <v>3263749.81</v>
      </c>
      <c r="ER9" s="188">
        <v>3392770.3200000003</v>
      </c>
      <c r="ES9" s="188">
        <v>8021440.21</v>
      </c>
      <c r="ET9" s="188">
        <v>20924990.409999996</v>
      </c>
      <c r="EU9" s="188">
        <v>3734795.3400000003</v>
      </c>
      <c r="EV9" s="188">
        <v>120941110.69000001</v>
      </c>
      <c r="EW9" s="188">
        <v>2147135.58</v>
      </c>
      <c r="EX9" s="188">
        <v>4480126.2399999993</v>
      </c>
      <c r="EY9" s="188">
        <v>6292801.0699999994</v>
      </c>
      <c r="EZ9" s="188">
        <v>9246972.2699999996</v>
      </c>
      <c r="FA9" s="188">
        <v>17477228.25</v>
      </c>
      <c r="FB9" s="188">
        <v>7994702.6699999999</v>
      </c>
      <c r="FC9" s="188">
        <v>6934221.6800000006</v>
      </c>
      <c r="FD9" s="188">
        <v>4320688.7699999996</v>
      </c>
      <c r="FE9" s="188">
        <v>2272011.5700000003</v>
      </c>
      <c r="FF9" s="188">
        <v>5621899.0999999996</v>
      </c>
      <c r="FG9" s="188">
        <v>1358891.3800000001</v>
      </c>
      <c r="FH9" s="188">
        <v>121324021.60999998</v>
      </c>
      <c r="FI9" s="188">
        <v>4449579.47</v>
      </c>
      <c r="FJ9" s="188">
        <v>5859612.8099999996</v>
      </c>
      <c r="FK9" s="188">
        <v>7921126.25</v>
      </c>
      <c r="FL9" s="188">
        <v>12448436.989999998</v>
      </c>
      <c r="FM9" s="188">
        <v>6088577.7999999998</v>
      </c>
      <c r="FN9" s="188">
        <v>1997255.4600000002</v>
      </c>
      <c r="FO9" s="188">
        <v>614209.09</v>
      </c>
      <c r="FP9" s="188">
        <v>378291860.13999999</v>
      </c>
      <c r="FQ9" s="188">
        <v>11198317.289999999</v>
      </c>
      <c r="FR9" s="188">
        <v>12922937.84</v>
      </c>
      <c r="FS9" s="188">
        <v>8361880.0099999998</v>
      </c>
      <c r="FT9" s="188">
        <v>10917313.68</v>
      </c>
      <c r="FU9" s="188">
        <v>6953707.1500000004</v>
      </c>
      <c r="FV9" s="188">
        <v>18057581.800000001</v>
      </c>
      <c r="FW9" s="188">
        <v>8670928.8300000001</v>
      </c>
      <c r="FX9" s="188">
        <v>5577964.7199999997</v>
      </c>
      <c r="FY9" s="188">
        <v>9853026.7199999988</v>
      </c>
      <c r="FZ9" s="188">
        <v>14804359.5</v>
      </c>
      <c r="GA9" s="188">
        <v>5242663.41</v>
      </c>
      <c r="GB9" s="188">
        <v>2429577.7200000002</v>
      </c>
      <c r="GC9" s="188">
        <v>977389</v>
      </c>
      <c r="GD9" s="188">
        <v>158648575.31</v>
      </c>
      <c r="GE9" s="188">
        <v>4568199.5399999991</v>
      </c>
      <c r="GF9" s="188">
        <v>4339914.76</v>
      </c>
      <c r="GG9" s="188">
        <v>35803938.359999999</v>
      </c>
      <c r="GH9" s="188">
        <v>9343321.3800000008</v>
      </c>
      <c r="GI9" s="188">
        <v>7235171.4800000004</v>
      </c>
      <c r="GJ9" s="188">
        <v>6864114.6600000001</v>
      </c>
      <c r="GK9" s="188">
        <v>32065093.550000004</v>
      </c>
      <c r="GL9" s="188">
        <v>3168671.07</v>
      </c>
      <c r="GM9" s="188">
        <v>1969077.72</v>
      </c>
      <c r="GN9" s="188">
        <v>987045</v>
      </c>
      <c r="GO9" s="188">
        <v>1357026.5</v>
      </c>
      <c r="GP9" s="188">
        <v>122931375.84999999</v>
      </c>
      <c r="GQ9" s="188">
        <v>35856805.230000004</v>
      </c>
      <c r="GR9" s="188">
        <v>5810780.4099999992</v>
      </c>
      <c r="GS9" s="188">
        <v>33039572.760000002</v>
      </c>
      <c r="GT9" s="188">
        <v>3717080.79</v>
      </c>
      <c r="GU9" s="188">
        <v>6268915.1500000004</v>
      </c>
      <c r="GV9" s="188">
        <v>7654026.3600000003</v>
      </c>
      <c r="GW9" s="188">
        <v>3386936.67</v>
      </c>
      <c r="GX9" s="188">
        <v>124138050.15000001</v>
      </c>
      <c r="GY9" s="188">
        <v>13500676.540000001</v>
      </c>
      <c r="GZ9" s="188">
        <v>10697433.119999999</v>
      </c>
      <c r="HA9" s="188">
        <v>6682266.6400000006</v>
      </c>
      <c r="HB9" s="188">
        <v>330007151.22000003</v>
      </c>
      <c r="HC9" s="188">
        <v>33745461.390000001</v>
      </c>
      <c r="HD9" s="188">
        <v>15646426.110000001</v>
      </c>
      <c r="HE9" s="188">
        <v>7683546.1999999993</v>
      </c>
      <c r="HF9" s="188">
        <v>9331319.0999999996</v>
      </c>
      <c r="HG9" s="188">
        <v>33766327.969999999</v>
      </c>
      <c r="HH9" s="188">
        <v>1677842.4499999997</v>
      </c>
      <c r="HI9" s="188">
        <v>62222803.020000003</v>
      </c>
      <c r="HJ9" s="188">
        <v>3320692.02</v>
      </c>
      <c r="HK9" s="188">
        <v>4236104.76</v>
      </c>
      <c r="HL9" s="188">
        <v>2767531.19</v>
      </c>
      <c r="HM9" s="188">
        <v>3166911.04</v>
      </c>
      <c r="HN9" s="188">
        <v>6526861.8900000006</v>
      </c>
      <c r="HO9" s="188">
        <v>3782824.25</v>
      </c>
      <c r="HP9" s="188">
        <v>873140.57</v>
      </c>
      <c r="HQ9" s="188">
        <v>168425837.62</v>
      </c>
      <c r="HR9" s="188">
        <v>34569839.399999999</v>
      </c>
      <c r="HS9" s="188">
        <v>6876522</v>
      </c>
      <c r="HT9" s="188">
        <v>4868429.8499999996</v>
      </c>
      <c r="HU9" s="188">
        <v>4894923.63</v>
      </c>
      <c r="HV9" s="188">
        <v>3410008.74</v>
      </c>
      <c r="HW9" s="188">
        <v>7531483.0999999996</v>
      </c>
      <c r="HX9" s="188">
        <v>6311416.5000000009</v>
      </c>
      <c r="HY9" s="188">
        <v>5770288.3300000001</v>
      </c>
      <c r="HZ9" s="188">
        <v>5753341.5800000001</v>
      </c>
      <c r="IA9" s="188">
        <v>4149645.91</v>
      </c>
      <c r="IB9" s="188">
        <v>5430558.6999999993</v>
      </c>
      <c r="IC9" s="188">
        <v>1524395.46</v>
      </c>
      <c r="ID9" s="188">
        <v>7507401.0100000007</v>
      </c>
      <c r="IE9" s="188">
        <v>4182394.4</v>
      </c>
      <c r="IF9" s="188">
        <v>4742935.99</v>
      </c>
      <c r="IG9" s="188">
        <v>214010071.83000001</v>
      </c>
      <c r="IH9" s="188">
        <v>60288260.07</v>
      </c>
      <c r="II9" s="188">
        <v>5036030.2699999996</v>
      </c>
      <c r="IJ9" s="188">
        <v>12270802.42</v>
      </c>
      <c r="IK9" s="188">
        <v>22642798.48</v>
      </c>
      <c r="IL9" s="188">
        <v>8604486.1000000015</v>
      </c>
      <c r="IM9" s="188">
        <v>3364476.0900000003</v>
      </c>
      <c r="IN9" s="188">
        <v>2196254.16</v>
      </c>
      <c r="IO9" s="188">
        <v>1781823.48</v>
      </c>
      <c r="IP9" s="188">
        <v>2693572.34</v>
      </c>
      <c r="IQ9" s="188">
        <v>3717888.5300000003</v>
      </c>
      <c r="IR9" s="188">
        <v>287889751.56000006</v>
      </c>
      <c r="IS9" s="188">
        <v>73805937</v>
      </c>
      <c r="IT9" s="188">
        <v>4451385.4800000004</v>
      </c>
      <c r="IU9" s="188">
        <v>3440058.19</v>
      </c>
      <c r="IV9" s="188">
        <v>4591989.93</v>
      </c>
      <c r="IW9" s="188">
        <v>2603264.89</v>
      </c>
      <c r="IX9" s="188">
        <v>4388029.01</v>
      </c>
      <c r="IY9" s="188">
        <v>1829138.6900000002</v>
      </c>
      <c r="IZ9" s="188">
        <v>7104591.1399999997</v>
      </c>
      <c r="JA9" s="188">
        <v>11365145.73</v>
      </c>
      <c r="JB9" s="188">
        <v>5265808</v>
      </c>
      <c r="JC9" s="188">
        <v>3362338.0599999996</v>
      </c>
      <c r="JD9" s="188">
        <v>134740602.61000001</v>
      </c>
      <c r="JE9" s="188">
        <v>43176766.629999995</v>
      </c>
      <c r="JF9" s="188">
        <v>4882738.0600000005</v>
      </c>
      <c r="JG9" s="188">
        <v>2466749.8600000003</v>
      </c>
      <c r="JH9" s="188">
        <v>4790496.8</v>
      </c>
      <c r="JI9" s="188">
        <v>4343244.53</v>
      </c>
      <c r="JJ9" s="188">
        <v>108252546.39999999</v>
      </c>
      <c r="JK9" s="188">
        <v>7138702.5</v>
      </c>
      <c r="JL9" s="188">
        <v>11029817.059999999</v>
      </c>
      <c r="JM9" s="188">
        <v>21055152.079999998</v>
      </c>
      <c r="JN9" s="188">
        <v>5726667.04</v>
      </c>
      <c r="JO9" s="188">
        <v>21142181.400000002</v>
      </c>
      <c r="JP9" s="188">
        <v>4320734.8100000005</v>
      </c>
      <c r="JQ9" s="188">
        <v>196918936.66000003</v>
      </c>
      <c r="JR9" s="188">
        <v>7113778.7700000005</v>
      </c>
      <c r="JS9" s="188">
        <v>3596198.77</v>
      </c>
      <c r="JT9" s="188">
        <v>17994342</v>
      </c>
      <c r="JU9" s="188">
        <v>21039115.580000002</v>
      </c>
      <c r="JV9" s="188">
        <v>18841669.130000003</v>
      </c>
      <c r="JW9" s="188">
        <v>5639657.8099999996</v>
      </c>
      <c r="JX9" s="188">
        <v>4494858.32</v>
      </c>
      <c r="JY9" s="188">
        <v>261179378.27000001</v>
      </c>
      <c r="JZ9" s="188">
        <v>71721557.50999999</v>
      </c>
      <c r="KA9" s="188">
        <v>6735518.1500000004</v>
      </c>
      <c r="KB9" s="188">
        <v>2156321.16</v>
      </c>
      <c r="KC9" s="188">
        <v>12108729.189999999</v>
      </c>
      <c r="KD9" s="188">
        <v>2672111.7400000002</v>
      </c>
      <c r="KE9" s="188">
        <v>40109804.480000004</v>
      </c>
      <c r="KF9" s="188">
        <v>6988502.7299999995</v>
      </c>
      <c r="KG9" s="188">
        <v>4186345.24</v>
      </c>
      <c r="KH9" s="188">
        <v>18580555.800000001</v>
      </c>
      <c r="KI9" s="188">
        <v>7830757.3199999994</v>
      </c>
      <c r="KJ9" s="188">
        <v>14028703.100000001</v>
      </c>
      <c r="KK9" s="188">
        <v>3588769.24</v>
      </c>
      <c r="KL9" s="188">
        <v>758112.78</v>
      </c>
      <c r="KM9" s="188">
        <v>4354593.3499999996</v>
      </c>
      <c r="KN9" s="188">
        <v>306121364.94999993</v>
      </c>
      <c r="KO9" s="188">
        <v>15962885.609999999</v>
      </c>
      <c r="KP9" s="188">
        <v>7960263.2599999998</v>
      </c>
      <c r="KQ9" s="188">
        <v>9898809.4499999993</v>
      </c>
      <c r="KR9" s="188">
        <v>21213504.420000002</v>
      </c>
      <c r="KS9" s="188">
        <v>5016025.1900000004</v>
      </c>
      <c r="KT9" s="188">
        <v>26524137.170000002</v>
      </c>
      <c r="KU9" s="188">
        <v>6823615.3100000015</v>
      </c>
      <c r="KV9" s="188">
        <v>8620962.3399999999</v>
      </c>
      <c r="KW9" s="188">
        <v>95980090.079999998</v>
      </c>
      <c r="KX9" s="188">
        <v>9006484.8699999992</v>
      </c>
      <c r="KY9" s="188">
        <v>7295482.4099999992</v>
      </c>
      <c r="KZ9" s="188">
        <v>24279497.5</v>
      </c>
      <c r="LA9" s="188">
        <v>3740604.8000000003</v>
      </c>
      <c r="LB9" s="188">
        <v>11505877.33</v>
      </c>
      <c r="LC9" s="188">
        <v>144913987.97999999</v>
      </c>
      <c r="LD9" s="188">
        <v>13682345.98</v>
      </c>
      <c r="LE9" s="188">
        <v>609825550.73000002</v>
      </c>
      <c r="LF9" s="188">
        <v>43537329.520000003</v>
      </c>
      <c r="LG9" s="188">
        <v>69906599.710000008</v>
      </c>
      <c r="LH9" s="188">
        <v>78013718.75999999</v>
      </c>
      <c r="LI9" s="188">
        <v>15918014.16</v>
      </c>
      <c r="LJ9" s="188">
        <v>8406290.8399999999</v>
      </c>
      <c r="LK9" s="188">
        <v>3526837.05</v>
      </c>
      <c r="LL9" s="188">
        <v>6538327.9800000004</v>
      </c>
      <c r="LM9" s="188">
        <v>12095943.25</v>
      </c>
      <c r="LN9" s="188">
        <v>11574372.359999999</v>
      </c>
      <c r="LO9" s="188">
        <v>1203623.47</v>
      </c>
      <c r="LP9" s="188">
        <v>94254698.810000002</v>
      </c>
      <c r="LQ9" s="188">
        <v>16729296.01</v>
      </c>
      <c r="LR9" s="188">
        <v>7174036.75</v>
      </c>
      <c r="LS9" s="188">
        <v>187473134.09</v>
      </c>
      <c r="LT9" s="188">
        <v>58922642.340000004</v>
      </c>
      <c r="LU9" s="188">
        <v>337903744.68999994</v>
      </c>
      <c r="LV9" s="188">
        <v>52263421.75</v>
      </c>
      <c r="LW9" s="188">
        <v>40049771.579999998</v>
      </c>
      <c r="LX9" s="188">
        <v>20175954.519999996</v>
      </c>
      <c r="LY9" s="188">
        <v>24404616.850000001</v>
      </c>
      <c r="LZ9" s="188">
        <v>25350393.629999999</v>
      </c>
      <c r="MA9" s="188">
        <v>31923356.120000001</v>
      </c>
      <c r="MB9" s="188">
        <v>43527202.480000004</v>
      </c>
      <c r="MC9" s="188">
        <v>27097436.980000004</v>
      </c>
      <c r="MD9" s="188">
        <v>5258593.6500000004</v>
      </c>
      <c r="ME9" s="188">
        <v>326922488.87</v>
      </c>
      <c r="MF9" s="188">
        <v>7559658.0499999998</v>
      </c>
      <c r="MG9" s="188">
        <v>5249452.96</v>
      </c>
      <c r="MH9" s="188">
        <v>2831804.2800000003</v>
      </c>
      <c r="MI9" s="188">
        <v>3245417</v>
      </c>
      <c r="MJ9" s="188">
        <v>6159805.3300000001</v>
      </c>
      <c r="MK9" s="188">
        <v>6096546.6799999997</v>
      </c>
      <c r="ML9" s="188">
        <v>6938037.7199999997</v>
      </c>
      <c r="MM9" s="188">
        <v>6751589.04</v>
      </c>
      <c r="MN9" s="188">
        <v>2527003.1</v>
      </c>
      <c r="MO9" s="188">
        <v>5074686.6100000003</v>
      </c>
      <c r="MP9" s="188">
        <v>4791058.9000000004</v>
      </c>
      <c r="MQ9" s="188">
        <v>142449277.87</v>
      </c>
      <c r="MR9" s="188">
        <v>3063670.81</v>
      </c>
      <c r="MS9" s="188">
        <v>10276805.32</v>
      </c>
      <c r="MT9" s="188">
        <v>6220059.5900000008</v>
      </c>
      <c r="MU9" s="188">
        <v>5523123.5800000001</v>
      </c>
      <c r="MV9" s="188">
        <v>18255158.189999998</v>
      </c>
      <c r="MW9" s="188">
        <v>24101932.000000004</v>
      </c>
      <c r="MX9" s="188">
        <v>9864478.2300000004</v>
      </c>
      <c r="MY9" s="188">
        <v>4622169.29</v>
      </c>
      <c r="MZ9" s="188">
        <v>1649659.5499999998</v>
      </c>
      <c r="NA9" s="188">
        <v>1707051.83</v>
      </c>
      <c r="NB9" s="188">
        <v>353242800.65999997</v>
      </c>
      <c r="NC9" s="188">
        <v>14291070.85</v>
      </c>
      <c r="ND9" s="188">
        <v>1638597.97</v>
      </c>
      <c r="NE9" s="188">
        <v>29348719.710000001</v>
      </c>
      <c r="NF9" s="188">
        <v>2228571.9</v>
      </c>
      <c r="NG9" s="188">
        <v>8683814.1699999999</v>
      </c>
      <c r="NH9" s="188">
        <v>40268967.479999997</v>
      </c>
      <c r="NI9" s="188">
        <v>7217527.6699999999</v>
      </c>
      <c r="NJ9" s="188">
        <v>650287.41</v>
      </c>
      <c r="NK9" s="188">
        <v>3741308.2199999997</v>
      </c>
      <c r="NL9" s="188">
        <v>3182920.0399999996</v>
      </c>
      <c r="NM9" s="188">
        <v>4103627.4</v>
      </c>
      <c r="NN9" s="188">
        <v>92280394.480000019</v>
      </c>
      <c r="NO9" s="188">
        <v>4702084.34</v>
      </c>
      <c r="NP9" s="188">
        <v>4883393.18</v>
      </c>
      <c r="NQ9" s="188">
        <v>4686629.42</v>
      </c>
      <c r="NR9" s="188">
        <v>9263607.3300000001</v>
      </c>
      <c r="NS9" s="188">
        <v>389558</v>
      </c>
      <c r="NT9" s="188">
        <v>898170.59000000008</v>
      </c>
      <c r="NU9" s="188">
        <v>207237121.04999998</v>
      </c>
      <c r="NV9" s="188">
        <v>27133345.810000002</v>
      </c>
      <c r="NW9" s="188">
        <v>3560742.4</v>
      </c>
      <c r="NX9" s="188">
        <v>2280192.61</v>
      </c>
      <c r="NY9" s="188">
        <v>3711880.8</v>
      </c>
      <c r="NZ9" s="188">
        <v>3262287.71</v>
      </c>
      <c r="OA9" s="188">
        <v>3056160.63</v>
      </c>
      <c r="OB9" s="188">
        <v>164592639.16</v>
      </c>
      <c r="OC9" s="188">
        <v>7417249.2299999995</v>
      </c>
      <c r="OD9" s="188">
        <v>3181973.87</v>
      </c>
      <c r="OE9" s="188">
        <v>29315407.57</v>
      </c>
      <c r="OF9" s="188">
        <v>9671997.6500000004</v>
      </c>
      <c r="OG9" s="188">
        <v>5432446.4100000001</v>
      </c>
      <c r="OH9" s="188">
        <v>348546.29999999981</v>
      </c>
      <c r="OI9" s="188">
        <v>2078386.47</v>
      </c>
      <c r="OJ9" s="188">
        <v>771773</v>
      </c>
      <c r="OK9" s="188">
        <v>115212943.19</v>
      </c>
      <c r="OL9" s="188">
        <v>22323619.77</v>
      </c>
      <c r="OM9" s="188">
        <v>65412942.789999999</v>
      </c>
      <c r="ON9" s="188">
        <v>5211632.7</v>
      </c>
      <c r="OO9" s="188">
        <v>4007793.24</v>
      </c>
      <c r="OP9" s="188">
        <v>736198.35000000009</v>
      </c>
      <c r="OQ9" s="188">
        <v>104464236.28</v>
      </c>
      <c r="OR9" s="188">
        <v>3171342.4499999997</v>
      </c>
      <c r="OS9" s="188">
        <v>4119966.5200000005</v>
      </c>
      <c r="OT9" s="188">
        <v>4448581.1800000006</v>
      </c>
      <c r="OU9" s="188">
        <v>11036943.699999999</v>
      </c>
      <c r="OV9" s="188">
        <v>38447263.299999997</v>
      </c>
      <c r="OW9" s="188">
        <v>2595290.46</v>
      </c>
      <c r="OX9" s="188">
        <v>1376363.1</v>
      </c>
      <c r="OY9" s="188">
        <v>2463399.21</v>
      </c>
      <c r="OZ9" s="188">
        <v>138180402.88</v>
      </c>
      <c r="PA9" s="188">
        <v>4239733.99</v>
      </c>
      <c r="PB9" s="188">
        <v>42176956.740000002</v>
      </c>
      <c r="PC9" s="188">
        <v>4256703.1000000006</v>
      </c>
      <c r="PD9" s="188">
        <v>22133070.500000004</v>
      </c>
      <c r="PE9" s="188">
        <v>22665236.129999999</v>
      </c>
      <c r="PF9" s="188">
        <v>4908061.97</v>
      </c>
      <c r="PG9" s="188">
        <v>4319146.7400000012</v>
      </c>
      <c r="PH9" s="188">
        <v>14968936.16</v>
      </c>
      <c r="PI9" s="188">
        <v>8224325.9899999993</v>
      </c>
      <c r="PJ9" s="188">
        <v>15427774.5</v>
      </c>
      <c r="PK9" s="188">
        <v>25889765.959999997</v>
      </c>
      <c r="PL9" s="188">
        <v>5468224.0599999996</v>
      </c>
      <c r="PM9" s="188">
        <v>49270986.919999994</v>
      </c>
      <c r="PN9" s="188">
        <v>5173457.66</v>
      </c>
      <c r="PO9" s="188">
        <v>1909111.76</v>
      </c>
      <c r="PP9" s="188">
        <v>1221711.8999999999</v>
      </c>
      <c r="PQ9" s="188">
        <v>2023846.95</v>
      </c>
      <c r="PR9" s="188">
        <v>357695305.84999996</v>
      </c>
      <c r="PS9" s="188">
        <v>6622614.04</v>
      </c>
      <c r="PT9" s="188">
        <v>4998503.82</v>
      </c>
      <c r="PU9" s="188">
        <v>8822239.1300000008</v>
      </c>
      <c r="PV9" s="188">
        <v>83253235.060000002</v>
      </c>
      <c r="PW9" s="188">
        <v>4361135.0900000008</v>
      </c>
      <c r="PX9" s="188">
        <v>16882764.719999999</v>
      </c>
      <c r="PY9" s="188">
        <v>4792908.62</v>
      </c>
      <c r="PZ9" s="188">
        <v>32292359.160000008</v>
      </c>
      <c r="QA9" s="188">
        <v>3242283.6</v>
      </c>
      <c r="QB9" s="188">
        <v>32857737.43</v>
      </c>
      <c r="QC9" s="188">
        <v>5303442.18</v>
      </c>
      <c r="QD9" s="188">
        <v>15205387.540000001</v>
      </c>
      <c r="QE9" s="188">
        <v>8639875.1699999999</v>
      </c>
      <c r="QF9" s="188">
        <v>9772410.7400000002</v>
      </c>
      <c r="QG9" s="188">
        <v>16341439.620000001</v>
      </c>
      <c r="QH9" s="188">
        <v>9186597.5100000016</v>
      </c>
      <c r="QI9" s="188">
        <v>3398187.66</v>
      </c>
      <c r="QJ9" s="188">
        <v>1950475.5000000002</v>
      </c>
      <c r="QK9" s="188">
        <v>20244545.190000001</v>
      </c>
      <c r="QL9" s="188">
        <v>29312032.32</v>
      </c>
      <c r="QM9" s="188">
        <v>2652299.6999999997</v>
      </c>
      <c r="QN9" s="188">
        <v>997396.5</v>
      </c>
      <c r="QO9" s="188">
        <v>1559684.5</v>
      </c>
      <c r="QP9" s="188">
        <v>1677372.92</v>
      </c>
      <c r="QQ9" s="188"/>
      <c r="QR9" s="188">
        <v>211054115.56</v>
      </c>
      <c r="QS9" s="188">
        <v>4509669.540000001</v>
      </c>
      <c r="QT9" s="188">
        <v>34365938.969999999</v>
      </c>
      <c r="QU9" s="188">
        <v>7581345.5399999991</v>
      </c>
      <c r="QV9" s="188">
        <v>7861687.7700000005</v>
      </c>
      <c r="QW9" s="188">
        <v>31338823.640000004</v>
      </c>
      <c r="QX9" s="188">
        <v>5796886.4500000002</v>
      </c>
      <c r="QY9" s="188">
        <v>12465150.969999999</v>
      </c>
      <c r="QZ9" s="188">
        <v>33607672.520000003</v>
      </c>
      <c r="RA9" s="188">
        <v>4075631.61</v>
      </c>
      <c r="RB9" s="188">
        <v>3389032.44</v>
      </c>
      <c r="RC9" s="188">
        <v>1839752</v>
      </c>
      <c r="RD9" s="188">
        <v>1174152.76</v>
      </c>
      <c r="RE9" s="188">
        <v>457061606.13</v>
      </c>
      <c r="RF9" s="188">
        <v>28916006.129999999</v>
      </c>
      <c r="RG9" s="188">
        <v>19265188</v>
      </c>
      <c r="RH9" s="188">
        <v>13442905.470000001</v>
      </c>
      <c r="RI9" s="188">
        <v>5977151.6999999993</v>
      </c>
      <c r="RJ9" s="188">
        <v>15832335.200000001</v>
      </c>
      <c r="RK9" s="188">
        <v>26554635.409999996</v>
      </c>
      <c r="RL9" s="188">
        <v>4025165.22</v>
      </c>
      <c r="RM9" s="188">
        <v>13636142.16</v>
      </c>
      <c r="RN9" s="188">
        <v>24846068.570000004</v>
      </c>
      <c r="RO9" s="188">
        <v>33997792.779999994</v>
      </c>
      <c r="RP9" s="188">
        <v>4886872.4700000007</v>
      </c>
      <c r="RQ9" s="188">
        <v>2925487.2399999998</v>
      </c>
      <c r="RR9" s="188">
        <v>6953586.2000000002</v>
      </c>
      <c r="RS9" s="188">
        <v>4413433.1800000006</v>
      </c>
      <c r="RT9" s="188">
        <v>6577851.6099999994</v>
      </c>
      <c r="RU9" s="188">
        <v>4973173.3999999994</v>
      </c>
      <c r="RV9" s="188">
        <v>2355544.5799999996</v>
      </c>
      <c r="RW9" s="188">
        <v>1758592.66</v>
      </c>
      <c r="RX9" s="188">
        <v>2423918.5099999998</v>
      </c>
      <c r="RY9" s="188">
        <v>140950089.11999997</v>
      </c>
      <c r="RZ9" s="188">
        <v>2538111.2399999998</v>
      </c>
      <c r="SA9" s="188">
        <v>6925386.0299999993</v>
      </c>
      <c r="SB9" s="188">
        <v>3252966.0299999993</v>
      </c>
      <c r="SC9" s="188">
        <v>2626343</v>
      </c>
      <c r="SD9" s="188">
        <v>3089789.45</v>
      </c>
      <c r="SE9" s="188">
        <v>5569830.3099999996</v>
      </c>
      <c r="SF9" s="188">
        <v>18382245.800000001</v>
      </c>
      <c r="SG9" s="188">
        <v>3767098.14</v>
      </c>
      <c r="SH9" s="188">
        <v>3182839.11</v>
      </c>
      <c r="SI9" s="188">
        <v>3223002.81</v>
      </c>
      <c r="SJ9" s="188">
        <v>15442657.640000001</v>
      </c>
      <c r="SK9" s="188">
        <v>4002327.47</v>
      </c>
      <c r="SL9" s="188">
        <v>2579425.29</v>
      </c>
      <c r="SM9" s="188">
        <v>124775486.33000001</v>
      </c>
      <c r="SN9" s="188">
        <v>10900689.84</v>
      </c>
      <c r="SO9" s="188">
        <v>5198523.57</v>
      </c>
      <c r="SP9" s="188">
        <v>4399486.21</v>
      </c>
      <c r="SQ9" s="188">
        <v>1950798.3599999999</v>
      </c>
      <c r="SR9" s="188">
        <v>15477356.960000001</v>
      </c>
      <c r="SS9" s="188">
        <v>4946921.24</v>
      </c>
      <c r="ST9" s="188">
        <v>13748918.989999998</v>
      </c>
      <c r="SU9" s="188">
        <v>4685212.99</v>
      </c>
      <c r="SV9" s="188">
        <v>5185901.59</v>
      </c>
      <c r="SW9" s="188">
        <v>26149713.790000003</v>
      </c>
      <c r="SX9" s="188">
        <v>1103444.4200000002</v>
      </c>
      <c r="SY9" s="188">
        <v>56249972.760000005</v>
      </c>
      <c r="SZ9" s="188">
        <v>4505025.459999999</v>
      </c>
      <c r="TA9" s="188">
        <v>4286557.4099999992</v>
      </c>
      <c r="TB9" s="188">
        <v>17730520.130000003</v>
      </c>
      <c r="TC9" s="188">
        <v>4978247.4400000004</v>
      </c>
      <c r="TD9" s="188">
        <v>6122835.5200000005</v>
      </c>
      <c r="TE9" s="188">
        <v>4587148.95</v>
      </c>
      <c r="TF9" s="188">
        <v>2132494.02</v>
      </c>
      <c r="TG9" s="188">
        <v>395406363.49000007</v>
      </c>
      <c r="TH9" s="188">
        <v>3089892.42</v>
      </c>
      <c r="TI9" s="188">
        <v>3894647.79</v>
      </c>
      <c r="TJ9" s="188">
        <v>13715061.16</v>
      </c>
      <c r="TK9" s="188">
        <v>13476321.84</v>
      </c>
      <c r="TL9" s="188">
        <v>8849487.9399999995</v>
      </c>
      <c r="TM9" s="188">
        <v>1742640.67</v>
      </c>
      <c r="TN9" s="188">
        <v>37543438.829999998</v>
      </c>
      <c r="TO9" s="188">
        <v>4144859.52</v>
      </c>
      <c r="TP9" s="188">
        <v>14616005.76</v>
      </c>
      <c r="TQ9" s="188">
        <v>12053412.119999999</v>
      </c>
      <c r="TR9" s="188">
        <v>3381803.7499999995</v>
      </c>
      <c r="TS9" s="188">
        <v>2420390.0799999996</v>
      </c>
      <c r="TT9" s="188">
        <v>7241861.2300000004</v>
      </c>
      <c r="TU9" s="188">
        <v>4140324.61</v>
      </c>
      <c r="TV9" s="188">
        <v>3770904.08</v>
      </c>
      <c r="TW9" s="188">
        <v>66581109.690000013</v>
      </c>
      <c r="TX9" s="188">
        <v>4469091.26</v>
      </c>
      <c r="TY9" s="188">
        <v>148961190.27000001</v>
      </c>
      <c r="TZ9" s="188">
        <v>15901718</v>
      </c>
      <c r="UA9" s="188">
        <v>3986649.64</v>
      </c>
      <c r="UB9" s="188">
        <v>6037254.1899999995</v>
      </c>
      <c r="UC9" s="188">
        <v>72203085.920000002</v>
      </c>
      <c r="UD9" s="188">
        <v>2130716.58</v>
      </c>
      <c r="UE9" s="188">
        <v>1434554.3</v>
      </c>
      <c r="UF9" s="188">
        <v>1788361.7799999998</v>
      </c>
      <c r="UG9" s="188">
        <v>2308621.83</v>
      </c>
      <c r="UH9" s="188">
        <v>74808325.399999991</v>
      </c>
      <c r="UI9" s="188">
        <v>8272857.7599999998</v>
      </c>
      <c r="UJ9" s="188">
        <v>6518951.580000001</v>
      </c>
      <c r="UK9" s="188">
        <v>9093279.3599999994</v>
      </c>
      <c r="UL9" s="188">
        <v>4896735.05</v>
      </c>
      <c r="UM9" s="188">
        <v>4107949.87</v>
      </c>
      <c r="UN9" s="188">
        <v>539152808.49000001</v>
      </c>
      <c r="UO9" s="188">
        <v>6187658.3999999994</v>
      </c>
      <c r="UP9" s="188">
        <v>6652855.4899999993</v>
      </c>
      <c r="UQ9" s="188">
        <v>63998014.32</v>
      </c>
      <c r="UR9" s="188">
        <v>1992895</v>
      </c>
      <c r="US9" s="188">
        <v>4271002.99</v>
      </c>
      <c r="UT9" s="188">
        <v>23096449.909999996</v>
      </c>
      <c r="UU9" s="188">
        <v>3427258.67</v>
      </c>
      <c r="UV9" s="188">
        <v>3390107.8200000003</v>
      </c>
      <c r="UW9" s="188">
        <v>6134006.7000000002</v>
      </c>
      <c r="UX9" s="188">
        <v>7035439.5300000003</v>
      </c>
      <c r="UY9" s="188">
        <v>20431581.059999999</v>
      </c>
      <c r="UZ9" s="188">
        <v>5131513.5</v>
      </c>
      <c r="VA9" s="188">
        <v>16028988.84</v>
      </c>
      <c r="VB9" s="188">
        <v>3970618.9799999995</v>
      </c>
      <c r="VC9" s="188">
        <v>2366965.85</v>
      </c>
      <c r="VD9" s="188">
        <v>1563924.4</v>
      </c>
      <c r="VE9" s="188">
        <v>3098067.5100000002</v>
      </c>
      <c r="VF9" s="188">
        <v>31476139.129999999</v>
      </c>
      <c r="VG9" s="188">
        <v>1982422.7799999998</v>
      </c>
      <c r="VH9" s="188">
        <v>1430397.5699999998</v>
      </c>
      <c r="VI9" s="188">
        <v>796597.22</v>
      </c>
      <c r="VJ9" s="188">
        <v>176486962.01000002</v>
      </c>
      <c r="VK9" s="188">
        <v>7334265.5</v>
      </c>
      <c r="VL9" s="188">
        <v>6884770.0800000001</v>
      </c>
      <c r="VM9" s="188">
        <v>11386006.75</v>
      </c>
      <c r="VN9" s="188">
        <v>15457328.6</v>
      </c>
      <c r="VO9" s="188">
        <v>24101729.559999999</v>
      </c>
      <c r="VP9" s="188">
        <v>7554048.5700000003</v>
      </c>
      <c r="VQ9" s="188">
        <v>5748766.2000000002</v>
      </c>
      <c r="VR9" s="188">
        <v>2425585.54</v>
      </c>
      <c r="VS9" s="188">
        <v>52095011.219999999</v>
      </c>
      <c r="VT9" s="188">
        <v>4834158.4200000009</v>
      </c>
      <c r="VU9" s="188">
        <v>12838439.82</v>
      </c>
      <c r="VV9" s="188">
        <v>5177200.79</v>
      </c>
      <c r="VW9" s="188">
        <v>2968548.63</v>
      </c>
      <c r="VX9" s="188">
        <v>3553709.16</v>
      </c>
      <c r="VY9" s="188">
        <v>971297670.72000003</v>
      </c>
      <c r="VZ9" s="188">
        <v>12979945.380000001</v>
      </c>
      <c r="WA9" s="188">
        <v>4901438.7699999996</v>
      </c>
      <c r="WB9" s="188">
        <v>4378506.3600000003</v>
      </c>
      <c r="WC9" s="188">
        <v>4227157.3099999996</v>
      </c>
      <c r="WD9" s="188">
        <v>6198062.9300000006</v>
      </c>
      <c r="WE9" s="188">
        <v>10340633.279999999</v>
      </c>
      <c r="WF9" s="188">
        <v>11598669.029999999</v>
      </c>
      <c r="WG9" s="188">
        <v>8487564.0999999996</v>
      </c>
      <c r="WH9" s="188">
        <v>9444373.25</v>
      </c>
      <c r="WI9" s="188">
        <v>6732204</v>
      </c>
      <c r="WJ9" s="188">
        <v>29257074.710000001</v>
      </c>
      <c r="WK9" s="188">
        <v>8230896.9000000004</v>
      </c>
      <c r="WL9" s="188">
        <v>14904205.539999999</v>
      </c>
      <c r="WM9" s="188">
        <v>25979584.599999998</v>
      </c>
      <c r="WN9" s="188">
        <v>7393015.6200000001</v>
      </c>
      <c r="WO9" s="188">
        <v>11018872.850000001</v>
      </c>
      <c r="WP9" s="188">
        <v>10146822.08</v>
      </c>
      <c r="WQ9" s="188">
        <v>5078928.0199999996</v>
      </c>
      <c r="WR9" s="188">
        <v>13880383.290000001</v>
      </c>
      <c r="WS9" s="188">
        <v>43272028.200000003</v>
      </c>
      <c r="WT9" s="188">
        <v>3302045.11</v>
      </c>
      <c r="WU9" s="188">
        <v>2877195.12</v>
      </c>
      <c r="WV9" s="188">
        <v>3461917.81</v>
      </c>
      <c r="WW9" s="188">
        <v>2881667.71</v>
      </c>
      <c r="WX9" s="188">
        <v>3283595.91</v>
      </c>
      <c r="WY9" s="188">
        <v>3892611.82</v>
      </c>
      <c r="WZ9" s="188">
        <v>3510676.5799999996</v>
      </c>
      <c r="XA9" s="188">
        <v>40549871.859999999</v>
      </c>
      <c r="XB9" s="188">
        <v>3789848.28</v>
      </c>
      <c r="XC9" s="188">
        <v>2641066.41</v>
      </c>
      <c r="XD9" s="188">
        <v>1941153.2999999998</v>
      </c>
      <c r="XE9" s="188">
        <v>1357864.4100000001</v>
      </c>
      <c r="XF9" s="188">
        <v>387783751.73000002</v>
      </c>
      <c r="XG9" s="188">
        <v>7191270.9299999997</v>
      </c>
      <c r="XH9" s="188">
        <v>7697387.5999999996</v>
      </c>
      <c r="XI9" s="188">
        <v>94799615.569999993</v>
      </c>
      <c r="XJ9" s="188">
        <v>7911915.0299999993</v>
      </c>
      <c r="XK9" s="188">
        <v>8503811.2899999991</v>
      </c>
      <c r="XL9" s="188">
        <v>29633829.34</v>
      </c>
      <c r="XM9" s="188">
        <v>8149974.6100000003</v>
      </c>
      <c r="XN9" s="188">
        <v>10499749.860000001</v>
      </c>
      <c r="XO9" s="188">
        <v>28403714.43</v>
      </c>
      <c r="XP9" s="188">
        <v>14677090.029999999</v>
      </c>
      <c r="XQ9" s="188">
        <v>4519187.55</v>
      </c>
      <c r="XR9" s="188">
        <v>7223048.3300000001</v>
      </c>
      <c r="XS9" s="188">
        <v>5418916.2199999997</v>
      </c>
      <c r="XT9" s="188">
        <v>3911506.94</v>
      </c>
      <c r="XU9" s="188">
        <v>3069913.47</v>
      </c>
      <c r="XV9" s="188">
        <v>2787645.78</v>
      </c>
      <c r="XW9" s="188">
        <v>3161016.21</v>
      </c>
      <c r="XX9" s="188">
        <v>5556636.3400000008</v>
      </c>
      <c r="XY9" s="188">
        <v>4096130.4</v>
      </c>
      <c r="XZ9" s="188">
        <v>4840050.4400000004</v>
      </c>
      <c r="YA9" s="188">
        <v>2686604.7399999998</v>
      </c>
      <c r="YB9" s="188">
        <v>3680391.11</v>
      </c>
      <c r="YC9" s="188">
        <v>432896893.45999998</v>
      </c>
      <c r="YD9" s="188">
        <v>7924474.3300000001</v>
      </c>
      <c r="YE9" s="188">
        <v>24204924.769999996</v>
      </c>
      <c r="YF9" s="188">
        <v>5097672.17</v>
      </c>
      <c r="YG9" s="188">
        <v>44284470.219999999</v>
      </c>
      <c r="YH9" s="188">
        <v>5747973.0900000008</v>
      </c>
      <c r="YI9" s="188">
        <v>17337873.469999999</v>
      </c>
      <c r="YJ9" s="188">
        <v>4505585.01</v>
      </c>
      <c r="YK9" s="188">
        <v>30540469.529999997</v>
      </c>
      <c r="YL9" s="188">
        <v>22959274.190000001</v>
      </c>
      <c r="YM9" s="188">
        <v>10784120.93</v>
      </c>
      <c r="YN9" s="188">
        <v>5426702.3799999999</v>
      </c>
      <c r="YO9" s="188">
        <v>4079689.1799999997</v>
      </c>
      <c r="YP9" s="188">
        <v>3554335.3699999996</v>
      </c>
      <c r="YQ9" s="188">
        <v>1756858.69</v>
      </c>
      <c r="YR9" s="188">
        <v>1904677.9100000001</v>
      </c>
      <c r="YS9" s="188">
        <v>2040978.01</v>
      </c>
      <c r="YT9" s="188">
        <v>99346502.100000009</v>
      </c>
      <c r="YU9" s="188">
        <v>7127547.1899999995</v>
      </c>
      <c r="YV9" s="188">
        <v>9510545.6699999999</v>
      </c>
      <c r="YW9" s="188">
        <v>2846183.4</v>
      </c>
      <c r="YX9" s="188">
        <v>18878400.75</v>
      </c>
      <c r="YY9" s="188">
        <v>3285684.6199999996</v>
      </c>
      <c r="YZ9" s="188">
        <v>10352390.5</v>
      </c>
      <c r="ZA9" s="188">
        <v>107350672.92</v>
      </c>
      <c r="ZB9" s="188">
        <v>4731469.1099999994</v>
      </c>
      <c r="ZC9" s="188">
        <v>8031303.9400000004</v>
      </c>
      <c r="ZD9" s="188">
        <v>14985214.380000001</v>
      </c>
      <c r="ZE9" s="188">
        <v>3836124.3899999997</v>
      </c>
      <c r="ZF9" s="188">
        <v>5570487.6799999997</v>
      </c>
      <c r="ZG9" s="188">
        <v>3613528.5500000003</v>
      </c>
      <c r="ZH9" s="188">
        <v>2523761.83</v>
      </c>
      <c r="ZI9" s="188">
        <v>25384783.260000002</v>
      </c>
      <c r="ZJ9" s="188">
        <v>315399531.87</v>
      </c>
      <c r="ZK9" s="188">
        <v>5964035.2100000009</v>
      </c>
      <c r="ZL9" s="188">
        <v>18983477.609999999</v>
      </c>
      <c r="ZM9" s="188">
        <v>37673414.740000002</v>
      </c>
      <c r="ZN9" s="188">
        <v>20463230.5</v>
      </c>
      <c r="ZO9" s="188">
        <v>3172834.66</v>
      </c>
      <c r="ZP9" s="188">
        <v>7330715.3600000003</v>
      </c>
      <c r="ZQ9" s="188">
        <v>15089570.58</v>
      </c>
      <c r="ZR9" s="188">
        <v>23252041.240000002</v>
      </c>
      <c r="ZS9" s="188">
        <v>21209538.810000002</v>
      </c>
      <c r="ZT9" s="188">
        <v>4875778.54</v>
      </c>
      <c r="ZU9" s="188">
        <v>3541491.07</v>
      </c>
      <c r="ZV9" s="188">
        <v>4664368.8900000015</v>
      </c>
      <c r="ZW9" s="188">
        <v>12002868.139999999</v>
      </c>
      <c r="ZX9" s="188">
        <v>4353368.87</v>
      </c>
      <c r="ZY9" s="188">
        <v>3105206.19</v>
      </c>
      <c r="ZZ9" s="188">
        <v>3599654.09</v>
      </c>
      <c r="AAA9" s="188">
        <v>3160863.9299999997</v>
      </c>
      <c r="AAB9" s="188">
        <v>4290808.58</v>
      </c>
      <c r="AAC9" s="188">
        <v>3205227.03</v>
      </c>
      <c r="AAD9" s="188">
        <v>2683714.79</v>
      </c>
      <c r="AAE9" s="188">
        <v>1992686.93</v>
      </c>
      <c r="AAF9" s="188">
        <v>124859804.45</v>
      </c>
      <c r="AAG9" s="188">
        <v>3727248.41</v>
      </c>
      <c r="AAH9" s="188">
        <v>11002112.449999999</v>
      </c>
      <c r="AAI9" s="188">
        <v>8142981.0700000003</v>
      </c>
      <c r="AAJ9" s="188">
        <v>4331232.04</v>
      </c>
      <c r="AAK9" s="188">
        <v>18891723.120000001</v>
      </c>
      <c r="AAL9" s="188">
        <v>4529253.99</v>
      </c>
      <c r="AAM9" s="188">
        <v>854490947.5</v>
      </c>
      <c r="AAN9" s="188">
        <v>7003995.0599999987</v>
      </c>
      <c r="AAO9" s="188">
        <v>4005744.92</v>
      </c>
      <c r="AAP9" s="188">
        <v>22840320.600000001</v>
      </c>
      <c r="AAQ9" s="188">
        <v>20620991.649999999</v>
      </c>
      <c r="AAR9" s="188">
        <v>5048040.47</v>
      </c>
      <c r="AAS9" s="188">
        <v>5274530.03</v>
      </c>
      <c r="AAT9" s="188">
        <v>10107793.33</v>
      </c>
      <c r="AAU9" s="188">
        <v>27206569.939999998</v>
      </c>
      <c r="AAV9" s="188">
        <v>5864212.0900000008</v>
      </c>
      <c r="AAW9" s="188">
        <v>10749331.060000001</v>
      </c>
      <c r="AAX9" s="188">
        <v>64187711.909999996</v>
      </c>
      <c r="AAY9" s="188">
        <v>19392055.719999999</v>
      </c>
      <c r="AAZ9" s="188">
        <v>2660101.89</v>
      </c>
      <c r="ABA9" s="188">
        <v>4231250.5700000012</v>
      </c>
      <c r="ABB9" s="188">
        <v>3467404.0599999996</v>
      </c>
      <c r="ABC9" s="188">
        <v>3141049.11</v>
      </c>
      <c r="ABD9" s="188">
        <v>4154848.6499999994</v>
      </c>
      <c r="ABE9" s="188">
        <v>3089487.34</v>
      </c>
      <c r="ABF9" s="188">
        <v>67460087.730000004</v>
      </c>
      <c r="ABG9" s="188">
        <v>82153477.319999993</v>
      </c>
      <c r="ABH9" s="188">
        <v>4009883.9899999998</v>
      </c>
      <c r="ABI9" s="188">
        <v>2364696.3199999998</v>
      </c>
      <c r="ABJ9" s="188">
        <v>1089988.5999999999</v>
      </c>
      <c r="ABK9" s="188">
        <v>2405716.41</v>
      </c>
      <c r="ABL9" s="188">
        <v>2609977.92</v>
      </c>
      <c r="ABM9" s="188">
        <v>101601551.76000001</v>
      </c>
      <c r="ABN9" s="188">
        <v>5339470.99</v>
      </c>
      <c r="ABO9" s="188">
        <v>2696461.64</v>
      </c>
      <c r="ABP9" s="188">
        <v>5551746.4800000004</v>
      </c>
      <c r="ABQ9" s="188">
        <v>6731175.1100000003</v>
      </c>
      <c r="ABR9" s="188">
        <v>4120681.2199999997</v>
      </c>
      <c r="ABS9" s="188">
        <v>2433239.7099999995</v>
      </c>
      <c r="ABT9" s="188">
        <v>5466380.6900000004</v>
      </c>
      <c r="ABU9" s="188">
        <v>144969.76999999999</v>
      </c>
      <c r="ABV9" s="188">
        <v>164807397.88999999</v>
      </c>
      <c r="ABW9" s="188">
        <v>2295723.6100000003</v>
      </c>
      <c r="ABX9" s="188">
        <v>9926259.0800000019</v>
      </c>
      <c r="ABY9" s="188">
        <v>4655433.97</v>
      </c>
      <c r="ABZ9" s="188">
        <v>2318602.7199999997</v>
      </c>
      <c r="ACA9" s="188">
        <v>26011031.890000001</v>
      </c>
      <c r="ACB9" s="188">
        <v>5393185.7699999996</v>
      </c>
      <c r="ACC9" s="188">
        <v>6434289.6599999992</v>
      </c>
      <c r="ACD9" s="188">
        <v>3879024.55</v>
      </c>
      <c r="ACE9" s="188">
        <v>12560004.140000001</v>
      </c>
      <c r="ACF9" s="188">
        <v>2621001.06</v>
      </c>
      <c r="ACG9" s="188">
        <v>460817957.37</v>
      </c>
      <c r="ACH9" s="188">
        <v>5461928.1899999995</v>
      </c>
      <c r="ACI9" s="188">
        <v>13324398.68</v>
      </c>
      <c r="ACJ9" s="188">
        <v>12908962.77</v>
      </c>
      <c r="ACK9" s="188">
        <v>3483511.51</v>
      </c>
      <c r="ACL9" s="188">
        <v>13356079.83</v>
      </c>
      <c r="ACM9" s="188">
        <v>12939231.240000002</v>
      </c>
      <c r="ACN9" s="188">
        <v>60490374.030000001</v>
      </c>
      <c r="ACO9" s="188">
        <v>97034576.340000004</v>
      </c>
      <c r="ACP9" s="188">
        <v>7879924.3300000001</v>
      </c>
      <c r="ACQ9" s="188">
        <v>8086397.1799999997</v>
      </c>
      <c r="ACR9" s="188">
        <v>17690842.829999998</v>
      </c>
      <c r="ACS9" s="188">
        <v>11441427.68</v>
      </c>
      <c r="ACT9" s="188">
        <v>57846656.059999995</v>
      </c>
      <c r="ACU9" s="188">
        <v>6009579.1899999995</v>
      </c>
      <c r="ACV9" s="188">
        <v>11253947.639999999</v>
      </c>
      <c r="ACW9" s="188">
        <v>3698942.7</v>
      </c>
      <c r="ACX9" s="188">
        <v>3451763.53</v>
      </c>
      <c r="ACY9" s="188">
        <v>4530523.6399999997</v>
      </c>
      <c r="ACZ9" s="188">
        <v>1800589.29</v>
      </c>
      <c r="ADA9" s="188">
        <v>2950468.25</v>
      </c>
      <c r="ADB9" s="188">
        <v>1615302.5</v>
      </c>
      <c r="ADC9" s="188">
        <v>3504538.5</v>
      </c>
      <c r="ADD9" s="188">
        <v>76980428.960000008</v>
      </c>
      <c r="ADE9" s="188">
        <v>54803316.460000001</v>
      </c>
      <c r="ADF9" s="188">
        <v>991712.74</v>
      </c>
      <c r="ADG9" s="188">
        <v>2260839.7199999997</v>
      </c>
      <c r="ADH9" s="188">
        <v>5240420.8999999994</v>
      </c>
      <c r="ADI9" s="188">
        <v>3494173.68</v>
      </c>
      <c r="ADJ9" s="188">
        <v>3510093.99</v>
      </c>
      <c r="ADK9" s="188">
        <v>3953299.61</v>
      </c>
      <c r="ADL9" s="188">
        <v>3483081.33</v>
      </c>
      <c r="ADM9" s="188">
        <v>256451146.26999995</v>
      </c>
      <c r="ADN9" s="188">
        <v>5428773.6799999997</v>
      </c>
      <c r="ADO9" s="188">
        <v>7126633.4000000004</v>
      </c>
      <c r="ADP9" s="188">
        <v>72765573.559999987</v>
      </c>
      <c r="ADQ9" s="188">
        <v>1438054.65</v>
      </c>
      <c r="ADR9" s="188">
        <v>2678342.06</v>
      </c>
      <c r="ADS9" s="188">
        <v>5081425.21</v>
      </c>
      <c r="ADT9" s="188">
        <v>1678190.54</v>
      </c>
      <c r="ADU9" s="188">
        <v>459539429.55999994</v>
      </c>
      <c r="ADV9" s="188">
        <v>28149993.129999999</v>
      </c>
      <c r="ADW9" s="188">
        <v>24593649.110000003</v>
      </c>
      <c r="ADX9" s="188">
        <v>3448190.43</v>
      </c>
      <c r="ADY9" s="188">
        <v>4116421.48</v>
      </c>
      <c r="ADZ9" s="188">
        <v>17010902.870000001</v>
      </c>
      <c r="AEA9" s="188">
        <v>5312825.6399999997</v>
      </c>
      <c r="AEB9" s="188">
        <v>6789611.0899999999</v>
      </c>
      <c r="AEC9" s="188">
        <v>4558029.5299999993</v>
      </c>
      <c r="AED9" s="188">
        <v>3291637.91</v>
      </c>
      <c r="AEE9" s="188">
        <v>7074148.1900000004</v>
      </c>
      <c r="AEF9" s="188">
        <v>13388523.109999999</v>
      </c>
      <c r="AEG9" s="188">
        <v>5261650.8800000008</v>
      </c>
      <c r="AEH9" s="188">
        <v>6975777.5100000007</v>
      </c>
      <c r="AEI9" s="188">
        <v>6082426.8600000003</v>
      </c>
      <c r="AEJ9" s="188">
        <v>10706003.200000001</v>
      </c>
      <c r="AEK9" s="188">
        <v>2819493.5</v>
      </c>
      <c r="AEL9" s="188">
        <v>21214656.150000002</v>
      </c>
      <c r="AEM9" s="188">
        <v>2422242.9700000002</v>
      </c>
      <c r="AEN9" s="188">
        <v>9326872.7199999988</v>
      </c>
      <c r="AEO9" s="188">
        <v>279300298.11000001</v>
      </c>
      <c r="AEP9" s="188">
        <v>12528134.789999999</v>
      </c>
      <c r="AEQ9" s="188">
        <v>14817481.189999999</v>
      </c>
      <c r="AER9" s="188">
        <v>6304810.9900000002</v>
      </c>
      <c r="AES9" s="188">
        <v>4811041.3600000003</v>
      </c>
      <c r="AET9" s="188">
        <v>29492111.850000001</v>
      </c>
      <c r="AEU9" s="188">
        <v>4770256.38</v>
      </c>
      <c r="AEV9" s="188">
        <v>9750884.7100000009</v>
      </c>
      <c r="AEW9" s="188">
        <v>6609197.0299999993</v>
      </c>
      <c r="AEX9" s="188">
        <v>2274443.52</v>
      </c>
      <c r="AEY9" s="188">
        <v>143628186.29000002</v>
      </c>
      <c r="AEZ9" s="188">
        <v>66512191.719999999</v>
      </c>
      <c r="AFA9" s="188">
        <v>9888897.5700000003</v>
      </c>
      <c r="AFB9" s="188">
        <v>5695132.9999999991</v>
      </c>
      <c r="AFC9" s="188">
        <v>10628747.24</v>
      </c>
      <c r="AFD9" s="188">
        <v>5566045.6800000006</v>
      </c>
      <c r="AFE9" s="188">
        <v>2992887.91</v>
      </c>
      <c r="AFF9" s="188">
        <v>6194147.6699999999</v>
      </c>
      <c r="AFG9" s="188">
        <v>3400784.0700000003</v>
      </c>
      <c r="AFH9" s="188">
        <v>5587339.7599999998</v>
      </c>
      <c r="AFI9" s="188">
        <v>2790975.55</v>
      </c>
      <c r="AFJ9" s="188">
        <v>3462849.24</v>
      </c>
      <c r="AFK9" s="188">
        <v>5488078.8900000006</v>
      </c>
      <c r="AFL9" s="188">
        <v>141203553.38999999</v>
      </c>
      <c r="AFM9" s="188">
        <v>14315306.490000002</v>
      </c>
      <c r="AFN9" s="188">
        <v>4541932.0199999996</v>
      </c>
      <c r="AFO9" s="188">
        <v>6161765.5900000008</v>
      </c>
      <c r="AFP9" s="188">
        <v>3174664.5</v>
      </c>
      <c r="AFQ9" s="188">
        <v>4094575.5</v>
      </c>
      <c r="AFR9" s="188">
        <v>3226942.1599999997</v>
      </c>
      <c r="AFS9" s="188">
        <v>5602151.9299999997</v>
      </c>
      <c r="AFT9" s="188">
        <v>3861400.46</v>
      </c>
      <c r="AFU9" s="188">
        <v>3379064.4</v>
      </c>
      <c r="AFV9" s="188">
        <v>7784218.1900000004</v>
      </c>
      <c r="AFW9" s="188">
        <v>2340947.13</v>
      </c>
      <c r="AFX9" s="188">
        <v>321441737.38000005</v>
      </c>
      <c r="AFY9" s="188">
        <v>4304173.4399999995</v>
      </c>
      <c r="AFZ9" s="188">
        <v>7894483.3500000006</v>
      </c>
      <c r="AGA9" s="188">
        <v>7412084.7700000005</v>
      </c>
      <c r="AGB9" s="188">
        <v>44922060.670000002</v>
      </c>
      <c r="AGC9" s="188">
        <v>11475297.439999999</v>
      </c>
      <c r="AGD9" s="188">
        <v>7057105.75</v>
      </c>
      <c r="AGE9" s="188">
        <v>4345007.2299999995</v>
      </c>
      <c r="AGF9" s="188">
        <v>5135553.1800000006</v>
      </c>
      <c r="AGG9" s="188">
        <v>6904668.6200000001</v>
      </c>
      <c r="AGH9" s="188">
        <v>4378246.1099999994</v>
      </c>
      <c r="AGI9" s="188">
        <v>278467767.13999999</v>
      </c>
      <c r="AGJ9" s="188">
        <v>27328178.040000003</v>
      </c>
      <c r="AGK9" s="188">
        <v>6608305.2999999998</v>
      </c>
      <c r="AGL9" s="188">
        <v>5472013.2599999998</v>
      </c>
      <c r="AGM9" s="188">
        <v>11510436.189999999</v>
      </c>
      <c r="AGN9" s="188">
        <v>15677455.23</v>
      </c>
      <c r="AGO9" s="188">
        <v>1403221.5599999998</v>
      </c>
      <c r="AGP9" s="188">
        <v>2685001.97</v>
      </c>
      <c r="AGQ9" s="188">
        <v>332380758.63000005</v>
      </c>
      <c r="AGR9" s="188">
        <v>288410171.06999999</v>
      </c>
      <c r="AGS9" s="188">
        <v>7604189.4400000004</v>
      </c>
      <c r="AGT9" s="188">
        <v>10301470.77</v>
      </c>
      <c r="AGU9" s="188">
        <v>30833431.669999998</v>
      </c>
      <c r="AGV9" s="188">
        <v>11604688.67</v>
      </c>
      <c r="AGW9" s="188">
        <v>6675218.5300000003</v>
      </c>
      <c r="AGX9" s="188">
        <v>18903780.380000003</v>
      </c>
      <c r="AGY9" s="188">
        <v>4253402.58</v>
      </c>
      <c r="AGZ9" s="188">
        <v>7622941.1299999999</v>
      </c>
      <c r="AHA9" s="188">
        <v>8532711.1500000004</v>
      </c>
      <c r="AHB9" s="188">
        <v>6127032.2000000002</v>
      </c>
      <c r="AHC9" s="188">
        <v>8431717.9199999999</v>
      </c>
      <c r="AHD9" s="188">
        <v>3562966.7600000002</v>
      </c>
      <c r="AHE9" s="188">
        <v>3977007.76</v>
      </c>
      <c r="AHF9" s="188">
        <v>5959042.9199999999</v>
      </c>
      <c r="AHG9" s="188">
        <v>3481076.4</v>
      </c>
      <c r="AHH9" s="188">
        <v>85380194.809999987</v>
      </c>
      <c r="AHI9" s="188">
        <v>10388203.469999999</v>
      </c>
      <c r="AHJ9" s="188">
        <v>5366016.99</v>
      </c>
      <c r="AHK9" s="188">
        <v>6537754.9399999995</v>
      </c>
      <c r="AHL9" s="188">
        <v>16774599.310000001</v>
      </c>
      <c r="AHM9" s="188">
        <v>4877744.3900000006</v>
      </c>
      <c r="AHN9" s="188">
        <v>2928114.08</v>
      </c>
      <c r="AHO9" s="188"/>
      <c r="AHQ9" s="209">
        <v>7</v>
      </c>
      <c r="AHR9" s="184" t="s">
        <v>6</v>
      </c>
      <c r="AHS9" s="184" t="b">
        <f t="shared" si="0"/>
        <v>1</v>
      </c>
    </row>
    <row r="10" spans="1:903" ht="23.5" customHeight="1">
      <c r="A10" s="183" t="s">
        <v>8</v>
      </c>
      <c r="B10" s="184" t="s">
        <v>9</v>
      </c>
      <c r="C10" s="188">
        <v>127475673.75999999</v>
      </c>
      <c r="D10" s="188">
        <v>6180965.4300000016</v>
      </c>
      <c r="E10" s="188">
        <v>603173.53</v>
      </c>
      <c r="F10" s="188">
        <v>506631.65999999986</v>
      </c>
      <c r="G10" s="188">
        <v>1305754.8400000003</v>
      </c>
      <c r="H10" s="188">
        <v>2332704.3099999996</v>
      </c>
      <c r="I10" s="188">
        <v>474410.54</v>
      </c>
      <c r="J10" s="188">
        <v>11451516.17</v>
      </c>
      <c r="K10" s="188">
        <v>949631.07000000041</v>
      </c>
      <c r="L10" s="188">
        <v>1241894.0500000003</v>
      </c>
      <c r="M10" s="188">
        <v>16845832.149999999</v>
      </c>
      <c r="N10" s="188">
        <v>849113.66000000015</v>
      </c>
      <c r="O10" s="188">
        <v>2295707.1100000003</v>
      </c>
      <c r="P10" s="188">
        <v>2487491.83</v>
      </c>
      <c r="Q10" s="188">
        <v>1476457</v>
      </c>
      <c r="R10" s="188">
        <v>416902.07</v>
      </c>
      <c r="S10" s="188">
        <v>628068.41999999981</v>
      </c>
      <c r="T10" s="188">
        <v>1490146.9</v>
      </c>
      <c r="U10" s="188">
        <v>258136.92999999993</v>
      </c>
      <c r="V10" s="188">
        <v>956830.52000000014</v>
      </c>
      <c r="W10" s="188">
        <v>689645.7699999999</v>
      </c>
      <c r="X10" s="188">
        <v>1008231.27</v>
      </c>
      <c r="Y10" s="188">
        <v>687873.66</v>
      </c>
      <c r="Z10" s="188">
        <v>368136.52999999997</v>
      </c>
      <c r="AA10" s="188">
        <v>166403071.25999999</v>
      </c>
      <c r="AB10" s="188">
        <v>1882878.93</v>
      </c>
      <c r="AC10" s="188">
        <v>8056905.879999999</v>
      </c>
      <c r="AD10" s="188">
        <v>995049.08</v>
      </c>
      <c r="AE10" s="188">
        <v>3644138.1399999997</v>
      </c>
      <c r="AF10" s="188">
        <v>830774.44000000029</v>
      </c>
      <c r="AG10" s="188">
        <v>4479162.3999999994</v>
      </c>
      <c r="AH10" s="188">
        <v>1775304.7500000002</v>
      </c>
      <c r="AI10" s="188">
        <v>2799597.95</v>
      </c>
      <c r="AJ10" s="188">
        <v>1589718.29</v>
      </c>
      <c r="AK10" s="188">
        <v>651689.91</v>
      </c>
      <c r="AL10" s="188">
        <v>689337.12999999977</v>
      </c>
      <c r="AM10" s="188">
        <v>1479918.2500000002</v>
      </c>
      <c r="AN10" s="188">
        <v>1471482.34</v>
      </c>
      <c r="AO10" s="188">
        <v>1124474.6599999999</v>
      </c>
      <c r="AP10" s="188">
        <v>3331525.93</v>
      </c>
      <c r="AQ10" s="188">
        <v>23962787.180000003</v>
      </c>
      <c r="AR10" s="188">
        <v>330801.97000000003</v>
      </c>
      <c r="AS10" s="188">
        <v>66445672.609999992</v>
      </c>
      <c r="AT10" s="188">
        <v>1452483.61</v>
      </c>
      <c r="AU10" s="188">
        <v>1301591.5999999999</v>
      </c>
      <c r="AV10" s="188">
        <v>1992866.2499999998</v>
      </c>
      <c r="AW10" s="188">
        <v>1387570.74</v>
      </c>
      <c r="AX10" s="188">
        <v>1108621.43</v>
      </c>
      <c r="AY10" s="188">
        <v>820604.5299999998</v>
      </c>
      <c r="AZ10" s="188">
        <v>1446586.77</v>
      </c>
      <c r="BA10" s="188">
        <v>7777454.4299999978</v>
      </c>
      <c r="BB10" s="188">
        <v>2206535.23</v>
      </c>
      <c r="BC10" s="188">
        <v>1691047.35</v>
      </c>
      <c r="BD10" s="188">
        <v>4046586.31</v>
      </c>
      <c r="BE10" s="188">
        <v>811733.57</v>
      </c>
      <c r="BF10" s="188">
        <v>380916.05999999994</v>
      </c>
      <c r="BG10" s="188">
        <v>767884.46000000008</v>
      </c>
      <c r="BH10" s="188">
        <v>53604801.279999994</v>
      </c>
      <c r="BI10" s="188">
        <v>416187.28</v>
      </c>
      <c r="BJ10" s="188">
        <v>392566.55</v>
      </c>
      <c r="BK10" s="188">
        <v>1207470.03</v>
      </c>
      <c r="BL10" s="188">
        <v>1421979.65</v>
      </c>
      <c r="BM10" s="188">
        <v>1778598.38</v>
      </c>
      <c r="BN10" s="188">
        <v>660793.19000000006</v>
      </c>
      <c r="BO10" s="188">
        <v>958373.87999999989</v>
      </c>
      <c r="BP10" s="188">
        <v>450132.14000000007</v>
      </c>
      <c r="BQ10" s="188">
        <v>761015.5</v>
      </c>
      <c r="BR10" s="188">
        <v>567618</v>
      </c>
      <c r="BS10" s="188">
        <v>346849.63000000012</v>
      </c>
      <c r="BT10" s="188">
        <v>7713170.3200000003</v>
      </c>
      <c r="BU10" s="188">
        <v>203138.25</v>
      </c>
      <c r="BV10" s="188">
        <v>603364.40999999992</v>
      </c>
      <c r="BW10" s="188">
        <v>42851111.639999993</v>
      </c>
      <c r="BX10" s="188">
        <v>22734097.329999998</v>
      </c>
      <c r="BY10" s="188">
        <v>910296.26</v>
      </c>
      <c r="BZ10" s="188">
        <v>631938.31000000006</v>
      </c>
      <c r="CA10" s="188">
        <v>1362369.8299999998</v>
      </c>
      <c r="CB10" s="188">
        <v>859259.8</v>
      </c>
      <c r="CC10" s="188">
        <v>1076173.07</v>
      </c>
      <c r="CD10" s="188">
        <v>134984</v>
      </c>
      <c r="CE10" s="188">
        <v>267324</v>
      </c>
      <c r="CF10" s="188">
        <v>228223902.16</v>
      </c>
      <c r="CG10" s="188">
        <v>4122516.8400000008</v>
      </c>
      <c r="CH10" s="188">
        <v>9463010.0800000001</v>
      </c>
      <c r="CI10" s="188">
        <v>577200.35000000009</v>
      </c>
      <c r="CJ10" s="188">
        <v>982479.1</v>
      </c>
      <c r="CK10" s="188">
        <v>1122716.5499999998</v>
      </c>
      <c r="CL10" s="188">
        <v>623371.57999999996</v>
      </c>
      <c r="CM10" s="188">
        <v>2730556.34</v>
      </c>
      <c r="CN10" s="188">
        <v>414904.37000000005</v>
      </c>
      <c r="CO10" s="188">
        <v>1373890.4700000002</v>
      </c>
      <c r="CP10" s="188">
        <v>835106.16</v>
      </c>
      <c r="CQ10" s="188">
        <v>2651221.2500000005</v>
      </c>
      <c r="CR10" s="188">
        <v>660525.18999999994</v>
      </c>
      <c r="CS10" s="188">
        <v>66745940.850000009</v>
      </c>
      <c r="CT10" s="188">
        <v>3784735.18</v>
      </c>
      <c r="CU10" s="188">
        <v>3301808.7</v>
      </c>
      <c r="CV10" s="188">
        <v>4044024.4</v>
      </c>
      <c r="CW10" s="188">
        <v>980202.02</v>
      </c>
      <c r="CX10" s="188">
        <v>4534668.0100000007</v>
      </c>
      <c r="CY10" s="188">
        <v>2063886.4099999997</v>
      </c>
      <c r="CZ10" s="188">
        <v>862766.87</v>
      </c>
      <c r="DA10" s="188">
        <v>96514971.890000001</v>
      </c>
      <c r="DB10" s="188">
        <v>1497922.5100000002</v>
      </c>
      <c r="DC10" s="188">
        <v>9922603.1400000006</v>
      </c>
      <c r="DD10" s="188">
        <v>12139331.260000002</v>
      </c>
      <c r="DE10" s="188">
        <v>2409243.5900000008</v>
      </c>
      <c r="DF10" s="188">
        <v>5021952.55</v>
      </c>
      <c r="DG10" s="188">
        <v>7026721.9000000013</v>
      </c>
      <c r="DH10" s="188">
        <v>560612.9</v>
      </c>
      <c r="DI10" s="188">
        <v>1940481.9300000002</v>
      </c>
      <c r="DJ10" s="188">
        <v>1631763.25</v>
      </c>
      <c r="DK10" s="188">
        <v>5166107.97</v>
      </c>
      <c r="DL10" s="188">
        <v>35599181.279999986</v>
      </c>
      <c r="DM10" s="188">
        <v>52941335.530000009</v>
      </c>
      <c r="DN10" s="188">
        <v>801293.20999999938</v>
      </c>
      <c r="DO10" s="188">
        <v>1488967.41</v>
      </c>
      <c r="DP10" s="188">
        <v>3676344.7600000002</v>
      </c>
      <c r="DQ10" s="188">
        <v>2426994.2900000005</v>
      </c>
      <c r="DR10" s="188">
        <v>1735967.2300000002</v>
      </c>
      <c r="DS10" s="188">
        <v>3002612.57</v>
      </c>
      <c r="DT10" s="188">
        <v>836927.90000000014</v>
      </c>
      <c r="DU10" s="188">
        <v>230259234.97999999</v>
      </c>
      <c r="DV10" s="188">
        <v>1633237.0599999998</v>
      </c>
      <c r="DW10" s="188">
        <v>2792511.6199999996</v>
      </c>
      <c r="DX10" s="188">
        <v>2392988.1399999997</v>
      </c>
      <c r="DY10" s="188">
        <v>3038083.48</v>
      </c>
      <c r="DZ10" s="188">
        <v>2999184.3400000003</v>
      </c>
      <c r="EA10" s="188">
        <v>8231517.5700000003</v>
      </c>
      <c r="EB10" s="188">
        <v>2034461.5700000003</v>
      </c>
      <c r="EC10" s="188">
        <v>3042582.8099999991</v>
      </c>
      <c r="ED10" s="188">
        <v>32657051.819999997</v>
      </c>
      <c r="EE10" s="188">
        <v>30159433.849999998</v>
      </c>
      <c r="EF10" s="188">
        <v>1115594.6999999997</v>
      </c>
      <c r="EG10" s="188">
        <v>1576442.7400000005</v>
      </c>
      <c r="EH10" s="188">
        <v>944169.6100000001</v>
      </c>
      <c r="EI10" s="188">
        <v>2337942.5699999998</v>
      </c>
      <c r="EJ10" s="188">
        <v>4957876.9799999995</v>
      </c>
      <c r="EK10" s="188">
        <v>556979.34</v>
      </c>
      <c r="EL10" s="188">
        <v>863341.87999999989</v>
      </c>
      <c r="EM10" s="188">
        <v>74769485.100000009</v>
      </c>
      <c r="EN10" s="188">
        <v>1439022.9</v>
      </c>
      <c r="EO10" s="188">
        <v>1370392.4099999995</v>
      </c>
      <c r="EP10" s="188">
        <v>1082005.08</v>
      </c>
      <c r="EQ10" s="188">
        <v>342154.42000000004</v>
      </c>
      <c r="ER10" s="188">
        <v>1025173.8400000001</v>
      </c>
      <c r="ES10" s="188">
        <v>1398429.43</v>
      </c>
      <c r="ET10" s="188">
        <v>2462573.6800000006</v>
      </c>
      <c r="EU10" s="188">
        <v>1291642.4300000002</v>
      </c>
      <c r="EV10" s="188">
        <v>83624934.769999996</v>
      </c>
      <c r="EW10" s="188">
        <v>571485.45000000007</v>
      </c>
      <c r="EX10" s="188">
        <v>2020559.4699999997</v>
      </c>
      <c r="EY10" s="188">
        <v>3888563.38</v>
      </c>
      <c r="EZ10" s="188">
        <v>2880798.98</v>
      </c>
      <c r="FA10" s="188">
        <v>6261942.2000000002</v>
      </c>
      <c r="FB10" s="188">
        <v>2260268.8499999996</v>
      </c>
      <c r="FC10" s="188">
        <v>4217140.79</v>
      </c>
      <c r="FD10" s="188">
        <v>1361776.13</v>
      </c>
      <c r="FE10" s="188">
        <v>744820.18</v>
      </c>
      <c r="FF10" s="188">
        <v>1202104.8600000001</v>
      </c>
      <c r="FG10" s="188">
        <v>641703.66999999993</v>
      </c>
      <c r="FH10" s="188">
        <v>52632502.629999995</v>
      </c>
      <c r="FI10" s="188">
        <v>1790075.6600000001</v>
      </c>
      <c r="FJ10" s="188">
        <v>860486.87</v>
      </c>
      <c r="FK10" s="188">
        <v>1075925.5999999999</v>
      </c>
      <c r="FL10" s="188">
        <v>1459148.5700000003</v>
      </c>
      <c r="FM10" s="188">
        <v>1764111.0299999998</v>
      </c>
      <c r="FN10" s="188">
        <v>401330.4</v>
      </c>
      <c r="FO10" s="188">
        <v>171722.11</v>
      </c>
      <c r="FP10" s="188">
        <v>134541820.78999996</v>
      </c>
      <c r="FQ10" s="188">
        <v>663008.36999999988</v>
      </c>
      <c r="FR10" s="188">
        <v>1699800.8099999996</v>
      </c>
      <c r="FS10" s="188">
        <v>1771396.8399999999</v>
      </c>
      <c r="FT10" s="188">
        <v>2137884.3899999992</v>
      </c>
      <c r="FU10" s="188">
        <v>2365058.79</v>
      </c>
      <c r="FV10" s="188">
        <v>7240627.3199999984</v>
      </c>
      <c r="FW10" s="188">
        <v>2096739.2400000002</v>
      </c>
      <c r="FX10" s="188">
        <v>1087984.2099999997</v>
      </c>
      <c r="FY10" s="188">
        <v>1986363.3999999997</v>
      </c>
      <c r="FZ10" s="188">
        <v>4434522.38</v>
      </c>
      <c r="GA10" s="188">
        <v>2590492.4</v>
      </c>
      <c r="GB10" s="188">
        <v>940764.8600000001</v>
      </c>
      <c r="GC10" s="188">
        <v>238496.27000000002</v>
      </c>
      <c r="GD10" s="188">
        <v>71874614.400000006</v>
      </c>
      <c r="GE10" s="188">
        <v>934994.72000000009</v>
      </c>
      <c r="GF10" s="188">
        <v>677342.49</v>
      </c>
      <c r="GG10" s="188">
        <v>3191551.46</v>
      </c>
      <c r="GH10" s="188">
        <v>1193263.45</v>
      </c>
      <c r="GI10" s="188">
        <v>1200401.1700000002</v>
      </c>
      <c r="GJ10" s="188">
        <v>1502372.8900000001</v>
      </c>
      <c r="GK10" s="188">
        <v>4916858.209999999</v>
      </c>
      <c r="GL10" s="188">
        <v>1134666.31</v>
      </c>
      <c r="GM10" s="188">
        <v>530957.85</v>
      </c>
      <c r="GN10" s="188">
        <v>346602.95</v>
      </c>
      <c r="GO10" s="188">
        <v>457307.94</v>
      </c>
      <c r="GP10" s="188">
        <v>26375654.359999999</v>
      </c>
      <c r="GQ10" s="188">
        <v>2148705.8599999994</v>
      </c>
      <c r="GR10" s="188">
        <v>952905.34000000008</v>
      </c>
      <c r="GS10" s="188">
        <v>2555926.4</v>
      </c>
      <c r="GT10" s="188">
        <v>533329.13</v>
      </c>
      <c r="GU10" s="188">
        <v>1973586.15</v>
      </c>
      <c r="GV10" s="188">
        <v>1137370.4899999998</v>
      </c>
      <c r="GW10" s="188">
        <v>651845.68999999983</v>
      </c>
      <c r="GX10" s="188">
        <v>66405584.920000024</v>
      </c>
      <c r="GY10" s="188">
        <v>1096641.3199999998</v>
      </c>
      <c r="GZ10" s="188">
        <v>3843223.9199999995</v>
      </c>
      <c r="HA10" s="188">
        <v>2012821.7300000002</v>
      </c>
      <c r="HB10" s="188">
        <v>204395681.77000004</v>
      </c>
      <c r="HC10" s="188">
        <v>5133982.5</v>
      </c>
      <c r="HD10" s="188">
        <v>3619270.6</v>
      </c>
      <c r="HE10" s="188">
        <v>3212106.94</v>
      </c>
      <c r="HF10" s="188">
        <v>7521397.9799999995</v>
      </c>
      <c r="HG10" s="188">
        <v>3819057.8</v>
      </c>
      <c r="HH10" s="188">
        <v>955908.79</v>
      </c>
      <c r="HI10" s="188">
        <v>147998171.77999997</v>
      </c>
      <c r="HJ10" s="188">
        <v>804960.74000000011</v>
      </c>
      <c r="HK10" s="188">
        <v>1657222.52</v>
      </c>
      <c r="HL10" s="188">
        <v>1153509.06</v>
      </c>
      <c r="HM10" s="188">
        <v>578108.64</v>
      </c>
      <c r="HN10" s="188">
        <v>4762689.0200000005</v>
      </c>
      <c r="HO10" s="188">
        <v>1332648.4600000002</v>
      </c>
      <c r="HP10" s="188">
        <v>570305.75</v>
      </c>
      <c r="HQ10" s="188">
        <v>141950772.92999998</v>
      </c>
      <c r="HR10" s="188">
        <v>51994203.960000008</v>
      </c>
      <c r="HS10" s="188">
        <v>3755646.57</v>
      </c>
      <c r="HT10" s="188">
        <v>205678.5199999999</v>
      </c>
      <c r="HU10" s="188">
        <v>2997436.05</v>
      </c>
      <c r="HV10" s="188">
        <v>781546.48999999987</v>
      </c>
      <c r="HW10" s="188">
        <v>4156568.35</v>
      </c>
      <c r="HX10" s="188">
        <v>2086353.1500000004</v>
      </c>
      <c r="HY10" s="188">
        <v>1345357.5200000003</v>
      </c>
      <c r="HZ10" s="188">
        <v>3522373.22</v>
      </c>
      <c r="IA10" s="188">
        <v>2892089.12</v>
      </c>
      <c r="IB10" s="188">
        <v>2331166.7100000004</v>
      </c>
      <c r="IC10" s="188">
        <v>410660.93</v>
      </c>
      <c r="ID10" s="188">
        <v>2598862.5700000003</v>
      </c>
      <c r="IE10" s="188">
        <v>961837.7799999998</v>
      </c>
      <c r="IF10" s="188">
        <v>1109194.71</v>
      </c>
      <c r="IG10" s="188">
        <v>134039076.38</v>
      </c>
      <c r="IH10" s="188">
        <v>45132346.719999991</v>
      </c>
      <c r="II10" s="188">
        <v>7288372.3200000003</v>
      </c>
      <c r="IJ10" s="188">
        <v>4366992.2399999993</v>
      </c>
      <c r="IK10" s="188">
        <v>27593846.069999997</v>
      </c>
      <c r="IL10" s="188">
        <v>1856953.5699999996</v>
      </c>
      <c r="IM10" s="188">
        <v>2907215.42</v>
      </c>
      <c r="IN10" s="188">
        <v>2284807.23</v>
      </c>
      <c r="IO10" s="188">
        <v>1006716.41</v>
      </c>
      <c r="IP10" s="188">
        <v>1663800.1900000002</v>
      </c>
      <c r="IQ10" s="188">
        <v>2588352.3199999994</v>
      </c>
      <c r="IR10" s="188">
        <v>240103202.12</v>
      </c>
      <c r="IS10" s="188">
        <v>98898859.539999992</v>
      </c>
      <c r="IT10" s="188">
        <v>3891649.4599999995</v>
      </c>
      <c r="IU10" s="188">
        <v>5050307.0000000009</v>
      </c>
      <c r="IV10" s="188">
        <v>7823213.5999999996</v>
      </c>
      <c r="IW10" s="188">
        <v>1396660.91</v>
      </c>
      <c r="IX10" s="188">
        <v>2097705.8200000003</v>
      </c>
      <c r="IY10" s="188">
        <v>1028409.0499999999</v>
      </c>
      <c r="IZ10" s="188">
        <v>1218341.4500000002</v>
      </c>
      <c r="JA10" s="188">
        <v>2979730.4699999997</v>
      </c>
      <c r="JB10" s="188">
        <v>6520819.7599999998</v>
      </c>
      <c r="JC10" s="188">
        <v>5114070.7500000009</v>
      </c>
      <c r="JD10" s="188">
        <v>46014770.020000011</v>
      </c>
      <c r="JE10" s="188">
        <v>11494843.680000003</v>
      </c>
      <c r="JF10" s="188">
        <v>843106.26000000024</v>
      </c>
      <c r="JG10" s="188">
        <v>1159378.4900000002</v>
      </c>
      <c r="JH10" s="188">
        <v>814370.33999999985</v>
      </c>
      <c r="JI10" s="188">
        <v>1316334.7600000002</v>
      </c>
      <c r="JJ10" s="188">
        <v>65349037.320000008</v>
      </c>
      <c r="JK10" s="188">
        <v>2689673.58</v>
      </c>
      <c r="JL10" s="188">
        <v>4756220.95</v>
      </c>
      <c r="JM10" s="188">
        <v>4443232.7300000004</v>
      </c>
      <c r="JN10" s="188">
        <v>2227393.5800000005</v>
      </c>
      <c r="JO10" s="188">
        <v>6397995.1199999992</v>
      </c>
      <c r="JP10" s="188">
        <v>1150548.97</v>
      </c>
      <c r="JQ10" s="188">
        <v>92065234.039999992</v>
      </c>
      <c r="JR10" s="188">
        <v>13776119.330000002</v>
      </c>
      <c r="JS10" s="188">
        <v>1594143.5799999998</v>
      </c>
      <c r="JT10" s="188">
        <v>18227305.979999997</v>
      </c>
      <c r="JU10" s="188">
        <v>11625209.610000001</v>
      </c>
      <c r="JV10" s="188">
        <v>3242772.35</v>
      </c>
      <c r="JW10" s="188">
        <v>2500049.25</v>
      </c>
      <c r="JX10" s="188">
        <v>1188296.4099999999</v>
      </c>
      <c r="JY10" s="188">
        <v>108409238.98</v>
      </c>
      <c r="JZ10" s="188">
        <v>79168171.289999992</v>
      </c>
      <c r="KA10" s="188">
        <v>1279768.1999999993</v>
      </c>
      <c r="KB10" s="188">
        <v>922638.4</v>
      </c>
      <c r="KC10" s="188">
        <v>2001248.52</v>
      </c>
      <c r="KD10" s="188">
        <v>489096.45000000007</v>
      </c>
      <c r="KE10" s="188">
        <v>8059639.6499999994</v>
      </c>
      <c r="KF10" s="188">
        <v>2271546</v>
      </c>
      <c r="KG10" s="188">
        <v>1104937.6000000001</v>
      </c>
      <c r="KH10" s="188">
        <v>3370311.48</v>
      </c>
      <c r="KI10" s="188">
        <v>957647.64</v>
      </c>
      <c r="KJ10" s="188">
        <v>1509284.5</v>
      </c>
      <c r="KK10" s="188">
        <v>950046.07</v>
      </c>
      <c r="KL10" s="188">
        <v>51002.210000000006</v>
      </c>
      <c r="KM10" s="188">
        <v>457359.76999999996</v>
      </c>
      <c r="KN10" s="188">
        <v>261004850.71000001</v>
      </c>
      <c r="KO10" s="188">
        <v>10470880.52</v>
      </c>
      <c r="KP10" s="188">
        <v>15703235.890000001</v>
      </c>
      <c r="KQ10" s="188">
        <v>6288218.4800000004</v>
      </c>
      <c r="KR10" s="188">
        <v>14963903.040000001</v>
      </c>
      <c r="KS10" s="188">
        <v>7455517.6499999994</v>
      </c>
      <c r="KT10" s="188">
        <v>13526346.040000001</v>
      </c>
      <c r="KU10" s="188">
        <v>7595205.3599999994</v>
      </c>
      <c r="KV10" s="188">
        <v>3691342.7100000004</v>
      </c>
      <c r="KW10" s="188">
        <v>52744840.719999999</v>
      </c>
      <c r="KX10" s="188">
        <v>4243772.2200000007</v>
      </c>
      <c r="KY10" s="188">
        <v>5079830.3</v>
      </c>
      <c r="KZ10" s="188">
        <v>20081603.009999998</v>
      </c>
      <c r="LA10" s="188">
        <v>814998.08000000007</v>
      </c>
      <c r="LB10" s="188">
        <v>3782080.2699999996</v>
      </c>
      <c r="LC10" s="188">
        <v>132084206.08999997</v>
      </c>
      <c r="LD10" s="188">
        <v>6486191.4800000004</v>
      </c>
      <c r="LE10" s="188">
        <v>241815076.85999998</v>
      </c>
      <c r="LF10" s="188">
        <v>18539410.379999999</v>
      </c>
      <c r="LG10" s="188">
        <v>74377663.069999993</v>
      </c>
      <c r="LH10" s="188">
        <v>57500457.189999998</v>
      </c>
      <c r="LI10" s="188">
        <v>2639460.71</v>
      </c>
      <c r="LJ10" s="188">
        <v>1153408.0899999999</v>
      </c>
      <c r="LK10" s="188">
        <v>2330068.4800000004</v>
      </c>
      <c r="LL10" s="188">
        <v>3970369.6599999992</v>
      </c>
      <c r="LM10" s="188">
        <v>1460676.4</v>
      </c>
      <c r="LN10" s="188">
        <v>990476.58999999962</v>
      </c>
      <c r="LO10" s="188">
        <v>165874.02000000008</v>
      </c>
      <c r="LP10" s="188">
        <v>52586489.539999992</v>
      </c>
      <c r="LQ10" s="188">
        <v>1671366.5899999999</v>
      </c>
      <c r="LR10" s="188">
        <v>830833.64999999991</v>
      </c>
      <c r="LS10" s="188">
        <v>455459251.77000004</v>
      </c>
      <c r="LT10" s="188">
        <v>81583804.070000008</v>
      </c>
      <c r="LU10" s="188">
        <v>110753406.20000002</v>
      </c>
      <c r="LV10" s="188">
        <v>34792123.719999999</v>
      </c>
      <c r="LW10" s="188">
        <v>3772743.67</v>
      </c>
      <c r="LX10" s="188">
        <v>7531066.0800000001</v>
      </c>
      <c r="LY10" s="188">
        <v>2957989.4</v>
      </c>
      <c r="LZ10" s="188">
        <v>3727942.2699999996</v>
      </c>
      <c r="MA10" s="188">
        <v>3930242.7</v>
      </c>
      <c r="MB10" s="188">
        <v>6660655.3199999984</v>
      </c>
      <c r="MC10" s="188">
        <v>21126969.250000004</v>
      </c>
      <c r="MD10" s="188">
        <v>1020623.04</v>
      </c>
      <c r="ME10" s="188">
        <v>157336786.34999996</v>
      </c>
      <c r="MF10" s="188">
        <v>1787031.88</v>
      </c>
      <c r="MG10" s="188">
        <v>2105387.6199999996</v>
      </c>
      <c r="MH10" s="188">
        <v>755855.76</v>
      </c>
      <c r="MI10" s="188">
        <v>556162.17000000004</v>
      </c>
      <c r="MJ10" s="188">
        <v>1433935.08</v>
      </c>
      <c r="MK10" s="188">
        <v>1077439.44</v>
      </c>
      <c r="ML10" s="188">
        <v>1544470.3699999996</v>
      </c>
      <c r="MM10" s="188">
        <v>2187708.0499999998</v>
      </c>
      <c r="MN10" s="188">
        <v>796747.49999999977</v>
      </c>
      <c r="MO10" s="188">
        <v>2138913.54</v>
      </c>
      <c r="MP10" s="188">
        <v>928415.53</v>
      </c>
      <c r="MQ10" s="188">
        <v>169019924.70000002</v>
      </c>
      <c r="MR10" s="188">
        <v>1244916.3799999999</v>
      </c>
      <c r="MS10" s="188">
        <v>5060065.08</v>
      </c>
      <c r="MT10" s="188">
        <v>8537340.3599999994</v>
      </c>
      <c r="MU10" s="188">
        <v>3143275.83</v>
      </c>
      <c r="MV10" s="188">
        <v>8931640.6600000001</v>
      </c>
      <c r="MW10" s="188">
        <v>16270748.850000001</v>
      </c>
      <c r="MX10" s="188">
        <v>6887094.7400000002</v>
      </c>
      <c r="MY10" s="188">
        <v>7841737.0200000005</v>
      </c>
      <c r="MZ10" s="188">
        <v>1344068.2599999998</v>
      </c>
      <c r="NA10" s="188">
        <v>837324.97000000009</v>
      </c>
      <c r="NB10" s="188">
        <v>344317132.84999996</v>
      </c>
      <c r="NC10" s="188">
        <v>34507733.509999998</v>
      </c>
      <c r="ND10" s="188">
        <v>9084319.4300000016</v>
      </c>
      <c r="NE10" s="188">
        <v>30611855.109999996</v>
      </c>
      <c r="NF10" s="188">
        <v>3254790.2699999996</v>
      </c>
      <c r="NG10" s="188">
        <v>23528746.48</v>
      </c>
      <c r="NH10" s="188">
        <v>56358760.049999997</v>
      </c>
      <c r="NI10" s="188">
        <v>17821335.820000004</v>
      </c>
      <c r="NJ10" s="188">
        <v>914215.54</v>
      </c>
      <c r="NK10" s="188">
        <v>1179704.1000000001</v>
      </c>
      <c r="NL10" s="188">
        <v>6891085.5999999996</v>
      </c>
      <c r="NM10" s="188">
        <v>4267902.7699999996</v>
      </c>
      <c r="NN10" s="188">
        <v>44755789.019999996</v>
      </c>
      <c r="NO10" s="188">
        <v>1210582.5699999998</v>
      </c>
      <c r="NP10" s="188">
        <v>1584030.97</v>
      </c>
      <c r="NQ10" s="188">
        <v>870775.2100000002</v>
      </c>
      <c r="NR10" s="188">
        <v>1151503.2899999998</v>
      </c>
      <c r="NS10" s="188">
        <v>1056820.96</v>
      </c>
      <c r="NT10" s="188">
        <v>2401305.4000000004</v>
      </c>
      <c r="NU10" s="188">
        <v>159654959.01999998</v>
      </c>
      <c r="NV10" s="188">
        <v>72395684.710000008</v>
      </c>
      <c r="NW10" s="188">
        <v>4311653.03</v>
      </c>
      <c r="NX10" s="188">
        <v>2881473.4</v>
      </c>
      <c r="NY10" s="188">
        <v>4113968.4399999995</v>
      </c>
      <c r="NZ10" s="188">
        <v>12519927.629999999</v>
      </c>
      <c r="OA10" s="188">
        <v>3029711.56</v>
      </c>
      <c r="OB10" s="188">
        <v>279916610.12</v>
      </c>
      <c r="OC10" s="188">
        <v>46952055.870000005</v>
      </c>
      <c r="OD10" s="188">
        <v>3563832.3600000003</v>
      </c>
      <c r="OE10" s="188">
        <v>24513408.689999998</v>
      </c>
      <c r="OF10" s="188">
        <v>6349189.0600000005</v>
      </c>
      <c r="OG10" s="188">
        <v>6119729.1499999994</v>
      </c>
      <c r="OH10" s="188">
        <v>25030912.000000004</v>
      </c>
      <c r="OI10" s="188">
        <v>1707852.25</v>
      </c>
      <c r="OJ10" s="188">
        <v>5851832.5200000005</v>
      </c>
      <c r="OK10" s="188">
        <v>57890495.759999998</v>
      </c>
      <c r="OL10" s="188">
        <v>24010253.779999997</v>
      </c>
      <c r="OM10" s="188">
        <v>30967354.289999999</v>
      </c>
      <c r="ON10" s="188">
        <v>1810678.3699999999</v>
      </c>
      <c r="OO10" s="188">
        <v>874711.61</v>
      </c>
      <c r="OP10" s="188">
        <v>222671.07</v>
      </c>
      <c r="OQ10" s="188">
        <v>90364605.580000013</v>
      </c>
      <c r="OR10" s="188">
        <v>1810961.25</v>
      </c>
      <c r="OS10" s="188">
        <v>1405173.9900000002</v>
      </c>
      <c r="OT10" s="188">
        <v>2676011.0300000003</v>
      </c>
      <c r="OU10" s="188">
        <v>4506051.0699999984</v>
      </c>
      <c r="OV10" s="188">
        <v>14389822.58</v>
      </c>
      <c r="OW10" s="188">
        <v>1304524.0300000003</v>
      </c>
      <c r="OX10" s="188">
        <v>1622963.4100000001</v>
      </c>
      <c r="OY10" s="188">
        <v>1873144.02</v>
      </c>
      <c r="OZ10" s="188">
        <v>93362258.800000012</v>
      </c>
      <c r="PA10" s="188">
        <v>1005834.96</v>
      </c>
      <c r="PB10" s="188">
        <v>5885958.1500000004</v>
      </c>
      <c r="PC10" s="188">
        <v>611285.36999999988</v>
      </c>
      <c r="PD10" s="188">
        <v>3418491.8400000008</v>
      </c>
      <c r="PE10" s="188">
        <v>4579500.46</v>
      </c>
      <c r="PF10" s="188">
        <v>554793.19999999995</v>
      </c>
      <c r="PG10" s="188">
        <v>529901.7300000001</v>
      </c>
      <c r="PH10" s="188">
        <v>1916427</v>
      </c>
      <c r="PI10" s="188">
        <v>2603012.48</v>
      </c>
      <c r="PJ10" s="188">
        <v>3551179.66</v>
      </c>
      <c r="PK10" s="188">
        <v>998816.78000000049</v>
      </c>
      <c r="PL10" s="188">
        <v>1256532.69</v>
      </c>
      <c r="PM10" s="188">
        <v>5747843.9900000002</v>
      </c>
      <c r="PN10" s="188">
        <v>568855.62999999989</v>
      </c>
      <c r="PO10" s="188">
        <v>407700.52999999997</v>
      </c>
      <c r="PP10" s="188">
        <v>448379.98</v>
      </c>
      <c r="PQ10" s="188">
        <v>694052.09000000008</v>
      </c>
      <c r="PR10" s="188">
        <v>356997753.16000003</v>
      </c>
      <c r="PS10" s="188">
        <v>4989372.07</v>
      </c>
      <c r="PT10" s="188">
        <v>2920237.5100000002</v>
      </c>
      <c r="PU10" s="188">
        <v>3110148.13</v>
      </c>
      <c r="PV10" s="188">
        <v>53316346.039999999</v>
      </c>
      <c r="PW10" s="188">
        <v>486375.64</v>
      </c>
      <c r="PX10" s="188">
        <v>11476287.279999999</v>
      </c>
      <c r="PY10" s="188">
        <v>1304712.4200000004</v>
      </c>
      <c r="PZ10" s="188">
        <v>13241838.059999999</v>
      </c>
      <c r="QA10" s="188">
        <v>510209.83999999997</v>
      </c>
      <c r="QB10" s="188">
        <v>6413497.0100000007</v>
      </c>
      <c r="QC10" s="188">
        <v>377717.78999999986</v>
      </c>
      <c r="QD10" s="188">
        <v>2234901.46</v>
      </c>
      <c r="QE10" s="188">
        <v>794583.38</v>
      </c>
      <c r="QF10" s="188">
        <v>2535852.88</v>
      </c>
      <c r="QG10" s="188">
        <v>4535768.42</v>
      </c>
      <c r="QH10" s="188">
        <v>1460994.46</v>
      </c>
      <c r="QI10" s="188">
        <v>2110348.48</v>
      </c>
      <c r="QJ10" s="188">
        <v>513773.47</v>
      </c>
      <c r="QK10" s="188">
        <v>3139953.43</v>
      </c>
      <c r="QL10" s="188">
        <v>14181288.079999998</v>
      </c>
      <c r="QM10" s="188">
        <v>1495829</v>
      </c>
      <c r="QN10" s="188">
        <v>295212.07</v>
      </c>
      <c r="QO10" s="188">
        <v>699999</v>
      </c>
      <c r="QP10" s="188">
        <v>584656.38</v>
      </c>
      <c r="QQ10" s="188">
        <v>404660.10000000003</v>
      </c>
      <c r="QR10" s="188">
        <v>117419991.87</v>
      </c>
      <c r="QS10" s="188">
        <v>365025.99</v>
      </c>
      <c r="QT10" s="188">
        <v>14131648.420000002</v>
      </c>
      <c r="QU10" s="188">
        <v>1726741.3499999999</v>
      </c>
      <c r="QV10" s="188">
        <v>3160610.5</v>
      </c>
      <c r="QW10" s="188">
        <v>2724151.9399999995</v>
      </c>
      <c r="QX10" s="188">
        <v>1205364.22</v>
      </c>
      <c r="QY10" s="188">
        <v>4185269.8399999989</v>
      </c>
      <c r="QZ10" s="188">
        <v>2933326.49</v>
      </c>
      <c r="RA10" s="188">
        <v>835259.32000000007</v>
      </c>
      <c r="RB10" s="188">
        <v>1140938.1200000001</v>
      </c>
      <c r="RC10" s="188">
        <v>585774.10000000009</v>
      </c>
      <c r="RD10" s="188">
        <v>855708.64</v>
      </c>
      <c r="RE10" s="188">
        <v>140473057.12999997</v>
      </c>
      <c r="RF10" s="188">
        <v>6079663.6500000004</v>
      </c>
      <c r="RG10" s="188">
        <v>3303260.64</v>
      </c>
      <c r="RH10" s="188">
        <v>1017496.5299999999</v>
      </c>
      <c r="RI10" s="188">
        <v>1225554.4200000002</v>
      </c>
      <c r="RJ10" s="188">
        <v>3552085.91</v>
      </c>
      <c r="RK10" s="188">
        <v>6055445.8599999994</v>
      </c>
      <c r="RL10" s="188">
        <v>625419.21999999986</v>
      </c>
      <c r="RM10" s="188">
        <v>2118703.13</v>
      </c>
      <c r="RN10" s="188">
        <v>3261840.6900000009</v>
      </c>
      <c r="RO10" s="188">
        <v>6599629.120000001</v>
      </c>
      <c r="RP10" s="188">
        <v>735362.18999999983</v>
      </c>
      <c r="RQ10" s="188">
        <v>829647.6</v>
      </c>
      <c r="RR10" s="188">
        <v>1753429.4700000002</v>
      </c>
      <c r="RS10" s="188">
        <v>861331.91000000015</v>
      </c>
      <c r="RT10" s="188">
        <v>902622.60999999987</v>
      </c>
      <c r="RU10" s="188">
        <v>2393057.73</v>
      </c>
      <c r="RV10" s="188">
        <v>619692.37</v>
      </c>
      <c r="RW10" s="188">
        <v>845480.04999999993</v>
      </c>
      <c r="RX10" s="188">
        <v>419314.68999999994</v>
      </c>
      <c r="RY10" s="188">
        <v>73963094.210000008</v>
      </c>
      <c r="RZ10" s="188">
        <v>900758.84000000032</v>
      </c>
      <c r="SA10" s="188">
        <v>2369814.35</v>
      </c>
      <c r="SB10" s="188">
        <v>939563.10000000009</v>
      </c>
      <c r="SC10" s="188">
        <v>547702.45000000007</v>
      </c>
      <c r="SD10" s="188">
        <v>1417195.15</v>
      </c>
      <c r="SE10" s="188">
        <v>835387.13</v>
      </c>
      <c r="SF10" s="188">
        <v>3963516.6899999995</v>
      </c>
      <c r="SG10" s="188">
        <v>1570431.2500000002</v>
      </c>
      <c r="SH10" s="188">
        <v>869715.75</v>
      </c>
      <c r="SI10" s="188">
        <v>813207.6399999999</v>
      </c>
      <c r="SJ10" s="188">
        <v>3414049.2800000003</v>
      </c>
      <c r="SK10" s="188">
        <v>1148786.8499999999</v>
      </c>
      <c r="SL10" s="188">
        <v>580762.39999999991</v>
      </c>
      <c r="SM10" s="188">
        <v>49351227.160000004</v>
      </c>
      <c r="SN10" s="188">
        <v>2008463.6600000001</v>
      </c>
      <c r="SO10" s="188">
        <v>1273247.24</v>
      </c>
      <c r="SP10" s="188">
        <v>1219779.25</v>
      </c>
      <c r="SQ10" s="188">
        <v>630268.17999999993</v>
      </c>
      <c r="SR10" s="188">
        <v>2615383.13</v>
      </c>
      <c r="SS10" s="188">
        <v>999633.73</v>
      </c>
      <c r="ST10" s="188">
        <v>2557141.88</v>
      </c>
      <c r="SU10" s="188">
        <v>1194219.1900000002</v>
      </c>
      <c r="SV10" s="188">
        <v>822795.02000000014</v>
      </c>
      <c r="SW10" s="188">
        <v>6135139.4000000004</v>
      </c>
      <c r="SX10" s="188">
        <v>527744.74</v>
      </c>
      <c r="SY10" s="188">
        <v>28113171.289999999</v>
      </c>
      <c r="SZ10" s="188">
        <v>985426.85999999987</v>
      </c>
      <c r="TA10" s="188">
        <v>1748364.29</v>
      </c>
      <c r="TB10" s="188">
        <v>2487356.8999999994</v>
      </c>
      <c r="TC10" s="188">
        <v>1171630.2599999998</v>
      </c>
      <c r="TD10" s="188">
        <v>1807435.27</v>
      </c>
      <c r="TE10" s="188">
        <v>1094859.9900000002</v>
      </c>
      <c r="TF10" s="188">
        <v>265477.51</v>
      </c>
      <c r="TG10" s="188">
        <v>143060588.92999995</v>
      </c>
      <c r="TH10" s="188">
        <v>673595.13</v>
      </c>
      <c r="TI10" s="188">
        <v>732647.05999999994</v>
      </c>
      <c r="TJ10" s="188">
        <v>3032073.2500000009</v>
      </c>
      <c r="TK10" s="188">
        <v>3285930.3000000003</v>
      </c>
      <c r="TL10" s="188">
        <v>1012718.4299999999</v>
      </c>
      <c r="TM10" s="188">
        <v>254039.81</v>
      </c>
      <c r="TN10" s="188">
        <v>11781817.100000001</v>
      </c>
      <c r="TO10" s="188">
        <v>1045918.2099999997</v>
      </c>
      <c r="TP10" s="188">
        <v>2882649.8000000007</v>
      </c>
      <c r="TQ10" s="188">
        <v>2549026.4399999995</v>
      </c>
      <c r="TR10" s="188">
        <v>684698.84000000008</v>
      </c>
      <c r="TS10" s="188">
        <v>626754.9800000001</v>
      </c>
      <c r="TT10" s="188">
        <v>1164769.3600000003</v>
      </c>
      <c r="TU10" s="188">
        <v>774339.85000000009</v>
      </c>
      <c r="TV10" s="188">
        <v>1043453.9500000002</v>
      </c>
      <c r="TW10" s="188">
        <v>13888135.1</v>
      </c>
      <c r="TX10" s="188">
        <v>1157953.4099999999</v>
      </c>
      <c r="TY10" s="188">
        <v>70041081.329999983</v>
      </c>
      <c r="TZ10" s="188">
        <v>7041320.8900000006</v>
      </c>
      <c r="UA10" s="188">
        <v>1764605.7999999998</v>
      </c>
      <c r="UB10" s="188">
        <v>1945138.32</v>
      </c>
      <c r="UC10" s="188">
        <v>21753521.349999994</v>
      </c>
      <c r="UD10" s="188">
        <v>606486.75</v>
      </c>
      <c r="UE10" s="188">
        <v>445293.29999999993</v>
      </c>
      <c r="UF10" s="188">
        <v>822113.35</v>
      </c>
      <c r="UG10" s="188">
        <v>866358.75</v>
      </c>
      <c r="UH10" s="188">
        <v>36441532.960000001</v>
      </c>
      <c r="UI10" s="188">
        <v>3431416.8200000003</v>
      </c>
      <c r="UJ10" s="188">
        <v>3332870.27</v>
      </c>
      <c r="UK10" s="188">
        <v>4056968.66</v>
      </c>
      <c r="UL10" s="188">
        <v>1475639.59</v>
      </c>
      <c r="UM10" s="188">
        <v>1207775</v>
      </c>
      <c r="UN10" s="188">
        <v>202781225.69</v>
      </c>
      <c r="UO10" s="188">
        <v>1846846.5699999998</v>
      </c>
      <c r="UP10" s="188">
        <v>1495204.4100000004</v>
      </c>
      <c r="UQ10" s="188">
        <v>21746642.500000004</v>
      </c>
      <c r="UR10" s="188">
        <v>319208</v>
      </c>
      <c r="US10" s="188">
        <v>1236806.8</v>
      </c>
      <c r="UT10" s="188">
        <v>4220266.78</v>
      </c>
      <c r="UU10" s="188">
        <v>861368.8</v>
      </c>
      <c r="UV10" s="188">
        <v>846358.42999999993</v>
      </c>
      <c r="UW10" s="188">
        <v>1198989</v>
      </c>
      <c r="UX10" s="188">
        <v>987479.25999999954</v>
      </c>
      <c r="UY10" s="188">
        <v>5855705.5399999991</v>
      </c>
      <c r="UZ10" s="188">
        <v>1602276.77</v>
      </c>
      <c r="VA10" s="188">
        <v>6583490.5800000001</v>
      </c>
      <c r="VB10" s="188">
        <v>671867</v>
      </c>
      <c r="VC10" s="188">
        <v>841907.55000000028</v>
      </c>
      <c r="VD10" s="188">
        <v>599048.30000000005</v>
      </c>
      <c r="VE10" s="188">
        <v>958038.3899999999</v>
      </c>
      <c r="VF10" s="188">
        <v>5899449.2000000002</v>
      </c>
      <c r="VG10" s="188">
        <v>640447.4800000001</v>
      </c>
      <c r="VH10" s="188">
        <v>810353.60000000009</v>
      </c>
      <c r="VI10" s="188">
        <v>915255.98999999987</v>
      </c>
      <c r="VJ10" s="188">
        <v>67404959.639999986</v>
      </c>
      <c r="VK10" s="188">
        <v>2088581.2499999998</v>
      </c>
      <c r="VL10" s="188">
        <v>2576741.7999999998</v>
      </c>
      <c r="VM10" s="188">
        <v>2337618.2400000002</v>
      </c>
      <c r="VN10" s="188">
        <v>4804527.6499999994</v>
      </c>
      <c r="VO10" s="188">
        <v>6224269.75</v>
      </c>
      <c r="VP10" s="188">
        <v>3571413.7800000003</v>
      </c>
      <c r="VQ10" s="188">
        <v>1626812.7599999995</v>
      </c>
      <c r="VR10" s="188">
        <v>1799289.0599999998</v>
      </c>
      <c r="VS10" s="188">
        <v>16917612.549999997</v>
      </c>
      <c r="VT10" s="188">
        <v>1376353.6</v>
      </c>
      <c r="VU10" s="188">
        <v>4350884.7300000004</v>
      </c>
      <c r="VV10" s="188">
        <v>1958744.1600000001</v>
      </c>
      <c r="VW10" s="188">
        <v>1036996.4299999996</v>
      </c>
      <c r="VX10" s="188">
        <v>1541164.84</v>
      </c>
      <c r="VY10" s="188">
        <v>328803169.24999994</v>
      </c>
      <c r="VZ10" s="188">
        <v>9892157.8599999975</v>
      </c>
      <c r="WA10" s="188">
        <v>2676479.88</v>
      </c>
      <c r="WB10" s="188">
        <v>1835944.1</v>
      </c>
      <c r="WC10" s="188">
        <v>882059.54000000015</v>
      </c>
      <c r="WD10" s="188">
        <v>2893635.55</v>
      </c>
      <c r="WE10" s="188">
        <v>16705147.559999995</v>
      </c>
      <c r="WF10" s="188">
        <v>7550944.7199999997</v>
      </c>
      <c r="WG10" s="188">
        <v>4373897.4500000011</v>
      </c>
      <c r="WH10" s="188">
        <v>6607737.9000000004</v>
      </c>
      <c r="WI10" s="188">
        <v>2350369.17</v>
      </c>
      <c r="WJ10" s="188">
        <v>9464148.3300000001</v>
      </c>
      <c r="WK10" s="188">
        <v>1959218.5599999998</v>
      </c>
      <c r="WL10" s="188">
        <v>12227620.300000001</v>
      </c>
      <c r="WM10" s="188">
        <v>17931609.25</v>
      </c>
      <c r="WN10" s="188">
        <v>2260825.5100000002</v>
      </c>
      <c r="WO10" s="188">
        <v>4919214.1399999997</v>
      </c>
      <c r="WP10" s="188">
        <v>16274473.550000001</v>
      </c>
      <c r="WQ10" s="188">
        <v>3496673.6599999997</v>
      </c>
      <c r="WR10" s="188">
        <v>11230837.689999998</v>
      </c>
      <c r="WS10" s="188">
        <v>87070128.030000001</v>
      </c>
      <c r="WT10" s="188">
        <v>4962786.4799999995</v>
      </c>
      <c r="WU10" s="188">
        <v>953724.92999999993</v>
      </c>
      <c r="WV10" s="188">
        <v>1646363.4000000001</v>
      </c>
      <c r="WW10" s="188">
        <v>2135121.87</v>
      </c>
      <c r="WX10" s="188">
        <v>1894662.8100000003</v>
      </c>
      <c r="WY10" s="188">
        <v>1057199.9300000002</v>
      </c>
      <c r="WZ10" s="188">
        <v>1667767.15</v>
      </c>
      <c r="XA10" s="188">
        <v>65361927.459999993</v>
      </c>
      <c r="XB10" s="188">
        <v>3138686.9100000006</v>
      </c>
      <c r="XC10" s="188">
        <v>531243.99999999988</v>
      </c>
      <c r="XD10" s="188">
        <v>916824.78</v>
      </c>
      <c r="XE10" s="188">
        <v>807236.00000000012</v>
      </c>
      <c r="XF10" s="188">
        <v>169940114.44</v>
      </c>
      <c r="XG10" s="188">
        <v>3139855</v>
      </c>
      <c r="XH10" s="188">
        <v>1325975.1100000001</v>
      </c>
      <c r="XI10" s="188">
        <v>37226332.699999996</v>
      </c>
      <c r="XJ10" s="188">
        <v>1376579.28</v>
      </c>
      <c r="XK10" s="188">
        <v>1624857.6600000001</v>
      </c>
      <c r="XL10" s="188">
        <v>4058080.3100000005</v>
      </c>
      <c r="XM10" s="188">
        <v>1812526.5</v>
      </c>
      <c r="XN10" s="188">
        <v>2152528.9900000002</v>
      </c>
      <c r="XO10" s="188">
        <v>4788867.88</v>
      </c>
      <c r="XP10" s="188">
        <v>4748311.5600000005</v>
      </c>
      <c r="XQ10" s="188">
        <v>773831.90999999992</v>
      </c>
      <c r="XR10" s="188">
        <v>909269.58000000007</v>
      </c>
      <c r="XS10" s="188">
        <v>1661002.2200000002</v>
      </c>
      <c r="XT10" s="188">
        <v>777244.75999999978</v>
      </c>
      <c r="XU10" s="188">
        <v>824329.89</v>
      </c>
      <c r="XV10" s="188">
        <v>803319.10000000009</v>
      </c>
      <c r="XW10" s="188">
        <v>1011863.4100000001</v>
      </c>
      <c r="XX10" s="188">
        <v>730200.41999999993</v>
      </c>
      <c r="XY10" s="188">
        <v>754305.28999999992</v>
      </c>
      <c r="XZ10" s="188">
        <v>836439.38</v>
      </c>
      <c r="YA10" s="188">
        <v>743245.75</v>
      </c>
      <c r="YB10" s="188">
        <v>1274753.1299999999</v>
      </c>
      <c r="YC10" s="188">
        <v>99351533.120000005</v>
      </c>
      <c r="YD10" s="188">
        <v>1526910.8499999999</v>
      </c>
      <c r="YE10" s="188">
        <v>8589320.3900000006</v>
      </c>
      <c r="YF10" s="188">
        <v>2172042.1599999997</v>
      </c>
      <c r="YG10" s="188">
        <v>28398673.399999999</v>
      </c>
      <c r="YH10" s="188">
        <v>2903447.22</v>
      </c>
      <c r="YI10" s="188">
        <v>7541623.1500000004</v>
      </c>
      <c r="YJ10" s="188">
        <v>1792546.63</v>
      </c>
      <c r="YK10" s="188">
        <v>8350033.2400000002</v>
      </c>
      <c r="YL10" s="188">
        <v>7825047.8300000001</v>
      </c>
      <c r="YM10" s="188">
        <v>3237791.24</v>
      </c>
      <c r="YN10" s="188">
        <v>1725159.3299999998</v>
      </c>
      <c r="YO10" s="188">
        <v>1386072.03</v>
      </c>
      <c r="YP10" s="188">
        <v>1536123.87</v>
      </c>
      <c r="YQ10" s="188">
        <v>1158974.0900000001</v>
      </c>
      <c r="YR10" s="188">
        <v>1098150.0099999998</v>
      </c>
      <c r="YS10" s="188">
        <v>1135711.5299999998</v>
      </c>
      <c r="YT10" s="188">
        <v>41954842.829999991</v>
      </c>
      <c r="YU10" s="188">
        <v>1322051.6599999999</v>
      </c>
      <c r="YV10" s="188">
        <v>1133165.9499999995</v>
      </c>
      <c r="YW10" s="188">
        <v>1180267.49</v>
      </c>
      <c r="YX10" s="188">
        <v>3830719.05</v>
      </c>
      <c r="YY10" s="188">
        <v>1594342.66</v>
      </c>
      <c r="YZ10" s="188">
        <v>1308036.49</v>
      </c>
      <c r="ZA10" s="188">
        <v>66418343.539999999</v>
      </c>
      <c r="ZB10" s="188">
        <v>3590664.52</v>
      </c>
      <c r="ZC10" s="188">
        <v>1298992.4200000002</v>
      </c>
      <c r="ZD10" s="188">
        <v>3113016.9</v>
      </c>
      <c r="ZE10" s="188">
        <v>1024160.9</v>
      </c>
      <c r="ZF10" s="188">
        <v>750002.9</v>
      </c>
      <c r="ZG10" s="188">
        <v>531697.73</v>
      </c>
      <c r="ZH10" s="188">
        <v>508464.45999999996</v>
      </c>
      <c r="ZI10" s="188">
        <v>5511069.0700000003</v>
      </c>
      <c r="ZJ10" s="188">
        <v>106413991.99999999</v>
      </c>
      <c r="ZK10" s="188">
        <v>1564303.6699999997</v>
      </c>
      <c r="ZL10" s="188">
        <v>5092005.9800000004</v>
      </c>
      <c r="ZM10" s="188">
        <v>8112666.7000000011</v>
      </c>
      <c r="ZN10" s="188">
        <v>4510160.1900000004</v>
      </c>
      <c r="ZO10" s="188">
        <v>1324156.6000000001</v>
      </c>
      <c r="ZP10" s="188">
        <v>1513478.6800000004</v>
      </c>
      <c r="ZQ10" s="188">
        <v>5706371.5699999994</v>
      </c>
      <c r="ZR10" s="188">
        <v>5937538.71</v>
      </c>
      <c r="ZS10" s="188">
        <v>5649688.3299999991</v>
      </c>
      <c r="ZT10" s="188">
        <v>568367.31999999995</v>
      </c>
      <c r="ZU10" s="188">
        <v>1352883.8899999997</v>
      </c>
      <c r="ZV10" s="188">
        <v>875602.97000000009</v>
      </c>
      <c r="ZW10" s="188">
        <v>2733137.2</v>
      </c>
      <c r="ZX10" s="188">
        <v>2108366.1399999997</v>
      </c>
      <c r="ZY10" s="188">
        <v>574157.68000000005</v>
      </c>
      <c r="ZZ10" s="188">
        <v>1080644.3</v>
      </c>
      <c r="AAA10" s="188">
        <v>838772.57</v>
      </c>
      <c r="AAB10" s="188">
        <v>1450566.16</v>
      </c>
      <c r="AAC10" s="188">
        <v>1305445.6999999997</v>
      </c>
      <c r="AAD10" s="188">
        <v>1336102.73</v>
      </c>
      <c r="AAE10" s="188">
        <v>707792.45000000007</v>
      </c>
      <c r="AAF10" s="188">
        <v>35583105.970000006</v>
      </c>
      <c r="AAG10" s="188">
        <v>1649347.87</v>
      </c>
      <c r="AAH10" s="188">
        <v>1560622.5299999998</v>
      </c>
      <c r="AAI10" s="188">
        <v>1451914.56</v>
      </c>
      <c r="AAJ10" s="188">
        <v>1163941.4500000002</v>
      </c>
      <c r="AAK10" s="188">
        <v>2152340.7799999998</v>
      </c>
      <c r="AAL10" s="188">
        <v>1482609.8199999998</v>
      </c>
      <c r="AAM10" s="188">
        <v>199379330.90000001</v>
      </c>
      <c r="AAN10" s="188">
        <v>1313285.3999999999</v>
      </c>
      <c r="AAO10" s="188">
        <v>1634269.88</v>
      </c>
      <c r="AAP10" s="188">
        <v>4094555.5700000003</v>
      </c>
      <c r="AAQ10" s="188">
        <v>2320152.2799999998</v>
      </c>
      <c r="AAR10" s="188">
        <v>1895516.28</v>
      </c>
      <c r="AAS10" s="188">
        <v>2582489.2300000004</v>
      </c>
      <c r="AAT10" s="188">
        <v>1984119.8</v>
      </c>
      <c r="AAU10" s="188">
        <v>6984163</v>
      </c>
      <c r="AAV10" s="188">
        <v>1376823.2499999995</v>
      </c>
      <c r="AAW10" s="188">
        <v>3103803.29</v>
      </c>
      <c r="AAX10" s="188">
        <v>14893749.250000002</v>
      </c>
      <c r="AAY10" s="188">
        <v>4567004.3600000003</v>
      </c>
      <c r="AAZ10" s="188">
        <v>934751.67999999993</v>
      </c>
      <c r="ABA10" s="188">
        <v>910505.26</v>
      </c>
      <c r="ABB10" s="188">
        <v>2493529.4700000002</v>
      </c>
      <c r="ABC10" s="188">
        <v>1297842.8599999999</v>
      </c>
      <c r="ABD10" s="188">
        <v>1937261.51</v>
      </c>
      <c r="ABE10" s="188">
        <v>591080.99</v>
      </c>
      <c r="ABF10" s="188">
        <v>18777808.300000001</v>
      </c>
      <c r="ABG10" s="188">
        <v>10624828.729999999</v>
      </c>
      <c r="ABH10" s="188">
        <v>888589.49</v>
      </c>
      <c r="ABI10" s="188">
        <v>510703.45999999979</v>
      </c>
      <c r="ABJ10" s="188">
        <v>1156770.45</v>
      </c>
      <c r="ABK10" s="188">
        <v>631639.18999999994</v>
      </c>
      <c r="ABL10" s="188">
        <v>1088852.8400000001</v>
      </c>
      <c r="ABM10" s="188">
        <v>101686342.17999998</v>
      </c>
      <c r="ABN10" s="188">
        <v>2842396.4099999997</v>
      </c>
      <c r="ABO10" s="188">
        <v>2657961.8100000005</v>
      </c>
      <c r="ABP10" s="188">
        <v>2868300.8899999997</v>
      </c>
      <c r="ABQ10" s="188">
        <v>4346759.08</v>
      </c>
      <c r="ABR10" s="188">
        <v>3489398.2500000009</v>
      </c>
      <c r="ABS10" s="188">
        <v>1810025.05</v>
      </c>
      <c r="ABT10" s="188">
        <v>3336166.92</v>
      </c>
      <c r="ABU10" s="188">
        <v>1790216.7699999998</v>
      </c>
      <c r="ABV10" s="188">
        <v>58155933.920000002</v>
      </c>
      <c r="ABW10" s="188">
        <v>3251253.1900000004</v>
      </c>
      <c r="ABX10" s="188">
        <v>3094152.1900000009</v>
      </c>
      <c r="ABY10" s="188">
        <v>1162566.5</v>
      </c>
      <c r="ABZ10" s="188">
        <v>1598101.0299999998</v>
      </c>
      <c r="ACA10" s="188">
        <v>5477374.2999999998</v>
      </c>
      <c r="ACB10" s="188">
        <v>1434865.15</v>
      </c>
      <c r="ACC10" s="188">
        <v>1069070.7100000002</v>
      </c>
      <c r="ACD10" s="188">
        <v>511675.78999999992</v>
      </c>
      <c r="ACE10" s="188">
        <v>1886878.6400000001</v>
      </c>
      <c r="ACF10" s="188">
        <v>555946.07999999996</v>
      </c>
      <c r="ACG10" s="188">
        <v>204583076.66999999</v>
      </c>
      <c r="ACH10" s="188">
        <v>1361575.31</v>
      </c>
      <c r="ACI10" s="188">
        <v>1807073.9300000004</v>
      </c>
      <c r="ACJ10" s="188">
        <v>1961355.91</v>
      </c>
      <c r="ACK10" s="188">
        <v>193785.69</v>
      </c>
      <c r="ACL10" s="188">
        <v>1460956.3299999996</v>
      </c>
      <c r="ACM10" s="188">
        <v>1570678.45</v>
      </c>
      <c r="ACN10" s="188">
        <v>18482313.469999999</v>
      </c>
      <c r="ACO10" s="188">
        <v>46127435.139999993</v>
      </c>
      <c r="ACP10" s="188">
        <v>891611.96999999986</v>
      </c>
      <c r="ACQ10" s="188">
        <v>2748598.45</v>
      </c>
      <c r="ACR10" s="188">
        <v>4269204.209999999</v>
      </c>
      <c r="ACS10" s="188">
        <v>2486990.29</v>
      </c>
      <c r="ACT10" s="188">
        <v>18840887.59</v>
      </c>
      <c r="ACU10" s="188">
        <v>2365626.52</v>
      </c>
      <c r="ACV10" s="188">
        <v>1918148.05</v>
      </c>
      <c r="ACW10" s="188">
        <v>1032102.3799999999</v>
      </c>
      <c r="ACX10" s="188">
        <v>917786.97999999986</v>
      </c>
      <c r="ACY10" s="188">
        <v>526893.71</v>
      </c>
      <c r="ACZ10" s="188">
        <v>8897.3699999999953</v>
      </c>
      <c r="ADA10" s="188">
        <v>683483.33000000007</v>
      </c>
      <c r="ADB10" s="188">
        <v>64605.74</v>
      </c>
      <c r="ADC10" s="188">
        <v>1029275.8</v>
      </c>
      <c r="ADD10" s="188">
        <v>23765844.660000004</v>
      </c>
      <c r="ADE10" s="188">
        <v>28288465.41</v>
      </c>
      <c r="ADF10" s="188">
        <v>725525.36</v>
      </c>
      <c r="ADG10" s="188">
        <v>719615</v>
      </c>
      <c r="ADH10" s="188">
        <v>1418430.7600000005</v>
      </c>
      <c r="ADI10" s="188">
        <v>870192</v>
      </c>
      <c r="ADJ10" s="188">
        <v>1003980.8799999999</v>
      </c>
      <c r="ADK10" s="188">
        <v>786294.65000000014</v>
      </c>
      <c r="ADL10" s="188">
        <v>2138602.9500000002</v>
      </c>
      <c r="ADM10" s="188">
        <v>362593285.81999999</v>
      </c>
      <c r="ADN10" s="188">
        <v>34086043.159999996</v>
      </c>
      <c r="ADO10" s="188">
        <v>18161780.230000004</v>
      </c>
      <c r="ADP10" s="188">
        <v>46513608.170000009</v>
      </c>
      <c r="ADQ10" s="188">
        <v>741894.06</v>
      </c>
      <c r="ADR10" s="188">
        <v>832821.82000000007</v>
      </c>
      <c r="ADS10" s="188">
        <v>1289571.22</v>
      </c>
      <c r="ADT10" s="188">
        <v>1539847.3399999999</v>
      </c>
      <c r="ADU10" s="188">
        <v>192904331.66000003</v>
      </c>
      <c r="ADV10" s="188">
        <v>75460991.390000001</v>
      </c>
      <c r="ADW10" s="188">
        <v>10775637.909999998</v>
      </c>
      <c r="ADX10" s="188">
        <v>2377974.9000000004</v>
      </c>
      <c r="ADY10" s="188">
        <v>6061628.3499999996</v>
      </c>
      <c r="ADZ10" s="188">
        <v>3558807.98</v>
      </c>
      <c r="AEA10" s="188">
        <v>1627240.5999999999</v>
      </c>
      <c r="AEB10" s="188">
        <v>1984831.4600000004</v>
      </c>
      <c r="AEC10" s="188">
        <v>1766523.5600000005</v>
      </c>
      <c r="AED10" s="188">
        <v>1706159.43</v>
      </c>
      <c r="AEE10" s="188">
        <v>1822775.27</v>
      </c>
      <c r="AEF10" s="188">
        <v>3858165.0700000003</v>
      </c>
      <c r="AEG10" s="188">
        <v>2027391.0500000003</v>
      </c>
      <c r="AEH10" s="188">
        <v>1252192.2199999997</v>
      </c>
      <c r="AEI10" s="188">
        <v>2402315.9199999995</v>
      </c>
      <c r="AEJ10" s="188">
        <v>7763522.8600000003</v>
      </c>
      <c r="AEK10" s="188">
        <v>1249858.9500000002</v>
      </c>
      <c r="AEL10" s="188">
        <v>7361429.2400000002</v>
      </c>
      <c r="AEM10" s="188">
        <v>1148488.9600000002</v>
      </c>
      <c r="AEN10" s="188">
        <v>7381015.330000001</v>
      </c>
      <c r="AEO10" s="188">
        <v>118293411.24000004</v>
      </c>
      <c r="AEP10" s="188">
        <v>6985479.2200000007</v>
      </c>
      <c r="AEQ10" s="188">
        <v>5327078</v>
      </c>
      <c r="AER10" s="188">
        <v>1841783.74</v>
      </c>
      <c r="AES10" s="188">
        <v>3938883.18</v>
      </c>
      <c r="AET10" s="188">
        <v>12015443.010000002</v>
      </c>
      <c r="AEU10" s="188">
        <v>1334466.78</v>
      </c>
      <c r="AEV10" s="188">
        <v>3536988.3099999996</v>
      </c>
      <c r="AEW10" s="188">
        <v>1587078.5100000002</v>
      </c>
      <c r="AEX10" s="188">
        <v>748025.86999999988</v>
      </c>
      <c r="AEY10" s="188">
        <v>40422567.819999993</v>
      </c>
      <c r="AEZ10" s="188">
        <v>16181314.849999998</v>
      </c>
      <c r="AFA10" s="188">
        <v>1781595.0500000003</v>
      </c>
      <c r="AFB10" s="188">
        <v>1244270.4200000002</v>
      </c>
      <c r="AFC10" s="188">
        <v>1841668.4200000002</v>
      </c>
      <c r="AFD10" s="188">
        <v>1934921.08</v>
      </c>
      <c r="AFE10" s="188">
        <v>471927.98999999987</v>
      </c>
      <c r="AFF10" s="188">
        <v>1045091.9500000001</v>
      </c>
      <c r="AFG10" s="188">
        <v>381562.26</v>
      </c>
      <c r="AFH10" s="188">
        <v>365537.05000000005</v>
      </c>
      <c r="AFI10" s="188">
        <v>346996.35</v>
      </c>
      <c r="AFJ10" s="188">
        <v>206111.72000000003</v>
      </c>
      <c r="AFK10" s="188">
        <v>1315476.7399999998</v>
      </c>
      <c r="AFL10" s="188">
        <v>56415102.479999989</v>
      </c>
      <c r="AFM10" s="188">
        <v>2385508.3500000006</v>
      </c>
      <c r="AFN10" s="188">
        <v>2292757.56</v>
      </c>
      <c r="AFO10" s="188">
        <v>826833.8</v>
      </c>
      <c r="AFP10" s="188">
        <v>926574.03999999992</v>
      </c>
      <c r="AFQ10" s="188">
        <v>824936.16999999993</v>
      </c>
      <c r="AFR10" s="188">
        <v>812724.63</v>
      </c>
      <c r="AFS10" s="188">
        <v>2075722.6699999997</v>
      </c>
      <c r="AFT10" s="188">
        <v>1545340.1700000002</v>
      </c>
      <c r="AFU10" s="188">
        <v>1060313.83</v>
      </c>
      <c r="AFV10" s="188">
        <v>1755532</v>
      </c>
      <c r="AFW10" s="188">
        <v>342388.03</v>
      </c>
      <c r="AFX10" s="188">
        <v>53965166.420000002</v>
      </c>
      <c r="AFY10" s="188">
        <v>1118621.2</v>
      </c>
      <c r="AFZ10" s="188">
        <v>1345990.1799999997</v>
      </c>
      <c r="AGA10" s="188">
        <v>1374247.1699999997</v>
      </c>
      <c r="AGB10" s="188">
        <v>5973031.3700000001</v>
      </c>
      <c r="AGC10" s="188">
        <v>1327269.7299999997</v>
      </c>
      <c r="AGD10" s="188">
        <v>449321.77</v>
      </c>
      <c r="AGE10" s="188">
        <v>859662.1100000001</v>
      </c>
      <c r="AGF10" s="188">
        <v>1044443.7399999999</v>
      </c>
      <c r="AGG10" s="188">
        <v>1453865.36</v>
      </c>
      <c r="AGH10" s="188">
        <v>787704.03</v>
      </c>
      <c r="AGI10" s="188">
        <v>80240133.49000001</v>
      </c>
      <c r="AGJ10" s="188">
        <v>10160580.530000001</v>
      </c>
      <c r="AGK10" s="188">
        <v>856465.26000000013</v>
      </c>
      <c r="AGL10" s="188">
        <v>385843.6</v>
      </c>
      <c r="AGM10" s="188">
        <v>2044355.6099999996</v>
      </c>
      <c r="AGN10" s="188">
        <v>1058971.67</v>
      </c>
      <c r="AGO10" s="188">
        <v>243703.45</v>
      </c>
      <c r="AGP10" s="188">
        <v>376726.97</v>
      </c>
      <c r="AGQ10" s="188">
        <v>320705248.74000013</v>
      </c>
      <c r="AGR10" s="188">
        <v>141653073.79999998</v>
      </c>
      <c r="AGS10" s="188">
        <v>1902494.57</v>
      </c>
      <c r="AGT10" s="188">
        <v>3932772.7099999995</v>
      </c>
      <c r="AGU10" s="188">
        <v>6424050.9500000011</v>
      </c>
      <c r="AGV10" s="188">
        <v>2181606.2600000002</v>
      </c>
      <c r="AGW10" s="188">
        <v>1093330.6199999999</v>
      </c>
      <c r="AGX10" s="188">
        <v>3023342.37</v>
      </c>
      <c r="AGY10" s="188">
        <v>524606.39</v>
      </c>
      <c r="AGZ10" s="188">
        <v>4764164.7299999995</v>
      </c>
      <c r="AHA10" s="188">
        <v>6699577.1700000009</v>
      </c>
      <c r="AHB10" s="188">
        <v>2909935.6500000004</v>
      </c>
      <c r="AHC10" s="188">
        <v>2114991.8700000006</v>
      </c>
      <c r="AHD10" s="188">
        <v>1229336.8400000001</v>
      </c>
      <c r="AHE10" s="188">
        <v>3082375.33</v>
      </c>
      <c r="AHF10" s="188">
        <v>2663586.4600000004</v>
      </c>
      <c r="AHG10" s="188">
        <v>1726459.92</v>
      </c>
      <c r="AHH10" s="188">
        <v>25594435.07</v>
      </c>
      <c r="AHI10" s="188">
        <v>1340774.18</v>
      </c>
      <c r="AHJ10" s="188">
        <v>1089942.23</v>
      </c>
      <c r="AHK10" s="188">
        <v>1337386.23</v>
      </c>
      <c r="AHL10" s="188">
        <v>2941665.22</v>
      </c>
      <c r="AHM10" s="188">
        <v>735234.95</v>
      </c>
      <c r="AHN10" s="188">
        <v>822210.85000000009</v>
      </c>
      <c r="AHO10" s="188"/>
      <c r="AHQ10" s="208">
        <v>8</v>
      </c>
      <c r="AHR10" s="184" t="s">
        <v>8</v>
      </c>
      <c r="AHS10" s="184" t="b">
        <f t="shared" si="0"/>
        <v>1</v>
      </c>
    </row>
    <row r="11" spans="1:903" ht="23.5" customHeight="1">
      <c r="A11" s="183" t="s">
        <v>10</v>
      </c>
      <c r="B11" s="184" t="s">
        <v>11</v>
      </c>
      <c r="C11" s="188">
        <v>51655839.900000006</v>
      </c>
      <c r="D11" s="188">
        <v>6519659.7800000003</v>
      </c>
      <c r="E11" s="188">
        <v>1391553.4200000002</v>
      </c>
      <c r="F11" s="188">
        <v>4558318.82</v>
      </c>
      <c r="G11" s="188">
        <v>-411931.05999999959</v>
      </c>
      <c r="H11" s="188">
        <v>-377499.73000000039</v>
      </c>
      <c r="I11" s="188">
        <v>858819</v>
      </c>
      <c r="J11" s="188">
        <v>21575029.27</v>
      </c>
      <c r="K11" s="188">
        <v>4059074.54</v>
      </c>
      <c r="L11" s="188">
        <v>444959.48</v>
      </c>
      <c r="M11" s="188">
        <v>3815624.1600000006</v>
      </c>
      <c r="N11" s="188">
        <v>3684952.3999999994</v>
      </c>
      <c r="O11" s="188">
        <v>22543459.27</v>
      </c>
      <c r="P11" s="188">
        <v>16741053.67</v>
      </c>
      <c r="Q11" s="188">
        <v>1660410.71</v>
      </c>
      <c r="R11" s="188">
        <v>349835.63</v>
      </c>
      <c r="S11" s="188">
        <v>22358.010000000002</v>
      </c>
      <c r="T11" s="188">
        <v>12304416.370000001</v>
      </c>
      <c r="U11" s="188">
        <v>-794833.16999999993</v>
      </c>
      <c r="V11" s="188">
        <v>2156314.37</v>
      </c>
      <c r="W11" s="188">
        <v>4281975.95</v>
      </c>
      <c r="X11" s="188">
        <v>2482430.73</v>
      </c>
      <c r="Y11" s="188">
        <v>2339237.33</v>
      </c>
      <c r="Z11" s="188">
        <v>7698.630000000001</v>
      </c>
      <c r="AA11" s="188">
        <v>11614675.49</v>
      </c>
      <c r="AB11" s="188">
        <v>291342.09999999998</v>
      </c>
      <c r="AC11" s="188">
        <v>267173.21000000002</v>
      </c>
      <c r="AD11" s="188">
        <v>80463.209999999992</v>
      </c>
      <c r="AE11" s="188">
        <v>1369962.75</v>
      </c>
      <c r="AF11" s="188">
        <v>860791.07000000018</v>
      </c>
      <c r="AG11" s="188">
        <v>2462777.13</v>
      </c>
      <c r="AH11" s="188">
        <v>1057376.0099999998</v>
      </c>
      <c r="AI11" s="188">
        <v>757459.91</v>
      </c>
      <c r="AJ11" s="188">
        <v>108421.21999999997</v>
      </c>
      <c r="AK11" s="188">
        <v>515699.52000000014</v>
      </c>
      <c r="AL11" s="188">
        <v>383023.79000000004</v>
      </c>
      <c r="AM11" s="188">
        <v>622828.05000000005</v>
      </c>
      <c r="AN11" s="188">
        <v>231182.26</v>
      </c>
      <c r="AO11" s="188">
        <v>59261</v>
      </c>
      <c r="AP11" s="188">
        <v>296106.45999999996</v>
      </c>
      <c r="AQ11" s="188">
        <v>842596.34</v>
      </c>
      <c r="AR11" s="188">
        <v>231117.61</v>
      </c>
      <c r="AS11" s="188">
        <v>192689.26</v>
      </c>
      <c r="AT11" s="188">
        <v>31966.44</v>
      </c>
      <c r="AU11" s="188">
        <v>42805.520000000004</v>
      </c>
      <c r="AV11" s="188">
        <v>80848</v>
      </c>
      <c r="AW11" s="188">
        <v>65178.42</v>
      </c>
      <c r="AX11" s="188">
        <v>25444.15</v>
      </c>
      <c r="AY11" s="188">
        <v>1338.56</v>
      </c>
      <c r="AZ11" s="188">
        <v>67832.070000000007</v>
      </c>
      <c r="BA11" s="188">
        <v>1230646.6000000001</v>
      </c>
      <c r="BB11" s="188">
        <v>535719.94999999995</v>
      </c>
      <c r="BC11" s="188">
        <v>1264265.3599999999</v>
      </c>
      <c r="BD11" s="188">
        <v>76966</v>
      </c>
      <c r="BE11" s="188">
        <v>24299.120000000003</v>
      </c>
      <c r="BF11" s="188">
        <v>15909</v>
      </c>
      <c r="BG11" s="188">
        <v>162141.22</v>
      </c>
      <c r="BH11" s="188">
        <v>448293.63999999996</v>
      </c>
      <c r="BI11" s="188">
        <v>-10876.619999999999</v>
      </c>
      <c r="BJ11" s="188">
        <v>5665.0600000000013</v>
      </c>
      <c r="BK11" s="188">
        <v>207426.74</v>
      </c>
      <c r="BL11" s="188">
        <v>94605.9</v>
      </c>
      <c r="BM11" s="188">
        <v>60101.53</v>
      </c>
      <c r="BN11" s="188">
        <v>15498</v>
      </c>
      <c r="BO11" s="188">
        <v>64394</v>
      </c>
      <c r="BP11" s="188">
        <v>12883.380000000001</v>
      </c>
      <c r="BQ11" s="188">
        <v>0</v>
      </c>
      <c r="BR11" s="188">
        <v>-221</v>
      </c>
      <c r="BS11" s="188">
        <v>6775.2800000000007</v>
      </c>
      <c r="BT11" s="188">
        <v>0</v>
      </c>
      <c r="BU11" s="188">
        <v>1523.86</v>
      </c>
      <c r="BV11" s="188">
        <v>-8642.43</v>
      </c>
      <c r="BW11" s="188">
        <v>602671.87999999989</v>
      </c>
      <c r="BX11" s="188">
        <v>435346.38</v>
      </c>
      <c r="BY11" s="188">
        <v>63162.770000000004</v>
      </c>
      <c r="BZ11" s="188">
        <v>6109.95</v>
      </c>
      <c r="CA11" s="188">
        <v>189531.94</v>
      </c>
      <c r="CB11" s="188">
        <v>95153.35</v>
      </c>
      <c r="CC11" s="188">
        <v>33490.93</v>
      </c>
      <c r="CD11" s="188">
        <v>0</v>
      </c>
      <c r="CE11" s="188">
        <v>371</v>
      </c>
      <c r="CF11" s="188">
        <v>3654375.5000000005</v>
      </c>
      <c r="CG11" s="188">
        <v>127414</v>
      </c>
      <c r="CH11" s="188">
        <v>418486.30000000005</v>
      </c>
      <c r="CI11" s="188">
        <v>61110.82</v>
      </c>
      <c r="CJ11" s="188">
        <v>24048.6</v>
      </c>
      <c r="CK11" s="188">
        <v>63530</v>
      </c>
      <c r="CL11" s="188">
        <v>33093</v>
      </c>
      <c r="CM11" s="188">
        <v>169804</v>
      </c>
      <c r="CN11" s="188">
        <v>5701</v>
      </c>
      <c r="CO11" s="188">
        <v>58900.639999999999</v>
      </c>
      <c r="CP11" s="188">
        <v>661.32999999999993</v>
      </c>
      <c r="CQ11" s="188">
        <v>597759.54</v>
      </c>
      <c r="CR11" s="188">
        <v>35529.25</v>
      </c>
      <c r="CS11" s="188">
        <v>4223848.2799999993</v>
      </c>
      <c r="CT11" s="188">
        <v>211436.63</v>
      </c>
      <c r="CU11" s="188">
        <v>381431.92</v>
      </c>
      <c r="CV11" s="188">
        <v>306199.82</v>
      </c>
      <c r="CW11" s="188">
        <v>21205.360000000001</v>
      </c>
      <c r="CX11" s="188">
        <v>5650646.1799999997</v>
      </c>
      <c r="CY11" s="188">
        <v>617444.54999999993</v>
      </c>
      <c r="CZ11" s="188">
        <v>128436.5</v>
      </c>
      <c r="DA11" s="188">
        <v>734525.61</v>
      </c>
      <c r="DB11" s="188">
        <v>113088.18</v>
      </c>
      <c r="DC11" s="188">
        <v>193934.63</v>
      </c>
      <c r="DD11" s="188">
        <v>185259.74</v>
      </c>
      <c r="DE11" s="188">
        <v>75676.739999999991</v>
      </c>
      <c r="DF11" s="188">
        <v>125705.25</v>
      </c>
      <c r="DG11" s="188">
        <v>1704781.4100000001</v>
      </c>
      <c r="DH11" s="188">
        <v>10753.77</v>
      </c>
      <c r="DI11" s="188">
        <v>49874.460000000006</v>
      </c>
      <c r="DJ11" s="188">
        <v>71842.100000000006</v>
      </c>
      <c r="DK11" s="188">
        <v>85773.040000000008</v>
      </c>
      <c r="DL11" s="188">
        <v>1996794.34</v>
      </c>
      <c r="DM11" s="188">
        <v>39491213.810000002</v>
      </c>
      <c r="DN11" s="188">
        <v>39722.5</v>
      </c>
      <c r="DO11" s="188">
        <v>77965.709999999992</v>
      </c>
      <c r="DP11" s="188">
        <v>1626841.58</v>
      </c>
      <c r="DQ11" s="188">
        <v>7324710.25</v>
      </c>
      <c r="DR11" s="188">
        <v>3650842.4</v>
      </c>
      <c r="DS11" s="188">
        <v>1837015.88</v>
      </c>
      <c r="DT11" s="188">
        <v>1709205.23</v>
      </c>
      <c r="DU11" s="188">
        <v>3026842.26</v>
      </c>
      <c r="DV11" s="188">
        <v>319941.64</v>
      </c>
      <c r="DW11" s="188">
        <v>358595.07999999996</v>
      </c>
      <c r="DX11" s="188">
        <v>68458.16</v>
      </c>
      <c r="DY11" s="188">
        <v>84988.4</v>
      </c>
      <c r="DZ11" s="188">
        <v>159533.70000000001</v>
      </c>
      <c r="EA11" s="188">
        <v>1093479.6499999999</v>
      </c>
      <c r="EB11" s="188">
        <v>104691</v>
      </c>
      <c r="EC11" s="188">
        <v>1765040.17</v>
      </c>
      <c r="ED11" s="188">
        <v>180536.81</v>
      </c>
      <c r="EE11" s="188">
        <v>152244.75</v>
      </c>
      <c r="EF11" s="188">
        <v>22697.120000000003</v>
      </c>
      <c r="EG11" s="188">
        <v>162005.13</v>
      </c>
      <c r="EH11" s="188">
        <v>51013.07</v>
      </c>
      <c r="EI11" s="188">
        <v>215427.68</v>
      </c>
      <c r="EJ11" s="188">
        <v>53301.369999999995</v>
      </c>
      <c r="EK11" s="188">
        <v>12232.5</v>
      </c>
      <c r="EL11" s="188">
        <v>97139</v>
      </c>
      <c r="EM11" s="188">
        <v>377580.15</v>
      </c>
      <c r="EN11" s="188">
        <v>31539.57</v>
      </c>
      <c r="EO11" s="188">
        <v>66233.67</v>
      </c>
      <c r="EP11" s="188">
        <v>35109.689999999995</v>
      </c>
      <c r="EQ11" s="188">
        <v>23721.22</v>
      </c>
      <c r="ER11" s="188">
        <v>54075.82</v>
      </c>
      <c r="ES11" s="188">
        <v>98648.5</v>
      </c>
      <c r="ET11" s="188">
        <v>35824.700000000004</v>
      </c>
      <c r="EU11" s="188">
        <v>27586.270000000004</v>
      </c>
      <c r="EV11" s="188">
        <v>3855052.2099999995</v>
      </c>
      <c r="EW11" s="188">
        <v>263845.02</v>
      </c>
      <c r="EX11" s="188">
        <v>356587.3</v>
      </c>
      <c r="EY11" s="188">
        <v>197136.78999999998</v>
      </c>
      <c r="EZ11" s="188">
        <v>1028129.21</v>
      </c>
      <c r="FA11" s="188">
        <v>1140154.68</v>
      </c>
      <c r="FB11" s="188">
        <v>402306.18</v>
      </c>
      <c r="FC11" s="188">
        <v>178398</v>
      </c>
      <c r="FD11" s="188">
        <v>522857</v>
      </c>
      <c r="FE11" s="188">
        <v>105367.1</v>
      </c>
      <c r="FF11" s="188">
        <v>535919.52</v>
      </c>
      <c r="FG11" s="188">
        <v>89432</v>
      </c>
      <c r="FH11" s="188">
        <v>199317.63</v>
      </c>
      <c r="FI11" s="188">
        <v>108305.12</v>
      </c>
      <c r="FJ11" s="188">
        <v>19214.75</v>
      </c>
      <c r="FK11" s="188">
        <v>58558</v>
      </c>
      <c r="FL11" s="188">
        <v>47192</v>
      </c>
      <c r="FM11" s="188">
        <v>298702.92</v>
      </c>
      <c r="FN11" s="188">
        <v>15020.7</v>
      </c>
      <c r="FO11" s="188">
        <v>297</v>
      </c>
      <c r="FP11" s="188">
        <v>7059959.9799999995</v>
      </c>
      <c r="FQ11" s="188">
        <v>399518.05</v>
      </c>
      <c r="FR11" s="188">
        <v>324314.90999999997</v>
      </c>
      <c r="FS11" s="188">
        <v>399130.06</v>
      </c>
      <c r="FT11" s="188">
        <v>343673.5</v>
      </c>
      <c r="FU11" s="188">
        <v>825092.49</v>
      </c>
      <c r="FV11" s="188">
        <v>415547.25</v>
      </c>
      <c r="FW11" s="188">
        <v>373369.46</v>
      </c>
      <c r="FX11" s="188">
        <v>327830.31</v>
      </c>
      <c r="FY11" s="188">
        <v>327440.01</v>
      </c>
      <c r="FZ11" s="188">
        <v>520946.01</v>
      </c>
      <c r="GA11" s="188">
        <v>340073.20999999996</v>
      </c>
      <c r="GB11" s="188">
        <v>42851.020000000004</v>
      </c>
      <c r="GC11" s="188">
        <v>103301</v>
      </c>
      <c r="GD11" s="188">
        <v>917982.69</v>
      </c>
      <c r="GE11" s="188">
        <v>17852.5</v>
      </c>
      <c r="GF11" s="188">
        <v>105971.54000000001</v>
      </c>
      <c r="GG11" s="188">
        <v>14620.25</v>
      </c>
      <c r="GH11" s="188">
        <v>43791</v>
      </c>
      <c r="GI11" s="188">
        <v>3112</v>
      </c>
      <c r="GJ11" s="188">
        <v>6653.85</v>
      </c>
      <c r="GK11" s="188">
        <v>195935</v>
      </c>
      <c r="GL11" s="188">
        <v>67613.510000000009</v>
      </c>
      <c r="GM11" s="188">
        <v>0</v>
      </c>
      <c r="GN11" s="188">
        <v>0</v>
      </c>
      <c r="GO11" s="188">
        <v>0</v>
      </c>
      <c r="GP11" s="188">
        <v>426728</v>
      </c>
      <c r="GQ11" s="188">
        <v>16290.400000000001</v>
      </c>
      <c r="GR11" s="188">
        <v>-50860.43</v>
      </c>
      <c r="GS11" s="188">
        <v>1600</v>
      </c>
      <c r="GT11" s="188">
        <v>0</v>
      </c>
      <c r="GU11" s="188">
        <v>158146.16999999998</v>
      </c>
      <c r="GV11" s="188">
        <v>107888.39000000001</v>
      </c>
      <c r="GW11" s="188">
        <v>112994.79999999999</v>
      </c>
      <c r="GX11" s="188">
        <v>2956503</v>
      </c>
      <c r="GY11" s="188">
        <v>4835</v>
      </c>
      <c r="GZ11" s="188">
        <v>672476.55</v>
      </c>
      <c r="HA11" s="188">
        <v>1547963.62</v>
      </c>
      <c r="HB11" s="188">
        <v>24908236.809999999</v>
      </c>
      <c r="HC11" s="188">
        <v>5791952.9000000004</v>
      </c>
      <c r="HD11" s="188">
        <v>9507355.4500000011</v>
      </c>
      <c r="HE11" s="188">
        <v>8216963.7199999997</v>
      </c>
      <c r="HF11" s="188">
        <v>11092799.380000001</v>
      </c>
      <c r="HG11" s="188">
        <v>10716990.270000001</v>
      </c>
      <c r="HH11" s="188">
        <v>2116224.69</v>
      </c>
      <c r="HI11" s="188">
        <v>13356644.779999999</v>
      </c>
      <c r="HJ11" s="188">
        <v>8101257.5899999999</v>
      </c>
      <c r="HK11" s="188">
        <v>4267318.09</v>
      </c>
      <c r="HL11" s="188">
        <v>4815191.08</v>
      </c>
      <c r="HM11" s="188">
        <v>3925381.06</v>
      </c>
      <c r="HN11" s="188">
        <v>4110468.02</v>
      </c>
      <c r="HO11" s="188">
        <v>7924633.7700000005</v>
      </c>
      <c r="HP11" s="188">
        <v>4986028.58</v>
      </c>
      <c r="HQ11" s="188">
        <v>2059817.07</v>
      </c>
      <c r="HR11" s="188">
        <v>699935</v>
      </c>
      <c r="HS11" s="188">
        <v>30338.07</v>
      </c>
      <c r="HT11" s="188">
        <v>384174</v>
      </c>
      <c r="HU11" s="188">
        <v>738126.25</v>
      </c>
      <c r="HV11" s="188">
        <v>840</v>
      </c>
      <c r="HW11" s="188">
        <v>1926114.95</v>
      </c>
      <c r="HX11" s="188">
        <v>460277.13</v>
      </c>
      <c r="HY11" s="188">
        <v>109477.75</v>
      </c>
      <c r="HZ11" s="188">
        <v>183876.44</v>
      </c>
      <c r="IA11" s="188">
        <v>469972.25</v>
      </c>
      <c r="IB11" s="188">
        <v>1762438.4</v>
      </c>
      <c r="IC11" s="188">
        <v>0</v>
      </c>
      <c r="ID11" s="188">
        <v>821663.89</v>
      </c>
      <c r="IE11" s="188">
        <v>0</v>
      </c>
      <c r="IF11" s="188">
        <v>6134</v>
      </c>
      <c r="IG11" s="188">
        <v>1572555.6500000001</v>
      </c>
      <c r="IH11" s="188">
        <v>466445.52999999997</v>
      </c>
      <c r="II11" s="188">
        <v>987001.52</v>
      </c>
      <c r="IJ11" s="188">
        <v>496916.02</v>
      </c>
      <c r="IK11" s="188">
        <v>617549.82000000007</v>
      </c>
      <c r="IL11" s="188">
        <v>70301.429999999993</v>
      </c>
      <c r="IM11" s="188">
        <v>391922.53</v>
      </c>
      <c r="IN11" s="188">
        <v>32967.49</v>
      </c>
      <c r="IO11" s="188">
        <v>28048</v>
      </c>
      <c r="IP11" s="188">
        <v>300</v>
      </c>
      <c r="IQ11" s="188">
        <v>274903.74</v>
      </c>
      <c r="IR11" s="188">
        <v>2543856.2800000003</v>
      </c>
      <c r="IS11" s="188">
        <v>736115.96</v>
      </c>
      <c r="IT11" s="188">
        <v>67752.5</v>
      </c>
      <c r="IU11" s="188">
        <v>3702768.67</v>
      </c>
      <c r="IV11" s="188">
        <v>563398.57000000007</v>
      </c>
      <c r="IW11" s="188">
        <v>119400</v>
      </c>
      <c r="IX11" s="188">
        <v>162204</v>
      </c>
      <c r="IY11" s="188">
        <v>11938.54</v>
      </c>
      <c r="IZ11" s="188">
        <v>380445.3</v>
      </c>
      <c r="JA11" s="188">
        <v>345127.8</v>
      </c>
      <c r="JB11" s="188">
        <v>2133588.39</v>
      </c>
      <c r="JC11" s="188">
        <v>621271.1</v>
      </c>
      <c r="JD11" s="188">
        <v>468588.75</v>
      </c>
      <c r="JE11" s="188">
        <v>165716.18</v>
      </c>
      <c r="JF11" s="188">
        <v>121921</v>
      </c>
      <c r="JG11" s="188">
        <v>62201.25</v>
      </c>
      <c r="JH11" s="188">
        <v>25211</v>
      </c>
      <c r="JI11" s="188">
        <v>59738.5</v>
      </c>
      <c r="JJ11" s="188">
        <v>2357114.8100000005</v>
      </c>
      <c r="JK11" s="188">
        <v>8250</v>
      </c>
      <c r="JL11" s="188">
        <v>4569</v>
      </c>
      <c r="JM11" s="188">
        <v>6333.75</v>
      </c>
      <c r="JN11" s="188">
        <v>15398</v>
      </c>
      <c r="JO11" s="188">
        <v>236571.32</v>
      </c>
      <c r="JP11" s="188">
        <v>0</v>
      </c>
      <c r="JQ11" s="188">
        <v>4330104.2899999991</v>
      </c>
      <c r="JR11" s="188">
        <v>1048424.28</v>
      </c>
      <c r="JS11" s="188">
        <v>77971</v>
      </c>
      <c r="JT11" s="188">
        <v>2187568.77</v>
      </c>
      <c r="JU11" s="188">
        <v>658452.46</v>
      </c>
      <c r="JV11" s="188">
        <v>215768.07</v>
      </c>
      <c r="JW11" s="188">
        <v>2708047.34</v>
      </c>
      <c r="JX11" s="188">
        <v>511705.91000000003</v>
      </c>
      <c r="JY11" s="188">
        <v>14081448.35</v>
      </c>
      <c r="JZ11" s="188">
        <v>12036813.659999998</v>
      </c>
      <c r="KA11" s="188">
        <v>2707772.09</v>
      </c>
      <c r="KB11" s="188">
        <v>-1250971.1099999999</v>
      </c>
      <c r="KC11" s="188">
        <v>1583447.8199999996</v>
      </c>
      <c r="KD11" s="188">
        <v>343698.78</v>
      </c>
      <c r="KE11" s="188">
        <v>1758177.49</v>
      </c>
      <c r="KF11" s="188">
        <v>8568721.2699999996</v>
      </c>
      <c r="KG11" s="188">
        <v>4409471.1300000008</v>
      </c>
      <c r="KH11" s="188">
        <v>819529.32000000007</v>
      </c>
      <c r="KI11" s="188">
        <v>136526.39999999999</v>
      </c>
      <c r="KJ11" s="188">
        <v>405100</v>
      </c>
      <c r="KK11" s="188">
        <v>124705</v>
      </c>
      <c r="KL11" s="188">
        <v>165799.96999999997</v>
      </c>
      <c r="KM11" s="188">
        <v>84970.7</v>
      </c>
      <c r="KN11" s="188">
        <v>12901776.960000001</v>
      </c>
      <c r="KO11" s="188">
        <v>2095676.51</v>
      </c>
      <c r="KP11" s="188">
        <v>1045292.96</v>
      </c>
      <c r="KQ11" s="188">
        <v>2419678.34</v>
      </c>
      <c r="KR11" s="188">
        <v>3456931.75</v>
      </c>
      <c r="KS11" s="188">
        <v>2421466.7999999998</v>
      </c>
      <c r="KT11" s="188">
        <v>9902135.3399999999</v>
      </c>
      <c r="KU11" s="188">
        <v>3620185.21</v>
      </c>
      <c r="KV11" s="188">
        <v>996354.42</v>
      </c>
      <c r="KW11" s="188">
        <v>7016589.8399999999</v>
      </c>
      <c r="KX11" s="188">
        <v>1638970.27</v>
      </c>
      <c r="KY11" s="188">
        <v>1510093.1600000001</v>
      </c>
      <c r="KZ11" s="188">
        <v>17621530.390000001</v>
      </c>
      <c r="LA11" s="188">
        <v>1417002.06</v>
      </c>
      <c r="LB11" s="188">
        <v>3799945.94</v>
      </c>
      <c r="LC11" s="188">
        <v>7186848.0800000001</v>
      </c>
      <c r="LD11" s="188">
        <v>1794384.69</v>
      </c>
      <c r="LE11" s="188">
        <v>18001203.469999999</v>
      </c>
      <c r="LF11" s="188">
        <v>3428285.3800000004</v>
      </c>
      <c r="LG11" s="188">
        <v>6172426.4399999995</v>
      </c>
      <c r="LH11" s="188">
        <v>8474775.7599999979</v>
      </c>
      <c r="LI11" s="188">
        <v>868371.22</v>
      </c>
      <c r="LJ11" s="188">
        <v>2558663.48</v>
      </c>
      <c r="LK11" s="188">
        <v>1541360.14</v>
      </c>
      <c r="LL11" s="188">
        <v>2688844.62</v>
      </c>
      <c r="LM11" s="188">
        <v>269118</v>
      </c>
      <c r="LN11" s="188">
        <v>2198645.11</v>
      </c>
      <c r="LO11" s="188">
        <v>618851.86</v>
      </c>
      <c r="LP11" s="188">
        <v>10463214.4</v>
      </c>
      <c r="LQ11" s="188">
        <v>205453.23</v>
      </c>
      <c r="LR11" s="188">
        <v>1333.5</v>
      </c>
      <c r="LS11" s="188">
        <v>116951694.03</v>
      </c>
      <c r="LT11" s="188">
        <v>17634376.809999999</v>
      </c>
      <c r="LU11" s="188">
        <v>2134989.83</v>
      </c>
      <c r="LV11" s="188">
        <v>2626042.4</v>
      </c>
      <c r="LW11" s="188">
        <v>353647.71</v>
      </c>
      <c r="LX11" s="188">
        <v>232088.46</v>
      </c>
      <c r="LY11" s="188">
        <v>392656.45999999996</v>
      </c>
      <c r="LZ11" s="188">
        <v>102173</v>
      </c>
      <c r="MA11" s="188">
        <v>422735.49</v>
      </c>
      <c r="MB11" s="188">
        <v>389430.8</v>
      </c>
      <c r="MC11" s="188">
        <v>340380.48000000004</v>
      </c>
      <c r="MD11" s="188">
        <v>62634</v>
      </c>
      <c r="ME11" s="188">
        <v>21674310.16</v>
      </c>
      <c r="MF11" s="188">
        <v>7290097.0899999999</v>
      </c>
      <c r="MG11" s="188">
        <v>2708209.3</v>
      </c>
      <c r="MH11" s="188">
        <v>3766579.9699999997</v>
      </c>
      <c r="MI11" s="188">
        <v>2114497.42</v>
      </c>
      <c r="MJ11" s="188">
        <v>8079547.8199999994</v>
      </c>
      <c r="MK11" s="188">
        <v>13003910.859999999</v>
      </c>
      <c r="ML11" s="188">
        <v>3649777.7</v>
      </c>
      <c r="MM11" s="188">
        <v>4143250.44</v>
      </c>
      <c r="MN11" s="188">
        <v>4929784.3800000008</v>
      </c>
      <c r="MO11" s="188">
        <v>2305455.8899999997</v>
      </c>
      <c r="MP11" s="188">
        <v>3143025.55</v>
      </c>
      <c r="MQ11" s="188">
        <v>7739934.6299999999</v>
      </c>
      <c r="MR11" s="188">
        <v>2591627.4</v>
      </c>
      <c r="MS11" s="188">
        <v>3662112.35</v>
      </c>
      <c r="MT11" s="188">
        <v>388077.25</v>
      </c>
      <c r="MU11" s="188">
        <v>2569058.54</v>
      </c>
      <c r="MV11" s="188">
        <v>649020.54</v>
      </c>
      <c r="MW11" s="188">
        <v>2142766.92</v>
      </c>
      <c r="MX11" s="188">
        <v>5053818.13</v>
      </c>
      <c r="MY11" s="188">
        <v>2780161.5</v>
      </c>
      <c r="MZ11" s="188">
        <v>30428</v>
      </c>
      <c r="NA11" s="188">
        <v>38453.83</v>
      </c>
      <c r="NB11" s="188">
        <v>27699712.540000003</v>
      </c>
      <c r="NC11" s="188">
        <v>8916389.6799999997</v>
      </c>
      <c r="ND11" s="188">
        <v>3430237.41</v>
      </c>
      <c r="NE11" s="188">
        <v>14855460.77</v>
      </c>
      <c r="NF11" s="188">
        <v>2708406.91</v>
      </c>
      <c r="NG11" s="188">
        <v>3735106.4400000004</v>
      </c>
      <c r="NH11" s="188">
        <v>4767927</v>
      </c>
      <c r="NI11" s="188">
        <v>10674226.09</v>
      </c>
      <c r="NJ11" s="188">
        <v>184980</v>
      </c>
      <c r="NK11" s="188">
        <v>5066507.97</v>
      </c>
      <c r="NL11" s="188">
        <v>3229230.26</v>
      </c>
      <c r="NM11" s="188">
        <v>1348362.02</v>
      </c>
      <c r="NN11" s="188">
        <v>13737151.860000001</v>
      </c>
      <c r="NO11" s="188">
        <v>6026559.71</v>
      </c>
      <c r="NP11" s="188">
        <v>7026596.7799999993</v>
      </c>
      <c r="NQ11" s="188">
        <v>4271764.3100000005</v>
      </c>
      <c r="NR11" s="188">
        <v>2963527.39</v>
      </c>
      <c r="NS11" s="188">
        <v>282674</v>
      </c>
      <c r="NT11" s="188">
        <v>1855486.8900000001</v>
      </c>
      <c r="NU11" s="188">
        <v>808550.92999999993</v>
      </c>
      <c r="NV11" s="188">
        <v>1317439.8599999999</v>
      </c>
      <c r="NW11" s="188">
        <v>1628521.63</v>
      </c>
      <c r="NX11" s="188">
        <v>414309.7</v>
      </c>
      <c r="NY11" s="188">
        <v>486161.87</v>
      </c>
      <c r="NZ11" s="188">
        <v>1350655.72</v>
      </c>
      <c r="OA11" s="188">
        <v>56870</v>
      </c>
      <c r="OB11" s="188">
        <v>52347996.460000001</v>
      </c>
      <c r="OC11" s="188">
        <v>6582877.79</v>
      </c>
      <c r="OD11" s="188">
        <v>1271096.19</v>
      </c>
      <c r="OE11" s="188">
        <v>8060314.46</v>
      </c>
      <c r="OF11" s="188">
        <v>4123922.43</v>
      </c>
      <c r="OG11" s="188">
        <v>2767803.24</v>
      </c>
      <c r="OH11" s="188">
        <v>12467576.350000001</v>
      </c>
      <c r="OI11" s="188">
        <v>517466.56</v>
      </c>
      <c r="OJ11" s="188">
        <v>8147949.3099999996</v>
      </c>
      <c r="OK11" s="188">
        <v>34750291.660000004</v>
      </c>
      <c r="OL11" s="188">
        <v>2389537.81</v>
      </c>
      <c r="OM11" s="188">
        <v>25121681.149999999</v>
      </c>
      <c r="ON11" s="188">
        <v>3255745</v>
      </c>
      <c r="OO11" s="188">
        <v>5402471.29</v>
      </c>
      <c r="OP11" s="188">
        <v>0</v>
      </c>
      <c r="OQ11" s="188">
        <v>10955773.859999999</v>
      </c>
      <c r="OR11" s="188">
        <v>548581.42999999993</v>
      </c>
      <c r="OS11" s="188">
        <v>441169</v>
      </c>
      <c r="OT11" s="188">
        <v>1323728.26</v>
      </c>
      <c r="OU11" s="188">
        <v>6579610.6699999999</v>
      </c>
      <c r="OV11" s="188">
        <v>2011351.6600000001</v>
      </c>
      <c r="OW11" s="188">
        <v>584040.25</v>
      </c>
      <c r="OX11" s="188">
        <v>127273</v>
      </c>
      <c r="OY11" s="188">
        <v>0</v>
      </c>
      <c r="OZ11" s="188">
        <v>445455.49000000005</v>
      </c>
      <c r="PA11" s="188">
        <v>21498</v>
      </c>
      <c r="PB11" s="188">
        <v>17570</v>
      </c>
      <c r="PC11" s="188">
        <v>3000</v>
      </c>
      <c r="PD11" s="188">
        <v>6047.2999999999993</v>
      </c>
      <c r="PE11" s="188">
        <v>16335</v>
      </c>
      <c r="PF11" s="188">
        <v>6714</v>
      </c>
      <c r="PG11" s="188">
        <v>21127</v>
      </c>
      <c r="PH11" s="188">
        <v>4500</v>
      </c>
      <c r="PI11" s="188">
        <v>4693.07</v>
      </c>
      <c r="PJ11" s="188">
        <v>28782</v>
      </c>
      <c r="PK11" s="188">
        <v>21936</v>
      </c>
      <c r="PL11" s="188">
        <v>7373</v>
      </c>
      <c r="PM11" s="188">
        <v>164962.82999999996</v>
      </c>
      <c r="PN11" s="188">
        <v>0</v>
      </c>
      <c r="PO11" s="188">
        <v>0</v>
      </c>
      <c r="PP11" s="188">
        <v>0</v>
      </c>
      <c r="PQ11" s="188">
        <v>0</v>
      </c>
      <c r="PR11" s="188">
        <v>4746259.8599999994</v>
      </c>
      <c r="PS11" s="188">
        <v>5045</v>
      </c>
      <c r="PT11" s="188">
        <v>1162.5</v>
      </c>
      <c r="PU11" s="188">
        <v>38499</v>
      </c>
      <c r="PV11" s="188">
        <v>80042</v>
      </c>
      <c r="PW11" s="188">
        <v>4171</v>
      </c>
      <c r="PX11" s="188">
        <v>4355</v>
      </c>
      <c r="PY11" s="188">
        <v>3200</v>
      </c>
      <c r="PZ11" s="188">
        <v>108492</v>
      </c>
      <c r="QA11" s="188">
        <v>0</v>
      </c>
      <c r="QB11" s="188">
        <v>84021.5</v>
      </c>
      <c r="QC11" s="188">
        <v>21092</v>
      </c>
      <c r="QD11" s="188">
        <v>15398</v>
      </c>
      <c r="QE11" s="188">
        <v>70064</v>
      </c>
      <c r="QF11" s="188">
        <v>27000</v>
      </c>
      <c r="QG11" s="188">
        <v>46447.020000000004</v>
      </c>
      <c r="QH11" s="188">
        <v>13739</v>
      </c>
      <c r="QI11" s="188">
        <v>11414</v>
      </c>
      <c r="QJ11" s="188">
        <v>1500</v>
      </c>
      <c r="QK11" s="188">
        <v>31206.5</v>
      </c>
      <c r="QL11" s="188">
        <v>103345</v>
      </c>
      <c r="QM11" s="188">
        <v>43224</v>
      </c>
      <c r="QN11" s="188">
        <v>1828</v>
      </c>
      <c r="QO11" s="188">
        <v>0</v>
      </c>
      <c r="QP11" s="188">
        <v>3500</v>
      </c>
      <c r="QQ11" s="188">
        <v>0</v>
      </c>
      <c r="QR11" s="188">
        <v>343401.13999999996</v>
      </c>
      <c r="QS11" s="188">
        <v>1000</v>
      </c>
      <c r="QT11" s="188">
        <v>13838.95</v>
      </c>
      <c r="QU11" s="188">
        <v>40642.759999999995</v>
      </c>
      <c r="QV11" s="188">
        <v>68903.44</v>
      </c>
      <c r="QW11" s="188">
        <v>371014.27</v>
      </c>
      <c r="QX11" s="188">
        <v>46834</v>
      </c>
      <c r="QY11" s="188">
        <v>158062.65</v>
      </c>
      <c r="QZ11" s="188">
        <v>429659.64</v>
      </c>
      <c r="RA11" s="188">
        <v>-2106.5299999999988</v>
      </c>
      <c r="RB11" s="188">
        <v>1510</v>
      </c>
      <c r="RC11" s="188">
        <v>0</v>
      </c>
      <c r="RD11" s="188">
        <v>0</v>
      </c>
      <c r="RE11" s="188">
        <v>237289</v>
      </c>
      <c r="RF11" s="188">
        <v>44996</v>
      </c>
      <c r="RG11" s="188">
        <v>24910.799999999999</v>
      </c>
      <c r="RH11" s="188">
        <v>12009</v>
      </c>
      <c r="RI11" s="188">
        <v>3132</v>
      </c>
      <c r="RJ11" s="188">
        <v>2030</v>
      </c>
      <c r="RK11" s="188">
        <v>29718</v>
      </c>
      <c r="RL11" s="188">
        <v>2713</v>
      </c>
      <c r="RM11" s="188">
        <v>90621.25</v>
      </c>
      <c r="RN11" s="188">
        <v>23171.9</v>
      </c>
      <c r="RO11" s="188">
        <v>45555</v>
      </c>
      <c r="RP11" s="188">
        <v>7574</v>
      </c>
      <c r="RQ11" s="188">
        <v>5102.5</v>
      </c>
      <c r="RR11" s="188">
        <v>-5475</v>
      </c>
      <c r="RS11" s="188">
        <v>8434</v>
      </c>
      <c r="RT11" s="188">
        <v>2503</v>
      </c>
      <c r="RU11" s="188">
        <v>786</v>
      </c>
      <c r="RV11" s="188">
        <v>730</v>
      </c>
      <c r="RW11" s="188">
        <v>0</v>
      </c>
      <c r="RX11" s="188">
        <v>0</v>
      </c>
      <c r="RY11" s="188">
        <v>1423733.02</v>
      </c>
      <c r="RZ11" s="188">
        <v>75255.33</v>
      </c>
      <c r="SA11" s="188">
        <v>200365.16999999998</v>
      </c>
      <c r="SB11" s="188">
        <v>58364.329999999994</v>
      </c>
      <c r="SC11" s="188">
        <v>1456.96</v>
      </c>
      <c r="SD11" s="188">
        <v>179499.65999999997</v>
      </c>
      <c r="SE11" s="188">
        <v>6000</v>
      </c>
      <c r="SF11" s="188">
        <v>165534.64000000001</v>
      </c>
      <c r="SG11" s="188">
        <v>40873.56</v>
      </c>
      <c r="SH11" s="188">
        <v>27285.33</v>
      </c>
      <c r="SI11" s="188">
        <v>47379</v>
      </c>
      <c r="SJ11" s="188">
        <v>101919.32</v>
      </c>
      <c r="SK11" s="188">
        <v>152615</v>
      </c>
      <c r="SL11" s="188">
        <v>43477.55</v>
      </c>
      <c r="SM11" s="188">
        <v>1355895.85</v>
      </c>
      <c r="SN11" s="188">
        <v>0</v>
      </c>
      <c r="SO11" s="188">
        <v>449596.97</v>
      </c>
      <c r="SP11" s="188">
        <v>288170.88</v>
      </c>
      <c r="SQ11" s="188">
        <v>72771.97</v>
      </c>
      <c r="SR11" s="188">
        <v>239455.56</v>
      </c>
      <c r="SS11" s="188">
        <v>182536.7</v>
      </c>
      <c r="ST11" s="188">
        <v>175618</v>
      </c>
      <c r="SU11" s="188">
        <v>36377.82</v>
      </c>
      <c r="SV11" s="188">
        <v>88392</v>
      </c>
      <c r="SW11" s="188">
        <v>320023</v>
      </c>
      <c r="SX11" s="188">
        <v>4500.0000000000009</v>
      </c>
      <c r="SY11" s="188">
        <v>348225.4</v>
      </c>
      <c r="SZ11" s="188">
        <v>83342.31</v>
      </c>
      <c r="TA11" s="188">
        <v>25222.36</v>
      </c>
      <c r="TB11" s="188">
        <v>72288.569999999992</v>
      </c>
      <c r="TC11" s="188">
        <v>32806.400000000001</v>
      </c>
      <c r="TD11" s="188">
        <v>17373.07</v>
      </c>
      <c r="TE11" s="188">
        <v>57540.68</v>
      </c>
      <c r="TF11" s="188">
        <v>53442.970000000016</v>
      </c>
      <c r="TG11" s="188">
        <v>283957.46000000008</v>
      </c>
      <c r="TH11" s="188">
        <v>13679.229999999998</v>
      </c>
      <c r="TI11" s="188">
        <v>5360</v>
      </c>
      <c r="TJ11" s="188">
        <v>86931.47</v>
      </c>
      <c r="TK11" s="188">
        <v>95418.23</v>
      </c>
      <c r="TL11" s="188">
        <v>77301</v>
      </c>
      <c r="TM11" s="188">
        <v>7975</v>
      </c>
      <c r="TN11" s="188">
        <v>97590.680000000008</v>
      </c>
      <c r="TO11" s="188">
        <v>29803.16</v>
      </c>
      <c r="TP11" s="188">
        <v>29895</v>
      </c>
      <c r="TQ11" s="188">
        <v>70522.27</v>
      </c>
      <c r="TR11" s="188">
        <v>31535</v>
      </c>
      <c r="TS11" s="188">
        <v>15111.81</v>
      </c>
      <c r="TT11" s="188">
        <v>41250.5</v>
      </c>
      <c r="TU11" s="188">
        <v>14242.33</v>
      </c>
      <c r="TV11" s="188">
        <v>26680</v>
      </c>
      <c r="TW11" s="188">
        <v>211998.08000000002</v>
      </c>
      <c r="TX11" s="188">
        <v>21910.02</v>
      </c>
      <c r="TY11" s="188">
        <v>842954.83000000007</v>
      </c>
      <c r="TZ11" s="188">
        <v>-37003.5</v>
      </c>
      <c r="UA11" s="188">
        <v>215483.72999999998</v>
      </c>
      <c r="UB11" s="188">
        <v>74158.969999999987</v>
      </c>
      <c r="UC11" s="188">
        <v>571759.61</v>
      </c>
      <c r="UD11" s="188">
        <v>0</v>
      </c>
      <c r="UE11" s="188">
        <v>0</v>
      </c>
      <c r="UF11" s="188">
        <v>0</v>
      </c>
      <c r="UG11" s="188">
        <v>27907</v>
      </c>
      <c r="UH11" s="188">
        <v>120101.26999999999</v>
      </c>
      <c r="UI11" s="188">
        <v>149272</v>
      </c>
      <c r="UJ11" s="188">
        <v>46264</v>
      </c>
      <c r="UK11" s="188">
        <v>40215.440000000002</v>
      </c>
      <c r="UL11" s="188">
        <v>48633.34</v>
      </c>
      <c r="UM11" s="188">
        <v>38382.83</v>
      </c>
      <c r="UN11" s="188">
        <v>1875438.1</v>
      </c>
      <c r="UO11" s="188">
        <v>73369.570000000007</v>
      </c>
      <c r="UP11" s="188">
        <v>14965.520000000004</v>
      </c>
      <c r="UQ11" s="188">
        <v>58343.18</v>
      </c>
      <c r="UR11" s="188">
        <v>0</v>
      </c>
      <c r="US11" s="188">
        <v>15782.65</v>
      </c>
      <c r="UT11" s="188">
        <v>79978.31</v>
      </c>
      <c r="UU11" s="188">
        <v>2052</v>
      </c>
      <c r="UV11" s="188">
        <v>8484</v>
      </c>
      <c r="UW11" s="188">
        <v>41702.420000000006</v>
      </c>
      <c r="UX11" s="188">
        <v>10957.35</v>
      </c>
      <c r="UY11" s="188">
        <v>111300.99</v>
      </c>
      <c r="UZ11" s="188">
        <v>51044.05</v>
      </c>
      <c r="VA11" s="188">
        <v>68200.36</v>
      </c>
      <c r="VB11" s="188">
        <v>0</v>
      </c>
      <c r="VC11" s="188">
        <v>24096.440000000002</v>
      </c>
      <c r="VD11" s="188">
        <v>59882.78</v>
      </c>
      <c r="VE11" s="188">
        <v>0</v>
      </c>
      <c r="VF11" s="188">
        <v>78349.39999999998</v>
      </c>
      <c r="VG11" s="188">
        <v>4118.18</v>
      </c>
      <c r="VH11" s="188">
        <v>68925.39</v>
      </c>
      <c r="VI11" s="188">
        <v>0</v>
      </c>
      <c r="VJ11" s="188">
        <v>541651.68000000005</v>
      </c>
      <c r="VK11" s="188">
        <v>36544</v>
      </c>
      <c r="VL11" s="188">
        <v>29791</v>
      </c>
      <c r="VM11" s="188">
        <v>-62479.72</v>
      </c>
      <c r="VN11" s="188">
        <v>143086</v>
      </c>
      <c r="VO11" s="188">
        <v>76703</v>
      </c>
      <c r="VP11" s="188">
        <v>18567.5</v>
      </c>
      <c r="VQ11" s="188">
        <v>20913.5</v>
      </c>
      <c r="VR11" s="188">
        <v>112932</v>
      </c>
      <c r="VS11" s="188">
        <v>120425.85</v>
      </c>
      <c r="VT11" s="188">
        <v>4388.2000000000007</v>
      </c>
      <c r="VU11" s="188">
        <v>164767.4</v>
      </c>
      <c r="VV11" s="188">
        <v>6444.5</v>
      </c>
      <c r="VW11" s="188">
        <v>60152.3</v>
      </c>
      <c r="VX11" s="188">
        <v>11958</v>
      </c>
      <c r="VY11" s="188">
        <v>5987024.0999999996</v>
      </c>
      <c r="VZ11" s="188">
        <v>962305.96</v>
      </c>
      <c r="WA11" s="188">
        <v>631876.64</v>
      </c>
      <c r="WB11" s="188">
        <v>64374</v>
      </c>
      <c r="WC11" s="188">
        <v>23560</v>
      </c>
      <c r="WD11" s="188">
        <v>50642.43</v>
      </c>
      <c r="WE11" s="188">
        <v>1191834</v>
      </c>
      <c r="WF11" s="188">
        <v>138369.41</v>
      </c>
      <c r="WG11" s="188">
        <v>95233.760000000009</v>
      </c>
      <c r="WH11" s="188">
        <v>182878.72999999998</v>
      </c>
      <c r="WI11" s="188">
        <v>16737.34</v>
      </c>
      <c r="WJ11" s="188">
        <v>117337.84</v>
      </c>
      <c r="WK11" s="188">
        <v>76782.600000000006</v>
      </c>
      <c r="WL11" s="188">
        <v>125719</v>
      </c>
      <c r="WM11" s="188">
        <v>44081</v>
      </c>
      <c r="WN11" s="188">
        <v>41232.36</v>
      </c>
      <c r="WO11" s="188">
        <v>93291.69</v>
      </c>
      <c r="WP11" s="188">
        <v>617357.84</v>
      </c>
      <c r="WQ11" s="188">
        <v>167792.69</v>
      </c>
      <c r="WR11" s="188">
        <v>371544.5</v>
      </c>
      <c r="WS11" s="188">
        <v>10349261.129999999</v>
      </c>
      <c r="WT11" s="188">
        <v>431988.59</v>
      </c>
      <c r="WU11" s="188">
        <v>10773.36</v>
      </c>
      <c r="WV11" s="188">
        <v>7563.77</v>
      </c>
      <c r="WW11" s="188">
        <v>616397.35</v>
      </c>
      <c r="WX11" s="188">
        <v>1091.8999999999999</v>
      </c>
      <c r="WY11" s="188">
        <v>8540</v>
      </c>
      <c r="WZ11" s="188">
        <v>28026.5</v>
      </c>
      <c r="XA11" s="188">
        <v>6415642.25</v>
      </c>
      <c r="XB11" s="188">
        <v>12617.32</v>
      </c>
      <c r="XC11" s="188">
        <v>660.23</v>
      </c>
      <c r="XD11" s="188">
        <v>13591.49</v>
      </c>
      <c r="XE11" s="188">
        <v>50061</v>
      </c>
      <c r="XF11" s="188">
        <v>4104945.26</v>
      </c>
      <c r="XG11" s="188">
        <v>4054</v>
      </c>
      <c r="XH11" s="188">
        <v>97892</v>
      </c>
      <c r="XI11" s="188">
        <v>127390.54999999999</v>
      </c>
      <c r="XJ11" s="188">
        <v>11817</v>
      </c>
      <c r="XK11" s="188">
        <v>64624.1</v>
      </c>
      <c r="XL11" s="188">
        <v>25828.95</v>
      </c>
      <c r="XM11" s="188">
        <v>12610.11</v>
      </c>
      <c r="XN11" s="188">
        <v>8390</v>
      </c>
      <c r="XO11" s="188">
        <v>71017.17</v>
      </c>
      <c r="XP11" s="188">
        <v>26649.5</v>
      </c>
      <c r="XQ11" s="188">
        <v>13648.64</v>
      </c>
      <c r="XR11" s="188">
        <v>5299</v>
      </c>
      <c r="XS11" s="188">
        <v>11714.080000000002</v>
      </c>
      <c r="XT11" s="188">
        <v>20365.78</v>
      </c>
      <c r="XU11" s="188">
        <v>0</v>
      </c>
      <c r="XV11" s="188">
        <v>28300</v>
      </c>
      <c r="XW11" s="188">
        <v>3525</v>
      </c>
      <c r="XX11" s="188">
        <v>2697</v>
      </c>
      <c r="XY11" s="188">
        <v>10477</v>
      </c>
      <c r="XZ11" s="188">
        <v>59098.85</v>
      </c>
      <c r="YA11" s="188">
        <v>11773.3</v>
      </c>
      <c r="YB11" s="188">
        <v>1775</v>
      </c>
      <c r="YC11" s="188">
        <v>5880576.6200000001</v>
      </c>
      <c r="YD11" s="188">
        <v>44832</v>
      </c>
      <c r="YE11" s="188">
        <v>140157.04999999999</v>
      </c>
      <c r="YF11" s="188">
        <v>9155</v>
      </c>
      <c r="YG11" s="188">
        <v>131704.6</v>
      </c>
      <c r="YH11" s="188">
        <v>5166</v>
      </c>
      <c r="YI11" s="188">
        <v>27509</v>
      </c>
      <c r="YJ11" s="188">
        <v>4316</v>
      </c>
      <c r="YK11" s="188">
        <v>54079.86</v>
      </c>
      <c r="YL11" s="188">
        <v>35318</v>
      </c>
      <c r="YM11" s="188">
        <v>61865.5</v>
      </c>
      <c r="YN11" s="188">
        <v>66789</v>
      </c>
      <c r="YO11" s="188">
        <v>4946.5</v>
      </c>
      <c r="YP11" s="188">
        <v>6215</v>
      </c>
      <c r="YQ11" s="188">
        <v>5140.25</v>
      </c>
      <c r="YR11" s="188">
        <v>0</v>
      </c>
      <c r="YS11" s="188">
        <v>328</v>
      </c>
      <c r="YT11" s="188">
        <v>1652392.09</v>
      </c>
      <c r="YU11" s="188">
        <v>72980</v>
      </c>
      <c r="YV11" s="188">
        <v>34304</v>
      </c>
      <c r="YW11" s="188">
        <v>2150</v>
      </c>
      <c r="YX11" s="188">
        <v>62453.78</v>
      </c>
      <c r="YY11" s="188">
        <v>2323</v>
      </c>
      <c r="YZ11" s="188">
        <v>30404.880000000005</v>
      </c>
      <c r="ZA11" s="188">
        <v>648732.22</v>
      </c>
      <c r="ZB11" s="188">
        <v>49559</v>
      </c>
      <c r="ZC11" s="188">
        <v>32366.25</v>
      </c>
      <c r="ZD11" s="188">
        <v>40487</v>
      </c>
      <c r="ZE11" s="188">
        <v>170</v>
      </c>
      <c r="ZF11" s="188">
        <v>11906</v>
      </c>
      <c r="ZG11" s="188">
        <v>9923</v>
      </c>
      <c r="ZH11" s="188">
        <v>56595.75</v>
      </c>
      <c r="ZI11" s="188">
        <v>92906</v>
      </c>
      <c r="ZJ11" s="188">
        <v>1445481.25</v>
      </c>
      <c r="ZK11" s="188">
        <v>-16510.699999999997</v>
      </c>
      <c r="ZL11" s="188">
        <v>79163.42</v>
      </c>
      <c r="ZM11" s="188">
        <v>-141252.25</v>
      </c>
      <c r="ZN11" s="188">
        <v>1000</v>
      </c>
      <c r="ZO11" s="188">
        <v>0</v>
      </c>
      <c r="ZP11" s="188">
        <v>0</v>
      </c>
      <c r="ZQ11" s="188">
        <v>13600.5</v>
      </c>
      <c r="ZR11" s="188">
        <v>1981</v>
      </c>
      <c r="ZS11" s="188">
        <v>38880</v>
      </c>
      <c r="ZT11" s="188">
        <v>640</v>
      </c>
      <c r="ZU11" s="188">
        <v>4369.5</v>
      </c>
      <c r="ZV11" s="188">
        <v>0</v>
      </c>
      <c r="ZW11" s="188">
        <v>960</v>
      </c>
      <c r="ZX11" s="188">
        <v>3158.5</v>
      </c>
      <c r="ZY11" s="188">
        <v>-1686.25</v>
      </c>
      <c r="ZZ11" s="188">
        <v>92717.000000000015</v>
      </c>
      <c r="AAA11" s="188">
        <v>0</v>
      </c>
      <c r="AAB11" s="188">
        <v>13395.75</v>
      </c>
      <c r="AAC11" s="188">
        <v>28872</v>
      </c>
      <c r="AAD11" s="188">
        <v>-13965</v>
      </c>
      <c r="AAE11" s="188">
        <v>-790</v>
      </c>
      <c r="AAF11" s="188">
        <v>290076.45</v>
      </c>
      <c r="AAG11" s="188">
        <v>13972.54</v>
      </c>
      <c r="AAH11" s="188">
        <v>109527.86</v>
      </c>
      <c r="AAI11" s="188">
        <v>514.19999999999709</v>
      </c>
      <c r="AAJ11" s="188">
        <v>51253.99</v>
      </c>
      <c r="AAK11" s="188">
        <v>11944.650000000001</v>
      </c>
      <c r="AAL11" s="188">
        <v>29903.5</v>
      </c>
      <c r="AAM11" s="188">
        <v>573947.55000000005</v>
      </c>
      <c r="AAN11" s="188">
        <v>540.00000000000364</v>
      </c>
      <c r="AAO11" s="188">
        <v>-201029.25</v>
      </c>
      <c r="AAP11" s="188">
        <v>0</v>
      </c>
      <c r="AAQ11" s="188">
        <v>0</v>
      </c>
      <c r="AAR11" s="188">
        <v>0</v>
      </c>
      <c r="AAS11" s="188">
        <v>49035</v>
      </c>
      <c r="AAT11" s="188">
        <v>0</v>
      </c>
      <c r="AAU11" s="188">
        <v>11590</v>
      </c>
      <c r="AAV11" s="188">
        <v>16000</v>
      </c>
      <c r="AAW11" s="188">
        <v>11401.869999999995</v>
      </c>
      <c r="AAX11" s="188">
        <v>0</v>
      </c>
      <c r="AAY11" s="188">
        <v>22500</v>
      </c>
      <c r="AAZ11" s="188">
        <v>5391.32</v>
      </c>
      <c r="ABA11" s="188">
        <v>25623.360000000001</v>
      </c>
      <c r="ABB11" s="188">
        <v>1000</v>
      </c>
      <c r="ABC11" s="188">
        <v>15345.95</v>
      </c>
      <c r="ABD11" s="188">
        <v>0</v>
      </c>
      <c r="ABE11" s="188">
        <v>0</v>
      </c>
      <c r="ABF11" s="188">
        <v>15210</v>
      </c>
      <c r="ABG11" s="188">
        <v>212180</v>
      </c>
      <c r="ABH11" s="188">
        <v>7785</v>
      </c>
      <c r="ABI11" s="188">
        <v>0</v>
      </c>
      <c r="ABJ11" s="188">
        <v>12416.46</v>
      </c>
      <c r="ABK11" s="188">
        <v>4500</v>
      </c>
      <c r="ABL11" s="188">
        <v>-3298.44</v>
      </c>
      <c r="ABM11" s="188">
        <v>11015058.629999999</v>
      </c>
      <c r="ABN11" s="188">
        <v>2925296.4699999997</v>
      </c>
      <c r="ABO11" s="188">
        <v>-118546.14999999997</v>
      </c>
      <c r="ABP11" s="188">
        <v>687070.07000000007</v>
      </c>
      <c r="ABQ11" s="188">
        <v>550541.30000000005</v>
      </c>
      <c r="ABR11" s="188">
        <v>294586.07</v>
      </c>
      <c r="ABS11" s="188">
        <v>461522.01</v>
      </c>
      <c r="ABT11" s="188">
        <v>390178.04</v>
      </c>
      <c r="ABU11" s="188">
        <v>35477.599999999999</v>
      </c>
      <c r="ABV11" s="188">
        <v>16582933.810000001</v>
      </c>
      <c r="ABW11" s="188">
        <v>9774820.629999999</v>
      </c>
      <c r="ABX11" s="188">
        <v>6364579.1400000006</v>
      </c>
      <c r="ABY11" s="188">
        <v>1653044.49</v>
      </c>
      <c r="ABZ11" s="188">
        <v>4724793.4399999995</v>
      </c>
      <c r="ACA11" s="188">
        <v>5081825.88</v>
      </c>
      <c r="ACB11" s="188">
        <v>2713558.57</v>
      </c>
      <c r="ACC11" s="188">
        <v>3603828.3999999994</v>
      </c>
      <c r="ACD11" s="188">
        <v>1499140.4100000001</v>
      </c>
      <c r="ACE11" s="188">
        <v>3811994.76</v>
      </c>
      <c r="ACF11" s="188">
        <v>724339.75</v>
      </c>
      <c r="ACG11" s="188">
        <v>6059716.6300000008</v>
      </c>
      <c r="ACH11" s="188">
        <v>220384.94999999998</v>
      </c>
      <c r="ACI11" s="188">
        <v>112002.92</v>
      </c>
      <c r="ACJ11" s="188">
        <v>1085729.3599999999</v>
      </c>
      <c r="ACK11" s="188">
        <v>25500</v>
      </c>
      <c r="ACL11" s="188">
        <v>35400</v>
      </c>
      <c r="ACM11" s="188">
        <v>118289.52000000002</v>
      </c>
      <c r="ACN11" s="188">
        <v>3050176.25</v>
      </c>
      <c r="ACO11" s="188">
        <v>2687701.71</v>
      </c>
      <c r="ACP11" s="188">
        <v>1565623.63</v>
      </c>
      <c r="ACQ11" s="188">
        <v>1427073.83</v>
      </c>
      <c r="ACR11" s="188">
        <v>514693.63</v>
      </c>
      <c r="ACS11" s="188">
        <v>69202</v>
      </c>
      <c r="ACT11" s="188">
        <v>5940939.96</v>
      </c>
      <c r="ACU11" s="188">
        <v>6614212.5899999999</v>
      </c>
      <c r="ACV11" s="188">
        <v>614169.73</v>
      </c>
      <c r="ACW11" s="188">
        <v>131876</v>
      </c>
      <c r="ACX11" s="188">
        <v>317511.42</v>
      </c>
      <c r="ACY11" s="188">
        <v>26494</v>
      </c>
      <c r="ACZ11" s="188">
        <v>0</v>
      </c>
      <c r="ADA11" s="188">
        <v>0</v>
      </c>
      <c r="ADB11" s="188">
        <v>0</v>
      </c>
      <c r="ADC11" s="188">
        <v>0</v>
      </c>
      <c r="ADD11" s="188">
        <v>13219138.279999999</v>
      </c>
      <c r="ADE11" s="188">
        <v>17604381.420000002</v>
      </c>
      <c r="ADF11" s="188">
        <v>780035.83000000007</v>
      </c>
      <c r="ADG11" s="188">
        <v>834703.63000000012</v>
      </c>
      <c r="ADH11" s="188">
        <v>1971729.1199999999</v>
      </c>
      <c r="ADI11" s="188">
        <v>3585173.01</v>
      </c>
      <c r="ADJ11" s="188">
        <v>2464004.2599999998</v>
      </c>
      <c r="ADK11" s="188">
        <v>1314838.8899999999</v>
      </c>
      <c r="ADL11" s="188">
        <v>2436369.34</v>
      </c>
      <c r="ADM11" s="188">
        <v>53705436.640000001</v>
      </c>
      <c r="ADN11" s="188">
        <v>9285564.4600000009</v>
      </c>
      <c r="ADO11" s="188">
        <v>18703550.009999998</v>
      </c>
      <c r="ADP11" s="188">
        <v>59932026.140000008</v>
      </c>
      <c r="ADQ11" s="188">
        <v>2305664.31</v>
      </c>
      <c r="ADR11" s="188">
        <v>917460.05</v>
      </c>
      <c r="ADS11" s="188">
        <v>11911319.07</v>
      </c>
      <c r="ADT11" s="188">
        <v>869189</v>
      </c>
      <c r="ADU11" s="188">
        <v>33682483.869999997</v>
      </c>
      <c r="ADV11" s="188">
        <v>18377404.75</v>
      </c>
      <c r="ADW11" s="188">
        <v>4595658.93</v>
      </c>
      <c r="ADX11" s="188">
        <v>1338411.6600000001</v>
      </c>
      <c r="ADY11" s="188">
        <v>7367211.29</v>
      </c>
      <c r="ADZ11" s="188">
        <v>21852888.73</v>
      </c>
      <c r="AEA11" s="188">
        <v>2453935.3499999996</v>
      </c>
      <c r="AEB11" s="188">
        <v>2863252.06</v>
      </c>
      <c r="AEC11" s="188">
        <v>2520889.52</v>
      </c>
      <c r="AED11" s="188">
        <v>1375862.27</v>
      </c>
      <c r="AEE11" s="188">
        <v>6528895.5299999993</v>
      </c>
      <c r="AEF11" s="188">
        <v>2642828.1</v>
      </c>
      <c r="AEG11" s="188">
        <v>1017209.1000000001</v>
      </c>
      <c r="AEH11" s="188">
        <v>6281480.1000000006</v>
      </c>
      <c r="AEI11" s="188">
        <v>2087762.94</v>
      </c>
      <c r="AEJ11" s="188">
        <v>2177434.5</v>
      </c>
      <c r="AEK11" s="188">
        <v>484765.04</v>
      </c>
      <c r="AEL11" s="188">
        <v>2116812.4000000004</v>
      </c>
      <c r="AEM11" s="188">
        <v>3248980.43</v>
      </c>
      <c r="AEN11" s="188">
        <v>15073366.18</v>
      </c>
      <c r="AEO11" s="188">
        <v>2915792.1399999997</v>
      </c>
      <c r="AEP11" s="188">
        <v>2030812.92</v>
      </c>
      <c r="AEQ11" s="188">
        <v>374312.11</v>
      </c>
      <c r="AER11" s="188">
        <v>258603.66999999998</v>
      </c>
      <c r="AES11" s="188">
        <v>652886</v>
      </c>
      <c r="AET11" s="188">
        <v>517125.5</v>
      </c>
      <c r="AEU11" s="188">
        <v>315949.27</v>
      </c>
      <c r="AEV11" s="188">
        <v>352180.35</v>
      </c>
      <c r="AEW11" s="188">
        <v>342195.92000000004</v>
      </c>
      <c r="AEX11" s="188">
        <v>44095</v>
      </c>
      <c r="AEY11" s="188">
        <v>3713691.4099999997</v>
      </c>
      <c r="AEZ11" s="188">
        <v>819985.58000000007</v>
      </c>
      <c r="AFA11" s="188">
        <v>36095.71</v>
      </c>
      <c r="AFB11" s="188">
        <v>0</v>
      </c>
      <c r="AFC11" s="188">
        <v>45401.1</v>
      </c>
      <c r="AFD11" s="188">
        <v>30259.629999999976</v>
      </c>
      <c r="AFE11" s="188">
        <v>0</v>
      </c>
      <c r="AFF11" s="188">
        <v>2328</v>
      </c>
      <c r="AFG11" s="188">
        <v>1410</v>
      </c>
      <c r="AFH11" s="188">
        <v>39231</v>
      </c>
      <c r="AFI11" s="188">
        <v>23.86</v>
      </c>
      <c r="AFJ11" s="188">
        <v>0</v>
      </c>
      <c r="AFK11" s="188">
        <v>3647</v>
      </c>
      <c r="AFL11" s="188">
        <v>6756410.5599999996</v>
      </c>
      <c r="AFM11" s="188">
        <v>186530.5</v>
      </c>
      <c r="AFN11" s="188">
        <v>404632.42</v>
      </c>
      <c r="AFO11" s="188">
        <v>46298</v>
      </c>
      <c r="AFP11" s="188">
        <v>0</v>
      </c>
      <c r="AFQ11" s="188">
        <v>0</v>
      </c>
      <c r="AFR11" s="188">
        <v>0</v>
      </c>
      <c r="AFS11" s="188">
        <v>1745352</v>
      </c>
      <c r="AFT11" s="188">
        <v>5068</v>
      </c>
      <c r="AFU11" s="188">
        <v>0</v>
      </c>
      <c r="AFV11" s="188">
        <v>64530.3</v>
      </c>
      <c r="AFW11" s="188">
        <v>0</v>
      </c>
      <c r="AFX11" s="188">
        <v>237404.26</v>
      </c>
      <c r="AFY11" s="188">
        <v>-47820.630000000005</v>
      </c>
      <c r="AFZ11" s="188">
        <v>12867.12</v>
      </c>
      <c r="AGA11" s="188">
        <v>25456.490000000005</v>
      </c>
      <c r="AGB11" s="188">
        <v>8438.6899999999987</v>
      </c>
      <c r="AGC11" s="188">
        <v>11045.29</v>
      </c>
      <c r="AGD11" s="188">
        <v>1102.1900000000005</v>
      </c>
      <c r="AGE11" s="188">
        <v>21610.3</v>
      </c>
      <c r="AGF11" s="188">
        <v>5427.3300000000008</v>
      </c>
      <c r="AGG11" s="188">
        <v>53204.399999999994</v>
      </c>
      <c r="AGH11" s="188">
        <v>55717.66</v>
      </c>
      <c r="AGI11" s="188">
        <v>3068838.84</v>
      </c>
      <c r="AGJ11" s="188">
        <v>132625.93</v>
      </c>
      <c r="AGK11" s="188">
        <v>12485</v>
      </c>
      <c r="AGL11" s="188">
        <v>23917</v>
      </c>
      <c r="AGM11" s="188">
        <v>70640</v>
      </c>
      <c r="AGN11" s="188">
        <v>7092</v>
      </c>
      <c r="AGO11" s="188">
        <v>48983.66</v>
      </c>
      <c r="AGP11" s="188">
        <v>0</v>
      </c>
      <c r="AGQ11" s="188">
        <v>26278396.649999999</v>
      </c>
      <c r="AGR11" s="188">
        <v>4886317.38</v>
      </c>
      <c r="AGS11" s="188">
        <v>53642.07</v>
      </c>
      <c r="AGT11" s="188">
        <v>798565.81</v>
      </c>
      <c r="AGU11" s="188">
        <v>2743850.3299999996</v>
      </c>
      <c r="AGV11" s="188">
        <v>486565.25999999995</v>
      </c>
      <c r="AGW11" s="188">
        <v>882928.64000000001</v>
      </c>
      <c r="AGX11" s="188">
        <v>370490.67000000004</v>
      </c>
      <c r="AGY11" s="188">
        <v>14111.37</v>
      </c>
      <c r="AGZ11" s="188">
        <v>1705186.5</v>
      </c>
      <c r="AHA11" s="188">
        <v>2240643.69</v>
      </c>
      <c r="AHB11" s="188">
        <v>759656.16999999993</v>
      </c>
      <c r="AHC11" s="188">
        <v>297872.96999999997</v>
      </c>
      <c r="AHD11" s="188">
        <v>2506210.44</v>
      </c>
      <c r="AHE11" s="188">
        <v>448133.42</v>
      </c>
      <c r="AHF11" s="188">
        <v>1476518.78</v>
      </c>
      <c r="AHG11" s="188">
        <v>907216.8</v>
      </c>
      <c r="AHH11" s="188">
        <v>1102396.6499999999</v>
      </c>
      <c r="AHI11" s="188">
        <v>22828</v>
      </c>
      <c r="AHJ11" s="188">
        <v>64724.41</v>
      </c>
      <c r="AHK11" s="188">
        <v>51212</v>
      </c>
      <c r="AHL11" s="188">
        <v>1394793.7</v>
      </c>
      <c r="AHM11" s="188">
        <v>88995.31</v>
      </c>
      <c r="AHN11" s="188">
        <v>7952.79</v>
      </c>
      <c r="AHO11" s="188"/>
      <c r="AHQ11" s="209">
        <v>9</v>
      </c>
      <c r="AHR11" s="184" t="s">
        <v>10</v>
      </c>
      <c r="AHS11" s="184" t="b">
        <f t="shared" si="0"/>
        <v>1</v>
      </c>
    </row>
    <row r="12" spans="1:903" ht="23.5" customHeight="1">
      <c r="A12" s="183" t="s">
        <v>12</v>
      </c>
      <c r="B12" s="184" t="s">
        <v>13</v>
      </c>
      <c r="C12" s="188">
        <v>376721485.90000004</v>
      </c>
      <c r="D12" s="188">
        <v>40954800.719999999</v>
      </c>
      <c r="E12" s="188">
        <v>3312727.21</v>
      </c>
      <c r="F12" s="188">
        <v>59359504.780000001</v>
      </c>
      <c r="G12" s="188">
        <v>15314047.440000001</v>
      </c>
      <c r="H12" s="188">
        <v>11499195.73</v>
      </c>
      <c r="I12" s="188">
        <v>5646350.1799999997</v>
      </c>
      <c r="J12" s="188">
        <v>138691315.80000001</v>
      </c>
      <c r="K12" s="188">
        <v>44561436.649999999</v>
      </c>
      <c r="L12" s="188">
        <v>5748586.8000000007</v>
      </c>
      <c r="M12" s="188">
        <v>34869031.290000007</v>
      </c>
      <c r="N12" s="188">
        <v>11937686.140000001</v>
      </c>
      <c r="O12" s="188">
        <v>66794681.390000015</v>
      </c>
      <c r="P12" s="188">
        <v>28881477.219999999</v>
      </c>
      <c r="Q12" s="188">
        <v>6528267</v>
      </c>
      <c r="R12" s="188">
        <v>2775549.38</v>
      </c>
      <c r="S12" s="188">
        <v>4243467.12</v>
      </c>
      <c r="T12" s="188">
        <v>18491600.069999997</v>
      </c>
      <c r="U12" s="188">
        <v>23789625.199999999</v>
      </c>
      <c r="V12" s="188">
        <v>22547609.379999995</v>
      </c>
      <c r="W12" s="188">
        <v>6610313.5800000001</v>
      </c>
      <c r="X12" s="188">
        <v>5427355.1000000006</v>
      </c>
      <c r="Y12" s="188">
        <v>2350663.2999999998</v>
      </c>
      <c r="Z12" s="188">
        <v>1513420.15</v>
      </c>
      <c r="AA12" s="188">
        <v>564772319.11999989</v>
      </c>
      <c r="AB12" s="188">
        <v>8682784.0099999998</v>
      </c>
      <c r="AC12" s="188">
        <v>18257865.280000001</v>
      </c>
      <c r="AD12" s="188">
        <v>1885654.47</v>
      </c>
      <c r="AE12" s="188">
        <v>59277161.840000004</v>
      </c>
      <c r="AF12" s="188">
        <v>34078012.57</v>
      </c>
      <c r="AG12" s="188">
        <v>136241524.53000003</v>
      </c>
      <c r="AH12" s="188">
        <v>17247282.240000002</v>
      </c>
      <c r="AI12" s="188">
        <v>13023624.99</v>
      </c>
      <c r="AJ12" s="188">
        <v>8919865.4100000001</v>
      </c>
      <c r="AK12" s="188">
        <v>5746973.2199999997</v>
      </c>
      <c r="AL12" s="188">
        <v>5103452.3999999994</v>
      </c>
      <c r="AM12" s="188">
        <v>58280761.049999997</v>
      </c>
      <c r="AN12" s="188">
        <v>2921341.69</v>
      </c>
      <c r="AO12" s="188">
        <v>2500015.2999999998</v>
      </c>
      <c r="AP12" s="188">
        <v>19517854.410000004</v>
      </c>
      <c r="AQ12" s="188">
        <v>36270765.450000003</v>
      </c>
      <c r="AR12" s="188">
        <v>2178964.12</v>
      </c>
      <c r="AS12" s="188">
        <v>92789445.560000002</v>
      </c>
      <c r="AT12" s="188">
        <v>3573708.0900000003</v>
      </c>
      <c r="AU12" s="188">
        <v>4131773.2600000002</v>
      </c>
      <c r="AV12" s="188">
        <v>3876824.35</v>
      </c>
      <c r="AW12" s="188">
        <v>2875378.44</v>
      </c>
      <c r="AX12" s="188">
        <v>3490327.14</v>
      </c>
      <c r="AY12" s="188">
        <v>1155983.75</v>
      </c>
      <c r="AZ12" s="188">
        <v>3679111.61</v>
      </c>
      <c r="BA12" s="188">
        <v>78180000.209999993</v>
      </c>
      <c r="BB12" s="188">
        <v>6064421.4300000006</v>
      </c>
      <c r="BC12" s="188">
        <v>19829449.629999999</v>
      </c>
      <c r="BD12" s="188">
        <v>24281445.789999999</v>
      </c>
      <c r="BE12" s="188">
        <v>3037362.69</v>
      </c>
      <c r="BF12" s="188">
        <v>4615711.4800000004</v>
      </c>
      <c r="BG12" s="188">
        <v>12490226.010000002</v>
      </c>
      <c r="BH12" s="188">
        <v>123739501.91999999</v>
      </c>
      <c r="BI12" s="188">
        <v>1112749.2000000002</v>
      </c>
      <c r="BJ12" s="188">
        <v>1629647.15</v>
      </c>
      <c r="BK12" s="188">
        <v>2370001.02</v>
      </c>
      <c r="BL12" s="188">
        <v>6605674.9000000004</v>
      </c>
      <c r="BM12" s="188">
        <v>9731872.9500000011</v>
      </c>
      <c r="BN12" s="188">
        <v>2253335.63</v>
      </c>
      <c r="BO12" s="188">
        <v>3162238.26</v>
      </c>
      <c r="BP12" s="188">
        <v>1454405.49</v>
      </c>
      <c r="BQ12" s="188">
        <v>1413011.2</v>
      </c>
      <c r="BR12" s="188">
        <v>1347774.1</v>
      </c>
      <c r="BS12" s="188">
        <v>2432324.1300000004</v>
      </c>
      <c r="BT12" s="188">
        <v>30841359.559999999</v>
      </c>
      <c r="BU12" s="188">
        <v>4133161.39</v>
      </c>
      <c r="BV12" s="188">
        <v>1400099.21</v>
      </c>
      <c r="BW12" s="188">
        <v>79410394.080000013</v>
      </c>
      <c r="BX12" s="188">
        <v>63965479.890000008</v>
      </c>
      <c r="BY12" s="188">
        <v>9400484.1600000001</v>
      </c>
      <c r="BZ12" s="188">
        <v>3708690.93</v>
      </c>
      <c r="CA12" s="188">
        <v>9178225.25</v>
      </c>
      <c r="CB12" s="188">
        <v>4198336.18</v>
      </c>
      <c r="CC12" s="188">
        <v>7770624.1999999983</v>
      </c>
      <c r="CD12" s="188">
        <v>347544</v>
      </c>
      <c r="CE12" s="188">
        <v>787802.96</v>
      </c>
      <c r="CF12" s="188">
        <v>235592762.92000002</v>
      </c>
      <c r="CG12" s="188">
        <v>7030230</v>
      </c>
      <c r="CH12" s="188">
        <v>24002937.420000002</v>
      </c>
      <c r="CI12" s="188">
        <v>2061362.25</v>
      </c>
      <c r="CJ12" s="188">
        <v>2960595.53</v>
      </c>
      <c r="CK12" s="188">
        <v>1894101</v>
      </c>
      <c r="CL12" s="188">
        <v>3093349.09</v>
      </c>
      <c r="CM12" s="188">
        <v>10800723.050000001</v>
      </c>
      <c r="CN12" s="188">
        <v>801041.79</v>
      </c>
      <c r="CO12" s="188">
        <v>1675344.45</v>
      </c>
      <c r="CP12" s="188">
        <v>1527534.25</v>
      </c>
      <c r="CQ12" s="188">
        <v>4001146.58</v>
      </c>
      <c r="CR12" s="188">
        <v>1483768.8099999998</v>
      </c>
      <c r="CS12" s="188">
        <v>134317265.68000001</v>
      </c>
      <c r="CT12" s="188">
        <v>4139224.62</v>
      </c>
      <c r="CU12" s="188">
        <v>2953331.58</v>
      </c>
      <c r="CV12" s="188">
        <v>3953395.23</v>
      </c>
      <c r="CW12" s="188">
        <v>869241.01</v>
      </c>
      <c r="CX12" s="188">
        <v>10459710.76</v>
      </c>
      <c r="CY12" s="188">
        <v>4613475.2700000005</v>
      </c>
      <c r="CZ12" s="188">
        <v>1909645.15</v>
      </c>
      <c r="DA12" s="188">
        <v>92594913.849999979</v>
      </c>
      <c r="DB12" s="188">
        <v>4183054.1100000003</v>
      </c>
      <c r="DC12" s="188">
        <v>33812384.439999998</v>
      </c>
      <c r="DD12" s="188">
        <v>27330780.950000003</v>
      </c>
      <c r="DE12" s="188">
        <v>4937735.5999999996</v>
      </c>
      <c r="DF12" s="188">
        <v>8189083.8099999996</v>
      </c>
      <c r="DG12" s="188">
        <v>10763059.59</v>
      </c>
      <c r="DH12" s="188">
        <v>2159999.38</v>
      </c>
      <c r="DI12" s="188">
        <v>2399679.13</v>
      </c>
      <c r="DJ12" s="188">
        <v>6138120.1500000013</v>
      </c>
      <c r="DK12" s="188">
        <v>12725334.149999999</v>
      </c>
      <c r="DL12" s="188">
        <v>62852696.909999996</v>
      </c>
      <c r="DM12" s="188">
        <v>246473149.82000002</v>
      </c>
      <c r="DN12" s="188">
        <v>10591583.169999998</v>
      </c>
      <c r="DO12" s="188">
        <v>8624067.6099999994</v>
      </c>
      <c r="DP12" s="188">
        <v>40611460.219999999</v>
      </c>
      <c r="DQ12" s="188">
        <v>36649280</v>
      </c>
      <c r="DR12" s="188">
        <v>42908220.579999998</v>
      </c>
      <c r="DS12" s="188">
        <v>60298244.109999992</v>
      </c>
      <c r="DT12" s="188">
        <v>3621646.0199999996</v>
      </c>
      <c r="DU12" s="188">
        <v>327338205.25</v>
      </c>
      <c r="DV12" s="188">
        <v>2638888.1599999997</v>
      </c>
      <c r="DW12" s="188">
        <v>5110412.43</v>
      </c>
      <c r="DX12" s="188">
        <v>4705742.74</v>
      </c>
      <c r="DY12" s="188">
        <v>8893248.75</v>
      </c>
      <c r="DZ12" s="188">
        <v>3723741.04</v>
      </c>
      <c r="EA12" s="188">
        <v>15232537.430000002</v>
      </c>
      <c r="EB12" s="188">
        <v>3545222.6</v>
      </c>
      <c r="EC12" s="188">
        <v>9041836.9299999997</v>
      </c>
      <c r="ED12" s="188">
        <v>46664433.649999991</v>
      </c>
      <c r="EE12" s="188">
        <v>40533256.350000001</v>
      </c>
      <c r="EF12" s="188">
        <v>2427526.5299999998</v>
      </c>
      <c r="EG12" s="188">
        <v>5161817.93</v>
      </c>
      <c r="EH12" s="188">
        <v>3347207.15</v>
      </c>
      <c r="EI12" s="188">
        <v>10640170.310000001</v>
      </c>
      <c r="EJ12" s="188">
        <v>16255392.809999999</v>
      </c>
      <c r="EK12" s="188">
        <v>1747767.63</v>
      </c>
      <c r="EL12" s="188">
        <v>2188918.66</v>
      </c>
      <c r="EM12" s="188">
        <v>129202688.37</v>
      </c>
      <c r="EN12" s="188">
        <v>4237631.88</v>
      </c>
      <c r="EO12" s="188">
        <v>3877560.5200000005</v>
      </c>
      <c r="EP12" s="188">
        <v>4345198.45</v>
      </c>
      <c r="EQ12" s="188">
        <v>1964867.44</v>
      </c>
      <c r="ER12" s="188">
        <v>4423602.5499999989</v>
      </c>
      <c r="ES12" s="188">
        <v>6416989.5200000005</v>
      </c>
      <c r="ET12" s="188">
        <v>7794206.3499999996</v>
      </c>
      <c r="EU12" s="188">
        <v>2301744.48</v>
      </c>
      <c r="EV12" s="188">
        <v>99964839.63000001</v>
      </c>
      <c r="EW12" s="188">
        <v>1411090.12</v>
      </c>
      <c r="EX12" s="188">
        <v>2900914.58</v>
      </c>
      <c r="EY12" s="188">
        <v>3570918.56</v>
      </c>
      <c r="EZ12" s="188">
        <v>7740879.5999999996</v>
      </c>
      <c r="FA12" s="188">
        <v>6468931.4799999995</v>
      </c>
      <c r="FB12" s="188">
        <v>4678735.01</v>
      </c>
      <c r="FC12" s="188">
        <v>3279322.24</v>
      </c>
      <c r="FD12" s="188">
        <v>2368845</v>
      </c>
      <c r="FE12" s="188">
        <v>1950148.1400000001</v>
      </c>
      <c r="FF12" s="188">
        <v>3008711.95</v>
      </c>
      <c r="FG12" s="188">
        <v>1056340.8899999999</v>
      </c>
      <c r="FH12" s="188">
        <v>51006909.179999992</v>
      </c>
      <c r="FI12" s="188">
        <v>2916751.88</v>
      </c>
      <c r="FJ12" s="188">
        <v>2489565.21</v>
      </c>
      <c r="FK12" s="188">
        <v>2465551.2999999998</v>
      </c>
      <c r="FL12" s="188">
        <v>13945420.659999998</v>
      </c>
      <c r="FM12" s="188">
        <v>4107913.7399999998</v>
      </c>
      <c r="FN12" s="188">
        <v>1274841.5</v>
      </c>
      <c r="FO12" s="188">
        <v>188682</v>
      </c>
      <c r="FP12" s="188">
        <v>129501792.23</v>
      </c>
      <c r="FQ12" s="188">
        <v>2579009.9299999997</v>
      </c>
      <c r="FR12" s="188">
        <v>5399638.5</v>
      </c>
      <c r="FS12" s="188">
        <v>4053516.61</v>
      </c>
      <c r="FT12" s="188">
        <v>7236102.0599999996</v>
      </c>
      <c r="FU12" s="188">
        <v>2796469.98</v>
      </c>
      <c r="FV12" s="188">
        <v>9435075.0899999999</v>
      </c>
      <c r="FW12" s="188">
        <v>3621935.04</v>
      </c>
      <c r="FX12" s="188">
        <v>2795438.62</v>
      </c>
      <c r="FY12" s="188">
        <v>3202099.11</v>
      </c>
      <c r="FZ12" s="188">
        <v>11453538.48</v>
      </c>
      <c r="GA12" s="188">
        <v>3625340.34</v>
      </c>
      <c r="GB12" s="188">
        <v>1532886</v>
      </c>
      <c r="GC12" s="188">
        <v>1286100</v>
      </c>
      <c r="GD12" s="188">
        <v>67738363.560000002</v>
      </c>
      <c r="GE12" s="188">
        <v>3196957.32</v>
      </c>
      <c r="GF12" s="188">
        <v>2147335.73</v>
      </c>
      <c r="GG12" s="188">
        <v>11748783.67</v>
      </c>
      <c r="GH12" s="188">
        <v>7436872.8099999996</v>
      </c>
      <c r="GI12" s="188">
        <v>2718412.16</v>
      </c>
      <c r="GJ12" s="188">
        <v>4852890.04</v>
      </c>
      <c r="GK12" s="188">
        <v>20626277.84</v>
      </c>
      <c r="GL12" s="188">
        <v>4364594.1500000004</v>
      </c>
      <c r="GM12" s="188">
        <v>1442500.65</v>
      </c>
      <c r="GN12" s="188">
        <v>1055427.01</v>
      </c>
      <c r="GO12" s="188">
        <v>1153918.5</v>
      </c>
      <c r="GP12" s="188">
        <v>67609415.159999996</v>
      </c>
      <c r="GQ12" s="188">
        <v>13379607.92</v>
      </c>
      <c r="GR12" s="188">
        <v>4383397.3999999994</v>
      </c>
      <c r="GS12" s="188">
        <v>18619102.390000001</v>
      </c>
      <c r="GT12" s="188">
        <v>660924.15</v>
      </c>
      <c r="GU12" s="188">
        <v>5582415.1800000006</v>
      </c>
      <c r="GV12" s="188">
        <v>8484695.5599999987</v>
      </c>
      <c r="GW12" s="188">
        <v>2296684.41</v>
      </c>
      <c r="GX12" s="188">
        <v>76083572.210000008</v>
      </c>
      <c r="GY12" s="188">
        <v>1489379</v>
      </c>
      <c r="GZ12" s="188">
        <v>12850621.210000001</v>
      </c>
      <c r="HA12" s="188">
        <v>5450337.4800000004</v>
      </c>
      <c r="HB12" s="188">
        <v>209883831.00999996</v>
      </c>
      <c r="HC12" s="188">
        <v>17291799.5</v>
      </c>
      <c r="HD12" s="188">
        <v>39541192.090000011</v>
      </c>
      <c r="HE12" s="188">
        <v>16853387.890000001</v>
      </c>
      <c r="HF12" s="188">
        <v>19152466.430000003</v>
      </c>
      <c r="HG12" s="188">
        <v>32368069.449999999</v>
      </c>
      <c r="HH12" s="188">
        <v>2402485</v>
      </c>
      <c r="HI12" s="188">
        <v>109008274.60000001</v>
      </c>
      <c r="HJ12" s="188">
        <v>6179094.5599999996</v>
      </c>
      <c r="HK12" s="188">
        <v>13373791.609999998</v>
      </c>
      <c r="HL12" s="188">
        <v>5539969.7000000011</v>
      </c>
      <c r="HM12" s="188">
        <v>6756115.5199999996</v>
      </c>
      <c r="HN12" s="188">
        <v>5208498.9399999995</v>
      </c>
      <c r="HO12" s="188">
        <v>11833146.539999999</v>
      </c>
      <c r="HP12" s="188">
        <v>4218075.7300000004</v>
      </c>
      <c r="HQ12" s="188">
        <v>131711849.88999999</v>
      </c>
      <c r="HR12" s="188">
        <v>39071473.159999996</v>
      </c>
      <c r="HS12" s="188">
        <v>5626344.8600000003</v>
      </c>
      <c r="HT12" s="188">
        <v>5938373.1400000006</v>
      </c>
      <c r="HU12" s="188">
        <v>4138655.16</v>
      </c>
      <c r="HV12" s="188">
        <v>2067850.1600000001</v>
      </c>
      <c r="HW12" s="188">
        <v>18002981.5</v>
      </c>
      <c r="HX12" s="188">
        <v>4822822.37</v>
      </c>
      <c r="HY12" s="188">
        <v>4012470.73</v>
      </c>
      <c r="HZ12" s="188">
        <v>5542523.0099999998</v>
      </c>
      <c r="IA12" s="188">
        <v>5631342.1299999999</v>
      </c>
      <c r="IB12" s="188">
        <v>12097155.16</v>
      </c>
      <c r="IC12" s="188">
        <v>1301231.07</v>
      </c>
      <c r="ID12" s="188">
        <v>8129425.3400000008</v>
      </c>
      <c r="IE12" s="188">
        <v>2313070.56</v>
      </c>
      <c r="IF12" s="188">
        <v>2231362.1100000003</v>
      </c>
      <c r="IG12" s="188">
        <v>81246333.730000004</v>
      </c>
      <c r="IH12" s="188">
        <v>23822211.199999999</v>
      </c>
      <c r="II12" s="188">
        <v>8458421.0500000007</v>
      </c>
      <c r="IJ12" s="188">
        <v>9292551</v>
      </c>
      <c r="IK12" s="188">
        <v>22163962.199999999</v>
      </c>
      <c r="IL12" s="188">
        <v>5621893.25</v>
      </c>
      <c r="IM12" s="188">
        <v>3246490.48</v>
      </c>
      <c r="IN12" s="188">
        <v>1546233.8900000001</v>
      </c>
      <c r="IO12" s="188">
        <v>1938272.53</v>
      </c>
      <c r="IP12" s="188">
        <v>1731467.31</v>
      </c>
      <c r="IQ12" s="188">
        <v>3348974.42</v>
      </c>
      <c r="IR12" s="188">
        <v>203034410.34</v>
      </c>
      <c r="IS12" s="188">
        <v>69429088.390000001</v>
      </c>
      <c r="IT12" s="188">
        <v>16793016.350000001</v>
      </c>
      <c r="IU12" s="188">
        <v>18003567.309999999</v>
      </c>
      <c r="IV12" s="188">
        <v>4778839.1500000004</v>
      </c>
      <c r="IW12" s="188">
        <v>1534275.06</v>
      </c>
      <c r="IX12" s="188">
        <v>2917177.75</v>
      </c>
      <c r="IY12" s="188">
        <v>1069917.26</v>
      </c>
      <c r="IZ12" s="188">
        <v>3023395.08</v>
      </c>
      <c r="JA12" s="188">
        <v>7649086.04</v>
      </c>
      <c r="JB12" s="188">
        <v>7097977.4500000002</v>
      </c>
      <c r="JC12" s="188">
        <v>4017419.25</v>
      </c>
      <c r="JD12" s="188">
        <v>64625384.859999999</v>
      </c>
      <c r="JE12" s="188">
        <v>16266044.719999999</v>
      </c>
      <c r="JF12" s="188">
        <v>4541779.8499999996</v>
      </c>
      <c r="JG12" s="188">
        <v>1673883.14</v>
      </c>
      <c r="JH12" s="188">
        <v>2385314.59</v>
      </c>
      <c r="JI12" s="188">
        <v>1599382.75</v>
      </c>
      <c r="JJ12" s="188">
        <v>51613874.649999999</v>
      </c>
      <c r="JK12" s="188">
        <v>2039878.4500000002</v>
      </c>
      <c r="JL12" s="188">
        <v>5347371</v>
      </c>
      <c r="JM12" s="188">
        <v>9399617.4700000007</v>
      </c>
      <c r="JN12" s="188">
        <v>3311696.86</v>
      </c>
      <c r="JO12" s="188">
        <v>9783749.7800000012</v>
      </c>
      <c r="JP12" s="188">
        <v>1795907.75</v>
      </c>
      <c r="JQ12" s="188">
        <v>126643334.34999998</v>
      </c>
      <c r="JR12" s="188">
        <v>7685518.5099999998</v>
      </c>
      <c r="JS12" s="188">
        <v>1455144.16</v>
      </c>
      <c r="JT12" s="188">
        <v>15902638.210000001</v>
      </c>
      <c r="JU12" s="188">
        <v>8448511.120000001</v>
      </c>
      <c r="JV12" s="188">
        <v>4634288.46</v>
      </c>
      <c r="JW12" s="188">
        <v>3215040.2299999995</v>
      </c>
      <c r="JX12" s="188">
        <v>4703831.5200000005</v>
      </c>
      <c r="JY12" s="188">
        <v>193433453.50999999</v>
      </c>
      <c r="JZ12" s="188">
        <v>73564731.079999998</v>
      </c>
      <c r="KA12" s="188">
        <v>13150687.25</v>
      </c>
      <c r="KB12" s="188">
        <v>10831064.190000001</v>
      </c>
      <c r="KC12" s="188">
        <v>6577827.4800000004</v>
      </c>
      <c r="KD12" s="188">
        <v>2577211.63</v>
      </c>
      <c r="KE12" s="188">
        <v>34358958.899999999</v>
      </c>
      <c r="KF12" s="188">
        <v>52840090.560000002</v>
      </c>
      <c r="KG12" s="188">
        <v>38657106.340000004</v>
      </c>
      <c r="KH12" s="188">
        <v>11335870.9</v>
      </c>
      <c r="KI12" s="188">
        <v>6789755.1099999994</v>
      </c>
      <c r="KJ12" s="188">
        <v>4994920.0599999996</v>
      </c>
      <c r="KK12" s="188">
        <v>2868144.6</v>
      </c>
      <c r="KL12" s="188">
        <v>1993119.2500000002</v>
      </c>
      <c r="KM12" s="188">
        <v>2587884.86</v>
      </c>
      <c r="KN12" s="188">
        <v>223584896.55000001</v>
      </c>
      <c r="KO12" s="188">
        <v>14217826.800000001</v>
      </c>
      <c r="KP12" s="188">
        <v>7366117.1500000004</v>
      </c>
      <c r="KQ12" s="188">
        <v>14289189.4</v>
      </c>
      <c r="KR12" s="188">
        <v>8832219.2200000007</v>
      </c>
      <c r="KS12" s="188">
        <v>7339070.1499999994</v>
      </c>
      <c r="KT12" s="188">
        <v>43505818.369999997</v>
      </c>
      <c r="KU12" s="188">
        <v>14225659.059999999</v>
      </c>
      <c r="KV12" s="188">
        <v>9755561.3399999999</v>
      </c>
      <c r="KW12" s="188">
        <v>88139894.799999997</v>
      </c>
      <c r="KX12" s="188">
        <v>6895322.0300000003</v>
      </c>
      <c r="KY12" s="188">
        <v>15351662.33</v>
      </c>
      <c r="KZ12" s="188">
        <v>43863769.280000001</v>
      </c>
      <c r="LA12" s="188">
        <v>5757049.6199999992</v>
      </c>
      <c r="LB12" s="188">
        <v>14410005.380000001</v>
      </c>
      <c r="LC12" s="188">
        <v>177747250.32000005</v>
      </c>
      <c r="LD12" s="188">
        <v>17525146.949999999</v>
      </c>
      <c r="LE12" s="188">
        <v>223128423.95000002</v>
      </c>
      <c r="LF12" s="188">
        <v>49449613.909999996</v>
      </c>
      <c r="LG12" s="188">
        <v>69793890.899999991</v>
      </c>
      <c r="LH12" s="188">
        <v>50920384.209999993</v>
      </c>
      <c r="LI12" s="188">
        <v>36186003.030000001</v>
      </c>
      <c r="LJ12" s="188">
        <v>5700157.7499999991</v>
      </c>
      <c r="LK12" s="188">
        <v>5041806.0900000008</v>
      </c>
      <c r="LL12" s="188">
        <v>8452466.7499999981</v>
      </c>
      <c r="LM12" s="188">
        <v>3602440.77</v>
      </c>
      <c r="LN12" s="188">
        <v>8182293.7000000002</v>
      </c>
      <c r="LO12" s="188">
        <v>4382173.33</v>
      </c>
      <c r="LP12" s="188">
        <v>73458696.75</v>
      </c>
      <c r="LQ12" s="188">
        <v>10155024.33</v>
      </c>
      <c r="LR12" s="188">
        <v>4516583.0200000005</v>
      </c>
      <c r="LS12" s="188">
        <v>149507989.25</v>
      </c>
      <c r="LT12" s="188">
        <v>125736080.09000003</v>
      </c>
      <c r="LU12" s="188">
        <v>140358837.5</v>
      </c>
      <c r="LV12" s="188">
        <v>44740404.68</v>
      </c>
      <c r="LW12" s="188">
        <v>7345553.0800000001</v>
      </c>
      <c r="LX12" s="188">
        <v>18066889.959999997</v>
      </c>
      <c r="LY12" s="188">
        <v>9641254.9399999995</v>
      </c>
      <c r="LZ12" s="188">
        <v>10371839.449999999</v>
      </c>
      <c r="MA12" s="188">
        <v>7585401.46</v>
      </c>
      <c r="MB12" s="188">
        <v>18691705.270000003</v>
      </c>
      <c r="MC12" s="188">
        <v>37949820.460000001</v>
      </c>
      <c r="MD12" s="188">
        <v>4371754.25</v>
      </c>
      <c r="ME12" s="188">
        <v>236094982.01000002</v>
      </c>
      <c r="MF12" s="188">
        <v>6854547.6200000001</v>
      </c>
      <c r="MG12" s="188">
        <v>3843088.34</v>
      </c>
      <c r="MH12" s="188">
        <v>4164757.89</v>
      </c>
      <c r="MI12" s="188">
        <v>3707479.2399999998</v>
      </c>
      <c r="MJ12" s="188">
        <v>8483464.1399999987</v>
      </c>
      <c r="MK12" s="188">
        <v>6709295.8899999997</v>
      </c>
      <c r="ML12" s="188">
        <v>5162162.93</v>
      </c>
      <c r="MM12" s="188">
        <v>11595731.300000001</v>
      </c>
      <c r="MN12" s="188">
        <v>3401222.6099999994</v>
      </c>
      <c r="MO12" s="188">
        <v>3984132.09</v>
      </c>
      <c r="MP12" s="188">
        <v>7326248.8100000005</v>
      </c>
      <c r="MQ12" s="188">
        <v>205646627.90000001</v>
      </c>
      <c r="MR12" s="188">
        <v>4385961</v>
      </c>
      <c r="MS12" s="188">
        <v>13568623.76</v>
      </c>
      <c r="MT12" s="188">
        <v>14363566.4</v>
      </c>
      <c r="MU12" s="188">
        <v>23589341.300000001</v>
      </c>
      <c r="MV12" s="188">
        <v>12017944</v>
      </c>
      <c r="MW12" s="188">
        <v>39273651.780000001</v>
      </c>
      <c r="MX12" s="188">
        <v>19142458.620000001</v>
      </c>
      <c r="MY12" s="188">
        <v>7863828.8100000005</v>
      </c>
      <c r="MZ12" s="188">
        <v>1455576.34</v>
      </c>
      <c r="NA12" s="188">
        <v>1080454.75</v>
      </c>
      <c r="NB12" s="188">
        <v>278414239.39999998</v>
      </c>
      <c r="NC12" s="188">
        <v>67956801.099999994</v>
      </c>
      <c r="ND12" s="188">
        <v>9307420.7699999996</v>
      </c>
      <c r="NE12" s="188">
        <v>119531022.84</v>
      </c>
      <c r="NF12" s="188">
        <v>9151528.2100000009</v>
      </c>
      <c r="NG12" s="188">
        <v>21913345.52</v>
      </c>
      <c r="NH12" s="188">
        <v>80776510.879999995</v>
      </c>
      <c r="NI12" s="188">
        <v>54999726.540000007</v>
      </c>
      <c r="NJ12" s="188">
        <v>1022898</v>
      </c>
      <c r="NK12" s="188">
        <v>8141982.8299999991</v>
      </c>
      <c r="NL12" s="188">
        <v>9265159.4299999997</v>
      </c>
      <c r="NM12" s="188">
        <v>7019482.1799999997</v>
      </c>
      <c r="NN12" s="188">
        <v>99253934.99000001</v>
      </c>
      <c r="NO12" s="188">
        <v>17033979.869999997</v>
      </c>
      <c r="NP12" s="188">
        <v>5300092.8999999994</v>
      </c>
      <c r="NQ12" s="188">
        <v>6743220.3899999997</v>
      </c>
      <c r="NR12" s="188">
        <v>5397053.6100000003</v>
      </c>
      <c r="NS12" s="188">
        <v>2021634.68</v>
      </c>
      <c r="NT12" s="188">
        <v>6512999.5699999994</v>
      </c>
      <c r="NU12" s="188">
        <v>159234180.80000001</v>
      </c>
      <c r="NV12" s="188">
        <v>35440971.100000001</v>
      </c>
      <c r="NW12" s="188">
        <v>4991359.0999999996</v>
      </c>
      <c r="NX12" s="188">
        <v>2540379.06</v>
      </c>
      <c r="NY12" s="188">
        <v>4096459.76</v>
      </c>
      <c r="NZ12" s="188">
        <v>10764042.750000002</v>
      </c>
      <c r="OA12" s="188">
        <v>3164582.3</v>
      </c>
      <c r="OB12" s="188">
        <v>234455370.04000005</v>
      </c>
      <c r="OC12" s="188">
        <v>36805779.75</v>
      </c>
      <c r="OD12" s="188">
        <v>10140354.59</v>
      </c>
      <c r="OE12" s="188">
        <v>65845663.600000001</v>
      </c>
      <c r="OF12" s="188">
        <v>11881932.770000001</v>
      </c>
      <c r="OG12" s="188">
        <v>13422735.120000001</v>
      </c>
      <c r="OH12" s="188">
        <v>19542870.330000002</v>
      </c>
      <c r="OI12" s="188">
        <v>3456754</v>
      </c>
      <c r="OJ12" s="188">
        <v>9695765.1400000006</v>
      </c>
      <c r="OK12" s="188">
        <v>179910957.20000002</v>
      </c>
      <c r="OL12" s="188">
        <v>78455699.850000009</v>
      </c>
      <c r="OM12" s="188">
        <v>86885864.400000006</v>
      </c>
      <c r="ON12" s="188">
        <v>17392814.030000001</v>
      </c>
      <c r="OO12" s="188">
        <v>4656345.8499999996</v>
      </c>
      <c r="OP12" s="188">
        <v>1642418.24</v>
      </c>
      <c r="OQ12" s="188">
        <v>104995977.95</v>
      </c>
      <c r="OR12" s="188">
        <v>4470013.53</v>
      </c>
      <c r="OS12" s="188">
        <v>8914809.5500000007</v>
      </c>
      <c r="OT12" s="188">
        <v>11186586.51</v>
      </c>
      <c r="OU12" s="188">
        <v>11059155.35</v>
      </c>
      <c r="OV12" s="188">
        <v>39882252.289999999</v>
      </c>
      <c r="OW12" s="188">
        <v>3619981.52</v>
      </c>
      <c r="OX12" s="188">
        <v>2589979.75</v>
      </c>
      <c r="OY12" s="188">
        <v>4244798.6000000006</v>
      </c>
      <c r="OZ12" s="188">
        <v>100192921.34</v>
      </c>
      <c r="PA12" s="188">
        <v>3422849.46</v>
      </c>
      <c r="PB12" s="188">
        <v>14573307.100000001</v>
      </c>
      <c r="PC12" s="188">
        <v>1430929.75</v>
      </c>
      <c r="PD12" s="188">
        <v>5248680.6300000008</v>
      </c>
      <c r="PE12" s="188">
        <v>22296364.190000001</v>
      </c>
      <c r="PF12" s="188">
        <v>2677637.9499999997</v>
      </c>
      <c r="PG12" s="188">
        <v>4725720.79</v>
      </c>
      <c r="PH12" s="188">
        <v>6803929.7399999993</v>
      </c>
      <c r="PI12" s="188">
        <v>5024675.26</v>
      </c>
      <c r="PJ12" s="188">
        <v>5483268.8799999999</v>
      </c>
      <c r="PK12" s="188">
        <v>12399232.790000001</v>
      </c>
      <c r="PL12" s="188">
        <v>1935016.89</v>
      </c>
      <c r="PM12" s="188">
        <v>27706196.710000001</v>
      </c>
      <c r="PN12" s="188">
        <v>1385771</v>
      </c>
      <c r="PO12" s="188">
        <v>1178217.95</v>
      </c>
      <c r="PP12" s="188">
        <v>1260992.58</v>
      </c>
      <c r="PQ12" s="188">
        <v>2238078.63</v>
      </c>
      <c r="PR12" s="188">
        <v>376841296.40000004</v>
      </c>
      <c r="PS12" s="188">
        <v>2946090.54</v>
      </c>
      <c r="PT12" s="188">
        <v>4894475.7700000005</v>
      </c>
      <c r="PU12" s="188">
        <v>5252046.62</v>
      </c>
      <c r="PV12" s="188">
        <v>62798701.579999998</v>
      </c>
      <c r="PW12" s="188">
        <v>2925444.9</v>
      </c>
      <c r="PX12" s="188">
        <v>14126891.260000002</v>
      </c>
      <c r="PY12" s="188">
        <v>4224906.3499999996</v>
      </c>
      <c r="PZ12" s="188">
        <v>14876892.279999997</v>
      </c>
      <c r="QA12" s="188">
        <v>2079586.7200000002</v>
      </c>
      <c r="QB12" s="188">
        <v>16248513.77</v>
      </c>
      <c r="QC12" s="188">
        <v>1852698.92</v>
      </c>
      <c r="QD12" s="188">
        <v>3070907</v>
      </c>
      <c r="QE12" s="188">
        <v>4960691.6900000004</v>
      </c>
      <c r="QF12" s="188">
        <v>4078692</v>
      </c>
      <c r="QG12" s="188">
        <v>9799555.6399999987</v>
      </c>
      <c r="QH12" s="188">
        <v>2924961.01</v>
      </c>
      <c r="QI12" s="188">
        <v>1801852.0899999999</v>
      </c>
      <c r="QJ12" s="188">
        <v>776100.38</v>
      </c>
      <c r="QK12" s="188">
        <v>12344677.65</v>
      </c>
      <c r="QL12" s="188">
        <v>28228876.68</v>
      </c>
      <c r="QM12" s="188">
        <v>1613756.37</v>
      </c>
      <c r="QN12" s="188">
        <v>457896.75</v>
      </c>
      <c r="QO12" s="188">
        <v>1065751.98</v>
      </c>
      <c r="QP12" s="188">
        <v>1035591.2</v>
      </c>
      <c r="QQ12" s="188">
        <v>1256059.33</v>
      </c>
      <c r="QR12" s="188">
        <v>138840956.74000001</v>
      </c>
      <c r="QS12" s="188">
        <v>2485687.25</v>
      </c>
      <c r="QT12" s="188">
        <v>19953132.859999999</v>
      </c>
      <c r="QU12" s="188">
        <v>1813828.12</v>
      </c>
      <c r="QV12" s="188">
        <v>2920488.1399999997</v>
      </c>
      <c r="QW12" s="188">
        <v>14776661.75</v>
      </c>
      <c r="QX12" s="188">
        <v>2165870.0599999996</v>
      </c>
      <c r="QY12" s="188">
        <v>8005687.6199999992</v>
      </c>
      <c r="QZ12" s="188">
        <v>8229401.71</v>
      </c>
      <c r="RA12" s="188">
        <v>1658908.3900000001</v>
      </c>
      <c r="RB12" s="188">
        <v>1042735.06</v>
      </c>
      <c r="RC12" s="188">
        <v>988831</v>
      </c>
      <c r="RD12" s="188">
        <v>536940.30000000005</v>
      </c>
      <c r="RE12" s="188">
        <v>140420034.52000001</v>
      </c>
      <c r="RF12" s="188">
        <v>16499916.229999999</v>
      </c>
      <c r="RG12" s="188">
        <v>4896497.96</v>
      </c>
      <c r="RH12" s="188">
        <v>7828949.9799999995</v>
      </c>
      <c r="RI12" s="188">
        <v>4386752.46</v>
      </c>
      <c r="RJ12" s="188">
        <v>12747728.48</v>
      </c>
      <c r="RK12" s="188">
        <v>26396355.009999998</v>
      </c>
      <c r="RL12" s="188">
        <v>4828580.01</v>
      </c>
      <c r="RM12" s="188">
        <v>4349322.96</v>
      </c>
      <c r="RN12" s="188">
        <v>7808663.9100000001</v>
      </c>
      <c r="RO12" s="188">
        <v>17265677.91</v>
      </c>
      <c r="RP12" s="188">
        <v>2262596</v>
      </c>
      <c r="RQ12" s="188">
        <v>1235726.19</v>
      </c>
      <c r="RR12" s="188">
        <v>7048606.9900000002</v>
      </c>
      <c r="RS12" s="188">
        <v>1358216.42</v>
      </c>
      <c r="RT12" s="188">
        <v>2436603.77</v>
      </c>
      <c r="RU12" s="188">
        <v>3041197.59</v>
      </c>
      <c r="RV12" s="188">
        <v>1820138.1600000001</v>
      </c>
      <c r="RW12" s="188">
        <v>743423.75</v>
      </c>
      <c r="RX12" s="188">
        <v>2341862.08</v>
      </c>
      <c r="RY12" s="188">
        <v>100449212.81</v>
      </c>
      <c r="RZ12" s="188">
        <v>2819631.5599999996</v>
      </c>
      <c r="SA12" s="188">
        <v>10295122.609999999</v>
      </c>
      <c r="SB12" s="188">
        <v>4691474.92</v>
      </c>
      <c r="SC12" s="188">
        <v>2122483.71</v>
      </c>
      <c r="SD12" s="188">
        <v>2953028.7600000002</v>
      </c>
      <c r="SE12" s="188">
        <v>10652905.07</v>
      </c>
      <c r="SF12" s="188">
        <v>19463209.41</v>
      </c>
      <c r="SG12" s="188">
        <v>2383737.8200000003</v>
      </c>
      <c r="SH12" s="188">
        <v>1851225.07</v>
      </c>
      <c r="SI12" s="188">
        <v>2584316.88</v>
      </c>
      <c r="SJ12" s="188">
        <v>12107239.27</v>
      </c>
      <c r="SK12" s="188">
        <v>2877476</v>
      </c>
      <c r="SL12" s="188">
        <v>2660358.2400000002</v>
      </c>
      <c r="SM12" s="188">
        <v>113764743.71000001</v>
      </c>
      <c r="SN12" s="188">
        <v>6065610.6699999999</v>
      </c>
      <c r="SO12" s="188">
        <v>2772781.57</v>
      </c>
      <c r="SP12" s="188">
        <v>6716507.1100000003</v>
      </c>
      <c r="SQ12" s="188">
        <v>2077991.84</v>
      </c>
      <c r="SR12" s="188">
        <v>5572003.25</v>
      </c>
      <c r="SS12" s="188">
        <v>3767774.27</v>
      </c>
      <c r="ST12" s="188">
        <v>13132454.08</v>
      </c>
      <c r="SU12" s="188">
        <v>4142161.42</v>
      </c>
      <c r="SV12" s="188">
        <v>5095871.68</v>
      </c>
      <c r="SW12" s="188">
        <v>23449723.640000004</v>
      </c>
      <c r="SX12" s="188">
        <v>1064001.2</v>
      </c>
      <c r="SY12" s="188">
        <v>48739022.339999996</v>
      </c>
      <c r="SZ12" s="188">
        <v>3828320.57</v>
      </c>
      <c r="TA12" s="188">
        <v>3447350.77</v>
      </c>
      <c r="TB12" s="188">
        <v>11214690.26</v>
      </c>
      <c r="TC12" s="188">
        <v>4010494.04</v>
      </c>
      <c r="TD12" s="188">
        <v>7050380.4400000004</v>
      </c>
      <c r="TE12" s="188">
        <v>3344051.7800000003</v>
      </c>
      <c r="TF12" s="188">
        <v>1653065.81</v>
      </c>
      <c r="TG12" s="188">
        <v>222738277.32999998</v>
      </c>
      <c r="TH12" s="188">
        <v>2463324.2799999998</v>
      </c>
      <c r="TI12" s="188">
        <v>1665222.78</v>
      </c>
      <c r="TJ12" s="188">
        <v>22319057.789999999</v>
      </c>
      <c r="TK12" s="188">
        <v>15877944.060000002</v>
      </c>
      <c r="TL12" s="188">
        <v>6020582.1200000001</v>
      </c>
      <c r="TM12" s="188">
        <v>1174887.6200000001</v>
      </c>
      <c r="TN12" s="188">
        <v>26531681.600000001</v>
      </c>
      <c r="TO12" s="188">
        <v>2930471.33</v>
      </c>
      <c r="TP12" s="188">
        <v>11675672.75</v>
      </c>
      <c r="TQ12" s="188">
        <v>7100963.9500000002</v>
      </c>
      <c r="TR12" s="188">
        <v>2463034.0299999998</v>
      </c>
      <c r="TS12" s="188">
        <v>1694363.6400000001</v>
      </c>
      <c r="TT12" s="188">
        <v>4269854.67</v>
      </c>
      <c r="TU12" s="188">
        <v>4970036.5</v>
      </c>
      <c r="TV12" s="188">
        <v>3607143.5700000003</v>
      </c>
      <c r="TW12" s="188">
        <v>42311851.990000002</v>
      </c>
      <c r="TX12" s="188">
        <v>3049946.95</v>
      </c>
      <c r="TY12" s="188">
        <v>148965455.75999999</v>
      </c>
      <c r="TZ12" s="188">
        <v>14805177.229999999</v>
      </c>
      <c r="UA12" s="188">
        <v>3427681.05</v>
      </c>
      <c r="UB12" s="188">
        <v>4173279.97</v>
      </c>
      <c r="UC12" s="188">
        <v>97649393.550000012</v>
      </c>
      <c r="UD12" s="188">
        <v>3179143.75</v>
      </c>
      <c r="UE12" s="188">
        <v>1272204</v>
      </c>
      <c r="UF12" s="188">
        <v>2277587.7400000002</v>
      </c>
      <c r="UG12" s="188">
        <v>2466338.7999999998</v>
      </c>
      <c r="UH12" s="188">
        <v>82703757.549999997</v>
      </c>
      <c r="UI12" s="188">
        <v>4676406.29</v>
      </c>
      <c r="UJ12" s="188">
        <v>4915930.6400000006</v>
      </c>
      <c r="UK12" s="188">
        <v>6958141.3399999999</v>
      </c>
      <c r="UL12" s="188">
        <v>2814560.8</v>
      </c>
      <c r="UM12" s="188">
        <v>3576727.8</v>
      </c>
      <c r="UN12" s="188">
        <v>341687115.01999998</v>
      </c>
      <c r="UO12" s="188">
        <v>4786558.01</v>
      </c>
      <c r="UP12" s="188">
        <v>4328029.9600000009</v>
      </c>
      <c r="UQ12" s="188">
        <v>42538049.779999994</v>
      </c>
      <c r="UR12" s="188">
        <v>2885780.1500000004</v>
      </c>
      <c r="US12" s="188">
        <v>4584062.3100000005</v>
      </c>
      <c r="UT12" s="188">
        <v>11779926.23</v>
      </c>
      <c r="UU12" s="188">
        <v>2174248.4</v>
      </c>
      <c r="UV12" s="188">
        <v>3357536.13</v>
      </c>
      <c r="UW12" s="188">
        <v>3753328.9699999997</v>
      </c>
      <c r="UX12" s="188">
        <v>3956992.62</v>
      </c>
      <c r="UY12" s="188">
        <v>14892861.550000001</v>
      </c>
      <c r="UZ12" s="188">
        <v>5586107.0900000008</v>
      </c>
      <c r="VA12" s="188">
        <v>9802634.3800000008</v>
      </c>
      <c r="VB12" s="188">
        <v>1471968.5</v>
      </c>
      <c r="VC12" s="188">
        <v>2391672.2400000002</v>
      </c>
      <c r="VD12" s="188">
        <v>1392231.36</v>
      </c>
      <c r="VE12" s="188">
        <v>2620836.0099999998</v>
      </c>
      <c r="VF12" s="188">
        <v>17207061.379999999</v>
      </c>
      <c r="VG12" s="188">
        <v>1082951</v>
      </c>
      <c r="VH12" s="188">
        <v>1759510.6</v>
      </c>
      <c r="VI12" s="188">
        <v>1610630.3900000001</v>
      </c>
      <c r="VJ12" s="188">
        <v>93178053.51000002</v>
      </c>
      <c r="VK12" s="188">
        <v>3107023.32</v>
      </c>
      <c r="VL12" s="188">
        <v>2640165.0299999998</v>
      </c>
      <c r="VM12" s="188">
        <v>7964867.1399999997</v>
      </c>
      <c r="VN12" s="188">
        <v>17632928.009999998</v>
      </c>
      <c r="VO12" s="188">
        <v>8190812.7300000004</v>
      </c>
      <c r="VP12" s="188">
        <v>8982810.4499999993</v>
      </c>
      <c r="VQ12" s="188">
        <v>6081943.7199999997</v>
      </c>
      <c r="VR12" s="188">
        <v>5933998.4500000002</v>
      </c>
      <c r="VS12" s="188">
        <v>40821609.060000002</v>
      </c>
      <c r="VT12" s="188">
        <v>5650701.3700000001</v>
      </c>
      <c r="VU12" s="188">
        <v>12357362.449999999</v>
      </c>
      <c r="VV12" s="188">
        <v>2941063.0399999991</v>
      </c>
      <c r="VW12" s="188">
        <v>1406588.0799999998</v>
      </c>
      <c r="VX12" s="188">
        <v>3023830.63</v>
      </c>
      <c r="VY12" s="188">
        <v>610673542.50999999</v>
      </c>
      <c r="VZ12" s="188">
        <v>13364063.07</v>
      </c>
      <c r="WA12" s="188">
        <v>5906889.5999999996</v>
      </c>
      <c r="WB12" s="188">
        <v>4910560.2299999995</v>
      </c>
      <c r="WC12" s="188">
        <v>2669868.63</v>
      </c>
      <c r="WD12" s="188">
        <v>6895020.4000000004</v>
      </c>
      <c r="WE12" s="188">
        <v>18319228.990000002</v>
      </c>
      <c r="WF12" s="188">
        <v>9603968.25</v>
      </c>
      <c r="WG12" s="188">
        <v>5797157.3800000008</v>
      </c>
      <c r="WH12" s="188">
        <v>9292484.7000000011</v>
      </c>
      <c r="WI12" s="188">
        <v>6408341.379999999</v>
      </c>
      <c r="WJ12" s="188">
        <v>23824106.479999997</v>
      </c>
      <c r="WK12" s="188">
        <v>4967783.92</v>
      </c>
      <c r="WL12" s="188">
        <v>19741729.93</v>
      </c>
      <c r="WM12" s="188">
        <v>23099191.52</v>
      </c>
      <c r="WN12" s="188">
        <v>6139985.4699999997</v>
      </c>
      <c r="WO12" s="188">
        <v>12364088.029999999</v>
      </c>
      <c r="WP12" s="188">
        <v>11692147.870000001</v>
      </c>
      <c r="WQ12" s="188">
        <v>3279469.75</v>
      </c>
      <c r="WR12" s="188">
        <v>13346613.699999999</v>
      </c>
      <c r="WS12" s="188">
        <v>57318989.07</v>
      </c>
      <c r="WT12" s="188">
        <v>3996867.83</v>
      </c>
      <c r="WU12" s="188">
        <v>3922326.23</v>
      </c>
      <c r="WV12" s="188">
        <v>1583170.97</v>
      </c>
      <c r="WW12" s="188">
        <v>4631636.93</v>
      </c>
      <c r="WX12" s="188">
        <v>3694322.39</v>
      </c>
      <c r="WY12" s="188">
        <v>3552742.6599999997</v>
      </c>
      <c r="WZ12" s="188">
        <v>2623928.46</v>
      </c>
      <c r="XA12" s="188">
        <v>53292764.829999998</v>
      </c>
      <c r="XB12" s="188">
        <v>2689130.1399999997</v>
      </c>
      <c r="XC12" s="188">
        <v>2087193.79</v>
      </c>
      <c r="XD12" s="188">
        <v>1780500.38</v>
      </c>
      <c r="XE12" s="188">
        <v>1267766.25</v>
      </c>
      <c r="XF12" s="188">
        <v>302442721.93999994</v>
      </c>
      <c r="XG12" s="188">
        <v>12693998.599999998</v>
      </c>
      <c r="XH12" s="188">
        <v>13831458.27</v>
      </c>
      <c r="XI12" s="188">
        <v>51252607.149999999</v>
      </c>
      <c r="XJ12" s="188">
        <v>7074242.8700000001</v>
      </c>
      <c r="XK12" s="188">
        <v>11198347.580000002</v>
      </c>
      <c r="XL12" s="188">
        <v>10228994.969999999</v>
      </c>
      <c r="XM12" s="188">
        <v>8421685.870000001</v>
      </c>
      <c r="XN12" s="188">
        <v>7730446.7699999996</v>
      </c>
      <c r="XO12" s="188">
        <v>18012844.669999998</v>
      </c>
      <c r="XP12" s="188">
        <v>14403196.699999999</v>
      </c>
      <c r="XQ12" s="188">
        <v>4856024.6300000008</v>
      </c>
      <c r="XR12" s="188">
        <v>3475346.54</v>
      </c>
      <c r="XS12" s="188">
        <v>3633628.97</v>
      </c>
      <c r="XT12" s="188">
        <v>5594084.0300000003</v>
      </c>
      <c r="XU12" s="188">
        <v>2567240.8800000004</v>
      </c>
      <c r="XV12" s="188">
        <v>2487756.04</v>
      </c>
      <c r="XW12" s="188">
        <v>1766347.06</v>
      </c>
      <c r="XX12" s="188">
        <v>3411447.8699999996</v>
      </c>
      <c r="XY12" s="188">
        <v>3689395.44</v>
      </c>
      <c r="XZ12" s="188">
        <v>3171204.73</v>
      </c>
      <c r="YA12" s="188">
        <v>2789146.95</v>
      </c>
      <c r="YB12" s="188">
        <v>2728560.4699999997</v>
      </c>
      <c r="YC12" s="188">
        <v>274031425.10999995</v>
      </c>
      <c r="YD12" s="188">
        <v>2587659.14</v>
      </c>
      <c r="YE12" s="188">
        <v>12181816.440000001</v>
      </c>
      <c r="YF12" s="188">
        <v>2616656.7199999997</v>
      </c>
      <c r="YG12" s="188">
        <v>38203803.239999995</v>
      </c>
      <c r="YH12" s="188">
        <v>7038960.4199999999</v>
      </c>
      <c r="YI12" s="188">
        <v>10520357.109999999</v>
      </c>
      <c r="YJ12" s="188">
        <v>2959208.19</v>
      </c>
      <c r="YK12" s="188">
        <v>16924528.969999999</v>
      </c>
      <c r="YL12" s="188">
        <v>15135778.180000002</v>
      </c>
      <c r="YM12" s="188">
        <v>6177274.8799999999</v>
      </c>
      <c r="YN12" s="188">
        <v>3336780.1</v>
      </c>
      <c r="YO12" s="188">
        <v>2033466.49</v>
      </c>
      <c r="YP12" s="188">
        <v>2991118.29</v>
      </c>
      <c r="YQ12" s="188">
        <v>1270051.47</v>
      </c>
      <c r="YR12" s="188">
        <v>1609783.9700000002</v>
      </c>
      <c r="YS12" s="188">
        <v>1297928.5799999998</v>
      </c>
      <c r="YT12" s="188">
        <v>103083051.50999999</v>
      </c>
      <c r="YU12" s="188">
        <v>7578371.4000000004</v>
      </c>
      <c r="YV12" s="188">
        <v>3329510.76</v>
      </c>
      <c r="YW12" s="188">
        <v>4762510.53</v>
      </c>
      <c r="YX12" s="188">
        <v>5067848.5999999996</v>
      </c>
      <c r="YY12" s="188">
        <v>3548087.4299999997</v>
      </c>
      <c r="YZ12" s="188">
        <v>2232386.5</v>
      </c>
      <c r="ZA12" s="188">
        <v>69105231.36999999</v>
      </c>
      <c r="ZB12" s="188">
        <v>3203154.7099999995</v>
      </c>
      <c r="ZC12" s="188">
        <v>8887383.9600000009</v>
      </c>
      <c r="ZD12" s="188">
        <v>6741012.5800000001</v>
      </c>
      <c r="ZE12" s="188">
        <v>2005403.54</v>
      </c>
      <c r="ZF12" s="188">
        <v>4638574.76</v>
      </c>
      <c r="ZG12" s="188">
        <v>1002827.82</v>
      </c>
      <c r="ZH12" s="188">
        <v>3143002.83</v>
      </c>
      <c r="ZI12" s="188">
        <v>23906242.239999998</v>
      </c>
      <c r="ZJ12" s="188">
        <v>154304930.34999999</v>
      </c>
      <c r="ZK12" s="188">
        <v>2208318.8899999997</v>
      </c>
      <c r="ZL12" s="188">
        <v>6505057.4000000004</v>
      </c>
      <c r="ZM12" s="188">
        <v>34570668.090000004</v>
      </c>
      <c r="ZN12" s="188">
        <v>19863815.289999999</v>
      </c>
      <c r="ZO12" s="188">
        <v>5093655.3900000006</v>
      </c>
      <c r="ZP12" s="188">
        <v>5992626.29</v>
      </c>
      <c r="ZQ12" s="188">
        <v>9470978.9599999972</v>
      </c>
      <c r="ZR12" s="188">
        <v>8547858.9700000007</v>
      </c>
      <c r="ZS12" s="188">
        <v>16406538.189999999</v>
      </c>
      <c r="ZT12" s="188">
        <v>718267.26</v>
      </c>
      <c r="ZU12" s="188">
        <v>18921405.25</v>
      </c>
      <c r="ZV12" s="188">
        <v>4307968.6899999995</v>
      </c>
      <c r="ZW12" s="188">
        <v>5835163.8199999994</v>
      </c>
      <c r="ZX12" s="188">
        <v>1969952.8800000001</v>
      </c>
      <c r="ZY12" s="188">
        <v>1549537.1</v>
      </c>
      <c r="ZZ12" s="188">
        <v>5940352.1799999997</v>
      </c>
      <c r="AAA12" s="188">
        <v>1619464.78</v>
      </c>
      <c r="AAB12" s="188">
        <v>5310334.1499999994</v>
      </c>
      <c r="AAC12" s="188">
        <v>2678205.7600000002</v>
      </c>
      <c r="AAD12" s="188">
        <v>791434.1399999999</v>
      </c>
      <c r="AAE12" s="188">
        <v>1648711.21</v>
      </c>
      <c r="AAF12" s="188">
        <v>77577624.569999993</v>
      </c>
      <c r="AAG12" s="188">
        <v>6716804.9299999997</v>
      </c>
      <c r="AAH12" s="188">
        <v>4917209.42</v>
      </c>
      <c r="AAI12" s="188">
        <v>6417125.0199999996</v>
      </c>
      <c r="AAJ12" s="188">
        <v>4370694.45</v>
      </c>
      <c r="AAK12" s="188">
        <v>7941704.5700000003</v>
      </c>
      <c r="AAL12" s="188">
        <v>2860147.31</v>
      </c>
      <c r="AAM12" s="188">
        <v>326609425.40999997</v>
      </c>
      <c r="AAN12" s="188">
        <v>7683272.6899999995</v>
      </c>
      <c r="AAO12" s="188">
        <v>8277932.6300000008</v>
      </c>
      <c r="AAP12" s="188">
        <v>14355811.41</v>
      </c>
      <c r="AAQ12" s="188">
        <v>14078369.4</v>
      </c>
      <c r="AAR12" s="188">
        <v>3835620.28</v>
      </c>
      <c r="AAS12" s="188">
        <v>3982353.38</v>
      </c>
      <c r="AAT12" s="188">
        <v>11081840.539999997</v>
      </c>
      <c r="AAU12" s="188">
        <v>37098057.669999994</v>
      </c>
      <c r="AAV12" s="188">
        <v>2414511.94</v>
      </c>
      <c r="AAW12" s="188">
        <v>11294556.760000002</v>
      </c>
      <c r="AAX12" s="188">
        <v>57630728.859999999</v>
      </c>
      <c r="AAY12" s="188">
        <v>22168351.18</v>
      </c>
      <c r="AAZ12" s="188">
        <v>3121532.9499999993</v>
      </c>
      <c r="ABA12" s="188">
        <v>4466202.8499999996</v>
      </c>
      <c r="ABB12" s="188">
        <v>3991720.19</v>
      </c>
      <c r="ABC12" s="188">
        <v>1729053.86</v>
      </c>
      <c r="ABD12" s="188">
        <v>6420869.1499999994</v>
      </c>
      <c r="ABE12" s="188">
        <v>1977805.07</v>
      </c>
      <c r="ABF12" s="188">
        <v>58291965.609999992</v>
      </c>
      <c r="ABG12" s="188">
        <v>49102857.31000001</v>
      </c>
      <c r="ABH12" s="188">
        <v>4102735.600000001</v>
      </c>
      <c r="ABI12" s="188">
        <v>1854882.6300000001</v>
      </c>
      <c r="ABJ12" s="188">
        <v>2469113.58</v>
      </c>
      <c r="ABK12" s="188">
        <v>1627812.5</v>
      </c>
      <c r="ABL12" s="188">
        <v>2055638.28</v>
      </c>
      <c r="ABM12" s="188">
        <v>145138164.50999999</v>
      </c>
      <c r="ABN12" s="188">
        <v>5565968.29</v>
      </c>
      <c r="ABO12" s="188">
        <v>3346792.7900000005</v>
      </c>
      <c r="ABP12" s="188">
        <v>8335965.3200000003</v>
      </c>
      <c r="ABQ12" s="188">
        <v>7481923.1200000001</v>
      </c>
      <c r="ABR12" s="188">
        <v>2446714.2799999998</v>
      </c>
      <c r="ABS12" s="188">
        <v>3024808.1</v>
      </c>
      <c r="ABT12" s="188">
        <v>6010783</v>
      </c>
      <c r="ABU12" s="188">
        <v>4256906.6399999997</v>
      </c>
      <c r="ABV12" s="188">
        <v>105569855.83</v>
      </c>
      <c r="ABW12" s="188">
        <v>2691782.1</v>
      </c>
      <c r="ABX12" s="188">
        <v>11294123.119999999</v>
      </c>
      <c r="ABY12" s="188">
        <v>2921728.25</v>
      </c>
      <c r="ABZ12" s="188">
        <v>3175738.83</v>
      </c>
      <c r="ACA12" s="188">
        <v>39835821.640000001</v>
      </c>
      <c r="ACB12" s="188">
        <v>3083371.1</v>
      </c>
      <c r="ACC12" s="188">
        <v>4966027.33</v>
      </c>
      <c r="ACD12" s="188">
        <v>1782019.85</v>
      </c>
      <c r="ACE12" s="188">
        <v>6287024.0800000001</v>
      </c>
      <c r="ACF12" s="188">
        <v>3350282.3</v>
      </c>
      <c r="ACG12" s="188">
        <v>210879085.11999997</v>
      </c>
      <c r="ACH12" s="188">
        <v>4190937.8200000003</v>
      </c>
      <c r="ACI12" s="188">
        <v>7529434.3399999999</v>
      </c>
      <c r="ACJ12" s="188">
        <v>8636499.1899999995</v>
      </c>
      <c r="ACK12" s="188">
        <v>2436970.14</v>
      </c>
      <c r="ACL12" s="188">
        <v>4781709.7299999995</v>
      </c>
      <c r="ACM12" s="188">
        <v>5651036.0599999996</v>
      </c>
      <c r="ACN12" s="188">
        <v>58489472.090000004</v>
      </c>
      <c r="ACO12" s="188">
        <v>70522152.450000003</v>
      </c>
      <c r="ACP12" s="188">
        <v>2826584.28</v>
      </c>
      <c r="ACQ12" s="188">
        <v>6924490.9900000002</v>
      </c>
      <c r="ACR12" s="188">
        <v>10619649.199999999</v>
      </c>
      <c r="ACS12" s="188">
        <v>3545253.5700000003</v>
      </c>
      <c r="ACT12" s="188">
        <v>63749638.859999999</v>
      </c>
      <c r="ACU12" s="188">
        <v>10273451.84</v>
      </c>
      <c r="ACV12" s="188">
        <v>6330746.3800000008</v>
      </c>
      <c r="ACW12" s="188">
        <v>2097681</v>
      </c>
      <c r="ACX12" s="188">
        <v>1825260.12</v>
      </c>
      <c r="ACY12" s="188">
        <v>3262245.5100000002</v>
      </c>
      <c r="ACZ12" s="188">
        <v>1804539.21</v>
      </c>
      <c r="ADA12" s="188">
        <v>2599894.59</v>
      </c>
      <c r="ADB12" s="188">
        <v>3614731.93</v>
      </c>
      <c r="ADC12" s="188">
        <v>2865210.74</v>
      </c>
      <c r="ADD12" s="188">
        <v>45598037.350000001</v>
      </c>
      <c r="ADE12" s="188">
        <v>51739129.910000011</v>
      </c>
      <c r="ADF12" s="188">
        <v>1864141.4200000002</v>
      </c>
      <c r="ADG12" s="188">
        <v>2356418.13</v>
      </c>
      <c r="ADH12" s="188">
        <v>6308603.4400000004</v>
      </c>
      <c r="ADI12" s="188">
        <v>2574845.8300000005</v>
      </c>
      <c r="ADJ12" s="188">
        <v>3276905.3300000005</v>
      </c>
      <c r="ADK12" s="188">
        <v>3069576.04</v>
      </c>
      <c r="ADL12" s="188">
        <v>3521300.51</v>
      </c>
      <c r="ADM12" s="188">
        <v>363340253.95000005</v>
      </c>
      <c r="ADN12" s="188">
        <v>64541239.45000001</v>
      </c>
      <c r="ADO12" s="188">
        <v>22259768.449999999</v>
      </c>
      <c r="ADP12" s="188">
        <v>89705413.799999997</v>
      </c>
      <c r="ADQ12" s="188">
        <v>977301.37999999989</v>
      </c>
      <c r="ADR12" s="188">
        <v>3246969.5700000003</v>
      </c>
      <c r="ADS12" s="188">
        <v>5955590.3499999996</v>
      </c>
      <c r="ADT12" s="188">
        <v>3296469.86</v>
      </c>
      <c r="ADU12" s="188">
        <v>364034726.39000005</v>
      </c>
      <c r="ADV12" s="188">
        <v>84501463.129999995</v>
      </c>
      <c r="ADW12" s="188">
        <v>37556670.940000005</v>
      </c>
      <c r="ADX12" s="188">
        <v>4079810.97</v>
      </c>
      <c r="ADY12" s="188">
        <v>26489002.009999998</v>
      </c>
      <c r="ADZ12" s="188">
        <v>9204454.5500000007</v>
      </c>
      <c r="AEA12" s="188">
        <v>6175485.6900000004</v>
      </c>
      <c r="AEB12" s="188">
        <v>7141985.8200000003</v>
      </c>
      <c r="AEC12" s="188">
        <v>5733897.6699999999</v>
      </c>
      <c r="AED12" s="188">
        <v>5785461.8700000001</v>
      </c>
      <c r="AEE12" s="188">
        <v>10376047.319999998</v>
      </c>
      <c r="AEF12" s="188">
        <v>13317119.579999998</v>
      </c>
      <c r="AEG12" s="188">
        <v>5160456.7100000009</v>
      </c>
      <c r="AEH12" s="188">
        <v>9865878.5399999991</v>
      </c>
      <c r="AEI12" s="188">
        <v>12637832.140000001</v>
      </c>
      <c r="AEJ12" s="188">
        <v>13966036.26</v>
      </c>
      <c r="AEK12" s="188">
        <v>3866224.1100000003</v>
      </c>
      <c r="AEL12" s="188">
        <v>27878253.66</v>
      </c>
      <c r="AEM12" s="188">
        <v>3508992.13</v>
      </c>
      <c r="AEN12" s="188">
        <v>13661986.65</v>
      </c>
      <c r="AEO12" s="188">
        <v>151516647.79999998</v>
      </c>
      <c r="AEP12" s="188">
        <v>12423395.939999998</v>
      </c>
      <c r="AEQ12" s="188">
        <v>6763163.9900000002</v>
      </c>
      <c r="AER12" s="188">
        <v>5015107.4000000004</v>
      </c>
      <c r="AES12" s="188">
        <v>5308350.9400000004</v>
      </c>
      <c r="AET12" s="188">
        <v>28362563.230000004</v>
      </c>
      <c r="AEU12" s="188">
        <v>3219400.2</v>
      </c>
      <c r="AEV12" s="188">
        <v>7914701.8100000005</v>
      </c>
      <c r="AEW12" s="188">
        <v>4274022.34</v>
      </c>
      <c r="AEX12" s="188">
        <v>1370797.1</v>
      </c>
      <c r="AEY12" s="188">
        <v>67421189.349999994</v>
      </c>
      <c r="AEZ12" s="188">
        <v>41380915.030000009</v>
      </c>
      <c r="AFA12" s="188">
        <v>3864774.14</v>
      </c>
      <c r="AFB12" s="188">
        <v>3892071.54</v>
      </c>
      <c r="AFC12" s="188">
        <v>8799024.5</v>
      </c>
      <c r="AFD12" s="188">
        <v>3232267.3900000006</v>
      </c>
      <c r="AFE12" s="188">
        <v>1865322.98</v>
      </c>
      <c r="AFF12" s="188">
        <v>1759433.65</v>
      </c>
      <c r="AFG12" s="188">
        <v>1177402.8700000001</v>
      </c>
      <c r="AFH12" s="188">
        <v>1890953.54</v>
      </c>
      <c r="AFI12" s="188">
        <v>3166474.7600000002</v>
      </c>
      <c r="AFJ12" s="188">
        <v>765853.5</v>
      </c>
      <c r="AFK12" s="188">
        <v>5582544.7699999996</v>
      </c>
      <c r="AFL12" s="188">
        <v>62670532.329999998</v>
      </c>
      <c r="AFM12" s="188">
        <v>5263704.5199999996</v>
      </c>
      <c r="AFN12" s="188">
        <v>2114968.66</v>
      </c>
      <c r="AFO12" s="188">
        <v>2283655.9</v>
      </c>
      <c r="AFP12" s="188">
        <v>2512328</v>
      </c>
      <c r="AFQ12" s="188">
        <v>986485.6</v>
      </c>
      <c r="AFR12" s="188">
        <v>867056</v>
      </c>
      <c r="AFS12" s="188">
        <v>4148769.61</v>
      </c>
      <c r="AFT12" s="188">
        <v>3341536.98</v>
      </c>
      <c r="AFU12" s="188">
        <v>1074115.74</v>
      </c>
      <c r="AFV12" s="188">
        <v>9039911.3900000006</v>
      </c>
      <c r="AFW12" s="188">
        <v>663982.1</v>
      </c>
      <c r="AFX12" s="188">
        <v>124532077.06999999</v>
      </c>
      <c r="AFY12" s="188">
        <v>2368860.8200000003</v>
      </c>
      <c r="AFZ12" s="188">
        <v>4346141.1300000008</v>
      </c>
      <c r="AGA12" s="188">
        <v>2429248.1</v>
      </c>
      <c r="AGB12" s="188">
        <v>11567816.58</v>
      </c>
      <c r="AGC12" s="188">
        <v>2888211.1999999997</v>
      </c>
      <c r="AGD12" s="188">
        <v>2995269.48</v>
      </c>
      <c r="AGE12" s="188">
        <v>5536502.7699999996</v>
      </c>
      <c r="AGF12" s="188">
        <v>1687246.74</v>
      </c>
      <c r="AGG12" s="188">
        <v>2960829.7499999995</v>
      </c>
      <c r="AGH12" s="188">
        <v>2396566.04</v>
      </c>
      <c r="AGI12" s="188">
        <v>87797660.420000002</v>
      </c>
      <c r="AGJ12" s="188">
        <v>21432505.650000002</v>
      </c>
      <c r="AGK12" s="188">
        <v>2150253.3199999998</v>
      </c>
      <c r="AGL12" s="188">
        <v>1648511.51</v>
      </c>
      <c r="AGM12" s="188">
        <v>3255269.7</v>
      </c>
      <c r="AGN12" s="188">
        <v>2359884.61</v>
      </c>
      <c r="AGO12" s="188">
        <v>568641.97</v>
      </c>
      <c r="AGP12" s="188">
        <v>1040059.84</v>
      </c>
      <c r="AGQ12" s="188">
        <v>234120317.45000002</v>
      </c>
      <c r="AGR12" s="188">
        <v>145568602.83000001</v>
      </c>
      <c r="AGS12" s="188">
        <v>6147000.1400000006</v>
      </c>
      <c r="AGT12" s="188">
        <v>5205774.08</v>
      </c>
      <c r="AGU12" s="188">
        <v>16901110.810000002</v>
      </c>
      <c r="AGV12" s="188">
        <v>3361533.69</v>
      </c>
      <c r="AGW12" s="188">
        <v>4464764.38</v>
      </c>
      <c r="AGX12" s="188">
        <v>8612329.0600000005</v>
      </c>
      <c r="AGY12" s="188">
        <v>839289.11</v>
      </c>
      <c r="AGZ12" s="188">
        <v>8447089</v>
      </c>
      <c r="AHA12" s="188">
        <v>5144392.2700000005</v>
      </c>
      <c r="AHB12" s="188">
        <v>4596478.04</v>
      </c>
      <c r="AHC12" s="188">
        <v>3399890.97</v>
      </c>
      <c r="AHD12" s="188">
        <v>3474819.63</v>
      </c>
      <c r="AHE12" s="188">
        <v>3359106.7</v>
      </c>
      <c r="AHF12" s="188">
        <v>5613380.6499999994</v>
      </c>
      <c r="AHG12" s="188">
        <v>4542346.4800000004</v>
      </c>
      <c r="AHH12" s="188">
        <v>55224834.369999997</v>
      </c>
      <c r="AHI12" s="188">
        <v>2918541.9899999998</v>
      </c>
      <c r="AHJ12" s="188">
        <v>4331298</v>
      </c>
      <c r="AHK12" s="188">
        <v>1848281.1</v>
      </c>
      <c r="AHL12" s="188">
        <v>13454296.15</v>
      </c>
      <c r="AHM12" s="188">
        <v>3175792.67</v>
      </c>
      <c r="AHN12" s="188">
        <v>2582983.1</v>
      </c>
      <c r="AHO12" s="188"/>
      <c r="AHQ12" s="208">
        <v>10</v>
      </c>
      <c r="AHR12" s="184" t="s">
        <v>12</v>
      </c>
      <c r="AHS12" s="184" t="b">
        <f t="shared" si="0"/>
        <v>1</v>
      </c>
    </row>
    <row r="13" spans="1:903" ht="23.5" customHeight="1">
      <c r="A13" s="183" t="s">
        <v>14</v>
      </c>
      <c r="B13" s="184" t="s">
        <v>15</v>
      </c>
      <c r="C13" s="188">
        <v>522825585.64999998</v>
      </c>
      <c r="D13" s="188">
        <v>125710036.72</v>
      </c>
      <c r="E13" s="188">
        <v>31976115.109999999</v>
      </c>
      <c r="F13" s="188">
        <v>47052505.969999999</v>
      </c>
      <c r="G13" s="188">
        <v>56180127.420000002</v>
      </c>
      <c r="H13" s="188">
        <v>50687473.030000001</v>
      </c>
      <c r="I13" s="188">
        <v>25474180.02</v>
      </c>
      <c r="J13" s="188">
        <v>107746731.91</v>
      </c>
      <c r="K13" s="188">
        <v>51623954.07</v>
      </c>
      <c r="L13" s="188">
        <v>39418925.090000004</v>
      </c>
      <c r="M13" s="188">
        <v>110525750.8</v>
      </c>
      <c r="N13" s="188">
        <v>50236362.140000001</v>
      </c>
      <c r="O13" s="188">
        <v>90070242.219999999</v>
      </c>
      <c r="P13" s="188">
        <v>71967739.390000001</v>
      </c>
      <c r="Q13" s="188">
        <v>36720523.969999999</v>
      </c>
      <c r="R13" s="188">
        <v>23599003.91</v>
      </c>
      <c r="S13" s="188">
        <v>30037085.620000001</v>
      </c>
      <c r="T13" s="188">
        <v>53921169.079999998</v>
      </c>
      <c r="U13" s="188">
        <v>20089214.68</v>
      </c>
      <c r="V13" s="188">
        <v>31563881.449999999</v>
      </c>
      <c r="W13" s="188">
        <v>36704768.469999999</v>
      </c>
      <c r="X13" s="188">
        <v>31224133.329999998</v>
      </c>
      <c r="Y13" s="188">
        <v>27092191.23</v>
      </c>
      <c r="Z13" s="188">
        <v>15757837.57</v>
      </c>
      <c r="AA13" s="188">
        <v>624359700.77999997</v>
      </c>
      <c r="AB13" s="188">
        <v>50624378.640000001</v>
      </c>
      <c r="AC13" s="188">
        <v>82853972.019999996</v>
      </c>
      <c r="AD13" s="188">
        <v>33033759.199999999</v>
      </c>
      <c r="AE13" s="188">
        <v>91489565.090000004</v>
      </c>
      <c r="AF13" s="188">
        <v>46889605.520000003</v>
      </c>
      <c r="AG13" s="188">
        <v>73141062.540000007</v>
      </c>
      <c r="AH13" s="188">
        <v>50225735.740000002</v>
      </c>
      <c r="AI13" s="188">
        <v>48923081.640000001</v>
      </c>
      <c r="AJ13" s="188">
        <v>42840073.390000001</v>
      </c>
      <c r="AK13" s="188">
        <v>28584515.859999999</v>
      </c>
      <c r="AL13" s="188">
        <v>30768042.879999999</v>
      </c>
      <c r="AM13" s="188">
        <v>22673919.09</v>
      </c>
      <c r="AN13" s="188">
        <v>38005709.009999998</v>
      </c>
      <c r="AO13" s="188">
        <v>32428032.73</v>
      </c>
      <c r="AP13" s="188">
        <v>53934872.310000002</v>
      </c>
      <c r="AQ13" s="188">
        <v>43460755.979999997</v>
      </c>
      <c r="AR13" s="188">
        <v>7613018.3399999999</v>
      </c>
      <c r="AS13" s="188">
        <v>390848468.69999999</v>
      </c>
      <c r="AT13" s="188">
        <v>57722575.469999999</v>
      </c>
      <c r="AU13" s="188">
        <v>39125313.420000002</v>
      </c>
      <c r="AV13" s="188">
        <v>59330474.100000001</v>
      </c>
      <c r="AW13" s="188">
        <v>46523965.119999997</v>
      </c>
      <c r="AX13" s="188">
        <v>33038518.969999999</v>
      </c>
      <c r="AY13" s="188">
        <v>38593319.289999999</v>
      </c>
      <c r="AZ13" s="188">
        <v>57341210.909999996</v>
      </c>
      <c r="BA13" s="188">
        <v>136797937.52000001</v>
      </c>
      <c r="BB13" s="188">
        <v>27842764.52</v>
      </c>
      <c r="BC13" s="188">
        <v>43916803.049999997</v>
      </c>
      <c r="BD13" s="188">
        <v>68444467.900000006</v>
      </c>
      <c r="BE13" s="188">
        <v>25202218.079999998</v>
      </c>
      <c r="BF13" s="188">
        <v>21783091.739999998</v>
      </c>
      <c r="BG13" s="188">
        <v>24473577.309999999</v>
      </c>
      <c r="BH13" s="188">
        <v>360935661.17000002</v>
      </c>
      <c r="BI13" s="188">
        <v>22219020.989999998</v>
      </c>
      <c r="BJ13" s="188">
        <v>17619850.84</v>
      </c>
      <c r="BK13" s="188">
        <v>32505647.760000002</v>
      </c>
      <c r="BL13" s="188">
        <v>44976488.729999997</v>
      </c>
      <c r="BM13" s="188">
        <v>64630111.850000001</v>
      </c>
      <c r="BN13" s="188">
        <v>24144673.449999999</v>
      </c>
      <c r="BO13" s="188">
        <v>30198016.07</v>
      </c>
      <c r="BP13" s="188">
        <v>23023955.850000001</v>
      </c>
      <c r="BQ13" s="188">
        <v>26175355.550000001</v>
      </c>
      <c r="BR13" s="188">
        <v>13012701.710000001</v>
      </c>
      <c r="BS13" s="188">
        <v>16773263.51</v>
      </c>
      <c r="BT13" s="188">
        <v>94199674.430000007</v>
      </c>
      <c r="BU13" s="188">
        <v>14929166.67</v>
      </c>
      <c r="BV13" s="188">
        <v>15727915.050000001</v>
      </c>
      <c r="BW13" s="188">
        <v>307579856.63999999</v>
      </c>
      <c r="BX13" s="188">
        <v>188425564.59999999</v>
      </c>
      <c r="BY13" s="188">
        <v>47465297.600000001</v>
      </c>
      <c r="BZ13" s="188">
        <v>32415719.300000001</v>
      </c>
      <c r="CA13" s="188">
        <v>66854800.270000003</v>
      </c>
      <c r="CB13" s="188">
        <v>47575181.490000002</v>
      </c>
      <c r="CC13" s="188">
        <v>45282608.130000003</v>
      </c>
      <c r="CD13" s="188">
        <v>7956664.1500000004</v>
      </c>
      <c r="CE13" s="188">
        <v>8583118.6300000008</v>
      </c>
      <c r="CF13" s="188">
        <v>626194967.34000003</v>
      </c>
      <c r="CG13" s="188">
        <v>45406343.219999999</v>
      </c>
      <c r="CH13" s="188">
        <v>80410437.069999993</v>
      </c>
      <c r="CI13" s="188">
        <v>35942622.649999999</v>
      </c>
      <c r="CJ13" s="188">
        <v>39895167.439999998</v>
      </c>
      <c r="CK13" s="188">
        <v>50191843.32</v>
      </c>
      <c r="CL13" s="188">
        <v>39258695.43</v>
      </c>
      <c r="CM13" s="188">
        <v>60320126.109999999</v>
      </c>
      <c r="CN13" s="188">
        <v>23687379.629999999</v>
      </c>
      <c r="CO13" s="188">
        <v>44714254.289999999</v>
      </c>
      <c r="CP13" s="188">
        <v>31328250.829999998</v>
      </c>
      <c r="CQ13" s="188">
        <v>59687389.409999996</v>
      </c>
      <c r="CR13" s="188">
        <v>33144727.370000001</v>
      </c>
      <c r="CS13" s="188">
        <v>315687870</v>
      </c>
      <c r="CT13" s="188">
        <v>35494716.560000002</v>
      </c>
      <c r="CU13" s="188">
        <v>45305528.100000001</v>
      </c>
      <c r="CV13" s="188">
        <v>58633852.939999998</v>
      </c>
      <c r="CW13" s="188">
        <v>33585982.909999996</v>
      </c>
      <c r="CX13" s="188">
        <v>58036152.609999999</v>
      </c>
      <c r="CY13" s="188">
        <v>37408096.490000002</v>
      </c>
      <c r="CZ13" s="188">
        <v>16277741.560000001</v>
      </c>
      <c r="DA13" s="188">
        <v>333794467.66000003</v>
      </c>
      <c r="DB13" s="188">
        <v>51904860.25</v>
      </c>
      <c r="DC13" s="188">
        <v>100514647.02</v>
      </c>
      <c r="DD13" s="188">
        <v>98899507.090000004</v>
      </c>
      <c r="DE13" s="188">
        <v>41268541.159999996</v>
      </c>
      <c r="DF13" s="188">
        <v>57906105.18</v>
      </c>
      <c r="DG13" s="188">
        <v>51489195.640000001</v>
      </c>
      <c r="DH13" s="188">
        <v>16089455.76</v>
      </c>
      <c r="DI13" s="188">
        <v>33514707.329999998</v>
      </c>
      <c r="DJ13" s="188">
        <v>32814496.609999999</v>
      </c>
      <c r="DK13" s="188">
        <v>75722841.189999998</v>
      </c>
      <c r="DL13" s="188">
        <v>231819365.66</v>
      </c>
      <c r="DM13" s="188">
        <v>239845535.24000001</v>
      </c>
      <c r="DN13" s="188">
        <v>45728953.100000001</v>
      </c>
      <c r="DO13" s="188">
        <v>33041867.449999999</v>
      </c>
      <c r="DP13" s="188">
        <v>62605041.329999998</v>
      </c>
      <c r="DQ13" s="188">
        <v>44154205.649999999</v>
      </c>
      <c r="DR13" s="188">
        <v>37807971.189999998</v>
      </c>
      <c r="DS13" s="188">
        <v>39401829.969999999</v>
      </c>
      <c r="DT13" s="188">
        <v>15956352.75</v>
      </c>
      <c r="DU13" s="188">
        <v>739861163.57000005</v>
      </c>
      <c r="DV13" s="188">
        <v>38434573.18</v>
      </c>
      <c r="DW13" s="188">
        <v>56120924.460000001</v>
      </c>
      <c r="DX13" s="188">
        <v>51225477.329999998</v>
      </c>
      <c r="DY13" s="188">
        <v>57081966.439999998</v>
      </c>
      <c r="DZ13" s="188">
        <v>47218313.289999999</v>
      </c>
      <c r="EA13" s="188">
        <v>72879379.459999993</v>
      </c>
      <c r="EB13" s="188">
        <v>45728430.740000002</v>
      </c>
      <c r="EC13" s="188">
        <v>63449233.990000002</v>
      </c>
      <c r="ED13" s="188">
        <v>232021941.36000001</v>
      </c>
      <c r="EE13" s="188">
        <v>200827149.78999999</v>
      </c>
      <c r="EF13" s="188">
        <v>44408498.469999999</v>
      </c>
      <c r="EG13" s="188">
        <v>42558862.060000002</v>
      </c>
      <c r="EH13" s="188">
        <v>49532045.219999999</v>
      </c>
      <c r="EI13" s="188">
        <v>56261732.960000001</v>
      </c>
      <c r="EJ13" s="188">
        <v>86852235.239999995</v>
      </c>
      <c r="EK13" s="188">
        <v>31323560.739999998</v>
      </c>
      <c r="EL13" s="188">
        <v>36376667.310000002</v>
      </c>
      <c r="EM13" s="188">
        <v>479673965.30000001</v>
      </c>
      <c r="EN13" s="188">
        <v>38101591.020000003</v>
      </c>
      <c r="EO13" s="188">
        <v>34079859.439999998</v>
      </c>
      <c r="EP13" s="188">
        <v>34617574.030000001</v>
      </c>
      <c r="EQ13" s="188">
        <v>20095917.57</v>
      </c>
      <c r="ER13" s="188">
        <v>21158611.969999999</v>
      </c>
      <c r="ES13" s="188">
        <v>48273945.479999997</v>
      </c>
      <c r="ET13" s="188">
        <v>44297188.409999996</v>
      </c>
      <c r="EU13" s="188">
        <v>29978921.300000001</v>
      </c>
      <c r="EV13" s="188">
        <v>313793877.49000001</v>
      </c>
      <c r="EW13" s="188">
        <v>21734049.18</v>
      </c>
      <c r="EX13" s="188">
        <v>30487554.57</v>
      </c>
      <c r="EY13" s="188">
        <v>44200157.240000002</v>
      </c>
      <c r="EZ13" s="188">
        <v>62616422.719999999</v>
      </c>
      <c r="FA13" s="188">
        <v>50789990.659999996</v>
      </c>
      <c r="FB13" s="188">
        <v>50745809.079999998</v>
      </c>
      <c r="FC13" s="188">
        <v>29597883.920000002</v>
      </c>
      <c r="FD13" s="188">
        <v>26098876.140000001</v>
      </c>
      <c r="FE13" s="188">
        <v>18925554.329999998</v>
      </c>
      <c r="FF13" s="188">
        <v>18707343.600000001</v>
      </c>
      <c r="FG13" s="188">
        <v>11119000.960000001</v>
      </c>
      <c r="FH13" s="188">
        <v>258795627.62</v>
      </c>
      <c r="FI13" s="188">
        <v>29842758.66</v>
      </c>
      <c r="FJ13" s="188">
        <v>38761823.039999999</v>
      </c>
      <c r="FK13" s="188">
        <v>39481319.340000004</v>
      </c>
      <c r="FL13" s="188">
        <v>56490402.159999996</v>
      </c>
      <c r="FM13" s="188">
        <v>48904542.289999999</v>
      </c>
      <c r="FN13" s="188">
        <v>11850308.6</v>
      </c>
      <c r="FO13" s="188">
        <v>4917267.07</v>
      </c>
      <c r="FP13" s="188">
        <v>569955318.24000001</v>
      </c>
      <c r="FQ13" s="188">
        <v>34690430.409999996</v>
      </c>
      <c r="FR13" s="188">
        <v>52183903.479999997</v>
      </c>
      <c r="FS13" s="188">
        <v>37237068.75</v>
      </c>
      <c r="FT13" s="188">
        <v>64906139.93</v>
      </c>
      <c r="FU13" s="188">
        <v>33791550.619999997</v>
      </c>
      <c r="FV13" s="188">
        <v>76881240.920000002</v>
      </c>
      <c r="FW13" s="188">
        <v>48223681.189999998</v>
      </c>
      <c r="FX13" s="188">
        <v>47217885.740000002</v>
      </c>
      <c r="FY13" s="188">
        <v>37201255.75</v>
      </c>
      <c r="FZ13" s="188">
        <v>71149337.930000007</v>
      </c>
      <c r="GA13" s="188">
        <v>40459072.759999998</v>
      </c>
      <c r="GB13" s="188">
        <v>22851530.489999998</v>
      </c>
      <c r="GC13" s="188">
        <v>8414864.8699999992</v>
      </c>
      <c r="GD13" s="188">
        <v>319812730.42000002</v>
      </c>
      <c r="GE13" s="188">
        <v>32023606.449999999</v>
      </c>
      <c r="GF13" s="188">
        <v>38053155.600000001</v>
      </c>
      <c r="GG13" s="188">
        <v>67160969.730000004</v>
      </c>
      <c r="GH13" s="188">
        <v>41246947.57</v>
      </c>
      <c r="GI13" s="188">
        <v>34561689.030000001</v>
      </c>
      <c r="GJ13" s="188">
        <v>36197684.619999997</v>
      </c>
      <c r="GK13" s="188">
        <v>84006613.849999994</v>
      </c>
      <c r="GL13" s="188">
        <v>30182897.960000001</v>
      </c>
      <c r="GM13" s="188">
        <v>10138990.810000001</v>
      </c>
      <c r="GN13" s="188">
        <v>7588160.1600000001</v>
      </c>
      <c r="GO13" s="188">
        <v>8655941.7400000002</v>
      </c>
      <c r="GP13" s="188">
        <v>241498161.69</v>
      </c>
      <c r="GQ13" s="188">
        <v>56345803.780000001</v>
      </c>
      <c r="GR13" s="188">
        <v>36695491</v>
      </c>
      <c r="GS13" s="188">
        <v>54427505.149999999</v>
      </c>
      <c r="GT13" s="188">
        <v>18011840</v>
      </c>
      <c r="GU13" s="188">
        <v>40237395</v>
      </c>
      <c r="GV13" s="188">
        <v>44893915.490000002</v>
      </c>
      <c r="GW13" s="188">
        <v>24582033.870000001</v>
      </c>
      <c r="GX13" s="188">
        <v>269287932.16000003</v>
      </c>
      <c r="GY13" s="188">
        <v>30471373.93</v>
      </c>
      <c r="GZ13" s="188">
        <v>66532119.32</v>
      </c>
      <c r="HA13" s="188">
        <v>47965762.729999997</v>
      </c>
      <c r="HB13" s="188">
        <v>447240705.68000001</v>
      </c>
      <c r="HC13" s="188">
        <v>63727134.719999999</v>
      </c>
      <c r="HD13" s="188">
        <v>71574142.780000001</v>
      </c>
      <c r="HE13" s="188">
        <v>74639193.109999999</v>
      </c>
      <c r="HF13" s="188">
        <v>56611257.840000004</v>
      </c>
      <c r="HG13" s="188">
        <v>75567061.25</v>
      </c>
      <c r="HH13" s="188">
        <v>14456642.32</v>
      </c>
      <c r="HI13" s="188">
        <v>307824280.98000002</v>
      </c>
      <c r="HJ13" s="188">
        <v>52854694.950000003</v>
      </c>
      <c r="HK13" s="188">
        <v>63505331.920000002</v>
      </c>
      <c r="HL13" s="188">
        <v>52693905.869999997</v>
      </c>
      <c r="HM13" s="188">
        <v>33910790.009999998</v>
      </c>
      <c r="HN13" s="188">
        <v>38199459</v>
      </c>
      <c r="HO13" s="188">
        <v>52235580.939999998</v>
      </c>
      <c r="HP13" s="188">
        <v>26297945.050000001</v>
      </c>
      <c r="HQ13" s="188">
        <v>391540870.81999999</v>
      </c>
      <c r="HR13" s="188">
        <v>159457904.69999999</v>
      </c>
      <c r="HS13" s="188">
        <v>49656479.240000002</v>
      </c>
      <c r="HT13" s="188">
        <v>35229028.189999998</v>
      </c>
      <c r="HU13" s="188">
        <v>34083251.18</v>
      </c>
      <c r="HV13" s="188">
        <v>35167088.490000002</v>
      </c>
      <c r="HW13" s="188">
        <v>70001266.090000004</v>
      </c>
      <c r="HX13" s="188">
        <v>27276805.190000001</v>
      </c>
      <c r="HY13" s="188">
        <v>33131132.579999998</v>
      </c>
      <c r="HZ13" s="188">
        <v>31106499.030000001</v>
      </c>
      <c r="IA13" s="188">
        <v>35890197.369999997</v>
      </c>
      <c r="IB13" s="188">
        <v>44180798.729999997</v>
      </c>
      <c r="IC13" s="188">
        <v>20999182.02</v>
      </c>
      <c r="ID13" s="188">
        <v>36029008.380000003</v>
      </c>
      <c r="IE13" s="188">
        <v>20840986.449999999</v>
      </c>
      <c r="IF13" s="188">
        <v>25843936.16</v>
      </c>
      <c r="IG13" s="188">
        <v>324232879.99000001</v>
      </c>
      <c r="IH13" s="188">
        <v>160809602.21000001</v>
      </c>
      <c r="II13" s="188">
        <v>54391438.380000003</v>
      </c>
      <c r="IJ13" s="188">
        <v>75842241.260000005</v>
      </c>
      <c r="IK13" s="188">
        <v>89574670.319999993</v>
      </c>
      <c r="IL13" s="188">
        <v>44245612.740000002</v>
      </c>
      <c r="IM13" s="188">
        <v>34510094.780000001</v>
      </c>
      <c r="IN13" s="188">
        <v>22780361.77</v>
      </c>
      <c r="IO13" s="188">
        <v>21744835.109999999</v>
      </c>
      <c r="IP13" s="188">
        <v>26058860.25</v>
      </c>
      <c r="IQ13" s="188">
        <v>30531118.469999999</v>
      </c>
      <c r="IR13" s="188">
        <v>512113580.85000002</v>
      </c>
      <c r="IS13" s="188">
        <v>258365834.15000001</v>
      </c>
      <c r="IT13" s="188">
        <v>46942129.920000002</v>
      </c>
      <c r="IU13" s="188">
        <v>48230474.289999999</v>
      </c>
      <c r="IV13" s="188">
        <v>34795063.420000002</v>
      </c>
      <c r="IW13" s="188">
        <v>24957690</v>
      </c>
      <c r="IX13" s="188">
        <v>36410348.840000004</v>
      </c>
      <c r="IY13" s="188">
        <v>22872156.059999999</v>
      </c>
      <c r="IZ13" s="188">
        <v>30167490.140000001</v>
      </c>
      <c r="JA13" s="188">
        <v>39170329.189999998</v>
      </c>
      <c r="JB13" s="188">
        <v>34838992.210000001</v>
      </c>
      <c r="JC13" s="188">
        <v>29741024.149999999</v>
      </c>
      <c r="JD13" s="188">
        <v>235562495.08000001</v>
      </c>
      <c r="JE13" s="188">
        <v>174495816.77000001</v>
      </c>
      <c r="JF13" s="188">
        <v>42357690.869999997</v>
      </c>
      <c r="JG13" s="188">
        <v>41333416.200000003</v>
      </c>
      <c r="JH13" s="188">
        <v>29460194.010000002</v>
      </c>
      <c r="JI13" s="188">
        <v>36930770</v>
      </c>
      <c r="JJ13" s="188">
        <v>248021079.03999999</v>
      </c>
      <c r="JK13" s="188">
        <v>27454952.710000001</v>
      </c>
      <c r="JL13" s="188">
        <v>40759408.350000001</v>
      </c>
      <c r="JM13" s="188">
        <v>50846556.57</v>
      </c>
      <c r="JN13" s="188">
        <v>37480615.119999997</v>
      </c>
      <c r="JO13" s="188">
        <v>69983872.769999996</v>
      </c>
      <c r="JP13" s="188">
        <v>29843561.559999999</v>
      </c>
      <c r="JQ13" s="188">
        <v>353569607.85000002</v>
      </c>
      <c r="JR13" s="188">
        <v>39145028.899999999</v>
      </c>
      <c r="JS13" s="188">
        <v>33045308.149999999</v>
      </c>
      <c r="JT13" s="188">
        <v>59616670.109999999</v>
      </c>
      <c r="JU13" s="188">
        <v>61248723.210000001</v>
      </c>
      <c r="JV13" s="188">
        <v>44211212.520000003</v>
      </c>
      <c r="JW13" s="188">
        <v>36425689.520000003</v>
      </c>
      <c r="JX13" s="188">
        <v>30188065.120000001</v>
      </c>
      <c r="JY13" s="188">
        <v>314042162.47000003</v>
      </c>
      <c r="JZ13" s="188">
        <v>187836685.13</v>
      </c>
      <c r="KA13" s="188">
        <v>37487732.030000001</v>
      </c>
      <c r="KB13" s="188">
        <v>22235395.280000001</v>
      </c>
      <c r="KC13" s="188">
        <v>56184511.57</v>
      </c>
      <c r="KD13" s="188">
        <v>21359646</v>
      </c>
      <c r="KE13" s="188">
        <v>95081616.920000002</v>
      </c>
      <c r="KF13" s="188">
        <v>51624806.039999999</v>
      </c>
      <c r="KG13" s="188">
        <v>28695453.489999998</v>
      </c>
      <c r="KH13" s="188">
        <v>52302286.600000001</v>
      </c>
      <c r="KI13" s="188">
        <v>34899888.880000003</v>
      </c>
      <c r="KJ13" s="188">
        <v>36370769.399999999</v>
      </c>
      <c r="KK13" s="188">
        <v>25186737.559999999</v>
      </c>
      <c r="KL13" s="188">
        <v>13784100.98</v>
      </c>
      <c r="KM13" s="188">
        <v>23703726.289999999</v>
      </c>
      <c r="KN13" s="188">
        <v>518458978.29000002</v>
      </c>
      <c r="KO13" s="188">
        <v>66459185.689999998</v>
      </c>
      <c r="KP13" s="188">
        <v>41840347.590000004</v>
      </c>
      <c r="KQ13" s="188">
        <v>57102405.219999999</v>
      </c>
      <c r="KR13" s="188">
        <v>43100909.850000001</v>
      </c>
      <c r="KS13" s="188">
        <v>40675697.93</v>
      </c>
      <c r="KT13" s="188">
        <v>80487457.329999998</v>
      </c>
      <c r="KU13" s="188">
        <v>34267761.799999997</v>
      </c>
      <c r="KV13" s="188">
        <v>35430131.329999998</v>
      </c>
      <c r="KW13" s="188">
        <v>183875477.59999999</v>
      </c>
      <c r="KX13" s="188">
        <v>37789711.229999997</v>
      </c>
      <c r="KY13" s="188">
        <v>47616312.450000003</v>
      </c>
      <c r="KZ13" s="188">
        <v>76017752.700000003</v>
      </c>
      <c r="LA13" s="188">
        <v>33510392.140000001</v>
      </c>
      <c r="LB13" s="188">
        <v>42619442.43</v>
      </c>
      <c r="LC13" s="188">
        <v>180939745.25</v>
      </c>
      <c r="LD13" s="188">
        <v>51551582.369999997</v>
      </c>
      <c r="LE13" s="188">
        <v>574845856.19000006</v>
      </c>
      <c r="LF13" s="188">
        <v>168148989</v>
      </c>
      <c r="LG13" s="188">
        <v>238988949.72999999</v>
      </c>
      <c r="LH13" s="188">
        <v>199656359.25999999</v>
      </c>
      <c r="LI13" s="188">
        <v>42632180.729999997</v>
      </c>
      <c r="LJ13" s="188">
        <v>46516976.340000004</v>
      </c>
      <c r="LK13" s="188">
        <v>35315255.350000001</v>
      </c>
      <c r="LL13" s="188">
        <v>55471585.079999998</v>
      </c>
      <c r="LM13" s="188">
        <v>35543495.710000001</v>
      </c>
      <c r="LN13" s="188">
        <v>54306967.210000001</v>
      </c>
      <c r="LO13" s="188">
        <v>9322954.8399999999</v>
      </c>
      <c r="LP13" s="188">
        <v>250596439.72</v>
      </c>
      <c r="LQ13" s="188">
        <v>80070750</v>
      </c>
      <c r="LR13" s="188">
        <v>44330474.649999999</v>
      </c>
      <c r="LS13" s="188">
        <v>436852096.48000002</v>
      </c>
      <c r="LT13" s="188">
        <v>160031049.86000001</v>
      </c>
      <c r="LU13" s="188">
        <v>442297152.68000001</v>
      </c>
      <c r="LV13" s="188">
        <v>182503405.63</v>
      </c>
      <c r="LW13" s="188">
        <v>68183272.25</v>
      </c>
      <c r="LX13" s="188">
        <v>61326918.109999999</v>
      </c>
      <c r="LY13" s="188">
        <v>62253214.460000001</v>
      </c>
      <c r="LZ13" s="188">
        <v>55206281.780000001</v>
      </c>
      <c r="MA13" s="188">
        <v>55537948.359999999</v>
      </c>
      <c r="MB13" s="188">
        <v>53055964.200000003</v>
      </c>
      <c r="MC13" s="188">
        <v>89873450.150000006</v>
      </c>
      <c r="MD13" s="188">
        <v>33567454.420000002</v>
      </c>
      <c r="ME13" s="188">
        <v>535025351.05000001</v>
      </c>
      <c r="MF13" s="188">
        <v>36412929.68</v>
      </c>
      <c r="MG13" s="188">
        <v>26391288.960000001</v>
      </c>
      <c r="MH13" s="188">
        <v>27903551.670000002</v>
      </c>
      <c r="MI13" s="188">
        <v>25736391.879999999</v>
      </c>
      <c r="MJ13" s="188">
        <v>42339527.93</v>
      </c>
      <c r="MK13" s="188">
        <v>30134400.52</v>
      </c>
      <c r="ML13" s="188">
        <v>31732898.219999999</v>
      </c>
      <c r="MM13" s="188">
        <v>45374124.18</v>
      </c>
      <c r="MN13" s="188">
        <v>22610284.420000002</v>
      </c>
      <c r="MO13" s="188">
        <v>28151611.260000002</v>
      </c>
      <c r="MP13" s="188">
        <v>28471616.969999999</v>
      </c>
      <c r="MQ13" s="188">
        <v>406339678.64999998</v>
      </c>
      <c r="MR13" s="188">
        <v>29344786.949999999</v>
      </c>
      <c r="MS13" s="188">
        <v>41126149.350000001</v>
      </c>
      <c r="MT13" s="188">
        <v>62566396.390000001</v>
      </c>
      <c r="MU13" s="188">
        <v>62596729.100000001</v>
      </c>
      <c r="MV13" s="188">
        <v>41924416.759999998</v>
      </c>
      <c r="MW13" s="188">
        <v>71671718.560000002</v>
      </c>
      <c r="MX13" s="188">
        <v>70553634.549999997</v>
      </c>
      <c r="MY13" s="188">
        <v>40117332.57</v>
      </c>
      <c r="MZ13" s="188">
        <v>19864569.190000001</v>
      </c>
      <c r="NA13" s="188">
        <v>9956779.2899999991</v>
      </c>
      <c r="NB13" s="188">
        <v>597068545.69000006</v>
      </c>
      <c r="NC13" s="188">
        <v>78520570</v>
      </c>
      <c r="ND13" s="188">
        <v>30793375.620000001</v>
      </c>
      <c r="NE13" s="188">
        <v>167861578.63999999</v>
      </c>
      <c r="NF13" s="188">
        <v>32130846.23</v>
      </c>
      <c r="NG13" s="188">
        <v>63588979.479999997</v>
      </c>
      <c r="NH13" s="188">
        <v>117180063.43000001</v>
      </c>
      <c r="NI13" s="188">
        <v>109253121.59</v>
      </c>
      <c r="NJ13" s="188">
        <v>13198897.66</v>
      </c>
      <c r="NK13" s="188">
        <v>59471974.759999998</v>
      </c>
      <c r="NL13" s="188">
        <v>42156963.560000002</v>
      </c>
      <c r="NM13" s="188">
        <v>14958714</v>
      </c>
      <c r="NN13" s="188">
        <v>247393469.13</v>
      </c>
      <c r="NO13" s="188">
        <v>35620379.469999999</v>
      </c>
      <c r="NP13" s="188">
        <v>31564670.940000001</v>
      </c>
      <c r="NQ13" s="188">
        <v>32372160.579999998</v>
      </c>
      <c r="NR13" s="188">
        <v>30936732.489999998</v>
      </c>
      <c r="NS13" s="188">
        <v>8856830.8300000001</v>
      </c>
      <c r="NT13" s="188">
        <v>15528691.07</v>
      </c>
      <c r="NU13" s="188">
        <v>358796625.64999998</v>
      </c>
      <c r="NV13" s="188">
        <v>90829633.790000007</v>
      </c>
      <c r="NW13" s="188">
        <v>36898100.420000002</v>
      </c>
      <c r="NX13" s="188">
        <v>30597415.68</v>
      </c>
      <c r="NY13" s="188">
        <v>42685475.960000001</v>
      </c>
      <c r="NZ13" s="188">
        <v>54556291.57</v>
      </c>
      <c r="OA13" s="188">
        <v>27754283.859999999</v>
      </c>
      <c r="OB13" s="188">
        <v>415724370.73000002</v>
      </c>
      <c r="OC13" s="188">
        <v>120446832.67</v>
      </c>
      <c r="OD13" s="188">
        <v>59203773.439999998</v>
      </c>
      <c r="OE13" s="188">
        <v>125977280.73</v>
      </c>
      <c r="OF13" s="188">
        <v>35553090.090000004</v>
      </c>
      <c r="OG13" s="188">
        <v>57070235.109999999</v>
      </c>
      <c r="OH13" s="188">
        <v>36759730.75</v>
      </c>
      <c r="OI13" s="188">
        <v>20582785.050000001</v>
      </c>
      <c r="OJ13" s="188">
        <v>15542076.470000001</v>
      </c>
      <c r="OK13" s="188">
        <v>349094979.22000003</v>
      </c>
      <c r="OL13" s="188">
        <v>90291221.170000002</v>
      </c>
      <c r="OM13" s="188">
        <v>105032772.69</v>
      </c>
      <c r="ON13" s="188">
        <v>57458385.899999999</v>
      </c>
      <c r="OO13" s="188">
        <v>44402816.130000003</v>
      </c>
      <c r="OP13" s="188">
        <v>15695059.369999999</v>
      </c>
      <c r="OQ13" s="188">
        <v>196154560.13999999</v>
      </c>
      <c r="OR13" s="188">
        <v>30232292.190000001</v>
      </c>
      <c r="OS13" s="188">
        <v>27923333.329999998</v>
      </c>
      <c r="OT13" s="188">
        <v>48160209.420000002</v>
      </c>
      <c r="OU13" s="188">
        <v>50868974.719999999</v>
      </c>
      <c r="OV13" s="188">
        <v>89144559.989999995</v>
      </c>
      <c r="OW13" s="188">
        <v>30709245.920000002</v>
      </c>
      <c r="OX13" s="188">
        <v>11327394.960000001</v>
      </c>
      <c r="OY13" s="188">
        <v>12357709.66</v>
      </c>
      <c r="OZ13" s="188">
        <v>333706547.63</v>
      </c>
      <c r="PA13" s="188">
        <v>23735257.32</v>
      </c>
      <c r="PB13" s="188">
        <v>78924981.329999998</v>
      </c>
      <c r="PC13" s="188">
        <v>26920544.75</v>
      </c>
      <c r="PD13" s="188">
        <v>49594947.649999999</v>
      </c>
      <c r="PE13" s="188">
        <v>89956621.280000001</v>
      </c>
      <c r="PF13" s="188">
        <v>29920649.460000001</v>
      </c>
      <c r="PG13" s="188">
        <v>29909658.41</v>
      </c>
      <c r="PH13" s="188">
        <v>34354051.460000001</v>
      </c>
      <c r="PI13" s="188">
        <v>30300897.16</v>
      </c>
      <c r="PJ13" s="188">
        <v>35855419.979999997</v>
      </c>
      <c r="PK13" s="188">
        <v>48489796.810000002</v>
      </c>
      <c r="PL13" s="188">
        <v>30055302.73</v>
      </c>
      <c r="PM13" s="188">
        <v>90739426.219999999</v>
      </c>
      <c r="PN13" s="188">
        <v>8764505.7899999991</v>
      </c>
      <c r="PO13" s="188">
        <v>11093800.949999999</v>
      </c>
      <c r="PP13" s="188">
        <v>9056124.8599999994</v>
      </c>
      <c r="PQ13" s="188">
        <v>9426805.2300000004</v>
      </c>
      <c r="PR13" s="188">
        <v>749053090.88</v>
      </c>
      <c r="PS13" s="188">
        <v>51184951.350000001</v>
      </c>
      <c r="PT13" s="188">
        <v>46177503.780000001</v>
      </c>
      <c r="PU13" s="188">
        <v>64328952.899999999</v>
      </c>
      <c r="PV13" s="188">
        <v>136962413.88</v>
      </c>
      <c r="PW13" s="188">
        <v>45203402.119999997</v>
      </c>
      <c r="PX13" s="188">
        <v>93984210.530000001</v>
      </c>
      <c r="PY13" s="188">
        <v>43887444.75</v>
      </c>
      <c r="PZ13" s="188">
        <v>88357397.269999996</v>
      </c>
      <c r="QA13" s="188">
        <v>28107786.199999999</v>
      </c>
      <c r="QB13" s="188">
        <v>81762859.819999993</v>
      </c>
      <c r="QC13" s="188">
        <v>28343468.57</v>
      </c>
      <c r="QD13" s="188">
        <v>34857418.960000001</v>
      </c>
      <c r="QE13" s="188">
        <v>51161381.219999999</v>
      </c>
      <c r="QF13" s="188">
        <v>65683953.359999999</v>
      </c>
      <c r="QG13" s="188">
        <v>68728272.219999999</v>
      </c>
      <c r="QH13" s="188">
        <v>41544477</v>
      </c>
      <c r="QI13" s="188">
        <v>35619292.399999999</v>
      </c>
      <c r="QJ13" s="188">
        <v>29389952.039999999</v>
      </c>
      <c r="QK13" s="188">
        <v>72618607.849999994</v>
      </c>
      <c r="QL13" s="188">
        <v>78336158.019999996</v>
      </c>
      <c r="QM13" s="188">
        <v>31228628.09</v>
      </c>
      <c r="QN13" s="188">
        <v>5772140</v>
      </c>
      <c r="QO13" s="188">
        <v>5250178.3899999997</v>
      </c>
      <c r="QP13" s="188">
        <v>6259950</v>
      </c>
      <c r="QQ13" s="188">
        <v>4378676.96</v>
      </c>
      <c r="QR13" s="188">
        <v>403732397.99000001</v>
      </c>
      <c r="QS13" s="188">
        <v>28942470</v>
      </c>
      <c r="QT13" s="188">
        <v>79026650</v>
      </c>
      <c r="QU13" s="188">
        <v>48009098.060000002</v>
      </c>
      <c r="QV13" s="188">
        <v>48234857.740000002</v>
      </c>
      <c r="QW13" s="188">
        <v>68761280</v>
      </c>
      <c r="QX13" s="188">
        <v>32082130</v>
      </c>
      <c r="QY13" s="188">
        <v>63562128</v>
      </c>
      <c r="QZ13" s="188">
        <v>73078425</v>
      </c>
      <c r="RA13" s="188">
        <v>31895054</v>
      </c>
      <c r="RB13" s="188">
        <v>23798414.190000001</v>
      </c>
      <c r="RC13" s="188">
        <v>9220490</v>
      </c>
      <c r="RD13" s="188">
        <v>7903750</v>
      </c>
      <c r="RE13" s="188">
        <v>468085772.00999999</v>
      </c>
      <c r="RF13" s="188">
        <v>61948144.060000002</v>
      </c>
      <c r="RG13" s="188">
        <v>33692278.950000003</v>
      </c>
      <c r="RH13" s="188">
        <v>45165773.579999998</v>
      </c>
      <c r="RI13" s="188">
        <v>42807320.119999997</v>
      </c>
      <c r="RJ13" s="188">
        <v>47222585.670000002</v>
      </c>
      <c r="RK13" s="188">
        <v>74168080.129999995</v>
      </c>
      <c r="RL13" s="188">
        <v>33583835.649999999</v>
      </c>
      <c r="RM13" s="188">
        <v>42870129.82</v>
      </c>
      <c r="RN13" s="188">
        <v>67439522.5</v>
      </c>
      <c r="RO13" s="188">
        <v>79657090.689999998</v>
      </c>
      <c r="RP13" s="188">
        <v>33263598.859999999</v>
      </c>
      <c r="RQ13" s="188">
        <v>22462195.710000001</v>
      </c>
      <c r="RR13" s="188">
        <v>38376259.479999997</v>
      </c>
      <c r="RS13" s="188">
        <v>18924719.170000002</v>
      </c>
      <c r="RT13" s="188">
        <v>31805026.899999999</v>
      </c>
      <c r="RU13" s="188">
        <v>44980081.390000001</v>
      </c>
      <c r="RV13" s="188">
        <v>770880</v>
      </c>
      <c r="RW13" s="188">
        <v>526931.59</v>
      </c>
      <c r="RX13" s="188">
        <v>519833.18</v>
      </c>
      <c r="RY13" s="188">
        <v>285854938.05000001</v>
      </c>
      <c r="RZ13" s="188">
        <v>25166426.43</v>
      </c>
      <c r="SA13" s="188">
        <v>41725842.979999997</v>
      </c>
      <c r="SB13" s="188">
        <v>27338329.030000001</v>
      </c>
      <c r="SC13" s="188">
        <v>16685866.699999999</v>
      </c>
      <c r="SD13" s="188">
        <v>27616360.609999999</v>
      </c>
      <c r="SE13" s="188">
        <v>28540465.140000001</v>
      </c>
      <c r="SF13" s="188">
        <v>85303043.659999996</v>
      </c>
      <c r="SG13" s="188">
        <v>33993466.759999998</v>
      </c>
      <c r="SH13" s="188">
        <v>26709764.48</v>
      </c>
      <c r="SI13" s="188">
        <v>29818234.670000002</v>
      </c>
      <c r="SJ13" s="188">
        <v>52445988.159999996</v>
      </c>
      <c r="SK13" s="188">
        <v>24455881.079999998</v>
      </c>
      <c r="SL13" s="188">
        <v>14255250.380000001</v>
      </c>
      <c r="SM13" s="188">
        <v>252068826.58000001</v>
      </c>
      <c r="SN13" s="188">
        <v>33494378.309999999</v>
      </c>
      <c r="SO13" s="188">
        <v>40062964.729999997</v>
      </c>
      <c r="SP13" s="188">
        <v>40058990.759999998</v>
      </c>
      <c r="SQ13" s="188">
        <v>20636295.030000001</v>
      </c>
      <c r="SR13" s="188">
        <v>40156671.609999999</v>
      </c>
      <c r="SS13" s="188">
        <v>51120549.409999996</v>
      </c>
      <c r="ST13" s="188">
        <v>51835703.340000004</v>
      </c>
      <c r="SU13" s="188">
        <v>34606963.270000003</v>
      </c>
      <c r="SV13" s="188">
        <v>29213764.850000001</v>
      </c>
      <c r="SW13" s="188">
        <v>76172480.969999999</v>
      </c>
      <c r="SX13" s="188">
        <v>5626920.7000000002</v>
      </c>
      <c r="SY13" s="188">
        <v>110187032.47</v>
      </c>
      <c r="SZ13" s="188">
        <v>26162585.989999998</v>
      </c>
      <c r="TA13" s="188">
        <v>30943298.34</v>
      </c>
      <c r="TB13" s="188">
        <v>49530254.590000004</v>
      </c>
      <c r="TC13" s="188">
        <v>35306400.149999999</v>
      </c>
      <c r="TD13" s="188">
        <v>26153308.809999999</v>
      </c>
      <c r="TE13" s="188">
        <v>28567381.670000002</v>
      </c>
      <c r="TF13" s="188">
        <v>16267839.720000001</v>
      </c>
      <c r="TG13" s="188">
        <v>430402622.42000002</v>
      </c>
      <c r="TH13" s="188">
        <v>31528853.16</v>
      </c>
      <c r="TI13" s="188">
        <v>24202738.420000002</v>
      </c>
      <c r="TJ13" s="188">
        <v>63080745.079999998</v>
      </c>
      <c r="TK13" s="188">
        <v>56584735.240000002</v>
      </c>
      <c r="TL13" s="188">
        <v>32132482.850000001</v>
      </c>
      <c r="TM13" s="188">
        <v>17653184.469999999</v>
      </c>
      <c r="TN13" s="188">
        <v>70283146.849999994</v>
      </c>
      <c r="TO13" s="188">
        <v>31283210.789999999</v>
      </c>
      <c r="TP13" s="188">
        <v>42168853.479999997</v>
      </c>
      <c r="TQ13" s="188">
        <v>58226273.450000003</v>
      </c>
      <c r="TR13" s="188">
        <v>29074050.809999999</v>
      </c>
      <c r="TS13" s="188">
        <v>22199035.079999998</v>
      </c>
      <c r="TT13" s="188">
        <v>37970145</v>
      </c>
      <c r="TU13" s="188">
        <v>27807685.649999999</v>
      </c>
      <c r="TV13" s="188">
        <v>22687155.850000001</v>
      </c>
      <c r="TW13" s="188">
        <v>123014777.05</v>
      </c>
      <c r="TX13" s="188">
        <v>23869354.210000001</v>
      </c>
      <c r="TY13" s="188">
        <v>278428997.91000003</v>
      </c>
      <c r="TZ13" s="188">
        <v>70009830.530000001</v>
      </c>
      <c r="UA13" s="188">
        <v>32521568.77</v>
      </c>
      <c r="UB13" s="188">
        <v>22814307.140000001</v>
      </c>
      <c r="UC13" s="188">
        <v>122156230.45999999</v>
      </c>
      <c r="UD13" s="188">
        <v>20480561.57</v>
      </c>
      <c r="UE13" s="188">
        <v>8588369.5099999998</v>
      </c>
      <c r="UF13" s="188">
        <v>12786870.26</v>
      </c>
      <c r="UG13" s="188">
        <v>11886138.460000001</v>
      </c>
      <c r="UH13" s="188">
        <v>180647677.96000001</v>
      </c>
      <c r="UI13" s="188">
        <v>48842823.509999998</v>
      </c>
      <c r="UJ13" s="188">
        <v>35380197.07</v>
      </c>
      <c r="UK13" s="188">
        <v>54962526.57</v>
      </c>
      <c r="UL13" s="188">
        <v>34403309.920000002</v>
      </c>
      <c r="UM13" s="188">
        <v>19834463.77</v>
      </c>
      <c r="UN13" s="188">
        <v>681591250.78999996</v>
      </c>
      <c r="UO13" s="188">
        <v>39954040.100000001</v>
      </c>
      <c r="UP13" s="188">
        <v>42185994.880000003</v>
      </c>
      <c r="UQ13" s="188">
        <v>109338311.28</v>
      </c>
      <c r="UR13" s="188">
        <v>11181304</v>
      </c>
      <c r="US13" s="188">
        <v>32942852.59</v>
      </c>
      <c r="UT13" s="188">
        <v>77417149.090000004</v>
      </c>
      <c r="UU13" s="188">
        <v>28573969</v>
      </c>
      <c r="UV13" s="188">
        <v>20991750.460000001</v>
      </c>
      <c r="UW13" s="188">
        <v>27808922.309999999</v>
      </c>
      <c r="UX13" s="188">
        <v>39504046.119999997</v>
      </c>
      <c r="UY13" s="188">
        <v>65061151.939999998</v>
      </c>
      <c r="UZ13" s="188">
        <v>43972993.93</v>
      </c>
      <c r="VA13" s="188">
        <v>57174597.979999997</v>
      </c>
      <c r="VB13" s="188">
        <v>22910454.48</v>
      </c>
      <c r="VC13" s="188">
        <v>26576207.609999999</v>
      </c>
      <c r="VD13" s="188">
        <v>16808956.379999999</v>
      </c>
      <c r="VE13" s="188">
        <v>23318889.239999998</v>
      </c>
      <c r="VF13" s="188">
        <v>67295732.409999996</v>
      </c>
      <c r="VG13" s="188">
        <v>8828830.0999999996</v>
      </c>
      <c r="VH13" s="188">
        <v>10419041.74</v>
      </c>
      <c r="VI13" s="188">
        <v>10465110.210000001</v>
      </c>
      <c r="VJ13" s="188">
        <v>376172528.48000002</v>
      </c>
      <c r="VK13" s="188">
        <v>44250628.060000002</v>
      </c>
      <c r="VL13" s="188">
        <v>44628871.060000002</v>
      </c>
      <c r="VM13" s="188">
        <v>48996188.939999998</v>
      </c>
      <c r="VN13" s="188">
        <v>60363822.609999999</v>
      </c>
      <c r="VO13" s="188">
        <v>57273946.549999997</v>
      </c>
      <c r="VP13" s="188">
        <v>47390972.600000001</v>
      </c>
      <c r="VQ13" s="188">
        <v>38747874.960000001</v>
      </c>
      <c r="VR13" s="188">
        <v>36316523.210000001</v>
      </c>
      <c r="VS13" s="188">
        <v>108745809.06</v>
      </c>
      <c r="VT13" s="188">
        <v>36353808.780000001</v>
      </c>
      <c r="VU13" s="188">
        <v>66558183.969999999</v>
      </c>
      <c r="VV13" s="188">
        <v>33432360.949999999</v>
      </c>
      <c r="VW13" s="188">
        <v>25329255.43</v>
      </c>
      <c r="VX13" s="188">
        <v>30822470.329999998</v>
      </c>
      <c r="VY13" s="188">
        <v>972341561.83000004</v>
      </c>
      <c r="VZ13" s="188">
        <v>70381126.939999998</v>
      </c>
      <c r="WA13" s="188">
        <v>48221421.939999998</v>
      </c>
      <c r="WB13" s="188">
        <v>46857738.740000002</v>
      </c>
      <c r="WC13" s="188">
        <v>28800581.920000002</v>
      </c>
      <c r="WD13" s="188">
        <v>60816492.979999997</v>
      </c>
      <c r="WE13" s="188">
        <v>69651545.709999993</v>
      </c>
      <c r="WF13" s="188">
        <v>74635616.980000004</v>
      </c>
      <c r="WG13" s="188">
        <v>54155811.960000001</v>
      </c>
      <c r="WH13" s="188">
        <v>69093472.700000003</v>
      </c>
      <c r="WI13" s="188">
        <v>46420812.719999999</v>
      </c>
      <c r="WJ13" s="188">
        <v>82330473.439999998</v>
      </c>
      <c r="WK13" s="188">
        <v>52412215.490000002</v>
      </c>
      <c r="WL13" s="188">
        <v>76220683.849999994</v>
      </c>
      <c r="WM13" s="188">
        <v>89021842.200000003</v>
      </c>
      <c r="WN13" s="188">
        <v>46908899.460000001</v>
      </c>
      <c r="WO13" s="188">
        <v>61538925.009999998</v>
      </c>
      <c r="WP13" s="188">
        <v>71115647</v>
      </c>
      <c r="WQ13" s="188">
        <v>43570928.840000004</v>
      </c>
      <c r="WR13" s="188">
        <v>86053224.670000002</v>
      </c>
      <c r="WS13" s="188">
        <v>147964783.19999999</v>
      </c>
      <c r="WT13" s="188">
        <v>45189541.920000002</v>
      </c>
      <c r="WU13" s="188">
        <v>33328240.620000001</v>
      </c>
      <c r="WV13" s="188">
        <v>30056831.199999999</v>
      </c>
      <c r="WW13" s="188">
        <v>35594366.270000003</v>
      </c>
      <c r="WX13" s="188">
        <v>21734110</v>
      </c>
      <c r="WY13" s="188">
        <v>25069106.670000002</v>
      </c>
      <c r="WZ13" s="188">
        <v>24355697.739999998</v>
      </c>
      <c r="XA13" s="188">
        <v>96305317.859999999</v>
      </c>
      <c r="XB13" s="188">
        <v>7456691.8399999999</v>
      </c>
      <c r="XC13" s="188">
        <v>6853001.8300000001</v>
      </c>
      <c r="XD13" s="188">
        <v>8358326.1799999997</v>
      </c>
      <c r="XE13" s="188">
        <v>7485514.8600000003</v>
      </c>
      <c r="XF13" s="188">
        <v>496012983.01999998</v>
      </c>
      <c r="XG13" s="188">
        <v>44393084.600000001</v>
      </c>
      <c r="XH13" s="188">
        <v>45386100.25</v>
      </c>
      <c r="XI13" s="188">
        <v>191543630.55000001</v>
      </c>
      <c r="XJ13" s="188">
        <v>48313970.380000003</v>
      </c>
      <c r="XK13" s="188">
        <v>53117059.189999998</v>
      </c>
      <c r="XL13" s="188">
        <v>86789476.019999996</v>
      </c>
      <c r="XM13" s="188">
        <v>36396420.869999997</v>
      </c>
      <c r="XN13" s="188">
        <v>44573323.32</v>
      </c>
      <c r="XO13" s="188">
        <v>78138309.150000006</v>
      </c>
      <c r="XP13" s="188">
        <v>53938027.909999996</v>
      </c>
      <c r="XQ13" s="188">
        <v>29272421.16</v>
      </c>
      <c r="XR13" s="188">
        <v>29172333.25</v>
      </c>
      <c r="XS13" s="188">
        <v>30225389.920000002</v>
      </c>
      <c r="XT13" s="188">
        <v>27483153.850000001</v>
      </c>
      <c r="XU13" s="188">
        <v>28179985.27</v>
      </c>
      <c r="XV13" s="188">
        <v>18124069.91</v>
      </c>
      <c r="XW13" s="188">
        <v>22292227.149999999</v>
      </c>
      <c r="XX13" s="188">
        <v>22627836.399999999</v>
      </c>
      <c r="XY13" s="188">
        <v>22029345.940000001</v>
      </c>
      <c r="XZ13" s="188">
        <v>25023053.280000001</v>
      </c>
      <c r="YA13" s="188">
        <v>14046860.5</v>
      </c>
      <c r="YB13" s="188">
        <v>10464616.550000001</v>
      </c>
      <c r="YC13" s="188">
        <v>576555819.08000004</v>
      </c>
      <c r="YD13" s="188">
        <v>38569798.380000003</v>
      </c>
      <c r="YE13" s="188">
        <v>66617343.969999999</v>
      </c>
      <c r="YF13" s="188">
        <v>41054061.960000001</v>
      </c>
      <c r="YG13" s="188">
        <v>113290314.37</v>
      </c>
      <c r="YH13" s="188">
        <v>42604967.719999999</v>
      </c>
      <c r="YI13" s="188">
        <v>66553188.869999997</v>
      </c>
      <c r="YJ13" s="188">
        <v>27381293.57</v>
      </c>
      <c r="YK13" s="188">
        <v>78017791.400000006</v>
      </c>
      <c r="YL13" s="188">
        <v>70394615.5</v>
      </c>
      <c r="YM13" s="188">
        <v>50626072.659999996</v>
      </c>
      <c r="YN13" s="188">
        <v>32758795.050000001</v>
      </c>
      <c r="YO13" s="188">
        <v>25151946.66</v>
      </c>
      <c r="YP13" s="188">
        <v>21315480.25</v>
      </c>
      <c r="YQ13" s="188">
        <v>12750381.890000001</v>
      </c>
      <c r="YR13" s="188">
        <v>10154717.9</v>
      </c>
      <c r="YS13" s="188">
        <v>8882014.7400000002</v>
      </c>
      <c r="YT13" s="188">
        <v>240450378.88</v>
      </c>
      <c r="YU13" s="188">
        <v>42105979.649999999</v>
      </c>
      <c r="YV13" s="188">
        <v>39642214.090000004</v>
      </c>
      <c r="YW13" s="188">
        <v>31017742.289999999</v>
      </c>
      <c r="YX13" s="188">
        <v>43846882.93</v>
      </c>
      <c r="YY13" s="188">
        <v>29038370</v>
      </c>
      <c r="YZ13" s="188">
        <v>31721697.32</v>
      </c>
      <c r="ZA13" s="188">
        <v>271285791.11000001</v>
      </c>
      <c r="ZB13" s="188">
        <v>34572719.5</v>
      </c>
      <c r="ZC13" s="188">
        <v>43550221.799999997</v>
      </c>
      <c r="ZD13" s="188">
        <v>53694002.579999998</v>
      </c>
      <c r="ZE13" s="188">
        <v>31045576.07</v>
      </c>
      <c r="ZF13" s="188">
        <v>37351459.719999999</v>
      </c>
      <c r="ZG13" s="188">
        <v>26950893.870000001</v>
      </c>
      <c r="ZH13" s="188">
        <v>26334099.260000002</v>
      </c>
      <c r="ZI13" s="188">
        <v>83176769.739999995</v>
      </c>
      <c r="ZJ13" s="188">
        <v>394637058.19</v>
      </c>
      <c r="ZK13" s="188">
        <v>29663784.879999999</v>
      </c>
      <c r="ZL13" s="188">
        <v>55244726.119999997</v>
      </c>
      <c r="ZM13" s="188">
        <v>114648144.54000001</v>
      </c>
      <c r="ZN13" s="188">
        <v>78330379.930000007</v>
      </c>
      <c r="ZO13" s="188">
        <v>33642604.289999999</v>
      </c>
      <c r="ZP13" s="188">
        <v>36198013.060000002</v>
      </c>
      <c r="ZQ13" s="188">
        <v>70154070.700000003</v>
      </c>
      <c r="ZR13" s="188">
        <v>72281426.769999996</v>
      </c>
      <c r="ZS13" s="188">
        <v>82655581.290000007</v>
      </c>
      <c r="ZT13" s="188">
        <v>28634770.789999999</v>
      </c>
      <c r="ZU13" s="188">
        <v>26307009.710000001</v>
      </c>
      <c r="ZV13" s="188">
        <v>26471368.629999999</v>
      </c>
      <c r="ZW13" s="188">
        <v>37515959.210000001</v>
      </c>
      <c r="ZX13" s="188">
        <v>29559243.399999999</v>
      </c>
      <c r="ZY13" s="188">
        <v>31091565.75</v>
      </c>
      <c r="ZZ13" s="188">
        <v>27983147.760000002</v>
      </c>
      <c r="AAA13" s="188">
        <v>15798630.210000001</v>
      </c>
      <c r="AAB13" s="188">
        <v>18561681.059999999</v>
      </c>
      <c r="AAC13" s="188">
        <v>8012107.3300000001</v>
      </c>
      <c r="AAD13" s="188">
        <v>11549176.289999999</v>
      </c>
      <c r="AAE13" s="188">
        <v>9620984.5899999999</v>
      </c>
      <c r="AAF13" s="188">
        <v>211000278.03999999</v>
      </c>
      <c r="AAG13" s="188">
        <v>31401260.920000002</v>
      </c>
      <c r="AAH13" s="188">
        <v>30000858.550000001</v>
      </c>
      <c r="AAI13" s="188">
        <v>34427038.149999999</v>
      </c>
      <c r="AAJ13" s="188">
        <v>35098576.409999996</v>
      </c>
      <c r="AAK13" s="188">
        <v>35237151.399999999</v>
      </c>
      <c r="AAL13" s="188">
        <v>27842200.890000001</v>
      </c>
      <c r="AAM13" s="188">
        <v>913295082.63999999</v>
      </c>
      <c r="AAN13" s="188">
        <v>34933213.68</v>
      </c>
      <c r="AAO13" s="188">
        <v>19299185.469999999</v>
      </c>
      <c r="AAP13" s="188">
        <v>60870957.119999997</v>
      </c>
      <c r="AAQ13" s="188">
        <v>43202509.149999999</v>
      </c>
      <c r="AAR13" s="188">
        <v>32130447.16</v>
      </c>
      <c r="AAS13" s="188">
        <v>29234300.550000001</v>
      </c>
      <c r="AAT13" s="188">
        <v>39893061.409999996</v>
      </c>
      <c r="AAU13" s="188">
        <v>54904930.840000004</v>
      </c>
      <c r="AAV13" s="188">
        <v>19406096.34</v>
      </c>
      <c r="AAW13" s="188">
        <v>43341549.850000001</v>
      </c>
      <c r="AAX13" s="188">
        <v>125384706.16000001</v>
      </c>
      <c r="AAY13" s="188">
        <v>69451407.569999993</v>
      </c>
      <c r="AAZ13" s="188">
        <v>24979417.73</v>
      </c>
      <c r="ABA13" s="188">
        <v>26950430.629999999</v>
      </c>
      <c r="ABB13" s="188">
        <v>34364853.509999998</v>
      </c>
      <c r="ABC13" s="188">
        <v>17870492.23</v>
      </c>
      <c r="ABD13" s="188">
        <v>22114582.300000001</v>
      </c>
      <c r="ABE13" s="188">
        <v>16521417.99</v>
      </c>
      <c r="ABF13" s="188">
        <v>140800269.31</v>
      </c>
      <c r="ABG13" s="188">
        <v>107831785.63</v>
      </c>
      <c r="ABH13" s="188">
        <v>15520422.4</v>
      </c>
      <c r="ABI13" s="188">
        <v>12705031.130000001</v>
      </c>
      <c r="ABJ13" s="188">
        <v>12884855.029999999</v>
      </c>
      <c r="ABK13" s="188">
        <v>9308006.0199999996</v>
      </c>
      <c r="ABL13" s="188">
        <v>15201966</v>
      </c>
      <c r="ABM13" s="188">
        <v>235657366.63999999</v>
      </c>
      <c r="ABN13" s="188">
        <v>39757087.590000004</v>
      </c>
      <c r="ABO13" s="188">
        <v>22273966.390000001</v>
      </c>
      <c r="ABP13" s="188">
        <v>41101040.740000002</v>
      </c>
      <c r="ABQ13" s="188">
        <v>53939543.380000003</v>
      </c>
      <c r="ABR13" s="188">
        <v>34207283.219999999</v>
      </c>
      <c r="ABS13" s="188">
        <v>32090104.469999999</v>
      </c>
      <c r="ABT13" s="188">
        <v>47121987.5</v>
      </c>
      <c r="ABU13" s="188">
        <v>9787497.3300000001</v>
      </c>
      <c r="ABV13" s="188">
        <v>311898415.60000002</v>
      </c>
      <c r="ABW13" s="188">
        <v>29907867.260000002</v>
      </c>
      <c r="ABX13" s="188">
        <v>56079039.770000003</v>
      </c>
      <c r="ABY13" s="188">
        <v>40420747.310000002</v>
      </c>
      <c r="ABZ13" s="188">
        <v>23656286.469999999</v>
      </c>
      <c r="ACA13" s="188">
        <v>86392317.590000004</v>
      </c>
      <c r="ACB13" s="188">
        <v>19633148.440000001</v>
      </c>
      <c r="ACC13" s="188">
        <v>38852451.939999998</v>
      </c>
      <c r="ACD13" s="188">
        <v>25580374.52</v>
      </c>
      <c r="ACE13" s="188">
        <v>49133349.229999997</v>
      </c>
      <c r="ACF13" s="188">
        <v>20314477.640000001</v>
      </c>
      <c r="ACG13" s="188">
        <v>617891526.60000002</v>
      </c>
      <c r="ACH13" s="188">
        <v>43189509.560000002</v>
      </c>
      <c r="ACI13" s="188">
        <v>45924757.090000004</v>
      </c>
      <c r="ACJ13" s="188">
        <v>74643255.060000002</v>
      </c>
      <c r="ACK13" s="188">
        <v>30525476.379999999</v>
      </c>
      <c r="ACL13" s="188">
        <v>34675123.600000001</v>
      </c>
      <c r="ACM13" s="188">
        <v>57332009.210000001</v>
      </c>
      <c r="ACN13" s="188">
        <v>111583394.45999999</v>
      </c>
      <c r="ACO13" s="188">
        <v>149906100.77000001</v>
      </c>
      <c r="ACP13" s="188">
        <v>42576734.520000003</v>
      </c>
      <c r="ACQ13" s="188">
        <v>43956279.020000003</v>
      </c>
      <c r="ACR13" s="188">
        <v>58514885.380000003</v>
      </c>
      <c r="ACS13" s="188">
        <v>55837034.859999999</v>
      </c>
      <c r="ACT13" s="188">
        <v>100495520.92</v>
      </c>
      <c r="ACU13" s="188">
        <v>32682992.260000002</v>
      </c>
      <c r="ACV13" s="188">
        <v>49600246.880000003</v>
      </c>
      <c r="ACW13" s="188">
        <v>31907855.789999999</v>
      </c>
      <c r="ACX13" s="188">
        <v>18750056.879999999</v>
      </c>
      <c r="ACY13" s="188">
        <v>27627371.07</v>
      </c>
      <c r="ACZ13" s="188">
        <v>13735936.35</v>
      </c>
      <c r="ADA13" s="188">
        <v>9151980</v>
      </c>
      <c r="ADB13" s="188">
        <v>9902884.5</v>
      </c>
      <c r="ADC13" s="188">
        <v>15554223.92</v>
      </c>
      <c r="ADD13" s="188">
        <v>172408460.78999999</v>
      </c>
      <c r="ADE13" s="188">
        <v>147375255.58000001</v>
      </c>
      <c r="ADF13" s="188">
        <v>26764414.329999998</v>
      </c>
      <c r="ADG13" s="188">
        <v>28479720.699999999</v>
      </c>
      <c r="ADH13" s="188">
        <v>38966210.939999998</v>
      </c>
      <c r="ADI13" s="188">
        <v>18756168.579999998</v>
      </c>
      <c r="ADJ13" s="188">
        <v>39763524.450000003</v>
      </c>
      <c r="ADK13" s="188">
        <v>32197409.469999999</v>
      </c>
      <c r="ADL13" s="188">
        <v>37372480</v>
      </c>
      <c r="ADM13" s="188">
        <v>405270582.79000002</v>
      </c>
      <c r="ADN13" s="188">
        <v>67434916.049999997</v>
      </c>
      <c r="ADO13" s="188">
        <v>71744694.909999996</v>
      </c>
      <c r="ADP13" s="188">
        <v>206200664.44</v>
      </c>
      <c r="ADQ13" s="188">
        <v>23922616.489999998</v>
      </c>
      <c r="ADR13" s="188">
        <v>29359138.989999998</v>
      </c>
      <c r="ADS13" s="188">
        <v>48568623.759999998</v>
      </c>
      <c r="ADT13" s="188">
        <v>19307106.469999999</v>
      </c>
      <c r="ADU13" s="188">
        <v>646882447.91999996</v>
      </c>
      <c r="ADV13" s="188">
        <v>102083308.31</v>
      </c>
      <c r="ADW13" s="188">
        <v>82854009.819999993</v>
      </c>
      <c r="ADX13" s="188">
        <v>32732838.109999999</v>
      </c>
      <c r="ADY13" s="188">
        <v>20699254.48</v>
      </c>
      <c r="ADZ13" s="188">
        <v>44772490.210000001</v>
      </c>
      <c r="AEA13" s="188">
        <v>36230266</v>
      </c>
      <c r="AEB13" s="188">
        <v>30765912.390000001</v>
      </c>
      <c r="AEC13" s="188">
        <v>23761595.260000002</v>
      </c>
      <c r="AED13" s="188">
        <v>26122104.440000001</v>
      </c>
      <c r="AEE13" s="188">
        <v>28872340.09</v>
      </c>
      <c r="AEF13" s="188">
        <v>57471472.609999999</v>
      </c>
      <c r="AEG13" s="188">
        <v>33272829.670000002</v>
      </c>
      <c r="AEH13" s="188">
        <v>30564058.530000001</v>
      </c>
      <c r="AEI13" s="188">
        <v>44447174.579999998</v>
      </c>
      <c r="AEJ13" s="188">
        <v>55208435.810000002</v>
      </c>
      <c r="AEK13" s="188">
        <v>27725615.640000001</v>
      </c>
      <c r="AEL13" s="188">
        <v>57621816.539999999</v>
      </c>
      <c r="AEM13" s="188">
        <v>14773510.869999999</v>
      </c>
      <c r="AEN13" s="188">
        <v>53292814.189999998</v>
      </c>
      <c r="AEO13" s="188">
        <v>427399615.13999999</v>
      </c>
      <c r="AEP13" s="188">
        <v>58994316.409999996</v>
      </c>
      <c r="AEQ13" s="188">
        <v>64852267.950000003</v>
      </c>
      <c r="AER13" s="188">
        <v>43003424.25</v>
      </c>
      <c r="AES13" s="188">
        <v>36940856.229999997</v>
      </c>
      <c r="AET13" s="188">
        <v>78946776.879999995</v>
      </c>
      <c r="AEU13" s="188">
        <v>41955642.729999997</v>
      </c>
      <c r="AEV13" s="188">
        <v>55479678.350000001</v>
      </c>
      <c r="AEW13" s="188">
        <v>35255276.270000003</v>
      </c>
      <c r="AEX13" s="188">
        <v>11609850.98</v>
      </c>
      <c r="AEY13" s="188">
        <v>347707651.77999997</v>
      </c>
      <c r="AEZ13" s="188">
        <v>219309843.61000001</v>
      </c>
      <c r="AFA13" s="188">
        <v>69528513.129999995</v>
      </c>
      <c r="AFB13" s="188">
        <v>72425519.920000002</v>
      </c>
      <c r="AFC13" s="188">
        <v>101701933.95999999</v>
      </c>
      <c r="AFD13" s="188">
        <v>90406625.189999998</v>
      </c>
      <c r="AFE13" s="188">
        <v>48080124.119999997</v>
      </c>
      <c r="AFF13" s="188">
        <v>72876215.329999998</v>
      </c>
      <c r="AFG13" s="188">
        <v>41619277.789999999</v>
      </c>
      <c r="AFH13" s="188">
        <v>63909539.460000001</v>
      </c>
      <c r="AFI13" s="188">
        <v>51943393.939999998</v>
      </c>
      <c r="AFJ13" s="188">
        <v>50024841.630000003</v>
      </c>
      <c r="AFK13" s="188">
        <v>73563147.689999998</v>
      </c>
      <c r="AFL13" s="188">
        <v>380840111.27999997</v>
      </c>
      <c r="AFM13" s="188">
        <v>96399566.829999998</v>
      </c>
      <c r="AFN13" s="188">
        <v>63592120.189999998</v>
      </c>
      <c r="AFO13" s="188">
        <v>60449098.039999999</v>
      </c>
      <c r="AFP13" s="188">
        <v>58487383.460000001</v>
      </c>
      <c r="AFQ13" s="188">
        <v>42861428.549999997</v>
      </c>
      <c r="AFR13" s="188">
        <v>38888803.560000002</v>
      </c>
      <c r="AFS13" s="188">
        <v>76591473.810000002</v>
      </c>
      <c r="AFT13" s="188">
        <v>67993461.359999999</v>
      </c>
      <c r="AFU13" s="188">
        <v>38069589.450000003</v>
      </c>
      <c r="AFV13" s="188">
        <v>77990961.870000005</v>
      </c>
      <c r="AFW13" s="188">
        <v>36294236.100000001</v>
      </c>
      <c r="AFX13" s="188">
        <v>340760391.95999998</v>
      </c>
      <c r="AFY13" s="188">
        <v>31760547.829999998</v>
      </c>
      <c r="AFZ13" s="188">
        <v>41157302.539999999</v>
      </c>
      <c r="AGA13" s="188">
        <v>41008831.75</v>
      </c>
      <c r="AGB13" s="188">
        <v>84823506.310000002</v>
      </c>
      <c r="AGC13" s="188">
        <v>37544957.020000003</v>
      </c>
      <c r="AGD13" s="188">
        <v>35497432.710000001</v>
      </c>
      <c r="AGE13" s="188">
        <v>36572096.409999996</v>
      </c>
      <c r="AGF13" s="188">
        <v>32824510.600000001</v>
      </c>
      <c r="AGG13" s="188">
        <v>45674950.810000002</v>
      </c>
      <c r="AGH13" s="188">
        <v>19737357.309999999</v>
      </c>
      <c r="AGI13" s="188">
        <v>528400388.63999999</v>
      </c>
      <c r="AGJ13" s="188">
        <v>141773240.5</v>
      </c>
      <c r="AGK13" s="188">
        <v>61077503.299999997</v>
      </c>
      <c r="AGL13" s="188">
        <v>35713932.560000002</v>
      </c>
      <c r="AGM13" s="188">
        <v>76113415.969999999</v>
      </c>
      <c r="AGN13" s="188">
        <v>71229679.459999993</v>
      </c>
      <c r="AGO13" s="188">
        <v>33599147.009999998</v>
      </c>
      <c r="AGP13" s="188">
        <v>26747134.329999998</v>
      </c>
      <c r="AGQ13" s="188">
        <v>673513019.12</v>
      </c>
      <c r="AGR13" s="188">
        <v>422662053.56</v>
      </c>
      <c r="AGS13" s="188">
        <v>49276032.219999999</v>
      </c>
      <c r="AGT13" s="188">
        <v>96484070.400000006</v>
      </c>
      <c r="AGU13" s="188">
        <v>107788549.33</v>
      </c>
      <c r="AGV13" s="188">
        <v>78773117.480000004</v>
      </c>
      <c r="AGW13" s="188">
        <v>71120204.129999995</v>
      </c>
      <c r="AGX13" s="188">
        <v>57057637.280000001</v>
      </c>
      <c r="AGY13" s="188">
        <v>22396977.870000001</v>
      </c>
      <c r="AGZ13" s="188">
        <v>48553338.210000001</v>
      </c>
      <c r="AHA13" s="188">
        <v>51055960.710000001</v>
      </c>
      <c r="AHB13" s="188">
        <v>35262107.75</v>
      </c>
      <c r="AHC13" s="188">
        <v>33089701.370000001</v>
      </c>
      <c r="AHD13" s="188">
        <v>28319362.030000001</v>
      </c>
      <c r="AHE13" s="188">
        <v>35202013.289999999</v>
      </c>
      <c r="AHF13" s="188">
        <v>45355796.439999998</v>
      </c>
      <c r="AHG13" s="188">
        <v>31568535.390000001</v>
      </c>
      <c r="AHH13" s="188">
        <v>229836620.44999999</v>
      </c>
      <c r="AHI13" s="188">
        <v>51533108.82</v>
      </c>
      <c r="AHJ13" s="188">
        <v>54249429.329999998</v>
      </c>
      <c r="AHK13" s="188">
        <v>42818643.140000001</v>
      </c>
      <c r="AHL13" s="188">
        <v>70245989.159999996</v>
      </c>
      <c r="AHM13" s="188">
        <v>43902367.539999999</v>
      </c>
      <c r="AHN13" s="188">
        <v>9925027.3100000005</v>
      </c>
      <c r="AHO13" s="188"/>
      <c r="AHQ13" s="209">
        <v>11</v>
      </c>
      <c r="AHR13" s="184" t="s">
        <v>14</v>
      </c>
      <c r="AHS13" s="184" t="b">
        <f t="shared" si="0"/>
        <v>1</v>
      </c>
    </row>
    <row r="14" spans="1:903" ht="23.5" customHeight="1">
      <c r="A14" s="183" t="s">
        <v>16</v>
      </c>
      <c r="B14" s="184" t="s">
        <v>17</v>
      </c>
      <c r="C14" s="188">
        <v>267930800.57999998</v>
      </c>
      <c r="D14" s="188">
        <v>40143862.390000001</v>
      </c>
      <c r="E14" s="188">
        <v>10053121.779999999</v>
      </c>
      <c r="F14" s="188">
        <v>13127941.309999999</v>
      </c>
      <c r="G14" s="188">
        <v>13268896.900000002</v>
      </c>
      <c r="H14" s="188">
        <v>10576807.76</v>
      </c>
      <c r="I14" s="188">
        <v>9152000.5899999999</v>
      </c>
      <c r="J14" s="188">
        <v>33449599.23</v>
      </c>
      <c r="K14" s="188">
        <v>13465396.369999999</v>
      </c>
      <c r="L14" s="188">
        <v>10089830.07</v>
      </c>
      <c r="M14" s="188">
        <v>41966575.07</v>
      </c>
      <c r="N14" s="188">
        <v>21626265.780000001</v>
      </c>
      <c r="O14" s="188">
        <v>54729697.140000001</v>
      </c>
      <c r="P14" s="188">
        <v>17441048.93</v>
      </c>
      <c r="Q14" s="188">
        <v>18428255.640000001</v>
      </c>
      <c r="R14" s="188">
        <v>6539564.9700000007</v>
      </c>
      <c r="S14" s="188">
        <v>11932162.800000001</v>
      </c>
      <c r="T14" s="188">
        <v>12042764.18</v>
      </c>
      <c r="U14" s="188">
        <v>5309057.67</v>
      </c>
      <c r="V14" s="188">
        <v>8410228.5299999993</v>
      </c>
      <c r="W14" s="188">
        <v>13921498.940000001</v>
      </c>
      <c r="X14" s="188">
        <v>9037944.0999999996</v>
      </c>
      <c r="Y14" s="188">
        <v>9542283.9399999995</v>
      </c>
      <c r="Z14" s="188">
        <v>7354427.3300000001</v>
      </c>
      <c r="AA14" s="188">
        <v>323964964.05000001</v>
      </c>
      <c r="AB14" s="188">
        <v>8771483.9900000002</v>
      </c>
      <c r="AC14" s="188">
        <v>15599125.829999998</v>
      </c>
      <c r="AD14" s="188">
        <v>10464880.809999999</v>
      </c>
      <c r="AE14" s="188">
        <v>20721570.82</v>
      </c>
      <c r="AF14" s="188">
        <v>18154304.5</v>
      </c>
      <c r="AG14" s="188">
        <v>19877529.219999999</v>
      </c>
      <c r="AH14" s="188">
        <v>12110831.929999998</v>
      </c>
      <c r="AI14" s="188">
        <v>33460565.629999999</v>
      </c>
      <c r="AJ14" s="188">
        <v>11014581.880000001</v>
      </c>
      <c r="AK14" s="188">
        <v>10975483.219999999</v>
      </c>
      <c r="AL14" s="188">
        <v>7640883.0099999998</v>
      </c>
      <c r="AM14" s="188">
        <v>16317155.57</v>
      </c>
      <c r="AN14" s="188">
        <v>7464471.1900000004</v>
      </c>
      <c r="AO14" s="188">
        <v>8198147.0800000001</v>
      </c>
      <c r="AP14" s="188">
        <v>13507066.530000001</v>
      </c>
      <c r="AQ14" s="188">
        <v>6982314.8699999992</v>
      </c>
      <c r="AR14" s="188">
        <v>2453080.66</v>
      </c>
      <c r="AS14" s="188">
        <v>110085187.96999998</v>
      </c>
      <c r="AT14" s="188">
        <v>11889080.91</v>
      </c>
      <c r="AU14" s="188">
        <v>9903670.3599999994</v>
      </c>
      <c r="AV14" s="188">
        <v>15348734.52</v>
      </c>
      <c r="AW14" s="188">
        <v>15044810.359999999</v>
      </c>
      <c r="AX14" s="188">
        <v>8229648.3499999996</v>
      </c>
      <c r="AY14" s="188">
        <v>6098982.1999999993</v>
      </c>
      <c r="AZ14" s="188">
        <v>17947812.41</v>
      </c>
      <c r="BA14" s="188">
        <v>53033394.980000004</v>
      </c>
      <c r="BB14" s="188">
        <v>15145502.49</v>
      </c>
      <c r="BC14" s="188">
        <v>20036612.850000001</v>
      </c>
      <c r="BD14" s="188">
        <v>31144792.809999999</v>
      </c>
      <c r="BE14" s="188">
        <v>8638425.1899999995</v>
      </c>
      <c r="BF14" s="188">
        <v>7517170.2699999996</v>
      </c>
      <c r="BG14" s="188">
        <v>15336550.180000002</v>
      </c>
      <c r="BH14" s="188">
        <v>115782553.01000001</v>
      </c>
      <c r="BI14" s="188">
        <v>8623231.0500000007</v>
      </c>
      <c r="BJ14" s="188">
        <v>8249969.7700000005</v>
      </c>
      <c r="BK14" s="188">
        <v>8657675.9100000001</v>
      </c>
      <c r="BL14" s="188">
        <v>14385203.34</v>
      </c>
      <c r="BM14" s="188">
        <v>16557905.949999999</v>
      </c>
      <c r="BN14" s="188">
        <v>5452130.7799999993</v>
      </c>
      <c r="BO14" s="188">
        <v>6941699.9699999997</v>
      </c>
      <c r="BP14" s="188">
        <v>5309443.1000000006</v>
      </c>
      <c r="BQ14" s="188">
        <v>5456652.7599999998</v>
      </c>
      <c r="BR14" s="188">
        <v>6745842.1799999997</v>
      </c>
      <c r="BS14" s="188">
        <v>4720957.62</v>
      </c>
      <c r="BT14" s="188">
        <v>33099946.459999997</v>
      </c>
      <c r="BU14" s="188">
        <v>6087359.8499999996</v>
      </c>
      <c r="BV14" s="188">
        <v>4692839.2200000007</v>
      </c>
      <c r="BW14" s="188">
        <v>91686933.890000015</v>
      </c>
      <c r="BX14" s="188">
        <v>34881847.720000006</v>
      </c>
      <c r="BY14" s="188">
        <v>8278685.379999999</v>
      </c>
      <c r="BZ14" s="188">
        <v>4969462.09</v>
      </c>
      <c r="CA14" s="188">
        <v>16193596.859999999</v>
      </c>
      <c r="CB14" s="188">
        <v>7983996.2599999998</v>
      </c>
      <c r="CC14" s="188">
        <v>18299255.010000002</v>
      </c>
      <c r="CD14" s="188">
        <v>12200967.6</v>
      </c>
      <c r="CE14" s="188">
        <v>10638956.560000001</v>
      </c>
      <c r="CF14" s="188">
        <v>182842511.64999998</v>
      </c>
      <c r="CG14" s="188">
        <v>28213774.93</v>
      </c>
      <c r="CH14" s="188">
        <v>28376555.859999999</v>
      </c>
      <c r="CI14" s="188">
        <v>5792896.1200000001</v>
      </c>
      <c r="CJ14" s="188">
        <v>9603761.120000001</v>
      </c>
      <c r="CK14" s="188">
        <v>7418343.5999999996</v>
      </c>
      <c r="CL14" s="188">
        <v>8886864.5099999998</v>
      </c>
      <c r="CM14" s="188">
        <v>12718012.75</v>
      </c>
      <c r="CN14" s="188">
        <v>5936376.4900000002</v>
      </c>
      <c r="CO14" s="188">
        <v>7465378.1399999997</v>
      </c>
      <c r="CP14" s="188">
        <v>7378282.2000000002</v>
      </c>
      <c r="CQ14" s="188">
        <v>8693159.1600000001</v>
      </c>
      <c r="CR14" s="188">
        <v>8525824.2300000004</v>
      </c>
      <c r="CS14" s="188">
        <v>92255399.679999977</v>
      </c>
      <c r="CT14" s="188">
        <v>7677757.3900000006</v>
      </c>
      <c r="CU14" s="188">
        <v>8595764.2300000004</v>
      </c>
      <c r="CV14" s="188">
        <v>17446433.920000002</v>
      </c>
      <c r="CW14" s="188">
        <v>6953998.6500000004</v>
      </c>
      <c r="CX14" s="188">
        <v>14782232.459999999</v>
      </c>
      <c r="CY14" s="188">
        <v>7980919.1699999999</v>
      </c>
      <c r="CZ14" s="188">
        <v>4083298.88</v>
      </c>
      <c r="DA14" s="188">
        <v>106888611.10000001</v>
      </c>
      <c r="DB14" s="188">
        <v>16801276.420000002</v>
      </c>
      <c r="DC14" s="188">
        <v>33715126.049999997</v>
      </c>
      <c r="DD14" s="188">
        <v>23599372.460000001</v>
      </c>
      <c r="DE14" s="188">
        <v>11900242.190000001</v>
      </c>
      <c r="DF14" s="188">
        <v>7078798.0700000003</v>
      </c>
      <c r="DG14" s="188">
        <v>51775544.210000008</v>
      </c>
      <c r="DH14" s="188">
        <v>9909802.6400000006</v>
      </c>
      <c r="DI14" s="188">
        <v>9035380.9100000001</v>
      </c>
      <c r="DJ14" s="188">
        <v>7148462.0300000003</v>
      </c>
      <c r="DK14" s="188">
        <v>14584088.930000002</v>
      </c>
      <c r="DL14" s="188">
        <v>81625664.169999987</v>
      </c>
      <c r="DM14" s="188">
        <v>45045754.690000005</v>
      </c>
      <c r="DN14" s="188">
        <v>15341312.66</v>
      </c>
      <c r="DO14" s="188">
        <v>11444441.370000001</v>
      </c>
      <c r="DP14" s="188">
        <v>10856344.489999998</v>
      </c>
      <c r="DQ14" s="188">
        <v>23379679.260000002</v>
      </c>
      <c r="DR14" s="188">
        <v>10263715.07</v>
      </c>
      <c r="DS14" s="188">
        <v>55096696.770000003</v>
      </c>
      <c r="DT14" s="188">
        <v>5420311.2300000004</v>
      </c>
      <c r="DU14" s="188">
        <v>233158622.32999998</v>
      </c>
      <c r="DV14" s="188">
        <v>8627093.120000001</v>
      </c>
      <c r="DW14" s="188">
        <v>13883771.84</v>
      </c>
      <c r="DX14" s="188">
        <v>8958374.25</v>
      </c>
      <c r="DY14" s="188">
        <v>18483603.120000001</v>
      </c>
      <c r="DZ14" s="188">
        <v>7897310.0999999996</v>
      </c>
      <c r="EA14" s="188">
        <v>15140919.969999999</v>
      </c>
      <c r="EB14" s="188">
        <v>10347601.24</v>
      </c>
      <c r="EC14" s="188">
        <v>21712589.329999998</v>
      </c>
      <c r="ED14" s="188">
        <v>62820222.759999998</v>
      </c>
      <c r="EE14" s="188">
        <v>50325902.289999999</v>
      </c>
      <c r="EF14" s="188">
        <v>9367098.370000001</v>
      </c>
      <c r="EG14" s="188">
        <v>7745855.0999999996</v>
      </c>
      <c r="EH14" s="188">
        <v>11216034.189999999</v>
      </c>
      <c r="EI14" s="188">
        <v>10782089.559999999</v>
      </c>
      <c r="EJ14" s="188">
        <v>17221528.440000001</v>
      </c>
      <c r="EK14" s="188">
        <v>7017337.5099999998</v>
      </c>
      <c r="EL14" s="188">
        <v>11820853.01</v>
      </c>
      <c r="EM14" s="188">
        <v>154071293.06</v>
      </c>
      <c r="EN14" s="188">
        <v>10102528.709999999</v>
      </c>
      <c r="EO14" s="188">
        <v>13098389.030000001</v>
      </c>
      <c r="EP14" s="188">
        <v>9087720.4000000004</v>
      </c>
      <c r="EQ14" s="188">
        <v>6662136.5499999998</v>
      </c>
      <c r="ER14" s="188">
        <v>11386997.919999998</v>
      </c>
      <c r="ES14" s="188">
        <v>15333661.340000002</v>
      </c>
      <c r="ET14" s="188">
        <v>9768034.6600000001</v>
      </c>
      <c r="EU14" s="188">
        <v>11668021.66</v>
      </c>
      <c r="EV14" s="188">
        <v>73846327.280000016</v>
      </c>
      <c r="EW14" s="188">
        <v>3928347.4</v>
      </c>
      <c r="EX14" s="188">
        <v>8456451.370000001</v>
      </c>
      <c r="EY14" s="188">
        <v>9287564.3599999994</v>
      </c>
      <c r="EZ14" s="188">
        <v>13327862.41</v>
      </c>
      <c r="FA14" s="188">
        <v>23499325.080000002</v>
      </c>
      <c r="FB14" s="188">
        <v>10144934.5</v>
      </c>
      <c r="FC14" s="188">
        <v>26682625.460000001</v>
      </c>
      <c r="FD14" s="188">
        <v>6525969.6399999997</v>
      </c>
      <c r="FE14" s="188">
        <v>5420226.1299999999</v>
      </c>
      <c r="FF14" s="188">
        <v>6240141.46</v>
      </c>
      <c r="FG14" s="188">
        <v>4288382.59</v>
      </c>
      <c r="FH14" s="188">
        <v>58038815.409999996</v>
      </c>
      <c r="FI14" s="188">
        <v>7100782.3799999999</v>
      </c>
      <c r="FJ14" s="188">
        <v>6649820.2300000004</v>
      </c>
      <c r="FK14" s="188">
        <v>7260944.9299999997</v>
      </c>
      <c r="FL14" s="188">
        <v>9441449.2799999993</v>
      </c>
      <c r="FM14" s="188">
        <v>9465095</v>
      </c>
      <c r="FN14" s="188">
        <v>5767025.0700000003</v>
      </c>
      <c r="FO14" s="188">
        <v>3285145.24</v>
      </c>
      <c r="FP14" s="188">
        <v>204320175.97</v>
      </c>
      <c r="FQ14" s="188">
        <v>8178995.0299999993</v>
      </c>
      <c r="FR14" s="188">
        <v>13266391.199999999</v>
      </c>
      <c r="FS14" s="188">
        <v>8545654.5800000001</v>
      </c>
      <c r="FT14" s="188">
        <v>16444567.100000001</v>
      </c>
      <c r="FU14" s="188">
        <v>8021067.1399999997</v>
      </c>
      <c r="FV14" s="188">
        <v>25369433.859999999</v>
      </c>
      <c r="FW14" s="188">
        <v>11509522.409999998</v>
      </c>
      <c r="FX14" s="188">
        <v>12343452.48</v>
      </c>
      <c r="FY14" s="188">
        <v>7939871.0299999993</v>
      </c>
      <c r="FZ14" s="188">
        <v>22750569.18</v>
      </c>
      <c r="GA14" s="188">
        <v>9190219.129999999</v>
      </c>
      <c r="GB14" s="188">
        <v>7841714.5499999998</v>
      </c>
      <c r="GC14" s="188">
        <v>4267233.3600000003</v>
      </c>
      <c r="GD14" s="188">
        <v>81645720.530000001</v>
      </c>
      <c r="GE14" s="188">
        <v>11922055.01</v>
      </c>
      <c r="GF14" s="188">
        <v>4706836.57</v>
      </c>
      <c r="GG14" s="188">
        <v>16613388.150000002</v>
      </c>
      <c r="GH14" s="188">
        <v>7102131.7199999997</v>
      </c>
      <c r="GI14" s="188">
        <v>8623917.1900000013</v>
      </c>
      <c r="GJ14" s="188">
        <v>5240849.78</v>
      </c>
      <c r="GK14" s="188">
        <v>37749753.409999996</v>
      </c>
      <c r="GL14" s="188">
        <v>4943981.2699999996</v>
      </c>
      <c r="GM14" s="188">
        <v>3465371.15</v>
      </c>
      <c r="GN14" s="188">
        <v>1878851.4899999998</v>
      </c>
      <c r="GO14" s="188">
        <v>3523250.1</v>
      </c>
      <c r="GP14" s="188">
        <v>77327647.939999998</v>
      </c>
      <c r="GQ14" s="188">
        <v>14646496.280000001</v>
      </c>
      <c r="GR14" s="188">
        <v>6840621.9100000001</v>
      </c>
      <c r="GS14" s="188">
        <v>11250146.26</v>
      </c>
      <c r="GT14" s="188">
        <v>4750330.8800000008</v>
      </c>
      <c r="GU14" s="188">
        <v>12245210.880000001</v>
      </c>
      <c r="GV14" s="188">
        <v>10103864.780000001</v>
      </c>
      <c r="GW14" s="188">
        <v>6607686.6799999997</v>
      </c>
      <c r="GX14" s="188">
        <v>46139995.869999997</v>
      </c>
      <c r="GY14" s="188">
        <v>6313485.25</v>
      </c>
      <c r="GZ14" s="188">
        <v>10926463.98</v>
      </c>
      <c r="HA14" s="188">
        <v>12206781.59</v>
      </c>
      <c r="HB14" s="188">
        <v>255918657.64000002</v>
      </c>
      <c r="HC14" s="188">
        <v>18278083.639999997</v>
      </c>
      <c r="HD14" s="188">
        <v>33017829.57</v>
      </c>
      <c r="HE14" s="188">
        <v>21957166.390000001</v>
      </c>
      <c r="HF14" s="188">
        <v>13223945.859999999</v>
      </c>
      <c r="HG14" s="188">
        <v>24606210.520000003</v>
      </c>
      <c r="HH14" s="188">
        <v>8693307.8200000003</v>
      </c>
      <c r="HI14" s="188">
        <v>90666305.88000001</v>
      </c>
      <c r="HJ14" s="188">
        <v>38859222.899999999</v>
      </c>
      <c r="HK14" s="188">
        <v>34274919.469999999</v>
      </c>
      <c r="HL14" s="188">
        <v>12281309.560000001</v>
      </c>
      <c r="HM14" s="188">
        <v>15519761</v>
      </c>
      <c r="HN14" s="188">
        <v>9778328.4700000007</v>
      </c>
      <c r="HO14" s="188">
        <v>19226956.110000003</v>
      </c>
      <c r="HP14" s="188">
        <v>10124064.99</v>
      </c>
      <c r="HQ14" s="188">
        <v>133917955.64999999</v>
      </c>
      <c r="HR14" s="188">
        <v>54443080.509999998</v>
      </c>
      <c r="HS14" s="188">
        <v>4048646.63</v>
      </c>
      <c r="HT14" s="188">
        <v>5658676.6100000003</v>
      </c>
      <c r="HU14" s="188">
        <v>9771871.75</v>
      </c>
      <c r="HV14" s="188">
        <v>3763921.5100000002</v>
      </c>
      <c r="HW14" s="188">
        <v>29494718.389999997</v>
      </c>
      <c r="HX14" s="188">
        <v>5434510.9000000004</v>
      </c>
      <c r="HY14" s="188">
        <v>9149967.6400000006</v>
      </c>
      <c r="HZ14" s="188">
        <v>5546637.2400000002</v>
      </c>
      <c r="IA14" s="188">
        <v>6263695.9100000001</v>
      </c>
      <c r="IB14" s="188">
        <v>12814537.949999999</v>
      </c>
      <c r="IC14" s="188">
        <v>4292464.88</v>
      </c>
      <c r="ID14" s="188">
        <v>10304184.390000001</v>
      </c>
      <c r="IE14" s="188">
        <v>8224781.9100000001</v>
      </c>
      <c r="IF14" s="188">
        <v>4426563.0999999996</v>
      </c>
      <c r="IG14" s="188">
        <v>73990732.280000001</v>
      </c>
      <c r="IH14" s="188">
        <v>24750498.719999999</v>
      </c>
      <c r="II14" s="188">
        <v>7702828.7899999991</v>
      </c>
      <c r="IJ14" s="188">
        <v>11926415.67</v>
      </c>
      <c r="IK14" s="188">
        <v>18996174.769999996</v>
      </c>
      <c r="IL14" s="188">
        <v>4982288.75</v>
      </c>
      <c r="IM14" s="188">
        <v>6083313.8200000003</v>
      </c>
      <c r="IN14" s="188">
        <v>2451356.31</v>
      </c>
      <c r="IO14" s="188">
        <v>7491617.6200000001</v>
      </c>
      <c r="IP14" s="188">
        <v>4883158</v>
      </c>
      <c r="IQ14" s="188">
        <v>4565048.1400000006</v>
      </c>
      <c r="IR14" s="188">
        <v>195970304.94999999</v>
      </c>
      <c r="IS14" s="188">
        <v>46670642.190000005</v>
      </c>
      <c r="IT14" s="188">
        <v>24757529.230000004</v>
      </c>
      <c r="IU14" s="188">
        <v>18906457.759999998</v>
      </c>
      <c r="IV14" s="188">
        <v>6751719.040000001</v>
      </c>
      <c r="IW14" s="188">
        <v>2975305.5700000003</v>
      </c>
      <c r="IX14" s="188">
        <v>5929950.6900000004</v>
      </c>
      <c r="IY14" s="188">
        <v>3201366.85</v>
      </c>
      <c r="IZ14" s="188">
        <v>3174989.18</v>
      </c>
      <c r="JA14" s="188">
        <v>8065876.3100000005</v>
      </c>
      <c r="JB14" s="188">
        <v>5552641.3399999999</v>
      </c>
      <c r="JC14" s="188">
        <v>5814246.7300000004</v>
      </c>
      <c r="JD14" s="188">
        <v>44088331.059999995</v>
      </c>
      <c r="JE14" s="188">
        <v>26577695.110000003</v>
      </c>
      <c r="JF14" s="188">
        <v>6837572.4199999999</v>
      </c>
      <c r="JG14" s="188">
        <v>5323008.29</v>
      </c>
      <c r="JH14" s="188">
        <v>3411669.85</v>
      </c>
      <c r="JI14" s="188">
        <v>6705135.4900000002</v>
      </c>
      <c r="JJ14" s="188">
        <v>55804304.530000001</v>
      </c>
      <c r="JK14" s="188">
        <v>9122920.5899999999</v>
      </c>
      <c r="JL14" s="188">
        <v>9104167.3599999994</v>
      </c>
      <c r="JM14" s="188">
        <v>11455634.23</v>
      </c>
      <c r="JN14" s="188">
        <v>5185535.18</v>
      </c>
      <c r="JO14" s="188">
        <v>20551434.859999999</v>
      </c>
      <c r="JP14" s="188">
        <v>4920447.2799999993</v>
      </c>
      <c r="JQ14" s="188">
        <v>96196936.639999986</v>
      </c>
      <c r="JR14" s="188">
        <v>11647849.240000002</v>
      </c>
      <c r="JS14" s="188">
        <v>5800110.3900000006</v>
      </c>
      <c r="JT14" s="188">
        <v>14505004.789999999</v>
      </c>
      <c r="JU14" s="188">
        <v>12809746.780000001</v>
      </c>
      <c r="JV14" s="188">
        <v>9125189.2899999991</v>
      </c>
      <c r="JW14" s="188">
        <v>7203030.4100000001</v>
      </c>
      <c r="JX14" s="188">
        <v>6825830.9199999999</v>
      </c>
      <c r="JY14" s="188">
        <v>79824013.920000002</v>
      </c>
      <c r="JZ14" s="188">
        <v>37899633.460000008</v>
      </c>
      <c r="KA14" s="188">
        <v>5795606.7300000004</v>
      </c>
      <c r="KB14" s="188">
        <v>4481309.9000000004</v>
      </c>
      <c r="KC14" s="188">
        <v>11123874.300000001</v>
      </c>
      <c r="KD14" s="188">
        <v>3177398.83</v>
      </c>
      <c r="KE14" s="188">
        <v>28626977.239999998</v>
      </c>
      <c r="KF14" s="188">
        <v>18914678.850000001</v>
      </c>
      <c r="KG14" s="188">
        <v>10039373.720000001</v>
      </c>
      <c r="KH14" s="188">
        <v>14720825.550000001</v>
      </c>
      <c r="KI14" s="188">
        <v>8379163.8700000001</v>
      </c>
      <c r="KJ14" s="188">
        <v>8299146.5999999996</v>
      </c>
      <c r="KK14" s="188">
        <v>6095623.75</v>
      </c>
      <c r="KL14" s="188">
        <v>2283746.48</v>
      </c>
      <c r="KM14" s="188">
        <v>19879546.690000001</v>
      </c>
      <c r="KN14" s="188">
        <v>157015428.78</v>
      </c>
      <c r="KO14" s="188">
        <v>22247199.060000002</v>
      </c>
      <c r="KP14" s="188">
        <v>8286497.1999999993</v>
      </c>
      <c r="KQ14" s="188">
        <v>36979788.439999998</v>
      </c>
      <c r="KR14" s="188">
        <v>36012516.579999998</v>
      </c>
      <c r="KS14" s="188">
        <v>11614300.520000001</v>
      </c>
      <c r="KT14" s="188">
        <v>33090524.960000001</v>
      </c>
      <c r="KU14" s="188">
        <v>6956430.1200000001</v>
      </c>
      <c r="KV14" s="188">
        <v>14332348.42</v>
      </c>
      <c r="KW14" s="188">
        <v>32202799.910000004</v>
      </c>
      <c r="KX14" s="188">
        <v>17884269.869999997</v>
      </c>
      <c r="KY14" s="188">
        <v>12287176.300000001</v>
      </c>
      <c r="KZ14" s="188">
        <v>35030384.439999998</v>
      </c>
      <c r="LA14" s="188">
        <v>5661118.3499999996</v>
      </c>
      <c r="LB14" s="188">
        <v>15837804.689999999</v>
      </c>
      <c r="LC14" s="188">
        <v>130974821.48000002</v>
      </c>
      <c r="LD14" s="188">
        <v>20056581.350000001</v>
      </c>
      <c r="LE14" s="188">
        <v>194207516.25</v>
      </c>
      <c r="LF14" s="188">
        <v>25272649.07</v>
      </c>
      <c r="LG14" s="188">
        <v>81661546.700000003</v>
      </c>
      <c r="LH14" s="188">
        <v>44792875.07</v>
      </c>
      <c r="LI14" s="188">
        <v>9031519.5399999991</v>
      </c>
      <c r="LJ14" s="188">
        <v>10809569.699999999</v>
      </c>
      <c r="LK14" s="188">
        <v>7506734.879999999</v>
      </c>
      <c r="LL14" s="188">
        <v>8698144.1699999999</v>
      </c>
      <c r="LM14" s="188">
        <v>3473580.02</v>
      </c>
      <c r="LN14" s="188">
        <v>21534500.530000001</v>
      </c>
      <c r="LO14" s="188">
        <v>11135330.98</v>
      </c>
      <c r="LP14" s="188">
        <v>59433304.390000008</v>
      </c>
      <c r="LQ14" s="188">
        <v>19387651.850000001</v>
      </c>
      <c r="LR14" s="188">
        <v>9426015.5600000005</v>
      </c>
      <c r="LS14" s="188">
        <v>113214207.05000001</v>
      </c>
      <c r="LT14" s="188">
        <v>84259351.61999999</v>
      </c>
      <c r="LU14" s="188">
        <v>100816466.56999999</v>
      </c>
      <c r="LV14" s="188">
        <v>33212100.400000006</v>
      </c>
      <c r="LW14" s="188">
        <v>34273108.460000001</v>
      </c>
      <c r="LX14" s="188">
        <v>15038041.949999999</v>
      </c>
      <c r="LY14" s="188">
        <v>9836962.5399999991</v>
      </c>
      <c r="LZ14" s="188">
        <v>8104362.4900000002</v>
      </c>
      <c r="MA14" s="188">
        <v>10612600.199999999</v>
      </c>
      <c r="MB14" s="188">
        <v>10082321.65</v>
      </c>
      <c r="MC14" s="188">
        <v>19657602.649999999</v>
      </c>
      <c r="MD14" s="188">
        <v>8225015.2800000012</v>
      </c>
      <c r="ME14" s="188">
        <v>183195168.35999998</v>
      </c>
      <c r="MF14" s="188">
        <v>10292260.210000001</v>
      </c>
      <c r="MG14" s="188">
        <v>5578353.4800000004</v>
      </c>
      <c r="MH14" s="188">
        <v>5674992.0700000003</v>
      </c>
      <c r="MI14" s="188">
        <v>5960967.9400000004</v>
      </c>
      <c r="MJ14" s="188">
        <v>6005939.8900000006</v>
      </c>
      <c r="MK14" s="188">
        <v>5838339.3399999999</v>
      </c>
      <c r="ML14" s="188">
        <v>7294013.4900000002</v>
      </c>
      <c r="MM14" s="188">
        <v>19447289.91</v>
      </c>
      <c r="MN14" s="188">
        <v>5837002.2599999998</v>
      </c>
      <c r="MO14" s="188">
        <v>6866564.0599999996</v>
      </c>
      <c r="MP14" s="188">
        <v>5812369.6399999997</v>
      </c>
      <c r="MQ14" s="188">
        <v>157160355.94999996</v>
      </c>
      <c r="MR14" s="188">
        <v>11927530</v>
      </c>
      <c r="MS14" s="188">
        <v>10823419.34</v>
      </c>
      <c r="MT14" s="188">
        <v>13698705.279999999</v>
      </c>
      <c r="MU14" s="188">
        <v>11999652.409999998</v>
      </c>
      <c r="MV14" s="188">
        <v>7439641.5200000005</v>
      </c>
      <c r="MW14" s="188">
        <v>20037791.569800001</v>
      </c>
      <c r="MX14" s="188">
        <v>22558573.939999998</v>
      </c>
      <c r="MY14" s="188">
        <v>9950718.1099999994</v>
      </c>
      <c r="MZ14" s="188">
        <v>5711653.0999999996</v>
      </c>
      <c r="NA14" s="188">
        <v>4094159.06</v>
      </c>
      <c r="NB14" s="188">
        <v>258367122.99000001</v>
      </c>
      <c r="NC14" s="188">
        <v>56244928.539999999</v>
      </c>
      <c r="ND14" s="188">
        <v>8138011.5299999993</v>
      </c>
      <c r="NE14" s="188">
        <v>84433846</v>
      </c>
      <c r="NF14" s="188">
        <v>7158906.9399999995</v>
      </c>
      <c r="NG14" s="188">
        <v>20182421.999999996</v>
      </c>
      <c r="NH14" s="188">
        <v>65313868.469999999</v>
      </c>
      <c r="NI14" s="188">
        <v>84327768.950000003</v>
      </c>
      <c r="NJ14" s="188">
        <v>6899665.709999999</v>
      </c>
      <c r="NK14" s="188">
        <v>15094083.740000002</v>
      </c>
      <c r="NL14" s="188">
        <v>9141951.0799999982</v>
      </c>
      <c r="NM14" s="188">
        <v>5681615.8530000001</v>
      </c>
      <c r="NN14" s="188">
        <v>51694273.170000002</v>
      </c>
      <c r="NO14" s="188">
        <v>5344476.34</v>
      </c>
      <c r="NP14" s="188">
        <v>4583780.7299999995</v>
      </c>
      <c r="NQ14" s="188">
        <v>6228073.71</v>
      </c>
      <c r="NR14" s="188">
        <v>4867006.66</v>
      </c>
      <c r="NS14" s="188">
        <v>2156142.08</v>
      </c>
      <c r="NT14" s="188">
        <v>3703271.08</v>
      </c>
      <c r="NU14" s="188">
        <v>219283716.21000001</v>
      </c>
      <c r="NV14" s="188">
        <v>27190612.169999998</v>
      </c>
      <c r="NW14" s="188">
        <v>15566327.329999998</v>
      </c>
      <c r="NX14" s="188">
        <v>5681747.4700000007</v>
      </c>
      <c r="NY14" s="188">
        <v>6587217.2200000007</v>
      </c>
      <c r="NZ14" s="188">
        <v>12388942.33</v>
      </c>
      <c r="OA14" s="188">
        <v>5803507.2699999996</v>
      </c>
      <c r="OB14" s="188">
        <v>210912860.59999996</v>
      </c>
      <c r="OC14" s="188">
        <v>40495092.039999999</v>
      </c>
      <c r="OD14" s="188">
        <v>29607336.060000002</v>
      </c>
      <c r="OE14" s="188">
        <v>50187046.440000005</v>
      </c>
      <c r="OF14" s="188">
        <v>10605263.52</v>
      </c>
      <c r="OG14" s="188">
        <v>9594590.5099999998</v>
      </c>
      <c r="OH14" s="188">
        <v>35707197.980000004</v>
      </c>
      <c r="OI14" s="188">
        <v>3824454.42</v>
      </c>
      <c r="OJ14" s="188">
        <v>5101937.24</v>
      </c>
      <c r="OK14" s="188">
        <v>136832706.67000002</v>
      </c>
      <c r="OL14" s="188">
        <v>24291430.509999998</v>
      </c>
      <c r="OM14" s="188">
        <v>50281602.869999997</v>
      </c>
      <c r="ON14" s="188">
        <v>17824287.809999999</v>
      </c>
      <c r="OO14" s="188">
        <v>12646339.560000001</v>
      </c>
      <c r="OP14" s="188">
        <v>11376159.08</v>
      </c>
      <c r="OQ14" s="188">
        <v>68364148.810000002</v>
      </c>
      <c r="OR14" s="188">
        <v>6026828.0800000001</v>
      </c>
      <c r="OS14" s="188">
        <v>7502504.6600000001</v>
      </c>
      <c r="OT14" s="188">
        <v>10023383.120000001</v>
      </c>
      <c r="OU14" s="188">
        <v>12560743.26</v>
      </c>
      <c r="OV14" s="188">
        <v>35736982.759999998</v>
      </c>
      <c r="OW14" s="188">
        <v>6342399.8899999997</v>
      </c>
      <c r="OX14" s="188">
        <v>4434053.8100000005</v>
      </c>
      <c r="OY14" s="188">
        <v>7798593.9400000004</v>
      </c>
      <c r="OZ14" s="188">
        <v>135698715.13</v>
      </c>
      <c r="PA14" s="188">
        <v>9014594.9600000009</v>
      </c>
      <c r="PB14" s="188">
        <v>12617996.99</v>
      </c>
      <c r="PC14" s="188">
        <v>4005613.24</v>
      </c>
      <c r="PD14" s="188">
        <v>8632838.3800000008</v>
      </c>
      <c r="PE14" s="188">
        <v>19099893.890000001</v>
      </c>
      <c r="PF14" s="188">
        <v>4967639.9300000006</v>
      </c>
      <c r="PG14" s="188">
        <v>4375593.84</v>
      </c>
      <c r="PH14" s="188">
        <v>7947757.8799999999</v>
      </c>
      <c r="PI14" s="188">
        <v>5791716.9100000001</v>
      </c>
      <c r="PJ14" s="188">
        <v>6964797.0999999996</v>
      </c>
      <c r="PK14" s="188">
        <v>82253190.900000006</v>
      </c>
      <c r="PL14" s="188">
        <v>6163457.2100000009</v>
      </c>
      <c r="PM14" s="188">
        <v>31799066.579999998</v>
      </c>
      <c r="PN14" s="188">
        <v>11188783.34</v>
      </c>
      <c r="PO14" s="188">
        <v>14277443.98</v>
      </c>
      <c r="PP14" s="188">
        <v>2235731.04</v>
      </c>
      <c r="PQ14" s="188">
        <v>2022127.71</v>
      </c>
      <c r="PR14" s="188">
        <v>274645385.10000002</v>
      </c>
      <c r="PS14" s="188">
        <v>3423540.5500000003</v>
      </c>
      <c r="PT14" s="188">
        <v>7647209.4399999995</v>
      </c>
      <c r="PU14" s="188">
        <v>7886442.4399999995</v>
      </c>
      <c r="PV14" s="188">
        <v>37226183.969999999</v>
      </c>
      <c r="PW14" s="188">
        <v>8411294.3000000007</v>
      </c>
      <c r="PX14" s="188">
        <v>16930662.049999997</v>
      </c>
      <c r="PY14" s="188">
        <v>11807140.719999999</v>
      </c>
      <c r="PZ14" s="188">
        <v>82097751.350000009</v>
      </c>
      <c r="QA14" s="188">
        <v>1886624.76</v>
      </c>
      <c r="QB14" s="188">
        <v>14407940.939999999</v>
      </c>
      <c r="QC14" s="188">
        <v>3695570.33</v>
      </c>
      <c r="QD14" s="188">
        <v>4479525.9399999995</v>
      </c>
      <c r="QE14" s="188">
        <v>6356082.0800000001</v>
      </c>
      <c r="QF14" s="188">
        <v>12898624.6</v>
      </c>
      <c r="QG14" s="188">
        <v>11624889.75</v>
      </c>
      <c r="QH14" s="188">
        <v>1633274.3199999998</v>
      </c>
      <c r="QI14" s="188">
        <v>6781798.4800000004</v>
      </c>
      <c r="QJ14" s="188">
        <v>3911721.4699999997</v>
      </c>
      <c r="QK14" s="188">
        <v>12919856.210000001</v>
      </c>
      <c r="QL14" s="188">
        <v>22802586.73</v>
      </c>
      <c r="QM14" s="188">
        <v>5674181.4700000007</v>
      </c>
      <c r="QN14" s="188">
        <v>3441936.67</v>
      </c>
      <c r="QO14" s="188">
        <v>2276271.25</v>
      </c>
      <c r="QP14" s="188">
        <v>3883253.71</v>
      </c>
      <c r="QQ14" s="188">
        <v>1598541.9</v>
      </c>
      <c r="QR14" s="188">
        <v>138750905.31999999</v>
      </c>
      <c r="QS14" s="188">
        <v>4881298.2</v>
      </c>
      <c r="QT14" s="188">
        <v>13066734.539999999</v>
      </c>
      <c r="QU14" s="188">
        <v>7751551.7000000002</v>
      </c>
      <c r="QV14" s="188">
        <v>6152873.2800000003</v>
      </c>
      <c r="QW14" s="188">
        <v>13086651.379999999</v>
      </c>
      <c r="QX14" s="188">
        <v>5977573.9399999995</v>
      </c>
      <c r="QY14" s="188">
        <v>14328249.91</v>
      </c>
      <c r="QZ14" s="188">
        <v>19740543.41</v>
      </c>
      <c r="RA14" s="188">
        <v>6062859.3200000003</v>
      </c>
      <c r="RB14" s="188">
        <v>7251345.5099999998</v>
      </c>
      <c r="RC14" s="188">
        <v>4979124.79</v>
      </c>
      <c r="RD14" s="188">
        <v>2018394.53</v>
      </c>
      <c r="RE14" s="188">
        <v>138326293.24000001</v>
      </c>
      <c r="RF14" s="188">
        <v>31766478.949999999</v>
      </c>
      <c r="RG14" s="188">
        <v>5092958.87</v>
      </c>
      <c r="RH14" s="188">
        <v>8552225.3900000006</v>
      </c>
      <c r="RI14" s="188">
        <v>6667209.1999999993</v>
      </c>
      <c r="RJ14" s="188">
        <v>10100761.59</v>
      </c>
      <c r="RK14" s="188">
        <v>22963028.229999997</v>
      </c>
      <c r="RL14" s="188">
        <v>4946702.16</v>
      </c>
      <c r="RM14" s="188">
        <v>7503684.5099999998</v>
      </c>
      <c r="RN14" s="188">
        <v>23926723.920000002</v>
      </c>
      <c r="RO14" s="188">
        <v>11861925.74</v>
      </c>
      <c r="RP14" s="188">
        <v>4285357.5600000005</v>
      </c>
      <c r="RQ14" s="188">
        <v>3613745.09</v>
      </c>
      <c r="RR14" s="188">
        <v>12194126.17</v>
      </c>
      <c r="RS14" s="188">
        <v>10539316.77</v>
      </c>
      <c r="RT14" s="188">
        <v>5693658</v>
      </c>
      <c r="RU14" s="188">
        <v>6129845.9299999997</v>
      </c>
      <c r="RV14" s="188">
        <v>2198227.64</v>
      </c>
      <c r="RW14" s="188">
        <v>4802812.8499999996</v>
      </c>
      <c r="RX14" s="188">
        <v>3563825.0999999996</v>
      </c>
      <c r="RY14" s="188">
        <v>55496089.119999997</v>
      </c>
      <c r="RZ14" s="188">
        <v>7514088.0900000008</v>
      </c>
      <c r="SA14" s="188">
        <v>3849558.5</v>
      </c>
      <c r="SB14" s="188">
        <v>5218874.51</v>
      </c>
      <c r="SC14" s="188">
        <v>6658872.1899999995</v>
      </c>
      <c r="SD14" s="188">
        <v>5607475.4199999999</v>
      </c>
      <c r="SE14" s="188">
        <v>4663149.09</v>
      </c>
      <c r="SF14" s="188">
        <v>37830962.850000001</v>
      </c>
      <c r="SG14" s="188">
        <v>9582938.9199999999</v>
      </c>
      <c r="SH14" s="188">
        <v>4030102.78</v>
      </c>
      <c r="SI14" s="188">
        <v>5200748.58</v>
      </c>
      <c r="SJ14" s="188">
        <v>20049383.299999997</v>
      </c>
      <c r="SK14" s="188">
        <v>3794637.96</v>
      </c>
      <c r="SL14" s="188">
        <v>6143672.3100000005</v>
      </c>
      <c r="SM14" s="188">
        <v>43844158.939999998</v>
      </c>
      <c r="SN14" s="188">
        <v>2583787.8200000003</v>
      </c>
      <c r="SO14" s="188">
        <v>10609244.280000001</v>
      </c>
      <c r="SP14" s="188">
        <v>3568291.8</v>
      </c>
      <c r="SQ14" s="188">
        <v>3480469.54</v>
      </c>
      <c r="SR14" s="188">
        <v>5388568.3200000003</v>
      </c>
      <c r="SS14" s="188">
        <v>8013711.0099999998</v>
      </c>
      <c r="ST14" s="188">
        <v>11214204.270000001</v>
      </c>
      <c r="SU14" s="188">
        <v>2602721.44</v>
      </c>
      <c r="SV14" s="188">
        <v>45257645.450000003</v>
      </c>
      <c r="SW14" s="188">
        <v>20336970.029999997</v>
      </c>
      <c r="SX14" s="188">
        <v>4280021.1899999995</v>
      </c>
      <c r="SY14" s="188">
        <v>50570964.759999998</v>
      </c>
      <c r="SZ14" s="188">
        <v>7307561.4900000002</v>
      </c>
      <c r="TA14" s="188">
        <v>10111185.629999999</v>
      </c>
      <c r="TB14" s="188">
        <v>16243871.23</v>
      </c>
      <c r="TC14" s="188">
        <v>6280640.9000000004</v>
      </c>
      <c r="TD14" s="188">
        <v>8648574.6099999994</v>
      </c>
      <c r="TE14" s="188">
        <v>4228762.41</v>
      </c>
      <c r="TF14" s="188">
        <v>2749062.48</v>
      </c>
      <c r="TG14" s="188">
        <v>186990759.42000002</v>
      </c>
      <c r="TH14" s="188">
        <v>7160430.0099999998</v>
      </c>
      <c r="TI14" s="188">
        <v>4933311.3500000006</v>
      </c>
      <c r="TJ14" s="188">
        <v>21582481.130000003</v>
      </c>
      <c r="TK14" s="188">
        <v>13666443.4</v>
      </c>
      <c r="TL14" s="188">
        <v>7147071.3300000001</v>
      </c>
      <c r="TM14" s="188">
        <v>4249747.55</v>
      </c>
      <c r="TN14" s="188">
        <v>24855085.789999999</v>
      </c>
      <c r="TO14" s="188">
        <v>6769477.3099999996</v>
      </c>
      <c r="TP14" s="188">
        <v>7665050.0299999993</v>
      </c>
      <c r="TQ14" s="188">
        <v>10193195.82</v>
      </c>
      <c r="TR14" s="188">
        <v>7380657.7699999996</v>
      </c>
      <c r="TS14" s="188">
        <v>6659100.4800000004</v>
      </c>
      <c r="TT14" s="188">
        <v>12996382.449999999</v>
      </c>
      <c r="TU14" s="188">
        <v>6616905.2400000002</v>
      </c>
      <c r="TV14" s="188">
        <v>8280508.1699999999</v>
      </c>
      <c r="TW14" s="188">
        <v>25682272.199999999</v>
      </c>
      <c r="TX14" s="188">
        <v>12966914.129999999</v>
      </c>
      <c r="TY14" s="188">
        <v>109220846.38</v>
      </c>
      <c r="TZ14" s="188">
        <v>34560545.039999999</v>
      </c>
      <c r="UA14" s="188">
        <v>9592974.0599999987</v>
      </c>
      <c r="UB14" s="188">
        <v>27297136.890000001</v>
      </c>
      <c r="UC14" s="188">
        <v>55091324.959999993</v>
      </c>
      <c r="UD14" s="188">
        <v>12773666.820000002</v>
      </c>
      <c r="UE14" s="188">
        <v>9478662.379999999</v>
      </c>
      <c r="UF14" s="188">
        <v>4277188.0999999996</v>
      </c>
      <c r="UG14" s="188">
        <v>4227760.4800000004</v>
      </c>
      <c r="UH14" s="188">
        <v>35451610.5</v>
      </c>
      <c r="UI14" s="188">
        <v>16816296.07</v>
      </c>
      <c r="UJ14" s="188">
        <v>10739819.710000001</v>
      </c>
      <c r="UK14" s="188">
        <v>14192386.159999998</v>
      </c>
      <c r="UL14" s="188">
        <v>10786049</v>
      </c>
      <c r="UM14" s="188">
        <v>20746392.419999998</v>
      </c>
      <c r="UN14" s="188">
        <v>156632734.79999998</v>
      </c>
      <c r="UO14" s="188">
        <v>11999960.120000001</v>
      </c>
      <c r="UP14" s="188">
        <v>9795445.4699999988</v>
      </c>
      <c r="UQ14" s="188">
        <v>53749770.070000008</v>
      </c>
      <c r="UR14" s="188">
        <v>3694098.89</v>
      </c>
      <c r="US14" s="188">
        <v>6674633.9299999997</v>
      </c>
      <c r="UT14" s="188">
        <v>21295367.030000001</v>
      </c>
      <c r="UU14" s="188">
        <v>7479193.5499999998</v>
      </c>
      <c r="UV14" s="188">
        <v>7147644.7599999998</v>
      </c>
      <c r="UW14" s="188">
        <v>7083258.3600000003</v>
      </c>
      <c r="UX14" s="188">
        <v>10571494.35</v>
      </c>
      <c r="UY14" s="188">
        <v>14897552.82</v>
      </c>
      <c r="UZ14" s="188">
        <v>10001148.050000001</v>
      </c>
      <c r="VA14" s="188">
        <v>18027534.18</v>
      </c>
      <c r="VB14" s="188">
        <v>8347093.25</v>
      </c>
      <c r="VC14" s="188">
        <v>5445098.3099999996</v>
      </c>
      <c r="VD14" s="188">
        <v>5292763.4399999995</v>
      </c>
      <c r="VE14" s="188">
        <v>6058465.8700000001</v>
      </c>
      <c r="VF14" s="188">
        <v>19455075.699999999</v>
      </c>
      <c r="VG14" s="188">
        <v>5083875.2699999996</v>
      </c>
      <c r="VH14" s="188">
        <v>10074709.42</v>
      </c>
      <c r="VI14" s="188">
        <v>3578449.3</v>
      </c>
      <c r="VJ14" s="188">
        <v>96093618.449999988</v>
      </c>
      <c r="VK14" s="188">
        <v>11943399.800000001</v>
      </c>
      <c r="VL14" s="188">
        <v>7975471.9699999997</v>
      </c>
      <c r="VM14" s="188">
        <v>34570175.170000002</v>
      </c>
      <c r="VN14" s="188">
        <v>12563439.119999999</v>
      </c>
      <c r="VO14" s="188">
        <v>12684203.969999999</v>
      </c>
      <c r="VP14" s="188">
        <v>12017014.24</v>
      </c>
      <c r="VQ14" s="188">
        <v>9689827.370000001</v>
      </c>
      <c r="VR14" s="188">
        <v>9867376.1600000001</v>
      </c>
      <c r="VS14" s="188">
        <v>29049771.719999999</v>
      </c>
      <c r="VT14" s="188">
        <v>7507040.3700000001</v>
      </c>
      <c r="VU14" s="188">
        <v>21345645.990000002</v>
      </c>
      <c r="VV14" s="188">
        <v>8670162.7300000004</v>
      </c>
      <c r="VW14" s="188">
        <v>11690969.120000001</v>
      </c>
      <c r="VX14" s="188">
        <v>8785791.6699999999</v>
      </c>
      <c r="VY14" s="188">
        <v>295251925.69</v>
      </c>
      <c r="VZ14" s="188">
        <v>14717440.879999999</v>
      </c>
      <c r="WA14" s="188">
        <v>9929189.2599999998</v>
      </c>
      <c r="WB14" s="188">
        <v>8414137.6499999985</v>
      </c>
      <c r="WC14" s="188">
        <v>4281474.93</v>
      </c>
      <c r="WD14" s="188">
        <v>12834983.510000002</v>
      </c>
      <c r="WE14" s="188">
        <v>22196255.699999999</v>
      </c>
      <c r="WF14" s="188">
        <v>19970548.859999999</v>
      </c>
      <c r="WG14" s="188">
        <v>10344015.67</v>
      </c>
      <c r="WH14" s="188">
        <v>18051718.780000001</v>
      </c>
      <c r="WI14" s="188">
        <v>7706810.830000001</v>
      </c>
      <c r="WJ14" s="188">
        <v>28721298.579999998</v>
      </c>
      <c r="WK14" s="188">
        <v>8639760.9800000004</v>
      </c>
      <c r="WL14" s="188">
        <v>19162707.630000003</v>
      </c>
      <c r="WM14" s="188">
        <v>24482568.530000001</v>
      </c>
      <c r="WN14" s="188">
        <v>9778144.8900000006</v>
      </c>
      <c r="WO14" s="188">
        <v>10806821.35</v>
      </c>
      <c r="WP14" s="188">
        <v>39190747.160000004</v>
      </c>
      <c r="WQ14" s="188">
        <v>10130931.999999998</v>
      </c>
      <c r="WR14" s="188">
        <v>20906488.469999999</v>
      </c>
      <c r="WS14" s="188">
        <v>52037815.299999997</v>
      </c>
      <c r="WT14" s="188">
        <v>8087711.4000000004</v>
      </c>
      <c r="WU14" s="188">
        <v>5111310.7</v>
      </c>
      <c r="WV14" s="188">
        <v>3273061.45</v>
      </c>
      <c r="WW14" s="188">
        <v>13726720.810000001</v>
      </c>
      <c r="WX14" s="188">
        <v>5458117.1400000006</v>
      </c>
      <c r="WY14" s="188">
        <v>4634843.3100000005</v>
      </c>
      <c r="WZ14" s="188">
        <v>6316822.8300000001</v>
      </c>
      <c r="XA14" s="188">
        <v>28093429.109999999</v>
      </c>
      <c r="XB14" s="188">
        <v>8852336.0700000003</v>
      </c>
      <c r="XC14" s="188">
        <v>3268896.79</v>
      </c>
      <c r="XD14" s="188">
        <v>2653722.36</v>
      </c>
      <c r="XE14" s="188">
        <v>3067561.19</v>
      </c>
      <c r="XF14" s="188">
        <v>242608130.40000004</v>
      </c>
      <c r="XG14" s="188">
        <v>37676067.530000001</v>
      </c>
      <c r="XH14" s="188">
        <v>11154892.77</v>
      </c>
      <c r="XI14" s="188">
        <v>35389050.579999998</v>
      </c>
      <c r="XJ14" s="188">
        <v>16669877.010000002</v>
      </c>
      <c r="XK14" s="188">
        <v>16890035.75</v>
      </c>
      <c r="XL14" s="188">
        <v>122455092.63</v>
      </c>
      <c r="XM14" s="188">
        <v>9322517.1699999999</v>
      </c>
      <c r="XN14" s="188">
        <v>8683473.0099999998</v>
      </c>
      <c r="XO14" s="188">
        <v>62277379.170000002</v>
      </c>
      <c r="XP14" s="188">
        <v>33330466.510000002</v>
      </c>
      <c r="XQ14" s="188">
        <v>11257854.26</v>
      </c>
      <c r="XR14" s="188">
        <v>6121426.4700000007</v>
      </c>
      <c r="XS14" s="188">
        <v>30930929.650000002</v>
      </c>
      <c r="XT14" s="188">
        <v>10411014.550000001</v>
      </c>
      <c r="XU14" s="188">
        <v>6362875.4900000002</v>
      </c>
      <c r="XV14" s="188">
        <v>6261383.4800000004</v>
      </c>
      <c r="XW14" s="188">
        <v>7363012.1200000001</v>
      </c>
      <c r="XX14" s="188">
        <v>7391538.3399999999</v>
      </c>
      <c r="XY14" s="188">
        <v>18429531.039999999</v>
      </c>
      <c r="XZ14" s="188">
        <v>5929388.2199999997</v>
      </c>
      <c r="YA14" s="188">
        <v>5206895.12</v>
      </c>
      <c r="YB14" s="188">
        <v>8175935.1299999999</v>
      </c>
      <c r="YC14" s="188">
        <v>166849739.92999998</v>
      </c>
      <c r="YD14" s="188">
        <v>8430132.3399999999</v>
      </c>
      <c r="YE14" s="188">
        <v>14385109.260000002</v>
      </c>
      <c r="YF14" s="188">
        <v>8741597.870000001</v>
      </c>
      <c r="YG14" s="188">
        <v>31959306.719999999</v>
      </c>
      <c r="YH14" s="188">
        <v>11637097.609999999</v>
      </c>
      <c r="YI14" s="188">
        <v>19286695.579999998</v>
      </c>
      <c r="YJ14" s="188">
        <v>6499834.1600000001</v>
      </c>
      <c r="YK14" s="188">
        <v>15358324.209999999</v>
      </c>
      <c r="YL14" s="188">
        <v>25370611.109999999</v>
      </c>
      <c r="YM14" s="188">
        <v>6699697.6799999997</v>
      </c>
      <c r="YN14" s="188">
        <v>9936365.9299999997</v>
      </c>
      <c r="YO14" s="188">
        <v>5014746.84</v>
      </c>
      <c r="YP14" s="188">
        <v>19572733.34</v>
      </c>
      <c r="YQ14" s="188">
        <v>4648286.7699999996</v>
      </c>
      <c r="YR14" s="188">
        <v>3067232.16</v>
      </c>
      <c r="YS14" s="188">
        <v>3827271.52</v>
      </c>
      <c r="YT14" s="188">
        <v>42872941.480000004</v>
      </c>
      <c r="YU14" s="188">
        <v>7194433.3799999999</v>
      </c>
      <c r="YV14" s="188">
        <v>9576008.4400000013</v>
      </c>
      <c r="YW14" s="188">
        <v>6179115.5700000003</v>
      </c>
      <c r="YX14" s="188">
        <v>11712545.970000001</v>
      </c>
      <c r="YY14" s="188">
        <v>5742195.3799999999</v>
      </c>
      <c r="YZ14" s="188">
        <v>21814329.720000003</v>
      </c>
      <c r="ZA14" s="188">
        <v>55084803.61999999</v>
      </c>
      <c r="ZB14" s="188">
        <v>5407376.1900000004</v>
      </c>
      <c r="ZC14" s="188">
        <v>9953375.6000000015</v>
      </c>
      <c r="ZD14" s="188">
        <v>11319971.350000001</v>
      </c>
      <c r="ZE14" s="188">
        <v>4787737</v>
      </c>
      <c r="ZF14" s="188">
        <v>5976685.3400000008</v>
      </c>
      <c r="ZG14" s="188">
        <v>6484906.1199999992</v>
      </c>
      <c r="ZH14" s="188">
        <v>4222822.29</v>
      </c>
      <c r="ZI14" s="188">
        <v>32601923.230000004</v>
      </c>
      <c r="ZJ14" s="188">
        <v>137745237.80000001</v>
      </c>
      <c r="ZK14" s="188">
        <v>5420806.5700000003</v>
      </c>
      <c r="ZL14" s="188">
        <v>29652929.219999999</v>
      </c>
      <c r="ZM14" s="188">
        <v>47120824.420000002</v>
      </c>
      <c r="ZN14" s="188">
        <v>16888832.690000001</v>
      </c>
      <c r="ZO14" s="188">
        <v>18257500.370000001</v>
      </c>
      <c r="ZP14" s="188">
        <v>9772589.8000000007</v>
      </c>
      <c r="ZQ14" s="188">
        <v>31283183.68</v>
      </c>
      <c r="ZR14" s="188">
        <v>13828454.780000001</v>
      </c>
      <c r="ZS14" s="188">
        <v>41789276.079999998</v>
      </c>
      <c r="ZT14" s="188">
        <v>4570539.66</v>
      </c>
      <c r="ZU14" s="188">
        <v>6414771.9199999999</v>
      </c>
      <c r="ZV14" s="188">
        <v>5824736.9199999999</v>
      </c>
      <c r="ZW14" s="188">
        <v>8889062.2100000009</v>
      </c>
      <c r="ZX14" s="188">
        <v>4407783.0600000005</v>
      </c>
      <c r="ZY14" s="188">
        <v>7499191.2400000002</v>
      </c>
      <c r="ZZ14" s="188">
        <v>9374387.6099999994</v>
      </c>
      <c r="AAA14" s="188">
        <v>4262128.1500000004</v>
      </c>
      <c r="AAB14" s="188">
        <v>8389395.8599999994</v>
      </c>
      <c r="AAC14" s="188">
        <v>6513526.3399999999</v>
      </c>
      <c r="AAD14" s="188">
        <v>4723655.4000000004</v>
      </c>
      <c r="AAE14" s="188">
        <v>3718817.1100000003</v>
      </c>
      <c r="AAF14" s="188">
        <v>33255191.740000002</v>
      </c>
      <c r="AAG14" s="188">
        <v>6742999.4500000002</v>
      </c>
      <c r="AAH14" s="188">
        <v>7027477.4199999999</v>
      </c>
      <c r="AAI14" s="188">
        <v>6408759.4199999999</v>
      </c>
      <c r="AAJ14" s="188">
        <v>8654234</v>
      </c>
      <c r="AAK14" s="188">
        <v>7423762.54</v>
      </c>
      <c r="AAL14" s="188">
        <v>5157632.92</v>
      </c>
      <c r="AAM14" s="188">
        <v>373518467.34000009</v>
      </c>
      <c r="AAN14" s="188">
        <v>10774244.439999999</v>
      </c>
      <c r="AAO14" s="188">
        <v>7138081.3499999996</v>
      </c>
      <c r="AAP14" s="188">
        <v>19759851.380000003</v>
      </c>
      <c r="AAQ14" s="188">
        <v>10915097.66</v>
      </c>
      <c r="AAR14" s="188">
        <v>8885344.0300000012</v>
      </c>
      <c r="AAS14" s="188">
        <v>9578759.2699999996</v>
      </c>
      <c r="AAT14" s="188">
        <v>11277972.149999999</v>
      </c>
      <c r="AAU14" s="188">
        <v>50787639.109999992</v>
      </c>
      <c r="AAV14" s="188">
        <v>10878256.16</v>
      </c>
      <c r="AAW14" s="188">
        <v>17705532.109999999</v>
      </c>
      <c r="AAX14" s="188">
        <v>47900372.459999993</v>
      </c>
      <c r="AAY14" s="188">
        <v>36206265.359999999</v>
      </c>
      <c r="AAZ14" s="188">
        <v>8451051.7300000004</v>
      </c>
      <c r="ABA14" s="188">
        <v>4178542.64</v>
      </c>
      <c r="ABB14" s="188">
        <v>10956163.18</v>
      </c>
      <c r="ABC14" s="188">
        <v>3296515.67</v>
      </c>
      <c r="ABD14" s="188">
        <v>4303793.9399999995</v>
      </c>
      <c r="ABE14" s="188">
        <v>5969604.7599999998</v>
      </c>
      <c r="ABF14" s="188">
        <v>45450541.520000003</v>
      </c>
      <c r="ABG14" s="188">
        <v>111220290.45</v>
      </c>
      <c r="ABH14" s="188">
        <v>3947668.85</v>
      </c>
      <c r="ABI14" s="188">
        <v>6882194.1699999999</v>
      </c>
      <c r="ABJ14" s="188">
        <v>6176278.7299999995</v>
      </c>
      <c r="ABK14" s="188">
        <v>4072230.0199999996</v>
      </c>
      <c r="ABL14" s="188">
        <v>7588911.9700000007</v>
      </c>
      <c r="ABM14" s="188">
        <v>80704302.420000002</v>
      </c>
      <c r="ABN14" s="188">
        <v>6928211.8399999999</v>
      </c>
      <c r="ABO14" s="188">
        <v>10843889.09</v>
      </c>
      <c r="ABP14" s="188">
        <v>8487314.7899999991</v>
      </c>
      <c r="ABQ14" s="188">
        <v>12184805.050000001</v>
      </c>
      <c r="ABR14" s="188">
        <v>5661350</v>
      </c>
      <c r="ABS14" s="188">
        <v>5330724.1899999995</v>
      </c>
      <c r="ABT14" s="188">
        <v>8430589.0500000007</v>
      </c>
      <c r="ABU14" s="188">
        <v>4059504.58</v>
      </c>
      <c r="ABV14" s="188">
        <v>77275759.070000008</v>
      </c>
      <c r="ABW14" s="188">
        <v>8732580.0999999996</v>
      </c>
      <c r="ABX14" s="188">
        <v>12879850.700000001</v>
      </c>
      <c r="ABY14" s="188">
        <v>9516798.7200000025</v>
      </c>
      <c r="ABZ14" s="188">
        <v>5389912.1100000003</v>
      </c>
      <c r="ACA14" s="188">
        <v>152407860.53999999</v>
      </c>
      <c r="ACB14" s="188">
        <v>5321781.83</v>
      </c>
      <c r="ACC14" s="188">
        <v>7733490.8100000005</v>
      </c>
      <c r="ACD14" s="188">
        <v>7116939.54</v>
      </c>
      <c r="ACE14" s="188">
        <v>10679732.890000001</v>
      </c>
      <c r="ACF14" s="188">
        <v>4001559.99</v>
      </c>
      <c r="ACG14" s="188">
        <v>190963205.37</v>
      </c>
      <c r="ACH14" s="188">
        <v>2731857.64</v>
      </c>
      <c r="ACI14" s="188">
        <v>8413880.6999999993</v>
      </c>
      <c r="ACJ14" s="188">
        <v>11944083.379999999</v>
      </c>
      <c r="ACK14" s="188">
        <v>4360758.9499999993</v>
      </c>
      <c r="ACL14" s="188">
        <v>4721348.87</v>
      </c>
      <c r="ACM14" s="188">
        <v>5438787.7800000003</v>
      </c>
      <c r="ACN14" s="188">
        <v>28067593.280000001</v>
      </c>
      <c r="ACO14" s="188">
        <v>117196788.16</v>
      </c>
      <c r="ACP14" s="188">
        <v>8049157.3799999999</v>
      </c>
      <c r="ACQ14" s="188">
        <v>6881129.1299999999</v>
      </c>
      <c r="ACR14" s="188">
        <v>10542447.77</v>
      </c>
      <c r="ACS14" s="188">
        <v>6905027.8199999994</v>
      </c>
      <c r="ACT14" s="188">
        <v>28481899.240000002</v>
      </c>
      <c r="ACU14" s="188">
        <v>5947110.6200000001</v>
      </c>
      <c r="ACV14" s="188">
        <v>6817196.9700000007</v>
      </c>
      <c r="ACW14" s="188">
        <v>5528605.1699999999</v>
      </c>
      <c r="ACX14" s="188">
        <v>5161015.8499999996</v>
      </c>
      <c r="ACY14" s="188">
        <v>4652553.57</v>
      </c>
      <c r="ACZ14" s="188">
        <v>8177063.3300000001</v>
      </c>
      <c r="ADA14" s="188">
        <v>8522561.1600000001</v>
      </c>
      <c r="ADB14" s="188">
        <v>3060865.2399999998</v>
      </c>
      <c r="ADC14" s="188">
        <v>49156032.549999997</v>
      </c>
      <c r="ADD14" s="188">
        <v>28430159.68</v>
      </c>
      <c r="ADE14" s="188">
        <v>42273985.109999999</v>
      </c>
      <c r="ADF14" s="188">
        <v>22338100.949999999</v>
      </c>
      <c r="ADG14" s="188">
        <v>11694824.83</v>
      </c>
      <c r="ADH14" s="188">
        <v>6457918.46</v>
      </c>
      <c r="ADI14" s="188">
        <v>4384360.96</v>
      </c>
      <c r="ADJ14" s="188">
        <v>14383260.629999999</v>
      </c>
      <c r="ADK14" s="188">
        <v>7126763.2999999998</v>
      </c>
      <c r="ADL14" s="188">
        <v>33778422.890000001</v>
      </c>
      <c r="ADM14" s="188">
        <v>274035126.63999999</v>
      </c>
      <c r="ADN14" s="188">
        <v>27836050.189999998</v>
      </c>
      <c r="ADO14" s="188">
        <v>27672181.57</v>
      </c>
      <c r="ADP14" s="188">
        <v>59266355.869999997</v>
      </c>
      <c r="ADQ14" s="188">
        <v>6730676.1099999994</v>
      </c>
      <c r="ADR14" s="188">
        <v>6556626.6500000004</v>
      </c>
      <c r="ADS14" s="188">
        <v>6173436.7200000007</v>
      </c>
      <c r="ADT14" s="188">
        <v>7365689.96</v>
      </c>
      <c r="ADU14" s="188">
        <v>537145402.63</v>
      </c>
      <c r="ADV14" s="188">
        <v>27958818.379999999</v>
      </c>
      <c r="ADW14" s="188">
        <v>21738196.640000001</v>
      </c>
      <c r="ADX14" s="188">
        <v>6179885.6399999997</v>
      </c>
      <c r="ADY14" s="188">
        <v>9070031.9299999997</v>
      </c>
      <c r="ADZ14" s="188">
        <v>10853495.68</v>
      </c>
      <c r="AEA14" s="188">
        <v>7365424.9199999999</v>
      </c>
      <c r="AEB14" s="188">
        <v>17241236.770000003</v>
      </c>
      <c r="AEC14" s="188">
        <v>5121219.4399999995</v>
      </c>
      <c r="AED14" s="188">
        <v>5702200.4200000009</v>
      </c>
      <c r="AEE14" s="188">
        <v>8212286.5700000003</v>
      </c>
      <c r="AEF14" s="188">
        <v>11797587.32</v>
      </c>
      <c r="AEG14" s="188">
        <v>6643164.0800000001</v>
      </c>
      <c r="AEH14" s="188">
        <v>5900488.1699999999</v>
      </c>
      <c r="AEI14" s="188">
        <v>7162293.8200000003</v>
      </c>
      <c r="AEJ14" s="188">
        <v>9954035.8499999996</v>
      </c>
      <c r="AEK14" s="188">
        <v>6233643.3100000005</v>
      </c>
      <c r="AEL14" s="188">
        <v>19281462.41</v>
      </c>
      <c r="AEM14" s="188">
        <v>3662072.99</v>
      </c>
      <c r="AEN14" s="188">
        <v>8739466.4299999997</v>
      </c>
      <c r="AEO14" s="188">
        <v>169211474.88</v>
      </c>
      <c r="AEP14" s="188">
        <v>11160572.27</v>
      </c>
      <c r="AEQ14" s="188">
        <v>14457897.32</v>
      </c>
      <c r="AER14" s="188">
        <v>7971044.8499999996</v>
      </c>
      <c r="AES14" s="188">
        <v>6658522.1400000006</v>
      </c>
      <c r="AET14" s="188">
        <v>18439601.960000001</v>
      </c>
      <c r="AEU14" s="188">
        <v>3882904.24</v>
      </c>
      <c r="AEV14" s="188">
        <v>8580528.0199999996</v>
      </c>
      <c r="AEW14" s="188">
        <v>6251083.8399999999</v>
      </c>
      <c r="AEX14" s="188">
        <v>3819695.5599999996</v>
      </c>
      <c r="AEY14" s="188">
        <v>122248707.53</v>
      </c>
      <c r="AEZ14" s="188">
        <v>79639121.429999992</v>
      </c>
      <c r="AFA14" s="188">
        <v>56458521.780000001</v>
      </c>
      <c r="AFB14" s="188">
        <v>9898540.6400000006</v>
      </c>
      <c r="AFC14" s="188">
        <v>18022237.469999999</v>
      </c>
      <c r="AFD14" s="188">
        <v>11502941.6</v>
      </c>
      <c r="AFE14" s="188">
        <v>8040811.8800000008</v>
      </c>
      <c r="AFF14" s="188">
        <v>10286746.35</v>
      </c>
      <c r="AFG14" s="188">
        <v>8690810.2400000002</v>
      </c>
      <c r="AFH14" s="188">
        <v>9687232.4499999993</v>
      </c>
      <c r="AFI14" s="188">
        <v>11317428.469999999</v>
      </c>
      <c r="AFJ14" s="188">
        <v>8610372.2300000004</v>
      </c>
      <c r="AFK14" s="188">
        <v>86120791.609999999</v>
      </c>
      <c r="AFL14" s="188">
        <v>79083235.029999986</v>
      </c>
      <c r="AFM14" s="188">
        <v>20876471.969999999</v>
      </c>
      <c r="AFN14" s="188">
        <v>14530763.49</v>
      </c>
      <c r="AFO14" s="188">
        <v>12407812.15</v>
      </c>
      <c r="AFP14" s="188">
        <v>11422270.83</v>
      </c>
      <c r="AFQ14" s="188">
        <v>8773510.7200000007</v>
      </c>
      <c r="AFR14" s="188">
        <v>6960163.7300000004</v>
      </c>
      <c r="AFS14" s="188">
        <v>18696630.93</v>
      </c>
      <c r="AFT14" s="188">
        <v>27030256.240000002</v>
      </c>
      <c r="AFU14" s="188">
        <v>6597248.5700000003</v>
      </c>
      <c r="AFV14" s="188">
        <v>16242738.09</v>
      </c>
      <c r="AFW14" s="188">
        <v>8971487.3499999996</v>
      </c>
      <c r="AFX14" s="188">
        <v>65988401.06000001</v>
      </c>
      <c r="AFY14" s="188">
        <v>11788735</v>
      </c>
      <c r="AFZ14" s="188">
        <v>14601488.76</v>
      </c>
      <c r="AGA14" s="188">
        <v>5430553.0199999996</v>
      </c>
      <c r="AGB14" s="188">
        <v>18858537.219999999</v>
      </c>
      <c r="AGC14" s="188">
        <v>7029393.6600000001</v>
      </c>
      <c r="AGD14" s="188">
        <v>5430728.1400000006</v>
      </c>
      <c r="AGE14" s="188">
        <v>5895003.9699999997</v>
      </c>
      <c r="AGF14" s="188">
        <v>4445172.72</v>
      </c>
      <c r="AGG14" s="188">
        <v>5876504.5700000003</v>
      </c>
      <c r="AGH14" s="188">
        <v>4847811.96</v>
      </c>
      <c r="AGI14" s="188">
        <v>267697832.01000002</v>
      </c>
      <c r="AGJ14" s="188">
        <v>24509890.219999999</v>
      </c>
      <c r="AGK14" s="188">
        <v>24474046.789999999</v>
      </c>
      <c r="AGL14" s="188">
        <v>11514929.530000001</v>
      </c>
      <c r="AGM14" s="188">
        <v>29344845.450000003</v>
      </c>
      <c r="AGN14" s="188">
        <v>48799391.799999997</v>
      </c>
      <c r="AGO14" s="188">
        <v>9528160.6699999999</v>
      </c>
      <c r="AGP14" s="188">
        <v>9340557.4299999997</v>
      </c>
      <c r="AGQ14" s="188">
        <v>195815543.50999999</v>
      </c>
      <c r="AGR14" s="188">
        <v>129585437.40000001</v>
      </c>
      <c r="AGS14" s="188">
        <v>11334840.34</v>
      </c>
      <c r="AGT14" s="188">
        <v>25048687.170000002</v>
      </c>
      <c r="AGU14" s="188">
        <v>33599427.890000001</v>
      </c>
      <c r="AGV14" s="188">
        <v>19387084.449999999</v>
      </c>
      <c r="AGW14" s="188">
        <v>13975131.989999998</v>
      </c>
      <c r="AGX14" s="188">
        <v>25471310.199999999</v>
      </c>
      <c r="AGY14" s="188">
        <v>5302945.5299999993</v>
      </c>
      <c r="AGZ14" s="188">
        <v>13159121.09</v>
      </c>
      <c r="AHA14" s="188">
        <v>23487176.66</v>
      </c>
      <c r="AHB14" s="188">
        <v>15235153.559999999</v>
      </c>
      <c r="AHC14" s="188">
        <v>9989871.2499999981</v>
      </c>
      <c r="AHD14" s="188">
        <v>9262370.4700000007</v>
      </c>
      <c r="AHE14" s="188">
        <v>9123877.4100000001</v>
      </c>
      <c r="AHF14" s="188">
        <v>9258654.3399999999</v>
      </c>
      <c r="AHG14" s="188">
        <v>6424429.8399999999</v>
      </c>
      <c r="AHH14" s="188">
        <v>42908250.870000005</v>
      </c>
      <c r="AHI14" s="188">
        <v>5927944.2199999997</v>
      </c>
      <c r="AHJ14" s="188">
        <v>8236098.8300000001</v>
      </c>
      <c r="AHK14" s="188">
        <v>6515206.7599999998</v>
      </c>
      <c r="AHL14" s="188">
        <v>20214468.57</v>
      </c>
      <c r="AHM14" s="188">
        <v>10070905.110000001</v>
      </c>
      <c r="AHN14" s="188">
        <v>3240134.6799999997</v>
      </c>
      <c r="AHO14" s="188"/>
      <c r="AHQ14" s="208">
        <v>12</v>
      </c>
      <c r="AHR14" s="184" t="s">
        <v>16</v>
      </c>
      <c r="AHS14" s="184" t="b">
        <f t="shared" si="0"/>
        <v>1</v>
      </c>
    </row>
    <row r="15" spans="1:903" ht="23.5" customHeight="1">
      <c r="A15" s="183" t="s">
        <v>1156</v>
      </c>
      <c r="B15" s="184" t="s">
        <v>1159</v>
      </c>
      <c r="C15" s="188">
        <v>1078991256.5</v>
      </c>
      <c r="D15" s="188">
        <v>38920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305770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88">
        <v>0</v>
      </c>
      <c r="Y15" s="188">
        <v>0</v>
      </c>
      <c r="Z15" s="188">
        <v>0</v>
      </c>
      <c r="AA15" s="188">
        <v>3246864657.7799997</v>
      </c>
      <c r="AB15" s="188">
        <v>0</v>
      </c>
      <c r="AC15" s="188">
        <v>0</v>
      </c>
      <c r="AD15" s="188">
        <v>0</v>
      </c>
      <c r="AE15" s="188">
        <v>0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0</v>
      </c>
      <c r="AM15" s="188">
        <v>35840</v>
      </c>
      <c r="AN15" s="188">
        <v>0</v>
      </c>
      <c r="AO15" s="188">
        <v>0</v>
      </c>
      <c r="AP15" s="188">
        <v>0</v>
      </c>
      <c r="AQ15" s="188">
        <v>0</v>
      </c>
      <c r="AR15" s="188">
        <v>0</v>
      </c>
      <c r="AS15" s="188">
        <v>1178636732.96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0</v>
      </c>
      <c r="BA15" s="188">
        <v>0</v>
      </c>
      <c r="BB15" s="188">
        <v>0</v>
      </c>
      <c r="BC15" s="188">
        <v>0</v>
      </c>
      <c r="BD15" s="188">
        <v>0</v>
      </c>
      <c r="BE15" s="188">
        <v>0</v>
      </c>
      <c r="BF15" s="188">
        <v>0</v>
      </c>
      <c r="BG15" s="188">
        <v>0</v>
      </c>
      <c r="BH15" s="188">
        <v>0</v>
      </c>
      <c r="BI15" s="188">
        <v>0</v>
      </c>
      <c r="BJ15" s="188">
        <v>0</v>
      </c>
      <c r="BK15" s="188">
        <v>0</v>
      </c>
      <c r="BL15" s="188">
        <v>0</v>
      </c>
      <c r="BM15" s="188">
        <v>0</v>
      </c>
      <c r="BN15" s="188">
        <v>0</v>
      </c>
      <c r="BO15" s="188">
        <v>0</v>
      </c>
      <c r="BP15" s="188">
        <v>0</v>
      </c>
      <c r="BQ15" s="188">
        <v>0</v>
      </c>
      <c r="BR15" s="188">
        <v>0</v>
      </c>
      <c r="BS15" s="188">
        <v>0</v>
      </c>
      <c r="BT15" s="188">
        <v>0</v>
      </c>
      <c r="BU15" s="188">
        <v>0</v>
      </c>
      <c r="BV15" s="188">
        <v>0</v>
      </c>
      <c r="BW15" s="188">
        <v>118920898.83000001</v>
      </c>
      <c r="BX15" s="188">
        <v>401312330.94999999</v>
      </c>
      <c r="BY15" s="188">
        <v>0</v>
      </c>
      <c r="BZ15" s="188">
        <v>0</v>
      </c>
      <c r="CA15" s="188">
        <v>0</v>
      </c>
      <c r="CB15" s="188">
        <v>0</v>
      </c>
      <c r="CC15" s="188">
        <v>0</v>
      </c>
      <c r="CD15" s="188">
        <v>0</v>
      </c>
      <c r="CE15" s="188">
        <v>0</v>
      </c>
      <c r="CF15" s="188">
        <v>1185593706.0799999</v>
      </c>
      <c r="CG15" s="188">
        <v>0</v>
      </c>
      <c r="CH15" s="188">
        <v>0</v>
      </c>
      <c r="CI15" s="188">
        <v>0</v>
      </c>
      <c r="CJ15" s="188">
        <v>0</v>
      </c>
      <c r="CK15" s="188">
        <v>0</v>
      </c>
      <c r="CL15" s="188">
        <v>0</v>
      </c>
      <c r="CM15" s="188">
        <v>0</v>
      </c>
      <c r="CN15" s="188">
        <v>0</v>
      </c>
      <c r="CO15" s="188">
        <v>0</v>
      </c>
      <c r="CP15" s="188">
        <v>0</v>
      </c>
      <c r="CQ15" s="188">
        <v>0</v>
      </c>
      <c r="CR15" s="188">
        <v>0</v>
      </c>
      <c r="CS15" s="188">
        <v>95930.25</v>
      </c>
      <c r="CT15" s="188">
        <v>0</v>
      </c>
      <c r="CU15" s="188">
        <v>0</v>
      </c>
      <c r="CV15" s="188">
        <v>0</v>
      </c>
      <c r="CW15" s="188">
        <v>0</v>
      </c>
      <c r="CX15" s="188">
        <v>0</v>
      </c>
      <c r="CY15" s="188">
        <v>0</v>
      </c>
      <c r="CZ15" s="188">
        <v>0</v>
      </c>
      <c r="DA15" s="188">
        <v>0</v>
      </c>
      <c r="DB15" s="188">
        <v>354865</v>
      </c>
      <c r="DC15" s="188">
        <v>0</v>
      </c>
      <c r="DD15" s="188">
        <v>0</v>
      </c>
      <c r="DE15" s="188">
        <v>0</v>
      </c>
      <c r="DF15" s="188">
        <v>0</v>
      </c>
      <c r="DG15" s="188">
        <v>0</v>
      </c>
      <c r="DH15" s="188">
        <v>0</v>
      </c>
      <c r="DI15" s="188">
        <v>0</v>
      </c>
      <c r="DJ15" s="188">
        <v>0</v>
      </c>
      <c r="DK15" s="188">
        <v>0</v>
      </c>
      <c r="DL15" s="188">
        <v>77197614.99000001</v>
      </c>
      <c r="DM15" s="188">
        <v>24531325.52</v>
      </c>
      <c r="DN15" s="188">
        <v>0</v>
      </c>
      <c r="DO15" s="188">
        <v>0</v>
      </c>
      <c r="DP15" s="188">
        <v>0</v>
      </c>
      <c r="DQ15" s="188">
        <v>0</v>
      </c>
      <c r="DR15" s="188">
        <v>0</v>
      </c>
      <c r="DS15" s="188">
        <v>0</v>
      </c>
      <c r="DT15" s="188">
        <v>0</v>
      </c>
      <c r="DU15" s="188">
        <v>415969170.25999999</v>
      </c>
      <c r="DV15" s="188">
        <v>0</v>
      </c>
      <c r="DW15" s="188">
        <v>0</v>
      </c>
      <c r="DX15" s="188">
        <v>0</v>
      </c>
      <c r="DY15" s="188">
        <v>0</v>
      </c>
      <c r="DZ15" s="188">
        <v>0</v>
      </c>
      <c r="EA15" s="188">
        <v>0</v>
      </c>
      <c r="EB15" s="188">
        <v>0</v>
      </c>
      <c r="EC15" s="188">
        <v>0</v>
      </c>
      <c r="ED15" s="188">
        <v>78686192.670000002</v>
      </c>
      <c r="EE15" s="188">
        <v>168572718.42000002</v>
      </c>
      <c r="EF15" s="188">
        <v>0</v>
      </c>
      <c r="EG15" s="188">
        <v>0</v>
      </c>
      <c r="EH15" s="188">
        <v>0</v>
      </c>
      <c r="EI15" s="188">
        <v>0</v>
      </c>
      <c r="EJ15" s="188">
        <v>0</v>
      </c>
      <c r="EK15" s="188">
        <v>0</v>
      </c>
      <c r="EL15" s="188">
        <v>0</v>
      </c>
      <c r="EM15" s="188">
        <v>669056057.41999996</v>
      </c>
      <c r="EN15" s="188">
        <v>0</v>
      </c>
      <c r="EO15" s="188">
        <v>0</v>
      </c>
      <c r="EP15" s="188">
        <v>0</v>
      </c>
      <c r="EQ15" s="188">
        <v>0</v>
      </c>
      <c r="ER15" s="188">
        <v>0</v>
      </c>
      <c r="ES15" s="188">
        <v>0</v>
      </c>
      <c r="ET15" s="188">
        <v>0</v>
      </c>
      <c r="EU15" s="188">
        <v>0</v>
      </c>
      <c r="EV15" s="188">
        <v>0</v>
      </c>
      <c r="EW15" s="188">
        <v>0</v>
      </c>
      <c r="EX15" s="188">
        <v>0</v>
      </c>
      <c r="EY15" s="188">
        <v>0</v>
      </c>
      <c r="EZ15" s="188">
        <v>0</v>
      </c>
      <c r="FA15" s="188">
        <v>0</v>
      </c>
      <c r="FB15" s="188">
        <v>0</v>
      </c>
      <c r="FC15" s="188">
        <v>0</v>
      </c>
      <c r="FD15" s="188">
        <v>0</v>
      </c>
      <c r="FE15" s="188">
        <v>0</v>
      </c>
      <c r="FF15" s="188">
        <v>0</v>
      </c>
      <c r="FG15" s="188">
        <v>0</v>
      </c>
      <c r="FH15" s="188">
        <v>257214776.77000001</v>
      </c>
      <c r="FI15" s="188">
        <v>0</v>
      </c>
      <c r="FJ15" s="188">
        <v>0</v>
      </c>
      <c r="FK15" s="188">
        <v>0</v>
      </c>
      <c r="FL15" s="188">
        <v>0</v>
      </c>
      <c r="FM15" s="188">
        <v>0</v>
      </c>
      <c r="FN15" s="188">
        <v>0</v>
      </c>
      <c r="FO15" s="188">
        <v>0</v>
      </c>
      <c r="FP15" s="188">
        <v>0</v>
      </c>
      <c r="FQ15" s="188">
        <v>0</v>
      </c>
      <c r="FR15" s="188">
        <v>0</v>
      </c>
      <c r="FS15" s="188">
        <v>0</v>
      </c>
      <c r="FT15" s="188">
        <v>0</v>
      </c>
      <c r="FU15" s="188">
        <v>0</v>
      </c>
      <c r="FV15" s="188">
        <v>0</v>
      </c>
      <c r="FW15" s="188">
        <v>0</v>
      </c>
      <c r="FX15" s="188">
        <v>0</v>
      </c>
      <c r="FY15" s="188">
        <v>0</v>
      </c>
      <c r="FZ15" s="188">
        <v>0</v>
      </c>
      <c r="GA15" s="188">
        <v>0</v>
      </c>
      <c r="GB15" s="188">
        <v>0</v>
      </c>
      <c r="GC15" s="188">
        <v>0</v>
      </c>
      <c r="GD15" s="188">
        <v>13671000</v>
      </c>
      <c r="GE15" s="188">
        <v>0</v>
      </c>
      <c r="GF15" s="188">
        <v>0</v>
      </c>
      <c r="GG15" s="188">
        <v>0</v>
      </c>
      <c r="GH15" s="188">
        <v>0</v>
      </c>
      <c r="GI15" s="188">
        <v>101070.04</v>
      </c>
      <c r="GJ15" s="188">
        <v>0</v>
      </c>
      <c r="GK15" s="188">
        <v>0</v>
      </c>
      <c r="GL15" s="188">
        <v>0</v>
      </c>
      <c r="GM15" s="188">
        <v>0</v>
      </c>
      <c r="GN15" s="188">
        <v>76940</v>
      </c>
      <c r="GO15" s="188">
        <v>72132.72</v>
      </c>
      <c r="GP15" s="188">
        <v>0</v>
      </c>
      <c r="GQ15" s="188">
        <v>0</v>
      </c>
      <c r="GR15" s="188">
        <v>0</v>
      </c>
      <c r="GS15" s="188">
        <v>0</v>
      </c>
      <c r="GT15" s="188">
        <v>0</v>
      </c>
      <c r="GU15" s="188">
        <v>0</v>
      </c>
      <c r="GV15" s="188">
        <v>0</v>
      </c>
      <c r="GW15" s="188">
        <v>0</v>
      </c>
      <c r="GX15" s="188">
        <v>0</v>
      </c>
      <c r="GY15" s="188">
        <v>0</v>
      </c>
      <c r="GZ15" s="188">
        <v>0</v>
      </c>
      <c r="HA15" s="188">
        <v>0</v>
      </c>
      <c r="HB15" s="188">
        <v>0</v>
      </c>
      <c r="HC15" s="188">
        <v>0</v>
      </c>
      <c r="HD15" s="188">
        <v>0</v>
      </c>
      <c r="HE15" s="188">
        <v>0</v>
      </c>
      <c r="HF15" s="188">
        <v>0</v>
      </c>
      <c r="HG15" s="188">
        <v>0</v>
      </c>
      <c r="HH15" s="188">
        <v>0</v>
      </c>
      <c r="HI15" s="188">
        <v>2013455.31</v>
      </c>
      <c r="HJ15" s="188">
        <v>0</v>
      </c>
      <c r="HK15" s="188">
        <v>0</v>
      </c>
      <c r="HL15" s="188">
        <v>0</v>
      </c>
      <c r="HM15" s="188">
        <v>0</v>
      </c>
      <c r="HN15" s="188">
        <v>0</v>
      </c>
      <c r="HO15" s="188">
        <v>0</v>
      </c>
      <c r="HP15" s="188">
        <v>0</v>
      </c>
      <c r="HQ15" s="188">
        <v>0</v>
      </c>
      <c r="HR15" s="188">
        <v>0</v>
      </c>
      <c r="HS15" s="188">
        <v>0</v>
      </c>
      <c r="HT15" s="188">
        <v>0</v>
      </c>
      <c r="HU15" s="188">
        <v>0</v>
      </c>
      <c r="HV15" s="188">
        <v>0</v>
      </c>
      <c r="HW15" s="188">
        <v>0</v>
      </c>
      <c r="HX15" s="188">
        <v>0</v>
      </c>
      <c r="HY15" s="188">
        <v>0</v>
      </c>
      <c r="HZ15" s="188">
        <v>0</v>
      </c>
      <c r="IA15" s="188">
        <v>0</v>
      </c>
      <c r="IB15" s="188">
        <v>0</v>
      </c>
      <c r="IC15" s="188">
        <v>0</v>
      </c>
      <c r="ID15" s="188">
        <v>0</v>
      </c>
      <c r="IE15" s="188">
        <v>0</v>
      </c>
      <c r="IF15" s="188">
        <v>0</v>
      </c>
      <c r="IG15" s="188">
        <v>0</v>
      </c>
      <c r="IH15" s="188">
        <v>158621606.24000001</v>
      </c>
      <c r="II15" s="188">
        <v>0</v>
      </c>
      <c r="IJ15" s="188">
        <v>0</v>
      </c>
      <c r="IK15" s="188">
        <v>0</v>
      </c>
      <c r="IL15" s="188">
        <v>0</v>
      </c>
      <c r="IM15" s="188">
        <v>0</v>
      </c>
      <c r="IN15" s="188">
        <v>0</v>
      </c>
      <c r="IO15" s="188">
        <v>0</v>
      </c>
      <c r="IP15" s="188">
        <v>0</v>
      </c>
      <c r="IQ15" s="188">
        <v>0</v>
      </c>
      <c r="IR15" s="188">
        <v>84300</v>
      </c>
      <c r="IS15" s="188">
        <v>38700</v>
      </c>
      <c r="IT15" s="188">
        <v>0</v>
      </c>
      <c r="IU15" s="188">
        <v>0</v>
      </c>
      <c r="IV15" s="188">
        <v>0</v>
      </c>
      <c r="IW15" s="188">
        <v>0</v>
      </c>
      <c r="IX15" s="188">
        <v>0</v>
      </c>
      <c r="IY15" s="188">
        <v>0</v>
      </c>
      <c r="IZ15" s="188">
        <v>0</v>
      </c>
      <c r="JA15" s="188">
        <v>0</v>
      </c>
      <c r="JB15" s="188">
        <v>0</v>
      </c>
      <c r="JC15" s="188">
        <v>0</v>
      </c>
      <c r="JD15" s="188">
        <v>415907153.96000004</v>
      </c>
      <c r="JE15" s="188">
        <v>0</v>
      </c>
      <c r="JF15" s="188">
        <v>0</v>
      </c>
      <c r="JG15" s="188">
        <v>0</v>
      </c>
      <c r="JH15" s="188">
        <v>0</v>
      </c>
      <c r="JI15" s="188">
        <v>0</v>
      </c>
      <c r="JJ15" s="188">
        <v>27123392.530000001</v>
      </c>
      <c r="JK15" s="188">
        <v>0</v>
      </c>
      <c r="JL15" s="188">
        <v>0</v>
      </c>
      <c r="JM15" s="188">
        <v>0</v>
      </c>
      <c r="JN15" s="188">
        <v>0</v>
      </c>
      <c r="JO15" s="188">
        <v>0</v>
      </c>
      <c r="JP15" s="188">
        <v>0</v>
      </c>
      <c r="JQ15" s="188">
        <v>0</v>
      </c>
      <c r="JR15" s="188">
        <v>0</v>
      </c>
      <c r="JS15" s="188">
        <v>0</v>
      </c>
      <c r="JT15" s="188">
        <v>0</v>
      </c>
      <c r="JU15" s="188">
        <v>0</v>
      </c>
      <c r="JV15" s="188">
        <v>0</v>
      </c>
      <c r="JW15" s="188">
        <v>0</v>
      </c>
      <c r="JX15" s="188">
        <v>0</v>
      </c>
      <c r="JY15" s="188">
        <v>227541781.52000001</v>
      </c>
      <c r="JZ15" s="188">
        <v>0</v>
      </c>
      <c r="KA15" s="188">
        <v>0</v>
      </c>
      <c r="KB15" s="188">
        <v>0</v>
      </c>
      <c r="KC15" s="188">
        <v>0</v>
      </c>
      <c r="KD15" s="188">
        <v>0</v>
      </c>
      <c r="KE15" s="188">
        <v>0</v>
      </c>
      <c r="KF15" s="188">
        <v>0</v>
      </c>
      <c r="KG15" s="188">
        <v>0</v>
      </c>
      <c r="KH15" s="188">
        <v>0</v>
      </c>
      <c r="KI15" s="188">
        <v>0</v>
      </c>
      <c r="KJ15" s="188">
        <v>0</v>
      </c>
      <c r="KK15" s="188">
        <v>0</v>
      </c>
      <c r="KL15" s="188">
        <v>6704.02</v>
      </c>
      <c r="KM15" s="188">
        <v>0</v>
      </c>
      <c r="KN15" s="188">
        <v>0</v>
      </c>
      <c r="KO15" s="188">
        <v>70000</v>
      </c>
      <c r="KP15" s="188">
        <v>0</v>
      </c>
      <c r="KQ15" s="188">
        <v>0</v>
      </c>
      <c r="KR15" s="188">
        <v>0</v>
      </c>
      <c r="KS15" s="188">
        <v>0</v>
      </c>
      <c r="KT15" s="188">
        <v>0</v>
      </c>
      <c r="KU15" s="188">
        <v>0</v>
      </c>
      <c r="KV15" s="188">
        <v>0</v>
      </c>
      <c r="KW15" s="188">
        <v>106727212.23</v>
      </c>
      <c r="KX15" s="188">
        <v>0</v>
      </c>
      <c r="KY15" s="188">
        <v>0</v>
      </c>
      <c r="KZ15" s="188">
        <v>0</v>
      </c>
      <c r="LA15" s="188">
        <v>0</v>
      </c>
      <c r="LB15" s="188">
        <v>0</v>
      </c>
      <c r="LC15" s="188">
        <v>0</v>
      </c>
      <c r="LD15" s="188">
        <v>0</v>
      </c>
      <c r="LE15" s="188">
        <v>4608775.76</v>
      </c>
      <c r="LF15" s="188">
        <v>136254.45000000001</v>
      </c>
      <c r="LG15" s="188">
        <v>74453.350000000006</v>
      </c>
      <c r="LH15" s="188">
        <v>0</v>
      </c>
      <c r="LI15" s="188">
        <v>0</v>
      </c>
      <c r="LJ15" s="188">
        <v>0</v>
      </c>
      <c r="LK15" s="188">
        <v>215160</v>
      </c>
      <c r="LL15" s="188">
        <v>0</v>
      </c>
      <c r="LM15" s="188">
        <v>0</v>
      </c>
      <c r="LN15" s="188">
        <v>0</v>
      </c>
      <c r="LO15" s="188">
        <v>0</v>
      </c>
      <c r="LP15" s="188">
        <v>0</v>
      </c>
      <c r="LQ15" s="188">
        <v>0</v>
      </c>
      <c r="LR15" s="188">
        <v>0</v>
      </c>
      <c r="LS15" s="188">
        <v>112752.25</v>
      </c>
      <c r="LT15" s="188">
        <v>38289598.259999998</v>
      </c>
      <c r="LU15" s="188">
        <v>0</v>
      </c>
      <c r="LV15" s="188">
        <v>0</v>
      </c>
      <c r="LW15" s="188">
        <v>0</v>
      </c>
      <c r="LX15" s="188">
        <v>0</v>
      </c>
      <c r="LY15" s="188">
        <v>0</v>
      </c>
      <c r="LZ15" s="188">
        <v>0</v>
      </c>
      <c r="MA15" s="188">
        <v>0</v>
      </c>
      <c r="MB15" s="188">
        <v>0</v>
      </c>
      <c r="MC15" s="188">
        <v>0</v>
      </c>
      <c r="MD15" s="188">
        <v>0</v>
      </c>
      <c r="ME15" s="188">
        <v>206669860.06</v>
      </c>
      <c r="MF15" s="188">
        <v>0</v>
      </c>
      <c r="MG15" s="188">
        <v>0</v>
      </c>
      <c r="MH15" s="188">
        <v>0</v>
      </c>
      <c r="MI15" s="188">
        <v>0</v>
      </c>
      <c r="MJ15" s="188">
        <v>0</v>
      </c>
      <c r="MK15" s="188">
        <v>0</v>
      </c>
      <c r="ML15" s="188">
        <v>0</v>
      </c>
      <c r="MM15" s="188">
        <v>0</v>
      </c>
      <c r="MN15" s="188">
        <v>0</v>
      </c>
      <c r="MO15" s="188">
        <v>0</v>
      </c>
      <c r="MP15" s="188">
        <v>0</v>
      </c>
      <c r="MQ15" s="188">
        <v>582969070.44000006</v>
      </c>
      <c r="MR15" s="188">
        <v>0</v>
      </c>
      <c r="MS15" s="188">
        <v>0</v>
      </c>
      <c r="MT15" s="188">
        <v>0</v>
      </c>
      <c r="MU15" s="188">
        <v>0</v>
      </c>
      <c r="MV15" s="188">
        <v>0</v>
      </c>
      <c r="MW15" s="188">
        <v>0</v>
      </c>
      <c r="MX15" s="188">
        <v>0</v>
      </c>
      <c r="MY15" s="188">
        <v>0</v>
      </c>
      <c r="MZ15" s="188">
        <v>0</v>
      </c>
      <c r="NA15" s="188">
        <v>0</v>
      </c>
      <c r="NB15" s="188">
        <v>1035500417.72</v>
      </c>
      <c r="NC15" s="188">
        <v>0</v>
      </c>
      <c r="ND15" s="188">
        <v>0</v>
      </c>
      <c r="NE15" s="188">
        <v>0</v>
      </c>
      <c r="NF15" s="188">
        <v>0</v>
      </c>
      <c r="NG15" s="188">
        <v>0</v>
      </c>
      <c r="NH15" s="188">
        <v>0</v>
      </c>
      <c r="NI15" s="188">
        <v>0</v>
      </c>
      <c r="NJ15" s="188">
        <v>0</v>
      </c>
      <c r="NK15" s="188">
        <v>0</v>
      </c>
      <c r="NL15" s="188">
        <v>0</v>
      </c>
      <c r="NM15" s="188">
        <v>0</v>
      </c>
      <c r="NN15" s="188">
        <v>29161065.899999999</v>
      </c>
      <c r="NO15" s="188">
        <v>0</v>
      </c>
      <c r="NP15" s="188">
        <v>0</v>
      </c>
      <c r="NQ15" s="188">
        <v>0</v>
      </c>
      <c r="NR15" s="188">
        <v>0</v>
      </c>
      <c r="NS15" s="188">
        <v>0</v>
      </c>
      <c r="NT15" s="188">
        <v>0</v>
      </c>
      <c r="NU15" s="188">
        <v>936883588.26999998</v>
      </c>
      <c r="NV15" s="188">
        <v>0</v>
      </c>
      <c r="NW15" s="188">
        <v>0</v>
      </c>
      <c r="NX15" s="188">
        <v>0</v>
      </c>
      <c r="NY15" s="188">
        <v>0</v>
      </c>
      <c r="NZ15" s="188">
        <v>0</v>
      </c>
      <c r="OA15" s="188">
        <v>0</v>
      </c>
      <c r="OB15" s="188">
        <v>301</v>
      </c>
      <c r="OC15" s="188">
        <v>292800</v>
      </c>
      <c r="OD15" s="188">
        <v>0</v>
      </c>
      <c r="OE15" s="188">
        <v>701769.4</v>
      </c>
      <c r="OF15" s="188">
        <v>0</v>
      </c>
      <c r="OG15" s="188">
        <v>0</v>
      </c>
      <c r="OH15" s="188">
        <v>0</v>
      </c>
      <c r="OI15" s="188">
        <v>0</v>
      </c>
      <c r="OJ15" s="188">
        <v>0</v>
      </c>
      <c r="OK15" s="188">
        <v>0</v>
      </c>
      <c r="OL15" s="188">
        <v>0</v>
      </c>
      <c r="OM15" s="188">
        <v>0</v>
      </c>
      <c r="ON15" s="188">
        <v>0</v>
      </c>
      <c r="OO15" s="188">
        <v>0</v>
      </c>
      <c r="OP15" s="188">
        <v>0</v>
      </c>
      <c r="OQ15" s="188">
        <v>0</v>
      </c>
      <c r="OR15" s="188">
        <v>0</v>
      </c>
      <c r="OS15" s="188">
        <v>0</v>
      </c>
      <c r="OT15" s="188">
        <v>0</v>
      </c>
      <c r="OU15" s="188">
        <v>0</v>
      </c>
      <c r="OV15" s="188">
        <v>0</v>
      </c>
      <c r="OW15" s="188">
        <v>0</v>
      </c>
      <c r="OX15" s="188">
        <v>0</v>
      </c>
      <c r="OY15" s="188">
        <v>0</v>
      </c>
      <c r="OZ15" s="188">
        <v>29803000</v>
      </c>
      <c r="PA15" s="188">
        <v>0</v>
      </c>
      <c r="PB15" s="188">
        <v>0</v>
      </c>
      <c r="PC15" s="188">
        <v>0</v>
      </c>
      <c r="PD15" s="188">
        <v>0</v>
      </c>
      <c r="PE15" s="188">
        <v>0</v>
      </c>
      <c r="PF15" s="188">
        <v>0</v>
      </c>
      <c r="PG15" s="188">
        <v>0</v>
      </c>
      <c r="PH15" s="188">
        <v>0</v>
      </c>
      <c r="PI15" s="188">
        <v>0</v>
      </c>
      <c r="PJ15" s="188">
        <v>0</v>
      </c>
      <c r="PK15" s="188">
        <v>0</v>
      </c>
      <c r="PL15" s="188">
        <v>0</v>
      </c>
      <c r="PM15" s="188">
        <v>0</v>
      </c>
      <c r="PN15" s="188">
        <v>0</v>
      </c>
      <c r="PO15" s="188">
        <v>0</v>
      </c>
      <c r="PP15" s="188">
        <v>0</v>
      </c>
      <c r="PQ15" s="188">
        <v>0</v>
      </c>
      <c r="PR15" s="188">
        <v>0</v>
      </c>
      <c r="PS15" s="188">
        <v>0</v>
      </c>
      <c r="PT15" s="188">
        <v>0</v>
      </c>
      <c r="PU15" s="188">
        <v>0</v>
      </c>
      <c r="PV15" s="188">
        <v>0</v>
      </c>
      <c r="PW15" s="188">
        <v>0</v>
      </c>
      <c r="PX15" s="188">
        <v>0</v>
      </c>
      <c r="PY15" s="188">
        <v>0</v>
      </c>
      <c r="PZ15" s="188">
        <v>0</v>
      </c>
      <c r="QA15" s="188">
        <v>0</v>
      </c>
      <c r="QB15" s="188">
        <v>0</v>
      </c>
      <c r="QC15" s="188">
        <v>0</v>
      </c>
      <c r="QD15" s="188">
        <v>0</v>
      </c>
      <c r="QE15" s="188">
        <v>0</v>
      </c>
      <c r="QF15" s="188">
        <v>0</v>
      </c>
      <c r="QG15" s="188">
        <v>0</v>
      </c>
      <c r="QH15" s="188">
        <v>0</v>
      </c>
      <c r="QI15" s="188">
        <v>0</v>
      </c>
      <c r="QJ15" s="188">
        <v>0</v>
      </c>
      <c r="QK15" s="188">
        <v>0</v>
      </c>
      <c r="QL15" s="188">
        <v>703155</v>
      </c>
      <c r="QM15" s="188">
        <v>0</v>
      </c>
      <c r="QN15" s="188">
        <v>0</v>
      </c>
      <c r="QO15" s="188">
        <v>0</v>
      </c>
      <c r="QP15" s="188">
        <v>0</v>
      </c>
      <c r="QQ15" s="188">
        <v>0</v>
      </c>
      <c r="QR15" s="188">
        <v>0</v>
      </c>
      <c r="QS15" s="188">
        <v>0</v>
      </c>
      <c r="QT15" s="188">
        <v>0</v>
      </c>
      <c r="QU15" s="188">
        <v>0</v>
      </c>
      <c r="QV15" s="188">
        <v>0</v>
      </c>
      <c r="QW15" s="188">
        <v>0</v>
      </c>
      <c r="QX15" s="188">
        <v>0</v>
      </c>
      <c r="QY15" s="188">
        <v>2700</v>
      </c>
      <c r="QZ15" s="188">
        <v>0</v>
      </c>
      <c r="RA15" s="188">
        <v>0</v>
      </c>
      <c r="RB15" s="188">
        <v>0</v>
      </c>
      <c r="RC15" s="188">
        <v>0</v>
      </c>
      <c r="RD15" s="188">
        <v>0</v>
      </c>
      <c r="RE15" s="188">
        <v>0</v>
      </c>
      <c r="RF15" s="188">
        <v>0</v>
      </c>
      <c r="RG15" s="188">
        <v>0</v>
      </c>
      <c r="RH15" s="188">
        <v>0</v>
      </c>
      <c r="RI15" s="188">
        <v>0</v>
      </c>
      <c r="RJ15" s="188">
        <v>0</v>
      </c>
      <c r="RK15" s="188">
        <v>0</v>
      </c>
      <c r="RL15" s="188">
        <v>0</v>
      </c>
      <c r="RM15" s="188">
        <v>0</v>
      </c>
      <c r="RN15" s="188">
        <v>0</v>
      </c>
      <c r="RO15" s="188">
        <v>0</v>
      </c>
      <c r="RP15" s="188">
        <v>0</v>
      </c>
      <c r="RQ15" s="188">
        <v>0</v>
      </c>
      <c r="RR15" s="188">
        <v>0</v>
      </c>
      <c r="RS15" s="188">
        <v>0</v>
      </c>
      <c r="RT15" s="188">
        <v>0</v>
      </c>
      <c r="RU15" s="188">
        <v>0</v>
      </c>
      <c r="RV15" s="188">
        <v>0</v>
      </c>
      <c r="RW15" s="188">
        <v>0</v>
      </c>
      <c r="RX15" s="188">
        <v>0</v>
      </c>
      <c r="RY15" s="188">
        <v>0</v>
      </c>
      <c r="RZ15" s="188">
        <v>0</v>
      </c>
      <c r="SA15" s="188">
        <v>0</v>
      </c>
      <c r="SB15" s="188">
        <v>0</v>
      </c>
      <c r="SC15" s="188">
        <v>0</v>
      </c>
      <c r="SD15" s="188">
        <v>0</v>
      </c>
      <c r="SE15" s="188">
        <v>0</v>
      </c>
      <c r="SF15" s="188">
        <v>0</v>
      </c>
      <c r="SG15" s="188">
        <v>0</v>
      </c>
      <c r="SH15" s="188">
        <v>0</v>
      </c>
      <c r="SI15" s="188">
        <v>0</v>
      </c>
      <c r="SJ15" s="188">
        <v>0</v>
      </c>
      <c r="SK15" s="188">
        <v>0</v>
      </c>
      <c r="SL15" s="188">
        <v>0</v>
      </c>
      <c r="SM15" s="188">
        <v>12898063.300000001</v>
      </c>
      <c r="SN15" s="188">
        <v>0</v>
      </c>
      <c r="SO15" s="188">
        <v>0</v>
      </c>
      <c r="SP15" s="188">
        <v>0</v>
      </c>
      <c r="SQ15" s="188">
        <v>0</v>
      </c>
      <c r="SR15" s="188">
        <v>0</v>
      </c>
      <c r="SS15" s="188">
        <v>0</v>
      </c>
      <c r="ST15" s="188">
        <v>0</v>
      </c>
      <c r="SU15" s="188">
        <v>0</v>
      </c>
      <c r="SV15" s="188">
        <v>0</v>
      </c>
      <c r="SW15" s="188">
        <v>0</v>
      </c>
      <c r="SX15" s="188">
        <v>0</v>
      </c>
      <c r="SY15" s="188">
        <v>0</v>
      </c>
      <c r="SZ15" s="188">
        <v>0</v>
      </c>
      <c r="TA15" s="188">
        <v>0</v>
      </c>
      <c r="TB15" s="188">
        <v>0</v>
      </c>
      <c r="TC15" s="188">
        <v>0</v>
      </c>
      <c r="TD15" s="188">
        <v>0</v>
      </c>
      <c r="TE15" s="188">
        <v>0</v>
      </c>
      <c r="TF15" s="188">
        <v>0</v>
      </c>
      <c r="TG15" s="188">
        <v>0</v>
      </c>
      <c r="TH15" s="188">
        <v>0</v>
      </c>
      <c r="TI15" s="188">
        <v>0</v>
      </c>
      <c r="TJ15" s="188">
        <v>0</v>
      </c>
      <c r="TK15" s="188">
        <v>0</v>
      </c>
      <c r="TL15" s="188">
        <v>0</v>
      </c>
      <c r="TM15" s="188">
        <v>0</v>
      </c>
      <c r="TN15" s="188">
        <v>0</v>
      </c>
      <c r="TO15" s="188">
        <v>0</v>
      </c>
      <c r="TP15" s="188">
        <v>0</v>
      </c>
      <c r="TQ15" s="188">
        <v>0</v>
      </c>
      <c r="TR15" s="188">
        <v>0</v>
      </c>
      <c r="TS15" s="188">
        <v>0</v>
      </c>
      <c r="TT15" s="188">
        <v>0</v>
      </c>
      <c r="TU15" s="188">
        <v>0</v>
      </c>
      <c r="TV15" s="188">
        <v>0</v>
      </c>
      <c r="TW15" s="188">
        <v>0</v>
      </c>
      <c r="TX15" s="188">
        <v>0</v>
      </c>
      <c r="TY15" s="188">
        <v>0</v>
      </c>
      <c r="TZ15" s="188">
        <v>0</v>
      </c>
      <c r="UA15" s="188">
        <v>0</v>
      </c>
      <c r="UB15" s="188">
        <v>0</v>
      </c>
      <c r="UC15" s="188">
        <v>0</v>
      </c>
      <c r="UD15" s="188">
        <v>0</v>
      </c>
      <c r="UE15" s="188">
        <v>0</v>
      </c>
      <c r="UF15" s="188">
        <v>0</v>
      </c>
      <c r="UG15" s="188">
        <v>0</v>
      </c>
      <c r="UH15" s="188">
        <v>10663.59</v>
      </c>
      <c r="UI15" s="188">
        <v>0</v>
      </c>
      <c r="UJ15" s="188">
        <v>0</v>
      </c>
      <c r="UK15" s="188">
        <v>0</v>
      </c>
      <c r="UL15" s="188">
        <v>0</v>
      </c>
      <c r="UM15" s="188">
        <v>0</v>
      </c>
      <c r="UN15" s="188">
        <v>11135598.710000001</v>
      </c>
      <c r="UO15" s="188">
        <v>0</v>
      </c>
      <c r="UP15" s="188">
        <v>0</v>
      </c>
      <c r="UQ15" s="188">
        <v>0</v>
      </c>
      <c r="UR15" s="188">
        <v>0</v>
      </c>
      <c r="US15" s="188">
        <v>0</v>
      </c>
      <c r="UT15" s="188">
        <v>0</v>
      </c>
      <c r="UU15" s="188">
        <v>0</v>
      </c>
      <c r="UV15" s="188">
        <v>0</v>
      </c>
      <c r="UW15" s="188">
        <v>0</v>
      </c>
      <c r="UX15" s="188">
        <v>0</v>
      </c>
      <c r="UY15" s="188">
        <v>0</v>
      </c>
      <c r="UZ15" s="188">
        <v>0</v>
      </c>
      <c r="VA15" s="188">
        <v>0</v>
      </c>
      <c r="VB15" s="188">
        <v>0</v>
      </c>
      <c r="VC15" s="188">
        <v>0</v>
      </c>
      <c r="VD15" s="188">
        <v>0</v>
      </c>
      <c r="VE15" s="188">
        <v>0</v>
      </c>
      <c r="VF15" s="188">
        <v>0</v>
      </c>
      <c r="VG15" s="188">
        <v>0</v>
      </c>
      <c r="VH15" s="188">
        <v>0</v>
      </c>
      <c r="VI15" s="188">
        <v>0</v>
      </c>
      <c r="VJ15" s="188">
        <v>18674000</v>
      </c>
      <c r="VK15" s="188">
        <v>0</v>
      </c>
      <c r="VL15" s="188">
        <v>0</v>
      </c>
      <c r="VM15" s="188">
        <v>0</v>
      </c>
      <c r="VN15" s="188">
        <v>0</v>
      </c>
      <c r="VO15" s="188">
        <v>0</v>
      </c>
      <c r="VP15" s="188">
        <v>0</v>
      </c>
      <c r="VQ15" s="188">
        <v>0</v>
      </c>
      <c r="VR15" s="188">
        <v>0</v>
      </c>
      <c r="VS15" s="188">
        <v>0</v>
      </c>
      <c r="VT15" s="188">
        <v>0</v>
      </c>
      <c r="VU15" s="188">
        <v>0</v>
      </c>
      <c r="VV15" s="188">
        <v>0</v>
      </c>
      <c r="VW15" s="188">
        <v>0</v>
      </c>
      <c r="VX15" s="188">
        <v>0</v>
      </c>
      <c r="VY15" s="188">
        <v>35930300</v>
      </c>
      <c r="VZ15" s="188">
        <v>0</v>
      </c>
      <c r="WA15" s="188">
        <v>0</v>
      </c>
      <c r="WB15" s="188">
        <v>0</v>
      </c>
      <c r="WC15" s="188">
        <v>0</v>
      </c>
      <c r="WD15" s="188">
        <v>0</v>
      </c>
      <c r="WE15" s="188">
        <v>0</v>
      </c>
      <c r="WF15" s="188">
        <v>0</v>
      </c>
      <c r="WG15" s="188">
        <v>0</v>
      </c>
      <c r="WH15" s="188">
        <v>0</v>
      </c>
      <c r="WI15" s="188">
        <v>0</v>
      </c>
      <c r="WJ15" s="188">
        <v>0</v>
      </c>
      <c r="WK15" s="188">
        <v>0</v>
      </c>
      <c r="WL15" s="188">
        <v>0</v>
      </c>
      <c r="WM15" s="188">
        <v>0</v>
      </c>
      <c r="WN15" s="188">
        <v>0</v>
      </c>
      <c r="WO15" s="188">
        <v>0</v>
      </c>
      <c r="WP15" s="188">
        <v>0</v>
      </c>
      <c r="WQ15" s="188">
        <v>0</v>
      </c>
      <c r="WR15" s="188">
        <v>0</v>
      </c>
      <c r="WS15" s="188">
        <v>0</v>
      </c>
      <c r="WT15" s="188">
        <v>0</v>
      </c>
      <c r="WU15" s="188">
        <v>0</v>
      </c>
      <c r="WV15" s="188">
        <v>0</v>
      </c>
      <c r="WW15" s="188">
        <v>0</v>
      </c>
      <c r="WX15" s="188">
        <v>0</v>
      </c>
      <c r="WY15" s="188">
        <v>0</v>
      </c>
      <c r="WZ15" s="188">
        <v>0</v>
      </c>
      <c r="XA15" s="188">
        <v>0</v>
      </c>
      <c r="XB15" s="188">
        <v>0</v>
      </c>
      <c r="XC15" s="188">
        <v>0</v>
      </c>
      <c r="XD15" s="188">
        <v>0</v>
      </c>
      <c r="XE15" s="188">
        <v>0</v>
      </c>
      <c r="XF15" s="188">
        <v>32489380.399999999</v>
      </c>
      <c r="XG15" s="188">
        <v>0</v>
      </c>
      <c r="XH15" s="188">
        <v>0</v>
      </c>
      <c r="XI15" s="188">
        <v>0</v>
      </c>
      <c r="XJ15" s="188">
        <v>0</v>
      </c>
      <c r="XK15" s="188">
        <v>0</v>
      </c>
      <c r="XL15" s="188">
        <v>0</v>
      </c>
      <c r="XM15" s="188">
        <v>0</v>
      </c>
      <c r="XN15" s="188">
        <v>0</v>
      </c>
      <c r="XO15" s="188">
        <v>0</v>
      </c>
      <c r="XP15" s="188">
        <v>0</v>
      </c>
      <c r="XQ15" s="188">
        <v>0</v>
      </c>
      <c r="XR15" s="188">
        <v>0</v>
      </c>
      <c r="XS15" s="188">
        <v>0</v>
      </c>
      <c r="XT15" s="188">
        <v>0</v>
      </c>
      <c r="XU15" s="188">
        <v>0</v>
      </c>
      <c r="XV15" s="188">
        <v>0</v>
      </c>
      <c r="XW15" s="188">
        <v>0</v>
      </c>
      <c r="XX15" s="188">
        <v>0</v>
      </c>
      <c r="XY15" s="188">
        <v>0</v>
      </c>
      <c r="XZ15" s="188">
        <v>0</v>
      </c>
      <c r="YA15" s="188">
        <v>0</v>
      </c>
      <c r="YB15" s="188">
        <v>0</v>
      </c>
      <c r="YC15" s="188">
        <v>0</v>
      </c>
      <c r="YD15" s="188">
        <v>0</v>
      </c>
      <c r="YE15" s="188">
        <v>0</v>
      </c>
      <c r="YF15" s="188">
        <v>0</v>
      </c>
      <c r="YG15" s="188">
        <v>0</v>
      </c>
      <c r="YH15" s="188">
        <v>0</v>
      </c>
      <c r="YI15" s="188">
        <v>0</v>
      </c>
      <c r="YJ15" s="188">
        <v>0</v>
      </c>
      <c r="YK15" s="188">
        <v>0</v>
      </c>
      <c r="YL15" s="188">
        <v>0</v>
      </c>
      <c r="YM15" s="188">
        <v>0</v>
      </c>
      <c r="YN15" s="188">
        <v>0</v>
      </c>
      <c r="YO15" s="188">
        <v>0</v>
      </c>
      <c r="YP15" s="188">
        <v>0</v>
      </c>
      <c r="YQ15" s="188">
        <v>0</v>
      </c>
      <c r="YR15" s="188">
        <v>0</v>
      </c>
      <c r="YS15" s="188">
        <v>0</v>
      </c>
      <c r="YT15" s="188">
        <v>171213411.25</v>
      </c>
      <c r="YU15" s="188">
        <v>0</v>
      </c>
      <c r="YV15" s="188">
        <v>0</v>
      </c>
      <c r="YW15" s="188">
        <v>0</v>
      </c>
      <c r="YX15" s="188">
        <v>0</v>
      </c>
      <c r="YY15" s="188">
        <v>0</v>
      </c>
      <c r="YZ15" s="188">
        <v>0</v>
      </c>
      <c r="ZA15" s="188">
        <v>247240.26</v>
      </c>
      <c r="ZB15" s="188">
        <v>0</v>
      </c>
      <c r="ZC15" s="188">
        <v>0</v>
      </c>
      <c r="ZD15" s="188">
        <v>0</v>
      </c>
      <c r="ZE15" s="188">
        <v>0</v>
      </c>
      <c r="ZF15" s="188">
        <v>0</v>
      </c>
      <c r="ZG15" s="188">
        <v>0</v>
      </c>
      <c r="ZH15" s="188">
        <v>0</v>
      </c>
      <c r="ZI15" s="188">
        <v>0</v>
      </c>
      <c r="ZJ15" s="188">
        <v>19942216.289999999</v>
      </c>
      <c r="ZK15" s="188">
        <v>0</v>
      </c>
      <c r="ZL15" s="188">
        <v>0</v>
      </c>
      <c r="ZM15" s="188">
        <v>0</v>
      </c>
      <c r="ZN15" s="188">
        <v>0</v>
      </c>
      <c r="ZO15" s="188">
        <v>0</v>
      </c>
      <c r="ZP15" s="188">
        <v>0</v>
      </c>
      <c r="ZQ15" s="188">
        <v>0</v>
      </c>
      <c r="ZR15" s="188">
        <v>0</v>
      </c>
      <c r="ZS15" s="188">
        <v>0</v>
      </c>
      <c r="ZT15" s="188">
        <v>0</v>
      </c>
      <c r="ZU15" s="188">
        <v>0</v>
      </c>
      <c r="ZV15" s="188">
        <v>0</v>
      </c>
      <c r="ZW15" s="188">
        <v>0</v>
      </c>
      <c r="ZX15" s="188">
        <v>0</v>
      </c>
      <c r="ZY15" s="188">
        <v>0</v>
      </c>
      <c r="ZZ15" s="188">
        <v>0</v>
      </c>
      <c r="AAA15" s="188">
        <v>0</v>
      </c>
      <c r="AAB15" s="188">
        <v>0</v>
      </c>
      <c r="AAC15" s="188">
        <v>0</v>
      </c>
      <c r="AAD15" s="188">
        <v>0</v>
      </c>
      <c r="AAE15" s="188">
        <v>0</v>
      </c>
      <c r="AAF15" s="188">
        <v>0</v>
      </c>
      <c r="AAG15" s="188">
        <v>0</v>
      </c>
      <c r="AAH15" s="188">
        <v>0</v>
      </c>
      <c r="AAI15" s="188">
        <v>0</v>
      </c>
      <c r="AAJ15" s="188">
        <v>0</v>
      </c>
      <c r="AAK15" s="188">
        <v>0</v>
      </c>
      <c r="AAL15" s="188">
        <v>0</v>
      </c>
      <c r="AAM15" s="188">
        <v>42412002</v>
      </c>
      <c r="AAN15" s="188">
        <v>0</v>
      </c>
      <c r="AAO15" s="188">
        <v>0</v>
      </c>
      <c r="AAP15" s="188">
        <v>0</v>
      </c>
      <c r="AAQ15" s="188">
        <v>0</v>
      </c>
      <c r="AAR15" s="188">
        <v>0</v>
      </c>
      <c r="AAS15" s="188">
        <v>0</v>
      </c>
      <c r="AAT15" s="188">
        <v>0</v>
      </c>
      <c r="AAU15" s="188">
        <v>0</v>
      </c>
      <c r="AAV15" s="188">
        <v>0</v>
      </c>
      <c r="AAW15" s="188">
        <v>0</v>
      </c>
      <c r="AAX15" s="188">
        <v>0</v>
      </c>
      <c r="AAY15" s="188">
        <v>0</v>
      </c>
      <c r="AAZ15" s="188">
        <v>0</v>
      </c>
      <c r="ABA15" s="188">
        <v>0</v>
      </c>
      <c r="ABB15" s="188">
        <v>0</v>
      </c>
      <c r="ABC15" s="188">
        <v>0</v>
      </c>
      <c r="ABD15" s="188">
        <v>0</v>
      </c>
      <c r="ABE15" s="188">
        <v>0</v>
      </c>
      <c r="ABF15" s="188">
        <v>0</v>
      </c>
      <c r="ABG15" s="188">
        <v>0</v>
      </c>
      <c r="ABH15" s="188">
        <v>0</v>
      </c>
      <c r="ABI15" s="188">
        <v>0</v>
      </c>
      <c r="ABJ15" s="188">
        <v>0</v>
      </c>
      <c r="ABK15" s="188">
        <v>0</v>
      </c>
      <c r="ABL15" s="188">
        <v>0</v>
      </c>
      <c r="ABM15" s="188">
        <v>0</v>
      </c>
      <c r="ABN15" s="188">
        <v>0</v>
      </c>
      <c r="ABO15" s="188">
        <v>0</v>
      </c>
      <c r="ABP15" s="188">
        <v>0</v>
      </c>
      <c r="ABQ15" s="188">
        <v>0</v>
      </c>
      <c r="ABR15" s="188">
        <v>0</v>
      </c>
      <c r="ABS15" s="188">
        <v>0</v>
      </c>
      <c r="ABT15" s="188">
        <v>0</v>
      </c>
      <c r="ABU15" s="188">
        <v>0</v>
      </c>
      <c r="ABV15" s="188">
        <v>0</v>
      </c>
      <c r="ABW15" s="188">
        <v>0</v>
      </c>
      <c r="ABX15" s="188">
        <v>0</v>
      </c>
      <c r="ABY15" s="188">
        <v>0</v>
      </c>
      <c r="ABZ15" s="188">
        <v>0</v>
      </c>
      <c r="ACA15" s="188">
        <v>0</v>
      </c>
      <c r="ACB15" s="188">
        <v>0</v>
      </c>
      <c r="ACC15" s="188">
        <v>0</v>
      </c>
      <c r="ACD15" s="188">
        <v>0</v>
      </c>
      <c r="ACE15" s="188">
        <v>0</v>
      </c>
      <c r="ACF15" s="188">
        <v>0</v>
      </c>
      <c r="ACG15" s="188">
        <v>26695200</v>
      </c>
      <c r="ACH15" s="188">
        <v>0</v>
      </c>
      <c r="ACI15" s="188">
        <v>6862237.5999999996</v>
      </c>
      <c r="ACJ15" s="188">
        <v>0</v>
      </c>
      <c r="ACK15" s="188">
        <v>0</v>
      </c>
      <c r="ACL15" s="188">
        <v>0</v>
      </c>
      <c r="ACM15" s="188">
        <v>0</v>
      </c>
      <c r="ACN15" s="188">
        <v>0</v>
      </c>
      <c r="ACO15" s="188">
        <v>0</v>
      </c>
      <c r="ACP15" s="188">
        <v>0</v>
      </c>
      <c r="ACQ15" s="188">
        <v>0</v>
      </c>
      <c r="ACR15" s="188">
        <v>0</v>
      </c>
      <c r="ACS15" s="188">
        <v>0</v>
      </c>
      <c r="ACT15" s="188">
        <v>0</v>
      </c>
      <c r="ACU15" s="188">
        <v>0</v>
      </c>
      <c r="ACV15" s="188">
        <v>0</v>
      </c>
      <c r="ACW15" s="188">
        <v>0</v>
      </c>
      <c r="ACX15" s="188">
        <v>0</v>
      </c>
      <c r="ACY15" s="188">
        <v>0</v>
      </c>
      <c r="ACZ15" s="188">
        <v>0</v>
      </c>
      <c r="ADA15" s="188">
        <v>0</v>
      </c>
      <c r="ADB15" s="188">
        <v>0</v>
      </c>
      <c r="ADC15" s="188">
        <v>0</v>
      </c>
      <c r="ADD15" s="188">
        <v>21013549.489999998</v>
      </c>
      <c r="ADE15" s="188">
        <v>38480975.240000002</v>
      </c>
      <c r="ADF15" s="188">
        <v>0</v>
      </c>
      <c r="ADG15" s="188">
        <v>0</v>
      </c>
      <c r="ADH15" s="188">
        <v>0</v>
      </c>
      <c r="ADI15" s="188">
        <v>0</v>
      </c>
      <c r="ADJ15" s="188">
        <v>0</v>
      </c>
      <c r="ADK15" s="188">
        <v>0</v>
      </c>
      <c r="ADL15" s="188">
        <v>0</v>
      </c>
      <c r="ADM15" s="188">
        <v>43340532.259999998</v>
      </c>
      <c r="ADN15" s="188">
        <v>0</v>
      </c>
      <c r="ADO15" s="188">
        <v>0</v>
      </c>
      <c r="ADP15" s="188">
        <v>43417293.969999999</v>
      </c>
      <c r="ADQ15" s="188">
        <v>0</v>
      </c>
      <c r="ADR15" s="188">
        <v>0</v>
      </c>
      <c r="ADS15" s="188">
        <v>0</v>
      </c>
      <c r="ADT15" s="188">
        <v>0</v>
      </c>
      <c r="ADU15" s="188">
        <v>0</v>
      </c>
      <c r="ADV15" s="188">
        <v>0</v>
      </c>
      <c r="ADW15" s="188">
        <v>0</v>
      </c>
      <c r="ADX15" s="188">
        <v>0</v>
      </c>
      <c r="ADY15" s="188">
        <v>0</v>
      </c>
      <c r="ADZ15" s="188">
        <v>0</v>
      </c>
      <c r="AEA15" s="188">
        <v>0</v>
      </c>
      <c r="AEB15" s="188">
        <v>0</v>
      </c>
      <c r="AEC15" s="188">
        <v>0</v>
      </c>
      <c r="AED15" s="188">
        <v>0</v>
      </c>
      <c r="AEE15" s="188">
        <v>0</v>
      </c>
      <c r="AEF15" s="188">
        <v>0</v>
      </c>
      <c r="AEG15" s="188">
        <v>0</v>
      </c>
      <c r="AEH15" s="188">
        <v>0</v>
      </c>
      <c r="AEI15" s="188">
        <v>0</v>
      </c>
      <c r="AEJ15" s="188">
        <v>0</v>
      </c>
      <c r="AEK15" s="188">
        <v>0</v>
      </c>
      <c r="AEL15" s="188">
        <v>0</v>
      </c>
      <c r="AEM15" s="188">
        <v>0</v>
      </c>
      <c r="AEN15" s="188">
        <v>0</v>
      </c>
      <c r="AEO15" s="188">
        <v>21257000</v>
      </c>
      <c r="AEP15" s="188">
        <v>0</v>
      </c>
      <c r="AEQ15" s="188">
        <v>0</v>
      </c>
      <c r="AER15" s="188">
        <v>0</v>
      </c>
      <c r="AES15" s="188">
        <v>0</v>
      </c>
      <c r="AET15" s="188">
        <v>0</v>
      </c>
      <c r="AEU15" s="188">
        <v>0</v>
      </c>
      <c r="AEV15" s="188">
        <v>0</v>
      </c>
      <c r="AEW15" s="188">
        <v>0</v>
      </c>
      <c r="AEX15" s="188">
        <v>0</v>
      </c>
      <c r="AEY15" s="188">
        <v>600602</v>
      </c>
      <c r="AEZ15" s="188">
        <v>3</v>
      </c>
      <c r="AFA15" s="188">
        <v>0</v>
      </c>
      <c r="AFB15" s="188">
        <v>0</v>
      </c>
      <c r="AFC15" s="188">
        <v>0</v>
      </c>
      <c r="AFD15" s="188">
        <v>0</v>
      </c>
      <c r="AFE15" s="188">
        <v>0</v>
      </c>
      <c r="AFF15" s="188">
        <v>0</v>
      </c>
      <c r="AFG15" s="188">
        <v>0</v>
      </c>
      <c r="AFH15" s="188">
        <v>0</v>
      </c>
      <c r="AFI15" s="188">
        <v>0</v>
      </c>
      <c r="AFJ15" s="188">
        <v>0</v>
      </c>
      <c r="AFK15" s="188">
        <v>0</v>
      </c>
      <c r="AFL15" s="188">
        <v>0</v>
      </c>
      <c r="AFM15" s="188">
        <v>0</v>
      </c>
      <c r="AFN15" s="188">
        <v>0</v>
      </c>
      <c r="AFO15" s="188">
        <v>0</v>
      </c>
      <c r="AFP15" s="188">
        <v>0</v>
      </c>
      <c r="AFQ15" s="188">
        <v>0</v>
      </c>
      <c r="AFR15" s="188">
        <v>0</v>
      </c>
      <c r="AFS15" s="188">
        <v>0</v>
      </c>
      <c r="AFT15" s="188">
        <v>0</v>
      </c>
      <c r="AFU15" s="188">
        <v>0</v>
      </c>
      <c r="AFV15" s="188">
        <v>0</v>
      </c>
      <c r="AFW15" s="188">
        <v>0</v>
      </c>
      <c r="AFX15" s="188">
        <v>17833899.829999998</v>
      </c>
      <c r="AFY15" s="188">
        <v>0</v>
      </c>
      <c r="AFZ15" s="188">
        <v>0</v>
      </c>
      <c r="AGA15" s="188">
        <v>0</v>
      </c>
      <c r="AGB15" s="188">
        <v>0</v>
      </c>
      <c r="AGC15" s="188">
        <v>0</v>
      </c>
      <c r="AGD15" s="188">
        <v>0</v>
      </c>
      <c r="AGE15" s="188">
        <v>0</v>
      </c>
      <c r="AGF15" s="188">
        <v>0</v>
      </c>
      <c r="AGG15" s="188">
        <v>0</v>
      </c>
      <c r="AGH15" s="188">
        <v>0</v>
      </c>
      <c r="AGI15" s="188">
        <v>20014000</v>
      </c>
      <c r="AGJ15" s="188">
        <v>0</v>
      </c>
      <c r="AGK15" s="188">
        <v>0</v>
      </c>
      <c r="AGL15" s="188">
        <v>0</v>
      </c>
      <c r="AGM15" s="188">
        <v>0</v>
      </c>
      <c r="AGN15" s="188">
        <v>0</v>
      </c>
      <c r="AGO15" s="188">
        <v>0</v>
      </c>
      <c r="AGP15" s="188">
        <v>0</v>
      </c>
      <c r="AGQ15" s="188">
        <v>37228000</v>
      </c>
      <c r="AGR15" s="188">
        <v>21168000</v>
      </c>
      <c r="AGS15" s="188">
        <v>0</v>
      </c>
      <c r="AGT15" s="188">
        <v>0</v>
      </c>
      <c r="AGU15" s="188">
        <v>0</v>
      </c>
      <c r="AGV15" s="188">
        <v>0</v>
      </c>
      <c r="AGW15" s="188">
        <v>0</v>
      </c>
      <c r="AGX15" s="188">
        <v>0</v>
      </c>
      <c r="AGY15" s="188">
        <v>0</v>
      </c>
      <c r="AGZ15" s="188">
        <v>0</v>
      </c>
      <c r="AHA15" s="188">
        <v>0</v>
      </c>
      <c r="AHB15" s="188">
        <v>0</v>
      </c>
      <c r="AHC15" s="188">
        <v>0</v>
      </c>
      <c r="AHD15" s="188">
        <v>0</v>
      </c>
      <c r="AHE15" s="188">
        <v>0</v>
      </c>
      <c r="AHF15" s="188">
        <v>0</v>
      </c>
      <c r="AHG15" s="188">
        <v>0</v>
      </c>
      <c r="AHH15" s="188">
        <v>0</v>
      </c>
      <c r="AHI15" s="188">
        <v>0</v>
      </c>
      <c r="AHJ15" s="188">
        <v>0</v>
      </c>
      <c r="AHK15" s="188">
        <v>0</v>
      </c>
      <c r="AHL15" s="188">
        <v>0</v>
      </c>
      <c r="AHM15" s="188">
        <v>0</v>
      </c>
      <c r="AHN15" s="188">
        <v>0</v>
      </c>
      <c r="AHO15" s="188"/>
      <c r="AHQ15" s="209">
        <v>13</v>
      </c>
      <c r="AHR15" s="184" t="s">
        <v>1156</v>
      </c>
      <c r="AHS15" s="184" t="b">
        <f t="shared" si="0"/>
        <v>1</v>
      </c>
    </row>
    <row r="16" spans="1:903" ht="23.5" customHeight="1">
      <c r="A16" s="183" t="s">
        <v>18</v>
      </c>
      <c r="B16" s="184" t="s">
        <v>645</v>
      </c>
      <c r="C16" s="188">
        <v>66126920.049999997</v>
      </c>
      <c r="D16" s="188">
        <v>8931145</v>
      </c>
      <c r="E16" s="188">
        <v>1761906</v>
      </c>
      <c r="F16" s="188">
        <v>4339215.16</v>
      </c>
      <c r="G16" s="188">
        <v>2226368.9</v>
      </c>
      <c r="H16" s="188">
        <v>4484764.1100000003</v>
      </c>
      <c r="I16" s="188">
        <v>875457</v>
      </c>
      <c r="J16" s="188">
        <v>12548339.710000001</v>
      </c>
      <c r="K16" s="188">
        <v>2959000</v>
      </c>
      <c r="L16" s="188">
        <v>2899271.85</v>
      </c>
      <c r="M16" s="188">
        <v>11833784.439999999</v>
      </c>
      <c r="N16" s="188">
        <v>2406725.79</v>
      </c>
      <c r="O16" s="188">
        <v>16483692.98</v>
      </c>
      <c r="P16" s="188">
        <v>5970521.9800000004</v>
      </c>
      <c r="Q16" s="188">
        <v>3988882.94</v>
      </c>
      <c r="R16" s="188">
        <v>3170725.87</v>
      </c>
      <c r="S16" s="188">
        <v>3109952.37</v>
      </c>
      <c r="T16" s="188">
        <v>2153609.0099999998</v>
      </c>
      <c r="U16" s="188">
        <v>1024638.09</v>
      </c>
      <c r="V16" s="188">
        <v>3982791.43</v>
      </c>
      <c r="W16" s="188">
        <v>3211036.52</v>
      </c>
      <c r="X16" s="188">
        <v>1376627.35</v>
      </c>
      <c r="Y16" s="188">
        <v>1126701.6200000001</v>
      </c>
      <c r="Z16" s="188">
        <v>378179.65</v>
      </c>
      <c r="AA16" s="188">
        <v>84224224.549999997</v>
      </c>
      <c r="AB16" s="188">
        <v>2930100</v>
      </c>
      <c r="AC16" s="188">
        <v>10170301.279999999</v>
      </c>
      <c r="AD16" s="188">
        <v>2634225.27</v>
      </c>
      <c r="AE16" s="188">
        <v>7094942.5300000003</v>
      </c>
      <c r="AF16" s="188">
        <v>2774400</v>
      </c>
      <c r="AG16" s="188">
        <v>9330442.8099999987</v>
      </c>
      <c r="AH16" s="188">
        <v>16117793.66</v>
      </c>
      <c r="AI16" s="188">
        <v>4550906.4400000004</v>
      </c>
      <c r="AJ16" s="188">
        <v>4711163.8</v>
      </c>
      <c r="AK16" s="188">
        <v>5116002.51</v>
      </c>
      <c r="AL16" s="188">
        <v>2090773.11</v>
      </c>
      <c r="AM16" s="188">
        <v>7086055.5199999996</v>
      </c>
      <c r="AN16" s="188">
        <v>2409188.42</v>
      </c>
      <c r="AO16" s="188">
        <v>2234067.09</v>
      </c>
      <c r="AP16" s="188">
        <v>14338485.83</v>
      </c>
      <c r="AQ16" s="188">
        <v>3641305.51</v>
      </c>
      <c r="AR16" s="188">
        <v>1112398.83</v>
      </c>
      <c r="AS16" s="188">
        <v>43124505.43</v>
      </c>
      <c r="AT16" s="188">
        <v>2866808.62</v>
      </c>
      <c r="AU16" s="188">
        <v>3858227.08</v>
      </c>
      <c r="AV16" s="188">
        <v>2957799.09</v>
      </c>
      <c r="AW16" s="188">
        <v>1701223.97</v>
      </c>
      <c r="AX16" s="188">
        <v>2263927.9</v>
      </c>
      <c r="AY16" s="188">
        <v>1290644.6000000001</v>
      </c>
      <c r="AZ16" s="188">
        <v>2947430.47</v>
      </c>
      <c r="BA16" s="188">
        <v>8134746.1400000006</v>
      </c>
      <c r="BB16" s="188">
        <v>1525386.07</v>
      </c>
      <c r="BC16" s="188">
        <v>22904578.949999999</v>
      </c>
      <c r="BD16" s="188">
        <v>4693449.9800000004</v>
      </c>
      <c r="BE16" s="188">
        <v>1551400</v>
      </c>
      <c r="BF16" s="188">
        <v>1728120</v>
      </c>
      <c r="BG16" s="188">
        <v>525000</v>
      </c>
      <c r="BH16" s="188">
        <v>30289417.100000001</v>
      </c>
      <c r="BI16" s="188">
        <v>987021.86</v>
      </c>
      <c r="BJ16" s="188">
        <v>1225348.58</v>
      </c>
      <c r="BK16" s="188">
        <v>1562427.35</v>
      </c>
      <c r="BL16" s="188">
        <v>1646203.03</v>
      </c>
      <c r="BM16" s="188">
        <v>4187437.08</v>
      </c>
      <c r="BN16" s="188">
        <v>1449500</v>
      </c>
      <c r="BO16" s="188">
        <v>1155210.53</v>
      </c>
      <c r="BP16" s="188">
        <v>893274</v>
      </c>
      <c r="BQ16" s="188">
        <v>2316229.41</v>
      </c>
      <c r="BR16" s="188">
        <v>765500</v>
      </c>
      <c r="BS16" s="188">
        <v>708804</v>
      </c>
      <c r="BT16" s="188">
        <v>16486194.359999999</v>
      </c>
      <c r="BU16" s="188">
        <v>425000</v>
      </c>
      <c r="BV16" s="188">
        <v>1050450</v>
      </c>
      <c r="BW16" s="188">
        <v>37221048.950000003</v>
      </c>
      <c r="BX16" s="188">
        <v>74608975.909999996</v>
      </c>
      <c r="BY16" s="188">
        <v>5140130</v>
      </c>
      <c r="BZ16" s="188">
        <v>1965057.41</v>
      </c>
      <c r="CA16" s="188">
        <v>2588994.98</v>
      </c>
      <c r="CB16" s="188">
        <v>3010153.23</v>
      </c>
      <c r="CC16" s="188">
        <v>7001100.25</v>
      </c>
      <c r="CD16" s="188">
        <v>1927500</v>
      </c>
      <c r="CE16" s="188">
        <v>1933000</v>
      </c>
      <c r="CF16" s="188">
        <v>19130664</v>
      </c>
      <c r="CG16" s="188">
        <v>8349894.2199999997</v>
      </c>
      <c r="CH16" s="188">
        <v>19417935.420000002</v>
      </c>
      <c r="CI16" s="188">
        <v>3996900</v>
      </c>
      <c r="CJ16" s="188">
        <v>4363000</v>
      </c>
      <c r="CK16" s="188">
        <v>1798195.43</v>
      </c>
      <c r="CL16" s="188">
        <v>1106899.5</v>
      </c>
      <c r="CM16" s="188">
        <v>6560546.9000000004</v>
      </c>
      <c r="CN16" s="188">
        <v>2580000</v>
      </c>
      <c r="CO16" s="188">
        <v>3511400</v>
      </c>
      <c r="CP16" s="188">
        <v>2476527.6</v>
      </c>
      <c r="CQ16" s="188">
        <v>4307642.79</v>
      </c>
      <c r="CR16" s="188">
        <v>1497121.69</v>
      </c>
      <c r="CS16" s="188">
        <v>29519079.550000001</v>
      </c>
      <c r="CT16" s="188">
        <v>1978775.63</v>
      </c>
      <c r="CU16" s="188">
        <v>2710687.77</v>
      </c>
      <c r="CV16" s="188">
        <v>4658296.78</v>
      </c>
      <c r="CW16" s="188">
        <v>4039488</v>
      </c>
      <c r="CX16" s="188">
        <v>3315770.85</v>
      </c>
      <c r="CY16" s="188">
        <v>3780399.52</v>
      </c>
      <c r="CZ16" s="188">
        <v>529686.28</v>
      </c>
      <c r="DA16" s="188">
        <v>72129694.579999998</v>
      </c>
      <c r="DB16" s="188">
        <v>0</v>
      </c>
      <c r="DC16" s="188">
        <v>12820775.719999999</v>
      </c>
      <c r="DD16" s="188">
        <v>16321215.41</v>
      </c>
      <c r="DE16" s="188">
        <v>4413152.28</v>
      </c>
      <c r="DF16" s="188">
        <v>4053547.45</v>
      </c>
      <c r="DG16" s="188">
        <v>21745371.879999999</v>
      </c>
      <c r="DH16" s="188">
        <v>4279754.29</v>
      </c>
      <c r="DI16" s="188">
        <v>4476217.17</v>
      </c>
      <c r="DJ16" s="188">
        <v>3465863.92</v>
      </c>
      <c r="DK16" s="188">
        <v>27558776.959999997</v>
      </c>
      <c r="DL16" s="188">
        <v>189906466.97999999</v>
      </c>
      <c r="DM16" s="188">
        <v>183643812.15000001</v>
      </c>
      <c r="DN16" s="188">
        <v>10886632.449999999</v>
      </c>
      <c r="DO16" s="188">
        <v>3919988.71</v>
      </c>
      <c r="DP16" s="188">
        <v>11578309.83</v>
      </c>
      <c r="DQ16" s="188">
        <v>3853279.94</v>
      </c>
      <c r="DR16" s="188">
        <v>6663931.5800000001</v>
      </c>
      <c r="DS16" s="188">
        <v>7484643.8899999997</v>
      </c>
      <c r="DT16" s="188">
        <v>2885359.0700000003</v>
      </c>
      <c r="DU16" s="188">
        <v>280654879.42000002</v>
      </c>
      <c r="DV16" s="188">
        <v>1773380.1</v>
      </c>
      <c r="DW16" s="188">
        <v>4282950</v>
      </c>
      <c r="DX16" s="188">
        <v>6857505.0199999996</v>
      </c>
      <c r="DY16" s="188">
        <v>12512831.34</v>
      </c>
      <c r="DZ16" s="188">
        <v>9607089.3499999996</v>
      </c>
      <c r="EA16" s="188">
        <v>6171082.0899999999</v>
      </c>
      <c r="EB16" s="188">
        <v>3648852.14</v>
      </c>
      <c r="EC16" s="188">
        <v>21447403.280000001</v>
      </c>
      <c r="ED16" s="188">
        <v>30272027.780000001</v>
      </c>
      <c r="EE16" s="188">
        <v>93491096.949999988</v>
      </c>
      <c r="EF16" s="188">
        <v>3471665.42</v>
      </c>
      <c r="EG16" s="188">
        <v>4306921.21</v>
      </c>
      <c r="EH16" s="188">
        <v>5872315.8900000006</v>
      </c>
      <c r="EI16" s="188">
        <v>5214175.96</v>
      </c>
      <c r="EJ16" s="188">
        <v>6975489.8099999996</v>
      </c>
      <c r="EK16" s="188">
        <v>3532927.06</v>
      </c>
      <c r="EL16" s="188">
        <v>6714009.3399999999</v>
      </c>
      <c r="EM16" s="188">
        <v>69639901.170000002</v>
      </c>
      <c r="EN16" s="188">
        <v>1990712.93</v>
      </c>
      <c r="EO16" s="188">
        <v>7641930.0099999998</v>
      </c>
      <c r="EP16" s="188">
        <v>10926963.289999999</v>
      </c>
      <c r="EQ16" s="188">
        <v>2212827.7999999998</v>
      </c>
      <c r="ER16" s="188">
        <v>10578862.08</v>
      </c>
      <c r="ES16" s="188">
        <v>14076000.5</v>
      </c>
      <c r="ET16" s="188">
        <v>1884355.12</v>
      </c>
      <c r="EU16" s="188">
        <v>3025600.18</v>
      </c>
      <c r="EV16" s="188">
        <v>84273641.870000005</v>
      </c>
      <c r="EW16" s="188">
        <v>1962291.5</v>
      </c>
      <c r="EX16" s="188">
        <v>2500154.04</v>
      </c>
      <c r="EY16" s="188">
        <v>3246985.88</v>
      </c>
      <c r="EZ16" s="188">
        <v>6753798.9199999999</v>
      </c>
      <c r="FA16" s="188">
        <v>6347460.4400000004</v>
      </c>
      <c r="FB16" s="188">
        <v>5635029.6200000001</v>
      </c>
      <c r="FC16" s="188">
        <v>5933246.6900000004</v>
      </c>
      <c r="FD16" s="188">
        <v>1356671.4</v>
      </c>
      <c r="FE16" s="188">
        <v>2544687.6</v>
      </c>
      <c r="FF16" s="188">
        <v>2598411.1</v>
      </c>
      <c r="FG16" s="188">
        <v>770851.52</v>
      </c>
      <c r="FH16" s="188">
        <v>38181971.68</v>
      </c>
      <c r="FI16" s="188">
        <v>1879003</v>
      </c>
      <c r="FJ16" s="188">
        <v>2610361.0699999998</v>
      </c>
      <c r="FK16" s="188">
        <v>1507427</v>
      </c>
      <c r="FL16" s="188">
        <v>3733286.78</v>
      </c>
      <c r="FM16" s="188">
        <v>4777524.71</v>
      </c>
      <c r="FN16" s="188">
        <v>3887834.6999999997</v>
      </c>
      <c r="FO16" s="188">
        <v>485742.53</v>
      </c>
      <c r="FP16" s="188">
        <v>284031849.46999997</v>
      </c>
      <c r="FQ16" s="188">
        <v>2656046.9</v>
      </c>
      <c r="FR16" s="188">
        <v>5475993.4199999999</v>
      </c>
      <c r="FS16" s="188">
        <v>5574121.7999999998</v>
      </c>
      <c r="FT16" s="188">
        <v>4836538.3</v>
      </c>
      <c r="FU16" s="188">
        <v>4078614.7699999996</v>
      </c>
      <c r="FV16" s="188">
        <v>12734599.9</v>
      </c>
      <c r="FW16" s="188">
        <v>6623427.7000000002</v>
      </c>
      <c r="FX16" s="188">
        <v>3868186.61</v>
      </c>
      <c r="FY16" s="188">
        <v>2376524.79</v>
      </c>
      <c r="FZ16" s="188">
        <v>9410164.6900000013</v>
      </c>
      <c r="GA16" s="188">
        <v>4138628.96</v>
      </c>
      <c r="GB16" s="188">
        <v>4959336.7300000004</v>
      </c>
      <c r="GC16" s="188">
        <v>13971106.129999999</v>
      </c>
      <c r="GD16" s="188">
        <v>50091830.090000004</v>
      </c>
      <c r="GE16" s="188">
        <v>2995608.27</v>
      </c>
      <c r="GF16" s="188">
        <v>3264644.87</v>
      </c>
      <c r="GG16" s="188">
        <v>6590762.9900000002</v>
      </c>
      <c r="GH16" s="188">
        <v>3510298.96</v>
      </c>
      <c r="GI16" s="188">
        <v>6033757.7200000007</v>
      </c>
      <c r="GJ16" s="188">
        <v>1686160.44</v>
      </c>
      <c r="GK16" s="188">
        <v>5201048.99</v>
      </c>
      <c r="GL16" s="188">
        <v>12088962.68</v>
      </c>
      <c r="GM16" s="188">
        <v>1393245.52</v>
      </c>
      <c r="GN16" s="188">
        <v>2060510.83</v>
      </c>
      <c r="GO16" s="188">
        <v>1247743.8199999998</v>
      </c>
      <c r="GP16" s="188">
        <v>68580185.870000005</v>
      </c>
      <c r="GQ16" s="188">
        <v>8856417.9000000004</v>
      </c>
      <c r="GR16" s="188">
        <v>3464529.27</v>
      </c>
      <c r="GS16" s="188">
        <v>3825408.65</v>
      </c>
      <c r="GT16" s="188">
        <v>1842449.13</v>
      </c>
      <c r="GU16" s="188">
        <v>5309773.8099999996</v>
      </c>
      <c r="GV16" s="188">
        <v>9735852.4199999999</v>
      </c>
      <c r="GW16" s="188">
        <v>5351113.16</v>
      </c>
      <c r="GX16" s="188">
        <v>14692432.310000001</v>
      </c>
      <c r="GY16" s="188">
        <v>2622969.7800000003</v>
      </c>
      <c r="GZ16" s="188">
        <v>11658766.07</v>
      </c>
      <c r="HA16" s="188">
        <v>3770950.55</v>
      </c>
      <c r="HB16" s="188">
        <v>27240047.109999999</v>
      </c>
      <c r="HC16" s="188">
        <v>11711425.029999999</v>
      </c>
      <c r="HD16" s="188">
        <v>5208369.4000000004</v>
      </c>
      <c r="HE16" s="188">
        <v>11181651.140000001</v>
      </c>
      <c r="HF16" s="188">
        <v>4598162.66</v>
      </c>
      <c r="HG16" s="188">
        <v>3674136.14</v>
      </c>
      <c r="HH16" s="188">
        <v>858726.77</v>
      </c>
      <c r="HI16" s="188">
        <v>151142040.69999999</v>
      </c>
      <c r="HJ16" s="188">
        <v>2790895.39</v>
      </c>
      <c r="HK16" s="188">
        <v>28328220</v>
      </c>
      <c r="HL16" s="188">
        <v>2140806.84</v>
      </c>
      <c r="HM16" s="188">
        <v>2308296.0699999998</v>
      </c>
      <c r="HN16" s="188">
        <v>1725192.28</v>
      </c>
      <c r="HO16" s="188">
        <v>2508690.08</v>
      </c>
      <c r="HP16" s="188">
        <v>1300123.5</v>
      </c>
      <c r="HQ16" s="188">
        <v>25043915.739999998</v>
      </c>
      <c r="HR16" s="188">
        <v>13341032</v>
      </c>
      <c r="HS16" s="188">
        <v>1372000</v>
      </c>
      <c r="HT16" s="188">
        <v>1280804.92</v>
      </c>
      <c r="HU16" s="188">
        <v>11026956</v>
      </c>
      <c r="HV16" s="188">
        <v>1328823.3999999999</v>
      </c>
      <c r="HW16" s="188">
        <v>3887061</v>
      </c>
      <c r="HX16" s="188">
        <v>9904700</v>
      </c>
      <c r="HY16" s="188">
        <v>1268021.27</v>
      </c>
      <c r="HZ16" s="188">
        <v>1870117.77</v>
      </c>
      <c r="IA16" s="188">
        <v>10964702.289999999</v>
      </c>
      <c r="IB16" s="188">
        <v>17661260</v>
      </c>
      <c r="IC16" s="188">
        <v>678864.41</v>
      </c>
      <c r="ID16" s="188">
        <v>2724853.93</v>
      </c>
      <c r="IE16" s="188">
        <v>779233.15</v>
      </c>
      <c r="IF16" s="188">
        <v>899734.82</v>
      </c>
      <c r="IG16" s="188">
        <v>16492084.58</v>
      </c>
      <c r="IH16" s="188">
        <v>7635183.9800000004</v>
      </c>
      <c r="II16" s="188">
        <v>2336187.5099999998</v>
      </c>
      <c r="IJ16" s="188">
        <v>6368275.4800000004</v>
      </c>
      <c r="IK16" s="188">
        <v>5152970.4000000004</v>
      </c>
      <c r="IL16" s="188">
        <v>2573796.77</v>
      </c>
      <c r="IM16" s="188">
        <v>2258749.3199999998</v>
      </c>
      <c r="IN16" s="188">
        <v>3187262.78</v>
      </c>
      <c r="IO16" s="188">
        <v>1816912.1</v>
      </c>
      <c r="IP16" s="188">
        <v>2131596.6</v>
      </c>
      <c r="IQ16" s="188">
        <v>2768878.74</v>
      </c>
      <c r="IR16" s="188">
        <v>83256608.900000006</v>
      </c>
      <c r="IS16" s="188">
        <v>12189168.82</v>
      </c>
      <c r="IT16" s="188">
        <v>3835878</v>
      </c>
      <c r="IU16" s="188">
        <v>6207561.9299999997</v>
      </c>
      <c r="IV16" s="188">
        <v>1056326.3400000001</v>
      </c>
      <c r="IW16" s="188">
        <v>2848947.3</v>
      </c>
      <c r="IX16" s="188">
        <v>1340405.47</v>
      </c>
      <c r="IY16" s="188">
        <v>992694.01</v>
      </c>
      <c r="IZ16" s="188">
        <v>2683807.09</v>
      </c>
      <c r="JA16" s="188">
        <v>1807536.27</v>
      </c>
      <c r="JB16" s="188">
        <v>3154813.08</v>
      </c>
      <c r="JC16" s="188">
        <v>2248993.34</v>
      </c>
      <c r="JD16" s="188">
        <v>14858857.259999998</v>
      </c>
      <c r="JE16" s="188">
        <v>7945039.9399999995</v>
      </c>
      <c r="JF16" s="188">
        <v>2302884.29</v>
      </c>
      <c r="JG16" s="188">
        <v>2359118.09</v>
      </c>
      <c r="JH16" s="188">
        <v>1481803.31</v>
      </c>
      <c r="JI16" s="188">
        <v>1014473.34</v>
      </c>
      <c r="JJ16" s="188">
        <v>6116134.2999999998</v>
      </c>
      <c r="JK16" s="188">
        <v>1716345.49</v>
      </c>
      <c r="JL16" s="188">
        <v>14046327.74</v>
      </c>
      <c r="JM16" s="188">
        <v>3184005.29</v>
      </c>
      <c r="JN16" s="188">
        <v>1500000</v>
      </c>
      <c r="JO16" s="188">
        <v>3429106.43</v>
      </c>
      <c r="JP16" s="188">
        <v>1238136.2</v>
      </c>
      <c r="JQ16" s="188">
        <v>22862972.16</v>
      </c>
      <c r="JR16" s="188">
        <v>1003633.87</v>
      </c>
      <c r="JS16" s="188">
        <v>2408609.37</v>
      </c>
      <c r="JT16" s="188">
        <v>3769896.23</v>
      </c>
      <c r="JU16" s="188">
        <v>4942176.0999999996</v>
      </c>
      <c r="JV16" s="188">
        <v>1063416.02</v>
      </c>
      <c r="JW16" s="188">
        <v>2469328.0699999998</v>
      </c>
      <c r="JX16" s="188">
        <v>2138852.86</v>
      </c>
      <c r="JY16" s="188">
        <v>48253216.130000003</v>
      </c>
      <c r="JZ16" s="188">
        <v>13955608.52</v>
      </c>
      <c r="KA16" s="188">
        <v>2356451.14</v>
      </c>
      <c r="KB16" s="188">
        <v>201115.05</v>
      </c>
      <c r="KC16" s="188">
        <v>2058208.08</v>
      </c>
      <c r="KD16" s="188">
        <v>1952249.11</v>
      </c>
      <c r="KE16" s="188">
        <v>4622300</v>
      </c>
      <c r="KF16" s="188">
        <v>3908000</v>
      </c>
      <c r="KG16" s="188">
        <v>309600</v>
      </c>
      <c r="KH16" s="188">
        <v>1376630.15</v>
      </c>
      <c r="KI16" s="188">
        <v>1794000</v>
      </c>
      <c r="KJ16" s="188">
        <v>1842485.42</v>
      </c>
      <c r="KK16" s="188">
        <v>2678036.33</v>
      </c>
      <c r="KL16" s="188">
        <v>1256496.05</v>
      </c>
      <c r="KM16" s="188">
        <v>1579448.97</v>
      </c>
      <c r="KN16" s="188">
        <v>153536769.47999999</v>
      </c>
      <c r="KO16" s="188">
        <v>6840734.3200000003</v>
      </c>
      <c r="KP16" s="188">
        <v>14960647.42</v>
      </c>
      <c r="KQ16" s="188">
        <v>4223008.49</v>
      </c>
      <c r="KR16" s="188">
        <v>0</v>
      </c>
      <c r="KS16" s="188">
        <v>1844762</v>
      </c>
      <c r="KT16" s="188">
        <v>49485461.630000003</v>
      </c>
      <c r="KU16" s="188">
        <v>2691675.26</v>
      </c>
      <c r="KV16" s="188">
        <v>4467063.12</v>
      </c>
      <c r="KW16" s="188">
        <v>16265939.52</v>
      </c>
      <c r="KX16" s="188">
        <v>1376038.18</v>
      </c>
      <c r="KY16" s="188">
        <v>4717157.5</v>
      </c>
      <c r="KZ16" s="188">
        <v>5394052.7199999997</v>
      </c>
      <c r="LA16" s="188">
        <v>3710407.17</v>
      </c>
      <c r="LB16" s="188">
        <v>1788458</v>
      </c>
      <c r="LC16" s="188">
        <v>20344961.699999999</v>
      </c>
      <c r="LD16" s="188">
        <v>1998114.57</v>
      </c>
      <c r="LE16" s="188">
        <v>168952727.98000002</v>
      </c>
      <c r="LF16" s="188">
        <v>15438058.35</v>
      </c>
      <c r="LG16" s="188">
        <v>50612231.140000001</v>
      </c>
      <c r="LH16" s="188">
        <v>11159346.17</v>
      </c>
      <c r="LI16" s="188">
        <v>1374642.1</v>
      </c>
      <c r="LJ16" s="188">
        <v>1988500</v>
      </c>
      <c r="LK16" s="188">
        <v>2218253.88</v>
      </c>
      <c r="LL16" s="188">
        <v>4794271.1500000004</v>
      </c>
      <c r="LM16" s="188">
        <v>2737080.24</v>
      </c>
      <c r="LN16" s="188">
        <v>3605546.62</v>
      </c>
      <c r="LO16" s="188">
        <v>779749.81</v>
      </c>
      <c r="LP16" s="188">
        <v>40348771.390000001</v>
      </c>
      <c r="LQ16" s="188">
        <v>1667624.17</v>
      </c>
      <c r="LR16" s="188">
        <v>1526315.09</v>
      </c>
      <c r="LS16" s="188">
        <v>43042098.939999998</v>
      </c>
      <c r="LT16" s="188">
        <v>159543958.31</v>
      </c>
      <c r="LU16" s="188">
        <v>61711525.619999997</v>
      </c>
      <c r="LV16" s="188">
        <v>15128291.940000001</v>
      </c>
      <c r="LW16" s="188">
        <v>8963524.75</v>
      </c>
      <c r="LX16" s="188">
        <v>10349340</v>
      </c>
      <c r="LY16" s="188">
        <v>64220125.43</v>
      </c>
      <c r="LZ16" s="188">
        <v>3396566.34</v>
      </c>
      <c r="MA16" s="188">
        <v>2943349.84</v>
      </c>
      <c r="MB16" s="188">
        <v>5411109.0700000003</v>
      </c>
      <c r="MC16" s="188">
        <v>21214426.379999999</v>
      </c>
      <c r="MD16" s="188">
        <v>3908728.71</v>
      </c>
      <c r="ME16" s="188">
        <v>98466183.289999992</v>
      </c>
      <c r="MF16" s="188">
        <v>1810198.82</v>
      </c>
      <c r="MG16" s="188">
        <v>9639677.5600000005</v>
      </c>
      <c r="MH16" s="188">
        <v>6872360</v>
      </c>
      <c r="MI16" s="188">
        <v>550000</v>
      </c>
      <c r="MJ16" s="188">
        <v>4721841.4800000004</v>
      </c>
      <c r="MK16" s="188">
        <v>11066453</v>
      </c>
      <c r="ML16" s="188">
        <v>9702770.0399999991</v>
      </c>
      <c r="MM16" s="188">
        <v>9854084.3000000007</v>
      </c>
      <c r="MN16" s="188">
        <v>3605470.64</v>
      </c>
      <c r="MO16" s="188">
        <v>4091277.64</v>
      </c>
      <c r="MP16" s="188">
        <v>2523388.9700000002</v>
      </c>
      <c r="MQ16" s="188">
        <v>40120214.859999999</v>
      </c>
      <c r="MR16" s="188">
        <v>4164327.79</v>
      </c>
      <c r="MS16" s="188">
        <v>4214975.8499999996</v>
      </c>
      <c r="MT16" s="188">
        <v>4732536.2300000004</v>
      </c>
      <c r="MU16" s="188">
        <v>5523442.8300000001</v>
      </c>
      <c r="MV16" s="188">
        <v>1594665.29</v>
      </c>
      <c r="MW16" s="188">
        <v>19989537.420000002</v>
      </c>
      <c r="MX16" s="188">
        <v>5283019.7300000004</v>
      </c>
      <c r="MY16" s="188">
        <v>1700000</v>
      </c>
      <c r="MZ16" s="188">
        <v>2519066.42</v>
      </c>
      <c r="NA16" s="188">
        <v>513130.68</v>
      </c>
      <c r="NB16" s="188">
        <v>85318097.079999998</v>
      </c>
      <c r="NC16" s="188">
        <v>9601578.5600000005</v>
      </c>
      <c r="ND16" s="188">
        <v>3755715.53</v>
      </c>
      <c r="NE16" s="188">
        <v>21594133.240000002</v>
      </c>
      <c r="NF16" s="188">
        <v>1237007.8700000001</v>
      </c>
      <c r="NG16" s="188">
        <v>10260938.720000001</v>
      </c>
      <c r="NH16" s="188">
        <v>11751123.060000001</v>
      </c>
      <c r="NI16" s="188">
        <v>11460600.609999999</v>
      </c>
      <c r="NJ16" s="188">
        <v>817748.26</v>
      </c>
      <c r="NK16" s="188">
        <v>4698077.4400000004</v>
      </c>
      <c r="NL16" s="188">
        <v>4943524.7300000004</v>
      </c>
      <c r="NM16" s="188">
        <v>7298617.8300000001</v>
      </c>
      <c r="NN16" s="188">
        <v>93696534.799999997</v>
      </c>
      <c r="NO16" s="188">
        <v>3668443.85</v>
      </c>
      <c r="NP16" s="188">
        <v>2095501.63</v>
      </c>
      <c r="NQ16" s="188">
        <v>2399374.69</v>
      </c>
      <c r="NR16" s="188">
        <v>1211598.06</v>
      </c>
      <c r="NS16" s="188">
        <v>98729.37</v>
      </c>
      <c r="NT16" s="188">
        <v>558931.75</v>
      </c>
      <c r="NU16" s="188">
        <v>105789920.33</v>
      </c>
      <c r="NV16" s="188">
        <v>4674552.09</v>
      </c>
      <c r="NW16" s="188">
        <v>1569749.88</v>
      </c>
      <c r="NX16" s="188">
        <v>1712563.24</v>
      </c>
      <c r="NY16" s="188">
        <v>2248648.6</v>
      </c>
      <c r="NZ16" s="188">
        <v>5464009.0899999999</v>
      </c>
      <c r="OA16" s="188">
        <v>1291842.49</v>
      </c>
      <c r="OB16" s="188">
        <v>38936128.149999999</v>
      </c>
      <c r="OC16" s="188">
        <v>3405023.15</v>
      </c>
      <c r="OD16" s="188">
        <v>4713035.88</v>
      </c>
      <c r="OE16" s="188">
        <v>6158920</v>
      </c>
      <c r="OF16" s="188">
        <v>2125605.5</v>
      </c>
      <c r="OG16" s="188">
        <v>4752836.1900000004</v>
      </c>
      <c r="OH16" s="188">
        <v>2249403.65</v>
      </c>
      <c r="OI16" s="188">
        <v>1676774.41</v>
      </c>
      <c r="OJ16" s="188">
        <v>2963812.25</v>
      </c>
      <c r="OK16" s="188">
        <v>29319725.68</v>
      </c>
      <c r="OL16" s="188">
        <v>12027521.48</v>
      </c>
      <c r="OM16" s="188">
        <v>8193810.0800000001</v>
      </c>
      <c r="ON16" s="188">
        <v>3391395.31</v>
      </c>
      <c r="OO16" s="188">
        <v>3941623.82</v>
      </c>
      <c r="OP16" s="188">
        <v>1770414.83</v>
      </c>
      <c r="OQ16" s="188">
        <v>120209316.06</v>
      </c>
      <c r="OR16" s="188">
        <v>2326076.7400000002</v>
      </c>
      <c r="OS16" s="188">
        <v>0</v>
      </c>
      <c r="OT16" s="188">
        <v>4575608.7699999996</v>
      </c>
      <c r="OU16" s="188">
        <v>4829664.58</v>
      </c>
      <c r="OV16" s="188">
        <v>16217682.82</v>
      </c>
      <c r="OW16" s="188">
        <v>2059868.22</v>
      </c>
      <c r="OX16" s="188">
        <v>3113194.09</v>
      </c>
      <c r="OY16" s="188">
        <v>1447212.68</v>
      </c>
      <c r="OZ16" s="188">
        <v>51425769.260000005</v>
      </c>
      <c r="PA16" s="188">
        <v>1860224.58</v>
      </c>
      <c r="PB16" s="188">
        <v>4048653.27</v>
      </c>
      <c r="PC16" s="188">
        <v>1068138.24</v>
      </c>
      <c r="PD16" s="188">
        <v>2628662.87</v>
      </c>
      <c r="PE16" s="188">
        <v>6809416.6600000001</v>
      </c>
      <c r="PF16" s="188">
        <v>2472912</v>
      </c>
      <c r="PG16" s="188">
        <v>2115412.94</v>
      </c>
      <c r="PH16" s="188">
        <v>3364681.68</v>
      </c>
      <c r="PI16" s="188">
        <v>2733690.86</v>
      </c>
      <c r="PJ16" s="188">
        <v>5705897.7999999998</v>
      </c>
      <c r="PK16" s="188">
        <v>4676100.16</v>
      </c>
      <c r="PL16" s="188">
        <v>1519959.61</v>
      </c>
      <c r="PM16" s="188">
        <v>8519313.5099999998</v>
      </c>
      <c r="PN16" s="188">
        <v>11539279.779999999</v>
      </c>
      <c r="PO16" s="188">
        <v>1187697.56</v>
      </c>
      <c r="PP16" s="188">
        <v>857770.42</v>
      </c>
      <c r="PQ16" s="188">
        <v>1034220.64</v>
      </c>
      <c r="PR16" s="188">
        <v>118886334.96000001</v>
      </c>
      <c r="PS16" s="188">
        <v>3099608.04</v>
      </c>
      <c r="PT16" s="188">
        <v>3361979.72</v>
      </c>
      <c r="PU16" s="188">
        <v>4676639.4800000004</v>
      </c>
      <c r="PV16" s="188">
        <v>31822820.079999998</v>
      </c>
      <c r="PW16" s="188">
        <v>2496896.35</v>
      </c>
      <c r="PX16" s="188">
        <v>5570951.5599999996</v>
      </c>
      <c r="PY16" s="188">
        <v>4200220.8</v>
      </c>
      <c r="PZ16" s="188">
        <v>6459219.2999999998</v>
      </c>
      <c r="QA16" s="188">
        <v>2763340.7</v>
      </c>
      <c r="QB16" s="188">
        <v>2450928.2599999998</v>
      </c>
      <c r="QC16" s="188">
        <v>2502099.85</v>
      </c>
      <c r="QD16" s="188">
        <v>2817922.31</v>
      </c>
      <c r="QE16" s="188">
        <v>4692283.57</v>
      </c>
      <c r="QF16" s="188">
        <v>3852509.52</v>
      </c>
      <c r="QG16" s="188">
        <v>4141289.04</v>
      </c>
      <c r="QH16" s="188">
        <v>3116968.36</v>
      </c>
      <c r="QI16" s="188">
        <v>2538131.17</v>
      </c>
      <c r="QJ16" s="188">
        <v>3518282.87</v>
      </c>
      <c r="QK16" s="188">
        <v>4363139.67</v>
      </c>
      <c r="QL16" s="188">
        <v>11965925.6</v>
      </c>
      <c r="QM16" s="188">
        <v>3176686.88</v>
      </c>
      <c r="QN16" s="188">
        <v>3839353.57</v>
      </c>
      <c r="QO16" s="188">
        <v>2151711.38</v>
      </c>
      <c r="QP16" s="188">
        <v>1800353.7</v>
      </c>
      <c r="QQ16" s="188">
        <v>2864372.15</v>
      </c>
      <c r="QR16" s="188">
        <v>116367515.5</v>
      </c>
      <c r="QS16" s="188">
        <v>3480263.07</v>
      </c>
      <c r="QT16" s="188">
        <v>5500495.25</v>
      </c>
      <c r="QU16" s="188">
        <v>5143944.4000000004</v>
      </c>
      <c r="QV16" s="188">
        <v>4146125.2</v>
      </c>
      <c r="QW16" s="188">
        <v>27439718</v>
      </c>
      <c r="QX16" s="188">
        <v>3464004.61</v>
      </c>
      <c r="QY16" s="188">
        <v>4117775.51</v>
      </c>
      <c r="QZ16" s="188">
        <v>6114581.2999999998</v>
      </c>
      <c r="RA16" s="188">
        <v>3024161.37</v>
      </c>
      <c r="RB16" s="188">
        <v>2026818.06</v>
      </c>
      <c r="RC16" s="188">
        <v>1528640.61</v>
      </c>
      <c r="RD16" s="188">
        <v>2156082.91</v>
      </c>
      <c r="RE16" s="188">
        <v>175126683.82999998</v>
      </c>
      <c r="RF16" s="188">
        <v>69827286.879999995</v>
      </c>
      <c r="RG16" s="188">
        <v>2801753.04</v>
      </c>
      <c r="RH16" s="188">
        <v>5734265.04</v>
      </c>
      <c r="RI16" s="188">
        <v>9965649.8100000005</v>
      </c>
      <c r="RJ16" s="188">
        <v>4906715.59</v>
      </c>
      <c r="RK16" s="188">
        <v>33276852.02</v>
      </c>
      <c r="RL16" s="188">
        <v>8009351.3799999999</v>
      </c>
      <c r="RM16" s="188">
        <v>5405771.46</v>
      </c>
      <c r="RN16" s="188">
        <v>27150114.27</v>
      </c>
      <c r="RO16" s="188">
        <v>45606970.589999996</v>
      </c>
      <c r="RP16" s="188">
        <v>2663628.41</v>
      </c>
      <c r="RQ16" s="188">
        <v>8293533.6399999997</v>
      </c>
      <c r="RR16" s="188">
        <v>3320451.2</v>
      </c>
      <c r="RS16" s="188">
        <v>1143416.43</v>
      </c>
      <c r="RT16" s="188">
        <v>5565107.6699999999</v>
      </c>
      <c r="RU16" s="188">
        <v>4300077.3100000005</v>
      </c>
      <c r="RV16" s="188">
        <v>6136450</v>
      </c>
      <c r="RW16" s="188">
        <v>4075787.27</v>
      </c>
      <c r="RX16" s="188">
        <v>6198429.2400000002</v>
      </c>
      <c r="RY16" s="188">
        <v>100725714.03999999</v>
      </c>
      <c r="RZ16" s="188">
        <v>2226236.16</v>
      </c>
      <c r="SA16" s="188">
        <v>3063202.95</v>
      </c>
      <c r="SB16" s="188">
        <v>6241151.2300000004</v>
      </c>
      <c r="SC16" s="188">
        <v>1448494.86</v>
      </c>
      <c r="SD16" s="188">
        <v>1959147.29</v>
      </c>
      <c r="SE16" s="188">
        <v>3561598.15</v>
      </c>
      <c r="SF16" s="188">
        <v>6856560.5300000003</v>
      </c>
      <c r="SG16" s="188">
        <v>2174146.9500000002</v>
      </c>
      <c r="SH16" s="188">
        <v>1564135.28</v>
      </c>
      <c r="SI16" s="188">
        <v>4262663.21</v>
      </c>
      <c r="SJ16" s="188">
        <v>3467857.66</v>
      </c>
      <c r="SK16" s="188">
        <v>2130807.7200000002</v>
      </c>
      <c r="SL16" s="188">
        <v>2004227.11</v>
      </c>
      <c r="SM16" s="188">
        <v>76467514.980000004</v>
      </c>
      <c r="SN16" s="188">
        <v>3633626.42</v>
      </c>
      <c r="SO16" s="188">
        <v>3439427.03</v>
      </c>
      <c r="SP16" s="188">
        <v>1668900</v>
      </c>
      <c r="SQ16" s="188">
        <v>4996244</v>
      </c>
      <c r="SR16" s="188">
        <v>3557163.95</v>
      </c>
      <c r="SS16" s="188">
        <v>1378319.96</v>
      </c>
      <c r="ST16" s="188">
        <v>5715656.8399999999</v>
      </c>
      <c r="SU16" s="188">
        <v>3295561.44</v>
      </c>
      <c r="SV16" s="188">
        <v>5639803.3099999996</v>
      </c>
      <c r="SW16" s="188">
        <v>5174054.42</v>
      </c>
      <c r="SX16" s="188">
        <v>2157557.65</v>
      </c>
      <c r="SY16" s="188">
        <v>8774875</v>
      </c>
      <c r="SZ16" s="188">
        <v>2502296.9</v>
      </c>
      <c r="TA16" s="188">
        <v>2718506.79</v>
      </c>
      <c r="TB16" s="188">
        <v>3869969.47</v>
      </c>
      <c r="TC16" s="188">
        <v>1525811.3</v>
      </c>
      <c r="TD16" s="188">
        <v>3039213.23</v>
      </c>
      <c r="TE16" s="188">
        <v>1540281.45</v>
      </c>
      <c r="TF16" s="188">
        <v>2498742.19</v>
      </c>
      <c r="TG16" s="188">
        <v>50784888.590000004</v>
      </c>
      <c r="TH16" s="188">
        <v>3506244.76</v>
      </c>
      <c r="TI16" s="188">
        <v>2215657.96</v>
      </c>
      <c r="TJ16" s="188">
        <v>4924089.1100000003</v>
      </c>
      <c r="TK16" s="188">
        <v>4648984.74</v>
      </c>
      <c r="TL16" s="188">
        <v>3639171.71</v>
      </c>
      <c r="TM16" s="188">
        <v>2916541.02</v>
      </c>
      <c r="TN16" s="188">
        <v>36145105.700000003</v>
      </c>
      <c r="TO16" s="188">
        <v>4028386.66</v>
      </c>
      <c r="TP16" s="188">
        <v>3623682.73</v>
      </c>
      <c r="TQ16" s="188">
        <v>8031948.6500000004</v>
      </c>
      <c r="TR16" s="188">
        <v>2001898.45</v>
      </c>
      <c r="TS16" s="188">
        <v>3681389.12</v>
      </c>
      <c r="TT16" s="188">
        <v>1862230.37</v>
      </c>
      <c r="TU16" s="188">
        <v>2694520.25</v>
      </c>
      <c r="TV16" s="188">
        <v>1256613.47</v>
      </c>
      <c r="TW16" s="188">
        <v>9950154.8000000007</v>
      </c>
      <c r="TX16" s="188">
        <v>2094106.06</v>
      </c>
      <c r="TY16" s="188">
        <v>221471996.18000001</v>
      </c>
      <c r="TZ16" s="188">
        <v>5643958.2300000004</v>
      </c>
      <c r="UA16" s="188">
        <v>4458569.97</v>
      </c>
      <c r="UB16" s="188">
        <v>8409702.1500000004</v>
      </c>
      <c r="UC16" s="188">
        <v>81290004.170000002</v>
      </c>
      <c r="UD16" s="188">
        <v>966091.4</v>
      </c>
      <c r="UE16" s="188">
        <v>10067243.140000001</v>
      </c>
      <c r="UF16" s="188">
        <v>2531229.31</v>
      </c>
      <c r="UG16" s="188">
        <v>10331910.439999999</v>
      </c>
      <c r="UH16" s="188">
        <v>15283340.619999999</v>
      </c>
      <c r="UI16" s="188">
        <v>6457773.1100000003</v>
      </c>
      <c r="UJ16" s="188">
        <v>2325598.88</v>
      </c>
      <c r="UK16" s="188">
        <v>5516858.2999999998</v>
      </c>
      <c r="UL16" s="188">
        <v>2165753.21</v>
      </c>
      <c r="UM16" s="188">
        <v>1325012.69</v>
      </c>
      <c r="UN16" s="188">
        <v>246239285.31999999</v>
      </c>
      <c r="UO16" s="188">
        <v>7167222.6299999999</v>
      </c>
      <c r="UP16" s="188">
        <v>2465036.36</v>
      </c>
      <c r="UQ16" s="188">
        <v>9569549.8499999996</v>
      </c>
      <c r="UR16" s="188">
        <v>4513955.41</v>
      </c>
      <c r="US16" s="188">
        <v>4846491.6100000003</v>
      </c>
      <c r="UT16" s="188">
        <v>36354921.099999994</v>
      </c>
      <c r="UU16" s="188">
        <v>1457116.4</v>
      </c>
      <c r="UV16" s="188">
        <v>4268609.3600000003</v>
      </c>
      <c r="UW16" s="188">
        <v>6422600</v>
      </c>
      <c r="UX16" s="188">
        <v>6111308.8100000005</v>
      </c>
      <c r="UY16" s="188">
        <v>43817066.049999997</v>
      </c>
      <c r="UZ16" s="188">
        <v>7446633.5199999996</v>
      </c>
      <c r="VA16" s="188">
        <v>43702949.240000002</v>
      </c>
      <c r="VB16" s="188">
        <v>1285882.3</v>
      </c>
      <c r="VC16" s="188">
        <v>3948495.86</v>
      </c>
      <c r="VD16" s="188">
        <v>2572853.2999999998</v>
      </c>
      <c r="VE16" s="188">
        <v>4197338.87</v>
      </c>
      <c r="VF16" s="188">
        <v>57211832.310000002</v>
      </c>
      <c r="VG16" s="188">
        <v>9453826.629999999</v>
      </c>
      <c r="VH16" s="188">
        <v>1027705.37</v>
      </c>
      <c r="VI16" s="188">
        <v>988709.18</v>
      </c>
      <c r="VJ16" s="188">
        <v>65376429.310000002</v>
      </c>
      <c r="VK16" s="188">
        <v>2181269.17</v>
      </c>
      <c r="VL16" s="188">
        <v>5462254.6899999995</v>
      </c>
      <c r="VM16" s="188">
        <v>8431769.4800000004</v>
      </c>
      <c r="VN16" s="188">
        <v>5175947.33</v>
      </c>
      <c r="VO16" s="188">
        <v>6352725.9900000002</v>
      </c>
      <c r="VP16" s="188">
        <v>2849666.1100000003</v>
      </c>
      <c r="VQ16" s="188">
        <v>6534104.6100000003</v>
      </c>
      <c r="VR16" s="188">
        <v>4188407.59</v>
      </c>
      <c r="VS16" s="188">
        <v>9739788.9600000009</v>
      </c>
      <c r="VT16" s="188">
        <v>2373478.0299999998</v>
      </c>
      <c r="VU16" s="188">
        <v>8175537.6200000001</v>
      </c>
      <c r="VV16" s="188">
        <v>2855662.15</v>
      </c>
      <c r="VW16" s="188">
        <v>2004078</v>
      </c>
      <c r="VX16" s="188">
        <v>2362070.42</v>
      </c>
      <c r="VY16" s="188">
        <v>221564762.44999999</v>
      </c>
      <c r="VZ16" s="188">
        <v>9147537.4199999999</v>
      </c>
      <c r="WA16" s="188">
        <v>4766506.78</v>
      </c>
      <c r="WB16" s="188">
        <v>3472598.53</v>
      </c>
      <c r="WC16" s="188">
        <v>2887066.47</v>
      </c>
      <c r="WD16" s="188">
        <v>3475541.37</v>
      </c>
      <c r="WE16" s="188">
        <v>15510327.960000001</v>
      </c>
      <c r="WF16" s="188">
        <v>13202705.09</v>
      </c>
      <c r="WG16" s="188">
        <v>5461232.5800000001</v>
      </c>
      <c r="WH16" s="188">
        <v>7123046.75</v>
      </c>
      <c r="WI16" s="188">
        <v>3815499.77</v>
      </c>
      <c r="WJ16" s="188">
        <v>12515741.279999999</v>
      </c>
      <c r="WK16" s="188">
        <v>6995275.5899999999</v>
      </c>
      <c r="WL16" s="188">
        <v>156730760.06</v>
      </c>
      <c r="WM16" s="188">
        <v>6653966.3700000001</v>
      </c>
      <c r="WN16" s="188">
        <v>13856864.960000001</v>
      </c>
      <c r="WO16" s="188">
        <v>2772659.93</v>
      </c>
      <c r="WP16" s="188">
        <v>5258542.88</v>
      </c>
      <c r="WQ16" s="188">
        <v>2447279.62</v>
      </c>
      <c r="WR16" s="188">
        <v>6503520.71</v>
      </c>
      <c r="WS16" s="188">
        <v>34559596.579999998</v>
      </c>
      <c r="WT16" s="188">
        <v>3741511.89</v>
      </c>
      <c r="WU16" s="188">
        <v>1402167.08</v>
      </c>
      <c r="WV16" s="188">
        <v>3503268.6</v>
      </c>
      <c r="WW16" s="188">
        <v>2552247.13</v>
      </c>
      <c r="WX16" s="188">
        <v>0</v>
      </c>
      <c r="WY16" s="188">
        <v>1808086.82</v>
      </c>
      <c r="WZ16" s="188">
        <v>34232703.759999998</v>
      </c>
      <c r="XA16" s="188">
        <v>105565867.86</v>
      </c>
      <c r="XB16" s="188">
        <v>1541390.91</v>
      </c>
      <c r="XC16" s="188">
        <v>17931815.559999999</v>
      </c>
      <c r="XD16" s="188">
        <v>695909.25</v>
      </c>
      <c r="XE16" s="188">
        <v>4085998.26</v>
      </c>
      <c r="XF16" s="188">
        <v>156104623.31999999</v>
      </c>
      <c r="XG16" s="188">
        <v>5949224.29</v>
      </c>
      <c r="XH16" s="188">
        <v>5078186.12</v>
      </c>
      <c r="XI16" s="188">
        <v>17117656.579999998</v>
      </c>
      <c r="XJ16" s="188">
        <v>3673739</v>
      </c>
      <c r="XK16" s="188">
        <v>5641977.0199999996</v>
      </c>
      <c r="XL16" s="188">
        <v>6860812.7699999996</v>
      </c>
      <c r="XM16" s="188">
        <v>3817613.68</v>
      </c>
      <c r="XN16" s="188">
        <v>2786592.03</v>
      </c>
      <c r="XO16" s="188">
        <v>8919951.5600000005</v>
      </c>
      <c r="XP16" s="188">
        <v>10452000</v>
      </c>
      <c r="XQ16" s="188">
        <v>2479411.79</v>
      </c>
      <c r="XR16" s="188">
        <v>2257825.27</v>
      </c>
      <c r="XS16" s="188">
        <v>2634493.48</v>
      </c>
      <c r="XT16" s="188">
        <v>2869238.78</v>
      </c>
      <c r="XU16" s="188">
        <v>2285774.2200000002</v>
      </c>
      <c r="XV16" s="188">
        <v>2396080.87</v>
      </c>
      <c r="XW16" s="188">
        <v>2579765.5499999998</v>
      </c>
      <c r="XX16" s="188">
        <v>1887460.72</v>
      </c>
      <c r="XY16" s="188">
        <v>2902414.21</v>
      </c>
      <c r="XZ16" s="188">
        <v>2267133.9500000002</v>
      </c>
      <c r="YA16" s="188">
        <v>2051977.09</v>
      </c>
      <c r="YB16" s="188">
        <v>2624017.65</v>
      </c>
      <c r="YC16" s="188">
        <v>55523425.450000003</v>
      </c>
      <c r="YD16" s="188">
        <v>4265977.7</v>
      </c>
      <c r="YE16" s="188">
        <v>6635800.9800000004</v>
      </c>
      <c r="YF16" s="188">
        <v>3266463.69</v>
      </c>
      <c r="YG16" s="188">
        <v>10765945.82</v>
      </c>
      <c r="YH16" s="188">
        <v>6116910.6799999997</v>
      </c>
      <c r="YI16" s="188">
        <v>5836595.5199999996</v>
      </c>
      <c r="YJ16" s="188">
        <v>2659199.63</v>
      </c>
      <c r="YK16" s="188">
        <v>6791069.9400000004</v>
      </c>
      <c r="YL16" s="188">
        <v>6677432.9299999997</v>
      </c>
      <c r="YM16" s="188">
        <v>4846854.12</v>
      </c>
      <c r="YN16" s="188">
        <v>4525498.09</v>
      </c>
      <c r="YO16" s="188">
        <v>3452491.65</v>
      </c>
      <c r="YP16" s="188">
        <v>2144875.17</v>
      </c>
      <c r="YQ16" s="188">
        <v>2244790.2999999998</v>
      </c>
      <c r="YR16" s="188">
        <v>3991413.92</v>
      </c>
      <c r="YS16" s="188">
        <v>2218517.52</v>
      </c>
      <c r="YT16" s="188">
        <v>154037160.34</v>
      </c>
      <c r="YU16" s="188">
        <v>10065363.120000001</v>
      </c>
      <c r="YV16" s="188">
        <v>5024807.5600000005</v>
      </c>
      <c r="YW16" s="188">
        <v>1834236.24</v>
      </c>
      <c r="YX16" s="188">
        <v>2547302.67</v>
      </c>
      <c r="YY16" s="188">
        <v>1017500</v>
      </c>
      <c r="YZ16" s="188">
        <v>3867659.15</v>
      </c>
      <c r="ZA16" s="188">
        <v>39993758.369999997</v>
      </c>
      <c r="ZB16" s="188">
        <v>1907864.08</v>
      </c>
      <c r="ZC16" s="188">
        <v>3378370.73</v>
      </c>
      <c r="ZD16" s="188">
        <v>3017000</v>
      </c>
      <c r="ZE16" s="188">
        <v>1456000</v>
      </c>
      <c r="ZF16" s="188">
        <v>1160700</v>
      </c>
      <c r="ZG16" s="188">
        <v>1903041.7</v>
      </c>
      <c r="ZH16" s="188">
        <v>1668711.53</v>
      </c>
      <c r="ZI16" s="188">
        <v>6276837.6200000001</v>
      </c>
      <c r="ZJ16" s="188">
        <v>44759374.159999996</v>
      </c>
      <c r="ZK16" s="188">
        <v>2339341.61</v>
      </c>
      <c r="ZL16" s="188">
        <v>2762260.89</v>
      </c>
      <c r="ZM16" s="188">
        <v>11828782.219999999</v>
      </c>
      <c r="ZN16" s="188">
        <v>4159696</v>
      </c>
      <c r="ZO16" s="188">
        <v>3785327.3</v>
      </c>
      <c r="ZP16" s="188">
        <v>3964891.87</v>
      </c>
      <c r="ZQ16" s="188">
        <v>2944647.22</v>
      </c>
      <c r="ZR16" s="188">
        <v>68415626.659999996</v>
      </c>
      <c r="ZS16" s="188">
        <v>3226392.63</v>
      </c>
      <c r="ZT16" s="188">
        <v>1433446.7</v>
      </c>
      <c r="ZU16" s="188">
        <v>13291784.67</v>
      </c>
      <c r="ZV16" s="188">
        <v>3713858.54</v>
      </c>
      <c r="ZW16" s="188">
        <v>2886633.72</v>
      </c>
      <c r="ZX16" s="188">
        <v>2171290.65</v>
      </c>
      <c r="ZY16" s="188">
        <v>3602676.4</v>
      </c>
      <c r="ZZ16" s="188">
        <v>4433188.25</v>
      </c>
      <c r="AAA16" s="188">
        <v>1782068.75</v>
      </c>
      <c r="AAB16" s="188">
        <v>10771844.58</v>
      </c>
      <c r="AAC16" s="188">
        <v>2244066.5099999998</v>
      </c>
      <c r="AAD16" s="188">
        <v>2802895.03</v>
      </c>
      <c r="AAE16" s="188">
        <v>2095443.78</v>
      </c>
      <c r="AAF16" s="188">
        <v>74419014.929999992</v>
      </c>
      <c r="AAG16" s="188">
        <v>2707181.12</v>
      </c>
      <c r="AAH16" s="188">
        <v>3459910.32</v>
      </c>
      <c r="AAI16" s="188">
        <v>1269000</v>
      </c>
      <c r="AAJ16" s="188">
        <v>3615166.74</v>
      </c>
      <c r="AAK16" s="188">
        <v>2090000</v>
      </c>
      <c r="AAL16" s="188">
        <v>1527096.85</v>
      </c>
      <c r="AAM16" s="188">
        <v>84586334.079999998</v>
      </c>
      <c r="AAN16" s="188">
        <v>9521964.5700000003</v>
      </c>
      <c r="AAO16" s="188">
        <v>4788128.01</v>
      </c>
      <c r="AAP16" s="188">
        <v>5372520.3700000001</v>
      </c>
      <c r="AAQ16" s="188">
        <v>2944361.55</v>
      </c>
      <c r="AAR16" s="188">
        <v>1899386.81</v>
      </c>
      <c r="AAS16" s="188">
        <v>4203769.92</v>
      </c>
      <c r="AAT16" s="188">
        <v>6065165.0700000003</v>
      </c>
      <c r="AAU16" s="188">
        <v>9321666.4199999999</v>
      </c>
      <c r="AAV16" s="188">
        <v>3541951.31</v>
      </c>
      <c r="AAW16" s="188">
        <v>4701726.0199999996</v>
      </c>
      <c r="AAX16" s="188">
        <v>65696779.880000003</v>
      </c>
      <c r="AAY16" s="188">
        <v>4841024.1500000004</v>
      </c>
      <c r="AAZ16" s="188">
        <v>3195800.33</v>
      </c>
      <c r="ABA16" s="188">
        <v>3555378.21</v>
      </c>
      <c r="ABB16" s="188">
        <v>2205600</v>
      </c>
      <c r="ABC16" s="188">
        <v>2028081.04</v>
      </c>
      <c r="ABD16" s="188">
        <v>3369987.34</v>
      </c>
      <c r="ABE16" s="188">
        <v>3487700</v>
      </c>
      <c r="ABF16" s="188">
        <v>14018840.16</v>
      </c>
      <c r="ABG16" s="188">
        <v>9256159.0899999999</v>
      </c>
      <c r="ABH16" s="188">
        <v>3601883.71</v>
      </c>
      <c r="ABI16" s="188">
        <v>2649152.6</v>
      </c>
      <c r="ABJ16" s="188">
        <v>4715706.3899999997</v>
      </c>
      <c r="ABK16" s="188">
        <v>1707915.78</v>
      </c>
      <c r="ABL16" s="188">
        <v>1660555.03</v>
      </c>
      <c r="ABM16" s="188">
        <v>39189884.659999996</v>
      </c>
      <c r="ABN16" s="188">
        <v>3162233.66</v>
      </c>
      <c r="ABO16" s="188">
        <v>3908038.27</v>
      </c>
      <c r="ABP16" s="188">
        <v>3494229.56</v>
      </c>
      <c r="ABQ16" s="188">
        <v>2950326.49</v>
      </c>
      <c r="ABR16" s="188">
        <v>5783593.2300000004</v>
      </c>
      <c r="ABS16" s="188">
        <v>2460008.4300000002</v>
      </c>
      <c r="ABT16" s="188">
        <v>3401246.65</v>
      </c>
      <c r="ABU16" s="188">
        <v>94635.98</v>
      </c>
      <c r="ABV16" s="188">
        <v>93125149.979999989</v>
      </c>
      <c r="ABW16" s="188">
        <v>2212000.94</v>
      </c>
      <c r="ABX16" s="188">
        <v>5528386.0999999996</v>
      </c>
      <c r="ABY16" s="188">
        <v>1660589.81</v>
      </c>
      <c r="ABZ16" s="188">
        <v>1177750.55</v>
      </c>
      <c r="ACA16" s="188">
        <v>3897385.23</v>
      </c>
      <c r="ACB16" s="188">
        <v>1348658.5</v>
      </c>
      <c r="ACC16" s="188">
        <v>4306100.32</v>
      </c>
      <c r="ACD16" s="188">
        <v>2357253.37</v>
      </c>
      <c r="ACE16" s="188">
        <v>2901476.35</v>
      </c>
      <c r="ACF16" s="188">
        <v>1779612.74</v>
      </c>
      <c r="ACG16" s="188">
        <v>530649002.81</v>
      </c>
      <c r="ACH16" s="188">
        <v>2838459.73</v>
      </c>
      <c r="ACI16" s="188">
        <v>1385792.7</v>
      </c>
      <c r="ACJ16" s="188">
        <v>5653112.1299999999</v>
      </c>
      <c r="ACK16" s="188">
        <v>3390928.57</v>
      </c>
      <c r="ACL16" s="188">
        <v>4878873.8600000003</v>
      </c>
      <c r="ACM16" s="188">
        <v>4079702.98</v>
      </c>
      <c r="ACN16" s="188">
        <v>80817227.069999993</v>
      </c>
      <c r="ACO16" s="188">
        <v>10567745.939999999</v>
      </c>
      <c r="ACP16" s="188">
        <v>3907210.78</v>
      </c>
      <c r="ACQ16" s="188">
        <v>2105536.39</v>
      </c>
      <c r="ACR16" s="188">
        <v>4671575.6900000004</v>
      </c>
      <c r="ACS16" s="188">
        <v>5086261.4800000004</v>
      </c>
      <c r="ACT16" s="188">
        <v>65509161.409999996</v>
      </c>
      <c r="ACU16" s="188">
        <v>10028873.52</v>
      </c>
      <c r="ACV16" s="188">
        <v>3812652.3</v>
      </c>
      <c r="ACW16" s="188">
        <v>4619810.49</v>
      </c>
      <c r="ACX16" s="188">
        <v>2752721.19</v>
      </c>
      <c r="ACY16" s="188">
        <v>2953774.33</v>
      </c>
      <c r="ACZ16" s="188">
        <v>1389080.73</v>
      </c>
      <c r="ADA16" s="188">
        <v>2819015.11</v>
      </c>
      <c r="ADB16" s="188">
        <v>2678702.14</v>
      </c>
      <c r="ADC16" s="188">
        <v>4428878.72</v>
      </c>
      <c r="ADD16" s="188">
        <v>10246769.390000001</v>
      </c>
      <c r="ADE16" s="188">
        <v>13171084.890000001</v>
      </c>
      <c r="ADF16" s="188">
        <v>19981363.5</v>
      </c>
      <c r="ADG16" s="188">
        <v>916424.28</v>
      </c>
      <c r="ADH16" s="188">
        <v>397550</v>
      </c>
      <c r="ADI16" s="188">
        <v>947118.07999999996</v>
      </c>
      <c r="ADJ16" s="188">
        <v>1339983.3400000001</v>
      </c>
      <c r="ADK16" s="188">
        <v>2044805.35</v>
      </c>
      <c r="ADL16" s="188">
        <v>1322267.56</v>
      </c>
      <c r="ADM16" s="188">
        <v>161921629.92000002</v>
      </c>
      <c r="ADN16" s="188">
        <v>2214663.5499999998</v>
      </c>
      <c r="ADO16" s="188">
        <v>11561923.359999999</v>
      </c>
      <c r="ADP16" s="188">
        <v>30513366.440000001</v>
      </c>
      <c r="ADQ16" s="188">
        <v>2482693.98</v>
      </c>
      <c r="ADR16" s="188">
        <v>1485504.46</v>
      </c>
      <c r="ADS16" s="188">
        <v>2653004.98</v>
      </c>
      <c r="ADT16" s="188">
        <v>872325</v>
      </c>
      <c r="ADU16" s="188">
        <v>334946655.34000003</v>
      </c>
      <c r="ADV16" s="188">
        <v>10421833.280000001</v>
      </c>
      <c r="ADW16" s="188">
        <v>52691279.640000001</v>
      </c>
      <c r="ADX16" s="188">
        <v>4370332.1899999995</v>
      </c>
      <c r="ADY16" s="188">
        <v>1955522.9</v>
      </c>
      <c r="ADZ16" s="188">
        <v>2915781.23</v>
      </c>
      <c r="AEA16" s="188">
        <v>1897769.18</v>
      </c>
      <c r="AEB16" s="188">
        <v>3222673.99</v>
      </c>
      <c r="AEC16" s="188">
        <v>1974488.15</v>
      </c>
      <c r="AED16" s="188">
        <v>2256061.75</v>
      </c>
      <c r="AEE16" s="188">
        <v>2425715.37</v>
      </c>
      <c r="AEF16" s="188">
        <v>5983269.96</v>
      </c>
      <c r="AEG16" s="188">
        <v>1718635.74</v>
      </c>
      <c r="AEH16" s="188">
        <v>6089824.1100000003</v>
      </c>
      <c r="AEI16" s="188">
        <v>1994100</v>
      </c>
      <c r="AEJ16" s="188">
        <v>2506515.02</v>
      </c>
      <c r="AEK16" s="188">
        <v>1431141.22</v>
      </c>
      <c r="AEL16" s="188">
        <v>29084303.649999999</v>
      </c>
      <c r="AEM16" s="188">
        <v>3791729.75</v>
      </c>
      <c r="AEN16" s="188">
        <v>8189681.3300000001</v>
      </c>
      <c r="AEO16" s="188">
        <v>173972733.14000002</v>
      </c>
      <c r="AEP16" s="188">
        <v>4493533.96</v>
      </c>
      <c r="AEQ16" s="188">
        <v>3317252.23</v>
      </c>
      <c r="AER16" s="188">
        <v>3979945.76</v>
      </c>
      <c r="AES16" s="188">
        <v>2130809.75</v>
      </c>
      <c r="AET16" s="188">
        <v>5530052.8899999997</v>
      </c>
      <c r="AEU16" s="188">
        <v>1475277.33</v>
      </c>
      <c r="AEV16" s="188">
        <v>7628057.2000000002</v>
      </c>
      <c r="AEW16" s="188">
        <v>3306451.9</v>
      </c>
      <c r="AEX16" s="188">
        <v>13289850</v>
      </c>
      <c r="AEY16" s="188">
        <v>32740521.640000001</v>
      </c>
      <c r="AEZ16" s="188">
        <v>28905700.73</v>
      </c>
      <c r="AFA16" s="188">
        <v>4780729.4400000004</v>
      </c>
      <c r="AFB16" s="188">
        <v>4770562.12</v>
      </c>
      <c r="AFC16" s="188">
        <v>5720512.1399999997</v>
      </c>
      <c r="AFD16" s="188">
        <v>2613000</v>
      </c>
      <c r="AFE16" s="188">
        <v>4084156.44</v>
      </c>
      <c r="AFF16" s="188">
        <v>1672247.63</v>
      </c>
      <c r="AFG16" s="188">
        <v>6042750.1799999997</v>
      </c>
      <c r="AFH16" s="188">
        <v>4069463.56</v>
      </c>
      <c r="AFI16" s="188">
        <v>733293.21</v>
      </c>
      <c r="AFJ16" s="188">
        <v>2382685.7000000002</v>
      </c>
      <c r="AFK16" s="188">
        <v>2145928.36</v>
      </c>
      <c r="AFL16" s="188">
        <v>59217758.520000003</v>
      </c>
      <c r="AFM16" s="188">
        <v>6535476.9800000004</v>
      </c>
      <c r="AFN16" s="188">
        <v>2924500</v>
      </c>
      <c r="AFO16" s="188">
        <v>3149442.3</v>
      </c>
      <c r="AFP16" s="188">
        <v>3433172.4</v>
      </c>
      <c r="AFQ16" s="188">
        <v>3199473.5</v>
      </c>
      <c r="AFR16" s="188">
        <v>1211200</v>
      </c>
      <c r="AFS16" s="188">
        <v>3628530.69</v>
      </c>
      <c r="AFT16" s="188">
        <v>4610909.0199999996</v>
      </c>
      <c r="AFU16" s="188">
        <v>2436422.79</v>
      </c>
      <c r="AFV16" s="188">
        <v>5892076.29</v>
      </c>
      <c r="AFW16" s="188">
        <v>3535287.44</v>
      </c>
      <c r="AFX16" s="188">
        <v>220039334.84999999</v>
      </c>
      <c r="AFY16" s="188">
        <v>2281846.9</v>
      </c>
      <c r="AFZ16" s="188">
        <v>2111479.1800000002</v>
      </c>
      <c r="AGA16" s="188">
        <v>1780613.6</v>
      </c>
      <c r="AGB16" s="188">
        <v>16256984.26</v>
      </c>
      <c r="AGC16" s="188">
        <v>1774269</v>
      </c>
      <c r="AGD16" s="188">
        <v>2742766.82</v>
      </c>
      <c r="AGE16" s="188">
        <v>2151800</v>
      </c>
      <c r="AGF16" s="188">
        <v>1826573</v>
      </c>
      <c r="AGG16" s="188">
        <v>2941098.13</v>
      </c>
      <c r="AGH16" s="188">
        <v>917925.2</v>
      </c>
      <c r="AGI16" s="188">
        <v>91504648.560000002</v>
      </c>
      <c r="AGJ16" s="188">
        <v>40142357.510000005</v>
      </c>
      <c r="AGK16" s="188">
        <v>3281863.99</v>
      </c>
      <c r="AGL16" s="188">
        <v>2120091.9900000002</v>
      </c>
      <c r="AGM16" s="188">
        <v>6106221.3099999996</v>
      </c>
      <c r="AGN16" s="188">
        <v>4354375.12</v>
      </c>
      <c r="AGO16" s="188">
        <v>1640999.41</v>
      </c>
      <c r="AGP16" s="188">
        <v>1354894.18</v>
      </c>
      <c r="AGQ16" s="188">
        <v>122611236.33</v>
      </c>
      <c r="AGR16" s="188">
        <v>46039483.950000003</v>
      </c>
      <c r="AGS16" s="188">
        <v>2270361.86</v>
      </c>
      <c r="AGT16" s="188">
        <v>9352309.9800000004</v>
      </c>
      <c r="AGU16" s="188">
        <v>10996632.76</v>
      </c>
      <c r="AGV16" s="188">
        <v>4924748.92</v>
      </c>
      <c r="AGW16" s="188">
        <v>7031939.3399999999</v>
      </c>
      <c r="AGX16" s="188">
        <v>4394241.7300000004</v>
      </c>
      <c r="AGY16" s="188">
        <v>2022048.48</v>
      </c>
      <c r="AGZ16" s="188">
        <v>4134531.61</v>
      </c>
      <c r="AHA16" s="188">
        <v>5067600</v>
      </c>
      <c r="AHB16" s="188">
        <v>5667657.8899999997</v>
      </c>
      <c r="AHC16" s="188">
        <v>4641844.26</v>
      </c>
      <c r="AHD16" s="188">
        <v>3628178.65</v>
      </c>
      <c r="AHE16" s="188">
        <v>9712439.4700000007</v>
      </c>
      <c r="AHF16" s="188">
        <v>3789345.32</v>
      </c>
      <c r="AHG16" s="188">
        <v>20542563.509999998</v>
      </c>
      <c r="AHH16" s="188">
        <v>34802716.090000004</v>
      </c>
      <c r="AHI16" s="188">
        <v>9920825.25</v>
      </c>
      <c r="AHJ16" s="188">
        <v>3218597.46</v>
      </c>
      <c r="AHK16" s="188">
        <v>12380455.09</v>
      </c>
      <c r="AHL16" s="188">
        <v>45186183.310000002</v>
      </c>
      <c r="AHM16" s="188">
        <v>5891600</v>
      </c>
      <c r="AHN16" s="188">
        <v>3619567.74</v>
      </c>
      <c r="AHO16" s="188"/>
      <c r="AHQ16" s="208">
        <v>14</v>
      </c>
      <c r="AHR16" s="184" t="s">
        <v>18</v>
      </c>
      <c r="AHS16" s="184" t="b">
        <f t="shared" si="0"/>
        <v>1</v>
      </c>
    </row>
    <row r="17" spans="1:903" s="190" customFormat="1" ht="23.5" customHeight="1">
      <c r="A17" s="189"/>
      <c r="B17" s="190" t="s">
        <v>633</v>
      </c>
      <c r="C17" s="191">
        <f t="shared" ref="C17:BN17" si="1">SUM(C5:C16)</f>
        <v>3554109696.2800002</v>
      </c>
      <c r="D17" s="191">
        <f t="shared" si="1"/>
        <v>504730799.79000008</v>
      </c>
      <c r="E17" s="191">
        <f t="shared" si="1"/>
        <v>117387174.84999999</v>
      </c>
      <c r="F17" s="191">
        <f t="shared" si="1"/>
        <v>225683351.31999999</v>
      </c>
      <c r="G17" s="191">
        <f t="shared" si="1"/>
        <v>151816508.81999999</v>
      </c>
      <c r="H17" s="191">
        <f t="shared" si="1"/>
        <v>166036512.03000003</v>
      </c>
      <c r="I17" s="191">
        <f t="shared" si="1"/>
        <v>76716012.470000014</v>
      </c>
      <c r="J17" s="191">
        <f t="shared" si="1"/>
        <v>572289209.75999999</v>
      </c>
      <c r="K17" s="191">
        <f t="shared" si="1"/>
        <v>218375346.78</v>
      </c>
      <c r="L17" s="191">
        <f t="shared" si="1"/>
        <v>118714071.07999998</v>
      </c>
      <c r="M17" s="191">
        <f t="shared" si="1"/>
        <v>420966691.51999998</v>
      </c>
      <c r="N17" s="191">
        <f t="shared" si="1"/>
        <v>151614711.55999997</v>
      </c>
      <c r="O17" s="191">
        <f t="shared" si="1"/>
        <v>456919379.25</v>
      </c>
      <c r="P17" s="191">
        <f t="shared" si="1"/>
        <v>221489921.80000001</v>
      </c>
      <c r="Q17" s="191">
        <f t="shared" si="1"/>
        <v>130073425.82000001</v>
      </c>
      <c r="R17" s="191">
        <f t="shared" si="1"/>
        <v>94102136.780000031</v>
      </c>
      <c r="S17" s="191">
        <f t="shared" si="1"/>
        <v>147230222.58000001</v>
      </c>
      <c r="T17" s="191">
        <f t="shared" si="1"/>
        <v>168233906.51999998</v>
      </c>
      <c r="U17" s="191">
        <f t="shared" si="1"/>
        <v>88049409.550000027</v>
      </c>
      <c r="V17" s="191">
        <f t="shared" si="1"/>
        <v>121692966.68000001</v>
      </c>
      <c r="W17" s="191">
        <f t="shared" si="1"/>
        <v>108238130.86999997</v>
      </c>
      <c r="X17" s="191">
        <f t="shared" si="1"/>
        <v>90135097.179999992</v>
      </c>
      <c r="Y17" s="191">
        <f t="shared" si="1"/>
        <v>79781087.900000006</v>
      </c>
      <c r="Z17" s="191">
        <f t="shared" si="1"/>
        <v>51769756.29999999</v>
      </c>
      <c r="AA17" s="191">
        <f t="shared" si="1"/>
        <v>6430564798.5299997</v>
      </c>
      <c r="AB17" s="191">
        <f t="shared" si="1"/>
        <v>186772926.32999998</v>
      </c>
      <c r="AC17" s="191">
        <f t="shared" si="1"/>
        <v>326476275.51999998</v>
      </c>
      <c r="AD17" s="191">
        <f t="shared" si="1"/>
        <v>96002687.350000024</v>
      </c>
      <c r="AE17" s="191">
        <f t="shared" si="1"/>
        <v>375099049.65999997</v>
      </c>
      <c r="AF17" s="191">
        <f t="shared" si="1"/>
        <v>160189954.39000002</v>
      </c>
      <c r="AG17" s="191">
        <f t="shared" si="1"/>
        <v>359358128.70000011</v>
      </c>
      <c r="AH17" s="191">
        <f t="shared" si="1"/>
        <v>191103383.76000005</v>
      </c>
      <c r="AI17" s="191">
        <f t="shared" si="1"/>
        <v>199673760.11999997</v>
      </c>
      <c r="AJ17" s="191">
        <f t="shared" si="1"/>
        <v>149509602.94000003</v>
      </c>
      <c r="AK17" s="191">
        <f t="shared" si="1"/>
        <v>99343676.910000011</v>
      </c>
      <c r="AL17" s="191">
        <f t="shared" si="1"/>
        <v>114758002.74000001</v>
      </c>
      <c r="AM17" s="191">
        <f t="shared" si="1"/>
        <v>193998150.22000003</v>
      </c>
      <c r="AN17" s="191">
        <f t="shared" si="1"/>
        <v>102557751.27000001</v>
      </c>
      <c r="AO17" s="191">
        <f t="shared" si="1"/>
        <v>89510302.359999985</v>
      </c>
      <c r="AP17" s="191">
        <f t="shared" si="1"/>
        <v>227541283.73000002</v>
      </c>
      <c r="AQ17" s="191">
        <f t="shared" si="1"/>
        <v>243408137.19999996</v>
      </c>
      <c r="AR17" s="191">
        <f t="shared" si="1"/>
        <v>44458274.74000001</v>
      </c>
      <c r="AS17" s="191">
        <f t="shared" si="1"/>
        <v>2490525428.9200001</v>
      </c>
      <c r="AT17" s="191">
        <f t="shared" si="1"/>
        <v>147401988.95000002</v>
      </c>
      <c r="AU17" s="191">
        <f t="shared" si="1"/>
        <v>133087225.46000001</v>
      </c>
      <c r="AV17" s="191">
        <f t="shared" si="1"/>
        <v>159366216.16</v>
      </c>
      <c r="AW17" s="191">
        <f t="shared" si="1"/>
        <v>133022658.95</v>
      </c>
      <c r="AX17" s="191">
        <f t="shared" si="1"/>
        <v>112291183.88</v>
      </c>
      <c r="AY17" s="191">
        <f t="shared" si="1"/>
        <v>76582830.429999992</v>
      </c>
      <c r="AZ17" s="191">
        <f t="shared" si="1"/>
        <v>131710104.40000002</v>
      </c>
      <c r="BA17" s="191">
        <f t="shared" si="1"/>
        <v>425677024.95000005</v>
      </c>
      <c r="BB17" s="191">
        <f t="shared" si="1"/>
        <v>94764179.029999986</v>
      </c>
      <c r="BC17" s="191">
        <f t="shared" si="1"/>
        <v>158191647.73999998</v>
      </c>
      <c r="BD17" s="191">
        <f t="shared" si="1"/>
        <v>236447053.66000003</v>
      </c>
      <c r="BE17" s="191">
        <f t="shared" si="1"/>
        <v>83264911.189999983</v>
      </c>
      <c r="BF17" s="191">
        <f t="shared" si="1"/>
        <v>86771888</v>
      </c>
      <c r="BG17" s="191">
        <f t="shared" si="1"/>
        <v>84960993.079999998</v>
      </c>
      <c r="BH17" s="191">
        <f t="shared" si="1"/>
        <v>1240673985.9899998</v>
      </c>
      <c r="BI17" s="191">
        <f t="shared" si="1"/>
        <v>59951306.739999995</v>
      </c>
      <c r="BJ17" s="191">
        <f t="shared" si="1"/>
        <v>57546305.889999993</v>
      </c>
      <c r="BK17" s="191">
        <f t="shared" si="1"/>
        <v>90280861.159999996</v>
      </c>
      <c r="BL17" s="191">
        <f t="shared" si="1"/>
        <v>141970728.70000002</v>
      </c>
      <c r="BM17" s="191">
        <f t="shared" si="1"/>
        <v>191144732.45000002</v>
      </c>
      <c r="BN17" s="191">
        <f t="shared" si="1"/>
        <v>67209568.76000002</v>
      </c>
      <c r="BO17" s="191">
        <f t="shared" ref="BO17:DZ17" si="2">SUM(BO5:BO16)</f>
        <v>82309471.669999987</v>
      </c>
      <c r="BP17" s="191">
        <f t="shared" si="2"/>
        <v>59928351.259999998</v>
      </c>
      <c r="BQ17" s="191">
        <f t="shared" si="2"/>
        <v>61184892.180000007</v>
      </c>
      <c r="BR17" s="191">
        <f t="shared" si="2"/>
        <v>46969711.670000002</v>
      </c>
      <c r="BS17" s="191">
        <f t="shared" si="2"/>
        <v>47207112.639999993</v>
      </c>
      <c r="BT17" s="191">
        <f t="shared" si="2"/>
        <v>331424254.35999995</v>
      </c>
      <c r="BU17" s="191">
        <f t="shared" si="2"/>
        <v>42468967.290000014</v>
      </c>
      <c r="BV17" s="191">
        <f t="shared" si="2"/>
        <v>67485993.310000002</v>
      </c>
      <c r="BW17" s="191">
        <f t="shared" si="2"/>
        <v>1120503955.1199999</v>
      </c>
      <c r="BX17" s="191">
        <f t="shared" si="2"/>
        <v>1014747826.35</v>
      </c>
      <c r="BY17" s="191">
        <f t="shared" si="2"/>
        <v>139697086.35999995</v>
      </c>
      <c r="BZ17" s="191">
        <f t="shared" si="2"/>
        <v>78626281.5</v>
      </c>
      <c r="CA17" s="191">
        <f t="shared" si="2"/>
        <v>168948594.78999993</v>
      </c>
      <c r="CB17" s="191">
        <f t="shared" si="2"/>
        <v>133947849.84999999</v>
      </c>
      <c r="CC17" s="191">
        <f t="shared" si="2"/>
        <v>120415441.55999999</v>
      </c>
      <c r="CD17" s="191">
        <f t="shared" si="2"/>
        <v>25360676.32</v>
      </c>
      <c r="CE17" s="191">
        <f t="shared" si="2"/>
        <v>24597743.660000004</v>
      </c>
      <c r="CF17" s="191">
        <f t="shared" si="2"/>
        <v>3911160531.3600006</v>
      </c>
      <c r="CG17" s="191">
        <f t="shared" si="2"/>
        <v>148668103.59</v>
      </c>
      <c r="CH17" s="191">
        <f t="shared" si="2"/>
        <v>317379003.88000005</v>
      </c>
      <c r="CI17" s="191">
        <f t="shared" si="2"/>
        <v>98741918.459999993</v>
      </c>
      <c r="CJ17" s="191">
        <f t="shared" si="2"/>
        <v>131174478.62999998</v>
      </c>
      <c r="CK17" s="191">
        <f t="shared" si="2"/>
        <v>114729878.58000001</v>
      </c>
      <c r="CL17" s="191">
        <f t="shared" si="2"/>
        <v>116489529.08</v>
      </c>
      <c r="CM17" s="191">
        <f t="shared" si="2"/>
        <v>205335611.26000002</v>
      </c>
      <c r="CN17" s="191">
        <f t="shared" si="2"/>
        <v>63553499.629999995</v>
      </c>
      <c r="CO17" s="191">
        <f t="shared" si="2"/>
        <v>122988378.99999999</v>
      </c>
      <c r="CP17" s="191">
        <f t="shared" si="2"/>
        <v>90692789.889999986</v>
      </c>
      <c r="CQ17" s="191">
        <f t="shared" si="2"/>
        <v>137403055.88</v>
      </c>
      <c r="CR17" s="191">
        <f t="shared" si="2"/>
        <v>93032175.479999989</v>
      </c>
      <c r="CS17" s="191">
        <f t="shared" si="2"/>
        <v>1118243390.0700002</v>
      </c>
      <c r="CT17" s="191">
        <f t="shared" si="2"/>
        <v>102011141.58</v>
      </c>
      <c r="CU17" s="191">
        <f t="shared" si="2"/>
        <v>120215067.97</v>
      </c>
      <c r="CV17" s="191">
        <f t="shared" si="2"/>
        <v>196110133.62000003</v>
      </c>
      <c r="CW17" s="191">
        <f t="shared" si="2"/>
        <v>85645546.810000002</v>
      </c>
      <c r="CX17" s="191">
        <f t="shared" si="2"/>
        <v>188821585.66</v>
      </c>
      <c r="CY17" s="191">
        <f t="shared" si="2"/>
        <v>87084266.690000013</v>
      </c>
      <c r="CZ17" s="191">
        <f t="shared" si="2"/>
        <v>56539176.890000001</v>
      </c>
      <c r="DA17" s="191">
        <f t="shared" si="2"/>
        <v>1315030752.9699993</v>
      </c>
      <c r="DB17" s="191">
        <f t="shared" si="2"/>
        <v>176513766.01999998</v>
      </c>
      <c r="DC17" s="191">
        <f t="shared" si="2"/>
        <v>414558397.50999987</v>
      </c>
      <c r="DD17" s="191">
        <f t="shared" si="2"/>
        <v>447669091.87000012</v>
      </c>
      <c r="DE17" s="191">
        <f t="shared" si="2"/>
        <v>158994437.07999995</v>
      </c>
      <c r="DF17" s="191">
        <f t="shared" si="2"/>
        <v>223415460.70000002</v>
      </c>
      <c r="DG17" s="191">
        <f t="shared" si="2"/>
        <v>234680682.61999997</v>
      </c>
      <c r="DH17" s="191">
        <f t="shared" si="2"/>
        <v>68295084.170000002</v>
      </c>
      <c r="DI17" s="191">
        <f t="shared" si="2"/>
        <v>111373781.40999998</v>
      </c>
      <c r="DJ17" s="191">
        <f t="shared" si="2"/>
        <v>105741757.39000003</v>
      </c>
      <c r="DK17" s="191">
        <f t="shared" si="2"/>
        <v>261100070.66</v>
      </c>
      <c r="DL17" s="191">
        <f t="shared" si="2"/>
        <v>1007477701.9399997</v>
      </c>
      <c r="DM17" s="191">
        <f t="shared" si="2"/>
        <v>1146546129.5100002</v>
      </c>
      <c r="DN17" s="191">
        <f t="shared" si="2"/>
        <v>139514300.30999997</v>
      </c>
      <c r="DO17" s="191">
        <f t="shared" si="2"/>
        <v>107468341.53000002</v>
      </c>
      <c r="DP17" s="191">
        <f t="shared" si="2"/>
        <v>236026588.65000007</v>
      </c>
      <c r="DQ17" s="191">
        <f t="shared" si="2"/>
        <v>208911793.56000003</v>
      </c>
      <c r="DR17" s="191">
        <f t="shared" si="2"/>
        <v>183345558.82000002</v>
      </c>
      <c r="DS17" s="191">
        <f t="shared" si="2"/>
        <v>226077110.88999999</v>
      </c>
      <c r="DT17" s="191">
        <f t="shared" si="2"/>
        <v>78460847.50999999</v>
      </c>
      <c r="DU17" s="191">
        <f t="shared" si="2"/>
        <v>3653289943.3299999</v>
      </c>
      <c r="DV17" s="191">
        <f t="shared" si="2"/>
        <v>122977550.37999997</v>
      </c>
      <c r="DW17" s="191">
        <f t="shared" si="2"/>
        <v>193503644.98000002</v>
      </c>
      <c r="DX17" s="191">
        <f t="shared" si="2"/>
        <v>165645909.72000006</v>
      </c>
      <c r="DY17" s="191">
        <f t="shared" si="2"/>
        <v>207322422.81000003</v>
      </c>
      <c r="DZ17" s="191">
        <f t="shared" si="2"/>
        <v>135779234.03</v>
      </c>
      <c r="EA17" s="191">
        <f t="shared" ref="EA17:GL17" si="3">SUM(EA5:EA16)</f>
        <v>276878168.45999998</v>
      </c>
      <c r="EB17" s="191">
        <f t="shared" si="3"/>
        <v>145790455.66</v>
      </c>
      <c r="EC17" s="191">
        <f t="shared" si="3"/>
        <v>270680255.60000002</v>
      </c>
      <c r="ED17" s="191">
        <f t="shared" si="3"/>
        <v>739221554.81999993</v>
      </c>
      <c r="EE17" s="191">
        <f t="shared" si="3"/>
        <v>824847522.84000015</v>
      </c>
      <c r="EF17" s="191">
        <f t="shared" si="3"/>
        <v>123655218.02000003</v>
      </c>
      <c r="EG17" s="191">
        <f t="shared" si="3"/>
        <v>133881952.96999998</v>
      </c>
      <c r="EH17" s="191">
        <f t="shared" si="3"/>
        <v>142467517.44999999</v>
      </c>
      <c r="EI17" s="191">
        <f t="shared" si="3"/>
        <v>189665466.51999998</v>
      </c>
      <c r="EJ17" s="191">
        <f t="shared" si="3"/>
        <v>245605564.10000002</v>
      </c>
      <c r="EK17" s="191">
        <f t="shared" si="3"/>
        <v>82265973.210000008</v>
      </c>
      <c r="EL17" s="191">
        <f t="shared" si="3"/>
        <v>131452861.29000002</v>
      </c>
      <c r="EM17" s="191">
        <f t="shared" si="3"/>
        <v>2402189196.6599998</v>
      </c>
      <c r="EN17" s="191">
        <f t="shared" si="3"/>
        <v>114787166.97000004</v>
      </c>
      <c r="EO17" s="191">
        <f t="shared" si="3"/>
        <v>126538243.58999997</v>
      </c>
      <c r="EP17" s="191">
        <f t="shared" si="3"/>
        <v>127137153.44000003</v>
      </c>
      <c r="EQ17" s="191">
        <f t="shared" si="3"/>
        <v>69080949.349999979</v>
      </c>
      <c r="ER17" s="191">
        <f t="shared" si="3"/>
        <v>82298585.219999999</v>
      </c>
      <c r="ES17" s="191">
        <f t="shared" si="3"/>
        <v>194572588.99000001</v>
      </c>
      <c r="ET17" s="191">
        <f t="shared" si="3"/>
        <v>153300689.68999997</v>
      </c>
      <c r="EU17" s="191">
        <f t="shared" si="3"/>
        <v>104959774.98999998</v>
      </c>
      <c r="EV17" s="191">
        <f t="shared" si="3"/>
        <v>1273405283.4000001</v>
      </c>
      <c r="EW17" s="191">
        <f t="shared" si="3"/>
        <v>59471521.759999998</v>
      </c>
      <c r="EX17" s="191">
        <f t="shared" si="3"/>
        <v>112179380.89</v>
      </c>
      <c r="EY17" s="191">
        <f t="shared" si="3"/>
        <v>153924073.25999999</v>
      </c>
      <c r="EZ17" s="191">
        <f t="shared" si="3"/>
        <v>206946836.17000002</v>
      </c>
      <c r="FA17" s="191">
        <f t="shared" si="3"/>
        <v>204603536.96000001</v>
      </c>
      <c r="FB17" s="191">
        <f t="shared" si="3"/>
        <v>152070572.63000005</v>
      </c>
      <c r="FC17" s="191">
        <f t="shared" si="3"/>
        <v>126996239.09999999</v>
      </c>
      <c r="FD17" s="191">
        <f t="shared" si="3"/>
        <v>86410935.749999985</v>
      </c>
      <c r="FE17" s="191">
        <f t="shared" si="3"/>
        <v>80433261.199999988</v>
      </c>
      <c r="FF17" s="191">
        <f t="shared" si="3"/>
        <v>83139439.519999996</v>
      </c>
      <c r="FG17" s="191">
        <f t="shared" si="3"/>
        <v>59452487.290000014</v>
      </c>
      <c r="FH17" s="191">
        <f t="shared" si="3"/>
        <v>1026175918.8199999</v>
      </c>
      <c r="FI17" s="191">
        <f t="shared" si="3"/>
        <v>85537534.799999997</v>
      </c>
      <c r="FJ17" s="191">
        <f t="shared" si="3"/>
        <v>91603888.280000016</v>
      </c>
      <c r="FK17" s="191">
        <f t="shared" si="3"/>
        <v>95190752.270000011</v>
      </c>
      <c r="FL17" s="191">
        <f t="shared" si="3"/>
        <v>160043357.84</v>
      </c>
      <c r="FM17" s="191">
        <f t="shared" si="3"/>
        <v>143370790.51999998</v>
      </c>
      <c r="FN17" s="191">
        <f t="shared" si="3"/>
        <v>53666109.400000006</v>
      </c>
      <c r="FO17" s="191">
        <f t="shared" si="3"/>
        <v>26333032.25</v>
      </c>
      <c r="FP17" s="191">
        <f t="shared" si="3"/>
        <v>2532141208.2899995</v>
      </c>
      <c r="FQ17" s="191">
        <f t="shared" si="3"/>
        <v>99096539.539999992</v>
      </c>
      <c r="FR17" s="191">
        <f t="shared" si="3"/>
        <v>176632016.59999996</v>
      </c>
      <c r="FS17" s="191">
        <f t="shared" si="3"/>
        <v>138638081.26000005</v>
      </c>
      <c r="FT17" s="191">
        <f t="shared" si="3"/>
        <v>214202862.40000001</v>
      </c>
      <c r="FU17" s="191">
        <f t="shared" si="3"/>
        <v>104502363.35999997</v>
      </c>
      <c r="FV17" s="191">
        <f t="shared" si="3"/>
        <v>268260018.40000007</v>
      </c>
      <c r="FW17" s="191">
        <f t="shared" si="3"/>
        <v>164386212.39999998</v>
      </c>
      <c r="FX17" s="191">
        <f t="shared" si="3"/>
        <v>156059660.95999998</v>
      </c>
      <c r="FY17" s="191">
        <f t="shared" si="3"/>
        <v>122842116.80000001</v>
      </c>
      <c r="FZ17" s="191">
        <f t="shared" si="3"/>
        <v>247535927.71000001</v>
      </c>
      <c r="GA17" s="191">
        <f t="shared" si="3"/>
        <v>112655113.40999998</v>
      </c>
      <c r="GB17" s="191">
        <f t="shared" si="3"/>
        <v>106965648.65999998</v>
      </c>
      <c r="GC17" s="191">
        <f t="shared" si="3"/>
        <v>76865141.470000014</v>
      </c>
      <c r="GD17" s="191">
        <f t="shared" si="3"/>
        <v>1085590628.3099999</v>
      </c>
      <c r="GE17" s="191">
        <f t="shared" si="3"/>
        <v>89852212.290000007</v>
      </c>
      <c r="GF17" s="191">
        <f t="shared" si="3"/>
        <v>106499784.5</v>
      </c>
      <c r="GG17" s="191">
        <f t="shared" si="3"/>
        <v>241309788.88999996</v>
      </c>
      <c r="GH17" s="191">
        <f t="shared" si="3"/>
        <v>119921772.00000001</v>
      </c>
      <c r="GI17" s="191">
        <f t="shared" si="3"/>
        <v>104926356.57999998</v>
      </c>
      <c r="GJ17" s="191">
        <f t="shared" si="3"/>
        <v>100438890.62</v>
      </c>
      <c r="GK17" s="191">
        <f t="shared" si="3"/>
        <v>285899774.52999997</v>
      </c>
      <c r="GL17" s="191">
        <f t="shared" si="3"/>
        <v>93408533.359999955</v>
      </c>
      <c r="GM17" s="191">
        <f t="shared" ref="GM17:IX17" si="4">SUM(GM5:GM16)</f>
        <v>47155781.969999991</v>
      </c>
      <c r="GN17" s="191">
        <f t="shared" si="4"/>
        <v>34499447.549999997</v>
      </c>
      <c r="GO17" s="191">
        <f t="shared" si="4"/>
        <v>39222374.330000006</v>
      </c>
      <c r="GP17" s="191">
        <f t="shared" si="4"/>
        <v>767854739.24000013</v>
      </c>
      <c r="GQ17" s="191">
        <f t="shared" si="4"/>
        <v>172533636.81</v>
      </c>
      <c r="GR17" s="191">
        <f t="shared" si="4"/>
        <v>97582309.779999986</v>
      </c>
      <c r="GS17" s="191">
        <f t="shared" si="4"/>
        <v>184713121.99000001</v>
      </c>
      <c r="GT17" s="191">
        <f t="shared" si="4"/>
        <v>45393559.730000004</v>
      </c>
      <c r="GU17" s="191">
        <f t="shared" si="4"/>
        <v>135342162.76000002</v>
      </c>
      <c r="GV17" s="191">
        <f t="shared" si="4"/>
        <v>143800367.25999999</v>
      </c>
      <c r="GW17" s="191">
        <f t="shared" si="4"/>
        <v>73827530.580000013</v>
      </c>
      <c r="GX17" s="191">
        <f t="shared" si="4"/>
        <v>750695195.71999991</v>
      </c>
      <c r="GY17" s="191">
        <f t="shared" si="4"/>
        <v>77000973.169999987</v>
      </c>
      <c r="GZ17" s="191">
        <f t="shared" si="4"/>
        <v>169985808.56999996</v>
      </c>
      <c r="HA17" s="191">
        <f t="shared" si="4"/>
        <v>119288870.71999995</v>
      </c>
      <c r="HB17" s="191">
        <f t="shared" si="4"/>
        <v>2064195986.4800003</v>
      </c>
      <c r="HC17" s="191">
        <f t="shared" si="4"/>
        <v>230957248.11000001</v>
      </c>
      <c r="HD17" s="191">
        <f t="shared" si="4"/>
        <v>269750690.56</v>
      </c>
      <c r="HE17" s="191">
        <f t="shared" si="4"/>
        <v>251457730.17999995</v>
      </c>
      <c r="HF17" s="191">
        <f t="shared" si="4"/>
        <v>208725401.38999996</v>
      </c>
      <c r="HG17" s="191">
        <f t="shared" si="4"/>
        <v>279258792.76999992</v>
      </c>
      <c r="HH17" s="191">
        <f t="shared" si="4"/>
        <v>57882396.259999998</v>
      </c>
      <c r="HI17" s="191">
        <f t="shared" si="4"/>
        <v>1350673429.49</v>
      </c>
      <c r="HJ17" s="191">
        <f t="shared" si="4"/>
        <v>223950058.43000004</v>
      </c>
      <c r="HK17" s="191">
        <f t="shared" si="4"/>
        <v>252325427.16</v>
      </c>
      <c r="HL17" s="191">
        <f t="shared" si="4"/>
        <v>148476874.77000001</v>
      </c>
      <c r="HM17" s="191">
        <f t="shared" si="4"/>
        <v>108524452.59</v>
      </c>
      <c r="HN17" s="191">
        <f t="shared" si="4"/>
        <v>112016491.57000001</v>
      </c>
      <c r="HO17" s="191">
        <f t="shared" si="4"/>
        <v>162491328.16</v>
      </c>
      <c r="HP17" s="191">
        <f t="shared" si="4"/>
        <v>85367503</v>
      </c>
      <c r="HQ17" s="191">
        <f t="shared" si="4"/>
        <v>1386551646.8200002</v>
      </c>
      <c r="HR17" s="191">
        <f t="shared" si="4"/>
        <v>502357180.13000005</v>
      </c>
      <c r="HS17" s="191">
        <f t="shared" si="4"/>
        <v>109816786.90000001</v>
      </c>
      <c r="HT17" s="191">
        <f t="shared" si="4"/>
        <v>80328193.530000001</v>
      </c>
      <c r="HU17" s="191">
        <f t="shared" si="4"/>
        <v>101018549.13</v>
      </c>
      <c r="HV17" s="191">
        <f t="shared" si="4"/>
        <v>71024137.760000005</v>
      </c>
      <c r="HW17" s="191">
        <f t="shared" si="4"/>
        <v>225339480.53999993</v>
      </c>
      <c r="HX17" s="191">
        <f t="shared" si="4"/>
        <v>95425028.460000023</v>
      </c>
      <c r="HY17" s="191">
        <f t="shared" si="4"/>
        <v>94121504.049999997</v>
      </c>
      <c r="HZ17" s="191">
        <f t="shared" si="4"/>
        <v>93692601.100000024</v>
      </c>
      <c r="IA17" s="191">
        <f t="shared" si="4"/>
        <v>105043389.12</v>
      </c>
      <c r="IB17" s="191">
        <f t="shared" si="4"/>
        <v>167700235.41</v>
      </c>
      <c r="IC17" s="191">
        <f t="shared" si="4"/>
        <v>48773766.139999993</v>
      </c>
      <c r="ID17" s="191">
        <f t="shared" si="4"/>
        <v>117851449.45</v>
      </c>
      <c r="IE17" s="191">
        <f t="shared" si="4"/>
        <v>59319175.960000001</v>
      </c>
      <c r="IF17" s="191">
        <f t="shared" si="4"/>
        <v>58678083.459999993</v>
      </c>
      <c r="IG17" s="191">
        <f t="shared" si="4"/>
        <v>1160570009.8599999</v>
      </c>
      <c r="IH17" s="191">
        <f t="shared" si="4"/>
        <v>557294444.72000015</v>
      </c>
      <c r="II17" s="191">
        <f t="shared" si="4"/>
        <v>146654362.16</v>
      </c>
      <c r="IJ17" s="191">
        <f t="shared" si="4"/>
        <v>221596773.91999999</v>
      </c>
      <c r="IK17" s="191">
        <f t="shared" si="4"/>
        <v>326433534.6099999</v>
      </c>
      <c r="IL17" s="191">
        <f t="shared" si="4"/>
        <v>105316305.7</v>
      </c>
      <c r="IM17" s="191">
        <f t="shared" si="4"/>
        <v>92243124.459999979</v>
      </c>
      <c r="IN17" s="191">
        <f t="shared" si="4"/>
        <v>65162543.480000004</v>
      </c>
      <c r="IO17" s="191">
        <f t="shared" si="4"/>
        <v>72032991.219999999</v>
      </c>
      <c r="IP17" s="191">
        <f t="shared" si="4"/>
        <v>79179626.559999987</v>
      </c>
      <c r="IQ17" s="191">
        <f t="shared" si="4"/>
        <v>86899939.050000012</v>
      </c>
      <c r="IR17" s="191">
        <f t="shared" si="4"/>
        <v>2180934110.9699998</v>
      </c>
      <c r="IS17" s="191">
        <f t="shared" si="4"/>
        <v>683507325.63999999</v>
      </c>
      <c r="IT17" s="191">
        <f t="shared" si="4"/>
        <v>155957711.63000003</v>
      </c>
      <c r="IU17" s="191">
        <f t="shared" si="4"/>
        <v>146269849.22999999</v>
      </c>
      <c r="IV17" s="191">
        <f t="shared" si="4"/>
        <v>104641607.93000002</v>
      </c>
      <c r="IW17" s="191">
        <f t="shared" si="4"/>
        <v>58181428.82</v>
      </c>
      <c r="IX17" s="191">
        <f t="shared" si="4"/>
        <v>89335249.37000002</v>
      </c>
      <c r="IY17" s="191">
        <f t="shared" ref="IY17:LJ17" si="5">SUM(IY5:IY16)</f>
        <v>54186719.469999999</v>
      </c>
      <c r="IZ17" s="191">
        <f t="shared" si="5"/>
        <v>66780636.399999991</v>
      </c>
      <c r="JA17" s="191">
        <f t="shared" si="5"/>
        <v>107167650.89999999</v>
      </c>
      <c r="JB17" s="191">
        <f t="shared" si="5"/>
        <v>120831920.20000003</v>
      </c>
      <c r="JC17" s="191">
        <f t="shared" si="5"/>
        <v>80257499.790000021</v>
      </c>
      <c r="JD17" s="191">
        <f t="shared" si="5"/>
        <v>1048623385.21</v>
      </c>
      <c r="JE17" s="191">
        <f t="shared" si="5"/>
        <v>364995059.55000001</v>
      </c>
      <c r="JF17" s="191">
        <f t="shared" si="5"/>
        <v>94241115.810000017</v>
      </c>
      <c r="JG17" s="191">
        <f t="shared" si="5"/>
        <v>84486861.950000003</v>
      </c>
      <c r="JH17" s="191">
        <f t="shared" si="5"/>
        <v>63421221.439999998</v>
      </c>
      <c r="JI17" s="191">
        <f t="shared" si="5"/>
        <v>74487686.840000004</v>
      </c>
      <c r="JJ17" s="191">
        <f t="shared" si="5"/>
        <v>705866056.71999979</v>
      </c>
      <c r="JK17" s="191">
        <f t="shared" si="5"/>
        <v>74115362.439999998</v>
      </c>
      <c r="JL17" s="191">
        <f t="shared" si="5"/>
        <v>114391840</v>
      </c>
      <c r="JM17" s="191">
        <f t="shared" si="5"/>
        <v>151387919.31999999</v>
      </c>
      <c r="JN17" s="191">
        <f t="shared" si="5"/>
        <v>88566858.25</v>
      </c>
      <c r="JO17" s="191">
        <f t="shared" si="5"/>
        <v>198597129.17000002</v>
      </c>
      <c r="JP17" s="191">
        <f t="shared" si="5"/>
        <v>68142704.560000002</v>
      </c>
      <c r="JQ17" s="191">
        <f t="shared" si="5"/>
        <v>1088786794.55</v>
      </c>
      <c r="JR17" s="191">
        <f t="shared" si="5"/>
        <v>118436327.86000001</v>
      </c>
      <c r="JS17" s="191">
        <f t="shared" si="5"/>
        <v>70689578.019999996</v>
      </c>
      <c r="JT17" s="191">
        <f t="shared" si="5"/>
        <v>214659757.46999997</v>
      </c>
      <c r="JU17" s="191">
        <f t="shared" si="5"/>
        <v>207774785.96999994</v>
      </c>
      <c r="JV17" s="191">
        <f t="shared" si="5"/>
        <v>124042609.23</v>
      </c>
      <c r="JW17" s="191">
        <f t="shared" si="5"/>
        <v>131476774.25999999</v>
      </c>
      <c r="JX17" s="191">
        <f t="shared" si="5"/>
        <v>87248402.13000001</v>
      </c>
      <c r="JY17" s="191">
        <f t="shared" si="5"/>
        <v>1676947664.0400002</v>
      </c>
      <c r="JZ17" s="191">
        <f t="shared" si="5"/>
        <v>640008319.86000001</v>
      </c>
      <c r="KA17" s="191">
        <f t="shared" si="5"/>
        <v>108948714.73000003</v>
      </c>
      <c r="KB17" s="191">
        <f t="shared" si="5"/>
        <v>57701159.459999993</v>
      </c>
      <c r="KC17" s="191">
        <f t="shared" si="5"/>
        <v>150593913.33000004</v>
      </c>
      <c r="KD17" s="191">
        <f t="shared" si="5"/>
        <v>46721054.289999992</v>
      </c>
      <c r="KE17" s="191">
        <f t="shared" si="5"/>
        <v>328244713.34000003</v>
      </c>
      <c r="KF17" s="191">
        <f t="shared" si="5"/>
        <v>170614900.29999998</v>
      </c>
      <c r="KG17" s="191">
        <f t="shared" si="5"/>
        <v>109021818.73</v>
      </c>
      <c r="KH17" s="191">
        <f t="shared" si="5"/>
        <v>146660713.78999999</v>
      </c>
      <c r="KI17" s="191">
        <f t="shared" si="5"/>
        <v>112341513.25</v>
      </c>
      <c r="KJ17" s="191">
        <f t="shared" si="5"/>
        <v>109506224.23999999</v>
      </c>
      <c r="KK17" s="191">
        <f t="shared" si="5"/>
        <v>101782115.65000002</v>
      </c>
      <c r="KL17" s="191">
        <f t="shared" si="5"/>
        <v>36708406.229999997</v>
      </c>
      <c r="KM17" s="191">
        <f t="shared" si="5"/>
        <v>88019364.430000007</v>
      </c>
      <c r="KN17" s="191">
        <f t="shared" si="5"/>
        <v>2343955378.25</v>
      </c>
      <c r="KO17" s="191">
        <f t="shared" si="5"/>
        <v>241104058.78999999</v>
      </c>
      <c r="KP17" s="191">
        <f t="shared" si="5"/>
        <v>141241746.93999997</v>
      </c>
      <c r="KQ17" s="191">
        <f t="shared" si="5"/>
        <v>174230573.11000001</v>
      </c>
      <c r="KR17" s="191">
        <f t="shared" si="5"/>
        <v>177410275.42000002</v>
      </c>
      <c r="KS17" s="191">
        <f t="shared" si="5"/>
        <v>120987678.98</v>
      </c>
      <c r="KT17" s="191">
        <f t="shared" si="5"/>
        <v>446527079.66999996</v>
      </c>
      <c r="KU17" s="191">
        <f t="shared" si="5"/>
        <v>111143870.18000002</v>
      </c>
      <c r="KV17" s="191">
        <f t="shared" si="5"/>
        <v>104556445.53999999</v>
      </c>
      <c r="KW17" s="191">
        <f t="shared" si="5"/>
        <v>749896279.96999991</v>
      </c>
      <c r="KX17" s="191">
        <f t="shared" si="5"/>
        <v>129716574.41999999</v>
      </c>
      <c r="KY17" s="191">
        <f t="shared" si="5"/>
        <v>152967913.32000002</v>
      </c>
      <c r="KZ17" s="191">
        <f t="shared" si="5"/>
        <v>366742191.00999999</v>
      </c>
      <c r="LA17" s="191">
        <f t="shared" si="5"/>
        <v>101819415.48999996</v>
      </c>
      <c r="LB17" s="191">
        <f t="shared" si="5"/>
        <v>159666035.06</v>
      </c>
      <c r="LC17" s="191">
        <f t="shared" si="5"/>
        <v>1079294631.5300002</v>
      </c>
      <c r="LD17" s="191">
        <f t="shared" si="5"/>
        <v>179416935.06</v>
      </c>
      <c r="LE17" s="191">
        <f t="shared" si="5"/>
        <v>2841899303.5599999</v>
      </c>
      <c r="LF17" s="191">
        <f t="shared" si="5"/>
        <v>484153154.25999999</v>
      </c>
      <c r="LG17" s="191">
        <f t="shared" si="5"/>
        <v>735970682.37</v>
      </c>
      <c r="LH17" s="191">
        <f t="shared" si="5"/>
        <v>596144529</v>
      </c>
      <c r="LI17" s="191">
        <f t="shared" si="5"/>
        <v>150596845.91999996</v>
      </c>
      <c r="LJ17" s="191">
        <f t="shared" si="5"/>
        <v>116797769.23999999</v>
      </c>
      <c r="LK17" s="191">
        <f t="shared" ref="LK17:NV17" si="6">SUM(LK5:LK16)</f>
        <v>80468908.889999986</v>
      </c>
      <c r="LL17" s="191">
        <f t="shared" si="6"/>
        <v>151225811.13</v>
      </c>
      <c r="LM17" s="191">
        <f t="shared" si="6"/>
        <v>87420237.909999996</v>
      </c>
      <c r="LN17" s="191">
        <f t="shared" si="6"/>
        <v>177776073.51000002</v>
      </c>
      <c r="LO17" s="191">
        <f t="shared" si="6"/>
        <v>58219339.780000001</v>
      </c>
      <c r="LP17" s="191">
        <f t="shared" si="6"/>
        <v>732624553.25</v>
      </c>
      <c r="LQ17" s="191">
        <f t="shared" si="6"/>
        <v>170546613.44</v>
      </c>
      <c r="LR17" s="191">
        <f t="shared" si="6"/>
        <v>97794674.270000011</v>
      </c>
      <c r="LS17" s="191">
        <f t="shared" si="6"/>
        <v>2082754903.3700001</v>
      </c>
      <c r="LT17" s="191">
        <f t="shared" si="6"/>
        <v>965193427.41000009</v>
      </c>
      <c r="LU17" s="191">
        <f t="shared" si="6"/>
        <v>1726297736.5999999</v>
      </c>
      <c r="LV17" s="191">
        <f t="shared" si="6"/>
        <v>523510501.81</v>
      </c>
      <c r="LW17" s="191">
        <f t="shared" si="6"/>
        <v>244390013.76000002</v>
      </c>
      <c r="LX17" s="191">
        <f t="shared" si="6"/>
        <v>227615739.46999997</v>
      </c>
      <c r="LY17" s="191">
        <f t="shared" si="6"/>
        <v>230731720.25</v>
      </c>
      <c r="LZ17" s="191">
        <f t="shared" si="6"/>
        <v>154188411.14000002</v>
      </c>
      <c r="MA17" s="191">
        <f t="shared" si="6"/>
        <v>164010023.29999995</v>
      </c>
      <c r="MB17" s="191">
        <f t="shared" si="6"/>
        <v>197768689.79999998</v>
      </c>
      <c r="MC17" s="191">
        <f t="shared" si="6"/>
        <v>327947401.07999992</v>
      </c>
      <c r="MD17" s="191">
        <f t="shared" si="6"/>
        <v>101983929.36</v>
      </c>
      <c r="ME17" s="191">
        <f t="shared" si="6"/>
        <v>2404991024.7199998</v>
      </c>
      <c r="MF17" s="191">
        <f t="shared" si="6"/>
        <v>150491750.28</v>
      </c>
      <c r="MG17" s="191">
        <f t="shared" si="6"/>
        <v>98470476.029999986</v>
      </c>
      <c r="MH17" s="191">
        <f t="shared" si="6"/>
        <v>96538349.079999983</v>
      </c>
      <c r="MI17" s="191">
        <f t="shared" si="6"/>
        <v>77984303.480000004</v>
      </c>
      <c r="MJ17" s="191">
        <f t="shared" si="6"/>
        <v>139548944.51000002</v>
      </c>
      <c r="MK17" s="191">
        <f t="shared" si="6"/>
        <v>119576574.72</v>
      </c>
      <c r="ML17" s="191">
        <f t="shared" si="6"/>
        <v>112594790.00999999</v>
      </c>
      <c r="MM17" s="191">
        <f t="shared" si="6"/>
        <v>183471379.66999999</v>
      </c>
      <c r="MN17" s="191">
        <f t="shared" si="6"/>
        <v>105719778.16000001</v>
      </c>
      <c r="MO17" s="191">
        <f t="shared" si="6"/>
        <v>104084670</v>
      </c>
      <c r="MP17" s="191">
        <f t="shared" si="6"/>
        <v>97056193.429999992</v>
      </c>
      <c r="MQ17" s="191">
        <f t="shared" si="6"/>
        <v>2085528737.6299999</v>
      </c>
      <c r="MR17" s="191">
        <f t="shared" si="6"/>
        <v>119570612.42000003</v>
      </c>
      <c r="MS17" s="191">
        <f t="shared" si="6"/>
        <v>130544911.5</v>
      </c>
      <c r="MT17" s="191">
        <f t="shared" si="6"/>
        <v>200608404.44</v>
      </c>
      <c r="MU17" s="191">
        <f t="shared" si="6"/>
        <v>189158131.34</v>
      </c>
      <c r="MV17" s="191">
        <f t="shared" si="6"/>
        <v>146924907.44</v>
      </c>
      <c r="MW17" s="191">
        <f t="shared" si="6"/>
        <v>298570041.93009996</v>
      </c>
      <c r="MX17" s="191">
        <f t="shared" si="6"/>
        <v>243123044.80999997</v>
      </c>
      <c r="MY17" s="191">
        <f t="shared" si="6"/>
        <v>120059721.73999999</v>
      </c>
      <c r="MZ17" s="191">
        <f t="shared" si="6"/>
        <v>54000291.99000001</v>
      </c>
      <c r="NA17" s="191">
        <f t="shared" si="6"/>
        <v>41926231.890000001</v>
      </c>
      <c r="NB17" s="191">
        <f t="shared" si="6"/>
        <v>3794292045.3700008</v>
      </c>
      <c r="NC17" s="191">
        <f t="shared" si="6"/>
        <v>398647440.13</v>
      </c>
      <c r="ND17" s="191">
        <f t="shared" si="6"/>
        <v>89331038.700000003</v>
      </c>
      <c r="NE17" s="191">
        <f t="shared" si="6"/>
        <v>866373940.36000001</v>
      </c>
      <c r="NF17" s="191">
        <f t="shared" si="6"/>
        <v>83532502.769999981</v>
      </c>
      <c r="NG17" s="191">
        <f t="shared" si="6"/>
        <v>230861179.70000002</v>
      </c>
      <c r="NH17" s="191">
        <f t="shared" si="6"/>
        <v>554870951.06999993</v>
      </c>
      <c r="NI17" s="191">
        <f t="shared" si="6"/>
        <v>454485305.54000002</v>
      </c>
      <c r="NJ17" s="191">
        <f t="shared" si="6"/>
        <v>46858083.520000003</v>
      </c>
      <c r="NK17" s="191">
        <f t="shared" si="6"/>
        <v>182356094.69999996</v>
      </c>
      <c r="NL17" s="191">
        <f t="shared" si="6"/>
        <v>149873238.81000003</v>
      </c>
      <c r="NM17" s="191">
        <f t="shared" si="6"/>
        <v>88350275.303000003</v>
      </c>
      <c r="NN17" s="191">
        <f t="shared" si="6"/>
        <v>831199325.92999983</v>
      </c>
      <c r="NO17" s="191">
        <f t="shared" si="6"/>
        <v>98217091.199999988</v>
      </c>
      <c r="NP17" s="191">
        <f t="shared" si="6"/>
        <v>98132198.920000017</v>
      </c>
      <c r="NQ17" s="191">
        <f t="shared" si="6"/>
        <v>99134046.809999987</v>
      </c>
      <c r="NR17" s="191">
        <f t="shared" si="6"/>
        <v>78947327.290000007</v>
      </c>
      <c r="NS17" s="191">
        <f t="shared" si="6"/>
        <v>33459514.120000001</v>
      </c>
      <c r="NT17" s="191">
        <f t="shared" si="6"/>
        <v>54880041.57</v>
      </c>
      <c r="NU17" s="191">
        <f t="shared" si="6"/>
        <v>2398262239.8249998</v>
      </c>
      <c r="NV17" s="191">
        <f t="shared" si="6"/>
        <v>463402526.25999993</v>
      </c>
      <c r="NW17" s="191">
        <f t="shared" ref="NW17:QH17" si="7">SUM(NW5:NW16)</f>
        <v>109810117.13000001</v>
      </c>
      <c r="NX17" s="191">
        <f t="shared" si="7"/>
        <v>80011365.060000002</v>
      </c>
      <c r="NY17" s="191">
        <f t="shared" si="7"/>
        <v>105909795.05999997</v>
      </c>
      <c r="NZ17" s="191">
        <f t="shared" si="7"/>
        <v>155216003.40000001</v>
      </c>
      <c r="OA17" s="191">
        <f t="shared" si="7"/>
        <v>71461340.639999986</v>
      </c>
      <c r="OB17" s="191">
        <f t="shared" si="7"/>
        <v>1914959314.5599999</v>
      </c>
      <c r="OC17" s="191">
        <f t="shared" si="7"/>
        <v>389909704.06</v>
      </c>
      <c r="OD17" s="191">
        <f t="shared" si="7"/>
        <v>174997214.32999998</v>
      </c>
      <c r="OE17" s="191">
        <f t="shared" si="7"/>
        <v>508568638.36000007</v>
      </c>
      <c r="OF17" s="191">
        <f t="shared" si="7"/>
        <v>128909534.77</v>
      </c>
      <c r="OG17" s="191">
        <f t="shared" si="7"/>
        <v>172907022.35999998</v>
      </c>
      <c r="OH17" s="191">
        <f t="shared" si="7"/>
        <v>205895926.70000002</v>
      </c>
      <c r="OI17" s="191">
        <f t="shared" si="7"/>
        <v>63405411.409999996</v>
      </c>
      <c r="OJ17" s="191">
        <f t="shared" si="7"/>
        <v>89411158.030000016</v>
      </c>
      <c r="OK17" s="191">
        <f t="shared" si="7"/>
        <v>1581770285.2700002</v>
      </c>
      <c r="OL17" s="191">
        <f t="shared" si="7"/>
        <v>365672591.53000009</v>
      </c>
      <c r="OM17" s="191">
        <f t="shared" si="7"/>
        <v>704001717.88000011</v>
      </c>
      <c r="ON17" s="191">
        <f t="shared" si="7"/>
        <v>208797728.39999998</v>
      </c>
      <c r="OO17" s="191">
        <f t="shared" si="7"/>
        <v>172045097.66999999</v>
      </c>
      <c r="OP17" s="191">
        <f t="shared" si="7"/>
        <v>95600024.579999998</v>
      </c>
      <c r="OQ17" s="191">
        <f t="shared" si="7"/>
        <v>1109776966.51</v>
      </c>
      <c r="OR17" s="191">
        <f t="shared" si="7"/>
        <v>92685781.24000001</v>
      </c>
      <c r="OS17" s="191">
        <f t="shared" si="7"/>
        <v>106829575.88</v>
      </c>
      <c r="OT17" s="191">
        <f t="shared" si="7"/>
        <v>159404973.88000008</v>
      </c>
      <c r="OU17" s="191">
        <f t="shared" si="7"/>
        <v>188702727.98999998</v>
      </c>
      <c r="OV17" s="191">
        <f t="shared" si="7"/>
        <v>373500831.67999995</v>
      </c>
      <c r="OW17" s="191">
        <f t="shared" si="7"/>
        <v>105509129.87000002</v>
      </c>
      <c r="OX17" s="191">
        <f t="shared" si="7"/>
        <v>65053549.769999996</v>
      </c>
      <c r="OY17" s="191">
        <f t="shared" si="7"/>
        <v>65965119.699999996</v>
      </c>
      <c r="OZ17" s="191">
        <f t="shared" si="7"/>
        <v>1373514661.45</v>
      </c>
      <c r="PA17" s="191">
        <f t="shared" si="7"/>
        <v>84851316.63000001</v>
      </c>
      <c r="PB17" s="191">
        <f t="shared" si="7"/>
        <v>251542964.23000005</v>
      </c>
      <c r="PC17" s="191">
        <f t="shared" si="7"/>
        <v>57285526.310000002</v>
      </c>
      <c r="PD17" s="191">
        <f t="shared" si="7"/>
        <v>168472746.16</v>
      </c>
      <c r="PE17" s="191">
        <f t="shared" si="7"/>
        <v>283279507.81000012</v>
      </c>
      <c r="PF17" s="191">
        <f t="shared" si="7"/>
        <v>96237530.360000014</v>
      </c>
      <c r="PG17" s="191">
        <f t="shared" si="7"/>
        <v>86110231.640000001</v>
      </c>
      <c r="PH17" s="191">
        <f t="shared" si="7"/>
        <v>137287392.68000004</v>
      </c>
      <c r="PI17" s="191">
        <f t="shared" si="7"/>
        <v>113170981.61000001</v>
      </c>
      <c r="PJ17" s="191">
        <f t="shared" si="7"/>
        <v>147168187.92999998</v>
      </c>
      <c r="PK17" s="191">
        <f t="shared" si="7"/>
        <v>254065542.13</v>
      </c>
      <c r="PL17" s="191">
        <f t="shared" si="7"/>
        <v>81191946.61999999</v>
      </c>
      <c r="PM17" s="191">
        <f t="shared" si="7"/>
        <v>349727814.60000002</v>
      </c>
      <c r="PN17" s="191">
        <f t="shared" si="7"/>
        <v>74732921.090000004</v>
      </c>
      <c r="PO17" s="191">
        <f t="shared" si="7"/>
        <v>52759436.859999999</v>
      </c>
      <c r="PP17" s="191">
        <f t="shared" si="7"/>
        <v>33994678.920000002</v>
      </c>
      <c r="PQ17" s="191">
        <f t="shared" si="7"/>
        <v>50890277.790000014</v>
      </c>
      <c r="PR17" s="191">
        <f t="shared" si="7"/>
        <v>3432861408.5299993</v>
      </c>
      <c r="PS17" s="191">
        <f t="shared" si="7"/>
        <v>117762824.97999997</v>
      </c>
      <c r="PT17" s="191">
        <f t="shared" si="7"/>
        <v>105613892.93000001</v>
      </c>
      <c r="PU17" s="191">
        <f t="shared" si="7"/>
        <v>166092773.33999997</v>
      </c>
      <c r="PV17" s="191">
        <f t="shared" si="7"/>
        <v>720955435.31000018</v>
      </c>
      <c r="PW17" s="191">
        <f t="shared" si="7"/>
        <v>133728179.20999999</v>
      </c>
      <c r="PX17" s="191">
        <f t="shared" si="7"/>
        <v>275558634.24000001</v>
      </c>
      <c r="PY17" s="191">
        <f t="shared" si="7"/>
        <v>112015161.43000001</v>
      </c>
      <c r="PZ17" s="191">
        <f t="shared" si="7"/>
        <v>355100012.55000001</v>
      </c>
      <c r="QA17" s="191">
        <f t="shared" si="7"/>
        <v>69620772.870000005</v>
      </c>
      <c r="QB17" s="191">
        <f t="shared" si="7"/>
        <v>244406267.09</v>
      </c>
      <c r="QC17" s="191">
        <f t="shared" si="7"/>
        <v>81803414.409999996</v>
      </c>
      <c r="QD17" s="191">
        <f t="shared" si="7"/>
        <v>115115737.47</v>
      </c>
      <c r="QE17" s="191">
        <f t="shared" si="7"/>
        <v>148469529.07000002</v>
      </c>
      <c r="QF17" s="191">
        <f t="shared" si="7"/>
        <v>173715103.22000003</v>
      </c>
      <c r="QG17" s="191">
        <f t="shared" si="7"/>
        <v>197374816.67999998</v>
      </c>
      <c r="QH17" s="191">
        <f t="shared" si="7"/>
        <v>97454022.330000013</v>
      </c>
      <c r="QI17" s="191">
        <f t="shared" ref="QI17:ST17" si="8">SUM(QI5:QI16)</f>
        <v>96274840.529999971</v>
      </c>
      <c r="QJ17" s="191">
        <f t="shared" si="8"/>
        <v>69387028.309999987</v>
      </c>
      <c r="QK17" s="191">
        <f t="shared" si="8"/>
        <v>234922605.29999998</v>
      </c>
      <c r="QL17" s="191">
        <f t="shared" si="8"/>
        <v>299667230.88000005</v>
      </c>
      <c r="QM17" s="191">
        <f t="shared" si="8"/>
        <v>74895884.339999989</v>
      </c>
      <c r="QN17" s="191">
        <f t="shared" si="8"/>
        <v>33840943.869999997</v>
      </c>
      <c r="QO17" s="191">
        <f t="shared" si="8"/>
        <v>31406164.919999998</v>
      </c>
      <c r="QP17" s="191">
        <f t="shared" si="8"/>
        <v>44271192.419999994</v>
      </c>
      <c r="QQ17" s="191">
        <f t="shared" si="8"/>
        <v>31594626.18</v>
      </c>
      <c r="QR17" s="191">
        <f t="shared" si="8"/>
        <v>1643467136.4300001</v>
      </c>
      <c r="QS17" s="191">
        <f t="shared" si="8"/>
        <v>80823435.229999989</v>
      </c>
      <c r="QT17" s="191">
        <f t="shared" si="8"/>
        <v>273048724.65999997</v>
      </c>
      <c r="QU17" s="191">
        <f t="shared" si="8"/>
        <v>124731064.30000003</v>
      </c>
      <c r="QV17" s="191">
        <f t="shared" si="8"/>
        <v>136246508.66</v>
      </c>
      <c r="QW17" s="191">
        <f t="shared" si="8"/>
        <v>296910425.35000002</v>
      </c>
      <c r="QX17" s="191">
        <f t="shared" si="8"/>
        <v>103128831.66000001</v>
      </c>
      <c r="QY17" s="191">
        <f t="shared" si="8"/>
        <v>195768764.26000002</v>
      </c>
      <c r="QZ17" s="191">
        <f t="shared" si="8"/>
        <v>247142375.41</v>
      </c>
      <c r="RA17" s="191">
        <f t="shared" si="8"/>
        <v>84181104.5</v>
      </c>
      <c r="RB17" s="191">
        <f t="shared" si="8"/>
        <v>82564410.020000011</v>
      </c>
      <c r="RC17" s="191">
        <f t="shared" si="8"/>
        <v>50581628.599999994</v>
      </c>
      <c r="RD17" s="191">
        <f t="shared" si="8"/>
        <v>37143394.099999994</v>
      </c>
      <c r="RE17" s="191">
        <f t="shared" si="8"/>
        <v>2370123669.1599998</v>
      </c>
      <c r="RF17" s="191">
        <f t="shared" si="8"/>
        <v>345563104.19999999</v>
      </c>
      <c r="RG17" s="191">
        <f t="shared" si="8"/>
        <v>129643999.45</v>
      </c>
      <c r="RH17" s="191">
        <f t="shared" si="8"/>
        <v>157905406.49999997</v>
      </c>
      <c r="RI17" s="191">
        <f t="shared" si="8"/>
        <v>145083101.66999999</v>
      </c>
      <c r="RJ17" s="191">
        <f t="shared" si="8"/>
        <v>162051882.12</v>
      </c>
      <c r="RK17" s="191">
        <f t="shared" si="8"/>
        <v>342159117</v>
      </c>
      <c r="RL17" s="191">
        <f t="shared" si="8"/>
        <v>120926088.28</v>
      </c>
      <c r="RM17" s="191">
        <f t="shared" si="8"/>
        <v>150468397.86999997</v>
      </c>
      <c r="RN17" s="191">
        <f t="shared" si="8"/>
        <v>288226906.88</v>
      </c>
      <c r="RO17" s="191">
        <f t="shared" si="8"/>
        <v>336989421.60000002</v>
      </c>
      <c r="RP17" s="191">
        <f t="shared" si="8"/>
        <v>76465794.419999987</v>
      </c>
      <c r="RQ17" s="191">
        <f t="shared" si="8"/>
        <v>76167089.38000001</v>
      </c>
      <c r="RR17" s="191">
        <f t="shared" si="8"/>
        <v>139914600.49999997</v>
      </c>
      <c r="RS17" s="191">
        <f t="shared" si="8"/>
        <v>75344959.420000002</v>
      </c>
      <c r="RT17" s="191">
        <f t="shared" si="8"/>
        <v>91017309.600000009</v>
      </c>
      <c r="RU17" s="191">
        <f t="shared" si="8"/>
        <v>110643711.88</v>
      </c>
      <c r="RV17" s="191">
        <f t="shared" si="8"/>
        <v>45359102.020000011</v>
      </c>
      <c r="RW17" s="191">
        <f t="shared" si="8"/>
        <v>38718925.939999998</v>
      </c>
      <c r="RX17" s="191">
        <f t="shared" si="8"/>
        <v>50098523.849999987</v>
      </c>
      <c r="RY17" s="191">
        <f t="shared" si="8"/>
        <v>1254941743.6999998</v>
      </c>
      <c r="RZ17" s="191">
        <f t="shared" si="8"/>
        <v>90846257.659999996</v>
      </c>
      <c r="SA17" s="191">
        <f t="shared" si="8"/>
        <v>136747485.08999997</v>
      </c>
      <c r="SB17" s="191">
        <f t="shared" si="8"/>
        <v>123282078.54999998</v>
      </c>
      <c r="SC17" s="191">
        <f t="shared" si="8"/>
        <v>59369731.539999992</v>
      </c>
      <c r="SD17" s="191">
        <f t="shared" si="8"/>
        <v>79867364.390000015</v>
      </c>
      <c r="SE17" s="191">
        <f t="shared" si="8"/>
        <v>87090456.940000013</v>
      </c>
      <c r="SF17" s="191">
        <f t="shared" si="8"/>
        <v>278547682.59999996</v>
      </c>
      <c r="SG17" s="191">
        <f t="shared" si="8"/>
        <v>87116050.75</v>
      </c>
      <c r="SH17" s="191">
        <f t="shared" si="8"/>
        <v>79196516.579999983</v>
      </c>
      <c r="SI17" s="191">
        <f t="shared" si="8"/>
        <v>106214392.36000001</v>
      </c>
      <c r="SJ17" s="191">
        <f t="shared" si="8"/>
        <v>176569415.68999997</v>
      </c>
      <c r="SK17" s="191">
        <f t="shared" si="8"/>
        <v>84706209.929999992</v>
      </c>
      <c r="SL17" s="191">
        <f t="shared" si="8"/>
        <v>65037020.219999991</v>
      </c>
      <c r="SM17" s="191">
        <f t="shared" si="8"/>
        <v>958014976.46000004</v>
      </c>
      <c r="SN17" s="191">
        <f t="shared" si="8"/>
        <v>103480441.12999998</v>
      </c>
      <c r="SO17" s="191">
        <f t="shared" si="8"/>
        <v>109260743.85000001</v>
      </c>
      <c r="SP17" s="191">
        <f t="shared" si="8"/>
        <v>94629693.300000012</v>
      </c>
      <c r="SQ17" s="191">
        <f t="shared" si="8"/>
        <v>64919983.159999996</v>
      </c>
      <c r="SR17" s="191">
        <f t="shared" si="8"/>
        <v>113493144.01000001</v>
      </c>
      <c r="SS17" s="191">
        <f t="shared" si="8"/>
        <v>123988738.96000001</v>
      </c>
      <c r="ST17" s="191">
        <f t="shared" si="8"/>
        <v>188409602.93000001</v>
      </c>
      <c r="SU17" s="191">
        <f t="shared" ref="SU17:VF17" si="9">SUM(SU5:SU16)</f>
        <v>100062878.27999997</v>
      </c>
      <c r="SV17" s="191">
        <f t="shared" si="9"/>
        <v>149246270.49000001</v>
      </c>
      <c r="SW17" s="191">
        <f t="shared" si="9"/>
        <v>248365479.62</v>
      </c>
      <c r="SX17" s="191">
        <f t="shared" si="9"/>
        <v>39267449.68999999</v>
      </c>
      <c r="SY17" s="191">
        <f t="shared" si="9"/>
        <v>560834117.3599999</v>
      </c>
      <c r="SZ17" s="191">
        <f t="shared" si="9"/>
        <v>107064891.64000003</v>
      </c>
      <c r="TA17" s="191">
        <f t="shared" si="9"/>
        <v>130028028.44999999</v>
      </c>
      <c r="TB17" s="191">
        <f t="shared" si="9"/>
        <v>208320122.60000005</v>
      </c>
      <c r="TC17" s="191">
        <f t="shared" si="9"/>
        <v>109546498.40999998</v>
      </c>
      <c r="TD17" s="191">
        <f t="shared" si="9"/>
        <v>111664136.16000003</v>
      </c>
      <c r="TE17" s="191">
        <f t="shared" si="9"/>
        <v>90407405.490000024</v>
      </c>
      <c r="TF17" s="191">
        <f t="shared" si="9"/>
        <v>53257653.109999992</v>
      </c>
      <c r="TG17" s="191">
        <f t="shared" si="9"/>
        <v>2256300919.1199999</v>
      </c>
      <c r="TH17" s="191">
        <f t="shared" si="9"/>
        <v>99040110.190000013</v>
      </c>
      <c r="TI17" s="191">
        <f t="shared" si="9"/>
        <v>67938323.020000011</v>
      </c>
      <c r="TJ17" s="191">
        <f t="shared" si="9"/>
        <v>193051072.24000001</v>
      </c>
      <c r="TK17" s="191">
        <f t="shared" si="9"/>
        <v>162667246.75000003</v>
      </c>
      <c r="TL17" s="191">
        <f t="shared" si="9"/>
        <v>102070145.25999999</v>
      </c>
      <c r="TM17" s="191">
        <f t="shared" si="9"/>
        <v>49268991.149999999</v>
      </c>
      <c r="TN17" s="191">
        <f t="shared" si="9"/>
        <v>414994956.70000005</v>
      </c>
      <c r="TO17" s="191">
        <f t="shared" si="9"/>
        <v>97280371.839999974</v>
      </c>
      <c r="TP17" s="191">
        <f t="shared" si="9"/>
        <v>166487041.53999999</v>
      </c>
      <c r="TQ17" s="191">
        <f t="shared" si="9"/>
        <v>180998755.33000001</v>
      </c>
      <c r="TR17" s="191">
        <f t="shared" si="9"/>
        <v>85919649.200000003</v>
      </c>
      <c r="TS17" s="191">
        <f t="shared" si="9"/>
        <v>63943525.359999992</v>
      </c>
      <c r="TT17" s="191">
        <f t="shared" si="9"/>
        <v>101515837.53</v>
      </c>
      <c r="TU17" s="191">
        <f t="shared" si="9"/>
        <v>87748240.969999999</v>
      </c>
      <c r="TV17" s="191">
        <f t="shared" si="9"/>
        <v>78694920.86999999</v>
      </c>
      <c r="TW17" s="191">
        <f t="shared" si="9"/>
        <v>491492959.68000013</v>
      </c>
      <c r="TX17" s="191">
        <f t="shared" si="9"/>
        <v>91268760.870000005</v>
      </c>
      <c r="TY17" s="191">
        <f t="shared" si="9"/>
        <v>1246287605.2199998</v>
      </c>
      <c r="TZ17" s="191">
        <f t="shared" si="9"/>
        <v>239389922.33999997</v>
      </c>
      <c r="UA17" s="191">
        <f t="shared" si="9"/>
        <v>89729616.75999999</v>
      </c>
      <c r="UB17" s="191">
        <f t="shared" si="9"/>
        <v>115030539.50000001</v>
      </c>
      <c r="UC17" s="191">
        <f t="shared" si="9"/>
        <v>699350586.8499999</v>
      </c>
      <c r="UD17" s="191">
        <f t="shared" si="9"/>
        <v>69861876.900000006</v>
      </c>
      <c r="UE17" s="191">
        <f t="shared" si="9"/>
        <v>57585575.020000011</v>
      </c>
      <c r="UF17" s="191">
        <f t="shared" si="9"/>
        <v>69941037.840000004</v>
      </c>
      <c r="UG17" s="191">
        <f t="shared" si="9"/>
        <v>74874310.939999998</v>
      </c>
      <c r="UH17" s="191">
        <f t="shared" si="9"/>
        <v>668118903.59000015</v>
      </c>
      <c r="UI17" s="191">
        <f t="shared" si="9"/>
        <v>167227683.57000002</v>
      </c>
      <c r="UJ17" s="191">
        <f t="shared" si="9"/>
        <v>123352367.91000003</v>
      </c>
      <c r="UK17" s="191">
        <f t="shared" si="9"/>
        <v>194706275.84</v>
      </c>
      <c r="UL17" s="191">
        <f t="shared" si="9"/>
        <v>132029261.91</v>
      </c>
      <c r="UM17" s="191">
        <f t="shared" si="9"/>
        <v>107376879.68000001</v>
      </c>
      <c r="UN17" s="191">
        <f t="shared" si="9"/>
        <v>3442739450.8000016</v>
      </c>
      <c r="UO17" s="191">
        <f t="shared" si="9"/>
        <v>143320162.05000004</v>
      </c>
      <c r="UP17" s="191">
        <f t="shared" si="9"/>
        <v>133191982.27</v>
      </c>
      <c r="UQ17" s="191">
        <f t="shared" si="9"/>
        <v>543276667.73000002</v>
      </c>
      <c r="UR17" s="191">
        <f t="shared" si="9"/>
        <v>38829382.219999999</v>
      </c>
      <c r="US17" s="191">
        <f t="shared" si="9"/>
        <v>111140589.59999998</v>
      </c>
      <c r="UT17" s="191">
        <f t="shared" si="9"/>
        <v>311226709.21000004</v>
      </c>
      <c r="UU17" s="191">
        <f t="shared" si="9"/>
        <v>85247051.099999979</v>
      </c>
      <c r="UV17" s="191">
        <f t="shared" si="9"/>
        <v>91920486.300000012</v>
      </c>
      <c r="UW17" s="191">
        <f t="shared" si="9"/>
        <v>109017881.06999999</v>
      </c>
      <c r="UX17" s="191">
        <f t="shared" si="9"/>
        <v>141754842.08000001</v>
      </c>
      <c r="UY17" s="191">
        <f t="shared" si="9"/>
        <v>302505173.80999994</v>
      </c>
      <c r="UZ17" s="191">
        <f t="shared" si="9"/>
        <v>152491240.31</v>
      </c>
      <c r="VA17" s="191">
        <f t="shared" si="9"/>
        <v>275074202.94000006</v>
      </c>
      <c r="VB17" s="191">
        <f t="shared" si="9"/>
        <v>74557356.590000004</v>
      </c>
      <c r="VC17" s="191">
        <f t="shared" si="9"/>
        <v>75003833.039999992</v>
      </c>
      <c r="VD17" s="191">
        <f t="shared" si="9"/>
        <v>70272060.889999986</v>
      </c>
      <c r="VE17" s="191">
        <f t="shared" si="9"/>
        <v>74517257.770000026</v>
      </c>
      <c r="VF17" s="191">
        <f t="shared" si="9"/>
        <v>375423990.96000004</v>
      </c>
      <c r="VG17" s="191">
        <f t="shared" ref="VG17:XR17" si="10">SUM(VG5:VG16)</f>
        <v>62028783.799999997</v>
      </c>
      <c r="VH17" s="191">
        <f t="shared" si="10"/>
        <v>56930139.220000006</v>
      </c>
      <c r="VI17" s="191">
        <f t="shared" si="10"/>
        <v>39412900.259999998</v>
      </c>
      <c r="VJ17" s="191">
        <f t="shared" si="10"/>
        <v>1438057899.4699996</v>
      </c>
      <c r="VK17" s="191">
        <f t="shared" si="10"/>
        <v>127883224.38000003</v>
      </c>
      <c r="VL17" s="191">
        <f t="shared" si="10"/>
        <v>122905066.35999997</v>
      </c>
      <c r="VM17" s="191">
        <f t="shared" si="10"/>
        <v>240807587.02000001</v>
      </c>
      <c r="VN17" s="191">
        <f t="shared" si="10"/>
        <v>248168780.38000003</v>
      </c>
      <c r="VO17" s="191">
        <f t="shared" si="10"/>
        <v>211582543.86000004</v>
      </c>
      <c r="VP17" s="191">
        <f t="shared" si="10"/>
        <v>144616337.17000002</v>
      </c>
      <c r="VQ17" s="191">
        <f t="shared" si="10"/>
        <v>120974270.36999999</v>
      </c>
      <c r="VR17" s="191">
        <f t="shared" si="10"/>
        <v>129639113.68000004</v>
      </c>
      <c r="VS17" s="191">
        <f t="shared" si="10"/>
        <v>505302111.76000005</v>
      </c>
      <c r="VT17" s="191">
        <f t="shared" si="10"/>
        <v>116095183.33</v>
      </c>
      <c r="VU17" s="191">
        <f t="shared" si="10"/>
        <v>220878867.22000003</v>
      </c>
      <c r="VV17" s="191">
        <f t="shared" si="10"/>
        <v>126135269.04000005</v>
      </c>
      <c r="VW17" s="191">
        <f t="shared" si="10"/>
        <v>95644541.289999992</v>
      </c>
      <c r="VX17" s="191">
        <f t="shared" si="10"/>
        <v>80593064.930000007</v>
      </c>
      <c r="VY17" s="191">
        <f t="shared" si="10"/>
        <v>5175117162.5299978</v>
      </c>
      <c r="VZ17" s="191">
        <f t="shared" si="10"/>
        <v>228361042.70999995</v>
      </c>
      <c r="WA17" s="191">
        <f t="shared" si="10"/>
        <v>161245640.09999996</v>
      </c>
      <c r="WB17" s="191">
        <f t="shared" si="10"/>
        <v>133173138.05999997</v>
      </c>
      <c r="WC17" s="191">
        <f t="shared" si="10"/>
        <v>82314982.01000002</v>
      </c>
      <c r="WD17" s="191">
        <f t="shared" si="10"/>
        <v>168731593.72</v>
      </c>
      <c r="WE17" s="191">
        <f t="shared" si="10"/>
        <v>238447243.09</v>
      </c>
      <c r="WF17" s="191">
        <f t="shared" si="10"/>
        <v>265551564.04999998</v>
      </c>
      <c r="WG17" s="191">
        <f t="shared" si="10"/>
        <v>159061047.32999998</v>
      </c>
      <c r="WH17" s="191">
        <f t="shared" si="10"/>
        <v>224504076.51000002</v>
      </c>
      <c r="WI17" s="191">
        <f t="shared" si="10"/>
        <v>125254662.26999998</v>
      </c>
      <c r="WJ17" s="191">
        <f t="shared" si="10"/>
        <v>333078196.69</v>
      </c>
      <c r="WK17" s="191">
        <f t="shared" si="10"/>
        <v>165729313.55000001</v>
      </c>
      <c r="WL17" s="191">
        <f t="shared" si="10"/>
        <v>396238404.22999996</v>
      </c>
      <c r="WM17" s="191">
        <f t="shared" si="10"/>
        <v>360829998.72000003</v>
      </c>
      <c r="WN17" s="191">
        <f t="shared" si="10"/>
        <v>176440546.33000001</v>
      </c>
      <c r="WO17" s="191">
        <f t="shared" si="10"/>
        <v>196355727.63999999</v>
      </c>
      <c r="WP17" s="191">
        <f t="shared" si="10"/>
        <v>213677488.35000002</v>
      </c>
      <c r="WQ17" s="191">
        <f t="shared" si="10"/>
        <v>114342099.55000001</v>
      </c>
      <c r="WR17" s="191">
        <f t="shared" si="10"/>
        <v>284649665.77999991</v>
      </c>
      <c r="WS17" s="191">
        <f t="shared" si="10"/>
        <v>736312971.70000005</v>
      </c>
      <c r="WT17" s="191">
        <f t="shared" si="10"/>
        <v>133169200.69000003</v>
      </c>
      <c r="WU17" s="191">
        <f t="shared" si="10"/>
        <v>90184213.729999989</v>
      </c>
      <c r="WV17" s="191">
        <f t="shared" si="10"/>
        <v>86775244.350000009</v>
      </c>
      <c r="WW17" s="191">
        <f t="shared" si="10"/>
        <v>111633583.36</v>
      </c>
      <c r="WX17" s="191">
        <f t="shared" si="10"/>
        <v>90627772.429999992</v>
      </c>
      <c r="WY17" s="191">
        <f t="shared" si="10"/>
        <v>84264857.799999982</v>
      </c>
      <c r="WZ17" s="191">
        <f t="shared" si="10"/>
        <v>124079301.05999997</v>
      </c>
      <c r="XA17" s="191">
        <f t="shared" si="10"/>
        <v>612064937.27999985</v>
      </c>
      <c r="XB17" s="191">
        <f t="shared" si="10"/>
        <v>68100206.250000015</v>
      </c>
      <c r="XC17" s="191">
        <f t="shared" si="10"/>
        <v>68244560.359999999</v>
      </c>
      <c r="XD17" s="191">
        <f t="shared" si="10"/>
        <v>45656001.510000013</v>
      </c>
      <c r="XE17" s="191">
        <f t="shared" si="10"/>
        <v>57478746.139999993</v>
      </c>
      <c r="XF17" s="191">
        <f t="shared" si="10"/>
        <v>2691110043.3500004</v>
      </c>
      <c r="XG17" s="191">
        <f t="shared" si="10"/>
        <v>202822983.30999997</v>
      </c>
      <c r="XH17" s="191">
        <f t="shared" si="10"/>
        <v>207125234.86999997</v>
      </c>
      <c r="XI17" s="191">
        <f t="shared" si="10"/>
        <v>715683088.31000018</v>
      </c>
      <c r="XJ17" s="191">
        <f t="shared" si="10"/>
        <v>169423702.00000003</v>
      </c>
      <c r="XK17" s="191">
        <f t="shared" si="10"/>
        <v>197451861.74999997</v>
      </c>
      <c r="XL17" s="191">
        <f t="shared" si="10"/>
        <v>425682042.72999996</v>
      </c>
      <c r="XM17" s="191">
        <f t="shared" si="10"/>
        <v>163733398.53999999</v>
      </c>
      <c r="XN17" s="191">
        <f t="shared" si="10"/>
        <v>145687724.47999999</v>
      </c>
      <c r="XO17" s="191">
        <f t="shared" si="10"/>
        <v>355260391.86000007</v>
      </c>
      <c r="XP17" s="191">
        <f t="shared" si="10"/>
        <v>267579795.09999999</v>
      </c>
      <c r="XQ17" s="191">
        <f t="shared" si="10"/>
        <v>107472090.54000001</v>
      </c>
      <c r="XR17" s="191">
        <f t="shared" si="10"/>
        <v>90316257.569999993</v>
      </c>
      <c r="XS17" s="191">
        <f t="shared" ref="XS17:AAD17" si="11">SUM(XS5:XS16)</f>
        <v>142547406.10999998</v>
      </c>
      <c r="XT17" s="191">
        <f t="shared" si="11"/>
        <v>126330771.48</v>
      </c>
      <c r="XU17" s="191">
        <f t="shared" si="11"/>
        <v>94940613.819999993</v>
      </c>
      <c r="XV17" s="191">
        <f t="shared" si="11"/>
        <v>75804407.540000007</v>
      </c>
      <c r="XW17" s="191">
        <f t="shared" si="11"/>
        <v>95873314.279999986</v>
      </c>
      <c r="XX17" s="191">
        <f t="shared" si="11"/>
        <v>86245335.829999983</v>
      </c>
      <c r="XY17" s="191">
        <f t="shared" si="11"/>
        <v>100976471.09999998</v>
      </c>
      <c r="XZ17" s="191">
        <f t="shared" si="11"/>
        <v>93811382.38000001</v>
      </c>
      <c r="YA17" s="191">
        <f t="shared" si="11"/>
        <v>79075234.550000012</v>
      </c>
      <c r="YB17" s="191">
        <f t="shared" si="11"/>
        <v>84849143.649999991</v>
      </c>
      <c r="YC17" s="191">
        <f t="shared" si="11"/>
        <v>2357541315.3199997</v>
      </c>
      <c r="YD17" s="191">
        <f t="shared" si="11"/>
        <v>127465645.93999998</v>
      </c>
      <c r="YE17" s="191">
        <f t="shared" si="11"/>
        <v>281918657.12</v>
      </c>
      <c r="YF17" s="191">
        <f t="shared" si="11"/>
        <v>123685876.42000002</v>
      </c>
      <c r="YG17" s="191">
        <f t="shared" si="11"/>
        <v>537532773.81000006</v>
      </c>
      <c r="YH17" s="191">
        <f t="shared" si="11"/>
        <v>149238546.94999999</v>
      </c>
      <c r="YI17" s="191">
        <f t="shared" si="11"/>
        <v>261218778.85999998</v>
      </c>
      <c r="YJ17" s="191">
        <f t="shared" si="11"/>
        <v>93103873.460000008</v>
      </c>
      <c r="YK17" s="191">
        <f t="shared" si="11"/>
        <v>400171602.24999988</v>
      </c>
      <c r="YL17" s="191">
        <f t="shared" si="11"/>
        <v>329142642.68000001</v>
      </c>
      <c r="YM17" s="191">
        <f t="shared" si="11"/>
        <v>184774124.79999995</v>
      </c>
      <c r="YN17" s="191">
        <f t="shared" si="11"/>
        <v>124423936.88000003</v>
      </c>
      <c r="YO17" s="191">
        <f t="shared" si="11"/>
        <v>95608588.720000029</v>
      </c>
      <c r="YP17" s="191">
        <f t="shared" si="11"/>
        <v>110332562.89</v>
      </c>
      <c r="YQ17" s="191">
        <f t="shared" si="11"/>
        <v>73047095.450000003</v>
      </c>
      <c r="YR17" s="191">
        <f t="shared" si="11"/>
        <v>89507577.620000005</v>
      </c>
      <c r="YS17" s="191">
        <f t="shared" si="11"/>
        <v>78394741.951999977</v>
      </c>
      <c r="YT17" s="191">
        <f t="shared" si="11"/>
        <v>1048034810.2200001</v>
      </c>
      <c r="YU17" s="191">
        <f t="shared" si="11"/>
        <v>116420989.24999997</v>
      </c>
      <c r="YV17" s="191">
        <f t="shared" si="11"/>
        <v>111153479.77000001</v>
      </c>
      <c r="YW17" s="191">
        <f t="shared" si="11"/>
        <v>94196553.37000002</v>
      </c>
      <c r="YX17" s="191">
        <f t="shared" si="11"/>
        <v>133498285.40999998</v>
      </c>
      <c r="YY17" s="191">
        <f t="shared" si="11"/>
        <v>70613285.469999984</v>
      </c>
      <c r="YZ17" s="191">
        <f t="shared" si="11"/>
        <v>102674609.70999999</v>
      </c>
      <c r="ZA17" s="191">
        <f t="shared" si="11"/>
        <v>907560500.63000011</v>
      </c>
      <c r="ZB17" s="191">
        <f t="shared" si="11"/>
        <v>78301077.769999996</v>
      </c>
      <c r="ZC17" s="191">
        <f t="shared" si="11"/>
        <v>128689444.86</v>
      </c>
      <c r="ZD17" s="191">
        <f t="shared" si="11"/>
        <v>141400873.63999999</v>
      </c>
      <c r="ZE17" s="191">
        <f t="shared" si="11"/>
        <v>78006846.120000005</v>
      </c>
      <c r="ZF17" s="191">
        <f t="shared" si="11"/>
        <v>99510089.189999998</v>
      </c>
      <c r="ZG17" s="191">
        <f t="shared" si="11"/>
        <v>66157101.140000008</v>
      </c>
      <c r="ZH17" s="191">
        <f t="shared" si="11"/>
        <v>69213234.230000004</v>
      </c>
      <c r="ZI17" s="191">
        <f t="shared" si="11"/>
        <v>282111237.85000008</v>
      </c>
      <c r="ZJ17" s="191">
        <f t="shared" si="11"/>
        <v>1935381432.2599998</v>
      </c>
      <c r="ZK17" s="191">
        <f t="shared" si="11"/>
        <v>83842721.329999968</v>
      </c>
      <c r="ZL17" s="191">
        <f t="shared" si="11"/>
        <v>218518473.97999999</v>
      </c>
      <c r="ZM17" s="191">
        <f t="shared" si="11"/>
        <v>451041504.12</v>
      </c>
      <c r="ZN17" s="191">
        <f t="shared" si="11"/>
        <v>265307966.36000004</v>
      </c>
      <c r="ZO17" s="191">
        <f t="shared" si="11"/>
        <v>112683285.26000002</v>
      </c>
      <c r="ZP17" s="191">
        <f t="shared" si="11"/>
        <v>129849523.49000001</v>
      </c>
      <c r="ZQ17" s="191">
        <f t="shared" si="11"/>
        <v>227975048.53</v>
      </c>
      <c r="ZR17" s="191">
        <f t="shared" si="11"/>
        <v>282413552.5</v>
      </c>
      <c r="ZS17" s="191">
        <f t="shared" si="11"/>
        <v>271417866.69</v>
      </c>
      <c r="ZT17" s="191">
        <f t="shared" si="11"/>
        <v>70141409.949999988</v>
      </c>
      <c r="ZU17" s="191">
        <f t="shared" si="11"/>
        <v>104391210.91</v>
      </c>
      <c r="ZV17" s="191">
        <f t="shared" si="11"/>
        <v>89853092.439999998</v>
      </c>
      <c r="ZW17" s="191">
        <f t="shared" si="11"/>
        <v>136824454.66</v>
      </c>
      <c r="ZX17" s="191">
        <f t="shared" si="11"/>
        <v>94386511.440000013</v>
      </c>
      <c r="ZY17" s="191">
        <f t="shared" si="11"/>
        <v>98961293.520000026</v>
      </c>
      <c r="ZZ17" s="191">
        <f t="shared" si="11"/>
        <v>115634055.25</v>
      </c>
      <c r="AAA17" s="191">
        <f t="shared" si="11"/>
        <v>63426804.540000014</v>
      </c>
      <c r="AAB17" s="191">
        <f t="shared" si="11"/>
        <v>91821298.629999995</v>
      </c>
      <c r="AAC17" s="191">
        <f t="shared" si="11"/>
        <v>67114954.49000001</v>
      </c>
      <c r="AAD17" s="191">
        <f t="shared" si="11"/>
        <v>55535158.859999985</v>
      </c>
      <c r="AAE17" s="191">
        <f t="shared" ref="AAE17:ACP17" si="12">SUM(AAE5:AAE16)</f>
        <v>45342675.149999991</v>
      </c>
      <c r="AAF17" s="191">
        <f t="shared" si="12"/>
        <v>786916598.3599999</v>
      </c>
      <c r="AAG17" s="191">
        <f t="shared" si="12"/>
        <v>92623276.760000005</v>
      </c>
      <c r="AAH17" s="191">
        <f t="shared" si="12"/>
        <v>118345830.80000001</v>
      </c>
      <c r="AAI17" s="191">
        <f t="shared" si="12"/>
        <v>87195838.700000003</v>
      </c>
      <c r="AAJ17" s="191">
        <f t="shared" si="12"/>
        <v>90988632.510000005</v>
      </c>
      <c r="AAK17" s="191">
        <f t="shared" si="12"/>
        <v>134018901.98</v>
      </c>
      <c r="AAL17" s="191">
        <f t="shared" si="12"/>
        <v>86619142.839999989</v>
      </c>
      <c r="AAM17" s="191">
        <f t="shared" si="12"/>
        <v>4155211758.499999</v>
      </c>
      <c r="AAN17" s="191">
        <f t="shared" si="12"/>
        <v>135511260.75</v>
      </c>
      <c r="AAO17" s="191">
        <f t="shared" si="12"/>
        <v>85540640.460000008</v>
      </c>
      <c r="AAP17" s="191">
        <f t="shared" si="12"/>
        <v>224845523.70000002</v>
      </c>
      <c r="AAQ17" s="191">
        <f t="shared" si="12"/>
        <v>168853881.48000002</v>
      </c>
      <c r="AAR17" s="191">
        <f t="shared" si="12"/>
        <v>111840721.55000001</v>
      </c>
      <c r="AAS17" s="191">
        <f t="shared" si="12"/>
        <v>131603768.97999999</v>
      </c>
      <c r="AAT17" s="191">
        <f t="shared" si="12"/>
        <v>171017549.04999998</v>
      </c>
      <c r="AAU17" s="191">
        <f t="shared" si="12"/>
        <v>342408445.70999998</v>
      </c>
      <c r="AAV17" s="191">
        <f t="shared" si="12"/>
        <v>102552262.37000002</v>
      </c>
      <c r="AAW17" s="191">
        <f t="shared" si="12"/>
        <v>178614782.91999999</v>
      </c>
      <c r="AAX17" s="191">
        <f t="shared" si="12"/>
        <v>651513395.21000004</v>
      </c>
      <c r="AAY17" s="191">
        <f t="shared" si="12"/>
        <v>299345176.76999998</v>
      </c>
      <c r="AAZ17" s="191">
        <f t="shared" si="12"/>
        <v>76378061.719999999</v>
      </c>
      <c r="ABA17" s="191">
        <f t="shared" si="12"/>
        <v>106807755.50999996</v>
      </c>
      <c r="ABB17" s="191">
        <f t="shared" si="12"/>
        <v>103089655.26000002</v>
      </c>
      <c r="ABC17" s="191">
        <f t="shared" si="12"/>
        <v>65264929.920000009</v>
      </c>
      <c r="ABD17" s="191">
        <f t="shared" si="12"/>
        <v>107763562.32000002</v>
      </c>
      <c r="ABE17" s="191">
        <f t="shared" si="12"/>
        <v>74103378.999999985</v>
      </c>
      <c r="ABF17" s="191">
        <f t="shared" si="12"/>
        <v>688454176.78999996</v>
      </c>
      <c r="ABG17" s="191">
        <f t="shared" si="12"/>
        <v>611576767.66000021</v>
      </c>
      <c r="ABH17" s="191">
        <f t="shared" si="12"/>
        <v>78112976.939999998</v>
      </c>
      <c r="ABI17" s="191">
        <f t="shared" si="12"/>
        <v>63199145.900000006</v>
      </c>
      <c r="ABJ17" s="191">
        <f t="shared" si="12"/>
        <v>63364269.250000007</v>
      </c>
      <c r="ABK17" s="191">
        <f t="shared" si="12"/>
        <v>62750163.999999985</v>
      </c>
      <c r="ABL17" s="191">
        <f t="shared" si="12"/>
        <v>59259353.789999999</v>
      </c>
      <c r="ABM17" s="191">
        <f t="shared" si="12"/>
        <v>1001732523.7099998</v>
      </c>
      <c r="ABN17" s="191">
        <f t="shared" si="12"/>
        <v>131795987.68000002</v>
      </c>
      <c r="ABO17" s="191">
        <f t="shared" si="12"/>
        <v>75669247.50999999</v>
      </c>
      <c r="ABP17" s="191">
        <f t="shared" si="12"/>
        <v>156030120.11999997</v>
      </c>
      <c r="ABQ17" s="191">
        <f t="shared" si="12"/>
        <v>163008783.06000003</v>
      </c>
      <c r="ABR17" s="191">
        <f t="shared" si="12"/>
        <v>104378213.36</v>
      </c>
      <c r="ABS17" s="191">
        <f t="shared" si="12"/>
        <v>92394704.909999996</v>
      </c>
      <c r="ABT17" s="191">
        <f t="shared" si="12"/>
        <v>129509762.65999998</v>
      </c>
      <c r="ABU17" s="191">
        <f t="shared" si="12"/>
        <v>38361234.209999993</v>
      </c>
      <c r="ABV17" s="191">
        <f t="shared" si="12"/>
        <v>1139695737.1900001</v>
      </c>
      <c r="ABW17" s="191">
        <f t="shared" si="12"/>
        <v>83529569.289999977</v>
      </c>
      <c r="ABX17" s="191">
        <f t="shared" si="12"/>
        <v>183207931.30999994</v>
      </c>
      <c r="ABY17" s="191">
        <f t="shared" si="12"/>
        <v>85584770.939999998</v>
      </c>
      <c r="ABZ17" s="191">
        <f t="shared" si="12"/>
        <v>70347530.930000007</v>
      </c>
      <c r="ACA17" s="191">
        <f t="shared" si="12"/>
        <v>414221476.74000001</v>
      </c>
      <c r="ACB17" s="191">
        <f t="shared" si="12"/>
        <v>59842486.060000002</v>
      </c>
      <c r="ACC17" s="191">
        <f t="shared" si="12"/>
        <v>101079952.16</v>
      </c>
      <c r="ACD17" s="191">
        <f t="shared" si="12"/>
        <v>76226227.180000007</v>
      </c>
      <c r="ACE17" s="191">
        <f t="shared" si="12"/>
        <v>148296883.13000003</v>
      </c>
      <c r="ACF17" s="191">
        <f t="shared" si="12"/>
        <v>58940405.830000013</v>
      </c>
      <c r="ACG17" s="191">
        <f t="shared" si="12"/>
        <v>2929056296.6099997</v>
      </c>
      <c r="ACH17" s="191">
        <f t="shared" si="12"/>
        <v>94565121.550000012</v>
      </c>
      <c r="ACI17" s="191">
        <f t="shared" si="12"/>
        <v>127774093.97</v>
      </c>
      <c r="ACJ17" s="191">
        <f t="shared" si="12"/>
        <v>186274004.41</v>
      </c>
      <c r="ACK17" s="191">
        <f t="shared" si="12"/>
        <v>83329021.029999986</v>
      </c>
      <c r="ACL17" s="191">
        <f t="shared" si="12"/>
        <v>108679689.52</v>
      </c>
      <c r="ACM17" s="191">
        <f t="shared" si="12"/>
        <v>149861155.78</v>
      </c>
      <c r="ACN17" s="191">
        <f t="shared" si="12"/>
        <v>562110604.47000003</v>
      </c>
      <c r="ACO17" s="191">
        <f t="shared" si="12"/>
        <v>737636006.50999999</v>
      </c>
      <c r="ACP17" s="191">
        <f t="shared" si="12"/>
        <v>108217781.16999999</v>
      </c>
      <c r="ACQ17" s="191">
        <f t="shared" ref="ACQ17:AFB17" si="13">SUM(ACQ5:ACQ16)</f>
        <v>150598039.33999997</v>
      </c>
      <c r="ACR17" s="191">
        <f t="shared" si="13"/>
        <v>175887674.79000002</v>
      </c>
      <c r="ACS17" s="191">
        <f t="shared" si="13"/>
        <v>140480700.85999995</v>
      </c>
      <c r="ACT17" s="191">
        <f t="shared" si="13"/>
        <v>518361150.29000008</v>
      </c>
      <c r="ACU17" s="191">
        <f t="shared" si="13"/>
        <v>108386524.63999999</v>
      </c>
      <c r="ACV17" s="191">
        <f t="shared" si="13"/>
        <v>127210074.70999996</v>
      </c>
      <c r="ACW17" s="191">
        <f t="shared" si="13"/>
        <v>100240410.14</v>
      </c>
      <c r="ACX17" s="191">
        <f t="shared" si="13"/>
        <v>67762146.519999996</v>
      </c>
      <c r="ACY17" s="191">
        <f t="shared" si="13"/>
        <v>72956603.389999986</v>
      </c>
      <c r="ACZ17" s="191">
        <f t="shared" si="13"/>
        <v>60510188.579999998</v>
      </c>
      <c r="ADA17" s="191">
        <f t="shared" si="13"/>
        <v>52356382.689999998</v>
      </c>
      <c r="ADB17" s="191">
        <f t="shared" si="13"/>
        <v>55109099.710000008</v>
      </c>
      <c r="ADC17" s="191">
        <f t="shared" si="13"/>
        <v>113750343.06</v>
      </c>
      <c r="ADD17" s="191">
        <f t="shared" si="13"/>
        <v>493257327.57999998</v>
      </c>
      <c r="ADE17" s="191">
        <f t="shared" si="13"/>
        <v>465876379.59000003</v>
      </c>
      <c r="ADF17" s="191">
        <f t="shared" si="13"/>
        <v>100242389.84</v>
      </c>
      <c r="ADG17" s="191">
        <f t="shared" si="13"/>
        <v>66567121.399999999</v>
      </c>
      <c r="ADH17" s="191">
        <f t="shared" si="13"/>
        <v>91875835.919999972</v>
      </c>
      <c r="ADI17" s="191">
        <f t="shared" si="13"/>
        <v>47819012.889999993</v>
      </c>
      <c r="ADJ17" s="191">
        <f t="shared" si="13"/>
        <v>98774157.74000001</v>
      </c>
      <c r="ADK17" s="191">
        <f t="shared" si="13"/>
        <v>71995217.370000005</v>
      </c>
      <c r="ADL17" s="191">
        <f t="shared" si="13"/>
        <v>118611049.11999999</v>
      </c>
      <c r="ADM17" s="191">
        <f t="shared" si="13"/>
        <v>2459213179.8800006</v>
      </c>
      <c r="ADN17" s="191">
        <f t="shared" si="13"/>
        <v>265011807.21000004</v>
      </c>
      <c r="ADO17" s="191">
        <f t="shared" si="13"/>
        <v>244077854.12</v>
      </c>
      <c r="ADP17" s="191">
        <f t="shared" si="13"/>
        <v>695222209.19000018</v>
      </c>
      <c r="ADQ17" s="191">
        <f t="shared" si="13"/>
        <v>55417046.739999987</v>
      </c>
      <c r="ADR17" s="191">
        <f t="shared" si="13"/>
        <v>72118085.589999989</v>
      </c>
      <c r="ADS17" s="191">
        <f t="shared" si="13"/>
        <v>116080799.51000001</v>
      </c>
      <c r="ADT17" s="191">
        <f t="shared" si="13"/>
        <v>56591377.600000001</v>
      </c>
      <c r="ADU17" s="191">
        <f t="shared" si="13"/>
        <v>3189095259.0400004</v>
      </c>
      <c r="ADV17" s="191">
        <f t="shared" si="13"/>
        <v>448110265.53999996</v>
      </c>
      <c r="ADW17" s="191">
        <f t="shared" si="13"/>
        <v>360046005.62</v>
      </c>
      <c r="ADX17" s="191">
        <f t="shared" si="13"/>
        <v>94906943.679999977</v>
      </c>
      <c r="ADY17" s="191">
        <f t="shared" si="13"/>
        <v>127099964.14000002</v>
      </c>
      <c r="ADZ17" s="191">
        <f t="shared" si="13"/>
        <v>166671867.69</v>
      </c>
      <c r="AEA17" s="191">
        <f t="shared" si="13"/>
        <v>114594664.72000001</v>
      </c>
      <c r="AEB17" s="191">
        <f t="shared" si="13"/>
        <v>116354650.2</v>
      </c>
      <c r="AEC17" s="191">
        <f t="shared" si="13"/>
        <v>81693246.250000015</v>
      </c>
      <c r="AED17" s="191">
        <f t="shared" si="13"/>
        <v>86058070.489999995</v>
      </c>
      <c r="AEE17" s="191">
        <f t="shared" si="13"/>
        <v>110756947.22</v>
      </c>
      <c r="AEF17" s="191">
        <f t="shared" si="13"/>
        <v>193193207.44999999</v>
      </c>
      <c r="AEG17" s="191">
        <f t="shared" si="13"/>
        <v>85587488.800000012</v>
      </c>
      <c r="AEH17" s="191">
        <f t="shared" si="13"/>
        <v>128624589.92999998</v>
      </c>
      <c r="AEI17" s="191">
        <f t="shared" si="13"/>
        <v>145949275.06999999</v>
      </c>
      <c r="AEJ17" s="191">
        <f t="shared" si="13"/>
        <v>151601242.62</v>
      </c>
      <c r="AEK17" s="191">
        <f t="shared" si="13"/>
        <v>85781860.460000008</v>
      </c>
      <c r="AEL17" s="191">
        <f t="shared" si="13"/>
        <v>256264765.75999999</v>
      </c>
      <c r="AEM17" s="191">
        <f t="shared" si="13"/>
        <v>71893588.969999999</v>
      </c>
      <c r="AEN17" s="191">
        <f t="shared" si="13"/>
        <v>159720081.30000001</v>
      </c>
      <c r="AEO17" s="191">
        <f t="shared" si="13"/>
        <v>1767483332.4400003</v>
      </c>
      <c r="AEP17" s="191">
        <f t="shared" si="13"/>
        <v>199290855.38999999</v>
      </c>
      <c r="AEQ17" s="191">
        <f t="shared" si="13"/>
        <v>192159662.60999998</v>
      </c>
      <c r="AER17" s="191">
        <f t="shared" si="13"/>
        <v>139083875.27999997</v>
      </c>
      <c r="AES17" s="191">
        <f t="shared" si="13"/>
        <v>109294818.69999997</v>
      </c>
      <c r="AET17" s="191">
        <f t="shared" si="13"/>
        <v>289448258.13999999</v>
      </c>
      <c r="AEU17" s="191">
        <f t="shared" si="13"/>
        <v>111950471.47999999</v>
      </c>
      <c r="AEV17" s="191">
        <f t="shared" si="13"/>
        <v>146184139.14000002</v>
      </c>
      <c r="AEW17" s="191">
        <f t="shared" si="13"/>
        <v>103649446.36000004</v>
      </c>
      <c r="AEX17" s="191">
        <f t="shared" si="13"/>
        <v>64697750.969999999</v>
      </c>
      <c r="AEY17" s="191">
        <f t="shared" si="13"/>
        <v>1080602869.5900002</v>
      </c>
      <c r="AEZ17" s="191">
        <f t="shared" si="13"/>
        <v>633693743.00000012</v>
      </c>
      <c r="AFA17" s="191">
        <f t="shared" si="13"/>
        <v>237997848.36999997</v>
      </c>
      <c r="AFB17" s="191">
        <f t="shared" si="13"/>
        <v>171397598.18000007</v>
      </c>
      <c r="AFC17" s="191">
        <f t="shared" ref="AFC17:AHN17" si="14">SUM(AFC5:AFC16)</f>
        <v>259866262.24999997</v>
      </c>
      <c r="AFD17" s="191">
        <f t="shared" si="14"/>
        <v>221412146.77000001</v>
      </c>
      <c r="AFE17" s="191">
        <f t="shared" si="14"/>
        <v>126281879.83999997</v>
      </c>
      <c r="AFF17" s="191">
        <f t="shared" si="14"/>
        <v>160992460.71000001</v>
      </c>
      <c r="AFG17" s="191">
        <f t="shared" si="14"/>
        <v>109204859.31999999</v>
      </c>
      <c r="AFH17" s="191">
        <f t="shared" si="14"/>
        <v>152775065.96000004</v>
      </c>
      <c r="AFI17" s="191">
        <f t="shared" si="14"/>
        <v>137001282.23999998</v>
      </c>
      <c r="AFJ17" s="191">
        <f t="shared" si="14"/>
        <v>127268356.91999999</v>
      </c>
      <c r="AFK17" s="191">
        <f t="shared" si="14"/>
        <v>230975136.79000002</v>
      </c>
      <c r="AFL17" s="191">
        <f t="shared" si="14"/>
        <v>1100362970.5300002</v>
      </c>
      <c r="AFM17" s="191">
        <f t="shared" si="14"/>
        <v>225042405.98999998</v>
      </c>
      <c r="AFN17" s="191">
        <f t="shared" si="14"/>
        <v>164546485.69</v>
      </c>
      <c r="AFO17" s="191">
        <f t="shared" si="14"/>
        <v>130495832.17</v>
      </c>
      <c r="AFP17" s="191">
        <f t="shared" si="14"/>
        <v>142656805.83000001</v>
      </c>
      <c r="AFQ17" s="191">
        <f t="shared" si="14"/>
        <v>115865797.83999997</v>
      </c>
      <c r="AFR17" s="191">
        <f t="shared" si="14"/>
        <v>94562001.74000001</v>
      </c>
      <c r="AFS17" s="191">
        <f t="shared" si="14"/>
        <v>200657983.21000001</v>
      </c>
      <c r="AFT17" s="191">
        <f t="shared" si="14"/>
        <v>209436176.75000003</v>
      </c>
      <c r="AFU17" s="191">
        <f t="shared" si="14"/>
        <v>96327382.899999991</v>
      </c>
      <c r="AFV17" s="191">
        <f t="shared" si="14"/>
        <v>208221637.28999999</v>
      </c>
      <c r="AFW17" s="191">
        <f t="shared" si="14"/>
        <v>103362147.26999998</v>
      </c>
      <c r="AFX17" s="191">
        <f t="shared" si="14"/>
        <v>1582331741.3199997</v>
      </c>
      <c r="AFY17" s="191">
        <f t="shared" si="14"/>
        <v>99147798.060000002</v>
      </c>
      <c r="AFZ17" s="191">
        <f t="shared" si="14"/>
        <v>124307125.79000001</v>
      </c>
      <c r="AGA17" s="191">
        <f t="shared" si="14"/>
        <v>108238074.28</v>
      </c>
      <c r="AGB17" s="191">
        <f t="shared" si="14"/>
        <v>277391164.82000005</v>
      </c>
      <c r="AGC17" s="191">
        <f t="shared" si="14"/>
        <v>112651668.70000002</v>
      </c>
      <c r="AGD17" s="191">
        <f t="shared" si="14"/>
        <v>76622863.140000001</v>
      </c>
      <c r="AGE17" s="191">
        <f t="shared" si="14"/>
        <v>103532161.15999998</v>
      </c>
      <c r="AGF17" s="191">
        <f t="shared" si="14"/>
        <v>80194441.450000018</v>
      </c>
      <c r="AGG17" s="191">
        <f t="shared" si="14"/>
        <v>116703359.32999998</v>
      </c>
      <c r="AGH17" s="191">
        <f t="shared" si="14"/>
        <v>74302978.029999986</v>
      </c>
      <c r="AGI17" s="191">
        <f t="shared" si="14"/>
        <v>1845060388.0899999</v>
      </c>
      <c r="AGJ17" s="191">
        <f t="shared" si="14"/>
        <v>367672814.79000008</v>
      </c>
      <c r="AGK17" s="191">
        <f t="shared" si="14"/>
        <v>164360303.91999999</v>
      </c>
      <c r="AGL17" s="191">
        <f t="shared" si="14"/>
        <v>108136697.81999998</v>
      </c>
      <c r="AGM17" s="191">
        <f t="shared" si="14"/>
        <v>237781807.71000004</v>
      </c>
      <c r="AGN17" s="191">
        <f t="shared" si="14"/>
        <v>214064177.01999998</v>
      </c>
      <c r="AGO17" s="191">
        <f t="shared" si="14"/>
        <v>84451312.929999992</v>
      </c>
      <c r="AGP17" s="191">
        <f t="shared" si="14"/>
        <v>90896817.790000021</v>
      </c>
      <c r="AGQ17" s="191">
        <f t="shared" si="14"/>
        <v>2732482173.9000006</v>
      </c>
      <c r="AGR17" s="191">
        <f t="shared" si="14"/>
        <v>1581943774.1300001</v>
      </c>
      <c r="AGS17" s="191">
        <f t="shared" si="14"/>
        <v>127490248.65000001</v>
      </c>
      <c r="AGT17" s="191">
        <f t="shared" si="14"/>
        <v>248752750.45999995</v>
      </c>
      <c r="AGU17" s="191">
        <f t="shared" si="14"/>
        <v>350071123.36000001</v>
      </c>
      <c r="AGV17" s="191">
        <f t="shared" si="14"/>
        <v>214054076.84</v>
      </c>
      <c r="AGW17" s="191">
        <f t="shared" si="14"/>
        <v>189436313.16000003</v>
      </c>
      <c r="AGX17" s="191">
        <f t="shared" si="14"/>
        <v>185960173.63000003</v>
      </c>
      <c r="AGY17" s="191">
        <f t="shared" si="14"/>
        <v>67861675.689999998</v>
      </c>
      <c r="AGZ17" s="191">
        <f t="shared" si="14"/>
        <v>161465317.73000002</v>
      </c>
      <c r="AHA17" s="191">
        <f t="shared" si="14"/>
        <v>174088782.94999999</v>
      </c>
      <c r="AHB17" s="191">
        <f t="shared" si="14"/>
        <v>105316168.25</v>
      </c>
      <c r="AHC17" s="191">
        <f t="shared" si="14"/>
        <v>98480911.689999998</v>
      </c>
      <c r="AHD17" s="191">
        <f t="shared" si="14"/>
        <v>104295501.16</v>
      </c>
      <c r="AHE17" s="191">
        <f t="shared" si="14"/>
        <v>104101750.96000001</v>
      </c>
      <c r="AHF17" s="191">
        <f t="shared" si="14"/>
        <v>110338670.59999999</v>
      </c>
      <c r="AHG17" s="191">
        <f t="shared" si="14"/>
        <v>111777203.80000001</v>
      </c>
      <c r="AHH17" s="191">
        <f t="shared" si="14"/>
        <v>664245143.25000012</v>
      </c>
      <c r="AHI17" s="191">
        <f t="shared" si="14"/>
        <v>115668743.62</v>
      </c>
      <c r="AHJ17" s="191">
        <f t="shared" si="14"/>
        <v>120104420.19</v>
      </c>
      <c r="AHK17" s="191">
        <f t="shared" si="14"/>
        <v>116319512.40000001</v>
      </c>
      <c r="AHL17" s="191">
        <f t="shared" si="14"/>
        <v>251263605.49000001</v>
      </c>
      <c r="AHM17" s="191">
        <f t="shared" si="14"/>
        <v>105347117.29000001</v>
      </c>
      <c r="AHN17" s="191">
        <f t="shared" si="14"/>
        <v>57029444.349999994</v>
      </c>
      <c r="AHO17" s="191">
        <f t="shared" ref="AHO17" si="15">SUM(AHO5:AHO16)</f>
        <v>0</v>
      </c>
      <c r="AHQ17" s="209">
        <v>15</v>
      </c>
      <c r="AHR17" s="190" t="s">
        <v>651</v>
      </c>
      <c r="AHS17" s="184" t="b">
        <f t="shared" si="0"/>
        <v>0</v>
      </c>
    </row>
    <row r="18" spans="1:903" ht="23.5" customHeight="1">
      <c r="A18" s="183" t="s">
        <v>19</v>
      </c>
      <c r="B18" s="184" t="s">
        <v>20</v>
      </c>
      <c r="C18" s="188">
        <v>488777836.22000003</v>
      </c>
      <c r="D18" s="188">
        <v>57540317.969999999</v>
      </c>
      <c r="E18" s="188">
        <v>6772934.4400000004</v>
      </c>
      <c r="F18" s="188">
        <v>18479167.48</v>
      </c>
      <c r="G18" s="188">
        <v>12732074.16</v>
      </c>
      <c r="H18" s="188">
        <v>18388590.609999999</v>
      </c>
      <c r="I18" s="188">
        <v>4544266.3499999996</v>
      </c>
      <c r="J18" s="188">
        <v>82092855.680000007</v>
      </c>
      <c r="K18" s="188">
        <v>19197555.359999999</v>
      </c>
      <c r="L18" s="188">
        <v>13813237.27</v>
      </c>
      <c r="M18" s="188">
        <v>66390304.600000001</v>
      </c>
      <c r="N18" s="188">
        <v>13650421.630000001</v>
      </c>
      <c r="O18" s="188">
        <v>44574555.700000003</v>
      </c>
      <c r="P18" s="188">
        <v>25227386.920000002</v>
      </c>
      <c r="Q18" s="188">
        <v>10630676.380000001</v>
      </c>
      <c r="R18" s="188">
        <v>5631573.1900000004</v>
      </c>
      <c r="S18" s="188">
        <v>9976199.4100000001</v>
      </c>
      <c r="T18" s="188">
        <v>16631238.82</v>
      </c>
      <c r="U18" s="188">
        <v>7066542.2199999997</v>
      </c>
      <c r="V18" s="188">
        <v>12868433.800000001</v>
      </c>
      <c r="W18" s="188">
        <v>7761789.5099999998</v>
      </c>
      <c r="X18" s="188">
        <v>6482954.1100000003</v>
      </c>
      <c r="Y18" s="188">
        <v>5726721.7800000003</v>
      </c>
      <c r="Z18" s="188">
        <v>2611257.2200000002</v>
      </c>
      <c r="AA18" s="188">
        <v>651060795.32000005</v>
      </c>
      <c r="AB18" s="188">
        <v>23232681.850000001</v>
      </c>
      <c r="AC18" s="188">
        <v>33987883.280000001</v>
      </c>
      <c r="AD18" s="188">
        <v>5955041.9199999999</v>
      </c>
      <c r="AE18" s="188">
        <v>52349942.340000004</v>
      </c>
      <c r="AF18" s="188">
        <v>14110479.02</v>
      </c>
      <c r="AG18" s="188">
        <v>53124854.549999997</v>
      </c>
      <c r="AH18" s="188">
        <v>12702261.210000001</v>
      </c>
      <c r="AI18" s="188">
        <v>21559147.25</v>
      </c>
      <c r="AJ18" s="188">
        <v>13763496.59</v>
      </c>
      <c r="AK18" s="188">
        <v>6580761.7999999998</v>
      </c>
      <c r="AL18" s="188">
        <v>9664828.5099999998</v>
      </c>
      <c r="AM18" s="188">
        <v>11581969.109999999</v>
      </c>
      <c r="AN18" s="188">
        <v>5729189.3099999996</v>
      </c>
      <c r="AO18" s="188">
        <v>5510910.1299999999</v>
      </c>
      <c r="AP18" s="188">
        <v>19824362.870000001</v>
      </c>
      <c r="AQ18" s="188">
        <v>28348975.600000001</v>
      </c>
      <c r="AR18" s="188">
        <v>3326736.84</v>
      </c>
      <c r="AS18" s="188">
        <v>220093187.84999999</v>
      </c>
      <c r="AT18" s="188">
        <v>10738963.73</v>
      </c>
      <c r="AU18" s="188">
        <v>12723244.93</v>
      </c>
      <c r="AV18" s="188">
        <v>13267322.470000001</v>
      </c>
      <c r="AW18" s="188">
        <v>9543423.9800000004</v>
      </c>
      <c r="AX18" s="188">
        <v>11909728.42</v>
      </c>
      <c r="AY18" s="188">
        <v>4683897.2</v>
      </c>
      <c r="AZ18" s="188">
        <v>10093097.109999999</v>
      </c>
      <c r="BA18" s="188">
        <v>64663445.140000001</v>
      </c>
      <c r="BB18" s="188">
        <v>6274947.3799999999</v>
      </c>
      <c r="BC18" s="188">
        <v>12826277.58</v>
      </c>
      <c r="BD18" s="188">
        <v>22933055.100000001</v>
      </c>
      <c r="BE18" s="188">
        <v>6757916.4000000004</v>
      </c>
      <c r="BF18" s="188">
        <v>4472948.88</v>
      </c>
      <c r="BG18" s="188">
        <v>6245473.7999999998</v>
      </c>
      <c r="BH18" s="188">
        <v>178215273.47999999</v>
      </c>
      <c r="BI18" s="188">
        <v>2803438.3</v>
      </c>
      <c r="BJ18" s="188">
        <v>2663316.58</v>
      </c>
      <c r="BK18" s="188">
        <v>8025635.7999999998</v>
      </c>
      <c r="BL18" s="188">
        <v>11362042.209999999</v>
      </c>
      <c r="BM18" s="188">
        <v>14317158.93</v>
      </c>
      <c r="BN18" s="188">
        <v>5205084.9399999995</v>
      </c>
      <c r="BO18" s="188">
        <v>7071827.7400000002</v>
      </c>
      <c r="BP18" s="188">
        <v>3899646.83</v>
      </c>
      <c r="BQ18" s="188">
        <v>3462474.65</v>
      </c>
      <c r="BR18" s="188">
        <v>3136866.17</v>
      </c>
      <c r="BS18" s="188">
        <v>2307319.1800000002</v>
      </c>
      <c r="BT18" s="188">
        <v>39897048.479999997</v>
      </c>
      <c r="BU18" s="188">
        <v>1990811.92</v>
      </c>
      <c r="BV18" s="188">
        <v>3925290.29</v>
      </c>
      <c r="BW18" s="188">
        <v>168232608.80000001</v>
      </c>
      <c r="BX18" s="188">
        <v>83861107.769999996</v>
      </c>
      <c r="BY18" s="188">
        <v>15489919.58</v>
      </c>
      <c r="BZ18" s="188">
        <v>5498320.0499999998</v>
      </c>
      <c r="CA18" s="188">
        <v>16483538.41</v>
      </c>
      <c r="CB18" s="188">
        <v>13770588.210000001</v>
      </c>
      <c r="CC18" s="188">
        <v>7753531.5199999996</v>
      </c>
      <c r="CD18" s="188">
        <v>611293.65</v>
      </c>
      <c r="CE18" s="188">
        <v>853890.1</v>
      </c>
      <c r="CF18" s="188">
        <v>502761196.89999998</v>
      </c>
      <c r="CG18" s="188">
        <v>12340852.710000001</v>
      </c>
      <c r="CH18" s="188">
        <v>29497245.289999999</v>
      </c>
      <c r="CI18" s="188">
        <v>8106031.96</v>
      </c>
      <c r="CJ18" s="188">
        <v>11665858.720000001</v>
      </c>
      <c r="CK18" s="188">
        <v>9242582.4199999999</v>
      </c>
      <c r="CL18" s="188">
        <v>12494379.73</v>
      </c>
      <c r="CM18" s="188">
        <v>19276137.66</v>
      </c>
      <c r="CN18" s="188">
        <v>4145184.41</v>
      </c>
      <c r="CO18" s="188">
        <v>9791744.0399999991</v>
      </c>
      <c r="CP18" s="188">
        <v>8284323.0599999996</v>
      </c>
      <c r="CQ18" s="188">
        <v>11660754.880000001</v>
      </c>
      <c r="CR18" s="188">
        <v>7727397.0499999998</v>
      </c>
      <c r="CS18" s="188">
        <v>181120952.03999999</v>
      </c>
      <c r="CT18" s="188">
        <v>7801890.7199999997</v>
      </c>
      <c r="CU18" s="188">
        <v>9998854.4299999997</v>
      </c>
      <c r="CV18" s="188">
        <v>18782637.91</v>
      </c>
      <c r="CW18" s="188">
        <v>4550226.92</v>
      </c>
      <c r="CX18" s="188">
        <v>17466273.359999999</v>
      </c>
      <c r="CY18" s="188">
        <v>5826689.9199999999</v>
      </c>
      <c r="CZ18" s="188">
        <v>3897126.64</v>
      </c>
      <c r="DA18" s="188">
        <v>218042112.18000001</v>
      </c>
      <c r="DB18" s="188">
        <v>19112622.68</v>
      </c>
      <c r="DC18" s="188">
        <v>58468114.109999999</v>
      </c>
      <c r="DD18" s="188">
        <v>49770270.280000001</v>
      </c>
      <c r="DE18" s="188">
        <v>13210059.41</v>
      </c>
      <c r="DF18" s="188">
        <v>29011396.920000002</v>
      </c>
      <c r="DG18" s="188">
        <v>18939931.199999999</v>
      </c>
      <c r="DH18" s="188">
        <v>4527939.8499999996</v>
      </c>
      <c r="DI18" s="188">
        <v>9917541.7200000007</v>
      </c>
      <c r="DJ18" s="188">
        <v>6776900.9000000004</v>
      </c>
      <c r="DK18" s="188">
        <v>23618149.739999998</v>
      </c>
      <c r="DL18" s="188">
        <v>102475960.13</v>
      </c>
      <c r="DM18" s="188">
        <v>155296917.16999999</v>
      </c>
      <c r="DN18" s="188">
        <v>12359386.310000001</v>
      </c>
      <c r="DO18" s="188">
        <v>9949819.3200000003</v>
      </c>
      <c r="DP18" s="188">
        <v>21417907.050000001</v>
      </c>
      <c r="DQ18" s="188">
        <v>20015864.390000001</v>
      </c>
      <c r="DR18" s="188">
        <v>14031285.289999999</v>
      </c>
      <c r="DS18" s="188">
        <v>26907871.989999998</v>
      </c>
      <c r="DT18" s="188">
        <v>5871720.4400000004</v>
      </c>
      <c r="DU18" s="188">
        <v>691779055.01999998</v>
      </c>
      <c r="DV18" s="188">
        <v>9024588.3800000008</v>
      </c>
      <c r="DW18" s="188">
        <v>19827701.760000002</v>
      </c>
      <c r="DX18" s="188">
        <v>15944170.42</v>
      </c>
      <c r="DY18" s="188">
        <v>19666776.280000001</v>
      </c>
      <c r="DZ18" s="188">
        <v>12057101.300000001</v>
      </c>
      <c r="EA18" s="188">
        <v>27608255.609999999</v>
      </c>
      <c r="EB18" s="188">
        <v>11406922.6</v>
      </c>
      <c r="EC18" s="188">
        <v>25605941.390000001</v>
      </c>
      <c r="ED18" s="188">
        <v>87894537.230000004</v>
      </c>
      <c r="EE18" s="188">
        <v>74023798.069999993</v>
      </c>
      <c r="EF18" s="188">
        <v>5586989.9900000002</v>
      </c>
      <c r="EG18" s="188">
        <v>13110038.689999999</v>
      </c>
      <c r="EH18" s="188">
        <v>15776417.050000001</v>
      </c>
      <c r="EI18" s="188">
        <v>28131671.93</v>
      </c>
      <c r="EJ18" s="188">
        <v>30455140.989999998</v>
      </c>
      <c r="EK18" s="188">
        <v>8457038.8900000006</v>
      </c>
      <c r="EL18" s="188">
        <v>14276201.640000001</v>
      </c>
      <c r="EM18" s="188">
        <v>348555327.92000002</v>
      </c>
      <c r="EN18" s="188">
        <v>8153055.29</v>
      </c>
      <c r="EO18" s="188">
        <v>10046309.449999999</v>
      </c>
      <c r="EP18" s="188">
        <v>10767567.039999999</v>
      </c>
      <c r="EQ18" s="188">
        <v>3355691.31</v>
      </c>
      <c r="ER18" s="188">
        <v>3204125.45</v>
      </c>
      <c r="ES18" s="188">
        <v>20305027.48</v>
      </c>
      <c r="ET18" s="188">
        <v>10870876.390000001</v>
      </c>
      <c r="EU18" s="188">
        <v>7025871.2999999998</v>
      </c>
      <c r="EV18" s="188">
        <v>175854005.59999999</v>
      </c>
      <c r="EW18" s="188">
        <v>5309424.6399999997</v>
      </c>
      <c r="EX18" s="188">
        <v>10249557.800000001</v>
      </c>
      <c r="EY18" s="188">
        <v>16720027.99</v>
      </c>
      <c r="EZ18" s="188">
        <v>24692171.870000001</v>
      </c>
      <c r="FA18" s="188">
        <v>27729846.739999998</v>
      </c>
      <c r="FB18" s="188">
        <v>10582130.16</v>
      </c>
      <c r="FC18" s="188">
        <v>9959794.4900000002</v>
      </c>
      <c r="FD18" s="188">
        <v>5528953.7000000002</v>
      </c>
      <c r="FE18" s="188">
        <v>6269073.7999999998</v>
      </c>
      <c r="FF18" s="188">
        <v>5897856.8499999996</v>
      </c>
      <c r="FG18" s="188">
        <v>3824485.3</v>
      </c>
      <c r="FH18" s="188">
        <v>102692751.37</v>
      </c>
      <c r="FI18" s="188">
        <v>7254524.6399999997</v>
      </c>
      <c r="FJ18" s="188">
        <v>4591061.95</v>
      </c>
      <c r="FK18" s="188">
        <v>6469789.5999999996</v>
      </c>
      <c r="FL18" s="188">
        <v>15107348.59</v>
      </c>
      <c r="FM18" s="188">
        <v>8694897.1999999993</v>
      </c>
      <c r="FN18" s="188">
        <v>3941688.68</v>
      </c>
      <c r="FO18" s="188">
        <v>2160286.19</v>
      </c>
      <c r="FP18" s="188">
        <v>488857507.17000002</v>
      </c>
      <c r="FQ18" s="188">
        <v>7815695.0899999999</v>
      </c>
      <c r="FR18" s="188">
        <v>20739992.800000001</v>
      </c>
      <c r="FS18" s="188">
        <v>20706933.949999999</v>
      </c>
      <c r="FT18" s="188">
        <v>21383403.870000001</v>
      </c>
      <c r="FU18" s="188">
        <v>9293048.6199999992</v>
      </c>
      <c r="FV18" s="188">
        <v>28121827.02</v>
      </c>
      <c r="FW18" s="188">
        <v>19095739.379999999</v>
      </c>
      <c r="FX18" s="188">
        <v>13914086.99</v>
      </c>
      <c r="FY18" s="188">
        <v>13344514.119999999</v>
      </c>
      <c r="FZ18" s="188">
        <v>28193128.699999999</v>
      </c>
      <c r="GA18" s="188">
        <v>11500145.58</v>
      </c>
      <c r="GB18" s="188">
        <v>10487780.310000001</v>
      </c>
      <c r="GC18" s="188">
        <v>4267788.76</v>
      </c>
      <c r="GD18" s="188">
        <v>179872372.22999999</v>
      </c>
      <c r="GE18" s="188">
        <v>6681939.1100000003</v>
      </c>
      <c r="GF18" s="188">
        <v>8452559.2300000004</v>
      </c>
      <c r="GG18" s="188">
        <v>24791684.120000001</v>
      </c>
      <c r="GH18" s="188">
        <v>10624213.32</v>
      </c>
      <c r="GI18" s="188">
        <v>7983979.1500000004</v>
      </c>
      <c r="GJ18" s="188">
        <v>8617129.1099999994</v>
      </c>
      <c r="GK18" s="188">
        <v>34572490.969999999</v>
      </c>
      <c r="GL18" s="188">
        <v>6273788.1600000001</v>
      </c>
      <c r="GM18" s="188">
        <v>4575579.93</v>
      </c>
      <c r="GN18" s="188">
        <v>3035998.61</v>
      </c>
      <c r="GO18" s="188">
        <v>3186563.52</v>
      </c>
      <c r="GP18" s="188">
        <v>92147810.400000006</v>
      </c>
      <c r="GQ18" s="188">
        <v>14906896.82</v>
      </c>
      <c r="GR18" s="188">
        <v>5786440.2699999996</v>
      </c>
      <c r="GS18" s="188">
        <v>15863948.4</v>
      </c>
      <c r="GT18" s="188">
        <v>2359121.39</v>
      </c>
      <c r="GU18" s="188">
        <v>9486140.6500000004</v>
      </c>
      <c r="GV18" s="188">
        <v>11979687.9</v>
      </c>
      <c r="GW18" s="188">
        <v>4699353.54</v>
      </c>
      <c r="GX18" s="188">
        <v>114846084.56</v>
      </c>
      <c r="GY18" s="188">
        <v>6407287.25</v>
      </c>
      <c r="GZ18" s="188">
        <v>15148932.85</v>
      </c>
      <c r="HA18" s="188">
        <v>10013530.26</v>
      </c>
      <c r="HB18" s="188">
        <v>545985267.13999999</v>
      </c>
      <c r="HC18" s="188">
        <v>23381836.41</v>
      </c>
      <c r="HD18" s="188">
        <v>36139930.609999999</v>
      </c>
      <c r="HE18" s="188">
        <v>27034016.32</v>
      </c>
      <c r="HF18" s="188">
        <v>17211559.560000002</v>
      </c>
      <c r="HG18" s="188">
        <v>40387603.899999999</v>
      </c>
      <c r="HH18" s="188">
        <v>2853896.73</v>
      </c>
      <c r="HI18" s="188">
        <v>195065650.37</v>
      </c>
      <c r="HJ18" s="188">
        <v>21202894.949999999</v>
      </c>
      <c r="HK18" s="188">
        <v>26114283.940000001</v>
      </c>
      <c r="HL18" s="188">
        <v>14172398.390000001</v>
      </c>
      <c r="HM18" s="188">
        <v>13797730.48</v>
      </c>
      <c r="HN18" s="188">
        <v>11020661.51</v>
      </c>
      <c r="HO18" s="188">
        <v>19348501.02</v>
      </c>
      <c r="HP18" s="188">
        <v>7228174.5599999996</v>
      </c>
      <c r="HQ18" s="188">
        <v>277775346.33999997</v>
      </c>
      <c r="HR18" s="188">
        <v>53578423.009999998</v>
      </c>
      <c r="HS18" s="188">
        <v>8868351.2400000002</v>
      </c>
      <c r="HT18" s="188">
        <v>9519593.8499999996</v>
      </c>
      <c r="HU18" s="188">
        <v>8395571.0800000001</v>
      </c>
      <c r="HV18" s="188">
        <v>4352859.6399999997</v>
      </c>
      <c r="HW18" s="188">
        <v>25889415.48</v>
      </c>
      <c r="HX18" s="188">
        <v>12817536.689999999</v>
      </c>
      <c r="HY18" s="188">
        <v>8999678.7799999993</v>
      </c>
      <c r="HZ18" s="188">
        <v>8731565.25</v>
      </c>
      <c r="IA18" s="188">
        <v>7186981.6100000003</v>
      </c>
      <c r="IB18" s="188">
        <v>12468780.810000001</v>
      </c>
      <c r="IC18" s="188">
        <v>2378237.81</v>
      </c>
      <c r="ID18" s="188">
        <v>7446593.7000000002</v>
      </c>
      <c r="IE18" s="188">
        <v>3704153.12</v>
      </c>
      <c r="IF18" s="188">
        <v>4070002.14</v>
      </c>
      <c r="IG18" s="188">
        <v>217067375.93000001</v>
      </c>
      <c r="IH18" s="188">
        <v>52862779.039999999</v>
      </c>
      <c r="II18" s="188">
        <v>16553485.35</v>
      </c>
      <c r="IJ18" s="188">
        <v>23335263.789999999</v>
      </c>
      <c r="IK18" s="188">
        <v>34422847.68</v>
      </c>
      <c r="IL18" s="188">
        <v>10153525.949999999</v>
      </c>
      <c r="IM18" s="188">
        <v>6234185.1900000004</v>
      </c>
      <c r="IN18" s="188">
        <v>4951221.9000000004</v>
      </c>
      <c r="IO18" s="188">
        <v>4623779.03</v>
      </c>
      <c r="IP18" s="188">
        <v>4985452.8499999996</v>
      </c>
      <c r="IQ18" s="188">
        <v>7836296.5</v>
      </c>
      <c r="IR18" s="188">
        <v>393534225.93000001</v>
      </c>
      <c r="IS18" s="188">
        <v>78586172.170000002</v>
      </c>
      <c r="IT18" s="188">
        <v>15419278.630000001</v>
      </c>
      <c r="IU18" s="188">
        <v>10996479.34</v>
      </c>
      <c r="IV18" s="188">
        <v>6260657.4000000004</v>
      </c>
      <c r="IW18" s="188">
        <v>1707948.08</v>
      </c>
      <c r="IX18" s="188">
        <v>6530473.8399999999</v>
      </c>
      <c r="IY18" s="188">
        <v>1970361.83</v>
      </c>
      <c r="IZ18" s="188">
        <v>5572841.54</v>
      </c>
      <c r="JA18" s="188">
        <v>7621263.71</v>
      </c>
      <c r="JB18" s="188">
        <v>6195336.8600000003</v>
      </c>
      <c r="JC18" s="188">
        <v>5315687.79</v>
      </c>
      <c r="JD18" s="188">
        <v>111942082.75</v>
      </c>
      <c r="JE18" s="188">
        <v>30357837.739999998</v>
      </c>
      <c r="JF18" s="188">
        <v>7712259.1299999999</v>
      </c>
      <c r="JG18" s="188">
        <v>7242532.9800000004</v>
      </c>
      <c r="JH18" s="188">
        <v>3454798.32</v>
      </c>
      <c r="JI18" s="188">
        <v>4429070.76</v>
      </c>
      <c r="JJ18" s="188">
        <v>97428691.079999998</v>
      </c>
      <c r="JK18" s="188">
        <v>5262759.95</v>
      </c>
      <c r="JL18" s="188">
        <v>7500012.9199999999</v>
      </c>
      <c r="JM18" s="188">
        <v>11017076.41</v>
      </c>
      <c r="JN18" s="188">
        <v>8309536.5300000003</v>
      </c>
      <c r="JO18" s="188">
        <v>16272217.84</v>
      </c>
      <c r="JP18" s="188">
        <v>4826024.5999999996</v>
      </c>
      <c r="JQ18" s="188">
        <v>188616316.69</v>
      </c>
      <c r="JR18" s="188">
        <v>10656151.09</v>
      </c>
      <c r="JS18" s="188">
        <v>3357166.8600000003</v>
      </c>
      <c r="JT18" s="188">
        <v>25251054.009999998</v>
      </c>
      <c r="JU18" s="188">
        <v>18567463.670000002</v>
      </c>
      <c r="JV18" s="188">
        <v>11536214.199999999</v>
      </c>
      <c r="JW18" s="188">
        <v>11819919.199999999</v>
      </c>
      <c r="JX18" s="188">
        <v>5659366.9700000007</v>
      </c>
      <c r="JY18" s="188">
        <v>272263434.01999998</v>
      </c>
      <c r="JZ18" s="188">
        <v>88026647.850000009</v>
      </c>
      <c r="KA18" s="188">
        <v>13024035.93</v>
      </c>
      <c r="KB18" s="188">
        <v>4777386.59</v>
      </c>
      <c r="KC18" s="188">
        <v>17508719.48</v>
      </c>
      <c r="KD18" s="188">
        <v>2259940.15</v>
      </c>
      <c r="KE18" s="188">
        <v>41693397.909999996</v>
      </c>
      <c r="KF18" s="188">
        <v>18640650.5</v>
      </c>
      <c r="KG18" s="188">
        <v>9042762.4600000009</v>
      </c>
      <c r="KH18" s="188">
        <v>16822835.690000001</v>
      </c>
      <c r="KI18" s="188">
        <v>13869080.630000001</v>
      </c>
      <c r="KJ18" s="188">
        <v>9238836.8499999996</v>
      </c>
      <c r="KK18" s="188">
        <v>6882787.3499999996</v>
      </c>
      <c r="KL18" s="188">
        <v>1484221.46</v>
      </c>
      <c r="KM18" s="188">
        <v>6039924.8499999996</v>
      </c>
      <c r="KN18" s="188">
        <v>451436634.97000003</v>
      </c>
      <c r="KO18" s="188">
        <v>35133603.25</v>
      </c>
      <c r="KP18" s="188">
        <v>14202141.859999999</v>
      </c>
      <c r="KQ18" s="188">
        <v>11477837.109999999</v>
      </c>
      <c r="KR18" s="188">
        <v>13347691.43</v>
      </c>
      <c r="KS18" s="188">
        <v>13376012.939999999</v>
      </c>
      <c r="KT18" s="188">
        <v>56396461</v>
      </c>
      <c r="KU18" s="188">
        <v>13163902.619999999</v>
      </c>
      <c r="KV18" s="188">
        <v>5990566.2000000002</v>
      </c>
      <c r="KW18" s="188">
        <v>98063886.5</v>
      </c>
      <c r="KX18" s="188">
        <v>8767448.7400000002</v>
      </c>
      <c r="KY18" s="188">
        <v>14973554.43</v>
      </c>
      <c r="KZ18" s="188">
        <v>35983668.770000003</v>
      </c>
      <c r="LA18" s="188">
        <v>7756008.2699999996</v>
      </c>
      <c r="LB18" s="188">
        <v>19547565.68</v>
      </c>
      <c r="LC18" s="188">
        <v>181567766.72</v>
      </c>
      <c r="LD18" s="188">
        <v>16468760.08</v>
      </c>
      <c r="LE18" s="188">
        <v>700164776.87</v>
      </c>
      <c r="LF18" s="188">
        <v>50547053.950000003</v>
      </c>
      <c r="LG18" s="188">
        <v>93422298.859999999</v>
      </c>
      <c r="LH18" s="188">
        <v>62302118.600000001</v>
      </c>
      <c r="LI18" s="188">
        <v>11794932.65</v>
      </c>
      <c r="LJ18" s="188">
        <v>9018755.2799999993</v>
      </c>
      <c r="LK18" s="188">
        <v>4005710.57</v>
      </c>
      <c r="LL18" s="188">
        <v>10112309.57</v>
      </c>
      <c r="LM18" s="188">
        <v>7645659.1399999997</v>
      </c>
      <c r="LN18" s="188">
        <v>20268590.309999999</v>
      </c>
      <c r="LO18" s="188">
        <v>3651704.9</v>
      </c>
      <c r="LP18" s="188">
        <v>117801624.95</v>
      </c>
      <c r="LQ18" s="188">
        <v>13659182.359999999</v>
      </c>
      <c r="LR18" s="188">
        <v>7548759.75</v>
      </c>
      <c r="LS18" s="188">
        <v>265125587</v>
      </c>
      <c r="LT18" s="188">
        <v>130662075.19</v>
      </c>
      <c r="LU18" s="188">
        <v>349131714.25</v>
      </c>
      <c r="LV18" s="188">
        <v>58294074.170000002</v>
      </c>
      <c r="LW18" s="188">
        <v>49763400.049999997</v>
      </c>
      <c r="LX18" s="188">
        <v>28501494.66</v>
      </c>
      <c r="LY18" s="188">
        <v>25127382.920000002</v>
      </c>
      <c r="LZ18" s="188">
        <v>26449111.609999999</v>
      </c>
      <c r="MA18" s="188">
        <v>23838020.16</v>
      </c>
      <c r="MB18" s="188">
        <v>35750072.469999999</v>
      </c>
      <c r="MC18" s="188">
        <v>52273021.479999997</v>
      </c>
      <c r="MD18" s="188">
        <v>9232906.7200000007</v>
      </c>
      <c r="ME18" s="188">
        <v>362760884.46999997</v>
      </c>
      <c r="MF18" s="188">
        <v>12868389.549999999</v>
      </c>
      <c r="MG18" s="188">
        <v>5515885.8700000001</v>
      </c>
      <c r="MH18" s="188">
        <v>4454884.76</v>
      </c>
      <c r="MI18" s="188">
        <v>6394184.6699999999</v>
      </c>
      <c r="MJ18" s="188">
        <v>13280409.390000001</v>
      </c>
      <c r="MK18" s="188">
        <v>5558301.4400000004</v>
      </c>
      <c r="ML18" s="188">
        <v>10539557.299999999</v>
      </c>
      <c r="MM18" s="188">
        <v>17566844.48</v>
      </c>
      <c r="MN18" s="188">
        <v>8882931.7300000004</v>
      </c>
      <c r="MO18" s="188">
        <v>5235152.13</v>
      </c>
      <c r="MP18" s="188">
        <v>9564003.629999999</v>
      </c>
      <c r="MQ18" s="188">
        <v>237330336.18000001</v>
      </c>
      <c r="MR18" s="188">
        <v>7576346.0700000003</v>
      </c>
      <c r="MS18" s="188">
        <v>11434249.810000001</v>
      </c>
      <c r="MT18" s="188">
        <v>14995791.42</v>
      </c>
      <c r="MU18" s="188">
        <v>15980454.449999999</v>
      </c>
      <c r="MV18" s="188">
        <v>13850544.050000001</v>
      </c>
      <c r="MW18" s="188">
        <v>24243458.5</v>
      </c>
      <c r="MX18" s="188">
        <v>15834879.43</v>
      </c>
      <c r="MY18" s="188">
        <v>13035542.43</v>
      </c>
      <c r="MZ18" s="188">
        <v>3275725.26</v>
      </c>
      <c r="NA18" s="188">
        <v>2305077.98</v>
      </c>
      <c r="NB18" s="188">
        <v>674847295.46000004</v>
      </c>
      <c r="NC18" s="188">
        <v>42243318.789999999</v>
      </c>
      <c r="ND18" s="188">
        <v>6799724.1200000001</v>
      </c>
      <c r="NE18" s="188">
        <v>148602559.74000001</v>
      </c>
      <c r="NF18" s="188">
        <v>7109355.9199999999</v>
      </c>
      <c r="NG18" s="188">
        <v>26208398.460000001</v>
      </c>
      <c r="NH18" s="188">
        <v>61084741.109999999</v>
      </c>
      <c r="NI18" s="188">
        <v>46164822.700000003</v>
      </c>
      <c r="NJ18" s="188">
        <v>1798480.93</v>
      </c>
      <c r="NK18" s="188">
        <v>20001351.859999999</v>
      </c>
      <c r="NL18" s="188">
        <v>14011503.4</v>
      </c>
      <c r="NM18" s="188">
        <v>7349239.3799999999</v>
      </c>
      <c r="NN18" s="188">
        <v>102429352.45</v>
      </c>
      <c r="NO18" s="188">
        <v>7452855.75</v>
      </c>
      <c r="NP18" s="188">
        <v>8626072.4399999995</v>
      </c>
      <c r="NQ18" s="188">
        <v>9232784.8199999984</v>
      </c>
      <c r="NR18" s="188">
        <v>5511465.1900000004</v>
      </c>
      <c r="NS18" s="188">
        <v>884574.23</v>
      </c>
      <c r="NT18" s="188">
        <v>2696384.54</v>
      </c>
      <c r="NU18" s="188">
        <v>206373135.08000001</v>
      </c>
      <c r="NV18" s="188">
        <v>55916359.630000003</v>
      </c>
      <c r="NW18" s="188">
        <v>6078165.6099999994</v>
      </c>
      <c r="NX18" s="188">
        <v>5984623.5999999996</v>
      </c>
      <c r="NY18" s="188">
        <v>6241562.7300000004</v>
      </c>
      <c r="NZ18" s="188">
        <v>13615580.290000001</v>
      </c>
      <c r="OA18" s="188">
        <v>3575055.34</v>
      </c>
      <c r="OB18" s="188">
        <v>428121329.38999999</v>
      </c>
      <c r="OC18" s="188">
        <v>32695780.350000001</v>
      </c>
      <c r="OD18" s="188">
        <v>20039973.960000001</v>
      </c>
      <c r="OE18" s="188">
        <v>63223169.550000004</v>
      </c>
      <c r="OF18" s="188">
        <v>10944873.76</v>
      </c>
      <c r="OG18" s="188">
        <v>19868229.23</v>
      </c>
      <c r="OH18" s="188">
        <v>24973245.530000001</v>
      </c>
      <c r="OI18" s="188">
        <v>6154777.0599999996</v>
      </c>
      <c r="OJ18" s="188">
        <v>8334081.3900000006</v>
      </c>
      <c r="OK18" s="188">
        <v>281297231.24000001</v>
      </c>
      <c r="OL18" s="188">
        <v>41012146.93</v>
      </c>
      <c r="OM18" s="188">
        <v>60259261.619999997</v>
      </c>
      <c r="ON18" s="188">
        <v>22139676.309999999</v>
      </c>
      <c r="OO18" s="188">
        <v>18639830.239999998</v>
      </c>
      <c r="OP18" s="188">
        <v>4457421.97</v>
      </c>
      <c r="OQ18" s="188">
        <v>136793432.25999999</v>
      </c>
      <c r="OR18" s="188">
        <v>7060186.6299999999</v>
      </c>
      <c r="OS18" s="188">
        <v>8619150.5300000012</v>
      </c>
      <c r="OT18" s="188">
        <v>13115890.609999999</v>
      </c>
      <c r="OU18" s="188">
        <v>13189778.66</v>
      </c>
      <c r="OV18" s="188">
        <v>49216592.490000002</v>
      </c>
      <c r="OW18" s="188">
        <v>11971159.779999999</v>
      </c>
      <c r="OX18" s="188">
        <v>3784770.21</v>
      </c>
      <c r="OY18" s="188">
        <v>4850661.42</v>
      </c>
      <c r="OZ18" s="188">
        <v>182568540.28</v>
      </c>
      <c r="PA18" s="188">
        <v>7880952.8300000001</v>
      </c>
      <c r="PB18" s="188">
        <v>29181536.16</v>
      </c>
      <c r="PC18" s="188">
        <v>3521492.26</v>
      </c>
      <c r="PD18" s="188">
        <v>17126565.98</v>
      </c>
      <c r="PE18" s="188">
        <v>32989691.859999999</v>
      </c>
      <c r="PF18" s="188">
        <v>11673062.960000001</v>
      </c>
      <c r="PG18" s="188">
        <v>9330685.25</v>
      </c>
      <c r="PH18" s="188">
        <v>14201293.24</v>
      </c>
      <c r="PI18" s="188">
        <v>12562524.189999999</v>
      </c>
      <c r="PJ18" s="188">
        <v>15057011.02</v>
      </c>
      <c r="PK18" s="188">
        <v>23632197.649999999</v>
      </c>
      <c r="PL18" s="188">
        <v>6874984.5499999998</v>
      </c>
      <c r="PM18" s="188">
        <v>42804121.490000002</v>
      </c>
      <c r="PN18" s="188">
        <v>6644882.2000000002</v>
      </c>
      <c r="PO18" s="188">
        <v>4513181.66</v>
      </c>
      <c r="PP18" s="188">
        <v>3115409.95</v>
      </c>
      <c r="PQ18" s="188">
        <v>5347587.1100000003</v>
      </c>
      <c r="PR18" s="188">
        <v>721831462.63</v>
      </c>
      <c r="PS18" s="188">
        <v>10702020.460000001</v>
      </c>
      <c r="PT18" s="188">
        <v>9896496.9499999993</v>
      </c>
      <c r="PU18" s="188">
        <v>20460589.920000002</v>
      </c>
      <c r="PV18" s="188">
        <v>91145003.599999994</v>
      </c>
      <c r="PW18" s="188">
        <v>11298089.84</v>
      </c>
      <c r="PX18" s="188">
        <v>29528449.420000002</v>
      </c>
      <c r="PY18" s="188">
        <v>9376895.9700000007</v>
      </c>
      <c r="PZ18" s="188">
        <v>25069879.050000001</v>
      </c>
      <c r="QA18" s="188">
        <v>4797058.58</v>
      </c>
      <c r="QB18" s="188">
        <v>18666026.77</v>
      </c>
      <c r="QC18" s="188">
        <v>4952673.83</v>
      </c>
      <c r="QD18" s="188">
        <v>10011965.359999999</v>
      </c>
      <c r="QE18" s="188">
        <v>12849280.17</v>
      </c>
      <c r="QF18" s="188">
        <v>16234916.880000001</v>
      </c>
      <c r="QG18" s="188">
        <v>19485719.32</v>
      </c>
      <c r="QH18" s="188">
        <v>7236781.6500000004</v>
      </c>
      <c r="QI18" s="188">
        <v>7187389.5300000003</v>
      </c>
      <c r="QJ18" s="188">
        <v>4950627.42</v>
      </c>
      <c r="QK18" s="188">
        <v>16115351.98</v>
      </c>
      <c r="QL18" s="188">
        <v>27317462.739999998</v>
      </c>
      <c r="QM18" s="188">
        <v>5069458.63</v>
      </c>
      <c r="QN18" s="188">
        <v>3555835.21</v>
      </c>
      <c r="QO18" s="188">
        <v>2493131.6800000002</v>
      </c>
      <c r="QP18" s="188">
        <v>4378117.0199999996</v>
      </c>
      <c r="QQ18" s="188">
        <v>2606610.31</v>
      </c>
      <c r="QR18" s="188">
        <v>231470977.38</v>
      </c>
      <c r="QS18" s="188">
        <v>6203473.6200000001</v>
      </c>
      <c r="QT18" s="188">
        <v>31951290.059999999</v>
      </c>
      <c r="QU18" s="188">
        <v>8547308.9600000009</v>
      </c>
      <c r="QV18" s="188">
        <v>9120021.4800000004</v>
      </c>
      <c r="QW18" s="188">
        <v>32738212.91</v>
      </c>
      <c r="QX18" s="188">
        <v>6886255.1799999997</v>
      </c>
      <c r="QY18" s="188">
        <v>16436853.109999999</v>
      </c>
      <c r="QZ18" s="188">
        <v>19268498.18</v>
      </c>
      <c r="RA18" s="188">
        <v>5716538.79</v>
      </c>
      <c r="RB18" s="188">
        <v>5765096.3899999997</v>
      </c>
      <c r="RC18" s="188">
        <v>3323121</v>
      </c>
      <c r="RD18" s="188">
        <v>2521413.1800000002</v>
      </c>
      <c r="RE18" s="188">
        <v>418361074.81999999</v>
      </c>
      <c r="RF18" s="188">
        <v>31320861.210000001</v>
      </c>
      <c r="RG18" s="188">
        <v>14393551.82</v>
      </c>
      <c r="RH18" s="188">
        <v>16532745.859999999</v>
      </c>
      <c r="RI18" s="188">
        <v>9792753.0399999991</v>
      </c>
      <c r="RJ18" s="188">
        <v>16188008.779999999</v>
      </c>
      <c r="RK18" s="188">
        <v>37926825.479999997</v>
      </c>
      <c r="RL18" s="188">
        <v>11477490.99</v>
      </c>
      <c r="RM18" s="188">
        <v>15872020.560000001</v>
      </c>
      <c r="RN18" s="188">
        <v>34566781.450000003</v>
      </c>
      <c r="RO18" s="188">
        <v>43910757.619999997</v>
      </c>
      <c r="RP18" s="188">
        <v>4435698.0999999996</v>
      </c>
      <c r="RQ18" s="188">
        <v>4771711.18</v>
      </c>
      <c r="RR18" s="188">
        <v>16302273.84</v>
      </c>
      <c r="RS18" s="188">
        <v>5458195.6299999999</v>
      </c>
      <c r="RT18" s="188">
        <v>5620499.2800000003</v>
      </c>
      <c r="RU18" s="188">
        <v>8368812.0599999996</v>
      </c>
      <c r="RV18" s="188">
        <v>3532764.14</v>
      </c>
      <c r="RW18" s="188">
        <v>2788280.59</v>
      </c>
      <c r="RX18" s="188">
        <v>4882989.18</v>
      </c>
      <c r="RY18" s="188">
        <v>194389069.40000001</v>
      </c>
      <c r="RZ18" s="188">
        <v>6908579.6200000001</v>
      </c>
      <c r="SA18" s="188">
        <v>17566058.079999998</v>
      </c>
      <c r="SB18" s="188">
        <v>8044063.4299999997</v>
      </c>
      <c r="SC18" s="188">
        <v>3744385.42</v>
      </c>
      <c r="SD18" s="188">
        <v>5378188.5499999998</v>
      </c>
      <c r="SE18" s="188">
        <v>7555845.9234999996</v>
      </c>
      <c r="SF18" s="188">
        <v>28930647.140000001</v>
      </c>
      <c r="SG18" s="188">
        <v>5910008.5599999996</v>
      </c>
      <c r="SH18" s="188">
        <v>5025392.8099999996</v>
      </c>
      <c r="SI18" s="188">
        <v>8939277.6999999993</v>
      </c>
      <c r="SJ18" s="188">
        <v>23441067.079999998</v>
      </c>
      <c r="SK18" s="188">
        <v>6935803.5999999996</v>
      </c>
      <c r="SL18" s="188">
        <v>4797736.72</v>
      </c>
      <c r="SM18" s="188">
        <v>140096028.80000001</v>
      </c>
      <c r="SN18" s="188">
        <v>10124551.35</v>
      </c>
      <c r="SO18" s="188">
        <v>6233437.0599999996</v>
      </c>
      <c r="SP18" s="188">
        <v>7885190.8600000003</v>
      </c>
      <c r="SQ18" s="188">
        <v>4064511.72</v>
      </c>
      <c r="SR18" s="188">
        <v>13792042.9</v>
      </c>
      <c r="SS18" s="188">
        <v>10259877.390000001</v>
      </c>
      <c r="ST18" s="188">
        <v>20184347.25</v>
      </c>
      <c r="SU18" s="188">
        <v>8531954.3599999994</v>
      </c>
      <c r="SV18" s="188">
        <v>11582461.84</v>
      </c>
      <c r="SW18" s="188">
        <v>27562201.289999999</v>
      </c>
      <c r="SX18" s="188">
        <v>4122366.74</v>
      </c>
      <c r="SY18" s="188">
        <v>65152539.369999997</v>
      </c>
      <c r="SZ18" s="188">
        <v>11328959.140000001</v>
      </c>
      <c r="TA18" s="188">
        <v>11265022.34</v>
      </c>
      <c r="TB18" s="188">
        <v>27759260.870000001</v>
      </c>
      <c r="TC18" s="188">
        <v>9346468.5</v>
      </c>
      <c r="TD18" s="188">
        <v>9375041.3699999992</v>
      </c>
      <c r="TE18" s="188">
        <v>8501610.0199999996</v>
      </c>
      <c r="TF18" s="188">
        <v>4613033.13</v>
      </c>
      <c r="TG18" s="188">
        <v>459838127.86000001</v>
      </c>
      <c r="TH18" s="188">
        <v>7219273.6900000004</v>
      </c>
      <c r="TI18" s="188">
        <v>5756311.1699999999</v>
      </c>
      <c r="TJ18" s="188">
        <v>17823877.09</v>
      </c>
      <c r="TK18" s="188">
        <v>13451047.9</v>
      </c>
      <c r="TL18" s="188">
        <v>9811915.8900000006</v>
      </c>
      <c r="TM18" s="188">
        <v>2584848.71</v>
      </c>
      <c r="TN18" s="188">
        <v>30390373.43</v>
      </c>
      <c r="TO18" s="188">
        <v>7920071.9299999997</v>
      </c>
      <c r="TP18" s="188">
        <v>17279687.760000002</v>
      </c>
      <c r="TQ18" s="188">
        <v>17465324.469999999</v>
      </c>
      <c r="TR18" s="188">
        <v>5662018</v>
      </c>
      <c r="TS18" s="188">
        <v>5038973.96</v>
      </c>
      <c r="TT18" s="188">
        <v>7708108.6200000001</v>
      </c>
      <c r="TU18" s="188">
        <v>8327802.3600000003</v>
      </c>
      <c r="TV18" s="188">
        <v>5448633.5099999998</v>
      </c>
      <c r="TW18" s="188">
        <v>91740794.159999996</v>
      </c>
      <c r="TX18" s="188">
        <v>5937869.3099999996</v>
      </c>
      <c r="TY18" s="188">
        <v>189453974.59</v>
      </c>
      <c r="TZ18" s="188">
        <v>23731615.219999999</v>
      </c>
      <c r="UA18" s="188">
        <v>5611567.6699999999</v>
      </c>
      <c r="UB18" s="188">
        <v>7139893.0099999998</v>
      </c>
      <c r="UC18" s="188">
        <v>66175915.43</v>
      </c>
      <c r="UD18" s="188">
        <v>4845377.76</v>
      </c>
      <c r="UE18" s="188">
        <v>2563408.2799999998</v>
      </c>
      <c r="UF18" s="188">
        <v>8216770.1799999997</v>
      </c>
      <c r="UG18" s="188">
        <v>6289761.6600000001</v>
      </c>
      <c r="UH18" s="188">
        <v>97065700.25</v>
      </c>
      <c r="UI18" s="188">
        <v>17074625.390000001</v>
      </c>
      <c r="UJ18" s="188">
        <v>13829368.9</v>
      </c>
      <c r="UK18" s="188">
        <v>22401003.5</v>
      </c>
      <c r="UL18" s="188">
        <v>16057962.42</v>
      </c>
      <c r="UM18" s="188">
        <v>9315228.1300000008</v>
      </c>
      <c r="UN18" s="188">
        <v>752089187.89999998</v>
      </c>
      <c r="UO18" s="188">
        <v>13825768.029999999</v>
      </c>
      <c r="UP18" s="188">
        <v>8746589.8499999996</v>
      </c>
      <c r="UQ18" s="188">
        <v>74661255.140000001</v>
      </c>
      <c r="UR18" s="188">
        <v>957055.42</v>
      </c>
      <c r="US18" s="188">
        <v>10345106.130000001</v>
      </c>
      <c r="UT18" s="188">
        <v>32871177.52</v>
      </c>
      <c r="UU18" s="188">
        <v>7662416.0300000003</v>
      </c>
      <c r="UV18" s="188">
        <v>7018935.8899999997</v>
      </c>
      <c r="UW18" s="188">
        <v>8441215.9700000007</v>
      </c>
      <c r="UX18" s="188">
        <v>9809981.8499999996</v>
      </c>
      <c r="UY18" s="188">
        <v>31039096.690000001</v>
      </c>
      <c r="UZ18" s="188">
        <v>12380495.869999999</v>
      </c>
      <c r="VA18" s="188">
        <v>26085722.27</v>
      </c>
      <c r="VB18" s="188">
        <v>3887231.71</v>
      </c>
      <c r="VC18" s="188">
        <v>5174403.5599999996</v>
      </c>
      <c r="VD18" s="188">
        <v>6367638.7199999997</v>
      </c>
      <c r="VE18" s="188">
        <v>5626404.0099999998</v>
      </c>
      <c r="VF18" s="188">
        <v>35389774.780000001</v>
      </c>
      <c r="VG18" s="188">
        <v>3166007.9</v>
      </c>
      <c r="VH18" s="188">
        <v>3151545.78</v>
      </c>
      <c r="VI18" s="188">
        <v>3346568.53</v>
      </c>
      <c r="VJ18" s="188">
        <v>270763598.26999998</v>
      </c>
      <c r="VK18" s="188">
        <v>11426619.529999999</v>
      </c>
      <c r="VL18" s="188">
        <v>10713973.210000001</v>
      </c>
      <c r="VM18" s="188">
        <v>28463111.82</v>
      </c>
      <c r="VN18" s="188">
        <v>34220101.899999999</v>
      </c>
      <c r="VO18" s="188">
        <v>23768961.309999999</v>
      </c>
      <c r="VP18" s="188">
        <v>14083819.289999999</v>
      </c>
      <c r="VQ18" s="188">
        <v>10048090.24</v>
      </c>
      <c r="VR18" s="188">
        <v>10627369.42</v>
      </c>
      <c r="VS18" s="188">
        <v>56401992.560000002</v>
      </c>
      <c r="VT18" s="188">
        <v>11682547.4</v>
      </c>
      <c r="VU18" s="188">
        <v>28276461.41</v>
      </c>
      <c r="VV18" s="188">
        <v>15228258.75</v>
      </c>
      <c r="VW18" s="188">
        <v>6788655.6399999997</v>
      </c>
      <c r="VX18" s="188">
        <v>5635330.4500000002</v>
      </c>
      <c r="VY18" s="188">
        <v>1156437184.51</v>
      </c>
      <c r="VZ18" s="188">
        <v>28613006.760000002</v>
      </c>
      <c r="WA18" s="188">
        <v>16537331.26</v>
      </c>
      <c r="WB18" s="188">
        <v>13329445.779999999</v>
      </c>
      <c r="WC18" s="188">
        <v>7471310.1200000001</v>
      </c>
      <c r="WD18" s="188">
        <v>14568541.84</v>
      </c>
      <c r="WE18" s="188">
        <v>29239264.609999999</v>
      </c>
      <c r="WF18" s="188">
        <v>37733581.530000001</v>
      </c>
      <c r="WG18" s="188">
        <v>15144246.92</v>
      </c>
      <c r="WH18" s="188">
        <v>23147280.370000001</v>
      </c>
      <c r="WI18" s="188">
        <v>11906992.43</v>
      </c>
      <c r="WJ18" s="188">
        <v>40080942.859999999</v>
      </c>
      <c r="WK18" s="188">
        <v>16984786.050000001</v>
      </c>
      <c r="WL18" s="188">
        <v>29734012.109999999</v>
      </c>
      <c r="WM18" s="188">
        <v>62360671.43</v>
      </c>
      <c r="WN18" s="188">
        <v>17086134.620000001</v>
      </c>
      <c r="WO18" s="188">
        <v>23021570.539999999</v>
      </c>
      <c r="WP18" s="188">
        <v>20867519.289999999</v>
      </c>
      <c r="WQ18" s="188">
        <v>8669612.7799999993</v>
      </c>
      <c r="WR18" s="188">
        <v>29702636.670000002</v>
      </c>
      <c r="WS18" s="188">
        <v>97238471.280000001</v>
      </c>
      <c r="WT18" s="188">
        <v>13761133.01</v>
      </c>
      <c r="WU18" s="188">
        <v>8086943.54</v>
      </c>
      <c r="WV18" s="188">
        <v>7126259.7400000002</v>
      </c>
      <c r="WW18" s="188">
        <v>8192231.2199999997</v>
      </c>
      <c r="WX18" s="188">
        <v>7722846.2400000002</v>
      </c>
      <c r="WY18" s="188">
        <v>7711863.7199999997</v>
      </c>
      <c r="WZ18" s="188">
        <v>10960519.48</v>
      </c>
      <c r="XA18" s="188">
        <v>57164114.390000001</v>
      </c>
      <c r="XB18" s="188">
        <v>5020625.8</v>
      </c>
      <c r="XC18" s="188">
        <v>5034036.5</v>
      </c>
      <c r="XD18" s="188">
        <v>4057574.84</v>
      </c>
      <c r="XE18" s="188">
        <v>3287794.31</v>
      </c>
      <c r="XF18" s="188">
        <v>506626170.73000002</v>
      </c>
      <c r="XG18" s="188">
        <v>18030699.100000001</v>
      </c>
      <c r="XH18" s="188">
        <v>23023249.809999999</v>
      </c>
      <c r="XI18" s="188">
        <v>103056300.8</v>
      </c>
      <c r="XJ18" s="188">
        <v>16182000.869999999</v>
      </c>
      <c r="XK18" s="188">
        <v>21900101.48</v>
      </c>
      <c r="XL18" s="188">
        <v>31212570.280000001</v>
      </c>
      <c r="XM18" s="188">
        <v>14499730.26</v>
      </c>
      <c r="XN18" s="188">
        <v>12819091.689999999</v>
      </c>
      <c r="XO18" s="188">
        <v>33957960.539999999</v>
      </c>
      <c r="XP18" s="188">
        <v>31877275.98</v>
      </c>
      <c r="XQ18" s="188">
        <v>8870226.8900000006</v>
      </c>
      <c r="XR18" s="188">
        <v>8723957.4299999997</v>
      </c>
      <c r="XS18" s="188">
        <v>12341905.58</v>
      </c>
      <c r="XT18" s="188">
        <v>9648226.7200000007</v>
      </c>
      <c r="XU18" s="188">
        <v>6090338.21</v>
      </c>
      <c r="XV18" s="188">
        <v>6386574.9500000002</v>
      </c>
      <c r="XW18" s="188">
        <v>7154809.1699999999</v>
      </c>
      <c r="XX18" s="188">
        <v>7360335.3700000001</v>
      </c>
      <c r="XY18" s="188">
        <v>7227321.5899999999</v>
      </c>
      <c r="XZ18" s="188">
        <v>8009937.04</v>
      </c>
      <c r="YA18" s="188">
        <v>7113993.46</v>
      </c>
      <c r="YB18" s="188">
        <v>4677495.29</v>
      </c>
      <c r="YC18" s="188">
        <v>488775073.31999993</v>
      </c>
      <c r="YD18" s="188">
        <v>13845605.300000001</v>
      </c>
      <c r="YE18" s="188">
        <v>32654865.699999999</v>
      </c>
      <c r="YF18" s="188">
        <v>10560697.140000001</v>
      </c>
      <c r="YG18" s="188">
        <v>67158141.590000004</v>
      </c>
      <c r="YH18" s="188">
        <v>9404152.9700000007</v>
      </c>
      <c r="YI18" s="188">
        <v>23909680.550000001</v>
      </c>
      <c r="YJ18" s="188">
        <v>5810144.5599999996</v>
      </c>
      <c r="YK18" s="188">
        <v>33518420.960000001</v>
      </c>
      <c r="YL18" s="188">
        <v>30701440.77</v>
      </c>
      <c r="YM18" s="188">
        <v>14266274.83</v>
      </c>
      <c r="YN18" s="188">
        <v>8586785.1300000008</v>
      </c>
      <c r="YO18" s="188">
        <v>8256501.4699999997</v>
      </c>
      <c r="YP18" s="188">
        <v>7186529.4100000001</v>
      </c>
      <c r="YQ18" s="188">
        <v>4831128.3</v>
      </c>
      <c r="YR18" s="188">
        <v>6762889.8700000001</v>
      </c>
      <c r="YS18" s="188">
        <v>4781925.3600000003</v>
      </c>
      <c r="YT18" s="188">
        <v>126960686.12</v>
      </c>
      <c r="YU18" s="188">
        <v>6552507.46</v>
      </c>
      <c r="YV18" s="188">
        <v>6696890.3799999999</v>
      </c>
      <c r="YW18" s="188">
        <v>4636756.57</v>
      </c>
      <c r="YX18" s="188">
        <v>9926533.4399999995</v>
      </c>
      <c r="YY18" s="188">
        <v>3554987.34</v>
      </c>
      <c r="YZ18" s="188">
        <v>5296511.99</v>
      </c>
      <c r="ZA18" s="188">
        <v>133742201.45</v>
      </c>
      <c r="ZB18" s="188">
        <v>5918362.4900000002</v>
      </c>
      <c r="ZC18" s="188">
        <v>9755734.1400000006</v>
      </c>
      <c r="ZD18" s="188">
        <v>14142790.09</v>
      </c>
      <c r="ZE18" s="188">
        <v>6798320.6900000004</v>
      </c>
      <c r="ZF18" s="188">
        <v>8959084.8699999992</v>
      </c>
      <c r="ZG18" s="188">
        <v>4750655.16</v>
      </c>
      <c r="ZH18" s="188">
        <v>7315897.2800000003</v>
      </c>
      <c r="ZI18" s="188">
        <v>33764594.490000002</v>
      </c>
      <c r="ZJ18" s="188">
        <v>378276785.48000002</v>
      </c>
      <c r="ZK18" s="188">
        <v>6138908.8700000001</v>
      </c>
      <c r="ZL18" s="188">
        <v>27013669.5</v>
      </c>
      <c r="ZM18" s="188">
        <v>59224594.310000002</v>
      </c>
      <c r="ZN18" s="188">
        <v>33171911.77</v>
      </c>
      <c r="ZO18" s="188">
        <v>9400020.8200000003</v>
      </c>
      <c r="ZP18" s="188">
        <v>13798203.630000001</v>
      </c>
      <c r="ZQ18" s="188">
        <v>25001809.25</v>
      </c>
      <c r="ZR18" s="188">
        <v>25839133.879999999</v>
      </c>
      <c r="ZS18" s="188">
        <v>29983666.690000001</v>
      </c>
      <c r="ZT18" s="188">
        <v>3103371.5500000003</v>
      </c>
      <c r="ZU18" s="188">
        <v>9166447.3800000008</v>
      </c>
      <c r="ZV18" s="188">
        <v>7903874.4000000004</v>
      </c>
      <c r="ZW18" s="188">
        <v>13873546.17</v>
      </c>
      <c r="ZX18" s="188">
        <v>6541152.5099999998</v>
      </c>
      <c r="ZY18" s="188">
        <v>8542823.6300000008</v>
      </c>
      <c r="ZZ18" s="188">
        <v>11025211.460000001</v>
      </c>
      <c r="AAA18" s="188">
        <v>3493250.42</v>
      </c>
      <c r="AAB18" s="188">
        <v>12604914.880000001</v>
      </c>
      <c r="AAC18" s="188">
        <v>6558754.4900000002</v>
      </c>
      <c r="AAD18" s="188">
        <v>3846298.94</v>
      </c>
      <c r="AAE18" s="188">
        <v>5265440.2</v>
      </c>
      <c r="AAF18" s="188">
        <v>111618058.14</v>
      </c>
      <c r="AAG18" s="188">
        <v>8846359.0999999996</v>
      </c>
      <c r="AAH18" s="188">
        <v>10107467.539999999</v>
      </c>
      <c r="AAI18" s="188">
        <v>7104725.4400000004</v>
      </c>
      <c r="AAJ18" s="188">
        <v>7290369.5300000003</v>
      </c>
      <c r="AAK18" s="188">
        <v>16222116.050000001</v>
      </c>
      <c r="AAL18" s="188">
        <v>7983298.75</v>
      </c>
      <c r="AAM18" s="188">
        <v>897341050.82000005</v>
      </c>
      <c r="AAN18" s="188">
        <v>15467434.630000001</v>
      </c>
      <c r="AAO18" s="188">
        <v>6855970.7300000004</v>
      </c>
      <c r="AAP18" s="188">
        <v>23939862.030000001</v>
      </c>
      <c r="AAQ18" s="188">
        <v>21481995.199999999</v>
      </c>
      <c r="AAR18" s="188">
        <v>9834253.1600000001</v>
      </c>
      <c r="AAS18" s="188">
        <v>13324534.48</v>
      </c>
      <c r="AAT18" s="188">
        <v>23054612.27</v>
      </c>
      <c r="AAU18" s="188">
        <v>43702854.18</v>
      </c>
      <c r="AAV18" s="188">
        <v>9319982.9700000007</v>
      </c>
      <c r="AAW18" s="188">
        <v>17262794.93</v>
      </c>
      <c r="AAX18" s="188">
        <v>87216300.909999996</v>
      </c>
      <c r="AAY18" s="188">
        <v>34769066.030000001</v>
      </c>
      <c r="AAZ18" s="188">
        <v>5158875.2699999996</v>
      </c>
      <c r="ABA18" s="188">
        <v>9857604.1500000004</v>
      </c>
      <c r="ABB18" s="188">
        <v>12374306.640000001</v>
      </c>
      <c r="ABC18" s="188">
        <v>5293539.67</v>
      </c>
      <c r="ABD18" s="188">
        <v>9896959.8399999999</v>
      </c>
      <c r="ABE18" s="188">
        <v>6697523</v>
      </c>
      <c r="ABF18" s="188">
        <v>76462770.730000004</v>
      </c>
      <c r="ABG18" s="188">
        <v>59538456.719999999</v>
      </c>
      <c r="ABH18" s="188">
        <v>6894665.1900000004</v>
      </c>
      <c r="ABI18" s="188">
        <v>5326266.1399999997</v>
      </c>
      <c r="ABJ18" s="188">
        <v>6846393.9900000002</v>
      </c>
      <c r="ABK18" s="188">
        <v>3669508.18</v>
      </c>
      <c r="ABL18" s="188">
        <v>4638305.7</v>
      </c>
      <c r="ABM18" s="188">
        <v>162052771.37</v>
      </c>
      <c r="ABN18" s="188">
        <v>10593955.75</v>
      </c>
      <c r="ABO18" s="188">
        <v>6322138.2699999996</v>
      </c>
      <c r="ABP18" s="188">
        <v>18133861.710000001</v>
      </c>
      <c r="ABQ18" s="188">
        <v>11342518.91</v>
      </c>
      <c r="ABR18" s="188">
        <v>8425297.3399999999</v>
      </c>
      <c r="ABS18" s="188">
        <v>6466861.3200000003</v>
      </c>
      <c r="ABT18" s="188">
        <v>10574296.42</v>
      </c>
      <c r="ABU18" s="188">
        <v>593544.75</v>
      </c>
      <c r="ABV18" s="188">
        <v>185700202.22</v>
      </c>
      <c r="ABW18" s="188">
        <v>4376594.67</v>
      </c>
      <c r="ABX18" s="188">
        <v>22441499.300000001</v>
      </c>
      <c r="ABY18" s="188">
        <v>6435048.25</v>
      </c>
      <c r="ABZ18" s="188">
        <v>4232027.99</v>
      </c>
      <c r="ACA18" s="188">
        <v>31894768.899999999</v>
      </c>
      <c r="ACB18" s="188">
        <v>4188514.68</v>
      </c>
      <c r="ACC18" s="188">
        <v>7471903.1900000004</v>
      </c>
      <c r="ACD18" s="188">
        <v>4889605.93</v>
      </c>
      <c r="ACE18" s="188">
        <v>18769014.550000001</v>
      </c>
      <c r="ACF18" s="188">
        <v>4347335.05</v>
      </c>
      <c r="ACG18" s="188">
        <v>425113831.63999999</v>
      </c>
      <c r="ACH18" s="188">
        <v>6931012.0700000003</v>
      </c>
      <c r="ACI18" s="188">
        <v>12336199.970000001</v>
      </c>
      <c r="ACJ18" s="188">
        <v>18764176.34</v>
      </c>
      <c r="ACK18" s="188">
        <v>7354603.5599999996</v>
      </c>
      <c r="ACL18" s="188">
        <v>10318932.539999999</v>
      </c>
      <c r="ACM18" s="188">
        <v>18336491.52</v>
      </c>
      <c r="ACN18" s="188">
        <v>60886623.009999998</v>
      </c>
      <c r="ACO18" s="188">
        <v>90414215.519999996</v>
      </c>
      <c r="ACP18" s="188">
        <v>6679259.7199999997</v>
      </c>
      <c r="ACQ18" s="188">
        <v>14275259.68</v>
      </c>
      <c r="ACR18" s="188">
        <v>18376063.260000002</v>
      </c>
      <c r="ACS18" s="188">
        <v>13826330.539999999</v>
      </c>
      <c r="ACT18" s="188">
        <v>50036651.640000001</v>
      </c>
      <c r="ACU18" s="188">
        <v>10528170.74</v>
      </c>
      <c r="ACV18" s="188">
        <v>9036201.0999999996</v>
      </c>
      <c r="ACW18" s="188">
        <v>6264644.2599999998</v>
      </c>
      <c r="ACX18" s="188">
        <v>3150440.95</v>
      </c>
      <c r="ACY18" s="188">
        <v>6411888.3099999996</v>
      </c>
      <c r="ACZ18" s="188">
        <v>4474237.2699999996</v>
      </c>
      <c r="ADA18" s="188">
        <v>3678745.75</v>
      </c>
      <c r="ADB18" s="188">
        <v>6660692.2800000003</v>
      </c>
      <c r="ADC18" s="188">
        <v>7542476.9100000001</v>
      </c>
      <c r="ADD18" s="188">
        <v>66932925.409999996</v>
      </c>
      <c r="ADE18" s="188">
        <v>48896795.350000001</v>
      </c>
      <c r="ADF18" s="188">
        <v>1204470.79</v>
      </c>
      <c r="ADG18" s="188">
        <v>2535160.1800000002</v>
      </c>
      <c r="ADH18" s="188">
        <v>6967313.1799999997</v>
      </c>
      <c r="ADI18" s="188">
        <v>1397874.03</v>
      </c>
      <c r="ADJ18" s="188">
        <v>5702628.7000000002</v>
      </c>
      <c r="ADK18" s="188">
        <v>5369785.0300000003</v>
      </c>
      <c r="ADL18" s="188">
        <v>6854138.5</v>
      </c>
      <c r="ADM18" s="188">
        <v>394755816.77999997</v>
      </c>
      <c r="ADN18" s="188">
        <v>19562665.140000001</v>
      </c>
      <c r="ADO18" s="188">
        <v>23267446.77</v>
      </c>
      <c r="ADP18" s="188">
        <v>70586530.569999993</v>
      </c>
      <c r="ADQ18" s="188">
        <v>2433899.2999999998</v>
      </c>
      <c r="ADR18" s="188">
        <v>3576721.85</v>
      </c>
      <c r="ADS18" s="188">
        <v>6839711.5599999996</v>
      </c>
      <c r="ADT18" s="188">
        <v>1828490.21</v>
      </c>
      <c r="ADU18" s="188">
        <v>592979522.39999998</v>
      </c>
      <c r="ADV18" s="188">
        <v>41462205.829999998</v>
      </c>
      <c r="ADW18" s="188">
        <v>38978714.689999998</v>
      </c>
      <c r="ADX18" s="188">
        <v>8230869.6699999999</v>
      </c>
      <c r="ADY18" s="188">
        <v>9865652.3100000005</v>
      </c>
      <c r="ADZ18" s="188">
        <v>16585871.34</v>
      </c>
      <c r="AEA18" s="188">
        <v>11084089.289999999</v>
      </c>
      <c r="AEB18" s="188">
        <v>8652955.9399999995</v>
      </c>
      <c r="AEC18" s="188">
        <v>5556800.4299999997</v>
      </c>
      <c r="AED18" s="188">
        <v>7089127.9299999997</v>
      </c>
      <c r="AEE18" s="188">
        <v>8668382.8300000001</v>
      </c>
      <c r="AEF18" s="188">
        <v>18776550.899999999</v>
      </c>
      <c r="AEG18" s="188">
        <v>8944916.9000000004</v>
      </c>
      <c r="AEH18" s="188">
        <v>11779371.32</v>
      </c>
      <c r="AEI18" s="188">
        <v>17056162.420000002</v>
      </c>
      <c r="AEJ18" s="188">
        <v>13283333.48</v>
      </c>
      <c r="AEK18" s="188">
        <v>4079584.5</v>
      </c>
      <c r="AEL18" s="188">
        <v>20846215.719999999</v>
      </c>
      <c r="AEM18" s="188">
        <v>4699889.1900000004</v>
      </c>
      <c r="AEN18" s="188">
        <v>14896722.619999999</v>
      </c>
      <c r="AEO18" s="188">
        <v>293176345.75999999</v>
      </c>
      <c r="AEP18" s="188">
        <v>24224142.300000001</v>
      </c>
      <c r="AEQ18" s="188">
        <v>16611755.18</v>
      </c>
      <c r="AER18" s="188">
        <v>12495919.119999999</v>
      </c>
      <c r="AES18" s="188">
        <v>9807518.8599999994</v>
      </c>
      <c r="AET18" s="188">
        <v>30203306.940000001</v>
      </c>
      <c r="AEU18" s="188">
        <v>10966005.01</v>
      </c>
      <c r="AEV18" s="188">
        <v>14543572.810000001</v>
      </c>
      <c r="AEW18" s="188">
        <v>8870020.2599999998</v>
      </c>
      <c r="AEX18" s="188">
        <v>3336934.38</v>
      </c>
      <c r="AEY18" s="188">
        <v>106158820.52</v>
      </c>
      <c r="AEZ18" s="188">
        <v>61744898.140000001</v>
      </c>
      <c r="AFA18" s="188">
        <v>17542537.219999999</v>
      </c>
      <c r="AFB18" s="188">
        <v>10014147.99</v>
      </c>
      <c r="AFC18" s="188">
        <v>17381036.920000002</v>
      </c>
      <c r="AFD18" s="188">
        <v>13173720.369999999</v>
      </c>
      <c r="AFE18" s="188">
        <v>6246326.3300000001</v>
      </c>
      <c r="AFF18" s="188">
        <v>10796653.050000001</v>
      </c>
      <c r="AFG18" s="188">
        <v>3772277.13</v>
      </c>
      <c r="AFH18" s="188">
        <v>7258292.4900000002</v>
      </c>
      <c r="AFI18" s="188">
        <v>6921653.1100000003</v>
      </c>
      <c r="AFJ18" s="188">
        <v>6687956.3099999996</v>
      </c>
      <c r="AFK18" s="188">
        <v>7401169.6399999997</v>
      </c>
      <c r="AFL18" s="188">
        <v>145626899.22</v>
      </c>
      <c r="AFM18" s="188">
        <v>10870306.08</v>
      </c>
      <c r="AFN18" s="188">
        <v>10690963.75</v>
      </c>
      <c r="AFO18" s="188">
        <v>5431098.4799999995</v>
      </c>
      <c r="AFP18" s="188">
        <v>6966765.0800000001</v>
      </c>
      <c r="AFQ18" s="188">
        <v>3384252.64</v>
      </c>
      <c r="AFR18" s="188">
        <v>3068658.47</v>
      </c>
      <c r="AFS18" s="188">
        <v>10230965.91</v>
      </c>
      <c r="AFT18" s="188">
        <v>8335704.0599999996</v>
      </c>
      <c r="AFU18" s="188">
        <v>4531921.67</v>
      </c>
      <c r="AFV18" s="188">
        <v>17022640.439999998</v>
      </c>
      <c r="AFW18" s="188">
        <v>4206203.62</v>
      </c>
      <c r="AFX18" s="188">
        <v>184631661.88999999</v>
      </c>
      <c r="AFY18" s="188">
        <v>5596771.04</v>
      </c>
      <c r="AFZ18" s="188">
        <v>7631454.2199999997</v>
      </c>
      <c r="AGA18" s="188">
        <v>8158321.2999999998</v>
      </c>
      <c r="AGB18" s="188">
        <v>23207552.399999999</v>
      </c>
      <c r="AGC18" s="188">
        <v>8215088.0199999996</v>
      </c>
      <c r="AGD18" s="188">
        <v>3888535.36</v>
      </c>
      <c r="AGE18" s="188">
        <v>6994271.54</v>
      </c>
      <c r="AGF18" s="188">
        <v>5128651.03</v>
      </c>
      <c r="AGG18" s="188">
        <v>7160836.0899999999</v>
      </c>
      <c r="AGH18" s="188">
        <v>4839876.18</v>
      </c>
      <c r="AGI18" s="188">
        <v>228301322.94000003</v>
      </c>
      <c r="AGJ18" s="188">
        <v>24038048.43</v>
      </c>
      <c r="AGK18" s="188">
        <v>8158291.0199999996</v>
      </c>
      <c r="AGL18" s="188">
        <v>4406931.54</v>
      </c>
      <c r="AGM18" s="188">
        <v>14736308.310000001</v>
      </c>
      <c r="AGN18" s="188">
        <v>8224999.7400000002</v>
      </c>
      <c r="AGO18" s="188">
        <v>3878397.65</v>
      </c>
      <c r="AGP18" s="188">
        <v>4025621.52</v>
      </c>
      <c r="AGQ18" s="188">
        <v>425306702.55000001</v>
      </c>
      <c r="AGR18" s="188">
        <v>261267644.05000001</v>
      </c>
      <c r="AGS18" s="188">
        <v>10991584.59</v>
      </c>
      <c r="AGT18" s="188">
        <v>21719735.469999999</v>
      </c>
      <c r="AGU18" s="188">
        <v>28730643.789999999</v>
      </c>
      <c r="AGV18" s="188">
        <v>16203577.629999999</v>
      </c>
      <c r="AGW18" s="188">
        <v>14222898.280000001</v>
      </c>
      <c r="AGX18" s="188">
        <v>16597269.51</v>
      </c>
      <c r="AGY18" s="188">
        <v>3295870.42</v>
      </c>
      <c r="AGZ18" s="188">
        <v>10941134.279999999</v>
      </c>
      <c r="AHA18" s="188">
        <v>20281069.609999999</v>
      </c>
      <c r="AHB18" s="188">
        <v>5338543.4800000004</v>
      </c>
      <c r="AHC18" s="188">
        <v>5313085.4800000004</v>
      </c>
      <c r="AHD18" s="188">
        <v>6936925.1499999994</v>
      </c>
      <c r="AHE18" s="188">
        <v>4661044.58</v>
      </c>
      <c r="AHF18" s="188">
        <v>7892674.1799999997</v>
      </c>
      <c r="AHG18" s="188">
        <v>5723059.0700000003</v>
      </c>
      <c r="AHH18" s="188">
        <v>91592663.620000005</v>
      </c>
      <c r="AHI18" s="188">
        <v>5189560</v>
      </c>
      <c r="AHJ18" s="188">
        <v>7416352.5599999996</v>
      </c>
      <c r="AHK18" s="188">
        <v>4738022.37</v>
      </c>
      <c r="AHL18" s="188">
        <v>20351321.719999999</v>
      </c>
      <c r="AHM18" s="188">
        <v>4933621.6399999997</v>
      </c>
      <c r="AHN18" s="188">
        <v>4649588.7</v>
      </c>
      <c r="AHO18" s="188"/>
      <c r="AHQ18" s="208">
        <v>16</v>
      </c>
      <c r="AHR18" s="184" t="s">
        <v>19</v>
      </c>
      <c r="AHS18" s="184" t="b">
        <f t="shared" si="0"/>
        <v>1</v>
      </c>
    </row>
    <row r="19" spans="1:903" ht="23.5" customHeight="1">
      <c r="A19" s="183" t="s">
        <v>21</v>
      </c>
      <c r="B19" s="184" t="s">
        <v>22</v>
      </c>
      <c r="C19" s="188">
        <v>193753796.13</v>
      </c>
      <c r="D19" s="188">
        <v>30581847.710000001</v>
      </c>
      <c r="E19" s="188">
        <v>2540394.88</v>
      </c>
      <c r="F19" s="188">
        <v>4995487.54</v>
      </c>
      <c r="G19" s="188">
        <v>3430808.03</v>
      </c>
      <c r="H19" s="188">
        <v>2894278.3099999996</v>
      </c>
      <c r="I19" s="188">
        <v>1005240.54</v>
      </c>
      <c r="J19" s="188">
        <v>30724081.859999999</v>
      </c>
      <c r="K19" s="188">
        <v>5482805.96</v>
      </c>
      <c r="L19" s="188">
        <v>2675251.13</v>
      </c>
      <c r="M19" s="188">
        <v>19066874.740000002</v>
      </c>
      <c r="N19" s="188">
        <v>5743434.8199999994</v>
      </c>
      <c r="O19" s="188">
        <v>34987478.009999998</v>
      </c>
      <c r="P19" s="188">
        <v>4690803.63</v>
      </c>
      <c r="Q19" s="188">
        <v>2287660.96</v>
      </c>
      <c r="R19" s="188">
        <v>1359440.54</v>
      </c>
      <c r="S19" s="188">
        <v>3312221.95</v>
      </c>
      <c r="T19" s="188">
        <v>2567158.13</v>
      </c>
      <c r="U19" s="188">
        <v>2056212.76</v>
      </c>
      <c r="V19" s="188">
        <v>1744257.51</v>
      </c>
      <c r="W19" s="188">
        <v>1113680.6200000001</v>
      </c>
      <c r="X19" s="188">
        <v>1509814.77</v>
      </c>
      <c r="Y19" s="188">
        <v>1011098.05</v>
      </c>
      <c r="Z19" s="188">
        <v>749425.88</v>
      </c>
      <c r="AA19" s="188">
        <v>378982341.84999996</v>
      </c>
      <c r="AB19" s="188">
        <v>3084328.73</v>
      </c>
      <c r="AC19" s="188">
        <v>4178451.04</v>
      </c>
      <c r="AD19" s="188">
        <v>1371998.42</v>
      </c>
      <c r="AE19" s="188">
        <v>21328806.809999999</v>
      </c>
      <c r="AF19" s="188">
        <v>2272813.59</v>
      </c>
      <c r="AG19" s="188">
        <v>16597614.07</v>
      </c>
      <c r="AH19" s="188">
        <v>3945427.83</v>
      </c>
      <c r="AI19" s="188">
        <v>4142474.34</v>
      </c>
      <c r="AJ19" s="188">
        <v>3341520.87</v>
      </c>
      <c r="AK19" s="188">
        <v>2529310.9899999998</v>
      </c>
      <c r="AL19" s="188">
        <v>1888294.28</v>
      </c>
      <c r="AM19" s="188">
        <v>4171704.91</v>
      </c>
      <c r="AN19" s="188">
        <v>1728939.37</v>
      </c>
      <c r="AO19" s="188">
        <v>1935101.03</v>
      </c>
      <c r="AP19" s="188">
        <v>4829317.51</v>
      </c>
      <c r="AQ19" s="188">
        <v>3399667.28</v>
      </c>
      <c r="AR19" s="188">
        <v>691697.85</v>
      </c>
      <c r="AS19" s="188">
        <v>111294745.72</v>
      </c>
      <c r="AT19" s="188">
        <v>2076790.06</v>
      </c>
      <c r="AU19" s="188">
        <v>3356783.17</v>
      </c>
      <c r="AV19" s="188">
        <v>2220469.35</v>
      </c>
      <c r="AW19" s="188">
        <v>1632846.6900000002</v>
      </c>
      <c r="AX19" s="188">
        <v>2831247.11</v>
      </c>
      <c r="AY19" s="188">
        <v>1192818.7</v>
      </c>
      <c r="AZ19" s="188">
        <v>2249813.7999999998</v>
      </c>
      <c r="BA19" s="188">
        <v>31373304.799999997</v>
      </c>
      <c r="BB19" s="188">
        <v>1931720.4</v>
      </c>
      <c r="BC19" s="188">
        <v>3226069.2199999997</v>
      </c>
      <c r="BD19" s="188">
        <v>8151311.5499999998</v>
      </c>
      <c r="BE19" s="188">
        <v>1225390.69</v>
      </c>
      <c r="BF19" s="188">
        <v>1486657.81</v>
      </c>
      <c r="BG19" s="188">
        <v>1431568.43</v>
      </c>
      <c r="BH19" s="188">
        <v>117202730</v>
      </c>
      <c r="BI19" s="188">
        <v>930616.26</v>
      </c>
      <c r="BJ19" s="188">
        <v>797771.91</v>
      </c>
      <c r="BK19" s="188">
        <v>2217719.2000000002</v>
      </c>
      <c r="BL19" s="188">
        <v>3913317.71</v>
      </c>
      <c r="BM19" s="188">
        <v>3785331.76</v>
      </c>
      <c r="BN19" s="188">
        <v>1026937.97</v>
      </c>
      <c r="BO19" s="188">
        <v>1773211.3900000001</v>
      </c>
      <c r="BP19" s="188">
        <v>684799.46000000008</v>
      </c>
      <c r="BQ19" s="188">
        <v>1029959.89</v>
      </c>
      <c r="BR19" s="188">
        <v>1000392.67</v>
      </c>
      <c r="BS19" s="188">
        <v>601585.84</v>
      </c>
      <c r="BT19" s="188">
        <v>19786724.330000002</v>
      </c>
      <c r="BU19" s="188">
        <v>880890.53999999992</v>
      </c>
      <c r="BV19" s="188">
        <v>915169.89</v>
      </c>
      <c r="BW19" s="188">
        <v>61687140.299999997</v>
      </c>
      <c r="BX19" s="188">
        <v>41530937.579999998</v>
      </c>
      <c r="BY19" s="188">
        <v>3386542.92</v>
      </c>
      <c r="BZ19" s="188">
        <v>1399565.38</v>
      </c>
      <c r="CA19" s="188">
        <v>2902792.53</v>
      </c>
      <c r="CB19" s="188">
        <v>3343059.13</v>
      </c>
      <c r="CC19" s="188">
        <v>3110189.9499999997</v>
      </c>
      <c r="CD19" s="188">
        <v>276785.03000000003</v>
      </c>
      <c r="CE19" s="188">
        <v>106115.36</v>
      </c>
      <c r="CF19" s="188">
        <v>383552678.76999998</v>
      </c>
      <c r="CG19" s="188">
        <v>3426245.34</v>
      </c>
      <c r="CH19" s="188">
        <v>14511247.539999999</v>
      </c>
      <c r="CI19" s="188">
        <v>1665015.43</v>
      </c>
      <c r="CJ19" s="188">
        <v>2036641.53</v>
      </c>
      <c r="CK19" s="188">
        <v>1666402.7000000002</v>
      </c>
      <c r="CL19" s="188">
        <v>1907965.72</v>
      </c>
      <c r="CM19" s="188">
        <v>5206027.63</v>
      </c>
      <c r="CN19" s="188">
        <v>531986.6</v>
      </c>
      <c r="CO19" s="188">
        <v>1321517.03</v>
      </c>
      <c r="CP19" s="188">
        <v>1529449.89</v>
      </c>
      <c r="CQ19" s="188">
        <v>2171705.2000000002</v>
      </c>
      <c r="CR19" s="188">
        <v>1662542.27</v>
      </c>
      <c r="CS19" s="188">
        <v>100918660.25</v>
      </c>
      <c r="CT19" s="188">
        <v>1595478.76</v>
      </c>
      <c r="CU19" s="188">
        <v>2448395.96</v>
      </c>
      <c r="CV19" s="188">
        <v>5184673.58</v>
      </c>
      <c r="CW19" s="188">
        <v>975812.23</v>
      </c>
      <c r="CX19" s="188">
        <v>5450299.0299999993</v>
      </c>
      <c r="CY19" s="188">
        <v>1605752.3399999999</v>
      </c>
      <c r="CZ19" s="188">
        <v>1161853.53</v>
      </c>
      <c r="DA19" s="188">
        <v>95800544.640000001</v>
      </c>
      <c r="DB19" s="188">
        <v>4355394.0199999996</v>
      </c>
      <c r="DC19" s="188">
        <v>13472075.470000001</v>
      </c>
      <c r="DD19" s="188">
        <v>27962508.18</v>
      </c>
      <c r="DE19" s="188">
        <v>6155581.1200000001</v>
      </c>
      <c r="DF19" s="188">
        <v>8661739.6400000006</v>
      </c>
      <c r="DG19" s="188">
        <v>4047639.31</v>
      </c>
      <c r="DH19" s="188">
        <v>974903.77</v>
      </c>
      <c r="DI19" s="188">
        <v>2672935.13</v>
      </c>
      <c r="DJ19" s="188">
        <v>2949495.42</v>
      </c>
      <c r="DK19" s="188">
        <v>6696945.2400000002</v>
      </c>
      <c r="DL19" s="188">
        <v>70588801.689999998</v>
      </c>
      <c r="DM19" s="188">
        <v>62617423.590000004</v>
      </c>
      <c r="DN19" s="188">
        <v>5238692.34</v>
      </c>
      <c r="DO19" s="188">
        <v>1783853.27</v>
      </c>
      <c r="DP19" s="188">
        <v>5225310.28</v>
      </c>
      <c r="DQ19" s="188">
        <v>5758018.5699999994</v>
      </c>
      <c r="DR19" s="188">
        <v>5435053.2000000002</v>
      </c>
      <c r="DS19" s="188">
        <v>9501083.0800000001</v>
      </c>
      <c r="DT19" s="188">
        <v>1484559.78</v>
      </c>
      <c r="DU19" s="188">
        <v>378703599.85999995</v>
      </c>
      <c r="DV19" s="188">
        <v>2268440.06</v>
      </c>
      <c r="DW19" s="188">
        <v>4542319.12</v>
      </c>
      <c r="DX19" s="188">
        <v>6842467.1500000004</v>
      </c>
      <c r="DY19" s="188">
        <v>4032050.14</v>
      </c>
      <c r="DZ19" s="188">
        <v>2755727.72</v>
      </c>
      <c r="EA19" s="188">
        <v>10692709.49</v>
      </c>
      <c r="EB19" s="188">
        <v>2750443.34</v>
      </c>
      <c r="EC19" s="188">
        <v>8351216.29</v>
      </c>
      <c r="ED19" s="188">
        <v>42863038.920000002</v>
      </c>
      <c r="EE19" s="188">
        <v>29025104.280000001</v>
      </c>
      <c r="EF19" s="188">
        <v>2248002.48</v>
      </c>
      <c r="EG19" s="188">
        <v>3301283.42</v>
      </c>
      <c r="EH19" s="188">
        <v>3951306.56</v>
      </c>
      <c r="EI19" s="188">
        <v>4800504.24</v>
      </c>
      <c r="EJ19" s="188">
        <v>6707151.6399999997</v>
      </c>
      <c r="EK19" s="188">
        <v>1974659.1500000001</v>
      </c>
      <c r="EL19" s="188">
        <v>3185744.06</v>
      </c>
      <c r="EM19" s="188">
        <v>159796525.43000001</v>
      </c>
      <c r="EN19" s="188">
        <v>1942926.6</v>
      </c>
      <c r="EO19" s="188">
        <v>1756958.98</v>
      </c>
      <c r="EP19" s="188">
        <v>2583015.61</v>
      </c>
      <c r="EQ19" s="188">
        <v>945595.94</v>
      </c>
      <c r="ER19" s="188">
        <v>703845.83</v>
      </c>
      <c r="ES19" s="188">
        <v>3873929.39</v>
      </c>
      <c r="ET19" s="188">
        <v>2040991.67</v>
      </c>
      <c r="EU19" s="188">
        <v>1543120.16</v>
      </c>
      <c r="EV19" s="188">
        <v>119302475.68000001</v>
      </c>
      <c r="EW19" s="188">
        <v>1466088.18</v>
      </c>
      <c r="EX19" s="188">
        <v>2380422.35</v>
      </c>
      <c r="EY19" s="188">
        <v>7939201.4699999997</v>
      </c>
      <c r="EZ19" s="188">
        <v>5416789.5800000001</v>
      </c>
      <c r="FA19" s="188">
        <v>7084675.8300000001</v>
      </c>
      <c r="FB19" s="188">
        <v>5179725.4899999993</v>
      </c>
      <c r="FC19" s="188">
        <v>3213582.12</v>
      </c>
      <c r="FD19" s="188">
        <v>3627495.38</v>
      </c>
      <c r="FE19" s="188">
        <v>1506986.72</v>
      </c>
      <c r="FF19" s="188">
        <v>2231651.38</v>
      </c>
      <c r="FG19" s="188">
        <v>1968522.72</v>
      </c>
      <c r="FH19" s="188">
        <v>47431140.210000001</v>
      </c>
      <c r="FI19" s="188">
        <v>2248978.16</v>
      </c>
      <c r="FJ19" s="188">
        <v>1270418.8500000001</v>
      </c>
      <c r="FK19" s="188">
        <v>1176054.75</v>
      </c>
      <c r="FL19" s="188">
        <v>2457464.0300000003</v>
      </c>
      <c r="FM19" s="188">
        <v>2647009.86</v>
      </c>
      <c r="FN19" s="188">
        <v>1174766.49</v>
      </c>
      <c r="FO19" s="188">
        <v>167863.06</v>
      </c>
      <c r="FP19" s="188">
        <v>283200752.18000001</v>
      </c>
      <c r="FQ19" s="188">
        <v>1785675.6300000001</v>
      </c>
      <c r="FR19" s="188">
        <v>6437148.6399999997</v>
      </c>
      <c r="FS19" s="188">
        <v>4366043.1099999994</v>
      </c>
      <c r="FT19" s="188">
        <v>6494418.1100000003</v>
      </c>
      <c r="FU19" s="188">
        <v>2157443.0699999998</v>
      </c>
      <c r="FV19" s="188">
        <v>6498901.3899999997</v>
      </c>
      <c r="FW19" s="188">
        <v>3286157.98</v>
      </c>
      <c r="FX19" s="188">
        <v>2574964.7200000002</v>
      </c>
      <c r="FY19" s="188">
        <v>2688616.74</v>
      </c>
      <c r="FZ19" s="188">
        <v>8503464.8699999992</v>
      </c>
      <c r="GA19" s="188">
        <v>2543987.08</v>
      </c>
      <c r="GB19" s="188">
        <v>2013878.84</v>
      </c>
      <c r="GC19" s="188">
        <v>767455.02</v>
      </c>
      <c r="GD19" s="188">
        <v>82473950.340000004</v>
      </c>
      <c r="GE19" s="188">
        <v>1663394.84</v>
      </c>
      <c r="GF19" s="188">
        <v>1916963.45</v>
      </c>
      <c r="GG19" s="188">
        <v>16133468.460000001</v>
      </c>
      <c r="GH19" s="188">
        <v>2427478.84</v>
      </c>
      <c r="GI19" s="188">
        <v>2042776.88</v>
      </c>
      <c r="GJ19" s="188">
        <v>1704563.13</v>
      </c>
      <c r="GK19" s="188">
        <v>10974760.689999999</v>
      </c>
      <c r="GL19" s="188">
        <v>1604793.77</v>
      </c>
      <c r="GM19" s="188">
        <v>751982.79999999993</v>
      </c>
      <c r="GN19" s="188">
        <v>808756.92</v>
      </c>
      <c r="GO19" s="188">
        <v>783200.71000000008</v>
      </c>
      <c r="GP19" s="188">
        <v>58218528.770000003</v>
      </c>
      <c r="GQ19" s="188">
        <v>3444402.52</v>
      </c>
      <c r="GR19" s="188">
        <v>1343516.8099999998</v>
      </c>
      <c r="GS19" s="188">
        <v>5166525.97</v>
      </c>
      <c r="GT19" s="188">
        <v>525147.01</v>
      </c>
      <c r="GU19" s="188">
        <v>2814188.35</v>
      </c>
      <c r="GV19" s="188">
        <v>3001215.2800000003</v>
      </c>
      <c r="GW19" s="188">
        <v>1438554.06</v>
      </c>
      <c r="GX19" s="188">
        <v>52949174.5</v>
      </c>
      <c r="GY19" s="188">
        <v>1041014.4199999999</v>
      </c>
      <c r="GZ19" s="188">
        <v>2721854.18</v>
      </c>
      <c r="HA19" s="188">
        <v>1839764.77</v>
      </c>
      <c r="HB19" s="188">
        <v>218126540.51000002</v>
      </c>
      <c r="HC19" s="188">
        <v>4061701.95</v>
      </c>
      <c r="HD19" s="188">
        <v>10605711.68</v>
      </c>
      <c r="HE19" s="188">
        <v>10867834.51</v>
      </c>
      <c r="HF19" s="188">
        <v>4283677.51</v>
      </c>
      <c r="HG19" s="188">
        <v>10761437.41</v>
      </c>
      <c r="HH19" s="188">
        <v>1130591.46</v>
      </c>
      <c r="HI19" s="188">
        <v>107238019.48999999</v>
      </c>
      <c r="HJ19" s="188">
        <v>3874421.83</v>
      </c>
      <c r="HK19" s="188">
        <v>8570322.9800000004</v>
      </c>
      <c r="HL19" s="188">
        <v>2977928.3</v>
      </c>
      <c r="HM19" s="188">
        <v>2203408.36</v>
      </c>
      <c r="HN19" s="188">
        <v>2005815.09</v>
      </c>
      <c r="HO19" s="188">
        <v>4801161.8499999996</v>
      </c>
      <c r="HP19" s="188">
        <v>2170583.75</v>
      </c>
      <c r="HQ19" s="188">
        <v>142021107.93000001</v>
      </c>
      <c r="HR19" s="188">
        <v>34137855.809999995</v>
      </c>
      <c r="HS19" s="188">
        <v>3421559.04</v>
      </c>
      <c r="HT19" s="188">
        <v>1202050.75</v>
      </c>
      <c r="HU19" s="188">
        <v>1388432.74</v>
      </c>
      <c r="HV19" s="188">
        <v>1099751.92</v>
      </c>
      <c r="HW19" s="188">
        <v>4606472.13</v>
      </c>
      <c r="HX19" s="188">
        <v>3165015.38</v>
      </c>
      <c r="HY19" s="188">
        <v>1199652.6100000001</v>
      </c>
      <c r="HZ19" s="188">
        <v>1239544.6599999999</v>
      </c>
      <c r="IA19" s="188">
        <v>1356113.58</v>
      </c>
      <c r="IB19" s="188">
        <v>4519973.5999999996</v>
      </c>
      <c r="IC19" s="188">
        <v>512991.6</v>
      </c>
      <c r="ID19" s="188">
        <v>2640830.2000000002</v>
      </c>
      <c r="IE19" s="188">
        <v>1672481.06</v>
      </c>
      <c r="IF19" s="188">
        <v>1107963.53</v>
      </c>
      <c r="IG19" s="188">
        <v>108013318.66</v>
      </c>
      <c r="IH19" s="188">
        <v>36277240.93</v>
      </c>
      <c r="II19" s="188">
        <v>3672239.63</v>
      </c>
      <c r="IJ19" s="188">
        <v>11389316.42</v>
      </c>
      <c r="IK19" s="188">
        <v>19926259.439999998</v>
      </c>
      <c r="IL19" s="188">
        <v>2990893.58</v>
      </c>
      <c r="IM19" s="188">
        <v>2071870.3</v>
      </c>
      <c r="IN19" s="188">
        <v>1932689.84</v>
      </c>
      <c r="IO19" s="188">
        <v>1371192.13</v>
      </c>
      <c r="IP19" s="188">
        <v>2670001.0499999998</v>
      </c>
      <c r="IQ19" s="188">
        <v>1470643.51</v>
      </c>
      <c r="IR19" s="188">
        <v>247141919.22</v>
      </c>
      <c r="IS19" s="188">
        <v>55775555.530000001</v>
      </c>
      <c r="IT19" s="188">
        <v>8022607.0700000003</v>
      </c>
      <c r="IU19" s="188">
        <v>2886495.28</v>
      </c>
      <c r="IV19" s="188">
        <v>3719557.75</v>
      </c>
      <c r="IW19" s="188">
        <v>1363408.13</v>
      </c>
      <c r="IX19" s="188">
        <v>3465136.21</v>
      </c>
      <c r="IY19" s="188">
        <v>859294</v>
      </c>
      <c r="IZ19" s="188">
        <v>1014632.22</v>
      </c>
      <c r="JA19" s="188">
        <v>1968956.9</v>
      </c>
      <c r="JB19" s="188">
        <v>3396859.05</v>
      </c>
      <c r="JC19" s="188">
        <v>1568120.9</v>
      </c>
      <c r="JD19" s="188">
        <v>43493912.810000002</v>
      </c>
      <c r="JE19" s="188">
        <v>12775950.289999999</v>
      </c>
      <c r="JF19" s="188">
        <v>1453594.09</v>
      </c>
      <c r="JG19" s="188">
        <v>1350645.68</v>
      </c>
      <c r="JH19" s="188">
        <v>1081117.47</v>
      </c>
      <c r="JI19" s="188">
        <v>996852.1</v>
      </c>
      <c r="JJ19" s="188">
        <v>48775495.619999997</v>
      </c>
      <c r="JK19" s="188">
        <v>1023621.97</v>
      </c>
      <c r="JL19" s="188">
        <v>2297806.5099999998</v>
      </c>
      <c r="JM19" s="188">
        <v>3443043.4899999998</v>
      </c>
      <c r="JN19" s="188">
        <v>1880766.55</v>
      </c>
      <c r="JO19" s="188">
        <v>5508758.4400000004</v>
      </c>
      <c r="JP19" s="188">
        <v>1066350.53</v>
      </c>
      <c r="JQ19" s="188">
        <v>75885366.890000001</v>
      </c>
      <c r="JR19" s="188">
        <v>2503356.6260000002</v>
      </c>
      <c r="JS19" s="188">
        <v>1145944.3700000001</v>
      </c>
      <c r="JT19" s="188">
        <v>5126585.7600000007</v>
      </c>
      <c r="JU19" s="188">
        <v>3917068.55</v>
      </c>
      <c r="JV19" s="188">
        <v>2058248.67</v>
      </c>
      <c r="JW19" s="188">
        <v>1752816.05</v>
      </c>
      <c r="JX19" s="188">
        <v>1701220.62</v>
      </c>
      <c r="JY19" s="188">
        <v>96247426.829999998</v>
      </c>
      <c r="JZ19" s="188">
        <v>38994170.960000001</v>
      </c>
      <c r="KA19" s="188">
        <v>2223579.63</v>
      </c>
      <c r="KB19" s="188">
        <v>1318204.02</v>
      </c>
      <c r="KC19" s="188">
        <v>4298521.1500000004</v>
      </c>
      <c r="KD19" s="188">
        <v>924755.08</v>
      </c>
      <c r="KE19" s="188">
        <v>14150291.23</v>
      </c>
      <c r="KF19" s="188">
        <v>8015151.4400000004</v>
      </c>
      <c r="KG19" s="188">
        <v>2766229.26</v>
      </c>
      <c r="KH19" s="188">
        <v>5551771.1299999999</v>
      </c>
      <c r="KI19" s="188">
        <v>3068679.11</v>
      </c>
      <c r="KJ19" s="188">
        <v>2555195.35</v>
      </c>
      <c r="KK19" s="188">
        <v>1896991.69</v>
      </c>
      <c r="KL19" s="188">
        <v>308634.09999999998</v>
      </c>
      <c r="KM19" s="188">
        <v>2551013.44</v>
      </c>
      <c r="KN19" s="188">
        <v>241033954.19</v>
      </c>
      <c r="KO19" s="188">
        <v>14410516.869999999</v>
      </c>
      <c r="KP19" s="188">
        <v>3472890.29</v>
      </c>
      <c r="KQ19" s="188">
        <v>3137240.4499999997</v>
      </c>
      <c r="KR19" s="188">
        <v>11084497.59</v>
      </c>
      <c r="KS19" s="188">
        <v>4613769.82</v>
      </c>
      <c r="KT19" s="188">
        <v>29752979.789999999</v>
      </c>
      <c r="KU19" s="188">
        <v>1919158.14</v>
      </c>
      <c r="KV19" s="188">
        <v>1768196.8399999999</v>
      </c>
      <c r="KW19" s="188">
        <v>50253255.649999999</v>
      </c>
      <c r="KX19" s="188">
        <v>2096432.53</v>
      </c>
      <c r="KY19" s="188">
        <v>3661714.3</v>
      </c>
      <c r="KZ19" s="188">
        <v>23035173.969999999</v>
      </c>
      <c r="LA19" s="188">
        <v>1688953.28</v>
      </c>
      <c r="LB19" s="188">
        <v>4195683.8900000006</v>
      </c>
      <c r="LC19" s="188">
        <v>114038249.11</v>
      </c>
      <c r="LD19" s="188">
        <v>5763876.1200000001</v>
      </c>
      <c r="LE19" s="188">
        <v>249346960.25999999</v>
      </c>
      <c r="LF19" s="188">
        <v>23725513.710000001</v>
      </c>
      <c r="LG19" s="188">
        <v>50066354.920000002</v>
      </c>
      <c r="LH19" s="188">
        <v>27245737.560000002</v>
      </c>
      <c r="LI19" s="188">
        <v>4439623.3600000003</v>
      </c>
      <c r="LJ19" s="188">
        <v>2342151.61</v>
      </c>
      <c r="LK19" s="188">
        <v>994346.9</v>
      </c>
      <c r="LL19" s="188">
        <v>2618547.0799999996</v>
      </c>
      <c r="LM19" s="188">
        <v>2671347.48</v>
      </c>
      <c r="LN19" s="188">
        <v>4720042.1100000003</v>
      </c>
      <c r="LO19" s="188">
        <v>1757062.88</v>
      </c>
      <c r="LP19" s="188">
        <v>53225272.700000003</v>
      </c>
      <c r="LQ19" s="188">
        <v>2968894.92</v>
      </c>
      <c r="LR19" s="188">
        <v>1035599.59</v>
      </c>
      <c r="LS19" s="188">
        <v>7045294.6600000001</v>
      </c>
      <c r="LT19" s="188">
        <v>63669538.600000001</v>
      </c>
      <c r="LU19" s="188">
        <v>187831870.41</v>
      </c>
      <c r="LV19" s="188">
        <v>27319601.419999998</v>
      </c>
      <c r="LW19" s="188">
        <v>8253002.4299999997</v>
      </c>
      <c r="LX19" s="188">
        <v>6107810.2800000003</v>
      </c>
      <c r="LY19" s="188">
        <v>3640523.04</v>
      </c>
      <c r="LZ19" s="188">
        <v>3461720.38</v>
      </c>
      <c r="MA19" s="188">
        <v>3793277.67</v>
      </c>
      <c r="MB19" s="188">
        <v>7474051.21</v>
      </c>
      <c r="MC19" s="188">
        <v>18340827.600000001</v>
      </c>
      <c r="MD19" s="188">
        <v>2256611.42</v>
      </c>
      <c r="ME19" s="188">
        <v>190190577.30000001</v>
      </c>
      <c r="MF19" s="188">
        <v>2120731.7200000002</v>
      </c>
      <c r="MG19" s="188">
        <v>1761657.3599999999</v>
      </c>
      <c r="MH19" s="188">
        <v>1743262.34</v>
      </c>
      <c r="MI19" s="188">
        <v>1804965.69</v>
      </c>
      <c r="MJ19" s="188">
        <v>2663924.61</v>
      </c>
      <c r="MK19" s="188">
        <v>1928612.24</v>
      </c>
      <c r="ML19" s="188">
        <v>1859575.6400000001</v>
      </c>
      <c r="MM19" s="188">
        <v>4961066.3199999994</v>
      </c>
      <c r="MN19" s="188">
        <v>2163683.44</v>
      </c>
      <c r="MO19" s="188">
        <v>2154830.69</v>
      </c>
      <c r="MP19" s="188">
        <v>2673715.7799999998</v>
      </c>
      <c r="MQ19" s="188">
        <v>96164957.349999994</v>
      </c>
      <c r="MR19" s="188">
        <v>2446464.34</v>
      </c>
      <c r="MS19" s="188">
        <v>2678421.36</v>
      </c>
      <c r="MT19" s="188">
        <v>4145189.75</v>
      </c>
      <c r="MU19" s="188">
        <v>5185610.5199999996</v>
      </c>
      <c r="MV19" s="188">
        <v>1730747.59</v>
      </c>
      <c r="MW19" s="188">
        <v>14588576.159700001</v>
      </c>
      <c r="MX19" s="188">
        <v>10749688.060000001</v>
      </c>
      <c r="MY19" s="188">
        <v>2456394.7200000002</v>
      </c>
      <c r="MZ19" s="188">
        <v>647425.27</v>
      </c>
      <c r="NA19" s="188">
        <v>608624.72</v>
      </c>
      <c r="NB19" s="188">
        <v>259651315.35999998</v>
      </c>
      <c r="NC19" s="188">
        <v>20843281.07</v>
      </c>
      <c r="ND19" s="188">
        <v>2398645.39</v>
      </c>
      <c r="NE19" s="188">
        <v>68502829.299999997</v>
      </c>
      <c r="NF19" s="188">
        <v>1865432.6</v>
      </c>
      <c r="NG19" s="188">
        <v>5540629.4299999997</v>
      </c>
      <c r="NH19" s="188">
        <v>38641525.710000001</v>
      </c>
      <c r="NI19" s="188">
        <v>22247042.440000001</v>
      </c>
      <c r="NJ19" s="188">
        <v>883939.24</v>
      </c>
      <c r="NK19" s="188">
        <v>5498795.4700000007</v>
      </c>
      <c r="NL19" s="188">
        <v>4602294.18</v>
      </c>
      <c r="NM19" s="188">
        <v>3637435.98</v>
      </c>
      <c r="NN19" s="188">
        <v>33795382.170000002</v>
      </c>
      <c r="NO19" s="188">
        <v>455615.89</v>
      </c>
      <c r="NP19" s="188">
        <v>1327068.6100000001</v>
      </c>
      <c r="NQ19" s="188">
        <v>1692241.71</v>
      </c>
      <c r="NR19" s="188">
        <v>567996.31999999995</v>
      </c>
      <c r="NS19" s="188">
        <v>310333.84000000003</v>
      </c>
      <c r="NT19" s="188">
        <v>1217800.1400000001</v>
      </c>
      <c r="NU19" s="188">
        <v>93080282.359999999</v>
      </c>
      <c r="NV19" s="188">
        <v>40937534.480000004</v>
      </c>
      <c r="NW19" s="188">
        <v>2398914.33</v>
      </c>
      <c r="NX19" s="188">
        <v>1684485.26</v>
      </c>
      <c r="NY19" s="188">
        <v>2053740.73</v>
      </c>
      <c r="NZ19" s="188">
        <v>2730250.7199999997</v>
      </c>
      <c r="OA19" s="188">
        <v>1007799.96</v>
      </c>
      <c r="OB19" s="188">
        <v>177066655.91000003</v>
      </c>
      <c r="OC19" s="188">
        <v>20917111.349999998</v>
      </c>
      <c r="OD19" s="188">
        <v>3809359.7399999998</v>
      </c>
      <c r="OE19" s="188">
        <v>25070937.289999999</v>
      </c>
      <c r="OF19" s="188">
        <v>2220434.1999999997</v>
      </c>
      <c r="OG19" s="188">
        <v>2920622.2800000003</v>
      </c>
      <c r="OH19" s="188">
        <v>10833080.640000001</v>
      </c>
      <c r="OI19" s="188">
        <v>1800815.03</v>
      </c>
      <c r="OJ19" s="188">
        <v>3409113.36</v>
      </c>
      <c r="OK19" s="188">
        <v>126735991.88</v>
      </c>
      <c r="OL19" s="188">
        <v>16125178.119999999</v>
      </c>
      <c r="OM19" s="188">
        <v>44435522.599999994</v>
      </c>
      <c r="ON19" s="188">
        <v>4528625.66</v>
      </c>
      <c r="OO19" s="188">
        <v>3557356.63</v>
      </c>
      <c r="OP19" s="188">
        <v>1635983.27</v>
      </c>
      <c r="OQ19" s="188">
        <v>67080799.990000002</v>
      </c>
      <c r="OR19" s="188">
        <v>1739608.96</v>
      </c>
      <c r="OS19" s="188">
        <v>3288094.21</v>
      </c>
      <c r="OT19" s="188">
        <v>2475590.63</v>
      </c>
      <c r="OU19" s="188">
        <v>3429855.19</v>
      </c>
      <c r="OV19" s="188">
        <v>12244888.24</v>
      </c>
      <c r="OW19" s="188">
        <v>2355612.81</v>
      </c>
      <c r="OX19" s="188">
        <v>1551326.82</v>
      </c>
      <c r="OY19" s="188">
        <v>1476186.99</v>
      </c>
      <c r="OZ19" s="188">
        <v>114618097.06</v>
      </c>
      <c r="PA19" s="188">
        <v>1607026.38</v>
      </c>
      <c r="PB19" s="188">
        <v>4893850.3499999996</v>
      </c>
      <c r="PC19" s="188">
        <v>1391037.37</v>
      </c>
      <c r="PD19" s="188">
        <v>4700117.5</v>
      </c>
      <c r="PE19" s="188">
        <v>10181462.74</v>
      </c>
      <c r="PF19" s="188">
        <v>2457946.33</v>
      </c>
      <c r="PG19" s="188">
        <v>2680936.33</v>
      </c>
      <c r="PH19" s="188">
        <v>3134220.89</v>
      </c>
      <c r="PI19" s="188">
        <v>3514360.95</v>
      </c>
      <c r="PJ19" s="188">
        <v>4107016.85</v>
      </c>
      <c r="PK19" s="188">
        <v>6657026.1699999999</v>
      </c>
      <c r="PL19" s="188">
        <v>2035682.88</v>
      </c>
      <c r="PM19" s="188">
        <v>17541169.02</v>
      </c>
      <c r="PN19" s="188">
        <v>1913568.18</v>
      </c>
      <c r="PO19" s="188">
        <v>1439885.93</v>
      </c>
      <c r="PP19" s="188">
        <v>761315.88</v>
      </c>
      <c r="PQ19" s="188">
        <v>1272148.1200000001</v>
      </c>
      <c r="PR19" s="188">
        <v>296994301.15000004</v>
      </c>
      <c r="PS19" s="188">
        <v>3549450.37</v>
      </c>
      <c r="PT19" s="188">
        <v>3649397.23</v>
      </c>
      <c r="PU19" s="188">
        <v>7590664.6400000006</v>
      </c>
      <c r="PV19" s="188">
        <v>40816986.899999999</v>
      </c>
      <c r="PW19" s="188">
        <v>3659823.86</v>
      </c>
      <c r="PX19" s="188">
        <v>10949651.949999999</v>
      </c>
      <c r="PY19" s="188">
        <v>2901784.17</v>
      </c>
      <c r="PZ19" s="188">
        <v>12365914.300000001</v>
      </c>
      <c r="QA19" s="188">
        <v>1355965.74</v>
      </c>
      <c r="QB19" s="188">
        <v>6523975.8300000001</v>
      </c>
      <c r="QC19" s="188">
        <v>2432854.5499999998</v>
      </c>
      <c r="QD19" s="188">
        <v>3455290.85</v>
      </c>
      <c r="QE19" s="188">
        <v>3522477.06</v>
      </c>
      <c r="QF19" s="188">
        <v>4857403.04</v>
      </c>
      <c r="QG19" s="188">
        <v>4162241.6399999997</v>
      </c>
      <c r="QH19" s="188">
        <v>2507049.2999999998</v>
      </c>
      <c r="QI19" s="188">
        <v>2527389.42</v>
      </c>
      <c r="QJ19" s="188">
        <v>1890818.5</v>
      </c>
      <c r="QK19" s="188">
        <v>6448325.3200000003</v>
      </c>
      <c r="QL19" s="188">
        <v>30308421.400000002</v>
      </c>
      <c r="QM19" s="188">
        <v>1588407.07</v>
      </c>
      <c r="QN19" s="188">
        <v>1248751.18</v>
      </c>
      <c r="QO19" s="188">
        <v>1089261.68</v>
      </c>
      <c r="QP19" s="188">
        <v>580844.63</v>
      </c>
      <c r="QQ19" s="188">
        <v>952924.27</v>
      </c>
      <c r="QR19" s="188">
        <v>122691954.43000001</v>
      </c>
      <c r="QS19" s="188">
        <v>1875216.89</v>
      </c>
      <c r="QT19" s="188">
        <v>6081998.6299999999</v>
      </c>
      <c r="QU19" s="188">
        <v>2137361.98</v>
      </c>
      <c r="QV19" s="188">
        <v>3267820.9</v>
      </c>
      <c r="QW19" s="188">
        <v>10721416.76</v>
      </c>
      <c r="QX19" s="188">
        <v>3057293.26</v>
      </c>
      <c r="QY19" s="188">
        <v>6214937.0300000003</v>
      </c>
      <c r="QZ19" s="188">
        <v>4608051.6500000004</v>
      </c>
      <c r="RA19" s="188">
        <v>1509110.72</v>
      </c>
      <c r="RB19" s="188">
        <v>4482838.6300000008</v>
      </c>
      <c r="RC19" s="188">
        <v>1071574.53</v>
      </c>
      <c r="RD19" s="188">
        <v>578874.88</v>
      </c>
      <c r="RE19" s="188">
        <v>218644634.23000002</v>
      </c>
      <c r="RF19" s="188">
        <v>12116258.699999999</v>
      </c>
      <c r="RG19" s="188">
        <v>3095239.38</v>
      </c>
      <c r="RH19" s="188">
        <v>4067107.44</v>
      </c>
      <c r="RI19" s="188">
        <v>2142242.9900000002</v>
      </c>
      <c r="RJ19" s="188">
        <v>5636354.0999999996</v>
      </c>
      <c r="RK19" s="188">
        <v>12630095.060000001</v>
      </c>
      <c r="RL19" s="188">
        <v>2752424.15</v>
      </c>
      <c r="RM19" s="188">
        <v>4211625.09</v>
      </c>
      <c r="RN19" s="188">
        <v>12347546.82</v>
      </c>
      <c r="RO19" s="188">
        <v>13590130.15</v>
      </c>
      <c r="RP19" s="188">
        <v>1890564.68</v>
      </c>
      <c r="RQ19" s="188">
        <v>2025502.44</v>
      </c>
      <c r="RR19" s="188">
        <v>4128785.95</v>
      </c>
      <c r="RS19" s="188">
        <v>2750241.2</v>
      </c>
      <c r="RT19" s="188">
        <v>1779742.82</v>
      </c>
      <c r="RU19" s="188">
        <v>2508383.16</v>
      </c>
      <c r="RV19" s="188">
        <v>1318117.08</v>
      </c>
      <c r="RW19" s="188">
        <v>673100.15</v>
      </c>
      <c r="RX19" s="188">
        <v>1085750.08</v>
      </c>
      <c r="RY19" s="188">
        <v>110498072.91</v>
      </c>
      <c r="RZ19" s="188">
        <v>2667251.54</v>
      </c>
      <c r="SA19" s="188">
        <v>4743727.92</v>
      </c>
      <c r="SB19" s="188">
        <v>3467234.93</v>
      </c>
      <c r="SC19" s="188">
        <v>828464.82</v>
      </c>
      <c r="SD19" s="188">
        <v>1115374.1100000001</v>
      </c>
      <c r="SE19" s="188">
        <v>2394299.3199999998</v>
      </c>
      <c r="SF19" s="188">
        <v>8140542.9199999999</v>
      </c>
      <c r="SG19" s="188">
        <v>3353864.27</v>
      </c>
      <c r="SH19" s="188">
        <v>2738326.67</v>
      </c>
      <c r="SI19" s="188">
        <v>2676848.94</v>
      </c>
      <c r="SJ19" s="188">
        <v>7352234.04</v>
      </c>
      <c r="SK19" s="188">
        <v>3429338.87</v>
      </c>
      <c r="SL19" s="188">
        <v>1895201.77</v>
      </c>
      <c r="SM19" s="188">
        <v>63999361.140000001</v>
      </c>
      <c r="SN19" s="188">
        <v>5675778.6900000004</v>
      </c>
      <c r="SO19" s="188">
        <v>2061672.34</v>
      </c>
      <c r="SP19" s="188">
        <v>1368399.57</v>
      </c>
      <c r="SQ19" s="188">
        <v>2077210.56</v>
      </c>
      <c r="SR19" s="188">
        <v>6104257.7600000007</v>
      </c>
      <c r="SS19" s="188">
        <v>1803470.61</v>
      </c>
      <c r="ST19" s="188">
        <v>8500648.0800000001</v>
      </c>
      <c r="SU19" s="188">
        <v>1951902.76</v>
      </c>
      <c r="SV19" s="188">
        <v>2344006.23</v>
      </c>
      <c r="SW19" s="188">
        <v>13029027.26</v>
      </c>
      <c r="SX19" s="188">
        <v>552793</v>
      </c>
      <c r="SY19" s="188">
        <v>45567710.090000004</v>
      </c>
      <c r="SZ19" s="188">
        <v>3437292.12</v>
      </c>
      <c r="TA19" s="188">
        <v>3065208.73</v>
      </c>
      <c r="TB19" s="188">
        <v>12530776.860000001</v>
      </c>
      <c r="TC19" s="188">
        <v>2108509.2599999998</v>
      </c>
      <c r="TD19" s="188">
        <v>2570085.98</v>
      </c>
      <c r="TE19" s="188">
        <v>2090638.57</v>
      </c>
      <c r="TF19" s="188">
        <v>1215155.76</v>
      </c>
      <c r="TG19" s="188">
        <v>226146860.13</v>
      </c>
      <c r="TH19" s="188">
        <v>3651228.22</v>
      </c>
      <c r="TI19" s="188">
        <v>2547929.02</v>
      </c>
      <c r="TJ19" s="188">
        <v>11250663.010000002</v>
      </c>
      <c r="TK19" s="188">
        <v>7617664.3300000001</v>
      </c>
      <c r="TL19" s="188">
        <v>2589882.2400000002</v>
      </c>
      <c r="TM19" s="188">
        <v>1089254.3400000001</v>
      </c>
      <c r="TN19" s="188">
        <v>34318835.880000003</v>
      </c>
      <c r="TO19" s="188">
        <v>2109543.63</v>
      </c>
      <c r="TP19" s="188">
        <v>8276249.7599999998</v>
      </c>
      <c r="TQ19" s="188">
        <v>8798504.2899999991</v>
      </c>
      <c r="TR19" s="188">
        <v>2977321.85</v>
      </c>
      <c r="TS19" s="188">
        <v>1843058.99</v>
      </c>
      <c r="TT19" s="188">
        <v>2361400.1999999997</v>
      </c>
      <c r="TU19" s="188">
        <v>2968698.67</v>
      </c>
      <c r="TV19" s="188">
        <v>2611436.7999999998</v>
      </c>
      <c r="TW19" s="188">
        <v>30098161.170000002</v>
      </c>
      <c r="TX19" s="188">
        <v>3435836.4</v>
      </c>
      <c r="TY19" s="188">
        <v>91882004.739999995</v>
      </c>
      <c r="TZ19" s="188">
        <v>7928115.9699999997</v>
      </c>
      <c r="UA19" s="188">
        <v>1761080</v>
      </c>
      <c r="UB19" s="188">
        <v>2883230.4</v>
      </c>
      <c r="UC19" s="188">
        <v>67137206.599999994</v>
      </c>
      <c r="UD19" s="188">
        <v>1569498.38</v>
      </c>
      <c r="UE19" s="188">
        <v>1456637.82</v>
      </c>
      <c r="UF19" s="188">
        <v>2036983.05</v>
      </c>
      <c r="UG19" s="188">
        <v>2617177.0699999998</v>
      </c>
      <c r="UH19" s="188">
        <v>50613187.200000003</v>
      </c>
      <c r="UI19" s="188">
        <v>5332566.7</v>
      </c>
      <c r="UJ19" s="188">
        <v>3701825.52</v>
      </c>
      <c r="UK19" s="188">
        <v>8623838.1999999993</v>
      </c>
      <c r="UL19" s="188">
        <v>4244632.09</v>
      </c>
      <c r="UM19" s="188">
        <v>3888901.12</v>
      </c>
      <c r="UN19" s="188">
        <v>519841475.81999999</v>
      </c>
      <c r="UO19" s="188">
        <v>4795448.03</v>
      </c>
      <c r="UP19" s="188">
        <v>3973452.15</v>
      </c>
      <c r="UQ19" s="188">
        <v>34169270.390000001</v>
      </c>
      <c r="UR19" s="188">
        <v>394129.67000000004</v>
      </c>
      <c r="US19" s="188">
        <v>2846123.42</v>
      </c>
      <c r="UT19" s="188">
        <v>11966641.09</v>
      </c>
      <c r="UU19" s="188">
        <v>2727378.95</v>
      </c>
      <c r="UV19" s="188">
        <v>3217956.33</v>
      </c>
      <c r="UW19" s="188">
        <v>2878025.42</v>
      </c>
      <c r="UX19" s="188">
        <v>2284444.9</v>
      </c>
      <c r="UY19" s="188">
        <v>9787939.0099999998</v>
      </c>
      <c r="UZ19" s="188">
        <v>4153170.6500000004</v>
      </c>
      <c r="VA19" s="188">
        <v>9220053.9100000001</v>
      </c>
      <c r="VB19" s="188">
        <v>2319155.5</v>
      </c>
      <c r="VC19" s="188">
        <v>1523103.71</v>
      </c>
      <c r="VD19" s="188">
        <v>1750495.45</v>
      </c>
      <c r="VE19" s="188">
        <v>2996386.0100000002</v>
      </c>
      <c r="VF19" s="188">
        <v>20186569</v>
      </c>
      <c r="VG19" s="188">
        <v>1905915.55</v>
      </c>
      <c r="VH19" s="188">
        <v>1974540.55</v>
      </c>
      <c r="VI19" s="188">
        <v>887341.36</v>
      </c>
      <c r="VJ19" s="188">
        <v>130836339.53</v>
      </c>
      <c r="VK19" s="188">
        <v>2430245.33</v>
      </c>
      <c r="VL19" s="188">
        <v>3393295.09</v>
      </c>
      <c r="VM19" s="188">
        <v>6030733.5899999999</v>
      </c>
      <c r="VN19" s="188">
        <v>12043121.93</v>
      </c>
      <c r="VO19" s="188">
        <v>7191602.5</v>
      </c>
      <c r="VP19" s="188">
        <v>3518643.6</v>
      </c>
      <c r="VQ19" s="188">
        <v>3455886.87</v>
      </c>
      <c r="VR19" s="188">
        <v>4991916.87</v>
      </c>
      <c r="VS19" s="188">
        <v>33002040.449999999</v>
      </c>
      <c r="VT19" s="188">
        <v>2892736.6399999997</v>
      </c>
      <c r="VU19" s="188">
        <v>6839616.7699999996</v>
      </c>
      <c r="VV19" s="188">
        <v>3526480.05</v>
      </c>
      <c r="VW19" s="188">
        <v>2743727.0900000003</v>
      </c>
      <c r="VX19" s="188">
        <v>1966929.83</v>
      </c>
      <c r="VY19" s="188">
        <v>646821230.5999999</v>
      </c>
      <c r="VZ19" s="188">
        <v>7901318.96</v>
      </c>
      <c r="WA19" s="188">
        <v>4550489.8</v>
      </c>
      <c r="WB19" s="188">
        <v>1928277.7999999998</v>
      </c>
      <c r="WC19" s="188">
        <v>1849026.43</v>
      </c>
      <c r="WD19" s="188">
        <v>4369563.16</v>
      </c>
      <c r="WE19" s="188">
        <v>10589073.649999999</v>
      </c>
      <c r="WF19" s="188">
        <v>8424009.5099999998</v>
      </c>
      <c r="WG19" s="188">
        <v>4084041.4</v>
      </c>
      <c r="WH19" s="188">
        <v>6307066.3199999994</v>
      </c>
      <c r="WI19" s="188">
        <v>2550810.15</v>
      </c>
      <c r="WJ19" s="188">
        <v>17333403.990000002</v>
      </c>
      <c r="WK19" s="188">
        <v>3427558.71</v>
      </c>
      <c r="WL19" s="188">
        <v>7766106.6699999999</v>
      </c>
      <c r="WM19" s="188">
        <v>16346622.940000001</v>
      </c>
      <c r="WN19" s="188">
        <v>3418384.01</v>
      </c>
      <c r="WO19" s="188">
        <v>4634548.22</v>
      </c>
      <c r="WP19" s="188">
        <v>4625495.45</v>
      </c>
      <c r="WQ19" s="188">
        <v>2484195.63</v>
      </c>
      <c r="WR19" s="188">
        <v>11015328.300000001</v>
      </c>
      <c r="WS19" s="188">
        <v>53785253.880000003</v>
      </c>
      <c r="WT19" s="188">
        <v>2854698.31</v>
      </c>
      <c r="WU19" s="188">
        <v>1960040.58</v>
      </c>
      <c r="WV19" s="188">
        <v>1939770.8</v>
      </c>
      <c r="WW19" s="188">
        <v>2442330.9700000002</v>
      </c>
      <c r="WX19" s="188">
        <v>1783247.96</v>
      </c>
      <c r="WY19" s="188">
        <v>1993897.7</v>
      </c>
      <c r="WZ19" s="188">
        <v>2284088.12</v>
      </c>
      <c r="XA19" s="188">
        <v>47389609.209999993</v>
      </c>
      <c r="XB19" s="188">
        <v>2284118.66</v>
      </c>
      <c r="XC19" s="188">
        <v>1316280.8999999999</v>
      </c>
      <c r="XD19" s="188">
        <v>1564122.9100000001</v>
      </c>
      <c r="XE19" s="188">
        <v>1602604.38</v>
      </c>
      <c r="XF19" s="188">
        <v>203234479.96000001</v>
      </c>
      <c r="XG19" s="188">
        <v>3799415.26</v>
      </c>
      <c r="XH19" s="188">
        <v>5633045.7200000007</v>
      </c>
      <c r="XI19" s="188">
        <v>40895775.210000001</v>
      </c>
      <c r="XJ19" s="188">
        <v>3490904.99</v>
      </c>
      <c r="XK19" s="188">
        <v>5041209.8499999996</v>
      </c>
      <c r="XL19" s="188">
        <v>13557310.450000001</v>
      </c>
      <c r="XM19" s="188">
        <v>3176089.37</v>
      </c>
      <c r="XN19" s="188">
        <v>3553887.4</v>
      </c>
      <c r="XO19" s="188">
        <v>9634566.1400000006</v>
      </c>
      <c r="XP19" s="188">
        <v>7692700.0299999993</v>
      </c>
      <c r="XQ19" s="188">
        <v>2188868.4900000002</v>
      </c>
      <c r="XR19" s="188">
        <v>1894189.62</v>
      </c>
      <c r="XS19" s="188">
        <v>3044947.69</v>
      </c>
      <c r="XT19" s="188">
        <v>2520172.96</v>
      </c>
      <c r="XU19" s="188">
        <v>2424988.8800000004</v>
      </c>
      <c r="XV19" s="188">
        <v>1624153.49</v>
      </c>
      <c r="XW19" s="188">
        <v>1799296.77</v>
      </c>
      <c r="XX19" s="188">
        <v>2089574.96</v>
      </c>
      <c r="XY19" s="188">
        <v>1994055.12</v>
      </c>
      <c r="XZ19" s="188">
        <v>2676212.33</v>
      </c>
      <c r="YA19" s="188">
        <v>1541251.8199999998</v>
      </c>
      <c r="YB19" s="188">
        <v>2376755.89</v>
      </c>
      <c r="YC19" s="188">
        <v>224793993.23000002</v>
      </c>
      <c r="YD19" s="188">
        <v>2485842.17</v>
      </c>
      <c r="YE19" s="188">
        <v>8844146</v>
      </c>
      <c r="YF19" s="188">
        <v>2497741.15</v>
      </c>
      <c r="YG19" s="188">
        <v>23438868.460000001</v>
      </c>
      <c r="YH19" s="188">
        <v>3961026.3200000003</v>
      </c>
      <c r="YI19" s="188">
        <v>6511263.2000000002</v>
      </c>
      <c r="YJ19" s="188">
        <v>1267370.73</v>
      </c>
      <c r="YK19" s="188">
        <v>21650309.649999999</v>
      </c>
      <c r="YL19" s="188">
        <v>14605461.34</v>
      </c>
      <c r="YM19" s="188">
        <v>4535912.01</v>
      </c>
      <c r="YN19" s="188">
        <v>3452357.74</v>
      </c>
      <c r="YO19" s="188">
        <v>3274722.94</v>
      </c>
      <c r="YP19" s="188">
        <v>2278380.54</v>
      </c>
      <c r="YQ19" s="188">
        <v>1604503.96</v>
      </c>
      <c r="YR19" s="188">
        <v>2678529.7600000002</v>
      </c>
      <c r="YS19" s="188">
        <v>1926954.5299999998</v>
      </c>
      <c r="YT19" s="188">
        <v>59437492.780000001</v>
      </c>
      <c r="YU19" s="188">
        <v>1813160.73</v>
      </c>
      <c r="YV19" s="188">
        <v>1382836.4</v>
      </c>
      <c r="YW19" s="188">
        <v>730583.79</v>
      </c>
      <c r="YX19" s="188">
        <v>1889138.21</v>
      </c>
      <c r="YY19" s="188">
        <v>1080208.96</v>
      </c>
      <c r="YZ19" s="188">
        <v>2416068.27</v>
      </c>
      <c r="ZA19" s="188">
        <v>74649492.590000004</v>
      </c>
      <c r="ZB19" s="188">
        <v>2246087.7800000003</v>
      </c>
      <c r="ZC19" s="188">
        <v>2584640.91</v>
      </c>
      <c r="ZD19" s="188">
        <v>3994455.6</v>
      </c>
      <c r="ZE19" s="188">
        <v>1774696.5</v>
      </c>
      <c r="ZF19" s="188">
        <v>2281025.94</v>
      </c>
      <c r="ZG19" s="188">
        <v>1635978.9700000002</v>
      </c>
      <c r="ZH19" s="188">
        <v>1435009.97</v>
      </c>
      <c r="ZI19" s="188">
        <v>7547846.5999999996</v>
      </c>
      <c r="ZJ19" s="188">
        <v>182612699.41</v>
      </c>
      <c r="ZK19" s="188">
        <v>2088274.25</v>
      </c>
      <c r="ZL19" s="188">
        <v>5960010.9400000004</v>
      </c>
      <c r="ZM19" s="188">
        <v>23222962.280000001</v>
      </c>
      <c r="ZN19" s="188">
        <v>10534770.809999999</v>
      </c>
      <c r="ZO19" s="188">
        <v>1604553.75</v>
      </c>
      <c r="ZP19" s="188">
        <v>4664879.53</v>
      </c>
      <c r="ZQ19" s="188">
        <v>6569782.6500000004</v>
      </c>
      <c r="ZR19" s="188">
        <v>5996646.1799999997</v>
      </c>
      <c r="ZS19" s="188">
        <v>12230144.720000001</v>
      </c>
      <c r="ZT19" s="188">
        <v>1164829.0699999998</v>
      </c>
      <c r="ZU19" s="188">
        <v>2024041.82</v>
      </c>
      <c r="ZV19" s="188">
        <v>3284190.43</v>
      </c>
      <c r="ZW19" s="188">
        <v>3563794.84</v>
      </c>
      <c r="ZX19" s="188">
        <v>2917090.35</v>
      </c>
      <c r="ZY19" s="188">
        <v>2883661.46</v>
      </c>
      <c r="ZZ19" s="188">
        <v>2383136.9899999998</v>
      </c>
      <c r="AAA19" s="188">
        <v>1505297.5</v>
      </c>
      <c r="AAB19" s="188">
        <v>2691497.74</v>
      </c>
      <c r="AAC19" s="188">
        <v>1975030.42</v>
      </c>
      <c r="AAD19" s="188">
        <v>1528823.5899999999</v>
      </c>
      <c r="AAE19" s="188">
        <v>1551319.28</v>
      </c>
      <c r="AAF19" s="188">
        <v>50981035.880000003</v>
      </c>
      <c r="AAG19" s="188">
        <v>2913357.27</v>
      </c>
      <c r="AAH19" s="188">
        <v>3111688.01</v>
      </c>
      <c r="AAI19" s="188">
        <v>2802467.28</v>
      </c>
      <c r="AAJ19" s="188">
        <v>1924296.3499999999</v>
      </c>
      <c r="AAK19" s="188">
        <v>3210181.35</v>
      </c>
      <c r="AAL19" s="188">
        <v>2391608.41</v>
      </c>
      <c r="AAM19" s="188">
        <v>523820713.07999998</v>
      </c>
      <c r="AAN19" s="188">
        <v>4229431.6399999997</v>
      </c>
      <c r="AAO19" s="188">
        <v>2233605.71</v>
      </c>
      <c r="AAP19" s="188">
        <v>6414684.1500000004</v>
      </c>
      <c r="AAQ19" s="188">
        <v>5502746.2199999997</v>
      </c>
      <c r="AAR19" s="188">
        <v>3710360.74</v>
      </c>
      <c r="AAS19" s="188">
        <v>5577510.0299999993</v>
      </c>
      <c r="AAT19" s="188">
        <v>10785427.460000001</v>
      </c>
      <c r="AAU19" s="188">
        <v>17084210.379999999</v>
      </c>
      <c r="AAV19" s="188">
        <v>3148658.9400000004</v>
      </c>
      <c r="AAW19" s="188">
        <v>5847817.46</v>
      </c>
      <c r="AAX19" s="188">
        <v>48110482.43</v>
      </c>
      <c r="AAY19" s="188">
        <v>14323101.74</v>
      </c>
      <c r="AAZ19" s="188">
        <v>1572400.1</v>
      </c>
      <c r="ABA19" s="188">
        <v>3924539.58</v>
      </c>
      <c r="ABB19" s="188">
        <v>3484763.95</v>
      </c>
      <c r="ABC19" s="188">
        <v>1790474.04</v>
      </c>
      <c r="ABD19" s="188">
        <v>3729503.69</v>
      </c>
      <c r="ABE19" s="188">
        <v>2098627.02</v>
      </c>
      <c r="ABF19" s="188">
        <v>53760755.740000002</v>
      </c>
      <c r="ABG19" s="188">
        <v>47165345.470000006</v>
      </c>
      <c r="ABH19" s="188">
        <v>3222363.51</v>
      </c>
      <c r="ABI19" s="188">
        <v>2520235.6399999997</v>
      </c>
      <c r="ABJ19" s="188">
        <v>1983838.42</v>
      </c>
      <c r="ABK19" s="188">
        <v>1830396.51</v>
      </c>
      <c r="ABL19" s="188">
        <v>1598347.69</v>
      </c>
      <c r="ABM19" s="188">
        <v>78428669.239999995</v>
      </c>
      <c r="ABN19" s="188">
        <v>3149771.61</v>
      </c>
      <c r="ABO19" s="188">
        <v>1250524.58</v>
      </c>
      <c r="ABP19" s="188">
        <v>3555587.55</v>
      </c>
      <c r="ABQ19" s="188">
        <v>3173877.77</v>
      </c>
      <c r="ABR19" s="188">
        <v>1935979.18</v>
      </c>
      <c r="ABS19" s="188">
        <v>1698794.38</v>
      </c>
      <c r="ABT19" s="188">
        <v>2923077.75</v>
      </c>
      <c r="ABU19" s="188">
        <v>401403.07</v>
      </c>
      <c r="ABV19" s="188">
        <v>76443909.099999994</v>
      </c>
      <c r="ABW19" s="188">
        <v>1651834.15</v>
      </c>
      <c r="ABX19" s="188">
        <v>7912977.3099999996</v>
      </c>
      <c r="ABY19" s="188">
        <v>2157993.9699999997</v>
      </c>
      <c r="ABZ19" s="188">
        <v>1391383.53</v>
      </c>
      <c r="ACA19" s="188">
        <v>17201143.619999997</v>
      </c>
      <c r="ACB19" s="188">
        <v>1227657.5099999998</v>
      </c>
      <c r="ACC19" s="188">
        <v>2014487.0999999999</v>
      </c>
      <c r="ACD19" s="188">
        <v>2165971.5500000003</v>
      </c>
      <c r="ACE19" s="188">
        <v>3688631.65</v>
      </c>
      <c r="ACF19" s="188">
        <v>1851987.23</v>
      </c>
      <c r="ACG19" s="188">
        <v>217324663.25</v>
      </c>
      <c r="ACH19" s="188">
        <v>2207064.38</v>
      </c>
      <c r="ACI19" s="188">
        <v>2748498.45</v>
      </c>
      <c r="ACJ19" s="188">
        <v>4693551.12</v>
      </c>
      <c r="ACK19" s="188">
        <v>1579386.82</v>
      </c>
      <c r="ACL19" s="188">
        <v>2656421.6</v>
      </c>
      <c r="ACM19" s="188">
        <v>2923266.68</v>
      </c>
      <c r="ACN19" s="188">
        <v>34614915.369999997</v>
      </c>
      <c r="ACO19" s="188">
        <v>46078190.349999994</v>
      </c>
      <c r="ACP19" s="188">
        <v>1537380.44</v>
      </c>
      <c r="ACQ19" s="188">
        <v>4439746.62</v>
      </c>
      <c r="ACR19" s="188">
        <v>4131193.3499999996</v>
      </c>
      <c r="ACS19" s="188">
        <v>3850839.75</v>
      </c>
      <c r="ACT19" s="188">
        <v>35613409.07</v>
      </c>
      <c r="ACU19" s="188">
        <v>3602211.84</v>
      </c>
      <c r="ACV19" s="188">
        <v>2554034.89</v>
      </c>
      <c r="ACW19" s="188">
        <v>2240557.2999999998</v>
      </c>
      <c r="ACX19" s="188">
        <v>999388.64</v>
      </c>
      <c r="ACY19" s="188">
        <v>1201876.31</v>
      </c>
      <c r="ACZ19" s="188">
        <v>2437498.89</v>
      </c>
      <c r="ADA19" s="188">
        <v>1317780.54</v>
      </c>
      <c r="ADB19" s="188">
        <v>1314556.6299999999</v>
      </c>
      <c r="ADC19" s="188">
        <v>1623406.18</v>
      </c>
      <c r="ADD19" s="188">
        <v>25133288.530000001</v>
      </c>
      <c r="ADE19" s="188">
        <v>24260278.969999999</v>
      </c>
      <c r="ADF19" s="188">
        <v>567402.66</v>
      </c>
      <c r="ADG19" s="188">
        <v>764012.08000000007</v>
      </c>
      <c r="ADH19" s="188">
        <v>1846943.5</v>
      </c>
      <c r="ADI19" s="188">
        <v>420774.49</v>
      </c>
      <c r="ADJ19" s="188">
        <v>1477782.98</v>
      </c>
      <c r="ADK19" s="188">
        <v>1058520.05</v>
      </c>
      <c r="ADL19" s="188">
        <v>1747939.45</v>
      </c>
      <c r="ADM19" s="188">
        <v>286953671.79000002</v>
      </c>
      <c r="ADN19" s="188">
        <v>12067061.289999999</v>
      </c>
      <c r="ADO19" s="188">
        <v>10040399.16</v>
      </c>
      <c r="ADP19" s="188">
        <v>32126407.77</v>
      </c>
      <c r="ADQ19" s="188">
        <v>773848.62</v>
      </c>
      <c r="ADR19" s="188">
        <v>999918.62</v>
      </c>
      <c r="ADS19" s="188">
        <v>2144887.0099999998</v>
      </c>
      <c r="ADT19" s="188">
        <v>1086404.31</v>
      </c>
      <c r="ADU19" s="188">
        <v>291276824.88</v>
      </c>
      <c r="ADV19" s="188">
        <v>28224270.780000001</v>
      </c>
      <c r="ADW19" s="188">
        <v>16372626.559999999</v>
      </c>
      <c r="ADX19" s="188">
        <v>1972178.27</v>
      </c>
      <c r="ADY19" s="188">
        <v>4505910.1500000004</v>
      </c>
      <c r="ADZ19" s="188">
        <v>6309832.3600000003</v>
      </c>
      <c r="AEA19" s="188">
        <v>3052270.4</v>
      </c>
      <c r="AEB19" s="188">
        <v>2594597.92</v>
      </c>
      <c r="AEC19" s="188">
        <v>2699183.16</v>
      </c>
      <c r="AED19" s="188">
        <v>1973739.31</v>
      </c>
      <c r="AEE19" s="188">
        <v>3815934.11</v>
      </c>
      <c r="AEF19" s="188">
        <v>4687703.8499999996</v>
      </c>
      <c r="AEG19" s="188">
        <v>2348682.62</v>
      </c>
      <c r="AEH19" s="188">
        <v>2928405.49</v>
      </c>
      <c r="AEI19" s="188">
        <v>4255803.2799999993</v>
      </c>
      <c r="AEJ19" s="188">
        <v>3170007.29</v>
      </c>
      <c r="AEK19" s="188">
        <v>1643664.9300000002</v>
      </c>
      <c r="AEL19" s="188">
        <v>10448936.59</v>
      </c>
      <c r="AEM19" s="188">
        <v>1965286.69</v>
      </c>
      <c r="AEN19" s="188">
        <v>3754984.37</v>
      </c>
      <c r="AEO19" s="188">
        <v>157526650.00999999</v>
      </c>
      <c r="AEP19" s="188">
        <v>6367639.0300000003</v>
      </c>
      <c r="AEQ19" s="188">
        <v>4183506.91</v>
      </c>
      <c r="AER19" s="188">
        <v>3184139.55</v>
      </c>
      <c r="AES19" s="188">
        <v>2491136.46</v>
      </c>
      <c r="AET19" s="188">
        <v>10988651.16</v>
      </c>
      <c r="AEU19" s="188">
        <v>2679186.4400000004</v>
      </c>
      <c r="AEV19" s="188">
        <v>4257183.17</v>
      </c>
      <c r="AEW19" s="188">
        <v>2251106.52</v>
      </c>
      <c r="AEX19" s="188">
        <v>1138365.5</v>
      </c>
      <c r="AEY19" s="188">
        <v>53873195.75</v>
      </c>
      <c r="AEZ19" s="188">
        <v>27869065.990000002</v>
      </c>
      <c r="AFA19" s="188">
        <v>4364640.01</v>
      </c>
      <c r="AFB19" s="188">
        <v>3601354.72</v>
      </c>
      <c r="AFC19" s="188">
        <v>6045006.6799999997</v>
      </c>
      <c r="AFD19" s="188">
        <v>4164526.76</v>
      </c>
      <c r="AFE19" s="188">
        <v>2267825.42</v>
      </c>
      <c r="AFF19" s="188">
        <v>2838526.16</v>
      </c>
      <c r="AFG19" s="188">
        <v>1973151.79</v>
      </c>
      <c r="AFH19" s="188">
        <v>3873061.5300000003</v>
      </c>
      <c r="AFI19" s="188">
        <v>3346536.03</v>
      </c>
      <c r="AFJ19" s="188">
        <v>2752472.08</v>
      </c>
      <c r="AFK19" s="188">
        <v>3430767.33</v>
      </c>
      <c r="AFL19" s="188">
        <v>66389308.729999997</v>
      </c>
      <c r="AFM19" s="188">
        <v>5675783.8399999999</v>
      </c>
      <c r="AFN19" s="188">
        <v>4126648.61</v>
      </c>
      <c r="AFO19" s="188">
        <v>1689602</v>
      </c>
      <c r="AFP19" s="188">
        <v>2428450.7200000002</v>
      </c>
      <c r="AFQ19" s="188">
        <v>1800666.21</v>
      </c>
      <c r="AFR19" s="188">
        <v>1091241.31</v>
      </c>
      <c r="AFS19" s="188">
        <v>4061559.87</v>
      </c>
      <c r="AFT19" s="188">
        <v>8637071.0999999996</v>
      </c>
      <c r="AFU19" s="188">
        <v>2068244.52</v>
      </c>
      <c r="AFV19" s="188">
        <v>8393620.1600000001</v>
      </c>
      <c r="AFW19" s="188">
        <v>1712889.88</v>
      </c>
      <c r="AFX19" s="188">
        <v>73100691.530000001</v>
      </c>
      <c r="AFY19" s="188">
        <v>1492925.33</v>
      </c>
      <c r="AFZ19" s="188">
        <v>2472339.48</v>
      </c>
      <c r="AGA19" s="188">
        <v>1840590.13</v>
      </c>
      <c r="AGB19" s="188">
        <v>7071200.8799999999</v>
      </c>
      <c r="AGC19" s="188">
        <v>2137226.65</v>
      </c>
      <c r="AGD19" s="188">
        <v>1436588.02</v>
      </c>
      <c r="AGE19" s="188">
        <v>3055448.37</v>
      </c>
      <c r="AGF19" s="188">
        <v>1429583.69</v>
      </c>
      <c r="AGG19" s="188">
        <v>1880088.62</v>
      </c>
      <c r="AGH19" s="188">
        <v>1877893.44</v>
      </c>
      <c r="AGI19" s="188">
        <v>158906695.26999998</v>
      </c>
      <c r="AGJ19" s="188">
        <v>10347870</v>
      </c>
      <c r="AGK19" s="188">
        <v>4978036.2</v>
      </c>
      <c r="AGL19" s="188">
        <v>1325678.6200000001</v>
      </c>
      <c r="AGM19" s="188">
        <v>6618255.6699999999</v>
      </c>
      <c r="AGN19" s="188">
        <v>5884170.79</v>
      </c>
      <c r="AGO19" s="188">
        <v>1586204.6</v>
      </c>
      <c r="AGP19" s="188">
        <v>2470095.96</v>
      </c>
      <c r="AGQ19" s="188">
        <v>263088648.94999999</v>
      </c>
      <c r="AGR19" s="188">
        <v>95331133.469999999</v>
      </c>
      <c r="AGS19" s="188">
        <v>2189127.46</v>
      </c>
      <c r="AGT19" s="188">
        <v>3939953.52</v>
      </c>
      <c r="AGU19" s="188">
        <v>14329415.699999999</v>
      </c>
      <c r="AGV19" s="188">
        <v>4260752.0200000005</v>
      </c>
      <c r="AGW19" s="188">
        <v>3525753.8000000003</v>
      </c>
      <c r="AGX19" s="188">
        <v>4055614.7199999997</v>
      </c>
      <c r="AGY19" s="188">
        <v>875707.94</v>
      </c>
      <c r="AGZ19" s="188">
        <v>3336820.39</v>
      </c>
      <c r="AHA19" s="188">
        <v>5505955.1600000001</v>
      </c>
      <c r="AHB19" s="188">
        <v>2237898.96</v>
      </c>
      <c r="AHC19" s="188">
        <v>1452869.07</v>
      </c>
      <c r="AHD19" s="188">
        <v>2448534.08</v>
      </c>
      <c r="AHE19" s="188">
        <v>1219565.3</v>
      </c>
      <c r="AHF19" s="188">
        <v>2233136.73</v>
      </c>
      <c r="AHG19" s="188">
        <v>2493825.6800000002</v>
      </c>
      <c r="AHH19" s="188">
        <v>42561529.109999999</v>
      </c>
      <c r="AHI19" s="188">
        <v>2188326.86</v>
      </c>
      <c r="AHJ19" s="188">
        <v>2096284.26</v>
      </c>
      <c r="AHK19" s="188">
        <v>2689059.47</v>
      </c>
      <c r="AHL19" s="188">
        <v>6658108.2999999998</v>
      </c>
      <c r="AHM19" s="188">
        <v>1517077.1500000001</v>
      </c>
      <c r="AHN19" s="188">
        <v>1696771.49</v>
      </c>
      <c r="AHO19" s="188"/>
      <c r="AHQ19" s="209">
        <v>17</v>
      </c>
      <c r="AHR19" s="184" t="s">
        <v>21</v>
      </c>
      <c r="AHS19" s="184" t="b">
        <f t="shared" si="0"/>
        <v>1</v>
      </c>
    </row>
    <row r="20" spans="1:903" ht="23.5" customHeight="1">
      <c r="A20" s="183" t="s">
        <v>668</v>
      </c>
      <c r="B20" s="184" t="s">
        <v>669</v>
      </c>
      <c r="C20" s="188">
        <v>824748.17</v>
      </c>
      <c r="D20" s="188">
        <v>570709.34</v>
      </c>
      <c r="E20" s="188">
        <v>313463.86</v>
      </c>
      <c r="F20" s="188">
        <v>993766.04</v>
      </c>
      <c r="G20" s="188">
        <v>437177.51</v>
      </c>
      <c r="H20" s="188">
        <v>496214.68</v>
      </c>
      <c r="I20" s="188">
        <v>148776.91</v>
      </c>
      <c r="J20" s="188">
        <v>3296085.8</v>
      </c>
      <c r="K20" s="188">
        <v>549609.74</v>
      </c>
      <c r="L20" s="188">
        <v>319245.58</v>
      </c>
      <c r="M20" s="188">
        <v>578817.19999999995</v>
      </c>
      <c r="N20" s="188">
        <v>259526.32</v>
      </c>
      <c r="O20" s="188">
        <v>592441.62</v>
      </c>
      <c r="P20" s="188">
        <v>486743.17</v>
      </c>
      <c r="Q20" s="188">
        <v>151802.62</v>
      </c>
      <c r="R20" s="188">
        <v>117133.15</v>
      </c>
      <c r="S20" s="188">
        <v>546609.85</v>
      </c>
      <c r="T20" s="188">
        <v>365065.88</v>
      </c>
      <c r="U20" s="188">
        <v>233016.6</v>
      </c>
      <c r="V20" s="188">
        <v>252251.38</v>
      </c>
      <c r="W20" s="188">
        <v>248644.21</v>
      </c>
      <c r="X20" s="188">
        <v>193247.97</v>
      </c>
      <c r="Y20" s="188">
        <v>132432.98000000001</v>
      </c>
      <c r="Z20" s="188">
        <v>48649.86</v>
      </c>
      <c r="AA20" s="188">
        <v>3435859.84</v>
      </c>
      <c r="AB20" s="188">
        <v>744434.88</v>
      </c>
      <c r="AC20" s="188">
        <v>550870.13</v>
      </c>
      <c r="AD20" s="188">
        <v>284938.3</v>
      </c>
      <c r="AE20" s="188">
        <v>1329508.45</v>
      </c>
      <c r="AF20" s="188">
        <v>259002.58</v>
      </c>
      <c r="AG20" s="188">
        <v>2327914.21</v>
      </c>
      <c r="AH20" s="188">
        <v>1118352.9099999999</v>
      </c>
      <c r="AI20" s="188">
        <v>997421.62</v>
      </c>
      <c r="AJ20" s="188">
        <v>909452.64</v>
      </c>
      <c r="AK20" s="188">
        <v>508223.47</v>
      </c>
      <c r="AL20" s="188">
        <v>299527.40999999997</v>
      </c>
      <c r="AM20" s="188">
        <v>2830277.51</v>
      </c>
      <c r="AN20" s="188">
        <v>262487.46999999997</v>
      </c>
      <c r="AO20" s="188">
        <v>193502.81</v>
      </c>
      <c r="AP20" s="188">
        <v>477669.02</v>
      </c>
      <c r="AQ20" s="188">
        <v>392827.67</v>
      </c>
      <c r="AR20" s="188">
        <v>177426.63</v>
      </c>
      <c r="AS20" s="188">
        <v>1744831.74</v>
      </c>
      <c r="AT20" s="188">
        <v>342773.98</v>
      </c>
      <c r="AU20" s="188">
        <v>231669.35</v>
      </c>
      <c r="AV20" s="188">
        <v>369980.15</v>
      </c>
      <c r="AW20" s="188">
        <v>156467.46</v>
      </c>
      <c r="AX20" s="188">
        <v>332665.53999999998</v>
      </c>
      <c r="AY20" s="188">
        <v>293976.96999999997</v>
      </c>
      <c r="AZ20" s="188">
        <v>221897.3</v>
      </c>
      <c r="BA20" s="188">
        <v>1222612.6000000001</v>
      </c>
      <c r="BB20" s="188">
        <v>497381.08</v>
      </c>
      <c r="BC20" s="188">
        <v>224125.32</v>
      </c>
      <c r="BD20" s="188">
        <v>493965.06</v>
      </c>
      <c r="BE20" s="188">
        <v>297433.03000000003</v>
      </c>
      <c r="BF20" s="188">
        <v>221263.14</v>
      </c>
      <c r="BG20" s="188">
        <v>211026</v>
      </c>
      <c r="BH20" s="188">
        <v>3446417.27</v>
      </c>
      <c r="BI20" s="188">
        <v>231788.88</v>
      </c>
      <c r="BJ20" s="188">
        <v>127772.25</v>
      </c>
      <c r="BK20" s="188">
        <v>280152.62</v>
      </c>
      <c r="BL20" s="188">
        <v>870198.91</v>
      </c>
      <c r="BM20" s="188">
        <v>523957.85</v>
      </c>
      <c r="BN20" s="188">
        <v>355543.85</v>
      </c>
      <c r="BO20" s="188">
        <v>279318.68</v>
      </c>
      <c r="BP20" s="188">
        <v>141888.68</v>
      </c>
      <c r="BQ20" s="188">
        <v>114060.27</v>
      </c>
      <c r="BR20" s="188">
        <v>116016.39</v>
      </c>
      <c r="BS20" s="188">
        <v>77885.56</v>
      </c>
      <c r="BT20" s="188">
        <v>1198437.5</v>
      </c>
      <c r="BU20" s="188">
        <v>140732.19</v>
      </c>
      <c r="BV20" s="188">
        <v>159887.87</v>
      </c>
      <c r="BW20" s="188">
        <v>890586.45</v>
      </c>
      <c r="BX20" s="188">
        <v>1105930.69</v>
      </c>
      <c r="BY20" s="188">
        <v>289839.74</v>
      </c>
      <c r="BZ20" s="188">
        <v>208072</v>
      </c>
      <c r="CA20" s="188">
        <v>218911.82</v>
      </c>
      <c r="CB20" s="188">
        <v>474095.2</v>
      </c>
      <c r="CC20" s="188">
        <v>188141.85</v>
      </c>
      <c r="CD20" s="188">
        <v>54670.71</v>
      </c>
      <c r="CE20" s="188">
        <v>22236.44</v>
      </c>
      <c r="CF20" s="188">
        <v>2853796.1</v>
      </c>
      <c r="CG20" s="188">
        <v>426793.3</v>
      </c>
      <c r="CH20" s="188">
        <v>2067085.64</v>
      </c>
      <c r="CI20" s="188">
        <v>367447.65</v>
      </c>
      <c r="CJ20" s="188">
        <v>584080.24</v>
      </c>
      <c r="CK20" s="188">
        <v>181249.25</v>
      </c>
      <c r="CL20" s="188">
        <v>221495.94</v>
      </c>
      <c r="CM20" s="188">
        <v>567227.48</v>
      </c>
      <c r="CN20" s="188">
        <v>133124.38</v>
      </c>
      <c r="CO20" s="188">
        <v>450781.55</v>
      </c>
      <c r="CP20" s="188">
        <v>188664.33</v>
      </c>
      <c r="CQ20" s="188">
        <v>446793.97</v>
      </c>
      <c r="CR20" s="188">
        <v>296838.21999999997</v>
      </c>
      <c r="CS20" s="188">
        <v>1046125.39</v>
      </c>
      <c r="CT20" s="188">
        <v>268562.46000000002</v>
      </c>
      <c r="CU20" s="188">
        <v>393760.76</v>
      </c>
      <c r="CV20" s="188">
        <v>523578.41</v>
      </c>
      <c r="CW20" s="188">
        <v>253167.34</v>
      </c>
      <c r="CX20" s="188">
        <v>395440.63</v>
      </c>
      <c r="CY20" s="188">
        <v>196980.79</v>
      </c>
      <c r="CZ20" s="188">
        <v>160062.82</v>
      </c>
      <c r="DA20" s="188">
        <v>864282.7</v>
      </c>
      <c r="DB20" s="188">
        <v>146799.67000000001</v>
      </c>
      <c r="DC20" s="188">
        <v>440220.85</v>
      </c>
      <c r="DD20" s="188">
        <v>453799.31</v>
      </c>
      <c r="DE20" s="188">
        <v>293273.17</v>
      </c>
      <c r="DF20" s="188">
        <v>833714.41</v>
      </c>
      <c r="DG20" s="188">
        <v>140095.22</v>
      </c>
      <c r="DH20" s="188">
        <v>277006.34000000003</v>
      </c>
      <c r="DI20" s="188">
        <v>497426.71</v>
      </c>
      <c r="DJ20" s="188">
        <v>522950.24</v>
      </c>
      <c r="DK20" s="188">
        <v>741450.38</v>
      </c>
      <c r="DL20" s="188">
        <v>585865.72</v>
      </c>
      <c r="DM20" s="188">
        <v>1837232.68</v>
      </c>
      <c r="DN20" s="188">
        <v>311200.81</v>
      </c>
      <c r="DO20" s="188">
        <v>648154.07999999996</v>
      </c>
      <c r="DP20" s="188">
        <v>567019.18000000005</v>
      </c>
      <c r="DQ20" s="188">
        <v>497591.97</v>
      </c>
      <c r="DR20" s="188">
        <v>590856</v>
      </c>
      <c r="DS20" s="188">
        <v>660792.74</v>
      </c>
      <c r="DT20" s="188">
        <v>260984.59</v>
      </c>
      <c r="DU20" s="188">
        <v>5884744.46</v>
      </c>
      <c r="DV20" s="188">
        <v>375008.97</v>
      </c>
      <c r="DW20" s="188">
        <v>563626.1</v>
      </c>
      <c r="DX20" s="188">
        <v>400158.94</v>
      </c>
      <c r="DY20" s="188">
        <v>395428.41</v>
      </c>
      <c r="DZ20" s="188">
        <v>146009.04999999999</v>
      </c>
      <c r="EA20" s="188">
        <v>2706385.75</v>
      </c>
      <c r="EB20" s="188">
        <v>540082.73</v>
      </c>
      <c r="EC20" s="188">
        <v>424591.87</v>
      </c>
      <c r="ED20" s="188">
        <v>611298.49</v>
      </c>
      <c r="EE20" s="188">
        <v>846500.51</v>
      </c>
      <c r="EF20" s="188">
        <v>724836.78</v>
      </c>
      <c r="EG20" s="188">
        <v>424356.79</v>
      </c>
      <c r="EH20" s="188">
        <v>439024.08</v>
      </c>
      <c r="EI20" s="188">
        <v>342951.64</v>
      </c>
      <c r="EJ20" s="188">
        <v>595212.88</v>
      </c>
      <c r="EK20" s="188">
        <v>498999.71</v>
      </c>
      <c r="EL20" s="188">
        <v>305749.58</v>
      </c>
      <c r="EM20" s="188">
        <v>1712674.11</v>
      </c>
      <c r="EN20" s="188">
        <v>300700.07</v>
      </c>
      <c r="EO20" s="188">
        <v>553151.53</v>
      </c>
      <c r="EP20" s="188">
        <v>389294.28</v>
      </c>
      <c r="EQ20" s="188">
        <v>352311</v>
      </c>
      <c r="ER20" s="188">
        <v>252231.69</v>
      </c>
      <c r="ES20" s="188">
        <v>960404.58</v>
      </c>
      <c r="ET20" s="188">
        <v>601961.37</v>
      </c>
      <c r="EU20" s="188">
        <v>497335.09</v>
      </c>
      <c r="EV20" s="188">
        <v>3133417.84</v>
      </c>
      <c r="EW20" s="188">
        <v>312439.40999999997</v>
      </c>
      <c r="EX20" s="188">
        <v>124104.5</v>
      </c>
      <c r="EY20" s="188">
        <v>534632.91</v>
      </c>
      <c r="EZ20" s="188">
        <v>746473.9</v>
      </c>
      <c r="FA20" s="188">
        <v>472501.9</v>
      </c>
      <c r="FB20" s="188">
        <v>471605.64</v>
      </c>
      <c r="FC20" s="188">
        <v>189916.38</v>
      </c>
      <c r="FD20" s="188">
        <v>193944.47</v>
      </c>
      <c r="FE20" s="188">
        <v>56923</v>
      </c>
      <c r="FF20" s="188">
        <v>133674.72</v>
      </c>
      <c r="FG20" s="188">
        <v>150395.26999999999</v>
      </c>
      <c r="FH20" s="188">
        <v>1331377.31</v>
      </c>
      <c r="FI20" s="188">
        <v>114892.89</v>
      </c>
      <c r="FJ20" s="188">
        <v>350423.02</v>
      </c>
      <c r="FK20" s="188">
        <v>179986.49</v>
      </c>
      <c r="FL20" s="188">
        <v>518005.36</v>
      </c>
      <c r="FM20" s="188">
        <v>536936.78</v>
      </c>
      <c r="FN20" s="188">
        <v>229294.4</v>
      </c>
      <c r="FO20" s="188">
        <v>132106.51999999999</v>
      </c>
      <c r="FP20" s="188">
        <v>3917050.3</v>
      </c>
      <c r="FQ20" s="188">
        <v>1042968.3</v>
      </c>
      <c r="FR20" s="188">
        <v>119156.28</v>
      </c>
      <c r="FS20" s="188">
        <v>675519.98</v>
      </c>
      <c r="FT20" s="188">
        <v>305489.99</v>
      </c>
      <c r="FU20" s="188">
        <v>204712.75</v>
      </c>
      <c r="FV20" s="188">
        <v>2050626.33</v>
      </c>
      <c r="FW20" s="188">
        <v>468177.06</v>
      </c>
      <c r="FX20" s="188">
        <v>283808.95</v>
      </c>
      <c r="FY20" s="188">
        <v>300328.33</v>
      </c>
      <c r="FZ20" s="188">
        <v>505932.76</v>
      </c>
      <c r="GA20" s="188">
        <v>318520.39</v>
      </c>
      <c r="GB20" s="188">
        <v>600392</v>
      </c>
      <c r="GC20" s="188">
        <v>201711.01</v>
      </c>
      <c r="GD20" s="188">
        <v>2047796.83</v>
      </c>
      <c r="GE20" s="188">
        <v>321091.71999999997</v>
      </c>
      <c r="GF20" s="188">
        <v>357334.48</v>
      </c>
      <c r="GG20" s="188">
        <v>1118417.02</v>
      </c>
      <c r="GH20" s="188">
        <v>553473.47</v>
      </c>
      <c r="GI20" s="188">
        <v>714763.76</v>
      </c>
      <c r="GJ20" s="188">
        <v>214959.99</v>
      </c>
      <c r="GK20" s="188">
        <v>609073.67000000004</v>
      </c>
      <c r="GL20" s="188">
        <v>121379.33</v>
      </c>
      <c r="GM20" s="188">
        <v>271902.81</v>
      </c>
      <c r="GN20" s="188">
        <v>139848.01</v>
      </c>
      <c r="GO20" s="188">
        <v>93288.28</v>
      </c>
      <c r="GP20" s="188">
        <v>710648.08</v>
      </c>
      <c r="GQ20" s="188">
        <v>1528185.77</v>
      </c>
      <c r="GR20" s="188">
        <v>278465.09000000003</v>
      </c>
      <c r="GS20" s="188">
        <v>466363.01</v>
      </c>
      <c r="GT20" s="188">
        <v>207330.29</v>
      </c>
      <c r="GU20" s="188">
        <v>396854.23</v>
      </c>
      <c r="GV20" s="188">
        <v>322302.90999999997</v>
      </c>
      <c r="GW20" s="188">
        <v>249392.9</v>
      </c>
      <c r="GX20" s="188">
        <v>851132.83</v>
      </c>
      <c r="GY20" s="188">
        <v>371827.76</v>
      </c>
      <c r="GZ20" s="188">
        <v>507004.13</v>
      </c>
      <c r="HA20" s="188">
        <v>196861.88</v>
      </c>
      <c r="HB20" s="188">
        <v>3267900.24</v>
      </c>
      <c r="HC20" s="188">
        <v>2437327.86</v>
      </c>
      <c r="HD20" s="188">
        <v>1213995.8899999999</v>
      </c>
      <c r="HE20" s="188">
        <v>1261208.32</v>
      </c>
      <c r="HF20" s="188">
        <v>543992.04</v>
      </c>
      <c r="HG20" s="188">
        <v>1013683.98</v>
      </c>
      <c r="HH20" s="188">
        <v>275952.75</v>
      </c>
      <c r="HI20" s="188">
        <v>1847899.31</v>
      </c>
      <c r="HJ20" s="188">
        <v>323316.53000000003</v>
      </c>
      <c r="HK20" s="188">
        <v>863965.63</v>
      </c>
      <c r="HL20" s="188">
        <v>524399.11</v>
      </c>
      <c r="HM20" s="188">
        <v>759171.68</v>
      </c>
      <c r="HN20" s="188">
        <v>403456.02</v>
      </c>
      <c r="HO20" s="188">
        <v>328391.38</v>
      </c>
      <c r="HP20" s="188">
        <v>139947.64000000001</v>
      </c>
      <c r="HQ20" s="188">
        <v>1223813.46</v>
      </c>
      <c r="HR20" s="188">
        <v>814864.61</v>
      </c>
      <c r="HS20" s="188">
        <v>189292.79</v>
      </c>
      <c r="HT20" s="188">
        <v>154382.22</v>
      </c>
      <c r="HU20" s="188">
        <v>232688.25</v>
      </c>
      <c r="HV20" s="188">
        <v>407980.36</v>
      </c>
      <c r="HW20" s="188">
        <v>475793.85</v>
      </c>
      <c r="HX20" s="188">
        <v>351750.16</v>
      </c>
      <c r="HY20" s="188">
        <v>237417.85</v>
      </c>
      <c r="HZ20" s="188">
        <v>172207.93</v>
      </c>
      <c r="IA20" s="188">
        <v>267875.02</v>
      </c>
      <c r="IB20" s="188">
        <v>1018289.3</v>
      </c>
      <c r="IC20" s="188">
        <v>125245.42</v>
      </c>
      <c r="ID20" s="188">
        <v>314492.65000000002</v>
      </c>
      <c r="IE20" s="188">
        <v>273808.78000000003</v>
      </c>
      <c r="IF20" s="188">
        <v>65742.289999999994</v>
      </c>
      <c r="IG20" s="188">
        <v>1961264.08</v>
      </c>
      <c r="IH20" s="188">
        <v>42540</v>
      </c>
      <c r="II20" s="188">
        <v>683949.73</v>
      </c>
      <c r="IJ20" s="188">
        <v>514653.44</v>
      </c>
      <c r="IK20" s="188">
        <v>1080850.4099999999</v>
      </c>
      <c r="IL20" s="188">
        <v>820130.37</v>
      </c>
      <c r="IM20" s="188">
        <v>165317.18</v>
      </c>
      <c r="IN20" s="188">
        <v>231145.51</v>
      </c>
      <c r="IO20" s="188">
        <v>328950.94</v>
      </c>
      <c r="IP20" s="188">
        <v>583735.25</v>
      </c>
      <c r="IQ20" s="188">
        <v>558503.89</v>
      </c>
      <c r="IR20" s="188">
        <v>1133602.27</v>
      </c>
      <c r="IS20" s="188">
        <v>1075904.05</v>
      </c>
      <c r="IT20" s="188">
        <v>562940.15</v>
      </c>
      <c r="IU20" s="188">
        <v>321875.57</v>
      </c>
      <c r="IV20" s="188">
        <v>336054.49</v>
      </c>
      <c r="IW20" s="188">
        <v>33257.24</v>
      </c>
      <c r="IX20" s="188">
        <v>405781.22</v>
      </c>
      <c r="IY20" s="188">
        <v>122114.43</v>
      </c>
      <c r="IZ20" s="188">
        <v>205705.71</v>
      </c>
      <c r="JA20" s="188">
        <v>270655.13</v>
      </c>
      <c r="JB20" s="188">
        <v>276616.68</v>
      </c>
      <c r="JC20" s="188">
        <v>614079.71</v>
      </c>
      <c r="JD20" s="188">
        <v>1544511.58</v>
      </c>
      <c r="JE20" s="188">
        <v>234613.66</v>
      </c>
      <c r="JF20" s="188">
        <v>201073.38</v>
      </c>
      <c r="JG20" s="188">
        <v>286733</v>
      </c>
      <c r="JH20" s="188">
        <v>543700.26</v>
      </c>
      <c r="JI20" s="188">
        <v>489763.25</v>
      </c>
      <c r="JJ20" s="188">
        <v>821386.1</v>
      </c>
      <c r="JK20" s="188">
        <v>198325.86</v>
      </c>
      <c r="JL20" s="188">
        <v>395766.01</v>
      </c>
      <c r="JM20" s="188">
        <v>377995.15</v>
      </c>
      <c r="JN20" s="188">
        <v>78605.600000000006</v>
      </c>
      <c r="JO20" s="188">
        <v>358308.51</v>
      </c>
      <c r="JP20" s="188">
        <v>180185.68</v>
      </c>
      <c r="JQ20" s="188">
        <v>1457212.58</v>
      </c>
      <c r="JR20" s="188">
        <v>110337.42</v>
      </c>
      <c r="JS20" s="188">
        <v>230007.73</v>
      </c>
      <c r="JT20" s="188">
        <v>341868.34</v>
      </c>
      <c r="JU20" s="188">
        <v>1718048.74</v>
      </c>
      <c r="JV20" s="188">
        <v>232300.61</v>
      </c>
      <c r="JW20" s="188">
        <v>395335.71</v>
      </c>
      <c r="JX20" s="188">
        <v>154613.72</v>
      </c>
      <c r="JY20" s="188">
        <v>2966417.32</v>
      </c>
      <c r="JZ20" s="188">
        <v>1534013.43</v>
      </c>
      <c r="KA20" s="188">
        <v>316332.78000000003</v>
      </c>
      <c r="KB20" s="188">
        <v>115191.41</v>
      </c>
      <c r="KC20" s="188">
        <v>727314.87</v>
      </c>
      <c r="KD20" s="188">
        <v>187421.67</v>
      </c>
      <c r="KE20" s="188">
        <v>1468034.17</v>
      </c>
      <c r="KF20" s="188">
        <v>700679.15</v>
      </c>
      <c r="KG20" s="188">
        <v>617738.69999999995</v>
      </c>
      <c r="KH20" s="188">
        <v>681872.35</v>
      </c>
      <c r="KI20" s="188">
        <v>442248.88</v>
      </c>
      <c r="KJ20" s="188">
        <v>335175.02</v>
      </c>
      <c r="KK20" s="188">
        <v>485862.83</v>
      </c>
      <c r="KL20" s="188">
        <v>73091.490000000005</v>
      </c>
      <c r="KM20" s="188">
        <v>310851.94</v>
      </c>
      <c r="KN20" s="188">
        <v>3807485.45</v>
      </c>
      <c r="KO20" s="188">
        <v>258626.05</v>
      </c>
      <c r="KP20" s="188">
        <v>581163.6</v>
      </c>
      <c r="KQ20" s="188">
        <v>841358.7</v>
      </c>
      <c r="KR20" s="188">
        <v>553994.25</v>
      </c>
      <c r="KS20" s="188">
        <v>269454.49</v>
      </c>
      <c r="KT20" s="188">
        <v>1640156.5</v>
      </c>
      <c r="KU20" s="188">
        <v>154526.79</v>
      </c>
      <c r="KV20" s="188">
        <v>298684.64</v>
      </c>
      <c r="KW20" s="188">
        <v>652058.57999999996</v>
      </c>
      <c r="KX20" s="188">
        <v>137565.41</v>
      </c>
      <c r="KY20" s="188">
        <v>269541.96000000002</v>
      </c>
      <c r="KZ20" s="188">
        <v>623707.80000000005</v>
      </c>
      <c r="LA20" s="188">
        <v>476467.17</v>
      </c>
      <c r="LB20" s="188">
        <v>464536.62</v>
      </c>
      <c r="LC20" s="188">
        <v>1786275.42</v>
      </c>
      <c r="LD20" s="188">
        <v>1146944.3500000001</v>
      </c>
      <c r="LE20" s="188">
        <v>3913583.31</v>
      </c>
      <c r="LF20" s="188">
        <v>2323401.6</v>
      </c>
      <c r="LG20" s="188">
        <v>501820.9</v>
      </c>
      <c r="LH20" s="188">
        <v>1873291.19</v>
      </c>
      <c r="LI20" s="188">
        <v>2088218.49</v>
      </c>
      <c r="LJ20" s="188">
        <v>612809.25</v>
      </c>
      <c r="LK20" s="188">
        <v>337667.29</v>
      </c>
      <c r="LL20" s="188">
        <v>1123644.21</v>
      </c>
      <c r="LM20" s="188">
        <v>336545.65</v>
      </c>
      <c r="LN20" s="188">
        <v>781475.3</v>
      </c>
      <c r="LO20" s="188">
        <v>871437.62</v>
      </c>
      <c r="LP20" s="188">
        <v>1045945.28</v>
      </c>
      <c r="LQ20" s="188">
        <v>501929.77</v>
      </c>
      <c r="LR20" s="188">
        <v>261944.4</v>
      </c>
      <c r="LS20" s="188">
        <v>244008.71</v>
      </c>
      <c r="LT20" s="188">
        <v>908951.44</v>
      </c>
      <c r="LU20" s="188">
        <v>1414067.46</v>
      </c>
      <c r="LV20" s="188">
        <v>702071.96</v>
      </c>
      <c r="LW20" s="188">
        <v>775787.58</v>
      </c>
      <c r="LX20" s="188">
        <v>1232782.08</v>
      </c>
      <c r="LY20" s="188">
        <v>467043.45</v>
      </c>
      <c r="LZ20" s="188">
        <v>421817.36</v>
      </c>
      <c r="MA20" s="188">
        <v>432068.14</v>
      </c>
      <c r="MB20" s="188">
        <v>1395388.1</v>
      </c>
      <c r="MC20" s="188">
        <v>678223.49</v>
      </c>
      <c r="MD20" s="188">
        <v>370074.78</v>
      </c>
      <c r="ME20" s="188">
        <v>2513265.48</v>
      </c>
      <c r="MF20" s="188">
        <v>589454.81999999995</v>
      </c>
      <c r="MG20" s="188">
        <v>275043.13</v>
      </c>
      <c r="MH20" s="188">
        <v>169422.26</v>
      </c>
      <c r="MI20" s="188">
        <v>301329.82</v>
      </c>
      <c r="MJ20" s="188">
        <v>504124.86</v>
      </c>
      <c r="MK20" s="188">
        <v>520811.17</v>
      </c>
      <c r="ML20" s="188">
        <v>815728.37</v>
      </c>
      <c r="MM20" s="188">
        <v>342849.63</v>
      </c>
      <c r="MN20" s="188">
        <v>227343</v>
      </c>
      <c r="MO20" s="188">
        <v>172375.86</v>
      </c>
      <c r="MP20" s="188">
        <v>246328.17</v>
      </c>
      <c r="MQ20" s="188">
        <v>2029735.71</v>
      </c>
      <c r="MR20" s="188">
        <v>849621.52</v>
      </c>
      <c r="MS20" s="188">
        <v>604498.93999999994</v>
      </c>
      <c r="MT20" s="188">
        <v>255654.05</v>
      </c>
      <c r="MU20" s="188">
        <v>350351.93</v>
      </c>
      <c r="MV20" s="188">
        <v>403282.03</v>
      </c>
      <c r="MW20" s="188">
        <v>865009.20990000002</v>
      </c>
      <c r="MX20" s="188">
        <v>702981.95</v>
      </c>
      <c r="MY20" s="188">
        <v>512144.13</v>
      </c>
      <c r="MZ20" s="188">
        <v>212779.12</v>
      </c>
      <c r="NA20" s="188">
        <v>141664.15</v>
      </c>
      <c r="NB20" s="188">
        <v>2544742.3199999998</v>
      </c>
      <c r="NC20" s="188">
        <v>1363944.36</v>
      </c>
      <c r="ND20" s="188">
        <v>611491.03</v>
      </c>
      <c r="NE20" s="188">
        <v>692801.39</v>
      </c>
      <c r="NF20" s="188">
        <v>328221.28999999998</v>
      </c>
      <c r="NG20" s="188">
        <v>756064.49</v>
      </c>
      <c r="NH20" s="188">
        <v>1851442.28</v>
      </c>
      <c r="NI20" s="188">
        <v>4241961.03</v>
      </c>
      <c r="NJ20" s="188">
        <v>46889.53</v>
      </c>
      <c r="NK20" s="188">
        <v>1085691.97</v>
      </c>
      <c r="NL20" s="188">
        <v>449101.92</v>
      </c>
      <c r="NM20" s="188">
        <v>354481.99</v>
      </c>
      <c r="NN20" s="188">
        <v>1219266.6599999999</v>
      </c>
      <c r="NO20" s="188">
        <v>199596.5</v>
      </c>
      <c r="NP20" s="188">
        <v>529949.27</v>
      </c>
      <c r="NQ20" s="188">
        <v>403031.3</v>
      </c>
      <c r="NR20" s="188">
        <v>436014.93</v>
      </c>
      <c r="NS20" s="188">
        <v>49865.15</v>
      </c>
      <c r="NT20" s="188">
        <v>100612.18</v>
      </c>
      <c r="NU20" s="188">
        <v>2671918.66</v>
      </c>
      <c r="NV20" s="188">
        <v>1482614.28</v>
      </c>
      <c r="NW20" s="188">
        <v>282142.90999999997</v>
      </c>
      <c r="NX20" s="188">
        <v>315652.34399999998</v>
      </c>
      <c r="NY20" s="188">
        <v>413189.55</v>
      </c>
      <c r="NZ20" s="188">
        <v>227813.03</v>
      </c>
      <c r="OA20" s="188">
        <v>462370.88</v>
      </c>
      <c r="OB20" s="188">
        <v>2777239.07</v>
      </c>
      <c r="OC20" s="188">
        <v>1003241.25</v>
      </c>
      <c r="OD20" s="188">
        <v>583519.07999999996</v>
      </c>
      <c r="OE20" s="188">
        <v>818027.25</v>
      </c>
      <c r="OF20" s="188">
        <v>236213.69</v>
      </c>
      <c r="OG20" s="188">
        <v>589941.23</v>
      </c>
      <c r="OH20" s="188">
        <v>513330.49</v>
      </c>
      <c r="OI20" s="188">
        <v>65815.34</v>
      </c>
      <c r="OJ20" s="188">
        <v>346932.54</v>
      </c>
      <c r="OK20" s="188">
        <v>2760523.41</v>
      </c>
      <c r="OL20" s="188">
        <v>500776.27</v>
      </c>
      <c r="OM20" s="188">
        <v>1310366.02</v>
      </c>
      <c r="ON20" s="188">
        <v>359548.75</v>
      </c>
      <c r="OO20" s="188">
        <v>221250.69</v>
      </c>
      <c r="OP20" s="188">
        <v>412753.52</v>
      </c>
      <c r="OQ20" s="188">
        <v>1168447.08</v>
      </c>
      <c r="OR20" s="188">
        <v>254695.42</v>
      </c>
      <c r="OS20" s="188">
        <v>355197.82</v>
      </c>
      <c r="OT20" s="188">
        <v>550335.41</v>
      </c>
      <c r="OU20" s="188">
        <v>350928.11</v>
      </c>
      <c r="OV20" s="188">
        <v>318179.15999999997</v>
      </c>
      <c r="OW20" s="188">
        <v>344902.9</v>
      </c>
      <c r="OX20" s="188">
        <v>236027.51</v>
      </c>
      <c r="OY20" s="188">
        <v>238341.59</v>
      </c>
      <c r="OZ20" s="188">
        <v>2237708.86</v>
      </c>
      <c r="PA20" s="188">
        <v>176305.64</v>
      </c>
      <c r="PB20" s="188">
        <v>204174</v>
      </c>
      <c r="PC20" s="188">
        <v>198490.38</v>
      </c>
      <c r="PD20" s="188">
        <v>710244.45</v>
      </c>
      <c r="PE20" s="188">
        <v>289272.33</v>
      </c>
      <c r="PF20" s="188">
        <v>195876.38</v>
      </c>
      <c r="PG20" s="188">
        <v>271460.24</v>
      </c>
      <c r="PH20" s="188">
        <v>340615.07</v>
      </c>
      <c r="PI20" s="188">
        <v>599817.18999999994</v>
      </c>
      <c r="PJ20" s="188">
        <v>347551.08</v>
      </c>
      <c r="PK20" s="188">
        <v>1912284.65</v>
      </c>
      <c r="PL20" s="188">
        <v>242308.72</v>
      </c>
      <c r="PM20" s="188">
        <v>636487.04</v>
      </c>
      <c r="PN20" s="188">
        <v>396929.8</v>
      </c>
      <c r="PO20" s="188">
        <v>98039.61</v>
      </c>
      <c r="PP20" s="188">
        <v>131456.25</v>
      </c>
      <c r="PQ20" s="188">
        <v>315565.2</v>
      </c>
      <c r="PR20" s="188">
        <v>3416750.7</v>
      </c>
      <c r="PS20" s="188">
        <v>318186.90999999997</v>
      </c>
      <c r="PT20" s="188">
        <v>163526.37</v>
      </c>
      <c r="PU20" s="188">
        <v>562631.78</v>
      </c>
      <c r="PV20" s="188">
        <v>669642.75</v>
      </c>
      <c r="PW20" s="188">
        <v>479428.33</v>
      </c>
      <c r="PX20" s="188">
        <v>766057.27</v>
      </c>
      <c r="PY20" s="188">
        <v>319964.46000000002</v>
      </c>
      <c r="PZ20" s="188">
        <v>250711.7</v>
      </c>
      <c r="QA20" s="188">
        <v>316548.78000000003</v>
      </c>
      <c r="QB20" s="188">
        <v>682187.06</v>
      </c>
      <c r="QC20" s="188">
        <v>366747.28</v>
      </c>
      <c r="QD20" s="188">
        <v>350965.52</v>
      </c>
      <c r="QE20" s="188">
        <v>689779.44</v>
      </c>
      <c r="QF20" s="188">
        <v>1310197.27</v>
      </c>
      <c r="QG20" s="188">
        <v>1609166.09</v>
      </c>
      <c r="QH20" s="188">
        <v>670353.79</v>
      </c>
      <c r="QI20" s="188">
        <v>244408.36</v>
      </c>
      <c r="QJ20" s="188">
        <v>426133.51</v>
      </c>
      <c r="QK20" s="188">
        <v>730431.12</v>
      </c>
      <c r="QL20" s="188">
        <v>717744.16</v>
      </c>
      <c r="QM20" s="188">
        <v>280489.75</v>
      </c>
      <c r="QN20" s="188">
        <v>254789.49</v>
      </c>
      <c r="QO20" s="188">
        <v>169581.55</v>
      </c>
      <c r="QP20" s="188">
        <v>380231.35</v>
      </c>
      <c r="QQ20" s="188">
        <v>295855.94</v>
      </c>
      <c r="QR20" s="188">
        <v>2923274.48</v>
      </c>
      <c r="QS20" s="188">
        <v>328359.87</v>
      </c>
      <c r="QT20" s="188">
        <v>820952.86</v>
      </c>
      <c r="QU20" s="188">
        <v>267657.84999999998</v>
      </c>
      <c r="QV20" s="188">
        <v>592282.78</v>
      </c>
      <c r="QW20" s="188">
        <v>1776408.15</v>
      </c>
      <c r="QX20" s="188">
        <v>335441</v>
      </c>
      <c r="QY20" s="188">
        <v>1347499.42</v>
      </c>
      <c r="QZ20" s="188">
        <v>1502067.87</v>
      </c>
      <c r="RA20" s="188">
        <v>243908.63</v>
      </c>
      <c r="RB20" s="188">
        <v>343882.67</v>
      </c>
      <c r="RC20" s="188">
        <v>337717.69</v>
      </c>
      <c r="RD20" s="188">
        <v>164570.75</v>
      </c>
      <c r="RE20" s="188">
        <v>1463504.76</v>
      </c>
      <c r="RF20" s="188">
        <v>1356089.43</v>
      </c>
      <c r="RG20" s="188">
        <v>173690</v>
      </c>
      <c r="RH20" s="188">
        <v>1023880.81</v>
      </c>
      <c r="RI20" s="188">
        <v>445411.05</v>
      </c>
      <c r="RJ20" s="188">
        <v>776589.88</v>
      </c>
      <c r="RK20" s="188">
        <v>1604677.11</v>
      </c>
      <c r="RL20" s="188">
        <v>234813</v>
      </c>
      <c r="RM20" s="188">
        <v>445971.83</v>
      </c>
      <c r="RN20" s="188">
        <v>753772.27</v>
      </c>
      <c r="RO20" s="188">
        <v>949654.93</v>
      </c>
      <c r="RP20" s="188">
        <v>330767.75</v>
      </c>
      <c r="RQ20" s="188">
        <v>655301.47</v>
      </c>
      <c r="RR20" s="188">
        <v>718705</v>
      </c>
      <c r="RS20" s="188">
        <v>280719.40000000002</v>
      </c>
      <c r="RT20" s="188">
        <v>621046.13</v>
      </c>
      <c r="RU20" s="188">
        <v>397853</v>
      </c>
      <c r="RV20" s="188">
        <v>226800.3</v>
      </c>
      <c r="RW20" s="188">
        <v>109303.5</v>
      </c>
      <c r="RX20" s="188">
        <v>315153</v>
      </c>
      <c r="RY20" s="188">
        <v>1263601.03</v>
      </c>
      <c r="RZ20" s="188">
        <v>524117.92</v>
      </c>
      <c r="SA20" s="188">
        <v>686953.44</v>
      </c>
      <c r="SB20" s="188">
        <v>436839.51</v>
      </c>
      <c r="SC20" s="188">
        <v>419449.03</v>
      </c>
      <c r="SD20" s="188">
        <v>298258.87</v>
      </c>
      <c r="SE20" s="188">
        <v>741556.65</v>
      </c>
      <c r="SF20" s="188">
        <v>694333.27</v>
      </c>
      <c r="SG20" s="188">
        <v>272103.5</v>
      </c>
      <c r="SH20" s="188">
        <v>156623.18</v>
      </c>
      <c r="SI20" s="188">
        <v>604742.81000000006</v>
      </c>
      <c r="SJ20" s="188">
        <v>324404.84999999998</v>
      </c>
      <c r="SK20" s="188">
        <v>451120.91</v>
      </c>
      <c r="SL20" s="188">
        <v>333738.63</v>
      </c>
      <c r="SM20" s="188">
        <v>2354035.84</v>
      </c>
      <c r="SN20" s="188">
        <v>392701.04</v>
      </c>
      <c r="SO20" s="188">
        <v>366577.65</v>
      </c>
      <c r="SP20" s="188">
        <v>165558.97</v>
      </c>
      <c r="SQ20" s="188">
        <v>184523.2</v>
      </c>
      <c r="SR20" s="188">
        <v>345195.16</v>
      </c>
      <c r="SS20" s="188">
        <v>649228.92000000004</v>
      </c>
      <c r="ST20" s="188">
        <v>389373.48</v>
      </c>
      <c r="SU20" s="188">
        <v>461882.08</v>
      </c>
      <c r="SV20" s="188">
        <v>265539.58</v>
      </c>
      <c r="SW20" s="188">
        <v>1365022.79</v>
      </c>
      <c r="SX20" s="188">
        <v>183675.18</v>
      </c>
      <c r="SY20" s="188">
        <v>1312024.05</v>
      </c>
      <c r="SZ20" s="188">
        <v>609313.19999999995</v>
      </c>
      <c r="TA20" s="188">
        <v>633379.68000000005</v>
      </c>
      <c r="TB20" s="188">
        <v>523041</v>
      </c>
      <c r="TC20" s="188">
        <v>449272.47</v>
      </c>
      <c r="TD20" s="188">
        <v>698667.06</v>
      </c>
      <c r="TE20" s="188">
        <v>368641.02</v>
      </c>
      <c r="TF20" s="188">
        <v>277576.45</v>
      </c>
      <c r="TG20" s="188">
        <v>2703727.36</v>
      </c>
      <c r="TH20" s="188">
        <v>545839.30000000005</v>
      </c>
      <c r="TI20" s="188">
        <v>576578.30000000005</v>
      </c>
      <c r="TJ20" s="188">
        <v>738484.35</v>
      </c>
      <c r="TK20" s="188">
        <v>348594.99</v>
      </c>
      <c r="TL20" s="188">
        <v>364272.74</v>
      </c>
      <c r="TM20" s="188">
        <v>365458.5</v>
      </c>
      <c r="TN20" s="188">
        <v>2560209.7799999998</v>
      </c>
      <c r="TO20" s="188">
        <v>426814.75</v>
      </c>
      <c r="TP20" s="188">
        <v>549042.28</v>
      </c>
      <c r="TQ20" s="188">
        <v>686895.87</v>
      </c>
      <c r="TR20" s="188">
        <v>487482.81</v>
      </c>
      <c r="TS20" s="188">
        <v>409407.95</v>
      </c>
      <c r="TT20" s="188">
        <v>467870.39</v>
      </c>
      <c r="TU20" s="188">
        <v>282660.90000000002</v>
      </c>
      <c r="TV20" s="188">
        <v>250361.88</v>
      </c>
      <c r="TW20" s="188">
        <v>1633444.85</v>
      </c>
      <c r="TX20" s="188">
        <v>431785.58</v>
      </c>
      <c r="TY20" s="188">
        <v>1434768.85</v>
      </c>
      <c r="TZ20" s="188">
        <v>758388.77</v>
      </c>
      <c r="UA20" s="188">
        <v>226045.54</v>
      </c>
      <c r="UB20" s="188">
        <v>101741</v>
      </c>
      <c r="UC20" s="188">
        <v>1178015.73</v>
      </c>
      <c r="UD20" s="188">
        <v>312878.34999999998</v>
      </c>
      <c r="UE20" s="188">
        <v>284270.05</v>
      </c>
      <c r="UF20" s="188">
        <v>227005.66</v>
      </c>
      <c r="UG20" s="188">
        <v>138340</v>
      </c>
      <c r="UH20" s="188">
        <v>1039149.55</v>
      </c>
      <c r="UI20" s="188">
        <v>723579.19</v>
      </c>
      <c r="UJ20" s="188">
        <v>434057.81</v>
      </c>
      <c r="UK20" s="188">
        <v>1305068.8799999999</v>
      </c>
      <c r="UL20" s="188">
        <v>577304</v>
      </c>
      <c r="UM20" s="188">
        <v>305752.59999999998</v>
      </c>
      <c r="UN20" s="188">
        <v>2255192.1</v>
      </c>
      <c r="UO20" s="188">
        <v>450645.72</v>
      </c>
      <c r="UP20" s="188">
        <v>352658.95</v>
      </c>
      <c r="UQ20" s="188">
        <v>1399048.13</v>
      </c>
      <c r="UR20" s="188">
        <v>0</v>
      </c>
      <c r="US20" s="188">
        <v>232968.65</v>
      </c>
      <c r="UT20" s="188">
        <v>836600.25</v>
      </c>
      <c r="UU20" s="188">
        <v>343780.24</v>
      </c>
      <c r="UV20" s="188">
        <v>153939.76999999999</v>
      </c>
      <c r="UW20" s="188">
        <v>449004.53</v>
      </c>
      <c r="UX20" s="188">
        <v>476967.15</v>
      </c>
      <c r="UY20" s="188">
        <v>744050.87</v>
      </c>
      <c r="UZ20" s="188">
        <v>580807.85</v>
      </c>
      <c r="VA20" s="188">
        <v>647588.62</v>
      </c>
      <c r="VB20" s="188">
        <v>344870.16</v>
      </c>
      <c r="VC20" s="188">
        <v>284365.8</v>
      </c>
      <c r="VD20" s="188">
        <v>242849.8</v>
      </c>
      <c r="VE20" s="188">
        <v>207435.85</v>
      </c>
      <c r="VF20" s="188">
        <v>771438.24</v>
      </c>
      <c r="VG20" s="188">
        <v>393150.4</v>
      </c>
      <c r="VH20" s="188">
        <v>257673.82</v>
      </c>
      <c r="VI20" s="188">
        <v>177213.09</v>
      </c>
      <c r="VJ20" s="188">
        <v>1899665.5</v>
      </c>
      <c r="VK20" s="188">
        <v>320988.5</v>
      </c>
      <c r="VL20" s="188">
        <v>275508.18</v>
      </c>
      <c r="VM20" s="188">
        <v>891111.98</v>
      </c>
      <c r="VN20" s="188">
        <v>908053.02</v>
      </c>
      <c r="VO20" s="188">
        <v>1169568.46</v>
      </c>
      <c r="VP20" s="188">
        <v>704200.79</v>
      </c>
      <c r="VQ20" s="188">
        <v>292968.5</v>
      </c>
      <c r="VR20" s="188">
        <v>675577.8</v>
      </c>
      <c r="VS20" s="188">
        <v>2381375.02</v>
      </c>
      <c r="VT20" s="188">
        <v>871233.68</v>
      </c>
      <c r="VU20" s="188">
        <v>837772.64</v>
      </c>
      <c r="VV20" s="188">
        <v>715887.47</v>
      </c>
      <c r="VW20" s="188">
        <v>630805.35</v>
      </c>
      <c r="VX20" s="188">
        <v>817628.39</v>
      </c>
      <c r="VY20" s="188">
        <v>15182053.109999999</v>
      </c>
      <c r="VZ20" s="188">
        <v>933741.27</v>
      </c>
      <c r="WA20" s="188">
        <v>745052.12</v>
      </c>
      <c r="WB20" s="188">
        <v>591040.82999999996</v>
      </c>
      <c r="WC20" s="188">
        <v>510126.52</v>
      </c>
      <c r="WD20" s="188">
        <v>859199.61</v>
      </c>
      <c r="WE20" s="188">
        <v>1072464.46</v>
      </c>
      <c r="WF20" s="188">
        <v>937595.44</v>
      </c>
      <c r="WG20" s="188">
        <v>1037109.9</v>
      </c>
      <c r="WH20" s="188">
        <v>910598.58</v>
      </c>
      <c r="WI20" s="188">
        <v>610777.47</v>
      </c>
      <c r="WJ20" s="188">
        <v>1027878.11</v>
      </c>
      <c r="WK20" s="188">
        <v>1139173.51</v>
      </c>
      <c r="WL20" s="188">
        <v>1106680.17</v>
      </c>
      <c r="WM20" s="188">
        <v>1085891.1299999999</v>
      </c>
      <c r="WN20" s="188">
        <v>525494.67000000004</v>
      </c>
      <c r="WO20" s="188">
        <v>860507.43</v>
      </c>
      <c r="WP20" s="188">
        <v>458650.27</v>
      </c>
      <c r="WQ20" s="188">
        <v>368705.93</v>
      </c>
      <c r="WR20" s="188">
        <v>815242.6</v>
      </c>
      <c r="WS20" s="188">
        <v>2655759.2200000002</v>
      </c>
      <c r="WT20" s="188">
        <v>612386.04</v>
      </c>
      <c r="WU20" s="188">
        <v>300645.90000000002</v>
      </c>
      <c r="WV20" s="188">
        <v>413186.93</v>
      </c>
      <c r="WW20" s="188">
        <v>450478.58</v>
      </c>
      <c r="WX20" s="188">
        <v>321605.32</v>
      </c>
      <c r="WY20" s="188">
        <v>741744.61</v>
      </c>
      <c r="WZ20" s="188">
        <v>1078600.33</v>
      </c>
      <c r="XA20" s="188">
        <v>2651901.84</v>
      </c>
      <c r="XB20" s="188">
        <v>545405.80000000005</v>
      </c>
      <c r="XC20" s="188">
        <v>300152.23</v>
      </c>
      <c r="XD20" s="188">
        <v>392146.26</v>
      </c>
      <c r="XE20" s="188">
        <v>253316.95</v>
      </c>
      <c r="XF20" s="188">
        <v>4280699.37</v>
      </c>
      <c r="XG20" s="188">
        <v>795279.79</v>
      </c>
      <c r="XH20" s="188">
        <v>619190.92000000004</v>
      </c>
      <c r="XI20" s="188">
        <v>1725439.78</v>
      </c>
      <c r="XJ20" s="188">
        <v>705207.21</v>
      </c>
      <c r="XK20" s="188">
        <v>933026.11</v>
      </c>
      <c r="XL20" s="188">
        <v>1043330.62</v>
      </c>
      <c r="XM20" s="188">
        <v>957030.31</v>
      </c>
      <c r="XN20" s="188">
        <v>400702.34</v>
      </c>
      <c r="XO20" s="188">
        <v>2380193.1</v>
      </c>
      <c r="XP20" s="188">
        <v>1441060.96</v>
      </c>
      <c r="XQ20" s="188">
        <v>563040.11</v>
      </c>
      <c r="XR20" s="188">
        <v>315089.28999999998</v>
      </c>
      <c r="XS20" s="188">
        <v>362809.06</v>
      </c>
      <c r="XT20" s="188">
        <v>327434.21999999997</v>
      </c>
      <c r="XU20" s="188">
        <v>410663.81</v>
      </c>
      <c r="XV20" s="188">
        <v>304545.26</v>
      </c>
      <c r="XW20" s="188">
        <v>479006.27</v>
      </c>
      <c r="XX20" s="188">
        <v>382601.14</v>
      </c>
      <c r="XY20" s="188">
        <v>305486.93</v>
      </c>
      <c r="XZ20" s="188">
        <v>520918.51</v>
      </c>
      <c r="YA20" s="188">
        <v>298080.8</v>
      </c>
      <c r="YB20" s="188">
        <v>777085.5</v>
      </c>
      <c r="YC20" s="188">
        <v>2966930.05</v>
      </c>
      <c r="YD20" s="188">
        <v>488215.85</v>
      </c>
      <c r="YE20" s="188">
        <v>932337.49</v>
      </c>
      <c r="YF20" s="188">
        <v>654583.88</v>
      </c>
      <c r="YG20" s="188">
        <v>2122487.11</v>
      </c>
      <c r="YH20" s="188">
        <v>555102.43000000005</v>
      </c>
      <c r="YI20" s="188">
        <v>560693.31999999995</v>
      </c>
      <c r="YJ20" s="188">
        <v>187880.16</v>
      </c>
      <c r="YK20" s="188">
        <v>1662107.86</v>
      </c>
      <c r="YL20" s="188">
        <v>1468210.32</v>
      </c>
      <c r="YM20" s="188">
        <v>509563.98</v>
      </c>
      <c r="YN20" s="188">
        <v>562087.02</v>
      </c>
      <c r="YO20" s="188">
        <v>444902.13</v>
      </c>
      <c r="YP20" s="188">
        <v>598502.92000000004</v>
      </c>
      <c r="YQ20" s="188">
        <v>310496.15000000002</v>
      </c>
      <c r="YR20" s="188">
        <v>613412.85</v>
      </c>
      <c r="YS20" s="188">
        <v>398234.66</v>
      </c>
      <c r="YT20" s="188">
        <v>929556.1</v>
      </c>
      <c r="YU20" s="188">
        <v>510378.96</v>
      </c>
      <c r="YV20" s="188">
        <v>314919.32</v>
      </c>
      <c r="YW20" s="188">
        <v>299641.03000000003</v>
      </c>
      <c r="YX20" s="188">
        <v>526710.88</v>
      </c>
      <c r="YY20" s="188">
        <v>356376.07</v>
      </c>
      <c r="YZ20" s="188">
        <v>353122.18</v>
      </c>
      <c r="ZA20" s="188">
        <v>1488776.62</v>
      </c>
      <c r="ZB20" s="188">
        <v>301452.51</v>
      </c>
      <c r="ZC20" s="188">
        <v>171878.71</v>
      </c>
      <c r="ZD20" s="188">
        <v>297695.01</v>
      </c>
      <c r="ZE20" s="188">
        <v>244559.04</v>
      </c>
      <c r="ZF20" s="188">
        <v>393069.73</v>
      </c>
      <c r="ZG20" s="188">
        <v>211960.69</v>
      </c>
      <c r="ZH20" s="188">
        <v>168652.36</v>
      </c>
      <c r="ZI20" s="188">
        <v>430282.94</v>
      </c>
      <c r="ZJ20" s="188">
        <v>1915535.61</v>
      </c>
      <c r="ZK20" s="188">
        <v>456171.46</v>
      </c>
      <c r="ZL20" s="188">
        <v>577597.31999999995</v>
      </c>
      <c r="ZM20" s="188">
        <v>920833.61</v>
      </c>
      <c r="ZN20" s="188">
        <v>803430.96</v>
      </c>
      <c r="ZO20" s="188">
        <v>240459.73</v>
      </c>
      <c r="ZP20" s="188">
        <v>355751.16</v>
      </c>
      <c r="ZQ20" s="188">
        <v>968433.74</v>
      </c>
      <c r="ZR20" s="188">
        <v>996221.07</v>
      </c>
      <c r="ZS20" s="188">
        <v>781028.55</v>
      </c>
      <c r="ZT20" s="188">
        <v>433569.55</v>
      </c>
      <c r="ZU20" s="188">
        <v>175263.55</v>
      </c>
      <c r="ZV20" s="188">
        <v>210404.87</v>
      </c>
      <c r="ZW20" s="188">
        <v>331559.59999999998</v>
      </c>
      <c r="ZX20" s="188">
        <v>936588.11</v>
      </c>
      <c r="ZY20" s="188">
        <v>253422</v>
      </c>
      <c r="ZZ20" s="188">
        <v>350375.03</v>
      </c>
      <c r="AAA20" s="188">
        <v>109804.27</v>
      </c>
      <c r="AAB20" s="188">
        <v>385723.18</v>
      </c>
      <c r="AAC20" s="188">
        <v>610942.42000000004</v>
      </c>
      <c r="AAD20" s="188">
        <v>469791.69</v>
      </c>
      <c r="AAE20" s="188">
        <v>82871.92</v>
      </c>
      <c r="AAF20" s="188">
        <v>1478125.54</v>
      </c>
      <c r="AAG20" s="188">
        <v>189757.46</v>
      </c>
      <c r="AAH20" s="188">
        <v>480904.76</v>
      </c>
      <c r="AAI20" s="188">
        <v>338370.29</v>
      </c>
      <c r="AAJ20" s="188">
        <v>406436.02</v>
      </c>
      <c r="AAK20" s="188">
        <v>420213.09</v>
      </c>
      <c r="AAL20" s="188">
        <v>316920.39</v>
      </c>
      <c r="AAM20" s="188">
        <v>2902737.24</v>
      </c>
      <c r="AAN20" s="188">
        <v>760655.61</v>
      </c>
      <c r="AAO20" s="188">
        <v>343024.46</v>
      </c>
      <c r="AAP20" s="188">
        <v>612178.71</v>
      </c>
      <c r="AAQ20" s="188">
        <v>868817</v>
      </c>
      <c r="AAR20" s="188">
        <v>378972.85</v>
      </c>
      <c r="AAS20" s="188">
        <v>354391.07</v>
      </c>
      <c r="AAT20" s="188">
        <v>689733.07</v>
      </c>
      <c r="AAU20" s="188">
        <v>661475.07999999996</v>
      </c>
      <c r="AAV20" s="188">
        <v>659431.93999999994</v>
      </c>
      <c r="AAW20" s="188">
        <v>653966.61</v>
      </c>
      <c r="AAX20" s="188">
        <v>1135046.97</v>
      </c>
      <c r="AAY20" s="188">
        <v>2085584.53</v>
      </c>
      <c r="AAZ20" s="188">
        <v>133508.60999999999</v>
      </c>
      <c r="ABA20" s="188">
        <v>280548.95</v>
      </c>
      <c r="ABB20" s="188">
        <v>219940.18</v>
      </c>
      <c r="ABC20" s="188">
        <v>293696.34000000003</v>
      </c>
      <c r="ABD20" s="188">
        <v>373750.18</v>
      </c>
      <c r="ABE20" s="188">
        <v>398610.45</v>
      </c>
      <c r="ABF20" s="188">
        <v>4473920.57</v>
      </c>
      <c r="ABG20" s="188">
        <v>1675874.96</v>
      </c>
      <c r="ABH20" s="188">
        <v>333746.43</v>
      </c>
      <c r="ABI20" s="188">
        <v>337370.4</v>
      </c>
      <c r="ABJ20" s="188">
        <v>100731.84</v>
      </c>
      <c r="ABK20" s="188">
        <v>201745</v>
      </c>
      <c r="ABL20" s="188">
        <v>209194.4</v>
      </c>
      <c r="ABM20" s="188">
        <v>1345466.82</v>
      </c>
      <c r="ABN20" s="188">
        <v>425628.64</v>
      </c>
      <c r="ABO20" s="188">
        <v>304429.15999999997</v>
      </c>
      <c r="ABP20" s="188">
        <v>665336.21</v>
      </c>
      <c r="ABQ20" s="188">
        <v>716274.7</v>
      </c>
      <c r="ABR20" s="188">
        <v>444211.16</v>
      </c>
      <c r="ABS20" s="188">
        <v>249262.93</v>
      </c>
      <c r="ABT20" s="188">
        <v>736391.7</v>
      </c>
      <c r="ABU20" s="188">
        <v>107146.5</v>
      </c>
      <c r="ABV20" s="188">
        <v>1502539.74</v>
      </c>
      <c r="ABW20" s="188">
        <v>323478.56</v>
      </c>
      <c r="ABX20" s="188">
        <v>888318.87</v>
      </c>
      <c r="ABY20" s="188">
        <v>114268.6</v>
      </c>
      <c r="ABZ20" s="188">
        <v>89320.78</v>
      </c>
      <c r="ACA20" s="188">
        <v>1036381.39</v>
      </c>
      <c r="ACB20" s="188">
        <v>622103.53</v>
      </c>
      <c r="ACC20" s="188">
        <v>427210.37</v>
      </c>
      <c r="ACD20" s="188">
        <v>411046.9</v>
      </c>
      <c r="ACE20" s="188">
        <v>1237024.18</v>
      </c>
      <c r="ACF20" s="188">
        <v>226700.98</v>
      </c>
      <c r="ACG20" s="188">
        <v>1429995.58</v>
      </c>
      <c r="ACH20" s="188">
        <v>1551726.75</v>
      </c>
      <c r="ACI20" s="188">
        <v>592371.38</v>
      </c>
      <c r="ACJ20" s="188">
        <v>854891.07</v>
      </c>
      <c r="ACK20" s="188">
        <v>215610.77</v>
      </c>
      <c r="ACL20" s="188">
        <v>2013539.86</v>
      </c>
      <c r="ACM20" s="188">
        <v>1110905.8799999999</v>
      </c>
      <c r="ACN20" s="188">
        <v>2111477.88</v>
      </c>
      <c r="ACO20" s="188">
        <v>1888883.05</v>
      </c>
      <c r="ACP20" s="188">
        <v>829002.3</v>
      </c>
      <c r="ACQ20" s="188">
        <v>760946.6</v>
      </c>
      <c r="ACR20" s="188">
        <v>869322.48</v>
      </c>
      <c r="ACS20" s="188">
        <v>595124.76</v>
      </c>
      <c r="ACT20" s="188">
        <v>1406287.66</v>
      </c>
      <c r="ACU20" s="188">
        <v>153512.32000000001</v>
      </c>
      <c r="ACV20" s="188">
        <v>289017.86</v>
      </c>
      <c r="ACW20" s="188">
        <v>1418967.6</v>
      </c>
      <c r="ACX20" s="188">
        <v>139085.23000000001</v>
      </c>
      <c r="ACY20" s="188">
        <v>111093.32</v>
      </c>
      <c r="ACZ20" s="188">
        <v>326512.57</v>
      </c>
      <c r="ADA20" s="188">
        <v>314472.62</v>
      </c>
      <c r="ADB20" s="188">
        <v>451247.92</v>
      </c>
      <c r="ADC20" s="188">
        <v>749056.09</v>
      </c>
      <c r="ADD20" s="188">
        <v>578794.78</v>
      </c>
      <c r="ADE20" s="188">
        <v>569760.43999999994</v>
      </c>
      <c r="ADF20" s="188">
        <v>295580.76</v>
      </c>
      <c r="ADG20" s="188">
        <v>171529.53</v>
      </c>
      <c r="ADH20" s="188">
        <v>558731.56999999995</v>
      </c>
      <c r="ADI20" s="188">
        <v>564334.16</v>
      </c>
      <c r="ADJ20" s="188">
        <v>247960.62</v>
      </c>
      <c r="ADK20" s="188">
        <v>186874.52</v>
      </c>
      <c r="ADL20" s="188">
        <v>279429.62</v>
      </c>
      <c r="ADM20" s="188">
        <v>9651074.0800000001</v>
      </c>
      <c r="ADN20" s="188">
        <v>1077438.23</v>
      </c>
      <c r="ADO20" s="188">
        <v>2467894.0499999998</v>
      </c>
      <c r="ADP20" s="188">
        <v>3161385.19</v>
      </c>
      <c r="ADQ20" s="188">
        <v>118681.45</v>
      </c>
      <c r="ADR20" s="188">
        <v>357550.07</v>
      </c>
      <c r="ADS20" s="188">
        <v>351875.02</v>
      </c>
      <c r="ADT20" s="188">
        <v>162999.94</v>
      </c>
      <c r="ADU20" s="188">
        <v>4869763.68</v>
      </c>
      <c r="ADV20" s="188">
        <v>1504374.7</v>
      </c>
      <c r="ADW20" s="188">
        <v>1539820.22</v>
      </c>
      <c r="ADX20" s="188">
        <v>299083.28000000003</v>
      </c>
      <c r="ADY20" s="188">
        <v>1287067.22</v>
      </c>
      <c r="ADZ20" s="188">
        <v>1058761.3799999999</v>
      </c>
      <c r="AEA20" s="188">
        <v>98327.89</v>
      </c>
      <c r="AEB20" s="188">
        <v>224110.67</v>
      </c>
      <c r="AEC20" s="188">
        <v>208772.38</v>
      </c>
      <c r="AED20" s="188">
        <v>204277.24</v>
      </c>
      <c r="AEE20" s="188">
        <v>1868461.36</v>
      </c>
      <c r="AEF20" s="188">
        <v>858973.57</v>
      </c>
      <c r="AEG20" s="188">
        <v>395481.68</v>
      </c>
      <c r="AEH20" s="188">
        <v>183919</v>
      </c>
      <c r="AEI20" s="188">
        <v>201514.96</v>
      </c>
      <c r="AEJ20" s="188">
        <v>1062896.06</v>
      </c>
      <c r="AEK20" s="188">
        <v>575466.12</v>
      </c>
      <c r="AEL20" s="188">
        <v>1199921.72</v>
      </c>
      <c r="AEM20" s="188">
        <v>241684.06</v>
      </c>
      <c r="AEN20" s="188">
        <v>1410332.8</v>
      </c>
      <c r="AEO20" s="188">
        <v>1609385.48</v>
      </c>
      <c r="AEP20" s="188">
        <v>1188310.8799999999</v>
      </c>
      <c r="AEQ20" s="188">
        <v>971746.07</v>
      </c>
      <c r="AER20" s="188">
        <v>1443877.87</v>
      </c>
      <c r="AES20" s="188">
        <v>900112.51</v>
      </c>
      <c r="AET20" s="188">
        <v>1824843.48</v>
      </c>
      <c r="AEU20" s="188">
        <v>746042.9</v>
      </c>
      <c r="AEV20" s="188">
        <v>316068.62</v>
      </c>
      <c r="AEW20" s="188">
        <v>390097.2</v>
      </c>
      <c r="AEX20" s="188">
        <v>69838.509999999995</v>
      </c>
      <c r="AEY20" s="188">
        <v>1265476.8</v>
      </c>
      <c r="AEZ20" s="188">
        <v>362470.61</v>
      </c>
      <c r="AFA20" s="188">
        <v>2585126.1</v>
      </c>
      <c r="AFB20" s="188">
        <v>1179336.8500000001</v>
      </c>
      <c r="AFC20" s="188">
        <v>1666934.42</v>
      </c>
      <c r="AFD20" s="188">
        <v>4302962.3499999996</v>
      </c>
      <c r="AFE20" s="188">
        <v>461345.2</v>
      </c>
      <c r="AFF20" s="188">
        <v>687548.73</v>
      </c>
      <c r="AFG20" s="188">
        <v>49743.09</v>
      </c>
      <c r="AFH20" s="188">
        <v>502934.36</v>
      </c>
      <c r="AFI20" s="188">
        <v>433364.59</v>
      </c>
      <c r="AFJ20" s="188">
        <v>426519</v>
      </c>
      <c r="AFK20" s="188">
        <v>188071.22</v>
      </c>
      <c r="AFL20" s="188">
        <v>4202527.6399999997</v>
      </c>
      <c r="AFM20" s="188">
        <v>530998.93999999994</v>
      </c>
      <c r="AFN20" s="188">
        <v>914505.8</v>
      </c>
      <c r="AFO20" s="188">
        <v>478935.74</v>
      </c>
      <c r="AFP20" s="188">
        <v>494390.55</v>
      </c>
      <c r="AFQ20" s="188">
        <v>343103.51</v>
      </c>
      <c r="AFR20" s="188">
        <v>253911.74</v>
      </c>
      <c r="AFS20" s="188">
        <v>1159475.1299999999</v>
      </c>
      <c r="AFT20" s="188">
        <v>614677.16999999993</v>
      </c>
      <c r="AFU20" s="188">
        <v>171681.96</v>
      </c>
      <c r="AFV20" s="188">
        <v>480203.06</v>
      </c>
      <c r="AFW20" s="188">
        <v>562629.05000000005</v>
      </c>
      <c r="AFX20" s="188">
        <v>6587108.5199999996</v>
      </c>
      <c r="AFY20" s="188">
        <v>377007.57</v>
      </c>
      <c r="AFZ20" s="188">
        <v>348722.84</v>
      </c>
      <c r="AGA20" s="188">
        <v>521943.02</v>
      </c>
      <c r="AGB20" s="188">
        <v>1031839.56</v>
      </c>
      <c r="AGC20" s="188">
        <v>224070.93</v>
      </c>
      <c r="AGD20" s="188">
        <v>394154.65</v>
      </c>
      <c r="AGE20" s="188">
        <v>398010.74</v>
      </c>
      <c r="AGF20" s="188">
        <v>319094.99</v>
      </c>
      <c r="AGG20" s="188">
        <v>265322.61</v>
      </c>
      <c r="AGH20" s="188">
        <v>51195.47</v>
      </c>
      <c r="AGI20" s="188">
        <v>4113658.38</v>
      </c>
      <c r="AGJ20" s="188">
        <v>458771.13</v>
      </c>
      <c r="AGK20" s="188">
        <v>980096</v>
      </c>
      <c r="AGL20" s="188">
        <v>514700.2</v>
      </c>
      <c r="AGM20" s="188">
        <v>148049.65</v>
      </c>
      <c r="AGN20" s="188">
        <v>121646.06</v>
      </c>
      <c r="AGO20" s="188">
        <v>209277.54</v>
      </c>
      <c r="AGP20" s="188">
        <v>228646.1</v>
      </c>
      <c r="AGQ20" s="188">
        <v>3365758.72</v>
      </c>
      <c r="AGR20" s="188">
        <v>1869964.47</v>
      </c>
      <c r="AGS20" s="188">
        <v>561057.49</v>
      </c>
      <c r="AGT20" s="188">
        <v>875014.46</v>
      </c>
      <c r="AGU20" s="188">
        <v>1137048.78</v>
      </c>
      <c r="AGV20" s="188">
        <v>547922.12</v>
      </c>
      <c r="AGW20" s="188">
        <v>584194.88</v>
      </c>
      <c r="AGX20" s="188">
        <v>358602.48</v>
      </c>
      <c r="AGY20" s="188">
        <v>77142</v>
      </c>
      <c r="AGZ20" s="188">
        <v>711603.41</v>
      </c>
      <c r="AHA20" s="188">
        <v>576615.77</v>
      </c>
      <c r="AHB20" s="188">
        <v>458971.36</v>
      </c>
      <c r="AHC20" s="188">
        <v>369926.21</v>
      </c>
      <c r="AHD20" s="188">
        <v>319618.46000000002</v>
      </c>
      <c r="AHE20" s="188">
        <v>255891.55</v>
      </c>
      <c r="AHF20" s="188">
        <v>619117.48</v>
      </c>
      <c r="AHG20" s="188">
        <v>190638.99</v>
      </c>
      <c r="AHH20" s="188">
        <v>2282641.7999999998</v>
      </c>
      <c r="AHI20" s="188">
        <v>39159.440000000002</v>
      </c>
      <c r="AHJ20" s="188">
        <v>410989.87</v>
      </c>
      <c r="AHK20" s="188">
        <v>367822.95</v>
      </c>
      <c r="AHL20" s="188">
        <v>334722.99</v>
      </c>
      <c r="AHM20" s="188">
        <v>177374.35</v>
      </c>
      <c r="AHN20" s="188">
        <v>147728.34</v>
      </c>
      <c r="AHO20" s="188"/>
      <c r="AHQ20" s="208">
        <v>18</v>
      </c>
      <c r="AHR20" s="184" t="s">
        <v>668</v>
      </c>
      <c r="AHS20" s="184" t="b">
        <f t="shared" si="0"/>
        <v>1</v>
      </c>
    </row>
    <row r="21" spans="1:903" ht="23.5" customHeight="1">
      <c r="A21" s="183" t="s">
        <v>23</v>
      </c>
      <c r="B21" s="184" t="s">
        <v>24</v>
      </c>
      <c r="C21" s="188">
        <v>57626261.840000004</v>
      </c>
      <c r="D21" s="188">
        <v>12824797.539999999</v>
      </c>
      <c r="E21" s="188">
        <v>3093475.47</v>
      </c>
      <c r="F21" s="188">
        <v>6557095.2599999998</v>
      </c>
      <c r="G21" s="188">
        <v>3367948.64</v>
      </c>
      <c r="H21" s="188">
        <v>5480427.2199999997</v>
      </c>
      <c r="I21" s="188">
        <v>1305439.9099999999</v>
      </c>
      <c r="J21" s="188">
        <v>21254690.329999998</v>
      </c>
      <c r="K21" s="188">
        <v>5995887.3700000001</v>
      </c>
      <c r="L21" s="188">
        <v>5379542.3099999996</v>
      </c>
      <c r="M21" s="188">
        <v>26923625.789999999</v>
      </c>
      <c r="N21" s="188">
        <v>3876495.73</v>
      </c>
      <c r="O21" s="188">
        <v>20327935.050000001</v>
      </c>
      <c r="P21" s="188">
        <v>7303597.8799999999</v>
      </c>
      <c r="Q21" s="188">
        <v>3559349.99</v>
      </c>
      <c r="R21" s="188">
        <v>3439645.23</v>
      </c>
      <c r="S21" s="188">
        <v>4165067.76</v>
      </c>
      <c r="T21" s="188">
        <v>5612462.0199999996</v>
      </c>
      <c r="U21" s="188">
        <v>1995085.55</v>
      </c>
      <c r="V21" s="188">
        <v>5436424.5099999998</v>
      </c>
      <c r="W21" s="188">
        <v>3322255.68</v>
      </c>
      <c r="X21" s="188">
        <v>2433218.81</v>
      </c>
      <c r="Y21" s="188">
        <v>1442147.35</v>
      </c>
      <c r="Z21" s="188">
        <v>662059.78</v>
      </c>
      <c r="AA21" s="188">
        <v>55908310.200000003</v>
      </c>
      <c r="AB21" s="188">
        <v>5596048.6699999999</v>
      </c>
      <c r="AC21" s="188">
        <v>5834933.7000000002</v>
      </c>
      <c r="AD21" s="188">
        <v>2397901.7000000002</v>
      </c>
      <c r="AE21" s="188">
        <v>5194610.43</v>
      </c>
      <c r="AF21" s="188">
        <v>2644117.96</v>
      </c>
      <c r="AG21" s="188">
        <v>14781574.970000001</v>
      </c>
      <c r="AH21" s="188">
        <v>4703545.24</v>
      </c>
      <c r="AI21" s="188">
        <v>7733781.75</v>
      </c>
      <c r="AJ21" s="188">
        <v>4004572.02</v>
      </c>
      <c r="AK21" s="188">
        <v>2128017</v>
      </c>
      <c r="AL21" s="188">
        <v>1955445.45</v>
      </c>
      <c r="AM21" s="188">
        <v>6528553.5</v>
      </c>
      <c r="AN21" s="188">
        <v>2619495.79</v>
      </c>
      <c r="AO21" s="188">
        <v>1121337.24</v>
      </c>
      <c r="AP21" s="188">
        <v>6617661.0800000001</v>
      </c>
      <c r="AQ21" s="188">
        <v>3351701.12</v>
      </c>
      <c r="AR21" s="188">
        <v>1155735.8</v>
      </c>
      <c r="AS21" s="188">
        <v>41757288.170000002</v>
      </c>
      <c r="AT21" s="188">
        <v>1587563.27</v>
      </c>
      <c r="AU21" s="188">
        <v>2273061.13</v>
      </c>
      <c r="AV21" s="188">
        <v>1944438.5</v>
      </c>
      <c r="AW21" s="188">
        <v>1454668.73</v>
      </c>
      <c r="AX21" s="188">
        <v>1928812.01</v>
      </c>
      <c r="AY21" s="188">
        <v>2246539.75</v>
      </c>
      <c r="AZ21" s="188">
        <v>1532156.27</v>
      </c>
      <c r="BA21" s="188">
        <v>17739960.710000001</v>
      </c>
      <c r="BB21" s="188">
        <v>1884257.5</v>
      </c>
      <c r="BC21" s="188">
        <v>3242754.2</v>
      </c>
      <c r="BD21" s="188">
        <v>10453504.26</v>
      </c>
      <c r="BE21" s="188">
        <v>2301443.25</v>
      </c>
      <c r="BF21" s="188">
        <v>2002600</v>
      </c>
      <c r="BG21" s="188">
        <v>2019438</v>
      </c>
      <c r="BH21" s="188">
        <v>58126801.149999999</v>
      </c>
      <c r="BI21" s="188">
        <v>1259690.33</v>
      </c>
      <c r="BJ21" s="188">
        <v>907867.86</v>
      </c>
      <c r="BK21" s="188">
        <v>2008933.05</v>
      </c>
      <c r="BL21" s="188">
        <v>3214369.3</v>
      </c>
      <c r="BM21" s="188">
        <v>4471965.17</v>
      </c>
      <c r="BN21" s="188">
        <v>1637364.68</v>
      </c>
      <c r="BO21" s="188">
        <v>2524796.92</v>
      </c>
      <c r="BP21" s="188">
        <v>1057632.75</v>
      </c>
      <c r="BQ21" s="188">
        <v>994456.9</v>
      </c>
      <c r="BR21" s="188">
        <v>591571.6</v>
      </c>
      <c r="BS21" s="188">
        <v>695002.06</v>
      </c>
      <c r="BT21" s="188">
        <v>8500584.9399999995</v>
      </c>
      <c r="BU21" s="188">
        <v>673268.77</v>
      </c>
      <c r="BV21" s="188">
        <v>1247098.7</v>
      </c>
      <c r="BW21" s="188">
        <v>25246347.800000001</v>
      </c>
      <c r="BX21" s="188">
        <v>18160686.219999999</v>
      </c>
      <c r="BY21" s="188">
        <v>2471670.25</v>
      </c>
      <c r="BZ21" s="188">
        <v>1135663.24</v>
      </c>
      <c r="CA21" s="188">
        <v>3433005.36</v>
      </c>
      <c r="CB21" s="188">
        <v>2289729.0499999998</v>
      </c>
      <c r="CC21" s="188">
        <v>1028135.76</v>
      </c>
      <c r="CD21" s="188">
        <v>80</v>
      </c>
      <c r="CE21" s="188">
        <v>9999.24</v>
      </c>
      <c r="CF21" s="188">
        <v>84640819.620000005</v>
      </c>
      <c r="CG21" s="188">
        <v>2315367.79</v>
      </c>
      <c r="CH21" s="188">
        <v>10861744.43</v>
      </c>
      <c r="CI21" s="188">
        <v>1915992.92</v>
      </c>
      <c r="CJ21" s="188">
        <v>2118093.66</v>
      </c>
      <c r="CK21" s="188">
        <v>2199545.79</v>
      </c>
      <c r="CL21" s="188">
        <v>2950520.32</v>
      </c>
      <c r="CM21" s="188">
        <v>4766708.1100000003</v>
      </c>
      <c r="CN21" s="188">
        <v>829859.06</v>
      </c>
      <c r="CO21" s="188">
        <v>1729606.47</v>
      </c>
      <c r="CP21" s="188">
        <v>1527911.78</v>
      </c>
      <c r="CQ21" s="188">
        <v>2590311.38</v>
      </c>
      <c r="CR21" s="188">
        <v>1956992.1</v>
      </c>
      <c r="CS21" s="188">
        <v>34101030.630000003</v>
      </c>
      <c r="CT21" s="188">
        <v>1453854.81</v>
      </c>
      <c r="CU21" s="188">
        <v>3362788.37</v>
      </c>
      <c r="CV21" s="188">
        <v>4438139.6399999997</v>
      </c>
      <c r="CW21" s="188">
        <v>1414150.35</v>
      </c>
      <c r="CX21" s="188">
        <v>3556904.3</v>
      </c>
      <c r="CY21" s="188">
        <v>1299142.8899999999</v>
      </c>
      <c r="CZ21" s="188">
        <v>1686998.45</v>
      </c>
      <c r="DA21" s="188">
        <v>26307570.170000002</v>
      </c>
      <c r="DB21" s="188">
        <v>6099358.7300000004</v>
      </c>
      <c r="DC21" s="188">
        <v>16269093.029999999</v>
      </c>
      <c r="DD21" s="188">
        <v>13404264.199999999</v>
      </c>
      <c r="DE21" s="188">
        <v>7859119.9900000002</v>
      </c>
      <c r="DF21" s="188">
        <v>10440162.08</v>
      </c>
      <c r="DG21" s="188">
        <v>8205439.5</v>
      </c>
      <c r="DH21" s="188">
        <v>1970935.22</v>
      </c>
      <c r="DI21" s="188">
        <v>3971049</v>
      </c>
      <c r="DJ21" s="188">
        <v>5259633.41</v>
      </c>
      <c r="DK21" s="188">
        <v>8342045.9699999997</v>
      </c>
      <c r="DL21" s="188">
        <v>17894776.210000001</v>
      </c>
      <c r="DM21" s="188">
        <v>21024952.780000001</v>
      </c>
      <c r="DN21" s="188">
        <v>3627895.05</v>
      </c>
      <c r="DO21" s="188">
        <v>2581300.4</v>
      </c>
      <c r="DP21" s="188">
        <v>6313933.5499999998</v>
      </c>
      <c r="DQ21" s="188">
        <v>7069766.7199999997</v>
      </c>
      <c r="DR21" s="188">
        <v>8121760.3700000001</v>
      </c>
      <c r="DS21" s="188">
        <v>5055442.91</v>
      </c>
      <c r="DT21" s="188">
        <v>2691967.5</v>
      </c>
      <c r="DU21" s="188">
        <v>81867940.930000007</v>
      </c>
      <c r="DV21" s="188">
        <v>4923634.25</v>
      </c>
      <c r="DW21" s="188">
        <v>6751808.5999999996</v>
      </c>
      <c r="DX21" s="188">
        <v>4102826.53</v>
      </c>
      <c r="DY21" s="188">
        <v>8044756.5499999998</v>
      </c>
      <c r="DZ21" s="188">
        <v>3447276.05</v>
      </c>
      <c r="EA21" s="188">
        <v>13919851.43</v>
      </c>
      <c r="EB21" s="188">
        <v>4720376.32</v>
      </c>
      <c r="EC21" s="188">
        <v>9101817.0500000007</v>
      </c>
      <c r="ED21" s="188">
        <v>14493164.9</v>
      </c>
      <c r="EE21" s="188">
        <v>12684414.9</v>
      </c>
      <c r="EF21" s="188">
        <v>4354873.8</v>
      </c>
      <c r="EG21" s="188">
        <v>6338605.5</v>
      </c>
      <c r="EH21" s="188">
        <v>5673094</v>
      </c>
      <c r="EI21" s="188">
        <v>7978530.5800000001</v>
      </c>
      <c r="EJ21" s="188">
        <v>9997884.4499999993</v>
      </c>
      <c r="EK21" s="188">
        <v>4230860.5</v>
      </c>
      <c r="EL21" s="188">
        <v>5616017.4199999999</v>
      </c>
      <c r="EM21" s="188">
        <v>43347972.549999997</v>
      </c>
      <c r="EN21" s="188">
        <v>3279477.46</v>
      </c>
      <c r="EO21" s="188">
        <v>3311621.27</v>
      </c>
      <c r="EP21" s="188">
        <v>3859953.92</v>
      </c>
      <c r="EQ21" s="188">
        <v>1418050.7</v>
      </c>
      <c r="ER21" s="188">
        <v>1752648.35</v>
      </c>
      <c r="ES21" s="188">
        <v>5811391.2599999998</v>
      </c>
      <c r="ET21" s="188">
        <v>5769240.1799999997</v>
      </c>
      <c r="EU21" s="188">
        <v>2973271.01</v>
      </c>
      <c r="EV21" s="188">
        <v>42478480.299999997</v>
      </c>
      <c r="EW21" s="188">
        <v>2535280</v>
      </c>
      <c r="EX21" s="188">
        <v>6717280.4000000004</v>
      </c>
      <c r="EY21" s="188">
        <v>14145600.960000001</v>
      </c>
      <c r="EZ21" s="188">
        <v>11631503.380000001</v>
      </c>
      <c r="FA21" s="188">
        <v>14928844.9</v>
      </c>
      <c r="FB21" s="188">
        <v>6865807.4100000001</v>
      </c>
      <c r="FC21" s="188">
        <v>7391486.0999999996</v>
      </c>
      <c r="FD21" s="188">
        <v>7758920.7999999998</v>
      </c>
      <c r="FE21" s="188">
        <v>5695610</v>
      </c>
      <c r="FF21" s="188">
        <v>5104198</v>
      </c>
      <c r="FG21" s="188">
        <v>4020177.2</v>
      </c>
      <c r="FH21" s="188">
        <v>21187947.109999999</v>
      </c>
      <c r="FI21" s="188">
        <v>1379398.4</v>
      </c>
      <c r="FJ21" s="188">
        <v>2149244.7999999998</v>
      </c>
      <c r="FK21" s="188">
        <v>2665863.7200000002</v>
      </c>
      <c r="FL21" s="188">
        <v>3985104.3</v>
      </c>
      <c r="FM21" s="188">
        <v>3561793.81</v>
      </c>
      <c r="FN21" s="188">
        <v>1622598.25</v>
      </c>
      <c r="FO21" s="188">
        <v>904776.42</v>
      </c>
      <c r="FP21" s="188">
        <v>88606917.969999999</v>
      </c>
      <c r="FQ21" s="188">
        <v>2359388.6</v>
      </c>
      <c r="FR21" s="188">
        <v>3992017.18</v>
      </c>
      <c r="FS21" s="188">
        <v>7294110.7999999998</v>
      </c>
      <c r="FT21" s="188">
        <v>4473487.49</v>
      </c>
      <c r="FU21" s="188">
        <v>2902593.55</v>
      </c>
      <c r="FV21" s="188">
        <v>7699528.8799999999</v>
      </c>
      <c r="FW21" s="188">
        <v>4429066.47</v>
      </c>
      <c r="FX21" s="188">
        <v>4222279.99</v>
      </c>
      <c r="FY21" s="188">
        <v>4612153.5</v>
      </c>
      <c r="FZ21" s="188">
        <v>10180246.300000001</v>
      </c>
      <c r="GA21" s="188">
        <v>1763837.78</v>
      </c>
      <c r="GB21" s="188">
        <v>5713657.29</v>
      </c>
      <c r="GC21" s="188">
        <v>2247303.15</v>
      </c>
      <c r="GD21" s="188">
        <v>27401233.98</v>
      </c>
      <c r="GE21" s="188">
        <v>2249102.12</v>
      </c>
      <c r="GF21" s="188">
        <v>1758265.47</v>
      </c>
      <c r="GG21" s="188">
        <v>5862141.96</v>
      </c>
      <c r="GH21" s="188">
        <v>2775419.72</v>
      </c>
      <c r="GI21" s="188">
        <v>1870443.27</v>
      </c>
      <c r="GJ21" s="188">
        <v>2298110.12</v>
      </c>
      <c r="GK21" s="188">
        <v>6551873.4800000004</v>
      </c>
      <c r="GL21" s="188">
        <v>1867895.54</v>
      </c>
      <c r="GM21" s="188">
        <v>1022474.82</v>
      </c>
      <c r="GN21" s="188">
        <v>938385.92000000004</v>
      </c>
      <c r="GO21" s="188">
        <v>629516.11</v>
      </c>
      <c r="GP21" s="188">
        <v>14160743.699999999</v>
      </c>
      <c r="GQ21" s="188">
        <v>6035277.2599999998</v>
      </c>
      <c r="GR21" s="188">
        <v>3323262.4</v>
      </c>
      <c r="GS21" s="188">
        <v>5275474.43</v>
      </c>
      <c r="GT21" s="188">
        <v>1038193</v>
      </c>
      <c r="GU21" s="188">
        <v>2921028.34</v>
      </c>
      <c r="GV21" s="188">
        <v>5335902.47</v>
      </c>
      <c r="GW21" s="188">
        <v>1730606.7</v>
      </c>
      <c r="GX21" s="188">
        <v>14501922.460000001</v>
      </c>
      <c r="GY21" s="188">
        <v>945058.09</v>
      </c>
      <c r="GZ21" s="188">
        <v>4163394.1</v>
      </c>
      <c r="HA21" s="188">
        <v>2258592.75</v>
      </c>
      <c r="HB21" s="188">
        <v>67307260.989999995</v>
      </c>
      <c r="HC21" s="188">
        <v>1883946.03</v>
      </c>
      <c r="HD21" s="188">
        <v>10420954.01</v>
      </c>
      <c r="HE21" s="188">
        <v>6130879.5599999996</v>
      </c>
      <c r="HF21" s="188">
        <v>6785953.3300000001</v>
      </c>
      <c r="HG21" s="188">
        <v>11075882.119999999</v>
      </c>
      <c r="HH21" s="188">
        <v>2163814.6</v>
      </c>
      <c r="HI21" s="188">
        <v>38647315.159999996</v>
      </c>
      <c r="HJ21" s="188">
        <v>11232460.82</v>
      </c>
      <c r="HK21" s="188">
        <v>12398111.42</v>
      </c>
      <c r="HL21" s="188">
        <v>4851330.82</v>
      </c>
      <c r="HM21" s="188">
        <v>3671691.05</v>
      </c>
      <c r="HN21" s="188">
        <v>3051914.4</v>
      </c>
      <c r="HO21" s="188">
        <v>5910011</v>
      </c>
      <c r="HP21" s="188">
        <v>1691966.15</v>
      </c>
      <c r="HQ21" s="188">
        <v>66552478.520000003</v>
      </c>
      <c r="HR21" s="188">
        <v>13929555.439999999</v>
      </c>
      <c r="HS21" s="188">
        <v>2642688.41</v>
      </c>
      <c r="HT21" s="188">
        <v>2622399</v>
      </c>
      <c r="HU21" s="188">
        <v>2368907.96</v>
      </c>
      <c r="HV21" s="188">
        <v>2617720.25</v>
      </c>
      <c r="HW21" s="188">
        <v>6916216.1299999999</v>
      </c>
      <c r="HX21" s="188">
        <v>3401285</v>
      </c>
      <c r="HY21" s="188">
        <v>3629007.15</v>
      </c>
      <c r="HZ21" s="188">
        <v>2206336</v>
      </c>
      <c r="IA21" s="188">
        <v>1471358</v>
      </c>
      <c r="IB21" s="188">
        <v>3412813.8</v>
      </c>
      <c r="IC21" s="188">
        <v>721370</v>
      </c>
      <c r="ID21" s="188">
        <v>3714386.92</v>
      </c>
      <c r="IE21" s="188">
        <v>1530756.4</v>
      </c>
      <c r="IF21" s="188">
        <v>1580357.8</v>
      </c>
      <c r="IG21" s="188">
        <v>40237878.340000004</v>
      </c>
      <c r="IH21" s="188">
        <v>11457149.42</v>
      </c>
      <c r="II21" s="188">
        <v>6321122.3700000001</v>
      </c>
      <c r="IJ21" s="188">
        <v>7975860.5999999996</v>
      </c>
      <c r="IK21" s="188">
        <v>9479250.4299999997</v>
      </c>
      <c r="IL21" s="188">
        <v>3146680.42</v>
      </c>
      <c r="IM21" s="188">
        <v>2307582.6</v>
      </c>
      <c r="IN21" s="188">
        <v>2121387</v>
      </c>
      <c r="IO21" s="188">
        <v>2254429.1</v>
      </c>
      <c r="IP21" s="188">
        <v>2735467.7</v>
      </c>
      <c r="IQ21" s="188">
        <v>2543526.6</v>
      </c>
      <c r="IR21" s="188">
        <v>53684713.299999997</v>
      </c>
      <c r="IS21" s="188">
        <v>13359351.720000001</v>
      </c>
      <c r="IT21" s="188">
        <v>7250322.79</v>
      </c>
      <c r="IU21" s="188">
        <v>3562596.03</v>
      </c>
      <c r="IV21" s="188">
        <v>2873901</v>
      </c>
      <c r="IW21" s="188">
        <v>946206.17</v>
      </c>
      <c r="IX21" s="188">
        <v>2830072.56</v>
      </c>
      <c r="IY21" s="188">
        <v>767116.76</v>
      </c>
      <c r="IZ21" s="188">
        <v>727197</v>
      </c>
      <c r="JA21" s="188">
        <v>3952906.6</v>
      </c>
      <c r="JB21" s="188">
        <v>3542171.01</v>
      </c>
      <c r="JC21" s="188">
        <v>1637104.35</v>
      </c>
      <c r="JD21" s="188">
        <v>15580741.420000002</v>
      </c>
      <c r="JE21" s="188">
        <v>4932898.04</v>
      </c>
      <c r="JF21" s="188">
        <v>1268812.5</v>
      </c>
      <c r="JG21" s="188">
        <v>1615844</v>
      </c>
      <c r="JH21" s="188">
        <v>1401792.04</v>
      </c>
      <c r="JI21" s="188">
        <v>985610.8</v>
      </c>
      <c r="JJ21" s="188">
        <v>14570707.74</v>
      </c>
      <c r="JK21" s="188">
        <v>1314892.45</v>
      </c>
      <c r="JL21" s="188">
        <v>1361257.15</v>
      </c>
      <c r="JM21" s="188">
        <v>2158152.44</v>
      </c>
      <c r="JN21" s="188">
        <v>2012975.92</v>
      </c>
      <c r="JO21" s="188">
        <v>3838221.4</v>
      </c>
      <c r="JP21" s="188">
        <v>1127066.6000000001</v>
      </c>
      <c r="JQ21" s="188">
        <v>27137726.640000001</v>
      </c>
      <c r="JR21" s="188">
        <v>4294402.16</v>
      </c>
      <c r="JS21" s="188">
        <v>1384856.81</v>
      </c>
      <c r="JT21" s="188">
        <v>8897699.7599999998</v>
      </c>
      <c r="JU21" s="188">
        <v>5150287.95</v>
      </c>
      <c r="JV21" s="188">
        <v>3091070.45</v>
      </c>
      <c r="JW21" s="188">
        <v>3874857.04</v>
      </c>
      <c r="JX21" s="188">
        <v>2713004.26</v>
      </c>
      <c r="JY21" s="188">
        <v>48149299.490000002</v>
      </c>
      <c r="JZ21" s="188">
        <v>18442903.379999999</v>
      </c>
      <c r="KA21" s="188">
        <v>2938036.25</v>
      </c>
      <c r="KB21" s="188">
        <v>1624968.4</v>
      </c>
      <c r="KC21" s="188">
        <v>5289449.0199999996</v>
      </c>
      <c r="KD21" s="188">
        <v>1429931.2</v>
      </c>
      <c r="KE21" s="188">
        <v>9348652.0800000001</v>
      </c>
      <c r="KF21" s="188">
        <v>5688988.2599999998</v>
      </c>
      <c r="KG21" s="188">
        <v>2173250.35</v>
      </c>
      <c r="KH21" s="188">
        <v>3983304.3</v>
      </c>
      <c r="KI21" s="188">
        <v>2791488.95</v>
      </c>
      <c r="KJ21" s="188">
        <v>2584860.9500000002</v>
      </c>
      <c r="KK21" s="188">
        <v>2019411</v>
      </c>
      <c r="KL21" s="188">
        <v>190070</v>
      </c>
      <c r="KM21" s="188">
        <v>2671814.5499999998</v>
      </c>
      <c r="KN21" s="188">
        <v>64995965</v>
      </c>
      <c r="KO21" s="188">
        <v>5665274.0899999999</v>
      </c>
      <c r="KP21" s="188">
        <v>4110436.45</v>
      </c>
      <c r="KQ21" s="188">
        <v>2551203.6800000002</v>
      </c>
      <c r="KR21" s="188">
        <v>3059598.05</v>
      </c>
      <c r="KS21" s="188">
        <v>2328156.7400000002</v>
      </c>
      <c r="KT21" s="188">
        <v>10304533.93</v>
      </c>
      <c r="KU21" s="188">
        <v>2268332.08</v>
      </c>
      <c r="KV21" s="188">
        <v>1305909.27</v>
      </c>
      <c r="KW21" s="188">
        <v>19052582.02</v>
      </c>
      <c r="KX21" s="188">
        <v>2966590.6</v>
      </c>
      <c r="KY21" s="188">
        <v>4298352.51</v>
      </c>
      <c r="KZ21" s="188">
        <v>6456093.8200000003</v>
      </c>
      <c r="LA21" s="188">
        <v>2606139.4500000002</v>
      </c>
      <c r="LB21" s="188">
        <v>3960379.08</v>
      </c>
      <c r="LC21" s="188">
        <v>30375039.390000001</v>
      </c>
      <c r="LD21" s="188">
        <v>4334092.4000000004</v>
      </c>
      <c r="LE21" s="188">
        <v>80659692.749999985</v>
      </c>
      <c r="LF21" s="188">
        <v>10722542.6</v>
      </c>
      <c r="LG21" s="188">
        <v>9125588.4900000002</v>
      </c>
      <c r="LH21" s="188">
        <v>5452276.5999999996</v>
      </c>
      <c r="LI21" s="188">
        <v>2221596.9700000002</v>
      </c>
      <c r="LJ21" s="188">
        <v>2605490.12</v>
      </c>
      <c r="LK21" s="188">
        <v>1973184.8</v>
      </c>
      <c r="LL21" s="188">
        <v>3551422.78</v>
      </c>
      <c r="LM21" s="188">
        <v>2078950.3</v>
      </c>
      <c r="LN21" s="188">
        <v>6992943.9500000002</v>
      </c>
      <c r="LO21" s="188">
        <v>1791647.55</v>
      </c>
      <c r="LP21" s="188">
        <v>23888800.379999999</v>
      </c>
      <c r="LQ21" s="188">
        <v>2342442.36</v>
      </c>
      <c r="LR21" s="188">
        <v>1642190.85</v>
      </c>
      <c r="LS21" s="188">
        <v>185663541.59999999</v>
      </c>
      <c r="LT21" s="188">
        <v>21477659.300000001</v>
      </c>
      <c r="LU21" s="188">
        <v>28321952.399999999</v>
      </c>
      <c r="LV21" s="188">
        <v>12469201.439999999</v>
      </c>
      <c r="LW21" s="188">
        <v>6399627.9100000001</v>
      </c>
      <c r="LX21" s="188">
        <v>3241812.5</v>
      </c>
      <c r="LY21" s="188">
        <v>3236836.84</v>
      </c>
      <c r="LZ21" s="188">
        <v>4006677.99</v>
      </c>
      <c r="MA21" s="188">
        <v>4538430.75</v>
      </c>
      <c r="MB21" s="188">
        <v>3629556.38</v>
      </c>
      <c r="MC21" s="188">
        <v>7935207.0099999998</v>
      </c>
      <c r="MD21" s="188">
        <v>2042375.85</v>
      </c>
      <c r="ME21" s="188">
        <v>114807169.78</v>
      </c>
      <c r="MF21" s="188">
        <v>5916819.4699999997</v>
      </c>
      <c r="MG21" s="188">
        <v>1326767.57</v>
      </c>
      <c r="MH21" s="188">
        <v>4926165</v>
      </c>
      <c r="MI21" s="188">
        <v>2279632.25</v>
      </c>
      <c r="MJ21" s="188">
        <v>4598641</v>
      </c>
      <c r="MK21" s="188">
        <v>3567404.5</v>
      </c>
      <c r="ML21" s="188">
        <v>2392215</v>
      </c>
      <c r="MM21" s="188">
        <v>5494584.5300000003</v>
      </c>
      <c r="MN21" s="188">
        <v>2267776.15</v>
      </c>
      <c r="MO21" s="188">
        <v>2944998.05</v>
      </c>
      <c r="MP21" s="188">
        <v>3697883</v>
      </c>
      <c r="MQ21" s="188">
        <v>50016869.789999999</v>
      </c>
      <c r="MR21" s="188">
        <v>2813047.5</v>
      </c>
      <c r="MS21" s="188">
        <v>2746429.8</v>
      </c>
      <c r="MT21" s="188">
        <v>4194153.2</v>
      </c>
      <c r="MU21" s="188">
        <v>4759861.2</v>
      </c>
      <c r="MV21" s="188">
        <v>2750005.1</v>
      </c>
      <c r="MW21" s="188">
        <v>6608893</v>
      </c>
      <c r="MX21" s="188">
        <v>4213867</v>
      </c>
      <c r="MY21" s="188">
        <v>3448768.08</v>
      </c>
      <c r="MZ21" s="188">
        <v>1265970.2</v>
      </c>
      <c r="NA21" s="188">
        <v>1004919.5</v>
      </c>
      <c r="NB21" s="188">
        <v>120267211.2</v>
      </c>
      <c r="NC21" s="188">
        <v>15618483.109999999</v>
      </c>
      <c r="ND21" s="188">
        <v>3418780.5</v>
      </c>
      <c r="NE21" s="188">
        <v>22407098.859999999</v>
      </c>
      <c r="NF21" s="188">
        <v>2404511.0299999998</v>
      </c>
      <c r="NG21" s="188">
        <v>4395115.0999999996</v>
      </c>
      <c r="NH21" s="188">
        <v>16908990.850000001</v>
      </c>
      <c r="NI21" s="188">
        <v>15882818.119999999</v>
      </c>
      <c r="NJ21" s="188">
        <v>436664.5</v>
      </c>
      <c r="NK21" s="188">
        <v>5958104.8300000001</v>
      </c>
      <c r="NL21" s="188">
        <v>3120366.8</v>
      </c>
      <c r="NM21" s="188">
        <v>3891961.19</v>
      </c>
      <c r="NN21" s="188">
        <v>27350262.460000001</v>
      </c>
      <c r="NO21" s="188">
        <v>2994213.91</v>
      </c>
      <c r="NP21" s="188">
        <v>2857687.41</v>
      </c>
      <c r="NQ21" s="188">
        <v>2898633</v>
      </c>
      <c r="NR21" s="188">
        <v>1575173.02</v>
      </c>
      <c r="NS21" s="188">
        <v>324487.5</v>
      </c>
      <c r="NT21" s="188">
        <v>1798821.9</v>
      </c>
      <c r="NU21" s="188">
        <v>39601918.240000002</v>
      </c>
      <c r="NV21" s="188">
        <v>21636181.5</v>
      </c>
      <c r="NW21" s="188">
        <v>3401560.3499999996</v>
      </c>
      <c r="NX21" s="188">
        <v>2320525.1</v>
      </c>
      <c r="NY21" s="188">
        <v>3314134</v>
      </c>
      <c r="NZ21" s="188">
        <v>3954223.11</v>
      </c>
      <c r="OA21" s="188">
        <v>1901872.04</v>
      </c>
      <c r="OB21" s="188">
        <v>63837832.740000002</v>
      </c>
      <c r="OC21" s="188">
        <v>10728684.800000001</v>
      </c>
      <c r="OD21" s="188">
        <v>4630336.92</v>
      </c>
      <c r="OE21" s="188">
        <v>14423729.93</v>
      </c>
      <c r="OF21" s="188">
        <v>2856872.03</v>
      </c>
      <c r="OG21" s="188">
        <v>3885725.56</v>
      </c>
      <c r="OH21" s="188">
        <v>8911994.8800000008</v>
      </c>
      <c r="OI21" s="188">
        <v>3514337.26</v>
      </c>
      <c r="OJ21" s="188">
        <v>8270748.7300000004</v>
      </c>
      <c r="OK21" s="188">
        <v>76557241.769999996</v>
      </c>
      <c r="OL21" s="188">
        <v>13899473.529999999</v>
      </c>
      <c r="OM21" s="188">
        <v>14446315.109999999</v>
      </c>
      <c r="ON21" s="188">
        <v>9052526.1699999999</v>
      </c>
      <c r="OO21" s="188">
        <v>6178108.1299999999</v>
      </c>
      <c r="OP21" s="188">
        <v>3257817.26</v>
      </c>
      <c r="OQ21" s="188">
        <v>24653811.419999998</v>
      </c>
      <c r="OR21" s="188">
        <v>2527581.2999999998</v>
      </c>
      <c r="OS21" s="188">
        <v>1020148.93</v>
      </c>
      <c r="OT21" s="188">
        <v>4120411.88</v>
      </c>
      <c r="OU21" s="188">
        <v>4798112.0600000005</v>
      </c>
      <c r="OV21" s="188">
        <v>12279965</v>
      </c>
      <c r="OW21" s="188">
        <v>3062357.25</v>
      </c>
      <c r="OX21" s="188">
        <v>1676306.68</v>
      </c>
      <c r="OY21" s="188">
        <v>1417246</v>
      </c>
      <c r="OZ21" s="188">
        <v>53013920.159999996</v>
      </c>
      <c r="PA21" s="188">
        <v>2892125.7</v>
      </c>
      <c r="PB21" s="188">
        <v>5767137</v>
      </c>
      <c r="PC21" s="188">
        <v>2166363.92</v>
      </c>
      <c r="PD21" s="188">
        <v>5776697.6100000003</v>
      </c>
      <c r="PE21" s="188">
        <v>11248869.27</v>
      </c>
      <c r="PF21" s="188">
        <v>3067891</v>
      </c>
      <c r="PG21" s="188">
        <v>3862686.7</v>
      </c>
      <c r="PH21" s="188">
        <v>5833305.04</v>
      </c>
      <c r="PI21" s="188">
        <v>3986031</v>
      </c>
      <c r="PJ21" s="188">
        <v>8127252.7800000003</v>
      </c>
      <c r="PK21" s="188">
        <v>7427972.6299999999</v>
      </c>
      <c r="PL21" s="188">
        <v>2824036.03</v>
      </c>
      <c r="PM21" s="188">
        <v>12972012.439999999</v>
      </c>
      <c r="PN21" s="188">
        <v>2670717.9300000002</v>
      </c>
      <c r="PO21" s="188">
        <v>1951194.07</v>
      </c>
      <c r="PP21" s="188">
        <v>1585823.6</v>
      </c>
      <c r="PQ21" s="188">
        <v>1776663</v>
      </c>
      <c r="PR21" s="188">
        <v>141085586.12</v>
      </c>
      <c r="PS21" s="188">
        <v>2387140.17</v>
      </c>
      <c r="PT21" s="188">
        <v>2059183.29</v>
      </c>
      <c r="PU21" s="188">
        <v>10877858.1</v>
      </c>
      <c r="PV21" s="188">
        <v>15297974.789999999</v>
      </c>
      <c r="PW21" s="188">
        <v>3596625.5</v>
      </c>
      <c r="PX21" s="188">
        <v>9342302.9000000004</v>
      </c>
      <c r="PY21" s="188">
        <v>2233901.36</v>
      </c>
      <c r="PZ21" s="188">
        <v>7197846.54</v>
      </c>
      <c r="QA21" s="188">
        <v>2164005.79</v>
      </c>
      <c r="QB21" s="188">
        <v>8303833.1299999999</v>
      </c>
      <c r="QC21" s="188">
        <v>1742149.87</v>
      </c>
      <c r="QD21" s="188">
        <v>4108323.2</v>
      </c>
      <c r="QE21" s="188">
        <v>4814760.41</v>
      </c>
      <c r="QF21" s="188">
        <v>6874988.8499999996</v>
      </c>
      <c r="QG21" s="188">
        <v>5400549.7699999996</v>
      </c>
      <c r="QH21" s="188">
        <v>2690248.6</v>
      </c>
      <c r="QI21" s="188">
        <v>2444387.2400000002</v>
      </c>
      <c r="QJ21" s="188">
        <v>1501555.59</v>
      </c>
      <c r="QK21" s="188">
        <v>6441130.1900000004</v>
      </c>
      <c r="QL21" s="188">
        <v>6383897.1500000004</v>
      </c>
      <c r="QM21" s="188">
        <v>1689752.55</v>
      </c>
      <c r="QN21" s="188">
        <v>1411319.22</v>
      </c>
      <c r="QO21" s="188">
        <v>1621077.63</v>
      </c>
      <c r="QP21" s="188">
        <v>1430004.6</v>
      </c>
      <c r="QQ21" s="188">
        <v>1093387.1299999999</v>
      </c>
      <c r="QR21" s="188">
        <v>60007150.710000001</v>
      </c>
      <c r="QS21" s="188">
        <v>1550575.8</v>
      </c>
      <c r="QT21" s="188">
        <v>8555673.3599999994</v>
      </c>
      <c r="QU21" s="188">
        <v>3858497</v>
      </c>
      <c r="QV21" s="188">
        <v>3894841</v>
      </c>
      <c r="QW21" s="188">
        <v>11068311.4</v>
      </c>
      <c r="QX21" s="188">
        <v>5160644.4000000004</v>
      </c>
      <c r="QY21" s="188">
        <v>5435052.5</v>
      </c>
      <c r="QZ21" s="188">
        <v>10135444.59</v>
      </c>
      <c r="RA21" s="188">
        <v>2221922.15</v>
      </c>
      <c r="RB21" s="188">
        <v>3604215.9</v>
      </c>
      <c r="RC21" s="188">
        <v>1565629.4</v>
      </c>
      <c r="RD21" s="188">
        <v>1342763</v>
      </c>
      <c r="RE21" s="188">
        <v>73905763.379999995</v>
      </c>
      <c r="RF21" s="188">
        <v>12589434.289999999</v>
      </c>
      <c r="RG21" s="188">
        <v>6465888.4800000004</v>
      </c>
      <c r="RH21" s="188">
        <v>6049021</v>
      </c>
      <c r="RI21" s="188">
        <v>3968952.52</v>
      </c>
      <c r="RJ21" s="188">
        <v>5514677.1399999997</v>
      </c>
      <c r="RK21" s="188">
        <v>13717197.939999999</v>
      </c>
      <c r="RL21" s="188">
        <v>4349305.5</v>
      </c>
      <c r="RM21" s="188">
        <v>4911931.2300000004</v>
      </c>
      <c r="RN21" s="188">
        <v>14266084.75</v>
      </c>
      <c r="RO21" s="188">
        <v>12856858.279999999</v>
      </c>
      <c r="RP21" s="188">
        <v>1738278.6</v>
      </c>
      <c r="RQ21" s="188">
        <v>1588890</v>
      </c>
      <c r="RR21" s="188">
        <v>6774451.0199999996</v>
      </c>
      <c r="RS21" s="188">
        <v>4034812</v>
      </c>
      <c r="RT21" s="188">
        <v>2028747</v>
      </c>
      <c r="RU21" s="188">
        <v>4287824.5</v>
      </c>
      <c r="RV21" s="188">
        <v>2096532</v>
      </c>
      <c r="RW21" s="188">
        <v>1210760.8999999999</v>
      </c>
      <c r="RX21" s="188">
        <v>1617041</v>
      </c>
      <c r="RY21" s="188">
        <v>35831643.119999997</v>
      </c>
      <c r="RZ21" s="188">
        <v>1818150.76</v>
      </c>
      <c r="SA21" s="188">
        <v>5579431.6699999999</v>
      </c>
      <c r="SB21" s="188">
        <v>3100453.8</v>
      </c>
      <c r="SC21" s="188">
        <v>2416368.75</v>
      </c>
      <c r="SD21" s="188">
        <v>1728582</v>
      </c>
      <c r="SE21" s="188">
        <v>4251954</v>
      </c>
      <c r="SF21" s="188">
        <v>10944250.08</v>
      </c>
      <c r="SG21" s="188">
        <v>2167608</v>
      </c>
      <c r="SH21" s="188">
        <v>2709775.9</v>
      </c>
      <c r="SI21" s="188">
        <v>5833379.0999999996</v>
      </c>
      <c r="SJ21" s="188">
        <v>5336848.3600000003</v>
      </c>
      <c r="SK21" s="188">
        <v>2982352.3</v>
      </c>
      <c r="SL21" s="188">
        <v>2131688.7799999998</v>
      </c>
      <c r="SM21" s="188">
        <v>32344340.27</v>
      </c>
      <c r="SN21" s="188">
        <v>2215986.17</v>
      </c>
      <c r="SO21" s="188">
        <v>3577131.61</v>
      </c>
      <c r="SP21" s="188">
        <v>3399418.4</v>
      </c>
      <c r="SQ21" s="188">
        <v>1797969</v>
      </c>
      <c r="SR21" s="188">
        <v>3169192.1500000004</v>
      </c>
      <c r="SS21" s="188">
        <v>4319950.4400000004</v>
      </c>
      <c r="ST21" s="188">
        <v>5578565.5</v>
      </c>
      <c r="SU21" s="188">
        <v>3816774.34</v>
      </c>
      <c r="SV21" s="188">
        <v>4817646.9000000004</v>
      </c>
      <c r="SW21" s="188">
        <v>8045912.5</v>
      </c>
      <c r="SX21" s="188">
        <v>1818225.6</v>
      </c>
      <c r="SY21" s="188">
        <v>19125627.98</v>
      </c>
      <c r="SZ21" s="188">
        <v>3543135.85</v>
      </c>
      <c r="TA21" s="188">
        <v>3967801.8</v>
      </c>
      <c r="TB21" s="188">
        <v>8539299.5800000001</v>
      </c>
      <c r="TC21" s="188">
        <v>3371101.61</v>
      </c>
      <c r="TD21" s="188">
        <v>2289396.2999999998</v>
      </c>
      <c r="TE21" s="188">
        <v>3119001.5</v>
      </c>
      <c r="TF21" s="188">
        <v>1189930.95</v>
      </c>
      <c r="TG21" s="188">
        <v>53472100.600000001</v>
      </c>
      <c r="TH21" s="188">
        <v>2719995.2</v>
      </c>
      <c r="TI21" s="188">
        <v>2058390</v>
      </c>
      <c r="TJ21" s="188">
        <v>4699123.58</v>
      </c>
      <c r="TK21" s="188">
        <v>6909397.8799999999</v>
      </c>
      <c r="TL21" s="188">
        <v>3568407.68</v>
      </c>
      <c r="TM21" s="188">
        <v>1104417</v>
      </c>
      <c r="TN21" s="188">
        <v>16316180.51</v>
      </c>
      <c r="TO21" s="188">
        <v>2634466.1</v>
      </c>
      <c r="TP21" s="188">
        <v>4768853.12</v>
      </c>
      <c r="TQ21" s="188">
        <v>6553984.5</v>
      </c>
      <c r="TR21" s="188">
        <v>2636093</v>
      </c>
      <c r="TS21" s="188">
        <v>1977677.73</v>
      </c>
      <c r="TT21" s="188">
        <v>3339684.99</v>
      </c>
      <c r="TU21" s="188">
        <v>2819291.7</v>
      </c>
      <c r="TV21" s="188">
        <v>1892525.15</v>
      </c>
      <c r="TW21" s="188">
        <v>18043521.079999998</v>
      </c>
      <c r="TX21" s="188">
        <v>2049997.9</v>
      </c>
      <c r="TY21" s="188">
        <v>26122696.969999999</v>
      </c>
      <c r="TZ21" s="188">
        <v>6515603.3799999999</v>
      </c>
      <c r="UA21" s="188">
        <v>2216687.25</v>
      </c>
      <c r="UB21" s="188">
        <v>2521402</v>
      </c>
      <c r="UC21" s="188">
        <v>17936527.280000001</v>
      </c>
      <c r="UD21" s="188">
        <v>2220300.75</v>
      </c>
      <c r="UE21" s="188">
        <v>1382615.89</v>
      </c>
      <c r="UF21" s="188">
        <v>2204106.6</v>
      </c>
      <c r="UG21" s="188">
        <v>2567843.7999999998</v>
      </c>
      <c r="UH21" s="188">
        <v>28257907.84</v>
      </c>
      <c r="UI21" s="188">
        <v>5783016.9100000001</v>
      </c>
      <c r="UJ21" s="188">
        <v>4664987.0999999996</v>
      </c>
      <c r="UK21" s="188">
        <v>5982287.5999999996</v>
      </c>
      <c r="UL21" s="188">
        <v>3444448.4</v>
      </c>
      <c r="UM21" s="188">
        <v>3948747.1799999997</v>
      </c>
      <c r="UN21" s="188">
        <v>79893358.299999997</v>
      </c>
      <c r="UO21" s="188">
        <v>4627290</v>
      </c>
      <c r="UP21" s="188">
        <v>3585441.75</v>
      </c>
      <c r="UQ21" s="188">
        <v>21655526.09</v>
      </c>
      <c r="UR21" s="188">
        <v>12441.7</v>
      </c>
      <c r="US21" s="188">
        <v>4153532.58</v>
      </c>
      <c r="UT21" s="188">
        <v>10874138.4</v>
      </c>
      <c r="UU21" s="188">
        <v>2623016</v>
      </c>
      <c r="UV21" s="188">
        <v>4403930.5</v>
      </c>
      <c r="UW21" s="188">
        <v>3423422.5</v>
      </c>
      <c r="UX21" s="188">
        <v>5921347.2999999998</v>
      </c>
      <c r="UY21" s="188">
        <v>14014471.35</v>
      </c>
      <c r="UZ21" s="188">
        <v>4055672.27</v>
      </c>
      <c r="VA21" s="188">
        <v>7522737.1600000001</v>
      </c>
      <c r="VB21" s="188">
        <v>1883309.2</v>
      </c>
      <c r="VC21" s="188">
        <v>2094731.35</v>
      </c>
      <c r="VD21" s="188">
        <v>2807831</v>
      </c>
      <c r="VE21" s="188">
        <v>2423604.98</v>
      </c>
      <c r="VF21" s="188">
        <v>17427612.030000001</v>
      </c>
      <c r="VG21" s="188">
        <v>1365419.51</v>
      </c>
      <c r="VH21" s="188">
        <v>1648356.64</v>
      </c>
      <c r="VI21" s="188">
        <v>1369003</v>
      </c>
      <c r="VJ21" s="188">
        <v>63511001.340000004</v>
      </c>
      <c r="VK21" s="188">
        <v>3514242</v>
      </c>
      <c r="VL21" s="188">
        <v>3831337.55</v>
      </c>
      <c r="VM21" s="188">
        <v>17000187.84</v>
      </c>
      <c r="VN21" s="188">
        <v>12296111.5</v>
      </c>
      <c r="VO21" s="188">
        <v>8510444.4100000001</v>
      </c>
      <c r="VP21" s="188">
        <v>3528986</v>
      </c>
      <c r="VQ21" s="188">
        <v>4318898.3499999996</v>
      </c>
      <c r="VR21" s="188">
        <v>4180514.69</v>
      </c>
      <c r="VS21" s="188">
        <v>17401083.440000001</v>
      </c>
      <c r="VT21" s="188">
        <v>3843000</v>
      </c>
      <c r="VU21" s="188">
        <v>11510033.1</v>
      </c>
      <c r="VV21" s="188">
        <v>4683459.8499999996</v>
      </c>
      <c r="VW21" s="188">
        <v>2897801.04</v>
      </c>
      <c r="VX21" s="188">
        <v>2646416</v>
      </c>
      <c r="VY21" s="188">
        <v>241375141.69</v>
      </c>
      <c r="VZ21" s="188">
        <v>7573669.3200000003</v>
      </c>
      <c r="WA21" s="188">
        <v>4793444.7300000004</v>
      </c>
      <c r="WB21" s="188">
        <v>5450665.29</v>
      </c>
      <c r="WC21" s="188">
        <v>2325581</v>
      </c>
      <c r="WD21" s="188">
        <v>4631651.2</v>
      </c>
      <c r="WE21" s="188">
        <v>9210474.6799999997</v>
      </c>
      <c r="WF21" s="188">
        <v>9900815.75</v>
      </c>
      <c r="WG21" s="188">
        <v>5761438.9199999999</v>
      </c>
      <c r="WH21" s="188">
        <v>8197214.7000000002</v>
      </c>
      <c r="WI21" s="188">
        <v>2424642.73</v>
      </c>
      <c r="WJ21" s="188">
        <v>26554621.100000001</v>
      </c>
      <c r="WK21" s="188">
        <v>6300581</v>
      </c>
      <c r="WL21" s="188">
        <v>8779992.1699999999</v>
      </c>
      <c r="WM21" s="188">
        <v>12740267.83</v>
      </c>
      <c r="WN21" s="188">
        <v>6779471.4100000001</v>
      </c>
      <c r="WO21" s="188">
        <v>4719007.6399999997</v>
      </c>
      <c r="WP21" s="188">
        <v>7505123.96</v>
      </c>
      <c r="WQ21" s="188">
        <v>3265461.4</v>
      </c>
      <c r="WR21" s="188">
        <v>9485759.1300000008</v>
      </c>
      <c r="WS21" s="188">
        <v>24453176.98</v>
      </c>
      <c r="WT21" s="188">
        <v>4514661.32</v>
      </c>
      <c r="WU21" s="188">
        <v>2178070.2000000002</v>
      </c>
      <c r="WV21" s="188">
        <v>2279967.2000000002</v>
      </c>
      <c r="WW21" s="188">
        <v>2363616.77</v>
      </c>
      <c r="WX21" s="188">
        <v>2015805.6</v>
      </c>
      <c r="WY21" s="188">
        <v>2044817.5</v>
      </c>
      <c r="WZ21" s="188">
        <v>1848878.33</v>
      </c>
      <c r="XA21" s="188">
        <v>15814199.49</v>
      </c>
      <c r="XB21" s="188">
        <v>2555670.91</v>
      </c>
      <c r="XC21" s="188">
        <v>2017820.78</v>
      </c>
      <c r="XD21" s="188">
        <v>1178377</v>
      </c>
      <c r="XE21" s="188">
        <v>2286997.1</v>
      </c>
      <c r="XF21" s="188">
        <v>53976344.359999999</v>
      </c>
      <c r="XG21" s="188">
        <v>5519142.4000000004</v>
      </c>
      <c r="XH21" s="188">
        <v>6003811.9900000002</v>
      </c>
      <c r="XI21" s="188">
        <v>24892698.5</v>
      </c>
      <c r="XJ21" s="188">
        <v>5328274.3899999997</v>
      </c>
      <c r="XK21" s="188">
        <v>6210839.0999999996</v>
      </c>
      <c r="XL21" s="188">
        <v>10152045.35</v>
      </c>
      <c r="XM21" s="188">
        <v>3663230</v>
      </c>
      <c r="XN21" s="188">
        <v>3929944.26</v>
      </c>
      <c r="XO21" s="188">
        <v>11664579.6</v>
      </c>
      <c r="XP21" s="188">
        <v>6783874.4000000004</v>
      </c>
      <c r="XQ21" s="188">
        <v>2396430.4</v>
      </c>
      <c r="XR21" s="188">
        <v>2952359.95</v>
      </c>
      <c r="XS21" s="188">
        <v>3590290</v>
      </c>
      <c r="XT21" s="188">
        <v>2301158</v>
      </c>
      <c r="XU21" s="188">
        <v>1921536</v>
      </c>
      <c r="XV21" s="188">
        <v>1929364.3</v>
      </c>
      <c r="XW21" s="188">
        <v>3195955.52</v>
      </c>
      <c r="XX21" s="188">
        <v>2461105</v>
      </c>
      <c r="XY21" s="188">
        <v>2079300.51</v>
      </c>
      <c r="XZ21" s="188">
        <v>3386214</v>
      </c>
      <c r="YA21" s="188">
        <v>2151420</v>
      </c>
      <c r="YB21" s="188">
        <v>2846631.5</v>
      </c>
      <c r="YC21" s="188">
        <v>60093547.899999999</v>
      </c>
      <c r="YD21" s="188">
        <v>4742228.4800000004</v>
      </c>
      <c r="YE21" s="188">
        <v>9930809.2599999998</v>
      </c>
      <c r="YF21" s="188">
        <v>3373559.09</v>
      </c>
      <c r="YG21" s="188">
        <v>23761209.300000001</v>
      </c>
      <c r="YH21" s="188">
        <v>5233651.0999999996</v>
      </c>
      <c r="YI21" s="188">
        <v>8175237.7999999998</v>
      </c>
      <c r="YJ21" s="188">
        <v>2423968.7999999998</v>
      </c>
      <c r="YK21" s="188">
        <v>17377158</v>
      </c>
      <c r="YL21" s="188">
        <v>10203514.949999999</v>
      </c>
      <c r="YM21" s="188">
        <v>5164607.42</v>
      </c>
      <c r="YN21" s="188">
        <v>2550417.27</v>
      </c>
      <c r="YO21" s="188">
        <v>2757956.4</v>
      </c>
      <c r="YP21" s="188">
        <v>2649860.7000000002</v>
      </c>
      <c r="YQ21" s="188">
        <v>2719041.65</v>
      </c>
      <c r="YR21" s="188">
        <v>2206102.5</v>
      </c>
      <c r="YS21" s="188">
        <v>1806335.25</v>
      </c>
      <c r="YT21" s="188">
        <v>21967358.140000001</v>
      </c>
      <c r="YU21" s="188">
        <v>2294853</v>
      </c>
      <c r="YV21" s="188">
        <v>856268</v>
      </c>
      <c r="YW21" s="188">
        <v>2838013.5</v>
      </c>
      <c r="YX21" s="188">
        <v>3473719.22</v>
      </c>
      <c r="YY21" s="188">
        <v>1088027.79</v>
      </c>
      <c r="YZ21" s="188">
        <v>3142127</v>
      </c>
      <c r="ZA21" s="188">
        <v>16048706.310000001</v>
      </c>
      <c r="ZB21" s="188">
        <v>2009868.25</v>
      </c>
      <c r="ZC21" s="188">
        <v>4025346.22</v>
      </c>
      <c r="ZD21" s="188">
        <v>3505573.26</v>
      </c>
      <c r="ZE21" s="188">
        <v>2030511.5</v>
      </c>
      <c r="ZF21" s="188">
        <v>4029771</v>
      </c>
      <c r="ZG21" s="188">
        <v>1602945</v>
      </c>
      <c r="ZH21" s="188">
        <v>1835745.28</v>
      </c>
      <c r="ZI21" s="188">
        <v>8749687.4000000004</v>
      </c>
      <c r="ZJ21" s="188">
        <v>57299443.030000001</v>
      </c>
      <c r="ZK21" s="188">
        <v>2554170.8199999998</v>
      </c>
      <c r="ZL21" s="188">
        <v>8711397.1899999995</v>
      </c>
      <c r="ZM21" s="188">
        <v>18045203.710000001</v>
      </c>
      <c r="ZN21" s="188">
        <v>13211045.699999999</v>
      </c>
      <c r="ZO21" s="188">
        <v>3241454.2</v>
      </c>
      <c r="ZP21" s="188">
        <v>5429298.3700000001</v>
      </c>
      <c r="ZQ21" s="188">
        <v>7259295.5</v>
      </c>
      <c r="ZR21" s="188">
        <v>5287896.68</v>
      </c>
      <c r="ZS21" s="188">
        <v>12522961.41</v>
      </c>
      <c r="ZT21" s="188">
        <v>1161245.72</v>
      </c>
      <c r="ZU21" s="188">
        <v>2521531.6</v>
      </c>
      <c r="ZV21" s="188">
        <v>3583373</v>
      </c>
      <c r="ZW21" s="188">
        <v>4435751.01</v>
      </c>
      <c r="ZX21" s="188">
        <v>2476785.2000000002</v>
      </c>
      <c r="ZY21" s="188">
        <v>2760911.71</v>
      </c>
      <c r="ZZ21" s="188">
        <v>3158998.21</v>
      </c>
      <c r="AAA21" s="188">
        <v>1552760</v>
      </c>
      <c r="AAB21" s="188">
        <v>3481560.68</v>
      </c>
      <c r="AAC21" s="188">
        <v>2199772.44</v>
      </c>
      <c r="AAD21" s="188">
        <v>1999213.9</v>
      </c>
      <c r="AAE21" s="188">
        <v>1436813.46</v>
      </c>
      <c r="AAF21" s="188">
        <v>22512040.329999998</v>
      </c>
      <c r="AAG21" s="188">
        <v>2351807.2999999998</v>
      </c>
      <c r="AAH21" s="188">
        <v>4697595.3</v>
      </c>
      <c r="AAI21" s="188">
        <v>2025922.01</v>
      </c>
      <c r="AAJ21" s="188">
        <v>1617773</v>
      </c>
      <c r="AAK21" s="188">
        <v>6342333</v>
      </c>
      <c r="AAL21" s="188">
        <v>2799968.21</v>
      </c>
      <c r="AAM21" s="188">
        <v>158742852.77000001</v>
      </c>
      <c r="AAN21" s="188">
        <v>3242268.39</v>
      </c>
      <c r="AAO21" s="188">
        <v>1590354.87</v>
      </c>
      <c r="AAP21" s="188">
        <v>7565258.3899999997</v>
      </c>
      <c r="AAQ21" s="188">
        <v>4787884.0999999996</v>
      </c>
      <c r="AAR21" s="188">
        <v>3269782.1</v>
      </c>
      <c r="AAS21" s="188">
        <v>3741015.86</v>
      </c>
      <c r="AAT21" s="188">
        <v>7127733.7599999998</v>
      </c>
      <c r="AAU21" s="188">
        <v>14091869.310000001</v>
      </c>
      <c r="AAV21" s="188">
        <v>2518055.39</v>
      </c>
      <c r="AAW21" s="188">
        <v>5522199.54</v>
      </c>
      <c r="AAX21" s="188">
        <v>22204256.68</v>
      </c>
      <c r="AAY21" s="188">
        <v>9910546.3800000008</v>
      </c>
      <c r="AAZ21" s="188">
        <v>1465463.95</v>
      </c>
      <c r="ABA21" s="188">
        <v>3239150.35</v>
      </c>
      <c r="ABB21" s="188">
        <v>2247853.14</v>
      </c>
      <c r="ABC21" s="188">
        <v>1485093.54</v>
      </c>
      <c r="ABD21" s="188">
        <v>2058623.57</v>
      </c>
      <c r="ABE21" s="188">
        <v>1956357</v>
      </c>
      <c r="ABF21" s="188">
        <v>24170629.039999999</v>
      </c>
      <c r="ABG21" s="188">
        <v>19015185.949999999</v>
      </c>
      <c r="ABH21" s="188">
        <v>2351577.7400000002</v>
      </c>
      <c r="ABI21" s="188">
        <v>1631864.69</v>
      </c>
      <c r="ABJ21" s="188">
        <v>1758770.43</v>
      </c>
      <c r="ABK21" s="188">
        <v>953065.38</v>
      </c>
      <c r="ABL21" s="188">
        <v>1522023</v>
      </c>
      <c r="ABM21" s="188">
        <v>23333482.199999999</v>
      </c>
      <c r="ABN21" s="188">
        <v>3595200.96</v>
      </c>
      <c r="ABO21" s="188">
        <v>1988738.01</v>
      </c>
      <c r="ABP21" s="188">
        <v>3475100.96</v>
      </c>
      <c r="ABQ21" s="188">
        <v>6700401.5</v>
      </c>
      <c r="ABR21" s="188">
        <v>2362512.2000000002</v>
      </c>
      <c r="ABS21" s="188">
        <v>3864652.05</v>
      </c>
      <c r="ABT21" s="188">
        <v>4589007.2699999996</v>
      </c>
      <c r="ABU21" s="188">
        <v>1066207.05</v>
      </c>
      <c r="ABV21" s="188">
        <v>44970149.659999996</v>
      </c>
      <c r="ABW21" s="188">
        <v>7149895.7000000002</v>
      </c>
      <c r="ABX21" s="188">
        <v>6283756.8899999997</v>
      </c>
      <c r="ABY21" s="188">
        <v>2930278.83</v>
      </c>
      <c r="ABZ21" s="188">
        <v>1992525.21</v>
      </c>
      <c r="ACA21" s="188">
        <v>9056607.5500000007</v>
      </c>
      <c r="ACB21" s="188">
        <v>2081755.98</v>
      </c>
      <c r="ACC21" s="188">
        <v>2394851.9900000002</v>
      </c>
      <c r="ACD21" s="188">
        <v>1859311.55</v>
      </c>
      <c r="ACE21" s="188">
        <v>5088465</v>
      </c>
      <c r="ACF21" s="188">
        <v>1920053.45</v>
      </c>
      <c r="ACG21" s="188">
        <v>54834491.799999997</v>
      </c>
      <c r="ACH21" s="188">
        <v>3192376.22</v>
      </c>
      <c r="ACI21" s="188">
        <v>6287591.7800000003</v>
      </c>
      <c r="ACJ21" s="188">
        <v>4446142.5</v>
      </c>
      <c r="ACK21" s="188">
        <v>2729923</v>
      </c>
      <c r="ACL21" s="188">
        <v>3951002.3</v>
      </c>
      <c r="ACM21" s="188">
        <v>4375577</v>
      </c>
      <c r="ACN21" s="188">
        <v>23765324.27</v>
      </c>
      <c r="ACO21" s="188">
        <v>14945689.6</v>
      </c>
      <c r="ACP21" s="188">
        <v>3092908</v>
      </c>
      <c r="ACQ21" s="188">
        <v>7813438</v>
      </c>
      <c r="ACR21" s="188">
        <v>5346365.4400000004</v>
      </c>
      <c r="ACS21" s="188">
        <v>3849990.99</v>
      </c>
      <c r="ACT21" s="188">
        <v>19422059.300000001</v>
      </c>
      <c r="ACU21" s="188">
        <v>6390124</v>
      </c>
      <c r="ACV21" s="188">
        <v>4449718.37</v>
      </c>
      <c r="ACW21" s="188">
        <v>4003540.6</v>
      </c>
      <c r="ACX21" s="188">
        <v>3061300.4</v>
      </c>
      <c r="ACY21" s="188">
        <v>3205517</v>
      </c>
      <c r="ACZ21" s="188">
        <v>2022483</v>
      </c>
      <c r="ADA21" s="188">
        <v>1707884.6</v>
      </c>
      <c r="ADB21" s="188">
        <v>1267616.3799999999</v>
      </c>
      <c r="ADC21" s="188">
        <v>2399907.6</v>
      </c>
      <c r="ADD21" s="188">
        <v>12456819.050000001</v>
      </c>
      <c r="ADE21" s="188">
        <v>9418788.4800000004</v>
      </c>
      <c r="ADF21" s="188">
        <v>643795.5</v>
      </c>
      <c r="ADG21" s="188">
        <v>1150031.6599999999</v>
      </c>
      <c r="ADH21" s="188">
        <v>3187934</v>
      </c>
      <c r="ADI21" s="188">
        <v>356434.06</v>
      </c>
      <c r="ADJ21" s="188">
        <v>2210389.81</v>
      </c>
      <c r="ADK21" s="188">
        <v>2093752.4</v>
      </c>
      <c r="ADL21" s="188">
        <v>3659067</v>
      </c>
      <c r="ADM21" s="188">
        <v>104401540.34999999</v>
      </c>
      <c r="ADN21" s="188">
        <v>9457780.9600000009</v>
      </c>
      <c r="ADO21" s="188">
        <v>7693617.4199999999</v>
      </c>
      <c r="ADP21" s="188">
        <v>18747866.100000001</v>
      </c>
      <c r="ADQ21" s="188">
        <v>1253592.8500000001</v>
      </c>
      <c r="ADR21" s="188">
        <v>1876079.5</v>
      </c>
      <c r="ADS21" s="188">
        <v>3711037.19</v>
      </c>
      <c r="ADT21" s="188">
        <v>1291393</v>
      </c>
      <c r="ADU21" s="188">
        <v>82132317.180000007</v>
      </c>
      <c r="ADV21" s="188">
        <v>12762501.73</v>
      </c>
      <c r="ADW21" s="188">
        <v>9229416.1199999992</v>
      </c>
      <c r="ADX21" s="188">
        <v>2718125.43</v>
      </c>
      <c r="ADY21" s="188">
        <v>4348400.8899999997</v>
      </c>
      <c r="ADZ21" s="188">
        <v>6599909.8099999996</v>
      </c>
      <c r="AEA21" s="188">
        <v>4112439.7</v>
      </c>
      <c r="AEB21" s="188">
        <v>3156294.89</v>
      </c>
      <c r="AEC21" s="188">
        <v>1893156.47</v>
      </c>
      <c r="AED21" s="188">
        <v>2009044</v>
      </c>
      <c r="AEE21" s="188">
        <v>2957929.2</v>
      </c>
      <c r="AEF21" s="188">
        <v>7370107.0800000001</v>
      </c>
      <c r="AEG21" s="188">
        <v>2389701.65</v>
      </c>
      <c r="AEH21" s="188">
        <v>4271504.54</v>
      </c>
      <c r="AEI21" s="188">
        <v>4477486.13</v>
      </c>
      <c r="AEJ21" s="188">
        <v>3487525.14</v>
      </c>
      <c r="AEK21" s="188">
        <v>1820601.05</v>
      </c>
      <c r="AEL21" s="188">
        <v>9294875</v>
      </c>
      <c r="AEM21" s="188">
        <v>1862167.83</v>
      </c>
      <c r="AEN21" s="188">
        <v>8053975.1200000001</v>
      </c>
      <c r="AEO21" s="188">
        <v>53789597.560000002</v>
      </c>
      <c r="AEP21" s="188">
        <v>11072160.48</v>
      </c>
      <c r="AEQ21" s="188">
        <v>5639659.2300000004</v>
      </c>
      <c r="AER21" s="188">
        <v>4624125.6500000004</v>
      </c>
      <c r="AES21" s="188">
        <v>3900880.25</v>
      </c>
      <c r="AET21" s="188">
        <v>12499835.99</v>
      </c>
      <c r="AEU21" s="188">
        <v>3464347.76</v>
      </c>
      <c r="AEV21" s="188">
        <v>5094004.2</v>
      </c>
      <c r="AEW21" s="188">
        <v>2853320.95</v>
      </c>
      <c r="AEX21" s="188">
        <v>2764144.7</v>
      </c>
      <c r="AEY21" s="188">
        <v>30742792.02</v>
      </c>
      <c r="AEZ21" s="188">
        <v>16154459.33</v>
      </c>
      <c r="AFA21" s="188">
        <v>11373894</v>
      </c>
      <c r="AFB21" s="188">
        <v>5121690.55</v>
      </c>
      <c r="AFC21" s="188">
        <v>13315450.25</v>
      </c>
      <c r="AFD21" s="188">
        <v>8573055.8000000007</v>
      </c>
      <c r="AFE21" s="188">
        <v>3952258</v>
      </c>
      <c r="AFF21" s="188">
        <v>6683682.9500000002</v>
      </c>
      <c r="AFG21" s="188">
        <v>1667156</v>
      </c>
      <c r="AFH21" s="188">
        <v>10640671.25</v>
      </c>
      <c r="AFI21" s="188">
        <v>5619994.5</v>
      </c>
      <c r="AFJ21" s="188">
        <v>4686495.5</v>
      </c>
      <c r="AFK21" s="188">
        <v>4790092.01</v>
      </c>
      <c r="AFL21" s="188">
        <v>52938201.409999996</v>
      </c>
      <c r="AFM21" s="188">
        <v>7410785.2999999998</v>
      </c>
      <c r="AFN21" s="188">
        <v>7003165.1699999999</v>
      </c>
      <c r="AFO21" s="188">
        <v>3096943</v>
      </c>
      <c r="AFP21" s="188">
        <v>5375076.3399999999</v>
      </c>
      <c r="AFQ21" s="188">
        <v>3155485.99</v>
      </c>
      <c r="AFR21" s="188">
        <v>2634490</v>
      </c>
      <c r="AFS21" s="188">
        <v>5523993.96</v>
      </c>
      <c r="AFT21" s="188">
        <v>6846490.5599999996</v>
      </c>
      <c r="AFU21" s="188">
        <v>2213511.5</v>
      </c>
      <c r="AFV21" s="188">
        <v>7147446.6600000001</v>
      </c>
      <c r="AFW21" s="188">
        <v>2609797.5</v>
      </c>
      <c r="AFX21" s="188">
        <v>32412154.84</v>
      </c>
      <c r="AFY21" s="188">
        <v>1789787.18</v>
      </c>
      <c r="AFZ21" s="188">
        <v>3052574.59</v>
      </c>
      <c r="AGA21" s="188">
        <v>2547307.84</v>
      </c>
      <c r="AGB21" s="188">
        <v>6061129.1500000004</v>
      </c>
      <c r="AGC21" s="188">
        <v>2691058.77</v>
      </c>
      <c r="AGD21" s="188">
        <v>1510706.37</v>
      </c>
      <c r="AGE21" s="188">
        <v>2476340.2000000002</v>
      </c>
      <c r="AGF21" s="188">
        <v>1577264.6</v>
      </c>
      <c r="AGG21" s="188">
        <v>2201268.85</v>
      </c>
      <c r="AGH21" s="188">
        <v>2334639.39</v>
      </c>
      <c r="AGI21" s="188">
        <v>40671211.240000002</v>
      </c>
      <c r="AGJ21" s="188">
        <v>6038209.5499999998</v>
      </c>
      <c r="AGK21" s="188">
        <v>4476773.6100000003</v>
      </c>
      <c r="AGL21" s="188">
        <v>1363746.2</v>
      </c>
      <c r="AGM21" s="188">
        <v>10696501.640000001</v>
      </c>
      <c r="AGN21" s="188">
        <v>3794218.05</v>
      </c>
      <c r="AGO21" s="188">
        <v>1969259.67</v>
      </c>
      <c r="AGP21" s="188">
        <v>2388211.6</v>
      </c>
      <c r="AGQ21" s="188">
        <v>110036562.14</v>
      </c>
      <c r="AGR21" s="188">
        <v>46879146.979999997</v>
      </c>
      <c r="AGS21" s="188">
        <v>2406805.2799999998</v>
      </c>
      <c r="AGT21" s="188">
        <v>5967980.75</v>
      </c>
      <c r="AGU21" s="188">
        <v>10514517.029999999</v>
      </c>
      <c r="AGV21" s="188">
        <v>4860773.5</v>
      </c>
      <c r="AGW21" s="188">
        <v>3009691.5</v>
      </c>
      <c r="AGX21" s="188">
        <v>4397223.4000000004</v>
      </c>
      <c r="AGY21" s="188">
        <v>2149498.5</v>
      </c>
      <c r="AGZ21" s="188">
        <v>4610806.41</v>
      </c>
      <c r="AHA21" s="188">
        <v>4298456.5</v>
      </c>
      <c r="AHB21" s="188">
        <v>2348607.6</v>
      </c>
      <c r="AHC21" s="188">
        <v>2322241.2999999998</v>
      </c>
      <c r="AHD21" s="188">
        <v>2132233.5</v>
      </c>
      <c r="AHE21" s="188">
        <v>1603221.2</v>
      </c>
      <c r="AHF21" s="188">
        <v>2233232.7000000002</v>
      </c>
      <c r="AHG21" s="188">
        <v>2038478.5</v>
      </c>
      <c r="AHH21" s="188">
        <v>15178842.01</v>
      </c>
      <c r="AHI21" s="188">
        <v>3365277.3</v>
      </c>
      <c r="AHJ21" s="188">
        <v>3459897.15</v>
      </c>
      <c r="AHK21" s="188">
        <v>4019124.52</v>
      </c>
      <c r="AHL21" s="188">
        <v>9025014.3499999996</v>
      </c>
      <c r="AHM21" s="188">
        <v>2905456.95</v>
      </c>
      <c r="AHN21" s="188">
        <v>2733640</v>
      </c>
      <c r="AHO21" s="188"/>
      <c r="AHQ21" s="209">
        <v>19</v>
      </c>
      <c r="AHR21" s="184" t="s">
        <v>23</v>
      </c>
      <c r="AHS21" s="184" t="b">
        <f t="shared" si="0"/>
        <v>1</v>
      </c>
    </row>
    <row r="22" spans="1:903" ht="23.5" customHeight="1">
      <c r="A22" s="183" t="s">
        <v>25</v>
      </c>
      <c r="B22" s="184" t="s">
        <v>26</v>
      </c>
      <c r="C22" s="188">
        <v>522970904.73999995</v>
      </c>
      <c r="D22" s="188">
        <v>125720612.73999999</v>
      </c>
      <c r="E22" s="188">
        <v>31976115.109999999</v>
      </c>
      <c r="F22" s="188">
        <v>47052505.969999991</v>
      </c>
      <c r="G22" s="188">
        <v>56185640.820000008</v>
      </c>
      <c r="H22" s="188">
        <v>50689994.230000004</v>
      </c>
      <c r="I22" s="188">
        <v>25496183.520000003</v>
      </c>
      <c r="J22" s="188">
        <v>107746731.91</v>
      </c>
      <c r="K22" s="188">
        <v>51591149.18999999</v>
      </c>
      <c r="L22" s="188">
        <v>39418925.089999996</v>
      </c>
      <c r="M22" s="188">
        <v>110524660.89999999</v>
      </c>
      <c r="N22" s="188">
        <v>50260179.260000005</v>
      </c>
      <c r="O22" s="188">
        <v>90070242.219999999</v>
      </c>
      <c r="P22" s="188">
        <v>71967739.390000001</v>
      </c>
      <c r="Q22" s="188">
        <v>36729418.730000004</v>
      </c>
      <c r="R22" s="188">
        <v>23606567.510000002</v>
      </c>
      <c r="S22" s="188">
        <v>30025049.620000001</v>
      </c>
      <c r="T22" s="188">
        <v>53949645.440000005</v>
      </c>
      <c r="U22" s="188">
        <v>20089214.68</v>
      </c>
      <c r="V22" s="188">
        <v>31574799.949999999</v>
      </c>
      <c r="W22" s="188">
        <v>36704768.469999999</v>
      </c>
      <c r="X22" s="188">
        <v>31233903.43</v>
      </c>
      <c r="Y22" s="188">
        <v>27092191.23</v>
      </c>
      <c r="Z22" s="188">
        <v>15757837.57</v>
      </c>
      <c r="AA22" s="188">
        <v>624515402.25999999</v>
      </c>
      <c r="AB22" s="188">
        <v>50624378.640000001</v>
      </c>
      <c r="AC22" s="188">
        <v>82892410.780000001</v>
      </c>
      <c r="AD22" s="188">
        <v>33055047.140000004</v>
      </c>
      <c r="AE22" s="188">
        <v>91541478.829999983</v>
      </c>
      <c r="AF22" s="188">
        <v>46965466.169999994</v>
      </c>
      <c r="AG22" s="188">
        <v>73146662.540000007</v>
      </c>
      <c r="AH22" s="188">
        <v>50225735.740000002</v>
      </c>
      <c r="AI22" s="188">
        <v>48930645.240000002</v>
      </c>
      <c r="AJ22" s="188">
        <v>42846234.189999998</v>
      </c>
      <c r="AK22" s="188">
        <v>28584515.859999999</v>
      </c>
      <c r="AL22" s="188">
        <v>30768042.879999999</v>
      </c>
      <c r="AM22" s="188">
        <v>22665219.089999996</v>
      </c>
      <c r="AN22" s="188">
        <v>38018854.109999999</v>
      </c>
      <c r="AO22" s="188">
        <v>32433515.289999999</v>
      </c>
      <c r="AP22" s="188">
        <v>53788772.310000002</v>
      </c>
      <c r="AQ22" s="188">
        <v>43460755.980000004</v>
      </c>
      <c r="AR22" s="188">
        <v>7612585.3399999999</v>
      </c>
      <c r="AS22" s="188">
        <v>390917588.63</v>
      </c>
      <c r="AT22" s="188">
        <v>57722575.469999999</v>
      </c>
      <c r="AU22" s="188">
        <v>39139191.300000004</v>
      </c>
      <c r="AV22" s="188">
        <v>59375693.340000004</v>
      </c>
      <c r="AW22" s="188">
        <v>46557932.439999998</v>
      </c>
      <c r="AX22" s="188">
        <v>33038518.969999999</v>
      </c>
      <c r="AY22" s="188">
        <v>38593319.289999999</v>
      </c>
      <c r="AZ22" s="188">
        <v>57359865.689999998</v>
      </c>
      <c r="BA22" s="188">
        <v>136846376.79000002</v>
      </c>
      <c r="BB22" s="188">
        <v>27780364.519999996</v>
      </c>
      <c r="BC22" s="188">
        <v>43923526.250000007</v>
      </c>
      <c r="BD22" s="188">
        <v>68426722.700000003</v>
      </c>
      <c r="BE22" s="188">
        <v>25202218.080000002</v>
      </c>
      <c r="BF22" s="188">
        <v>21783091.740000002</v>
      </c>
      <c r="BG22" s="188">
        <v>24473577.309999999</v>
      </c>
      <c r="BH22" s="188">
        <v>360935661.16999996</v>
      </c>
      <c r="BI22" s="188">
        <v>22219020.989999995</v>
      </c>
      <c r="BJ22" s="188">
        <v>17619850.840000004</v>
      </c>
      <c r="BK22" s="188">
        <v>32505647.760000002</v>
      </c>
      <c r="BL22" s="188">
        <v>44976488.730000004</v>
      </c>
      <c r="BM22" s="188">
        <v>64630111.850000001</v>
      </c>
      <c r="BN22" s="188">
        <v>24144673.449999999</v>
      </c>
      <c r="BO22" s="188">
        <v>30198016.07</v>
      </c>
      <c r="BP22" s="188">
        <v>23023955.850000001</v>
      </c>
      <c r="BQ22" s="188">
        <v>26175355.550000004</v>
      </c>
      <c r="BR22" s="188">
        <v>13012701.710000001</v>
      </c>
      <c r="BS22" s="188">
        <v>16773263.51</v>
      </c>
      <c r="BT22" s="188">
        <v>94199674.429999992</v>
      </c>
      <c r="BU22" s="188">
        <v>14929166.67</v>
      </c>
      <c r="BV22" s="188">
        <v>15727915.050000001</v>
      </c>
      <c r="BW22" s="188">
        <v>307812776.45000005</v>
      </c>
      <c r="BX22" s="188">
        <v>188526470.62000003</v>
      </c>
      <c r="BY22" s="188">
        <v>47452937.600000001</v>
      </c>
      <c r="BZ22" s="188">
        <v>32417248.530000001</v>
      </c>
      <c r="CA22" s="188">
        <v>66845800.269999996</v>
      </c>
      <c r="CB22" s="188">
        <v>47583383.790000007</v>
      </c>
      <c r="CC22" s="188">
        <v>45282608.129999995</v>
      </c>
      <c r="CD22" s="188">
        <v>7956664.1500000004</v>
      </c>
      <c r="CE22" s="188">
        <v>8583118.6300000008</v>
      </c>
      <c r="CF22" s="188">
        <v>626584065.95999992</v>
      </c>
      <c r="CG22" s="188">
        <v>45406343.219999999</v>
      </c>
      <c r="CH22" s="188">
        <v>80480579.809999987</v>
      </c>
      <c r="CI22" s="188">
        <v>35942622.649999999</v>
      </c>
      <c r="CJ22" s="188">
        <v>39895167.440000005</v>
      </c>
      <c r="CK22" s="188">
        <v>50191843.32</v>
      </c>
      <c r="CL22" s="188">
        <v>39258695.430000007</v>
      </c>
      <c r="CM22" s="188">
        <v>60341056.269999996</v>
      </c>
      <c r="CN22" s="188">
        <v>23687379.630000003</v>
      </c>
      <c r="CO22" s="188">
        <v>44739484.290000007</v>
      </c>
      <c r="CP22" s="188">
        <v>31328250.829999998</v>
      </c>
      <c r="CQ22" s="188">
        <v>59687389.410000011</v>
      </c>
      <c r="CR22" s="188">
        <v>33149769.77</v>
      </c>
      <c r="CS22" s="188">
        <v>315822842.67000002</v>
      </c>
      <c r="CT22" s="188">
        <v>35494716.560000002</v>
      </c>
      <c r="CU22" s="188">
        <v>45305528.100000001</v>
      </c>
      <c r="CV22" s="188">
        <v>58633852.939999998</v>
      </c>
      <c r="CW22" s="188">
        <v>33584182.909999996</v>
      </c>
      <c r="CX22" s="188">
        <v>58068940.890000008</v>
      </c>
      <c r="CY22" s="188">
        <v>37408096.490000002</v>
      </c>
      <c r="CZ22" s="188">
        <v>16277741.560000001</v>
      </c>
      <c r="DA22" s="188">
        <v>333998640.28000009</v>
      </c>
      <c r="DB22" s="188">
        <v>51916011.410000011</v>
      </c>
      <c r="DC22" s="188">
        <v>100519689.42000002</v>
      </c>
      <c r="DD22" s="188">
        <v>98919787.489999995</v>
      </c>
      <c r="DE22" s="188">
        <v>41410089.549999997</v>
      </c>
      <c r="DF22" s="188">
        <v>57754225.240000002</v>
      </c>
      <c r="DG22" s="188">
        <v>51515321.639999993</v>
      </c>
      <c r="DH22" s="188">
        <v>16089455.76</v>
      </c>
      <c r="DI22" s="188">
        <v>33514707.329999998</v>
      </c>
      <c r="DJ22" s="188">
        <v>32796582.010000002</v>
      </c>
      <c r="DK22" s="188">
        <v>75722841.190000013</v>
      </c>
      <c r="DL22" s="188">
        <v>232230989.48999998</v>
      </c>
      <c r="DM22" s="188">
        <v>239752278.15000004</v>
      </c>
      <c r="DN22" s="188">
        <v>45859347.100000009</v>
      </c>
      <c r="DO22" s="188">
        <v>33041867.449999999</v>
      </c>
      <c r="DP22" s="188">
        <v>62621988.640000008</v>
      </c>
      <c r="DQ22" s="188">
        <v>44154205.649999999</v>
      </c>
      <c r="DR22" s="188">
        <v>37783971.190000005</v>
      </c>
      <c r="DS22" s="188">
        <v>39156450.269999996</v>
      </c>
      <c r="DT22" s="188">
        <v>15956352.75</v>
      </c>
      <c r="DU22" s="188">
        <v>740205382.38</v>
      </c>
      <c r="DV22" s="188">
        <v>38434573.18</v>
      </c>
      <c r="DW22" s="188">
        <v>56120924.460000001</v>
      </c>
      <c r="DX22" s="188">
        <v>51243178.590000004</v>
      </c>
      <c r="DY22" s="188">
        <v>57081966.440000005</v>
      </c>
      <c r="DZ22" s="188">
        <v>47225615.649999999</v>
      </c>
      <c r="EA22" s="188">
        <v>72879379.459999993</v>
      </c>
      <c r="EB22" s="188">
        <v>45728430.739999995</v>
      </c>
      <c r="EC22" s="188">
        <v>63449233.990000002</v>
      </c>
      <c r="ED22" s="188">
        <v>232141367.22999996</v>
      </c>
      <c r="EE22" s="188">
        <v>200833023.15000001</v>
      </c>
      <c r="EF22" s="188">
        <v>44434963.979999997</v>
      </c>
      <c r="EG22" s="188">
        <v>42578716.539999992</v>
      </c>
      <c r="EH22" s="188">
        <v>49532045.220000006</v>
      </c>
      <c r="EI22" s="188">
        <v>56714560.760000005</v>
      </c>
      <c r="EJ22" s="188">
        <v>86908856.339999989</v>
      </c>
      <c r="EK22" s="188">
        <v>31323560.740000002</v>
      </c>
      <c r="EL22" s="188">
        <v>36388474.050000004</v>
      </c>
      <c r="EM22" s="188">
        <v>479923801.04000002</v>
      </c>
      <c r="EN22" s="188">
        <v>38085091.020000003</v>
      </c>
      <c r="EO22" s="188">
        <v>34618185.82</v>
      </c>
      <c r="EP22" s="188">
        <v>34611996.629999995</v>
      </c>
      <c r="EQ22" s="188">
        <v>20117804.990000002</v>
      </c>
      <c r="ER22" s="188">
        <v>21158611.969999999</v>
      </c>
      <c r="ES22" s="188">
        <v>48311255.039999999</v>
      </c>
      <c r="ET22" s="188">
        <v>44433447.470000006</v>
      </c>
      <c r="EU22" s="188">
        <v>29978921.300000001</v>
      </c>
      <c r="EV22" s="188">
        <v>318716268.27999991</v>
      </c>
      <c r="EW22" s="188">
        <v>21741612.780000001</v>
      </c>
      <c r="EX22" s="188">
        <v>30487554.57</v>
      </c>
      <c r="EY22" s="188">
        <v>44200157.240000002</v>
      </c>
      <c r="EZ22" s="188">
        <v>62644762.219999999</v>
      </c>
      <c r="FA22" s="188">
        <v>50800053.979999997</v>
      </c>
      <c r="FB22" s="188">
        <v>50754359.079999998</v>
      </c>
      <c r="FC22" s="188">
        <v>29597883.919999998</v>
      </c>
      <c r="FD22" s="188">
        <v>26098426.140000001</v>
      </c>
      <c r="FE22" s="188">
        <v>18925554.329999998</v>
      </c>
      <c r="FF22" s="188">
        <v>18707343.600000001</v>
      </c>
      <c r="FG22" s="188">
        <v>11119000.960000001</v>
      </c>
      <c r="FH22" s="188">
        <v>259014207.76999998</v>
      </c>
      <c r="FI22" s="188">
        <v>29902213.43</v>
      </c>
      <c r="FJ22" s="188">
        <v>39251723.039999992</v>
      </c>
      <c r="FK22" s="188">
        <v>39481319.340000004</v>
      </c>
      <c r="FL22" s="188">
        <v>56242719.309999995</v>
      </c>
      <c r="FM22" s="188">
        <v>48904542.289999999</v>
      </c>
      <c r="FN22" s="188">
        <v>11850308.6</v>
      </c>
      <c r="FO22" s="188">
        <v>4917267.0699999994</v>
      </c>
      <c r="FP22" s="188">
        <v>569886917.44000006</v>
      </c>
      <c r="FQ22" s="188">
        <v>34690430.410000004</v>
      </c>
      <c r="FR22" s="188">
        <v>52183903.480000004</v>
      </c>
      <c r="FS22" s="188">
        <v>36403701.870000005</v>
      </c>
      <c r="FT22" s="188">
        <v>64906139.930000007</v>
      </c>
      <c r="FU22" s="188">
        <v>33791550.619999997</v>
      </c>
      <c r="FV22" s="188">
        <v>76881240.920000002</v>
      </c>
      <c r="FW22" s="188">
        <v>48220081.190000005</v>
      </c>
      <c r="FX22" s="188">
        <v>47217885.740000002</v>
      </c>
      <c r="FY22" s="188">
        <v>37526733.849999994</v>
      </c>
      <c r="FZ22" s="188">
        <v>71129396.320000008</v>
      </c>
      <c r="GA22" s="188">
        <v>40459072.759999998</v>
      </c>
      <c r="GB22" s="188">
        <v>22851530.489999998</v>
      </c>
      <c r="GC22" s="188">
        <v>8418864.870000001</v>
      </c>
      <c r="GD22" s="188">
        <v>319946964.64999998</v>
      </c>
      <c r="GE22" s="188">
        <v>32031169.849999998</v>
      </c>
      <c r="GF22" s="188">
        <v>38053155.600000001</v>
      </c>
      <c r="GG22" s="188">
        <v>67178069.730000004</v>
      </c>
      <c r="GH22" s="188">
        <v>41246947.569999993</v>
      </c>
      <c r="GI22" s="188">
        <v>34561689.029999994</v>
      </c>
      <c r="GJ22" s="188">
        <v>35976969.060000002</v>
      </c>
      <c r="GK22" s="188">
        <v>84093858.140000015</v>
      </c>
      <c r="GL22" s="188">
        <v>30182897.960000001</v>
      </c>
      <c r="GM22" s="188">
        <v>10140190.809999999</v>
      </c>
      <c r="GN22" s="188">
        <v>7620695.8300000001</v>
      </c>
      <c r="GO22" s="188">
        <v>8655942.7400000002</v>
      </c>
      <c r="GP22" s="188">
        <v>240434981.53000003</v>
      </c>
      <c r="GQ22" s="188">
        <v>56342503.780000001</v>
      </c>
      <c r="GR22" s="188">
        <v>36712033.600000001</v>
      </c>
      <c r="GS22" s="188">
        <v>54427505.149999991</v>
      </c>
      <c r="GT22" s="188">
        <v>18018000.800000001</v>
      </c>
      <c r="GU22" s="188">
        <v>40237395</v>
      </c>
      <c r="GV22" s="188">
        <v>44917863.509999998</v>
      </c>
      <c r="GW22" s="188">
        <v>24582033.870000001</v>
      </c>
      <c r="GX22" s="188">
        <v>269331672.02999997</v>
      </c>
      <c r="GY22" s="188">
        <v>30434173.93</v>
      </c>
      <c r="GZ22" s="188">
        <v>66532119.32</v>
      </c>
      <c r="HA22" s="188">
        <v>47965762.729999997</v>
      </c>
      <c r="HB22" s="188">
        <v>448177873.45999998</v>
      </c>
      <c r="HC22" s="188">
        <v>63702662.150000006</v>
      </c>
      <c r="HD22" s="188">
        <v>71628060.090000004</v>
      </c>
      <c r="HE22" s="188">
        <v>75027327.469999984</v>
      </c>
      <c r="HF22" s="188">
        <v>56600817.840000004</v>
      </c>
      <c r="HG22" s="188">
        <v>75541930.75</v>
      </c>
      <c r="HH22" s="188">
        <v>14432690.32</v>
      </c>
      <c r="HI22" s="188">
        <v>307940697.00000006</v>
      </c>
      <c r="HJ22" s="188">
        <v>53089684.949999996</v>
      </c>
      <c r="HK22" s="188">
        <v>63658896.170000002</v>
      </c>
      <c r="HL22" s="188">
        <v>52693905.870000005</v>
      </c>
      <c r="HM22" s="188">
        <v>34313166.780000001</v>
      </c>
      <c r="HN22" s="188">
        <v>38182969.5</v>
      </c>
      <c r="HO22" s="188">
        <v>52256912.939999998</v>
      </c>
      <c r="HP22" s="188">
        <v>26340819.850000001</v>
      </c>
      <c r="HQ22" s="188">
        <v>391650350.04999989</v>
      </c>
      <c r="HR22" s="188">
        <v>159456507.37000003</v>
      </c>
      <c r="HS22" s="188">
        <v>47644152.479999997</v>
      </c>
      <c r="HT22" s="188">
        <v>35229028.190000005</v>
      </c>
      <c r="HU22" s="188">
        <v>34102423.850000001</v>
      </c>
      <c r="HV22" s="188">
        <v>35184106.769999996</v>
      </c>
      <c r="HW22" s="188">
        <v>70032471.489999995</v>
      </c>
      <c r="HX22" s="188">
        <v>27192482.690000001</v>
      </c>
      <c r="HY22" s="188">
        <v>33156116.52</v>
      </c>
      <c r="HZ22" s="188">
        <v>31106499.029999997</v>
      </c>
      <c r="IA22" s="188">
        <v>35955217.5</v>
      </c>
      <c r="IB22" s="188">
        <v>44194516.469999999</v>
      </c>
      <c r="IC22" s="188">
        <v>21081435.02</v>
      </c>
      <c r="ID22" s="188">
        <v>36154308.379999995</v>
      </c>
      <c r="IE22" s="188">
        <v>20855986.449999999</v>
      </c>
      <c r="IF22" s="188">
        <v>25843936.16</v>
      </c>
      <c r="IG22" s="188">
        <v>324474126.68999994</v>
      </c>
      <c r="IH22" s="188">
        <v>160679873.32999998</v>
      </c>
      <c r="II22" s="188">
        <v>54413534.719999991</v>
      </c>
      <c r="IJ22" s="188">
        <v>75852642.679999992</v>
      </c>
      <c r="IK22" s="188">
        <v>87713169.599999994</v>
      </c>
      <c r="IL22" s="188">
        <v>44184470.739999995</v>
      </c>
      <c r="IM22" s="188">
        <v>34909698.729999997</v>
      </c>
      <c r="IN22" s="188">
        <v>22791961.77</v>
      </c>
      <c r="IO22" s="188">
        <v>25973085.399999995</v>
      </c>
      <c r="IP22" s="188">
        <v>25379222.23</v>
      </c>
      <c r="IQ22" s="188">
        <v>30531118.469999999</v>
      </c>
      <c r="IR22" s="188">
        <v>512113580.84999996</v>
      </c>
      <c r="IS22" s="188">
        <v>257105397.25</v>
      </c>
      <c r="IT22" s="188">
        <v>46966929.920000002</v>
      </c>
      <c r="IU22" s="188">
        <v>48255674.289999999</v>
      </c>
      <c r="IV22" s="188">
        <v>34795105.420000002</v>
      </c>
      <c r="IW22" s="188">
        <v>24971040</v>
      </c>
      <c r="IX22" s="188">
        <v>36432618.840000004</v>
      </c>
      <c r="IY22" s="188">
        <v>22873656.059999999</v>
      </c>
      <c r="IZ22" s="188">
        <v>29300464.34</v>
      </c>
      <c r="JA22" s="188">
        <v>39172025.690000005</v>
      </c>
      <c r="JB22" s="188">
        <v>33773617.249999993</v>
      </c>
      <c r="JC22" s="188">
        <v>29767247.110000003</v>
      </c>
      <c r="JD22" s="188">
        <v>235838800</v>
      </c>
      <c r="JE22" s="188">
        <v>176079992.70999998</v>
      </c>
      <c r="JF22" s="188">
        <v>42357690.869999997</v>
      </c>
      <c r="JG22" s="188">
        <v>36155073.800000004</v>
      </c>
      <c r="JH22" s="188">
        <v>29460194.010000002</v>
      </c>
      <c r="JI22" s="188">
        <v>38850076.739999995</v>
      </c>
      <c r="JJ22" s="188">
        <v>248021078.43000001</v>
      </c>
      <c r="JK22" s="188">
        <v>27454952.710000001</v>
      </c>
      <c r="JL22" s="188">
        <v>40759408.349999987</v>
      </c>
      <c r="JM22" s="188">
        <v>50846556.570000008</v>
      </c>
      <c r="JN22" s="188">
        <v>37490605.539999999</v>
      </c>
      <c r="JO22" s="188">
        <v>69897102.970000014</v>
      </c>
      <c r="JP22" s="188">
        <v>29843561.560000002</v>
      </c>
      <c r="JQ22" s="188">
        <v>353609224.81</v>
      </c>
      <c r="JR22" s="188">
        <v>41387131.410000004</v>
      </c>
      <c r="JS22" s="188">
        <v>33045308.149999999</v>
      </c>
      <c r="JT22" s="188">
        <v>59599930.110000007</v>
      </c>
      <c r="JU22" s="188">
        <v>61250578.210000001</v>
      </c>
      <c r="JV22" s="188">
        <v>44405112.520000003</v>
      </c>
      <c r="JW22" s="188">
        <v>36425689.520000003</v>
      </c>
      <c r="JX22" s="188">
        <v>30547555.519999996</v>
      </c>
      <c r="JY22" s="188">
        <v>312751620</v>
      </c>
      <c r="JZ22" s="188">
        <v>187819793.60999998</v>
      </c>
      <c r="KA22" s="188">
        <v>37471265.609999999</v>
      </c>
      <c r="KB22" s="188">
        <v>22257145.280000001</v>
      </c>
      <c r="KC22" s="188">
        <v>55999804.269999996</v>
      </c>
      <c r="KD22" s="188">
        <v>20474760.300000001</v>
      </c>
      <c r="KE22" s="188">
        <v>95081616.920000002</v>
      </c>
      <c r="KF22" s="188">
        <v>49935294.859999999</v>
      </c>
      <c r="KG22" s="188">
        <v>28695453.489999998</v>
      </c>
      <c r="KH22" s="188">
        <v>52302286.600000009</v>
      </c>
      <c r="KI22" s="188">
        <v>34899888.879999995</v>
      </c>
      <c r="KJ22" s="188">
        <v>36370769.399999999</v>
      </c>
      <c r="KK22" s="188">
        <v>25186737.560000002</v>
      </c>
      <c r="KL22" s="188">
        <v>13790805</v>
      </c>
      <c r="KM22" s="188">
        <v>23703726.289999999</v>
      </c>
      <c r="KN22" s="188">
        <v>518749520.60999995</v>
      </c>
      <c r="KO22" s="188">
        <v>66585955.68999999</v>
      </c>
      <c r="KP22" s="188">
        <v>41844549.589999996</v>
      </c>
      <c r="KQ22" s="188">
        <v>57102404.520000003</v>
      </c>
      <c r="KR22" s="188">
        <v>41799839.579999998</v>
      </c>
      <c r="KS22" s="188">
        <v>40675697.93</v>
      </c>
      <c r="KT22" s="188">
        <v>80487457.329999998</v>
      </c>
      <c r="KU22" s="188">
        <v>31319534.199999999</v>
      </c>
      <c r="KV22" s="188">
        <v>35375009.430000007</v>
      </c>
      <c r="KW22" s="188">
        <v>183794977.22000003</v>
      </c>
      <c r="KX22" s="188">
        <v>37789711.230000004</v>
      </c>
      <c r="KY22" s="188">
        <v>47593532.449999996</v>
      </c>
      <c r="KZ22" s="188">
        <v>76017752.699999988</v>
      </c>
      <c r="LA22" s="188">
        <v>33518514.940000001</v>
      </c>
      <c r="LB22" s="188">
        <v>42662822.43</v>
      </c>
      <c r="LC22" s="188">
        <v>180924313.02000001</v>
      </c>
      <c r="LD22" s="188">
        <v>51588719.910000004</v>
      </c>
      <c r="LE22" s="188">
        <v>574587509.28000009</v>
      </c>
      <c r="LF22" s="188">
        <v>168145488.99999997</v>
      </c>
      <c r="LG22" s="188">
        <v>238988949.73000005</v>
      </c>
      <c r="LH22" s="188">
        <v>198817080.75</v>
      </c>
      <c r="LI22" s="188">
        <v>44021779.190000013</v>
      </c>
      <c r="LJ22" s="188">
        <v>46654466.339999996</v>
      </c>
      <c r="LK22" s="188">
        <v>34774115.670000002</v>
      </c>
      <c r="LL22" s="188">
        <v>53210668.080000006</v>
      </c>
      <c r="LM22" s="188">
        <v>35640945.710000008</v>
      </c>
      <c r="LN22" s="188">
        <v>54313111.729999997</v>
      </c>
      <c r="LO22" s="188">
        <v>9721439.5999999996</v>
      </c>
      <c r="LP22" s="188">
        <v>250887806.53999999</v>
      </c>
      <c r="LQ22" s="188">
        <v>80070750</v>
      </c>
      <c r="LR22" s="188">
        <v>44330474.650000006</v>
      </c>
      <c r="LS22" s="188">
        <v>436777982.93000007</v>
      </c>
      <c r="LT22" s="188">
        <v>162688385.66</v>
      </c>
      <c r="LU22" s="188">
        <v>442297152.67999989</v>
      </c>
      <c r="LV22" s="188">
        <v>182571565.52999997</v>
      </c>
      <c r="LW22" s="188">
        <v>68189155.049999982</v>
      </c>
      <c r="LX22" s="188">
        <v>61326918.109999992</v>
      </c>
      <c r="LY22" s="188">
        <v>62275432.579999998</v>
      </c>
      <c r="LZ22" s="188">
        <v>54665568.580000006</v>
      </c>
      <c r="MA22" s="188">
        <v>55567703.419999994</v>
      </c>
      <c r="MB22" s="188">
        <v>53059439.800000004</v>
      </c>
      <c r="MC22" s="188">
        <v>89873450.150000006</v>
      </c>
      <c r="MD22" s="188">
        <v>33571545.620000005</v>
      </c>
      <c r="ME22" s="188">
        <v>535333198.64999992</v>
      </c>
      <c r="MF22" s="188">
        <v>36352833.420000009</v>
      </c>
      <c r="MG22" s="188">
        <v>26391288.959999997</v>
      </c>
      <c r="MH22" s="188">
        <v>27903551.670000002</v>
      </c>
      <c r="MI22" s="188">
        <v>25736391.879999999</v>
      </c>
      <c r="MJ22" s="188">
        <v>42339527.93</v>
      </c>
      <c r="MK22" s="188">
        <v>30156134.52</v>
      </c>
      <c r="ML22" s="188">
        <v>31755438.359999999</v>
      </c>
      <c r="MM22" s="188">
        <v>45406249.75999999</v>
      </c>
      <c r="MN22" s="188">
        <v>22610284.420000002</v>
      </c>
      <c r="MO22" s="188">
        <v>28151611.259999998</v>
      </c>
      <c r="MP22" s="188">
        <v>28471616.970000003</v>
      </c>
      <c r="MQ22" s="188">
        <v>407661169.59999996</v>
      </c>
      <c r="MR22" s="188">
        <v>29241766.550000001</v>
      </c>
      <c r="MS22" s="188">
        <v>41126149.350000001</v>
      </c>
      <c r="MT22" s="188">
        <v>63368716.990000002</v>
      </c>
      <c r="MU22" s="188">
        <v>62600554.100000001</v>
      </c>
      <c r="MV22" s="188">
        <v>41711989.020000003</v>
      </c>
      <c r="MW22" s="188">
        <v>71698571.559900001</v>
      </c>
      <c r="MX22" s="188">
        <v>67907774.549999997</v>
      </c>
      <c r="MY22" s="188">
        <v>40117332.57</v>
      </c>
      <c r="MZ22" s="188">
        <v>18927124.830000002</v>
      </c>
      <c r="NA22" s="188">
        <v>9948529.290000001</v>
      </c>
      <c r="NB22" s="188">
        <v>597293359.80999982</v>
      </c>
      <c r="NC22" s="188">
        <v>79350570</v>
      </c>
      <c r="ND22" s="188">
        <v>30793375.620000001</v>
      </c>
      <c r="NE22" s="188">
        <v>171007787.31999993</v>
      </c>
      <c r="NF22" s="188">
        <v>32264765.23</v>
      </c>
      <c r="NG22" s="188">
        <v>63601501.780000001</v>
      </c>
      <c r="NH22" s="188">
        <v>117180063.43000001</v>
      </c>
      <c r="NI22" s="188">
        <v>109274873.03</v>
      </c>
      <c r="NJ22" s="188">
        <v>13198897.66</v>
      </c>
      <c r="NK22" s="188">
        <v>59319527.159999996</v>
      </c>
      <c r="NL22" s="188">
        <v>42136713.560000002</v>
      </c>
      <c r="NM22" s="188">
        <v>14216900</v>
      </c>
      <c r="NN22" s="188">
        <v>247573716.51000002</v>
      </c>
      <c r="NO22" s="188">
        <v>35599889.470000006</v>
      </c>
      <c r="NP22" s="188">
        <v>31577276.940000001</v>
      </c>
      <c r="NQ22" s="188">
        <v>32372160.580000002</v>
      </c>
      <c r="NR22" s="188">
        <v>30941982.489999998</v>
      </c>
      <c r="NS22" s="188">
        <v>8856830.8300000001</v>
      </c>
      <c r="NT22" s="188">
        <v>15528691.07</v>
      </c>
      <c r="NU22" s="188">
        <v>358800336.77000004</v>
      </c>
      <c r="NV22" s="188">
        <v>90929755.820000008</v>
      </c>
      <c r="NW22" s="188">
        <v>38364558.420000002</v>
      </c>
      <c r="NX22" s="188">
        <v>30552675.68</v>
      </c>
      <c r="NY22" s="188">
        <v>43193195.960000001</v>
      </c>
      <c r="NZ22" s="188">
        <v>54552291.57</v>
      </c>
      <c r="OA22" s="188">
        <v>28508209.899999999</v>
      </c>
      <c r="OB22" s="188">
        <v>416215564.0800001</v>
      </c>
      <c r="OC22" s="188">
        <v>120368488.47</v>
      </c>
      <c r="OD22" s="188">
        <v>59257754.540000007</v>
      </c>
      <c r="OE22" s="188">
        <v>119391362.92999998</v>
      </c>
      <c r="OF22" s="188">
        <v>35478660.090000004</v>
      </c>
      <c r="OG22" s="188">
        <v>57318485.109999999</v>
      </c>
      <c r="OH22" s="188">
        <v>36759730.750000007</v>
      </c>
      <c r="OI22" s="188">
        <v>19805348.539999999</v>
      </c>
      <c r="OJ22" s="188">
        <v>15249660.43</v>
      </c>
      <c r="OK22" s="188">
        <v>349479291.22000003</v>
      </c>
      <c r="OL22" s="188">
        <v>90291221.170000002</v>
      </c>
      <c r="OM22" s="188">
        <v>105033712.68999998</v>
      </c>
      <c r="ON22" s="188">
        <v>57468470.699999996</v>
      </c>
      <c r="OO22" s="188">
        <v>45043361.429999992</v>
      </c>
      <c r="OP22" s="188">
        <v>15842209.369999999</v>
      </c>
      <c r="OQ22" s="188">
        <v>196336304.94</v>
      </c>
      <c r="OR22" s="188">
        <v>30259801.189999998</v>
      </c>
      <c r="OS22" s="188">
        <v>27930833.330000002</v>
      </c>
      <c r="OT22" s="188">
        <v>48195457.039999999</v>
      </c>
      <c r="OU22" s="188">
        <v>50889515.780000009</v>
      </c>
      <c r="OV22" s="188">
        <v>89205859.870000005</v>
      </c>
      <c r="OW22" s="188">
        <v>30709245.920000002</v>
      </c>
      <c r="OX22" s="188">
        <v>11327394.959999999</v>
      </c>
      <c r="OY22" s="188">
        <v>12357709.66</v>
      </c>
      <c r="OZ22" s="188">
        <v>333456204.26999998</v>
      </c>
      <c r="PA22" s="188">
        <v>24228997.320000004</v>
      </c>
      <c r="PB22" s="188">
        <v>78952963.569999978</v>
      </c>
      <c r="PC22" s="188">
        <v>26920544.75</v>
      </c>
      <c r="PD22" s="188">
        <v>49384455.650000006</v>
      </c>
      <c r="PE22" s="188">
        <v>89956621.280000001</v>
      </c>
      <c r="PF22" s="188">
        <v>29920649.460000001</v>
      </c>
      <c r="PG22" s="188">
        <v>30102858.41</v>
      </c>
      <c r="PH22" s="188">
        <v>34354051.460000001</v>
      </c>
      <c r="PI22" s="188">
        <v>30300897.16</v>
      </c>
      <c r="PJ22" s="188">
        <v>35855419.980000004</v>
      </c>
      <c r="PK22" s="188">
        <v>48489796.810000002</v>
      </c>
      <c r="PL22" s="188">
        <v>30055302.73</v>
      </c>
      <c r="PM22" s="188">
        <v>90794703.219999999</v>
      </c>
      <c r="PN22" s="188">
        <v>8764505.7899999991</v>
      </c>
      <c r="PO22" s="188">
        <v>11093800.949999999</v>
      </c>
      <c r="PP22" s="188">
        <v>9056124.8600000013</v>
      </c>
      <c r="PQ22" s="188">
        <v>8665249.2300000004</v>
      </c>
      <c r="PR22" s="188">
        <v>749110929.28000021</v>
      </c>
      <c r="PS22" s="188">
        <v>51257311.350000001</v>
      </c>
      <c r="PT22" s="188">
        <v>49226448.57</v>
      </c>
      <c r="PU22" s="188">
        <v>64384491.059999987</v>
      </c>
      <c r="PV22" s="188">
        <v>137565085.80000001</v>
      </c>
      <c r="PW22" s="188">
        <v>45169202.119999997</v>
      </c>
      <c r="PX22" s="188">
        <v>94000760.530000001</v>
      </c>
      <c r="PY22" s="188">
        <v>44031744.75</v>
      </c>
      <c r="PZ22" s="188">
        <v>88370420.390000015</v>
      </c>
      <c r="QA22" s="188">
        <v>26516309.200000003</v>
      </c>
      <c r="QB22" s="188">
        <v>82174949.819999993</v>
      </c>
      <c r="QC22" s="188">
        <v>28343468.569999997</v>
      </c>
      <c r="QD22" s="188">
        <v>34054004.109999999</v>
      </c>
      <c r="QE22" s="188">
        <v>51179927.039999999</v>
      </c>
      <c r="QF22" s="188">
        <v>65705553.359999999</v>
      </c>
      <c r="QG22" s="188">
        <v>68741156.659999982</v>
      </c>
      <c r="QH22" s="188">
        <v>41544477</v>
      </c>
      <c r="QI22" s="188">
        <v>35629208.400000006</v>
      </c>
      <c r="QJ22" s="188">
        <v>29389952.039999999</v>
      </c>
      <c r="QK22" s="188">
        <v>72672004.75</v>
      </c>
      <c r="QL22" s="188">
        <v>78326046.949999988</v>
      </c>
      <c r="QM22" s="188">
        <v>30141820.240000002</v>
      </c>
      <c r="QN22" s="188">
        <v>5783535</v>
      </c>
      <c r="QO22" s="188">
        <v>5247178.3899999997</v>
      </c>
      <c r="QP22" s="188">
        <v>6259950</v>
      </c>
      <c r="QQ22" s="188">
        <v>4283213.26</v>
      </c>
      <c r="QR22" s="188">
        <v>401525731.01999998</v>
      </c>
      <c r="QS22" s="188">
        <v>29465830</v>
      </c>
      <c r="QT22" s="188">
        <v>79096680</v>
      </c>
      <c r="QU22" s="188">
        <v>48009098.060000002</v>
      </c>
      <c r="QV22" s="188">
        <v>48234857.740000002</v>
      </c>
      <c r="QW22" s="188">
        <v>68761280</v>
      </c>
      <c r="QX22" s="188">
        <v>32082130</v>
      </c>
      <c r="QY22" s="188">
        <v>63623388</v>
      </c>
      <c r="QZ22" s="188">
        <v>73078425</v>
      </c>
      <c r="RA22" s="188">
        <v>31747054</v>
      </c>
      <c r="RB22" s="188">
        <v>23768714.190000001</v>
      </c>
      <c r="RC22" s="188">
        <v>9220640</v>
      </c>
      <c r="RD22" s="188">
        <v>7903150</v>
      </c>
      <c r="RE22" s="188">
        <v>481563526.99999994</v>
      </c>
      <c r="RF22" s="188">
        <v>61948144.060000002</v>
      </c>
      <c r="RG22" s="188">
        <v>33692278.950000003</v>
      </c>
      <c r="RH22" s="188">
        <v>46309238.630000003</v>
      </c>
      <c r="RI22" s="188">
        <v>43767917.829999998</v>
      </c>
      <c r="RJ22" s="188">
        <v>47222585.670000002</v>
      </c>
      <c r="RK22" s="188">
        <v>74168080.13000001</v>
      </c>
      <c r="RL22" s="188">
        <v>33583835.649999999</v>
      </c>
      <c r="RM22" s="188">
        <v>42778310.020000003</v>
      </c>
      <c r="RN22" s="188">
        <v>67439522.499999985</v>
      </c>
      <c r="RO22" s="188">
        <v>79657090.690000013</v>
      </c>
      <c r="RP22" s="188">
        <v>33272832.859999999</v>
      </c>
      <c r="RQ22" s="188">
        <v>22462195.709999997</v>
      </c>
      <c r="RR22" s="188">
        <v>38376259.579999998</v>
      </c>
      <c r="RS22" s="188">
        <v>22369836.370000001</v>
      </c>
      <c r="RT22" s="188">
        <v>31805026.899999999</v>
      </c>
      <c r="RU22" s="188">
        <v>44980081.390000008</v>
      </c>
      <c r="RV22" s="188">
        <v>770880</v>
      </c>
      <c r="RW22" s="188">
        <v>508403.59</v>
      </c>
      <c r="RX22" s="188">
        <v>519833.18</v>
      </c>
      <c r="RY22" s="188">
        <v>285931863.75</v>
      </c>
      <c r="RZ22" s="188">
        <v>25166426.429999996</v>
      </c>
      <c r="SA22" s="188">
        <v>41734910.299999997</v>
      </c>
      <c r="SB22" s="188">
        <v>27338329.030000001</v>
      </c>
      <c r="SC22" s="188">
        <v>16685866.699999999</v>
      </c>
      <c r="SD22" s="188">
        <v>27616360.610000003</v>
      </c>
      <c r="SE22" s="188">
        <v>28554331.739999998</v>
      </c>
      <c r="SF22" s="188">
        <v>85340983.75999999</v>
      </c>
      <c r="SG22" s="188">
        <v>33998607.140000001</v>
      </c>
      <c r="SH22" s="188">
        <v>26709764.479999997</v>
      </c>
      <c r="SI22" s="188">
        <v>29836965.330000002</v>
      </c>
      <c r="SJ22" s="188">
        <v>52468528.299999997</v>
      </c>
      <c r="SK22" s="188">
        <v>24455881.079999998</v>
      </c>
      <c r="SL22" s="188">
        <v>14255250.379999999</v>
      </c>
      <c r="SM22" s="188">
        <v>252107020.58999997</v>
      </c>
      <c r="SN22" s="188">
        <v>33494378.310000002</v>
      </c>
      <c r="SO22" s="188">
        <v>40087563.289999999</v>
      </c>
      <c r="SP22" s="188">
        <v>40058990.760000005</v>
      </c>
      <c r="SQ22" s="188">
        <v>20636295.029999997</v>
      </c>
      <c r="SR22" s="188">
        <v>40156671.609999999</v>
      </c>
      <c r="SS22" s="188">
        <v>51121848.710000001</v>
      </c>
      <c r="ST22" s="188">
        <v>51835703.340000004</v>
      </c>
      <c r="SU22" s="188">
        <v>34606963.269999996</v>
      </c>
      <c r="SV22" s="188">
        <v>29213764.849999998</v>
      </c>
      <c r="SW22" s="188">
        <v>76172480.969999999</v>
      </c>
      <c r="SX22" s="188">
        <v>5626920.7000000002</v>
      </c>
      <c r="SY22" s="188">
        <v>110207751.06999998</v>
      </c>
      <c r="SZ22" s="188">
        <v>26162585.990000002</v>
      </c>
      <c r="TA22" s="188">
        <v>30945865.34</v>
      </c>
      <c r="TB22" s="188">
        <v>49530254.589999996</v>
      </c>
      <c r="TC22" s="188">
        <v>35306400.149999999</v>
      </c>
      <c r="TD22" s="188">
        <v>26153308.809999995</v>
      </c>
      <c r="TE22" s="188">
        <v>28567381.670000002</v>
      </c>
      <c r="TF22" s="188">
        <v>16267839.720000001</v>
      </c>
      <c r="TG22" s="188">
        <v>430615795.60000002</v>
      </c>
      <c r="TH22" s="188">
        <v>31528853.16</v>
      </c>
      <c r="TI22" s="188">
        <v>24225429.220000003</v>
      </c>
      <c r="TJ22" s="188">
        <v>63080745.079999998</v>
      </c>
      <c r="TK22" s="188">
        <v>56598738.769999996</v>
      </c>
      <c r="TL22" s="188">
        <v>32161852.709999997</v>
      </c>
      <c r="TM22" s="188">
        <v>17653184.469999999</v>
      </c>
      <c r="TN22" s="188">
        <v>70312212.449999988</v>
      </c>
      <c r="TO22" s="188">
        <v>31325201.399999999</v>
      </c>
      <c r="TP22" s="188">
        <v>42265490.080000006</v>
      </c>
      <c r="TQ22" s="188">
        <v>58284047.93</v>
      </c>
      <c r="TR22" s="188">
        <v>29083337.550000001</v>
      </c>
      <c r="TS22" s="188">
        <v>22206598.680000003</v>
      </c>
      <c r="TT22" s="188">
        <v>37970144.999999993</v>
      </c>
      <c r="TU22" s="188">
        <v>27807685.649999999</v>
      </c>
      <c r="TV22" s="188">
        <v>22687155.849999998</v>
      </c>
      <c r="TW22" s="188">
        <v>123079968.95</v>
      </c>
      <c r="TX22" s="188">
        <v>23869354.210000001</v>
      </c>
      <c r="TY22" s="188">
        <v>278594901.88999993</v>
      </c>
      <c r="TZ22" s="188">
        <v>70009830.529999986</v>
      </c>
      <c r="UA22" s="188">
        <v>32521568.77</v>
      </c>
      <c r="UB22" s="188">
        <v>22814307.139999997</v>
      </c>
      <c r="UC22" s="188">
        <v>122178233.96000001</v>
      </c>
      <c r="UD22" s="188">
        <v>20480561.57</v>
      </c>
      <c r="UE22" s="188">
        <v>8588369.5099999998</v>
      </c>
      <c r="UF22" s="188">
        <v>12786870.26</v>
      </c>
      <c r="UG22" s="188">
        <v>11886138.460000001</v>
      </c>
      <c r="UH22" s="188">
        <v>180703868.22</v>
      </c>
      <c r="UI22" s="188">
        <v>48842823.509999998</v>
      </c>
      <c r="UJ22" s="188">
        <v>35380197.069999993</v>
      </c>
      <c r="UK22" s="188">
        <v>54978793.109999999</v>
      </c>
      <c r="UL22" s="188">
        <v>34403309.920000002</v>
      </c>
      <c r="UM22" s="188">
        <v>19834463.769999996</v>
      </c>
      <c r="UN22" s="188">
        <v>681903890.50999987</v>
      </c>
      <c r="UO22" s="188">
        <v>39954040.100000001</v>
      </c>
      <c r="UP22" s="188">
        <v>42185994.880000003</v>
      </c>
      <c r="UQ22" s="188">
        <v>109405407.06000002</v>
      </c>
      <c r="UR22" s="188">
        <v>11181304</v>
      </c>
      <c r="US22" s="188">
        <v>32966043.100000001</v>
      </c>
      <c r="UT22" s="188">
        <v>77417149.090000004</v>
      </c>
      <c r="UU22" s="188">
        <v>28594762.030000001</v>
      </c>
      <c r="UV22" s="188">
        <v>21009368.199999996</v>
      </c>
      <c r="UW22" s="188">
        <v>27808922.309999999</v>
      </c>
      <c r="UX22" s="188">
        <v>39499013.32</v>
      </c>
      <c r="UY22" s="188">
        <v>65061151.940000005</v>
      </c>
      <c r="UZ22" s="188">
        <v>43989471.009999998</v>
      </c>
      <c r="VA22" s="188">
        <v>57185664.619999997</v>
      </c>
      <c r="VB22" s="188">
        <v>22910454.479999997</v>
      </c>
      <c r="VC22" s="188">
        <v>26576207.610000003</v>
      </c>
      <c r="VD22" s="188">
        <v>16808956.380000003</v>
      </c>
      <c r="VE22" s="188">
        <v>23318889.239999998</v>
      </c>
      <c r="VF22" s="188">
        <v>67333391.570000008</v>
      </c>
      <c r="VG22" s="188">
        <v>8828830.1000000015</v>
      </c>
      <c r="VH22" s="188">
        <v>10432479.939999999</v>
      </c>
      <c r="VI22" s="188">
        <v>10546786.209999999</v>
      </c>
      <c r="VJ22" s="188">
        <v>376294199.13000005</v>
      </c>
      <c r="VK22" s="188">
        <v>44262718.770000003</v>
      </c>
      <c r="VL22" s="188">
        <v>44628871.060000002</v>
      </c>
      <c r="VM22" s="188">
        <v>48996188.940000005</v>
      </c>
      <c r="VN22" s="188">
        <v>59755392.879999995</v>
      </c>
      <c r="VO22" s="188">
        <v>57273946.549999997</v>
      </c>
      <c r="VP22" s="188">
        <v>47412439.399999999</v>
      </c>
      <c r="VQ22" s="188">
        <v>38747874.960000001</v>
      </c>
      <c r="VR22" s="188">
        <v>36316523.209999993</v>
      </c>
      <c r="VS22" s="188">
        <v>108745809.05999999</v>
      </c>
      <c r="VT22" s="188">
        <v>36353808.780000001</v>
      </c>
      <c r="VU22" s="188">
        <v>64795673.18</v>
      </c>
      <c r="VV22" s="188">
        <v>33397339.949999996</v>
      </c>
      <c r="VW22" s="188">
        <v>25329255.429999996</v>
      </c>
      <c r="VX22" s="188">
        <v>30769140.329999998</v>
      </c>
      <c r="VY22" s="188">
        <v>972876512.6500001</v>
      </c>
      <c r="VZ22" s="188">
        <v>70381126.939999998</v>
      </c>
      <c r="WA22" s="188">
        <v>48221421.939999998</v>
      </c>
      <c r="WB22" s="188">
        <v>46857738.740000002</v>
      </c>
      <c r="WC22" s="188">
        <v>28800581.920000002</v>
      </c>
      <c r="WD22" s="188">
        <v>60816492.980000004</v>
      </c>
      <c r="WE22" s="188">
        <v>69651545.710000008</v>
      </c>
      <c r="WF22" s="188">
        <v>74658703.419999987</v>
      </c>
      <c r="WG22" s="188">
        <v>54155811.960000001</v>
      </c>
      <c r="WH22" s="188">
        <v>69399022.700000003</v>
      </c>
      <c r="WI22" s="188">
        <v>46654498.719999999</v>
      </c>
      <c r="WJ22" s="188">
        <v>82330473.439999998</v>
      </c>
      <c r="WK22" s="188">
        <v>52418742.489999995</v>
      </c>
      <c r="WL22" s="188">
        <v>76220683.849999994</v>
      </c>
      <c r="WM22" s="188">
        <v>89021842.199999988</v>
      </c>
      <c r="WN22" s="188">
        <v>46886751.5</v>
      </c>
      <c r="WO22" s="188">
        <v>61538925.009999998</v>
      </c>
      <c r="WP22" s="188">
        <v>71115647</v>
      </c>
      <c r="WQ22" s="188">
        <v>43570928.840000004</v>
      </c>
      <c r="WR22" s="188">
        <v>86046103.269999981</v>
      </c>
      <c r="WS22" s="188">
        <v>147964783.19999999</v>
      </c>
      <c r="WT22" s="188">
        <v>45189541.920000002</v>
      </c>
      <c r="WU22" s="188">
        <v>33327640.619999997</v>
      </c>
      <c r="WV22" s="188">
        <v>29616100.199999999</v>
      </c>
      <c r="WW22" s="188">
        <v>34702027.480000004</v>
      </c>
      <c r="WX22" s="188">
        <v>22224936.710000001</v>
      </c>
      <c r="WY22" s="188">
        <v>25062356.669999998</v>
      </c>
      <c r="WZ22" s="188">
        <v>24355697.740000002</v>
      </c>
      <c r="XA22" s="188">
        <v>81712980.589999989</v>
      </c>
      <c r="XB22" s="188">
        <v>7456691.8400000008</v>
      </c>
      <c r="XC22" s="188">
        <v>6853001.830000001</v>
      </c>
      <c r="XD22" s="188">
        <v>8341675.6799999997</v>
      </c>
      <c r="XE22" s="188">
        <v>7485514.8600000003</v>
      </c>
      <c r="XF22" s="188">
        <v>496001516.27999997</v>
      </c>
      <c r="XG22" s="188">
        <v>44401766.600000001</v>
      </c>
      <c r="XH22" s="188">
        <v>45386100.25</v>
      </c>
      <c r="XI22" s="188">
        <v>191531963.83000001</v>
      </c>
      <c r="XJ22" s="188">
        <v>48317050.779999994</v>
      </c>
      <c r="XK22" s="188">
        <v>53128118.189999998</v>
      </c>
      <c r="XL22" s="188">
        <v>86820619.739999995</v>
      </c>
      <c r="XM22" s="188">
        <v>36416836.710000001</v>
      </c>
      <c r="XN22" s="188">
        <v>44578365.719999999</v>
      </c>
      <c r="XO22" s="188">
        <v>78162606.99000001</v>
      </c>
      <c r="XP22" s="188">
        <v>53968953.410000004</v>
      </c>
      <c r="XQ22" s="188">
        <v>29277463.559999999</v>
      </c>
      <c r="XR22" s="188">
        <v>29172333.25</v>
      </c>
      <c r="XS22" s="188">
        <v>30241376.559999999</v>
      </c>
      <c r="XT22" s="188">
        <v>27485675.050000001</v>
      </c>
      <c r="XU22" s="188">
        <v>28179985.27</v>
      </c>
      <c r="XV22" s="188">
        <v>18124069.91</v>
      </c>
      <c r="XW22" s="188">
        <v>22292227.150000002</v>
      </c>
      <c r="XX22" s="188">
        <v>22627836.399999999</v>
      </c>
      <c r="XY22" s="188">
        <v>22029345.939999998</v>
      </c>
      <c r="XZ22" s="188">
        <v>25023053.279999997</v>
      </c>
      <c r="YA22" s="188">
        <v>14046860.5</v>
      </c>
      <c r="YB22" s="188">
        <v>10464616.550000001</v>
      </c>
      <c r="YC22" s="188">
        <v>576666020.19000006</v>
      </c>
      <c r="YD22" s="188">
        <v>38594485.259999998</v>
      </c>
      <c r="YE22" s="188">
        <v>66617343.970000006</v>
      </c>
      <c r="YF22" s="188">
        <v>41054061.960000008</v>
      </c>
      <c r="YG22" s="188">
        <v>113480556.53</v>
      </c>
      <c r="YH22" s="188">
        <v>42604967.719999999</v>
      </c>
      <c r="YI22" s="188">
        <v>66569672.369999997</v>
      </c>
      <c r="YJ22" s="188">
        <v>27381293.570000004</v>
      </c>
      <c r="YK22" s="188">
        <v>78017791.400000006</v>
      </c>
      <c r="YL22" s="188">
        <v>70402179.099999994</v>
      </c>
      <c r="YM22" s="188">
        <v>50667851.560000002</v>
      </c>
      <c r="YN22" s="188">
        <v>32787713.670000002</v>
      </c>
      <c r="YO22" s="188">
        <v>25151946.66</v>
      </c>
      <c r="YP22" s="188">
        <v>21315480.25</v>
      </c>
      <c r="YQ22" s="188">
        <v>12764934.290000001</v>
      </c>
      <c r="YR22" s="188">
        <v>10118688.9</v>
      </c>
      <c r="YS22" s="188">
        <v>8882014.7400000002</v>
      </c>
      <c r="YT22" s="188">
        <v>240450378.88000003</v>
      </c>
      <c r="YU22" s="188">
        <v>42105979.649999999</v>
      </c>
      <c r="YV22" s="188">
        <v>39662304.589999996</v>
      </c>
      <c r="YW22" s="188">
        <v>31012462.289999999</v>
      </c>
      <c r="YX22" s="188">
        <v>43846882.93</v>
      </c>
      <c r="YY22" s="188">
        <v>29038370</v>
      </c>
      <c r="YZ22" s="188">
        <v>31721697.32</v>
      </c>
      <c r="ZA22" s="188">
        <v>271259021.11000001</v>
      </c>
      <c r="ZB22" s="188">
        <v>34545719.5</v>
      </c>
      <c r="ZC22" s="188">
        <v>43550221.799999997</v>
      </c>
      <c r="ZD22" s="188">
        <v>53746237.380000003</v>
      </c>
      <c r="ZE22" s="188">
        <v>31228591.829999998</v>
      </c>
      <c r="ZF22" s="188">
        <v>36578119.919999994</v>
      </c>
      <c r="ZG22" s="188">
        <v>26962367.869999997</v>
      </c>
      <c r="ZH22" s="188">
        <v>26334099.259999998</v>
      </c>
      <c r="ZI22" s="188">
        <v>83467434.260000005</v>
      </c>
      <c r="ZJ22" s="188">
        <v>393994606.30000001</v>
      </c>
      <c r="ZK22" s="188">
        <v>29663784.880000003</v>
      </c>
      <c r="ZL22" s="188">
        <v>55357286.119999997</v>
      </c>
      <c r="ZM22" s="188">
        <v>114325572.44</v>
      </c>
      <c r="ZN22" s="188">
        <v>78623269.930000007</v>
      </c>
      <c r="ZO22" s="188">
        <v>33926344.289999999</v>
      </c>
      <c r="ZP22" s="188">
        <v>36198013.059999995</v>
      </c>
      <c r="ZQ22" s="188">
        <v>70912175.11999999</v>
      </c>
      <c r="ZR22" s="188">
        <v>72292108.930000007</v>
      </c>
      <c r="ZS22" s="188">
        <v>83048279.569999993</v>
      </c>
      <c r="ZT22" s="188">
        <v>28634770.789999999</v>
      </c>
      <c r="ZU22" s="188">
        <v>26322729.709999997</v>
      </c>
      <c r="ZV22" s="188">
        <v>26471368.630000003</v>
      </c>
      <c r="ZW22" s="188">
        <v>37515959.210000001</v>
      </c>
      <c r="ZX22" s="188">
        <v>29559243.400000002</v>
      </c>
      <c r="ZY22" s="188">
        <v>31122326.59</v>
      </c>
      <c r="ZZ22" s="188">
        <v>28426547.760000002</v>
      </c>
      <c r="AAA22" s="188">
        <v>15771180.209999999</v>
      </c>
      <c r="AAB22" s="188">
        <v>18560098.059999999</v>
      </c>
      <c r="AAC22" s="188">
        <v>10139862.279999997</v>
      </c>
      <c r="AAD22" s="188">
        <v>11589696.290000001</v>
      </c>
      <c r="AAE22" s="188">
        <v>9609833.209999999</v>
      </c>
      <c r="AAF22" s="188">
        <v>211000278.44</v>
      </c>
      <c r="AAG22" s="188">
        <v>31456560.629999999</v>
      </c>
      <c r="AAH22" s="188">
        <v>31327931.949999999</v>
      </c>
      <c r="AAI22" s="188">
        <v>34427038.149999999</v>
      </c>
      <c r="AAJ22" s="188">
        <v>35098576.409999996</v>
      </c>
      <c r="AAK22" s="188">
        <v>35237151.399999999</v>
      </c>
      <c r="AAL22" s="188">
        <v>27842200.890000001</v>
      </c>
      <c r="AAM22" s="188">
        <v>913633123.67999995</v>
      </c>
      <c r="AAN22" s="188">
        <v>34809313.680000007</v>
      </c>
      <c r="AAO22" s="188">
        <v>19349365.469999999</v>
      </c>
      <c r="AAP22" s="188">
        <v>60870957.119999997</v>
      </c>
      <c r="AAQ22" s="188">
        <v>43287209.149999999</v>
      </c>
      <c r="AAR22" s="188">
        <v>31986947.16</v>
      </c>
      <c r="AAS22" s="188">
        <v>29450800.550000001</v>
      </c>
      <c r="AAT22" s="188">
        <v>39892922.409999996</v>
      </c>
      <c r="AAU22" s="188">
        <v>55019677.839999996</v>
      </c>
      <c r="AAV22" s="188">
        <v>19406096.340000004</v>
      </c>
      <c r="AAW22" s="188">
        <v>43341549.849999994</v>
      </c>
      <c r="AAX22" s="188">
        <v>125437672.54000001</v>
      </c>
      <c r="AAY22" s="188">
        <v>69013993.170000002</v>
      </c>
      <c r="AAZ22" s="188">
        <v>24979503.330000002</v>
      </c>
      <c r="ABA22" s="188">
        <v>24324975.430000003</v>
      </c>
      <c r="ABB22" s="188">
        <v>34364853.509999998</v>
      </c>
      <c r="ABC22" s="188">
        <v>17934332.229999997</v>
      </c>
      <c r="ABD22" s="188">
        <v>21257060</v>
      </c>
      <c r="ABE22" s="188">
        <v>16521417.99</v>
      </c>
      <c r="ABF22" s="188">
        <v>140788543.50999999</v>
      </c>
      <c r="ABG22" s="188">
        <v>107402198.11</v>
      </c>
      <c r="ABH22" s="188">
        <v>14894017.5</v>
      </c>
      <c r="ABI22" s="188">
        <v>12705031.129999999</v>
      </c>
      <c r="ABJ22" s="188">
        <v>12884855.029999999</v>
      </c>
      <c r="ABK22" s="188">
        <v>9308006.0200000014</v>
      </c>
      <c r="ABL22" s="188">
        <v>15202171.26</v>
      </c>
      <c r="ABM22" s="188">
        <v>235604492.63999999</v>
      </c>
      <c r="ABN22" s="188">
        <v>39757087.589999996</v>
      </c>
      <c r="ABO22" s="188">
        <v>22267126.390000001</v>
      </c>
      <c r="ABP22" s="188">
        <v>41101040.740000002</v>
      </c>
      <c r="ABQ22" s="188">
        <v>53939543.38000001</v>
      </c>
      <c r="ABR22" s="188">
        <v>34207283.219999999</v>
      </c>
      <c r="ABS22" s="188">
        <v>32090104.469999999</v>
      </c>
      <c r="ABT22" s="188">
        <v>47121987.5</v>
      </c>
      <c r="ABU22" s="188">
        <v>9787497.3300000001</v>
      </c>
      <c r="ABV22" s="188">
        <v>301861761.96000004</v>
      </c>
      <c r="ABW22" s="188">
        <v>29907867.260000002</v>
      </c>
      <c r="ABX22" s="188">
        <v>56080039.770000003</v>
      </c>
      <c r="ABY22" s="188">
        <v>40403180.310000002</v>
      </c>
      <c r="ABZ22" s="188">
        <v>23646206.469999999</v>
      </c>
      <c r="ACA22" s="188">
        <v>86396436.890000001</v>
      </c>
      <c r="ACB22" s="188">
        <v>19633148.440000001</v>
      </c>
      <c r="ACC22" s="188">
        <v>38857494.340000004</v>
      </c>
      <c r="ACD22" s="188">
        <v>25575874.52</v>
      </c>
      <c r="ACE22" s="188">
        <v>49135450.229999997</v>
      </c>
      <c r="ACF22" s="188">
        <v>20314477.640000001</v>
      </c>
      <c r="ACG22" s="188">
        <v>618243300.51999998</v>
      </c>
      <c r="ACH22" s="188">
        <v>41068809.68</v>
      </c>
      <c r="ACI22" s="188">
        <v>45924757.089999996</v>
      </c>
      <c r="ACJ22" s="188">
        <v>74618535.060000002</v>
      </c>
      <c r="ACK22" s="188">
        <v>30888562.509999998</v>
      </c>
      <c r="ACL22" s="188">
        <v>34647812.799999997</v>
      </c>
      <c r="ACM22" s="188">
        <v>55688962.890000001</v>
      </c>
      <c r="ACN22" s="188">
        <v>111617524.46000001</v>
      </c>
      <c r="ACO22" s="188">
        <v>149906100.77000001</v>
      </c>
      <c r="ACP22" s="188">
        <v>42730867.520000003</v>
      </c>
      <c r="ACQ22" s="188">
        <v>43568503.219999999</v>
      </c>
      <c r="ACR22" s="188">
        <v>58506605.379999995</v>
      </c>
      <c r="ACS22" s="188">
        <v>55891534.859999999</v>
      </c>
      <c r="ACT22" s="188">
        <v>100495520.91999999</v>
      </c>
      <c r="ACU22" s="188">
        <v>32639272.260000002</v>
      </c>
      <c r="ACV22" s="188">
        <v>49593406.880000003</v>
      </c>
      <c r="ACW22" s="188">
        <v>31137320.240000002</v>
      </c>
      <c r="ACX22" s="188">
        <v>18753137.279999997</v>
      </c>
      <c r="ACY22" s="188">
        <v>27627371.07</v>
      </c>
      <c r="ACZ22" s="188">
        <v>14562325.060000002</v>
      </c>
      <c r="ADA22" s="188">
        <v>9093480</v>
      </c>
      <c r="ADB22" s="188">
        <v>9902884.5</v>
      </c>
      <c r="ADC22" s="188">
        <v>15554223.92</v>
      </c>
      <c r="ADD22" s="188">
        <v>172417186.19000003</v>
      </c>
      <c r="ADE22" s="188">
        <v>147574729.5</v>
      </c>
      <c r="ADF22" s="188">
        <v>26764414.329999998</v>
      </c>
      <c r="ADG22" s="188">
        <v>28476580</v>
      </c>
      <c r="ADH22" s="188">
        <v>38971180.470000006</v>
      </c>
      <c r="ADI22" s="188">
        <v>18485584.77</v>
      </c>
      <c r="ADJ22" s="188">
        <v>39763524.359999992</v>
      </c>
      <c r="ADK22" s="188">
        <v>33321447.870000001</v>
      </c>
      <c r="ADL22" s="188">
        <v>37382080</v>
      </c>
      <c r="ADM22" s="188">
        <v>405355860.76999992</v>
      </c>
      <c r="ADN22" s="188">
        <v>67473902.789999992</v>
      </c>
      <c r="ADO22" s="188">
        <v>71757355.910000011</v>
      </c>
      <c r="ADP22" s="188">
        <v>204569518.82000002</v>
      </c>
      <c r="ADQ22" s="188">
        <v>23922616.490000002</v>
      </c>
      <c r="ADR22" s="188">
        <v>29337138.989999998</v>
      </c>
      <c r="ADS22" s="188">
        <v>48568623.759999998</v>
      </c>
      <c r="ADT22" s="188">
        <v>19307106.470000003</v>
      </c>
      <c r="ADU22" s="188">
        <v>646819750.02999997</v>
      </c>
      <c r="ADV22" s="188">
        <v>102114846.98999999</v>
      </c>
      <c r="ADW22" s="188">
        <v>82854009.820000008</v>
      </c>
      <c r="ADX22" s="188">
        <v>32756468.809999999</v>
      </c>
      <c r="ADY22" s="188">
        <v>21579613.949999999</v>
      </c>
      <c r="ADZ22" s="188">
        <v>44757452.689999998</v>
      </c>
      <c r="AEA22" s="188">
        <v>36233266</v>
      </c>
      <c r="AEB22" s="188">
        <v>33363272.389999997</v>
      </c>
      <c r="AEC22" s="188">
        <v>23273014.059999999</v>
      </c>
      <c r="AED22" s="188">
        <v>26121654.440000001</v>
      </c>
      <c r="AEE22" s="188">
        <v>28296905.699999999</v>
      </c>
      <c r="AEF22" s="188">
        <v>57458092.609999999</v>
      </c>
      <c r="AEG22" s="188">
        <v>33297775.419999998</v>
      </c>
      <c r="AEH22" s="188">
        <v>30564058.529999997</v>
      </c>
      <c r="AEI22" s="188">
        <v>44449695.780000009</v>
      </c>
      <c r="AEJ22" s="188">
        <v>55208435.810000002</v>
      </c>
      <c r="AEK22" s="188">
        <v>27725615.640000001</v>
      </c>
      <c r="AEL22" s="188">
        <v>56405175.630000003</v>
      </c>
      <c r="AEM22" s="188">
        <v>14990950.870000001</v>
      </c>
      <c r="AEN22" s="188">
        <v>53292814.189999998</v>
      </c>
      <c r="AEO22" s="188">
        <v>427088956.53000003</v>
      </c>
      <c r="AEP22" s="188">
        <v>58971876.409999996</v>
      </c>
      <c r="AEQ22" s="188">
        <v>64831987.950000003</v>
      </c>
      <c r="AER22" s="188">
        <v>43003424.25</v>
      </c>
      <c r="AES22" s="188">
        <v>36946856.279999994</v>
      </c>
      <c r="AET22" s="188">
        <v>78942016.879999995</v>
      </c>
      <c r="AEU22" s="188">
        <v>41293817.729999997</v>
      </c>
      <c r="AEV22" s="188">
        <v>55457038.350000001</v>
      </c>
      <c r="AEW22" s="188">
        <v>35255276.270000003</v>
      </c>
      <c r="AEX22" s="188">
        <v>11627247.169999998</v>
      </c>
      <c r="AEY22" s="188">
        <v>326878424.05000001</v>
      </c>
      <c r="AEZ22" s="188">
        <v>205820869.02999997</v>
      </c>
      <c r="AFA22" s="188">
        <v>64834812.350000001</v>
      </c>
      <c r="AFB22" s="188">
        <v>67235672.310000002</v>
      </c>
      <c r="AFC22" s="188">
        <v>95014675.109999999</v>
      </c>
      <c r="AFD22" s="188">
        <v>79863389.839999974</v>
      </c>
      <c r="AFE22" s="188">
        <v>44878549.530000001</v>
      </c>
      <c r="AFF22" s="188">
        <v>67807781.530000001</v>
      </c>
      <c r="AFG22" s="188">
        <v>38681928.719999999</v>
      </c>
      <c r="AFH22" s="188">
        <v>59488493.489999995</v>
      </c>
      <c r="AFI22" s="188">
        <v>48590515.710000001</v>
      </c>
      <c r="AFJ22" s="188">
        <v>46588204.239999995</v>
      </c>
      <c r="AFK22" s="188">
        <v>68481965.290000007</v>
      </c>
      <c r="AFL22" s="188">
        <v>357694825.03000003</v>
      </c>
      <c r="AFM22" s="188">
        <v>90672288.640000001</v>
      </c>
      <c r="AFN22" s="188">
        <v>59940453.610000007</v>
      </c>
      <c r="AFO22" s="188">
        <v>56874211.769999996</v>
      </c>
      <c r="AFP22" s="188">
        <v>54578914.389999993</v>
      </c>
      <c r="AFQ22" s="188">
        <v>39824117.829999991</v>
      </c>
      <c r="AFR22" s="188">
        <v>36284201.850000001</v>
      </c>
      <c r="AFS22" s="188">
        <v>71865361.670000002</v>
      </c>
      <c r="AFT22" s="188">
        <v>63647816.380000003</v>
      </c>
      <c r="AFU22" s="188">
        <v>35459045.530000001</v>
      </c>
      <c r="AFV22" s="188">
        <v>72967651.409999982</v>
      </c>
      <c r="AFW22" s="188">
        <v>34050050.450000003</v>
      </c>
      <c r="AFX22" s="188">
        <v>340710973.62</v>
      </c>
      <c r="AFY22" s="188">
        <v>31760222.670000006</v>
      </c>
      <c r="AFZ22" s="188">
        <v>41008482.539999999</v>
      </c>
      <c r="AGA22" s="188">
        <v>40995191.75</v>
      </c>
      <c r="AGB22" s="188">
        <v>84774186.310000017</v>
      </c>
      <c r="AGC22" s="188">
        <v>37500989.019999996</v>
      </c>
      <c r="AGD22" s="188">
        <v>35492392.710000001</v>
      </c>
      <c r="AGE22" s="188">
        <v>36560576.410000004</v>
      </c>
      <c r="AGF22" s="188">
        <v>32355411.599999998</v>
      </c>
      <c r="AGG22" s="188">
        <v>45639670.810000002</v>
      </c>
      <c r="AGH22" s="188">
        <v>19737357.309999999</v>
      </c>
      <c r="AGI22" s="188">
        <v>533493855.92000008</v>
      </c>
      <c r="AGJ22" s="188">
        <v>133725001.69999999</v>
      </c>
      <c r="AGK22" s="188">
        <v>56819605.170000002</v>
      </c>
      <c r="AGL22" s="188">
        <v>33427788.089999996</v>
      </c>
      <c r="AGM22" s="188">
        <v>70708095.450000018</v>
      </c>
      <c r="AGN22" s="188">
        <v>66705052.460000008</v>
      </c>
      <c r="AGO22" s="188">
        <v>31347815.399999995</v>
      </c>
      <c r="AGP22" s="188">
        <v>24913613.299999997</v>
      </c>
      <c r="AGQ22" s="188">
        <v>673088709.51999998</v>
      </c>
      <c r="AGR22" s="188">
        <v>422550228.38999993</v>
      </c>
      <c r="AGS22" s="188">
        <v>49178962.219999991</v>
      </c>
      <c r="AGT22" s="188">
        <v>91758367.059999987</v>
      </c>
      <c r="AGU22" s="188">
        <v>100821323.61</v>
      </c>
      <c r="AGV22" s="188">
        <v>72563772.859999999</v>
      </c>
      <c r="AGW22" s="188">
        <v>67351120.989999995</v>
      </c>
      <c r="AGX22" s="188">
        <v>56945637.280000001</v>
      </c>
      <c r="AGY22" s="188">
        <v>22286087.869999997</v>
      </c>
      <c r="AGZ22" s="188">
        <v>48237963.270000003</v>
      </c>
      <c r="AHA22" s="188">
        <v>48630793.25999999</v>
      </c>
      <c r="AHB22" s="188">
        <v>35215473.36999999</v>
      </c>
      <c r="AHC22" s="188">
        <v>33074454.370000001</v>
      </c>
      <c r="AHD22" s="188">
        <v>28338413.240000002</v>
      </c>
      <c r="AHE22" s="188">
        <v>35076869.289999999</v>
      </c>
      <c r="AHF22" s="188">
        <v>45213727.439999998</v>
      </c>
      <c r="AHG22" s="188">
        <v>31457175.390000001</v>
      </c>
      <c r="AHH22" s="188">
        <v>230852453.48000002</v>
      </c>
      <c r="AHI22" s="188">
        <v>51508953.460000001</v>
      </c>
      <c r="AHJ22" s="188">
        <v>54243626.549999997</v>
      </c>
      <c r="AHK22" s="188">
        <v>42755963.139999993</v>
      </c>
      <c r="AHL22" s="188">
        <v>70233749.159999982</v>
      </c>
      <c r="AHM22" s="188">
        <v>43893967.539999992</v>
      </c>
      <c r="AHN22" s="188">
        <v>9914947.3100000005</v>
      </c>
      <c r="AHO22" s="188"/>
      <c r="AHQ22" s="208">
        <v>20</v>
      </c>
      <c r="AHR22" s="184" t="s">
        <v>25</v>
      </c>
      <c r="AHS22" s="184" t="b">
        <f t="shared" si="0"/>
        <v>1</v>
      </c>
    </row>
    <row r="23" spans="1:903" ht="23.5" customHeight="1">
      <c r="A23" s="183" t="s">
        <v>27</v>
      </c>
      <c r="B23" s="184" t="s">
        <v>28</v>
      </c>
      <c r="C23" s="188">
        <v>124369146.23999999</v>
      </c>
      <c r="D23" s="188">
        <v>46411017.600000001</v>
      </c>
      <c r="E23" s="188">
        <v>10855380.359999999</v>
      </c>
      <c r="F23" s="188">
        <v>19075097.260000002</v>
      </c>
      <c r="G23" s="188">
        <v>14798180.120000001</v>
      </c>
      <c r="H23" s="188">
        <v>13049739.690000001</v>
      </c>
      <c r="I23" s="188">
        <v>8969430.2800000012</v>
      </c>
      <c r="J23" s="188">
        <v>51802258.869999997</v>
      </c>
      <c r="K23" s="188">
        <v>22297618.119999997</v>
      </c>
      <c r="L23" s="188">
        <v>11771045.76</v>
      </c>
      <c r="M23" s="188">
        <v>28388901.32</v>
      </c>
      <c r="N23" s="188">
        <v>10964199.91</v>
      </c>
      <c r="O23" s="188">
        <v>46033082.219999999</v>
      </c>
      <c r="P23" s="188">
        <v>17066431.579999998</v>
      </c>
      <c r="Q23" s="188">
        <v>14812189.380000001</v>
      </c>
      <c r="R23" s="188">
        <v>9539795.3300000001</v>
      </c>
      <c r="S23" s="188">
        <v>19345466.920000002</v>
      </c>
      <c r="T23" s="188">
        <v>14719222.82</v>
      </c>
      <c r="U23" s="188">
        <v>10145658.060000001</v>
      </c>
      <c r="V23" s="188">
        <v>11323404.700000003</v>
      </c>
      <c r="W23" s="188">
        <v>8469335.8099999987</v>
      </c>
      <c r="X23" s="188">
        <v>8749021.9499999993</v>
      </c>
      <c r="Y23" s="188">
        <v>6509217.6500000004</v>
      </c>
      <c r="Z23" s="188">
        <v>8474478.2599999998</v>
      </c>
      <c r="AA23" s="188">
        <v>156096683.5</v>
      </c>
      <c r="AB23" s="188">
        <v>15859953.680000002</v>
      </c>
      <c r="AC23" s="188">
        <v>19030507</v>
      </c>
      <c r="AD23" s="188">
        <v>9972889.620000001</v>
      </c>
      <c r="AE23" s="188">
        <v>38892674</v>
      </c>
      <c r="AF23" s="188">
        <v>17577668.600000001</v>
      </c>
      <c r="AG23" s="188">
        <v>33232883.5</v>
      </c>
      <c r="AH23" s="188">
        <v>20342564</v>
      </c>
      <c r="AI23" s="188">
        <v>18827073.539999999</v>
      </c>
      <c r="AJ23" s="188">
        <v>17288407</v>
      </c>
      <c r="AK23" s="188">
        <v>10910559.359999999</v>
      </c>
      <c r="AL23" s="188">
        <v>9181024.1999999993</v>
      </c>
      <c r="AM23" s="188">
        <v>12389150</v>
      </c>
      <c r="AN23" s="188">
        <v>10800277</v>
      </c>
      <c r="AO23" s="188">
        <v>10438656.26</v>
      </c>
      <c r="AP23" s="188">
        <v>18425292.649999999</v>
      </c>
      <c r="AQ23" s="188">
        <v>14071445.66</v>
      </c>
      <c r="AR23" s="188">
        <v>5997848.330000001</v>
      </c>
      <c r="AS23" s="188">
        <v>69059691</v>
      </c>
      <c r="AT23" s="188">
        <v>10996869</v>
      </c>
      <c r="AU23" s="188">
        <v>11357805.85</v>
      </c>
      <c r="AV23" s="188">
        <v>11158281.669999998</v>
      </c>
      <c r="AW23" s="188">
        <v>10326463.279999999</v>
      </c>
      <c r="AX23" s="188">
        <v>10888178.199999999</v>
      </c>
      <c r="AY23" s="188">
        <v>5618040</v>
      </c>
      <c r="AZ23" s="188">
        <v>10279708</v>
      </c>
      <c r="BA23" s="188">
        <v>32196767.260000005</v>
      </c>
      <c r="BB23" s="188">
        <v>9670634</v>
      </c>
      <c r="BC23" s="188">
        <v>13731004.32</v>
      </c>
      <c r="BD23" s="188">
        <v>26973879.100000001</v>
      </c>
      <c r="BE23" s="188">
        <v>9828166</v>
      </c>
      <c r="BF23" s="188">
        <v>13779789.620000001</v>
      </c>
      <c r="BG23" s="188">
        <v>9417540</v>
      </c>
      <c r="BH23" s="188">
        <v>95421190.789999992</v>
      </c>
      <c r="BI23" s="188">
        <v>4987759</v>
      </c>
      <c r="BJ23" s="188">
        <v>5153544.03</v>
      </c>
      <c r="BK23" s="188">
        <v>6898067.2000000002</v>
      </c>
      <c r="BL23" s="188">
        <v>8673813</v>
      </c>
      <c r="BM23" s="188">
        <v>13372656.800000001</v>
      </c>
      <c r="BN23" s="188">
        <v>7171497</v>
      </c>
      <c r="BO23" s="188">
        <v>7674283.1799999997</v>
      </c>
      <c r="BP23" s="188">
        <v>4889074.7799999993</v>
      </c>
      <c r="BQ23" s="188">
        <v>5383432</v>
      </c>
      <c r="BR23" s="188">
        <v>3980848.97</v>
      </c>
      <c r="BS23" s="188">
        <v>4827096.7200000007</v>
      </c>
      <c r="BT23" s="188">
        <v>19004456</v>
      </c>
      <c r="BU23" s="188">
        <v>4423320</v>
      </c>
      <c r="BV23" s="188">
        <v>4572419.33</v>
      </c>
      <c r="BW23" s="188">
        <v>52731135.5</v>
      </c>
      <c r="BX23" s="188">
        <v>30841805</v>
      </c>
      <c r="BY23" s="188">
        <v>9012929.8399999999</v>
      </c>
      <c r="BZ23" s="188">
        <v>9047776.0599999987</v>
      </c>
      <c r="CA23" s="188">
        <v>11374941.380000001</v>
      </c>
      <c r="CB23" s="188">
        <v>9037618.7699999996</v>
      </c>
      <c r="CC23" s="188">
        <v>8495196.4199999999</v>
      </c>
      <c r="CD23" s="188">
        <v>608531</v>
      </c>
      <c r="CE23" s="188">
        <v>920119.5</v>
      </c>
      <c r="CF23" s="188">
        <v>119149681.84</v>
      </c>
      <c r="CG23" s="188">
        <v>8505363.3599999994</v>
      </c>
      <c r="CH23" s="188">
        <v>26456281.170000002</v>
      </c>
      <c r="CI23" s="188">
        <v>7088456.1099999994</v>
      </c>
      <c r="CJ23" s="188">
        <v>7968668.6500000004</v>
      </c>
      <c r="CK23" s="188">
        <v>6105641.8700000001</v>
      </c>
      <c r="CL23" s="188">
        <v>9398884.25</v>
      </c>
      <c r="CM23" s="188">
        <v>17572223.119999997</v>
      </c>
      <c r="CN23" s="188">
        <v>4118839.63</v>
      </c>
      <c r="CO23" s="188">
        <v>9558995.9399999995</v>
      </c>
      <c r="CP23" s="188">
        <v>9443011.8200000003</v>
      </c>
      <c r="CQ23" s="188">
        <v>8074125.9299999997</v>
      </c>
      <c r="CR23" s="188">
        <v>6994225.4199999999</v>
      </c>
      <c r="CS23" s="188">
        <v>77601838.989999995</v>
      </c>
      <c r="CT23" s="188">
        <v>8375995.75</v>
      </c>
      <c r="CU23" s="188">
        <v>5010686.2</v>
      </c>
      <c r="CV23" s="188">
        <v>22775440.629999999</v>
      </c>
      <c r="CW23" s="188">
        <v>7145965.3999999994</v>
      </c>
      <c r="CX23" s="188">
        <v>17856503.879999999</v>
      </c>
      <c r="CY23" s="188">
        <v>5410040</v>
      </c>
      <c r="CZ23" s="188">
        <v>4415204.21</v>
      </c>
      <c r="DA23" s="188">
        <v>94936727.919999987</v>
      </c>
      <c r="DB23" s="188">
        <v>16175112</v>
      </c>
      <c r="DC23" s="188">
        <v>35898880.57</v>
      </c>
      <c r="DD23" s="188">
        <v>57473235</v>
      </c>
      <c r="DE23" s="188">
        <v>17423399.850000001</v>
      </c>
      <c r="DF23" s="188">
        <v>33908557.07</v>
      </c>
      <c r="DG23" s="188">
        <v>22821559.639999997</v>
      </c>
      <c r="DH23" s="188">
        <v>7031354.79</v>
      </c>
      <c r="DI23" s="188">
        <v>12233940</v>
      </c>
      <c r="DJ23" s="188">
        <v>13017098</v>
      </c>
      <c r="DK23" s="188">
        <v>23174969</v>
      </c>
      <c r="DL23" s="188">
        <v>40165092.349999994</v>
      </c>
      <c r="DM23" s="188">
        <v>81190612.5</v>
      </c>
      <c r="DN23" s="188">
        <v>13315598.640000001</v>
      </c>
      <c r="DO23" s="188">
        <v>14190381.110000001</v>
      </c>
      <c r="DP23" s="188">
        <v>25874618.34</v>
      </c>
      <c r="DQ23" s="188">
        <v>24677921</v>
      </c>
      <c r="DR23" s="188">
        <v>27267491.32</v>
      </c>
      <c r="DS23" s="188">
        <v>31539176.030000001</v>
      </c>
      <c r="DT23" s="188">
        <v>9853097.9000000004</v>
      </c>
      <c r="DU23" s="188">
        <v>157127042</v>
      </c>
      <c r="DV23" s="188">
        <v>12751989.01</v>
      </c>
      <c r="DW23" s="188">
        <v>14358788.039999999</v>
      </c>
      <c r="DX23" s="188">
        <v>7603930.7599999998</v>
      </c>
      <c r="DY23" s="188">
        <v>14779885.43</v>
      </c>
      <c r="DZ23" s="188">
        <v>11408699.119999999</v>
      </c>
      <c r="EA23" s="188">
        <v>18334886.579999998</v>
      </c>
      <c r="EB23" s="188">
        <v>11620787.74</v>
      </c>
      <c r="EC23" s="188">
        <v>23385189.75</v>
      </c>
      <c r="ED23" s="188">
        <v>35584857.640000001</v>
      </c>
      <c r="EE23" s="188">
        <v>41480524.380000003</v>
      </c>
      <c r="EF23" s="188">
        <v>10541565.59</v>
      </c>
      <c r="EG23" s="188">
        <v>16955242.5</v>
      </c>
      <c r="EH23" s="188">
        <v>8265893.9800000004</v>
      </c>
      <c r="EI23" s="188">
        <v>12272683.329999998</v>
      </c>
      <c r="EJ23" s="188">
        <v>15130823.41</v>
      </c>
      <c r="EK23" s="188">
        <v>5469885</v>
      </c>
      <c r="EL23" s="188">
        <v>10483003.42</v>
      </c>
      <c r="EM23" s="188">
        <v>106553173.93000001</v>
      </c>
      <c r="EN23" s="188">
        <v>9442364.0599999987</v>
      </c>
      <c r="EO23" s="188">
        <v>10769682.470000001</v>
      </c>
      <c r="EP23" s="188">
        <v>11308439.560000001</v>
      </c>
      <c r="EQ23" s="188">
        <v>7898523</v>
      </c>
      <c r="ER23" s="188">
        <v>4620262.76</v>
      </c>
      <c r="ES23" s="188">
        <v>15343733</v>
      </c>
      <c r="ET23" s="188">
        <v>8447424.9100000001</v>
      </c>
      <c r="EU23" s="188">
        <v>10802838.939999999</v>
      </c>
      <c r="EV23" s="188">
        <v>72153295.75</v>
      </c>
      <c r="EW23" s="188">
        <v>4127192.0400000005</v>
      </c>
      <c r="EX23" s="188">
        <v>10377689.690000001</v>
      </c>
      <c r="EY23" s="188">
        <v>11247695</v>
      </c>
      <c r="EZ23" s="188">
        <v>16347474.41</v>
      </c>
      <c r="FA23" s="188">
        <v>16163078.34</v>
      </c>
      <c r="FB23" s="188">
        <v>12257857</v>
      </c>
      <c r="FC23" s="188">
        <v>10460738.550000001</v>
      </c>
      <c r="FD23" s="188">
        <v>8626323.9699999988</v>
      </c>
      <c r="FE23" s="188">
        <v>7715621.6600000001</v>
      </c>
      <c r="FF23" s="188">
        <v>11761854.68</v>
      </c>
      <c r="FG23" s="188">
        <v>6590815.9000000004</v>
      </c>
      <c r="FH23" s="188">
        <v>44301708</v>
      </c>
      <c r="FI23" s="188">
        <v>7190782</v>
      </c>
      <c r="FJ23" s="188">
        <v>8694404.129999999</v>
      </c>
      <c r="FK23" s="188">
        <v>6193674.4399999995</v>
      </c>
      <c r="FL23" s="188">
        <v>13181320.42</v>
      </c>
      <c r="FM23" s="188">
        <v>11832541.620000001</v>
      </c>
      <c r="FN23" s="188">
        <v>7024892.0700000003</v>
      </c>
      <c r="FO23" s="188">
        <v>3759063.7800000003</v>
      </c>
      <c r="FP23" s="188">
        <v>105059523.27</v>
      </c>
      <c r="FQ23" s="188">
        <v>10673978.24</v>
      </c>
      <c r="FR23" s="188">
        <v>13943272</v>
      </c>
      <c r="FS23" s="188">
        <v>12286766.120000001</v>
      </c>
      <c r="FT23" s="188">
        <v>18691738</v>
      </c>
      <c r="FU23" s="188">
        <v>9277579</v>
      </c>
      <c r="FV23" s="188">
        <v>20505944.939999998</v>
      </c>
      <c r="FW23" s="188">
        <v>13279492.4</v>
      </c>
      <c r="FX23" s="188">
        <v>12002901.270000001</v>
      </c>
      <c r="FY23" s="188">
        <v>10565729.119999999</v>
      </c>
      <c r="FZ23" s="188">
        <v>19001393.93</v>
      </c>
      <c r="GA23" s="188">
        <v>10940513</v>
      </c>
      <c r="GB23" s="188">
        <v>9813107.2699999996</v>
      </c>
      <c r="GC23" s="188">
        <v>5419017.5700000003</v>
      </c>
      <c r="GD23" s="188">
        <v>56961771.700000003</v>
      </c>
      <c r="GE23" s="188">
        <v>6527352.7799999993</v>
      </c>
      <c r="GF23" s="188">
        <v>6420021.6299999999</v>
      </c>
      <c r="GG23" s="188">
        <v>13748769.18</v>
      </c>
      <c r="GH23" s="188">
        <v>11042904.510000002</v>
      </c>
      <c r="GI23" s="188">
        <v>9480799.3099999987</v>
      </c>
      <c r="GJ23" s="188">
        <v>8779253.0800000001</v>
      </c>
      <c r="GK23" s="188">
        <v>16794218.780000001</v>
      </c>
      <c r="GL23" s="188">
        <v>6992076.870000001</v>
      </c>
      <c r="GM23" s="188">
        <v>3442593.2299999995</v>
      </c>
      <c r="GN23" s="188">
        <v>4303892.24</v>
      </c>
      <c r="GO23" s="188">
        <v>3266986</v>
      </c>
      <c r="GP23" s="188">
        <v>31984268.510000002</v>
      </c>
      <c r="GQ23" s="188">
        <v>17064250.939999998</v>
      </c>
      <c r="GR23" s="188">
        <v>10658042</v>
      </c>
      <c r="GS23" s="188">
        <v>17950591.390000001</v>
      </c>
      <c r="GT23" s="188">
        <v>3722661.13</v>
      </c>
      <c r="GU23" s="188">
        <v>14353495.830000002</v>
      </c>
      <c r="GV23" s="188">
        <v>13641011.59</v>
      </c>
      <c r="GW23" s="188">
        <v>6561218.0999999996</v>
      </c>
      <c r="GX23" s="188">
        <v>31234176.939999998</v>
      </c>
      <c r="GY23" s="188">
        <v>3373893.36</v>
      </c>
      <c r="GZ23" s="188">
        <v>10631427.129999999</v>
      </c>
      <c r="HA23" s="188">
        <v>6442665.6200000001</v>
      </c>
      <c r="HB23" s="188">
        <v>103158391.81999999</v>
      </c>
      <c r="HC23" s="188">
        <v>17966366</v>
      </c>
      <c r="HD23" s="188">
        <v>27377781.899999999</v>
      </c>
      <c r="HE23" s="188">
        <v>15700046.26</v>
      </c>
      <c r="HF23" s="188">
        <v>14482969.59</v>
      </c>
      <c r="HG23" s="188">
        <v>26437546.66</v>
      </c>
      <c r="HH23" s="188">
        <v>2931876.61</v>
      </c>
      <c r="HI23" s="188">
        <v>80867775.039999992</v>
      </c>
      <c r="HJ23" s="188">
        <v>18838110.189999998</v>
      </c>
      <c r="HK23" s="188">
        <v>12283739.640000001</v>
      </c>
      <c r="HL23" s="188">
        <v>10021574</v>
      </c>
      <c r="HM23" s="188">
        <v>8257660.6300000008</v>
      </c>
      <c r="HN23" s="188">
        <v>7719090.6600000001</v>
      </c>
      <c r="HO23" s="188">
        <v>9786497.8500000015</v>
      </c>
      <c r="HP23" s="188">
        <v>6684210.2300000004</v>
      </c>
      <c r="HQ23" s="188">
        <v>89133053.209999993</v>
      </c>
      <c r="HR23" s="188">
        <v>31562052.68</v>
      </c>
      <c r="HS23" s="188">
        <v>7689678</v>
      </c>
      <c r="HT23" s="188">
        <v>6400797</v>
      </c>
      <c r="HU23" s="188">
        <v>6111193.9399999995</v>
      </c>
      <c r="HV23" s="188">
        <v>3203135</v>
      </c>
      <c r="HW23" s="188">
        <v>11998320.469999999</v>
      </c>
      <c r="HX23" s="188">
        <v>6486908</v>
      </c>
      <c r="HY23" s="188">
        <v>5388245.5800000001</v>
      </c>
      <c r="HZ23" s="188">
        <v>7331620.4000000004</v>
      </c>
      <c r="IA23" s="188">
        <v>6275131</v>
      </c>
      <c r="IB23" s="188">
        <v>14828738.509999998</v>
      </c>
      <c r="IC23" s="188">
        <v>3272630</v>
      </c>
      <c r="ID23" s="188">
        <v>11228756.210000001</v>
      </c>
      <c r="IE23" s="188">
        <v>4305848.3000000007</v>
      </c>
      <c r="IF23" s="188">
        <v>5011030.63</v>
      </c>
      <c r="IG23" s="188">
        <v>87817952</v>
      </c>
      <c r="IH23" s="188">
        <v>26870362</v>
      </c>
      <c r="II23" s="188">
        <v>10737597.060000001</v>
      </c>
      <c r="IJ23" s="188">
        <v>13073019.130000001</v>
      </c>
      <c r="IK23" s="188">
        <v>34424820.57</v>
      </c>
      <c r="IL23" s="188">
        <v>7949607.0099999998</v>
      </c>
      <c r="IM23" s="188">
        <v>9985723.0500000007</v>
      </c>
      <c r="IN23" s="188">
        <v>7145162</v>
      </c>
      <c r="IO23" s="188">
        <v>7448738.3599999994</v>
      </c>
      <c r="IP23" s="188">
        <v>8342720</v>
      </c>
      <c r="IQ23" s="188">
        <v>7615892.7200000007</v>
      </c>
      <c r="IR23" s="188">
        <v>100042811.13</v>
      </c>
      <c r="IS23" s="188">
        <v>38536749.109999999</v>
      </c>
      <c r="IT23" s="188">
        <v>14338284.76</v>
      </c>
      <c r="IU23" s="188">
        <v>11329233</v>
      </c>
      <c r="IV23" s="188">
        <v>8561042.2000000011</v>
      </c>
      <c r="IW23" s="188">
        <v>4865382.49</v>
      </c>
      <c r="IX23" s="188">
        <v>10091835.669999998</v>
      </c>
      <c r="IY23" s="188">
        <v>5244978.28</v>
      </c>
      <c r="IZ23" s="188">
        <v>5573786.9000000004</v>
      </c>
      <c r="JA23" s="188">
        <v>12581309.030000001</v>
      </c>
      <c r="JB23" s="188">
        <v>15888860.5</v>
      </c>
      <c r="JC23" s="188">
        <v>8955589</v>
      </c>
      <c r="JD23" s="188">
        <v>34070363.780000001</v>
      </c>
      <c r="JE23" s="188">
        <v>19279689.700000003</v>
      </c>
      <c r="JF23" s="188">
        <v>3376918</v>
      </c>
      <c r="JG23" s="188">
        <v>3566142.16</v>
      </c>
      <c r="JH23" s="188">
        <v>4852606.08</v>
      </c>
      <c r="JI23" s="188">
        <v>2307929.15</v>
      </c>
      <c r="JJ23" s="188">
        <v>44266542.629999995</v>
      </c>
      <c r="JK23" s="188">
        <v>7143189</v>
      </c>
      <c r="JL23" s="188">
        <v>8867978.4800000004</v>
      </c>
      <c r="JM23" s="188">
        <v>11438439.879999999</v>
      </c>
      <c r="JN23" s="188">
        <v>7053447.21</v>
      </c>
      <c r="JO23" s="188">
        <v>18161417.559999999</v>
      </c>
      <c r="JP23" s="188">
        <v>4475799</v>
      </c>
      <c r="JQ23" s="188">
        <v>64306727.320000008</v>
      </c>
      <c r="JR23" s="188">
        <v>8973196.2800000012</v>
      </c>
      <c r="JS23" s="188">
        <v>5383437</v>
      </c>
      <c r="JT23" s="188">
        <v>25628574.850000001</v>
      </c>
      <c r="JU23" s="188">
        <v>15837943.9</v>
      </c>
      <c r="JV23" s="188">
        <v>8557862</v>
      </c>
      <c r="JW23" s="188">
        <v>9919253.6799999997</v>
      </c>
      <c r="JX23" s="188">
        <v>8535560</v>
      </c>
      <c r="JY23" s="188">
        <v>82053503</v>
      </c>
      <c r="JZ23" s="188">
        <v>46186810.640000001</v>
      </c>
      <c r="KA23" s="188">
        <v>8642198</v>
      </c>
      <c r="KB23" s="188">
        <v>5838163</v>
      </c>
      <c r="KC23" s="188">
        <v>12492916.550000001</v>
      </c>
      <c r="KD23" s="188">
        <v>4489920</v>
      </c>
      <c r="KE23" s="188">
        <v>26518499</v>
      </c>
      <c r="KF23" s="188">
        <v>15437958</v>
      </c>
      <c r="KG23" s="188">
        <v>9612493</v>
      </c>
      <c r="KH23" s="188">
        <v>11391682.149999999</v>
      </c>
      <c r="KI23" s="188">
        <v>8461247.9100000001</v>
      </c>
      <c r="KJ23" s="188">
        <v>8823219</v>
      </c>
      <c r="KK23" s="188">
        <v>10442935.83</v>
      </c>
      <c r="KL23" s="188">
        <v>3271522.45</v>
      </c>
      <c r="KM23" s="188">
        <v>6530712.8499999996</v>
      </c>
      <c r="KN23" s="188">
        <v>134874951.78</v>
      </c>
      <c r="KO23" s="188">
        <v>22650578.670000002</v>
      </c>
      <c r="KP23" s="188">
        <v>8704924.75</v>
      </c>
      <c r="KQ23" s="188">
        <v>14477622.41</v>
      </c>
      <c r="KR23" s="188">
        <v>16900252.059999999</v>
      </c>
      <c r="KS23" s="188">
        <v>6673285.8099999996</v>
      </c>
      <c r="KT23" s="188">
        <v>37500127.07</v>
      </c>
      <c r="KU23" s="188">
        <v>8770415.1799999997</v>
      </c>
      <c r="KV23" s="188">
        <v>8864096.6999999993</v>
      </c>
      <c r="KW23" s="188">
        <v>52510517.899999999</v>
      </c>
      <c r="KX23" s="188">
        <v>14327463.4</v>
      </c>
      <c r="KY23" s="188">
        <v>16340795.709999999</v>
      </c>
      <c r="KZ23" s="188">
        <v>29795842</v>
      </c>
      <c r="LA23" s="188">
        <v>8781080</v>
      </c>
      <c r="LB23" s="188">
        <v>24943689.779999997</v>
      </c>
      <c r="LC23" s="188">
        <v>84652592.120000005</v>
      </c>
      <c r="LD23" s="188">
        <v>16257365.5</v>
      </c>
      <c r="LE23" s="188">
        <v>122678574.07000001</v>
      </c>
      <c r="LF23" s="188">
        <v>30888163.25</v>
      </c>
      <c r="LG23" s="188">
        <v>33631890.950000003</v>
      </c>
      <c r="LH23" s="188">
        <v>33457854.890000001</v>
      </c>
      <c r="LI23" s="188">
        <v>14137662.890000001</v>
      </c>
      <c r="LJ23" s="188">
        <v>7663297.6399999997</v>
      </c>
      <c r="LK23" s="188">
        <v>6107378</v>
      </c>
      <c r="LL23" s="188">
        <v>11641959.630000001</v>
      </c>
      <c r="LM23" s="188">
        <v>6940188</v>
      </c>
      <c r="LN23" s="188">
        <v>11296884.780000001</v>
      </c>
      <c r="LO23" s="188">
        <v>6941733</v>
      </c>
      <c r="LP23" s="188">
        <v>47422380.590000004</v>
      </c>
      <c r="LQ23" s="188">
        <v>9233798.1899999995</v>
      </c>
      <c r="LR23" s="188">
        <v>5608875.7999999998</v>
      </c>
      <c r="LS23" s="188">
        <v>163210863.16999999</v>
      </c>
      <c r="LT23" s="188">
        <v>61686672.799999997</v>
      </c>
      <c r="LU23" s="188">
        <v>115087886.36</v>
      </c>
      <c r="LV23" s="188">
        <v>42623174.689999998</v>
      </c>
      <c r="LW23" s="188">
        <v>18424314.75</v>
      </c>
      <c r="LX23" s="188">
        <v>17410606</v>
      </c>
      <c r="LY23" s="188">
        <v>12810426.75</v>
      </c>
      <c r="LZ23" s="188">
        <v>13287460.51</v>
      </c>
      <c r="MA23" s="188">
        <v>7647356</v>
      </c>
      <c r="MB23" s="188">
        <v>12550799</v>
      </c>
      <c r="MC23" s="188">
        <v>35214642.899999999</v>
      </c>
      <c r="MD23" s="188">
        <v>9631590.8000000007</v>
      </c>
      <c r="ME23" s="188">
        <v>164305540</v>
      </c>
      <c r="MF23" s="188">
        <v>11138037.459999999</v>
      </c>
      <c r="MG23" s="188">
        <v>5890718.8399999999</v>
      </c>
      <c r="MH23" s="188">
        <v>6433213.9699999997</v>
      </c>
      <c r="MI23" s="188">
        <v>6079666.9699999997</v>
      </c>
      <c r="MJ23" s="188">
        <v>11288765.33</v>
      </c>
      <c r="MK23" s="188">
        <v>10880509.300000001</v>
      </c>
      <c r="ML23" s="188">
        <v>9237294.3900000006</v>
      </c>
      <c r="MM23" s="188">
        <v>14094319.48</v>
      </c>
      <c r="MN23" s="188">
        <v>8116946.3000000007</v>
      </c>
      <c r="MO23" s="188">
        <v>8491381.4000000004</v>
      </c>
      <c r="MP23" s="188">
        <v>6509151</v>
      </c>
      <c r="MQ23" s="188">
        <v>86535562.24000001</v>
      </c>
      <c r="MR23" s="188">
        <v>12631938.550000001</v>
      </c>
      <c r="MS23" s="188">
        <v>9295278.6400000006</v>
      </c>
      <c r="MT23" s="188">
        <v>20953656</v>
      </c>
      <c r="MU23" s="188">
        <v>18100058.289999999</v>
      </c>
      <c r="MV23" s="188">
        <v>9203036</v>
      </c>
      <c r="MW23" s="188">
        <v>27821266.329700001</v>
      </c>
      <c r="MX23" s="188">
        <v>19962732.5</v>
      </c>
      <c r="MY23" s="188">
        <v>13547680</v>
      </c>
      <c r="MZ23" s="188">
        <v>3963533.96</v>
      </c>
      <c r="NA23" s="188">
        <v>3746692</v>
      </c>
      <c r="NB23" s="188">
        <v>225167509.51999998</v>
      </c>
      <c r="NC23" s="188">
        <v>34046622.240000002</v>
      </c>
      <c r="ND23" s="188">
        <v>7668686.5899999999</v>
      </c>
      <c r="NE23" s="188">
        <v>85256995.700000003</v>
      </c>
      <c r="NF23" s="188">
        <v>8650610.3900000006</v>
      </c>
      <c r="NG23" s="188">
        <v>26764194.189999998</v>
      </c>
      <c r="NH23" s="188">
        <v>50826501.939999998</v>
      </c>
      <c r="NI23" s="188">
        <v>39909546.700000003</v>
      </c>
      <c r="NJ23" s="188">
        <v>2806933</v>
      </c>
      <c r="NK23" s="188">
        <v>11336736.490000002</v>
      </c>
      <c r="NL23" s="188">
        <v>9109472.1300000008</v>
      </c>
      <c r="NM23" s="188">
        <v>10964093.5</v>
      </c>
      <c r="NN23" s="188">
        <v>53851631.140000001</v>
      </c>
      <c r="NO23" s="188">
        <v>8383477.4800000004</v>
      </c>
      <c r="NP23" s="188">
        <v>9842149.370000001</v>
      </c>
      <c r="NQ23" s="188">
        <v>8628359.3000000007</v>
      </c>
      <c r="NR23" s="188">
        <v>9579959.1500000004</v>
      </c>
      <c r="NS23" s="188">
        <v>4309300</v>
      </c>
      <c r="NT23" s="188">
        <v>7011086.5800000001</v>
      </c>
      <c r="NU23" s="188">
        <v>72937712.030000001</v>
      </c>
      <c r="NV23" s="188">
        <v>46140377.68</v>
      </c>
      <c r="NW23" s="188">
        <v>7160188</v>
      </c>
      <c r="NX23" s="188">
        <v>5359684.1400000006</v>
      </c>
      <c r="NY23" s="188">
        <v>6896783.9900000002</v>
      </c>
      <c r="NZ23" s="188">
        <v>11033713.08</v>
      </c>
      <c r="OA23" s="188">
        <v>4216807.09</v>
      </c>
      <c r="OB23" s="188">
        <v>72577916.229999989</v>
      </c>
      <c r="OC23" s="188">
        <v>27493002.669999998</v>
      </c>
      <c r="OD23" s="188">
        <v>12276433.950000001</v>
      </c>
      <c r="OE23" s="188">
        <v>40312078.009999998</v>
      </c>
      <c r="OF23" s="188">
        <v>10183187.710000001</v>
      </c>
      <c r="OG23" s="188">
        <v>12639038.559999999</v>
      </c>
      <c r="OH23" s="188">
        <v>19485742.330000002</v>
      </c>
      <c r="OI23" s="188">
        <v>6820017.6399999997</v>
      </c>
      <c r="OJ23" s="188">
        <v>7126937</v>
      </c>
      <c r="OK23" s="188">
        <v>119474412.37</v>
      </c>
      <c r="OL23" s="188">
        <v>39190986.399999999</v>
      </c>
      <c r="OM23" s="188">
        <v>42082669.219999999</v>
      </c>
      <c r="ON23" s="188">
        <v>23771426.25</v>
      </c>
      <c r="OO23" s="188">
        <v>12696940.91</v>
      </c>
      <c r="OP23" s="188">
        <v>7740378.7299999995</v>
      </c>
      <c r="OQ23" s="188">
        <v>77993022.840000004</v>
      </c>
      <c r="OR23" s="188">
        <v>7986993.209999999</v>
      </c>
      <c r="OS23" s="188">
        <v>9556962</v>
      </c>
      <c r="OT23" s="188">
        <v>16221623.34</v>
      </c>
      <c r="OU23" s="188">
        <v>17127624.300000001</v>
      </c>
      <c r="OV23" s="188">
        <v>28060827</v>
      </c>
      <c r="OW23" s="188">
        <v>9657323.370000001</v>
      </c>
      <c r="OX23" s="188">
        <v>6831603.79</v>
      </c>
      <c r="OY23" s="188">
        <v>6343271</v>
      </c>
      <c r="OZ23" s="188">
        <v>85443411.88000001</v>
      </c>
      <c r="PA23" s="188">
        <v>9407261.790000001</v>
      </c>
      <c r="PB23" s="188">
        <v>22463879.41</v>
      </c>
      <c r="PC23" s="188">
        <v>3503259.12</v>
      </c>
      <c r="PD23" s="188">
        <v>13616478.65</v>
      </c>
      <c r="PE23" s="188">
        <v>27315641.329999998</v>
      </c>
      <c r="PF23" s="188">
        <v>9616946.8200000003</v>
      </c>
      <c r="PG23" s="188">
        <v>6532640</v>
      </c>
      <c r="PH23" s="188">
        <v>14417103.080000002</v>
      </c>
      <c r="PI23" s="188">
        <v>10626000.300000001</v>
      </c>
      <c r="PJ23" s="188">
        <v>12407973</v>
      </c>
      <c r="PK23" s="188">
        <v>21527219</v>
      </c>
      <c r="PL23" s="188">
        <v>7125962</v>
      </c>
      <c r="PM23" s="188">
        <v>37371691.890000001</v>
      </c>
      <c r="PN23" s="188">
        <v>7867377.8700000001</v>
      </c>
      <c r="PO23" s="188">
        <v>4186256</v>
      </c>
      <c r="PP23" s="188">
        <v>4099582.25</v>
      </c>
      <c r="PQ23" s="188">
        <v>8569127.25</v>
      </c>
      <c r="PR23" s="188">
        <v>233224269.60000002</v>
      </c>
      <c r="PS23" s="188">
        <v>8866348.4600000009</v>
      </c>
      <c r="PT23" s="188">
        <v>7843053</v>
      </c>
      <c r="PU23" s="188">
        <v>15070223.289999999</v>
      </c>
      <c r="PV23" s="188">
        <v>81346029.25</v>
      </c>
      <c r="PW23" s="188">
        <v>17584030.289999999</v>
      </c>
      <c r="PX23" s="188">
        <v>33956081</v>
      </c>
      <c r="PY23" s="188">
        <v>9595225.25</v>
      </c>
      <c r="PZ23" s="188">
        <v>21440492.390000001</v>
      </c>
      <c r="QA23" s="188">
        <v>8179887.2999999998</v>
      </c>
      <c r="QB23" s="188">
        <v>18618923.140000001</v>
      </c>
      <c r="QC23" s="188">
        <v>10417074</v>
      </c>
      <c r="QD23" s="188">
        <v>9422332.7199999988</v>
      </c>
      <c r="QE23" s="188">
        <v>15460021</v>
      </c>
      <c r="QF23" s="188">
        <v>13929679.33</v>
      </c>
      <c r="QG23" s="188">
        <v>11688224.199999999</v>
      </c>
      <c r="QH23" s="188">
        <v>10780365</v>
      </c>
      <c r="QI23" s="188">
        <v>10336663.280000001</v>
      </c>
      <c r="QJ23" s="188">
        <v>8446976</v>
      </c>
      <c r="QK23" s="188">
        <v>26238200.539999999</v>
      </c>
      <c r="QL23" s="188">
        <v>25837039.300000001</v>
      </c>
      <c r="QM23" s="188">
        <v>8410620.1300000008</v>
      </c>
      <c r="QN23" s="188">
        <v>5085185.5</v>
      </c>
      <c r="QO23" s="188">
        <v>4848993.09</v>
      </c>
      <c r="QP23" s="188">
        <v>4047607.5200000005</v>
      </c>
      <c r="QQ23" s="188">
        <v>4042813.88</v>
      </c>
      <c r="QR23" s="188">
        <v>105215282.02</v>
      </c>
      <c r="QS23" s="188">
        <v>8771165</v>
      </c>
      <c r="QT23" s="188">
        <v>20534790.310000002</v>
      </c>
      <c r="QU23" s="188">
        <v>11156121</v>
      </c>
      <c r="QV23" s="188">
        <v>11813891.129999999</v>
      </c>
      <c r="QW23" s="188">
        <v>27476692</v>
      </c>
      <c r="QX23" s="188">
        <v>11026902.020000001</v>
      </c>
      <c r="QY23" s="188">
        <v>18645079.789999999</v>
      </c>
      <c r="QZ23" s="188">
        <v>23272510</v>
      </c>
      <c r="RA23" s="188">
        <v>7883304.0099999998</v>
      </c>
      <c r="RB23" s="188">
        <v>8893537</v>
      </c>
      <c r="RC23" s="188">
        <v>8052224.5</v>
      </c>
      <c r="RD23" s="188">
        <v>6767987.2400000002</v>
      </c>
      <c r="RE23" s="188">
        <v>154894818.40000001</v>
      </c>
      <c r="RF23" s="188">
        <v>22974739.140000001</v>
      </c>
      <c r="RG23" s="188">
        <v>8942892</v>
      </c>
      <c r="RH23" s="188">
        <v>14661661.199999999</v>
      </c>
      <c r="RI23" s="188">
        <v>11751355.199999999</v>
      </c>
      <c r="RJ23" s="188">
        <v>14680426.719999999</v>
      </c>
      <c r="RK23" s="188">
        <v>25240067</v>
      </c>
      <c r="RL23" s="188">
        <v>10019570.520000001</v>
      </c>
      <c r="RM23" s="188">
        <v>14133854.99</v>
      </c>
      <c r="RN23" s="188">
        <v>19534205.5</v>
      </c>
      <c r="RO23" s="188">
        <v>23844096.789999999</v>
      </c>
      <c r="RP23" s="188">
        <v>6692818.0799999991</v>
      </c>
      <c r="RQ23" s="188">
        <v>5149053.12</v>
      </c>
      <c r="RR23" s="188">
        <v>10533404</v>
      </c>
      <c r="RS23" s="188">
        <v>7498739.8100000005</v>
      </c>
      <c r="RT23" s="188">
        <v>5673410.7999999998</v>
      </c>
      <c r="RU23" s="188">
        <v>5982659.1600000001</v>
      </c>
      <c r="RV23" s="188">
        <v>4957985.5999999996</v>
      </c>
      <c r="RW23" s="188">
        <v>5412092.0099999998</v>
      </c>
      <c r="RX23" s="188">
        <v>5821955.4000000004</v>
      </c>
      <c r="RY23" s="188">
        <v>91467290.359999999</v>
      </c>
      <c r="RZ23" s="188">
        <v>6440230.5099999998</v>
      </c>
      <c r="SA23" s="188">
        <v>13352012.780000001</v>
      </c>
      <c r="SB23" s="188">
        <v>9921622.5</v>
      </c>
      <c r="SC23" s="188">
        <v>5247181.5</v>
      </c>
      <c r="SD23" s="188">
        <v>5568848.6699999999</v>
      </c>
      <c r="SE23" s="188">
        <v>7803800.5500000007</v>
      </c>
      <c r="SF23" s="188">
        <v>21097223.549999997</v>
      </c>
      <c r="SG23" s="188">
        <v>5445814.0299999993</v>
      </c>
      <c r="SH23" s="188">
        <v>6528493.8599999994</v>
      </c>
      <c r="SI23" s="188">
        <v>8016818.9900000002</v>
      </c>
      <c r="SJ23" s="188">
        <v>15973375.5</v>
      </c>
      <c r="SK23" s="188">
        <v>8349394</v>
      </c>
      <c r="SL23" s="188">
        <v>6806228.5500000007</v>
      </c>
      <c r="SM23" s="188">
        <v>65966216.369999997</v>
      </c>
      <c r="SN23" s="188">
        <v>11118266</v>
      </c>
      <c r="SO23" s="188">
        <v>9256297.0399999991</v>
      </c>
      <c r="SP23" s="188">
        <v>6829259</v>
      </c>
      <c r="SQ23" s="188">
        <v>6565876</v>
      </c>
      <c r="SR23" s="188">
        <v>11829880.99</v>
      </c>
      <c r="SS23" s="188">
        <v>8100531.6099999994</v>
      </c>
      <c r="ST23" s="188">
        <v>16600832.849999998</v>
      </c>
      <c r="SU23" s="188">
        <v>9133807.1699999999</v>
      </c>
      <c r="SV23" s="188">
        <v>11553247.630000001</v>
      </c>
      <c r="SW23" s="188">
        <v>26096131.080000002</v>
      </c>
      <c r="SX23" s="188">
        <v>3846054</v>
      </c>
      <c r="SY23" s="188">
        <v>51913326.629999995</v>
      </c>
      <c r="SZ23" s="188">
        <v>11079087</v>
      </c>
      <c r="TA23" s="188">
        <v>13216682.42</v>
      </c>
      <c r="TB23" s="188">
        <v>17686020.350000001</v>
      </c>
      <c r="TC23" s="188">
        <v>9697388.3000000007</v>
      </c>
      <c r="TD23" s="188">
        <v>12255431</v>
      </c>
      <c r="TE23" s="188">
        <v>9905689</v>
      </c>
      <c r="TF23" s="188">
        <v>5669195</v>
      </c>
      <c r="TG23" s="188">
        <v>170244471.98000002</v>
      </c>
      <c r="TH23" s="188">
        <v>11018393.84</v>
      </c>
      <c r="TI23" s="188">
        <v>9078550.8300000001</v>
      </c>
      <c r="TJ23" s="188">
        <v>18841729</v>
      </c>
      <c r="TK23" s="188">
        <v>16859434.259999998</v>
      </c>
      <c r="TL23" s="188">
        <v>12026145</v>
      </c>
      <c r="TM23" s="188">
        <v>6998829.8400000008</v>
      </c>
      <c r="TN23" s="188">
        <v>40461395</v>
      </c>
      <c r="TO23" s="188">
        <v>13273280</v>
      </c>
      <c r="TP23" s="188">
        <v>23513107.310000002</v>
      </c>
      <c r="TQ23" s="188">
        <v>18183503.490000002</v>
      </c>
      <c r="TR23" s="188">
        <v>11357325</v>
      </c>
      <c r="TS23" s="188">
        <v>7074567.79</v>
      </c>
      <c r="TT23" s="188">
        <v>13177900.75</v>
      </c>
      <c r="TU23" s="188">
        <v>9656732.4800000004</v>
      </c>
      <c r="TV23" s="188">
        <v>10859436</v>
      </c>
      <c r="TW23" s="188">
        <v>46622033.670000002</v>
      </c>
      <c r="TX23" s="188">
        <v>10783227.91</v>
      </c>
      <c r="TY23" s="188">
        <v>58819799.309999995</v>
      </c>
      <c r="TZ23" s="188">
        <v>17373929</v>
      </c>
      <c r="UA23" s="188">
        <v>6422645.6699999999</v>
      </c>
      <c r="UB23" s="188">
        <v>13103655.279999999</v>
      </c>
      <c r="UC23" s="188">
        <v>70532056.200000003</v>
      </c>
      <c r="UD23" s="188">
        <v>6424336.1699999999</v>
      </c>
      <c r="UE23" s="188">
        <v>7115631.3200000003</v>
      </c>
      <c r="UF23" s="188">
        <v>10278685.550000001</v>
      </c>
      <c r="UG23" s="188">
        <v>8069655.6100000003</v>
      </c>
      <c r="UH23" s="188">
        <v>45500907</v>
      </c>
      <c r="UI23" s="188">
        <v>12916550</v>
      </c>
      <c r="UJ23" s="188">
        <v>10111198.200000001</v>
      </c>
      <c r="UK23" s="188">
        <v>15765930.51</v>
      </c>
      <c r="UL23" s="188">
        <v>8669582.4299999997</v>
      </c>
      <c r="UM23" s="188">
        <v>11352664.58</v>
      </c>
      <c r="UN23" s="188">
        <v>214014047</v>
      </c>
      <c r="UO23" s="188">
        <v>11318699</v>
      </c>
      <c r="UP23" s="188">
        <v>11874618.5</v>
      </c>
      <c r="UQ23" s="188">
        <v>41838033.529999994</v>
      </c>
      <c r="UR23" s="188">
        <v>3687592.3000000003</v>
      </c>
      <c r="US23" s="188">
        <v>10076351</v>
      </c>
      <c r="UT23" s="188">
        <v>26336712.610000003</v>
      </c>
      <c r="UU23" s="188">
        <v>7243459</v>
      </c>
      <c r="UV23" s="188">
        <v>8701151.9600000009</v>
      </c>
      <c r="UW23" s="188">
        <v>9574295.0800000001</v>
      </c>
      <c r="UX23" s="188">
        <v>12138221.310000001</v>
      </c>
      <c r="UY23" s="188">
        <v>25423253.27</v>
      </c>
      <c r="UZ23" s="188">
        <v>13275056</v>
      </c>
      <c r="VA23" s="188">
        <v>25932515.199999996</v>
      </c>
      <c r="VB23" s="188">
        <v>8441845.1600000001</v>
      </c>
      <c r="VC23" s="188">
        <v>6655679</v>
      </c>
      <c r="VD23" s="188">
        <v>7926931.8699999992</v>
      </c>
      <c r="VE23" s="188">
        <v>7986348.6600000001</v>
      </c>
      <c r="VF23" s="188">
        <v>33057386.609999999</v>
      </c>
      <c r="VG23" s="188">
        <v>6340611.7699999996</v>
      </c>
      <c r="VH23" s="188">
        <v>6487982.1100000003</v>
      </c>
      <c r="VI23" s="188">
        <v>5532207</v>
      </c>
      <c r="VJ23" s="188">
        <v>80615903.75</v>
      </c>
      <c r="VK23" s="188">
        <v>9634794</v>
      </c>
      <c r="VL23" s="188">
        <v>9905811.0999999996</v>
      </c>
      <c r="VM23" s="188">
        <v>15725201.540000001</v>
      </c>
      <c r="VN23" s="188">
        <v>24998603.080000002</v>
      </c>
      <c r="VO23" s="188">
        <v>15402859</v>
      </c>
      <c r="VP23" s="188">
        <v>15368609</v>
      </c>
      <c r="VQ23" s="188">
        <v>9416821.9299999997</v>
      </c>
      <c r="VR23" s="188">
        <v>11623786</v>
      </c>
      <c r="VS23" s="188">
        <v>38056156.989999995</v>
      </c>
      <c r="VT23" s="188">
        <v>10521009.74</v>
      </c>
      <c r="VU23" s="188">
        <v>15767552.299999999</v>
      </c>
      <c r="VV23" s="188">
        <v>9860695.6600000001</v>
      </c>
      <c r="VW23" s="188">
        <v>9320775</v>
      </c>
      <c r="VX23" s="188">
        <v>6973468.6399999997</v>
      </c>
      <c r="VY23" s="188">
        <v>301439936.51999998</v>
      </c>
      <c r="VZ23" s="188">
        <v>24883854.190000001</v>
      </c>
      <c r="WA23" s="188">
        <v>18408434</v>
      </c>
      <c r="WB23" s="188">
        <v>10906765.99</v>
      </c>
      <c r="WC23" s="188">
        <v>12579022.040000001</v>
      </c>
      <c r="WD23" s="188">
        <v>14047173.720000001</v>
      </c>
      <c r="WE23" s="188">
        <v>21337297</v>
      </c>
      <c r="WF23" s="188">
        <v>26546401</v>
      </c>
      <c r="WG23" s="188">
        <v>15157184.07</v>
      </c>
      <c r="WH23" s="188">
        <v>21249517</v>
      </c>
      <c r="WI23" s="188">
        <v>13011804</v>
      </c>
      <c r="WJ23" s="188">
        <v>29319383.030000001</v>
      </c>
      <c r="WK23" s="188">
        <v>16934543</v>
      </c>
      <c r="WL23" s="188">
        <v>23436576.540000003</v>
      </c>
      <c r="WM23" s="188">
        <v>36451102.07</v>
      </c>
      <c r="WN23" s="188">
        <v>17577039</v>
      </c>
      <c r="WO23" s="188">
        <v>16490864.25</v>
      </c>
      <c r="WP23" s="188">
        <v>19984956.579999998</v>
      </c>
      <c r="WQ23" s="188">
        <v>9570372.870000001</v>
      </c>
      <c r="WR23" s="188">
        <v>31926718.43</v>
      </c>
      <c r="WS23" s="188">
        <v>69740991.830000013</v>
      </c>
      <c r="WT23" s="188">
        <v>17357352</v>
      </c>
      <c r="WU23" s="188">
        <v>9428770</v>
      </c>
      <c r="WV23" s="188">
        <v>9541662.1099999994</v>
      </c>
      <c r="WW23" s="188">
        <v>12372244.5</v>
      </c>
      <c r="WX23" s="188">
        <v>10410443.74</v>
      </c>
      <c r="WY23" s="188">
        <v>11591637</v>
      </c>
      <c r="WZ23" s="188">
        <v>12386904.57</v>
      </c>
      <c r="XA23" s="188">
        <v>36504513.219999999</v>
      </c>
      <c r="XB23" s="188">
        <v>10403291.24</v>
      </c>
      <c r="XC23" s="188">
        <v>6532631.9699999997</v>
      </c>
      <c r="XD23" s="188">
        <v>6345527.5299999993</v>
      </c>
      <c r="XE23" s="188">
        <v>6021394.3599999994</v>
      </c>
      <c r="XF23" s="188">
        <v>159715977.12</v>
      </c>
      <c r="XG23" s="188">
        <v>19619227.48</v>
      </c>
      <c r="XH23" s="188">
        <v>22144720.399999999</v>
      </c>
      <c r="XI23" s="188">
        <v>56245238.170000002</v>
      </c>
      <c r="XJ23" s="188">
        <v>16463490.830000002</v>
      </c>
      <c r="XK23" s="188">
        <v>21540503.5</v>
      </c>
      <c r="XL23" s="188">
        <v>24283126.5</v>
      </c>
      <c r="XM23" s="188">
        <v>18356618</v>
      </c>
      <c r="XN23" s="188">
        <v>16227223.949999999</v>
      </c>
      <c r="XO23" s="188">
        <v>32165752.700000003</v>
      </c>
      <c r="XP23" s="188">
        <v>25853918.98</v>
      </c>
      <c r="XQ23" s="188">
        <v>12119996.82</v>
      </c>
      <c r="XR23" s="188">
        <v>8865140.6799999997</v>
      </c>
      <c r="XS23" s="188">
        <v>10780129</v>
      </c>
      <c r="XT23" s="188">
        <v>11911413</v>
      </c>
      <c r="XU23" s="188">
        <v>11711593.279999999</v>
      </c>
      <c r="XV23" s="188">
        <v>7486258</v>
      </c>
      <c r="XW23" s="188">
        <v>9209306.3300000001</v>
      </c>
      <c r="XX23" s="188">
        <v>11438312.5</v>
      </c>
      <c r="XY23" s="188">
        <v>10549018.969999999</v>
      </c>
      <c r="XZ23" s="188">
        <v>9293504</v>
      </c>
      <c r="YA23" s="188">
        <v>9806964.3200000003</v>
      </c>
      <c r="YB23" s="188">
        <v>8478047.3200000003</v>
      </c>
      <c r="YC23" s="188">
        <v>168868711.25</v>
      </c>
      <c r="YD23" s="188">
        <v>14348664</v>
      </c>
      <c r="YE23" s="188">
        <v>20381272.75</v>
      </c>
      <c r="YF23" s="188">
        <v>10111729.1</v>
      </c>
      <c r="YG23" s="188">
        <v>47164561.739999995</v>
      </c>
      <c r="YH23" s="188">
        <v>16198260.440000001</v>
      </c>
      <c r="YI23" s="188">
        <v>23304590</v>
      </c>
      <c r="YJ23" s="188">
        <v>10889610.219999999</v>
      </c>
      <c r="YK23" s="188">
        <v>38473555.659999996</v>
      </c>
      <c r="YL23" s="188">
        <v>27470923</v>
      </c>
      <c r="YM23" s="188">
        <v>22845187</v>
      </c>
      <c r="YN23" s="188">
        <v>12690992.639999999</v>
      </c>
      <c r="YO23" s="188">
        <v>9093660</v>
      </c>
      <c r="YP23" s="188">
        <v>11738177.690000001</v>
      </c>
      <c r="YQ23" s="188">
        <v>7041529.5999999996</v>
      </c>
      <c r="YR23" s="188">
        <v>8609330</v>
      </c>
      <c r="YS23" s="188">
        <v>6604573.4500000002</v>
      </c>
      <c r="YT23" s="188">
        <v>50754287.760000005</v>
      </c>
      <c r="YU23" s="188">
        <v>6153511.1099999994</v>
      </c>
      <c r="YV23" s="188">
        <v>6622381.4800000004</v>
      </c>
      <c r="YW23" s="188">
        <v>7120093.4400000004</v>
      </c>
      <c r="YX23" s="188">
        <v>7154799.7899999991</v>
      </c>
      <c r="YY23" s="188">
        <v>4639245.09</v>
      </c>
      <c r="YZ23" s="188">
        <v>6606618</v>
      </c>
      <c r="ZA23" s="188">
        <v>59253781.210000001</v>
      </c>
      <c r="ZB23" s="188">
        <v>6274343.8499999996</v>
      </c>
      <c r="ZC23" s="188">
        <v>11433340.25</v>
      </c>
      <c r="ZD23" s="188">
        <v>11856884</v>
      </c>
      <c r="ZE23" s="188">
        <v>6563059</v>
      </c>
      <c r="ZF23" s="188">
        <v>9593892.25</v>
      </c>
      <c r="ZG23" s="188">
        <v>6058807.0500000007</v>
      </c>
      <c r="ZH23" s="188">
        <v>5860799.5</v>
      </c>
      <c r="ZI23" s="188">
        <v>24642530</v>
      </c>
      <c r="ZJ23" s="188">
        <v>135201284</v>
      </c>
      <c r="ZK23" s="188">
        <v>6436186</v>
      </c>
      <c r="ZL23" s="188">
        <v>14766197.23</v>
      </c>
      <c r="ZM23" s="188">
        <v>34547924</v>
      </c>
      <c r="ZN23" s="188">
        <v>25768645</v>
      </c>
      <c r="ZO23" s="188">
        <v>8729724.5600000005</v>
      </c>
      <c r="ZP23" s="188">
        <v>10073531.469999999</v>
      </c>
      <c r="ZQ23" s="188">
        <v>20414850.75</v>
      </c>
      <c r="ZR23" s="188">
        <v>15519258</v>
      </c>
      <c r="ZS23" s="188">
        <v>20503074.68</v>
      </c>
      <c r="ZT23" s="188">
        <v>5065766.55</v>
      </c>
      <c r="ZU23" s="188">
        <v>7151785</v>
      </c>
      <c r="ZV23" s="188">
        <v>6956762.8799999999</v>
      </c>
      <c r="ZW23" s="188">
        <v>11275966</v>
      </c>
      <c r="ZX23" s="188">
        <v>7938773</v>
      </c>
      <c r="ZY23" s="188">
        <v>9529483</v>
      </c>
      <c r="ZZ23" s="188">
        <v>6691524.6799999997</v>
      </c>
      <c r="AAA23" s="188">
        <v>6883899.3799999999</v>
      </c>
      <c r="AAB23" s="188">
        <v>6998845.96</v>
      </c>
      <c r="AAC23" s="188">
        <v>7096568.7199999997</v>
      </c>
      <c r="AAD23" s="188">
        <v>6831559.3300000001</v>
      </c>
      <c r="AAE23" s="188">
        <v>5274738.75</v>
      </c>
      <c r="AAF23" s="188">
        <v>49862083.210000001</v>
      </c>
      <c r="AAG23" s="188">
        <v>7177250</v>
      </c>
      <c r="AAH23" s="188">
        <v>8723384.3000000007</v>
      </c>
      <c r="AAI23" s="188">
        <v>9451643</v>
      </c>
      <c r="AAJ23" s="188">
        <v>6291307.3899999997</v>
      </c>
      <c r="AAK23" s="188">
        <v>11969004.92</v>
      </c>
      <c r="AAL23" s="188">
        <v>6516088</v>
      </c>
      <c r="AAM23" s="188">
        <v>208703160.88</v>
      </c>
      <c r="AAN23" s="188">
        <v>14411914.74</v>
      </c>
      <c r="AAO23" s="188">
        <v>9276747</v>
      </c>
      <c r="AAP23" s="188">
        <v>18894410.420000002</v>
      </c>
      <c r="AAQ23" s="188">
        <v>15540217.110000001</v>
      </c>
      <c r="AAR23" s="188">
        <v>10186656.560000001</v>
      </c>
      <c r="AAS23" s="188">
        <v>15819814</v>
      </c>
      <c r="AAT23" s="188">
        <v>15389273.07</v>
      </c>
      <c r="AAU23" s="188">
        <v>35823475</v>
      </c>
      <c r="AAV23" s="188">
        <v>11461687</v>
      </c>
      <c r="AAW23" s="188">
        <v>14716386</v>
      </c>
      <c r="AAX23" s="188">
        <v>62877857.549999997</v>
      </c>
      <c r="AAY23" s="188">
        <v>29325308</v>
      </c>
      <c r="AAZ23" s="188">
        <v>7599202</v>
      </c>
      <c r="ABA23" s="188">
        <v>10344240.5</v>
      </c>
      <c r="ABB23" s="188">
        <v>9364076.0199999996</v>
      </c>
      <c r="ABC23" s="188">
        <v>8449216</v>
      </c>
      <c r="ABD23" s="188">
        <v>11950449</v>
      </c>
      <c r="ABE23" s="188">
        <v>9664977.6999999993</v>
      </c>
      <c r="ABF23" s="188">
        <v>79556219</v>
      </c>
      <c r="ABG23" s="188">
        <v>55414288.660000004</v>
      </c>
      <c r="ABH23" s="188">
        <v>7940282</v>
      </c>
      <c r="ABI23" s="188">
        <v>5880416.8899999997</v>
      </c>
      <c r="ABJ23" s="188">
        <v>5527331</v>
      </c>
      <c r="ABK23" s="188">
        <v>5677298.7400000002</v>
      </c>
      <c r="ABL23" s="188">
        <v>4869619.8600000003</v>
      </c>
      <c r="ABM23" s="188">
        <v>89143473</v>
      </c>
      <c r="ABN23" s="188">
        <v>11503669.039999999</v>
      </c>
      <c r="ABO23" s="188">
        <v>7076045.6200000001</v>
      </c>
      <c r="ABP23" s="188">
        <v>14281950.33</v>
      </c>
      <c r="ABQ23" s="188">
        <v>14491498.92</v>
      </c>
      <c r="ABR23" s="188">
        <v>9866049.8200000003</v>
      </c>
      <c r="ABS23" s="188">
        <v>10085427.51</v>
      </c>
      <c r="ABT23" s="188">
        <v>9281904.3499999996</v>
      </c>
      <c r="ABU23" s="188">
        <v>1636200</v>
      </c>
      <c r="ABV23" s="188">
        <v>93752893.00999999</v>
      </c>
      <c r="ABW23" s="188">
        <v>5174491.4000000004</v>
      </c>
      <c r="ABX23" s="188">
        <v>10933608.580000002</v>
      </c>
      <c r="ABY23" s="188">
        <v>6243023.3499999996</v>
      </c>
      <c r="ABZ23" s="188">
        <v>6568669.7800000003</v>
      </c>
      <c r="ACA23" s="188">
        <v>21971905</v>
      </c>
      <c r="ACB23" s="188">
        <v>5739624.4000000004</v>
      </c>
      <c r="ACC23" s="188">
        <v>9504812.870000001</v>
      </c>
      <c r="ACD23" s="188">
        <v>5755585.71</v>
      </c>
      <c r="ACE23" s="188">
        <v>11783113.350000001</v>
      </c>
      <c r="ACF23" s="188">
        <v>5863463.5299999993</v>
      </c>
      <c r="ACG23" s="188">
        <v>150151369.29000002</v>
      </c>
      <c r="ACH23" s="188">
        <v>5529042.1500000004</v>
      </c>
      <c r="ACI23" s="188">
        <v>7353897.8399999999</v>
      </c>
      <c r="ACJ23" s="188">
        <v>14018086.520000001</v>
      </c>
      <c r="ACK23" s="188">
        <v>7054376.0099999998</v>
      </c>
      <c r="ACL23" s="188">
        <v>10041302.870000001</v>
      </c>
      <c r="ACM23" s="188">
        <v>17973416</v>
      </c>
      <c r="ACN23" s="188">
        <v>43314560.590000004</v>
      </c>
      <c r="ACO23" s="188">
        <v>43117549.539999999</v>
      </c>
      <c r="ACP23" s="188">
        <v>8386847.25</v>
      </c>
      <c r="ACQ23" s="188">
        <v>13940641.5</v>
      </c>
      <c r="ACR23" s="188">
        <v>11852329.099999998</v>
      </c>
      <c r="ACS23" s="188">
        <v>11252968.85</v>
      </c>
      <c r="ACT23" s="188">
        <v>20563403.139999997</v>
      </c>
      <c r="ACU23" s="188">
        <v>8411662.6099999994</v>
      </c>
      <c r="ACV23" s="188">
        <v>11186599.42</v>
      </c>
      <c r="ACW23" s="188">
        <v>7016426</v>
      </c>
      <c r="ACX23" s="188">
        <v>9617119.0800000001</v>
      </c>
      <c r="ACY23" s="188">
        <v>3822295</v>
      </c>
      <c r="ACZ23" s="188">
        <v>4575981</v>
      </c>
      <c r="ADA23" s="188">
        <v>6818417.5899999999</v>
      </c>
      <c r="ADB23" s="188">
        <v>5434295.6799999997</v>
      </c>
      <c r="ADC23" s="188">
        <v>5247390.83</v>
      </c>
      <c r="ADD23" s="188">
        <v>32725436.43</v>
      </c>
      <c r="ADE23" s="188">
        <v>23491681.020000003</v>
      </c>
      <c r="ADF23" s="188">
        <v>3028700.97</v>
      </c>
      <c r="ADG23" s="188">
        <v>4355510.4000000004</v>
      </c>
      <c r="ADH23" s="188">
        <v>7377803.1399999997</v>
      </c>
      <c r="ADI23" s="188">
        <v>2859000.37</v>
      </c>
      <c r="ADJ23" s="188">
        <v>4036477.09</v>
      </c>
      <c r="ADK23" s="188">
        <v>4356686.5999999996</v>
      </c>
      <c r="ADL23" s="188">
        <v>7171017.5199999996</v>
      </c>
      <c r="ADM23" s="188">
        <v>220277425.50999999</v>
      </c>
      <c r="ADN23" s="188">
        <v>23243620.75</v>
      </c>
      <c r="ADO23" s="188">
        <v>22791259.810000002</v>
      </c>
      <c r="ADP23" s="188">
        <v>48173731.700000003</v>
      </c>
      <c r="ADQ23" s="188">
        <v>4561142.8900000006</v>
      </c>
      <c r="ADR23" s="188">
        <v>6975503.9000000004</v>
      </c>
      <c r="ADS23" s="188">
        <v>10173011.960000001</v>
      </c>
      <c r="ADT23" s="188">
        <v>7482158</v>
      </c>
      <c r="ADU23" s="188">
        <v>151530441.56999999</v>
      </c>
      <c r="ADV23" s="188">
        <v>46119764.5</v>
      </c>
      <c r="ADW23" s="188">
        <v>42348542.890000001</v>
      </c>
      <c r="ADX23" s="188">
        <v>11563037.219999999</v>
      </c>
      <c r="ADY23" s="188">
        <v>18396666.079999998</v>
      </c>
      <c r="ADZ23" s="188">
        <v>19221918.719999999</v>
      </c>
      <c r="AEA23" s="188">
        <v>16391402.959999999</v>
      </c>
      <c r="AEB23" s="188">
        <v>15983922.98</v>
      </c>
      <c r="AEC23" s="188">
        <v>16796469.849999998</v>
      </c>
      <c r="AED23" s="188">
        <v>13611447.640000001</v>
      </c>
      <c r="AEE23" s="188">
        <v>15820988.970000001</v>
      </c>
      <c r="AEF23" s="188">
        <v>15901503.77</v>
      </c>
      <c r="AEG23" s="188">
        <v>9677269</v>
      </c>
      <c r="AEH23" s="188">
        <v>20798763</v>
      </c>
      <c r="AEI23" s="188">
        <v>17212004.509999998</v>
      </c>
      <c r="AEJ23" s="188">
        <v>12859833</v>
      </c>
      <c r="AEK23" s="188">
        <v>13021124.640000001</v>
      </c>
      <c r="AEL23" s="188">
        <v>24044535.59</v>
      </c>
      <c r="AEM23" s="188">
        <v>13258296</v>
      </c>
      <c r="AEN23" s="188">
        <v>14849889.980000002</v>
      </c>
      <c r="AEO23" s="188">
        <v>130797155.52000001</v>
      </c>
      <c r="AEP23" s="188">
        <v>20997948</v>
      </c>
      <c r="AEQ23" s="188">
        <v>17042219.440000001</v>
      </c>
      <c r="AER23" s="188">
        <v>13627683</v>
      </c>
      <c r="AES23" s="188">
        <v>13371150</v>
      </c>
      <c r="AET23" s="188">
        <v>30896492.529999997</v>
      </c>
      <c r="AEU23" s="188">
        <v>10745325.279999999</v>
      </c>
      <c r="AEV23" s="188">
        <v>10894031</v>
      </c>
      <c r="AEW23" s="188">
        <v>9921434</v>
      </c>
      <c r="AEX23" s="188">
        <v>8806025.5899999999</v>
      </c>
      <c r="AEY23" s="188">
        <v>56813423.439999998</v>
      </c>
      <c r="AEZ23" s="188">
        <v>31697897.280000001</v>
      </c>
      <c r="AFA23" s="188">
        <v>15550957.380000001</v>
      </c>
      <c r="AFB23" s="188">
        <v>12722868.899999999</v>
      </c>
      <c r="AFC23" s="188">
        <v>22642734.5</v>
      </c>
      <c r="AFD23" s="188">
        <v>12140572.84</v>
      </c>
      <c r="AFE23" s="188">
        <v>12427851.469999999</v>
      </c>
      <c r="AFF23" s="188">
        <v>11108762</v>
      </c>
      <c r="AFG23" s="188">
        <v>9288684</v>
      </c>
      <c r="AFH23" s="188">
        <v>9183864.5600000005</v>
      </c>
      <c r="AFI23" s="188">
        <v>15231634.759999998</v>
      </c>
      <c r="AFJ23" s="188">
        <v>7153840.7199999997</v>
      </c>
      <c r="AFK23" s="188">
        <v>9491540.9400000013</v>
      </c>
      <c r="AFL23" s="188">
        <v>59777800</v>
      </c>
      <c r="AFM23" s="188">
        <v>16646884.98</v>
      </c>
      <c r="AFN23" s="188">
        <v>12835181.149999999</v>
      </c>
      <c r="AFO23" s="188">
        <v>11023323.84</v>
      </c>
      <c r="AFP23" s="188">
        <v>13554993.290000001</v>
      </c>
      <c r="AFQ23" s="188">
        <v>11004698.460000001</v>
      </c>
      <c r="AFR23" s="188">
        <v>6610422.3599999994</v>
      </c>
      <c r="AFS23" s="188">
        <v>13387488</v>
      </c>
      <c r="AFT23" s="188">
        <v>15768964.35</v>
      </c>
      <c r="AFU23" s="188">
        <v>8075360.4400000004</v>
      </c>
      <c r="AFV23" s="188">
        <v>17851680.25</v>
      </c>
      <c r="AFW23" s="188">
        <v>8685115.5700000003</v>
      </c>
      <c r="AFX23" s="188">
        <v>95636257</v>
      </c>
      <c r="AFY23" s="188">
        <v>8117209.9299999997</v>
      </c>
      <c r="AFZ23" s="188">
        <v>10122009.760000002</v>
      </c>
      <c r="AGA23" s="188">
        <v>9431041.1899999995</v>
      </c>
      <c r="AGB23" s="188">
        <v>18166067.25</v>
      </c>
      <c r="AGC23" s="188">
        <v>12999798.5</v>
      </c>
      <c r="AGD23" s="188">
        <v>5177562</v>
      </c>
      <c r="AGE23" s="188">
        <v>9274717.3100000005</v>
      </c>
      <c r="AGF23" s="188">
        <v>6675629.3600000003</v>
      </c>
      <c r="AGG23" s="188">
        <v>8695622.6099999994</v>
      </c>
      <c r="AGH23" s="188">
        <v>7612281.1100000003</v>
      </c>
      <c r="AGI23" s="188">
        <v>87608190.789999992</v>
      </c>
      <c r="AGJ23" s="188">
        <v>19505861.259999998</v>
      </c>
      <c r="AGK23" s="188">
        <v>16281985.439999999</v>
      </c>
      <c r="AGL23" s="188">
        <v>11491439.15</v>
      </c>
      <c r="AGM23" s="188">
        <v>23581977.239999998</v>
      </c>
      <c r="AGN23" s="188">
        <v>15160321.069999998</v>
      </c>
      <c r="AGO23" s="188">
        <v>8445486.6799999997</v>
      </c>
      <c r="AGP23" s="188">
        <v>15158968.290000001</v>
      </c>
      <c r="AGQ23" s="188">
        <v>157909771.08999997</v>
      </c>
      <c r="AGR23" s="188">
        <v>97365518.74000001</v>
      </c>
      <c r="AGS23" s="188">
        <v>10460092.030000001</v>
      </c>
      <c r="AGT23" s="188">
        <v>20013692.93</v>
      </c>
      <c r="AGU23" s="188">
        <v>29168943.960000001</v>
      </c>
      <c r="AGV23" s="188">
        <v>20475645.199999999</v>
      </c>
      <c r="AGW23" s="188">
        <v>14479499.6</v>
      </c>
      <c r="AGX23" s="188">
        <v>16349487.120000001</v>
      </c>
      <c r="AGY23" s="188">
        <v>8602502.5</v>
      </c>
      <c r="AGZ23" s="188">
        <v>13809311.17</v>
      </c>
      <c r="AHA23" s="188">
        <v>13662211.01</v>
      </c>
      <c r="AHB23" s="188">
        <v>9053890.8099999987</v>
      </c>
      <c r="AHC23" s="188">
        <v>9499154.8000000007</v>
      </c>
      <c r="AHD23" s="188">
        <v>9305067.6999999993</v>
      </c>
      <c r="AHE23" s="188">
        <v>8840891</v>
      </c>
      <c r="AHF23" s="188">
        <v>6753869.2699999996</v>
      </c>
      <c r="AHG23" s="188">
        <v>9428806.9000000004</v>
      </c>
      <c r="AHH23" s="188">
        <v>44757915.609999999</v>
      </c>
      <c r="AHI23" s="188">
        <v>6149150.5099999998</v>
      </c>
      <c r="AHJ23" s="188">
        <v>6485873.9100000001</v>
      </c>
      <c r="AHK23" s="188">
        <v>10367434.76</v>
      </c>
      <c r="AHL23" s="188">
        <v>15865471.51</v>
      </c>
      <c r="AHM23" s="188">
        <v>5663193.4900000002</v>
      </c>
      <c r="AHN23" s="188">
        <v>8924459.1699999999</v>
      </c>
      <c r="AHO23" s="188"/>
      <c r="AHQ23" s="209">
        <v>21</v>
      </c>
      <c r="AHR23" s="184" t="s">
        <v>27</v>
      </c>
      <c r="AHS23" s="184" t="b">
        <f t="shared" si="0"/>
        <v>1</v>
      </c>
    </row>
    <row r="24" spans="1:903" ht="23.5" customHeight="1">
      <c r="A24" s="183" t="s">
        <v>29</v>
      </c>
      <c r="B24" s="184" t="s">
        <v>30</v>
      </c>
      <c r="C24" s="188">
        <v>360509880.26999998</v>
      </c>
      <c r="D24" s="188">
        <v>101372572.15000001</v>
      </c>
      <c r="E24" s="188">
        <v>23983253</v>
      </c>
      <c r="F24" s="188">
        <v>41718465.009999998</v>
      </c>
      <c r="G24" s="188">
        <v>20641695.539999999</v>
      </c>
      <c r="H24" s="188">
        <v>26122911.32</v>
      </c>
      <c r="I24" s="188">
        <v>12576806.66</v>
      </c>
      <c r="J24" s="188">
        <v>95955076.659999996</v>
      </c>
      <c r="K24" s="188">
        <v>37294792.719999999</v>
      </c>
      <c r="L24" s="188">
        <v>17361243.850000001</v>
      </c>
      <c r="M24" s="188">
        <v>61819022.590000004</v>
      </c>
      <c r="N24" s="188">
        <v>19028832.969999999</v>
      </c>
      <c r="O24" s="188">
        <v>70896763.810000002</v>
      </c>
      <c r="P24" s="188">
        <v>32612534.189999998</v>
      </c>
      <c r="Q24" s="188">
        <v>23266024.969999999</v>
      </c>
      <c r="R24" s="188">
        <v>17598489.939999998</v>
      </c>
      <c r="S24" s="188">
        <v>33547876.129999999</v>
      </c>
      <c r="T24" s="188">
        <v>25506453.5</v>
      </c>
      <c r="U24" s="188">
        <v>19599043.970000003</v>
      </c>
      <c r="V24" s="188">
        <v>19611566.310000002</v>
      </c>
      <c r="W24" s="188">
        <v>17806601.759999998</v>
      </c>
      <c r="X24" s="188">
        <v>13132238.950000001</v>
      </c>
      <c r="Y24" s="188">
        <v>12760735</v>
      </c>
      <c r="Z24" s="188">
        <v>12784034.16</v>
      </c>
      <c r="AA24" s="188">
        <v>456450155.00999999</v>
      </c>
      <c r="AB24" s="188">
        <v>25126575.68</v>
      </c>
      <c r="AC24" s="188">
        <v>38126575.019999996</v>
      </c>
      <c r="AD24" s="188">
        <v>13764285</v>
      </c>
      <c r="AE24" s="188">
        <v>54981579.25</v>
      </c>
      <c r="AF24" s="188">
        <v>23772409.75</v>
      </c>
      <c r="AG24" s="188">
        <v>44609010</v>
      </c>
      <c r="AH24" s="188">
        <v>29437037.75</v>
      </c>
      <c r="AI24" s="188">
        <v>30360629.559999999</v>
      </c>
      <c r="AJ24" s="188">
        <v>19154479</v>
      </c>
      <c r="AK24" s="188">
        <v>18064957</v>
      </c>
      <c r="AL24" s="188">
        <v>15884480</v>
      </c>
      <c r="AM24" s="188">
        <v>22623886.699999999</v>
      </c>
      <c r="AN24" s="188">
        <v>13854476.5</v>
      </c>
      <c r="AO24" s="188">
        <v>14798879.18</v>
      </c>
      <c r="AP24" s="188">
        <v>31448191.75</v>
      </c>
      <c r="AQ24" s="188">
        <v>17123395.5</v>
      </c>
      <c r="AR24" s="188">
        <v>8153252.8300000001</v>
      </c>
      <c r="AS24" s="188">
        <v>160562424.5</v>
      </c>
      <c r="AT24" s="188">
        <v>18307625</v>
      </c>
      <c r="AU24" s="188">
        <v>18011553</v>
      </c>
      <c r="AV24" s="188">
        <v>16725062</v>
      </c>
      <c r="AW24" s="188">
        <v>14787814</v>
      </c>
      <c r="AX24" s="188">
        <v>17908071</v>
      </c>
      <c r="AY24" s="188">
        <v>13182367</v>
      </c>
      <c r="AZ24" s="188">
        <v>15319792</v>
      </c>
      <c r="BA24" s="188">
        <v>61453149.619999997</v>
      </c>
      <c r="BB24" s="188">
        <v>19901459</v>
      </c>
      <c r="BC24" s="188">
        <v>25879952</v>
      </c>
      <c r="BD24" s="188">
        <v>44894972.759999998</v>
      </c>
      <c r="BE24" s="188">
        <v>19402805.84</v>
      </c>
      <c r="BF24" s="188">
        <v>18273107</v>
      </c>
      <c r="BG24" s="188">
        <v>15846388.24</v>
      </c>
      <c r="BH24" s="188">
        <v>153367899.13999999</v>
      </c>
      <c r="BI24" s="188">
        <v>10393045</v>
      </c>
      <c r="BJ24" s="188">
        <v>11051748.5</v>
      </c>
      <c r="BK24" s="188">
        <v>13809630</v>
      </c>
      <c r="BL24" s="188">
        <v>20485895.960000001</v>
      </c>
      <c r="BM24" s="188">
        <v>27536574.5</v>
      </c>
      <c r="BN24" s="188">
        <v>11888601.75</v>
      </c>
      <c r="BO24" s="188">
        <v>12722682.710000001</v>
      </c>
      <c r="BP24" s="188">
        <v>9747022</v>
      </c>
      <c r="BQ24" s="188">
        <v>10831153.75</v>
      </c>
      <c r="BR24" s="188">
        <v>10587867.5</v>
      </c>
      <c r="BS24" s="188">
        <v>10691417.5</v>
      </c>
      <c r="BT24" s="188">
        <v>50042336</v>
      </c>
      <c r="BU24" s="188">
        <v>11370121</v>
      </c>
      <c r="BV24" s="188">
        <v>8620117.2899999991</v>
      </c>
      <c r="BW24" s="188">
        <v>139045701</v>
      </c>
      <c r="BX24" s="188">
        <v>81043785.25</v>
      </c>
      <c r="BY24" s="188">
        <v>19343986.069999997</v>
      </c>
      <c r="BZ24" s="188">
        <v>15457620</v>
      </c>
      <c r="CA24" s="188">
        <v>19332196.920000002</v>
      </c>
      <c r="CB24" s="188">
        <v>19668340.5</v>
      </c>
      <c r="CC24" s="188">
        <v>13691430.75</v>
      </c>
      <c r="CD24" s="188">
        <v>2091216</v>
      </c>
      <c r="CE24" s="188">
        <v>1141245</v>
      </c>
      <c r="CF24" s="188">
        <v>341397913.94</v>
      </c>
      <c r="CG24" s="188">
        <v>14560436.5</v>
      </c>
      <c r="CH24" s="188">
        <v>53698417</v>
      </c>
      <c r="CI24" s="188">
        <v>14475263</v>
      </c>
      <c r="CJ24" s="188">
        <v>19253934</v>
      </c>
      <c r="CK24" s="188">
        <v>13897306</v>
      </c>
      <c r="CL24" s="188">
        <v>16458989.75</v>
      </c>
      <c r="CM24" s="188">
        <v>34057141.100000001</v>
      </c>
      <c r="CN24" s="188">
        <v>10256210</v>
      </c>
      <c r="CO24" s="188">
        <v>14580701.199999999</v>
      </c>
      <c r="CP24" s="188">
        <v>12889069</v>
      </c>
      <c r="CQ24" s="188">
        <v>18143996.25</v>
      </c>
      <c r="CR24" s="188">
        <v>11404230</v>
      </c>
      <c r="CS24" s="188">
        <v>154833370.73000002</v>
      </c>
      <c r="CT24" s="188">
        <v>13339941.5</v>
      </c>
      <c r="CU24" s="188">
        <v>14222703</v>
      </c>
      <c r="CV24" s="188">
        <v>31297941.5</v>
      </c>
      <c r="CW24" s="188">
        <v>15665119.720000001</v>
      </c>
      <c r="CX24" s="188">
        <v>20036727.600000001</v>
      </c>
      <c r="CY24" s="188">
        <v>11194156</v>
      </c>
      <c r="CZ24" s="188">
        <v>9312520</v>
      </c>
      <c r="DA24" s="188">
        <v>216831105.50999999</v>
      </c>
      <c r="DB24" s="188">
        <v>26229709</v>
      </c>
      <c r="DC24" s="188">
        <v>60735226.310000002</v>
      </c>
      <c r="DD24" s="188">
        <v>76855783.5</v>
      </c>
      <c r="DE24" s="188">
        <v>22604308.339999996</v>
      </c>
      <c r="DF24" s="188">
        <v>34539989.399999999</v>
      </c>
      <c r="DG24" s="188">
        <v>28564576.5</v>
      </c>
      <c r="DH24" s="188">
        <v>11888762.5</v>
      </c>
      <c r="DI24" s="188">
        <v>17370615</v>
      </c>
      <c r="DJ24" s="188">
        <v>18324720</v>
      </c>
      <c r="DK24" s="188">
        <v>34765894</v>
      </c>
      <c r="DL24" s="188">
        <v>85898887.25999999</v>
      </c>
      <c r="DM24" s="188">
        <v>133386093.42999999</v>
      </c>
      <c r="DN24" s="188">
        <v>16493582.24</v>
      </c>
      <c r="DO24" s="188">
        <v>15937077.76</v>
      </c>
      <c r="DP24" s="188">
        <v>39907543.539999999</v>
      </c>
      <c r="DQ24" s="188">
        <v>38841911</v>
      </c>
      <c r="DR24" s="188">
        <v>34727378</v>
      </c>
      <c r="DS24" s="188">
        <v>40067041.839999996</v>
      </c>
      <c r="DT24" s="188">
        <v>12364841.300000001</v>
      </c>
      <c r="DU24" s="188">
        <v>394672896.65999997</v>
      </c>
      <c r="DV24" s="188">
        <v>19445340.260000002</v>
      </c>
      <c r="DW24" s="188">
        <v>25733000.079999998</v>
      </c>
      <c r="DX24" s="188">
        <v>17652141.990000002</v>
      </c>
      <c r="DY24" s="188">
        <v>18230042.629999999</v>
      </c>
      <c r="DZ24" s="188">
        <v>17704609.800000001</v>
      </c>
      <c r="EA24" s="188">
        <v>33359053.009999998</v>
      </c>
      <c r="EB24" s="188">
        <v>19776585.050000001</v>
      </c>
      <c r="EC24" s="188">
        <v>50439599.609999999</v>
      </c>
      <c r="ED24" s="188">
        <v>73233963.790000007</v>
      </c>
      <c r="EE24" s="188">
        <v>77854241.789999992</v>
      </c>
      <c r="EF24" s="188">
        <v>15941110</v>
      </c>
      <c r="EG24" s="188">
        <v>16182125</v>
      </c>
      <c r="EH24" s="188">
        <v>15398362.77</v>
      </c>
      <c r="EI24" s="188">
        <v>22666595.060000002</v>
      </c>
      <c r="EJ24" s="188">
        <v>31443904.129999999</v>
      </c>
      <c r="EK24" s="188">
        <v>9961637.4399999995</v>
      </c>
      <c r="EL24" s="188">
        <v>12955720</v>
      </c>
      <c r="EM24" s="188">
        <v>221109086.81999999</v>
      </c>
      <c r="EN24" s="188">
        <v>15110249.539999999</v>
      </c>
      <c r="EO24" s="188">
        <v>15629827.5</v>
      </c>
      <c r="EP24" s="188">
        <v>16173394</v>
      </c>
      <c r="EQ24" s="188">
        <v>11377655.5</v>
      </c>
      <c r="ER24" s="188">
        <v>11521715.65</v>
      </c>
      <c r="ES24" s="188">
        <v>26605688.100000001</v>
      </c>
      <c r="ET24" s="188">
        <v>19042914.829999998</v>
      </c>
      <c r="EU24" s="188">
        <v>14676716</v>
      </c>
      <c r="EV24" s="188">
        <v>177849607.25</v>
      </c>
      <c r="EW24" s="188">
        <v>7320423.5199999996</v>
      </c>
      <c r="EX24" s="188">
        <v>14583499.25</v>
      </c>
      <c r="EY24" s="188">
        <v>17535161.199999999</v>
      </c>
      <c r="EZ24" s="188">
        <v>30855222.699999999</v>
      </c>
      <c r="FA24" s="188">
        <v>29136644.449999999</v>
      </c>
      <c r="FB24" s="188">
        <v>17583753</v>
      </c>
      <c r="FC24" s="188">
        <v>14609968</v>
      </c>
      <c r="FD24" s="188">
        <v>13477255.34</v>
      </c>
      <c r="FE24" s="188">
        <v>12512781.83</v>
      </c>
      <c r="FF24" s="188">
        <v>13798148</v>
      </c>
      <c r="FG24" s="188">
        <v>9144196.75</v>
      </c>
      <c r="FH24" s="188">
        <v>102537284.17</v>
      </c>
      <c r="FI24" s="188">
        <v>11697142</v>
      </c>
      <c r="FJ24" s="188">
        <v>11165531.5</v>
      </c>
      <c r="FK24" s="188">
        <v>12418320</v>
      </c>
      <c r="FL24" s="188">
        <v>22008308.460000001</v>
      </c>
      <c r="FM24" s="188">
        <v>18691620.25</v>
      </c>
      <c r="FN24" s="188">
        <v>9747943</v>
      </c>
      <c r="FO24" s="188">
        <v>2432475.83</v>
      </c>
      <c r="FP24" s="188">
        <v>235656822.63999999</v>
      </c>
      <c r="FQ24" s="188">
        <v>12749415.25</v>
      </c>
      <c r="FR24" s="188">
        <v>25111805.66</v>
      </c>
      <c r="FS24" s="188">
        <v>20622248.75</v>
      </c>
      <c r="FT24" s="188">
        <v>31969951.75</v>
      </c>
      <c r="FU24" s="188">
        <v>16250557.439999999</v>
      </c>
      <c r="FV24" s="188">
        <v>39625156.310000002</v>
      </c>
      <c r="FW24" s="188">
        <v>22129391.5</v>
      </c>
      <c r="FX24" s="188">
        <v>21560383.890000001</v>
      </c>
      <c r="FY24" s="188">
        <v>17224293.59</v>
      </c>
      <c r="FZ24" s="188">
        <v>38367019.07</v>
      </c>
      <c r="GA24" s="188">
        <v>17646471.189999998</v>
      </c>
      <c r="GB24" s="188">
        <v>16700935</v>
      </c>
      <c r="GC24" s="188">
        <v>9465678.3300000001</v>
      </c>
      <c r="GD24" s="188">
        <v>165052168.34000003</v>
      </c>
      <c r="GE24" s="188">
        <v>13340852.75</v>
      </c>
      <c r="GF24" s="188">
        <v>11974127</v>
      </c>
      <c r="GG24" s="188">
        <v>30221392.089999996</v>
      </c>
      <c r="GH24" s="188">
        <v>16321182.1</v>
      </c>
      <c r="GI24" s="188">
        <v>12285381.560000001</v>
      </c>
      <c r="GJ24" s="188">
        <v>13936449.84</v>
      </c>
      <c r="GK24" s="188">
        <v>42363880.090000004</v>
      </c>
      <c r="GL24" s="188">
        <v>12849387.26</v>
      </c>
      <c r="GM24" s="188">
        <v>6836217.1699999999</v>
      </c>
      <c r="GN24" s="188">
        <v>6219695.21</v>
      </c>
      <c r="GO24" s="188">
        <v>6579769.5</v>
      </c>
      <c r="GP24" s="188">
        <v>79663124.329999998</v>
      </c>
      <c r="GQ24" s="188">
        <v>23959622</v>
      </c>
      <c r="GR24" s="188">
        <v>13669978</v>
      </c>
      <c r="GS24" s="188">
        <v>27216767.98</v>
      </c>
      <c r="GT24" s="188">
        <v>7117139.5</v>
      </c>
      <c r="GU24" s="188">
        <v>21310076</v>
      </c>
      <c r="GV24" s="188">
        <v>20377112</v>
      </c>
      <c r="GW24" s="188">
        <v>12436435</v>
      </c>
      <c r="GX24" s="188">
        <v>77172572.680000007</v>
      </c>
      <c r="GY24" s="188">
        <v>7816132.8300000001</v>
      </c>
      <c r="GZ24" s="188">
        <v>25441240.68</v>
      </c>
      <c r="HA24" s="188">
        <v>16490264</v>
      </c>
      <c r="HB24" s="188">
        <v>250676057</v>
      </c>
      <c r="HC24" s="188">
        <v>31661304.829999998</v>
      </c>
      <c r="HD24" s="188">
        <v>38494505.239999995</v>
      </c>
      <c r="HE24" s="188">
        <v>51096316.879999995</v>
      </c>
      <c r="HF24" s="188">
        <v>25030565.120000001</v>
      </c>
      <c r="HG24" s="188">
        <v>42489459</v>
      </c>
      <c r="HH24" s="188">
        <v>13757375</v>
      </c>
      <c r="HI24" s="188">
        <v>183937930.02000001</v>
      </c>
      <c r="HJ24" s="188">
        <v>29051979.439999998</v>
      </c>
      <c r="HK24" s="188">
        <v>35411401.990000002</v>
      </c>
      <c r="HL24" s="188">
        <v>24448495.579999998</v>
      </c>
      <c r="HM24" s="188">
        <v>18309705.969999999</v>
      </c>
      <c r="HN24" s="188">
        <v>21037199</v>
      </c>
      <c r="HO24" s="188">
        <v>27799425.329999998</v>
      </c>
      <c r="HP24" s="188">
        <v>16161750.179999998</v>
      </c>
      <c r="HQ24" s="188">
        <v>209122498.82999998</v>
      </c>
      <c r="HR24" s="188">
        <v>64057412.439999998</v>
      </c>
      <c r="HS24" s="188">
        <v>13886782</v>
      </c>
      <c r="HT24" s="188">
        <v>9627709.25</v>
      </c>
      <c r="HU24" s="188">
        <v>11983693</v>
      </c>
      <c r="HV24" s="188">
        <v>7474125.5</v>
      </c>
      <c r="HW24" s="188">
        <v>33065875.560000002</v>
      </c>
      <c r="HX24" s="188">
        <v>12058232.75</v>
      </c>
      <c r="HY24" s="188">
        <v>11266532.5</v>
      </c>
      <c r="HZ24" s="188">
        <v>12269563.5</v>
      </c>
      <c r="IA24" s="188">
        <v>10666940</v>
      </c>
      <c r="IB24" s="188">
        <v>20324242.75</v>
      </c>
      <c r="IC24" s="188">
        <v>6894006.25</v>
      </c>
      <c r="ID24" s="188">
        <v>15493934.75</v>
      </c>
      <c r="IE24" s="188">
        <v>9662292.3399999999</v>
      </c>
      <c r="IF24" s="188">
        <v>7999461.25</v>
      </c>
      <c r="IG24" s="188">
        <v>164435525.5</v>
      </c>
      <c r="IH24" s="188">
        <v>58306942.039999999</v>
      </c>
      <c r="II24" s="188">
        <v>17926922.25</v>
      </c>
      <c r="IJ24" s="188">
        <v>31735591.73</v>
      </c>
      <c r="IK24" s="188">
        <v>51097558.509999998</v>
      </c>
      <c r="IL24" s="188">
        <v>13763579.310000001</v>
      </c>
      <c r="IM24" s="188">
        <v>13529439.25</v>
      </c>
      <c r="IN24" s="188">
        <v>9373274.5</v>
      </c>
      <c r="IO24" s="188">
        <v>11293029.039999999</v>
      </c>
      <c r="IP24" s="188">
        <v>12136975.5</v>
      </c>
      <c r="IQ24" s="188">
        <v>11782122.5</v>
      </c>
      <c r="IR24" s="188">
        <v>257694282.77000001</v>
      </c>
      <c r="IS24" s="188">
        <v>81319609</v>
      </c>
      <c r="IT24" s="188">
        <v>28818884.73</v>
      </c>
      <c r="IU24" s="188">
        <v>20481020.48</v>
      </c>
      <c r="IV24" s="188">
        <v>14579304.970000001</v>
      </c>
      <c r="IW24" s="188">
        <v>6995941.9399999995</v>
      </c>
      <c r="IX24" s="188">
        <v>13644930.1</v>
      </c>
      <c r="IY24" s="188">
        <v>7437338.0600000005</v>
      </c>
      <c r="IZ24" s="188">
        <v>9778271.25</v>
      </c>
      <c r="JA24" s="188">
        <v>14945202</v>
      </c>
      <c r="JB24" s="188">
        <v>19476695.789999999</v>
      </c>
      <c r="JC24" s="188">
        <v>13054465.710000001</v>
      </c>
      <c r="JD24" s="188">
        <v>75901776</v>
      </c>
      <c r="JE24" s="188">
        <v>40014679.619999997</v>
      </c>
      <c r="JF24" s="188">
        <v>11846890</v>
      </c>
      <c r="JG24" s="188">
        <v>12299276</v>
      </c>
      <c r="JH24" s="188">
        <v>8607632.3900000006</v>
      </c>
      <c r="JI24" s="188">
        <v>9287335</v>
      </c>
      <c r="JJ24" s="188">
        <v>83578341.519999996</v>
      </c>
      <c r="JK24" s="188">
        <v>10212618</v>
      </c>
      <c r="JL24" s="188">
        <v>15242940</v>
      </c>
      <c r="JM24" s="188">
        <v>18224906.939999998</v>
      </c>
      <c r="JN24" s="188">
        <v>12043287.48</v>
      </c>
      <c r="JO24" s="188">
        <v>29656916</v>
      </c>
      <c r="JP24" s="188">
        <v>9965686.5</v>
      </c>
      <c r="JQ24" s="188">
        <v>128681382.78999999</v>
      </c>
      <c r="JR24" s="188">
        <v>15015266.6</v>
      </c>
      <c r="JS24" s="188">
        <v>10228854.75</v>
      </c>
      <c r="JT24" s="188">
        <v>30534279.5</v>
      </c>
      <c r="JU24" s="188">
        <v>29482424.579999998</v>
      </c>
      <c r="JV24" s="188">
        <v>19754652.5</v>
      </c>
      <c r="JW24" s="188">
        <v>15560662</v>
      </c>
      <c r="JX24" s="188">
        <v>12336407.5</v>
      </c>
      <c r="JY24" s="188">
        <v>188256351.94</v>
      </c>
      <c r="JZ24" s="188">
        <v>97220526.079999998</v>
      </c>
      <c r="KA24" s="188">
        <v>16617300.5</v>
      </c>
      <c r="KB24" s="188">
        <v>10824480</v>
      </c>
      <c r="KC24" s="188">
        <v>19181304.810000002</v>
      </c>
      <c r="KD24" s="188">
        <v>9397485</v>
      </c>
      <c r="KE24" s="188">
        <v>43031186.5</v>
      </c>
      <c r="KF24" s="188">
        <v>40287973.120000005</v>
      </c>
      <c r="KG24" s="188">
        <v>18757605</v>
      </c>
      <c r="KH24" s="188">
        <v>19841311.75</v>
      </c>
      <c r="KI24" s="188">
        <v>15466792.35</v>
      </c>
      <c r="KJ24" s="188">
        <v>14788412.5</v>
      </c>
      <c r="KK24" s="188">
        <v>20404394</v>
      </c>
      <c r="KL24" s="188">
        <v>7211405</v>
      </c>
      <c r="KM24" s="188">
        <v>13518233.75</v>
      </c>
      <c r="KN24" s="188">
        <v>286011155.56999999</v>
      </c>
      <c r="KO24" s="188">
        <v>28499989.5</v>
      </c>
      <c r="KP24" s="188">
        <v>17007354.890000001</v>
      </c>
      <c r="KQ24" s="188">
        <v>18236538.5</v>
      </c>
      <c r="KR24" s="188">
        <v>16664496</v>
      </c>
      <c r="KS24" s="188">
        <v>15001742</v>
      </c>
      <c r="KT24" s="188">
        <v>69003375.129999995</v>
      </c>
      <c r="KU24" s="188">
        <v>13943903</v>
      </c>
      <c r="KV24" s="188">
        <v>18072604.879999999</v>
      </c>
      <c r="KW24" s="188">
        <v>98667076.75</v>
      </c>
      <c r="KX24" s="188">
        <v>15680439.109999999</v>
      </c>
      <c r="KY24" s="188">
        <v>23452199</v>
      </c>
      <c r="KZ24" s="188">
        <v>51717455.799999997</v>
      </c>
      <c r="LA24" s="188">
        <v>17194862.170000002</v>
      </c>
      <c r="LB24" s="188">
        <v>24932750.5</v>
      </c>
      <c r="LC24" s="188">
        <v>145276575.09999999</v>
      </c>
      <c r="LD24" s="188">
        <v>27649836</v>
      </c>
      <c r="LE24" s="188">
        <v>309020394.68999994</v>
      </c>
      <c r="LF24" s="188">
        <v>58727902.140000001</v>
      </c>
      <c r="LG24" s="188">
        <v>81888602.909999996</v>
      </c>
      <c r="LH24" s="188">
        <v>68348828.75</v>
      </c>
      <c r="LI24" s="188">
        <v>21274299.690000001</v>
      </c>
      <c r="LJ24" s="188">
        <v>16414593.5</v>
      </c>
      <c r="LK24" s="188">
        <v>8489240.5</v>
      </c>
      <c r="LL24" s="188">
        <v>22027754.969999999</v>
      </c>
      <c r="LM24" s="188">
        <v>13055194.5</v>
      </c>
      <c r="LN24" s="188">
        <v>25433755.280000001</v>
      </c>
      <c r="LO24" s="188">
        <v>10876935.5</v>
      </c>
      <c r="LP24" s="188">
        <v>78457113.150000006</v>
      </c>
      <c r="LQ24" s="188">
        <v>15729047</v>
      </c>
      <c r="LR24" s="188">
        <v>11584086</v>
      </c>
      <c r="LS24" s="188">
        <v>264745702.41000003</v>
      </c>
      <c r="LT24" s="188">
        <v>112564113.65000001</v>
      </c>
      <c r="LU24" s="188">
        <v>201701513.5</v>
      </c>
      <c r="LV24" s="188">
        <v>77827424.319999993</v>
      </c>
      <c r="LW24" s="188">
        <v>30768301.270000003</v>
      </c>
      <c r="LX24" s="188">
        <v>33805473</v>
      </c>
      <c r="LY24" s="188">
        <v>19988976.5</v>
      </c>
      <c r="LZ24" s="188">
        <v>17840996.329999998</v>
      </c>
      <c r="MA24" s="188">
        <v>18054416</v>
      </c>
      <c r="MB24" s="188">
        <v>21797459</v>
      </c>
      <c r="MC24" s="188">
        <v>48334623.370000005</v>
      </c>
      <c r="MD24" s="188">
        <v>17211722.25</v>
      </c>
      <c r="ME24" s="188">
        <v>305294745.90999997</v>
      </c>
      <c r="MF24" s="188">
        <v>18437495.5</v>
      </c>
      <c r="MG24" s="188">
        <v>10633641.25</v>
      </c>
      <c r="MH24" s="188">
        <v>12375018.85</v>
      </c>
      <c r="MI24" s="188">
        <v>10538107.77</v>
      </c>
      <c r="MJ24" s="188">
        <v>22061925.530000001</v>
      </c>
      <c r="MK24" s="188">
        <v>14568601.25</v>
      </c>
      <c r="ML24" s="188">
        <v>14880667.5</v>
      </c>
      <c r="MM24" s="188">
        <v>30037720.5</v>
      </c>
      <c r="MN24" s="188">
        <v>16863363</v>
      </c>
      <c r="MO24" s="188">
        <v>17129537.75</v>
      </c>
      <c r="MP24" s="188">
        <v>12605225</v>
      </c>
      <c r="MQ24" s="188">
        <v>216005609.97999999</v>
      </c>
      <c r="MR24" s="188">
        <v>21513999</v>
      </c>
      <c r="MS24" s="188">
        <v>22408280.719999999</v>
      </c>
      <c r="MT24" s="188">
        <v>31470459</v>
      </c>
      <c r="MU24" s="188">
        <v>27733532.449999999</v>
      </c>
      <c r="MV24" s="188">
        <v>21227364</v>
      </c>
      <c r="MW24" s="188">
        <v>55890272.469999999</v>
      </c>
      <c r="MX24" s="188">
        <v>36898298.5</v>
      </c>
      <c r="MY24" s="188">
        <v>22457258</v>
      </c>
      <c r="MZ24" s="188">
        <v>10600741.5</v>
      </c>
      <c r="NA24" s="188">
        <v>6541350</v>
      </c>
      <c r="NB24" s="188">
        <v>400592103.5</v>
      </c>
      <c r="NC24" s="188">
        <v>60889576.5</v>
      </c>
      <c r="ND24" s="188">
        <v>17164909.739999998</v>
      </c>
      <c r="NE24" s="188">
        <v>161621419.13999999</v>
      </c>
      <c r="NF24" s="188">
        <v>16783830.049999997</v>
      </c>
      <c r="NG24" s="188">
        <v>43268261.510000005</v>
      </c>
      <c r="NH24" s="188">
        <v>82299602</v>
      </c>
      <c r="NI24" s="188">
        <v>78021588.599999994</v>
      </c>
      <c r="NJ24" s="188">
        <v>10916854</v>
      </c>
      <c r="NK24" s="188">
        <v>27770915.43</v>
      </c>
      <c r="NL24" s="188">
        <v>22370811.77</v>
      </c>
      <c r="NM24" s="188">
        <v>18015120</v>
      </c>
      <c r="NN24" s="188">
        <v>86207331.039999992</v>
      </c>
      <c r="NO24" s="188">
        <v>16444078.75</v>
      </c>
      <c r="NP24" s="188">
        <v>12973491.969999999</v>
      </c>
      <c r="NQ24" s="188">
        <v>14691487</v>
      </c>
      <c r="NR24" s="188">
        <v>10758441.66</v>
      </c>
      <c r="NS24" s="188">
        <v>9671016.5600000005</v>
      </c>
      <c r="NT24" s="188">
        <v>12026993.41</v>
      </c>
      <c r="NU24" s="188">
        <v>167381705.22</v>
      </c>
      <c r="NV24" s="188">
        <v>100466686.96000001</v>
      </c>
      <c r="NW24" s="188">
        <v>17360846.16</v>
      </c>
      <c r="NX24" s="188">
        <v>12792433.370000001</v>
      </c>
      <c r="NY24" s="188">
        <v>12614321.25</v>
      </c>
      <c r="NZ24" s="188">
        <v>24364849.25</v>
      </c>
      <c r="OA24" s="188">
        <v>11934214.75</v>
      </c>
      <c r="OB24" s="188">
        <v>196148714.80000001</v>
      </c>
      <c r="OC24" s="188">
        <v>60773231</v>
      </c>
      <c r="OD24" s="188">
        <v>22276794.5</v>
      </c>
      <c r="OE24" s="188">
        <v>55432214.300000004</v>
      </c>
      <c r="OF24" s="188">
        <v>17341138.629999999</v>
      </c>
      <c r="OG24" s="188">
        <v>24307377.93</v>
      </c>
      <c r="OH24" s="188">
        <v>28969401.5</v>
      </c>
      <c r="OI24" s="188">
        <v>15303480.75</v>
      </c>
      <c r="OJ24" s="188">
        <v>11409271.5</v>
      </c>
      <c r="OK24" s="188">
        <v>234991268.71000001</v>
      </c>
      <c r="OL24" s="188">
        <v>59518719.479999997</v>
      </c>
      <c r="OM24" s="188">
        <v>104440409.38</v>
      </c>
      <c r="ON24" s="188">
        <v>36685455.469999999</v>
      </c>
      <c r="OO24" s="188">
        <v>29857149.579999998</v>
      </c>
      <c r="OP24" s="188">
        <v>16327672.08</v>
      </c>
      <c r="OQ24" s="188">
        <v>146232569.5</v>
      </c>
      <c r="OR24" s="188">
        <v>12518033.279999999</v>
      </c>
      <c r="OS24" s="188">
        <v>16829674</v>
      </c>
      <c r="OT24" s="188">
        <v>26838618</v>
      </c>
      <c r="OU24" s="188">
        <v>25437942</v>
      </c>
      <c r="OV24" s="188">
        <v>59600766</v>
      </c>
      <c r="OW24" s="188">
        <v>18307974</v>
      </c>
      <c r="OX24" s="188">
        <v>11228672</v>
      </c>
      <c r="OY24" s="188">
        <v>9228593.5</v>
      </c>
      <c r="OZ24" s="188">
        <v>197081772.74000001</v>
      </c>
      <c r="PA24" s="188">
        <v>14192538</v>
      </c>
      <c r="PB24" s="188">
        <v>41114663.5</v>
      </c>
      <c r="PC24" s="188">
        <v>10007562</v>
      </c>
      <c r="PD24" s="188">
        <v>27174431.5</v>
      </c>
      <c r="PE24" s="188">
        <v>50072461</v>
      </c>
      <c r="PF24" s="188">
        <v>16297771.25</v>
      </c>
      <c r="PG24" s="188">
        <v>13967821.5</v>
      </c>
      <c r="PH24" s="188">
        <v>22764832.25</v>
      </c>
      <c r="PI24" s="188">
        <v>19223182.5</v>
      </c>
      <c r="PJ24" s="188">
        <v>21481362.5</v>
      </c>
      <c r="PK24" s="188">
        <v>32285508.75</v>
      </c>
      <c r="PL24" s="188">
        <v>12521127.5</v>
      </c>
      <c r="PM24" s="188">
        <v>60170962.5</v>
      </c>
      <c r="PN24" s="188">
        <v>13055126.92</v>
      </c>
      <c r="PO24" s="188">
        <v>7156129</v>
      </c>
      <c r="PP24" s="188">
        <v>7953896.5</v>
      </c>
      <c r="PQ24" s="188">
        <v>10322052.25</v>
      </c>
      <c r="PR24" s="188">
        <v>522305013</v>
      </c>
      <c r="PS24" s="188">
        <v>18004365</v>
      </c>
      <c r="PT24" s="188">
        <v>14078785</v>
      </c>
      <c r="PU24" s="188">
        <v>26371771</v>
      </c>
      <c r="PV24" s="188">
        <v>94330837</v>
      </c>
      <c r="PW24" s="188">
        <v>25231365.5</v>
      </c>
      <c r="PX24" s="188">
        <v>40898418</v>
      </c>
      <c r="PY24" s="188">
        <v>22758032.850000001</v>
      </c>
      <c r="PZ24" s="188">
        <v>42974842</v>
      </c>
      <c r="QA24" s="188">
        <v>11901040.5</v>
      </c>
      <c r="QB24" s="188">
        <v>35002362.25</v>
      </c>
      <c r="QC24" s="188">
        <v>14310623.25</v>
      </c>
      <c r="QD24" s="188">
        <v>15450737.5</v>
      </c>
      <c r="QE24" s="188">
        <v>26564104</v>
      </c>
      <c r="QF24" s="188">
        <v>34440523.359999999</v>
      </c>
      <c r="QG24" s="188">
        <v>28340851</v>
      </c>
      <c r="QH24" s="188">
        <v>14208929</v>
      </c>
      <c r="QI24" s="188">
        <v>16923743</v>
      </c>
      <c r="QJ24" s="188">
        <v>12083056.5</v>
      </c>
      <c r="QK24" s="188">
        <v>39116591.340000004</v>
      </c>
      <c r="QL24" s="188">
        <v>45440679.210000001</v>
      </c>
      <c r="QM24" s="188">
        <v>13590779</v>
      </c>
      <c r="QN24" s="188">
        <v>6304700</v>
      </c>
      <c r="QO24" s="188">
        <v>7885481.5</v>
      </c>
      <c r="QP24" s="188">
        <v>7090687</v>
      </c>
      <c r="QQ24" s="188">
        <v>5420119.25</v>
      </c>
      <c r="QR24" s="188">
        <v>218611873.24000001</v>
      </c>
      <c r="QS24" s="188">
        <v>12856038</v>
      </c>
      <c r="QT24" s="188">
        <v>36944197</v>
      </c>
      <c r="QU24" s="188">
        <v>19720698.5</v>
      </c>
      <c r="QV24" s="188">
        <v>22158337</v>
      </c>
      <c r="QW24" s="188">
        <v>52142449.5</v>
      </c>
      <c r="QX24" s="188">
        <v>18893158</v>
      </c>
      <c r="QY24" s="188">
        <v>39561666.649999999</v>
      </c>
      <c r="QZ24" s="188">
        <v>37057937.75</v>
      </c>
      <c r="RA24" s="188">
        <v>14203663</v>
      </c>
      <c r="RB24" s="188">
        <v>14497582</v>
      </c>
      <c r="RC24" s="188">
        <v>8351013</v>
      </c>
      <c r="RD24" s="188">
        <v>6812291</v>
      </c>
      <c r="RE24" s="188">
        <v>335595482</v>
      </c>
      <c r="RF24" s="188">
        <v>40681732.090000004</v>
      </c>
      <c r="RG24" s="188">
        <v>14221595</v>
      </c>
      <c r="RH24" s="188">
        <v>24840766.969999999</v>
      </c>
      <c r="RI24" s="188">
        <v>18854430.259999998</v>
      </c>
      <c r="RJ24" s="188">
        <v>22236772.120000001</v>
      </c>
      <c r="RK24" s="188">
        <v>49924770</v>
      </c>
      <c r="RL24" s="188">
        <v>14369579.75</v>
      </c>
      <c r="RM24" s="188">
        <v>20026791</v>
      </c>
      <c r="RN24" s="188">
        <v>39175553</v>
      </c>
      <c r="RO24" s="188">
        <v>51715261.5</v>
      </c>
      <c r="RP24" s="188">
        <v>11924351.25</v>
      </c>
      <c r="RQ24" s="188">
        <v>11136622.5</v>
      </c>
      <c r="RR24" s="188">
        <v>17285139.25</v>
      </c>
      <c r="RS24" s="188">
        <v>12474427.5</v>
      </c>
      <c r="RT24" s="188">
        <v>13046364.5</v>
      </c>
      <c r="RU24" s="188">
        <v>13712345</v>
      </c>
      <c r="RV24" s="188">
        <v>9431115</v>
      </c>
      <c r="RW24" s="188">
        <v>7750743.8200000003</v>
      </c>
      <c r="RX24" s="188">
        <v>10885489</v>
      </c>
      <c r="RY24" s="188">
        <v>155624227.31999999</v>
      </c>
      <c r="RZ24" s="188">
        <v>11701097.09</v>
      </c>
      <c r="SA24" s="188">
        <v>16155428</v>
      </c>
      <c r="SB24" s="188">
        <v>20098509.18</v>
      </c>
      <c r="SC24" s="188">
        <v>10483493.18</v>
      </c>
      <c r="SD24" s="188">
        <v>11881343</v>
      </c>
      <c r="SE24" s="188">
        <v>17541880</v>
      </c>
      <c r="SF24" s="188">
        <v>42573763.130000003</v>
      </c>
      <c r="SG24" s="188">
        <v>15683945</v>
      </c>
      <c r="SH24" s="188">
        <v>13688459.960000001</v>
      </c>
      <c r="SI24" s="188">
        <v>20691235</v>
      </c>
      <c r="SJ24" s="188">
        <v>28281077.5</v>
      </c>
      <c r="SK24" s="188">
        <v>15345769.92</v>
      </c>
      <c r="SL24" s="188">
        <v>11442357.5</v>
      </c>
      <c r="SM24" s="188">
        <v>126870063.26000001</v>
      </c>
      <c r="SN24" s="188">
        <v>14338324</v>
      </c>
      <c r="SO24" s="188">
        <v>13031253</v>
      </c>
      <c r="SP24" s="188">
        <v>12174102.5</v>
      </c>
      <c r="SQ24" s="188">
        <v>10388015</v>
      </c>
      <c r="SR24" s="188">
        <v>13359690.5</v>
      </c>
      <c r="SS24" s="188">
        <v>19804330</v>
      </c>
      <c r="ST24" s="188">
        <v>30158081</v>
      </c>
      <c r="SU24" s="188">
        <v>13167422.5</v>
      </c>
      <c r="SV24" s="188">
        <v>15555355</v>
      </c>
      <c r="SW24" s="188">
        <v>36190461.009999998</v>
      </c>
      <c r="SX24" s="188">
        <v>8170607.5</v>
      </c>
      <c r="SY24" s="188">
        <v>88555678.379999995</v>
      </c>
      <c r="SZ24" s="188">
        <v>18278550</v>
      </c>
      <c r="TA24" s="188">
        <v>24398603.800000001</v>
      </c>
      <c r="TB24" s="188">
        <v>41248736.980000004</v>
      </c>
      <c r="TC24" s="188">
        <v>17112715.75</v>
      </c>
      <c r="TD24" s="188">
        <v>21855849</v>
      </c>
      <c r="TE24" s="188">
        <v>14949746.25</v>
      </c>
      <c r="TF24" s="188">
        <v>10504207</v>
      </c>
      <c r="TG24" s="188">
        <v>245797977.14000002</v>
      </c>
      <c r="TH24" s="188">
        <v>15198013</v>
      </c>
      <c r="TI24" s="188">
        <v>12884948.699999999</v>
      </c>
      <c r="TJ24" s="188">
        <v>25853048.5</v>
      </c>
      <c r="TK24" s="188">
        <v>25699323.539999999</v>
      </c>
      <c r="TL24" s="188">
        <v>15328874</v>
      </c>
      <c r="TM24" s="188">
        <v>8752800</v>
      </c>
      <c r="TN24" s="188">
        <v>59378677.899999999</v>
      </c>
      <c r="TO24" s="188">
        <v>14412171.25</v>
      </c>
      <c r="TP24" s="188">
        <v>22207917</v>
      </c>
      <c r="TQ24" s="188">
        <v>19460202.25</v>
      </c>
      <c r="TR24" s="188">
        <v>12809305.9</v>
      </c>
      <c r="TS24" s="188">
        <v>10853115.4</v>
      </c>
      <c r="TT24" s="188">
        <v>12191270.5</v>
      </c>
      <c r="TU24" s="188">
        <v>12520389.9</v>
      </c>
      <c r="TV24" s="188">
        <v>12150990</v>
      </c>
      <c r="TW24" s="188">
        <v>74068604</v>
      </c>
      <c r="TX24" s="188">
        <v>12831418.699999999</v>
      </c>
      <c r="TY24" s="188">
        <v>141022469.81999999</v>
      </c>
      <c r="TZ24" s="188">
        <v>38531620.799999997</v>
      </c>
      <c r="UA24" s="188">
        <v>15798470.5</v>
      </c>
      <c r="UB24" s="188">
        <v>16956660.5</v>
      </c>
      <c r="UC24" s="188">
        <v>112376737</v>
      </c>
      <c r="UD24" s="188">
        <v>13047124.58</v>
      </c>
      <c r="UE24" s="188">
        <v>11506542.5</v>
      </c>
      <c r="UF24" s="188">
        <v>14548088.810000001</v>
      </c>
      <c r="UG24" s="188">
        <v>11373060.32</v>
      </c>
      <c r="UH24" s="188">
        <v>107896849.24000001</v>
      </c>
      <c r="UI24" s="188">
        <v>26638116.5</v>
      </c>
      <c r="UJ24" s="188">
        <v>18445261</v>
      </c>
      <c r="UK24" s="188">
        <v>29840457.649999999</v>
      </c>
      <c r="UL24" s="188">
        <v>24756848.280000001</v>
      </c>
      <c r="UM24" s="188">
        <v>16359060</v>
      </c>
      <c r="UN24" s="188">
        <v>465861387</v>
      </c>
      <c r="UO24" s="188">
        <v>19940027</v>
      </c>
      <c r="UP24" s="188">
        <v>20729125</v>
      </c>
      <c r="UQ24" s="188">
        <v>79147515</v>
      </c>
      <c r="UR24" s="188">
        <v>3284541</v>
      </c>
      <c r="US24" s="188">
        <v>16245394.5</v>
      </c>
      <c r="UT24" s="188">
        <v>44415526.799999997</v>
      </c>
      <c r="UU24" s="188">
        <v>12774471</v>
      </c>
      <c r="UV24" s="188">
        <v>14368269.75</v>
      </c>
      <c r="UW24" s="188">
        <v>16019079.25</v>
      </c>
      <c r="UX24" s="188">
        <v>21088887.640000001</v>
      </c>
      <c r="UY24" s="188">
        <v>40530623</v>
      </c>
      <c r="UZ24" s="188">
        <v>23981136</v>
      </c>
      <c r="VA24" s="188">
        <v>35033991</v>
      </c>
      <c r="VB24" s="188">
        <v>13847349.5</v>
      </c>
      <c r="VC24" s="188">
        <v>12462854.5</v>
      </c>
      <c r="VD24" s="188">
        <v>13973343</v>
      </c>
      <c r="VE24" s="188">
        <v>12751746.5</v>
      </c>
      <c r="VF24" s="188">
        <v>49512672.75</v>
      </c>
      <c r="VG24" s="188">
        <v>10874806</v>
      </c>
      <c r="VH24" s="188">
        <v>9805614</v>
      </c>
      <c r="VI24" s="188">
        <v>8004048</v>
      </c>
      <c r="VJ24" s="188">
        <v>168940481.59</v>
      </c>
      <c r="VK24" s="188">
        <v>16169811</v>
      </c>
      <c r="VL24" s="188">
        <v>15661189</v>
      </c>
      <c r="VM24" s="188">
        <v>29451955.25</v>
      </c>
      <c r="VN24" s="188">
        <v>35514875</v>
      </c>
      <c r="VO24" s="188">
        <v>33409144</v>
      </c>
      <c r="VP24" s="188">
        <v>23096577.5</v>
      </c>
      <c r="VQ24" s="188">
        <v>16025057</v>
      </c>
      <c r="VR24" s="188">
        <v>16993435</v>
      </c>
      <c r="VS24" s="188">
        <v>68782771.24000001</v>
      </c>
      <c r="VT24" s="188">
        <v>16187106.5</v>
      </c>
      <c r="VU24" s="188">
        <v>31208702.5</v>
      </c>
      <c r="VV24" s="188">
        <v>17750297</v>
      </c>
      <c r="VW24" s="188">
        <v>14073065</v>
      </c>
      <c r="VX24" s="188">
        <v>10369369</v>
      </c>
      <c r="VY24" s="188">
        <v>703236588.12</v>
      </c>
      <c r="VZ24" s="188">
        <v>34732675.049999997</v>
      </c>
      <c r="WA24" s="188">
        <v>25321127</v>
      </c>
      <c r="WB24" s="188">
        <v>17883128</v>
      </c>
      <c r="WC24" s="188">
        <v>14106845.050000001</v>
      </c>
      <c r="WD24" s="188">
        <v>25928918.829999998</v>
      </c>
      <c r="WE24" s="188">
        <v>42758469</v>
      </c>
      <c r="WF24" s="188">
        <v>40998633</v>
      </c>
      <c r="WG24" s="188">
        <v>21088346.25</v>
      </c>
      <c r="WH24" s="188">
        <v>34934107.200000003</v>
      </c>
      <c r="WI24" s="188">
        <v>18810549</v>
      </c>
      <c r="WJ24" s="188">
        <v>60371844.640000001</v>
      </c>
      <c r="WK24" s="188">
        <v>22081277</v>
      </c>
      <c r="WL24" s="188">
        <v>39924480</v>
      </c>
      <c r="WM24" s="188">
        <v>65268022</v>
      </c>
      <c r="WN24" s="188">
        <v>25261353.960000001</v>
      </c>
      <c r="WO24" s="188">
        <v>27797404</v>
      </c>
      <c r="WP24" s="188">
        <v>34229463.5</v>
      </c>
      <c r="WQ24" s="188">
        <v>14851075.5</v>
      </c>
      <c r="WR24" s="188">
        <v>43631123.090000004</v>
      </c>
      <c r="WS24" s="188">
        <v>98196794.519999996</v>
      </c>
      <c r="WT24" s="188">
        <v>21550987</v>
      </c>
      <c r="WU24" s="188">
        <v>17054461</v>
      </c>
      <c r="WV24" s="188">
        <v>12853716</v>
      </c>
      <c r="WW24" s="188">
        <v>18228688</v>
      </c>
      <c r="WX24" s="188">
        <v>15676373.5</v>
      </c>
      <c r="WY24" s="188">
        <v>14703038</v>
      </c>
      <c r="WZ24" s="188">
        <v>16057452.319999998</v>
      </c>
      <c r="XA24" s="188">
        <v>89222201</v>
      </c>
      <c r="XB24" s="188">
        <v>11781681.5</v>
      </c>
      <c r="XC24" s="188">
        <v>8228191.0499999998</v>
      </c>
      <c r="XD24" s="188">
        <v>7645141.2400000002</v>
      </c>
      <c r="XE24" s="188">
        <v>10634801.25</v>
      </c>
      <c r="XF24" s="188">
        <v>359179259.75</v>
      </c>
      <c r="XG24" s="188">
        <v>28396426.5</v>
      </c>
      <c r="XH24" s="188">
        <v>30162507</v>
      </c>
      <c r="XI24" s="188">
        <v>124798057.66</v>
      </c>
      <c r="XJ24" s="188">
        <v>27715514</v>
      </c>
      <c r="XK24" s="188">
        <v>38878475.5</v>
      </c>
      <c r="XL24" s="188">
        <v>50014730</v>
      </c>
      <c r="XM24" s="188">
        <v>27079062.02</v>
      </c>
      <c r="XN24" s="188">
        <v>24795771.5</v>
      </c>
      <c r="XO24" s="188">
        <v>56722006</v>
      </c>
      <c r="XP24" s="188">
        <v>35708971.599999994</v>
      </c>
      <c r="XQ24" s="188">
        <v>17105477.5</v>
      </c>
      <c r="XR24" s="188">
        <v>15160107</v>
      </c>
      <c r="XS24" s="188">
        <v>20282682</v>
      </c>
      <c r="XT24" s="188">
        <v>18710936.5</v>
      </c>
      <c r="XU24" s="188">
        <v>13892352</v>
      </c>
      <c r="XV24" s="188">
        <v>13989695</v>
      </c>
      <c r="XW24" s="188">
        <v>18062823</v>
      </c>
      <c r="XX24" s="188">
        <v>15607164</v>
      </c>
      <c r="XY24" s="188">
        <v>17326588</v>
      </c>
      <c r="XZ24" s="188">
        <v>15589525</v>
      </c>
      <c r="YA24" s="188">
        <v>13312248.5</v>
      </c>
      <c r="YB24" s="188">
        <v>18234261</v>
      </c>
      <c r="YC24" s="188">
        <v>354648732</v>
      </c>
      <c r="YD24" s="188">
        <v>22164710</v>
      </c>
      <c r="YE24" s="188">
        <v>46908829</v>
      </c>
      <c r="YF24" s="188">
        <v>17982749.870000001</v>
      </c>
      <c r="YG24" s="188">
        <v>79469534.5</v>
      </c>
      <c r="YH24" s="188">
        <v>28526133.550000001</v>
      </c>
      <c r="YI24" s="188">
        <v>41930863.719999999</v>
      </c>
      <c r="YJ24" s="188">
        <v>14220084</v>
      </c>
      <c r="YK24" s="188">
        <v>73096425</v>
      </c>
      <c r="YL24" s="188">
        <v>52270601</v>
      </c>
      <c r="YM24" s="188">
        <v>31546475</v>
      </c>
      <c r="YN24" s="188">
        <v>20812244.5</v>
      </c>
      <c r="YO24" s="188">
        <v>16886035.5</v>
      </c>
      <c r="YP24" s="188">
        <v>20935797</v>
      </c>
      <c r="YQ24" s="188">
        <v>9087374</v>
      </c>
      <c r="YR24" s="188">
        <v>11853188.219999999</v>
      </c>
      <c r="YS24" s="188">
        <v>12608876.83</v>
      </c>
      <c r="YT24" s="188">
        <v>119596131.28999999</v>
      </c>
      <c r="YU24" s="188">
        <v>21512190.960000001</v>
      </c>
      <c r="YV24" s="188">
        <v>15997291</v>
      </c>
      <c r="YW24" s="188">
        <v>18755243.75</v>
      </c>
      <c r="YX24" s="188">
        <v>20149975.57</v>
      </c>
      <c r="YY24" s="188">
        <v>13241526.590000002</v>
      </c>
      <c r="YZ24" s="188">
        <v>16712458.869999999</v>
      </c>
      <c r="ZA24" s="188">
        <v>139181707.05000001</v>
      </c>
      <c r="ZB24" s="188">
        <v>12000436</v>
      </c>
      <c r="ZC24" s="188">
        <v>21108889.25</v>
      </c>
      <c r="ZD24" s="188">
        <v>22578617</v>
      </c>
      <c r="ZE24" s="188">
        <v>12453760</v>
      </c>
      <c r="ZF24" s="188">
        <v>16371238.5</v>
      </c>
      <c r="ZG24" s="188">
        <v>11200465.5</v>
      </c>
      <c r="ZH24" s="188">
        <v>11287932</v>
      </c>
      <c r="ZI24" s="188">
        <v>43458119</v>
      </c>
      <c r="ZJ24" s="188">
        <v>311255125.11000001</v>
      </c>
      <c r="ZK24" s="188">
        <v>13501315</v>
      </c>
      <c r="ZL24" s="188">
        <v>30378326.780000001</v>
      </c>
      <c r="ZM24" s="188">
        <v>68391705</v>
      </c>
      <c r="ZN24" s="188">
        <v>41730736</v>
      </c>
      <c r="ZO24" s="188">
        <v>16295243</v>
      </c>
      <c r="ZP24" s="188">
        <v>19141389.100000001</v>
      </c>
      <c r="ZQ24" s="188">
        <v>38133919</v>
      </c>
      <c r="ZR24" s="188">
        <v>31042392.5</v>
      </c>
      <c r="ZS24" s="188">
        <v>46275630.750000007</v>
      </c>
      <c r="ZT24" s="188">
        <v>10889680</v>
      </c>
      <c r="ZU24" s="188">
        <v>14286611</v>
      </c>
      <c r="ZV24" s="188">
        <v>15699055.75</v>
      </c>
      <c r="ZW24" s="188">
        <v>17889224</v>
      </c>
      <c r="ZX24" s="188">
        <v>15083381</v>
      </c>
      <c r="ZY24" s="188">
        <v>17317406</v>
      </c>
      <c r="ZZ24" s="188">
        <v>20713523</v>
      </c>
      <c r="AAA24" s="188">
        <v>11109820</v>
      </c>
      <c r="AAB24" s="188">
        <v>12742255</v>
      </c>
      <c r="AAC24" s="188">
        <v>10519984.5</v>
      </c>
      <c r="AAD24" s="188">
        <v>10843547</v>
      </c>
      <c r="AAE24" s="188">
        <v>9216632</v>
      </c>
      <c r="AAF24" s="188">
        <v>118961992.43000001</v>
      </c>
      <c r="AAG24" s="188">
        <v>17664529.75</v>
      </c>
      <c r="AAH24" s="188">
        <v>19244014.25</v>
      </c>
      <c r="AAI24" s="188">
        <v>13435711</v>
      </c>
      <c r="AAJ24" s="188">
        <v>15178511.25</v>
      </c>
      <c r="AAK24" s="188">
        <v>22620248</v>
      </c>
      <c r="AAL24" s="188">
        <v>12511245</v>
      </c>
      <c r="AAM24" s="188">
        <v>560578299.41999996</v>
      </c>
      <c r="AAN24" s="188">
        <v>27534624</v>
      </c>
      <c r="AAO24" s="188">
        <v>14788962</v>
      </c>
      <c r="AAP24" s="188">
        <v>29597624.25</v>
      </c>
      <c r="AAQ24" s="188">
        <v>27123158</v>
      </c>
      <c r="AAR24" s="188">
        <v>23867179</v>
      </c>
      <c r="AAS24" s="188">
        <v>28109817.82</v>
      </c>
      <c r="AAT24" s="188">
        <v>34008837.5</v>
      </c>
      <c r="AAU24" s="188">
        <v>56273844.5</v>
      </c>
      <c r="AAV24" s="188">
        <v>18808232</v>
      </c>
      <c r="AAW24" s="188">
        <v>28943977.75</v>
      </c>
      <c r="AAX24" s="188">
        <v>106264510</v>
      </c>
      <c r="AAY24" s="188">
        <v>49514681</v>
      </c>
      <c r="AAZ24" s="188">
        <v>12719806</v>
      </c>
      <c r="ABA24" s="188">
        <v>18676130.5</v>
      </c>
      <c r="ABB24" s="188">
        <v>18258999</v>
      </c>
      <c r="ABC24" s="188">
        <v>11123090</v>
      </c>
      <c r="ABD24" s="188">
        <v>21386514</v>
      </c>
      <c r="ABE24" s="188">
        <v>12795247</v>
      </c>
      <c r="ABF24" s="188">
        <v>117108558</v>
      </c>
      <c r="ABG24" s="188">
        <v>90438800.879999995</v>
      </c>
      <c r="ABH24" s="188">
        <v>13277699</v>
      </c>
      <c r="ABI24" s="188">
        <v>13020951.25</v>
      </c>
      <c r="ABJ24" s="188">
        <v>12839030</v>
      </c>
      <c r="ABK24" s="188">
        <v>11411618.85</v>
      </c>
      <c r="ABL24" s="188">
        <v>10645065</v>
      </c>
      <c r="ABM24" s="188">
        <v>122303928.97</v>
      </c>
      <c r="ABN24" s="188">
        <v>19335620.490000002</v>
      </c>
      <c r="ABO24" s="188">
        <v>18299368</v>
      </c>
      <c r="ABP24" s="188">
        <v>24415542.390000001</v>
      </c>
      <c r="ABQ24" s="188">
        <v>24128934.75</v>
      </c>
      <c r="ABR24" s="188">
        <v>17484206</v>
      </c>
      <c r="ABS24" s="188">
        <v>13483313</v>
      </c>
      <c r="ABT24" s="188">
        <v>18657440</v>
      </c>
      <c r="ABU24" s="188">
        <v>9362761</v>
      </c>
      <c r="ABV24" s="188">
        <v>151244346.96000001</v>
      </c>
      <c r="ABW24" s="188">
        <v>13797788.75</v>
      </c>
      <c r="ABX24" s="188">
        <v>26969072.25</v>
      </c>
      <c r="ABY24" s="188">
        <v>13506998.75</v>
      </c>
      <c r="ABZ24" s="188">
        <v>13583680.129999999</v>
      </c>
      <c r="ACA24" s="188">
        <v>54147200</v>
      </c>
      <c r="ACB24" s="188">
        <v>12532868.75</v>
      </c>
      <c r="ACC24" s="188">
        <v>15111662</v>
      </c>
      <c r="ACD24" s="188">
        <v>14601494.449999999</v>
      </c>
      <c r="ACE24" s="188">
        <v>24854653</v>
      </c>
      <c r="ACF24" s="188">
        <v>11225127.5</v>
      </c>
      <c r="ACG24" s="188">
        <v>318135000.56999999</v>
      </c>
      <c r="ACH24" s="188">
        <v>15301835.5</v>
      </c>
      <c r="ACI24" s="188">
        <v>22204175.759999998</v>
      </c>
      <c r="ACJ24" s="188">
        <v>30552878</v>
      </c>
      <c r="ACK24" s="188">
        <v>15967498.859999999</v>
      </c>
      <c r="ACL24" s="188">
        <v>19801328</v>
      </c>
      <c r="ACM24" s="188">
        <v>27157917.280000001</v>
      </c>
      <c r="ACN24" s="188">
        <v>98065348.640000001</v>
      </c>
      <c r="ACO24" s="188">
        <v>102889755</v>
      </c>
      <c r="ACP24" s="188">
        <v>21447585</v>
      </c>
      <c r="ACQ24" s="188">
        <v>29558611.32</v>
      </c>
      <c r="ACR24" s="188">
        <v>34681236.310000002</v>
      </c>
      <c r="ACS24" s="188">
        <v>23840830</v>
      </c>
      <c r="ACT24" s="188">
        <v>82064913.090000004</v>
      </c>
      <c r="ACU24" s="188">
        <v>21817429</v>
      </c>
      <c r="ACV24" s="188">
        <v>23062738</v>
      </c>
      <c r="ACW24" s="188">
        <v>20464753</v>
      </c>
      <c r="ACX24" s="188">
        <v>15644418</v>
      </c>
      <c r="ACY24" s="188">
        <v>15331703</v>
      </c>
      <c r="ACZ24" s="188">
        <v>16583190</v>
      </c>
      <c r="ADA24" s="188">
        <v>11111015.25</v>
      </c>
      <c r="ADB24" s="188">
        <v>9568167.5</v>
      </c>
      <c r="ADC24" s="188">
        <v>11958596.27</v>
      </c>
      <c r="ADD24" s="188">
        <v>70834435.359999999</v>
      </c>
      <c r="ADE24" s="188">
        <v>75262517.560000002</v>
      </c>
      <c r="ADF24" s="188">
        <v>10686483</v>
      </c>
      <c r="ADG24" s="188">
        <v>9630103</v>
      </c>
      <c r="ADH24" s="188">
        <v>14973928.960000001</v>
      </c>
      <c r="ADI24" s="188">
        <v>7755981</v>
      </c>
      <c r="ADJ24" s="188">
        <v>14162434.75</v>
      </c>
      <c r="ADK24" s="188">
        <v>11392622.5</v>
      </c>
      <c r="ADL24" s="188">
        <v>12893992.629999999</v>
      </c>
      <c r="ADM24" s="188">
        <v>438124351.10000002</v>
      </c>
      <c r="ADN24" s="188">
        <v>55413919.560000002</v>
      </c>
      <c r="ADO24" s="188">
        <v>47333667.459999993</v>
      </c>
      <c r="ADP24" s="188">
        <v>92400698.5</v>
      </c>
      <c r="ADQ24" s="188">
        <v>11237861.870000001</v>
      </c>
      <c r="ADR24" s="188">
        <v>13352257.5</v>
      </c>
      <c r="ADS24" s="188">
        <v>17565733</v>
      </c>
      <c r="ADT24" s="188">
        <v>11862193.620000001</v>
      </c>
      <c r="ADU24" s="188">
        <v>366192186.32999998</v>
      </c>
      <c r="ADV24" s="188">
        <v>90488712.530000001</v>
      </c>
      <c r="ADW24" s="188">
        <v>59403929.520000003</v>
      </c>
      <c r="ADX24" s="188">
        <v>16058453.079999998</v>
      </c>
      <c r="ADY24" s="188">
        <v>27243114.780000001</v>
      </c>
      <c r="ADZ24" s="188">
        <v>33551765</v>
      </c>
      <c r="AEA24" s="188">
        <v>19545876.539999999</v>
      </c>
      <c r="AEB24" s="188">
        <v>20770384.16</v>
      </c>
      <c r="AEC24" s="188">
        <v>14716788.809999999</v>
      </c>
      <c r="AED24" s="188">
        <v>15529116.75</v>
      </c>
      <c r="AEE24" s="188">
        <v>18739792.25</v>
      </c>
      <c r="AEF24" s="188">
        <v>29659334.539999999</v>
      </c>
      <c r="AEG24" s="188">
        <v>17449003</v>
      </c>
      <c r="AEH24" s="188">
        <v>18898210.75</v>
      </c>
      <c r="AEI24" s="188">
        <v>25026290.699999999</v>
      </c>
      <c r="AEJ24" s="188">
        <v>23963419.950000003</v>
      </c>
      <c r="AEK24" s="188">
        <v>17524489.98</v>
      </c>
      <c r="AEL24" s="188">
        <v>39299982.670000002</v>
      </c>
      <c r="AEM24" s="188">
        <v>15196410</v>
      </c>
      <c r="AEN24" s="188">
        <v>26222524.199999999</v>
      </c>
      <c r="AEO24" s="188">
        <v>211762737.98000002</v>
      </c>
      <c r="AEP24" s="188">
        <v>31304858.25</v>
      </c>
      <c r="AEQ24" s="188">
        <v>23893430</v>
      </c>
      <c r="AER24" s="188">
        <v>18887502.5</v>
      </c>
      <c r="AES24" s="188">
        <v>14260590</v>
      </c>
      <c r="AET24" s="188">
        <v>38762351.25</v>
      </c>
      <c r="AEU24" s="188">
        <v>14456683.66</v>
      </c>
      <c r="AEV24" s="188">
        <v>17142902.5</v>
      </c>
      <c r="AEW24" s="188">
        <v>16935182</v>
      </c>
      <c r="AEX24" s="188">
        <v>9496126.9299999997</v>
      </c>
      <c r="AEY24" s="188">
        <v>199071251.23999998</v>
      </c>
      <c r="AEZ24" s="188">
        <v>111195064.3</v>
      </c>
      <c r="AFA24" s="188">
        <v>45536803.490000002</v>
      </c>
      <c r="AFB24" s="188">
        <v>33915845.509999998</v>
      </c>
      <c r="AFC24" s="188">
        <v>54209224.329999998</v>
      </c>
      <c r="AFD24" s="188">
        <v>52804604.289999999</v>
      </c>
      <c r="AFE24" s="188">
        <v>36010639.390000001</v>
      </c>
      <c r="AFF24" s="188">
        <v>35360408.539999999</v>
      </c>
      <c r="AFG24" s="188">
        <v>23635751.73</v>
      </c>
      <c r="AFH24" s="188">
        <v>31945584.460000001</v>
      </c>
      <c r="AFI24" s="188">
        <v>29955966.679999996</v>
      </c>
      <c r="AFJ24" s="188">
        <v>30912127.390000001</v>
      </c>
      <c r="AFK24" s="188">
        <v>35707345.290000007</v>
      </c>
      <c r="AFL24" s="188">
        <v>233938690.60000002</v>
      </c>
      <c r="AFM24" s="188">
        <v>52617789.259999998</v>
      </c>
      <c r="AFN24" s="188">
        <v>36579219.690000005</v>
      </c>
      <c r="AFO24" s="188">
        <v>32237366.490000002</v>
      </c>
      <c r="AFP24" s="188">
        <v>38945150.560000002</v>
      </c>
      <c r="AFQ24" s="188">
        <v>29405559.640000004</v>
      </c>
      <c r="AFR24" s="188">
        <v>21025741.210000001</v>
      </c>
      <c r="AFS24" s="188">
        <v>45253067.789999999</v>
      </c>
      <c r="AFT24" s="188">
        <v>48099854.090000004</v>
      </c>
      <c r="AFU24" s="188">
        <v>23241725.190000005</v>
      </c>
      <c r="AFV24" s="188">
        <v>54162797.240000002</v>
      </c>
      <c r="AFW24" s="188">
        <v>22835669.07</v>
      </c>
      <c r="AFX24" s="188">
        <v>157393116.43000001</v>
      </c>
      <c r="AFY24" s="188">
        <v>13594516.16</v>
      </c>
      <c r="AFZ24" s="188">
        <v>13174504.43</v>
      </c>
      <c r="AGA24" s="188">
        <v>12268371</v>
      </c>
      <c r="AGB24" s="188">
        <v>34225015</v>
      </c>
      <c r="AGC24" s="188">
        <v>19037225</v>
      </c>
      <c r="AGD24" s="188">
        <v>11477907</v>
      </c>
      <c r="AGE24" s="188">
        <v>13382263.26</v>
      </c>
      <c r="AGF24" s="188">
        <v>12175886.27</v>
      </c>
      <c r="AGG24" s="188">
        <v>13123671.439999999</v>
      </c>
      <c r="AGH24" s="188">
        <v>11211720.5</v>
      </c>
      <c r="AGI24" s="188">
        <v>242580458.10000002</v>
      </c>
      <c r="AGJ24" s="188">
        <v>73925875.489999995</v>
      </c>
      <c r="AGK24" s="188">
        <v>42134070.600000001</v>
      </c>
      <c r="AGL24" s="188">
        <v>24360421.329999998</v>
      </c>
      <c r="AGM24" s="188">
        <v>51627383.619999997</v>
      </c>
      <c r="AGN24" s="188">
        <v>42733967.030000001</v>
      </c>
      <c r="AGO24" s="188">
        <v>22455342.5</v>
      </c>
      <c r="AGP24" s="188">
        <v>23250803.759999998</v>
      </c>
      <c r="AGQ24" s="188">
        <v>390586547.65999997</v>
      </c>
      <c r="AGR24" s="188">
        <v>211740497.97</v>
      </c>
      <c r="AGS24" s="188">
        <v>17787165.5</v>
      </c>
      <c r="AGT24" s="188">
        <v>49900356.620000005</v>
      </c>
      <c r="AGU24" s="188">
        <v>75707248.799999997</v>
      </c>
      <c r="AGV24" s="188">
        <v>47166368.609999999</v>
      </c>
      <c r="AGW24" s="188">
        <v>37979858.879999995</v>
      </c>
      <c r="AGX24" s="188">
        <v>25348490</v>
      </c>
      <c r="AGY24" s="188">
        <v>12463209.4</v>
      </c>
      <c r="AGZ24" s="188">
        <v>23884273.940000001</v>
      </c>
      <c r="AHA24" s="188">
        <v>31811203.969999999</v>
      </c>
      <c r="AHB24" s="188">
        <v>17298478.600000001</v>
      </c>
      <c r="AHC24" s="188">
        <v>16432820</v>
      </c>
      <c r="AHD24" s="188">
        <v>20652888.789999999</v>
      </c>
      <c r="AHE24" s="188">
        <v>17345460</v>
      </c>
      <c r="AHF24" s="188">
        <v>15381307</v>
      </c>
      <c r="AHG24" s="188">
        <v>15606071</v>
      </c>
      <c r="AHH24" s="188">
        <v>89993417.5</v>
      </c>
      <c r="AHI24" s="188">
        <v>14106484</v>
      </c>
      <c r="AHJ24" s="188">
        <v>14961298</v>
      </c>
      <c r="AHK24" s="188">
        <v>15891239.42</v>
      </c>
      <c r="AHL24" s="188">
        <v>29602904.879999999</v>
      </c>
      <c r="AHM24" s="188">
        <v>15174980.689999999</v>
      </c>
      <c r="AHN24" s="188">
        <v>12544138</v>
      </c>
      <c r="AHO24" s="188"/>
      <c r="AHQ24" s="208">
        <v>22</v>
      </c>
      <c r="AHR24" s="184" t="s">
        <v>29</v>
      </c>
      <c r="AHS24" s="184" t="b">
        <f t="shared" si="0"/>
        <v>1</v>
      </c>
    </row>
    <row r="25" spans="1:903" ht="23.5" customHeight="1">
      <c r="A25" s="183" t="s">
        <v>31</v>
      </c>
      <c r="B25" s="184" t="s">
        <v>32</v>
      </c>
      <c r="C25" s="188">
        <v>68223298.769999996</v>
      </c>
      <c r="D25" s="188">
        <v>10759039.300000001</v>
      </c>
      <c r="E25" s="188">
        <v>2557272.4</v>
      </c>
      <c r="F25" s="188">
        <v>3163750.6799999997</v>
      </c>
      <c r="G25" s="188">
        <v>3618599.6100000003</v>
      </c>
      <c r="H25" s="188">
        <v>3390863.5000000005</v>
      </c>
      <c r="I25" s="188">
        <v>1623513.76</v>
      </c>
      <c r="J25" s="188">
        <v>10028830.879999999</v>
      </c>
      <c r="K25" s="188">
        <v>3558861.6799999997</v>
      </c>
      <c r="L25" s="188">
        <v>2755640.1799999997</v>
      </c>
      <c r="M25" s="188">
        <v>7466707.5299999993</v>
      </c>
      <c r="N25" s="188">
        <v>2791228.4600000004</v>
      </c>
      <c r="O25" s="188">
        <v>6167123.080000001</v>
      </c>
      <c r="P25" s="188">
        <v>4694978.7300000004</v>
      </c>
      <c r="Q25" s="188">
        <v>3280527.75</v>
      </c>
      <c r="R25" s="188">
        <v>1779974.82</v>
      </c>
      <c r="S25" s="188">
        <v>2264748.37</v>
      </c>
      <c r="T25" s="188">
        <v>4357312.84</v>
      </c>
      <c r="U25" s="188">
        <v>1660366.8399999999</v>
      </c>
      <c r="V25" s="188">
        <v>2221205.25</v>
      </c>
      <c r="W25" s="188">
        <v>2307153.0699999998</v>
      </c>
      <c r="X25" s="188">
        <v>1823813.1199999999</v>
      </c>
      <c r="Y25" s="188">
        <v>1819293.08</v>
      </c>
      <c r="Z25" s="188">
        <v>1174322.1000000001</v>
      </c>
      <c r="AA25" s="188">
        <v>51911496.869999997</v>
      </c>
      <c r="AB25" s="188">
        <v>3586986.09</v>
      </c>
      <c r="AC25" s="188">
        <v>5739683.9699999997</v>
      </c>
      <c r="AD25" s="188">
        <v>2622400.6199999996</v>
      </c>
      <c r="AE25" s="188">
        <v>7659921.3399999999</v>
      </c>
      <c r="AF25" s="188">
        <v>3805490.5</v>
      </c>
      <c r="AG25" s="188">
        <v>8754195.75</v>
      </c>
      <c r="AH25" s="188">
        <v>4306138.32</v>
      </c>
      <c r="AI25" s="188">
        <v>4750753.3</v>
      </c>
      <c r="AJ25" s="188">
        <v>3463221.4099999997</v>
      </c>
      <c r="AK25" s="188">
        <v>2063807.8199999998</v>
      </c>
      <c r="AL25" s="188">
        <v>2448539.33</v>
      </c>
      <c r="AM25" s="188">
        <v>1732276.24</v>
      </c>
      <c r="AN25" s="188">
        <v>3453504.3500000006</v>
      </c>
      <c r="AO25" s="188">
        <v>2327667.54</v>
      </c>
      <c r="AP25" s="188">
        <v>3746780.97</v>
      </c>
      <c r="AQ25" s="188">
        <v>3056830.71</v>
      </c>
      <c r="AR25" s="188">
        <v>734875.73</v>
      </c>
      <c r="AS25" s="188">
        <v>26849083.040000003</v>
      </c>
      <c r="AT25" s="188">
        <v>3431219.62</v>
      </c>
      <c r="AU25" s="188">
        <v>2740144.59</v>
      </c>
      <c r="AV25" s="188">
        <v>3547816.99</v>
      </c>
      <c r="AW25" s="188">
        <v>3107426.3400000003</v>
      </c>
      <c r="AX25" s="188">
        <v>2094294.6</v>
      </c>
      <c r="AY25" s="188">
        <v>2151177.65</v>
      </c>
      <c r="AZ25" s="188">
        <v>3159917.46</v>
      </c>
      <c r="BA25" s="188">
        <v>6302980.79</v>
      </c>
      <c r="BB25" s="188">
        <v>2222778.2599999998</v>
      </c>
      <c r="BC25" s="188">
        <v>2616497.17</v>
      </c>
      <c r="BD25" s="188">
        <v>6305443.3399999999</v>
      </c>
      <c r="BE25" s="188">
        <v>2015718.6</v>
      </c>
      <c r="BF25" s="188">
        <v>2164727.8200000003</v>
      </c>
      <c r="BG25" s="188">
        <v>1537769.58</v>
      </c>
      <c r="BH25" s="188">
        <v>24160977.030000001</v>
      </c>
      <c r="BI25" s="188">
        <v>1344955.23</v>
      </c>
      <c r="BJ25" s="188">
        <v>1235283.75</v>
      </c>
      <c r="BK25" s="188">
        <v>1130183.5899999999</v>
      </c>
      <c r="BL25" s="188">
        <v>3094090.8899999997</v>
      </c>
      <c r="BM25" s="188">
        <v>3158800.69</v>
      </c>
      <c r="BN25" s="188">
        <v>1368535.57</v>
      </c>
      <c r="BO25" s="188">
        <v>1718653.02</v>
      </c>
      <c r="BP25" s="188">
        <v>1475503.25</v>
      </c>
      <c r="BQ25" s="188">
        <v>1231283.1399999999</v>
      </c>
      <c r="BR25" s="188">
        <v>825147.44</v>
      </c>
      <c r="BS25" s="188">
        <v>1235765.5900000001</v>
      </c>
      <c r="BT25" s="188">
        <v>6210726.6399999997</v>
      </c>
      <c r="BU25" s="188">
        <v>1010027.23</v>
      </c>
      <c r="BV25" s="188">
        <v>893696.27</v>
      </c>
      <c r="BW25" s="188">
        <v>22111838.189999998</v>
      </c>
      <c r="BX25" s="188">
        <v>11484729.23</v>
      </c>
      <c r="BY25" s="188">
        <v>2913530.9200000004</v>
      </c>
      <c r="BZ25" s="188">
        <v>2099162.5699999998</v>
      </c>
      <c r="CA25" s="188">
        <v>5253842.66</v>
      </c>
      <c r="CB25" s="188">
        <v>3023893.35</v>
      </c>
      <c r="CC25" s="188">
        <v>2857259.4299999997</v>
      </c>
      <c r="CD25" s="188">
        <v>356872.69</v>
      </c>
      <c r="CE25" s="188">
        <v>528434.99</v>
      </c>
      <c r="CF25" s="188">
        <v>43104526.810000002</v>
      </c>
      <c r="CG25" s="188">
        <v>3667972.8499999996</v>
      </c>
      <c r="CH25" s="188">
        <v>6713762.5399999991</v>
      </c>
      <c r="CI25" s="188">
        <v>2217066.44</v>
      </c>
      <c r="CJ25" s="188">
        <v>2579213.9300000002</v>
      </c>
      <c r="CK25" s="188">
        <v>3479724.65</v>
      </c>
      <c r="CL25" s="188">
        <v>3038131.4099999997</v>
      </c>
      <c r="CM25" s="188">
        <v>3843823.06</v>
      </c>
      <c r="CN25" s="188">
        <v>1604458.45</v>
      </c>
      <c r="CO25" s="188">
        <v>3604156.8000000003</v>
      </c>
      <c r="CP25" s="188">
        <v>2270423.1799999997</v>
      </c>
      <c r="CQ25" s="188">
        <v>4057909.1</v>
      </c>
      <c r="CR25" s="188">
        <v>2507654.56</v>
      </c>
      <c r="CS25" s="188">
        <v>25527115.660000004</v>
      </c>
      <c r="CT25" s="188">
        <v>2733489.59</v>
      </c>
      <c r="CU25" s="188">
        <v>3544580.66</v>
      </c>
      <c r="CV25" s="188">
        <v>4237479.3899999997</v>
      </c>
      <c r="CW25" s="188">
        <v>3080920.5599999996</v>
      </c>
      <c r="CX25" s="188">
        <v>4930085.620000001</v>
      </c>
      <c r="CY25" s="188">
        <v>2921850.86</v>
      </c>
      <c r="CZ25" s="188">
        <v>1364071.8299999998</v>
      </c>
      <c r="DA25" s="188">
        <v>24870589.719999999</v>
      </c>
      <c r="DB25" s="188">
        <v>3467337.53</v>
      </c>
      <c r="DC25" s="188">
        <v>7112946.0999999996</v>
      </c>
      <c r="DD25" s="188">
        <v>10336473.039999999</v>
      </c>
      <c r="DE25" s="188">
        <v>3079687.7600000002</v>
      </c>
      <c r="DF25" s="188">
        <v>4202781.8900000006</v>
      </c>
      <c r="DG25" s="188">
        <v>4018069.13</v>
      </c>
      <c r="DH25" s="188">
        <v>1228699.3599999999</v>
      </c>
      <c r="DI25" s="188">
        <v>2343434.54</v>
      </c>
      <c r="DJ25" s="188">
        <v>2306467.63</v>
      </c>
      <c r="DK25" s="188">
        <v>5544378.2599999998</v>
      </c>
      <c r="DL25" s="188">
        <v>15294381.58</v>
      </c>
      <c r="DM25" s="188">
        <v>17198570.25</v>
      </c>
      <c r="DN25" s="188">
        <v>2991984.1999999997</v>
      </c>
      <c r="DO25" s="188">
        <v>2398730.1399999997</v>
      </c>
      <c r="DP25" s="188">
        <v>3849882.12</v>
      </c>
      <c r="DQ25" s="188">
        <v>4360959.68</v>
      </c>
      <c r="DR25" s="188">
        <v>3934778.9699999997</v>
      </c>
      <c r="DS25" s="188">
        <v>4011460.8000000003</v>
      </c>
      <c r="DT25" s="188">
        <v>1228605.67</v>
      </c>
      <c r="DU25" s="188">
        <v>54424466.489999995</v>
      </c>
      <c r="DV25" s="188">
        <v>2716878.2399999998</v>
      </c>
      <c r="DW25" s="188">
        <v>3828633.3699999996</v>
      </c>
      <c r="DX25" s="188">
        <v>2967240.63</v>
      </c>
      <c r="DY25" s="188">
        <v>3746291.02</v>
      </c>
      <c r="DZ25" s="188">
        <v>2824379.5300000003</v>
      </c>
      <c r="EA25" s="188">
        <v>4921844.59</v>
      </c>
      <c r="EB25" s="188">
        <v>3158722.96</v>
      </c>
      <c r="EC25" s="188">
        <v>4672636.129999999</v>
      </c>
      <c r="ED25" s="188">
        <v>15338364.069999998</v>
      </c>
      <c r="EE25" s="188">
        <v>14017285.059999999</v>
      </c>
      <c r="EF25" s="188">
        <v>2106375.5300000003</v>
      </c>
      <c r="EG25" s="188">
        <v>2657615</v>
      </c>
      <c r="EH25" s="188">
        <v>2497319.2199999997</v>
      </c>
      <c r="EI25" s="188">
        <v>3711532.0100000007</v>
      </c>
      <c r="EJ25" s="188">
        <v>5471672.1199999992</v>
      </c>
      <c r="EK25" s="188">
        <v>2096813.4100000001</v>
      </c>
      <c r="EL25" s="188">
        <v>2101879.58</v>
      </c>
      <c r="EM25" s="188">
        <v>41527150.929999992</v>
      </c>
      <c r="EN25" s="188">
        <v>2198932.7800000003</v>
      </c>
      <c r="EO25" s="188">
        <v>2188048.89</v>
      </c>
      <c r="EP25" s="188">
        <v>2052716.1</v>
      </c>
      <c r="EQ25" s="188">
        <v>1356743.3800000001</v>
      </c>
      <c r="ER25" s="188">
        <v>1442123.4</v>
      </c>
      <c r="ES25" s="188">
        <v>3505688.71</v>
      </c>
      <c r="ET25" s="188">
        <v>2322360.38</v>
      </c>
      <c r="EU25" s="188">
        <v>1823536.8399999999</v>
      </c>
      <c r="EV25" s="188">
        <v>23667427.329999998</v>
      </c>
      <c r="EW25" s="188">
        <v>1259577.19</v>
      </c>
      <c r="EX25" s="188">
        <v>2195096.19</v>
      </c>
      <c r="EY25" s="188">
        <v>2770381.1499999994</v>
      </c>
      <c r="EZ25" s="188">
        <v>4577905.6099999994</v>
      </c>
      <c r="FA25" s="188">
        <v>3844616.7</v>
      </c>
      <c r="FB25" s="188">
        <v>4314476.83</v>
      </c>
      <c r="FC25" s="188">
        <v>2350187.67</v>
      </c>
      <c r="FD25" s="188">
        <v>1886866.65</v>
      </c>
      <c r="FE25" s="188">
        <v>1599462.27</v>
      </c>
      <c r="FF25" s="188">
        <v>2174732.4900000002</v>
      </c>
      <c r="FG25" s="188">
        <v>1171793.22</v>
      </c>
      <c r="FH25" s="188">
        <v>16017329.540000001</v>
      </c>
      <c r="FI25" s="188">
        <v>1526916.49</v>
      </c>
      <c r="FJ25" s="188">
        <v>2093945.4</v>
      </c>
      <c r="FK25" s="188">
        <v>1930993.13</v>
      </c>
      <c r="FL25" s="188">
        <v>3589714.66</v>
      </c>
      <c r="FM25" s="188">
        <v>2903604.77</v>
      </c>
      <c r="FN25" s="188">
        <v>951393.75</v>
      </c>
      <c r="FO25" s="188">
        <v>677005.8</v>
      </c>
      <c r="FP25" s="188">
        <v>37305523.230000004</v>
      </c>
      <c r="FQ25" s="188">
        <v>2129390.6799999997</v>
      </c>
      <c r="FR25" s="188">
        <v>3312616.04</v>
      </c>
      <c r="FS25" s="188">
        <v>2752353.2300000004</v>
      </c>
      <c r="FT25" s="188">
        <v>4711579.8900000006</v>
      </c>
      <c r="FU25" s="188">
        <v>2004685.27</v>
      </c>
      <c r="FV25" s="188">
        <v>5066816.6899999995</v>
      </c>
      <c r="FW25" s="188">
        <v>3262988.69</v>
      </c>
      <c r="FX25" s="188">
        <v>3425299.6199999996</v>
      </c>
      <c r="FY25" s="188">
        <v>2287762.9800000004</v>
      </c>
      <c r="FZ25" s="188">
        <v>5029471.1999999993</v>
      </c>
      <c r="GA25" s="188">
        <v>2465922.37</v>
      </c>
      <c r="GB25" s="188">
        <v>2159995.2599999998</v>
      </c>
      <c r="GC25" s="188">
        <v>823077.29</v>
      </c>
      <c r="GD25" s="188">
        <v>22419835.52</v>
      </c>
      <c r="GE25" s="188">
        <v>2510608.1799999997</v>
      </c>
      <c r="GF25" s="188">
        <v>2252044.2400000002</v>
      </c>
      <c r="GG25" s="188">
        <v>4274551.3499999996</v>
      </c>
      <c r="GH25" s="188">
        <v>2700264.81</v>
      </c>
      <c r="GI25" s="188">
        <v>2676061.3099999996</v>
      </c>
      <c r="GJ25" s="188">
        <v>2172598.13</v>
      </c>
      <c r="GK25" s="188">
        <v>6009579.3099999996</v>
      </c>
      <c r="GL25" s="188">
        <v>2057224.86</v>
      </c>
      <c r="GM25" s="188">
        <v>853459.23</v>
      </c>
      <c r="GN25" s="188">
        <v>868379.20000000007</v>
      </c>
      <c r="GO25" s="188">
        <v>801131.34</v>
      </c>
      <c r="GP25" s="188">
        <v>15463061.960000001</v>
      </c>
      <c r="GQ25" s="188">
        <v>4374693.8599999994</v>
      </c>
      <c r="GR25" s="188">
        <v>2665487.79</v>
      </c>
      <c r="GS25" s="188">
        <v>4860229.09</v>
      </c>
      <c r="GT25" s="188">
        <v>1355223.6</v>
      </c>
      <c r="GU25" s="188">
        <v>3502741.95</v>
      </c>
      <c r="GV25" s="188">
        <v>3080844.59</v>
      </c>
      <c r="GW25" s="188">
        <v>1436659.11</v>
      </c>
      <c r="GX25" s="188">
        <v>12987587.949999999</v>
      </c>
      <c r="GY25" s="188">
        <v>469353.73</v>
      </c>
      <c r="GZ25" s="188">
        <v>1523368.06</v>
      </c>
      <c r="HA25" s="188">
        <v>1137084.6499999999</v>
      </c>
      <c r="HB25" s="188">
        <v>29576391.650000002</v>
      </c>
      <c r="HC25" s="188">
        <v>3955572.68</v>
      </c>
      <c r="HD25" s="188">
        <v>4376416.05</v>
      </c>
      <c r="HE25" s="188">
        <v>4219062.43</v>
      </c>
      <c r="HF25" s="188">
        <v>3227416.32</v>
      </c>
      <c r="HG25" s="188">
        <v>4025128.49</v>
      </c>
      <c r="HH25" s="188">
        <v>877534.52</v>
      </c>
      <c r="HI25" s="188">
        <v>19344316.769999996</v>
      </c>
      <c r="HJ25" s="188">
        <v>3305503.6599999997</v>
      </c>
      <c r="HK25" s="188">
        <v>3935795.74</v>
      </c>
      <c r="HL25" s="188">
        <v>3118311.98</v>
      </c>
      <c r="HM25" s="188">
        <v>2135389.13</v>
      </c>
      <c r="HN25" s="188">
        <v>2345560.7800000003</v>
      </c>
      <c r="HO25" s="188">
        <v>2989852.33</v>
      </c>
      <c r="HP25" s="188">
        <v>1524967.3099999998</v>
      </c>
      <c r="HQ25" s="188">
        <v>27353858.289999999</v>
      </c>
      <c r="HR25" s="188">
        <v>10868628.300000001</v>
      </c>
      <c r="HS25" s="188">
        <v>3121122.3600000003</v>
      </c>
      <c r="HT25" s="188">
        <v>1779252.59</v>
      </c>
      <c r="HU25" s="188">
        <v>2777992.38</v>
      </c>
      <c r="HV25" s="188">
        <v>1471593.04</v>
      </c>
      <c r="HW25" s="188">
        <v>3923073.8</v>
      </c>
      <c r="HX25" s="188">
        <v>1888850.9</v>
      </c>
      <c r="HY25" s="188">
        <v>1761812.29</v>
      </c>
      <c r="HZ25" s="188">
        <v>2181796.63</v>
      </c>
      <c r="IA25" s="188">
        <v>2453523.2999999998</v>
      </c>
      <c r="IB25" s="188">
        <v>3173955.7699999996</v>
      </c>
      <c r="IC25" s="188">
        <v>1385332.56</v>
      </c>
      <c r="ID25" s="188">
        <v>2489699.44</v>
      </c>
      <c r="IE25" s="188">
        <v>1069360.51</v>
      </c>
      <c r="IF25" s="188">
        <v>1338541.02</v>
      </c>
      <c r="IG25" s="188">
        <v>21742578.120000001</v>
      </c>
      <c r="IH25" s="188">
        <v>10614217.92</v>
      </c>
      <c r="II25" s="188">
        <v>3210136.0100000002</v>
      </c>
      <c r="IJ25" s="188">
        <v>3799507.2700000005</v>
      </c>
      <c r="IK25" s="188">
        <v>4675991.32</v>
      </c>
      <c r="IL25" s="188">
        <v>821388.5</v>
      </c>
      <c r="IM25" s="188">
        <v>2431339.16</v>
      </c>
      <c r="IN25" s="188">
        <v>572440.04</v>
      </c>
      <c r="IO25" s="188">
        <v>1800072.1999999997</v>
      </c>
      <c r="IP25" s="188">
        <v>1324900.57</v>
      </c>
      <c r="IQ25" s="188">
        <v>772561.8</v>
      </c>
      <c r="IR25" s="188">
        <v>31647947.959999997</v>
      </c>
      <c r="IS25" s="188">
        <v>15200913.82</v>
      </c>
      <c r="IT25" s="188">
        <v>2462525.2299999995</v>
      </c>
      <c r="IU25" s="188">
        <v>2507605.9699999997</v>
      </c>
      <c r="IV25" s="188">
        <v>2012105.65</v>
      </c>
      <c r="IW25" s="188">
        <v>1104582.5</v>
      </c>
      <c r="IX25" s="188">
        <v>2374766.4900000002</v>
      </c>
      <c r="IY25" s="188">
        <v>1382375.67</v>
      </c>
      <c r="IZ25" s="188">
        <v>1720380.1700000002</v>
      </c>
      <c r="JA25" s="188">
        <v>2382506.56</v>
      </c>
      <c r="JB25" s="188">
        <v>2644948.7400000002</v>
      </c>
      <c r="JC25" s="188">
        <v>2222456.81</v>
      </c>
      <c r="JD25" s="188">
        <v>15428320.33</v>
      </c>
      <c r="JE25" s="188">
        <v>11183948.599999998</v>
      </c>
      <c r="JF25" s="188">
        <v>2449526.7699999996</v>
      </c>
      <c r="JG25" s="188">
        <v>2083982.5999999999</v>
      </c>
      <c r="JH25" s="188">
        <v>1367701.45</v>
      </c>
      <c r="JI25" s="188">
        <v>2058078.26</v>
      </c>
      <c r="JJ25" s="188">
        <v>13552735.01</v>
      </c>
      <c r="JK25" s="188">
        <v>1543237.56</v>
      </c>
      <c r="JL25" s="188">
        <v>2686514.9300000006</v>
      </c>
      <c r="JM25" s="188">
        <v>3263370.6</v>
      </c>
      <c r="JN25" s="188">
        <v>1882851.9799999997</v>
      </c>
      <c r="JO25" s="188">
        <v>4283528.1399999997</v>
      </c>
      <c r="JP25" s="188">
        <v>1624451.5899999999</v>
      </c>
      <c r="JQ25" s="188">
        <v>23119804.109999999</v>
      </c>
      <c r="JR25" s="188">
        <v>3815908.2</v>
      </c>
      <c r="JS25" s="188">
        <v>1964157.65</v>
      </c>
      <c r="JT25" s="188">
        <v>4406987.38</v>
      </c>
      <c r="JU25" s="188">
        <v>3845749.33</v>
      </c>
      <c r="JV25" s="188">
        <v>2817373.9299999997</v>
      </c>
      <c r="JW25" s="188">
        <v>2218415.9900000002</v>
      </c>
      <c r="JX25" s="188">
        <v>2124816.66</v>
      </c>
      <c r="JY25" s="188">
        <v>19067716.510000002</v>
      </c>
      <c r="JZ25" s="188">
        <v>12824612.220000001</v>
      </c>
      <c r="KA25" s="188">
        <v>1570933.1600000001</v>
      </c>
      <c r="KB25" s="188">
        <v>1255400.8700000001</v>
      </c>
      <c r="KC25" s="188">
        <v>3491871.29</v>
      </c>
      <c r="KD25" s="188">
        <v>1200205.7000000002</v>
      </c>
      <c r="KE25" s="188">
        <v>6029480.75</v>
      </c>
      <c r="KF25" s="188">
        <v>4433441.18</v>
      </c>
      <c r="KG25" s="188">
        <v>1660777.7899999998</v>
      </c>
      <c r="KH25" s="188">
        <v>2592982.75</v>
      </c>
      <c r="KI25" s="188">
        <v>1907366.99</v>
      </c>
      <c r="KJ25" s="188">
        <v>1732926.9200000002</v>
      </c>
      <c r="KK25" s="188">
        <v>1628310.77</v>
      </c>
      <c r="KL25" s="188">
        <v>274945</v>
      </c>
      <c r="KM25" s="188">
        <v>1529837.78</v>
      </c>
      <c r="KN25" s="188">
        <v>43561247.32</v>
      </c>
      <c r="KO25" s="188">
        <v>5177199.7200000007</v>
      </c>
      <c r="KP25" s="188">
        <v>1828007.16</v>
      </c>
      <c r="KQ25" s="188">
        <v>3504921.9000000004</v>
      </c>
      <c r="KR25" s="188">
        <v>2967299.55</v>
      </c>
      <c r="KS25" s="188">
        <v>2427973.9699999997</v>
      </c>
      <c r="KT25" s="188">
        <v>8442245.8900000006</v>
      </c>
      <c r="KU25" s="188">
        <v>2005826.12</v>
      </c>
      <c r="KV25" s="188">
        <v>1748761.0399999998</v>
      </c>
      <c r="KW25" s="188">
        <v>13423845.710000001</v>
      </c>
      <c r="KX25" s="188">
        <v>2436423.9900000002</v>
      </c>
      <c r="KY25" s="188">
        <v>4012720.83</v>
      </c>
      <c r="KZ25" s="188">
        <v>6330375.0199999996</v>
      </c>
      <c r="LA25" s="188">
        <v>2411109.2399999998</v>
      </c>
      <c r="LB25" s="188">
        <v>3068762.1300000004</v>
      </c>
      <c r="LC25" s="188">
        <v>15038375.33</v>
      </c>
      <c r="LD25" s="188">
        <v>3255280.81</v>
      </c>
      <c r="LE25" s="188">
        <v>46676440.230000004</v>
      </c>
      <c r="LF25" s="188">
        <v>9890574.8999999985</v>
      </c>
      <c r="LG25" s="188">
        <v>17405354.119999997</v>
      </c>
      <c r="LH25" s="188">
        <v>15377151.34</v>
      </c>
      <c r="LI25" s="188">
        <v>3132669.1800000006</v>
      </c>
      <c r="LJ25" s="188">
        <v>2789801.74</v>
      </c>
      <c r="LK25" s="188">
        <v>1153194.94</v>
      </c>
      <c r="LL25" s="188">
        <v>4263926.3600000003</v>
      </c>
      <c r="LM25" s="188">
        <v>2063453.29</v>
      </c>
      <c r="LN25" s="188">
        <v>3556159.52</v>
      </c>
      <c r="LO25" s="188">
        <v>928456.24</v>
      </c>
      <c r="LP25" s="188">
        <v>15009814.069999998</v>
      </c>
      <c r="LQ25" s="188">
        <v>2955172.8</v>
      </c>
      <c r="LR25" s="188">
        <v>1905187.71</v>
      </c>
      <c r="LS25" s="188">
        <v>48504542.910000004</v>
      </c>
      <c r="LT25" s="188">
        <v>14565504.48</v>
      </c>
      <c r="LU25" s="188">
        <v>28781375.899999999</v>
      </c>
      <c r="LV25" s="188">
        <v>11780879.68</v>
      </c>
      <c r="LW25" s="188">
        <v>4809271.54</v>
      </c>
      <c r="LX25" s="188">
        <v>4549042.3599999994</v>
      </c>
      <c r="LY25" s="188">
        <v>3495429.3000000003</v>
      </c>
      <c r="LZ25" s="188">
        <v>3406093.8499999996</v>
      </c>
      <c r="MA25" s="188">
        <v>3489187.02</v>
      </c>
      <c r="MB25" s="188">
        <v>3032368.6700000004</v>
      </c>
      <c r="MC25" s="188">
        <v>7916045.7799999993</v>
      </c>
      <c r="MD25" s="188">
        <v>2355485.2400000002</v>
      </c>
      <c r="ME25" s="188">
        <v>46218888.960000001</v>
      </c>
      <c r="MF25" s="188">
        <v>3368703.8200000003</v>
      </c>
      <c r="MG25" s="188">
        <v>1589036.51</v>
      </c>
      <c r="MH25" s="188">
        <v>1638164.7399999998</v>
      </c>
      <c r="MI25" s="188">
        <v>1715672.1400000001</v>
      </c>
      <c r="MJ25" s="188">
        <v>2369323.85</v>
      </c>
      <c r="MK25" s="188">
        <v>2036199.39</v>
      </c>
      <c r="ML25" s="188">
        <v>1798316.1500000001</v>
      </c>
      <c r="MM25" s="188">
        <v>3203032.06</v>
      </c>
      <c r="MN25" s="188">
        <v>1595808</v>
      </c>
      <c r="MO25" s="188">
        <v>2040493.2</v>
      </c>
      <c r="MP25" s="188">
        <v>1548530.62</v>
      </c>
      <c r="MQ25" s="188">
        <v>29524629.079999998</v>
      </c>
      <c r="MR25" s="188">
        <v>2944098.9699999997</v>
      </c>
      <c r="MS25" s="188">
        <v>1815772.5</v>
      </c>
      <c r="MT25" s="188">
        <v>3991596.7800000003</v>
      </c>
      <c r="MU25" s="188">
        <v>3209021.66</v>
      </c>
      <c r="MV25" s="188">
        <v>1290666.1400000001</v>
      </c>
      <c r="MW25" s="188">
        <v>2010761.98</v>
      </c>
      <c r="MX25" s="188">
        <v>4659461.3899999997</v>
      </c>
      <c r="MY25" s="188">
        <v>2866878.05</v>
      </c>
      <c r="MZ25" s="188">
        <v>1303025.06</v>
      </c>
      <c r="NA25" s="188">
        <v>659542.66</v>
      </c>
      <c r="NB25" s="188">
        <v>48099234.479999989</v>
      </c>
      <c r="NC25" s="188">
        <v>6250854.1100000003</v>
      </c>
      <c r="ND25" s="188">
        <v>2232365.61</v>
      </c>
      <c r="NE25" s="188">
        <v>15877978.5</v>
      </c>
      <c r="NF25" s="188">
        <v>1983405.53</v>
      </c>
      <c r="NG25" s="188">
        <v>5478686.5700000003</v>
      </c>
      <c r="NH25" s="188">
        <v>10326632.24</v>
      </c>
      <c r="NI25" s="188">
        <v>7845852.5699999994</v>
      </c>
      <c r="NJ25" s="188">
        <v>852489.02999999991</v>
      </c>
      <c r="NK25" s="188">
        <v>2545388.7600000002</v>
      </c>
      <c r="NL25" s="188">
        <v>2987563.88</v>
      </c>
      <c r="NM25" s="188">
        <v>1334003</v>
      </c>
      <c r="NN25" s="188">
        <v>12770130.950000003</v>
      </c>
      <c r="NO25" s="188">
        <v>1513172.0699999998</v>
      </c>
      <c r="NP25" s="188">
        <v>1785768.28</v>
      </c>
      <c r="NQ25" s="188">
        <v>1804382.2800000003</v>
      </c>
      <c r="NR25" s="188">
        <v>1680268.64</v>
      </c>
      <c r="NS25" s="188">
        <v>724436.51</v>
      </c>
      <c r="NT25" s="188">
        <v>1222462.4400000002</v>
      </c>
      <c r="NU25" s="188">
        <v>22503312.989999998</v>
      </c>
      <c r="NV25" s="188">
        <v>7228963.0900000008</v>
      </c>
      <c r="NW25" s="188">
        <v>3106383.61</v>
      </c>
      <c r="NX25" s="188">
        <v>1060975.08</v>
      </c>
      <c r="NY25" s="188">
        <v>2306545.41</v>
      </c>
      <c r="NZ25" s="188">
        <v>3522648.8499999996</v>
      </c>
      <c r="OA25" s="188">
        <v>1691560.96</v>
      </c>
      <c r="OB25" s="188">
        <v>28226014.91</v>
      </c>
      <c r="OC25" s="188">
        <v>7925813.9200000009</v>
      </c>
      <c r="OD25" s="188">
        <v>4071726.8600000003</v>
      </c>
      <c r="OE25" s="188">
        <v>7534689.0700000003</v>
      </c>
      <c r="OF25" s="188">
        <v>2664605.38</v>
      </c>
      <c r="OG25" s="188">
        <v>3561099.5</v>
      </c>
      <c r="OH25" s="188">
        <v>2845692.76</v>
      </c>
      <c r="OI25" s="188">
        <v>1241165.6499999999</v>
      </c>
      <c r="OJ25" s="188">
        <v>1719169.44</v>
      </c>
      <c r="OK25" s="188">
        <v>24941875.98</v>
      </c>
      <c r="OL25" s="188">
        <v>6737012.1399999997</v>
      </c>
      <c r="OM25" s="188">
        <v>8500346.7899999991</v>
      </c>
      <c r="ON25" s="188">
        <v>4113533.59</v>
      </c>
      <c r="OO25" s="188">
        <v>2820952.98</v>
      </c>
      <c r="OP25" s="188">
        <v>1413570.77</v>
      </c>
      <c r="OQ25" s="188">
        <v>17676063.219999999</v>
      </c>
      <c r="OR25" s="188">
        <v>1650533.49</v>
      </c>
      <c r="OS25" s="188">
        <v>1862236.69</v>
      </c>
      <c r="OT25" s="188">
        <v>3354228.42</v>
      </c>
      <c r="OU25" s="188">
        <v>2872896.75</v>
      </c>
      <c r="OV25" s="188">
        <v>6278396.9800000004</v>
      </c>
      <c r="OW25" s="188">
        <v>2255315.69</v>
      </c>
      <c r="OX25" s="188">
        <v>1035591.95</v>
      </c>
      <c r="OY25" s="188">
        <v>1195159.97</v>
      </c>
      <c r="OZ25" s="188">
        <v>22744947.32</v>
      </c>
      <c r="PA25" s="188">
        <v>1816193.44</v>
      </c>
      <c r="PB25" s="188">
        <v>5549793.4000000004</v>
      </c>
      <c r="PC25" s="188">
        <v>1399837.13</v>
      </c>
      <c r="PD25" s="188">
        <v>4083735.0300000003</v>
      </c>
      <c r="PE25" s="188">
        <v>6215778.7599999998</v>
      </c>
      <c r="PF25" s="188">
        <v>1854650.46</v>
      </c>
      <c r="PG25" s="188">
        <v>1799549.73</v>
      </c>
      <c r="PH25" s="188">
        <v>2287933.4299999997</v>
      </c>
      <c r="PI25" s="188">
        <v>2588228.1799999997</v>
      </c>
      <c r="PJ25" s="188">
        <v>2646729.9600000004</v>
      </c>
      <c r="PK25" s="188">
        <v>3721113.0100000002</v>
      </c>
      <c r="PL25" s="188">
        <v>1692594.7600000002</v>
      </c>
      <c r="PM25" s="188">
        <v>6396482.1099999994</v>
      </c>
      <c r="PN25" s="188">
        <v>980170.42999999993</v>
      </c>
      <c r="PO25" s="188">
        <v>598857.78</v>
      </c>
      <c r="PP25" s="188">
        <v>617224.77</v>
      </c>
      <c r="PQ25" s="188">
        <v>777017.86</v>
      </c>
      <c r="PR25" s="188">
        <v>57647333.170000009</v>
      </c>
      <c r="PS25" s="188">
        <v>955804.30999999994</v>
      </c>
      <c r="PT25" s="188">
        <v>1195985</v>
      </c>
      <c r="PU25" s="188">
        <v>3748444.6</v>
      </c>
      <c r="PV25" s="188">
        <v>4928206.34</v>
      </c>
      <c r="PW25" s="188">
        <v>3730976.95</v>
      </c>
      <c r="PX25" s="188">
        <v>6045361.1099999994</v>
      </c>
      <c r="PY25" s="188">
        <v>2047371.63</v>
      </c>
      <c r="PZ25" s="188">
        <v>3809230.8400000003</v>
      </c>
      <c r="QA25" s="188">
        <v>1286417.4500000002</v>
      </c>
      <c r="QB25" s="188">
        <v>5541786.1900000004</v>
      </c>
      <c r="QC25" s="188">
        <v>790327.26</v>
      </c>
      <c r="QD25" s="188">
        <v>1965497.06</v>
      </c>
      <c r="QE25" s="188">
        <v>3309286.45</v>
      </c>
      <c r="QF25" s="188">
        <v>3675074.9999999995</v>
      </c>
      <c r="QG25" s="188">
        <v>3023008.1799999997</v>
      </c>
      <c r="QH25" s="188">
        <v>1067295.3</v>
      </c>
      <c r="QI25" s="188">
        <v>1129535.47</v>
      </c>
      <c r="QJ25" s="188">
        <v>1758924.28</v>
      </c>
      <c r="QK25" s="188">
        <v>5182217.1000000006</v>
      </c>
      <c r="QL25" s="188">
        <v>7515941.919999999</v>
      </c>
      <c r="QM25" s="188">
        <v>1985312.5599999998</v>
      </c>
      <c r="QN25" s="188">
        <v>957300.5</v>
      </c>
      <c r="QO25" s="188">
        <v>475547</v>
      </c>
      <c r="QP25" s="188">
        <v>626122.46</v>
      </c>
      <c r="QQ25" s="188">
        <v>732963.05</v>
      </c>
      <c r="QR25" s="188">
        <v>42534317.020000003</v>
      </c>
      <c r="QS25" s="188">
        <v>783955.63</v>
      </c>
      <c r="QT25" s="188">
        <v>1721801.4</v>
      </c>
      <c r="QU25" s="188">
        <v>1195872.8999999999</v>
      </c>
      <c r="QV25" s="188">
        <v>1166112.1000000001</v>
      </c>
      <c r="QW25" s="188">
        <v>1923373.96</v>
      </c>
      <c r="QX25" s="188">
        <v>878038.87</v>
      </c>
      <c r="QY25" s="188">
        <v>1338332.94</v>
      </c>
      <c r="QZ25" s="188">
        <v>2122026.1</v>
      </c>
      <c r="RA25" s="188">
        <v>550583.19999999995</v>
      </c>
      <c r="RB25" s="188">
        <v>747088.05</v>
      </c>
      <c r="RC25" s="188">
        <v>435892</v>
      </c>
      <c r="RD25" s="188">
        <v>387822</v>
      </c>
      <c r="RE25" s="188">
        <v>41113500.250000007</v>
      </c>
      <c r="RF25" s="188">
        <v>5991621.79</v>
      </c>
      <c r="RG25" s="188">
        <v>624080.6</v>
      </c>
      <c r="RH25" s="188">
        <v>3013318.19</v>
      </c>
      <c r="RI25" s="188">
        <v>943770.24</v>
      </c>
      <c r="RJ25" s="188">
        <v>2894704.18</v>
      </c>
      <c r="RK25" s="188">
        <v>1748093.26</v>
      </c>
      <c r="RL25" s="188">
        <v>2328830.0700000003</v>
      </c>
      <c r="RM25" s="188">
        <v>2763111.4699999997</v>
      </c>
      <c r="RN25" s="188">
        <v>3706435.9</v>
      </c>
      <c r="RO25" s="188">
        <v>2373891.25</v>
      </c>
      <c r="RP25" s="188">
        <v>2747672.24</v>
      </c>
      <c r="RQ25" s="188">
        <v>1382838.66</v>
      </c>
      <c r="RR25" s="188">
        <v>666328.72</v>
      </c>
      <c r="RS25" s="188">
        <v>508675.87</v>
      </c>
      <c r="RT25" s="188">
        <v>1778754.0999999999</v>
      </c>
      <c r="RU25" s="188">
        <v>2404539.63</v>
      </c>
      <c r="RV25" s="188">
        <v>387501.54000000004</v>
      </c>
      <c r="RW25" s="188">
        <v>397206.44</v>
      </c>
      <c r="RX25" s="188">
        <v>455651.12</v>
      </c>
      <c r="RY25" s="188">
        <v>21076236.100000005</v>
      </c>
      <c r="RZ25" s="188">
        <v>1514066.53</v>
      </c>
      <c r="SA25" s="188">
        <v>7037976.9299999997</v>
      </c>
      <c r="SB25" s="188">
        <v>2025690.13</v>
      </c>
      <c r="SC25" s="188">
        <v>1530279.5</v>
      </c>
      <c r="SD25" s="188">
        <v>1417682.55</v>
      </c>
      <c r="SE25" s="188">
        <v>1122868.1000000001</v>
      </c>
      <c r="SF25" s="188">
        <v>5235611.78</v>
      </c>
      <c r="SG25" s="188">
        <v>1377032.13</v>
      </c>
      <c r="SH25" s="188">
        <v>1735366.72</v>
      </c>
      <c r="SI25" s="188">
        <v>2207859.21</v>
      </c>
      <c r="SJ25" s="188">
        <v>3232666.65</v>
      </c>
      <c r="SK25" s="188">
        <v>1417639.74</v>
      </c>
      <c r="SL25" s="188">
        <v>1045424.6400000001</v>
      </c>
      <c r="SM25" s="188">
        <v>20966787.699999999</v>
      </c>
      <c r="SN25" s="188">
        <v>1985307.47</v>
      </c>
      <c r="SO25" s="188">
        <v>2143556.3499999996</v>
      </c>
      <c r="SP25" s="188">
        <v>2196241.6</v>
      </c>
      <c r="SQ25" s="188">
        <v>1246508.6299999999</v>
      </c>
      <c r="SR25" s="188">
        <v>2242544.71</v>
      </c>
      <c r="SS25" s="188">
        <v>3093367.96</v>
      </c>
      <c r="ST25" s="188">
        <v>3439382.48</v>
      </c>
      <c r="SU25" s="188">
        <v>1967214.58</v>
      </c>
      <c r="SV25" s="188">
        <v>1880811.2000000002</v>
      </c>
      <c r="SW25" s="188">
        <v>5692856.4000000004</v>
      </c>
      <c r="SX25" s="188">
        <v>556284.91</v>
      </c>
      <c r="SY25" s="188">
        <v>8736818.6999999993</v>
      </c>
      <c r="SZ25" s="188">
        <v>2008560.75</v>
      </c>
      <c r="TA25" s="188">
        <v>2337516.6100000003</v>
      </c>
      <c r="TB25" s="188">
        <v>3223218.3600000003</v>
      </c>
      <c r="TC25" s="188">
        <v>2386236.7999999998</v>
      </c>
      <c r="TD25" s="188">
        <v>1924914.24</v>
      </c>
      <c r="TE25" s="188">
        <v>1923161.08</v>
      </c>
      <c r="TF25" s="188">
        <v>973854.01</v>
      </c>
      <c r="TG25" s="188">
        <v>39299569.119999997</v>
      </c>
      <c r="TH25" s="188">
        <v>1770373.2</v>
      </c>
      <c r="TI25" s="188">
        <v>1545493.5</v>
      </c>
      <c r="TJ25" s="188">
        <v>3884863.46</v>
      </c>
      <c r="TK25" s="188">
        <v>3387653.61</v>
      </c>
      <c r="TL25" s="188">
        <v>2197838.1100000003</v>
      </c>
      <c r="TM25" s="188">
        <v>1223997.97</v>
      </c>
      <c r="TN25" s="188">
        <v>7462407.8499999996</v>
      </c>
      <c r="TO25" s="188">
        <v>2633642.5</v>
      </c>
      <c r="TP25" s="188">
        <v>3301195.83</v>
      </c>
      <c r="TQ25" s="188">
        <v>3831385.2199999997</v>
      </c>
      <c r="TR25" s="188">
        <v>3147289.1</v>
      </c>
      <c r="TS25" s="188">
        <v>1477485.02</v>
      </c>
      <c r="TT25" s="188">
        <v>2648493.4900000002</v>
      </c>
      <c r="TU25" s="188">
        <v>1903286.94</v>
      </c>
      <c r="TV25" s="188">
        <v>1898900.29</v>
      </c>
      <c r="TW25" s="188">
        <v>9628149.9999999981</v>
      </c>
      <c r="TX25" s="188">
        <v>1713497.04</v>
      </c>
      <c r="TY25" s="188">
        <v>19106451.039999999</v>
      </c>
      <c r="TZ25" s="188">
        <v>5293287.88</v>
      </c>
      <c r="UA25" s="188">
        <v>1936652.71</v>
      </c>
      <c r="UB25" s="188">
        <v>1829094.43</v>
      </c>
      <c r="UC25" s="188">
        <v>11268319.060000001</v>
      </c>
      <c r="UD25" s="188">
        <v>1252329.8900000001</v>
      </c>
      <c r="UE25" s="188">
        <v>944666.88</v>
      </c>
      <c r="UF25" s="188">
        <v>1196681.31</v>
      </c>
      <c r="UG25" s="188">
        <v>1243007.44</v>
      </c>
      <c r="UH25" s="188">
        <v>12501109.77</v>
      </c>
      <c r="UI25" s="188">
        <v>3117731.31</v>
      </c>
      <c r="UJ25" s="188">
        <v>2279091.0300000003</v>
      </c>
      <c r="UK25" s="188">
        <v>3793474.01</v>
      </c>
      <c r="UL25" s="188">
        <v>2189207.84</v>
      </c>
      <c r="UM25" s="188">
        <v>1832409.23</v>
      </c>
      <c r="UN25" s="188">
        <v>50452087.429999992</v>
      </c>
      <c r="UO25" s="188">
        <v>2586190.27</v>
      </c>
      <c r="UP25" s="188">
        <v>2815372.84</v>
      </c>
      <c r="UQ25" s="188">
        <v>9081841.379999999</v>
      </c>
      <c r="UR25" s="188">
        <v>832316.50000000012</v>
      </c>
      <c r="US25" s="188">
        <v>3003924.8899999997</v>
      </c>
      <c r="UT25" s="188">
        <v>5955283.4099999992</v>
      </c>
      <c r="UU25" s="188">
        <v>1906707.6099999999</v>
      </c>
      <c r="UV25" s="188">
        <v>1669590.6800000002</v>
      </c>
      <c r="UW25" s="188">
        <v>2428781.86</v>
      </c>
      <c r="UX25" s="188">
        <v>2634634.8999999994</v>
      </c>
      <c r="UY25" s="188">
        <v>4505940.87</v>
      </c>
      <c r="UZ25" s="188">
        <v>3825567.3999999994</v>
      </c>
      <c r="VA25" s="188">
        <v>4033371.7199999997</v>
      </c>
      <c r="VB25" s="188">
        <v>1475300.79</v>
      </c>
      <c r="VC25" s="188">
        <v>1584672.2000000002</v>
      </c>
      <c r="VD25" s="188">
        <v>1524174.8900000001</v>
      </c>
      <c r="VE25" s="188">
        <v>1494402.12</v>
      </c>
      <c r="VF25" s="188">
        <v>7747043.1400000006</v>
      </c>
      <c r="VG25" s="188">
        <v>1012905.94</v>
      </c>
      <c r="VH25" s="188">
        <v>1011219.2</v>
      </c>
      <c r="VI25" s="188">
        <v>1318771.43</v>
      </c>
      <c r="VJ25" s="188">
        <v>26080494.75</v>
      </c>
      <c r="VK25" s="188">
        <v>2760554.7</v>
      </c>
      <c r="VL25" s="188">
        <v>2220318.1100000003</v>
      </c>
      <c r="VM25" s="188">
        <v>4240781.88</v>
      </c>
      <c r="VN25" s="188">
        <v>4539369.54</v>
      </c>
      <c r="VO25" s="188">
        <v>3509717.7</v>
      </c>
      <c r="VP25" s="188">
        <v>3643260.87</v>
      </c>
      <c r="VQ25" s="188">
        <v>2387140.1</v>
      </c>
      <c r="VR25" s="188">
        <v>2569175.2199999997</v>
      </c>
      <c r="VS25" s="188">
        <v>8637732.9300000016</v>
      </c>
      <c r="VT25" s="188">
        <v>2266879.4800000004</v>
      </c>
      <c r="VU25" s="188">
        <v>5300516.4799999995</v>
      </c>
      <c r="VV25" s="188">
        <v>2595732.11</v>
      </c>
      <c r="VW25" s="188">
        <v>1772853.07</v>
      </c>
      <c r="VX25" s="188">
        <v>2037752.9999999998</v>
      </c>
      <c r="VY25" s="188">
        <v>73555637.820000008</v>
      </c>
      <c r="VZ25" s="188">
        <v>4556209.1500000004</v>
      </c>
      <c r="WA25" s="188">
        <v>3855460.8600000003</v>
      </c>
      <c r="WB25" s="188">
        <v>2298039.9000000004</v>
      </c>
      <c r="WC25" s="188">
        <v>1825982.04</v>
      </c>
      <c r="WD25" s="188">
        <v>3377094.5300000003</v>
      </c>
      <c r="WE25" s="188">
        <v>4517313.13</v>
      </c>
      <c r="WF25" s="188">
        <v>5422278.5699999994</v>
      </c>
      <c r="WG25" s="188">
        <v>3162878.75</v>
      </c>
      <c r="WH25" s="188">
        <v>4004536.8499999996</v>
      </c>
      <c r="WI25" s="188">
        <v>2645559.0799999996</v>
      </c>
      <c r="WJ25" s="188">
        <v>5457851.9100000001</v>
      </c>
      <c r="WK25" s="188">
        <v>4184950.69</v>
      </c>
      <c r="WL25" s="188">
        <v>4314675.3100000005</v>
      </c>
      <c r="WM25" s="188">
        <v>6701795.8600000003</v>
      </c>
      <c r="WN25" s="188">
        <v>1086466.5</v>
      </c>
      <c r="WO25" s="188">
        <v>4002559.7199999997</v>
      </c>
      <c r="WP25" s="188">
        <v>2678514.29</v>
      </c>
      <c r="WQ25" s="188">
        <v>2342809.6700000004</v>
      </c>
      <c r="WR25" s="188">
        <v>6182942.1699999999</v>
      </c>
      <c r="WS25" s="188">
        <v>10826673.810000001</v>
      </c>
      <c r="WT25" s="188">
        <v>2914615.21</v>
      </c>
      <c r="WU25" s="188">
        <v>2073442.1300000001</v>
      </c>
      <c r="WV25" s="188">
        <v>660564</v>
      </c>
      <c r="WW25" s="188">
        <v>2037846.33</v>
      </c>
      <c r="WX25" s="188">
        <v>1537041.92</v>
      </c>
      <c r="WY25" s="188">
        <v>1695100.4699999997</v>
      </c>
      <c r="WZ25" s="188">
        <v>2126415.3199999998</v>
      </c>
      <c r="XA25" s="188">
        <v>7039673.9399999995</v>
      </c>
      <c r="XB25" s="188">
        <v>1124478.94</v>
      </c>
      <c r="XC25" s="188">
        <v>445419</v>
      </c>
      <c r="XD25" s="188">
        <v>772995.37</v>
      </c>
      <c r="XE25" s="188">
        <v>1068559.2</v>
      </c>
      <c r="XF25" s="188">
        <v>37039945.280000001</v>
      </c>
      <c r="XG25" s="188">
        <v>4960984.68</v>
      </c>
      <c r="XH25" s="188">
        <v>4333058.84</v>
      </c>
      <c r="XI25" s="188">
        <v>14187287.890000001</v>
      </c>
      <c r="XJ25" s="188">
        <v>3537462.61</v>
      </c>
      <c r="XK25" s="188">
        <v>3524659.95</v>
      </c>
      <c r="XL25" s="188">
        <v>5825036.1900000013</v>
      </c>
      <c r="XM25" s="188">
        <v>4403450.22</v>
      </c>
      <c r="XN25" s="188">
        <v>3508623.61</v>
      </c>
      <c r="XO25" s="188">
        <v>5990627.4800000004</v>
      </c>
      <c r="XP25" s="188">
        <v>5184030.5999999996</v>
      </c>
      <c r="XQ25" s="188">
        <v>2586593.81</v>
      </c>
      <c r="XR25" s="188">
        <v>2356549.9299999997</v>
      </c>
      <c r="XS25" s="188">
        <v>2660578.2599999998</v>
      </c>
      <c r="XT25" s="188">
        <v>2799765.4299999997</v>
      </c>
      <c r="XU25" s="188">
        <v>2199826.7400000002</v>
      </c>
      <c r="XV25" s="188">
        <v>1918804.5899999999</v>
      </c>
      <c r="XW25" s="188">
        <v>1909352.9900000002</v>
      </c>
      <c r="XX25" s="188">
        <v>2088236.4500000002</v>
      </c>
      <c r="XY25" s="188">
        <v>2327998.5100000002</v>
      </c>
      <c r="XZ25" s="188">
        <v>1855861.06</v>
      </c>
      <c r="YA25" s="188">
        <v>1991535.6600000001</v>
      </c>
      <c r="YB25" s="188">
        <v>1339761.1200000001</v>
      </c>
      <c r="YC25" s="188">
        <v>43005770.990000002</v>
      </c>
      <c r="YD25" s="188">
        <v>2617506.6500000004</v>
      </c>
      <c r="YE25" s="188">
        <v>4396859.95</v>
      </c>
      <c r="YF25" s="188">
        <v>2595466.7999999998</v>
      </c>
      <c r="YG25" s="188">
        <v>8393060.2599999998</v>
      </c>
      <c r="YH25" s="188">
        <v>3186270.1599999997</v>
      </c>
      <c r="YI25" s="188">
        <v>4557243.63</v>
      </c>
      <c r="YJ25" s="188">
        <v>1973944.09</v>
      </c>
      <c r="YK25" s="188">
        <v>6323540.5</v>
      </c>
      <c r="YL25" s="188">
        <v>5263754.1899999995</v>
      </c>
      <c r="YM25" s="188">
        <v>3564268.2399999998</v>
      </c>
      <c r="YN25" s="188">
        <v>3758545.17</v>
      </c>
      <c r="YO25" s="188">
        <v>1822608.0899999999</v>
      </c>
      <c r="YP25" s="188">
        <v>1958426.67</v>
      </c>
      <c r="YQ25" s="188">
        <v>1139645.47</v>
      </c>
      <c r="YR25" s="188">
        <v>1449808.04</v>
      </c>
      <c r="YS25" s="188">
        <v>851642.7</v>
      </c>
      <c r="YT25" s="188">
        <v>15826702.380000001</v>
      </c>
      <c r="YU25" s="188">
        <v>2528222.1100000003</v>
      </c>
      <c r="YV25" s="188">
        <v>2449605.9600000004</v>
      </c>
      <c r="YW25" s="188">
        <v>2070407.5</v>
      </c>
      <c r="YX25" s="188">
        <v>2443318.1500000004</v>
      </c>
      <c r="YY25" s="188">
        <v>1930168.19</v>
      </c>
      <c r="YZ25" s="188">
        <v>1490640.24</v>
      </c>
      <c r="ZA25" s="188">
        <v>18292511.009999998</v>
      </c>
      <c r="ZB25" s="188">
        <v>2077448.44</v>
      </c>
      <c r="ZC25" s="188">
        <v>3001562.99</v>
      </c>
      <c r="ZD25" s="188">
        <v>3375306.02</v>
      </c>
      <c r="ZE25" s="188">
        <v>2458162.64</v>
      </c>
      <c r="ZF25" s="188">
        <v>2653300.1799999997</v>
      </c>
      <c r="ZG25" s="188">
        <v>1961223.92</v>
      </c>
      <c r="ZH25" s="188">
        <v>1815422.2599999998</v>
      </c>
      <c r="ZI25" s="188">
        <v>5861269.6799999997</v>
      </c>
      <c r="ZJ25" s="188">
        <v>32030627.52</v>
      </c>
      <c r="ZK25" s="188">
        <v>1977229.0000000002</v>
      </c>
      <c r="ZL25" s="188">
        <v>2661805.62</v>
      </c>
      <c r="ZM25" s="188">
        <v>7886379.6600000001</v>
      </c>
      <c r="ZN25" s="188">
        <v>4792882.8699999992</v>
      </c>
      <c r="ZO25" s="188">
        <v>2109051.62</v>
      </c>
      <c r="ZP25" s="188">
        <v>2526535.77</v>
      </c>
      <c r="ZQ25" s="188">
        <v>4280635.18</v>
      </c>
      <c r="ZR25" s="188">
        <v>4666972.3499999996</v>
      </c>
      <c r="ZS25" s="188">
        <v>5643187.9800000004</v>
      </c>
      <c r="ZT25" s="188">
        <v>1836143.6700000004</v>
      </c>
      <c r="ZU25" s="188">
        <v>1909176.0099999998</v>
      </c>
      <c r="ZV25" s="188">
        <v>1663461.6199999999</v>
      </c>
      <c r="ZW25" s="188">
        <v>2625233.2400000002</v>
      </c>
      <c r="ZX25" s="188">
        <v>1850607.79</v>
      </c>
      <c r="ZY25" s="188">
        <v>2110487.0700000003</v>
      </c>
      <c r="ZZ25" s="188">
        <v>1666081.82</v>
      </c>
      <c r="AAA25" s="188">
        <v>1455130.72</v>
      </c>
      <c r="AAB25" s="188">
        <v>1684491.1</v>
      </c>
      <c r="AAC25" s="188">
        <v>1048660.3500000001</v>
      </c>
      <c r="AAD25" s="188">
        <v>1074740.8</v>
      </c>
      <c r="AAE25" s="188">
        <v>1409369.12</v>
      </c>
      <c r="AAF25" s="188">
        <v>15069980.050000001</v>
      </c>
      <c r="AAG25" s="188">
        <v>2193760.4700000002</v>
      </c>
      <c r="AAH25" s="188">
        <v>2877239.54</v>
      </c>
      <c r="AAI25" s="188">
        <v>2622730</v>
      </c>
      <c r="AAJ25" s="188">
        <v>2603311.7299999995</v>
      </c>
      <c r="AAK25" s="188">
        <v>2679627.5699999998</v>
      </c>
      <c r="AAL25" s="188">
        <v>2217561.61</v>
      </c>
      <c r="AAM25" s="188">
        <v>65889762.610000007</v>
      </c>
      <c r="AAN25" s="188">
        <v>2664995.58</v>
      </c>
      <c r="AAO25" s="188">
        <v>1135320.06</v>
      </c>
      <c r="AAP25" s="188">
        <v>3802841.4400000004</v>
      </c>
      <c r="AAQ25" s="188">
        <v>2985409.2899999996</v>
      </c>
      <c r="AAR25" s="188">
        <v>1875578.3</v>
      </c>
      <c r="AAS25" s="188">
        <v>2456717.38</v>
      </c>
      <c r="AAT25" s="188">
        <v>3146479.7899999996</v>
      </c>
      <c r="AAU25" s="188">
        <v>5145215.47</v>
      </c>
      <c r="AAV25" s="188">
        <v>1642521.14</v>
      </c>
      <c r="AAW25" s="188">
        <v>4185336.7700000005</v>
      </c>
      <c r="AAX25" s="188">
        <v>9813316.8599999994</v>
      </c>
      <c r="AAY25" s="188">
        <v>4960248.4399999995</v>
      </c>
      <c r="AAZ25" s="188">
        <v>1562117.4300000002</v>
      </c>
      <c r="ABA25" s="188">
        <v>1882724.6600000001</v>
      </c>
      <c r="ABB25" s="188">
        <v>2203191.75</v>
      </c>
      <c r="ABC25" s="188">
        <v>1335542.05</v>
      </c>
      <c r="ABD25" s="188">
        <v>1732840.3</v>
      </c>
      <c r="ABE25" s="188">
        <v>1451498.65</v>
      </c>
      <c r="ABF25" s="188">
        <v>12633562.5</v>
      </c>
      <c r="ABG25" s="188">
        <v>8852852.1900000013</v>
      </c>
      <c r="ABH25" s="188">
        <v>1253882.02</v>
      </c>
      <c r="ABI25" s="188">
        <v>1007131.9400000001</v>
      </c>
      <c r="ABJ25" s="188">
        <v>1120287.73</v>
      </c>
      <c r="ABK25" s="188">
        <v>1119600.3900000001</v>
      </c>
      <c r="ABL25" s="188">
        <v>1043676.31</v>
      </c>
      <c r="ABM25" s="188">
        <v>24920056.41</v>
      </c>
      <c r="ABN25" s="188">
        <v>2762596.3299999996</v>
      </c>
      <c r="ABO25" s="188">
        <v>1589450.84</v>
      </c>
      <c r="ABP25" s="188">
        <v>3532558.16</v>
      </c>
      <c r="ABQ25" s="188">
        <v>3619709.89</v>
      </c>
      <c r="ABR25" s="188">
        <v>2312801.7799999998</v>
      </c>
      <c r="ABS25" s="188">
        <v>2336722.06</v>
      </c>
      <c r="ABT25" s="188">
        <v>2913809.7399999998</v>
      </c>
      <c r="ABU25" s="188">
        <v>1047213.51</v>
      </c>
      <c r="ABV25" s="188">
        <v>26333580.52</v>
      </c>
      <c r="ABW25" s="188">
        <v>1604806.86</v>
      </c>
      <c r="ABX25" s="188">
        <v>5942150.3700000001</v>
      </c>
      <c r="ABY25" s="188">
        <v>2398636.7000000002</v>
      </c>
      <c r="ABZ25" s="188">
        <v>1765918.6700000002</v>
      </c>
      <c r="ACA25" s="188">
        <v>5757823.3400000008</v>
      </c>
      <c r="ACB25" s="188">
        <v>1371446.08</v>
      </c>
      <c r="ACC25" s="188">
        <v>2504534.67</v>
      </c>
      <c r="ACD25" s="188">
        <v>1659295.2999999998</v>
      </c>
      <c r="ACE25" s="188">
        <v>4046075.2200000007</v>
      </c>
      <c r="ACF25" s="188">
        <v>1047528.3</v>
      </c>
      <c r="ACG25" s="188">
        <v>44970195.409999996</v>
      </c>
      <c r="ACH25" s="188">
        <v>2552401.23</v>
      </c>
      <c r="ACI25" s="188">
        <v>2608125.33</v>
      </c>
      <c r="ACJ25" s="188">
        <v>4393037.3499999996</v>
      </c>
      <c r="ACK25" s="188">
        <v>1811661.61</v>
      </c>
      <c r="ACL25" s="188">
        <v>1560841</v>
      </c>
      <c r="ACM25" s="188">
        <v>3250135.79</v>
      </c>
      <c r="ACN25" s="188">
        <v>9296765.4399999995</v>
      </c>
      <c r="ACO25" s="188">
        <v>4344678.84</v>
      </c>
      <c r="ACP25" s="188">
        <v>1919733.54</v>
      </c>
      <c r="ACQ25" s="188">
        <v>2717827.58</v>
      </c>
      <c r="ACR25" s="188">
        <v>2465807.8199999998</v>
      </c>
      <c r="ACS25" s="188">
        <v>2637363.8199999998</v>
      </c>
      <c r="ACT25" s="188">
        <v>7468277.8899999997</v>
      </c>
      <c r="ACU25" s="188">
        <v>1995491.87</v>
      </c>
      <c r="ACV25" s="188">
        <v>3246751.62</v>
      </c>
      <c r="ACW25" s="188">
        <v>1803631.1500000001</v>
      </c>
      <c r="ACX25" s="188">
        <v>1517380.2999999998</v>
      </c>
      <c r="ACY25" s="188">
        <v>1686173.83</v>
      </c>
      <c r="ACZ25" s="188">
        <v>1062342.04</v>
      </c>
      <c r="ADA25" s="188">
        <v>1005498.79</v>
      </c>
      <c r="ADB25" s="188">
        <v>897029.15999999992</v>
      </c>
      <c r="ADC25" s="188">
        <v>1394288.22</v>
      </c>
      <c r="ADD25" s="188">
        <v>10328809.120000001</v>
      </c>
      <c r="ADE25" s="188">
        <v>9929820.4000000004</v>
      </c>
      <c r="ADF25" s="188">
        <v>1656426.17</v>
      </c>
      <c r="ADG25" s="188">
        <v>1332242.8600000001</v>
      </c>
      <c r="ADH25" s="188">
        <v>2374894.25</v>
      </c>
      <c r="ADI25" s="188">
        <v>1183644.97</v>
      </c>
      <c r="ADJ25" s="188">
        <v>2382116.52</v>
      </c>
      <c r="ADK25" s="188">
        <v>1686371.3</v>
      </c>
      <c r="ADL25" s="188">
        <v>1916391.3</v>
      </c>
      <c r="ADM25" s="188">
        <v>36722415.690000005</v>
      </c>
      <c r="ADN25" s="188">
        <v>5797111.3100000005</v>
      </c>
      <c r="ADO25" s="188">
        <v>7257639.6499999985</v>
      </c>
      <c r="ADP25" s="188">
        <v>15599442.809999999</v>
      </c>
      <c r="ADQ25" s="188">
        <v>843748.12</v>
      </c>
      <c r="ADR25" s="188">
        <v>476645.06</v>
      </c>
      <c r="ADS25" s="188">
        <v>616890.4</v>
      </c>
      <c r="ADT25" s="188">
        <v>873369.54</v>
      </c>
      <c r="ADU25" s="188">
        <v>45865649.909999996</v>
      </c>
      <c r="ADV25" s="188">
        <v>9800014.379999999</v>
      </c>
      <c r="ADW25" s="188">
        <v>7086106.7599999998</v>
      </c>
      <c r="ADX25" s="188">
        <v>2357392.3199999998</v>
      </c>
      <c r="ADY25" s="188">
        <v>1524996.18</v>
      </c>
      <c r="ADZ25" s="188">
        <v>3554951.5999999996</v>
      </c>
      <c r="AEA25" s="188">
        <v>2653039.5099999998</v>
      </c>
      <c r="AEB25" s="188">
        <v>2165370.2999999998</v>
      </c>
      <c r="AEC25" s="188">
        <v>1403560.05</v>
      </c>
      <c r="AED25" s="188">
        <v>2228285.1399999997</v>
      </c>
      <c r="AEE25" s="188">
        <v>1883466.8</v>
      </c>
      <c r="AEF25" s="188">
        <v>3066547.68</v>
      </c>
      <c r="AEG25" s="188">
        <v>2401797.7400000002</v>
      </c>
      <c r="AEH25" s="188">
        <v>2268406.7200000002</v>
      </c>
      <c r="AEI25" s="188">
        <v>3270407.5</v>
      </c>
      <c r="AEJ25" s="188">
        <v>3239034.11</v>
      </c>
      <c r="AEK25" s="188">
        <v>2035100.3900000001</v>
      </c>
      <c r="AEL25" s="188">
        <v>2572350.2999999998</v>
      </c>
      <c r="AEM25" s="188">
        <v>1357846.69</v>
      </c>
      <c r="AEN25" s="188">
        <v>2681870.9500000002</v>
      </c>
      <c r="AEO25" s="188">
        <v>37903961.440000005</v>
      </c>
      <c r="AEP25" s="188">
        <v>4788284.5199999996</v>
      </c>
      <c r="AEQ25" s="188">
        <v>4943672.9800000004</v>
      </c>
      <c r="AER25" s="188">
        <v>3337322.36</v>
      </c>
      <c r="AES25" s="188">
        <v>2972462.0900000003</v>
      </c>
      <c r="AET25" s="188">
        <v>6282198.2299999986</v>
      </c>
      <c r="AEU25" s="188">
        <v>2373416.2299999995</v>
      </c>
      <c r="AEV25" s="188">
        <v>3499238.46</v>
      </c>
      <c r="AEW25" s="188">
        <v>2395031.35</v>
      </c>
      <c r="AEX25" s="188">
        <v>1235426.19</v>
      </c>
      <c r="AEY25" s="188">
        <v>21046866.909999996</v>
      </c>
      <c r="AEZ25" s="188">
        <v>11426919.749999998</v>
      </c>
      <c r="AFA25" s="188">
        <v>3052223.73</v>
      </c>
      <c r="AFB25" s="188">
        <v>3064430.11</v>
      </c>
      <c r="AFC25" s="188">
        <v>4051602.23</v>
      </c>
      <c r="AFD25" s="188">
        <v>4315154.4499999993</v>
      </c>
      <c r="AFE25" s="188">
        <v>2599686.33</v>
      </c>
      <c r="AFF25" s="188">
        <v>3987204.92</v>
      </c>
      <c r="AFG25" s="188">
        <v>2107657.66</v>
      </c>
      <c r="AFH25" s="188">
        <v>3549243.8100000005</v>
      </c>
      <c r="AFI25" s="188">
        <v>2619219.1500000004</v>
      </c>
      <c r="AFJ25" s="188">
        <v>2501879.9699999997</v>
      </c>
      <c r="AFK25" s="188">
        <v>3328558.2</v>
      </c>
      <c r="AFL25" s="188">
        <v>20750316.559999999</v>
      </c>
      <c r="AFM25" s="188">
        <v>5233764.34</v>
      </c>
      <c r="AFN25" s="188">
        <v>3249689.6</v>
      </c>
      <c r="AFO25" s="188">
        <v>3036719.7899999996</v>
      </c>
      <c r="AFP25" s="188">
        <v>2885046.58</v>
      </c>
      <c r="AFQ25" s="188">
        <v>1919276.67</v>
      </c>
      <c r="AFR25" s="188">
        <v>2181292.38</v>
      </c>
      <c r="AFS25" s="188">
        <v>3804754.56</v>
      </c>
      <c r="AFT25" s="188">
        <v>2942801.7</v>
      </c>
      <c r="AFU25" s="188">
        <v>1852698.9600000002</v>
      </c>
      <c r="AFV25" s="188">
        <v>3824549.21</v>
      </c>
      <c r="AFW25" s="188">
        <v>1994463.3699999999</v>
      </c>
      <c r="AFX25" s="188">
        <v>27757559</v>
      </c>
      <c r="AFY25" s="188">
        <v>2262166.42</v>
      </c>
      <c r="AFZ25" s="188">
        <v>2214572.6799999997</v>
      </c>
      <c r="AGA25" s="188">
        <v>2175915.8899999997</v>
      </c>
      <c r="AGB25" s="188">
        <v>5450689.9100000001</v>
      </c>
      <c r="AGC25" s="188">
        <v>3068889.15</v>
      </c>
      <c r="AGD25" s="188">
        <v>1946648.8599999999</v>
      </c>
      <c r="AGE25" s="188">
        <v>2496130.2999999998</v>
      </c>
      <c r="AGF25" s="188">
        <v>1942171.2899999998</v>
      </c>
      <c r="AGG25" s="188">
        <v>2568988.7400000002</v>
      </c>
      <c r="AGH25" s="188">
        <v>1362151.46</v>
      </c>
      <c r="AGI25" s="188">
        <v>32106786.009999998</v>
      </c>
      <c r="AGJ25" s="188">
        <v>7295661.3999999994</v>
      </c>
      <c r="AGK25" s="188">
        <v>3315316.0399999996</v>
      </c>
      <c r="AGL25" s="188">
        <v>2035050.3499999999</v>
      </c>
      <c r="AGM25" s="188">
        <v>4381350.8199999994</v>
      </c>
      <c r="AGN25" s="188">
        <v>3306299.93</v>
      </c>
      <c r="AGO25" s="188">
        <v>1869948.63</v>
      </c>
      <c r="AGP25" s="188">
        <v>2360211.19</v>
      </c>
      <c r="AGQ25" s="188">
        <v>51987009.170000002</v>
      </c>
      <c r="AGR25" s="188">
        <v>32500540.009999998</v>
      </c>
      <c r="AGS25" s="188">
        <v>2477345.27</v>
      </c>
      <c r="AGT25" s="188">
        <v>4960161.1399999997</v>
      </c>
      <c r="AGU25" s="188">
        <v>5848449.5600000005</v>
      </c>
      <c r="AGV25" s="188">
        <v>4497459.6899999995</v>
      </c>
      <c r="AGW25" s="188">
        <v>3987166.9000000004</v>
      </c>
      <c r="AGX25" s="188">
        <v>3365064.1300000004</v>
      </c>
      <c r="AGY25" s="188">
        <v>1430763.1</v>
      </c>
      <c r="AGZ25" s="188">
        <v>2335679.2800000003</v>
      </c>
      <c r="AHA25" s="188">
        <v>3148884.8800000004</v>
      </c>
      <c r="AHB25" s="188">
        <v>1516018.2899999998</v>
      </c>
      <c r="AHC25" s="188">
        <v>2021454.95</v>
      </c>
      <c r="AHD25" s="188">
        <v>1821454.97</v>
      </c>
      <c r="AHE25" s="188">
        <v>2372587.89</v>
      </c>
      <c r="AHF25" s="188">
        <v>2215809.4299999997</v>
      </c>
      <c r="AHG25" s="188">
        <v>1783356.75</v>
      </c>
      <c r="AHH25" s="188">
        <v>14108982.419999998</v>
      </c>
      <c r="AHI25" s="188">
        <v>2258010.58</v>
      </c>
      <c r="AHJ25" s="188">
        <v>2978649.97</v>
      </c>
      <c r="AHK25" s="188">
        <v>2841377.4299999997</v>
      </c>
      <c r="AHL25" s="188">
        <v>4870526.62</v>
      </c>
      <c r="AHM25" s="188">
        <v>2803894.52</v>
      </c>
      <c r="AHN25" s="188">
        <v>1326118.44</v>
      </c>
      <c r="AHO25" s="188"/>
      <c r="AHQ25" s="209">
        <v>23</v>
      </c>
      <c r="AHR25" s="184" t="s">
        <v>31</v>
      </c>
      <c r="AHS25" s="184" t="b">
        <f t="shared" si="0"/>
        <v>1</v>
      </c>
    </row>
    <row r="26" spans="1:903" ht="23.5" customHeight="1">
      <c r="A26" s="183" t="s">
        <v>33</v>
      </c>
      <c r="B26" s="184" t="s">
        <v>34</v>
      </c>
      <c r="C26" s="188">
        <v>193925653.95000002</v>
      </c>
      <c r="D26" s="188">
        <v>39703840.640000001</v>
      </c>
      <c r="E26" s="188">
        <v>5001845.9800000004</v>
      </c>
      <c r="F26" s="188">
        <v>11669996.910000002</v>
      </c>
      <c r="G26" s="188">
        <v>5664420.7599999998</v>
      </c>
      <c r="H26" s="188">
        <v>9240778.620000001</v>
      </c>
      <c r="I26" s="188">
        <v>3982200.7199999997</v>
      </c>
      <c r="J26" s="188">
        <v>72500890.280000001</v>
      </c>
      <c r="K26" s="188">
        <v>12908800.98</v>
      </c>
      <c r="L26" s="188">
        <v>5334601.3800000008</v>
      </c>
      <c r="M26" s="188">
        <v>34287102.25</v>
      </c>
      <c r="N26" s="188">
        <v>6593821.5499999998</v>
      </c>
      <c r="O26" s="188">
        <v>29584460.060000002</v>
      </c>
      <c r="P26" s="188">
        <v>13836623.01</v>
      </c>
      <c r="Q26" s="188">
        <v>6992832.8800000008</v>
      </c>
      <c r="R26" s="188">
        <v>4746032.37</v>
      </c>
      <c r="S26" s="188">
        <v>5513191.9399999995</v>
      </c>
      <c r="T26" s="188">
        <v>6821220.29</v>
      </c>
      <c r="U26" s="188">
        <v>3208411.4200000004</v>
      </c>
      <c r="V26" s="188">
        <v>8173198.54</v>
      </c>
      <c r="W26" s="188">
        <v>6120343.7599999998</v>
      </c>
      <c r="X26" s="188">
        <v>2999574.3400000003</v>
      </c>
      <c r="Y26" s="188">
        <v>3819957.82</v>
      </c>
      <c r="Z26" s="188">
        <v>1522937.57</v>
      </c>
      <c r="AA26" s="188">
        <v>268428903.59999996</v>
      </c>
      <c r="AB26" s="188">
        <v>6321078.0700000003</v>
      </c>
      <c r="AC26" s="188">
        <v>40062407.210000008</v>
      </c>
      <c r="AD26" s="188">
        <v>4340667.43</v>
      </c>
      <c r="AE26" s="188">
        <v>32468186.729999997</v>
      </c>
      <c r="AF26" s="188">
        <v>4911483.5599999996</v>
      </c>
      <c r="AG26" s="188">
        <v>23728806.650000002</v>
      </c>
      <c r="AH26" s="188">
        <v>5170930.0599999996</v>
      </c>
      <c r="AI26" s="188">
        <v>6146610.21</v>
      </c>
      <c r="AJ26" s="188">
        <v>2403128.46</v>
      </c>
      <c r="AK26" s="188">
        <v>3497491.0700000003</v>
      </c>
      <c r="AL26" s="188">
        <v>3736878.22</v>
      </c>
      <c r="AM26" s="188">
        <v>4510380.3</v>
      </c>
      <c r="AN26" s="188">
        <v>6905161.5999999996</v>
      </c>
      <c r="AO26" s="188">
        <v>3241743.6500000004</v>
      </c>
      <c r="AP26" s="188">
        <v>22291642.32</v>
      </c>
      <c r="AQ26" s="188">
        <v>82311723.639999986</v>
      </c>
      <c r="AR26" s="188">
        <v>1985357.46</v>
      </c>
      <c r="AS26" s="188">
        <v>90516759.909999996</v>
      </c>
      <c r="AT26" s="188">
        <v>12501670.76</v>
      </c>
      <c r="AU26" s="188">
        <v>3431875.9800000004</v>
      </c>
      <c r="AV26" s="188">
        <v>6798852.6199999992</v>
      </c>
      <c r="AW26" s="188">
        <v>3005610.9400000004</v>
      </c>
      <c r="AX26" s="188">
        <v>5458239.9200000009</v>
      </c>
      <c r="AY26" s="188">
        <v>1823398.0299999998</v>
      </c>
      <c r="AZ26" s="188">
        <v>4145208.1</v>
      </c>
      <c r="BA26" s="188">
        <v>17701066.310000002</v>
      </c>
      <c r="BB26" s="188">
        <v>4590113</v>
      </c>
      <c r="BC26" s="188">
        <v>7296754.4299999997</v>
      </c>
      <c r="BD26" s="188">
        <v>16121056.780000001</v>
      </c>
      <c r="BE26" s="188">
        <v>5457113.8600000003</v>
      </c>
      <c r="BF26" s="188">
        <v>4453876.92</v>
      </c>
      <c r="BG26" s="188">
        <v>5036249.8</v>
      </c>
      <c r="BH26" s="188">
        <v>68854593.039999992</v>
      </c>
      <c r="BI26" s="188">
        <v>1743737.75</v>
      </c>
      <c r="BJ26" s="188">
        <v>1468343.4</v>
      </c>
      <c r="BK26" s="188">
        <v>5281349.66</v>
      </c>
      <c r="BL26" s="188">
        <v>6200401.0100000007</v>
      </c>
      <c r="BM26" s="188">
        <v>7936190.1200000001</v>
      </c>
      <c r="BN26" s="188">
        <v>4314163.22</v>
      </c>
      <c r="BO26" s="188">
        <v>3209887.14</v>
      </c>
      <c r="BP26" s="188">
        <v>2855794.06</v>
      </c>
      <c r="BQ26" s="188">
        <v>3436730.35</v>
      </c>
      <c r="BR26" s="188">
        <v>1933085.85</v>
      </c>
      <c r="BS26" s="188">
        <v>1564318.21</v>
      </c>
      <c r="BT26" s="188">
        <v>32058031.23</v>
      </c>
      <c r="BU26" s="188">
        <v>2102667.2000000002</v>
      </c>
      <c r="BV26" s="188">
        <v>4369177.25</v>
      </c>
      <c r="BW26" s="188">
        <v>84062660.520000011</v>
      </c>
      <c r="BX26" s="188">
        <v>31329014</v>
      </c>
      <c r="BY26" s="188">
        <v>4337305.67</v>
      </c>
      <c r="BZ26" s="188">
        <v>3522494.49</v>
      </c>
      <c r="CA26" s="188">
        <v>5618262.1299999999</v>
      </c>
      <c r="CB26" s="188">
        <v>6171994.8199999994</v>
      </c>
      <c r="CC26" s="188">
        <v>6068529.4100000001</v>
      </c>
      <c r="CD26" s="188">
        <v>743497.5</v>
      </c>
      <c r="CE26" s="188">
        <v>562020.54</v>
      </c>
      <c r="CF26" s="188">
        <v>162816666.94000003</v>
      </c>
      <c r="CG26" s="188">
        <v>22778514.32</v>
      </c>
      <c r="CH26" s="188">
        <v>21269580.170000002</v>
      </c>
      <c r="CI26" s="188">
        <v>4867282.62</v>
      </c>
      <c r="CJ26" s="188">
        <v>10757810.85</v>
      </c>
      <c r="CK26" s="188">
        <v>8036528.3000000007</v>
      </c>
      <c r="CL26" s="188">
        <v>8308525.6199999992</v>
      </c>
      <c r="CM26" s="188">
        <v>10783347.300000001</v>
      </c>
      <c r="CN26" s="188">
        <v>3569940.74</v>
      </c>
      <c r="CO26" s="188">
        <v>13423067.219999999</v>
      </c>
      <c r="CP26" s="188">
        <v>7661194.2999999998</v>
      </c>
      <c r="CQ26" s="188">
        <v>7420026.9899999993</v>
      </c>
      <c r="CR26" s="188">
        <v>7162369.5299999993</v>
      </c>
      <c r="CS26" s="188">
        <v>62225406.480000004</v>
      </c>
      <c r="CT26" s="188">
        <v>4176641.12</v>
      </c>
      <c r="CU26" s="188">
        <v>5970324.75</v>
      </c>
      <c r="CV26" s="188">
        <v>11528506.890000001</v>
      </c>
      <c r="CW26" s="188">
        <v>3525203.5300000003</v>
      </c>
      <c r="CX26" s="188">
        <v>11873448.109999999</v>
      </c>
      <c r="CY26" s="188">
        <v>3680180.48</v>
      </c>
      <c r="CZ26" s="188">
        <v>4268904.18</v>
      </c>
      <c r="DA26" s="188">
        <v>87338076.5</v>
      </c>
      <c r="DB26" s="188">
        <v>6645242.1500000004</v>
      </c>
      <c r="DC26" s="188">
        <v>23245625.610000003</v>
      </c>
      <c r="DD26" s="188">
        <v>26677676.379999999</v>
      </c>
      <c r="DE26" s="188">
        <v>11859680.700000001</v>
      </c>
      <c r="DF26" s="188">
        <v>7079139.5399999991</v>
      </c>
      <c r="DG26" s="188">
        <v>6991079.8799999999</v>
      </c>
      <c r="DH26" s="188">
        <v>2574748.6</v>
      </c>
      <c r="DI26" s="188">
        <v>6806742.5599999996</v>
      </c>
      <c r="DJ26" s="188">
        <v>5861070.2699999996</v>
      </c>
      <c r="DK26" s="188">
        <v>21460304.59</v>
      </c>
      <c r="DL26" s="188">
        <v>27810667.82</v>
      </c>
      <c r="DM26" s="188">
        <v>55283551.479999997</v>
      </c>
      <c r="DN26" s="188">
        <v>6579703.5199999996</v>
      </c>
      <c r="DO26" s="188">
        <v>3422433.06</v>
      </c>
      <c r="DP26" s="188">
        <v>10116981.109999999</v>
      </c>
      <c r="DQ26" s="188">
        <v>14940378.23</v>
      </c>
      <c r="DR26" s="188">
        <v>10154614.6</v>
      </c>
      <c r="DS26" s="188">
        <v>8408397.2300000004</v>
      </c>
      <c r="DT26" s="188">
        <v>4303988.8600000003</v>
      </c>
      <c r="DU26" s="188">
        <v>185171355.89999995</v>
      </c>
      <c r="DV26" s="188">
        <v>3495467.7699999996</v>
      </c>
      <c r="DW26" s="188">
        <v>4690276.9300000006</v>
      </c>
      <c r="DX26" s="188">
        <v>8209139.6500000004</v>
      </c>
      <c r="DY26" s="188">
        <v>6296264.8899999997</v>
      </c>
      <c r="DZ26" s="188">
        <v>2879212.38</v>
      </c>
      <c r="EA26" s="188">
        <v>10781866.789999999</v>
      </c>
      <c r="EB26" s="188">
        <v>5277938.71</v>
      </c>
      <c r="EC26" s="188">
        <v>7789448.330000001</v>
      </c>
      <c r="ED26" s="188">
        <v>37157498.659999996</v>
      </c>
      <c r="EE26" s="188">
        <v>43548254.840000004</v>
      </c>
      <c r="EF26" s="188">
        <v>7880048.8300000001</v>
      </c>
      <c r="EG26" s="188">
        <v>5828614.6800000006</v>
      </c>
      <c r="EH26" s="188">
        <v>4619916.03</v>
      </c>
      <c r="EI26" s="188">
        <v>7928368.8799999999</v>
      </c>
      <c r="EJ26" s="188">
        <v>18832989.5</v>
      </c>
      <c r="EK26" s="188">
        <v>2584643.5399999996</v>
      </c>
      <c r="EL26" s="188">
        <v>6062147.1899999995</v>
      </c>
      <c r="EM26" s="188">
        <v>101238083.63000001</v>
      </c>
      <c r="EN26" s="188">
        <v>3760486.28</v>
      </c>
      <c r="EO26" s="188">
        <v>5538566.79</v>
      </c>
      <c r="EP26" s="188">
        <v>4864161.08</v>
      </c>
      <c r="EQ26" s="188">
        <v>7835059.0500000007</v>
      </c>
      <c r="ER26" s="188">
        <v>2406185.71</v>
      </c>
      <c r="ES26" s="188">
        <v>5332996.5100000007</v>
      </c>
      <c r="ET26" s="188">
        <v>14251978.950000001</v>
      </c>
      <c r="EU26" s="188">
        <v>5413676.3300000001</v>
      </c>
      <c r="EV26" s="188">
        <v>85920155.709999993</v>
      </c>
      <c r="EW26" s="188">
        <v>1386432.2</v>
      </c>
      <c r="EX26" s="188">
        <v>4099813.7399999998</v>
      </c>
      <c r="EY26" s="188">
        <v>4925434.72</v>
      </c>
      <c r="EZ26" s="188">
        <v>5342381.03</v>
      </c>
      <c r="FA26" s="188">
        <v>4664339.3</v>
      </c>
      <c r="FB26" s="188">
        <v>3659666.46</v>
      </c>
      <c r="FC26" s="188">
        <v>3793025.49</v>
      </c>
      <c r="FD26" s="188">
        <v>2093049.65</v>
      </c>
      <c r="FE26" s="188">
        <v>2833264.56</v>
      </c>
      <c r="FF26" s="188">
        <v>2684760.2399999998</v>
      </c>
      <c r="FG26" s="188">
        <v>2563990.02</v>
      </c>
      <c r="FH26" s="188">
        <v>35488594.840000004</v>
      </c>
      <c r="FI26" s="188">
        <v>3521431.3099999996</v>
      </c>
      <c r="FJ26" s="188">
        <v>2842011.2600000002</v>
      </c>
      <c r="FK26" s="188">
        <v>3077775.19</v>
      </c>
      <c r="FL26" s="188">
        <v>7574185.3400000008</v>
      </c>
      <c r="FM26" s="188">
        <v>7827606.9100000001</v>
      </c>
      <c r="FN26" s="188">
        <v>3475137.8200000003</v>
      </c>
      <c r="FO26" s="188">
        <v>2045673.06</v>
      </c>
      <c r="FP26" s="188">
        <v>169884961.71000001</v>
      </c>
      <c r="FQ26" s="188">
        <v>2955400.39</v>
      </c>
      <c r="FR26" s="188">
        <v>3397471.17</v>
      </c>
      <c r="FS26" s="188">
        <v>4392472.3600000003</v>
      </c>
      <c r="FT26" s="188">
        <v>8248105.6600000001</v>
      </c>
      <c r="FU26" s="188">
        <v>5180894.5299999993</v>
      </c>
      <c r="FV26" s="188">
        <v>9751741.0199999996</v>
      </c>
      <c r="FW26" s="188">
        <v>3800209.52</v>
      </c>
      <c r="FX26" s="188">
        <v>3564973.8100000005</v>
      </c>
      <c r="FY26" s="188">
        <v>5406974.2499999991</v>
      </c>
      <c r="FZ26" s="188">
        <v>6158186.5</v>
      </c>
      <c r="GA26" s="188">
        <v>2547295.37</v>
      </c>
      <c r="GB26" s="188">
        <v>3193408.9</v>
      </c>
      <c r="GC26" s="188">
        <v>2421843.0299999998</v>
      </c>
      <c r="GD26" s="188">
        <v>67810934.679999992</v>
      </c>
      <c r="GE26" s="188">
        <v>4531781.8</v>
      </c>
      <c r="GF26" s="188">
        <v>6902226.9099999992</v>
      </c>
      <c r="GG26" s="188">
        <v>29160225.500000004</v>
      </c>
      <c r="GH26" s="188">
        <v>7314168.3699999992</v>
      </c>
      <c r="GI26" s="188">
        <v>5215811.0600000005</v>
      </c>
      <c r="GJ26" s="188">
        <v>5789247.4499999993</v>
      </c>
      <c r="GK26" s="188">
        <v>16490539.640000001</v>
      </c>
      <c r="GL26" s="188">
        <v>4673504.59</v>
      </c>
      <c r="GM26" s="188">
        <v>2944118.04</v>
      </c>
      <c r="GN26" s="188">
        <v>1983013.24</v>
      </c>
      <c r="GO26" s="188">
        <v>2072461.99</v>
      </c>
      <c r="GP26" s="188">
        <v>53525563.359999999</v>
      </c>
      <c r="GQ26" s="188">
        <v>5520506.2100000009</v>
      </c>
      <c r="GR26" s="188">
        <v>3046143.08</v>
      </c>
      <c r="GS26" s="188">
        <v>6971015.7199999997</v>
      </c>
      <c r="GT26" s="188">
        <v>1120070.9099999999</v>
      </c>
      <c r="GU26" s="188">
        <v>5409971.4199999999</v>
      </c>
      <c r="GV26" s="188">
        <v>4538574.3900000006</v>
      </c>
      <c r="GW26" s="188">
        <v>1853597.33</v>
      </c>
      <c r="GX26" s="188">
        <v>69682242.289999992</v>
      </c>
      <c r="GY26" s="188">
        <v>7843603.5899999999</v>
      </c>
      <c r="GZ26" s="188">
        <v>6455172.04</v>
      </c>
      <c r="HA26" s="188">
        <v>4921414.9200000009</v>
      </c>
      <c r="HB26" s="188">
        <v>144831802.62</v>
      </c>
      <c r="HC26" s="188">
        <v>29603711.59</v>
      </c>
      <c r="HD26" s="188">
        <v>27351106.200000003</v>
      </c>
      <c r="HE26" s="188">
        <v>12104667.25</v>
      </c>
      <c r="HF26" s="188">
        <v>9783488.1399999987</v>
      </c>
      <c r="HG26" s="188">
        <v>12392832.520000001</v>
      </c>
      <c r="HH26" s="188">
        <v>4535569.5</v>
      </c>
      <c r="HI26" s="188">
        <v>73507515.579999998</v>
      </c>
      <c r="HJ26" s="188">
        <v>16029246.110000001</v>
      </c>
      <c r="HK26" s="188">
        <v>23233533.649999999</v>
      </c>
      <c r="HL26" s="188">
        <v>7894507.3600000003</v>
      </c>
      <c r="HM26" s="188">
        <v>4844499.3</v>
      </c>
      <c r="HN26" s="188">
        <v>5202227</v>
      </c>
      <c r="HO26" s="188">
        <v>14469206.93</v>
      </c>
      <c r="HP26" s="188">
        <v>5398587.7300000004</v>
      </c>
      <c r="HQ26" s="188">
        <v>105465598.70999999</v>
      </c>
      <c r="HR26" s="188">
        <v>30110380.309999999</v>
      </c>
      <c r="HS26" s="188">
        <v>2918485.9299999997</v>
      </c>
      <c r="HT26" s="188">
        <v>1791407.7600000002</v>
      </c>
      <c r="HU26" s="188">
        <v>5222017.459999999</v>
      </c>
      <c r="HV26" s="188">
        <v>1969071.3199999998</v>
      </c>
      <c r="HW26" s="188">
        <v>10668513.050000001</v>
      </c>
      <c r="HX26" s="188">
        <v>3028959.46</v>
      </c>
      <c r="HY26" s="188">
        <v>5059512.7899999991</v>
      </c>
      <c r="HZ26" s="188">
        <v>3226981.22</v>
      </c>
      <c r="IA26" s="188">
        <v>5316966.2699999996</v>
      </c>
      <c r="IB26" s="188">
        <v>5762595.6100000003</v>
      </c>
      <c r="IC26" s="188">
        <v>2308300.3299999996</v>
      </c>
      <c r="ID26" s="188">
        <v>5395414.79</v>
      </c>
      <c r="IE26" s="188">
        <v>2577375.9900000002</v>
      </c>
      <c r="IF26" s="188">
        <v>2973205.67</v>
      </c>
      <c r="IG26" s="188">
        <v>60832575.93</v>
      </c>
      <c r="IH26" s="188">
        <v>32330551.459999997</v>
      </c>
      <c r="II26" s="188">
        <v>6390567.6399999997</v>
      </c>
      <c r="IJ26" s="188">
        <v>8391621.3500000015</v>
      </c>
      <c r="IK26" s="188">
        <v>35753559.759999998</v>
      </c>
      <c r="IL26" s="188">
        <v>5708963.6400000006</v>
      </c>
      <c r="IM26" s="188">
        <v>5142385.7700000005</v>
      </c>
      <c r="IN26" s="188">
        <v>2268741.9299999997</v>
      </c>
      <c r="IO26" s="188">
        <v>6298725.7299999995</v>
      </c>
      <c r="IP26" s="188">
        <v>3904583.4099999997</v>
      </c>
      <c r="IQ26" s="188">
        <v>5098355.4400000004</v>
      </c>
      <c r="IR26" s="188">
        <v>99514359.86999999</v>
      </c>
      <c r="IS26" s="188">
        <v>41066017.270000003</v>
      </c>
      <c r="IT26" s="188">
        <v>10261898.460000001</v>
      </c>
      <c r="IU26" s="188">
        <v>3835620.43</v>
      </c>
      <c r="IV26" s="188">
        <v>3477464.29</v>
      </c>
      <c r="IW26" s="188">
        <v>1671518.44</v>
      </c>
      <c r="IX26" s="188">
        <v>4394933.1399999997</v>
      </c>
      <c r="IY26" s="188">
        <v>3356281.4</v>
      </c>
      <c r="IZ26" s="188">
        <v>2244432.0500000007</v>
      </c>
      <c r="JA26" s="188">
        <v>4942810.91</v>
      </c>
      <c r="JB26" s="188">
        <v>7101421.4000000013</v>
      </c>
      <c r="JC26" s="188">
        <v>2315038.96</v>
      </c>
      <c r="JD26" s="188">
        <v>32666859.149999999</v>
      </c>
      <c r="JE26" s="188">
        <v>14535428.84</v>
      </c>
      <c r="JF26" s="188">
        <v>6520237.2599999998</v>
      </c>
      <c r="JG26" s="188">
        <v>5012473.51</v>
      </c>
      <c r="JH26" s="188">
        <v>3042125.9899999998</v>
      </c>
      <c r="JI26" s="188">
        <v>3763739.3000000003</v>
      </c>
      <c r="JJ26" s="188">
        <v>32934741.280000001</v>
      </c>
      <c r="JK26" s="188">
        <v>3959250.93</v>
      </c>
      <c r="JL26" s="188">
        <v>4234767.55</v>
      </c>
      <c r="JM26" s="188">
        <v>21620515.279999997</v>
      </c>
      <c r="JN26" s="188">
        <v>4107529.0700000003</v>
      </c>
      <c r="JO26" s="188">
        <v>8800329.3999999985</v>
      </c>
      <c r="JP26" s="188">
        <v>3188529.94</v>
      </c>
      <c r="JQ26" s="188">
        <v>59240608.350000001</v>
      </c>
      <c r="JR26" s="188">
        <v>10313051.120000001</v>
      </c>
      <c r="JS26" s="188">
        <v>1915429.9399999997</v>
      </c>
      <c r="JT26" s="188">
        <v>19685205.049999997</v>
      </c>
      <c r="JU26" s="188">
        <v>16618875.51</v>
      </c>
      <c r="JV26" s="188">
        <v>4566524.5599999996</v>
      </c>
      <c r="JW26" s="188">
        <v>4304371.8</v>
      </c>
      <c r="JX26" s="188">
        <v>3312869.8700000006</v>
      </c>
      <c r="JY26" s="188">
        <v>102379450.31</v>
      </c>
      <c r="JZ26" s="188">
        <v>44201693.500000007</v>
      </c>
      <c r="KA26" s="188">
        <v>4578304.57</v>
      </c>
      <c r="KB26" s="188">
        <v>1863165.36</v>
      </c>
      <c r="KC26" s="188">
        <v>5113127.62</v>
      </c>
      <c r="KD26" s="188">
        <v>1759099.7399999998</v>
      </c>
      <c r="KE26" s="188">
        <v>30121097.890000001</v>
      </c>
      <c r="KF26" s="188">
        <v>10913368.52</v>
      </c>
      <c r="KG26" s="188">
        <v>5522861.1100000003</v>
      </c>
      <c r="KH26" s="188">
        <v>3654163.2499999995</v>
      </c>
      <c r="KI26" s="188">
        <v>6283841.879999999</v>
      </c>
      <c r="KJ26" s="188">
        <v>9449352.9299999997</v>
      </c>
      <c r="KK26" s="188">
        <v>6214684.3900000006</v>
      </c>
      <c r="KL26" s="188">
        <v>1521244.37</v>
      </c>
      <c r="KM26" s="188">
        <v>5382274.5100000007</v>
      </c>
      <c r="KN26" s="188">
        <v>146599149.14999998</v>
      </c>
      <c r="KO26" s="188">
        <v>14711749.57</v>
      </c>
      <c r="KP26" s="188">
        <v>11357886.600000001</v>
      </c>
      <c r="KQ26" s="188">
        <v>7153238.9500000002</v>
      </c>
      <c r="KR26" s="188">
        <v>9140084.1999999993</v>
      </c>
      <c r="KS26" s="188">
        <v>8988141.4999999981</v>
      </c>
      <c r="KT26" s="188">
        <v>40973008.140000001</v>
      </c>
      <c r="KU26" s="188">
        <v>5297816.26</v>
      </c>
      <c r="KV26" s="188">
        <v>4613510.76</v>
      </c>
      <c r="KW26" s="188">
        <v>44706087.360000007</v>
      </c>
      <c r="KX26" s="188">
        <v>5604691.8899999997</v>
      </c>
      <c r="KY26" s="188">
        <v>3981340.6999999997</v>
      </c>
      <c r="KZ26" s="188">
        <v>35917298.490000002</v>
      </c>
      <c r="LA26" s="188">
        <v>9337016.4499999993</v>
      </c>
      <c r="LB26" s="188">
        <v>4398289.5200000005</v>
      </c>
      <c r="LC26" s="188">
        <v>53162975.760000005</v>
      </c>
      <c r="LD26" s="188">
        <v>8429270.7300000004</v>
      </c>
      <c r="LE26" s="188">
        <v>167771459.06999996</v>
      </c>
      <c r="LF26" s="188">
        <v>28947460.77</v>
      </c>
      <c r="LG26" s="188">
        <v>74674012.090000004</v>
      </c>
      <c r="LH26" s="188">
        <v>39991182.030000001</v>
      </c>
      <c r="LI26" s="188">
        <v>10248505.359999999</v>
      </c>
      <c r="LJ26" s="188">
        <v>5212872.0500000007</v>
      </c>
      <c r="LK26" s="188">
        <v>5715753.5999999996</v>
      </c>
      <c r="LL26" s="188">
        <v>6851843.0700000003</v>
      </c>
      <c r="LM26" s="188">
        <v>4803302.1900000004</v>
      </c>
      <c r="LN26" s="188">
        <v>11458774.560000001</v>
      </c>
      <c r="LO26" s="188">
        <v>4894136.68</v>
      </c>
      <c r="LP26" s="188">
        <v>35732363.860000007</v>
      </c>
      <c r="LQ26" s="188">
        <v>5928996.96</v>
      </c>
      <c r="LR26" s="188">
        <v>4502084.91</v>
      </c>
      <c r="LS26" s="188">
        <v>322282236.69000006</v>
      </c>
      <c r="LT26" s="188">
        <v>57790478.679999992</v>
      </c>
      <c r="LU26" s="188">
        <v>140379640.34</v>
      </c>
      <c r="LV26" s="188">
        <v>26231748.129999999</v>
      </c>
      <c r="LW26" s="188">
        <v>8359668.0700000003</v>
      </c>
      <c r="LX26" s="188">
        <v>14833204.07</v>
      </c>
      <c r="LY26" s="188">
        <v>4483171.6000000006</v>
      </c>
      <c r="LZ26" s="188">
        <v>5970966.5</v>
      </c>
      <c r="MA26" s="188">
        <v>5128429.5</v>
      </c>
      <c r="MB26" s="188">
        <v>18034295.039999999</v>
      </c>
      <c r="MC26" s="188">
        <v>12410408.32</v>
      </c>
      <c r="MD26" s="188">
        <v>5404592.6499999994</v>
      </c>
      <c r="ME26" s="188">
        <v>166639891.78999996</v>
      </c>
      <c r="MF26" s="188">
        <v>7743873.0600000005</v>
      </c>
      <c r="MG26" s="188">
        <v>2821273.55</v>
      </c>
      <c r="MH26" s="188">
        <v>3208571.37</v>
      </c>
      <c r="MI26" s="188">
        <v>3919446.87</v>
      </c>
      <c r="MJ26" s="188">
        <v>3220415.31</v>
      </c>
      <c r="MK26" s="188">
        <v>5505528.0300000003</v>
      </c>
      <c r="ML26" s="188">
        <v>3291215.39</v>
      </c>
      <c r="MM26" s="188">
        <v>11887590.630000003</v>
      </c>
      <c r="MN26" s="188">
        <v>4576847.7299999995</v>
      </c>
      <c r="MO26" s="188">
        <v>6187109.9500000011</v>
      </c>
      <c r="MP26" s="188">
        <v>2777041.7</v>
      </c>
      <c r="MQ26" s="188">
        <v>82778330.370000005</v>
      </c>
      <c r="MR26" s="188">
        <v>8860094.5199999996</v>
      </c>
      <c r="MS26" s="188">
        <v>12062772.370000001</v>
      </c>
      <c r="MT26" s="188">
        <v>9287701.7899999991</v>
      </c>
      <c r="MU26" s="188">
        <v>13906036.049999999</v>
      </c>
      <c r="MV26" s="188">
        <v>29998783.43</v>
      </c>
      <c r="MW26" s="188">
        <v>18997185.379899997</v>
      </c>
      <c r="MX26" s="188">
        <v>27697544.52</v>
      </c>
      <c r="MY26" s="188">
        <v>6347072.6699999999</v>
      </c>
      <c r="MZ26" s="188">
        <v>2155232.0699999998</v>
      </c>
      <c r="NA26" s="188">
        <v>3294869.19</v>
      </c>
      <c r="NB26" s="188">
        <v>128767983.16000001</v>
      </c>
      <c r="NC26" s="188">
        <v>26597208.709999997</v>
      </c>
      <c r="ND26" s="188">
        <v>5968153.8199999994</v>
      </c>
      <c r="NE26" s="188">
        <v>48342870.950000003</v>
      </c>
      <c r="NF26" s="188">
        <v>3492823.73</v>
      </c>
      <c r="NG26" s="188">
        <v>16062214.59</v>
      </c>
      <c r="NH26" s="188">
        <v>29017909.210000001</v>
      </c>
      <c r="NI26" s="188">
        <v>52348453.819999993</v>
      </c>
      <c r="NJ26" s="188">
        <v>3721881.2399999998</v>
      </c>
      <c r="NK26" s="188">
        <v>8833861.7300000004</v>
      </c>
      <c r="NL26" s="188">
        <v>8386145.7300000004</v>
      </c>
      <c r="NM26" s="188">
        <v>11111218.977</v>
      </c>
      <c r="NN26" s="188">
        <v>22022507.990000002</v>
      </c>
      <c r="NO26" s="188">
        <v>6427367.9999999991</v>
      </c>
      <c r="NP26" s="188">
        <v>1982676.5899999999</v>
      </c>
      <c r="NQ26" s="188">
        <v>4077450.3600000003</v>
      </c>
      <c r="NR26" s="188">
        <v>2304003.73</v>
      </c>
      <c r="NS26" s="188">
        <v>3093797.0900000003</v>
      </c>
      <c r="NT26" s="188">
        <v>3884855.36</v>
      </c>
      <c r="NU26" s="188">
        <v>118961613.28</v>
      </c>
      <c r="NV26" s="188">
        <v>27919274.299999997</v>
      </c>
      <c r="NW26" s="188">
        <v>8679038.4499999974</v>
      </c>
      <c r="NX26" s="188">
        <v>3179699.54</v>
      </c>
      <c r="NY26" s="188">
        <v>2397614.3400000003</v>
      </c>
      <c r="NZ26" s="188">
        <v>10411539.960000001</v>
      </c>
      <c r="OA26" s="188">
        <v>4734013.6500000004</v>
      </c>
      <c r="OB26" s="188">
        <v>196608854.48000002</v>
      </c>
      <c r="OC26" s="188">
        <v>20935232.68</v>
      </c>
      <c r="OD26" s="188">
        <v>9772830.1199999992</v>
      </c>
      <c r="OE26" s="188">
        <v>56480293.069999993</v>
      </c>
      <c r="OF26" s="188">
        <v>21132232.420000006</v>
      </c>
      <c r="OG26" s="188">
        <v>6094060.0500000007</v>
      </c>
      <c r="OH26" s="188">
        <v>16938719.359999999</v>
      </c>
      <c r="OI26" s="188">
        <v>3238519.09</v>
      </c>
      <c r="OJ26" s="188">
        <v>4205991.87</v>
      </c>
      <c r="OK26" s="188">
        <v>173920900.46000001</v>
      </c>
      <c r="OL26" s="188">
        <v>31226268.669999998</v>
      </c>
      <c r="OM26" s="188">
        <v>131738551.86999999</v>
      </c>
      <c r="ON26" s="188">
        <v>10960218.620000001</v>
      </c>
      <c r="OO26" s="188">
        <v>11186446.48</v>
      </c>
      <c r="OP26" s="188">
        <v>5652390.9100000001</v>
      </c>
      <c r="OQ26" s="188">
        <v>79792631.450000003</v>
      </c>
      <c r="OR26" s="188">
        <v>2937133.06</v>
      </c>
      <c r="OS26" s="188">
        <v>3467111.5899999994</v>
      </c>
      <c r="OT26" s="188">
        <v>9571384.1400000006</v>
      </c>
      <c r="OU26" s="188">
        <v>5659428.0599999996</v>
      </c>
      <c r="OV26" s="188">
        <v>38922305.359999999</v>
      </c>
      <c r="OW26" s="188">
        <v>6006335.2700000005</v>
      </c>
      <c r="OX26" s="188">
        <v>8262805.29</v>
      </c>
      <c r="OY26" s="188">
        <v>4743680.5199999996</v>
      </c>
      <c r="OZ26" s="188">
        <v>75859393.239999995</v>
      </c>
      <c r="PA26" s="188">
        <v>2989199.54</v>
      </c>
      <c r="PB26" s="188">
        <v>20178977.460000001</v>
      </c>
      <c r="PC26" s="188">
        <v>1134954.99</v>
      </c>
      <c r="PD26" s="188">
        <v>15841826.23</v>
      </c>
      <c r="PE26" s="188">
        <v>8499725.2199999988</v>
      </c>
      <c r="PF26" s="188">
        <v>2543954.83</v>
      </c>
      <c r="PG26" s="188">
        <v>2096840.31</v>
      </c>
      <c r="PH26" s="188">
        <v>10263437.51</v>
      </c>
      <c r="PI26" s="188">
        <v>9927404.0800000001</v>
      </c>
      <c r="PJ26" s="188">
        <v>16220725.16</v>
      </c>
      <c r="PK26" s="188">
        <v>20350715.379999999</v>
      </c>
      <c r="PL26" s="188">
        <v>4029170</v>
      </c>
      <c r="PM26" s="188">
        <v>14127562.68</v>
      </c>
      <c r="PN26" s="188">
        <v>4596347.4800000004</v>
      </c>
      <c r="PO26" s="188">
        <v>1568379.64</v>
      </c>
      <c r="PP26" s="188">
        <v>2226250.58</v>
      </c>
      <c r="PQ26" s="188">
        <v>1395619.45</v>
      </c>
      <c r="PR26" s="188">
        <v>198451574.93999997</v>
      </c>
      <c r="PS26" s="188">
        <v>3940182.84</v>
      </c>
      <c r="PT26" s="188">
        <v>5537801.4800000004</v>
      </c>
      <c r="PU26" s="188">
        <v>5768593.21</v>
      </c>
      <c r="PV26" s="188">
        <v>75689378.110000014</v>
      </c>
      <c r="PW26" s="188">
        <v>3429629.1100000003</v>
      </c>
      <c r="PX26" s="188">
        <v>7250891.7200000007</v>
      </c>
      <c r="PY26" s="188">
        <v>3431873.16</v>
      </c>
      <c r="PZ26" s="188">
        <v>30110897.080000002</v>
      </c>
      <c r="QA26" s="188">
        <v>5161455.1000000006</v>
      </c>
      <c r="QB26" s="188">
        <v>20592572.029999997</v>
      </c>
      <c r="QC26" s="188">
        <v>2437047.3099999996</v>
      </c>
      <c r="QD26" s="188">
        <v>16724189.77</v>
      </c>
      <c r="QE26" s="188">
        <v>7653513.0899999999</v>
      </c>
      <c r="QF26" s="188">
        <v>5592386.1099999994</v>
      </c>
      <c r="QG26" s="188">
        <v>23145872.430000003</v>
      </c>
      <c r="QH26" s="188">
        <v>3552694.2600000002</v>
      </c>
      <c r="QI26" s="188">
        <v>2770105.23</v>
      </c>
      <c r="QJ26" s="188">
        <v>1592626.17</v>
      </c>
      <c r="QK26" s="188">
        <v>12348954.380000001</v>
      </c>
      <c r="QL26" s="188">
        <v>26135677.259999998</v>
      </c>
      <c r="QM26" s="188">
        <v>2538696.12</v>
      </c>
      <c r="QN26" s="188">
        <v>1978604.3299999998</v>
      </c>
      <c r="QO26" s="188">
        <v>1768981.9</v>
      </c>
      <c r="QP26" s="188">
        <v>7796704.75</v>
      </c>
      <c r="QQ26" s="188">
        <v>2910541.6499999994</v>
      </c>
      <c r="QR26" s="188">
        <v>102134453.12</v>
      </c>
      <c r="QS26" s="188">
        <v>3264399.31</v>
      </c>
      <c r="QT26" s="188">
        <v>34799030.209999993</v>
      </c>
      <c r="QU26" s="188">
        <v>2765432.77</v>
      </c>
      <c r="QV26" s="188">
        <v>5342556.6800000006</v>
      </c>
      <c r="QW26" s="188">
        <v>28583094.489999998</v>
      </c>
      <c r="QX26" s="188">
        <v>3299087</v>
      </c>
      <c r="QY26" s="188">
        <v>7636838.04</v>
      </c>
      <c r="QZ26" s="188">
        <v>28787552.259999994</v>
      </c>
      <c r="RA26" s="188">
        <v>6049797.0799999991</v>
      </c>
      <c r="RB26" s="188">
        <v>1962733.4799999997</v>
      </c>
      <c r="RC26" s="188">
        <v>5551924.25</v>
      </c>
      <c r="RD26" s="188">
        <v>1355439.44</v>
      </c>
      <c r="RE26" s="188">
        <v>86073163.799999997</v>
      </c>
      <c r="RF26" s="188">
        <v>13560970.220000001</v>
      </c>
      <c r="RG26" s="188">
        <v>14346819.91</v>
      </c>
      <c r="RH26" s="188">
        <v>6851031.2400000002</v>
      </c>
      <c r="RI26" s="188">
        <v>10988344.869999999</v>
      </c>
      <c r="RJ26" s="188">
        <v>16168211.200000003</v>
      </c>
      <c r="RK26" s="188">
        <v>17813631.98</v>
      </c>
      <c r="RL26" s="188">
        <v>4624968.620000001</v>
      </c>
      <c r="RM26" s="188">
        <v>8277410.1300000008</v>
      </c>
      <c r="RN26" s="188">
        <v>17252420.690000001</v>
      </c>
      <c r="RO26" s="188">
        <v>25778742.080000006</v>
      </c>
      <c r="RP26" s="188">
        <v>2637420.83</v>
      </c>
      <c r="RQ26" s="188">
        <v>4125850.8200000003</v>
      </c>
      <c r="RR26" s="188">
        <v>6804706.04</v>
      </c>
      <c r="RS26" s="188">
        <v>3461191.44</v>
      </c>
      <c r="RT26" s="188">
        <v>3145215.2600000002</v>
      </c>
      <c r="RU26" s="188">
        <v>5289418.9399999995</v>
      </c>
      <c r="RV26" s="188">
        <v>2639028.92</v>
      </c>
      <c r="RW26" s="188">
        <v>2918414.4</v>
      </c>
      <c r="RX26" s="188">
        <v>4633362.2700000005</v>
      </c>
      <c r="RY26" s="188">
        <v>116831278.43000001</v>
      </c>
      <c r="RZ26" s="188">
        <v>1204276.4200000002</v>
      </c>
      <c r="SA26" s="188">
        <v>3293349.4899999998</v>
      </c>
      <c r="SB26" s="188">
        <v>3575605.22</v>
      </c>
      <c r="SC26" s="188">
        <v>1345137.03</v>
      </c>
      <c r="SD26" s="188">
        <v>756701.23</v>
      </c>
      <c r="SE26" s="188">
        <v>901647.28</v>
      </c>
      <c r="SF26" s="188">
        <v>16372595.030000001</v>
      </c>
      <c r="SG26" s="188">
        <v>1994522.42</v>
      </c>
      <c r="SH26" s="188">
        <v>3199961.15</v>
      </c>
      <c r="SI26" s="188">
        <v>3563995.27</v>
      </c>
      <c r="SJ26" s="188">
        <v>11073635</v>
      </c>
      <c r="SK26" s="188">
        <v>4869333.46</v>
      </c>
      <c r="SL26" s="188">
        <v>1121483.2000000002</v>
      </c>
      <c r="SM26" s="188">
        <v>48880880.700000003</v>
      </c>
      <c r="SN26" s="188">
        <v>5186726.7200000007</v>
      </c>
      <c r="SO26" s="188">
        <v>4978660.59</v>
      </c>
      <c r="SP26" s="188">
        <v>2748544.92</v>
      </c>
      <c r="SQ26" s="188">
        <v>1846662.94</v>
      </c>
      <c r="SR26" s="188">
        <v>2986108.2399999998</v>
      </c>
      <c r="SS26" s="188">
        <v>5908438.2699999996</v>
      </c>
      <c r="ST26" s="188">
        <v>11474386.68</v>
      </c>
      <c r="SU26" s="188">
        <v>4231529.46</v>
      </c>
      <c r="SV26" s="188">
        <v>5851225.9299999997</v>
      </c>
      <c r="SW26" s="188">
        <v>11031442.279999999</v>
      </c>
      <c r="SX26" s="188">
        <v>1935853.1899999997</v>
      </c>
      <c r="SY26" s="188">
        <v>50093820.719999999</v>
      </c>
      <c r="SZ26" s="188">
        <v>5851812.2600000007</v>
      </c>
      <c r="TA26" s="188">
        <v>11370649.539999999</v>
      </c>
      <c r="TB26" s="188">
        <v>12085459.75</v>
      </c>
      <c r="TC26" s="188">
        <v>3669723.64</v>
      </c>
      <c r="TD26" s="188">
        <v>7852526.3700000001</v>
      </c>
      <c r="TE26" s="188">
        <v>3226561.46</v>
      </c>
      <c r="TF26" s="188">
        <v>1462726.5</v>
      </c>
      <c r="TG26" s="188">
        <v>189140629.59</v>
      </c>
      <c r="TH26" s="188">
        <v>4180307.03</v>
      </c>
      <c r="TI26" s="188">
        <v>3128632.4000000004</v>
      </c>
      <c r="TJ26" s="188">
        <v>7299630.1700000009</v>
      </c>
      <c r="TK26" s="188">
        <v>4748688.97</v>
      </c>
      <c r="TL26" s="188">
        <v>2694317.62</v>
      </c>
      <c r="TM26" s="188">
        <v>2499348.85</v>
      </c>
      <c r="TN26" s="188">
        <v>46097501.880000003</v>
      </c>
      <c r="TO26" s="188">
        <v>2977543.4000000004</v>
      </c>
      <c r="TP26" s="188">
        <v>11027491.029999999</v>
      </c>
      <c r="TQ26" s="188">
        <v>5567965.2599999998</v>
      </c>
      <c r="TR26" s="188">
        <v>3307283.59</v>
      </c>
      <c r="TS26" s="188">
        <v>1747817.8699999999</v>
      </c>
      <c r="TT26" s="188">
        <v>3657792.0700000003</v>
      </c>
      <c r="TU26" s="188">
        <v>2344305.35</v>
      </c>
      <c r="TV26" s="188">
        <v>4171391.47</v>
      </c>
      <c r="TW26" s="188">
        <v>61095698.43</v>
      </c>
      <c r="TX26" s="188">
        <v>2846503.92</v>
      </c>
      <c r="TY26" s="188">
        <v>60720381.389999993</v>
      </c>
      <c r="TZ26" s="188">
        <v>16556437.579999998</v>
      </c>
      <c r="UA26" s="188">
        <v>2612784</v>
      </c>
      <c r="UB26" s="188">
        <v>4174458.4699999997</v>
      </c>
      <c r="UC26" s="188">
        <v>46661486.609999999</v>
      </c>
      <c r="UD26" s="188">
        <v>2089464.44</v>
      </c>
      <c r="UE26" s="188">
        <v>2089802.28</v>
      </c>
      <c r="UF26" s="188">
        <v>3747627.44</v>
      </c>
      <c r="UG26" s="188">
        <v>4076357.0199999996</v>
      </c>
      <c r="UH26" s="188">
        <v>60505515.559999995</v>
      </c>
      <c r="UI26" s="188">
        <v>9363275.3500000015</v>
      </c>
      <c r="UJ26" s="188">
        <v>7889907.5200000005</v>
      </c>
      <c r="UK26" s="188">
        <v>13479134.139999999</v>
      </c>
      <c r="UL26" s="188">
        <v>9515254.6899999995</v>
      </c>
      <c r="UM26" s="188">
        <v>7951905.79</v>
      </c>
      <c r="UN26" s="188">
        <v>300831772.88000005</v>
      </c>
      <c r="UO26" s="188">
        <v>10697271.039999999</v>
      </c>
      <c r="UP26" s="188">
        <v>4069965.52</v>
      </c>
      <c r="UQ26" s="188">
        <v>58217146.900000006</v>
      </c>
      <c r="UR26" s="188">
        <v>667680.64</v>
      </c>
      <c r="US26" s="188">
        <v>10300918.460000001</v>
      </c>
      <c r="UT26" s="188">
        <v>22237823.739999998</v>
      </c>
      <c r="UU26" s="188">
        <v>1960958.32</v>
      </c>
      <c r="UV26" s="188">
        <v>6028046.6600000001</v>
      </c>
      <c r="UW26" s="188">
        <v>4531608.6399999997</v>
      </c>
      <c r="UX26" s="188">
        <v>5419557.6799999997</v>
      </c>
      <c r="UY26" s="188">
        <v>30090134.789999999</v>
      </c>
      <c r="UZ26" s="188">
        <v>6525751.3400000008</v>
      </c>
      <c r="VA26" s="188">
        <v>19254027.030000001</v>
      </c>
      <c r="VB26" s="188">
        <v>2480596.42</v>
      </c>
      <c r="VC26" s="188">
        <v>2401188.13</v>
      </c>
      <c r="VD26" s="188">
        <v>998498.99</v>
      </c>
      <c r="VE26" s="188">
        <v>2448105.89</v>
      </c>
      <c r="VF26" s="188">
        <v>31969931.549999997</v>
      </c>
      <c r="VG26" s="188">
        <v>4036189.61</v>
      </c>
      <c r="VH26" s="188">
        <v>1671328.3699999999</v>
      </c>
      <c r="VI26" s="188">
        <v>1566791.9500000002</v>
      </c>
      <c r="VJ26" s="188">
        <v>67977673.939999998</v>
      </c>
      <c r="VK26" s="188">
        <v>3783827.67</v>
      </c>
      <c r="VL26" s="188">
        <v>3874421.63</v>
      </c>
      <c r="VM26" s="188">
        <v>28193104.689999998</v>
      </c>
      <c r="VN26" s="188">
        <v>29401779.999999996</v>
      </c>
      <c r="VO26" s="188">
        <v>29816339.289999995</v>
      </c>
      <c r="VP26" s="188">
        <v>17565172.829999998</v>
      </c>
      <c r="VQ26" s="188">
        <v>4546331.46</v>
      </c>
      <c r="VR26" s="188">
        <v>3020243.7800000003</v>
      </c>
      <c r="VS26" s="188">
        <v>63436165.619999997</v>
      </c>
      <c r="VT26" s="188">
        <v>5062873.8900000006</v>
      </c>
      <c r="VU26" s="188">
        <v>8135847.1399999997</v>
      </c>
      <c r="VV26" s="188">
        <v>5769777.5099999998</v>
      </c>
      <c r="VW26" s="188">
        <v>5404166.6200000001</v>
      </c>
      <c r="VX26" s="188">
        <v>2767643.21</v>
      </c>
      <c r="VY26" s="188">
        <v>362981508.52000004</v>
      </c>
      <c r="VZ26" s="188">
        <v>7464114.9900000002</v>
      </c>
      <c r="WA26" s="188">
        <v>5631438.0999999996</v>
      </c>
      <c r="WB26" s="188">
        <v>2552049.7890000003</v>
      </c>
      <c r="WC26" s="188">
        <v>2851702.2600000002</v>
      </c>
      <c r="WD26" s="188">
        <v>12095903.43</v>
      </c>
      <c r="WE26" s="188">
        <v>12408567.810000001</v>
      </c>
      <c r="WF26" s="188">
        <v>14673290.860000001</v>
      </c>
      <c r="WG26" s="188">
        <v>4606619.3999999994</v>
      </c>
      <c r="WH26" s="188">
        <v>8653042.0799999982</v>
      </c>
      <c r="WI26" s="188">
        <v>3801361.5500000003</v>
      </c>
      <c r="WJ26" s="188">
        <v>18400199.719999999</v>
      </c>
      <c r="WK26" s="188">
        <v>7412320.1500000004</v>
      </c>
      <c r="WL26" s="188">
        <v>15162732.810000001</v>
      </c>
      <c r="WM26" s="188">
        <v>28576536.859999999</v>
      </c>
      <c r="WN26" s="188">
        <v>4300317.1500000004</v>
      </c>
      <c r="WO26" s="188">
        <v>6096554.4900000002</v>
      </c>
      <c r="WP26" s="188">
        <v>10059461.390000001</v>
      </c>
      <c r="WQ26" s="188">
        <v>3804475.85</v>
      </c>
      <c r="WR26" s="188">
        <v>14225800.83</v>
      </c>
      <c r="WS26" s="188">
        <v>54209374.019999996</v>
      </c>
      <c r="WT26" s="188">
        <v>4160922.23</v>
      </c>
      <c r="WU26" s="188">
        <v>3089915.84</v>
      </c>
      <c r="WV26" s="188">
        <v>2294087.4</v>
      </c>
      <c r="WW26" s="188">
        <v>3469060.68</v>
      </c>
      <c r="WX26" s="188">
        <v>6511454.8899999997</v>
      </c>
      <c r="WY26" s="188">
        <v>2384098.8499999996</v>
      </c>
      <c r="WZ26" s="188">
        <v>3970469.13</v>
      </c>
      <c r="XA26" s="188">
        <v>56721977.740000002</v>
      </c>
      <c r="XB26" s="188">
        <v>3766257.27</v>
      </c>
      <c r="XC26" s="188">
        <v>3342219.71</v>
      </c>
      <c r="XD26" s="188">
        <v>2590845.0699999998</v>
      </c>
      <c r="XE26" s="188">
        <v>3106978.4899999998</v>
      </c>
      <c r="XF26" s="188">
        <v>161739332.76000002</v>
      </c>
      <c r="XG26" s="188">
        <v>8842599.2799999993</v>
      </c>
      <c r="XH26" s="188">
        <v>11879030.049999999</v>
      </c>
      <c r="XI26" s="188">
        <v>69085592.769999996</v>
      </c>
      <c r="XJ26" s="188">
        <v>6786523.1099999994</v>
      </c>
      <c r="XK26" s="188">
        <v>5481943.3900000006</v>
      </c>
      <c r="XL26" s="188">
        <v>23925984.080000002</v>
      </c>
      <c r="XM26" s="188">
        <v>5833743.8300000001</v>
      </c>
      <c r="XN26" s="188">
        <v>5720973.8900000006</v>
      </c>
      <c r="XO26" s="188">
        <v>17749796.629999995</v>
      </c>
      <c r="XP26" s="188">
        <v>7417706.0599999996</v>
      </c>
      <c r="XQ26" s="188">
        <v>4778523.3100000005</v>
      </c>
      <c r="XR26" s="188">
        <v>2157506.2599999998</v>
      </c>
      <c r="XS26" s="188">
        <v>5043225.6399999997</v>
      </c>
      <c r="XT26" s="188">
        <v>3064043.49</v>
      </c>
      <c r="XU26" s="188">
        <v>3532002.9099999997</v>
      </c>
      <c r="XV26" s="188">
        <v>3164433.87</v>
      </c>
      <c r="XW26" s="188">
        <v>3663862.2199999997</v>
      </c>
      <c r="XX26" s="188">
        <v>3008406.51</v>
      </c>
      <c r="XY26" s="188">
        <v>2698745.5000000005</v>
      </c>
      <c r="XZ26" s="188">
        <v>3325176.71</v>
      </c>
      <c r="YA26" s="188">
        <v>5040403.45</v>
      </c>
      <c r="YB26" s="188">
        <v>2943608.5600000005</v>
      </c>
      <c r="YC26" s="188">
        <v>157820151.41</v>
      </c>
      <c r="YD26" s="188">
        <v>3064428.63</v>
      </c>
      <c r="YE26" s="188">
        <v>22186113.059999999</v>
      </c>
      <c r="YF26" s="188">
        <v>3135479.85</v>
      </c>
      <c r="YG26" s="188">
        <v>36350588.649999999</v>
      </c>
      <c r="YH26" s="188">
        <v>6168222.3100000005</v>
      </c>
      <c r="YI26" s="188">
        <v>10887142.510000002</v>
      </c>
      <c r="YJ26" s="188">
        <v>1653672.2</v>
      </c>
      <c r="YK26" s="188">
        <v>36148357.789999992</v>
      </c>
      <c r="YL26" s="188">
        <v>24926606.43</v>
      </c>
      <c r="YM26" s="188">
        <v>4023247.96</v>
      </c>
      <c r="YN26" s="188">
        <v>2908176.99</v>
      </c>
      <c r="YO26" s="188">
        <v>2693112.24</v>
      </c>
      <c r="YP26" s="188">
        <v>4463742.83</v>
      </c>
      <c r="YQ26" s="188">
        <v>2764971.1</v>
      </c>
      <c r="YR26" s="188">
        <v>4092890.9299999997</v>
      </c>
      <c r="YS26" s="188">
        <v>4800959.8900000006</v>
      </c>
      <c r="YT26" s="188">
        <v>42916718.189999998</v>
      </c>
      <c r="YU26" s="188">
        <v>6002079.6800000006</v>
      </c>
      <c r="YV26" s="188">
        <v>8917630.8199999984</v>
      </c>
      <c r="YW26" s="188">
        <v>1911212.34</v>
      </c>
      <c r="YX26" s="188">
        <v>16162394.32</v>
      </c>
      <c r="YY26" s="188">
        <v>1890083.69</v>
      </c>
      <c r="YZ26" s="188">
        <v>4168494.32</v>
      </c>
      <c r="ZA26" s="188">
        <v>67439264.25</v>
      </c>
      <c r="ZB26" s="188">
        <v>6361761.5999999996</v>
      </c>
      <c r="ZC26" s="188">
        <v>9142103.9800000004</v>
      </c>
      <c r="ZD26" s="188">
        <v>13239658.310000001</v>
      </c>
      <c r="ZE26" s="188">
        <v>1870090.74</v>
      </c>
      <c r="ZF26" s="188">
        <v>2160679.6800000002</v>
      </c>
      <c r="ZG26" s="188">
        <v>3220217.09</v>
      </c>
      <c r="ZH26" s="188">
        <v>2837941.8100000005</v>
      </c>
      <c r="ZI26" s="188">
        <v>15542226.75</v>
      </c>
      <c r="ZJ26" s="188">
        <v>142086752.94999999</v>
      </c>
      <c r="ZK26" s="188">
        <v>3717306.38</v>
      </c>
      <c r="ZL26" s="188">
        <v>13959572.67</v>
      </c>
      <c r="ZM26" s="188">
        <v>32949057.930000003</v>
      </c>
      <c r="ZN26" s="188">
        <v>21525022.749999996</v>
      </c>
      <c r="ZO26" s="188">
        <v>3210610.4199999995</v>
      </c>
      <c r="ZP26" s="188">
        <v>6801581.46</v>
      </c>
      <c r="ZQ26" s="188">
        <v>8978845.629999999</v>
      </c>
      <c r="ZR26" s="188">
        <v>28430909.210000001</v>
      </c>
      <c r="ZS26" s="188">
        <v>14189564.840000002</v>
      </c>
      <c r="ZT26" s="188">
        <v>1963884.7700000003</v>
      </c>
      <c r="ZU26" s="188">
        <v>2887613.01</v>
      </c>
      <c r="ZV26" s="188">
        <v>7962512.9199999999</v>
      </c>
      <c r="ZW26" s="188">
        <v>17034974.100000001</v>
      </c>
      <c r="ZX26" s="188">
        <v>4500549.8899999997</v>
      </c>
      <c r="ZY26" s="188">
        <v>4982732.12</v>
      </c>
      <c r="ZZ26" s="188">
        <v>4111896.1799999997</v>
      </c>
      <c r="AAA26" s="188">
        <v>6338905.9399999995</v>
      </c>
      <c r="AAB26" s="188">
        <v>6584614.2300000004</v>
      </c>
      <c r="AAC26" s="188">
        <v>2589818.04</v>
      </c>
      <c r="AAD26" s="188">
        <v>3209556.0000000005</v>
      </c>
      <c r="AAE26" s="188">
        <v>3113233.55</v>
      </c>
      <c r="AAF26" s="188">
        <v>54687807.219999999</v>
      </c>
      <c r="AAG26" s="188">
        <v>5653994.29</v>
      </c>
      <c r="AAH26" s="188">
        <v>15615919.620000001</v>
      </c>
      <c r="AAI26" s="188">
        <v>3941316.06</v>
      </c>
      <c r="AAJ26" s="188">
        <v>3283367.3000000003</v>
      </c>
      <c r="AAK26" s="188">
        <v>10145912.289999999</v>
      </c>
      <c r="AAL26" s="188">
        <v>4367475.97</v>
      </c>
      <c r="AAM26" s="188">
        <v>120602446.94</v>
      </c>
      <c r="AAN26" s="188">
        <v>7640657.9800000004</v>
      </c>
      <c r="AAO26" s="188">
        <v>3528444.05</v>
      </c>
      <c r="AAP26" s="188">
        <v>14330311.560000001</v>
      </c>
      <c r="AAQ26" s="188">
        <v>21480409.699999999</v>
      </c>
      <c r="AAR26" s="188">
        <v>3683560.56</v>
      </c>
      <c r="AAS26" s="188">
        <v>5244487.870000001</v>
      </c>
      <c r="AAT26" s="188">
        <v>3472420.56</v>
      </c>
      <c r="AAU26" s="188">
        <v>22506101.899999999</v>
      </c>
      <c r="AAV26" s="188">
        <v>4943534.3599999994</v>
      </c>
      <c r="AAW26" s="188">
        <v>15195996.060000001</v>
      </c>
      <c r="AAX26" s="188">
        <v>43116399.390000001</v>
      </c>
      <c r="AAY26" s="188">
        <v>22405343.589999996</v>
      </c>
      <c r="AAZ26" s="188">
        <v>1366300.74</v>
      </c>
      <c r="ABA26" s="188">
        <v>4526424.17</v>
      </c>
      <c r="ABB26" s="188">
        <v>1846988.3699999999</v>
      </c>
      <c r="ABC26" s="188">
        <v>2166624.69</v>
      </c>
      <c r="ABD26" s="188">
        <v>6095929.3100000005</v>
      </c>
      <c r="ABE26" s="188">
        <v>2161978.88</v>
      </c>
      <c r="ABF26" s="188">
        <v>68630637.360000014</v>
      </c>
      <c r="ABG26" s="188">
        <v>88444987.75999999</v>
      </c>
      <c r="ABH26" s="188">
        <v>2085447.9100000001</v>
      </c>
      <c r="ABI26" s="188">
        <v>2793979.37</v>
      </c>
      <c r="ABJ26" s="188">
        <v>2486060.81</v>
      </c>
      <c r="ABK26" s="188">
        <v>3086937.85</v>
      </c>
      <c r="ABL26" s="188">
        <v>3651161.45</v>
      </c>
      <c r="ABM26" s="188">
        <v>57143623.130000003</v>
      </c>
      <c r="ABN26" s="188">
        <v>7945019.1399999997</v>
      </c>
      <c r="ABO26" s="188">
        <v>2566502.27</v>
      </c>
      <c r="ABP26" s="188">
        <v>4876215.1399999997</v>
      </c>
      <c r="ABQ26" s="188">
        <v>6826105.5000000009</v>
      </c>
      <c r="ABR26" s="188">
        <v>4680523.6400000006</v>
      </c>
      <c r="ABS26" s="188">
        <v>2580800.5</v>
      </c>
      <c r="ABT26" s="188">
        <v>2954488.2399999998</v>
      </c>
      <c r="ABU26" s="188">
        <v>2075997.9400000002</v>
      </c>
      <c r="ABV26" s="188">
        <v>63253935.359999999</v>
      </c>
      <c r="ABW26" s="188">
        <v>2698204.17</v>
      </c>
      <c r="ABX26" s="188">
        <v>6299653.7200000007</v>
      </c>
      <c r="ABY26" s="188">
        <v>3556666.5000000005</v>
      </c>
      <c r="ABZ26" s="188">
        <v>2728387.59</v>
      </c>
      <c r="ACA26" s="188">
        <v>15171193.6</v>
      </c>
      <c r="ACB26" s="188">
        <v>2685594.85</v>
      </c>
      <c r="ACC26" s="188">
        <v>4279000.209999999</v>
      </c>
      <c r="ACD26" s="188">
        <v>3996155.77</v>
      </c>
      <c r="ACE26" s="188">
        <v>6323735.1200000001</v>
      </c>
      <c r="ACF26" s="188">
        <v>2916942.87</v>
      </c>
      <c r="ACG26" s="188">
        <v>128425590.88</v>
      </c>
      <c r="ACH26" s="188">
        <v>2693775.11</v>
      </c>
      <c r="ACI26" s="188">
        <v>4524370.6499999994</v>
      </c>
      <c r="ACJ26" s="188">
        <v>9120360.6400000006</v>
      </c>
      <c r="ACK26" s="188">
        <v>3515601.78</v>
      </c>
      <c r="ACL26" s="188">
        <v>5078871.1899999995</v>
      </c>
      <c r="ACM26" s="188">
        <v>5930487.5100000007</v>
      </c>
      <c r="ACN26" s="188">
        <v>28297137.579999998</v>
      </c>
      <c r="ACO26" s="188">
        <v>72403443.610000014</v>
      </c>
      <c r="ACP26" s="188">
        <v>7563299.5800000001</v>
      </c>
      <c r="ACQ26" s="188">
        <v>7156762.7000000002</v>
      </c>
      <c r="ACR26" s="188">
        <v>9021468.5700000003</v>
      </c>
      <c r="ACS26" s="188">
        <v>4189311.5100000002</v>
      </c>
      <c r="ACT26" s="188">
        <v>22672024.370000001</v>
      </c>
      <c r="ACU26" s="188">
        <v>8494690.6900000013</v>
      </c>
      <c r="ACV26" s="188">
        <v>2204380.58</v>
      </c>
      <c r="ACW26" s="188">
        <v>5239806.7200000007</v>
      </c>
      <c r="ACX26" s="188">
        <v>2451154.31</v>
      </c>
      <c r="ACY26" s="188">
        <v>3286512.75</v>
      </c>
      <c r="ACZ26" s="188">
        <v>2560892.6399999997</v>
      </c>
      <c r="ADA26" s="188">
        <v>4959100.6599999992</v>
      </c>
      <c r="ADB26" s="188">
        <v>2141683.6799999997</v>
      </c>
      <c r="ADC26" s="188">
        <v>2397462.8600000003</v>
      </c>
      <c r="ADD26" s="188">
        <v>13648536.690000001</v>
      </c>
      <c r="ADE26" s="188">
        <v>26393864.009999998</v>
      </c>
      <c r="ADF26" s="188">
        <v>3134326.86</v>
      </c>
      <c r="ADG26" s="188">
        <v>2724053.4899999998</v>
      </c>
      <c r="ADH26" s="188">
        <v>3890100.3200000003</v>
      </c>
      <c r="ADI26" s="188">
        <v>2136281.86</v>
      </c>
      <c r="ADJ26" s="188">
        <v>4249511.21</v>
      </c>
      <c r="ADK26" s="188">
        <v>2785260.8000000003</v>
      </c>
      <c r="ADL26" s="188">
        <v>3104682.6</v>
      </c>
      <c r="ADM26" s="188">
        <v>105734462.09999999</v>
      </c>
      <c r="ADN26" s="188">
        <v>33193135.030000005</v>
      </c>
      <c r="ADO26" s="188">
        <v>11198639.330000002</v>
      </c>
      <c r="ADP26" s="188">
        <v>45819706.390000001</v>
      </c>
      <c r="ADQ26" s="188">
        <v>1940470.33</v>
      </c>
      <c r="ADR26" s="188">
        <v>3161812.34</v>
      </c>
      <c r="ADS26" s="188">
        <v>5339368.7</v>
      </c>
      <c r="ADT26" s="188">
        <v>3103018.1500000004</v>
      </c>
      <c r="ADU26" s="188">
        <v>125025143.30000001</v>
      </c>
      <c r="ADV26" s="188">
        <v>30392602.419999998</v>
      </c>
      <c r="ADW26" s="188">
        <v>21254628.219999999</v>
      </c>
      <c r="ADX26" s="188">
        <v>4627992.04</v>
      </c>
      <c r="ADY26" s="188">
        <v>15899016.460000001</v>
      </c>
      <c r="ADZ26" s="188">
        <v>12945762.689999999</v>
      </c>
      <c r="AEA26" s="188">
        <v>4030985.62</v>
      </c>
      <c r="AEB26" s="188">
        <v>7629212.0999999996</v>
      </c>
      <c r="AEC26" s="188">
        <v>5137161.01</v>
      </c>
      <c r="AED26" s="188">
        <v>4140677.1699999995</v>
      </c>
      <c r="AEE26" s="188">
        <v>10301846.51</v>
      </c>
      <c r="AEF26" s="188">
        <v>6526197.4400000004</v>
      </c>
      <c r="AEG26" s="188">
        <v>2364456.2800000003</v>
      </c>
      <c r="AEH26" s="188">
        <v>8946249.9700000007</v>
      </c>
      <c r="AEI26" s="188">
        <v>10194087.34</v>
      </c>
      <c r="AEJ26" s="188">
        <v>10049436.5</v>
      </c>
      <c r="AEK26" s="188">
        <v>2517588.35</v>
      </c>
      <c r="AEL26" s="188">
        <v>25484457.600000005</v>
      </c>
      <c r="AEM26" s="188">
        <v>5937807.9800000004</v>
      </c>
      <c r="AEN26" s="188">
        <v>6759576.9199999999</v>
      </c>
      <c r="AEO26" s="188">
        <v>81098627.210000008</v>
      </c>
      <c r="AEP26" s="188">
        <v>8535345.7199999988</v>
      </c>
      <c r="AEQ26" s="188">
        <v>8071010.3999999985</v>
      </c>
      <c r="AER26" s="188">
        <v>4661034.6399999997</v>
      </c>
      <c r="AES26" s="188">
        <v>3630837.9</v>
      </c>
      <c r="AET26" s="188">
        <v>15614374.09</v>
      </c>
      <c r="AEU26" s="188">
        <v>2643553.61</v>
      </c>
      <c r="AEV26" s="188">
        <v>3057181.74</v>
      </c>
      <c r="AEW26" s="188">
        <v>5285916.6900000004</v>
      </c>
      <c r="AEX26" s="188">
        <v>2677246.4000000004</v>
      </c>
      <c r="AEY26" s="188">
        <v>63464858.660000004</v>
      </c>
      <c r="AEZ26" s="188">
        <v>17213506.029999997</v>
      </c>
      <c r="AFA26" s="188">
        <v>6816389.4699999997</v>
      </c>
      <c r="AFB26" s="188">
        <v>3940096.44</v>
      </c>
      <c r="AFC26" s="188">
        <v>12740751.020000001</v>
      </c>
      <c r="AFD26" s="188">
        <v>11475863.879999999</v>
      </c>
      <c r="AFE26" s="188">
        <v>3961902.1900000004</v>
      </c>
      <c r="AFF26" s="188">
        <v>4994047.9400000004</v>
      </c>
      <c r="AFG26" s="188">
        <v>4572220.2300000004</v>
      </c>
      <c r="AFH26" s="188">
        <v>10644997.309999999</v>
      </c>
      <c r="AFI26" s="188">
        <v>7135731.1099999994</v>
      </c>
      <c r="AFJ26" s="188">
        <v>7125619.5499999998</v>
      </c>
      <c r="AFK26" s="188">
        <v>14631027.999999998</v>
      </c>
      <c r="AFL26" s="188">
        <v>37848841.920000009</v>
      </c>
      <c r="AFM26" s="188">
        <v>5032837.4400000004</v>
      </c>
      <c r="AFN26" s="188">
        <v>3653605.97</v>
      </c>
      <c r="AFO26" s="188">
        <v>3820309.06</v>
      </c>
      <c r="AFP26" s="188">
        <v>3802879.57</v>
      </c>
      <c r="AFQ26" s="188">
        <v>3440148.5100000002</v>
      </c>
      <c r="AFR26" s="188">
        <v>2857599.34</v>
      </c>
      <c r="AFS26" s="188">
        <v>8873070.5</v>
      </c>
      <c r="AFT26" s="188">
        <v>10187268.099999998</v>
      </c>
      <c r="AFU26" s="188">
        <v>2354682.4699999997</v>
      </c>
      <c r="AFV26" s="188">
        <v>2922837.4200000004</v>
      </c>
      <c r="AFW26" s="188">
        <v>2964259.54</v>
      </c>
      <c r="AFX26" s="188">
        <v>42233402.800000004</v>
      </c>
      <c r="AFY26" s="188">
        <v>3127227.59</v>
      </c>
      <c r="AFZ26" s="188">
        <v>3790897.8800000004</v>
      </c>
      <c r="AGA26" s="188">
        <v>3088182.74</v>
      </c>
      <c r="AGB26" s="188">
        <v>27016348.109999999</v>
      </c>
      <c r="AGC26" s="188">
        <v>4965805.62</v>
      </c>
      <c r="AGD26" s="188">
        <v>1867960.1600000001</v>
      </c>
      <c r="AGE26" s="188">
        <v>7508894.2599999998</v>
      </c>
      <c r="AGF26" s="188">
        <v>2791321.7199999997</v>
      </c>
      <c r="AGG26" s="188">
        <v>2493246.8499999996</v>
      </c>
      <c r="AGH26" s="188">
        <v>5765753.6900000004</v>
      </c>
      <c r="AGI26" s="188">
        <v>69506778.230000004</v>
      </c>
      <c r="AGJ26" s="188">
        <v>14889992.960000001</v>
      </c>
      <c r="AGK26" s="188">
        <v>3265387.9999999995</v>
      </c>
      <c r="AGL26" s="188">
        <v>1565760.6400000001</v>
      </c>
      <c r="AGM26" s="188">
        <v>8667391.5599999987</v>
      </c>
      <c r="AGN26" s="188">
        <v>5244129.42</v>
      </c>
      <c r="AGO26" s="188">
        <v>3041312.5</v>
      </c>
      <c r="AGP26" s="188">
        <v>2561253.71</v>
      </c>
      <c r="AGQ26" s="188">
        <v>166768638.81</v>
      </c>
      <c r="AGR26" s="188">
        <v>146623730.08000001</v>
      </c>
      <c r="AGS26" s="188">
        <v>5205864.7300000004</v>
      </c>
      <c r="AGT26" s="188">
        <v>8977411.1799999997</v>
      </c>
      <c r="AGU26" s="188">
        <v>13292394.140000001</v>
      </c>
      <c r="AGV26" s="188">
        <v>7602445.6900000004</v>
      </c>
      <c r="AGW26" s="188">
        <v>7894149.4399999995</v>
      </c>
      <c r="AGX26" s="188">
        <v>8290435.8799999999</v>
      </c>
      <c r="AGY26" s="188">
        <v>2218458.27</v>
      </c>
      <c r="AGZ26" s="188">
        <v>5435711.3200000003</v>
      </c>
      <c r="AHA26" s="188">
        <v>6377133.9300000006</v>
      </c>
      <c r="AHB26" s="188">
        <v>3780568.72</v>
      </c>
      <c r="AHC26" s="188">
        <v>7049912.1000000006</v>
      </c>
      <c r="AHD26" s="188">
        <v>5025341.55</v>
      </c>
      <c r="AHE26" s="188">
        <v>4494008.1499999994</v>
      </c>
      <c r="AHF26" s="188">
        <v>4464104.1399999997</v>
      </c>
      <c r="AHG26" s="188">
        <v>5248658.4799999995</v>
      </c>
      <c r="AHH26" s="188">
        <v>52959645.289999999</v>
      </c>
      <c r="AHI26" s="188">
        <v>5718132.9700000007</v>
      </c>
      <c r="AHJ26" s="188">
        <v>2237576.0700000003</v>
      </c>
      <c r="AHK26" s="188">
        <v>4023813.3000000003</v>
      </c>
      <c r="AHL26" s="188">
        <v>11112287.310000001</v>
      </c>
      <c r="AHM26" s="188">
        <v>4579956.8000000007</v>
      </c>
      <c r="AHN26" s="188">
        <v>3431821.1699999995</v>
      </c>
      <c r="AHO26" s="188"/>
      <c r="AHQ26" s="208">
        <v>24</v>
      </c>
      <c r="AHR26" s="184" t="s">
        <v>33</v>
      </c>
      <c r="AHS26" s="184" t="b">
        <f t="shared" si="0"/>
        <v>1</v>
      </c>
    </row>
    <row r="27" spans="1:903" ht="23.5" customHeight="1">
      <c r="A27" s="183" t="s">
        <v>35</v>
      </c>
      <c r="B27" s="184" t="s">
        <v>36</v>
      </c>
      <c r="C27" s="188">
        <v>43781872.260000005</v>
      </c>
      <c r="D27" s="188">
        <v>12003299.34</v>
      </c>
      <c r="E27" s="188">
        <v>1497606.92</v>
      </c>
      <c r="F27" s="188">
        <v>4403030.3</v>
      </c>
      <c r="G27" s="188">
        <v>2190603.84</v>
      </c>
      <c r="H27" s="188">
        <v>3270643.4</v>
      </c>
      <c r="I27" s="188">
        <v>1487841.49</v>
      </c>
      <c r="J27" s="188">
        <v>13845320.969999999</v>
      </c>
      <c r="K27" s="188">
        <v>3577379.0300000003</v>
      </c>
      <c r="L27" s="188">
        <v>1565029.9899999998</v>
      </c>
      <c r="M27" s="188">
        <v>6759647.6799999997</v>
      </c>
      <c r="N27" s="188">
        <v>2191830.12</v>
      </c>
      <c r="O27" s="188">
        <v>9566845.7300000004</v>
      </c>
      <c r="P27" s="188">
        <v>4389454.1099999994</v>
      </c>
      <c r="Q27" s="188">
        <v>3041116.05</v>
      </c>
      <c r="R27" s="188">
        <v>1631027.77</v>
      </c>
      <c r="S27" s="188">
        <v>1862146.6</v>
      </c>
      <c r="T27" s="188">
        <v>2617940.65</v>
      </c>
      <c r="U27" s="188">
        <v>1275961.67</v>
      </c>
      <c r="V27" s="188">
        <v>1878624.0399999998</v>
      </c>
      <c r="W27" s="188">
        <v>2054786.3</v>
      </c>
      <c r="X27" s="188">
        <v>1222503.01</v>
      </c>
      <c r="Y27" s="188">
        <v>805585.04</v>
      </c>
      <c r="Z27" s="188">
        <v>909913.40000000014</v>
      </c>
      <c r="AA27" s="188">
        <v>51464755.68999999</v>
      </c>
      <c r="AB27" s="188">
        <v>3456608.7299999995</v>
      </c>
      <c r="AC27" s="188">
        <v>5505591.9100000001</v>
      </c>
      <c r="AD27" s="188">
        <v>2068074.55</v>
      </c>
      <c r="AE27" s="188">
        <v>11026577.300000001</v>
      </c>
      <c r="AF27" s="188">
        <v>3583212.32</v>
      </c>
      <c r="AG27" s="188">
        <v>8996195.4499999993</v>
      </c>
      <c r="AH27" s="188">
        <v>3683253.12</v>
      </c>
      <c r="AI27" s="188">
        <v>3430266.26</v>
      </c>
      <c r="AJ27" s="188">
        <v>2539085.7000000002</v>
      </c>
      <c r="AK27" s="188">
        <v>1630277.9699999997</v>
      </c>
      <c r="AL27" s="188">
        <v>1702135.9999999998</v>
      </c>
      <c r="AM27" s="188">
        <v>2166930.4500000002</v>
      </c>
      <c r="AN27" s="188">
        <v>1708241.01</v>
      </c>
      <c r="AO27" s="188">
        <v>1706775.07</v>
      </c>
      <c r="AP27" s="188">
        <v>3909461.14</v>
      </c>
      <c r="AQ27" s="188">
        <v>4785280.1900000004</v>
      </c>
      <c r="AR27" s="188">
        <v>843247.53</v>
      </c>
      <c r="AS27" s="188">
        <v>24046745.410000004</v>
      </c>
      <c r="AT27" s="188">
        <v>3009640.75</v>
      </c>
      <c r="AU27" s="188">
        <v>2717173.25</v>
      </c>
      <c r="AV27" s="188">
        <v>3035199.75</v>
      </c>
      <c r="AW27" s="188">
        <v>2426217.1399999997</v>
      </c>
      <c r="AX27" s="188">
        <v>1702859.31</v>
      </c>
      <c r="AY27" s="188">
        <v>1670871.68</v>
      </c>
      <c r="AZ27" s="188">
        <v>2743746.43</v>
      </c>
      <c r="BA27" s="188">
        <v>10234435.459999999</v>
      </c>
      <c r="BB27" s="188">
        <v>1325304.04</v>
      </c>
      <c r="BC27" s="188">
        <v>2908476.77</v>
      </c>
      <c r="BD27" s="188">
        <v>6119141.3100000005</v>
      </c>
      <c r="BE27" s="188">
        <v>1404406.91</v>
      </c>
      <c r="BF27" s="188">
        <v>1548603.5</v>
      </c>
      <c r="BG27" s="188">
        <v>2201844.8600000003</v>
      </c>
      <c r="BH27" s="188">
        <v>25650293.32</v>
      </c>
      <c r="BI27" s="188">
        <v>1152414.8</v>
      </c>
      <c r="BJ27" s="188">
        <v>863764.03</v>
      </c>
      <c r="BK27" s="188">
        <v>2168986.3299999996</v>
      </c>
      <c r="BL27" s="188">
        <v>2487281.44</v>
      </c>
      <c r="BM27" s="188">
        <v>3378185.08</v>
      </c>
      <c r="BN27" s="188">
        <v>1460680.4400000002</v>
      </c>
      <c r="BO27" s="188">
        <v>1658734.33</v>
      </c>
      <c r="BP27" s="188">
        <v>1084828.29</v>
      </c>
      <c r="BQ27" s="188">
        <v>1164172.69</v>
      </c>
      <c r="BR27" s="188">
        <v>826647.77999999991</v>
      </c>
      <c r="BS27" s="188">
        <v>945563.49</v>
      </c>
      <c r="BT27" s="188">
        <v>6523564.5300000003</v>
      </c>
      <c r="BU27" s="188">
        <v>849429.47000000009</v>
      </c>
      <c r="BV27" s="188">
        <v>821255.86</v>
      </c>
      <c r="BW27" s="188">
        <v>21671358.129999999</v>
      </c>
      <c r="BX27" s="188">
        <v>11126248.360000001</v>
      </c>
      <c r="BY27" s="188">
        <v>2303953.15</v>
      </c>
      <c r="BZ27" s="188">
        <v>1202968.7000000002</v>
      </c>
      <c r="CA27" s="188">
        <v>2789360.9499999997</v>
      </c>
      <c r="CB27" s="188">
        <v>2419841.23</v>
      </c>
      <c r="CC27" s="188">
        <v>1468107.42</v>
      </c>
      <c r="CD27" s="188">
        <v>184498.75999999998</v>
      </c>
      <c r="CE27" s="188">
        <v>333193.15000000002</v>
      </c>
      <c r="CF27" s="188">
        <v>57610218.349999994</v>
      </c>
      <c r="CG27" s="188">
        <v>2570153.0300000003</v>
      </c>
      <c r="CH27" s="188">
        <v>6772996.3200000012</v>
      </c>
      <c r="CI27" s="188">
        <v>1539982.4200000002</v>
      </c>
      <c r="CJ27" s="188">
        <v>2223816.91</v>
      </c>
      <c r="CK27" s="188">
        <v>1854212.2400000002</v>
      </c>
      <c r="CL27" s="188">
        <v>1865589.9200000002</v>
      </c>
      <c r="CM27" s="188">
        <v>5151612.7399999993</v>
      </c>
      <c r="CN27" s="188">
        <v>1347521.93</v>
      </c>
      <c r="CO27" s="188">
        <v>1698732.77</v>
      </c>
      <c r="CP27" s="188">
        <v>1712248.1</v>
      </c>
      <c r="CQ27" s="188">
        <v>2264574.2399999998</v>
      </c>
      <c r="CR27" s="188">
        <v>1609447.74</v>
      </c>
      <c r="CS27" s="188">
        <v>21153294.880000003</v>
      </c>
      <c r="CT27" s="188">
        <v>1787563.17</v>
      </c>
      <c r="CU27" s="188">
        <v>1702933.9300000002</v>
      </c>
      <c r="CV27" s="188">
        <v>3795446.78</v>
      </c>
      <c r="CW27" s="188">
        <v>1366106.81</v>
      </c>
      <c r="CX27" s="188">
        <v>3013952.69</v>
      </c>
      <c r="CY27" s="188">
        <v>1835164.1600000001</v>
      </c>
      <c r="CZ27" s="188">
        <v>855087.16000000015</v>
      </c>
      <c r="DA27" s="188">
        <v>31776855.850000001</v>
      </c>
      <c r="DB27" s="188">
        <v>3898253.94</v>
      </c>
      <c r="DC27" s="188">
        <v>7533884.7400000002</v>
      </c>
      <c r="DD27" s="188">
        <v>15333561.24</v>
      </c>
      <c r="DE27" s="188">
        <v>3451143.45</v>
      </c>
      <c r="DF27" s="188">
        <v>6387984.6899999995</v>
      </c>
      <c r="DG27" s="188">
        <v>3707678.4600000004</v>
      </c>
      <c r="DH27" s="188">
        <v>813534.87000000011</v>
      </c>
      <c r="DI27" s="188">
        <v>2878294.86</v>
      </c>
      <c r="DJ27" s="188">
        <v>1299577.77</v>
      </c>
      <c r="DK27" s="188">
        <v>4632269.83</v>
      </c>
      <c r="DL27" s="188">
        <v>14971617.01</v>
      </c>
      <c r="DM27" s="188">
        <v>25807624.400000002</v>
      </c>
      <c r="DN27" s="188">
        <v>1906469.3599999999</v>
      </c>
      <c r="DO27" s="188">
        <v>2335011.1900000004</v>
      </c>
      <c r="DP27" s="188">
        <v>3146564.24</v>
      </c>
      <c r="DQ27" s="188">
        <v>2975934.8499999996</v>
      </c>
      <c r="DR27" s="188">
        <v>2274633.7800000003</v>
      </c>
      <c r="DS27" s="188">
        <v>2615627.88</v>
      </c>
      <c r="DT27" s="188">
        <v>1551530.9200000002</v>
      </c>
      <c r="DU27" s="188">
        <v>72346379.650000006</v>
      </c>
      <c r="DV27" s="188">
        <v>2888665.04</v>
      </c>
      <c r="DW27" s="188">
        <v>3779974.29</v>
      </c>
      <c r="DX27" s="188">
        <v>3780037.59</v>
      </c>
      <c r="DY27" s="188">
        <v>3942430.01</v>
      </c>
      <c r="DZ27" s="188">
        <v>3898007.86</v>
      </c>
      <c r="EA27" s="188">
        <v>5295225.040000001</v>
      </c>
      <c r="EB27" s="188">
        <v>3279495.3499999996</v>
      </c>
      <c r="EC27" s="188">
        <v>4007876.64</v>
      </c>
      <c r="ED27" s="188">
        <v>14791921.16</v>
      </c>
      <c r="EE27" s="188">
        <v>13024992.120000001</v>
      </c>
      <c r="EF27" s="188">
        <v>2862511.79</v>
      </c>
      <c r="EG27" s="188">
        <v>2957464.2399999998</v>
      </c>
      <c r="EH27" s="188">
        <v>2461839.65</v>
      </c>
      <c r="EI27" s="188">
        <v>2835269.2399999998</v>
      </c>
      <c r="EJ27" s="188">
        <v>4065063.27</v>
      </c>
      <c r="EK27" s="188">
        <v>1806751.7699999998</v>
      </c>
      <c r="EL27" s="188">
        <v>2579339.3499999996</v>
      </c>
      <c r="EM27" s="188">
        <v>34500324.82</v>
      </c>
      <c r="EN27" s="188">
        <v>2865287.23</v>
      </c>
      <c r="EO27" s="188">
        <v>2300294.0699999998</v>
      </c>
      <c r="EP27" s="188">
        <v>2654095.4299999997</v>
      </c>
      <c r="EQ27" s="188">
        <v>2064382.55</v>
      </c>
      <c r="ER27" s="188">
        <v>1112812.8500000001</v>
      </c>
      <c r="ES27" s="188">
        <v>4490830.96</v>
      </c>
      <c r="ET27" s="188">
        <v>3394269.0199999996</v>
      </c>
      <c r="EU27" s="188">
        <v>1491874.79</v>
      </c>
      <c r="EV27" s="188">
        <v>23091987.440000001</v>
      </c>
      <c r="EW27" s="188">
        <v>1528177.93</v>
      </c>
      <c r="EX27" s="188">
        <v>2718285.1599999997</v>
      </c>
      <c r="EY27" s="188">
        <v>3909076.9199999995</v>
      </c>
      <c r="EZ27" s="188">
        <v>5059463.49</v>
      </c>
      <c r="FA27" s="188">
        <v>4082523.0899999994</v>
      </c>
      <c r="FB27" s="188">
        <v>3948240.6999999997</v>
      </c>
      <c r="FC27" s="188">
        <v>3045737.1000000006</v>
      </c>
      <c r="FD27" s="188">
        <v>2202961.42</v>
      </c>
      <c r="FE27" s="188">
        <v>1876654.1300000001</v>
      </c>
      <c r="FF27" s="188">
        <v>1916025.4799999997</v>
      </c>
      <c r="FG27" s="188">
        <v>1348997.79</v>
      </c>
      <c r="FH27" s="188">
        <v>26010360.34</v>
      </c>
      <c r="FI27" s="188">
        <v>1872958.97</v>
      </c>
      <c r="FJ27" s="188">
        <v>2328212.7799999998</v>
      </c>
      <c r="FK27" s="188">
        <v>1822724.2</v>
      </c>
      <c r="FL27" s="188">
        <v>3262255.7100000004</v>
      </c>
      <c r="FM27" s="188">
        <v>3303058.7300000004</v>
      </c>
      <c r="FN27" s="188">
        <v>991724.64</v>
      </c>
      <c r="FO27" s="188">
        <v>580839.68000000005</v>
      </c>
      <c r="FP27" s="188">
        <v>36665489.550000004</v>
      </c>
      <c r="FQ27" s="188">
        <v>2024104.3900000001</v>
      </c>
      <c r="FR27" s="188">
        <v>4251873.2300000004</v>
      </c>
      <c r="FS27" s="188">
        <v>3768477.7000000007</v>
      </c>
      <c r="FT27" s="188">
        <v>3806826.5999999996</v>
      </c>
      <c r="FU27" s="188">
        <v>2905501.92</v>
      </c>
      <c r="FV27" s="188">
        <v>7269027.8699999992</v>
      </c>
      <c r="FW27" s="188">
        <v>3275927.4899999998</v>
      </c>
      <c r="FX27" s="188">
        <v>3667165.98</v>
      </c>
      <c r="FY27" s="188">
        <v>2789424.05</v>
      </c>
      <c r="FZ27" s="188">
        <v>6137347.4200000009</v>
      </c>
      <c r="GA27" s="188">
        <v>2447983.85</v>
      </c>
      <c r="GB27" s="188">
        <v>2004429.65</v>
      </c>
      <c r="GC27" s="188">
        <v>864700.72</v>
      </c>
      <c r="GD27" s="188">
        <v>21725045.350000005</v>
      </c>
      <c r="GE27" s="188">
        <v>2099572.3600000003</v>
      </c>
      <c r="GF27" s="188">
        <v>1803670.9800000002</v>
      </c>
      <c r="GG27" s="188">
        <v>5430768.1699999999</v>
      </c>
      <c r="GH27" s="188">
        <v>2964693.1599999997</v>
      </c>
      <c r="GI27" s="188">
        <v>2400994.21</v>
      </c>
      <c r="GJ27" s="188">
        <v>2800268.46</v>
      </c>
      <c r="GK27" s="188">
        <v>5475280.4700000007</v>
      </c>
      <c r="GL27" s="188">
        <v>2110028.25</v>
      </c>
      <c r="GM27" s="188">
        <v>896186.61</v>
      </c>
      <c r="GN27" s="188">
        <v>875871.58</v>
      </c>
      <c r="GO27" s="188">
        <v>707607.65</v>
      </c>
      <c r="GP27" s="188">
        <v>15174383.33</v>
      </c>
      <c r="GQ27" s="188">
        <v>5691870.4499999993</v>
      </c>
      <c r="GR27" s="188">
        <v>2633402.1800000002</v>
      </c>
      <c r="GS27" s="188">
        <v>6199578.4299999997</v>
      </c>
      <c r="GT27" s="188">
        <v>1285966.93</v>
      </c>
      <c r="GU27" s="188">
        <v>3487809.5999999996</v>
      </c>
      <c r="GV27" s="188">
        <v>3709238.6399999997</v>
      </c>
      <c r="GW27" s="188">
        <v>1642914.47</v>
      </c>
      <c r="GX27" s="188">
        <v>17453375.020000003</v>
      </c>
      <c r="GY27" s="188">
        <v>2583244.9499999997</v>
      </c>
      <c r="GZ27" s="188">
        <v>4526788.53</v>
      </c>
      <c r="HA27" s="188">
        <v>2903649.4</v>
      </c>
      <c r="HB27" s="188">
        <v>42670058.230000004</v>
      </c>
      <c r="HC27" s="188">
        <v>4948994.66</v>
      </c>
      <c r="HD27" s="188">
        <v>6587875.25</v>
      </c>
      <c r="HE27" s="188">
        <v>3888574.44</v>
      </c>
      <c r="HF27" s="188">
        <v>4296300.66</v>
      </c>
      <c r="HG27" s="188">
        <v>5450127.9499999993</v>
      </c>
      <c r="HH27" s="188">
        <v>1547948.67</v>
      </c>
      <c r="HI27" s="188">
        <v>30447183.120000001</v>
      </c>
      <c r="HJ27" s="188">
        <v>3906451.13</v>
      </c>
      <c r="HK27" s="188">
        <v>5490669.0300000003</v>
      </c>
      <c r="HL27" s="188">
        <v>2572885.2799999998</v>
      </c>
      <c r="HM27" s="188">
        <v>2253816.59</v>
      </c>
      <c r="HN27" s="188">
        <v>2176023.8200000003</v>
      </c>
      <c r="HO27" s="188">
        <v>3541068.52</v>
      </c>
      <c r="HP27" s="188">
        <v>2082995.2999999998</v>
      </c>
      <c r="HQ27" s="188">
        <v>29791878.239999998</v>
      </c>
      <c r="HR27" s="188">
        <v>17033696.120000001</v>
      </c>
      <c r="HS27" s="188">
        <v>2785186.36</v>
      </c>
      <c r="HT27" s="188">
        <v>2350682.0699999998</v>
      </c>
      <c r="HU27" s="188">
        <v>1765434.69</v>
      </c>
      <c r="HV27" s="188">
        <v>1512169.73</v>
      </c>
      <c r="HW27" s="188">
        <v>5981489.7799999993</v>
      </c>
      <c r="HX27" s="188">
        <v>2134053.87</v>
      </c>
      <c r="HY27" s="188">
        <v>2306547.61</v>
      </c>
      <c r="HZ27" s="188">
        <v>2478581.56</v>
      </c>
      <c r="IA27" s="188">
        <v>1947513.26</v>
      </c>
      <c r="IB27" s="188">
        <v>4048398.93</v>
      </c>
      <c r="IC27" s="188">
        <v>1193539.4300000002</v>
      </c>
      <c r="ID27" s="188">
        <v>2577666.0699999998</v>
      </c>
      <c r="IE27" s="188">
        <v>1837130.47</v>
      </c>
      <c r="IF27" s="188">
        <v>1506031</v>
      </c>
      <c r="IG27" s="188">
        <v>32085897.879999999</v>
      </c>
      <c r="IH27" s="188">
        <v>12601514.590000002</v>
      </c>
      <c r="II27" s="188">
        <v>2943832.41</v>
      </c>
      <c r="IJ27" s="188">
        <v>5777171.1599999992</v>
      </c>
      <c r="IK27" s="188">
        <v>7993538.8100000005</v>
      </c>
      <c r="IL27" s="188">
        <v>2782608.14</v>
      </c>
      <c r="IM27" s="188">
        <v>2481648.9700000002</v>
      </c>
      <c r="IN27" s="188">
        <v>2007047.67</v>
      </c>
      <c r="IO27" s="188">
        <v>1951861.28</v>
      </c>
      <c r="IP27" s="188">
        <v>2244623.5299999998</v>
      </c>
      <c r="IQ27" s="188">
        <v>1847291.91</v>
      </c>
      <c r="IR27" s="188">
        <v>42890058.700000003</v>
      </c>
      <c r="IS27" s="188">
        <v>14715805.699999999</v>
      </c>
      <c r="IT27" s="188">
        <v>4432625.57</v>
      </c>
      <c r="IU27" s="188">
        <v>3225270.34</v>
      </c>
      <c r="IV27" s="188">
        <v>2014328.29</v>
      </c>
      <c r="IW27" s="188">
        <v>1455266.71</v>
      </c>
      <c r="IX27" s="188">
        <v>2291680.9900000002</v>
      </c>
      <c r="IY27" s="188">
        <v>1199473.47</v>
      </c>
      <c r="IZ27" s="188">
        <v>1675926.81</v>
      </c>
      <c r="JA27" s="188">
        <v>2285889.65</v>
      </c>
      <c r="JB27" s="188">
        <v>3100195.0600000005</v>
      </c>
      <c r="JC27" s="188">
        <v>1909562.57</v>
      </c>
      <c r="JD27" s="188">
        <v>17026991.649999999</v>
      </c>
      <c r="JE27" s="188">
        <v>8474461.5100000016</v>
      </c>
      <c r="JF27" s="188">
        <v>2059228.0799999998</v>
      </c>
      <c r="JG27" s="188">
        <v>1583532.18</v>
      </c>
      <c r="JH27" s="188">
        <v>1677160.42</v>
      </c>
      <c r="JI27" s="188">
        <v>1276272.06</v>
      </c>
      <c r="JJ27" s="188">
        <v>19872761.800000001</v>
      </c>
      <c r="JK27" s="188">
        <v>2004580.1</v>
      </c>
      <c r="JL27" s="188">
        <v>1894617.9400000002</v>
      </c>
      <c r="JM27" s="188">
        <v>3955949.24</v>
      </c>
      <c r="JN27" s="188">
        <v>2214715.8600000003</v>
      </c>
      <c r="JO27" s="188">
        <v>4578570.5799999991</v>
      </c>
      <c r="JP27" s="188">
        <v>1951717.55</v>
      </c>
      <c r="JQ27" s="188">
        <v>31676978.859999996</v>
      </c>
      <c r="JR27" s="188">
        <v>3098627.6300000004</v>
      </c>
      <c r="JS27" s="188">
        <v>1500164.01</v>
      </c>
      <c r="JT27" s="188">
        <v>7446732.8899999997</v>
      </c>
      <c r="JU27" s="188">
        <v>5644829.0800000001</v>
      </c>
      <c r="JV27" s="188">
        <v>2931777.18</v>
      </c>
      <c r="JW27" s="188">
        <v>2767769.17</v>
      </c>
      <c r="JX27" s="188">
        <v>2146351.61</v>
      </c>
      <c r="JY27" s="188">
        <v>37473518.099999987</v>
      </c>
      <c r="JZ27" s="188">
        <v>14082502.68</v>
      </c>
      <c r="KA27" s="188">
        <v>2888003.1199999996</v>
      </c>
      <c r="KB27" s="188">
        <v>1366292.93</v>
      </c>
      <c r="KC27" s="188">
        <v>2991650.0000000005</v>
      </c>
      <c r="KD27" s="188">
        <v>1036387.66</v>
      </c>
      <c r="KE27" s="188">
        <v>8855954.3499999996</v>
      </c>
      <c r="KF27" s="188">
        <v>6155186.9299999997</v>
      </c>
      <c r="KG27" s="188">
        <v>2660945.86</v>
      </c>
      <c r="KH27" s="188">
        <v>3334372.4400000004</v>
      </c>
      <c r="KI27" s="188">
        <v>2429950.2800000003</v>
      </c>
      <c r="KJ27" s="188">
        <v>2913174.2300000004</v>
      </c>
      <c r="KK27" s="188">
        <v>2678296</v>
      </c>
      <c r="KL27" s="188">
        <v>844929.38</v>
      </c>
      <c r="KM27" s="188">
        <v>1848611.2</v>
      </c>
      <c r="KN27" s="188">
        <v>44461117.099999994</v>
      </c>
      <c r="KO27" s="188">
        <v>5195213.9899999993</v>
      </c>
      <c r="KP27" s="188">
        <v>3996324.6300000004</v>
      </c>
      <c r="KQ27" s="188">
        <v>3677081.0399999996</v>
      </c>
      <c r="KR27" s="188">
        <v>3628603.92</v>
      </c>
      <c r="KS27" s="188">
        <v>4349950.8899999997</v>
      </c>
      <c r="KT27" s="188">
        <v>11726628.73</v>
      </c>
      <c r="KU27" s="188">
        <v>1846933.3</v>
      </c>
      <c r="KV27" s="188">
        <v>2211283.6900000004</v>
      </c>
      <c r="KW27" s="188">
        <v>19220725.179999996</v>
      </c>
      <c r="KX27" s="188">
        <v>2811335.32</v>
      </c>
      <c r="KY27" s="188">
        <v>3760661.4000000004</v>
      </c>
      <c r="KZ27" s="188">
        <v>7259215.54</v>
      </c>
      <c r="LA27" s="188">
        <v>1944722.56</v>
      </c>
      <c r="LB27" s="188">
        <v>3981268.0400000005</v>
      </c>
      <c r="LC27" s="188">
        <v>34189383.359999999</v>
      </c>
      <c r="LD27" s="188">
        <v>4250891.25</v>
      </c>
      <c r="LE27" s="188">
        <v>40962166.539999999</v>
      </c>
      <c r="LF27" s="188">
        <v>15249461.869999999</v>
      </c>
      <c r="LG27" s="188">
        <v>14613332.890000001</v>
      </c>
      <c r="LH27" s="188">
        <v>15902733.5</v>
      </c>
      <c r="LI27" s="188">
        <v>3380528.1799999997</v>
      </c>
      <c r="LJ27" s="188">
        <v>1973807.4399999997</v>
      </c>
      <c r="LK27" s="188">
        <v>2427114.35</v>
      </c>
      <c r="LL27" s="188">
        <v>3199118.49</v>
      </c>
      <c r="LM27" s="188">
        <v>1257059.2200000002</v>
      </c>
      <c r="LN27" s="188">
        <v>3212179.3200000003</v>
      </c>
      <c r="LO27" s="188">
        <v>1352801.23</v>
      </c>
      <c r="LP27" s="188">
        <v>18880190.879999999</v>
      </c>
      <c r="LQ27" s="188">
        <v>3912343.07</v>
      </c>
      <c r="LR27" s="188">
        <v>2529462.5099999998</v>
      </c>
      <c r="LS27" s="188">
        <v>50471714.420000017</v>
      </c>
      <c r="LT27" s="188">
        <v>19845897.999999996</v>
      </c>
      <c r="LU27" s="188">
        <v>41772671.609999992</v>
      </c>
      <c r="LV27" s="188">
        <v>13497752.279999999</v>
      </c>
      <c r="LW27" s="188">
        <v>5843786.6600000001</v>
      </c>
      <c r="LX27" s="188">
        <v>6064559.5499999998</v>
      </c>
      <c r="LY27" s="188">
        <v>2849101.44</v>
      </c>
      <c r="LZ27" s="188">
        <v>3989061.02</v>
      </c>
      <c r="MA27" s="188">
        <v>3166677.1900000004</v>
      </c>
      <c r="MB27" s="188">
        <v>3750639.3</v>
      </c>
      <c r="MC27" s="188">
        <v>11566963.060000001</v>
      </c>
      <c r="MD27" s="188">
        <v>2712506.63</v>
      </c>
      <c r="ME27" s="188">
        <v>46330796.859999999</v>
      </c>
      <c r="MF27" s="188">
        <v>2922320.52</v>
      </c>
      <c r="MG27" s="188">
        <v>1627105.2999999998</v>
      </c>
      <c r="MH27" s="188">
        <v>1933624.86</v>
      </c>
      <c r="MI27" s="188">
        <v>1444711.6199999999</v>
      </c>
      <c r="MJ27" s="188">
        <v>2966078.48</v>
      </c>
      <c r="MK27" s="188">
        <v>2549436.4300000002</v>
      </c>
      <c r="ML27" s="188">
        <v>1992966.19</v>
      </c>
      <c r="MM27" s="188">
        <v>3372210.86</v>
      </c>
      <c r="MN27" s="188">
        <v>2305216.7199999997</v>
      </c>
      <c r="MO27" s="188">
        <v>2488119.3099999996</v>
      </c>
      <c r="MP27" s="188">
        <v>2005790.71</v>
      </c>
      <c r="MQ27" s="188">
        <v>39119792.389999993</v>
      </c>
      <c r="MR27" s="188">
        <v>2605480.41</v>
      </c>
      <c r="MS27" s="188">
        <v>2209170.04</v>
      </c>
      <c r="MT27" s="188">
        <v>3542600.15</v>
      </c>
      <c r="MU27" s="188">
        <v>4545771.1900000004</v>
      </c>
      <c r="MV27" s="188">
        <v>3520083.81</v>
      </c>
      <c r="MW27" s="188">
        <v>9151910.0297000017</v>
      </c>
      <c r="MX27" s="188">
        <v>6470690.0599999996</v>
      </c>
      <c r="MY27" s="188">
        <v>3054293.88</v>
      </c>
      <c r="MZ27" s="188">
        <v>1097405.9300000002</v>
      </c>
      <c r="NA27" s="188">
        <v>674935.66</v>
      </c>
      <c r="NB27" s="188">
        <v>67778877.189999998</v>
      </c>
      <c r="NC27" s="188">
        <v>6944006.8700000001</v>
      </c>
      <c r="ND27" s="188">
        <v>2576528.7999999998</v>
      </c>
      <c r="NE27" s="188">
        <v>22753064.09</v>
      </c>
      <c r="NF27" s="188">
        <v>2238507.8600000003</v>
      </c>
      <c r="NG27" s="188">
        <v>6431562.1800000006</v>
      </c>
      <c r="NH27" s="188">
        <v>14358127.960000003</v>
      </c>
      <c r="NI27" s="188">
        <v>11671444.300000001</v>
      </c>
      <c r="NJ27" s="188">
        <v>1584445.09</v>
      </c>
      <c r="NK27" s="188">
        <v>4642715.8199999994</v>
      </c>
      <c r="NL27" s="188">
        <v>3791862.69</v>
      </c>
      <c r="NM27" s="188">
        <v>2631014.6199999996</v>
      </c>
      <c r="NN27" s="188">
        <v>19248323.16</v>
      </c>
      <c r="NO27" s="188">
        <v>2104546.4499999997</v>
      </c>
      <c r="NP27" s="188">
        <v>1772201.7600000002</v>
      </c>
      <c r="NQ27" s="188">
        <v>2269295.4500000002</v>
      </c>
      <c r="NR27" s="188">
        <v>1700160.49</v>
      </c>
      <c r="NS27" s="188">
        <v>704866.15999999992</v>
      </c>
      <c r="NT27" s="188">
        <v>1253426.44</v>
      </c>
      <c r="NU27" s="188">
        <v>31153480.240000002</v>
      </c>
      <c r="NV27" s="188">
        <v>13493295.109999999</v>
      </c>
      <c r="NW27" s="188">
        <v>2386267.2200000002</v>
      </c>
      <c r="NX27" s="188">
        <v>1705383.6</v>
      </c>
      <c r="NY27" s="188">
        <v>2676152.4900000002</v>
      </c>
      <c r="NZ27" s="188">
        <v>4112511.4299999997</v>
      </c>
      <c r="OA27" s="188">
        <v>1815260.3</v>
      </c>
      <c r="OB27" s="188">
        <v>49993447.960000001</v>
      </c>
      <c r="OC27" s="188">
        <v>10810460.09</v>
      </c>
      <c r="OD27" s="188">
        <v>5073924.45</v>
      </c>
      <c r="OE27" s="188">
        <v>9641862.0500000007</v>
      </c>
      <c r="OF27" s="188">
        <v>2818204.91</v>
      </c>
      <c r="OG27" s="188">
        <v>3894691.4899999998</v>
      </c>
      <c r="OH27" s="188">
        <v>4464131.1399999997</v>
      </c>
      <c r="OI27" s="188">
        <v>2160054.92</v>
      </c>
      <c r="OJ27" s="188">
        <v>1247876.95</v>
      </c>
      <c r="OK27" s="188">
        <v>36127287.949999996</v>
      </c>
      <c r="OL27" s="188">
        <v>8227359.0600000005</v>
      </c>
      <c r="OM27" s="188">
        <v>13891201.68</v>
      </c>
      <c r="ON27" s="188">
        <v>5108360.7299999995</v>
      </c>
      <c r="OO27" s="188">
        <v>4439901.96</v>
      </c>
      <c r="OP27" s="188">
        <v>1533889.4100000001</v>
      </c>
      <c r="OQ27" s="188">
        <v>24873869.859999999</v>
      </c>
      <c r="OR27" s="188">
        <v>2305739.4700000002</v>
      </c>
      <c r="OS27" s="188">
        <v>2101596.17</v>
      </c>
      <c r="OT27" s="188">
        <v>5961943.8600000003</v>
      </c>
      <c r="OU27" s="188">
        <v>4378500.459999999</v>
      </c>
      <c r="OV27" s="188">
        <v>9744331.870000001</v>
      </c>
      <c r="OW27" s="188">
        <v>3326057.8099999996</v>
      </c>
      <c r="OX27" s="188">
        <v>1225585.7800000003</v>
      </c>
      <c r="OY27" s="188">
        <v>1119211.23</v>
      </c>
      <c r="OZ27" s="188">
        <v>30643076.579999998</v>
      </c>
      <c r="PA27" s="188">
        <v>1988706.66</v>
      </c>
      <c r="PB27" s="188">
        <v>5492095.1899999995</v>
      </c>
      <c r="PC27" s="188">
        <v>1307418.6200000001</v>
      </c>
      <c r="PD27" s="188">
        <v>4195145.1500000004</v>
      </c>
      <c r="PE27" s="188">
        <v>5805337.4900000002</v>
      </c>
      <c r="PF27" s="188">
        <v>2136795.2999999998</v>
      </c>
      <c r="PG27" s="188">
        <v>2163737.16</v>
      </c>
      <c r="PH27" s="188">
        <v>2208472.98</v>
      </c>
      <c r="PI27" s="188">
        <v>2375494.3499999996</v>
      </c>
      <c r="PJ27" s="188">
        <v>3587423.68</v>
      </c>
      <c r="PK27" s="188">
        <v>2812863.4899999998</v>
      </c>
      <c r="PL27" s="188">
        <v>1703041.72</v>
      </c>
      <c r="PM27" s="188">
        <v>7483018.0499999998</v>
      </c>
      <c r="PN27" s="188">
        <v>1278820.2999999998</v>
      </c>
      <c r="PO27" s="188">
        <v>834367.34</v>
      </c>
      <c r="PP27" s="188">
        <v>758443.54</v>
      </c>
      <c r="PQ27" s="188">
        <v>1172945.1599999999</v>
      </c>
      <c r="PR27" s="188">
        <v>64816616.189999998</v>
      </c>
      <c r="PS27" s="188">
        <v>2693046.4999999995</v>
      </c>
      <c r="PT27" s="188">
        <v>1615132.9700000002</v>
      </c>
      <c r="PU27" s="188">
        <v>4017416.9800000004</v>
      </c>
      <c r="PV27" s="188">
        <v>20253273.66</v>
      </c>
      <c r="PW27" s="188">
        <v>3802460.91</v>
      </c>
      <c r="PX27" s="188">
        <v>5023264.75</v>
      </c>
      <c r="PY27" s="188">
        <v>2355790.44</v>
      </c>
      <c r="PZ27" s="188">
        <v>6619290.5500000007</v>
      </c>
      <c r="QA27" s="188">
        <v>1692361.8599999999</v>
      </c>
      <c r="QB27" s="188">
        <v>5852202.2000000002</v>
      </c>
      <c r="QC27" s="188">
        <v>2204320.5699999998</v>
      </c>
      <c r="QD27" s="188">
        <v>2692316.1100000003</v>
      </c>
      <c r="QE27" s="188">
        <v>4530343.1900000004</v>
      </c>
      <c r="QF27" s="188">
        <v>3639221.2399999998</v>
      </c>
      <c r="QG27" s="188">
        <v>4153207.7500000005</v>
      </c>
      <c r="QH27" s="188">
        <v>2771281.2500000005</v>
      </c>
      <c r="QI27" s="188">
        <v>2303025.3200000003</v>
      </c>
      <c r="QJ27" s="188">
        <v>1668391.4400000002</v>
      </c>
      <c r="QK27" s="188">
        <v>6741127.8900000006</v>
      </c>
      <c r="QL27" s="188">
        <v>7561841.0199999996</v>
      </c>
      <c r="QM27" s="188">
        <v>1812321.1199999999</v>
      </c>
      <c r="QN27" s="188">
        <v>705481.28999999992</v>
      </c>
      <c r="QO27" s="188">
        <v>774710.15</v>
      </c>
      <c r="QP27" s="188">
        <v>684069.05</v>
      </c>
      <c r="QQ27" s="188">
        <v>777553.23</v>
      </c>
      <c r="QR27" s="188">
        <v>35836147.470000006</v>
      </c>
      <c r="QS27" s="188">
        <v>1992423.32</v>
      </c>
      <c r="QT27" s="188">
        <v>6182661.3100000005</v>
      </c>
      <c r="QU27" s="188">
        <v>2502802.66</v>
      </c>
      <c r="QV27" s="188">
        <v>3046019.56</v>
      </c>
      <c r="QW27" s="188">
        <v>7357254.6699999999</v>
      </c>
      <c r="QX27" s="188">
        <v>2953755.3800000004</v>
      </c>
      <c r="QY27" s="188">
        <v>4036009.71</v>
      </c>
      <c r="QZ27" s="188">
        <v>5885222.3200000003</v>
      </c>
      <c r="RA27" s="188">
        <v>1894844.16</v>
      </c>
      <c r="RB27" s="188">
        <v>1784992.7299999997</v>
      </c>
      <c r="RC27" s="188">
        <v>953195.59</v>
      </c>
      <c r="RD27" s="188">
        <v>830176.28</v>
      </c>
      <c r="RE27" s="188">
        <v>43575802.910000004</v>
      </c>
      <c r="RF27" s="188">
        <v>4932115.3</v>
      </c>
      <c r="RG27" s="188">
        <v>1710276.8299999998</v>
      </c>
      <c r="RH27" s="188">
        <v>2433964.1999999997</v>
      </c>
      <c r="RI27" s="188">
        <v>1243620.5</v>
      </c>
      <c r="RJ27" s="188">
        <v>2455319.0900000003</v>
      </c>
      <c r="RK27" s="188">
        <v>7244399.7000000002</v>
      </c>
      <c r="RL27" s="188">
        <v>2087521.8800000001</v>
      </c>
      <c r="RM27" s="188">
        <v>2930301.1899999995</v>
      </c>
      <c r="RN27" s="188">
        <v>5912893.8399999989</v>
      </c>
      <c r="RO27" s="188">
        <v>6872732.3100000005</v>
      </c>
      <c r="RP27" s="188">
        <v>1634001.04</v>
      </c>
      <c r="RQ27" s="188">
        <v>1485119.81</v>
      </c>
      <c r="RR27" s="188">
        <v>2436956.5799999996</v>
      </c>
      <c r="RS27" s="188">
        <v>1214537.3099999998</v>
      </c>
      <c r="RT27" s="188">
        <v>1844930.47</v>
      </c>
      <c r="RU27" s="188">
        <v>2202451.5399999996</v>
      </c>
      <c r="RV27" s="188">
        <v>1010696.5</v>
      </c>
      <c r="RW27" s="188">
        <v>948612.92999999993</v>
      </c>
      <c r="RX27" s="188">
        <v>834438.84</v>
      </c>
      <c r="RY27" s="188">
        <v>23635192.539999999</v>
      </c>
      <c r="RZ27" s="188">
        <v>1509665.99</v>
      </c>
      <c r="SA27" s="188">
        <v>3280522.6</v>
      </c>
      <c r="SB27" s="188">
        <v>3183550.9699999997</v>
      </c>
      <c r="SC27" s="188">
        <v>896880.06</v>
      </c>
      <c r="SD27" s="188">
        <v>1037259.51</v>
      </c>
      <c r="SE27" s="188">
        <v>1438281.17</v>
      </c>
      <c r="SF27" s="188">
        <v>5533445.0199999996</v>
      </c>
      <c r="SG27" s="188">
        <v>1616035.48</v>
      </c>
      <c r="SH27" s="188">
        <v>1318720.4099999999</v>
      </c>
      <c r="SI27" s="188">
        <v>1957300.4200000002</v>
      </c>
      <c r="SJ27" s="188">
        <v>2587453.9200000004</v>
      </c>
      <c r="SK27" s="188">
        <v>1825664.39</v>
      </c>
      <c r="SL27" s="188">
        <v>1244455.22</v>
      </c>
      <c r="SM27" s="188">
        <v>22600935.319999997</v>
      </c>
      <c r="SN27" s="188">
        <v>3029042.22</v>
      </c>
      <c r="SO27" s="188">
        <v>2399668.8099999996</v>
      </c>
      <c r="SP27" s="188">
        <v>1470993.7899999998</v>
      </c>
      <c r="SQ27" s="188">
        <v>1176392.7200000002</v>
      </c>
      <c r="SR27" s="188">
        <v>2690900.3499999996</v>
      </c>
      <c r="SS27" s="188">
        <v>2039534.8100000003</v>
      </c>
      <c r="ST27" s="188">
        <v>5000860.17</v>
      </c>
      <c r="SU27" s="188">
        <v>2274059.6800000002</v>
      </c>
      <c r="SV27" s="188">
        <v>2106213.7199999997</v>
      </c>
      <c r="SW27" s="188">
        <v>5128338.9600000009</v>
      </c>
      <c r="SX27" s="188">
        <v>646600.97</v>
      </c>
      <c r="SY27" s="188">
        <v>14332014.76</v>
      </c>
      <c r="SZ27" s="188">
        <v>2827572.5600000005</v>
      </c>
      <c r="TA27" s="188">
        <v>2871426.04</v>
      </c>
      <c r="TB27" s="188">
        <v>4670792.91</v>
      </c>
      <c r="TC27" s="188">
        <v>2361008.7599999998</v>
      </c>
      <c r="TD27" s="188">
        <v>2204779.7799999998</v>
      </c>
      <c r="TE27" s="188">
        <v>2106093.16</v>
      </c>
      <c r="TF27" s="188">
        <v>1167272.8899999999</v>
      </c>
      <c r="TG27" s="188">
        <v>51374030.159999996</v>
      </c>
      <c r="TH27" s="188">
        <v>2035405.6300000001</v>
      </c>
      <c r="TI27" s="188">
        <v>1870092.83</v>
      </c>
      <c r="TJ27" s="188">
        <v>4560197.8099999996</v>
      </c>
      <c r="TK27" s="188">
        <v>4351319.6199999992</v>
      </c>
      <c r="TL27" s="188">
        <v>2474660.1899999995</v>
      </c>
      <c r="TM27" s="188">
        <v>805947.14</v>
      </c>
      <c r="TN27" s="188">
        <v>8956798.5799999982</v>
      </c>
      <c r="TO27" s="188">
        <v>2153101.83</v>
      </c>
      <c r="TP27" s="188">
        <v>4559386.8400000008</v>
      </c>
      <c r="TQ27" s="188">
        <v>3944518.0599999996</v>
      </c>
      <c r="TR27" s="188">
        <v>1705104.68</v>
      </c>
      <c r="TS27" s="188">
        <v>1483057.05</v>
      </c>
      <c r="TT27" s="188">
        <v>2352048.2399999998</v>
      </c>
      <c r="TU27" s="188">
        <v>1768274.76</v>
      </c>
      <c r="TV27" s="188">
        <v>1664338.83</v>
      </c>
      <c r="TW27" s="188">
        <v>15152506.840000002</v>
      </c>
      <c r="TX27" s="188">
        <v>1916761.5999999999</v>
      </c>
      <c r="TY27" s="188">
        <v>18695852.359999999</v>
      </c>
      <c r="TZ27" s="188">
        <v>5090161.93</v>
      </c>
      <c r="UA27" s="188">
        <v>1678920.31</v>
      </c>
      <c r="UB27" s="188">
        <v>2584823.4899999998</v>
      </c>
      <c r="UC27" s="188">
        <v>12613086.540000001</v>
      </c>
      <c r="UD27" s="188">
        <v>1440553.73</v>
      </c>
      <c r="UE27" s="188">
        <v>909788.85</v>
      </c>
      <c r="UF27" s="188">
        <v>1616349.77</v>
      </c>
      <c r="UG27" s="188">
        <v>1430248.3</v>
      </c>
      <c r="UH27" s="188">
        <v>20799016.600000001</v>
      </c>
      <c r="UI27" s="188">
        <v>5406193.1499999994</v>
      </c>
      <c r="UJ27" s="188">
        <v>2854418.11</v>
      </c>
      <c r="UK27" s="188">
        <v>4723760.4700000007</v>
      </c>
      <c r="UL27" s="188">
        <v>2684328.44</v>
      </c>
      <c r="UM27" s="188">
        <v>2494458.7000000002</v>
      </c>
      <c r="UN27" s="188">
        <v>59384709.390000008</v>
      </c>
      <c r="UO27" s="188">
        <v>2903643.91</v>
      </c>
      <c r="UP27" s="188">
        <v>2701735.19</v>
      </c>
      <c r="UQ27" s="188">
        <v>16714935.070000002</v>
      </c>
      <c r="UR27" s="188">
        <v>752049.97000000009</v>
      </c>
      <c r="US27" s="188">
        <v>2946967.53</v>
      </c>
      <c r="UT27" s="188">
        <v>7392417.9500000002</v>
      </c>
      <c r="UU27" s="188">
        <v>1896190.97</v>
      </c>
      <c r="UV27" s="188">
        <v>2259680.7800000003</v>
      </c>
      <c r="UW27" s="188">
        <v>2271028.2000000002</v>
      </c>
      <c r="UX27" s="188">
        <v>3595625.6599999997</v>
      </c>
      <c r="UY27" s="188">
        <v>5752329.2300000004</v>
      </c>
      <c r="UZ27" s="188">
        <v>4216342.3199999994</v>
      </c>
      <c r="VA27" s="188">
        <v>5842850.7599999988</v>
      </c>
      <c r="VB27" s="188">
        <v>1931696.3499999999</v>
      </c>
      <c r="VC27" s="188">
        <v>1855294.06</v>
      </c>
      <c r="VD27" s="188">
        <v>1618537.6500000001</v>
      </c>
      <c r="VE27" s="188">
        <v>1972870.49</v>
      </c>
      <c r="VF27" s="188">
        <v>8076203</v>
      </c>
      <c r="VG27" s="188">
        <v>1036019.98</v>
      </c>
      <c r="VH27" s="188">
        <v>1254168.4699999997</v>
      </c>
      <c r="VI27" s="188">
        <v>893651.59</v>
      </c>
      <c r="VJ27" s="188">
        <v>38338400.359999999</v>
      </c>
      <c r="VK27" s="188">
        <v>2523308.2500000005</v>
      </c>
      <c r="VL27" s="188">
        <v>2535722.5499999993</v>
      </c>
      <c r="VM27" s="188">
        <v>4361267.67</v>
      </c>
      <c r="VN27" s="188">
        <v>7063833.3899999997</v>
      </c>
      <c r="VO27" s="188">
        <v>5432791.6399999997</v>
      </c>
      <c r="VP27" s="188">
        <v>5410660.7300000004</v>
      </c>
      <c r="VQ27" s="188">
        <v>3949135.34</v>
      </c>
      <c r="VR27" s="188">
        <v>2545839.98</v>
      </c>
      <c r="VS27" s="188">
        <v>11533411.84</v>
      </c>
      <c r="VT27" s="188">
        <v>2557366.9900000002</v>
      </c>
      <c r="VU27" s="188">
        <v>4320887.82</v>
      </c>
      <c r="VV27" s="188">
        <v>2906147.04</v>
      </c>
      <c r="VW27" s="188">
        <v>1957571.51</v>
      </c>
      <c r="VX27" s="188">
        <v>2087810.3499999999</v>
      </c>
      <c r="VY27" s="188">
        <v>95025439.439999998</v>
      </c>
      <c r="VZ27" s="188">
        <v>4998450.3100000005</v>
      </c>
      <c r="WA27" s="188">
        <v>4211957.93</v>
      </c>
      <c r="WB27" s="188">
        <v>2811869.2600000002</v>
      </c>
      <c r="WC27" s="188">
        <v>2269764.89</v>
      </c>
      <c r="WD27" s="188">
        <v>4762383.9799999995</v>
      </c>
      <c r="WE27" s="188">
        <v>4930742.3900000006</v>
      </c>
      <c r="WF27" s="188">
        <v>6829900.9799999995</v>
      </c>
      <c r="WG27" s="188">
        <v>3269617.3000000003</v>
      </c>
      <c r="WH27" s="188">
        <v>5321595.709999999</v>
      </c>
      <c r="WI27" s="188">
        <v>2861880.7800000003</v>
      </c>
      <c r="WJ27" s="188">
        <v>11306677.880000003</v>
      </c>
      <c r="WK27" s="188">
        <v>4644785.1399999997</v>
      </c>
      <c r="WL27" s="188">
        <v>8250470.3200000003</v>
      </c>
      <c r="WM27" s="188">
        <v>9359514.25</v>
      </c>
      <c r="WN27" s="188">
        <v>3061071.3899999997</v>
      </c>
      <c r="WO27" s="188">
        <v>3816116.81</v>
      </c>
      <c r="WP27" s="188">
        <v>5053510.32</v>
      </c>
      <c r="WQ27" s="188">
        <v>1988189.2499999998</v>
      </c>
      <c r="WR27" s="188">
        <v>6653264.8899999997</v>
      </c>
      <c r="WS27" s="188">
        <v>18110714.760000002</v>
      </c>
      <c r="WT27" s="188">
        <v>2788008.89</v>
      </c>
      <c r="WU27" s="188">
        <v>2102588.5300000003</v>
      </c>
      <c r="WV27" s="188">
        <v>2137781.5299999998</v>
      </c>
      <c r="WW27" s="188">
        <v>2104673.94</v>
      </c>
      <c r="WX27" s="188">
        <v>1668777.31</v>
      </c>
      <c r="WY27" s="188">
        <v>1958686.97</v>
      </c>
      <c r="WZ27" s="188">
        <v>1795005.2</v>
      </c>
      <c r="XA27" s="188">
        <v>12352116.489999998</v>
      </c>
      <c r="XB27" s="188">
        <v>2202432.75</v>
      </c>
      <c r="XC27" s="188">
        <v>985264.32</v>
      </c>
      <c r="XD27" s="188">
        <v>1284770.22</v>
      </c>
      <c r="XE27" s="188">
        <v>1694744.2100000002</v>
      </c>
      <c r="XF27" s="188">
        <v>53210638.210000001</v>
      </c>
      <c r="XG27" s="188">
        <v>4518817.33</v>
      </c>
      <c r="XH27" s="188">
        <v>4368493.5299999993</v>
      </c>
      <c r="XI27" s="188">
        <v>17741592.010000002</v>
      </c>
      <c r="XJ27" s="188">
        <v>3530123.45</v>
      </c>
      <c r="XK27" s="188">
        <v>5793697.3899999987</v>
      </c>
      <c r="XL27" s="188">
        <v>6087988.4299999997</v>
      </c>
      <c r="XM27" s="188">
        <v>3901974.9600000004</v>
      </c>
      <c r="XN27" s="188">
        <v>3013966.6800000006</v>
      </c>
      <c r="XO27" s="188">
        <v>8360077.0200000005</v>
      </c>
      <c r="XP27" s="188">
        <v>4783879.3500000006</v>
      </c>
      <c r="XQ27" s="188">
        <v>2310461.8299999996</v>
      </c>
      <c r="XR27" s="188">
        <v>2211270.83</v>
      </c>
      <c r="XS27" s="188">
        <v>2368392.5</v>
      </c>
      <c r="XT27" s="188">
        <v>1798476.5</v>
      </c>
      <c r="XU27" s="188">
        <v>2128660.4200000004</v>
      </c>
      <c r="XV27" s="188">
        <v>1543985.0599999998</v>
      </c>
      <c r="XW27" s="188">
        <v>1732508.32</v>
      </c>
      <c r="XX27" s="188">
        <v>2277578.6800000002</v>
      </c>
      <c r="XY27" s="188">
        <v>1698415.08</v>
      </c>
      <c r="XZ27" s="188">
        <v>1632239.12</v>
      </c>
      <c r="YA27" s="188">
        <v>1600357.2999999998</v>
      </c>
      <c r="YB27" s="188">
        <v>1598030.3199999998</v>
      </c>
      <c r="YC27" s="188">
        <v>53875503.350000001</v>
      </c>
      <c r="YD27" s="188">
        <v>2859993.92</v>
      </c>
      <c r="YE27" s="188">
        <v>5745883.75</v>
      </c>
      <c r="YF27" s="188">
        <v>2656412.7600000002</v>
      </c>
      <c r="YG27" s="188">
        <v>10763561.660000002</v>
      </c>
      <c r="YH27" s="188">
        <v>3010527.52</v>
      </c>
      <c r="YI27" s="188">
        <v>5889677.9199999999</v>
      </c>
      <c r="YJ27" s="188">
        <v>2556589.4199999995</v>
      </c>
      <c r="YK27" s="188">
        <v>7643581.5300000003</v>
      </c>
      <c r="YL27" s="188">
        <v>9355915.0700000003</v>
      </c>
      <c r="YM27" s="188">
        <v>4434503.3899999997</v>
      </c>
      <c r="YN27" s="188">
        <v>3023270.9600000004</v>
      </c>
      <c r="YO27" s="188">
        <v>2324431.7600000002</v>
      </c>
      <c r="YP27" s="188">
        <v>1931781.2199999997</v>
      </c>
      <c r="YQ27" s="188">
        <v>1471499.71</v>
      </c>
      <c r="YR27" s="188">
        <v>1828839.46</v>
      </c>
      <c r="YS27" s="188">
        <v>1734057.08</v>
      </c>
      <c r="YT27" s="188">
        <v>19161658.57</v>
      </c>
      <c r="YU27" s="188">
        <v>1795292.2799999998</v>
      </c>
      <c r="YV27" s="188">
        <v>1717755.3499999999</v>
      </c>
      <c r="YW27" s="188">
        <v>1455623.3</v>
      </c>
      <c r="YX27" s="188">
        <v>2326795.9200000004</v>
      </c>
      <c r="YY27" s="188">
        <v>1121000.32</v>
      </c>
      <c r="YZ27" s="188">
        <v>1573141.8199999998</v>
      </c>
      <c r="ZA27" s="188">
        <v>23137823.75</v>
      </c>
      <c r="ZB27" s="188">
        <v>1661013.44</v>
      </c>
      <c r="ZC27" s="188">
        <v>2580250.0500000003</v>
      </c>
      <c r="ZD27" s="188">
        <v>2643592.17</v>
      </c>
      <c r="ZE27" s="188">
        <v>1501716.43</v>
      </c>
      <c r="ZF27" s="188">
        <v>2003237.12</v>
      </c>
      <c r="ZG27" s="188">
        <v>1329769.58</v>
      </c>
      <c r="ZH27" s="188">
        <v>1396553.2</v>
      </c>
      <c r="ZI27" s="188">
        <v>6689600.1900000004</v>
      </c>
      <c r="ZJ27" s="188">
        <v>43890992.920000002</v>
      </c>
      <c r="ZK27" s="188">
        <v>1859069.51</v>
      </c>
      <c r="ZL27" s="188">
        <v>3350199.94</v>
      </c>
      <c r="ZM27" s="188">
        <v>10628214.939999999</v>
      </c>
      <c r="ZN27" s="188">
        <v>7507606.3500000006</v>
      </c>
      <c r="ZO27" s="188">
        <v>1541629.91</v>
      </c>
      <c r="ZP27" s="188">
        <v>3556217.1100000003</v>
      </c>
      <c r="ZQ27" s="188">
        <v>5070212.2799999993</v>
      </c>
      <c r="ZR27" s="188">
        <v>4763169.2300000004</v>
      </c>
      <c r="ZS27" s="188">
        <v>7454652.3699999992</v>
      </c>
      <c r="ZT27" s="188">
        <v>1199111.77</v>
      </c>
      <c r="ZU27" s="188">
        <v>2637089.7999999998</v>
      </c>
      <c r="ZV27" s="188">
        <v>1713794.92</v>
      </c>
      <c r="ZW27" s="188">
        <v>2992892.78</v>
      </c>
      <c r="ZX27" s="188">
        <v>2092954.31</v>
      </c>
      <c r="ZY27" s="188">
        <v>2054580.45</v>
      </c>
      <c r="ZZ27" s="188">
        <v>1765230.96</v>
      </c>
      <c r="AAA27" s="188">
        <v>1088715.57</v>
      </c>
      <c r="AAB27" s="188">
        <v>2179680.9899999998</v>
      </c>
      <c r="AAC27" s="188">
        <v>1517409.81</v>
      </c>
      <c r="AAD27" s="188">
        <v>1338575.53</v>
      </c>
      <c r="AAE27" s="188">
        <v>1047563.41</v>
      </c>
      <c r="AAF27" s="188">
        <v>19341759.719999999</v>
      </c>
      <c r="AAG27" s="188">
        <v>2039655.7700000003</v>
      </c>
      <c r="AAH27" s="188">
        <v>2451714.04</v>
      </c>
      <c r="AAI27" s="188">
        <v>2000019.0299999998</v>
      </c>
      <c r="AAJ27" s="188">
        <v>1537968.0200000003</v>
      </c>
      <c r="AAK27" s="188">
        <v>2307549.6</v>
      </c>
      <c r="AAL27" s="188">
        <v>1602083.01</v>
      </c>
      <c r="AAM27" s="188">
        <v>76583773.049999997</v>
      </c>
      <c r="AAN27" s="188">
        <v>2602774.6199999996</v>
      </c>
      <c r="AAO27" s="188">
        <v>2024548.45</v>
      </c>
      <c r="AAP27" s="188">
        <v>4417276.8299999991</v>
      </c>
      <c r="AAQ27" s="188">
        <v>4881266.5999999987</v>
      </c>
      <c r="AAR27" s="188">
        <v>2190576.96</v>
      </c>
      <c r="AAS27" s="188">
        <v>4133875.9999999995</v>
      </c>
      <c r="AAT27" s="188">
        <v>4812464.78</v>
      </c>
      <c r="AAU27" s="188">
        <v>8450586.4299999997</v>
      </c>
      <c r="AAV27" s="188">
        <v>2915505.58</v>
      </c>
      <c r="AAW27" s="188">
        <v>3566025.07</v>
      </c>
      <c r="AAX27" s="188">
        <v>15440863.060000001</v>
      </c>
      <c r="AAY27" s="188">
        <v>7102882.3399999999</v>
      </c>
      <c r="AAZ27" s="188">
        <v>1342735.06</v>
      </c>
      <c r="ABA27" s="188">
        <v>2464843.6500000004</v>
      </c>
      <c r="ABB27" s="188">
        <v>2199879.7200000002</v>
      </c>
      <c r="ABC27" s="188">
        <v>1345038.94</v>
      </c>
      <c r="ABD27" s="188">
        <v>2359391.0699999994</v>
      </c>
      <c r="ABE27" s="188">
        <v>1468541.1400000001</v>
      </c>
      <c r="ABF27" s="188">
        <v>21908366.630000003</v>
      </c>
      <c r="ABG27" s="188">
        <v>8939466.4800000004</v>
      </c>
      <c r="ABH27" s="188">
        <v>1526318.76</v>
      </c>
      <c r="ABI27" s="188">
        <v>1376684.76</v>
      </c>
      <c r="ABJ27" s="188">
        <v>1292776.24</v>
      </c>
      <c r="ABK27" s="188">
        <v>1176006.8700000001</v>
      </c>
      <c r="ABL27" s="188">
        <v>1010254.68</v>
      </c>
      <c r="ABM27" s="188">
        <v>21811580.990000002</v>
      </c>
      <c r="ABN27" s="188">
        <v>3543890.89</v>
      </c>
      <c r="ABO27" s="188">
        <v>1344894.11</v>
      </c>
      <c r="ABP27" s="188">
        <v>3202480.06</v>
      </c>
      <c r="ABQ27" s="188">
        <v>3174414.02</v>
      </c>
      <c r="ABR27" s="188">
        <v>1985164.4600000002</v>
      </c>
      <c r="ABS27" s="188">
        <v>1614251</v>
      </c>
      <c r="ABT27" s="188">
        <v>2528564.52</v>
      </c>
      <c r="ABU27" s="188">
        <v>892801.50999999989</v>
      </c>
      <c r="ABV27" s="188">
        <v>35773052.509999998</v>
      </c>
      <c r="ABW27" s="188">
        <v>1254190.7399999998</v>
      </c>
      <c r="ABX27" s="188">
        <v>3905914.3000000003</v>
      </c>
      <c r="ABY27" s="188">
        <v>1666806.54</v>
      </c>
      <c r="ABZ27" s="188">
        <v>1829479.63</v>
      </c>
      <c r="ACA27" s="188">
        <v>7912673.9699999997</v>
      </c>
      <c r="ACB27" s="188">
        <v>1657338.36</v>
      </c>
      <c r="ACC27" s="188">
        <v>1893392.13</v>
      </c>
      <c r="ACD27" s="188">
        <v>1747804.96</v>
      </c>
      <c r="ACE27" s="188">
        <v>2940360.13</v>
      </c>
      <c r="ACF27" s="188">
        <v>1684942.68</v>
      </c>
      <c r="ACG27" s="188">
        <v>49927725.709999993</v>
      </c>
      <c r="ACH27" s="188">
        <v>1917654.8599999999</v>
      </c>
      <c r="ACI27" s="188">
        <v>2413934.2000000002</v>
      </c>
      <c r="ACJ27" s="188">
        <v>3687124.9699999997</v>
      </c>
      <c r="ACK27" s="188">
        <v>1447424.4799999997</v>
      </c>
      <c r="ACL27" s="188">
        <v>3246609.5500000003</v>
      </c>
      <c r="ACM27" s="188">
        <v>4151804.8899999997</v>
      </c>
      <c r="ACN27" s="188">
        <v>11334063.060000001</v>
      </c>
      <c r="ACO27" s="188">
        <v>18611966.530000001</v>
      </c>
      <c r="ACP27" s="188">
        <v>1897805.53</v>
      </c>
      <c r="ACQ27" s="188">
        <v>3490938.1700000004</v>
      </c>
      <c r="ACR27" s="188">
        <v>4337217.0699999994</v>
      </c>
      <c r="ACS27" s="188">
        <v>2810116.33</v>
      </c>
      <c r="ACT27" s="188">
        <v>13064633.799999999</v>
      </c>
      <c r="ACU27" s="188">
        <v>2768445.4699999997</v>
      </c>
      <c r="ACV27" s="188">
        <v>2248436.9</v>
      </c>
      <c r="ACW27" s="188">
        <v>1647824.2</v>
      </c>
      <c r="ACX27" s="188">
        <v>1444831.2200000002</v>
      </c>
      <c r="ACY27" s="188">
        <v>1647827.33</v>
      </c>
      <c r="ACZ27" s="188">
        <v>1157286.83</v>
      </c>
      <c r="ADA27" s="188">
        <v>1453032.1900000002</v>
      </c>
      <c r="ADB27" s="188">
        <v>899551.5199999999</v>
      </c>
      <c r="ADC27" s="188">
        <v>918447.42999999993</v>
      </c>
      <c r="ADD27" s="188">
        <v>13086293.389999999</v>
      </c>
      <c r="ADE27" s="188">
        <v>9167563.6900000013</v>
      </c>
      <c r="ADF27" s="188">
        <v>1021912.82</v>
      </c>
      <c r="ADG27" s="188">
        <v>974885.51</v>
      </c>
      <c r="ADH27" s="188">
        <v>2175790.92</v>
      </c>
      <c r="ADI27" s="188">
        <v>889702.17999999993</v>
      </c>
      <c r="ADJ27" s="188">
        <v>1481430.58</v>
      </c>
      <c r="ADK27" s="188">
        <v>1900478.19</v>
      </c>
      <c r="ADL27" s="188">
        <v>1720864.16</v>
      </c>
      <c r="ADM27" s="188">
        <v>45752020.210000001</v>
      </c>
      <c r="ADN27" s="188">
        <v>8966028.6600000001</v>
      </c>
      <c r="ADO27" s="188">
        <v>5829663.7800000003</v>
      </c>
      <c r="ADP27" s="188">
        <v>16628789.340000002</v>
      </c>
      <c r="ADQ27" s="188">
        <v>1126892.69</v>
      </c>
      <c r="ADR27" s="188">
        <v>1356310.96</v>
      </c>
      <c r="ADS27" s="188">
        <v>2547313.88</v>
      </c>
      <c r="ADT27" s="188">
        <v>1487187.7</v>
      </c>
      <c r="ADU27" s="188">
        <v>48118522.609999999</v>
      </c>
      <c r="ADV27" s="188">
        <v>10761674.370000001</v>
      </c>
      <c r="ADW27" s="188">
        <v>7993710.9799999995</v>
      </c>
      <c r="ADX27" s="188">
        <v>2473844.4600000004</v>
      </c>
      <c r="ADY27" s="188">
        <v>2927007.2099999995</v>
      </c>
      <c r="ADZ27" s="188">
        <v>3910121.8099999996</v>
      </c>
      <c r="AEA27" s="188">
        <v>2833874.07</v>
      </c>
      <c r="AEB27" s="188">
        <v>2891749.5100000002</v>
      </c>
      <c r="AEC27" s="188">
        <v>2323121.98</v>
      </c>
      <c r="AED27" s="188">
        <v>2101031.75</v>
      </c>
      <c r="AEE27" s="188">
        <v>2999339.9499999997</v>
      </c>
      <c r="AEF27" s="188">
        <v>3830541.7600000007</v>
      </c>
      <c r="AEG27" s="188">
        <v>1790157.95</v>
      </c>
      <c r="AEH27" s="188">
        <v>2474025.75</v>
      </c>
      <c r="AEI27" s="188">
        <v>3395149.71</v>
      </c>
      <c r="AEJ27" s="188">
        <v>3502269.8499999996</v>
      </c>
      <c r="AEK27" s="188">
        <v>2004295.81</v>
      </c>
      <c r="AEL27" s="188">
        <v>4537720.6100000003</v>
      </c>
      <c r="AEM27" s="188">
        <v>1759458.23</v>
      </c>
      <c r="AEN27" s="188">
        <v>3497576.8800000004</v>
      </c>
      <c r="AEO27" s="188">
        <v>21686727.100000001</v>
      </c>
      <c r="AEP27" s="188">
        <v>3336998.44</v>
      </c>
      <c r="AEQ27" s="188">
        <v>4017354.34</v>
      </c>
      <c r="AER27" s="188">
        <v>2111716.08</v>
      </c>
      <c r="AES27" s="188">
        <v>2153374.37</v>
      </c>
      <c r="AET27" s="188">
        <v>6424761.8199999994</v>
      </c>
      <c r="AEU27" s="188">
        <v>1489908.07</v>
      </c>
      <c r="AEV27" s="188">
        <v>2754944.2500000005</v>
      </c>
      <c r="AEW27" s="188">
        <v>2104497.4899999998</v>
      </c>
      <c r="AEX27" s="188">
        <v>1239731.77</v>
      </c>
      <c r="AEY27" s="188">
        <v>23002147.850000001</v>
      </c>
      <c r="AEZ27" s="188">
        <v>15639047.550000001</v>
      </c>
      <c r="AFA27" s="188">
        <v>3334397.7500000005</v>
      </c>
      <c r="AFB27" s="188">
        <v>2713107.75</v>
      </c>
      <c r="AFC27" s="188">
        <v>5109894.2</v>
      </c>
      <c r="AFD27" s="188">
        <v>4218503.62</v>
      </c>
      <c r="AFE27" s="188">
        <v>2520146.0099999998</v>
      </c>
      <c r="AFF27" s="188">
        <v>2578170.34</v>
      </c>
      <c r="AFG27" s="188">
        <v>1751513.72</v>
      </c>
      <c r="AFH27" s="188">
        <v>2286878.2799999998</v>
      </c>
      <c r="AFI27" s="188">
        <v>2561563.91</v>
      </c>
      <c r="AFJ27" s="188">
        <v>2027779.8900000001</v>
      </c>
      <c r="AFK27" s="188">
        <v>2702036.53</v>
      </c>
      <c r="AFL27" s="188">
        <v>26500416.470000003</v>
      </c>
      <c r="AFM27" s="188">
        <v>4242805.1099999994</v>
      </c>
      <c r="AFN27" s="188">
        <v>2551638.0100000002</v>
      </c>
      <c r="AFO27" s="188">
        <v>1864493.54</v>
      </c>
      <c r="AFP27" s="188">
        <v>2721299.31</v>
      </c>
      <c r="AFQ27" s="188">
        <v>1996944.08</v>
      </c>
      <c r="AFR27" s="188">
        <v>1706349.1099999999</v>
      </c>
      <c r="AFS27" s="188">
        <v>3045651.7199999997</v>
      </c>
      <c r="AFT27" s="188">
        <v>3795204.04</v>
      </c>
      <c r="AFU27" s="188">
        <v>1867832.0799999998</v>
      </c>
      <c r="AFV27" s="188">
        <v>4083287.92</v>
      </c>
      <c r="AFW27" s="188">
        <v>1772619.49</v>
      </c>
      <c r="AFX27" s="188">
        <v>37712925.550000004</v>
      </c>
      <c r="AFY27" s="188">
        <v>1059632.42</v>
      </c>
      <c r="AFZ27" s="188">
        <v>2143155.6999999997</v>
      </c>
      <c r="AGA27" s="188">
        <v>1739458.1500000001</v>
      </c>
      <c r="AGB27" s="188">
        <v>3765428.8000000003</v>
      </c>
      <c r="AGC27" s="188">
        <v>2350619.37</v>
      </c>
      <c r="AGD27" s="188">
        <v>1364814.72</v>
      </c>
      <c r="AGE27" s="188">
        <v>1721752.7000000002</v>
      </c>
      <c r="AGF27" s="188">
        <v>1541042.1999999997</v>
      </c>
      <c r="AGG27" s="188">
        <v>2286271.2100000004</v>
      </c>
      <c r="AGH27" s="188">
        <v>1793882.6099999999</v>
      </c>
      <c r="AGI27" s="188">
        <v>27874726.640000001</v>
      </c>
      <c r="AGJ27" s="188">
        <v>5858004.3200000003</v>
      </c>
      <c r="AGK27" s="188">
        <v>2749779.7399999998</v>
      </c>
      <c r="AGL27" s="188">
        <v>1871259.83</v>
      </c>
      <c r="AGM27" s="188">
        <v>3978542.01</v>
      </c>
      <c r="AGN27" s="188">
        <v>3778669.9800000004</v>
      </c>
      <c r="AGO27" s="188">
        <v>1819136.59</v>
      </c>
      <c r="AGP27" s="188">
        <v>1729270.79</v>
      </c>
      <c r="AGQ27" s="188">
        <v>49742815.660000004</v>
      </c>
      <c r="AGR27" s="188">
        <v>37295290.810000002</v>
      </c>
      <c r="AGS27" s="188">
        <v>1533619.26</v>
      </c>
      <c r="AGT27" s="188">
        <v>2860197.56</v>
      </c>
      <c r="AGU27" s="188">
        <v>7239984.4300000006</v>
      </c>
      <c r="AGV27" s="188">
        <v>3715435.88</v>
      </c>
      <c r="AGW27" s="188">
        <v>4001559.11</v>
      </c>
      <c r="AGX27" s="188">
        <v>3077427.4499999997</v>
      </c>
      <c r="AGY27" s="188">
        <v>1362217.37</v>
      </c>
      <c r="AGZ27" s="188">
        <v>3856733.09</v>
      </c>
      <c r="AHA27" s="188">
        <v>3173111.2399999998</v>
      </c>
      <c r="AHB27" s="188">
        <v>1589504.0599999998</v>
      </c>
      <c r="AHC27" s="188">
        <v>1866808.9000000001</v>
      </c>
      <c r="AHD27" s="188">
        <v>1924743.5999999999</v>
      </c>
      <c r="AHE27" s="188">
        <v>2025836.77</v>
      </c>
      <c r="AHF27" s="188">
        <v>2313406.41</v>
      </c>
      <c r="AHG27" s="188">
        <v>1663913.78</v>
      </c>
      <c r="AHH27" s="188">
        <v>16384190.329999998</v>
      </c>
      <c r="AHI27" s="188">
        <v>1680613.6600000001</v>
      </c>
      <c r="AHJ27" s="188">
        <v>1954841.42</v>
      </c>
      <c r="AHK27" s="188">
        <v>1821739.5999999999</v>
      </c>
      <c r="AHL27" s="188">
        <v>4840132.5699999994</v>
      </c>
      <c r="AHM27" s="188">
        <v>1777772.3299999998</v>
      </c>
      <c r="AHN27" s="188">
        <v>1245241.2499999998</v>
      </c>
      <c r="AHO27" s="188"/>
      <c r="AHQ27" s="209">
        <v>25</v>
      </c>
      <c r="AHR27" s="184" t="s">
        <v>35</v>
      </c>
      <c r="AHS27" s="184" t="b">
        <f t="shared" si="0"/>
        <v>1</v>
      </c>
    </row>
    <row r="28" spans="1:903" ht="23.5" customHeight="1">
      <c r="A28" s="183" t="s">
        <v>37</v>
      </c>
      <c r="B28" s="184" t="s">
        <v>38</v>
      </c>
      <c r="C28" s="188">
        <v>58516553.25</v>
      </c>
      <c r="D28" s="188">
        <v>11519533.93</v>
      </c>
      <c r="E28" s="188">
        <v>3540457.5199999996</v>
      </c>
      <c r="F28" s="188">
        <v>4014174.83</v>
      </c>
      <c r="G28" s="188">
        <v>3357658.13</v>
      </c>
      <c r="H28" s="188">
        <v>2236661.6399999997</v>
      </c>
      <c r="I28" s="188">
        <v>1940457.6099999999</v>
      </c>
      <c r="J28" s="188">
        <v>12973487.949999999</v>
      </c>
      <c r="K28" s="188">
        <v>5176574.3</v>
      </c>
      <c r="L28" s="188">
        <v>1905391.1300000001</v>
      </c>
      <c r="M28" s="188">
        <v>10478861.069999998</v>
      </c>
      <c r="N28" s="188">
        <v>1987853.9799999997</v>
      </c>
      <c r="O28" s="188">
        <v>17073994.84</v>
      </c>
      <c r="P28" s="188">
        <v>3490743.27</v>
      </c>
      <c r="Q28" s="188">
        <v>2108192.4300000002</v>
      </c>
      <c r="R28" s="188">
        <v>1816564.3</v>
      </c>
      <c r="S28" s="188">
        <v>8702927.5500000007</v>
      </c>
      <c r="T28" s="188">
        <v>2555743.58</v>
      </c>
      <c r="U28" s="188">
        <v>3248423.7800000003</v>
      </c>
      <c r="V28" s="188">
        <v>2923388.42</v>
      </c>
      <c r="W28" s="188">
        <v>2437517.3199999998</v>
      </c>
      <c r="X28" s="188">
        <v>2445106.2400000002</v>
      </c>
      <c r="Y28" s="188">
        <v>1416267.01</v>
      </c>
      <c r="Z28" s="188">
        <v>1359852.54</v>
      </c>
      <c r="AA28" s="188">
        <v>69359002.920000002</v>
      </c>
      <c r="AB28" s="188">
        <v>5453219.9199999999</v>
      </c>
      <c r="AC28" s="188">
        <v>8375567.2999999998</v>
      </c>
      <c r="AD28" s="188">
        <v>2902692.51</v>
      </c>
      <c r="AE28" s="188">
        <v>15198378.91</v>
      </c>
      <c r="AF28" s="188">
        <v>3675597.61</v>
      </c>
      <c r="AG28" s="188">
        <v>7950416.1600000001</v>
      </c>
      <c r="AH28" s="188">
        <v>8212374.4799999995</v>
      </c>
      <c r="AI28" s="188">
        <v>7395263.0099999998</v>
      </c>
      <c r="AJ28" s="188">
        <v>7406835.4999999991</v>
      </c>
      <c r="AK28" s="188">
        <v>3399667.96</v>
      </c>
      <c r="AL28" s="188">
        <v>1917706.1</v>
      </c>
      <c r="AM28" s="188">
        <v>4299028.17</v>
      </c>
      <c r="AN28" s="188">
        <v>3482242.0300000003</v>
      </c>
      <c r="AO28" s="188">
        <v>2705205.96</v>
      </c>
      <c r="AP28" s="188">
        <v>9247001.2599999998</v>
      </c>
      <c r="AQ28" s="188">
        <v>11074350.950000001</v>
      </c>
      <c r="AR28" s="188">
        <v>1243716.67</v>
      </c>
      <c r="AS28" s="188">
        <v>31730168.059999999</v>
      </c>
      <c r="AT28" s="188">
        <v>2980654.1999999997</v>
      </c>
      <c r="AU28" s="188">
        <v>3351334.08</v>
      </c>
      <c r="AV28" s="188">
        <v>1801835.2999999998</v>
      </c>
      <c r="AW28" s="188">
        <v>2522620.64</v>
      </c>
      <c r="AX28" s="188">
        <v>2664719.7200000002</v>
      </c>
      <c r="AY28" s="188">
        <v>1998325.2</v>
      </c>
      <c r="AZ28" s="188">
        <v>2203607.62</v>
      </c>
      <c r="BA28" s="188">
        <v>14333202.869999999</v>
      </c>
      <c r="BB28" s="188">
        <v>2312053.75</v>
      </c>
      <c r="BC28" s="188">
        <v>7205066.6099999994</v>
      </c>
      <c r="BD28" s="188">
        <v>8550957.4300000016</v>
      </c>
      <c r="BE28" s="188">
        <v>2359012.15</v>
      </c>
      <c r="BF28" s="188">
        <v>3203677.79</v>
      </c>
      <c r="BG28" s="188">
        <v>2827429.27</v>
      </c>
      <c r="BH28" s="188">
        <v>38004235.560000002</v>
      </c>
      <c r="BI28" s="188">
        <v>1617895.2</v>
      </c>
      <c r="BJ28" s="188">
        <v>1883173.3800000001</v>
      </c>
      <c r="BK28" s="188">
        <v>2593312.81</v>
      </c>
      <c r="BL28" s="188">
        <v>4530956.5</v>
      </c>
      <c r="BM28" s="188">
        <v>4240889.49</v>
      </c>
      <c r="BN28" s="188">
        <v>2096843.26</v>
      </c>
      <c r="BO28" s="188">
        <v>3066923.29</v>
      </c>
      <c r="BP28" s="188">
        <v>1686573.23</v>
      </c>
      <c r="BQ28" s="188">
        <v>1758530.5600000001</v>
      </c>
      <c r="BR28" s="188">
        <v>1473425.5499999998</v>
      </c>
      <c r="BS28" s="188">
        <v>1198051.1600000001</v>
      </c>
      <c r="BT28" s="188">
        <v>8425430.5800000001</v>
      </c>
      <c r="BU28" s="188">
        <v>1254065.2999999998</v>
      </c>
      <c r="BV28" s="188">
        <v>922589.17999999993</v>
      </c>
      <c r="BW28" s="188">
        <v>11436853.43</v>
      </c>
      <c r="BX28" s="188">
        <v>19289034.789999999</v>
      </c>
      <c r="BY28" s="188">
        <v>3351057.1799999997</v>
      </c>
      <c r="BZ28" s="188">
        <v>1587028.04</v>
      </c>
      <c r="CA28" s="188">
        <v>3206356.5500000003</v>
      </c>
      <c r="CB28" s="188">
        <v>4203795.16</v>
      </c>
      <c r="CC28" s="188">
        <v>2944627.45</v>
      </c>
      <c r="CD28" s="188">
        <v>511970</v>
      </c>
      <c r="CE28" s="188">
        <v>262248.18000000005</v>
      </c>
      <c r="CF28" s="188">
        <v>65371410.660000011</v>
      </c>
      <c r="CG28" s="188">
        <v>3358426.3100000005</v>
      </c>
      <c r="CH28" s="188">
        <v>10602085.310000001</v>
      </c>
      <c r="CI28" s="188">
        <v>3447144.6</v>
      </c>
      <c r="CJ28" s="188">
        <v>4022010.6799999997</v>
      </c>
      <c r="CK28" s="188">
        <v>2997027.71</v>
      </c>
      <c r="CL28" s="188">
        <v>2079591.79</v>
      </c>
      <c r="CM28" s="188">
        <v>4356704.37</v>
      </c>
      <c r="CN28" s="188">
        <v>1319855.55</v>
      </c>
      <c r="CO28" s="188">
        <v>3132055.42</v>
      </c>
      <c r="CP28" s="188">
        <v>2574835.0299999998</v>
      </c>
      <c r="CQ28" s="188">
        <v>2816009.52</v>
      </c>
      <c r="CR28" s="188">
        <v>1867857.54</v>
      </c>
      <c r="CS28" s="188">
        <v>35427821.530000001</v>
      </c>
      <c r="CT28" s="188">
        <v>1629830.5499999998</v>
      </c>
      <c r="CU28" s="188">
        <v>2381620.64</v>
      </c>
      <c r="CV28" s="188">
        <v>4747800.1100000003</v>
      </c>
      <c r="CW28" s="188">
        <v>1557482.3200000003</v>
      </c>
      <c r="CX28" s="188">
        <v>1840958.07</v>
      </c>
      <c r="CY28" s="188">
        <v>1569273.57</v>
      </c>
      <c r="CZ28" s="188">
        <v>1397901.47</v>
      </c>
      <c r="DA28" s="188">
        <v>43016733.509999998</v>
      </c>
      <c r="DB28" s="188">
        <v>4116253.59</v>
      </c>
      <c r="DC28" s="188">
        <v>12769549.92</v>
      </c>
      <c r="DD28" s="188">
        <v>12589733.829999998</v>
      </c>
      <c r="DE28" s="188">
        <v>3833324.6</v>
      </c>
      <c r="DF28" s="188">
        <v>9622732.8399999999</v>
      </c>
      <c r="DG28" s="188">
        <v>4553353.9499999993</v>
      </c>
      <c r="DH28" s="188">
        <v>2122463.9500000002</v>
      </c>
      <c r="DI28" s="188">
        <v>3445492.62</v>
      </c>
      <c r="DJ28" s="188">
        <v>2748065.2199999997</v>
      </c>
      <c r="DK28" s="188">
        <v>7751948.9300000006</v>
      </c>
      <c r="DL28" s="188">
        <v>19168776.529999997</v>
      </c>
      <c r="DM28" s="188">
        <v>22432988.789999999</v>
      </c>
      <c r="DN28" s="188">
        <v>3514459.65</v>
      </c>
      <c r="DO28" s="188">
        <v>2543974.13</v>
      </c>
      <c r="DP28" s="188">
        <v>12082058.209999999</v>
      </c>
      <c r="DQ28" s="188">
        <v>7561000.5999999996</v>
      </c>
      <c r="DR28" s="188">
        <v>6229094.5300000003</v>
      </c>
      <c r="DS28" s="188">
        <v>19582382.539999999</v>
      </c>
      <c r="DT28" s="188">
        <v>2501115.75</v>
      </c>
      <c r="DU28" s="188">
        <v>77015180.150000006</v>
      </c>
      <c r="DV28" s="188">
        <v>6477635.0600000005</v>
      </c>
      <c r="DW28" s="188">
        <v>4061931.38</v>
      </c>
      <c r="DX28" s="188">
        <v>3417885.44</v>
      </c>
      <c r="DY28" s="188">
        <v>4564309</v>
      </c>
      <c r="DZ28" s="188">
        <v>4039685.6000000006</v>
      </c>
      <c r="EA28" s="188">
        <v>7593721.0300000003</v>
      </c>
      <c r="EB28" s="188">
        <v>3020211.76</v>
      </c>
      <c r="EC28" s="188">
        <v>7704205.3100000005</v>
      </c>
      <c r="ED28" s="188">
        <v>14471780.869999999</v>
      </c>
      <c r="EE28" s="188">
        <v>13884970.84</v>
      </c>
      <c r="EF28" s="188">
        <v>2236746.7400000002</v>
      </c>
      <c r="EG28" s="188">
        <v>2684824.99</v>
      </c>
      <c r="EH28" s="188">
        <v>3063238.4499999997</v>
      </c>
      <c r="EI28" s="188">
        <v>5104269.88</v>
      </c>
      <c r="EJ28" s="188">
        <v>7258014.5999999996</v>
      </c>
      <c r="EK28" s="188">
        <v>1918622.41</v>
      </c>
      <c r="EL28" s="188">
        <v>2203387.35</v>
      </c>
      <c r="EM28" s="188">
        <v>46453694.36999999</v>
      </c>
      <c r="EN28" s="188">
        <v>2789373.59</v>
      </c>
      <c r="EO28" s="188">
        <v>2888123.86</v>
      </c>
      <c r="EP28" s="188">
        <v>3423020.9299999997</v>
      </c>
      <c r="EQ28" s="188">
        <v>2243618.2000000002</v>
      </c>
      <c r="ER28" s="188">
        <v>1602203.2</v>
      </c>
      <c r="ES28" s="188">
        <v>5917444.4299999997</v>
      </c>
      <c r="ET28" s="188">
        <v>2896507.31</v>
      </c>
      <c r="EU28" s="188">
        <v>2257669.44</v>
      </c>
      <c r="EV28" s="188">
        <v>31957629.68</v>
      </c>
      <c r="EW28" s="188">
        <v>1642158.2</v>
      </c>
      <c r="EX28" s="188">
        <v>3113186.26</v>
      </c>
      <c r="EY28" s="188">
        <v>6172875.5200000005</v>
      </c>
      <c r="EZ28" s="188">
        <v>8283963.2999999998</v>
      </c>
      <c r="FA28" s="188">
        <v>5653742.0700000003</v>
      </c>
      <c r="FB28" s="188">
        <v>4428667.55</v>
      </c>
      <c r="FC28" s="188">
        <v>4557325.63</v>
      </c>
      <c r="FD28" s="188">
        <v>2853755.55</v>
      </c>
      <c r="FE28" s="188">
        <v>2858747.4499999997</v>
      </c>
      <c r="FF28" s="188">
        <v>2269442.4300000002</v>
      </c>
      <c r="FG28" s="188">
        <v>2661838.5</v>
      </c>
      <c r="FH28" s="188">
        <v>16051507.59</v>
      </c>
      <c r="FI28" s="188">
        <v>2108473.14</v>
      </c>
      <c r="FJ28" s="188">
        <v>1626061.5</v>
      </c>
      <c r="FK28" s="188">
        <v>1234956.6200000001</v>
      </c>
      <c r="FL28" s="188">
        <v>7808735.6600000001</v>
      </c>
      <c r="FM28" s="188">
        <v>2674926.41</v>
      </c>
      <c r="FN28" s="188">
        <v>993996.31</v>
      </c>
      <c r="FO28" s="188">
        <v>551305.75</v>
      </c>
      <c r="FP28" s="188">
        <v>61365503.549999997</v>
      </c>
      <c r="FQ28" s="188">
        <v>1554944.99</v>
      </c>
      <c r="FR28" s="188">
        <v>3669877.0700000003</v>
      </c>
      <c r="FS28" s="188">
        <v>6548354.1100000003</v>
      </c>
      <c r="FT28" s="188">
        <v>3935485.76</v>
      </c>
      <c r="FU28" s="188">
        <v>2292979.86</v>
      </c>
      <c r="FV28" s="188">
        <v>9861034.6899999995</v>
      </c>
      <c r="FW28" s="188">
        <v>5070325.62</v>
      </c>
      <c r="FX28" s="188">
        <v>4444892.28</v>
      </c>
      <c r="FY28" s="188">
        <v>2879533.31</v>
      </c>
      <c r="FZ28" s="188">
        <v>6831192.0999999996</v>
      </c>
      <c r="GA28" s="188">
        <v>3136865.2199999997</v>
      </c>
      <c r="GB28" s="188">
        <v>2513061.5999999996</v>
      </c>
      <c r="GC28" s="188">
        <v>1293363.6000000001</v>
      </c>
      <c r="GD28" s="188">
        <v>28177705.199999999</v>
      </c>
      <c r="GE28" s="188">
        <v>2063313.42</v>
      </c>
      <c r="GF28" s="188">
        <v>1779096.9300000002</v>
      </c>
      <c r="GG28" s="188">
        <v>6006905.1600000001</v>
      </c>
      <c r="GH28" s="188">
        <v>2346331.09</v>
      </c>
      <c r="GI28" s="188">
        <v>1874370.33</v>
      </c>
      <c r="GJ28" s="188">
        <v>1772206.2100000002</v>
      </c>
      <c r="GK28" s="188">
        <v>6936757.8899999997</v>
      </c>
      <c r="GL28" s="188">
        <v>1230794.2599999998</v>
      </c>
      <c r="GM28" s="188">
        <v>764747.94</v>
      </c>
      <c r="GN28" s="188">
        <v>826966.24</v>
      </c>
      <c r="GO28" s="188">
        <v>667432.38</v>
      </c>
      <c r="GP28" s="188">
        <v>20739855.289999999</v>
      </c>
      <c r="GQ28" s="188">
        <v>4436409.8099999996</v>
      </c>
      <c r="GR28" s="188">
        <v>2322026.62</v>
      </c>
      <c r="GS28" s="188">
        <v>9653426.7599999998</v>
      </c>
      <c r="GT28" s="188">
        <v>615640.22</v>
      </c>
      <c r="GU28" s="188">
        <v>2736048.39</v>
      </c>
      <c r="GV28" s="188">
        <v>3715020.69</v>
      </c>
      <c r="GW28" s="188">
        <v>2034527.26</v>
      </c>
      <c r="GX28" s="188">
        <v>19992682.390000001</v>
      </c>
      <c r="GY28" s="188">
        <v>1436174.71</v>
      </c>
      <c r="GZ28" s="188">
        <v>4805374.5999999996</v>
      </c>
      <c r="HA28" s="188">
        <v>2036200.0599999998</v>
      </c>
      <c r="HB28" s="188">
        <v>46147336.159999996</v>
      </c>
      <c r="HC28" s="188">
        <v>5767306.5599999996</v>
      </c>
      <c r="HD28" s="188">
        <v>4695600.6900000004</v>
      </c>
      <c r="HE28" s="188">
        <v>4121472.3200000003</v>
      </c>
      <c r="HF28" s="188">
        <v>1971371.29</v>
      </c>
      <c r="HG28" s="188">
        <v>2950106.1399999992</v>
      </c>
      <c r="HH28" s="188">
        <v>1002332.4700000001</v>
      </c>
      <c r="HI28" s="188">
        <v>35709764.040000007</v>
      </c>
      <c r="HJ28" s="188">
        <v>4909504.16</v>
      </c>
      <c r="HK28" s="188">
        <v>9070920.4300000016</v>
      </c>
      <c r="HL28" s="188">
        <v>3947413.7399999998</v>
      </c>
      <c r="HM28" s="188">
        <v>2835699.04</v>
      </c>
      <c r="HN28" s="188">
        <v>2196728.4200000004</v>
      </c>
      <c r="HO28" s="188">
        <v>5871515.6800000006</v>
      </c>
      <c r="HP28" s="188">
        <v>3107481.06</v>
      </c>
      <c r="HQ28" s="188">
        <v>40703533.619999997</v>
      </c>
      <c r="HR28" s="188">
        <v>9747822.4499999993</v>
      </c>
      <c r="HS28" s="188">
        <v>2207159.9900000002</v>
      </c>
      <c r="HT28" s="188">
        <v>2184347.0099999998</v>
      </c>
      <c r="HU28" s="188">
        <v>1850004.8699999999</v>
      </c>
      <c r="HV28" s="188">
        <v>1002233.8799999999</v>
      </c>
      <c r="HW28" s="188">
        <v>6815605.6000000006</v>
      </c>
      <c r="HX28" s="188">
        <v>2873911.84</v>
      </c>
      <c r="HY28" s="188">
        <v>2280780.02</v>
      </c>
      <c r="HZ28" s="188">
        <v>3065819.1300000008</v>
      </c>
      <c r="IA28" s="188">
        <v>3195312</v>
      </c>
      <c r="IB28" s="188">
        <v>4995566.78</v>
      </c>
      <c r="IC28" s="188">
        <v>1118082.49</v>
      </c>
      <c r="ID28" s="188">
        <v>3729883.98</v>
      </c>
      <c r="IE28" s="188">
        <v>2264655.73</v>
      </c>
      <c r="IF28" s="188">
        <v>1415259.08</v>
      </c>
      <c r="IG28" s="188">
        <v>43458160.450000003</v>
      </c>
      <c r="IH28" s="188">
        <v>13786035.18</v>
      </c>
      <c r="II28" s="188">
        <v>3391908.1199999996</v>
      </c>
      <c r="IJ28" s="188">
        <v>8745472.9600000009</v>
      </c>
      <c r="IK28" s="188">
        <v>8535015.9000000004</v>
      </c>
      <c r="IL28" s="188">
        <v>3233905.1700000004</v>
      </c>
      <c r="IM28" s="188">
        <v>2561095.12</v>
      </c>
      <c r="IN28" s="188">
        <v>1950904.99</v>
      </c>
      <c r="IO28" s="188">
        <v>2618413.6</v>
      </c>
      <c r="IP28" s="188">
        <v>2623706.2599999998</v>
      </c>
      <c r="IQ28" s="188">
        <v>2519982.31</v>
      </c>
      <c r="IR28" s="188">
        <v>38239681.700000003</v>
      </c>
      <c r="IS28" s="188">
        <v>23344407.790000003</v>
      </c>
      <c r="IT28" s="188">
        <v>6796965.4800000004</v>
      </c>
      <c r="IU28" s="188">
        <v>3180231.77</v>
      </c>
      <c r="IV28" s="188">
        <v>2626832.6999999997</v>
      </c>
      <c r="IW28" s="188">
        <v>1141728.1000000001</v>
      </c>
      <c r="IX28" s="188">
        <v>2677257.8020000001</v>
      </c>
      <c r="IY28" s="188">
        <v>1152404.44</v>
      </c>
      <c r="IZ28" s="188">
        <v>1244311.48</v>
      </c>
      <c r="JA28" s="188">
        <v>2737900.56</v>
      </c>
      <c r="JB28" s="188">
        <v>4178627.13</v>
      </c>
      <c r="JC28" s="188">
        <v>2211643.96</v>
      </c>
      <c r="JD28" s="188">
        <v>17515804.870000001</v>
      </c>
      <c r="JE28" s="188">
        <v>7663396.2499999991</v>
      </c>
      <c r="JF28" s="188">
        <v>991857.84</v>
      </c>
      <c r="JG28" s="188">
        <v>1387800.02</v>
      </c>
      <c r="JH28" s="188">
        <v>1341042.27</v>
      </c>
      <c r="JI28" s="188">
        <v>1062694.79</v>
      </c>
      <c r="JJ28" s="188">
        <v>17880263.340000004</v>
      </c>
      <c r="JK28" s="188">
        <v>1690871.0899999999</v>
      </c>
      <c r="JL28" s="188">
        <v>2403656.06</v>
      </c>
      <c r="JM28" s="188">
        <v>4143510.8600000003</v>
      </c>
      <c r="JN28" s="188">
        <v>2056767.21</v>
      </c>
      <c r="JO28" s="188">
        <v>5251038.24</v>
      </c>
      <c r="JP28" s="188">
        <v>640029</v>
      </c>
      <c r="JQ28" s="188">
        <v>35702802.710000001</v>
      </c>
      <c r="JR28" s="188">
        <v>3038038.7499999995</v>
      </c>
      <c r="JS28" s="188">
        <v>2166304.9400000004</v>
      </c>
      <c r="JT28" s="188">
        <v>7205062.5</v>
      </c>
      <c r="JU28" s="188">
        <v>6036801.6500000004</v>
      </c>
      <c r="JV28" s="188">
        <v>2771027.0699999994</v>
      </c>
      <c r="JW28" s="188">
        <v>2623167.6000000006</v>
      </c>
      <c r="JX28" s="188">
        <v>2337892.36</v>
      </c>
      <c r="JY28" s="188">
        <v>42893624.590000004</v>
      </c>
      <c r="JZ28" s="188">
        <v>21313127.650000002</v>
      </c>
      <c r="KA28" s="188">
        <v>3661641.13</v>
      </c>
      <c r="KB28" s="188">
        <v>2342433.0499999998</v>
      </c>
      <c r="KC28" s="188">
        <v>5266513.7200000007</v>
      </c>
      <c r="KD28" s="188">
        <v>1851786.08</v>
      </c>
      <c r="KE28" s="188">
        <v>11693499.139999999</v>
      </c>
      <c r="KF28" s="188">
        <v>5179026.8099999996</v>
      </c>
      <c r="KG28" s="188">
        <v>5807310.3599999994</v>
      </c>
      <c r="KH28" s="188">
        <v>5906783.3100000005</v>
      </c>
      <c r="KI28" s="188">
        <v>3987715.9499999997</v>
      </c>
      <c r="KJ28" s="188">
        <v>4258816.0199999996</v>
      </c>
      <c r="KK28" s="188">
        <v>4514135.2300000004</v>
      </c>
      <c r="KL28" s="188">
        <v>740044</v>
      </c>
      <c r="KM28" s="188">
        <v>3233954.04</v>
      </c>
      <c r="KN28" s="188">
        <v>56901460.200000003</v>
      </c>
      <c r="KO28" s="188">
        <v>6120873.3600000003</v>
      </c>
      <c r="KP28" s="188">
        <v>3351360.0000000005</v>
      </c>
      <c r="KQ28" s="188">
        <v>4484178.67</v>
      </c>
      <c r="KR28" s="188">
        <v>3325530.4400000004</v>
      </c>
      <c r="KS28" s="188">
        <v>3217553.5</v>
      </c>
      <c r="KT28" s="188">
        <v>11097548.800000001</v>
      </c>
      <c r="KU28" s="188">
        <v>2052778.0599999998</v>
      </c>
      <c r="KV28" s="188">
        <v>2143952.2799999998</v>
      </c>
      <c r="KW28" s="188">
        <v>18290288.190000001</v>
      </c>
      <c r="KX28" s="188">
        <v>3129750.88</v>
      </c>
      <c r="KY28" s="188">
        <v>4983271.07</v>
      </c>
      <c r="KZ28" s="188">
        <v>18861654.670000002</v>
      </c>
      <c r="LA28" s="188">
        <v>3711335.75</v>
      </c>
      <c r="LB28" s="188">
        <v>7572583.5899999989</v>
      </c>
      <c r="LC28" s="188">
        <v>32628728.199999999</v>
      </c>
      <c r="LD28" s="188">
        <v>7978826.6699999999</v>
      </c>
      <c r="LE28" s="188">
        <v>69958297.770000011</v>
      </c>
      <c r="LF28" s="188">
        <v>13430281.010000002</v>
      </c>
      <c r="LG28" s="188">
        <v>22547427.010000002</v>
      </c>
      <c r="LH28" s="188">
        <v>15561635.649999999</v>
      </c>
      <c r="LI28" s="188">
        <v>5707621.7200000007</v>
      </c>
      <c r="LJ28" s="188">
        <v>2873401.1900000004</v>
      </c>
      <c r="LK28" s="188">
        <v>1814031.82</v>
      </c>
      <c r="LL28" s="188">
        <v>4071765.7600000002</v>
      </c>
      <c r="LM28" s="188">
        <v>3150949.46</v>
      </c>
      <c r="LN28" s="188">
        <v>5796386.6599999992</v>
      </c>
      <c r="LO28" s="188">
        <v>1820178.1400000001</v>
      </c>
      <c r="LP28" s="188">
        <v>19848667.91</v>
      </c>
      <c r="LQ28" s="188">
        <v>3699005.88</v>
      </c>
      <c r="LR28" s="188">
        <v>2446351.98</v>
      </c>
      <c r="LS28" s="188">
        <v>70138897.199999988</v>
      </c>
      <c r="LT28" s="188">
        <v>13449013.27</v>
      </c>
      <c r="LU28" s="188">
        <v>39828900.280000001</v>
      </c>
      <c r="LV28" s="188">
        <v>10412439.609999999</v>
      </c>
      <c r="LW28" s="188">
        <v>8127659.8499999996</v>
      </c>
      <c r="LX28" s="188">
        <v>7352590.0299999993</v>
      </c>
      <c r="LY28" s="188">
        <v>4662622.1900000004</v>
      </c>
      <c r="LZ28" s="188">
        <v>4101329.27</v>
      </c>
      <c r="MA28" s="188">
        <v>5411236.79</v>
      </c>
      <c r="MB28" s="188">
        <v>6722273.0099999998</v>
      </c>
      <c r="MC28" s="188">
        <v>12967811.9</v>
      </c>
      <c r="MD28" s="188">
        <v>5505091.1100000003</v>
      </c>
      <c r="ME28" s="188">
        <v>64810055.25999999</v>
      </c>
      <c r="MF28" s="188">
        <v>3322562.29</v>
      </c>
      <c r="MG28" s="188">
        <v>1083603</v>
      </c>
      <c r="MH28" s="188">
        <v>1986728.6700000002</v>
      </c>
      <c r="MI28" s="188">
        <v>1162084.28</v>
      </c>
      <c r="MJ28" s="188">
        <v>4655340.53</v>
      </c>
      <c r="MK28" s="188">
        <v>2825650.55</v>
      </c>
      <c r="ML28" s="188">
        <v>3505430.8299999996</v>
      </c>
      <c r="MM28" s="188">
        <v>6424553.8900000006</v>
      </c>
      <c r="MN28" s="188">
        <v>3289526.83</v>
      </c>
      <c r="MO28" s="188">
        <v>2562359.38</v>
      </c>
      <c r="MP28" s="188">
        <v>1607378.27</v>
      </c>
      <c r="MQ28" s="188">
        <v>42976760.890000001</v>
      </c>
      <c r="MR28" s="188">
        <v>2910683.1300000004</v>
      </c>
      <c r="MS28" s="188">
        <v>3181359.21</v>
      </c>
      <c r="MT28" s="188">
        <v>6141392.8999999994</v>
      </c>
      <c r="MU28" s="188">
        <v>5708641.3200000003</v>
      </c>
      <c r="MV28" s="188">
        <v>2649886.14</v>
      </c>
      <c r="MW28" s="188">
        <v>11448882.429499999</v>
      </c>
      <c r="MX28" s="188">
        <v>9877326.3900000006</v>
      </c>
      <c r="MY28" s="188">
        <v>5166790.379999999</v>
      </c>
      <c r="MZ28" s="188">
        <v>1164918.3800000001</v>
      </c>
      <c r="NA28" s="188">
        <v>1496161.3399999999</v>
      </c>
      <c r="NB28" s="188">
        <v>101922803.39</v>
      </c>
      <c r="NC28" s="188">
        <v>10711670.93</v>
      </c>
      <c r="ND28" s="188">
        <v>2854895.31</v>
      </c>
      <c r="NE28" s="188">
        <v>27044380.259999998</v>
      </c>
      <c r="NF28" s="188">
        <v>2898613.66</v>
      </c>
      <c r="NG28" s="188">
        <v>7697611.9700000007</v>
      </c>
      <c r="NH28" s="188">
        <v>18651848.900000002</v>
      </c>
      <c r="NI28" s="188">
        <v>11144221.370000001</v>
      </c>
      <c r="NJ28" s="188">
        <v>951057.99</v>
      </c>
      <c r="NK28" s="188">
        <v>3371259.0100000002</v>
      </c>
      <c r="NL28" s="188">
        <v>4128302.6700000004</v>
      </c>
      <c r="NM28" s="188">
        <v>3824611.6</v>
      </c>
      <c r="NN28" s="188">
        <v>20434421.040000003</v>
      </c>
      <c r="NO28" s="188">
        <v>2957925.12</v>
      </c>
      <c r="NP28" s="188">
        <v>2883847.7800000003</v>
      </c>
      <c r="NQ28" s="188">
        <v>3088161.21</v>
      </c>
      <c r="NR28" s="188">
        <v>1981556.24</v>
      </c>
      <c r="NS28" s="188">
        <v>831144</v>
      </c>
      <c r="NT28" s="188">
        <v>1631071.12</v>
      </c>
      <c r="NU28" s="188">
        <v>45549627.68</v>
      </c>
      <c r="NV28" s="188">
        <v>14307867.380000001</v>
      </c>
      <c r="NW28" s="188">
        <v>2561561.81</v>
      </c>
      <c r="NX28" s="188">
        <v>1481932.2000000002</v>
      </c>
      <c r="NY28" s="188">
        <v>2146898.4</v>
      </c>
      <c r="NZ28" s="188">
        <v>4519187.16</v>
      </c>
      <c r="OA28" s="188">
        <v>1803096.43</v>
      </c>
      <c r="OB28" s="188">
        <v>49957831.280000009</v>
      </c>
      <c r="OC28" s="188">
        <v>15970805.250000002</v>
      </c>
      <c r="OD28" s="188">
        <v>5598601.5999999996</v>
      </c>
      <c r="OE28" s="188">
        <v>17146853</v>
      </c>
      <c r="OF28" s="188">
        <v>3514973.46</v>
      </c>
      <c r="OG28" s="188">
        <v>4319237.8400000008</v>
      </c>
      <c r="OH28" s="188">
        <v>7117168.5300000012</v>
      </c>
      <c r="OI28" s="188">
        <v>1123708.9099999999</v>
      </c>
      <c r="OJ28" s="188">
        <v>2226617.34</v>
      </c>
      <c r="OK28" s="188">
        <v>59000018.109999999</v>
      </c>
      <c r="OL28" s="188">
        <v>11978744.619999999</v>
      </c>
      <c r="OM28" s="188">
        <v>15386160.890000001</v>
      </c>
      <c r="ON28" s="188">
        <v>7283650.5199999996</v>
      </c>
      <c r="OO28" s="188">
        <v>4684381.08</v>
      </c>
      <c r="OP28" s="188">
        <v>1354697.61</v>
      </c>
      <c r="OQ28" s="188">
        <v>23743140.729999997</v>
      </c>
      <c r="OR28" s="188">
        <v>2557023.0499999998</v>
      </c>
      <c r="OS28" s="188">
        <v>3644178.0200000005</v>
      </c>
      <c r="OT28" s="188">
        <v>4657014.71</v>
      </c>
      <c r="OU28" s="188">
        <v>4617360.5999999996</v>
      </c>
      <c r="OV28" s="188">
        <v>13595321.83</v>
      </c>
      <c r="OW28" s="188">
        <v>2693547.82</v>
      </c>
      <c r="OX28" s="188">
        <v>2971775.75</v>
      </c>
      <c r="OY28" s="188">
        <v>1981469.3399999999</v>
      </c>
      <c r="OZ28" s="188">
        <v>32545568.34</v>
      </c>
      <c r="PA28" s="188">
        <v>2727636.25</v>
      </c>
      <c r="PB28" s="188">
        <v>5837999.9900000002</v>
      </c>
      <c r="PC28" s="188">
        <v>1097789.71</v>
      </c>
      <c r="PD28" s="188">
        <v>4687290.24</v>
      </c>
      <c r="PE28" s="188">
        <v>9894112.7199999988</v>
      </c>
      <c r="PF28" s="188">
        <v>2860173.7199999997</v>
      </c>
      <c r="PG28" s="188">
        <v>2687386.91</v>
      </c>
      <c r="PH28" s="188">
        <v>3953998.5</v>
      </c>
      <c r="PI28" s="188">
        <v>3354880</v>
      </c>
      <c r="PJ28" s="188">
        <v>4955042.29</v>
      </c>
      <c r="PK28" s="188">
        <v>7803291.4799999995</v>
      </c>
      <c r="PL28" s="188">
        <v>2344772.8200000003</v>
      </c>
      <c r="PM28" s="188">
        <v>9053953.1099999994</v>
      </c>
      <c r="PN28" s="188">
        <v>2100246.6</v>
      </c>
      <c r="PO28" s="188">
        <v>2004855.65</v>
      </c>
      <c r="PP28" s="188">
        <v>302758.59999999998</v>
      </c>
      <c r="PQ28" s="188">
        <v>2150113.0700000003</v>
      </c>
      <c r="PR28" s="188">
        <v>83610015.449999988</v>
      </c>
      <c r="PS28" s="188">
        <v>2701089.38</v>
      </c>
      <c r="PT28" s="188">
        <v>2495639.54</v>
      </c>
      <c r="PU28" s="188">
        <v>8165937.7400000002</v>
      </c>
      <c r="PV28" s="188">
        <v>11456322.649999999</v>
      </c>
      <c r="PW28" s="188">
        <v>4522738.2799999993</v>
      </c>
      <c r="PX28" s="188">
        <v>14376106.130000001</v>
      </c>
      <c r="PY28" s="188">
        <v>3748091.42</v>
      </c>
      <c r="PZ28" s="188">
        <v>7843079.6699999999</v>
      </c>
      <c r="QA28" s="188">
        <v>2148956.08</v>
      </c>
      <c r="QB28" s="188">
        <v>6029333</v>
      </c>
      <c r="QC28" s="188">
        <v>3320901.18</v>
      </c>
      <c r="QD28" s="188">
        <v>4633578.49</v>
      </c>
      <c r="QE28" s="188">
        <v>6032357.2300000004</v>
      </c>
      <c r="QF28" s="188">
        <v>6091276.9299999997</v>
      </c>
      <c r="QG28" s="188">
        <v>4877074.42</v>
      </c>
      <c r="QH28" s="188">
        <v>3580416.32</v>
      </c>
      <c r="QI28" s="188">
        <v>2329959.06</v>
      </c>
      <c r="QJ28" s="188">
        <v>2176489.8899999997</v>
      </c>
      <c r="QK28" s="188">
        <v>6085650.4199999999</v>
      </c>
      <c r="QL28" s="188">
        <v>9634814.75</v>
      </c>
      <c r="QM28" s="188">
        <v>2686676.9</v>
      </c>
      <c r="QN28" s="188">
        <v>1233934.3</v>
      </c>
      <c r="QO28" s="188">
        <v>885175.72</v>
      </c>
      <c r="QP28" s="188">
        <v>3432100.6599999997</v>
      </c>
      <c r="QQ28" s="188">
        <v>1275654.77</v>
      </c>
      <c r="QR28" s="188">
        <v>42897366.899999999</v>
      </c>
      <c r="QS28" s="188">
        <v>2608787.2799999998</v>
      </c>
      <c r="QT28" s="188">
        <v>8466235.3000000007</v>
      </c>
      <c r="QU28" s="188">
        <v>3518537.8</v>
      </c>
      <c r="QV28" s="188">
        <v>6346277.7999999998</v>
      </c>
      <c r="QW28" s="188">
        <v>8435817.8200000003</v>
      </c>
      <c r="QX28" s="188">
        <v>4034149.2200000007</v>
      </c>
      <c r="QY28" s="188">
        <v>8177345.8499999996</v>
      </c>
      <c r="QZ28" s="188">
        <v>5647880.1599999992</v>
      </c>
      <c r="RA28" s="188">
        <v>2391091.21</v>
      </c>
      <c r="RB28" s="188">
        <v>3298495.9</v>
      </c>
      <c r="RC28" s="188">
        <v>1653084.8</v>
      </c>
      <c r="RD28" s="188">
        <v>1923633</v>
      </c>
      <c r="RE28" s="188">
        <v>56684721.769999996</v>
      </c>
      <c r="RF28" s="188">
        <v>10830266.23</v>
      </c>
      <c r="RG28" s="188">
        <v>4292554.92</v>
      </c>
      <c r="RH28" s="188">
        <v>6147197.3499999996</v>
      </c>
      <c r="RI28" s="188">
        <v>3806599.12</v>
      </c>
      <c r="RJ28" s="188">
        <v>3170304.71</v>
      </c>
      <c r="RK28" s="188">
        <v>9433802.1499999985</v>
      </c>
      <c r="RL28" s="188">
        <v>4335231.54</v>
      </c>
      <c r="RM28" s="188">
        <v>4833244.7699999996</v>
      </c>
      <c r="RN28" s="188">
        <v>8215108.5999999996</v>
      </c>
      <c r="RO28" s="188">
        <v>11184063.42</v>
      </c>
      <c r="RP28" s="188">
        <v>1984111.26</v>
      </c>
      <c r="RQ28" s="188">
        <v>2437019.1</v>
      </c>
      <c r="RR28" s="188">
        <v>3234700.5700000003</v>
      </c>
      <c r="RS28" s="188">
        <v>2579664.86</v>
      </c>
      <c r="RT28" s="188">
        <v>2856372.58</v>
      </c>
      <c r="RU28" s="188">
        <v>3380317.34</v>
      </c>
      <c r="RV28" s="188">
        <v>1585059.35</v>
      </c>
      <c r="RW28" s="188">
        <v>1869315.18</v>
      </c>
      <c r="RX28" s="188">
        <v>1669523.58</v>
      </c>
      <c r="RY28" s="188">
        <v>48718084.049999997</v>
      </c>
      <c r="RZ28" s="188">
        <v>3135760.52</v>
      </c>
      <c r="SA28" s="188">
        <v>7709826.5800000001</v>
      </c>
      <c r="SB28" s="188">
        <v>5804633.4000000004</v>
      </c>
      <c r="SC28" s="188">
        <v>1852360.5</v>
      </c>
      <c r="SD28" s="188">
        <v>3016555.7600000002</v>
      </c>
      <c r="SE28" s="188">
        <v>4281036.5599999996</v>
      </c>
      <c r="SF28" s="188">
        <v>15483796.85</v>
      </c>
      <c r="SG28" s="188">
        <v>4812072.08</v>
      </c>
      <c r="SH28" s="188">
        <v>4067601.6100000003</v>
      </c>
      <c r="SI28" s="188">
        <v>6353138.6299999999</v>
      </c>
      <c r="SJ28" s="188">
        <v>5226390.09</v>
      </c>
      <c r="SK28" s="188">
        <v>5486716.7400000002</v>
      </c>
      <c r="SL28" s="188">
        <v>2959802</v>
      </c>
      <c r="SM28" s="188">
        <v>30366917.920000002</v>
      </c>
      <c r="SN28" s="188">
        <v>3893721.88</v>
      </c>
      <c r="SO28" s="188">
        <v>3828975.27</v>
      </c>
      <c r="SP28" s="188">
        <v>3756579.91</v>
      </c>
      <c r="SQ28" s="188">
        <v>2808040.16</v>
      </c>
      <c r="SR28" s="188">
        <v>2562333.83</v>
      </c>
      <c r="SS28" s="188">
        <v>3436617.08</v>
      </c>
      <c r="ST28" s="188">
        <v>5957856.1600000001</v>
      </c>
      <c r="SU28" s="188">
        <v>3387821.02</v>
      </c>
      <c r="SV28" s="188">
        <v>6134087.04</v>
      </c>
      <c r="SW28" s="188">
        <v>8477937.4299999997</v>
      </c>
      <c r="SX28" s="188">
        <v>1575968.69</v>
      </c>
      <c r="SY28" s="188">
        <v>17662504.68</v>
      </c>
      <c r="SZ28" s="188">
        <v>3897542.71</v>
      </c>
      <c r="TA28" s="188">
        <v>5563451.8000000007</v>
      </c>
      <c r="TB28" s="188">
        <v>7885665.5199999996</v>
      </c>
      <c r="TC28" s="188">
        <v>3250788.5</v>
      </c>
      <c r="TD28" s="188">
        <v>5516647.2800000003</v>
      </c>
      <c r="TE28" s="188">
        <v>3441199.3499999996</v>
      </c>
      <c r="TF28" s="188">
        <v>2026903.5</v>
      </c>
      <c r="TG28" s="188">
        <v>71273448.769999996</v>
      </c>
      <c r="TH28" s="188">
        <v>4967002.4399999995</v>
      </c>
      <c r="TI28" s="188">
        <v>3968240.8</v>
      </c>
      <c r="TJ28" s="188">
        <v>6427901.4399999995</v>
      </c>
      <c r="TK28" s="188">
        <v>6551324.7299999995</v>
      </c>
      <c r="TL28" s="188">
        <v>4418766.2799999993</v>
      </c>
      <c r="TM28" s="188">
        <v>1607071.03</v>
      </c>
      <c r="TN28" s="188">
        <v>21976081.829999998</v>
      </c>
      <c r="TO28" s="188">
        <v>5106184.8</v>
      </c>
      <c r="TP28" s="188">
        <v>11781858.91</v>
      </c>
      <c r="TQ28" s="188">
        <v>7509334.6899999995</v>
      </c>
      <c r="TR28" s="188">
        <v>4558116.4000000004</v>
      </c>
      <c r="TS28" s="188">
        <v>3312523.26</v>
      </c>
      <c r="TT28" s="188">
        <v>2668690.2999999998</v>
      </c>
      <c r="TU28" s="188">
        <v>3149945.53</v>
      </c>
      <c r="TV28" s="188">
        <v>3421490.5100000002</v>
      </c>
      <c r="TW28" s="188">
        <v>15784968.399999999</v>
      </c>
      <c r="TX28" s="188">
        <v>2921948.4</v>
      </c>
      <c r="TY28" s="188">
        <v>24964660.549999997</v>
      </c>
      <c r="TZ28" s="188">
        <v>4926043.26</v>
      </c>
      <c r="UA28" s="188">
        <v>1939200.4300000002</v>
      </c>
      <c r="UB28" s="188">
        <v>2964695.23</v>
      </c>
      <c r="UC28" s="188">
        <v>22047748.220000003</v>
      </c>
      <c r="UD28" s="188">
        <v>1699962.31</v>
      </c>
      <c r="UE28" s="188">
        <v>1688329.31</v>
      </c>
      <c r="UF28" s="188">
        <v>3555508.0100000002</v>
      </c>
      <c r="UG28" s="188">
        <v>2428075.42</v>
      </c>
      <c r="UH28" s="188">
        <v>24063032.850000001</v>
      </c>
      <c r="UI28" s="188">
        <v>5412702.6399999997</v>
      </c>
      <c r="UJ28" s="188">
        <v>4330682.42</v>
      </c>
      <c r="UK28" s="188">
        <v>5660609.3500000006</v>
      </c>
      <c r="UL28" s="188">
        <v>7146627.9400000004</v>
      </c>
      <c r="UM28" s="188">
        <v>5440800.8300000001</v>
      </c>
      <c r="UN28" s="188">
        <v>87462452.710000008</v>
      </c>
      <c r="UO28" s="188">
        <v>5276707.75</v>
      </c>
      <c r="UP28" s="188">
        <v>6380635.4100000001</v>
      </c>
      <c r="UQ28" s="188">
        <v>20047549.989999998</v>
      </c>
      <c r="UR28" s="188">
        <v>2461019.5499999998</v>
      </c>
      <c r="US28" s="188">
        <v>3099569.3699999996</v>
      </c>
      <c r="UT28" s="188">
        <v>8705367.2400000002</v>
      </c>
      <c r="UU28" s="188">
        <v>3161923.7</v>
      </c>
      <c r="UV28" s="188">
        <v>3341409.91</v>
      </c>
      <c r="UW28" s="188">
        <v>3855954.93</v>
      </c>
      <c r="UX28" s="188">
        <v>12963337.639999999</v>
      </c>
      <c r="UY28" s="188">
        <v>8172783.3799999999</v>
      </c>
      <c r="UZ28" s="188">
        <v>7155421.1699999999</v>
      </c>
      <c r="VA28" s="188">
        <v>8683208.7599999998</v>
      </c>
      <c r="VB28" s="188">
        <v>1976116.4</v>
      </c>
      <c r="VC28" s="188">
        <v>2855353.79</v>
      </c>
      <c r="VD28" s="188">
        <v>2714787.6</v>
      </c>
      <c r="VE28" s="188">
        <v>3593272.41</v>
      </c>
      <c r="VF28" s="188">
        <v>13203948.51</v>
      </c>
      <c r="VG28" s="188">
        <v>2002364.6099999999</v>
      </c>
      <c r="VH28" s="188">
        <v>1584267.01</v>
      </c>
      <c r="VI28" s="188">
        <v>990482.33000000007</v>
      </c>
      <c r="VJ28" s="188">
        <v>35716189.119999997</v>
      </c>
      <c r="VK28" s="188">
        <v>3144255.33</v>
      </c>
      <c r="VL28" s="188">
        <v>4924759.16</v>
      </c>
      <c r="VM28" s="188">
        <v>4343234.1500000004</v>
      </c>
      <c r="VN28" s="188">
        <v>12116521.629999999</v>
      </c>
      <c r="VO28" s="188">
        <v>4795317.6500000004</v>
      </c>
      <c r="VP28" s="188">
        <v>3743487.33</v>
      </c>
      <c r="VQ28" s="188">
        <v>4601537.96</v>
      </c>
      <c r="VR28" s="188">
        <v>4344359.3500000006</v>
      </c>
      <c r="VS28" s="188">
        <v>13375157.17</v>
      </c>
      <c r="VT28" s="188">
        <v>3113007</v>
      </c>
      <c r="VU28" s="188">
        <v>6687769.3600000003</v>
      </c>
      <c r="VV28" s="188">
        <v>3886023.98</v>
      </c>
      <c r="VW28" s="188">
        <v>3700056.41</v>
      </c>
      <c r="VX28" s="188">
        <v>2506251.6</v>
      </c>
      <c r="VY28" s="188">
        <v>121077119.05000001</v>
      </c>
      <c r="VZ28" s="188">
        <v>7321618.2400000002</v>
      </c>
      <c r="WA28" s="188">
        <v>6908745.2400000012</v>
      </c>
      <c r="WB28" s="188">
        <v>3773941.7</v>
      </c>
      <c r="WC28" s="188">
        <v>3798005.7600000002</v>
      </c>
      <c r="WD28" s="188">
        <v>5155532.2299999986</v>
      </c>
      <c r="WE28" s="188">
        <v>8603564.0899999999</v>
      </c>
      <c r="WF28" s="188">
        <v>8198560.5899999999</v>
      </c>
      <c r="WG28" s="188">
        <v>3511452.02</v>
      </c>
      <c r="WH28" s="188">
        <v>7265905.1799999997</v>
      </c>
      <c r="WI28" s="188">
        <v>3307177.87</v>
      </c>
      <c r="WJ28" s="188">
        <v>13981191.310000001</v>
      </c>
      <c r="WK28" s="188">
        <v>4353535.6399999997</v>
      </c>
      <c r="WL28" s="188">
        <v>6306209.3100000005</v>
      </c>
      <c r="WM28" s="188">
        <v>7162836.8300000001</v>
      </c>
      <c r="WN28" s="188">
        <v>10003713.510000002</v>
      </c>
      <c r="WO28" s="188">
        <v>4269007.07</v>
      </c>
      <c r="WP28" s="188">
        <v>6704187.4699999997</v>
      </c>
      <c r="WQ28" s="188">
        <v>2433647.87</v>
      </c>
      <c r="WR28" s="188">
        <v>12759513.84</v>
      </c>
      <c r="WS28" s="188">
        <v>27999439.339999996</v>
      </c>
      <c r="WT28" s="188">
        <v>3684375.0899999994</v>
      </c>
      <c r="WU28" s="188">
        <v>3151158.7800000003</v>
      </c>
      <c r="WV28" s="188">
        <v>2716444.02</v>
      </c>
      <c r="WW28" s="188">
        <v>4369674.59</v>
      </c>
      <c r="WX28" s="188">
        <v>3034187.74</v>
      </c>
      <c r="WY28" s="188">
        <v>3578212.7800000003</v>
      </c>
      <c r="WZ28" s="188">
        <v>3677664.32</v>
      </c>
      <c r="XA28" s="188">
        <v>12209684.029999999</v>
      </c>
      <c r="XB28" s="188">
        <v>2915873.54</v>
      </c>
      <c r="XC28" s="188">
        <v>2048548.5899999999</v>
      </c>
      <c r="XD28" s="188">
        <v>2668128.4900000002</v>
      </c>
      <c r="XE28" s="188">
        <v>2180143.5699999998</v>
      </c>
      <c r="XF28" s="188">
        <v>69951849.090000004</v>
      </c>
      <c r="XG28" s="188">
        <v>10089952.190000001</v>
      </c>
      <c r="XH28" s="188">
        <v>7404372.5800000001</v>
      </c>
      <c r="XI28" s="188">
        <v>27882768.420000002</v>
      </c>
      <c r="XJ28" s="188">
        <v>3399101.99</v>
      </c>
      <c r="XK28" s="188">
        <v>5574360.4100000001</v>
      </c>
      <c r="XL28" s="188">
        <v>9560663.4399999995</v>
      </c>
      <c r="XM28" s="188">
        <v>4833010.07</v>
      </c>
      <c r="XN28" s="188">
        <v>5524198.5499999998</v>
      </c>
      <c r="XO28" s="188">
        <v>8701990.4499999993</v>
      </c>
      <c r="XP28" s="188">
        <v>7052901.2300000004</v>
      </c>
      <c r="XQ28" s="188">
        <v>2842667.0100000002</v>
      </c>
      <c r="XR28" s="188">
        <v>2811196.19</v>
      </c>
      <c r="XS28" s="188">
        <v>5712263.5599999996</v>
      </c>
      <c r="XT28" s="188">
        <v>3942507.31</v>
      </c>
      <c r="XU28" s="188">
        <v>2273995.4900000002</v>
      </c>
      <c r="XV28" s="188">
        <v>1841812.99</v>
      </c>
      <c r="XW28" s="188">
        <v>2901334.16</v>
      </c>
      <c r="XX28" s="188">
        <v>2354053.4099999997</v>
      </c>
      <c r="XY28" s="188">
        <v>3115570.2600000002</v>
      </c>
      <c r="XZ28" s="188">
        <v>2577879.16</v>
      </c>
      <c r="YA28" s="188">
        <v>2496825.6399999997</v>
      </c>
      <c r="YB28" s="188">
        <v>3835000.3899999997</v>
      </c>
      <c r="YC28" s="188">
        <v>62271988.350000001</v>
      </c>
      <c r="YD28" s="188">
        <v>3677859.17</v>
      </c>
      <c r="YE28" s="188">
        <v>8948055.9000000004</v>
      </c>
      <c r="YF28" s="188">
        <v>2610613.42</v>
      </c>
      <c r="YG28" s="188">
        <v>14779276.300000001</v>
      </c>
      <c r="YH28" s="188">
        <v>5031059.34</v>
      </c>
      <c r="YI28" s="188">
        <v>6800081.2699999996</v>
      </c>
      <c r="YJ28" s="188">
        <v>3402409.82</v>
      </c>
      <c r="YK28" s="188">
        <v>19004857.5</v>
      </c>
      <c r="YL28" s="188">
        <v>11689821.000000002</v>
      </c>
      <c r="YM28" s="188">
        <v>10427333.689999999</v>
      </c>
      <c r="YN28" s="188">
        <v>5162148</v>
      </c>
      <c r="YO28" s="188">
        <v>3813884.11</v>
      </c>
      <c r="YP28" s="188">
        <v>4106215.1600000006</v>
      </c>
      <c r="YQ28" s="188">
        <v>2865355.12</v>
      </c>
      <c r="YR28" s="188">
        <v>2653132.92</v>
      </c>
      <c r="YS28" s="188">
        <v>3017049.65</v>
      </c>
      <c r="YT28" s="188">
        <v>27927034.829999998</v>
      </c>
      <c r="YU28" s="188">
        <v>4980020.5999999996</v>
      </c>
      <c r="YV28" s="188">
        <v>3245576.6999999997</v>
      </c>
      <c r="YW28" s="188">
        <v>1462611.9</v>
      </c>
      <c r="YX28" s="188">
        <v>2268396.56</v>
      </c>
      <c r="YY28" s="188">
        <v>1731983.95</v>
      </c>
      <c r="YZ28" s="188">
        <v>1573396</v>
      </c>
      <c r="ZA28" s="188">
        <v>27794841.379999999</v>
      </c>
      <c r="ZB28" s="188">
        <v>2102116.6399999997</v>
      </c>
      <c r="ZC28" s="188">
        <v>7900613.7000000002</v>
      </c>
      <c r="ZD28" s="188">
        <v>3915411.9</v>
      </c>
      <c r="ZE28" s="188">
        <v>2171733.6</v>
      </c>
      <c r="ZF28" s="188">
        <v>3047632.91</v>
      </c>
      <c r="ZG28" s="188">
        <v>2920488.17</v>
      </c>
      <c r="ZH28" s="188">
        <v>1845931.03</v>
      </c>
      <c r="ZI28" s="188">
        <v>10797489.949999999</v>
      </c>
      <c r="ZJ28" s="188">
        <v>91559249.780000016</v>
      </c>
      <c r="ZK28" s="188">
        <v>2862517.73</v>
      </c>
      <c r="ZL28" s="188">
        <v>6389657.8799999999</v>
      </c>
      <c r="ZM28" s="188">
        <v>18310043.120000001</v>
      </c>
      <c r="ZN28" s="188">
        <v>13367831.459999999</v>
      </c>
      <c r="ZO28" s="188">
        <v>3056023.88</v>
      </c>
      <c r="ZP28" s="188">
        <v>5363426.25</v>
      </c>
      <c r="ZQ28" s="188">
        <v>8507897.1699999981</v>
      </c>
      <c r="ZR28" s="188">
        <v>5961461.1400000006</v>
      </c>
      <c r="ZS28" s="188">
        <v>7677560.4699999997</v>
      </c>
      <c r="ZT28" s="188">
        <v>1406329</v>
      </c>
      <c r="ZU28" s="188">
        <v>11405880.369999999</v>
      </c>
      <c r="ZV28" s="188">
        <v>4723941.54</v>
      </c>
      <c r="ZW28" s="188">
        <v>4485907.7799999993</v>
      </c>
      <c r="ZX28" s="188">
        <v>4831866.97</v>
      </c>
      <c r="ZY28" s="188">
        <v>4201811.6399999997</v>
      </c>
      <c r="ZZ28" s="188">
        <v>7398012.2999999998</v>
      </c>
      <c r="AAA28" s="188">
        <v>2838285.32</v>
      </c>
      <c r="AAB28" s="188">
        <v>4409279.32</v>
      </c>
      <c r="AAC28" s="188">
        <v>3112944.7</v>
      </c>
      <c r="AAD28" s="188">
        <v>2744177.35</v>
      </c>
      <c r="AAE28" s="188">
        <v>1258310.5899999999</v>
      </c>
      <c r="AAF28" s="188">
        <v>20109914.359999999</v>
      </c>
      <c r="AAG28" s="188">
        <v>4077909.77</v>
      </c>
      <c r="AAH28" s="188">
        <v>2647927.56</v>
      </c>
      <c r="AAI28" s="188">
        <v>2812679.81</v>
      </c>
      <c r="AAJ28" s="188">
        <v>2164716.88</v>
      </c>
      <c r="AAK28" s="188">
        <v>7734184.0800000001</v>
      </c>
      <c r="AAL28" s="188">
        <v>1838287.5499999998</v>
      </c>
      <c r="AAM28" s="188">
        <v>92586759.260000005</v>
      </c>
      <c r="AAN28" s="188">
        <v>6472977.6999999993</v>
      </c>
      <c r="AAO28" s="188">
        <v>3073551.87</v>
      </c>
      <c r="AAP28" s="188">
        <v>7288835.5300000003</v>
      </c>
      <c r="AAQ28" s="188">
        <v>4359761.1900000004</v>
      </c>
      <c r="AAR28" s="188">
        <v>4189136.1100000003</v>
      </c>
      <c r="AAS28" s="188">
        <v>6282304.5999999996</v>
      </c>
      <c r="AAT28" s="188">
        <v>7385445.21</v>
      </c>
      <c r="AAU28" s="188">
        <v>13024692.74</v>
      </c>
      <c r="AAV28" s="188">
        <v>4092368.81</v>
      </c>
      <c r="AAW28" s="188">
        <v>7741895.5899999999</v>
      </c>
      <c r="AAX28" s="188">
        <v>14608380.18</v>
      </c>
      <c r="AAY28" s="188">
        <v>9826381.3000000007</v>
      </c>
      <c r="AAZ28" s="188">
        <v>2284836.2999999998</v>
      </c>
      <c r="ABA28" s="188">
        <v>4722364.49</v>
      </c>
      <c r="ABB28" s="188">
        <v>2214362.89</v>
      </c>
      <c r="ABC28" s="188">
        <v>2158154.56</v>
      </c>
      <c r="ABD28" s="188">
        <v>5039290.71</v>
      </c>
      <c r="ABE28" s="188">
        <v>2881637.0100000002</v>
      </c>
      <c r="ABF28" s="188">
        <v>33579918.849999994</v>
      </c>
      <c r="ABG28" s="188">
        <v>16499122.029999999</v>
      </c>
      <c r="ABH28" s="188">
        <v>2496442.6</v>
      </c>
      <c r="ABI28" s="188">
        <v>2683257.94</v>
      </c>
      <c r="ABJ28" s="188">
        <v>1811832.6099999999</v>
      </c>
      <c r="ABK28" s="188">
        <v>2463418.08</v>
      </c>
      <c r="ABL28" s="188">
        <v>2058935.64</v>
      </c>
      <c r="ABM28" s="188">
        <v>35158446.850000001</v>
      </c>
      <c r="ABN28" s="188">
        <v>3196853.4299999997</v>
      </c>
      <c r="ABO28" s="188">
        <v>2784573.11</v>
      </c>
      <c r="ABP28" s="188">
        <v>3497347.3099999996</v>
      </c>
      <c r="ABQ28" s="188">
        <v>4730994.21</v>
      </c>
      <c r="ABR28" s="188">
        <v>3010868.76</v>
      </c>
      <c r="ABS28" s="188">
        <v>1954145.1300000001</v>
      </c>
      <c r="ABT28" s="188">
        <v>1873698.6</v>
      </c>
      <c r="ABU28" s="188">
        <v>789452.9</v>
      </c>
      <c r="ABV28" s="188">
        <v>37706040.700000003</v>
      </c>
      <c r="ABW28" s="188">
        <v>1397074.89</v>
      </c>
      <c r="ABX28" s="188">
        <v>6235864.1600000001</v>
      </c>
      <c r="ABY28" s="188">
        <v>1705758.5</v>
      </c>
      <c r="ABZ28" s="188">
        <v>2955145.86</v>
      </c>
      <c r="ACA28" s="188">
        <v>9861961.9500000011</v>
      </c>
      <c r="ACB28" s="188">
        <v>1254443.3799999999</v>
      </c>
      <c r="ACC28" s="188">
        <v>2395155.87</v>
      </c>
      <c r="ACD28" s="188">
        <v>2014837.7200000002</v>
      </c>
      <c r="ACE28" s="188">
        <v>3771632.4200000004</v>
      </c>
      <c r="ACF28" s="188">
        <v>1299748.24</v>
      </c>
      <c r="ACG28" s="188">
        <v>80729228.969999984</v>
      </c>
      <c r="ACH28" s="188">
        <v>3171665.54</v>
      </c>
      <c r="ACI28" s="188">
        <v>2898431.71</v>
      </c>
      <c r="ACJ28" s="188">
        <v>4729877.49</v>
      </c>
      <c r="ACK28" s="188">
        <v>1297837.47</v>
      </c>
      <c r="ACL28" s="188">
        <v>4721552.01</v>
      </c>
      <c r="ACM28" s="188">
        <v>5257885.58</v>
      </c>
      <c r="ACN28" s="188">
        <v>16164115.34</v>
      </c>
      <c r="ACO28" s="188">
        <v>9423860.1900000013</v>
      </c>
      <c r="ACP28" s="188">
        <v>2994086.0599999996</v>
      </c>
      <c r="ACQ28" s="188">
        <v>4004457.5</v>
      </c>
      <c r="ACR28" s="188">
        <v>3340795.1900000009</v>
      </c>
      <c r="ACS28" s="188">
        <v>3944208.2800000003</v>
      </c>
      <c r="ACT28" s="188">
        <v>10745733.17</v>
      </c>
      <c r="ACU28" s="188">
        <v>4958906.5299999993</v>
      </c>
      <c r="ACV28" s="188">
        <v>3497904.01</v>
      </c>
      <c r="ACW28" s="188">
        <v>3738251</v>
      </c>
      <c r="ACX28" s="188">
        <v>3119988.6100000003</v>
      </c>
      <c r="ACY28" s="188">
        <v>1991703.43</v>
      </c>
      <c r="ACZ28" s="188">
        <v>1639252.4</v>
      </c>
      <c r="ADA28" s="188">
        <v>1935698.21</v>
      </c>
      <c r="ADB28" s="188">
        <v>1587257.0299999998</v>
      </c>
      <c r="ADC28" s="188">
        <v>791109.11</v>
      </c>
      <c r="ADD28" s="188">
        <v>15185618.51</v>
      </c>
      <c r="ADE28" s="188">
        <v>10906291.390000001</v>
      </c>
      <c r="ADF28" s="188">
        <v>1764670.93</v>
      </c>
      <c r="ADG28" s="188">
        <v>798966.23</v>
      </c>
      <c r="ADH28" s="188">
        <v>2546324.46</v>
      </c>
      <c r="ADI28" s="188">
        <v>766432.97999999986</v>
      </c>
      <c r="ADJ28" s="188">
        <v>3362952.56</v>
      </c>
      <c r="ADK28" s="188">
        <v>1066783.8799999999</v>
      </c>
      <c r="ADL28" s="188">
        <v>1445078.69</v>
      </c>
      <c r="ADM28" s="188">
        <v>66872496.370000005</v>
      </c>
      <c r="ADN28" s="188">
        <v>6848113.0599999987</v>
      </c>
      <c r="ADO28" s="188">
        <v>6162335</v>
      </c>
      <c r="ADP28" s="188">
        <v>23365940.560000002</v>
      </c>
      <c r="ADQ28" s="188">
        <v>787915.49</v>
      </c>
      <c r="ADR28" s="188">
        <v>1863298.24</v>
      </c>
      <c r="ADS28" s="188">
        <v>1143308.5</v>
      </c>
      <c r="ADT28" s="188">
        <v>2287048.4299999997</v>
      </c>
      <c r="ADU28" s="188">
        <v>56067324.159999996</v>
      </c>
      <c r="ADV28" s="188">
        <v>19040415.759999998</v>
      </c>
      <c r="ADW28" s="188">
        <v>7122615.5</v>
      </c>
      <c r="ADX28" s="188">
        <v>2878885.4499999997</v>
      </c>
      <c r="ADY28" s="188">
        <v>4906511.3</v>
      </c>
      <c r="ADZ28" s="188">
        <v>8211226.6399999997</v>
      </c>
      <c r="AEA28" s="188">
        <v>2493807.71</v>
      </c>
      <c r="AEB28" s="188">
        <v>4026027.69</v>
      </c>
      <c r="AEC28" s="188">
        <v>1841054.0899999999</v>
      </c>
      <c r="AED28" s="188">
        <v>1504960.33</v>
      </c>
      <c r="AEE28" s="188">
        <v>4886652.120000001</v>
      </c>
      <c r="AEF28" s="188">
        <v>3045389.4</v>
      </c>
      <c r="AEG28" s="188">
        <v>1201994.82</v>
      </c>
      <c r="AEH28" s="188">
        <v>4009761.42</v>
      </c>
      <c r="AEI28" s="188">
        <v>5785751.0800000001</v>
      </c>
      <c r="AEJ28" s="188">
        <v>1920610.9500000002</v>
      </c>
      <c r="AEK28" s="188">
        <v>1632314.94</v>
      </c>
      <c r="AEL28" s="188">
        <v>5616402.3300000001</v>
      </c>
      <c r="AEM28" s="188">
        <v>3034269.5700000003</v>
      </c>
      <c r="AEN28" s="188">
        <v>2984472.8600000003</v>
      </c>
      <c r="AEO28" s="188">
        <v>44311776.479999997</v>
      </c>
      <c r="AEP28" s="188">
        <v>3668502.52</v>
      </c>
      <c r="AEQ28" s="188">
        <v>4767523.8999999994</v>
      </c>
      <c r="AER28" s="188">
        <v>5718997.9700000007</v>
      </c>
      <c r="AES28" s="188">
        <v>3535722.66</v>
      </c>
      <c r="AET28" s="188">
        <v>13074762.409999998</v>
      </c>
      <c r="AEU28" s="188">
        <v>3768299.76</v>
      </c>
      <c r="AEV28" s="188">
        <v>5058303.41</v>
      </c>
      <c r="AEW28" s="188">
        <v>2392597.2999999998</v>
      </c>
      <c r="AEX28" s="188">
        <v>2425299.73</v>
      </c>
      <c r="AEY28" s="188">
        <v>31229858.149999999</v>
      </c>
      <c r="AEZ28" s="188">
        <v>16879795.68</v>
      </c>
      <c r="AFA28" s="188">
        <v>9550143.1099999975</v>
      </c>
      <c r="AFB28" s="188">
        <v>4326981.4399999995</v>
      </c>
      <c r="AFC28" s="188">
        <v>9076288.8900000006</v>
      </c>
      <c r="AFD28" s="188">
        <v>7201689.0800000001</v>
      </c>
      <c r="AFE28" s="188">
        <v>4330065.34</v>
      </c>
      <c r="AFF28" s="188">
        <v>6666905.3399999999</v>
      </c>
      <c r="AFG28" s="188">
        <v>2917243.6199999996</v>
      </c>
      <c r="AFH28" s="188">
        <v>4976954.6100000003</v>
      </c>
      <c r="AFI28" s="188">
        <v>3956901.15</v>
      </c>
      <c r="AFJ28" s="188">
        <v>5109075.55</v>
      </c>
      <c r="AFK28" s="188">
        <v>2822210.5</v>
      </c>
      <c r="AFL28" s="188">
        <v>34094348.560000002</v>
      </c>
      <c r="AFM28" s="188">
        <v>7585274.7300000004</v>
      </c>
      <c r="AFN28" s="188">
        <v>6133504.4700000007</v>
      </c>
      <c r="AFO28" s="188">
        <v>2767257.43</v>
      </c>
      <c r="AFP28" s="188">
        <v>4224212.67</v>
      </c>
      <c r="AFQ28" s="188">
        <v>4726258.5600000005</v>
      </c>
      <c r="AFR28" s="188">
        <v>3372801.33</v>
      </c>
      <c r="AFS28" s="188">
        <v>8770713.1600000001</v>
      </c>
      <c r="AFT28" s="188">
        <v>9181684.870000001</v>
      </c>
      <c r="AFU28" s="188">
        <v>2944358.97</v>
      </c>
      <c r="AFV28" s="188">
        <v>6467127.4500000011</v>
      </c>
      <c r="AFW28" s="188">
        <v>3059797.71</v>
      </c>
      <c r="AFX28" s="188">
        <v>40488874.130000003</v>
      </c>
      <c r="AFY28" s="188">
        <v>1704830.78</v>
      </c>
      <c r="AFZ28" s="188">
        <v>2995356.17</v>
      </c>
      <c r="AGA28" s="188">
        <v>1728325.79</v>
      </c>
      <c r="AGB28" s="188">
        <v>5521422.0999999996</v>
      </c>
      <c r="AGC28" s="188">
        <v>2285103.2999999998</v>
      </c>
      <c r="AGD28" s="188">
        <v>1102813.21</v>
      </c>
      <c r="AGE28" s="188">
        <v>2169720.52</v>
      </c>
      <c r="AGF28" s="188">
        <v>1624907.07</v>
      </c>
      <c r="AGG28" s="188">
        <v>3147376.75</v>
      </c>
      <c r="AGH28" s="188">
        <v>1386316.42</v>
      </c>
      <c r="AGI28" s="188">
        <v>38372140.539999999</v>
      </c>
      <c r="AGJ28" s="188">
        <v>7943707.04</v>
      </c>
      <c r="AGK28" s="188">
        <v>4094229.02</v>
      </c>
      <c r="AGL28" s="188">
        <v>2936121.75</v>
      </c>
      <c r="AGM28" s="188">
        <v>11031045.76</v>
      </c>
      <c r="AGN28" s="188">
        <v>7143135.2600000007</v>
      </c>
      <c r="AGO28" s="188">
        <v>2869379.72</v>
      </c>
      <c r="AGP28" s="188">
        <v>3932546.59</v>
      </c>
      <c r="AGQ28" s="188">
        <v>71474673.099999994</v>
      </c>
      <c r="AGR28" s="188">
        <v>37789630.219999999</v>
      </c>
      <c r="AGS28" s="188">
        <v>3677073.79</v>
      </c>
      <c r="AGT28" s="188">
        <v>6383438.1600000001</v>
      </c>
      <c r="AGU28" s="188">
        <v>11228216.32</v>
      </c>
      <c r="AGV28" s="188">
        <v>6071882.2599999998</v>
      </c>
      <c r="AGW28" s="188">
        <v>5484678.9300000006</v>
      </c>
      <c r="AGX28" s="188">
        <v>3141013.91</v>
      </c>
      <c r="AGY28" s="188">
        <v>1905823.46</v>
      </c>
      <c r="AGZ28" s="188">
        <v>4936358.0199999996</v>
      </c>
      <c r="AHA28" s="188">
        <v>6077982.6799999997</v>
      </c>
      <c r="AHB28" s="188">
        <v>2935910.98</v>
      </c>
      <c r="AHC28" s="188">
        <v>1699554.34</v>
      </c>
      <c r="AHD28" s="188">
        <v>3047273.6300000004</v>
      </c>
      <c r="AHE28" s="188">
        <v>2649767.3200000003</v>
      </c>
      <c r="AHF28" s="188">
        <v>3192331.5299999993</v>
      </c>
      <c r="AHG28" s="188">
        <v>2199213.94</v>
      </c>
      <c r="AHH28" s="188">
        <v>18510701.030000001</v>
      </c>
      <c r="AHI28" s="188">
        <v>2003075.4800000002</v>
      </c>
      <c r="AHJ28" s="188">
        <v>2760358.96</v>
      </c>
      <c r="AHK28" s="188">
        <v>2631038.58</v>
      </c>
      <c r="AHL28" s="188">
        <v>4914883.8800000008</v>
      </c>
      <c r="AHM28" s="188">
        <v>2551089.63</v>
      </c>
      <c r="AHN28" s="188">
        <v>2080870.85</v>
      </c>
      <c r="AHO28" s="188"/>
      <c r="AHQ28" s="208">
        <v>26</v>
      </c>
      <c r="AHR28" s="184" t="s">
        <v>37</v>
      </c>
      <c r="AHS28" s="184" t="b">
        <f t="shared" si="0"/>
        <v>1</v>
      </c>
    </row>
    <row r="29" spans="1:903" ht="23.5" customHeight="1">
      <c r="A29" s="183" t="s">
        <v>39</v>
      </c>
      <c r="B29" s="184" t="s">
        <v>40</v>
      </c>
      <c r="C29" s="188">
        <v>193401345.32000002</v>
      </c>
      <c r="D29" s="188">
        <v>45239840.160000004</v>
      </c>
      <c r="E29" s="188">
        <v>13661490</v>
      </c>
      <c r="F29" s="188">
        <v>10299813.290000001</v>
      </c>
      <c r="G29" s="188">
        <v>5842997.8000000007</v>
      </c>
      <c r="H29" s="188">
        <v>8760078.8599999994</v>
      </c>
      <c r="I29" s="188">
        <v>1869745.3900000001</v>
      </c>
      <c r="J29" s="188">
        <v>38990178.489999995</v>
      </c>
      <c r="K29" s="188">
        <v>15179221.980000002</v>
      </c>
      <c r="L29" s="188">
        <v>3164524.77</v>
      </c>
      <c r="M29" s="188">
        <v>17852333.789999999</v>
      </c>
      <c r="N29" s="188">
        <v>8836522.4899999984</v>
      </c>
      <c r="O29" s="188">
        <v>47085080.75</v>
      </c>
      <c r="P29" s="188">
        <v>6417312.0300000012</v>
      </c>
      <c r="Q29" s="188">
        <v>8802208.5599999987</v>
      </c>
      <c r="R29" s="188">
        <v>4440467.68</v>
      </c>
      <c r="S29" s="188">
        <v>14829993.479999999</v>
      </c>
      <c r="T29" s="188">
        <v>5444321.8199999994</v>
      </c>
      <c r="U29" s="188">
        <v>7527590.3499999996</v>
      </c>
      <c r="V29" s="188">
        <v>5272443.37</v>
      </c>
      <c r="W29" s="188">
        <v>5731720.2199999997</v>
      </c>
      <c r="X29" s="188">
        <v>3138785.25</v>
      </c>
      <c r="Y29" s="188">
        <v>3695526.05</v>
      </c>
      <c r="Z29" s="188">
        <v>5307430.9300000006</v>
      </c>
      <c r="AA29" s="188">
        <v>239598807.92000002</v>
      </c>
      <c r="AB29" s="188">
        <v>12334193.109999998</v>
      </c>
      <c r="AC29" s="188">
        <v>12661128.200000003</v>
      </c>
      <c r="AD29" s="188">
        <v>8180812.1800000006</v>
      </c>
      <c r="AE29" s="188">
        <v>41818617.470000006</v>
      </c>
      <c r="AF29" s="188">
        <v>11497935.299999999</v>
      </c>
      <c r="AG29" s="188">
        <v>25906089.020000003</v>
      </c>
      <c r="AH29" s="188">
        <v>15829091.85</v>
      </c>
      <c r="AI29" s="188">
        <v>11244081.800000001</v>
      </c>
      <c r="AJ29" s="188">
        <v>9568441.0399999991</v>
      </c>
      <c r="AK29" s="188">
        <v>2073897.4900000005</v>
      </c>
      <c r="AL29" s="188">
        <v>2084700.4199999995</v>
      </c>
      <c r="AM29" s="188">
        <v>7430959.3999999994</v>
      </c>
      <c r="AN29" s="188">
        <v>7913152.1999999993</v>
      </c>
      <c r="AO29" s="188">
        <v>6223531.0299999993</v>
      </c>
      <c r="AP29" s="188">
        <v>9838303.3599999994</v>
      </c>
      <c r="AQ29" s="188">
        <v>9061289.9399999995</v>
      </c>
      <c r="AR29" s="188">
        <v>5173559.74</v>
      </c>
      <c r="AS29" s="188">
        <v>112291053.42999998</v>
      </c>
      <c r="AT29" s="188">
        <v>13696657.24</v>
      </c>
      <c r="AU29" s="188">
        <v>8122359.8599999994</v>
      </c>
      <c r="AV29" s="188">
        <v>6365935.4900000002</v>
      </c>
      <c r="AW29" s="188">
        <v>5616135.5299999993</v>
      </c>
      <c r="AX29" s="188">
        <v>4902623.4099999992</v>
      </c>
      <c r="AY29" s="188">
        <v>4012286.0800000005</v>
      </c>
      <c r="AZ29" s="188">
        <v>9102054.1899999976</v>
      </c>
      <c r="BA29" s="188">
        <v>40080581.120000005</v>
      </c>
      <c r="BB29" s="188">
        <v>6657503.0800000001</v>
      </c>
      <c r="BC29" s="188">
        <v>9602779.1800000034</v>
      </c>
      <c r="BD29" s="188">
        <v>22079872.029999997</v>
      </c>
      <c r="BE29" s="188">
        <v>5287123.3400000008</v>
      </c>
      <c r="BF29" s="188">
        <v>5320878.1899999995</v>
      </c>
      <c r="BG29" s="188">
        <v>5355293.870000001</v>
      </c>
      <c r="BH29" s="188">
        <v>98982685.430000007</v>
      </c>
      <c r="BI29" s="188">
        <v>2771590.4999999995</v>
      </c>
      <c r="BJ29" s="188">
        <v>3427558.76</v>
      </c>
      <c r="BK29" s="188">
        <v>1898624.28</v>
      </c>
      <c r="BL29" s="188">
        <v>6949074.6699999999</v>
      </c>
      <c r="BM29" s="188">
        <v>9911196.839999998</v>
      </c>
      <c r="BN29" s="188">
        <v>2596984.4100000006</v>
      </c>
      <c r="BO29" s="188">
        <v>3510640.6400000001</v>
      </c>
      <c r="BP29" s="188">
        <v>3453140.5300000003</v>
      </c>
      <c r="BQ29" s="188">
        <v>2138037.92</v>
      </c>
      <c r="BR29" s="188">
        <v>3432157.8200000003</v>
      </c>
      <c r="BS29" s="188">
        <v>2716590.53</v>
      </c>
      <c r="BT29" s="188">
        <v>20597681.810000002</v>
      </c>
      <c r="BU29" s="188">
        <v>3376997.3699999992</v>
      </c>
      <c r="BV29" s="188">
        <v>871851.24</v>
      </c>
      <c r="BW29" s="188">
        <v>58233370.890000001</v>
      </c>
      <c r="BX29" s="188">
        <v>37167649</v>
      </c>
      <c r="BY29" s="188">
        <v>7868065.3099999996</v>
      </c>
      <c r="BZ29" s="188">
        <v>4658742.7700000005</v>
      </c>
      <c r="CA29" s="188">
        <v>8110721.2800000012</v>
      </c>
      <c r="CB29" s="188">
        <v>7895410.75</v>
      </c>
      <c r="CC29" s="188">
        <v>7837813.7299999995</v>
      </c>
      <c r="CD29" s="188">
        <v>3190077.09</v>
      </c>
      <c r="CE29" s="188">
        <v>2315558.0499999998</v>
      </c>
      <c r="CF29" s="188">
        <v>189664013.76000005</v>
      </c>
      <c r="CG29" s="188">
        <v>10349912.16</v>
      </c>
      <c r="CH29" s="188">
        <v>24871670.02</v>
      </c>
      <c r="CI29" s="188">
        <v>4025554.9200000004</v>
      </c>
      <c r="CJ29" s="188">
        <v>7276296.5099999998</v>
      </c>
      <c r="CK29" s="188">
        <v>4252899.4799999995</v>
      </c>
      <c r="CL29" s="188">
        <v>7731663.6100000003</v>
      </c>
      <c r="CM29" s="188">
        <v>23208197.399999995</v>
      </c>
      <c r="CN29" s="188">
        <v>3717552.9999999995</v>
      </c>
      <c r="CO29" s="188">
        <v>5198145.2300000004</v>
      </c>
      <c r="CP29" s="188">
        <v>4091345.51</v>
      </c>
      <c r="CQ29" s="188">
        <v>3907436.5000000005</v>
      </c>
      <c r="CR29" s="188">
        <v>4003745.24</v>
      </c>
      <c r="CS29" s="188">
        <v>66747733.390000001</v>
      </c>
      <c r="CT29" s="188">
        <v>4437844.0200000005</v>
      </c>
      <c r="CU29" s="188">
        <v>4336693.05</v>
      </c>
      <c r="CV29" s="188">
        <v>10111327.789999999</v>
      </c>
      <c r="CW29" s="188">
        <v>4828637.25</v>
      </c>
      <c r="CX29" s="188">
        <v>11886318.730000002</v>
      </c>
      <c r="CY29" s="188">
        <v>4114260.5500000003</v>
      </c>
      <c r="CZ29" s="188">
        <v>4799023.33</v>
      </c>
      <c r="DA29" s="188">
        <v>104839117.88999999</v>
      </c>
      <c r="DB29" s="188">
        <v>8960372.8000000007</v>
      </c>
      <c r="DC29" s="188">
        <v>23607028.859999999</v>
      </c>
      <c r="DD29" s="188">
        <v>35638307.640000008</v>
      </c>
      <c r="DE29" s="188">
        <v>6559621.0099999988</v>
      </c>
      <c r="DF29" s="188">
        <v>8997557.4700000025</v>
      </c>
      <c r="DG29" s="188">
        <v>8209653.5299999993</v>
      </c>
      <c r="DH29" s="188">
        <v>5420228.9200000009</v>
      </c>
      <c r="DI29" s="188">
        <v>5628082.3400000008</v>
      </c>
      <c r="DJ29" s="188">
        <v>6979474.3699999992</v>
      </c>
      <c r="DK29" s="188">
        <v>20459569.749999996</v>
      </c>
      <c r="DL29" s="188">
        <v>66548474.760000013</v>
      </c>
      <c r="DM29" s="188">
        <v>111444506.28999999</v>
      </c>
      <c r="DN29" s="188">
        <v>7179594.3699999992</v>
      </c>
      <c r="DO29" s="188">
        <v>6080231.6799999997</v>
      </c>
      <c r="DP29" s="188">
        <v>22335105.060000002</v>
      </c>
      <c r="DQ29" s="188">
        <v>19437932.080000002</v>
      </c>
      <c r="DR29" s="188">
        <v>17868614.630000003</v>
      </c>
      <c r="DS29" s="188">
        <v>14197607.619999997</v>
      </c>
      <c r="DT29" s="188">
        <v>8979161.9099999983</v>
      </c>
      <c r="DU29" s="188">
        <v>268409155.90999997</v>
      </c>
      <c r="DV29" s="188">
        <v>7759764.1200000001</v>
      </c>
      <c r="DW29" s="188">
        <v>13236245.519999998</v>
      </c>
      <c r="DX29" s="188">
        <v>15403140.479999997</v>
      </c>
      <c r="DY29" s="188">
        <v>10512738.42</v>
      </c>
      <c r="DZ29" s="188">
        <v>7874488.7000000002</v>
      </c>
      <c r="EA29" s="188">
        <v>14168528.41</v>
      </c>
      <c r="EB29" s="188">
        <v>7894168.2800000003</v>
      </c>
      <c r="EC29" s="188">
        <v>31628502.399999995</v>
      </c>
      <c r="ED29" s="188">
        <v>73957608.450000003</v>
      </c>
      <c r="EE29" s="188">
        <v>47079370.050000012</v>
      </c>
      <c r="EF29" s="188">
        <v>5988687.6799999997</v>
      </c>
      <c r="EG29" s="188">
        <v>5974382.6900000004</v>
      </c>
      <c r="EH29" s="188">
        <v>5463039.9100000001</v>
      </c>
      <c r="EI29" s="188">
        <v>8682721.1999999993</v>
      </c>
      <c r="EJ29" s="188">
        <v>17249235.550000001</v>
      </c>
      <c r="EK29" s="188">
        <v>5677507.54</v>
      </c>
      <c r="EL29" s="188">
        <v>6675442.2700000014</v>
      </c>
      <c r="EM29" s="188">
        <v>114039268.14</v>
      </c>
      <c r="EN29" s="188">
        <v>7934872.9900000002</v>
      </c>
      <c r="EO29" s="188">
        <v>5799078.6500000004</v>
      </c>
      <c r="EP29" s="188">
        <v>5927430.4799999995</v>
      </c>
      <c r="EQ29" s="188">
        <v>5022907.1400000006</v>
      </c>
      <c r="ER29" s="188">
        <v>6761771.3899999987</v>
      </c>
      <c r="ES29" s="188">
        <v>8460054.1500000004</v>
      </c>
      <c r="ET29" s="188">
        <v>11317703.52</v>
      </c>
      <c r="EU29" s="188">
        <v>3894257.18</v>
      </c>
      <c r="EV29" s="188">
        <v>87449304</v>
      </c>
      <c r="EW29" s="188">
        <v>3331678.8999999994</v>
      </c>
      <c r="EX29" s="188">
        <v>6033655.4100000011</v>
      </c>
      <c r="EY29" s="188">
        <v>9797384.290000001</v>
      </c>
      <c r="EZ29" s="188">
        <v>20629341.109999999</v>
      </c>
      <c r="FA29" s="188">
        <v>18004075.119999997</v>
      </c>
      <c r="FB29" s="188">
        <v>10494318.430000002</v>
      </c>
      <c r="FC29" s="188">
        <v>5026010.2699999996</v>
      </c>
      <c r="FD29" s="188">
        <v>6393029.2000000002</v>
      </c>
      <c r="FE29" s="188">
        <v>5627607.6999999993</v>
      </c>
      <c r="FF29" s="188">
        <v>6269657.6200000001</v>
      </c>
      <c r="FG29" s="188">
        <v>7240860.2199999988</v>
      </c>
      <c r="FH29" s="188">
        <v>75940746.310000002</v>
      </c>
      <c r="FI29" s="188">
        <v>4350214.05</v>
      </c>
      <c r="FJ29" s="188">
        <v>7055144.79</v>
      </c>
      <c r="FK29" s="188">
        <v>4481426.4800000004</v>
      </c>
      <c r="FL29" s="188">
        <v>7228201.9700000016</v>
      </c>
      <c r="FM29" s="188">
        <v>5502935.46</v>
      </c>
      <c r="FN29" s="188">
        <v>6176215.0399999991</v>
      </c>
      <c r="FO29" s="188">
        <v>3865211.6</v>
      </c>
      <c r="FP29" s="188">
        <v>134349491.11000001</v>
      </c>
      <c r="FQ29" s="188">
        <v>3639485.24</v>
      </c>
      <c r="FR29" s="188">
        <v>11484628.470000001</v>
      </c>
      <c r="FS29" s="188">
        <v>5705018.7600000016</v>
      </c>
      <c r="FT29" s="188">
        <v>10472279.759999998</v>
      </c>
      <c r="FU29" s="188">
        <v>5953614.9699999988</v>
      </c>
      <c r="FV29" s="188">
        <v>26013441.280000005</v>
      </c>
      <c r="FW29" s="188">
        <v>10761455.329999998</v>
      </c>
      <c r="FX29" s="188">
        <v>8198755.709999999</v>
      </c>
      <c r="FY29" s="188">
        <v>6688433.0399999982</v>
      </c>
      <c r="FZ29" s="188">
        <v>19547209.529999997</v>
      </c>
      <c r="GA29" s="188">
        <v>6028880.0599999996</v>
      </c>
      <c r="GB29" s="188">
        <v>7961565.1600000001</v>
      </c>
      <c r="GC29" s="188">
        <v>4642610.5</v>
      </c>
      <c r="GD29" s="188">
        <v>88421251.449999988</v>
      </c>
      <c r="GE29" s="188">
        <v>4448559.5299999993</v>
      </c>
      <c r="GF29" s="188">
        <v>3719629.53</v>
      </c>
      <c r="GG29" s="188">
        <v>16913989.109999999</v>
      </c>
      <c r="GH29" s="188">
        <v>5322265.8599999994</v>
      </c>
      <c r="GI29" s="188">
        <v>9424898.9499999993</v>
      </c>
      <c r="GJ29" s="188">
        <v>3976468.1499999994</v>
      </c>
      <c r="GK29" s="188">
        <v>16125826.250000002</v>
      </c>
      <c r="GL29" s="188">
        <v>4395150.8399999989</v>
      </c>
      <c r="GM29" s="188">
        <v>4126136.5800000005</v>
      </c>
      <c r="GN29" s="188">
        <v>3533347.8499999992</v>
      </c>
      <c r="GO29" s="188">
        <v>4552432.84</v>
      </c>
      <c r="GP29" s="188">
        <v>54165595.119999997</v>
      </c>
      <c r="GQ29" s="188">
        <v>7544013.8499999996</v>
      </c>
      <c r="GR29" s="188">
        <v>8085711.0499999998</v>
      </c>
      <c r="GS29" s="188">
        <v>13581297.240000002</v>
      </c>
      <c r="GT29" s="188">
        <v>2644987.5500000003</v>
      </c>
      <c r="GU29" s="188">
        <v>8122662.4900000002</v>
      </c>
      <c r="GV29" s="188">
        <v>8555145.9499999993</v>
      </c>
      <c r="GW29" s="188">
        <v>7444078.5099999998</v>
      </c>
      <c r="GX29" s="188">
        <v>39552997.599999994</v>
      </c>
      <c r="GY29" s="188">
        <v>6328513.1500000004</v>
      </c>
      <c r="GZ29" s="188">
        <v>10320709.280000001</v>
      </c>
      <c r="HA29" s="188">
        <v>11102286.909999998</v>
      </c>
      <c r="HB29" s="188">
        <v>160925750.83999997</v>
      </c>
      <c r="HC29" s="188">
        <v>38113182.5</v>
      </c>
      <c r="HD29" s="188">
        <v>11196192.410000002</v>
      </c>
      <c r="HE29" s="188">
        <v>33438484.84</v>
      </c>
      <c r="HF29" s="188">
        <v>13609530</v>
      </c>
      <c r="HG29" s="188">
        <v>25032212.140000004</v>
      </c>
      <c r="HH29" s="188">
        <v>12167808.23</v>
      </c>
      <c r="HI29" s="188">
        <v>82055719.459999993</v>
      </c>
      <c r="HJ29" s="188">
        <v>11361731.109999999</v>
      </c>
      <c r="HK29" s="188">
        <v>24531195.099999998</v>
      </c>
      <c r="HL29" s="188">
        <v>6565962.1900000013</v>
      </c>
      <c r="HM29" s="188">
        <v>6105863.0899999999</v>
      </c>
      <c r="HN29" s="188">
        <v>4790357.59</v>
      </c>
      <c r="HO29" s="188">
        <v>9026650.4299999997</v>
      </c>
      <c r="HP29" s="188">
        <v>4398601.8499999996</v>
      </c>
      <c r="HQ29" s="188">
        <v>104216411.47999999</v>
      </c>
      <c r="HR29" s="188">
        <v>47863518.909999996</v>
      </c>
      <c r="HS29" s="188">
        <v>3548229.5900000003</v>
      </c>
      <c r="HT29" s="188">
        <v>10218353.720000001</v>
      </c>
      <c r="HU29" s="188">
        <v>5173731.7199999988</v>
      </c>
      <c r="HV29" s="188">
        <v>3035482.4400000004</v>
      </c>
      <c r="HW29" s="188">
        <v>4243301.9399999995</v>
      </c>
      <c r="HX29" s="188">
        <v>2186544.5199999996</v>
      </c>
      <c r="HY29" s="188">
        <v>5929323.8000000007</v>
      </c>
      <c r="HZ29" s="188">
        <v>2885412.66</v>
      </c>
      <c r="IA29" s="188">
        <v>6202897.04</v>
      </c>
      <c r="IB29" s="188">
        <v>15335878.029999999</v>
      </c>
      <c r="IC29" s="188">
        <v>2882295.35</v>
      </c>
      <c r="ID29" s="188">
        <v>8605483.459999999</v>
      </c>
      <c r="IE29" s="188">
        <v>4498119.6700000009</v>
      </c>
      <c r="IF29" s="188">
        <v>3891567.94</v>
      </c>
      <c r="IG29" s="188">
        <v>73306992.920000002</v>
      </c>
      <c r="IH29" s="188">
        <v>33235943.839999996</v>
      </c>
      <c r="II29" s="188">
        <v>8531682.3100000024</v>
      </c>
      <c r="IJ29" s="188">
        <v>15861182.609999998</v>
      </c>
      <c r="IK29" s="188">
        <v>19846786.030000001</v>
      </c>
      <c r="IL29" s="188">
        <v>3915590.22</v>
      </c>
      <c r="IM29" s="188">
        <v>4912209.8899999997</v>
      </c>
      <c r="IN29" s="188">
        <v>2949974.4199999995</v>
      </c>
      <c r="IO29" s="188">
        <v>9161403.5799999982</v>
      </c>
      <c r="IP29" s="188">
        <v>5354458.4699999988</v>
      </c>
      <c r="IQ29" s="188">
        <v>2291461.2000000002</v>
      </c>
      <c r="IR29" s="188">
        <v>156926035.50999999</v>
      </c>
      <c r="IS29" s="188">
        <v>46648376.950000003</v>
      </c>
      <c r="IT29" s="188">
        <v>8689749.459999999</v>
      </c>
      <c r="IU29" s="188">
        <v>5391161.6700000009</v>
      </c>
      <c r="IV29" s="188">
        <v>7208034.96</v>
      </c>
      <c r="IW29" s="188">
        <v>1428654.1199999999</v>
      </c>
      <c r="IX29" s="188">
        <v>6025185.4899999984</v>
      </c>
      <c r="IY29" s="188">
        <v>2611825.3199999998</v>
      </c>
      <c r="IZ29" s="188">
        <v>5108211.7100000009</v>
      </c>
      <c r="JA29" s="188">
        <v>8273940.96</v>
      </c>
      <c r="JB29" s="188">
        <v>5536121.3400000008</v>
      </c>
      <c r="JC29" s="188">
        <v>3068660.95</v>
      </c>
      <c r="JD29" s="188">
        <v>36544489.569999993</v>
      </c>
      <c r="JE29" s="188">
        <v>28452686.270000003</v>
      </c>
      <c r="JF29" s="188">
        <v>3174531.77</v>
      </c>
      <c r="JG29" s="188">
        <v>2662365.65</v>
      </c>
      <c r="JH29" s="188">
        <v>2684033.0299999998</v>
      </c>
      <c r="JI29" s="188">
        <v>3052401.1300000004</v>
      </c>
      <c r="JJ29" s="188">
        <v>43415725.979999997</v>
      </c>
      <c r="JK29" s="188">
        <v>5106895.6999999993</v>
      </c>
      <c r="JL29" s="188">
        <v>7762438.0499999998</v>
      </c>
      <c r="JM29" s="188">
        <v>11231999.879999999</v>
      </c>
      <c r="JN29" s="188">
        <v>4222898.9800000004</v>
      </c>
      <c r="JO29" s="188">
        <v>17478507.540000003</v>
      </c>
      <c r="JP29" s="188">
        <v>4220013.1099999994</v>
      </c>
      <c r="JQ29" s="188">
        <v>84120704.269999981</v>
      </c>
      <c r="JR29" s="188">
        <v>5610964.9900000002</v>
      </c>
      <c r="JS29" s="188">
        <v>3311504.0699999994</v>
      </c>
      <c r="JT29" s="188">
        <v>15277241.309999999</v>
      </c>
      <c r="JU29" s="188">
        <v>19306565.199999999</v>
      </c>
      <c r="JV29" s="188">
        <v>5106003.2</v>
      </c>
      <c r="JW29" s="188">
        <v>6736704.2599999998</v>
      </c>
      <c r="JX29" s="188">
        <v>5035355.7</v>
      </c>
      <c r="JY29" s="188">
        <v>118209959.62000002</v>
      </c>
      <c r="JZ29" s="188">
        <v>34081812.870000005</v>
      </c>
      <c r="KA29" s="188">
        <v>7265456.1100000003</v>
      </c>
      <c r="KB29" s="188">
        <v>4736138.4700000007</v>
      </c>
      <c r="KC29" s="188">
        <v>9640626.7000000011</v>
      </c>
      <c r="KD29" s="188">
        <v>4011158.35</v>
      </c>
      <c r="KE29" s="188">
        <v>31582756.139999997</v>
      </c>
      <c r="KF29" s="188">
        <v>17970623.219999999</v>
      </c>
      <c r="KG29" s="188">
        <v>7718582.4099999992</v>
      </c>
      <c r="KH29" s="188">
        <v>11849346.689999999</v>
      </c>
      <c r="KI29" s="188">
        <v>3651541.0000000005</v>
      </c>
      <c r="KJ29" s="188">
        <v>11361839.879999999</v>
      </c>
      <c r="KK29" s="188">
        <v>9053453.1099999994</v>
      </c>
      <c r="KL29" s="188">
        <v>3274704.97</v>
      </c>
      <c r="KM29" s="188">
        <v>9663392.2000000011</v>
      </c>
      <c r="KN29" s="188">
        <v>153809696.09999999</v>
      </c>
      <c r="KO29" s="188">
        <v>14597411.029999999</v>
      </c>
      <c r="KP29" s="188">
        <v>8823650.0600000005</v>
      </c>
      <c r="KQ29" s="188">
        <v>6907290.959999999</v>
      </c>
      <c r="KR29" s="188">
        <v>11441331.1</v>
      </c>
      <c r="KS29" s="188">
        <v>8878477.7200000007</v>
      </c>
      <c r="KT29" s="188">
        <v>34834450.539999992</v>
      </c>
      <c r="KU29" s="188">
        <v>5152372.95</v>
      </c>
      <c r="KV29" s="188">
        <v>7224680.2000000002</v>
      </c>
      <c r="KW29" s="188">
        <v>39565034.690000005</v>
      </c>
      <c r="KX29" s="188">
        <v>5050556.8099999996</v>
      </c>
      <c r="KY29" s="188">
        <v>8415676.620000001</v>
      </c>
      <c r="KZ29" s="188">
        <v>36004901.070000008</v>
      </c>
      <c r="LA29" s="188">
        <v>8410577.5599999987</v>
      </c>
      <c r="LB29" s="188">
        <v>11797719.93</v>
      </c>
      <c r="LC29" s="188">
        <v>118072159.50999999</v>
      </c>
      <c r="LD29" s="188">
        <v>8304494.2299999995</v>
      </c>
      <c r="LE29" s="188">
        <v>60498667.840000004</v>
      </c>
      <c r="LF29" s="188">
        <v>36557100.350000001</v>
      </c>
      <c r="LG29" s="188">
        <v>39265273.730000004</v>
      </c>
      <c r="LH29" s="188">
        <v>38831583.310000002</v>
      </c>
      <c r="LI29" s="188">
        <v>11295823.800000001</v>
      </c>
      <c r="LJ29" s="188">
        <v>5311044.2500000009</v>
      </c>
      <c r="LK29" s="188">
        <v>2921972.9399999995</v>
      </c>
      <c r="LL29" s="188">
        <v>8833431.6799999997</v>
      </c>
      <c r="LM29" s="188">
        <v>3654520.1399999997</v>
      </c>
      <c r="LN29" s="188">
        <v>7793329.79</v>
      </c>
      <c r="LO29" s="188">
        <v>7580536.2400000002</v>
      </c>
      <c r="LP29" s="188">
        <v>83968576.320000008</v>
      </c>
      <c r="LQ29" s="188">
        <v>9662085.7699999996</v>
      </c>
      <c r="LR29" s="188">
        <v>6704464.7199999988</v>
      </c>
      <c r="LS29" s="188">
        <v>49868564.530000001</v>
      </c>
      <c r="LT29" s="188">
        <v>30434144.009999998</v>
      </c>
      <c r="LU29" s="188">
        <v>153504786.91</v>
      </c>
      <c r="LV29" s="188">
        <v>38269216.829999991</v>
      </c>
      <c r="LW29" s="188">
        <v>21324461.649999995</v>
      </c>
      <c r="LX29" s="188">
        <v>12293558.289999999</v>
      </c>
      <c r="LY29" s="188">
        <v>7670841.4400000013</v>
      </c>
      <c r="LZ29" s="188">
        <v>11094388.33</v>
      </c>
      <c r="MA29" s="188">
        <v>9595756.6499999985</v>
      </c>
      <c r="MB29" s="188">
        <v>20700193.650000006</v>
      </c>
      <c r="MC29" s="188">
        <v>19661285</v>
      </c>
      <c r="MD29" s="188">
        <v>8856259.120000001</v>
      </c>
      <c r="ME29" s="188">
        <v>189198617.79000005</v>
      </c>
      <c r="MF29" s="188">
        <v>8680974.2200000007</v>
      </c>
      <c r="MG29" s="188">
        <v>3420515.8899999997</v>
      </c>
      <c r="MH29" s="188">
        <v>4265745.99</v>
      </c>
      <c r="MI29" s="188">
        <v>4069687.64</v>
      </c>
      <c r="MJ29" s="188">
        <v>6275709.4800000004</v>
      </c>
      <c r="MK29" s="188">
        <v>6557318.9899999993</v>
      </c>
      <c r="ML29" s="188">
        <v>6394509.1000000006</v>
      </c>
      <c r="MM29" s="188">
        <v>12462102.999999998</v>
      </c>
      <c r="MN29" s="188">
        <v>6639675.3899999987</v>
      </c>
      <c r="MO29" s="188">
        <v>4796042.5899999989</v>
      </c>
      <c r="MP29" s="188">
        <v>5478595.7300000004</v>
      </c>
      <c r="MQ29" s="188">
        <v>148773128.38999999</v>
      </c>
      <c r="MR29" s="188">
        <v>9985355.0299999993</v>
      </c>
      <c r="MS29" s="188">
        <v>8283409.8999999985</v>
      </c>
      <c r="MT29" s="188">
        <v>10786688.01</v>
      </c>
      <c r="MU29" s="188">
        <v>6486502.2000000002</v>
      </c>
      <c r="MV29" s="188">
        <v>1898581.6700000002</v>
      </c>
      <c r="MW29" s="188">
        <v>31734845.840599999</v>
      </c>
      <c r="MX29" s="188">
        <v>15817214.329999998</v>
      </c>
      <c r="MY29" s="188">
        <v>7384828.8400000008</v>
      </c>
      <c r="MZ29" s="188">
        <v>2322168.4200000004</v>
      </c>
      <c r="NA29" s="188">
        <v>2745539.57</v>
      </c>
      <c r="NB29" s="188">
        <v>196697440.84</v>
      </c>
      <c r="NC29" s="188">
        <v>37494552.95000001</v>
      </c>
      <c r="ND29" s="188">
        <v>6622922.7700000005</v>
      </c>
      <c r="NE29" s="188">
        <v>85456303.460000008</v>
      </c>
      <c r="NF29" s="188">
        <v>4755473.7</v>
      </c>
      <c r="NG29" s="188">
        <v>15910172.460000001</v>
      </c>
      <c r="NH29" s="188">
        <v>49352170.880000018</v>
      </c>
      <c r="NI29" s="188">
        <v>40361149.340000004</v>
      </c>
      <c r="NJ29" s="188">
        <v>9569.15</v>
      </c>
      <c r="NK29" s="188">
        <v>9369134.599200001</v>
      </c>
      <c r="NL29" s="188">
        <v>9754787.4800000004</v>
      </c>
      <c r="NM29" s="188">
        <v>9275944.6099999994</v>
      </c>
      <c r="NN29" s="188">
        <v>67431042.659999996</v>
      </c>
      <c r="NO29" s="188">
        <v>3784433.62</v>
      </c>
      <c r="NP29" s="188">
        <v>5145970.58</v>
      </c>
      <c r="NQ29" s="188">
        <v>4521692.8899999997</v>
      </c>
      <c r="NR29" s="188">
        <v>3207648.19</v>
      </c>
      <c r="NS29" s="188">
        <v>1059397.3899999999</v>
      </c>
      <c r="NT29" s="188">
        <v>3683162.1599999997</v>
      </c>
      <c r="NU29" s="188">
        <v>126478184.30000001</v>
      </c>
      <c r="NV29" s="188">
        <v>34637518.880000003</v>
      </c>
      <c r="NW29" s="188">
        <v>5589397.2199999997</v>
      </c>
      <c r="NX29" s="188">
        <v>3728789.14</v>
      </c>
      <c r="NY29" s="188">
        <v>6354625.459999999</v>
      </c>
      <c r="NZ29" s="188">
        <v>10442835.430000002</v>
      </c>
      <c r="OA29" s="188">
        <v>4154018.84</v>
      </c>
      <c r="OB29" s="188">
        <v>138072785.10999998</v>
      </c>
      <c r="OC29" s="188">
        <v>39010139.369999997</v>
      </c>
      <c r="OD29" s="188">
        <v>19184918.640000001</v>
      </c>
      <c r="OE29" s="188">
        <v>43823901.329999998</v>
      </c>
      <c r="OF29" s="188">
        <v>5521548.290000001</v>
      </c>
      <c r="OG29" s="188">
        <v>8464558.4400000013</v>
      </c>
      <c r="OH29" s="188">
        <v>6463572.9200000009</v>
      </c>
      <c r="OI29" s="188">
        <v>3080724.0300000003</v>
      </c>
      <c r="OJ29" s="188">
        <v>3958309.1599999997</v>
      </c>
      <c r="OK29" s="188">
        <v>128309082.01999998</v>
      </c>
      <c r="OL29" s="188">
        <v>23885046.48</v>
      </c>
      <c r="OM29" s="188">
        <v>37370437.030000009</v>
      </c>
      <c r="ON29" s="188">
        <v>12139853.75</v>
      </c>
      <c r="OO29" s="188">
        <v>9614729.4699999988</v>
      </c>
      <c r="OP29" s="188">
        <v>6800547.5800000001</v>
      </c>
      <c r="OQ29" s="188">
        <v>75602810.239999995</v>
      </c>
      <c r="OR29" s="188">
        <v>6058431.9400000004</v>
      </c>
      <c r="OS29" s="188">
        <v>8865773.1500000004</v>
      </c>
      <c r="OT29" s="188">
        <v>12232161.910000002</v>
      </c>
      <c r="OU29" s="188">
        <v>7914472.6500000004</v>
      </c>
      <c r="OV29" s="188">
        <v>18121076.130000003</v>
      </c>
      <c r="OW29" s="188">
        <v>7016349.21</v>
      </c>
      <c r="OX29" s="188">
        <v>5014333.8599999994</v>
      </c>
      <c r="OY29" s="188">
        <v>6159015.0299999993</v>
      </c>
      <c r="OZ29" s="188">
        <v>73555291.00999999</v>
      </c>
      <c r="PA29" s="188">
        <v>4396735.2200000007</v>
      </c>
      <c r="PB29" s="188">
        <v>9277210.6099999994</v>
      </c>
      <c r="PC29" s="188">
        <v>2919801.79</v>
      </c>
      <c r="PD29" s="188">
        <v>6454128.5700000003</v>
      </c>
      <c r="PE29" s="188">
        <v>19860702.050000001</v>
      </c>
      <c r="PF29" s="188">
        <v>3981274.08</v>
      </c>
      <c r="PG29" s="188">
        <v>3539087.98</v>
      </c>
      <c r="PH29" s="188">
        <v>7038777.4899999984</v>
      </c>
      <c r="PI29" s="188">
        <v>6700406.0399999991</v>
      </c>
      <c r="PJ29" s="188">
        <v>4904189.96</v>
      </c>
      <c r="PK29" s="188">
        <v>15410790.870000001</v>
      </c>
      <c r="PL29" s="188">
        <v>3736061.59</v>
      </c>
      <c r="PM29" s="188">
        <v>28078876.649999999</v>
      </c>
      <c r="PN29" s="188">
        <v>6800541.6000000006</v>
      </c>
      <c r="PO29" s="188">
        <v>4033317.8200000003</v>
      </c>
      <c r="PP29" s="188">
        <v>2802133.32</v>
      </c>
      <c r="PQ29" s="188">
        <v>5155278.76</v>
      </c>
      <c r="PR29" s="188">
        <v>312469759.16999996</v>
      </c>
      <c r="PS29" s="188">
        <v>16896050.790000003</v>
      </c>
      <c r="PT29" s="188">
        <v>5463606.3399999999</v>
      </c>
      <c r="PU29" s="188">
        <v>8484412.379999999</v>
      </c>
      <c r="PV29" s="188">
        <v>82857059.789999992</v>
      </c>
      <c r="PW29" s="188">
        <v>5811077.75</v>
      </c>
      <c r="PX29" s="188">
        <v>15817835</v>
      </c>
      <c r="PY29" s="188">
        <v>7344997.4099999992</v>
      </c>
      <c r="PZ29" s="188">
        <v>11346624.860000001</v>
      </c>
      <c r="QA29" s="188">
        <v>4362037.17</v>
      </c>
      <c r="QB29" s="188">
        <v>10987622.549999997</v>
      </c>
      <c r="QC29" s="188">
        <v>4682232.8499999996</v>
      </c>
      <c r="QD29" s="188">
        <v>5386236.4100000001</v>
      </c>
      <c r="QE29" s="188">
        <v>14367946.310000002</v>
      </c>
      <c r="QF29" s="188">
        <v>6088406.6100000003</v>
      </c>
      <c r="QG29" s="188">
        <v>14049203.200000001</v>
      </c>
      <c r="QH29" s="188">
        <v>4661923.5200000005</v>
      </c>
      <c r="QI29" s="188">
        <v>4748551.8699999992</v>
      </c>
      <c r="QJ29" s="188">
        <v>4133250.73</v>
      </c>
      <c r="QK29" s="188">
        <v>13903921.9</v>
      </c>
      <c r="QL29" s="188">
        <v>23679655.899999999</v>
      </c>
      <c r="QM29" s="188">
        <v>3051219.4499999997</v>
      </c>
      <c r="QN29" s="188">
        <v>3739508.31</v>
      </c>
      <c r="QO29" s="188">
        <v>2552509.7500000005</v>
      </c>
      <c r="QP29" s="188">
        <v>6747513.4799999995</v>
      </c>
      <c r="QQ29" s="188">
        <v>2341307.98</v>
      </c>
      <c r="QR29" s="188">
        <v>88044560.320000023</v>
      </c>
      <c r="QS29" s="188">
        <v>3926155.5599999991</v>
      </c>
      <c r="QT29" s="188">
        <v>13301177.879999999</v>
      </c>
      <c r="QU29" s="188">
        <v>5259522.03</v>
      </c>
      <c r="QV29" s="188">
        <v>8871150.7199999988</v>
      </c>
      <c r="QW29" s="188">
        <v>23731526.919999998</v>
      </c>
      <c r="QX29" s="188">
        <v>5811597.2400000012</v>
      </c>
      <c r="QY29" s="188">
        <v>16907462.57</v>
      </c>
      <c r="QZ29" s="188">
        <v>11080267.899999999</v>
      </c>
      <c r="RA29" s="188">
        <v>4115901.7099999995</v>
      </c>
      <c r="RB29" s="188">
        <v>6093828.8199999994</v>
      </c>
      <c r="RC29" s="188">
        <v>4321660.3499999996</v>
      </c>
      <c r="RD29" s="188">
        <v>4191561.1599999997</v>
      </c>
      <c r="RE29" s="188">
        <v>258964323.00000003</v>
      </c>
      <c r="RF29" s="188">
        <v>23688932.220000003</v>
      </c>
      <c r="RG29" s="188">
        <v>5425133.2800000003</v>
      </c>
      <c r="RH29" s="188">
        <v>11783799.940000001</v>
      </c>
      <c r="RI29" s="188">
        <v>7065714.4299999997</v>
      </c>
      <c r="RJ29" s="188">
        <v>12101639.619999997</v>
      </c>
      <c r="RK29" s="188">
        <v>23323373.580000002</v>
      </c>
      <c r="RL29" s="188">
        <v>5663957.9500000002</v>
      </c>
      <c r="RM29" s="188">
        <v>9052682.0500000007</v>
      </c>
      <c r="RN29" s="188">
        <v>26003000.229999997</v>
      </c>
      <c r="RO29" s="188">
        <v>21182999.279999997</v>
      </c>
      <c r="RP29" s="188">
        <v>4580932.21</v>
      </c>
      <c r="RQ29" s="188">
        <v>3658826.8800000004</v>
      </c>
      <c r="RR29" s="188">
        <v>6814425.0499999998</v>
      </c>
      <c r="RS29" s="188">
        <v>4656848.8100000015</v>
      </c>
      <c r="RT29" s="188">
        <v>5484686.1299999999</v>
      </c>
      <c r="RU29" s="188">
        <v>5543264.21</v>
      </c>
      <c r="RV29" s="188">
        <v>5121949.7600000007</v>
      </c>
      <c r="RW29" s="188">
        <v>5020759.16</v>
      </c>
      <c r="RX29" s="188">
        <v>4718427.5600000005</v>
      </c>
      <c r="RY29" s="188">
        <v>79068052.560000002</v>
      </c>
      <c r="RZ29" s="188">
        <v>5196361.8</v>
      </c>
      <c r="SA29" s="188">
        <v>7266221.8399999989</v>
      </c>
      <c r="SB29" s="188">
        <v>6513327.8499999996</v>
      </c>
      <c r="SC29" s="188">
        <v>2543954.9399999995</v>
      </c>
      <c r="SD29" s="188">
        <v>3715806.93</v>
      </c>
      <c r="SE29" s="188">
        <v>6417046.3500000006</v>
      </c>
      <c r="SF29" s="188">
        <v>19091473.690000001</v>
      </c>
      <c r="SG29" s="188">
        <v>5588681.2000000002</v>
      </c>
      <c r="SH29" s="188">
        <v>4724648.47</v>
      </c>
      <c r="SI29" s="188">
        <v>5324103.16</v>
      </c>
      <c r="SJ29" s="188">
        <v>11456897.799999999</v>
      </c>
      <c r="SK29" s="188">
        <v>5927242.54</v>
      </c>
      <c r="SL29" s="188">
        <v>6700431.540000001</v>
      </c>
      <c r="SM29" s="188">
        <v>74860966.970000014</v>
      </c>
      <c r="SN29" s="188">
        <v>4677736.26</v>
      </c>
      <c r="SO29" s="188">
        <v>3850686.0100000002</v>
      </c>
      <c r="SP29" s="188">
        <v>5506035.0799999991</v>
      </c>
      <c r="SQ29" s="188">
        <v>2360909.4400000004</v>
      </c>
      <c r="SR29" s="188">
        <v>5427277.330000001</v>
      </c>
      <c r="SS29" s="188">
        <v>6306191.7699999996</v>
      </c>
      <c r="ST29" s="188">
        <v>11540769.389999999</v>
      </c>
      <c r="SU29" s="188">
        <v>4378684.17</v>
      </c>
      <c r="SV29" s="188">
        <v>4709710.76</v>
      </c>
      <c r="SW29" s="188">
        <v>16651693.419999998</v>
      </c>
      <c r="SX29" s="188">
        <v>6361331.75</v>
      </c>
      <c r="SY29" s="188">
        <v>59845324.740000002</v>
      </c>
      <c r="SZ29" s="188">
        <v>6491335.7800000012</v>
      </c>
      <c r="TA29" s="188">
        <v>7099437.29</v>
      </c>
      <c r="TB29" s="188">
        <v>14166474.15</v>
      </c>
      <c r="TC29" s="188">
        <v>6483159.46</v>
      </c>
      <c r="TD29" s="188">
        <v>6378150.2000000002</v>
      </c>
      <c r="TE29" s="188">
        <v>3459013.06</v>
      </c>
      <c r="TF29" s="188">
        <v>3200397.69</v>
      </c>
      <c r="TG29" s="188">
        <v>178982214.78</v>
      </c>
      <c r="TH29" s="188">
        <v>8578151.8599999994</v>
      </c>
      <c r="TI29" s="188">
        <v>3892386.88</v>
      </c>
      <c r="TJ29" s="188">
        <v>9305963.3599999975</v>
      </c>
      <c r="TK29" s="188">
        <v>10367354.950000001</v>
      </c>
      <c r="TL29" s="188">
        <v>6638855.3399999999</v>
      </c>
      <c r="TM29" s="188">
        <v>4844015.9300000006</v>
      </c>
      <c r="TN29" s="188">
        <v>37319295.889999993</v>
      </c>
      <c r="TO29" s="188">
        <v>6461126.4800000004</v>
      </c>
      <c r="TP29" s="188">
        <v>12141490.550000001</v>
      </c>
      <c r="TQ29" s="188">
        <v>15899171.549999999</v>
      </c>
      <c r="TR29" s="188">
        <v>4403319.28</v>
      </c>
      <c r="TS29" s="188">
        <v>4946200.74</v>
      </c>
      <c r="TT29" s="188">
        <v>7176375.1699999999</v>
      </c>
      <c r="TU29" s="188">
        <v>6897753.3699999992</v>
      </c>
      <c r="TV29" s="188">
        <v>6570042.3000000017</v>
      </c>
      <c r="TW29" s="188">
        <v>54352233.999999993</v>
      </c>
      <c r="TX29" s="188">
        <v>11423135.440000001</v>
      </c>
      <c r="TY29" s="188">
        <v>76216772.539999992</v>
      </c>
      <c r="TZ29" s="188">
        <v>16515403.560000002</v>
      </c>
      <c r="UA29" s="188">
        <v>4125773.7499999995</v>
      </c>
      <c r="UB29" s="188">
        <v>12637142.34</v>
      </c>
      <c r="UC29" s="188">
        <v>61789683.440000005</v>
      </c>
      <c r="UD29" s="188">
        <v>3989696.58</v>
      </c>
      <c r="UE29" s="188">
        <v>5327505.8600000003</v>
      </c>
      <c r="UF29" s="188">
        <v>5786838.4399999985</v>
      </c>
      <c r="UG29" s="188">
        <v>6423005.1999999993</v>
      </c>
      <c r="UH29" s="188">
        <v>60029601.840000004</v>
      </c>
      <c r="UI29" s="188">
        <v>10729339.439999999</v>
      </c>
      <c r="UJ29" s="188">
        <v>8977995.8100000005</v>
      </c>
      <c r="UK29" s="188">
        <v>12204743.039999999</v>
      </c>
      <c r="UL29" s="188">
        <v>7245021.1699999999</v>
      </c>
      <c r="UM29" s="188">
        <v>10020668.220000001</v>
      </c>
      <c r="UN29" s="188">
        <v>207236287.64000002</v>
      </c>
      <c r="UO29" s="188">
        <v>7832268.2400000012</v>
      </c>
      <c r="UP29" s="188">
        <v>4775393.32</v>
      </c>
      <c r="UQ29" s="188">
        <v>43369860.640000001</v>
      </c>
      <c r="UR29" s="188">
        <v>4849504.0900000008</v>
      </c>
      <c r="US29" s="188">
        <v>6427134.9700000007</v>
      </c>
      <c r="UT29" s="188">
        <v>18182153.219999999</v>
      </c>
      <c r="UU29" s="188">
        <v>5195350.9800000004</v>
      </c>
      <c r="UV29" s="188">
        <v>8206266.8300000001</v>
      </c>
      <c r="UW29" s="188">
        <v>4959257.08</v>
      </c>
      <c r="UX29" s="188">
        <v>7954309.5600000005</v>
      </c>
      <c r="UY29" s="188">
        <v>21558616.59</v>
      </c>
      <c r="UZ29" s="188">
        <v>10013967.529999999</v>
      </c>
      <c r="VA29" s="188">
        <v>16297107.889999995</v>
      </c>
      <c r="VB29" s="188">
        <v>4469036.8400000008</v>
      </c>
      <c r="VC29" s="188">
        <v>3456028.68</v>
      </c>
      <c r="VD29" s="188">
        <v>5739156.8300000001</v>
      </c>
      <c r="VE29" s="188">
        <v>3505850.83</v>
      </c>
      <c r="VF29" s="188">
        <v>29311969.220000003</v>
      </c>
      <c r="VG29" s="188">
        <v>6824997.25</v>
      </c>
      <c r="VH29" s="188">
        <v>5815238.0300000003</v>
      </c>
      <c r="VI29" s="188">
        <v>1283882.6199999999</v>
      </c>
      <c r="VJ29" s="188">
        <v>102149045.98999999</v>
      </c>
      <c r="VK29" s="188">
        <v>5634519.6399999997</v>
      </c>
      <c r="VL29" s="188">
        <v>6067721.419999999</v>
      </c>
      <c r="VM29" s="188">
        <v>12926635.120000001</v>
      </c>
      <c r="VN29" s="188">
        <v>6841458.379999999</v>
      </c>
      <c r="VO29" s="188">
        <v>12223518.980000002</v>
      </c>
      <c r="VP29" s="188">
        <v>9429704.5500000007</v>
      </c>
      <c r="VQ29" s="188">
        <v>5170956.1199999992</v>
      </c>
      <c r="VR29" s="188">
        <v>6752786.4899999993</v>
      </c>
      <c r="VS29" s="188">
        <v>29949713.310000002</v>
      </c>
      <c r="VT29" s="188">
        <v>7694491.5800000001</v>
      </c>
      <c r="VU29" s="188">
        <v>14098927.550000001</v>
      </c>
      <c r="VV29" s="188">
        <v>10340685.23</v>
      </c>
      <c r="VW29" s="188">
        <v>5182865.54</v>
      </c>
      <c r="VX29" s="188">
        <v>5471613.7100000009</v>
      </c>
      <c r="VY29" s="188">
        <v>319508237.26999998</v>
      </c>
      <c r="VZ29" s="188">
        <v>16746531.770000003</v>
      </c>
      <c r="WA29" s="188">
        <v>5936225.2199999997</v>
      </c>
      <c r="WB29" s="188">
        <v>7088876.3900000015</v>
      </c>
      <c r="WC29" s="188">
        <v>8189444.3200000003</v>
      </c>
      <c r="WD29" s="188">
        <v>11631508.989999998</v>
      </c>
      <c r="WE29" s="188">
        <v>19846060.510000005</v>
      </c>
      <c r="WF29" s="188">
        <v>13853593.34</v>
      </c>
      <c r="WG29" s="188">
        <v>13803148.67</v>
      </c>
      <c r="WH29" s="188">
        <v>12487236.02</v>
      </c>
      <c r="WI29" s="188">
        <v>4068955.7600000002</v>
      </c>
      <c r="WJ29" s="188">
        <v>40999177.659999996</v>
      </c>
      <c r="WK29" s="188">
        <v>12470484.769999998</v>
      </c>
      <c r="WL29" s="188">
        <v>25201107.590000004</v>
      </c>
      <c r="WM29" s="188">
        <v>28590137.539999999</v>
      </c>
      <c r="WN29" s="188">
        <v>18065347.600000001</v>
      </c>
      <c r="WO29" s="188">
        <v>9264846.0000000019</v>
      </c>
      <c r="WP29" s="188">
        <v>10752639.370000001</v>
      </c>
      <c r="WQ29" s="188">
        <v>7361884.4600000009</v>
      </c>
      <c r="WR29" s="188">
        <v>19215157.920000002</v>
      </c>
      <c r="WS29" s="188">
        <v>55321179.709999993</v>
      </c>
      <c r="WT29" s="188">
        <v>6267034.7399999993</v>
      </c>
      <c r="WU29" s="188">
        <v>5471506.9199999999</v>
      </c>
      <c r="WV29" s="188">
        <v>6397237.9900000002</v>
      </c>
      <c r="WW29" s="188">
        <v>8750940.959999999</v>
      </c>
      <c r="WX29" s="188">
        <v>4644250.1400000006</v>
      </c>
      <c r="WY29" s="188">
        <v>6509986.1600000001</v>
      </c>
      <c r="WZ29" s="188">
        <v>11020737.569999997</v>
      </c>
      <c r="XA29" s="188">
        <v>40502838.390000008</v>
      </c>
      <c r="XB29" s="188">
        <v>6540924.9600000009</v>
      </c>
      <c r="XC29" s="188">
        <v>5322489.7600000007</v>
      </c>
      <c r="XD29" s="188">
        <v>5638244.4900000002</v>
      </c>
      <c r="XE29" s="188">
        <v>4388656.0200000005</v>
      </c>
      <c r="XF29" s="188">
        <v>182613003.57999995</v>
      </c>
      <c r="XG29" s="188">
        <v>15082264.129999999</v>
      </c>
      <c r="XH29" s="188">
        <v>8807512.1500000004</v>
      </c>
      <c r="XI29" s="188">
        <v>47918163.139999993</v>
      </c>
      <c r="XJ29" s="188">
        <v>9185206.2800000012</v>
      </c>
      <c r="XK29" s="188">
        <v>14710978.17</v>
      </c>
      <c r="XL29" s="188">
        <v>22166726.159999996</v>
      </c>
      <c r="XM29" s="188">
        <v>10055530.779999999</v>
      </c>
      <c r="XN29" s="188">
        <v>5771228.1900000013</v>
      </c>
      <c r="XO29" s="188">
        <v>26044329.270000003</v>
      </c>
      <c r="XP29" s="188">
        <v>16958663.800000001</v>
      </c>
      <c r="XQ29" s="188">
        <v>5434083.7199999997</v>
      </c>
      <c r="XR29" s="188">
        <v>6380049.8099999996</v>
      </c>
      <c r="XS29" s="188">
        <v>5975020.8600000013</v>
      </c>
      <c r="XT29" s="188">
        <v>6781647.8899999997</v>
      </c>
      <c r="XU29" s="188">
        <v>4913968.6500000004</v>
      </c>
      <c r="XV29" s="188">
        <v>5416841.7200000007</v>
      </c>
      <c r="XW29" s="188">
        <v>6307146.9100000001</v>
      </c>
      <c r="XX29" s="188">
        <v>5499742.8499999996</v>
      </c>
      <c r="XY29" s="188">
        <v>5573634.209999999</v>
      </c>
      <c r="XZ29" s="188">
        <v>5286303.0799999991</v>
      </c>
      <c r="YA29" s="188">
        <v>6474691.3399999999</v>
      </c>
      <c r="YB29" s="188">
        <v>5855014.2100000009</v>
      </c>
      <c r="YC29" s="188">
        <v>388379833.82999998</v>
      </c>
      <c r="YD29" s="188">
        <v>8440867.8800000008</v>
      </c>
      <c r="YE29" s="188">
        <v>19387576.220000003</v>
      </c>
      <c r="YF29" s="188">
        <v>8457434.4799999986</v>
      </c>
      <c r="YG29" s="188">
        <v>63178557.160000004</v>
      </c>
      <c r="YH29" s="188">
        <v>11827451.6</v>
      </c>
      <c r="YI29" s="188">
        <v>16874307.849999998</v>
      </c>
      <c r="YJ29" s="188">
        <v>7115188.9499999993</v>
      </c>
      <c r="YK29" s="188">
        <v>28228340.620000001</v>
      </c>
      <c r="YL29" s="188">
        <v>39947037.36999999</v>
      </c>
      <c r="YM29" s="188">
        <v>14607688.189999998</v>
      </c>
      <c r="YN29" s="188">
        <v>7005654.29</v>
      </c>
      <c r="YO29" s="188">
        <v>6246704.0099999998</v>
      </c>
      <c r="YP29" s="188">
        <v>11028944.040000001</v>
      </c>
      <c r="YQ29" s="188">
        <v>7158443.5700000003</v>
      </c>
      <c r="YR29" s="188">
        <v>5922291.6100000003</v>
      </c>
      <c r="YS29" s="188">
        <v>7256892.6799999997</v>
      </c>
      <c r="YT29" s="188">
        <v>59514383.550000004</v>
      </c>
      <c r="YU29" s="188">
        <v>6293003.8499999996</v>
      </c>
      <c r="YV29" s="188">
        <v>7129087.6999999993</v>
      </c>
      <c r="YW29" s="188">
        <v>6280161.6699999999</v>
      </c>
      <c r="YX29" s="188">
        <v>8303912.3099999987</v>
      </c>
      <c r="YY29" s="188">
        <v>4645790.16</v>
      </c>
      <c r="YZ29" s="188">
        <v>4066605.7100000004</v>
      </c>
      <c r="ZA29" s="188">
        <v>81727999.250000015</v>
      </c>
      <c r="ZB29" s="188">
        <v>4802097.8199999994</v>
      </c>
      <c r="ZC29" s="188">
        <v>7325864.3999999994</v>
      </c>
      <c r="ZD29" s="188">
        <v>7811391.0399999991</v>
      </c>
      <c r="ZE29" s="188">
        <v>3940415.73</v>
      </c>
      <c r="ZF29" s="188">
        <v>5609673.79</v>
      </c>
      <c r="ZG29" s="188">
        <v>5962174.2800000003</v>
      </c>
      <c r="ZH29" s="188">
        <v>6155919.7399999993</v>
      </c>
      <c r="ZI29" s="188">
        <v>15311000.34</v>
      </c>
      <c r="ZJ29" s="188">
        <v>126294640.00000001</v>
      </c>
      <c r="ZK29" s="188">
        <v>6887008.919999999</v>
      </c>
      <c r="ZL29" s="188">
        <v>12366458.4</v>
      </c>
      <c r="ZM29" s="188">
        <v>45624827.960000008</v>
      </c>
      <c r="ZN29" s="188">
        <v>14134481.829999998</v>
      </c>
      <c r="ZO29" s="188">
        <v>4704180.28</v>
      </c>
      <c r="ZP29" s="188">
        <v>6055469.0499999998</v>
      </c>
      <c r="ZQ29" s="188">
        <v>17414634.719999999</v>
      </c>
      <c r="ZR29" s="188">
        <v>13106028.91</v>
      </c>
      <c r="ZS29" s="188">
        <v>22472039.990000002</v>
      </c>
      <c r="ZT29" s="188">
        <v>4642285.4200000009</v>
      </c>
      <c r="ZU29" s="188">
        <v>9025314.7399999984</v>
      </c>
      <c r="ZV29" s="188">
        <v>3523453</v>
      </c>
      <c r="ZW29" s="188">
        <v>6816930.7999999998</v>
      </c>
      <c r="ZX29" s="188">
        <v>6764136.9799999995</v>
      </c>
      <c r="ZY29" s="188">
        <v>5677008.6199999992</v>
      </c>
      <c r="ZZ29" s="188">
        <v>6793988.2799999993</v>
      </c>
      <c r="AAA29" s="188">
        <v>4931521.330000001</v>
      </c>
      <c r="AAB29" s="188">
        <v>9134647.9100000001</v>
      </c>
      <c r="AAC29" s="188">
        <v>8102699.1500000013</v>
      </c>
      <c r="AAD29" s="188">
        <v>5708353.6699999999</v>
      </c>
      <c r="AAE29" s="188">
        <v>5569858.7599999998</v>
      </c>
      <c r="AAF29" s="188">
        <v>61444251.489999995</v>
      </c>
      <c r="AAG29" s="188">
        <v>5721110.96</v>
      </c>
      <c r="AAH29" s="188">
        <v>5854821.629999999</v>
      </c>
      <c r="AAI29" s="188">
        <v>6516261.6099999994</v>
      </c>
      <c r="AAJ29" s="188">
        <v>3910267.6700000004</v>
      </c>
      <c r="AAK29" s="188">
        <v>7099373.5899999999</v>
      </c>
      <c r="AAL29" s="188">
        <v>4541302.83</v>
      </c>
      <c r="AAM29" s="188">
        <v>290479460.06</v>
      </c>
      <c r="AAN29" s="188">
        <v>5538936.4899999993</v>
      </c>
      <c r="AAO29" s="188">
        <v>5582483.3899999997</v>
      </c>
      <c r="AAP29" s="188">
        <v>12704032.49</v>
      </c>
      <c r="AAQ29" s="188">
        <v>10664446.079999998</v>
      </c>
      <c r="AAR29" s="188">
        <v>4131357.12</v>
      </c>
      <c r="AAS29" s="188">
        <v>5613142.0300000003</v>
      </c>
      <c r="AAT29" s="188">
        <v>14131198.32</v>
      </c>
      <c r="AAU29" s="188">
        <v>28096405.66</v>
      </c>
      <c r="AAV29" s="188">
        <v>7239446.8800000008</v>
      </c>
      <c r="AAW29" s="188">
        <v>8747552.5500000007</v>
      </c>
      <c r="AAX29" s="188">
        <v>49126611.890000001</v>
      </c>
      <c r="AAY29" s="188">
        <v>20907901.510000002</v>
      </c>
      <c r="AAZ29" s="188">
        <v>5375458.8799999999</v>
      </c>
      <c r="ABA29" s="188">
        <v>9069417.4499999993</v>
      </c>
      <c r="ABB29" s="188">
        <v>6626591.6600000001</v>
      </c>
      <c r="ABC29" s="188">
        <v>4205054.3100000005</v>
      </c>
      <c r="ABD29" s="188">
        <v>5321432.3099999996</v>
      </c>
      <c r="ABE29" s="188">
        <v>5697696.5999999996</v>
      </c>
      <c r="ABF29" s="188">
        <v>57087952.900000006</v>
      </c>
      <c r="ABG29" s="188">
        <v>49143614.089999996</v>
      </c>
      <c r="ABH29" s="188">
        <v>5645192.8300000001</v>
      </c>
      <c r="ABI29" s="188">
        <v>5928597.0999999996</v>
      </c>
      <c r="ABJ29" s="188">
        <v>7270749.0700000003</v>
      </c>
      <c r="ABK29" s="188">
        <v>6913927.4900000002</v>
      </c>
      <c r="ABL29" s="188">
        <v>6315707.7999999998</v>
      </c>
      <c r="ABM29" s="188">
        <v>82440112.620000005</v>
      </c>
      <c r="ABN29" s="188">
        <v>7109356.4299999997</v>
      </c>
      <c r="ABO29" s="188">
        <v>7328748.0600000005</v>
      </c>
      <c r="ABP29" s="188">
        <v>11494934.549999999</v>
      </c>
      <c r="ABQ29" s="188">
        <v>9714801.1199999992</v>
      </c>
      <c r="ABR29" s="188">
        <v>6806493.6499999994</v>
      </c>
      <c r="ABS29" s="188">
        <v>5584739.6200000001</v>
      </c>
      <c r="ABT29" s="188">
        <v>9721861.2000000011</v>
      </c>
      <c r="ABU29" s="188">
        <v>5249631.1899999995</v>
      </c>
      <c r="ABV29" s="188">
        <v>48555859.719999999</v>
      </c>
      <c r="ABW29" s="188">
        <v>3792814.87</v>
      </c>
      <c r="ABX29" s="188">
        <v>12525520.120000001</v>
      </c>
      <c r="ABY29" s="188">
        <v>3752269.1399999992</v>
      </c>
      <c r="ABZ29" s="188">
        <v>5195243.51</v>
      </c>
      <c r="ACA29" s="188">
        <v>19863530.16</v>
      </c>
      <c r="ACB29" s="188">
        <v>614940.18999999994</v>
      </c>
      <c r="ACC29" s="188">
        <v>6631224.3400000008</v>
      </c>
      <c r="ACD29" s="188">
        <v>4587370.879999999</v>
      </c>
      <c r="ACE29" s="188">
        <v>4055962.72</v>
      </c>
      <c r="ACF29" s="188">
        <v>3131029.2299999995</v>
      </c>
      <c r="ACG29" s="188">
        <v>294932074.23000002</v>
      </c>
      <c r="ACH29" s="188">
        <v>3836367.66</v>
      </c>
      <c r="ACI29" s="188">
        <v>7762131.5499999998</v>
      </c>
      <c r="ACJ29" s="188">
        <v>13015334.27</v>
      </c>
      <c r="ACK29" s="188">
        <v>6182449.54</v>
      </c>
      <c r="ACL29" s="188">
        <v>8337270.5999999996</v>
      </c>
      <c r="ACM29" s="188">
        <v>7203443.79</v>
      </c>
      <c r="ACN29" s="188">
        <v>39010397.739999995</v>
      </c>
      <c r="ACO29" s="188">
        <v>63170441.229999997</v>
      </c>
      <c r="ACP29" s="188">
        <v>6179175.5600000005</v>
      </c>
      <c r="ACQ29" s="188">
        <v>3491588.3500000006</v>
      </c>
      <c r="ACR29" s="188">
        <v>10099315.73</v>
      </c>
      <c r="ACS29" s="188">
        <v>12562299</v>
      </c>
      <c r="ACT29" s="188">
        <v>63249303.470000014</v>
      </c>
      <c r="ACU29" s="188">
        <v>8544926.6600000001</v>
      </c>
      <c r="ACV29" s="188">
        <v>9090118.5600000005</v>
      </c>
      <c r="ACW29" s="188">
        <v>4902087.1899999995</v>
      </c>
      <c r="ACX29" s="188">
        <v>5659082.3399999989</v>
      </c>
      <c r="ACY29" s="188">
        <v>6940387.04</v>
      </c>
      <c r="ACZ29" s="188">
        <v>7542025.2300000004</v>
      </c>
      <c r="ADA29" s="188">
        <v>5625153.0999999996</v>
      </c>
      <c r="ADB29" s="188">
        <v>3900874.4299999997</v>
      </c>
      <c r="ADC29" s="188">
        <v>4900498.8899999997</v>
      </c>
      <c r="ADD29" s="188">
        <v>25163836.069999997</v>
      </c>
      <c r="ADE29" s="188">
        <v>24531073.830000002</v>
      </c>
      <c r="ADF29" s="188">
        <v>6333805.0800000001</v>
      </c>
      <c r="ADG29" s="188">
        <v>4338016.13</v>
      </c>
      <c r="ADH29" s="188">
        <v>4126054.38</v>
      </c>
      <c r="ADI29" s="188">
        <v>2915060.3199999994</v>
      </c>
      <c r="ADJ29" s="188">
        <v>8054538.7099999981</v>
      </c>
      <c r="ADK29" s="188">
        <v>2758580.12</v>
      </c>
      <c r="ADL29" s="188">
        <v>8184377.1399999997</v>
      </c>
      <c r="ADM29" s="188">
        <v>188588169.17000002</v>
      </c>
      <c r="ADN29" s="188">
        <v>34537588.640000001</v>
      </c>
      <c r="ADO29" s="188">
        <v>18713117.539999999</v>
      </c>
      <c r="ADP29" s="188">
        <v>13149564.279999999</v>
      </c>
      <c r="ADQ29" s="188">
        <v>5078530.04</v>
      </c>
      <c r="ADR29" s="188">
        <v>2704800.7800000003</v>
      </c>
      <c r="ADS29" s="188">
        <v>22832231.790000003</v>
      </c>
      <c r="ADT29" s="188">
        <v>2917867.31</v>
      </c>
      <c r="ADU29" s="188">
        <v>193554078.61999997</v>
      </c>
      <c r="ADV29" s="188">
        <v>29819070.779999994</v>
      </c>
      <c r="ADW29" s="188">
        <v>26195062.720000006</v>
      </c>
      <c r="ADX29" s="188">
        <v>6602200.8499999987</v>
      </c>
      <c r="ADY29" s="188">
        <v>5907393.0900000008</v>
      </c>
      <c r="ADZ29" s="188">
        <v>8448462.1600000001</v>
      </c>
      <c r="AEA29" s="188">
        <v>8650584.0700000003</v>
      </c>
      <c r="AEB29" s="188">
        <v>8140163.4400000004</v>
      </c>
      <c r="AEC29" s="188">
        <v>8588347.3699999992</v>
      </c>
      <c r="AED29" s="188">
        <v>5234925.7499999991</v>
      </c>
      <c r="AEE29" s="188">
        <v>3715535.01</v>
      </c>
      <c r="AEF29" s="188">
        <v>10981003.4</v>
      </c>
      <c r="AEG29" s="188">
        <v>4323173.0900000008</v>
      </c>
      <c r="AEH29" s="188">
        <v>5627401.0800000001</v>
      </c>
      <c r="AEI29" s="188">
        <v>7241828.4099999983</v>
      </c>
      <c r="AEJ29" s="188">
        <v>7655364.3899999997</v>
      </c>
      <c r="AEK29" s="188">
        <v>4928215.3499999996</v>
      </c>
      <c r="AEL29" s="188">
        <v>18906648.020000003</v>
      </c>
      <c r="AEM29" s="188">
        <v>5704073.3900000006</v>
      </c>
      <c r="AEN29" s="188">
        <v>16642208.640000002</v>
      </c>
      <c r="AEO29" s="188">
        <v>109973133.89000002</v>
      </c>
      <c r="AEP29" s="188">
        <v>10389804.580000002</v>
      </c>
      <c r="AEQ29" s="188">
        <v>11590054.180000002</v>
      </c>
      <c r="AER29" s="188">
        <v>6321697.0499999998</v>
      </c>
      <c r="AES29" s="188">
        <v>5780640.4400000004</v>
      </c>
      <c r="AET29" s="188">
        <v>21669715.730000004</v>
      </c>
      <c r="AEU29" s="188">
        <v>4294242.01</v>
      </c>
      <c r="AEV29" s="188">
        <v>8500847.4000000004</v>
      </c>
      <c r="AEW29" s="188">
        <v>5255832.8699999992</v>
      </c>
      <c r="AEX29" s="188">
        <v>7876340.8000000007</v>
      </c>
      <c r="AEY29" s="188">
        <v>113081180.00000001</v>
      </c>
      <c r="AEZ29" s="188">
        <v>68741726.099999994</v>
      </c>
      <c r="AFA29" s="188">
        <v>15566080.130000003</v>
      </c>
      <c r="AFB29" s="188">
        <v>11223327.200000001</v>
      </c>
      <c r="AFC29" s="188">
        <v>13490707.32</v>
      </c>
      <c r="AFD29" s="188">
        <v>10975693.809999997</v>
      </c>
      <c r="AFE29" s="188">
        <v>6303806.9100000001</v>
      </c>
      <c r="AFF29" s="188">
        <v>5673089.0899999999</v>
      </c>
      <c r="AFG29" s="188">
        <v>4774567.49</v>
      </c>
      <c r="AFH29" s="188">
        <v>6398991.5700000003</v>
      </c>
      <c r="AFI29" s="188">
        <v>5724143.1899999995</v>
      </c>
      <c r="AFJ29" s="188">
        <v>10088547.1</v>
      </c>
      <c r="AFK29" s="188">
        <v>12994641.059999997</v>
      </c>
      <c r="AFL29" s="188">
        <v>68522530.409999996</v>
      </c>
      <c r="AFM29" s="188">
        <v>9993966.8899999969</v>
      </c>
      <c r="AFN29" s="188">
        <v>3979794.84</v>
      </c>
      <c r="AFO29" s="188">
        <v>6352450.5900000008</v>
      </c>
      <c r="AFP29" s="188">
        <v>6711523.2000000002</v>
      </c>
      <c r="AFQ29" s="188">
        <v>6675328.0699999994</v>
      </c>
      <c r="AFR29" s="188">
        <v>4633712.34</v>
      </c>
      <c r="AFS29" s="188">
        <v>12093785.880000001</v>
      </c>
      <c r="AFT29" s="188">
        <v>16144742.610000001</v>
      </c>
      <c r="AFU29" s="188">
        <v>5547695.7300000023</v>
      </c>
      <c r="AFV29" s="188">
        <v>19299475.57</v>
      </c>
      <c r="AFW29" s="188">
        <v>5942835.2199999997</v>
      </c>
      <c r="AFX29" s="188">
        <v>64584645.369999997</v>
      </c>
      <c r="AFY29" s="188">
        <v>4959428.6800000006</v>
      </c>
      <c r="AFZ29" s="188">
        <v>4163739.1200000006</v>
      </c>
      <c r="AGA29" s="188">
        <v>4076353.0399999996</v>
      </c>
      <c r="AGB29" s="188">
        <v>17262948.200000003</v>
      </c>
      <c r="AGC29" s="188">
        <v>5679419.1900000004</v>
      </c>
      <c r="AGD29" s="188">
        <v>3100268.9200000004</v>
      </c>
      <c r="AGE29" s="188">
        <v>4013125.39</v>
      </c>
      <c r="AGF29" s="188">
        <v>3534917.0600000005</v>
      </c>
      <c r="AGG29" s="188">
        <v>5039442.8</v>
      </c>
      <c r="AGH29" s="188">
        <v>6555014.4000000004</v>
      </c>
      <c r="AGI29" s="188">
        <v>155511449.18999997</v>
      </c>
      <c r="AGJ29" s="188">
        <v>32406039.639999997</v>
      </c>
      <c r="AGK29" s="188">
        <v>9660690.6900000013</v>
      </c>
      <c r="AGL29" s="188">
        <v>6196592.4999999991</v>
      </c>
      <c r="AGM29" s="188">
        <v>13875192.930000002</v>
      </c>
      <c r="AGN29" s="188">
        <v>21606755.299999997</v>
      </c>
      <c r="AGO29" s="188">
        <v>5958643.5099999998</v>
      </c>
      <c r="AGP29" s="188">
        <v>7386343.46</v>
      </c>
      <c r="AGQ29" s="188">
        <v>186550395.28</v>
      </c>
      <c r="AGR29" s="188">
        <v>109467473.02</v>
      </c>
      <c r="AGS29" s="188">
        <v>9533488.589999998</v>
      </c>
      <c r="AGT29" s="188">
        <v>12000967</v>
      </c>
      <c r="AGU29" s="188">
        <v>36891586.300000004</v>
      </c>
      <c r="AGV29" s="188">
        <v>12176756.140000001</v>
      </c>
      <c r="AGW29" s="188">
        <v>13823417.379999999</v>
      </c>
      <c r="AGX29" s="188">
        <v>8666321.4499999993</v>
      </c>
      <c r="AGY29" s="188">
        <v>3762235.81</v>
      </c>
      <c r="AGZ29" s="188">
        <v>10149347.699999997</v>
      </c>
      <c r="AHA29" s="188">
        <v>16308640.34</v>
      </c>
      <c r="AHB29" s="188">
        <v>6984288.8699999992</v>
      </c>
      <c r="AHC29" s="188">
        <v>5908046.4900000002</v>
      </c>
      <c r="AHD29" s="188">
        <v>7728585.1600000001</v>
      </c>
      <c r="AHE29" s="188">
        <v>4962558.97</v>
      </c>
      <c r="AHF29" s="188">
        <v>4346893.97</v>
      </c>
      <c r="AHG29" s="188">
        <v>5937218.4300000006</v>
      </c>
      <c r="AHH29" s="188">
        <v>45906643.860000007</v>
      </c>
      <c r="AHI29" s="188">
        <v>4196226.3600000003</v>
      </c>
      <c r="AHJ29" s="188">
        <v>4175468.14</v>
      </c>
      <c r="AHK29" s="188">
        <v>5865181.0199999986</v>
      </c>
      <c r="AHL29" s="188">
        <v>14459270.76</v>
      </c>
      <c r="AHM29" s="188">
        <v>4778306.96</v>
      </c>
      <c r="AHN29" s="188">
        <v>5578976.0200000014</v>
      </c>
      <c r="AHO29" s="188"/>
      <c r="AHQ29" s="209">
        <v>27</v>
      </c>
      <c r="AHR29" s="184" t="s">
        <v>39</v>
      </c>
      <c r="AHS29" s="184" t="b">
        <f t="shared" si="0"/>
        <v>1</v>
      </c>
    </row>
    <row r="30" spans="1:903" ht="23.5" customHeight="1">
      <c r="A30" s="183" t="s">
        <v>670</v>
      </c>
      <c r="B30" s="184" t="s">
        <v>671</v>
      </c>
      <c r="C30" s="188">
        <v>24885227.780000001</v>
      </c>
      <c r="D30" s="188">
        <v>1753865.6</v>
      </c>
      <c r="E30" s="188">
        <v>156967.35999999999</v>
      </c>
      <c r="F30" s="188">
        <v>4986011.3499999996</v>
      </c>
      <c r="G30" s="188">
        <v>371610.55</v>
      </c>
      <c r="H30" s="188">
        <v>488909.89999999997</v>
      </c>
      <c r="I30" s="188">
        <v>607227.06000000006</v>
      </c>
      <c r="J30" s="188">
        <v>5944478.2300000004</v>
      </c>
      <c r="K30" s="188">
        <v>3564524.36</v>
      </c>
      <c r="L30" s="188">
        <v>397233.31</v>
      </c>
      <c r="M30" s="188">
        <v>785388.69</v>
      </c>
      <c r="N30" s="188">
        <v>406692.15</v>
      </c>
      <c r="O30" s="188">
        <v>3915538.8000000003</v>
      </c>
      <c r="P30" s="188">
        <v>397960.1</v>
      </c>
      <c r="Q30" s="188">
        <v>98072.15</v>
      </c>
      <c r="R30" s="188">
        <v>1280016.23</v>
      </c>
      <c r="S30" s="188">
        <v>840181.9</v>
      </c>
      <c r="T30" s="188">
        <v>0</v>
      </c>
      <c r="U30" s="188">
        <v>1109792.98</v>
      </c>
      <c r="V30" s="188">
        <v>304143.45</v>
      </c>
      <c r="W30" s="188">
        <v>1021942.55</v>
      </c>
      <c r="X30" s="188">
        <v>342536.75</v>
      </c>
      <c r="Y30" s="188">
        <v>94308.4</v>
      </c>
      <c r="Z30" s="188">
        <v>132439.02000000002</v>
      </c>
      <c r="AA30" s="188">
        <v>18851172.420000002</v>
      </c>
      <c r="AB30" s="188">
        <v>345206.25</v>
      </c>
      <c r="AC30" s="188">
        <v>2187806.0300000003</v>
      </c>
      <c r="AD30" s="188">
        <v>26186.75</v>
      </c>
      <c r="AE30" s="188">
        <v>2063848.6199999999</v>
      </c>
      <c r="AF30" s="188">
        <v>2117706.9900000002</v>
      </c>
      <c r="AG30" s="188">
        <v>1745909.05</v>
      </c>
      <c r="AH30" s="188">
        <v>932184.82000000007</v>
      </c>
      <c r="AI30" s="188">
        <v>221163.8</v>
      </c>
      <c r="AJ30" s="188">
        <v>125256.78</v>
      </c>
      <c r="AK30" s="188">
        <v>1170041.29</v>
      </c>
      <c r="AL30" s="188">
        <v>120741.20000000001</v>
      </c>
      <c r="AM30" s="188">
        <v>1173396.3</v>
      </c>
      <c r="AN30" s="188">
        <v>22951.05</v>
      </c>
      <c r="AO30" s="188">
        <v>287439.34999999998</v>
      </c>
      <c r="AP30" s="188">
        <v>503063</v>
      </c>
      <c r="AQ30" s="188">
        <v>3249</v>
      </c>
      <c r="AR30" s="188">
        <v>69846.84</v>
      </c>
      <c r="AS30" s="188">
        <v>256186.23</v>
      </c>
      <c r="AT30" s="188">
        <v>3422.85</v>
      </c>
      <c r="AU30" s="188">
        <v>95893</v>
      </c>
      <c r="AV30" s="188">
        <v>4427</v>
      </c>
      <c r="AW30" s="188">
        <v>1672</v>
      </c>
      <c r="AX30" s="188">
        <v>255752.14999999997</v>
      </c>
      <c r="AY30" s="188">
        <v>0</v>
      </c>
      <c r="AZ30" s="188">
        <v>0</v>
      </c>
      <c r="BA30" s="188">
        <v>10806343.040000001</v>
      </c>
      <c r="BB30" s="188">
        <v>1127042</v>
      </c>
      <c r="BC30" s="188">
        <v>1512884.7000000002</v>
      </c>
      <c r="BD30" s="188">
        <v>2478036.5499999998</v>
      </c>
      <c r="BE30" s="188">
        <v>1150</v>
      </c>
      <c r="BF30" s="188">
        <v>937696.6399999999</v>
      </c>
      <c r="BG30" s="188">
        <v>2853584.35</v>
      </c>
      <c r="BH30" s="188">
        <v>19152707.18</v>
      </c>
      <c r="BI30" s="188">
        <v>19770.900000000001</v>
      </c>
      <c r="BJ30" s="188">
        <v>115808.3125</v>
      </c>
      <c r="BK30" s="188">
        <v>145508.41</v>
      </c>
      <c r="BL30" s="188">
        <v>383759.88</v>
      </c>
      <c r="BM30" s="188">
        <v>213103.05</v>
      </c>
      <c r="BN30" s="188">
        <v>298780.15000000002</v>
      </c>
      <c r="BO30" s="188">
        <v>105291.7</v>
      </c>
      <c r="BP30" s="188">
        <v>80036.33</v>
      </c>
      <c r="BQ30" s="188">
        <v>157073.26</v>
      </c>
      <c r="BR30" s="188">
        <v>347967.07999999996</v>
      </c>
      <c r="BS30" s="188">
        <v>112321.02</v>
      </c>
      <c r="BT30" s="188">
        <v>1827257.1</v>
      </c>
      <c r="BU30" s="188">
        <v>157913.72999999998</v>
      </c>
      <c r="BV30" s="188">
        <v>392359.52999999997</v>
      </c>
      <c r="BW30" s="188">
        <v>661979.5</v>
      </c>
      <c r="BX30" s="188">
        <v>193239.7</v>
      </c>
      <c r="BY30" s="188">
        <v>12656.85</v>
      </c>
      <c r="BZ30" s="188">
        <v>20560.849999999999</v>
      </c>
      <c r="CA30" s="188">
        <v>77080.160000000003</v>
      </c>
      <c r="CB30" s="188">
        <v>3027.65</v>
      </c>
      <c r="CC30" s="188">
        <v>30614.95</v>
      </c>
      <c r="CD30" s="188">
        <v>0</v>
      </c>
      <c r="CE30" s="188">
        <v>0</v>
      </c>
      <c r="CF30" s="188">
        <v>6157726.4000000004</v>
      </c>
      <c r="CG30" s="188">
        <v>184395.48</v>
      </c>
      <c r="CH30" s="188">
        <v>1039217.62</v>
      </c>
      <c r="CI30" s="188">
        <v>83189.36</v>
      </c>
      <c r="CJ30" s="188">
        <v>164053.22</v>
      </c>
      <c r="CK30" s="188">
        <v>0</v>
      </c>
      <c r="CL30" s="188">
        <v>27932.85</v>
      </c>
      <c r="CM30" s="188">
        <v>48630.69</v>
      </c>
      <c r="CN30" s="188">
        <v>0</v>
      </c>
      <c r="CO30" s="188">
        <v>22980.5</v>
      </c>
      <c r="CP30" s="188">
        <v>7714.2</v>
      </c>
      <c r="CQ30" s="188">
        <v>59016.38</v>
      </c>
      <c r="CR30" s="188">
        <v>11941.5</v>
      </c>
      <c r="CS30" s="188">
        <v>7953231.6999999993</v>
      </c>
      <c r="CT30" s="188">
        <v>373245.01</v>
      </c>
      <c r="CU30" s="188">
        <v>106693.54999999999</v>
      </c>
      <c r="CV30" s="188">
        <v>423418.01</v>
      </c>
      <c r="CW30" s="188">
        <v>50437.41</v>
      </c>
      <c r="CX30" s="188">
        <v>247516.30000000002</v>
      </c>
      <c r="CY30" s="188">
        <v>113525</v>
      </c>
      <c r="CZ30" s="188">
        <v>143954.45000000001</v>
      </c>
      <c r="DA30" s="188">
        <v>1483739.8499999999</v>
      </c>
      <c r="DB30" s="188">
        <v>519162.24</v>
      </c>
      <c r="DC30" s="188">
        <v>6914</v>
      </c>
      <c r="DD30" s="188">
        <v>3597806.55</v>
      </c>
      <c r="DE30" s="188">
        <v>0</v>
      </c>
      <c r="DF30" s="188">
        <v>0</v>
      </c>
      <c r="DG30" s="188">
        <v>24320.55</v>
      </c>
      <c r="DH30" s="188">
        <v>77939.899999999994</v>
      </c>
      <c r="DI30" s="188">
        <v>311426.45</v>
      </c>
      <c r="DJ30" s="188">
        <v>158924.54999999999</v>
      </c>
      <c r="DK30" s="188">
        <v>380892.33</v>
      </c>
      <c r="DL30" s="188">
        <v>9893661.0499999989</v>
      </c>
      <c r="DM30" s="188">
        <v>2870881.41</v>
      </c>
      <c r="DN30" s="188">
        <v>536321.91</v>
      </c>
      <c r="DO30" s="188">
        <v>190155.33000000002</v>
      </c>
      <c r="DP30" s="188">
        <v>4931889.21</v>
      </c>
      <c r="DQ30" s="188">
        <v>106301.5</v>
      </c>
      <c r="DR30" s="188">
        <v>1458615.4400000002</v>
      </c>
      <c r="DS30" s="188">
        <v>517675.87</v>
      </c>
      <c r="DT30" s="188">
        <v>242160.46000000002</v>
      </c>
      <c r="DU30" s="188">
        <v>0</v>
      </c>
      <c r="DV30" s="188">
        <v>52845</v>
      </c>
      <c r="DW30" s="188">
        <v>84494.64</v>
      </c>
      <c r="DX30" s="188">
        <v>80984.239999999991</v>
      </c>
      <c r="DY30" s="188">
        <v>263637.34999999998</v>
      </c>
      <c r="DZ30" s="188">
        <v>1160397.5</v>
      </c>
      <c r="EA30" s="188">
        <v>1703398.3800000001</v>
      </c>
      <c r="EB30" s="188">
        <v>200654.25</v>
      </c>
      <c r="EC30" s="188">
        <v>682468.01</v>
      </c>
      <c r="ED30" s="188">
        <v>84472.86</v>
      </c>
      <c r="EE30" s="188">
        <v>43918</v>
      </c>
      <c r="EF30" s="188">
        <v>90546.25</v>
      </c>
      <c r="EG30" s="188">
        <v>117679.35</v>
      </c>
      <c r="EH30" s="188">
        <v>0</v>
      </c>
      <c r="EI30" s="188">
        <v>244684</v>
      </c>
      <c r="EJ30" s="188">
        <v>0</v>
      </c>
      <c r="EK30" s="188">
        <v>0</v>
      </c>
      <c r="EL30" s="188">
        <v>0</v>
      </c>
      <c r="EM30" s="188">
        <v>2774550.24</v>
      </c>
      <c r="EN30" s="188">
        <v>143963.75</v>
      </c>
      <c r="EO30" s="188">
        <v>0</v>
      </c>
      <c r="EP30" s="188">
        <v>464709.6</v>
      </c>
      <c r="EQ30" s="188">
        <v>113120.57</v>
      </c>
      <c r="ER30" s="188">
        <v>95877.33</v>
      </c>
      <c r="ES30" s="188">
        <v>398368.25</v>
      </c>
      <c r="ET30" s="188">
        <v>333083.74</v>
      </c>
      <c r="EU30" s="188">
        <v>87619.450000000012</v>
      </c>
      <c r="EV30" s="188">
        <v>14760876.789999999</v>
      </c>
      <c r="EW30" s="188">
        <v>257334.90000000002</v>
      </c>
      <c r="EX30" s="188">
        <v>385891.35</v>
      </c>
      <c r="EY30" s="188">
        <v>317161.34999999998</v>
      </c>
      <c r="EZ30" s="188">
        <v>143235.15</v>
      </c>
      <c r="FA30" s="188">
        <v>183462.75</v>
      </c>
      <c r="FB30" s="188">
        <v>260793.92</v>
      </c>
      <c r="FC30" s="188">
        <v>99452.2</v>
      </c>
      <c r="FD30" s="188">
        <v>128106.65</v>
      </c>
      <c r="FE30" s="188">
        <v>193611.1</v>
      </c>
      <c r="FF30" s="188">
        <v>145466.32</v>
      </c>
      <c r="FG30" s="188">
        <v>453480.17000000004</v>
      </c>
      <c r="FH30" s="188">
        <v>28366956.129999999</v>
      </c>
      <c r="FI30" s="188">
        <v>0</v>
      </c>
      <c r="FJ30" s="188">
        <v>65411.15</v>
      </c>
      <c r="FK30" s="188">
        <v>75400</v>
      </c>
      <c r="FL30" s="188">
        <v>28687</v>
      </c>
      <c r="FM30" s="188">
        <v>318086.25</v>
      </c>
      <c r="FN30" s="188">
        <v>34876.1</v>
      </c>
      <c r="FO30" s="188">
        <v>6156.95</v>
      </c>
      <c r="FP30" s="188">
        <v>2874578.68</v>
      </c>
      <c r="FQ30" s="188">
        <v>0</v>
      </c>
      <c r="FR30" s="188">
        <v>0</v>
      </c>
      <c r="FS30" s="188">
        <v>0</v>
      </c>
      <c r="FT30" s="188">
        <v>280</v>
      </c>
      <c r="FU30" s="188">
        <v>54473.719999999994</v>
      </c>
      <c r="FV30" s="188">
        <v>0</v>
      </c>
      <c r="FW30" s="188">
        <v>0</v>
      </c>
      <c r="FX30" s="188">
        <v>0</v>
      </c>
      <c r="FY30" s="188">
        <v>0</v>
      </c>
      <c r="FZ30" s="188">
        <v>9895.5</v>
      </c>
      <c r="GA30" s="188">
        <v>21948.799999999999</v>
      </c>
      <c r="GB30" s="188">
        <v>0</v>
      </c>
      <c r="GC30" s="188">
        <v>0</v>
      </c>
      <c r="GD30" s="188">
        <v>51433.71</v>
      </c>
      <c r="GE30" s="188">
        <v>26274.5</v>
      </c>
      <c r="GF30" s="188">
        <v>24260.620000000003</v>
      </c>
      <c r="GG30" s="188">
        <v>0</v>
      </c>
      <c r="GH30" s="188">
        <v>1024662.47</v>
      </c>
      <c r="GI30" s="188">
        <v>29681.96</v>
      </c>
      <c r="GJ30" s="188">
        <v>287248.42</v>
      </c>
      <c r="GK30" s="188">
        <v>0</v>
      </c>
      <c r="GL30" s="188">
        <v>15980.85</v>
      </c>
      <c r="GM30" s="188">
        <v>12645.25</v>
      </c>
      <c r="GN30" s="188">
        <v>98791.75</v>
      </c>
      <c r="GO30" s="188">
        <v>55396.4</v>
      </c>
      <c r="GP30" s="188">
        <v>1645994.78</v>
      </c>
      <c r="GQ30" s="188">
        <v>248312.9</v>
      </c>
      <c r="GR30" s="188">
        <v>63193.52</v>
      </c>
      <c r="GS30" s="188">
        <v>1525236.3599999999</v>
      </c>
      <c r="GT30" s="188">
        <v>33806.699999999997</v>
      </c>
      <c r="GU30" s="188">
        <v>33963.449999999997</v>
      </c>
      <c r="GV30" s="188">
        <v>364460.85</v>
      </c>
      <c r="GW30" s="188">
        <v>79898.429999999993</v>
      </c>
      <c r="GX30" s="188">
        <v>5397828.8900000006</v>
      </c>
      <c r="GY30" s="188">
        <v>0</v>
      </c>
      <c r="GZ30" s="188">
        <v>0</v>
      </c>
      <c r="HA30" s="188">
        <v>16030.6</v>
      </c>
      <c r="HB30" s="188">
        <v>4592599.3100000005</v>
      </c>
      <c r="HC30" s="188">
        <v>2190.5</v>
      </c>
      <c r="HD30" s="188">
        <v>3967.2</v>
      </c>
      <c r="HE30" s="188">
        <v>301606.95</v>
      </c>
      <c r="HF30" s="188">
        <v>0</v>
      </c>
      <c r="HG30" s="188">
        <v>0</v>
      </c>
      <c r="HH30" s="188">
        <v>109706</v>
      </c>
      <c r="HI30" s="188">
        <v>1474560.5999999999</v>
      </c>
      <c r="HJ30" s="188">
        <v>99357.65</v>
      </c>
      <c r="HK30" s="188">
        <v>1089821</v>
      </c>
      <c r="HL30" s="188">
        <v>190000</v>
      </c>
      <c r="HM30" s="188">
        <v>134689.04</v>
      </c>
      <c r="HN30" s="188">
        <v>125210.95</v>
      </c>
      <c r="HO30" s="188">
        <v>503895.29</v>
      </c>
      <c r="HP30" s="188">
        <v>198513.90000000002</v>
      </c>
      <c r="HQ30" s="188">
        <v>165170</v>
      </c>
      <c r="HR30" s="188">
        <v>1040566.5</v>
      </c>
      <c r="HS30" s="188">
        <v>74974.95</v>
      </c>
      <c r="HT30" s="188">
        <v>58958.9</v>
      </c>
      <c r="HU30" s="188">
        <v>52304.87</v>
      </c>
      <c r="HV30" s="188">
        <v>0</v>
      </c>
      <c r="HW30" s="188">
        <v>1192514.81</v>
      </c>
      <c r="HX30" s="188">
        <v>208182.35</v>
      </c>
      <c r="HY30" s="188">
        <v>65393.25</v>
      </c>
      <c r="HZ30" s="188">
        <v>131599.70000000001</v>
      </c>
      <c r="IA30" s="188">
        <v>0</v>
      </c>
      <c r="IB30" s="188">
        <v>1206003.04</v>
      </c>
      <c r="IC30" s="188">
        <v>52150.97</v>
      </c>
      <c r="ID30" s="188">
        <v>0</v>
      </c>
      <c r="IE30" s="188">
        <v>0</v>
      </c>
      <c r="IF30" s="188">
        <v>18635.2</v>
      </c>
      <c r="IG30" s="188">
        <v>733162.39999999991</v>
      </c>
      <c r="IH30" s="188">
        <v>435734.94</v>
      </c>
      <c r="II30" s="188">
        <v>118595.7</v>
      </c>
      <c r="IJ30" s="188">
        <v>0</v>
      </c>
      <c r="IK30" s="188">
        <v>977.5</v>
      </c>
      <c r="IL30" s="188">
        <v>0</v>
      </c>
      <c r="IM30" s="188">
        <v>14076.5</v>
      </c>
      <c r="IN30" s="188">
        <v>239238.9</v>
      </c>
      <c r="IO30" s="188">
        <v>165361.75</v>
      </c>
      <c r="IP30" s="188">
        <v>0</v>
      </c>
      <c r="IQ30" s="188">
        <v>127647.03</v>
      </c>
      <c r="IR30" s="188">
        <v>55442435.960000001</v>
      </c>
      <c r="IS30" s="188">
        <v>2647131.65</v>
      </c>
      <c r="IT30" s="188">
        <v>136858.9</v>
      </c>
      <c r="IU30" s="188">
        <v>0</v>
      </c>
      <c r="IV30" s="188">
        <v>1185810.6400000001</v>
      </c>
      <c r="IW30" s="188">
        <v>0</v>
      </c>
      <c r="IX30" s="188">
        <v>0</v>
      </c>
      <c r="IY30" s="188">
        <v>0</v>
      </c>
      <c r="IZ30" s="188">
        <v>128749.70000000001</v>
      </c>
      <c r="JA30" s="188">
        <v>43802.36</v>
      </c>
      <c r="JB30" s="188">
        <v>807583.60000000009</v>
      </c>
      <c r="JC30" s="188">
        <v>0</v>
      </c>
      <c r="JD30" s="188">
        <v>16045808.029999999</v>
      </c>
      <c r="JE30" s="188">
        <v>107271.93</v>
      </c>
      <c r="JF30" s="188">
        <v>0</v>
      </c>
      <c r="JG30" s="188">
        <v>645646.61</v>
      </c>
      <c r="JH30" s="188">
        <v>0</v>
      </c>
      <c r="JI30" s="188">
        <v>0</v>
      </c>
      <c r="JJ30" s="188">
        <v>2130025.0300000003</v>
      </c>
      <c r="JK30" s="188">
        <v>74921.03</v>
      </c>
      <c r="JL30" s="188">
        <v>0</v>
      </c>
      <c r="JM30" s="188">
        <v>158035</v>
      </c>
      <c r="JN30" s="188">
        <v>0</v>
      </c>
      <c r="JO30" s="188">
        <v>179886.95</v>
      </c>
      <c r="JP30" s="188">
        <v>18045.240000000002</v>
      </c>
      <c r="JQ30" s="188">
        <v>96428</v>
      </c>
      <c r="JR30" s="188">
        <v>0</v>
      </c>
      <c r="JS30" s="188">
        <v>11973</v>
      </c>
      <c r="JT30" s="188">
        <v>0</v>
      </c>
      <c r="JU30" s="188">
        <v>118518.2</v>
      </c>
      <c r="JV30" s="188">
        <v>0</v>
      </c>
      <c r="JW30" s="188">
        <v>0</v>
      </c>
      <c r="JX30" s="188">
        <v>0</v>
      </c>
      <c r="JY30" s="188">
        <v>34823815.810000002</v>
      </c>
      <c r="JZ30" s="188">
        <v>1385436</v>
      </c>
      <c r="KA30" s="188">
        <v>0</v>
      </c>
      <c r="KB30" s="188">
        <v>0</v>
      </c>
      <c r="KC30" s="188">
        <v>0</v>
      </c>
      <c r="KD30" s="188">
        <v>0</v>
      </c>
      <c r="KE30" s="188">
        <v>1395797.5</v>
      </c>
      <c r="KF30" s="188">
        <v>0</v>
      </c>
      <c r="KG30" s="188">
        <v>0</v>
      </c>
      <c r="KH30" s="188">
        <v>0</v>
      </c>
      <c r="KI30" s="188">
        <v>84392.5</v>
      </c>
      <c r="KJ30" s="188">
        <v>0</v>
      </c>
      <c r="KK30" s="188">
        <v>0</v>
      </c>
      <c r="KL30" s="188">
        <v>198913.85</v>
      </c>
      <c r="KM30" s="188">
        <v>0</v>
      </c>
      <c r="KN30" s="188">
        <v>236706.91</v>
      </c>
      <c r="KO30" s="188">
        <v>0</v>
      </c>
      <c r="KP30" s="188">
        <v>0</v>
      </c>
      <c r="KQ30" s="188">
        <v>0</v>
      </c>
      <c r="KR30" s="188">
        <v>18060</v>
      </c>
      <c r="KS30" s="188">
        <v>0</v>
      </c>
      <c r="KT30" s="188">
        <v>28333.75</v>
      </c>
      <c r="KU30" s="188">
        <v>0</v>
      </c>
      <c r="KV30" s="188">
        <v>4032</v>
      </c>
      <c r="KW30" s="188">
        <v>770007.99</v>
      </c>
      <c r="KX30" s="188">
        <v>324560.84999999998</v>
      </c>
      <c r="KY30" s="188">
        <v>0</v>
      </c>
      <c r="KZ30" s="188">
        <v>0</v>
      </c>
      <c r="LA30" s="188">
        <v>0</v>
      </c>
      <c r="LB30" s="188">
        <v>193500.75</v>
      </c>
      <c r="LC30" s="188">
        <v>4745917.29</v>
      </c>
      <c r="LD30" s="188">
        <v>56851.8</v>
      </c>
      <c r="LE30" s="188">
        <v>313405.3</v>
      </c>
      <c r="LF30" s="188">
        <v>0</v>
      </c>
      <c r="LG30" s="188">
        <v>0</v>
      </c>
      <c r="LH30" s="188">
        <v>1972672.5</v>
      </c>
      <c r="LI30" s="188">
        <v>0</v>
      </c>
      <c r="LJ30" s="188">
        <v>219319.85</v>
      </c>
      <c r="LK30" s="188">
        <v>20930.25</v>
      </c>
      <c r="LL30" s="188">
        <v>0</v>
      </c>
      <c r="LM30" s="188">
        <v>150238.70000000001</v>
      </c>
      <c r="LN30" s="188">
        <v>0</v>
      </c>
      <c r="LO30" s="188">
        <v>0</v>
      </c>
      <c r="LP30" s="188">
        <v>0</v>
      </c>
      <c r="LQ30" s="188">
        <v>0</v>
      </c>
      <c r="LR30" s="188">
        <v>250</v>
      </c>
      <c r="LS30" s="188">
        <v>40372432.759999998</v>
      </c>
      <c r="LT30" s="188">
        <v>4888893.66</v>
      </c>
      <c r="LU30" s="188">
        <v>0</v>
      </c>
      <c r="LV30" s="188">
        <v>983228.62999999989</v>
      </c>
      <c r="LW30" s="188">
        <v>47866.22</v>
      </c>
      <c r="LX30" s="188">
        <v>249891.84999999998</v>
      </c>
      <c r="LY30" s="188">
        <v>0</v>
      </c>
      <c r="LZ30" s="188">
        <v>0</v>
      </c>
      <c r="MA30" s="188">
        <v>0</v>
      </c>
      <c r="MB30" s="188">
        <v>0</v>
      </c>
      <c r="MC30" s="188">
        <v>0</v>
      </c>
      <c r="MD30" s="188">
        <v>0</v>
      </c>
      <c r="ME30" s="188">
        <v>10745628.649999999</v>
      </c>
      <c r="MF30" s="188">
        <v>736971.53</v>
      </c>
      <c r="MG30" s="188">
        <v>275038.3</v>
      </c>
      <c r="MH30" s="188">
        <v>67697.95</v>
      </c>
      <c r="MI30" s="188">
        <v>69419.350000000006</v>
      </c>
      <c r="MJ30" s="188">
        <v>626636.15</v>
      </c>
      <c r="MK30" s="188">
        <v>230141.3</v>
      </c>
      <c r="ML30" s="188">
        <v>30569.1</v>
      </c>
      <c r="MM30" s="188">
        <v>619339.19999999995</v>
      </c>
      <c r="MN30" s="188">
        <v>173755</v>
      </c>
      <c r="MO30" s="188">
        <v>91556.25</v>
      </c>
      <c r="MP30" s="188">
        <v>208583.85</v>
      </c>
      <c r="MQ30" s="188">
        <v>895420.6</v>
      </c>
      <c r="MR30" s="188">
        <v>2817272.88</v>
      </c>
      <c r="MS30" s="188">
        <v>2856771.41</v>
      </c>
      <c r="MT30" s="188">
        <v>1333647.05</v>
      </c>
      <c r="MU30" s="188">
        <v>318715.5</v>
      </c>
      <c r="MV30" s="188">
        <v>633992.17999999993</v>
      </c>
      <c r="MW30" s="188">
        <v>1644206.33</v>
      </c>
      <c r="MX30" s="188">
        <v>3091903.72</v>
      </c>
      <c r="MY30" s="188">
        <v>0</v>
      </c>
      <c r="MZ30" s="188">
        <v>140546.80000000002</v>
      </c>
      <c r="NA30" s="188">
        <v>91450.799999999988</v>
      </c>
      <c r="NB30" s="188">
        <v>4258252</v>
      </c>
      <c r="NC30" s="188">
        <v>2138336.9299999997</v>
      </c>
      <c r="ND30" s="188">
        <v>606783.55000000005</v>
      </c>
      <c r="NE30" s="188">
        <v>0</v>
      </c>
      <c r="NF30" s="188">
        <v>662456.85000000009</v>
      </c>
      <c r="NG30" s="188">
        <v>580328.53</v>
      </c>
      <c r="NH30" s="188">
        <v>1771445</v>
      </c>
      <c r="NI30" s="188">
        <v>123.64</v>
      </c>
      <c r="NJ30" s="188">
        <v>143920.25</v>
      </c>
      <c r="NK30" s="188">
        <v>0</v>
      </c>
      <c r="NL30" s="188">
        <v>455106.05</v>
      </c>
      <c r="NM30" s="188">
        <v>768690.8899999999</v>
      </c>
      <c r="NN30" s="188">
        <v>9254242.5600000005</v>
      </c>
      <c r="NO30" s="188">
        <v>348784.9</v>
      </c>
      <c r="NP30" s="188">
        <v>338670.25</v>
      </c>
      <c r="NQ30" s="188">
        <v>1555761.7999999998</v>
      </c>
      <c r="NR30" s="188">
        <v>193106.44</v>
      </c>
      <c r="NS30" s="188">
        <v>0</v>
      </c>
      <c r="NT30" s="188">
        <v>769614.95</v>
      </c>
      <c r="NU30" s="188">
        <v>155273.98000000001</v>
      </c>
      <c r="NV30" s="188">
        <v>2454500.62</v>
      </c>
      <c r="NW30" s="188">
        <v>515929.80000000005</v>
      </c>
      <c r="NX30" s="188">
        <v>103748.75</v>
      </c>
      <c r="NY30" s="188">
        <v>88971.3</v>
      </c>
      <c r="NZ30" s="188">
        <v>566605.70000000007</v>
      </c>
      <c r="OA30" s="188">
        <v>266495.90000000002</v>
      </c>
      <c r="OB30" s="188">
        <v>76161</v>
      </c>
      <c r="OC30" s="188">
        <v>2414425.48</v>
      </c>
      <c r="OD30" s="188">
        <v>177046.36</v>
      </c>
      <c r="OE30" s="188">
        <v>19026345.719999999</v>
      </c>
      <c r="OF30" s="188">
        <v>1345075.56</v>
      </c>
      <c r="OG30" s="188">
        <v>871785.7</v>
      </c>
      <c r="OH30" s="188">
        <v>0</v>
      </c>
      <c r="OI30" s="188">
        <v>1685471.95</v>
      </c>
      <c r="OJ30" s="188">
        <v>0</v>
      </c>
      <c r="OK30" s="188">
        <v>0</v>
      </c>
      <c r="OL30" s="188">
        <v>4403006.8</v>
      </c>
      <c r="OM30" s="188">
        <v>0</v>
      </c>
      <c r="ON30" s="188">
        <v>101368.79999999999</v>
      </c>
      <c r="OO30" s="188">
        <v>81188.649999999994</v>
      </c>
      <c r="OP30" s="188">
        <v>0</v>
      </c>
      <c r="OQ30" s="188">
        <v>9290472.7799999993</v>
      </c>
      <c r="OR30" s="188">
        <v>227433.78</v>
      </c>
      <c r="OS30" s="188">
        <v>606828.40999999992</v>
      </c>
      <c r="OT30" s="188">
        <v>1570956.3900000001</v>
      </c>
      <c r="OU30" s="188">
        <v>3495833.3200000003</v>
      </c>
      <c r="OV30" s="188">
        <v>3399713.6</v>
      </c>
      <c r="OW30" s="188">
        <v>596723.74</v>
      </c>
      <c r="OX30" s="188">
        <v>699650.3</v>
      </c>
      <c r="OY30" s="188">
        <v>315745.59000000003</v>
      </c>
      <c r="OZ30" s="188">
        <v>20684242.48</v>
      </c>
      <c r="PA30" s="188">
        <v>156205</v>
      </c>
      <c r="PB30" s="188">
        <v>331729.7</v>
      </c>
      <c r="PC30" s="188">
        <v>10771</v>
      </c>
      <c r="PD30" s="188">
        <v>714151.16</v>
      </c>
      <c r="PE30" s="188">
        <v>0</v>
      </c>
      <c r="PF30" s="188">
        <v>0</v>
      </c>
      <c r="PG30" s="188">
        <v>244435.62</v>
      </c>
      <c r="PH30" s="188">
        <v>73959.399999999994</v>
      </c>
      <c r="PI30" s="188">
        <v>298284.67</v>
      </c>
      <c r="PJ30" s="188">
        <v>1195177.9099999999</v>
      </c>
      <c r="PK30" s="188">
        <v>34900.15</v>
      </c>
      <c r="PL30" s="188">
        <v>361562.4</v>
      </c>
      <c r="PM30" s="188">
        <v>2014584.88</v>
      </c>
      <c r="PN30" s="188">
        <v>351410.55</v>
      </c>
      <c r="PO30" s="188">
        <v>27223.190000000002</v>
      </c>
      <c r="PP30" s="188">
        <v>10385.4</v>
      </c>
      <c r="PQ30" s="188">
        <v>43202.73</v>
      </c>
      <c r="PR30" s="188">
        <v>1666223.2999999998</v>
      </c>
      <c r="PS30" s="188">
        <v>882527.65</v>
      </c>
      <c r="PT30" s="188">
        <v>0</v>
      </c>
      <c r="PU30" s="188">
        <v>25906.37</v>
      </c>
      <c r="PV30" s="188">
        <v>1875151.6</v>
      </c>
      <c r="PW30" s="188">
        <v>32596.159999999996</v>
      </c>
      <c r="PX30" s="188">
        <v>3075.3</v>
      </c>
      <c r="PY30" s="188">
        <v>927946.23</v>
      </c>
      <c r="PZ30" s="188">
        <v>117851.06</v>
      </c>
      <c r="QA30" s="188">
        <v>0</v>
      </c>
      <c r="QB30" s="188">
        <v>296623.05</v>
      </c>
      <c r="QC30" s="188">
        <v>0</v>
      </c>
      <c r="QD30" s="188">
        <v>0</v>
      </c>
      <c r="QE30" s="188">
        <v>283777.49</v>
      </c>
      <c r="QF30" s="188">
        <v>0</v>
      </c>
      <c r="QG30" s="188">
        <v>1966</v>
      </c>
      <c r="QH30" s="188">
        <v>51431.1</v>
      </c>
      <c r="QI30" s="188">
        <v>332.5</v>
      </c>
      <c r="QJ30" s="188">
        <v>0</v>
      </c>
      <c r="QK30" s="188">
        <v>639875.90999999992</v>
      </c>
      <c r="QL30" s="188">
        <v>535506.75</v>
      </c>
      <c r="QM30" s="188">
        <v>266949.07</v>
      </c>
      <c r="QN30" s="188">
        <v>0</v>
      </c>
      <c r="QO30" s="188">
        <v>50462.1</v>
      </c>
      <c r="QP30" s="188">
        <v>0</v>
      </c>
      <c r="QQ30" s="188">
        <v>0</v>
      </c>
      <c r="QR30" s="188">
        <v>39932934.899999999</v>
      </c>
      <c r="QS30" s="188">
        <v>0</v>
      </c>
      <c r="QT30" s="188">
        <v>377727.55</v>
      </c>
      <c r="QU30" s="188">
        <v>84088.3</v>
      </c>
      <c r="QV30" s="188">
        <v>0</v>
      </c>
      <c r="QW30" s="188">
        <v>297048.14</v>
      </c>
      <c r="QX30" s="188">
        <v>115990.72</v>
      </c>
      <c r="QY30" s="188">
        <v>425282.05</v>
      </c>
      <c r="QZ30" s="188">
        <v>100958.88</v>
      </c>
      <c r="RA30" s="188">
        <v>153907.12</v>
      </c>
      <c r="RB30" s="188">
        <v>1966.5</v>
      </c>
      <c r="RC30" s="188">
        <v>42469.75</v>
      </c>
      <c r="RD30" s="188">
        <v>86939.54</v>
      </c>
      <c r="RE30" s="188">
        <v>2398927.36</v>
      </c>
      <c r="RF30" s="188">
        <v>45086.1</v>
      </c>
      <c r="RG30" s="188">
        <v>0</v>
      </c>
      <c r="RH30" s="188">
        <v>498888.52</v>
      </c>
      <c r="RI30" s="188">
        <v>246782.15</v>
      </c>
      <c r="RJ30" s="188">
        <v>1000426.7</v>
      </c>
      <c r="RK30" s="188">
        <v>110258.6</v>
      </c>
      <c r="RL30" s="188">
        <v>1119.0999999999999</v>
      </c>
      <c r="RM30" s="188">
        <v>632504.4</v>
      </c>
      <c r="RN30" s="188">
        <v>252849.87</v>
      </c>
      <c r="RO30" s="188">
        <v>281129.93</v>
      </c>
      <c r="RP30" s="188">
        <v>281009.05</v>
      </c>
      <c r="RQ30" s="188">
        <v>233670.08000000002</v>
      </c>
      <c r="RR30" s="188">
        <v>681000.85</v>
      </c>
      <c r="RS30" s="188">
        <v>320350.94</v>
      </c>
      <c r="RT30" s="188">
        <v>0</v>
      </c>
      <c r="RU30" s="188">
        <v>81016.95</v>
      </c>
      <c r="RV30" s="188">
        <v>0</v>
      </c>
      <c r="RW30" s="188">
        <v>15239.9</v>
      </c>
      <c r="RX30" s="188">
        <v>7571.5</v>
      </c>
      <c r="RY30" s="188">
        <v>14793300.550000001</v>
      </c>
      <c r="RZ30" s="188">
        <v>254798.55</v>
      </c>
      <c r="SA30" s="188">
        <v>1300311.69</v>
      </c>
      <c r="SB30" s="188">
        <v>1541215.85</v>
      </c>
      <c r="SC30" s="188">
        <v>65786.55</v>
      </c>
      <c r="SD30" s="188">
        <v>468622.18</v>
      </c>
      <c r="SE30" s="188">
        <v>1076386.1000000001</v>
      </c>
      <c r="SF30" s="188">
        <v>3487446.1999999997</v>
      </c>
      <c r="SG30" s="188">
        <v>857963.05</v>
      </c>
      <c r="SH30" s="188">
        <v>664040.5</v>
      </c>
      <c r="SI30" s="188">
        <v>788199.79999999993</v>
      </c>
      <c r="SJ30" s="188">
        <v>299968.90000000002</v>
      </c>
      <c r="SK30" s="188">
        <v>949349.25</v>
      </c>
      <c r="SL30" s="188">
        <v>322413.14</v>
      </c>
      <c r="SM30" s="188">
        <v>5231607.3600000003</v>
      </c>
      <c r="SN30" s="188">
        <v>2867407.3299999996</v>
      </c>
      <c r="SO30" s="188">
        <v>300876.40000000002</v>
      </c>
      <c r="SP30" s="188">
        <v>293125.34999999998</v>
      </c>
      <c r="SQ30" s="188">
        <v>138004.12</v>
      </c>
      <c r="SR30" s="188">
        <v>353083.95</v>
      </c>
      <c r="SS30" s="188">
        <v>740987.16999999993</v>
      </c>
      <c r="ST30" s="188">
        <v>3418717.02</v>
      </c>
      <c r="SU30" s="188">
        <v>399610.85</v>
      </c>
      <c r="SV30" s="188">
        <v>1370762.12</v>
      </c>
      <c r="SW30" s="188">
        <v>1887151.1400000001</v>
      </c>
      <c r="SX30" s="188">
        <v>336307.32999999996</v>
      </c>
      <c r="SY30" s="188">
        <v>2525289.08</v>
      </c>
      <c r="SZ30" s="188">
        <v>1044032.6299999999</v>
      </c>
      <c r="TA30" s="188">
        <v>544153.36</v>
      </c>
      <c r="TB30" s="188">
        <v>8447755.1999999993</v>
      </c>
      <c r="TC30" s="188">
        <v>2607996.29</v>
      </c>
      <c r="TD30" s="188">
        <v>722249.05</v>
      </c>
      <c r="TE30" s="188">
        <v>1493468.8800000001</v>
      </c>
      <c r="TF30" s="188">
        <v>421368.35000000003</v>
      </c>
      <c r="TG30" s="188">
        <v>4275658</v>
      </c>
      <c r="TH30" s="188">
        <v>0</v>
      </c>
      <c r="TI30" s="188">
        <v>242758.72</v>
      </c>
      <c r="TJ30" s="188">
        <v>1219823.75</v>
      </c>
      <c r="TK30" s="188">
        <v>1342973.25</v>
      </c>
      <c r="TL30" s="188">
        <v>89698.05</v>
      </c>
      <c r="TM30" s="188">
        <v>49504.5</v>
      </c>
      <c r="TN30" s="188">
        <v>950565.49</v>
      </c>
      <c r="TO30" s="188">
        <v>466711.73</v>
      </c>
      <c r="TP30" s="188">
        <v>981903.85</v>
      </c>
      <c r="TQ30" s="188">
        <v>441047</v>
      </c>
      <c r="TR30" s="188">
        <v>149658.73000000001</v>
      </c>
      <c r="TS30" s="188">
        <v>257025</v>
      </c>
      <c r="TT30" s="188">
        <v>685947.5</v>
      </c>
      <c r="TU30" s="188">
        <v>400345.2</v>
      </c>
      <c r="TV30" s="188">
        <v>138453</v>
      </c>
      <c r="TW30" s="188">
        <v>6543397.25</v>
      </c>
      <c r="TX30" s="188">
        <v>151728.29999999999</v>
      </c>
      <c r="TY30" s="188">
        <v>14674611.98</v>
      </c>
      <c r="TZ30" s="188">
        <v>2360650.21</v>
      </c>
      <c r="UA30" s="188">
        <v>274985.33999999997</v>
      </c>
      <c r="UB30" s="188">
        <v>635499.65</v>
      </c>
      <c r="UC30" s="188">
        <v>22163252.509999998</v>
      </c>
      <c r="UD30" s="188">
        <v>59038.23</v>
      </c>
      <c r="UE30" s="188">
        <v>111284.40000000001</v>
      </c>
      <c r="UF30" s="188">
        <v>785397.25</v>
      </c>
      <c r="UG30" s="188">
        <v>1670671.13</v>
      </c>
      <c r="UH30" s="188">
        <v>12484748.240000002</v>
      </c>
      <c r="UI30" s="188">
        <v>1009036.75</v>
      </c>
      <c r="UJ30" s="188">
        <v>337967.55000000005</v>
      </c>
      <c r="UK30" s="188">
        <v>885313.6</v>
      </c>
      <c r="UL30" s="188">
        <v>1289324.1200000001</v>
      </c>
      <c r="UM30" s="188">
        <v>958796.05</v>
      </c>
      <c r="UN30" s="188">
        <v>1795923.25</v>
      </c>
      <c r="UO30" s="188">
        <v>240081.15000000002</v>
      </c>
      <c r="UP30" s="188">
        <v>929001.63</v>
      </c>
      <c r="UQ30" s="188">
        <v>8606674.8499999996</v>
      </c>
      <c r="UR30" s="188">
        <v>89340.85</v>
      </c>
      <c r="US30" s="188">
        <v>521827.69000000006</v>
      </c>
      <c r="UT30" s="188">
        <v>1435771.1800000002</v>
      </c>
      <c r="UU30" s="188">
        <v>135372.63</v>
      </c>
      <c r="UV30" s="188">
        <v>540122.5</v>
      </c>
      <c r="UW30" s="188">
        <v>638911.69999999995</v>
      </c>
      <c r="UX30" s="188">
        <v>1059880.8</v>
      </c>
      <c r="UY30" s="188">
        <v>2099580.25</v>
      </c>
      <c r="UZ30" s="188">
        <v>1314248.05</v>
      </c>
      <c r="VA30" s="188">
        <v>1116549.25</v>
      </c>
      <c r="VB30" s="188">
        <v>9266.3000000000011</v>
      </c>
      <c r="VC30" s="188">
        <v>143927.85</v>
      </c>
      <c r="VD30" s="188">
        <v>280935.90000000002</v>
      </c>
      <c r="VE30" s="188">
        <v>132380.6</v>
      </c>
      <c r="VF30" s="188">
        <v>2675703.63</v>
      </c>
      <c r="VG30" s="188">
        <v>180250.15</v>
      </c>
      <c r="VH30" s="188">
        <v>198604.25</v>
      </c>
      <c r="VI30" s="188">
        <v>0</v>
      </c>
      <c r="VJ30" s="188">
        <v>2557500.5099999998</v>
      </c>
      <c r="VK30" s="188">
        <v>195441.59000000003</v>
      </c>
      <c r="VL30" s="188">
        <v>267588</v>
      </c>
      <c r="VM30" s="188">
        <v>10492.2</v>
      </c>
      <c r="VN30" s="188">
        <v>948843.3</v>
      </c>
      <c r="VO30" s="188">
        <v>181662.36</v>
      </c>
      <c r="VP30" s="188">
        <v>260077.34999999998</v>
      </c>
      <c r="VQ30" s="188">
        <v>253441.06</v>
      </c>
      <c r="VR30" s="188">
        <v>900559.16</v>
      </c>
      <c r="VS30" s="188">
        <v>479011.11</v>
      </c>
      <c r="VT30" s="188">
        <v>448699.89999999997</v>
      </c>
      <c r="VU30" s="188">
        <v>574438.88</v>
      </c>
      <c r="VV30" s="188">
        <v>109752.79000000001</v>
      </c>
      <c r="VW30" s="188">
        <v>0</v>
      </c>
      <c r="VX30" s="188">
        <v>187028.54</v>
      </c>
      <c r="VY30" s="188">
        <v>3432938.5700000003</v>
      </c>
      <c r="VZ30" s="188">
        <v>2103444.16</v>
      </c>
      <c r="WA30" s="188">
        <v>351633.95</v>
      </c>
      <c r="WB30" s="188">
        <v>101151</v>
      </c>
      <c r="WC30" s="188">
        <v>89116.65</v>
      </c>
      <c r="WD30" s="188">
        <v>24358</v>
      </c>
      <c r="WE30" s="188">
        <v>585494.03</v>
      </c>
      <c r="WF30" s="188">
        <v>4757527.32</v>
      </c>
      <c r="WG30" s="188">
        <v>130338.57</v>
      </c>
      <c r="WH30" s="188">
        <v>474749.21</v>
      </c>
      <c r="WI30" s="188">
        <v>529109.45000000007</v>
      </c>
      <c r="WJ30" s="188">
        <v>728953.32000000007</v>
      </c>
      <c r="WK30" s="188">
        <v>66341.100000000006</v>
      </c>
      <c r="WL30" s="188">
        <v>730552.85</v>
      </c>
      <c r="WM30" s="188">
        <v>1270272</v>
      </c>
      <c r="WN30" s="188">
        <v>252297.3</v>
      </c>
      <c r="WO30" s="188">
        <v>356579.64</v>
      </c>
      <c r="WP30" s="188">
        <v>700380.85000000009</v>
      </c>
      <c r="WQ30" s="188">
        <v>65796.05</v>
      </c>
      <c r="WR30" s="188">
        <v>538126.55000000005</v>
      </c>
      <c r="WS30" s="188">
        <v>2142832.29</v>
      </c>
      <c r="WT30" s="188">
        <v>9114.7799999999988</v>
      </c>
      <c r="WU30" s="188">
        <v>0</v>
      </c>
      <c r="WV30" s="188">
        <v>265520.25</v>
      </c>
      <c r="WW30" s="188">
        <v>126271.75</v>
      </c>
      <c r="WX30" s="188">
        <v>556670.62</v>
      </c>
      <c r="WY30" s="188">
        <v>7795.23</v>
      </c>
      <c r="WZ30" s="188">
        <v>94098.93</v>
      </c>
      <c r="XA30" s="188">
        <v>3710109.27</v>
      </c>
      <c r="XB30" s="188">
        <v>169536.87</v>
      </c>
      <c r="XC30" s="188">
        <v>0</v>
      </c>
      <c r="XD30" s="188">
        <v>201</v>
      </c>
      <c r="XE30" s="188">
        <v>0</v>
      </c>
      <c r="XF30" s="188">
        <v>7007773.3499999996</v>
      </c>
      <c r="XG30" s="188">
        <v>251728.91</v>
      </c>
      <c r="XH30" s="188">
        <v>569119.5</v>
      </c>
      <c r="XI30" s="188">
        <v>3535710.95</v>
      </c>
      <c r="XJ30" s="188">
        <v>340412.6</v>
      </c>
      <c r="XK30" s="188">
        <v>448829.4</v>
      </c>
      <c r="XL30" s="188">
        <v>358578.02999999997</v>
      </c>
      <c r="XM30" s="188">
        <v>392104.31</v>
      </c>
      <c r="XN30" s="188">
        <v>554459.35</v>
      </c>
      <c r="XO30" s="188">
        <v>986444.2</v>
      </c>
      <c r="XP30" s="188">
        <v>253519.74</v>
      </c>
      <c r="XQ30" s="188">
        <v>120047.7</v>
      </c>
      <c r="XR30" s="188">
        <v>85798.3</v>
      </c>
      <c r="XS30" s="188">
        <v>432427.89</v>
      </c>
      <c r="XT30" s="188">
        <v>164738.85</v>
      </c>
      <c r="XU30" s="188">
        <v>164216.04999999999</v>
      </c>
      <c r="XV30" s="188">
        <v>133978.5</v>
      </c>
      <c r="XW30" s="188">
        <v>122980.35</v>
      </c>
      <c r="XX30" s="188">
        <v>20921.849999999999</v>
      </c>
      <c r="XY30" s="188">
        <v>219195.40000000002</v>
      </c>
      <c r="XZ30" s="188">
        <v>87715.400000000009</v>
      </c>
      <c r="YA30" s="188">
        <v>70096.7</v>
      </c>
      <c r="YB30" s="188">
        <v>80287.350000000006</v>
      </c>
      <c r="YC30" s="188">
        <v>5965398.7299999995</v>
      </c>
      <c r="YD30" s="188">
        <v>228816.05000000002</v>
      </c>
      <c r="YE30" s="188">
        <v>531743.64</v>
      </c>
      <c r="YF30" s="188">
        <v>394191.34</v>
      </c>
      <c r="YG30" s="188">
        <v>6327944.0600000005</v>
      </c>
      <c r="YH30" s="188">
        <v>1057815.1499999999</v>
      </c>
      <c r="YI30" s="188">
        <v>569579.55000000005</v>
      </c>
      <c r="YJ30" s="188">
        <v>62095.14</v>
      </c>
      <c r="YK30" s="188">
        <v>114223.43</v>
      </c>
      <c r="YL30" s="188">
        <v>4043578.54</v>
      </c>
      <c r="YM30" s="188">
        <v>157613.35</v>
      </c>
      <c r="YN30" s="188">
        <v>144659.70000000001</v>
      </c>
      <c r="YO30" s="188">
        <v>485118.91</v>
      </c>
      <c r="YP30" s="188">
        <v>389567.45</v>
      </c>
      <c r="YQ30" s="188">
        <v>194275.86000000002</v>
      </c>
      <c r="YR30" s="188">
        <v>737690.2</v>
      </c>
      <c r="YS30" s="188">
        <v>125561.93000000001</v>
      </c>
      <c r="YT30" s="188">
        <v>2375000.61</v>
      </c>
      <c r="YU30" s="188">
        <v>61209.45</v>
      </c>
      <c r="YV30" s="188">
        <v>893561.4</v>
      </c>
      <c r="YW30" s="188">
        <v>0</v>
      </c>
      <c r="YX30" s="188">
        <v>289958.95</v>
      </c>
      <c r="YY30" s="188">
        <v>206207.95</v>
      </c>
      <c r="YZ30" s="188">
        <v>207007.85</v>
      </c>
      <c r="ZA30" s="188">
        <v>3362935.5</v>
      </c>
      <c r="ZB30" s="188">
        <v>550</v>
      </c>
      <c r="ZC30" s="188">
        <v>63884.05</v>
      </c>
      <c r="ZD30" s="188">
        <v>0</v>
      </c>
      <c r="ZE30" s="188">
        <v>103841.37</v>
      </c>
      <c r="ZF30" s="188">
        <v>0</v>
      </c>
      <c r="ZG30" s="188">
        <v>62852.65</v>
      </c>
      <c r="ZH30" s="188">
        <v>176777.9</v>
      </c>
      <c r="ZI30" s="188">
        <v>1020031.24</v>
      </c>
      <c r="ZJ30" s="188">
        <v>5895938.4000000004</v>
      </c>
      <c r="ZK30" s="188">
        <v>20621.29</v>
      </c>
      <c r="ZL30" s="188">
        <v>226264.73</v>
      </c>
      <c r="ZM30" s="188">
        <v>2690039.2800000003</v>
      </c>
      <c r="ZN30" s="188">
        <v>2303395.8300000005</v>
      </c>
      <c r="ZO30" s="188">
        <v>579776.12</v>
      </c>
      <c r="ZP30" s="188">
        <v>529055.21000000008</v>
      </c>
      <c r="ZQ30" s="188">
        <v>2295346.4700000002</v>
      </c>
      <c r="ZR30" s="188">
        <v>624259.26</v>
      </c>
      <c r="ZS30" s="188">
        <v>1598121.46</v>
      </c>
      <c r="ZT30" s="188">
        <v>754.3</v>
      </c>
      <c r="ZU30" s="188">
        <v>433501.35</v>
      </c>
      <c r="ZV30" s="188">
        <v>55359.69</v>
      </c>
      <c r="ZW30" s="188">
        <v>79610.11</v>
      </c>
      <c r="ZX30" s="188">
        <v>78309.509999999995</v>
      </c>
      <c r="ZY30" s="188">
        <v>603449.49</v>
      </c>
      <c r="ZZ30" s="188">
        <v>43392.020000000004</v>
      </c>
      <c r="AAA30" s="188">
        <v>88916.625</v>
      </c>
      <c r="AAB30" s="188">
        <v>457412.59</v>
      </c>
      <c r="AAC30" s="188">
        <v>814046.98</v>
      </c>
      <c r="AAD30" s="188">
        <v>53795.72</v>
      </c>
      <c r="AAE30" s="188">
        <v>422611.4</v>
      </c>
      <c r="AAF30" s="188">
        <v>95579.22</v>
      </c>
      <c r="AAG30" s="188">
        <v>58137.15</v>
      </c>
      <c r="AAH30" s="188">
        <v>646325.83000000007</v>
      </c>
      <c r="AAI30" s="188">
        <v>569097.05999999994</v>
      </c>
      <c r="AAJ30" s="188">
        <v>464412.73</v>
      </c>
      <c r="AAK30" s="188">
        <v>144523.5</v>
      </c>
      <c r="AAL30" s="188">
        <v>0</v>
      </c>
      <c r="AAM30" s="188">
        <v>32404133.670000002</v>
      </c>
      <c r="AAN30" s="188">
        <v>0</v>
      </c>
      <c r="AAO30" s="188">
        <v>494692.05000000005</v>
      </c>
      <c r="AAP30" s="188">
        <v>19308.54</v>
      </c>
      <c r="AAQ30" s="188">
        <v>634560.75</v>
      </c>
      <c r="AAR30" s="188">
        <v>438688.73000000004</v>
      </c>
      <c r="AAS30" s="188">
        <v>7497.17</v>
      </c>
      <c r="AAT30" s="188">
        <v>3263867.46</v>
      </c>
      <c r="AAU30" s="188">
        <v>2817281.71</v>
      </c>
      <c r="AAV30" s="188">
        <v>14496.84</v>
      </c>
      <c r="AAW30" s="188">
        <v>967.21</v>
      </c>
      <c r="AAX30" s="188">
        <v>26231.81</v>
      </c>
      <c r="AAY30" s="188">
        <v>9611.17</v>
      </c>
      <c r="AAZ30" s="188">
        <v>11588.779999999999</v>
      </c>
      <c r="ABA30" s="188">
        <v>130386.27</v>
      </c>
      <c r="ABB30" s="188">
        <v>34752.25</v>
      </c>
      <c r="ABC30" s="188">
        <v>10131.220000000001</v>
      </c>
      <c r="ABD30" s="188">
        <v>0</v>
      </c>
      <c r="ABE30" s="188">
        <v>7017.85</v>
      </c>
      <c r="ABF30" s="188">
        <v>2494416.63</v>
      </c>
      <c r="ABG30" s="188">
        <v>346283.74</v>
      </c>
      <c r="ABH30" s="188">
        <v>1047700.8199999998</v>
      </c>
      <c r="ABI30" s="188">
        <v>751417.65</v>
      </c>
      <c r="ABJ30" s="188">
        <v>131343</v>
      </c>
      <c r="ABK30" s="188">
        <v>566494.5</v>
      </c>
      <c r="ABL30" s="188">
        <v>352.9</v>
      </c>
      <c r="ABM30" s="188">
        <v>980052.13</v>
      </c>
      <c r="ABN30" s="188">
        <v>0</v>
      </c>
      <c r="ABO30" s="188">
        <v>847639</v>
      </c>
      <c r="ABP30" s="188">
        <v>5201</v>
      </c>
      <c r="ABQ30" s="188">
        <v>0</v>
      </c>
      <c r="ABR30" s="188">
        <v>0</v>
      </c>
      <c r="ABS30" s="188">
        <v>21931</v>
      </c>
      <c r="ABT30" s="188">
        <v>0</v>
      </c>
      <c r="ABU30" s="188">
        <v>0</v>
      </c>
      <c r="ABV30" s="188">
        <v>13747344.65</v>
      </c>
      <c r="ABW30" s="188">
        <v>90253.08</v>
      </c>
      <c r="ABX30" s="188">
        <v>1097490.97</v>
      </c>
      <c r="ABY30" s="188">
        <v>227622.25</v>
      </c>
      <c r="ABZ30" s="188">
        <v>145015.74</v>
      </c>
      <c r="ACA30" s="188">
        <v>1427584.3199999998</v>
      </c>
      <c r="ACB30" s="188">
        <v>0</v>
      </c>
      <c r="ACC30" s="188">
        <v>735959.77</v>
      </c>
      <c r="ACD30" s="188">
        <v>50678.15</v>
      </c>
      <c r="ACE30" s="188">
        <v>963026.87</v>
      </c>
      <c r="ACF30" s="188">
        <v>285530.11</v>
      </c>
      <c r="ACG30" s="188">
        <v>4697072.63</v>
      </c>
      <c r="ACH30" s="188">
        <v>0</v>
      </c>
      <c r="ACI30" s="188">
        <v>45834.65</v>
      </c>
      <c r="ACJ30" s="188">
        <v>0</v>
      </c>
      <c r="ACK30" s="188">
        <v>13813</v>
      </c>
      <c r="ACL30" s="188">
        <v>0</v>
      </c>
      <c r="ACM30" s="188">
        <v>0</v>
      </c>
      <c r="ACN30" s="188">
        <v>1211583.94</v>
      </c>
      <c r="ACO30" s="188">
        <v>0</v>
      </c>
      <c r="ACP30" s="188">
        <v>0</v>
      </c>
      <c r="ACQ30" s="188">
        <v>0</v>
      </c>
      <c r="ACR30" s="188">
        <v>2071584.56</v>
      </c>
      <c r="ACS30" s="188">
        <v>78844.3</v>
      </c>
      <c r="ACT30" s="188">
        <v>0</v>
      </c>
      <c r="ACU30" s="188">
        <v>6756</v>
      </c>
      <c r="ACV30" s="188">
        <v>390662.8</v>
      </c>
      <c r="ACW30" s="188">
        <v>0</v>
      </c>
      <c r="ACX30" s="188">
        <v>70408.3</v>
      </c>
      <c r="ACY30" s="188">
        <v>0</v>
      </c>
      <c r="ACZ30" s="188">
        <v>0</v>
      </c>
      <c r="ADA30" s="188">
        <v>0</v>
      </c>
      <c r="ADB30" s="188">
        <v>110148.7</v>
      </c>
      <c r="ADC30" s="188">
        <v>0</v>
      </c>
      <c r="ADD30" s="188">
        <v>218961.13</v>
      </c>
      <c r="ADE30" s="188">
        <v>540908.99</v>
      </c>
      <c r="ADF30" s="188">
        <v>0</v>
      </c>
      <c r="ADG30" s="188">
        <v>148068.31</v>
      </c>
      <c r="ADH30" s="188">
        <v>0</v>
      </c>
      <c r="ADI30" s="188">
        <v>0</v>
      </c>
      <c r="ADJ30" s="188">
        <v>397582.56</v>
      </c>
      <c r="ADK30" s="188">
        <v>113636.15</v>
      </c>
      <c r="ADL30" s="188">
        <v>0</v>
      </c>
      <c r="ADM30" s="188">
        <v>18680093.25</v>
      </c>
      <c r="ADN30" s="188">
        <v>0</v>
      </c>
      <c r="ADO30" s="188">
        <v>0</v>
      </c>
      <c r="ADP30" s="188">
        <v>0</v>
      </c>
      <c r="ADQ30" s="188">
        <v>7853.64</v>
      </c>
      <c r="ADR30" s="188">
        <v>0</v>
      </c>
      <c r="ADS30" s="188">
        <v>498206.25</v>
      </c>
      <c r="ADT30" s="188">
        <v>163447.5</v>
      </c>
      <c r="ADU30" s="188">
        <v>8230254.7700000005</v>
      </c>
      <c r="ADV30" s="188">
        <v>2954907.55</v>
      </c>
      <c r="ADW30" s="188">
        <v>1390407.55</v>
      </c>
      <c r="ADX30" s="188">
        <v>187152</v>
      </c>
      <c r="ADY30" s="188">
        <v>1154360.97</v>
      </c>
      <c r="ADZ30" s="188">
        <v>94520.15</v>
      </c>
      <c r="AEA30" s="188">
        <v>501515.2</v>
      </c>
      <c r="AEB30" s="188">
        <v>272054.95</v>
      </c>
      <c r="AEC30" s="188">
        <v>104311.05</v>
      </c>
      <c r="AED30" s="188">
        <v>144532.04999999999</v>
      </c>
      <c r="AEE30" s="188">
        <v>127878.13</v>
      </c>
      <c r="AEF30" s="188">
        <v>166602.85</v>
      </c>
      <c r="AEG30" s="188">
        <v>980340</v>
      </c>
      <c r="AEH30" s="188">
        <v>1027778.75</v>
      </c>
      <c r="AEI30" s="188">
        <v>343570.35</v>
      </c>
      <c r="AEJ30" s="188">
        <v>334885.64999999997</v>
      </c>
      <c r="AEK30" s="188">
        <v>181949.6</v>
      </c>
      <c r="AEL30" s="188">
        <v>826910.85000000009</v>
      </c>
      <c r="AEM30" s="188">
        <v>0</v>
      </c>
      <c r="AEN30" s="188">
        <v>401263.58999999997</v>
      </c>
      <c r="AEO30" s="188">
        <v>2855559.4000000004</v>
      </c>
      <c r="AEP30" s="188">
        <v>0</v>
      </c>
      <c r="AEQ30" s="188">
        <v>134183.35</v>
      </c>
      <c r="AER30" s="188">
        <v>87920.6</v>
      </c>
      <c r="AES30" s="188">
        <v>95658.599999999991</v>
      </c>
      <c r="AET30" s="188">
        <v>721317.41999999993</v>
      </c>
      <c r="AEU30" s="188">
        <v>27980.35</v>
      </c>
      <c r="AEV30" s="188">
        <v>0</v>
      </c>
      <c r="AEW30" s="188">
        <v>258376.25</v>
      </c>
      <c r="AEX30" s="188">
        <v>174727.31</v>
      </c>
      <c r="AEY30" s="188">
        <v>57982.210000000006</v>
      </c>
      <c r="AEZ30" s="188">
        <v>0</v>
      </c>
      <c r="AFA30" s="188">
        <v>0</v>
      </c>
      <c r="AFB30" s="188">
        <v>0</v>
      </c>
      <c r="AFC30" s="188">
        <v>0</v>
      </c>
      <c r="AFD30" s="188">
        <v>0</v>
      </c>
      <c r="AFE30" s="188">
        <v>0</v>
      </c>
      <c r="AFF30" s="188">
        <v>0</v>
      </c>
      <c r="AFG30" s="188">
        <v>0</v>
      </c>
      <c r="AFH30" s="188">
        <v>0</v>
      </c>
      <c r="AFI30" s="188">
        <v>200458.08000000002</v>
      </c>
      <c r="AFJ30" s="188">
        <v>7200.05</v>
      </c>
      <c r="AFK30" s="188">
        <v>0</v>
      </c>
      <c r="AFL30" s="188">
        <v>25794.82</v>
      </c>
      <c r="AFM30" s="188">
        <v>0</v>
      </c>
      <c r="AFN30" s="188">
        <v>0</v>
      </c>
      <c r="AFO30" s="188">
        <v>0</v>
      </c>
      <c r="AFP30" s="188">
        <v>0</v>
      </c>
      <c r="AFQ30" s="188">
        <v>0</v>
      </c>
      <c r="AFR30" s="188">
        <v>0</v>
      </c>
      <c r="AFS30" s="188">
        <v>1219.5999999999999</v>
      </c>
      <c r="AFT30" s="188">
        <v>0</v>
      </c>
      <c r="AFU30" s="188">
        <v>0</v>
      </c>
      <c r="AFV30" s="188">
        <v>0</v>
      </c>
      <c r="AFW30" s="188">
        <v>0</v>
      </c>
      <c r="AFX30" s="188">
        <v>457090.05</v>
      </c>
      <c r="AFY30" s="188">
        <v>279863.03000000003</v>
      </c>
      <c r="AFZ30" s="188">
        <v>46600.960000000006</v>
      </c>
      <c r="AGA30" s="188">
        <v>193264.75</v>
      </c>
      <c r="AGB30" s="188">
        <v>739452.73</v>
      </c>
      <c r="AGC30" s="188">
        <v>107322.69</v>
      </c>
      <c r="AGD30" s="188">
        <v>36426.300000000003</v>
      </c>
      <c r="AGE30" s="188">
        <v>118901.45</v>
      </c>
      <c r="AGF30" s="188">
        <v>109401.05</v>
      </c>
      <c r="AGG30" s="188">
        <v>41318.35</v>
      </c>
      <c r="AGH30" s="188">
        <v>86203.95</v>
      </c>
      <c r="AGI30" s="188">
        <v>1001885.7</v>
      </c>
      <c r="AGJ30" s="188">
        <v>1129359.19</v>
      </c>
      <c r="AGK30" s="188">
        <v>0</v>
      </c>
      <c r="AGL30" s="188">
        <v>0</v>
      </c>
      <c r="AGM30" s="188">
        <v>0</v>
      </c>
      <c r="AGN30" s="188">
        <v>0</v>
      </c>
      <c r="AGO30" s="188">
        <v>0</v>
      </c>
      <c r="AGP30" s="188">
        <v>0</v>
      </c>
      <c r="AGQ30" s="188">
        <v>14058991.17</v>
      </c>
      <c r="AGR30" s="188">
        <v>5974652.8900000006</v>
      </c>
      <c r="AGS30" s="188">
        <v>193216.21</v>
      </c>
      <c r="AGT30" s="188">
        <v>371599.14999999997</v>
      </c>
      <c r="AGU30" s="188">
        <v>1763408.0499999998</v>
      </c>
      <c r="AGV30" s="188">
        <v>102100.29999999999</v>
      </c>
      <c r="AGW30" s="188">
        <v>0</v>
      </c>
      <c r="AGX30" s="188">
        <v>279128.90000000002</v>
      </c>
      <c r="AGY30" s="188">
        <v>84804.25</v>
      </c>
      <c r="AGZ30" s="188">
        <v>547007.15</v>
      </c>
      <c r="AHA30" s="188">
        <v>350603.19999999995</v>
      </c>
      <c r="AHB30" s="188">
        <v>324660.59999999998</v>
      </c>
      <c r="AHC30" s="188">
        <v>166945.4</v>
      </c>
      <c r="AHD30" s="188">
        <v>184487.15</v>
      </c>
      <c r="AHE30" s="188">
        <v>59230.92</v>
      </c>
      <c r="AHF30" s="188">
        <v>693945.93</v>
      </c>
      <c r="AHG30" s="188">
        <v>602886.63</v>
      </c>
      <c r="AHH30" s="188">
        <v>675377.35</v>
      </c>
      <c r="AHI30" s="188">
        <v>80003.3</v>
      </c>
      <c r="AHJ30" s="188">
        <v>173317.15</v>
      </c>
      <c r="AHK30" s="188">
        <v>306205.10000000003</v>
      </c>
      <c r="AHL30" s="188">
        <v>445754.55</v>
      </c>
      <c r="AHM30" s="188">
        <v>304735.64</v>
      </c>
      <c r="AHN30" s="188">
        <v>45338.75</v>
      </c>
      <c r="AHO30" s="188"/>
      <c r="AHQ30" s="208">
        <v>28</v>
      </c>
      <c r="AHR30" s="184" t="s">
        <v>670</v>
      </c>
      <c r="AHS30" s="184" t="b">
        <f t="shared" si="0"/>
        <v>1</v>
      </c>
    </row>
    <row r="31" spans="1:903" ht="23.5" customHeight="1">
      <c r="A31" s="183" t="s">
        <v>41</v>
      </c>
      <c r="B31" s="184" t="s">
        <v>42</v>
      </c>
      <c r="C31" s="188">
        <v>96226824.140000001</v>
      </c>
      <c r="D31" s="188">
        <v>20936603.850000001</v>
      </c>
      <c r="E31" s="188">
        <v>14774625.439999999</v>
      </c>
      <c r="F31" s="188">
        <v>37996111.519999996</v>
      </c>
      <c r="G31" s="188">
        <v>17037595.899999999</v>
      </c>
      <c r="H31" s="188">
        <v>29157200.379999999</v>
      </c>
      <c r="I31" s="188">
        <v>7309821.3499999996</v>
      </c>
      <c r="J31" s="188">
        <v>20809602.84</v>
      </c>
      <c r="K31" s="188">
        <v>39058244.969999999</v>
      </c>
      <c r="L31" s="188">
        <v>11312024.1</v>
      </c>
      <c r="M31" s="188">
        <v>24029224.889999997</v>
      </c>
      <c r="N31" s="188">
        <v>26050373.100000001</v>
      </c>
      <c r="O31" s="188">
        <v>38697999.870000005</v>
      </c>
      <c r="P31" s="188">
        <v>27093653.460000001</v>
      </c>
      <c r="Q31" s="188">
        <v>15896041.020000001</v>
      </c>
      <c r="R31" s="188">
        <v>6285823.5500000007</v>
      </c>
      <c r="S31" s="188">
        <v>18439705.759999998</v>
      </c>
      <c r="T31" s="188">
        <v>17772291.509999998</v>
      </c>
      <c r="U31" s="188">
        <v>8313914.7999999998</v>
      </c>
      <c r="V31" s="188">
        <v>17058194.16</v>
      </c>
      <c r="W31" s="188">
        <v>9772428.3099999987</v>
      </c>
      <c r="X31" s="188">
        <v>11830887.439999999</v>
      </c>
      <c r="Y31" s="188">
        <v>12209284.199999999</v>
      </c>
      <c r="Z31" s="188">
        <v>5293066.43</v>
      </c>
      <c r="AA31" s="188">
        <v>88783138.659999996</v>
      </c>
      <c r="AB31" s="188">
        <v>35706848.859999999</v>
      </c>
      <c r="AC31" s="188">
        <v>39182719.640000001</v>
      </c>
      <c r="AD31" s="188">
        <v>13279550.140000001</v>
      </c>
      <c r="AE31" s="188">
        <v>35256285.370000005</v>
      </c>
      <c r="AF31" s="188">
        <v>14890951.529999999</v>
      </c>
      <c r="AG31" s="188">
        <v>40811845.980000004</v>
      </c>
      <c r="AH31" s="188">
        <v>26386183.93</v>
      </c>
      <c r="AI31" s="188">
        <v>20729958.400000002</v>
      </c>
      <c r="AJ31" s="188">
        <v>21474693.890000001</v>
      </c>
      <c r="AK31" s="188">
        <v>14338068.59</v>
      </c>
      <c r="AL31" s="188">
        <v>25597758.380000003</v>
      </c>
      <c r="AM31" s="188">
        <v>58139236.630000003</v>
      </c>
      <c r="AN31" s="188">
        <v>14690764.039999999</v>
      </c>
      <c r="AO31" s="188">
        <v>10225326.939999999</v>
      </c>
      <c r="AP31" s="188">
        <v>42015135.57</v>
      </c>
      <c r="AQ31" s="188">
        <v>22831611.469999999</v>
      </c>
      <c r="AR31" s="188">
        <v>8251667.4900000002</v>
      </c>
      <c r="AS31" s="188">
        <v>28426182.419999998</v>
      </c>
      <c r="AT31" s="188">
        <v>18995977.07</v>
      </c>
      <c r="AU31" s="188">
        <v>28350409.219999999</v>
      </c>
      <c r="AV31" s="188">
        <v>37575052.350000001</v>
      </c>
      <c r="AW31" s="188">
        <v>34422064.490000002</v>
      </c>
      <c r="AX31" s="188">
        <v>19149323.16</v>
      </c>
      <c r="AY31" s="188">
        <v>4019584.85</v>
      </c>
      <c r="AZ31" s="188">
        <v>14789738.58</v>
      </c>
      <c r="BA31" s="188">
        <v>14645312.41</v>
      </c>
      <c r="BB31" s="188">
        <v>6327621.79</v>
      </c>
      <c r="BC31" s="188">
        <v>8611403.5700000003</v>
      </c>
      <c r="BD31" s="188">
        <v>14808309.149999999</v>
      </c>
      <c r="BE31" s="188">
        <v>5909213.7999999998</v>
      </c>
      <c r="BF31" s="188">
        <v>11922741.609999999</v>
      </c>
      <c r="BG31" s="188">
        <v>6377864.8399999999</v>
      </c>
      <c r="BH31" s="188">
        <v>12233745.979999999</v>
      </c>
      <c r="BI31" s="188">
        <v>3134649.84</v>
      </c>
      <c r="BJ31" s="188">
        <v>6149606.7199999997</v>
      </c>
      <c r="BK31" s="188">
        <v>2174773.25</v>
      </c>
      <c r="BL31" s="188">
        <v>30511461.330000002</v>
      </c>
      <c r="BM31" s="188">
        <v>42421235.420000002</v>
      </c>
      <c r="BN31" s="188">
        <v>5892555.8300000001</v>
      </c>
      <c r="BO31" s="188">
        <v>9084613.5500000007</v>
      </c>
      <c r="BP31" s="188">
        <v>7369194.75</v>
      </c>
      <c r="BQ31" s="188">
        <v>1889647.65</v>
      </c>
      <c r="BR31" s="188">
        <v>3183932.75</v>
      </c>
      <c r="BS31" s="188">
        <v>4678187.5199999996</v>
      </c>
      <c r="BT31" s="188">
        <v>10607154.18</v>
      </c>
      <c r="BU31" s="188">
        <v>3462311.02</v>
      </c>
      <c r="BV31" s="188">
        <v>10836145.800000001</v>
      </c>
      <c r="BW31" s="188">
        <v>25493738.490000006</v>
      </c>
      <c r="BX31" s="188">
        <v>5133275.08</v>
      </c>
      <c r="BY31" s="188">
        <v>22294845.909999996</v>
      </c>
      <c r="BZ31" s="188">
        <v>5023988</v>
      </c>
      <c r="CA31" s="188">
        <v>17665931.41</v>
      </c>
      <c r="CB31" s="188">
        <v>20288613.600000001</v>
      </c>
      <c r="CC31" s="188">
        <v>9238055.0399999991</v>
      </c>
      <c r="CD31" s="188">
        <v>85490</v>
      </c>
      <c r="CE31" s="188">
        <v>91420</v>
      </c>
      <c r="CF31" s="188">
        <v>47871010.390000001</v>
      </c>
      <c r="CG31" s="188">
        <v>14449157.620000001</v>
      </c>
      <c r="CH31" s="188">
        <v>17689573.590000004</v>
      </c>
      <c r="CI31" s="188">
        <v>13377882.75</v>
      </c>
      <c r="CJ31" s="188">
        <v>18039046.300000001</v>
      </c>
      <c r="CK31" s="188">
        <v>17262383.699999999</v>
      </c>
      <c r="CL31" s="188">
        <v>14090414.289999999</v>
      </c>
      <c r="CM31" s="188">
        <v>18059834.75</v>
      </c>
      <c r="CN31" s="188">
        <v>6666315.7699999996</v>
      </c>
      <c r="CO31" s="188">
        <v>29134986.240000002</v>
      </c>
      <c r="CP31" s="188">
        <v>10881162.75</v>
      </c>
      <c r="CQ31" s="188">
        <v>19548860.25</v>
      </c>
      <c r="CR31" s="188">
        <v>16196042.5</v>
      </c>
      <c r="CS31" s="188">
        <v>15924475.440000001</v>
      </c>
      <c r="CT31" s="188">
        <v>13566701.850000001</v>
      </c>
      <c r="CU31" s="188">
        <v>19051522.489999998</v>
      </c>
      <c r="CV31" s="188">
        <v>24405934.48</v>
      </c>
      <c r="CW31" s="188">
        <v>6900836.2299999995</v>
      </c>
      <c r="CX31" s="188">
        <v>30099868.090000004</v>
      </c>
      <c r="CY31" s="188">
        <v>8572033.0999999996</v>
      </c>
      <c r="CZ31" s="188">
        <v>8542878.9900000002</v>
      </c>
      <c r="DA31" s="188">
        <v>36819360.329999998</v>
      </c>
      <c r="DB31" s="188">
        <v>15967592.98</v>
      </c>
      <c r="DC31" s="188">
        <v>42441588.140000001</v>
      </c>
      <c r="DD31" s="188">
        <v>17525404.57</v>
      </c>
      <c r="DE31" s="188">
        <v>8937121.6799999997</v>
      </c>
      <c r="DF31" s="188">
        <v>5947496.5199999996</v>
      </c>
      <c r="DG31" s="188">
        <v>11597464.119999999</v>
      </c>
      <c r="DH31" s="188">
        <v>9386542.8499999996</v>
      </c>
      <c r="DI31" s="188">
        <v>9374627.1999999993</v>
      </c>
      <c r="DJ31" s="188">
        <v>5892171.8099999996</v>
      </c>
      <c r="DK31" s="188">
        <v>12854434.800000001</v>
      </c>
      <c r="DL31" s="188">
        <v>42370761.170000002</v>
      </c>
      <c r="DM31" s="188">
        <v>69616233.189999998</v>
      </c>
      <c r="DN31" s="188">
        <v>12592239.02</v>
      </c>
      <c r="DO31" s="188">
        <v>12757051.460000001</v>
      </c>
      <c r="DP31" s="188">
        <v>14711800.33</v>
      </c>
      <c r="DQ31" s="188">
        <v>21674766.100000001</v>
      </c>
      <c r="DR31" s="188">
        <v>21769580.719999999</v>
      </c>
      <c r="DS31" s="188">
        <v>35591343.149999999</v>
      </c>
      <c r="DT31" s="188">
        <v>9912489.5999999996</v>
      </c>
      <c r="DU31" s="188">
        <v>105225112.86</v>
      </c>
      <c r="DV31" s="188">
        <v>13911972.43</v>
      </c>
      <c r="DW31" s="188">
        <v>44694248.710000008</v>
      </c>
      <c r="DX31" s="188">
        <v>25408217.579999998</v>
      </c>
      <c r="DY31" s="188">
        <v>43743605.899999999</v>
      </c>
      <c r="DZ31" s="188">
        <v>19571717.5</v>
      </c>
      <c r="EA31" s="188">
        <v>72948793.820000008</v>
      </c>
      <c r="EB31" s="188">
        <v>25234563.289999999</v>
      </c>
      <c r="EC31" s="188">
        <v>34845788.060000002</v>
      </c>
      <c r="ED31" s="188">
        <v>10179973.490000002</v>
      </c>
      <c r="EE31" s="188">
        <v>13258036.17</v>
      </c>
      <c r="EF31" s="188">
        <v>10635891.73</v>
      </c>
      <c r="EG31" s="188">
        <v>14228222.420000002</v>
      </c>
      <c r="EH31" s="188">
        <v>16719519.15</v>
      </c>
      <c r="EI31" s="188">
        <v>13123837.709999999</v>
      </c>
      <c r="EJ31" s="188">
        <v>19451708.300000001</v>
      </c>
      <c r="EK31" s="188">
        <v>4922470.29</v>
      </c>
      <c r="EL31" s="188">
        <v>12371555.17</v>
      </c>
      <c r="EM31" s="188">
        <v>25030678.829999998</v>
      </c>
      <c r="EN31" s="188">
        <v>20827900.250000004</v>
      </c>
      <c r="EO31" s="188">
        <v>23580374.609999999</v>
      </c>
      <c r="EP31" s="188">
        <v>19772316.600000001</v>
      </c>
      <c r="EQ31" s="188">
        <v>7921767.4900000002</v>
      </c>
      <c r="ER31" s="188">
        <v>9758150.7599999998</v>
      </c>
      <c r="ES31" s="188">
        <v>35703253.170000002</v>
      </c>
      <c r="ET31" s="188">
        <v>35404603.049999997</v>
      </c>
      <c r="EU31" s="188">
        <v>17823475.800000001</v>
      </c>
      <c r="EV31" s="188">
        <v>40598309.839999996</v>
      </c>
      <c r="EW31" s="188">
        <v>5663960.3900000006</v>
      </c>
      <c r="EX31" s="188">
        <v>17911210.93</v>
      </c>
      <c r="EY31" s="188">
        <v>20892911.52</v>
      </c>
      <c r="EZ31" s="188">
        <v>21844480.18</v>
      </c>
      <c r="FA31" s="188">
        <v>21621280.390000001</v>
      </c>
      <c r="FB31" s="188">
        <v>21160573.989999998</v>
      </c>
      <c r="FC31" s="188">
        <v>12367770.02</v>
      </c>
      <c r="FD31" s="188">
        <v>9480814.2400000002</v>
      </c>
      <c r="FE31" s="188">
        <v>10601059.949999999</v>
      </c>
      <c r="FF31" s="188">
        <v>9067630.1900000013</v>
      </c>
      <c r="FG31" s="188">
        <v>11308542.75</v>
      </c>
      <c r="FH31" s="188">
        <v>6997878.5800000001</v>
      </c>
      <c r="FI31" s="188">
        <v>9508528.4300000016</v>
      </c>
      <c r="FJ31" s="188">
        <v>6176434.0899999999</v>
      </c>
      <c r="FK31" s="188">
        <v>9800568.0500000007</v>
      </c>
      <c r="FL31" s="188">
        <v>11509299.449999999</v>
      </c>
      <c r="FM31" s="188">
        <v>16451005.029999999</v>
      </c>
      <c r="FN31" s="188">
        <v>5598947.1500000004</v>
      </c>
      <c r="FO31" s="188">
        <v>5478343.25</v>
      </c>
      <c r="FP31" s="188">
        <v>74298299.5</v>
      </c>
      <c r="FQ31" s="188">
        <v>9467116.7000000011</v>
      </c>
      <c r="FR31" s="188">
        <v>19665257.559999995</v>
      </c>
      <c r="FS31" s="188">
        <v>13534966.02</v>
      </c>
      <c r="FT31" s="188">
        <v>22206910.609999999</v>
      </c>
      <c r="FU31" s="188">
        <v>13039803.5</v>
      </c>
      <c r="FV31" s="188">
        <v>23517163.329999998</v>
      </c>
      <c r="FW31" s="188">
        <v>26723874.48</v>
      </c>
      <c r="FX31" s="188">
        <v>22867978.07</v>
      </c>
      <c r="FY31" s="188">
        <v>11870555.110000001</v>
      </c>
      <c r="FZ31" s="188">
        <v>27685962.949999999</v>
      </c>
      <c r="GA31" s="188">
        <v>10626418.280000001</v>
      </c>
      <c r="GB31" s="188">
        <v>12308877.860000001</v>
      </c>
      <c r="GC31" s="188">
        <v>10233866.030000001</v>
      </c>
      <c r="GD31" s="188">
        <v>27576654.469999999</v>
      </c>
      <c r="GE31" s="188">
        <v>5928440.709999999</v>
      </c>
      <c r="GF31" s="188">
        <v>8993770.0499999989</v>
      </c>
      <c r="GG31" s="188">
        <v>9232068.0500000007</v>
      </c>
      <c r="GH31" s="188">
        <v>8246244.0299999993</v>
      </c>
      <c r="GI31" s="188">
        <v>5742979.6799999997</v>
      </c>
      <c r="GJ31" s="188">
        <v>4121713.47</v>
      </c>
      <c r="GK31" s="188">
        <v>11060195.219999999</v>
      </c>
      <c r="GL31" s="188">
        <v>6471963.0999999996</v>
      </c>
      <c r="GM31" s="188">
        <v>7910669.5300000003</v>
      </c>
      <c r="GN31" s="188">
        <v>2973048.7800000003</v>
      </c>
      <c r="GO31" s="188">
        <v>5876296.5600000005</v>
      </c>
      <c r="GP31" s="188">
        <v>5435324.2200000007</v>
      </c>
      <c r="GQ31" s="188">
        <v>12289401.550000001</v>
      </c>
      <c r="GR31" s="188">
        <v>5354089.1000000006</v>
      </c>
      <c r="GS31" s="188">
        <v>13724173.59</v>
      </c>
      <c r="GT31" s="188">
        <v>3290052.48</v>
      </c>
      <c r="GU31" s="188">
        <v>8632273.9900000002</v>
      </c>
      <c r="GV31" s="188">
        <v>7273648.3499999996</v>
      </c>
      <c r="GW31" s="188">
        <v>3252130.4</v>
      </c>
      <c r="GX31" s="188">
        <v>11398642.99</v>
      </c>
      <c r="GY31" s="188">
        <v>7382295.9000000004</v>
      </c>
      <c r="GZ31" s="188">
        <v>16855383.050000001</v>
      </c>
      <c r="HA31" s="188">
        <v>11646992.48</v>
      </c>
      <c r="HB31" s="188">
        <v>44890023.510000005</v>
      </c>
      <c r="HC31" s="188">
        <v>12932286.17</v>
      </c>
      <c r="HD31" s="188">
        <v>21759228.57</v>
      </c>
      <c r="HE31" s="188">
        <v>31974339.719999999</v>
      </c>
      <c r="HF31" s="188">
        <v>31824987.02</v>
      </c>
      <c r="HG31" s="188">
        <v>19877087.370000001</v>
      </c>
      <c r="HH31" s="188">
        <v>9352605.9000000004</v>
      </c>
      <c r="HI31" s="188">
        <v>39662549.829999998</v>
      </c>
      <c r="HJ31" s="188">
        <v>46068865.270000003</v>
      </c>
      <c r="HK31" s="188">
        <v>18253842.16</v>
      </c>
      <c r="HL31" s="188">
        <v>11479492.280000001</v>
      </c>
      <c r="HM31" s="188">
        <v>6132777.5099999998</v>
      </c>
      <c r="HN31" s="188">
        <v>4295732.08</v>
      </c>
      <c r="HO31" s="188">
        <v>12406412.08</v>
      </c>
      <c r="HP31" s="188">
        <v>6208731.2600000007</v>
      </c>
      <c r="HQ31" s="188">
        <v>43435496.259999998</v>
      </c>
      <c r="HR31" s="188">
        <v>19864846.899999999</v>
      </c>
      <c r="HS31" s="188">
        <v>9527252.0399999991</v>
      </c>
      <c r="HT31" s="188">
        <v>4025878</v>
      </c>
      <c r="HU31" s="188">
        <v>5454784.4000000004</v>
      </c>
      <c r="HV31" s="188">
        <v>8033884.2400000002</v>
      </c>
      <c r="HW31" s="188">
        <v>22868439.370000001</v>
      </c>
      <c r="HX31" s="188">
        <v>6302362.3499999996</v>
      </c>
      <c r="HY31" s="188">
        <v>11361821.5</v>
      </c>
      <c r="HZ31" s="188">
        <v>11684696.99</v>
      </c>
      <c r="IA31" s="188">
        <v>8507544.9199999999</v>
      </c>
      <c r="IB31" s="188">
        <v>16110138.93</v>
      </c>
      <c r="IC31" s="188">
        <v>4986329.8600000003</v>
      </c>
      <c r="ID31" s="188">
        <v>18582806.43</v>
      </c>
      <c r="IE31" s="188">
        <v>2707225.19</v>
      </c>
      <c r="IF31" s="188">
        <v>3115985.1</v>
      </c>
      <c r="IG31" s="188">
        <v>12856290.48</v>
      </c>
      <c r="IH31" s="188">
        <v>10740132.690000001</v>
      </c>
      <c r="II31" s="188">
        <v>10117806.449999999</v>
      </c>
      <c r="IJ31" s="188">
        <v>13734059.609999999</v>
      </c>
      <c r="IK31" s="188">
        <v>9395703.0800000001</v>
      </c>
      <c r="IL31" s="188">
        <v>7714131.8800000008</v>
      </c>
      <c r="IM31" s="188">
        <v>7406038.4199999999</v>
      </c>
      <c r="IN31" s="188">
        <v>3116854.21</v>
      </c>
      <c r="IO31" s="188">
        <v>6001335.96</v>
      </c>
      <c r="IP31" s="188">
        <v>4258497.28</v>
      </c>
      <c r="IQ31" s="188">
        <v>5718667.3300000001</v>
      </c>
      <c r="IR31" s="188">
        <v>13324643.829999998</v>
      </c>
      <c r="IS31" s="188">
        <v>8669492.2599999998</v>
      </c>
      <c r="IT31" s="188">
        <v>9268706.7400000002</v>
      </c>
      <c r="IU31" s="188">
        <v>11162869.26</v>
      </c>
      <c r="IV31" s="188">
        <v>6837058.7400000002</v>
      </c>
      <c r="IW31" s="188">
        <v>3764377.6799999997</v>
      </c>
      <c r="IX31" s="188">
        <v>6543987.1500000004</v>
      </c>
      <c r="IY31" s="188">
        <v>1717104.47</v>
      </c>
      <c r="IZ31" s="188">
        <v>2547763.88</v>
      </c>
      <c r="JA31" s="188">
        <v>5038343.7699999996</v>
      </c>
      <c r="JB31" s="188">
        <v>9021982.5899999999</v>
      </c>
      <c r="JC31" s="188">
        <v>3635132.45</v>
      </c>
      <c r="JD31" s="188">
        <v>12918615.52</v>
      </c>
      <c r="JE31" s="188">
        <v>9278056.8200000003</v>
      </c>
      <c r="JF31" s="188">
        <v>17096134.759999998</v>
      </c>
      <c r="JG31" s="188">
        <v>6983211.3599999994</v>
      </c>
      <c r="JH31" s="188">
        <v>3770439.03</v>
      </c>
      <c r="JI31" s="188">
        <v>4743887.29</v>
      </c>
      <c r="JJ31" s="188">
        <v>10330347.450000001</v>
      </c>
      <c r="JK31" s="188">
        <v>8220783.4900000002</v>
      </c>
      <c r="JL31" s="188">
        <v>7123293.7400000002</v>
      </c>
      <c r="JM31" s="188">
        <v>19483282.07</v>
      </c>
      <c r="JN31" s="188">
        <v>9029460.5399999991</v>
      </c>
      <c r="JO31" s="188">
        <v>12175472.42</v>
      </c>
      <c r="JP31" s="188">
        <v>6620612.9900000002</v>
      </c>
      <c r="JQ31" s="188">
        <v>12132167.27</v>
      </c>
      <c r="JR31" s="188">
        <v>9062549.7200000007</v>
      </c>
      <c r="JS31" s="188">
        <v>3223210.2</v>
      </c>
      <c r="JT31" s="188">
        <v>18283576.219999999</v>
      </c>
      <c r="JU31" s="188">
        <v>26178455.059999999</v>
      </c>
      <c r="JV31" s="188">
        <v>19253946.199999999</v>
      </c>
      <c r="JW31" s="188">
        <v>31043672.399999999</v>
      </c>
      <c r="JX31" s="188">
        <v>7197625.5199999996</v>
      </c>
      <c r="JY31" s="188">
        <v>41543505.840000004</v>
      </c>
      <c r="JZ31" s="188">
        <v>20622566.519999996</v>
      </c>
      <c r="KA31" s="188">
        <v>7410641.1100000003</v>
      </c>
      <c r="KB31" s="188">
        <v>1171674.27</v>
      </c>
      <c r="KC31" s="188">
        <v>15858738.550000001</v>
      </c>
      <c r="KD31" s="188">
        <v>2232694</v>
      </c>
      <c r="KE31" s="188">
        <v>17739320.27</v>
      </c>
      <c r="KF31" s="188">
        <v>3158259.74</v>
      </c>
      <c r="KG31" s="188">
        <v>12661039.6</v>
      </c>
      <c r="KH31" s="188">
        <v>11217284.720000001</v>
      </c>
      <c r="KI31" s="188">
        <v>7230054.7100000009</v>
      </c>
      <c r="KJ31" s="188">
        <v>3125787.45</v>
      </c>
      <c r="KK31" s="188">
        <v>6697529.2999999998</v>
      </c>
      <c r="KL31" s="188">
        <v>1929876</v>
      </c>
      <c r="KM31" s="188">
        <v>8452290.5099999998</v>
      </c>
      <c r="KN31" s="188">
        <v>49224381.880000003</v>
      </c>
      <c r="KO31" s="188">
        <v>31140290.050000001</v>
      </c>
      <c r="KP31" s="188">
        <v>11649473.08</v>
      </c>
      <c r="KQ31" s="188">
        <v>49166480.069999993</v>
      </c>
      <c r="KR31" s="188">
        <v>20433682.240000002</v>
      </c>
      <c r="KS31" s="188">
        <v>18207995.100000001</v>
      </c>
      <c r="KT31" s="188">
        <v>54315528.920000002</v>
      </c>
      <c r="KU31" s="188">
        <v>14466215.560000001</v>
      </c>
      <c r="KV31" s="188">
        <v>8813913.9900000002</v>
      </c>
      <c r="KW31" s="188">
        <v>20921490.719999999</v>
      </c>
      <c r="KX31" s="188">
        <v>20276556.429999996</v>
      </c>
      <c r="KY31" s="188">
        <v>15952107.15</v>
      </c>
      <c r="KZ31" s="188">
        <v>16766942.76</v>
      </c>
      <c r="LA31" s="188">
        <v>7572492.9500000002</v>
      </c>
      <c r="LB31" s="188">
        <v>19694197.27</v>
      </c>
      <c r="LC31" s="188">
        <v>22123878.98</v>
      </c>
      <c r="LD31" s="188">
        <v>11030137.530000001</v>
      </c>
      <c r="LE31" s="188">
        <v>77517205.349999994</v>
      </c>
      <c r="LF31" s="188">
        <v>22311872.439999998</v>
      </c>
      <c r="LG31" s="188">
        <v>17124229.140000001</v>
      </c>
      <c r="LH31" s="188">
        <v>29317734.630000003</v>
      </c>
      <c r="LI31" s="188">
        <v>15763695.73</v>
      </c>
      <c r="LJ31" s="188">
        <v>13835683.939999999</v>
      </c>
      <c r="LK31" s="188">
        <v>4560418.07</v>
      </c>
      <c r="LL31" s="188">
        <v>28479412.740000002</v>
      </c>
      <c r="LM31" s="188">
        <v>8060226.6000000006</v>
      </c>
      <c r="LN31" s="188">
        <v>21468228.59</v>
      </c>
      <c r="LO31" s="188">
        <v>8960566.5700000003</v>
      </c>
      <c r="LP31" s="188">
        <v>17646568.919999998</v>
      </c>
      <c r="LQ31" s="188">
        <v>2077361.5999999999</v>
      </c>
      <c r="LR31" s="188">
        <v>7577797.7000000002</v>
      </c>
      <c r="LS31" s="188">
        <v>41069531.469999991</v>
      </c>
      <c r="LT31" s="188">
        <v>22734339.190000001</v>
      </c>
      <c r="LU31" s="188">
        <v>13891575.279999999</v>
      </c>
      <c r="LV31" s="188">
        <v>16901789.850000001</v>
      </c>
      <c r="LW31" s="188">
        <v>11296798</v>
      </c>
      <c r="LX31" s="188">
        <v>13295675.640000001</v>
      </c>
      <c r="LY31" s="188">
        <v>16681745.16</v>
      </c>
      <c r="LZ31" s="188">
        <v>8271404.1199999992</v>
      </c>
      <c r="MA31" s="188">
        <v>11289932.200000001</v>
      </c>
      <c r="MB31" s="188">
        <v>12456121.340000002</v>
      </c>
      <c r="MC31" s="188">
        <v>21481144.010000002</v>
      </c>
      <c r="MD31" s="188">
        <v>8299520.6500000004</v>
      </c>
      <c r="ME31" s="188">
        <v>43373636.240000002</v>
      </c>
      <c r="MF31" s="188">
        <v>25901289.350000001</v>
      </c>
      <c r="MG31" s="188">
        <v>18646645.84</v>
      </c>
      <c r="MH31" s="188">
        <v>11444544.75</v>
      </c>
      <c r="MI31" s="188">
        <v>11002179</v>
      </c>
      <c r="MJ31" s="188">
        <v>20147671.25</v>
      </c>
      <c r="MK31" s="188">
        <v>19793581.039999999</v>
      </c>
      <c r="ML31" s="188">
        <v>14602596.220000001</v>
      </c>
      <c r="MM31" s="188">
        <v>24512094.25</v>
      </c>
      <c r="MN31" s="188">
        <v>17720470.09</v>
      </c>
      <c r="MO31" s="188">
        <v>18820547.16</v>
      </c>
      <c r="MP31" s="188">
        <v>15017066.529999999</v>
      </c>
      <c r="MQ31" s="188">
        <v>58660728.289999999</v>
      </c>
      <c r="MR31" s="188">
        <v>10477485.539999999</v>
      </c>
      <c r="MS31" s="188">
        <v>14597448.51</v>
      </c>
      <c r="MT31" s="188">
        <v>19752942.690000001</v>
      </c>
      <c r="MU31" s="188">
        <v>18315968.41</v>
      </c>
      <c r="MV31" s="188">
        <v>8282814</v>
      </c>
      <c r="MW31" s="188">
        <v>20276926.649900001</v>
      </c>
      <c r="MX31" s="188">
        <v>11303723.92</v>
      </c>
      <c r="MY31" s="188">
        <v>8350119.9199999999</v>
      </c>
      <c r="MZ31" s="188">
        <v>3798415.05</v>
      </c>
      <c r="NA31" s="188">
        <v>4092564.25</v>
      </c>
      <c r="NB31" s="188">
        <v>128271851.05999999</v>
      </c>
      <c r="NC31" s="188">
        <v>27774260.490000002</v>
      </c>
      <c r="ND31" s="188">
        <v>2313575</v>
      </c>
      <c r="NE31" s="188">
        <v>57141087.679999992</v>
      </c>
      <c r="NF31" s="188">
        <v>5910088.0999999996</v>
      </c>
      <c r="NG31" s="188">
        <v>20351353.07</v>
      </c>
      <c r="NH31" s="188">
        <v>32329496.760000002</v>
      </c>
      <c r="NI31" s="188">
        <v>27041701.580000002</v>
      </c>
      <c r="NJ31" s="188">
        <v>2003373.32</v>
      </c>
      <c r="NK31" s="188">
        <v>16986885.390000001</v>
      </c>
      <c r="NL31" s="188">
        <v>18390417.670000002</v>
      </c>
      <c r="NM31" s="188">
        <v>5171892.68</v>
      </c>
      <c r="NN31" s="188">
        <v>16810519.210000001</v>
      </c>
      <c r="NO31" s="188">
        <v>8117496.5099999998</v>
      </c>
      <c r="NP31" s="188">
        <v>16879060.68</v>
      </c>
      <c r="NQ31" s="188">
        <v>10479309.25</v>
      </c>
      <c r="NR31" s="188">
        <v>11543074.52</v>
      </c>
      <c r="NS31" s="188">
        <v>1111192.05</v>
      </c>
      <c r="NT31" s="188">
        <v>3164599.34</v>
      </c>
      <c r="NU31" s="188">
        <v>32486845.34</v>
      </c>
      <c r="NV31" s="188">
        <v>23118765.309999999</v>
      </c>
      <c r="NW31" s="188">
        <v>11242175.84</v>
      </c>
      <c r="NX31" s="188">
        <v>13184870.91</v>
      </c>
      <c r="NY31" s="188">
        <v>17486707.140000001</v>
      </c>
      <c r="NZ31" s="188">
        <v>20928712.259999998</v>
      </c>
      <c r="OA31" s="188">
        <v>6859495.5499999998</v>
      </c>
      <c r="OB31" s="188">
        <v>47668068.490000002</v>
      </c>
      <c r="OC31" s="188">
        <v>7429647.5200000005</v>
      </c>
      <c r="OD31" s="188">
        <v>9726202.9199999999</v>
      </c>
      <c r="OE31" s="188">
        <v>9230349.0600000005</v>
      </c>
      <c r="OF31" s="188">
        <v>10419339.59</v>
      </c>
      <c r="OG31" s="188">
        <v>18947347.039999999</v>
      </c>
      <c r="OH31" s="188">
        <v>9531435.6799999997</v>
      </c>
      <c r="OI31" s="188">
        <v>1961707.0599999998</v>
      </c>
      <c r="OJ31" s="188">
        <v>8387090.1600000001</v>
      </c>
      <c r="OK31" s="188">
        <v>84899775.780000001</v>
      </c>
      <c r="OL31" s="188">
        <v>8667260.620000001</v>
      </c>
      <c r="OM31" s="188">
        <v>39792489.800000004</v>
      </c>
      <c r="ON31" s="188">
        <v>22887619.460000001</v>
      </c>
      <c r="OO31" s="188">
        <v>23469823.289999999</v>
      </c>
      <c r="OP31" s="188">
        <v>12301362.84</v>
      </c>
      <c r="OQ31" s="188">
        <v>38360381.159999996</v>
      </c>
      <c r="OR31" s="188">
        <v>7929861.6800000006</v>
      </c>
      <c r="OS31" s="188">
        <v>10468981.48</v>
      </c>
      <c r="OT31" s="188">
        <v>11309951.49</v>
      </c>
      <c r="OU31" s="188">
        <v>30015392.989999998</v>
      </c>
      <c r="OV31" s="188">
        <v>10403234.75</v>
      </c>
      <c r="OW31" s="188">
        <v>8393257.6500000004</v>
      </c>
      <c r="OX31" s="188">
        <v>6927007.4800000004</v>
      </c>
      <c r="OY31" s="188">
        <v>4385559.95</v>
      </c>
      <c r="OZ31" s="188">
        <v>27975440.27</v>
      </c>
      <c r="PA31" s="188">
        <v>1452057.42</v>
      </c>
      <c r="PB31" s="188">
        <v>1188421.5</v>
      </c>
      <c r="PC31" s="188">
        <v>1238647.71</v>
      </c>
      <c r="PD31" s="188">
        <v>1110349.71</v>
      </c>
      <c r="PE31" s="188">
        <v>1389346.8</v>
      </c>
      <c r="PF31" s="188">
        <v>3132089.26</v>
      </c>
      <c r="PG31" s="188">
        <v>826530</v>
      </c>
      <c r="PH31" s="188">
        <v>5786368.1900000004</v>
      </c>
      <c r="PI31" s="188">
        <v>1482796.29</v>
      </c>
      <c r="PJ31" s="188">
        <v>1540342.6300000001</v>
      </c>
      <c r="PK31" s="188">
        <v>4892733.82</v>
      </c>
      <c r="PL31" s="188">
        <v>2234750.2999999998</v>
      </c>
      <c r="PM31" s="188">
        <v>7258732.2600000007</v>
      </c>
      <c r="PN31" s="188">
        <v>2152700.27</v>
      </c>
      <c r="PO31" s="188">
        <v>1028700</v>
      </c>
      <c r="PP31" s="188">
        <v>361520</v>
      </c>
      <c r="PQ31" s="188">
        <v>1301383.75</v>
      </c>
      <c r="PR31" s="188">
        <v>57345154.490000002</v>
      </c>
      <c r="PS31" s="188">
        <v>1558937.51</v>
      </c>
      <c r="PT31" s="188">
        <v>975145</v>
      </c>
      <c r="PU31" s="188">
        <v>6070770.5499999998</v>
      </c>
      <c r="PV31" s="188">
        <v>4888994.05</v>
      </c>
      <c r="PW31" s="188">
        <v>4953490.0999999996</v>
      </c>
      <c r="PX31" s="188">
        <v>10950846.030000001</v>
      </c>
      <c r="PY31" s="188">
        <v>2927715.1</v>
      </c>
      <c r="PZ31" s="188">
        <v>23283576.620000001</v>
      </c>
      <c r="QA31" s="188">
        <v>3231369.1599999997</v>
      </c>
      <c r="QB31" s="188">
        <v>11224765.209999999</v>
      </c>
      <c r="QC31" s="188">
        <v>5808356</v>
      </c>
      <c r="QD31" s="188">
        <v>6379805.1699999999</v>
      </c>
      <c r="QE31" s="188">
        <v>21215844.699999999</v>
      </c>
      <c r="QF31" s="188">
        <v>8946564.6199999992</v>
      </c>
      <c r="QG31" s="188">
        <v>17065638.030000001</v>
      </c>
      <c r="QH31" s="188">
        <v>1442616.5</v>
      </c>
      <c r="QI31" s="188">
        <v>5301925.33</v>
      </c>
      <c r="QJ31" s="188">
        <v>3171832.3</v>
      </c>
      <c r="QK31" s="188">
        <v>10519845.65</v>
      </c>
      <c r="QL31" s="188">
        <v>7491419.1499999994</v>
      </c>
      <c r="QM31" s="188">
        <v>1242483.5699999998</v>
      </c>
      <c r="QN31" s="188">
        <v>327079.40000000002</v>
      </c>
      <c r="QO31" s="188">
        <v>1714562.54</v>
      </c>
      <c r="QP31" s="188">
        <v>3935775.6599999997</v>
      </c>
      <c r="QQ31" s="188">
        <v>451948.64</v>
      </c>
      <c r="QR31" s="188">
        <v>42124065.710000001</v>
      </c>
      <c r="QS31" s="188">
        <v>4029860.83</v>
      </c>
      <c r="QT31" s="188">
        <v>7562030.2299999995</v>
      </c>
      <c r="QU31" s="188">
        <v>8371689.7599999998</v>
      </c>
      <c r="QV31" s="188">
        <v>6460021.3799999999</v>
      </c>
      <c r="QW31" s="188">
        <v>16934452.020000003</v>
      </c>
      <c r="QX31" s="188">
        <v>5790079.7999999998</v>
      </c>
      <c r="QY31" s="188">
        <v>1948680.25</v>
      </c>
      <c r="QZ31" s="188">
        <v>11689385.5</v>
      </c>
      <c r="RA31" s="188">
        <v>3401816.25</v>
      </c>
      <c r="RB31" s="188">
        <v>3237717</v>
      </c>
      <c r="RC31" s="188">
        <v>5024568</v>
      </c>
      <c r="RD31" s="188">
        <v>2264624.9</v>
      </c>
      <c r="RE31" s="188">
        <v>17632255.670000002</v>
      </c>
      <c r="RF31" s="188">
        <v>9567008.8300000001</v>
      </c>
      <c r="RG31" s="188">
        <v>5282848.83</v>
      </c>
      <c r="RH31" s="188">
        <v>11859354.85</v>
      </c>
      <c r="RI31" s="188">
        <v>14823462.92</v>
      </c>
      <c r="RJ31" s="188">
        <v>9131147.3300000001</v>
      </c>
      <c r="RK31" s="188">
        <v>21272923.730000004</v>
      </c>
      <c r="RL31" s="188">
        <v>9240933.5</v>
      </c>
      <c r="RM31" s="188">
        <v>7854395.5</v>
      </c>
      <c r="RN31" s="188">
        <v>14393633.75</v>
      </c>
      <c r="RO31" s="188">
        <v>7537125.7799999993</v>
      </c>
      <c r="RP31" s="188">
        <v>1837393.5</v>
      </c>
      <c r="RQ31" s="188">
        <v>5120312.75</v>
      </c>
      <c r="RR31" s="188">
        <v>6233736.5499999998</v>
      </c>
      <c r="RS31" s="188">
        <v>3576837.37</v>
      </c>
      <c r="RT31" s="188">
        <v>5086143.8</v>
      </c>
      <c r="RU31" s="188">
        <v>7030083.2800000003</v>
      </c>
      <c r="RV31" s="188">
        <v>4180132.51</v>
      </c>
      <c r="RW31" s="188">
        <v>2988330.65</v>
      </c>
      <c r="RX31" s="188">
        <v>4068469.63</v>
      </c>
      <c r="RY31" s="188">
        <v>13335949.880000001</v>
      </c>
      <c r="RZ31" s="188">
        <v>9772088.3300000001</v>
      </c>
      <c r="SA31" s="188">
        <v>11810490.370000001</v>
      </c>
      <c r="SB31" s="188">
        <v>22439313.809999999</v>
      </c>
      <c r="SC31" s="188">
        <v>2690116.57</v>
      </c>
      <c r="SD31" s="188">
        <v>7701304.0800000001</v>
      </c>
      <c r="SE31" s="188">
        <v>2551617</v>
      </c>
      <c r="SF31" s="188">
        <v>23510784.190000005</v>
      </c>
      <c r="SG31" s="188">
        <v>3458586.1399999997</v>
      </c>
      <c r="SH31" s="188">
        <v>6769993.7800000003</v>
      </c>
      <c r="SI31" s="188">
        <v>7153513.6999999993</v>
      </c>
      <c r="SJ31" s="188">
        <v>13222955.100000001</v>
      </c>
      <c r="SK31" s="188">
        <v>2591118.54</v>
      </c>
      <c r="SL31" s="188">
        <v>6173800.4399999995</v>
      </c>
      <c r="SM31" s="188">
        <v>11735259.689999999</v>
      </c>
      <c r="SN31" s="188">
        <v>6883982.0499999998</v>
      </c>
      <c r="SO31" s="188">
        <v>10480304.949999999</v>
      </c>
      <c r="SP31" s="188">
        <v>5625126.9699999997</v>
      </c>
      <c r="SQ31" s="188">
        <v>2963682.44</v>
      </c>
      <c r="SR31" s="188">
        <v>11912287.590000002</v>
      </c>
      <c r="SS31" s="188">
        <v>18381562.18</v>
      </c>
      <c r="ST31" s="188">
        <v>12835288.9</v>
      </c>
      <c r="SU31" s="188">
        <v>8726888.2100000009</v>
      </c>
      <c r="SV31" s="188">
        <v>6271629.3800000008</v>
      </c>
      <c r="SW31" s="188">
        <v>16655017.82</v>
      </c>
      <c r="SX31" s="188">
        <v>3035786.7800000003</v>
      </c>
      <c r="SY31" s="188">
        <v>15709543.530000001</v>
      </c>
      <c r="SZ31" s="188">
        <v>12491740.290000003</v>
      </c>
      <c r="TA31" s="188">
        <v>20539553.420000002</v>
      </c>
      <c r="TB31" s="188">
        <v>5432807.5</v>
      </c>
      <c r="TC31" s="188">
        <v>6178705.3599999994</v>
      </c>
      <c r="TD31" s="188">
        <v>7876069.5699999994</v>
      </c>
      <c r="TE31" s="188">
        <v>6295379.5300000003</v>
      </c>
      <c r="TF31" s="188">
        <v>4185347.14</v>
      </c>
      <c r="TG31" s="188">
        <v>51182342.880000003</v>
      </c>
      <c r="TH31" s="188">
        <v>5788351.1699999999</v>
      </c>
      <c r="TI31" s="188">
        <v>954783</v>
      </c>
      <c r="TJ31" s="188">
        <v>17208236.920000002</v>
      </c>
      <c r="TK31" s="188">
        <v>6038054.54</v>
      </c>
      <c r="TL31" s="188">
        <v>4444764</v>
      </c>
      <c r="TM31" s="188">
        <v>480582.5</v>
      </c>
      <c r="TN31" s="188">
        <v>13808389.859999999</v>
      </c>
      <c r="TO31" s="188">
        <v>4002438.11</v>
      </c>
      <c r="TP31" s="188">
        <v>5572682.2600000007</v>
      </c>
      <c r="TQ31" s="188">
        <v>8296752.3099999996</v>
      </c>
      <c r="TR31" s="188">
        <v>2868157.48</v>
      </c>
      <c r="TS31" s="188">
        <v>2075426.01</v>
      </c>
      <c r="TT31" s="188">
        <v>3488679.62</v>
      </c>
      <c r="TU31" s="188">
        <v>4247905.22</v>
      </c>
      <c r="TV31" s="188">
        <v>2426852.87</v>
      </c>
      <c r="TW31" s="188">
        <v>9103171.4900000002</v>
      </c>
      <c r="TX31" s="188">
        <v>5415728.2300000004</v>
      </c>
      <c r="TY31" s="188">
        <v>8998764.870000001</v>
      </c>
      <c r="TZ31" s="188">
        <v>21084067.590000004</v>
      </c>
      <c r="UA31" s="188">
        <v>10303630.460000001</v>
      </c>
      <c r="UB31" s="188">
        <v>7212287.1199999992</v>
      </c>
      <c r="UC31" s="188">
        <v>26839963.969999999</v>
      </c>
      <c r="UD31" s="188">
        <v>4662600.3999999994</v>
      </c>
      <c r="UE31" s="188">
        <v>4392367.46</v>
      </c>
      <c r="UF31" s="188">
        <v>10598945.699999999</v>
      </c>
      <c r="UG31" s="188">
        <v>9624367.5</v>
      </c>
      <c r="UH31" s="188">
        <v>9091613.2400000002</v>
      </c>
      <c r="UI31" s="188">
        <v>10586548.550000001</v>
      </c>
      <c r="UJ31" s="188">
        <v>8638762.0199999996</v>
      </c>
      <c r="UK31" s="188">
        <v>10875032.5</v>
      </c>
      <c r="UL31" s="188">
        <v>8846294.0800000001</v>
      </c>
      <c r="UM31" s="188">
        <v>7321026.6399999997</v>
      </c>
      <c r="UN31" s="188">
        <v>61069943.320000008</v>
      </c>
      <c r="UO31" s="188">
        <v>18678863.100000001</v>
      </c>
      <c r="UP31" s="188">
        <v>19535986.039999999</v>
      </c>
      <c r="UQ31" s="188">
        <v>29918363.649999999</v>
      </c>
      <c r="UR31" s="188">
        <v>2485063.41</v>
      </c>
      <c r="US31" s="188">
        <v>13063864.300000001</v>
      </c>
      <c r="UT31" s="188">
        <v>22920306.850000001</v>
      </c>
      <c r="UU31" s="188">
        <v>7509621.3499999996</v>
      </c>
      <c r="UV31" s="188">
        <v>9607718.5</v>
      </c>
      <c r="UW31" s="188">
        <v>17162343.629999999</v>
      </c>
      <c r="UX31" s="188">
        <v>11941877.609999999</v>
      </c>
      <c r="UY31" s="188">
        <v>25621187.339999996</v>
      </c>
      <c r="UZ31" s="188">
        <v>11539648.889999999</v>
      </c>
      <c r="VA31" s="188">
        <v>24737849.550000001</v>
      </c>
      <c r="VB31" s="188">
        <v>8144524.6500000004</v>
      </c>
      <c r="VC31" s="188">
        <v>7491593.0099999998</v>
      </c>
      <c r="VD31" s="188">
        <v>4769333.5600000005</v>
      </c>
      <c r="VE31" s="188">
        <v>6348788.9000000004</v>
      </c>
      <c r="VF31" s="188">
        <v>28143080.890000001</v>
      </c>
      <c r="VG31" s="188">
        <v>9027596.4800000004</v>
      </c>
      <c r="VH31" s="188">
        <v>9094310.1500000004</v>
      </c>
      <c r="VI31" s="188">
        <v>3265601.49</v>
      </c>
      <c r="VJ31" s="188">
        <v>27666757.270000003</v>
      </c>
      <c r="VK31" s="188">
        <v>9300767.9499999993</v>
      </c>
      <c r="VL31" s="188">
        <v>12190837.98</v>
      </c>
      <c r="VM31" s="188">
        <v>20721761.27</v>
      </c>
      <c r="VN31" s="188">
        <v>12655073.699999999</v>
      </c>
      <c r="VO31" s="188">
        <v>13836070.1</v>
      </c>
      <c r="VP31" s="188">
        <v>6034794.040000001</v>
      </c>
      <c r="VQ31" s="188">
        <v>6840177.4800000004</v>
      </c>
      <c r="VR31" s="188">
        <v>12306598.789999999</v>
      </c>
      <c r="VS31" s="188">
        <v>19809537.030000001</v>
      </c>
      <c r="VT31" s="188">
        <v>10591324.91</v>
      </c>
      <c r="VU31" s="188">
        <v>27283023.839999996</v>
      </c>
      <c r="VV31" s="188">
        <v>18696433.099999998</v>
      </c>
      <c r="VW31" s="188">
        <v>5971285.9099999992</v>
      </c>
      <c r="VX31" s="188">
        <v>4899291.2799999993</v>
      </c>
      <c r="VY31" s="188">
        <v>71158604.039999992</v>
      </c>
      <c r="VZ31" s="188">
        <v>9174334.9199999999</v>
      </c>
      <c r="WA31" s="188">
        <v>9700244.8500000015</v>
      </c>
      <c r="WB31" s="188">
        <v>15091410.874</v>
      </c>
      <c r="WC31" s="188">
        <v>1832002.3200000003</v>
      </c>
      <c r="WD31" s="188">
        <v>5194014.68</v>
      </c>
      <c r="WE31" s="188">
        <v>9921902.7599999998</v>
      </c>
      <c r="WF31" s="188">
        <v>20058539.059999999</v>
      </c>
      <c r="WG31" s="188">
        <v>13046263.92</v>
      </c>
      <c r="WH31" s="188">
        <v>14159685.370000001</v>
      </c>
      <c r="WI31" s="188">
        <v>4174605.09</v>
      </c>
      <c r="WJ31" s="188">
        <v>11561708.539999999</v>
      </c>
      <c r="WK31" s="188">
        <v>8538214.4900000002</v>
      </c>
      <c r="WL31" s="188">
        <v>13475032.16</v>
      </c>
      <c r="WM31" s="188">
        <v>15734016.5</v>
      </c>
      <c r="WN31" s="188">
        <v>19132195.300000001</v>
      </c>
      <c r="WO31" s="188">
        <v>17434332.540000003</v>
      </c>
      <c r="WP31" s="188">
        <v>9918836.2399999984</v>
      </c>
      <c r="WQ31" s="188">
        <v>5985632.7599999998</v>
      </c>
      <c r="WR31" s="188">
        <v>17470171.579999998</v>
      </c>
      <c r="WS31" s="188">
        <v>27113084.020000003</v>
      </c>
      <c r="WT31" s="188">
        <v>2659068.4</v>
      </c>
      <c r="WU31" s="188">
        <v>7309638.1600000001</v>
      </c>
      <c r="WV31" s="188">
        <v>911513.62999999989</v>
      </c>
      <c r="WW31" s="188">
        <v>5348310.88</v>
      </c>
      <c r="WX31" s="188">
        <v>3814396.4</v>
      </c>
      <c r="WY31" s="188">
        <v>4321384.0600000005</v>
      </c>
      <c r="WZ31" s="188">
        <v>4446946.6899999995</v>
      </c>
      <c r="XA31" s="188">
        <v>8465911.5499999989</v>
      </c>
      <c r="XB31" s="188">
        <v>8052195.1600000001</v>
      </c>
      <c r="XC31" s="188">
        <v>5219992.74</v>
      </c>
      <c r="XD31" s="188">
        <v>2785409.34</v>
      </c>
      <c r="XE31" s="188">
        <v>3840862.95</v>
      </c>
      <c r="XF31" s="188">
        <v>70587229.840000004</v>
      </c>
      <c r="XG31" s="188">
        <v>21360937.43</v>
      </c>
      <c r="XH31" s="188">
        <v>37068301.75</v>
      </c>
      <c r="XI31" s="188">
        <v>28410540.359999999</v>
      </c>
      <c r="XJ31" s="188">
        <v>19489885.289999999</v>
      </c>
      <c r="XK31" s="188">
        <v>24125741.18</v>
      </c>
      <c r="XL31" s="188">
        <v>47784535.630000003</v>
      </c>
      <c r="XM31" s="188">
        <v>27625906.640000001</v>
      </c>
      <c r="XN31" s="188">
        <v>15736879.68</v>
      </c>
      <c r="XO31" s="188">
        <v>44027574.730000004</v>
      </c>
      <c r="XP31" s="188">
        <v>40896077.5</v>
      </c>
      <c r="XQ31" s="188">
        <v>14250055.83</v>
      </c>
      <c r="XR31" s="188">
        <v>7575476.9699999997</v>
      </c>
      <c r="XS31" s="188">
        <v>16565529.970000001</v>
      </c>
      <c r="XT31" s="188">
        <v>13473805.48</v>
      </c>
      <c r="XU31" s="188">
        <v>13458860.92</v>
      </c>
      <c r="XV31" s="188">
        <v>7151314.25</v>
      </c>
      <c r="XW31" s="188">
        <v>14081550.49</v>
      </c>
      <c r="XX31" s="188">
        <v>8539229.1099999994</v>
      </c>
      <c r="XY31" s="188">
        <v>7301399.2199999997</v>
      </c>
      <c r="XZ31" s="188">
        <v>13608481.619999999</v>
      </c>
      <c r="YA31" s="188">
        <v>12103078.66</v>
      </c>
      <c r="YB31" s="188">
        <v>19005261.689999998</v>
      </c>
      <c r="YC31" s="188">
        <v>74578657.680000007</v>
      </c>
      <c r="YD31" s="188">
        <v>9739575.8900000006</v>
      </c>
      <c r="YE31" s="188">
        <v>17555422.640000001</v>
      </c>
      <c r="YF31" s="188">
        <v>10250887.699999999</v>
      </c>
      <c r="YG31" s="188">
        <v>17754581.130000003</v>
      </c>
      <c r="YH31" s="188">
        <v>12465728.939999999</v>
      </c>
      <c r="YI31" s="188">
        <v>16984391.199999999</v>
      </c>
      <c r="YJ31" s="188">
        <v>8453826.1699999999</v>
      </c>
      <c r="YK31" s="188">
        <v>19737420.68</v>
      </c>
      <c r="YL31" s="188">
        <v>22896988.93</v>
      </c>
      <c r="YM31" s="188">
        <v>14424140.279999999</v>
      </c>
      <c r="YN31" s="188">
        <v>13562143.890000001</v>
      </c>
      <c r="YO31" s="188">
        <v>8984758.6999999993</v>
      </c>
      <c r="YP31" s="188">
        <v>7261441.1299999999</v>
      </c>
      <c r="YQ31" s="188">
        <v>11785111.790000001</v>
      </c>
      <c r="YR31" s="188">
        <v>10306012.940000001</v>
      </c>
      <c r="YS31" s="188">
        <v>8528375.7599999998</v>
      </c>
      <c r="YT31" s="188">
        <v>7898144.75</v>
      </c>
      <c r="YU31" s="188">
        <v>12140968.76</v>
      </c>
      <c r="YV31" s="188">
        <v>10923847.779999999</v>
      </c>
      <c r="YW31" s="188">
        <v>7338284.7600000007</v>
      </c>
      <c r="YX31" s="188">
        <v>10636962.99</v>
      </c>
      <c r="YY31" s="188">
        <v>4230463.99</v>
      </c>
      <c r="YZ31" s="188">
        <v>5974268.54</v>
      </c>
      <c r="ZA31" s="188">
        <v>13594851.720000001</v>
      </c>
      <c r="ZB31" s="188">
        <v>1184505</v>
      </c>
      <c r="ZC31" s="188">
        <v>6083350.0099999998</v>
      </c>
      <c r="ZD31" s="188">
        <v>8122432.4199999999</v>
      </c>
      <c r="ZE31" s="188">
        <v>2984969.71</v>
      </c>
      <c r="ZF31" s="188">
        <v>1430489.2</v>
      </c>
      <c r="ZG31" s="188">
        <v>1795278.4</v>
      </c>
      <c r="ZH31" s="188">
        <v>3153142.33</v>
      </c>
      <c r="ZI31" s="188">
        <v>5522234.3399999999</v>
      </c>
      <c r="ZJ31" s="188">
        <v>31522220.789999995</v>
      </c>
      <c r="ZK31" s="188">
        <v>6030460.7800000003</v>
      </c>
      <c r="ZL31" s="188">
        <v>5255438.9800000004</v>
      </c>
      <c r="ZM31" s="188">
        <v>27185834.719999999</v>
      </c>
      <c r="ZN31" s="188">
        <v>16351678.840000002</v>
      </c>
      <c r="ZO31" s="188">
        <v>7100120.4500000002</v>
      </c>
      <c r="ZP31" s="188">
        <v>10195895.289999999</v>
      </c>
      <c r="ZQ31" s="188">
        <v>12127629.58</v>
      </c>
      <c r="ZR31" s="188">
        <v>10632320.629999999</v>
      </c>
      <c r="ZS31" s="188">
        <v>20163069.700000003</v>
      </c>
      <c r="ZT31" s="188">
        <v>2818265.5999999996</v>
      </c>
      <c r="ZU31" s="188">
        <v>5977605.7200000007</v>
      </c>
      <c r="ZV31" s="188">
        <v>4942735.6499999994</v>
      </c>
      <c r="ZW31" s="188">
        <v>9278990.6999999993</v>
      </c>
      <c r="ZX31" s="188">
        <v>8218308.1900000004</v>
      </c>
      <c r="ZY31" s="188">
        <v>7124524.8300000001</v>
      </c>
      <c r="ZZ31" s="188">
        <v>13179321.33</v>
      </c>
      <c r="AAA31" s="188">
        <v>6224230.5700000003</v>
      </c>
      <c r="AAB31" s="188">
        <v>8175182.1800000006</v>
      </c>
      <c r="AAC31" s="188">
        <v>8700979.8100000005</v>
      </c>
      <c r="AAD31" s="188">
        <v>7133425.1499999994</v>
      </c>
      <c r="AAE31" s="188">
        <v>5690262.8099999996</v>
      </c>
      <c r="AAF31" s="188">
        <v>19110300.93</v>
      </c>
      <c r="AAG31" s="188">
        <v>5218648.5</v>
      </c>
      <c r="AAH31" s="188">
        <v>2306107</v>
      </c>
      <c r="AAI31" s="188">
        <v>3763200</v>
      </c>
      <c r="AAJ31" s="188">
        <v>5250047.88</v>
      </c>
      <c r="AAK31" s="188">
        <v>5997333.25</v>
      </c>
      <c r="AAL31" s="188">
        <v>8950778.9900000002</v>
      </c>
      <c r="AAM31" s="188">
        <v>36955671.380000003</v>
      </c>
      <c r="AAN31" s="188">
        <v>5900929.5</v>
      </c>
      <c r="AAO31" s="188">
        <v>5478202.0300000003</v>
      </c>
      <c r="AAP31" s="188">
        <v>18334769.32</v>
      </c>
      <c r="AAQ31" s="188">
        <v>8235004</v>
      </c>
      <c r="AAR31" s="188">
        <v>8616055</v>
      </c>
      <c r="AAS31" s="188">
        <v>12711190.210000001</v>
      </c>
      <c r="AAT31" s="188">
        <v>7445938.25</v>
      </c>
      <c r="AAU31" s="188">
        <v>18952502.299999997</v>
      </c>
      <c r="AAV31" s="188">
        <v>6515289</v>
      </c>
      <c r="AAW31" s="188">
        <v>16105259.67</v>
      </c>
      <c r="AAX31" s="188">
        <v>17568298.780000001</v>
      </c>
      <c r="AAY31" s="188">
        <v>20818017.899999999</v>
      </c>
      <c r="AAZ31" s="188">
        <v>4758874.1099999994</v>
      </c>
      <c r="ABA31" s="188">
        <v>7499372.5700000003</v>
      </c>
      <c r="ABB31" s="188">
        <v>7341461</v>
      </c>
      <c r="ABC31" s="188">
        <v>762812.05</v>
      </c>
      <c r="ABD31" s="188">
        <v>8663329.5</v>
      </c>
      <c r="ABE31" s="188">
        <v>5786499</v>
      </c>
      <c r="ABF31" s="188">
        <v>10862161</v>
      </c>
      <c r="ABG31" s="188">
        <v>25211971.539999999</v>
      </c>
      <c r="ABH31" s="188">
        <v>5251365</v>
      </c>
      <c r="ABI31" s="188">
        <v>6448366.8200000003</v>
      </c>
      <c r="ABJ31" s="188">
        <v>5259409.75</v>
      </c>
      <c r="ABK31" s="188">
        <v>6760445</v>
      </c>
      <c r="ABL31" s="188">
        <v>5733740.9199999999</v>
      </c>
      <c r="ABM31" s="188">
        <v>26149494.300000001</v>
      </c>
      <c r="ABN31" s="188">
        <v>18644320.300000001</v>
      </c>
      <c r="ABO31" s="188">
        <v>5312353.51</v>
      </c>
      <c r="ABP31" s="188">
        <v>34606153.079999998</v>
      </c>
      <c r="ABQ31" s="188">
        <v>20226934.330000002</v>
      </c>
      <c r="ABR31" s="188">
        <v>10946583.74</v>
      </c>
      <c r="ABS31" s="188">
        <v>6603361.9099999992</v>
      </c>
      <c r="ABT31" s="188">
        <v>20073695.460000001</v>
      </c>
      <c r="ABU31" s="188">
        <v>2747960.7</v>
      </c>
      <c r="ABV31" s="188">
        <v>41107791.990000002</v>
      </c>
      <c r="ABW31" s="188">
        <v>9395166.9499999993</v>
      </c>
      <c r="ABX31" s="188">
        <v>15270943.790000001</v>
      </c>
      <c r="ABY31" s="188">
        <v>2937159.79</v>
      </c>
      <c r="ABZ31" s="188">
        <v>7928174.3500000006</v>
      </c>
      <c r="ACA31" s="188">
        <v>7942288.4699999997</v>
      </c>
      <c r="ACB31" s="188">
        <v>1763053.58</v>
      </c>
      <c r="ACC31" s="188">
        <v>4390883.96</v>
      </c>
      <c r="ACD31" s="188">
        <v>7571243.3799999999</v>
      </c>
      <c r="ACE31" s="188">
        <v>12429796.049999999</v>
      </c>
      <c r="ACF31" s="188">
        <v>5628909.4299999997</v>
      </c>
      <c r="ACG31" s="188">
        <v>47381363.719999999</v>
      </c>
      <c r="ACH31" s="188">
        <v>5853379.3700000001</v>
      </c>
      <c r="ACI31" s="188">
        <v>3134006.06</v>
      </c>
      <c r="ACJ31" s="188">
        <v>7940548.7999999998</v>
      </c>
      <c r="ACK31" s="188">
        <v>1851779.19</v>
      </c>
      <c r="ACL31" s="188">
        <v>1205285.23</v>
      </c>
      <c r="ACM31" s="188">
        <v>4056697.84</v>
      </c>
      <c r="ACN31" s="188">
        <v>40872937.039999999</v>
      </c>
      <c r="ACO31" s="188">
        <v>19975863.460000001</v>
      </c>
      <c r="ACP31" s="188">
        <v>2932412.34</v>
      </c>
      <c r="ACQ31" s="188">
        <v>2014196</v>
      </c>
      <c r="ACR31" s="188">
        <v>3766424.5700000003</v>
      </c>
      <c r="ACS31" s="188">
        <v>1051465.06</v>
      </c>
      <c r="ACT31" s="188">
        <v>13354372.740000002</v>
      </c>
      <c r="ACU31" s="188">
        <v>1712139.95</v>
      </c>
      <c r="ACV31" s="188">
        <v>4953698.67</v>
      </c>
      <c r="ACW31" s="188">
        <v>3129824.5000000005</v>
      </c>
      <c r="ACX31" s="188">
        <v>2061931.33</v>
      </c>
      <c r="ACY31" s="188">
        <v>2897758.64</v>
      </c>
      <c r="ACZ31" s="188">
        <v>236154</v>
      </c>
      <c r="ADA31" s="188">
        <v>1586569.4100000001</v>
      </c>
      <c r="ADB31" s="188">
        <v>2900556.46</v>
      </c>
      <c r="ADC31" s="188">
        <v>4404454.12</v>
      </c>
      <c r="ADD31" s="188">
        <v>7906673.5499999998</v>
      </c>
      <c r="ADE31" s="188">
        <v>7398505.25</v>
      </c>
      <c r="ADF31" s="188">
        <v>2698758.16</v>
      </c>
      <c r="ADG31" s="188">
        <v>1780218.5</v>
      </c>
      <c r="ADH31" s="188">
        <v>4560848.5199999996</v>
      </c>
      <c r="ADI31" s="188">
        <v>5855570.6699999999</v>
      </c>
      <c r="ADJ31" s="188">
        <v>10015369.439999999</v>
      </c>
      <c r="ADK31" s="188">
        <v>8701631.7599999998</v>
      </c>
      <c r="ADL31" s="188">
        <v>10375056.620000001</v>
      </c>
      <c r="ADM31" s="188">
        <v>57822195.909999996</v>
      </c>
      <c r="ADN31" s="188">
        <v>2328968.09</v>
      </c>
      <c r="ADO31" s="188">
        <v>705379.5</v>
      </c>
      <c r="ADP31" s="188">
        <v>23887855.699999999</v>
      </c>
      <c r="ADQ31" s="188">
        <v>1847949.7</v>
      </c>
      <c r="ADR31" s="188">
        <v>4482915.97</v>
      </c>
      <c r="ADS31" s="188">
        <v>8438951.2100000009</v>
      </c>
      <c r="ADT31" s="188">
        <v>2762608.99</v>
      </c>
      <c r="ADU31" s="188">
        <v>58601376.650000006</v>
      </c>
      <c r="ADV31" s="188">
        <v>7963368.8800000008</v>
      </c>
      <c r="ADW31" s="188">
        <v>15642548.800000001</v>
      </c>
      <c r="ADX31" s="188">
        <v>2903936.99</v>
      </c>
      <c r="ADY31" s="188">
        <v>4563918.4000000004</v>
      </c>
      <c r="ADZ31" s="188">
        <v>6692898.6099999994</v>
      </c>
      <c r="AEA31" s="188">
        <v>2334714.2000000002</v>
      </c>
      <c r="AEB31" s="188">
        <v>4300329.08</v>
      </c>
      <c r="AEC31" s="188">
        <v>1836015.96</v>
      </c>
      <c r="AED31" s="188">
        <v>1858332.3900000001</v>
      </c>
      <c r="AEE31" s="188">
        <v>5182871.21</v>
      </c>
      <c r="AEF31" s="188">
        <v>19753574.780000001</v>
      </c>
      <c r="AEG31" s="188">
        <v>1406983.7</v>
      </c>
      <c r="AEH31" s="188">
        <v>5115503.5199999996</v>
      </c>
      <c r="AEI31" s="188">
        <v>4753564.93</v>
      </c>
      <c r="AEJ31" s="188">
        <v>1719262.6099999999</v>
      </c>
      <c r="AEK31" s="188">
        <v>1860410.64</v>
      </c>
      <c r="AEL31" s="188">
        <v>3669539.9299999997</v>
      </c>
      <c r="AEM31" s="188">
        <v>1647259.3900000001</v>
      </c>
      <c r="AEN31" s="188">
        <v>3385853.75</v>
      </c>
      <c r="AEO31" s="188">
        <v>42049933.530000001</v>
      </c>
      <c r="AEP31" s="188">
        <v>32118617.099999998</v>
      </c>
      <c r="AEQ31" s="188">
        <v>25643746.75</v>
      </c>
      <c r="AER31" s="188">
        <v>23534335.859999999</v>
      </c>
      <c r="AES31" s="188">
        <v>12822330.02</v>
      </c>
      <c r="AET31" s="188">
        <v>30679582.989999998</v>
      </c>
      <c r="AEU31" s="188">
        <v>15540171.91</v>
      </c>
      <c r="AEV31" s="188">
        <v>16705714.470000001</v>
      </c>
      <c r="AEW31" s="188">
        <v>12546938.119999999</v>
      </c>
      <c r="AEX31" s="188">
        <v>6077663</v>
      </c>
      <c r="AEY31" s="188">
        <v>14919991.18</v>
      </c>
      <c r="AEZ31" s="188">
        <v>8807368.9199999999</v>
      </c>
      <c r="AFA31" s="188">
        <v>11613864.640000001</v>
      </c>
      <c r="AFB31" s="188">
        <v>7834478.5200000005</v>
      </c>
      <c r="AFC31" s="188">
        <v>11412246.649999999</v>
      </c>
      <c r="AFD31" s="188">
        <v>15835464.559999999</v>
      </c>
      <c r="AFE31" s="188">
        <v>3983239.09</v>
      </c>
      <c r="AFF31" s="188">
        <v>8965723.3499999996</v>
      </c>
      <c r="AFG31" s="188">
        <v>3628844.9499999997</v>
      </c>
      <c r="AFH31" s="188">
        <v>6691039.0699999994</v>
      </c>
      <c r="AFI31" s="188">
        <v>2987514.89</v>
      </c>
      <c r="AFJ31" s="188">
        <v>4147134.9400000004</v>
      </c>
      <c r="AFK31" s="188">
        <v>7318828.79</v>
      </c>
      <c r="AFL31" s="188">
        <v>9833270.9499999993</v>
      </c>
      <c r="AFM31" s="188">
        <v>9233691.6500000004</v>
      </c>
      <c r="AFN31" s="188">
        <v>8124200.7300000004</v>
      </c>
      <c r="AFO31" s="188">
        <v>6590178.6399999997</v>
      </c>
      <c r="AFP31" s="188">
        <v>9211108.25</v>
      </c>
      <c r="AFQ31" s="188">
        <v>5014623.2</v>
      </c>
      <c r="AFR31" s="188">
        <v>1801491</v>
      </c>
      <c r="AFS31" s="188">
        <v>11844946.76</v>
      </c>
      <c r="AFT31" s="188">
        <v>15690120.25</v>
      </c>
      <c r="AFU31" s="188">
        <v>3344106.4</v>
      </c>
      <c r="AFV31" s="188">
        <v>8369479.7699999996</v>
      </c>
      <c r="AFW31" s="188">
        <v>3320223.21</v>
      </c>
      <c r="AFX31" s="188">
        <v>106355345.16000001</v>
      </c>
      <c r="AFY31" s="188">
        <v>10832977.140000001</v>
      </c>
      <c r="AFZ31" s="188">
        <v>19951959.920000002</v>
      </c>
      <c r="AGA31" s="188">
        <v>12243125.59</v>
      </c>
      <c r="AGB31" s="188">
        <v>33861555.729999997</v>
      </c>
      <c r="AGC31" s="188">
        <v>16530535.27</v>
      </c>
      <c r="AGD31" s="188">
        <v>7320974.0099999998</v>
      </c>
      <c r="AGE31" s="188">
        <v>15560953.629999999</v>
      </c>
      <c r="AGF31" s="188">
        <v>8133264.8899999997</v>
      </c>
      <c r="AGG31" s="188">
        <v>17571216.5</v>
      </c>
      <c r="AGH31" s="188">
        <v>12684917.18</v>
      </c>
      <c r="AGI31" s="188">
        <v>31587552.899999999</v>
      </c>
      <c r="AGJ31" s="188">
        <v>8843329.8100000005</v>
      </c>
      <c r="AGK31" s="188">
        <v>12437967.210000001</v>
      </c>
      <c r="AGL31" s="188">
        <v>13439046.710000001</v>
      </c>
      <c r="AGM31" s="188">
        <v>17653552.48</v>
      </c>
      <c r="AGN31" s="188">
        <v>17527951</v>
      </c>
      <c r="AGO31" s="188">
        <v>5184989.1500000004</v>
      </c>
      <c r="AGP31" s="188">
        <v>9099984.0099999998</v>
      </c>
      <c r="AGQ31" s="188">
        <v>80447492.209999993</v>
      </c>
      <c r="AGR31" s="188">
        <v>23955946.550000001</v>
      </c>
      <c r="AGS31" s="188">
        <v>11526644.279999999</v>
      </c>
      <c r="AGT31" s="188">
        <v>31425461.329999998</v>
      </c>
      <c r="AGU31" s="188">
        <v>17603106.18</v>
      </c>
      <c r="AGV31" s="188">
        <v>14434835.98</v>
      </c>
      <c r="AGW31" s="188">
        <v>12985038.289999999</v>
      </c>
      <c r="AGX31" s="188">
        <v>23176671.289999999</v>
      </c>
      <c r="AGY31" s="188">
        <v>5580846.7599999998</v>
      </c>
      <c r="AGZ31" s="188">
        <v>23927202.639999997</v>
      </c>
      <c r="AHA31" s="188">
        <v>21343582.75</v>
      </c>
      <c r="AHB31" s="188">
        <v>4904676.93</v>
      </c>
      <c r="AHC31" s="188">
        <v>7526769.4700000007</v>
      </c>
      <c r="AHD31" s="188">
        <v>11274980.91</v>
      </c>
      <c r="AHE31" s="188">
        <v>10743481.26</v>
      </c>
      <c r="AHF31" s="188">
        <v>6626058.9300000006</v>
      </c>
      <c r="AHG31" s="188">
        <v>9961296.9299999997</v>
      </c>
      <c r="AHH31" s="188">
        <v>5742697.9100000001</v>
      </c>
      <c r="AHI31" s="188">
        <v>5649724.75</v>
      </c>
      <c r="AHJ31" s="188">
        <v>8658398.1999999993</v>
      </c>
      <c r="AHK31" s="188">
        <v>5799120.4699999997</v>
      </c>
      <c r="AHL31" s="188">
        <v>15125052.43</v>
      </c>
      <c r="AHM31" s="188">
        <v>6311176.3800000008</v>
      </c>
      <c r="AHN31" s="188">
        <v>5147737.05</v>
      </c>
      <c r="AHO31" s="188"/>
      <c r="AHQ31" s="209">
        <v>29</v>
      </c>
      <c r="AHR31" s="184" t="s">
        <v>41</v>
      </c>
      <c r="AHS31" s="184" t="b">
        <f t="shared" si="0"/>
        <v>1</v>
      </c>
    </row>
    <row r="32" spans="1:903" ht="23.5" customHeight="1">
      <c r="A32" s="183" t="s">
        <v>1157</v>
      </c>
      <c r="B32" s="184" t="s">
        <v>1158</v>
      </c>
      <c r="C32" s="188">
        <v>1086042225.95</v>
      </c>
      <c r="D32" s="188">
        <v>42533.279999999999</v>
      </c>
      <c r="E32" s="188">
        <v>0</v>
      </c>
      <c r="F32" s="188">
        <v>0</v>
      </c>
      <c r="G32" s="188">
        <v>0</v>
      </c>
      <c r="H32" s="188">
        <v>0</v>
      </c>
      <c r="I32" s="188">
        <v>0</v>
      </c>
      <c r="J32" s="188">
        <v>316141.74</v>
      </c>
      <c r="K32" s="188">
        <v>0</v>
      </c>
      <c r="L32" s="188">
        <v>0</v>
      </c>
      <c r="M32" s="188">
        <v>0</v>
      </c>
      <c r="N32" s="188">
        <v>0</v>
      </c>
      <c r="O32" s="188">
        <v>0</v>
      </c>
      <c r="P32" s="188">
        <v>0</v>
      </c>
      <c r="Q32" s="188">
        <v>0</v>
      </c>
      <c r="R32" s="188">
        <v>0</v>
      </c>
      <c r="S32" s="188">
        <v>0</v>
      </c>
      <c r="T32" s="188">
        <v>0</v>
      </c>
      <c r="U32" s="188">
        <v>0</v>
      </c>
      <c r="V32" s="188">
        <v>0</v>
      </c>
      <c r="W32" s="188">
        <v>0</v>
      </c>
      <c r="X32" s="188">
        <v>0</v>
      </c>
      <c r="Y32" s="188">
        <v>0</v>
      </c>
      <c r="Z32" s="188">
        <v>0</v>
      </c>
      <c r="AA32" s="188">
        <v>3251224962.8800001</v>
      </c>
      <c r="AB32" s="188">
        <v>0</v>
      </c>
      <c r="AC32" s="188">
        <v>0</v>
      </c>
      <c r="AD32" s="188">
        <v>0</v>
      </c>
      <c r="AE32" s="188">
        <v>0</v>
      </c>
      <c r="AF32" s="188">
        <v>0</v>
      </c>
      <c r="AG32" s="188">
        <v>0</v>
      </c>
      <c r="AH32" s="188">
        <v>0</v>
      </c>
      <c r="AI32" s="188">
        <v>0</v>
      </c>
      <c r="AJ32" s="188">
        <v>0</v>
      </c>
      <c r="AK32" s="188">
        <v>0</v>
      </c>
      <c r="AL32" s="188">
        <v>0</v>
      </c>
      <c r="AM32" s="188">
        <v>0</v>
      </c>
      <c r="AN32" s="188">
        <v>0</v>
      </c>
      <c r="AO32" s="188">
        <v>0</v>
      </c>
      <c r="AP32" s="188">
        <v>0</v>
      </c>
      <c r="AQ32" s="188">
        <v>0</v>
      </c>
      <c r="AR32" s="188">
        <v>0</v>
      </c>
      <c r="AS32" s="188">
        <v>1179113486.29</v>
      </c>
      <c r="AT32" s="188">
        <v>0</v>
      </c>
      <c r="AU32" s="188">
        <v>0</v>
      </c>
      <c r="AV32" s="188">
        <v>0</v>
      </c>
      <c r="AW32" s="188">
        <v>0</v>
      </c>
      <c r="AX32" s="188">
        <v>0</v>
      </c>
      <c r="AY32" s="188">
        <v>0</v>
      </c>
      <c r="AZ32" s="188">
        <v>0</v>
      </c>
      <c r="BA32" s="188">
        <v>412604.71</v>
      </c>
      <c r="BB32" s="188">
        <v>0</v>
      </c>
      <c r="BC32" s="188">
        <v>0</v>
      </c>
      <c r="BD32" s="188">
        <v>0</v>
      </c>
      <c r="BE32" s="188">
        <v>0</v>
      </c>
      <c r="BF32" s="188">
        <v>0</v>
      </c>
      <c r="BG32" s="188">
        <v>0</v>
      </c>
      <c r="BH32" s="188">
        <v>0</v>
      </c>
      <c r="BI32" s="188">
        <v>0</v>
      </c>
      <c r="BJ32" s="188">
        <v>0</v>
      </c>
      <c r="BK32" s="188">
        <v>0</v>
      </c>
      <c r="BL32" s="188">
        <v>0</v>
      </c>
      <c r="BM32" s="188">
        <v>0</v>
      </c>
      <c r="BN32" s="188">
        <v>0</v>
      </c>
      <c r="BO32" s="188">
        <v>0</v>
      </c>
      <c r="BP32" s="188">
        <v>0</v>
      </c>
      <c r="BQ32" s="188">
        <v>0</v>
      </c>
      <c r="BR32" s="188">
        <v>0</v>
      </c>
      <c r="BS32" s="188">
        <v>0</v>
      </c>
      <c r="BT32" s="188">
        <v>0</v>
      </c>
      <c r="BU32" s="188">
        <v>0</v>
      </c>
      <c r="BV32" s="188">
        <v>28774.94</v>
      </c>
      <c r="BW32" s="188">
        <v>133999553.55</v>
      </c>
      <c r="BX32" s="188">
        <v>401277400.06999999</v>
      </c>
      <c r="BY32" s="188">
        <v>0</v>
      </c>
      <c r="BZ32" s="188">
        <v>0</v>
      </c>
      <c r="CA32" s="188">
        <v>0</v>
      </c>
      <c r="CB32" s="188">
        <v>0</v>
      </c>
      <c r="CC32" s="188">
        <v>0</v>
      </c>
      <c r="CD32" s="188">
        <v>0</v>
      </c>
      <c r="CE32" s="188">
        <v>0</v>
      </c>
      <c r="CF32" s="188">
        <v>1187530966.6699998</v>
      </c>
      <c r="CG32" s="188">
        <v>0</v>
      </c>
      <c r="CH32" s="188">
        <v>0</v>
      </c>
      <c r="CI32" s="188">
        <v>0</v>
      </c>
      <c r="CJ32" s="188">
        <v>0</v>
      </c>
      <c r="CK32" s="188">
        <v>0</v>
      </c>
      <c r="CL32" s="188">
        <v>0</v>
      </c>
      <c r="CM32" s="188">
        <v>0</v>
      </c>
      <c r="CN32" s="188">
        <v>0</v>
      </c>
      <c r="CO32" s="188">
        <v>0</v>
      </c>
      <c r="CP32" s="188">
        <v>0</v>
      </c>
      <c r="CQ32" s="188">
        <v>0</v>
      </c>
      <c r="CR32" s="188">
        <v>0</v>
      </c>
      <c r="CS32" s="188">
        <v>29278.94</v>
      </c>
      <c r="CT32" s="188">
        <v>0</v>
      </c>
      <c r="CU32" s="188">
        <v>0</v>
      </c>
      <c r="CV32" s="188">
        <v>0</v>
      </c>
      <c r="CW32" s="188">
        <v>0</v>
      </c>
      <c r="CX32" s="188">
        <v>0</v>
      </c>
      <c r="CY32" s="188">
        <v>0</v>
      </c>
      <c r="CZ32" s="188">
        <v>0</v>
      </c>
      <c r="DA32" s="188">
        <v>1354797.07</v>
      </c>
      <c r="DB32" s="188">
        <v>0</v>
      </c>
      <c r="DC32" s="188">
        <v>0</v>
      </c>
      <c r="DD32" s="188">
        <v>0</v>
      </c>
      <c r="DE32" s="188">
        <v>0</v>
      </c>
      <c r="DF32" s="188">
        <v>0</v>
      </c>
      <c r="DG32" s="188">
        <v>0</v>
      </c>
      <c r="DH32" s="188">
        <v>0</v>
      </c>
      <c r="DI32" s="188">
        <v>0</v>
      </c>
      <c r="DJ32" s="188">
        <v>0</v>
      </c>
      <c r="DK32" s="188">
        <v>0</v>
      </c>
      <c r="DL32" s="188">
        <v>79619947.75</v>
      </c>
      <c r="DM32" s="188">
        <v>24826052.579999998</v>
      </c>
      <c r="DN32" s="188">
        <v>0</v>
      </c>
      <c r="DO32" s="188">
        <v>0</v>
      </c>
      <c r="DP32" s="188">
        <v>0</v>
      </c>
      <c r="DQ32" s="188">
        <v>0</v>
      </c>
      <c r="DR32" s="188">
        <v>0</v>
      </c>
      <c r="DS32" s="188">
        <v>0</v>
      </c>
      <c r="DT32" s="188">
        <v>0</v>
      </c>
      <c r="DU32" s="188">
        <v>418676589.00999999</v>
      </c>
      <c r="DV32" s="188">
        <v>0</v>
      </c>
      <c r="DW32" s="188">
        <v>0</v>
      </c>
      <c r="DX32" s="188">
        <v>0</v>
      </c>
      <c r="DY32" s="188">
        <v>0</v>
      </c>
      <c r="DZ32" s="188">
        <v>0</v>
      </c>
      <c r="EA32" s="188">
        <v>0</v>
      </c>
      <c r="EB32" s="188">
        <v>0</v>
      </c>
      <c r="EC32" s="188">
        <v>0</v>
      </c>
      <c r="ED32" s="188">
        <v>80067580.689999998</v>
      </c>
      <c r="EE32" s="188">
        <v>170255357.65000001</v>
      </c>
      <c r="EF32" s="188">
        <v>0</v>
      </c>
      <c r="EG32" s="188">
        <v>0</v>
      </c>
      <c r="EH32" s="188">
        <v>0</v>
      </c>
      <c r="EI32" s="188">
        <v>0</v>
      </c>
      <c r="EJ32" s="188">
        <v>0</v>
      </c>
      <c r="EK32" s="188">
        <v>0</v>
      </c>
      <c r="EL32" s="188">
        <v>0</v>
      </c>
      <c r="EM32" s="188">
        <v>673711384.05999994</v>
      </c>
      <c r="EN32" s="188">
        <v>0</v>
      </c>
      <c r="EO32" s="188">
        <v>0</v>
      </c>
      <c r="EP32" s="188">
        <v>0</v>
      </c>
      <c r="EQ32" s="188">
        <v>0</v>
      </c>
      <c r="ER32" s="188">
        <v>0</v>
      </c>
      <c r="ES32" s="188">
        <v>0</v>
      </c>
      <c r="ET32" s="188">
        <v>0</v>
      </c>
      <c r="EU32" s="188">
        <v>0</v>
      </c>
      <c r="EV32" s="188">
        <v>149498.89000000001</v>
      </c>
      <c r="EW32" s="188">
        <v>0</v>
      </c>
      <c r="EX32" s="188">
        <v>0</v>
      </c>
      <c r="EY32" s="188">
        <v>0</v>
      </c>
      <c r="EZ32" s="188">
        <v>0</v>
      </c>
      <c r="FA32" s="188">
        <v>0</v>
      </c>
      <c r="FB32" s="188">
        <v>0</v>
      </c>
      <c r="FC32" s="188">
        <v>0</v>
      </c>
      <c r="FD32" s="188">
        <v>0</v>
      </c>
      <c r="FE32" s="188">
        <v>0</v>
      </c>
      <c r="FF32" s="188">
        <v>0</v>
      </c>
      <c r="FG32" s="188">
        <v>0</v>
      </c>
      <c r="FH32" s="188">
        <v>257673058.30000001</v>
      </c>
      <c r="FI32" s="188">
        <v>0</v>
      </c>
      <c r="FJ32" s="188">
        <v>0</v>
      </c>
      <c r="FK32" s="188">
        <v>0</v>
      </c>
      <c r="FL32" s="188">
        <v>0</v>
      </c>
      <c r="FM32" s="188">
        <v>0</v>
      </c>
      <c r="FN32" s="188">
        <v>0</v>
      </c>
      <c r="FO32" s="188">
        <v>0</v>
      </c>
      <c r="FP32" s="188">
        <v>1684</v>
      </c>
      <c r="FQ32" s="188">
        <v>0</v>
      </c>
      <c r="FR32" s="188">
        <v>0</v>
      </c>
      <c r="FS32" s="188">
        <v>10000</v>
      </c>
      <c r="FT32" s="188">
        <v>0</v>
      </c>
      <c r="FU32" s="188">
        <v>0</v>
      </c>
      <c r="FV32" s="188">
        <v>0</v>
      </c>
      <c r="FW32" s="188">
        <v>0</v>
      </c>
      <c r="FX32" s="188">
        <v>0</v>
      </c>
      <c r="FY32" s="188">
        <v>0</v>
      </c>
      <c r="FZ32" s="188">
        <v>0</v>
      </c>
      <c r="GA32" s="188">
        <v>0</v>
      </c>
      <c r="GB32" s="188">
        <v>0</v>
      </c>
      <c r="GC32" s="188">
        <v>0</v>
      </c>
      <c r="GD32" s="188">
        <v>15166950.16</v>
      </c>
      <c r="GE32" s="188">
        <v>0</v>
      </c>
      <c r="GF32" s="188">
        <v>0</v>
      </c>
      <c r="GG32" s="188">
        <v>0</v>
      </c>
      <c r="GH32" s="188">
        <v>0</v>
      </c>
      <c r="GI32" s="188">
        <v>0</v>
      </c>
      <c r="GJ32" s="188">
        <v>0</v>
      </c>
      <c r="GK32" s="188">
        <v>0</v>
      </c>
      <c r="GL32" s="188">
        <v>0</v>
      </c>
      <c r="GM32" s="188">
        <v>0</v>
      </c>
      <c r="GN32" s="188">
        <v>0</v>
      </c>
      <c r="GO32" s="188">
        <v>0</v>
      </c>
      <c r="GP32" s="188">
        <v>0</v>
      </c>
      <c r="GQ32" s="188">
        <v>0</v>
      </c>
      <c r="GR32" s="188">
        <v>0</v>
      </c>
      <c r="GS32" s="188">
        <v>0</v>
      </c>
      <c r="GT32" s="188">
        <v>0</v>
      </c>
      <c r="GU32" s="188">
        <v>0</v>
      </c>
      <c r="GV32" s="188">
        <v>0</v>
      </c>
      <c r="GW32" s="188">
        <v>0</v>
      </c>
      <c r="GX32" s="188">
        <v>0</v>
      </c>
      <c r="GY32" s="188">
        <v>0</v>
      </c>
      <c r="GZ32" s="188">
        <v>0</v>
      </c>
      <c r="HA32" s="188">
        <v>0</v>
      </c>
      <c r="HB32" s="188">
        <v>1356621.63</v>
      </c>
      <c r="HC32" s="188">
        <v>0</v>
      </c>
      <c r="HD32" s="188">
        <v>0</v>
      </c>
      <c r="HE32" s="188">
        <v>0</v>
      </c>
      <c r="HF32" s="188">
        <v>0</v>
      </c>
      <c r="HG32" s="188">
        <v>0</v>
      </c>
      <c r="HH32" s="188">
        <v>0</v>
      </c>
      <c r="HI32" s="188">
        <v>0</v>
      </c>
      <c r="HJ32" s="188">
        <v>0</v>
      </c>
      <c r="HK32" s="188">
        <v>0</v>
      </c>
      <c r="HL32" s="188">
        <v>0</v>
      </c>
      <c r="HM32" s="188">
        <v>0</v>
      </c>
      <c r="HN32" s="188">
        <v>0</v>
      </c>
      <c r="HO32" s="188">
        <v>0</v>
      </c>
      <c r="HP32" s="188">
        <v>0</v>
      </c>
      <c r="HQ32" s="188">
        <v>532025.39</v>
      </c>
      <c r="HR32" s="188">
        <v>69954.28</v>
      </c>
      <c r="HS32" s="188">
        <v>0</v>
      </c>
      <c r="HT32" s="188">
        <v>0</v>
      </c>
      <c r="HU32" s="188">
        <v>0</v>
      </c>
      <c r="HV32" s="188">
        <v>0</v>
      </c>
      <c r="HW32" s="188">
        <v>0</v>
      </c>
      <c r="HX32" s="188">
        <v>0</v>
      </c>
      <c r="HY32" s="188">
        <v>0</v>
      </c>
      <c r="HZ32" s="188">
        <v>0</v>
      </c>
      <c r="IA32" s="188">
        <v>0</v>
      </c>
      <c r="IB32" s="188">
        <v>0</v>
      </c>
      <c r="IC32" s="188">
        <v>0</v>
      </c>
      <c r="ID32" s="188">
        <v>0</v>
      </c>
      <c r="IE32" s="188">
        <v>0</v>
      </c>
      <c r="IF32" s="188">
        <v>0</v>
      </c>
      <c r="IG32" s="188">
        <v>563906.31999999995</v>
      </c>
      <c r="IH32" s="188">
        <v>159036470.24000001</v>
      </c>
      <c r="II32" s="188">
        <v>0</v>
      </c>
      <c r="IJ32" s="188">
        <v>0</v>
      </c>
      <c r="IK32" s="188">
        <v>0</v>
      </c>
      <c r="IL32" s="188">
        <v>0</v>
      </c>
      <c r="IM32" s="188">
        <v>0</v>
      </c>
      <c r="IN32" s="188">
        <v>0</v>
      </c>
      <c r="IO32" s="188">
        <v>0</v>
      </c>
      <c r="IP32" s="188">
        <v>0</v>
      </c>
      <c r="IQ32" s="188">
        <v>0</v>
      </c>
      <c r="IR32" s="188">
        <v>87918.7</v>
      </c>
      <c r="IS32" s="188">
        <v>64518.92</v>
      </c>
      <c r="IT32" s="188">
        <v>0</v>
      </c>
      <c r="IU32" s="188">
        <v>0</v>
      </c>
      <c r="IV32" s="188">
        <v>0</v>
      </c>
      <c r="IW32" s="188">
        <v>0</v>
      </c>
      <c r="IX32" s="188">
        <v>0</v>
      </c>
      <c r="IY32" s="188">
        <v>0</v>
      </c>
      <c r="IZ32" s="188">
        <v>0</v>
      </c>
      <c r="JA32" s="188">
        <v>0</v>
      </c>
      <c r="JB32" s="188">
        <v>0</v>
      </c>
      <c r="JC32" s="188">
        <v>0</v>
      </c>
      <c r="JD32" s="188">
        <v>417463908.44</v>
      </c>
      <c r="JE32" s="188">
        <v>0</v>
      </c>
      <c r="JF32" s="188">
        <v>0</v>
      </c>
      <c r="JG32" s="188">
        <v>0</v>
      </c>
      <c r="JH32" s="188">
        <v>0</v>
      </c>
      <c r="JI32" s="188">
        <v>0</v>
      </c>
      <c r="JJ32" s="188">
        <v>27123392.530000001</v>
      </c>
      <c r="JK32" s="188">
        <v>0</v>
      </c>
      <c r="JL32" s="188">
        <v>0</v>
      </c>
      <c r="JM32" s="188">
        <v>0</v>
      </c>
      <c r="JN32" s="188">
        <v>0</v>
      </c>
      <c r="JO32" s="188">
        <v>0</v>
      </c>
      <c r="JP32" s="188">
        <v>0</v>
      </c>
      <c r="JQ32" s="188">
        <v>327585</v>
      </c>
      <c r="JR32" s="188">
        <v>0</v>
      </c>
      <c r="JS32" s="188">
        <v>0</v>
      </c>
      <c r="JT32" s="188">
        <v>0</v>
      </c>
      <c r="JU32" s="188">
        <v>0</v>
      </c>
      <c r="JV32" s="188">
        <v>0</v>
      </c>
      <c r="JW32" s="188">
        <v>0</v>
      </c>
      <c r="JX32" s="188">
        <v>0</v>
      </c>
      <c r="JY32" s="188">
        <v>227575162.52000001</v>
      </c>
      <c r="JZ32" s="188">
        <v>60947.12</v>
      </c>
      <c r="KA32" s="188">
        <v>0</v>
      </c>
      <c r="KB32" s="188">
        <v>0</v>
      </c>
      <c r="KC32" s="188">
        <v>0</v>
      </c>
      <c r="KD32" s="188">
        <v>7500</v>
      </c>
      <c r="KE32" s="188">
        <v>0</v>
      </c>
      <c r="KF32" s="188">
        <v>0</v>
      </c>
      <c r="KG32" s="188">
        <v>0</v>
      </c>
      <c r="KH32" s="188">
        <v>0</v>
      </c>
      <c r="KI32" s="188">
        <v>0</v>
      </c>
      <c r="KJ32" s="188">
        <v>0</v>
      </c>
      <c r="KK32" s="188">
        <v>0</v>
      </c>
      <c r="KL32" s="188">
        <v>0</v>
      </c>
      <c r="KM32" s="188">
        <v>0</v>
      </c>
      <c r="KN32" s="188">
        <v>2020187.49</v>
      </c>
      <c r="KO32" s="188">
        <v>0</v>
      </c>
      <c r="KP32" s="188">
        <v>0</v>
      </c>
      <c r="KQ32" s="188">
        <v>0</v>
      </c>
      <c r="KR32" s="188">
        <v>0</v>
      </c>
      <c r="KS32" s="188">
        <v>0</v>
      </c>
      <c r="KT32" s="188">
        <v>0</v>
      </c>
      <c r="KU32" s="188">
        <v>0</v>
      </c>
      <c r="KV32" s="188">
        <v>0</v>
      </c>
      <c r="KW32" s="188">
        <v>106727212.23</v>
      </c>
      <c r="KX32" s="188">
        <v>0</v>
      </c>
      <c r="KY32" s="188">
        <v>0</v>
      </c>
      <c r="KZ32" s="188">
        <v>0</v>
      </c>
      <c r="LA32" s="188">
        <v>0</v>
      </c>
      <c r="LB32" s="188">
        <v>0</v>
      </c>
      <c r="LC32" s="188">
        <v>6783498.2599999998</v>
      </c>
      <c r="LD32" s="188">
        <v>0</v>
      </c>
      <c r="LE32" s="188">
        <v>4617774.76</v>
      </c>
      <c r="LF32" s="188">
        <v>250281.46</v>
      </c>
      <c r="LG32" s="188">
        <v>569105.74</v>
      </c>
      <c r="LH32" s="188">
        <v>0</v>
      </c>
      <c r="LI32" s="188">
        <v>0</v>
      </c>
      <c r="LJ32" s="188">
        <v>0</v>
      </c>
      <c r="LK32" s="188">
        <v>0</v>
      </c>
      <c r="LL32" s="188">
        <v>0</v>
      </c>
      <c r="LM32" s="188">
        <v>0</v>
      </c>
      <c r="LN32" s="188">
        <v>0</v>
      </c>
      <c r="LO32" s="188">
        <v>0</v>
      </c>
      <c r="LP32" s="188">
        <v>1012377.65</v>
      </c>
      <c r="LQ32" s="188">
        <v>0</v>
      </c>
      <c r="LR32" s="188">
        <v>0</v>
      </c>
      <c r="LS32" s="188">
        <v>655043.75</v>
      </c>
      <c r="LT32" s="188">
        <v>55438651.299999997</v>
      </c>
      <c r="LU32" s="188">
        <v>253417.98</v>
      </c>
      <c r="LV32" s="188">
        <v>0</v>
      </c>
      <c r="LW32" s="188">
        <v>0</v>
      </c>
      <c r="LX32" s="188">
        <v>0</v>
      </c>
      <c r="LY32" s="188">
        <v>0</v>
      </c>
      <c r="LZ32" s="188">
        <v>0</v>
      </c>
      <c r="MA32" s="188">
        <v>0</v>
      </c>
      <c r="MB32" s="188">
        <v>0</v>
      </c>
      <c r="MC32" s="188">
        <v>0</v>
      </c>
      <c r="MD32" s="188">
        <v>0</v>
      </c>
      <c r="ME32" s="188">
        <v>212737335.91999999</v>
      </c>
      <c r="MF32" s="188">
        <v>0</v>
      </c>
      <c r="MG32" s="188">
        <v>0</v>
      </c>
      <c r="MH32" s="188">
        <v>0</v>
      </c>
      <c r="MI32" s="188">
        <v>0</v>
      </c>
      <c r="MJ32" s="188">
        <v>0</v>
      </c>
      <c r="MK32" s="188">
        <v>0</v>
      </c>
      <c r="ML32" s="188">
        <v>0</v>
      </c>
      <c r="MM32" s="188">
        <v>0</v>
      </c>
      <c r="MN32" s="188">
        <v>0</v>
      </c>
      <c r="MO32" s="188">
        <v>0</v>
      </c>
      <c r="MP32" s="188">
        <v>0</v>
      </c>
      <c r="MQ32" s="188">
        <v>585110380.63000011</v>
      </c>
      <c r="MR32" s="188">
        <v>0</v>
      </c>
      <c r="MS32" s="188">
        <v>0</v>
      </c>
      <c r="MT32" s="188">
        <v>2171.41</v>
      </c>
      <c r="MU32" s="188">
        <v>0</v>
      </c>
      <c r="MV32" s="188">
        <v>0</v>
      </c>
      <c r="MW32" s="188">
        <v>0</v>
      </c>
      <c r="MX32" s="188">
        <v>0</v>
      </c>
      <c r="MY32" s="188">
        <v>0</v>
      </c>
      <c r="MZ32" s="188">
        <v>0</v>
      </c>
      <c r="NA32" s="188">
        <v>0</v>
      </c>
      <c r="NB32" s="188">
        <v>1038042541.73</v>
      </c>
      <c r="NC32" s="188">
        <v>0</v>
      </c>
      <c r="ND32" s="188">
        <v>0</v>
      </c>
      <c r="NE32" s="188">
        <v>0</v>
      </c>
      <c r="NF32" s="188">
        <v>0</v>
      </c>
      <c r="NG32" s="188">
        <v>0</v>
      </c>
      <c r="NH32" s="188">
        <v>0</v>
      </c>
      <c r="NI32" s="188">
        <v>0</v>
      </c>
      <c r="NJ32" s="188">
        <v>0</v>
      </c>
      <c r="NK32" s="188">
        <v>0</v>
      </c>
      <c r="NL32" s="188">
        <v>0</v>
      </c>
      <c r="NM32" s="188">
        <v>0</v>
      </c>
      <c r="NN32" s="188">
        <v>32872393.329999998</v>
      </c>
      <c r="NO32" s="188">
        <v>0</v>
      </c>
      <c r="NP32" s="188">
        <v>0</v>
      </c>
      <c r="NQ32" s="188">
        <v>0</v>
      </c>
      <c r="NR32" s="188">
        <v>0</v>
      </c>
      <c r="NS32" s="188">
        <v>0</v>
      </c>
      <c r="NT32" s="188">
        <v>0</v>
      </c>
      <c r="NU32" s="188">
        <v>957244710.74000001</v>
      </c>
      <c r="NV32" s="188">
        <v>0</v>
      </c>
      <c r="NW32" s="188">
        <v>0</v>
      </c>
      <c r="NX32" s="188">
        <v>0</v>
      </c>
      <c r="NY32" s="188">
        <v>0</v>
      </c>
      <c r="NZ32" s="188">
        <v>0</v>
      </c>
      <c r="OA32" s="188">
        <v>0</v>
      </c>
      <c r="OB32" s="188">
        <v>0</v>
      </c>
      <c r="OC32" s="188">
        <v>294674.18</v>
      </c>
      <c r="OD32" s="188">
        <v>0</v>
      </c>
      <c r="OE32" s="188">
        <v>701769.4</v>
      </c>
      <c r="OF32" s="188">
        <v>0</v>
      </c>
      <c r="OG32" s="188">
        <v>0</v>
      </c>
      <c r="OH32" s="188">
        <v>0</v>
      </c>
      <c r="OI32" s="188">
        <v>0</v>
      </c>
      <c r="OJ32" s="188">
        <v>0</v>
      </c>
      <c r="OK32" s="188">
        <v>2670042.06</v>
      </c>
      <c r="OL32" s="188">
        <v>0</v>
      </c>
      <c r="OM32" s="188">
        <v>0</v>
      </c>
      <c r="ON32" s="188">
        <v>0</v>
      </c>
      <c r="OO32" s="188">
        <v>0</v>
      </c>
      <c r="OP32" s="188">
        <v>0</v>
      </c>
      <c r="OQ32" s="188">
        <v>591026.81000000006</v>
      </c>
      <c r="OR32" s="188">
        <v>0</v>
      </c>
      <c r="OS32" s="188">
        <v>0</v>
      </c>
      <c r="OT32" s="188">
        <v>0</v>
      </c>
      <c r="OU32" s="188">
        <v>0</v>
      </c>
      <c r="OV32" s="188">
        <v>0</v>
      </c>
      <c r="OW32" s="188">
        <v>0</v>
      </c>
      <c r="OX32" s="188">
        <v>0</v>
      </c>
      <c r="OY32" s="188">
        <v>0</v>
      </c>
      <c r="OZ32" s="188">
        <v>29803000</v>
      </c>
      <c r="PA32" s="188">
        <v>0</v>
      </c>
      <c r="PB32" s="188">
        <v>0</v>
      </c>
      <c r="PC32" s="188">
        <v>0</v>
      </c>
      <c r="PD32" s="188">
        <v>0</v>
      </c>
      <c r="PE32" s="188">
        <v>0</v>
      </c>
      <c r="PF32" s="188">
        <v>0</v>
      </c>
      <c r="PG32" s="188">
        <v>0</v>
      </c>
      <c r="PH32" s="188">
        <v>0</v>
      </c>
      <c r="PI32" s="188">
        <v>0</v>
      </c>
      <c r="PJ32" s="188">
        <v>0</v>
      </c>
      <c r="PK32" s="188">
        <v>0</v>
      </c>
      <c r="PL32" s="188">
        <v>0</v>
      </c>
      <c r="PM32" s="188">
        <v>0</v>
      </c>
      <c r="PN32" s="188">
        <v>0</v>
      </c>
      <c r="PO32" s="188">
        <v>0</v>
      </c>
      <c r="PP32" s="188">
        <v>0</v>
      </c>
      <c r="PQ32" s="188">
        <v>0</v>
      </c>
      <c r="PR32" s="188">
        <v>1116855.79</v>
      </c>
      <c r="PS32" s="188">
        <v>0</v>
      </c>
      <c r="PT32" s="188">
        <v>0</v>
      </c>
      <c r="PU32" s="188">
        <v>0</v>
      </c>
      <c r="PV32" s="188">
        <v>0</v>
      </c>
      <c r="PW32" s="188">
        <v>0</v>
      </c>
      <c r="PX32" s="188">
        <v>0</v>
      </c>
      <c r="PY32" s="188">
        <v>0</v>
      </c>
      <c r="PZ32" s="188">
        <v>0</v>
      </c>
      <c r="QA32" s="188">
        <v>0</v>
      </c>
      <c r="QB32" s="188">
        <v>0</v>
      </c>
      <c r="QC32" s="188">
        <v>0</v>
      </c>
      <c r="QD32" s="188">
        <v>0</v>
      </c>
      <c r="QE32" s="188">
        <v>0</v>
      </c>
      <c r="QF32" s="188">
        <v>0</v>
      </c>
      <c r="QG32" s="188">
        <v>0</v>
      </c>
      <c r="QH32" s="188">
        <v>0</v>
      </c>
      <c r="QI32" s="188">
        <v>0</v>
      </c>
      <c r="QJ32" s="188">
        <v>0</v>
      </c>
      <c r="QK32" s="188">
        <v>0</v>
      </c>
      <c r="QL32" s="188">
        <v>815493.71</v>
      </c>
      <c r="QM32" s="188">
        <v>0</v>
      </c>
      <c r="QN32" s="188">
        <v>0</v>
      </c>
      <c r="QO32" s="188">
        <v>0</v>
      </c>
      <c r="QP32" s="188">
        <v>0</v>
      </c>
      <c r="QQ32" s="188">
        <v>0</v>
      </c>
      <c r="QR32" s="188">
        <v>1306783.3700000001</v>
      </c>
      <c r="QS32" s="188">
        <v>0</v>
      </c>
      <c r="QT32" s="188">
        <v>0</v>
      </c>
      <c r="QU32" s="188">
        <v>0</v>
      </c>
      <c r="QV32" s="188">
        <v>0</v>
      </c>
      <c r="QW32" s="188">
        <v>0</v>
      </c>
      <c r="QX32" s="188">
        <v>0</v>
      </c>
      <c r="QY32" s="188">
        <v>0</v>
      </c>
      <c r="QZ32" s="188">
        <v>0</v>
      </c>
      <c r="RA32" s="188">
        <v>0</v>
      </c>
      <c r="RB32" s="188">
        <v>0</v>
      </c>
      <c r="RC32" s="188">
        <v>0</v>
      </c>
      <c r="RD32" s="188">
        <v>0</v>
      </c>
      <c r="RE32" s="188">
        <v>286181.96999999997</v>
      </c>
      <c r="RF32" s="188">
        <v>0</v>
      </c>
      <c r="RG32" s="188">
        <v>0</v>
      </c>
      <c r="RH32" s="188">
        <v>0</v>
      </c>
      <c r="RI32" s="188">
        <v>0</v>
      </c>
      <c r="RJ32" s="188">
        <v>0</v>
      </c>
      <c r="RK32" s="188">
        <v>0</v>
      </c>
      <c r="RL32" s="188">
        <v>0</v>
      </c>
      <c r="RM32" s="188">
        <v>0</v>
      </c>
      <c r="RN32" s="188">
        <v>0</v>
      </c>
      <c r="RO32" s="188">
        <v>0</v>
      </c>
      <c r="RP32" s="188">
        <v>0</v>
      </c>
      <c r="RQ32" s="188">
        <v>0</v>
      </c>
      <c r="RR32" s="188">
        <v>0</v>
      </c>
      <c r="RS32" s="188">
        <v>0</v>
      </c>
      <c r="RT32" s="188">
        <v>0</v>
      </c>
      <c r="RU32" s="188">
        <v>0</v>
      </c>
      <c r="RV32" s="188">
        <v>0</v>
      </c>
      <c r="RW32" s="188">
        <v>0</v>
      </c>
      <c r="RX32" s="188">
        <v>0</v>
      </c>
      <c r="RY32" s="188">
        <v>99435</v>
      </c>
      <c r="RZ32" s="188">
        <v>0</v>
      </c>
      <c r="SA32" s="188">
        <v>0</v>
      </c>
      <c r="SB32" s="188">
        <v>0</v>
      </c>
      <c r="SC32" s="188">
        <v>0</v>
      </c>
      <c r="SD32" s="188">
        <v>0</v>
      </c>
      <c r="SE32" s="188">
        <v>0</v>
      </c>
      <c r="SF32" s="188">
        <v>0</v>
      </c>
      <c r="SG32" s="188">
        <v>0</v>
      </c>
      <c r="SH32" s="188">
        <v>0</v>
      </c>
      <c r="SI32" s="188">
        <v>0</v>
      </c>
      <c r="SJ32" s="188">
        <v>0</v>
      </c>
      <c r="SK32" s="188">
        <v>0</v>
      </c>
      <c r="SL32" s="188">
        <v>0</v>
      </c>
      <c r="SM32" s="188">
        <v>111134.94</v>
      </c>
      <c r="SN32" s="188">
        <v>0</v>
      </c>
      <c r="SO32" s="188">
        <v>0</v>
      </c>
      <c r="SP32" s="188">
        <v>0</v>
      </c>
      <c r="SQ32" s="188">
        <v>0</v>
      </c>
      <c r="SR32" s="188">
        <v>0</v>
      </c>
      <c r="SS32" s="188">
        <v>0</v>
      </c>
      <c r="ST32" s="188">
        <v>0</v>
      </c>
      <c r="SU32" s="188">
        <v>0</v>
      </c>
      <c r="SV32" s="188">
        <v>0</v>
      </c>
      <c r="SW32" s="188">
        <v>0</v>
      </c>
      <c r="SX32" s="188">
        <v>0</v>
      </c>
      <c r="SY32" s="188">
        <v>0</v>
      </c>
      <c r="SZ32" s="188">
        <v>0</v>
      </c>
      <c r="TA32" s="188">
        <v>0</v>
      </c>
      <c r="TB32" s="188">
        <v>0</v>
      </c>
      <c r="TC32" s="188">
        <v>0</v>
      </c>
      <c r="TD32" s="188">
        <v>0</v>
      </c>
      <c r="TE32" s="188">
        <v>0</v>
      </c>
      <c r="TF32" s="188">
        <v>0</v>
      </c>
      <c r="TG32" s="188">
        <v>0</v>
      </c>
      <c r="TH32" s="188">
        <v>0</v>
      </c>
      <c r="TI32" s="188">
        <v>0</v>
      </c>
      <c r="TJ32" s="188">
        <v>0</v>
      </c>
      <c r="TK32" s="188">
        <v>0</v>
      </c>
      <c r="TL32" s="188">
        <v>0</v>
      </c>
      <c r="TM32" s="188">
        <v>0</v>
      </c>
      <c r="TN32" s="188">
        <v>0</v>
      </c>
      <c r="TO32" s="188">
        <v>0</v>
      </c>
      <c r="TP32" s="188">
        <v>0</v>
      </c>
      <c r="TQ32" s="188">
        <v>0</v>
      </c>
      <c r="TR32" s="188">
        <v>0</v>
      </c>
      <c r="TS32" s="188">
        <v>0</v>
      </c>
      <c r="TT32" s="188">
        <v>0</v>
      </c>
      <c r="TU32" s="188">
        <v>0</v>
      </c>
      <c r="TV32" s="188">
        <v>0</v>
      </c>
      <c r="TW32" s="188">
        <v>0</v>
      </c>
      <c r="TX32" s="188">
        <v>0</v>
      </c>
      <c r="TY32" s="188">
        <v>1548927.33</v>
      </c>
      <c r="TZ32" s="188">
        <v>0</v>
      </c>
      <c r="UA32" s="188">
        <v>0</v>
      </c>
      <c r="UB32" s="188">
        <v>0</v>
      </c>
      <c r="UC32" s="188">
        <v>0</v>
      </c>
      <c r="UD32" s="188">
        <v>0</v>
      </c>
      <c r="UE32" s="188">
        <v>0</v>
      </c>
      <c r="UF32" s="188">
        <v>0</v>
      </c>
      <c r="UG32" s="188">
        <v>0</v>
      </c>
      <c r="UH32" s="188">
        <v>3604229.36</v>
      </c>
      <c r="UI32" s="188">
        <v>0</v>
      </c>
      <c r="UJ32" s="188">
        <v>0</v>
      </c>
      <c r="UK32" s="188">
        <v>0</v>
      </c>
      <c r="UL32" s="188">
        <v>0</v>
      </c>
      <c r="UM32" s="188">
        <v>0</v>
      </c>
      <c r="UN32" s="188">
        <v>19280025.440000001</v>
      </c>
      <c r="UO32" s="188">
        <v>0</v>
      </c>
      <c r="UP32" s="188">
        <v>0</v>
      </c>
      <c r="UQ32" s="188">
        <v>0</v>
      </c>
      <c r="UR32" s="188">
        <v>0</v>
      </c>
      <c r="US32" s="188">
        <v>0</v>
      </c>
      <c r="UT32" s="188">
        <v>0</v>
      </c>
      <c r="UU32" s="188">
        <v>0</v>
      </c>
      <c r="UV32" s="188">
        <v>0</v>
      </c>
      <c r="UW32" s="188">
        <v>0</v>
      </c>
      <c r="UX32" s="188">
        <v>0</v>
      </c>
      <c r="UY32" s="188">
        <v>0</v>
      </c>
      <c r="UZ32" s="188">
        <v>0</v>
      </c>
      <c r="VA32" s="188">
        <v>0</v>
      </c>
      <c r="VB32" s="188">
        <v>0</v>
      </c>
      <c r="VC32" s="188">
        <v>0</v>
      </c>
      <c r="VD32" s="188">
        <v>0</v>
      </c>
      <c r="VE32" s="188">
        <v>0</v>
      </c>
      <c r="VF32" s="188">
        <v>0</v>
      </c>
      <c r="VG32" s="188">
        <v>0</v>
      </c>
      <c r="VH32" s="188">
        <v>0</v>
      </c>
      <c r="VI32" s="188">
        <v>0</v>
      </c>
      <c r="VJ32" s="188">
        <v>18734434.190000001</v>
      </c>
      <c r="VK32" s="188">
        <v>0</v>
      </c>
      <c r="VL32" s="188">
        <v>0</v>
      </c>
      <c r="VM32" s="188">
        <v>0</v>
      </c>
      <c r="VN32" s="188">
        <v>0</v>
      </c>
      <c r="VO32" s="188">
        <v>0</v>
      </c>
      <c r="VP32" s="188">
        <v>0</v>
      </c>
      <c r="VQ32" s="188">
        <v>0</v>
      </c>
      <c r="VR32" s="188">
        <v>0</v>
      </c>
      <c r="VS32" s="188">
        <v>0</v>
      </c>
      <c r="VT32" s="188">
        <v>0</v>
      </c>
      <c r="VU32" s="188">
        <v>0</v>
      </c>
      <c r="VV32" s="188">
        <v>0</v>
      </c>
      <c r="VW32" s="188">
        <v>0</v>
      </c>
      <c r="VX32" s="188">
        <v>0</v>
      </c>
      <c r="VY32" s="188">
        <v>39593840.240000002</v>
      </c>
      <c r="VZ32" s="188">
        <v>0</v>
      </c>
      <c r="WA32" s="188">
        <v>0</v>
      </c>
      <c r="WB32" s="188">
        <v>0</v>
      </c>
      <c r="WC32" s="188">
        <v>0</v>
      </c>
      <c r="WD32" s="188">
        <v>0</v>
      </c>
      <c r="WE32" s="188">
        <v>0</v>
      </c>
      <c r="WF32" s="188">
        <v>0</v>
      </c>
      <c r="WG32" s="188">
        <v>0</v>
      </c>
      <c r="WH32" s="188">
        <v>0</v>
      </c>
      <c r="WI32" s="188">
        <v>0</v>
      </c>
      <c r="WJ32" s="188">
        <v>0</v>
      </c>
      <c r="WK32" s="188">
        <v>0</v>
      </c>
      <c r="WL32" s="188">
        <v>0</v>
      </c>
      <c r="WM32" s="188">
        <v>0</v>
      </c>
      <c r="WN32" s="188">
        <v>0</v>
      </c>
      <c r="WO32" s="188">
        <v>0</v>
      </c>
      <c r="WP32" s="188">
        <v>0</v>
      </c>
      <c r="WQ32" s="188">
        <v>0</v>
      </c>
      <c r="WR32" s="188">
        <v>0</v>
      </c>
      <c r="WS32" s="188">
        <v>5100</v>
      </c>
      <c r="WT32" s="188">
        <v>0</v>
      </c>
      <c r="WU32" s="188">
        <v>0</v>
      </c>
      <c r="WV32" s="188">
        <v>0</v>
      </c>
      <c r="WW32" s="188">
        <v>0</v>
      </c>
      <c r="WX32" s="188">
        <v>0</v>
      </c>
      <c r="WY32" s="188">
        <v>0</v>
      </c>
      <c r="WZ32" s="188">
        <v>0</v>
      </c>
      <c r="XA32" s="188">
        <v>0</v>
      </c>
      <c r="XB32" s="188">
        <v>0</v>
      </c>
      <c r="XC32" s="188">
        <v>0</v>
      </c>
      <c r="XD32" s="188">
        <v>0</v>
      </c>
      <c r="XE32" s="188">
        <v>0</v>
      </c>
      <c r="XF32" s="188">
        <v>33540739.469999999</v>
      </c>
      <c r="XG32" s="188">
        <v>0</v>
      </c>
      <c r="XH32" s="188">
        <v>0</v>
      </c>
      <c r="XI32" s="188">
        <v>151207.12</v>
      </c>
      <c r="XJ32" s="188">
        <v>0</v>
      </c>
      <c r="XK32" s="188">
        <v>0</v>
      </c>
      <c r="XL32" s="188">
        <v>0</v>
      </c>
      <c r="XM32" s="188">
        <v>0</v>
      </c>
      <c r="XN32" s="188">
        <v>0</v>
      </c>
      <c r="XO32" s="188">
        <v>0</v>
      </c>
      <c r="XP32" s="188">
        <v>0</v>
      </c>
      <c r="XQ32" s="188">
        <v>0</v>
      </c>
      <c r="XR32" s="188">
        <v>0</v>
      </c>
      <c r="XS32" s="188">
        <v>0</v>
      </c>
      <c r="XT32" s="188">
        <v>0</v>
      </c>
      <c r="XU32" s="188">
        <v>0</v>
      </c>
      <c r="XV32" s="188">
        <v>0</v>
      </c>
      <c r="XW32" s="188">
        <v>0</v>
      </c>
      <c r="XX32" s="188">
        <v>0</v>
      </c>
      <c r="XY32" s="188">
        <v>0</v>
      </c>
      <c r="XZ32" s="188">
        <v>0</v>
      </c>
      <c r="YA32" s="188">
        <v>0</v>
      </c>
      <c r="YB32" s="188">
        <v>0</v>
      </c>
      <c r="YC32" s="188">
        <v>0</v>
      </c>
      <c r="YD32" s="188">
        <v>0</v>
      </c>
      <c r="YE32" s="188">
        <v>0</v>
      </c>
      <c r="YF32" s="188">
        <v>0</v>
      </c>
      <c r="YG32" s="188">
        <v>0</v>
      </c>
      <c r="YH32" s="188">
        <v>0</v>
      </c>
      <c r="YI32" s="188">
        <v>0</v>
      </c>
      <c r="YJ32" s="188">
        <v>0</v>
      </c>
      <c r="YK32" s="188">
        <v>0</v>
      </c>
      <c r="YL32" s="188">
        <v>0</v>
      </c>
      <c r="YM32" s="188">
        <v>0</v>
      </c>
      <c r="YN32" s="188">
        <v>0</v>
      </c>
      <c r="YO32" s="188">
        <v>0</v>
      </c>
      <c r="YP32" s="188">
        <v>0</v>
      </c>
      <c r="YQ32" s="188">
        <v>0</v>
      </c>
      <c r="YR32" s="188">
        <v>0</v>
      </c>
      <c r="YS32" s="188">
        <v>0</v>
      </c>
      <c r="YT32" s="188">
        <v>171588419.16</v>
      </c>
      <c r="YU32" s="188">
        <v>0</v>
      </c>
      <c r="YV32" s="188">
        <v>0</v>
      </c>
      <c r="YW32" s="188">
        <v>0</v>
      </c>
      <c r="YX32" s="188">
        <v>0</v>
      </c>
      <c r="YY32" s="188">
        <v>0</v>
      </c>
      <c r="YZ32" s="188">
        <v>0</v>
      </c>
      <c r="ZA32" s="188">
        <v>687833.66999999993</v>
      </c>
      <c r="ZB32" s="188">
        <v>0</v>
      </c>
      <c r="ZC32" s="188">
        <v>0</v>
      </c>
      <c r="ZD32" s="188">
        <v>0</v>
      </c>
      <c r="ZE32" s="188">
        <v>0</v>
      </c>
      <c r="ZF32" s="188">
        <v>600</v>
      </c>
      <c r="ZG32" s="188">
        <v>0</v>
      </c>
      <c r="ZH32" s="188">
        <v>0</v>
      </c>
      <c r="ZI32" s="188">
        <v>0</v>
      </c>
      <c r="ZJ32" s="188">
        <v>25163965.640000001</v>
      </c>
      <c r="ZK32" s="188">
        <v>0</v>
      </c>
      <c r="ZL32" s="188">
        <v>0</v>
      </c>
      <c r="ZM32" s="188">
        <v>0</v>
      </c>
      <c r="ZN32" s="188">
        <v>0</v>
      </c>
      <c r="ZO32" s="188">
        <v>0</v>
      </c>
      <c r="ZP32" s="188">
        <v>0</v>
      </c>
      <c r="ZQ32" s="188">
        <v>0</v>
      </c>
      <c r="ZR32" s="188">
        <v>0</v>
      </c>
      <c r="ZS32" s="188">
        <v>0</v>
      </c>
      <c r="ZT32" s="188">
        <v>0</v>
      </c>
      <c r="ZU32" s="188">
        <v>0</v>
      </c>
      <c r="ZV32" s="188">
        <v>0</v>
      </c>
      <c r="ZW32" s="188">
        <v>0</v>
      </c>
      <c r="ZX32" s="188">
        <v>0</v>
      </c>
      <c r="ZY32" s="188">
        <v>0</v>
      </c>
      <c r="ZZ32" s="188">
        <v>0</v>
      </c>
      <c r="AAA32" s="188">
        <v>0</v>
      </c>
      <c r="AAB32" s="188">
        <v>2210.14</v>
      </c>
      <c r="AAC32" s="188">
        <v>0</v>
      </c>
      <c r="AAD32" s="188">
        <v>0</v>
      </c>
      <c r="AAE32" s="188">
        <v>0</v>
      </c>
      <c r="AAF32" s="188">
        <v>313136.51</v>
      </c>
      <c r="AAG32" s="188">
        <v>0</v>
      </c>
      <c r="AAH32" s="188">
        <v>0</v>
      </c>
      <c r="AAI32" s="188">
        <v>0</v>
      </c>
      <c r="AAJ32" s="188">
        <v>0</v>
      </c>
      <c r="AAK32" s="188">
        <v>0</v>
      </c>
      <c r="AAL32" s="188">
        <v>0</v>
      </c>
      <c r="AAM32" s="188">
        <v>46912962.590000004</v>
      </c>
      <c r="AAN32" s="188">
        <v>0</v>
      </c>
      <c r="AAO32" s="188">
        <v>0</v>
      </c>
      <c r="AAP32" s="188">
        <v>0</v>
      </c>
      <c r="AAQ32" s="188">
        <v>0</v>
      </c>
      <c r="AAR32" s="188">
        <v>0</v>
      </c>
      <c r="AAS32" s="188">
        <v>0</v>
      </c>
      <c r="AAT32" s="188">
        <v>0</v>
      </c>
      <c r="AAU32" s="188">
        <v>0</v>
      </c>
      <c r="AAV32" s="188">
        <v>0</v>
      </c>
      <c r="AAW32" s="188">
        <v>0</v>
      </c>
      <c r="AAX32" s="188">
        <v>0</v>
      </c>
      <c r="AAY32" s="188">
        <v>0</v>
      </c>
      <c r="AAZ32" s="188">
        <v>0</v>
      </c>
      <c r="ABA32" s="188">
        <v>0</v>
      </c>
      <c r="ABB32" s="188">
        <v>0</v>
      </c>
      <c r="ABC32" s="188">
        <v>0</v>
      </c>
      <c r="ABD32" s="188">
        <v>0</v>
      </c>
      <c r="ABE32" s="188">
        <v>0</v>
      </c>
      <c r="ABF32" s="188">
        <v>0</v>
      </c>
      <c r="ABG32" s="188">
        <v>0</v>
      </c>
      <c r="ABH32" s="188">
        <v>0</v>
      </c>
      <c r="ABI32" s="188">
        <v>0</v>
      </c>
      <c r="ABJ32" s="188">
        <v>0</v>
      </c>
      <c r="ABK32" s="188">
        <v>0</v>
      </c>
      <c r="ABL32" s="188">
        <v>0</v>
      </c>
      <c r="ABM32" s="188">
        <v>1133641.04</v>
      </c>
      <c r="ABN32" s="188">
        <v>0</v>
      </c>
      <c r="ABO32" s="188">
        <v>0</v>
      </c>
      <c r="ABP32" s="188">
        <v>0</v>
      </c>
      <c r="ABQ32" s="188">
        <v>0</v>
      </c>
      <c r="ABR32" s="188">
        <v>0</v>
      </c>
      <c r="ABS32" s="188">
        <v>0</v>
      </c>
      <c r="ABT32" s="188">
        <v>0</v>
      </c>
      <c r="ABU32" s="188">
        <v>0</v>
      </c>
      <c r="ABV32" s="188">
        <v>36848.18</v>
      </c>
      <c r="ABW32" s="188">
        <v>0</v>
      </c>
      <c r="ABX32" s="188">
        <v>0</v>
      </c>
      <c r="ABY32" s="188">
        <v>0</v>
      </c>
      <c r="ABZ32" s="188">
        <v>0</v>
      </c>
      <c r="ACA32" s="188">
        <v>0</v>
      </c>
      <c r="ACB32" s="188">
        <v>0</v>
      </c>
      <c r="ACC32" s="188">
        <v>0</v>
      </c>
      <c r="ACD32" s="188">
        <v>0</v>
      </c>
      <c r="ACE32" s="188">
        <v>0</v>
      </c>
      <c r="ACF32" s="188">
        <v>0</v>
      </c>
      <c r="ACG32" s="188">
        <v>26695200</v>
      </c>
      <c r="ACH32" s="188">
        <v>0</v>
      </c>
      <c r="ACI32" s="188">
        <v>0</v>
      </c>
      <c r="ACJ32" s="188">
        <v>0</v>
      </c>
      <c r="ACK32" s="188">
        <v>0</v>
      </c>
      <c r="ACL32" s="188">
        <v>0</v>
      </c>
      <c r="ACM32" s="188">
        <v>0</v>
      </c>
      <c r="ACN32" s="188">
        <v>0</v>
      </c>
      <c r="ACO32" s="188">
        <v>0</v>
      </c>
      <c r="ACP32" s="188">
        <v>0</v>
      </c>
      <c r="ACQ32" s="188">
        <v>0</v>
      </c>
      <c r="ACR32" s="188">
        <v>0</v>
      </c>
      <c r="ACS32" s="188">
        <v>0</v>
      </c>
      <c r="ACT32" s="188">
        <v>0</v>
      </c>
      <c r="ACU32" s="188">
        <v>0</v>
      </c>
      <c r="ACV32" s="188">
        <v>0</v>
      </c>
      <c r="ACW32" s="188">
        <v>0</v>
      </c>
      <c r="ACX32" s="188">
        <v>0</v>
      </c>
      <c r="ACY32" s="188">
        <v>0</v>
      </c>
      <c r="ACZ32" s="188">
        <v>0</v>
      </c>
      <c r="ADA32" s="188">
        <v>0</v>
      </c>
      <c r="ADB32" s="188">
        <v>0</v>
      </c>
      <c r="ADC32" s="188">
        <v>0</v>
      </c>
      <c r="ADD32" s="188">
        <v>21081104.469999999</v>
      </c>
      <c r="ADE32" s="188">
        <v>39884582.07</v>
      </c>
      <c r="ADF32" s="188">
        <v>0</v>
      </c>
      <c r="ADG32" s="188">
        <v>0</v>
      </c>
      <c r="ADH32" s="188">
        <v>0</v>
      </c>
      <c r="ADI32" s="188">
        <v>0</v>
      </c>
      <c r="ADJ32" s="188">
        <v>0</v>
      </c>
      <c r="ADK32" s="188">
        <v>0</v>
      </c>
      <c r="ADL32" s="188">
        <v>0</v>
      </c>
      <c r="ADM32" s="188">
        <v>44963452.259999998</v>
      </c>
      <c r="ADN32" s="188">
        <v>0</v>
      </c>
      <c r="ADO32" s="188">
        <v>0</v>
      </c>
      <c r="ADP32" s="188">
        <v>45569654.170000002</v>
      </c>
      <c r="ADQ32" s="188">
        <v>0</v>
      </c>
      <c r="ADR32" s="188">
        <v>0</v>
      </c>
      <c r="ADS32" s="188">
        <v>0</v>
      </c>
      <c r="ADT32" s="188">
        <v>0</v>
      </c>
      <c r="ADU32" s="188">
        <v>264141242.09999999</v>
      </c>
      <c r="ADV32" s="188">
        <v>12551.4</v>
      </c>
      <c r="ADW32" s="188">
        <v>0</v>
      </c>
      <c r="ADX32" s="188">
        <v>0</v>
      </c>
      <c r="ADY32" s="188">
        <v>0</v>
      </c>
      <c r="ADZ32" s="188">
        <v>0</v>
      </c>
      <c r="AEA32" s="188">
        <v>0</v>
      </c>
      <c r="AEB32" s="188">
        <v>0</v>
      </c>
      <c r="AEC32" s="188">
        <v>0</v>
      </c>
      <c r="AED32" s="188">
        <v>0</v>
      </c>
      <c r="AEE32" s="188">
        <v>0</v>
      </c>
      <c r="AEF32" s="188">
        <v>0</v>
      </c>
      <c r="AEG32" s="188">
        <v>0</v>
      </c>
      <c r="AEH32" s="188">
        <v>0</v>
      </c>
      <c r="AEI32" s="188">
        <v>0</v>
      </c>
      <c r="AEJ32" s="188">
        <v>0</v>
      </c>
      <c r="AEK32" s="188">
        <v>0</v>
      </c>
      <c r="AEL32" s="188">
        <v>0</v>
      </c>
      <c r="AEM32" s="188">
        <v>0</v>
      </c>
      <c r="AEN32" s="188">
        <v>0</v>
      </c>
      <c r="AEO32" s="188">
        <v>21863652.800000001</v>
      </c>
      <c r="AEP32" s="188">
        <v>0</v>
      </c>
      <c r="AEQ32" s="188">
        <v>0</v>
      </c>
      <c r="AER32" s="188">
        <v>0</v>
      </c>
      <c r="AES32" s="188">
        <v>0</v>
      </c>
      <c r="AET32" s="188">
        <v>0</v>
      </c>
      <c r="AEU32" s="188">
        <v>0</v>
      </c>
      <c r="AEV32" s="188">
        <v>0</v>
      </c>
      <c r="AEW32" s="188">
        <v>0</v>
      </c>
      <c r="AEX32" s="188">
        <v>0</v>
      </c>
      <c r="AEY32" s="188">
        <v>3348297.75</v>
      </c>
      <c r="AEZ32" s="188">
        <v>5753801.5999999996</v>
      </c>
      <c r="AFA32" s="188">
        <v>0</v>
      </c>
      <c r="AFB32" s="188">
        <v>0</v>
      </c>
      <c r="AFC32" s="188">
        <v>0</v>
      </c>
      <c r="AFD32" s="188">
        <v>0</v>
      </c>
      <c r="AFE32" s="188">
        <v>0</v>
      </c>
      <c r="AFF32" s="188">
        <v>0</v>
      </c>
      <c r="AFG32" s="188">
        <v>0</v>
      </c>
      <c r="AFH32" s="188">
        <v>0</v>
      </c>
      <c r="AFI32" s="188">
        <v>0</v>
      </c>
      <c r="AFJ32" s="188">
        <v>0</v>
      </c>
      <c r="AFK32" s="188">
        <v>0</v>
      </c>
      <c r="AFL32" s="188">
        <v>0</v>
      </c>
      <c r="AFM32" s="188">
        <v>0</v>
      </c>
      <c r="AFN32" s="188">
        <v>0</v>
      </c>
      <c r="AFO32" s="188">
        <v>0</v>
      </c>
      <c r="AFP32" s="188">
        <v>0</v>
      </c>
      <c r="AFQ32" s="188">
        <v>0</v>
      </c>
      <c r="AFR32" s="188">
        <v>0</v>
      </c>
      <c r="AFS32" s="188">
        <v>0</v>
      </c>
      <c r="AFT32" s="188">
        <v>0</v>
      </c>
      <c r="AFU32" s="188">
        <v>0</v>
      </c>
      <c r="AFV32" s="188">
        <v>0</v>
      </c>
      <c r="AFW32" s="188">
        <v>0</v>
      </c>
      <c r="AFX32" s="188">
        <v>4629096.7699999996</v>
      </c>
      <c r="AFY32" s="188">
        <v>0</v>
      </c>
      <c r="AFZ32" s="188">
        <v>0</v>
      </c>
      <c r="AGA32" s="188">
        <v>0</v>
      </c>
      <c r="AGB32" s="188">
        <v>0</v>
      </c>
      <c r="AGC32" s="188">
        <v>0</v>
      </c>
      <c r="AGD32" s="188">
        <v>0</v>
      </c>
      <c r="AGE32" s="188">
        <v>0</v>
      </c>
      <c r="AGF32" s="188">
        <v>0</v>
      </c>
      <c r="AGG32" s="188">
        <v>0</v>
      </c>
      <c r="AGH32" s="188">
        <v>0</v>
      </c>
      <c r="AGI32" s="188">
        <v>20457810.559999999</v>
      </c>
      <c r="AGJ32" s="188">
        <v>107385.16</v>
      </c>
      <c r="AGK32" s="188">
        <v>0</v>
      </c>
      <c r="AGL32" s="188">
        <v>0</v>
      </c>
      <c r="AGM32" s="188">
        <v>0</v>
      </c>
      <c r="AGN32" s="188">
        <v>0</v>
      </c>
      <c r="AGO32" s="188">
        <v>0</v>
      </c>
      <c r="AGP32" s="188">
        <v>0</v>
      </c>
      <c r="AGQ32" s="188">
        <v>38172053.600000001</v>
      </c>
      <c r="AGR32" s="188">
        <v>21168000</v>
      </c>
      <c r="AGS32" s="188">
        <v>0</v>
      </c>
      <c r="AGT32" s="188">
        <v>0</v>
      </c>
      <c r="AGU32" s="188">
        <v>0</v>
      </c>
      <c r="AGV32" s="188">
        <v>0</v>
      </c>
      <c r="AGW32" s="188">
        <v>0</v>
      </c>
      <c r="AGX32" s="188">
        <v>0</v>
      </c>
      <c r="AGY32" s="188">
        <v>0</v>
      </c>
      <c r="AGZ32" s="188">
        <v>0</v>
      </c>
      <c r="AHA32" s="188">
        <v>0</v>
      </c>
      <c r="AHB32" s="188">
        <v>0</v>
      </c>
      <c r="AHC32" s="188">
        <v>0</v>
      </c>
      <c r="AHD32" s="188">
        <v>0</v>
      </c>
      <c r="AHE32" s="188">
        <v>0</v>
      </c>
      <c r="AHF32" s="188">
        <v>0</v>
      </c>
      <c r="AHG32" s="188">
        <v>0</v>
      </c>
      <c r="AHH32" s="188">
        <v>4571161.55</v>
      </c>
      <c r="AHI32" s="188">
        <v>0</v>
      </c>
      <c r="AHJ32" s="188">
        <v>0</v>
      </c>
      <c r="AHK32" s="188">
        <v>0</v>
      </c>
      <c r="AHL32" s="188">
        <v>0</v>
      </c>
      <c r="AHM32" s="188">
        <v>0</v>
      </c>
      <c r="AHN32" s="188">
        <v>0</v>
      </c>
      <c r="AHO32" s="188"/>
      <c r="AHQ32" s="208">
        <v>30</v>
      </c>
      <c r="AHR32" s="184" t="s">
        <v>1157</v>
      </c>
      <c r="AHS32" s="184" t="b">
        <f t="shared" si="0"/>
        <v>1</v>
      </c>
    </row>
    <row r="33" spans="1:903" s="190" customFormat="1">
      <c r="A33" s="189"/>
      <c r="B33" s="190" t="s">
        <v>653</v>
      </c>
      <c r="C33" s="192">
        <f>SUM(C18:C32)</f>
        <v>3513835575.0299997</v>
      </c>
      <c r="D33" s="192">
        <f t="shared" ref="D33:BO33" si="16">SUM(D18:D32)</f>
        <v>516980431.1500001</v>
      </c>
      <c r="E33" s="192">
        <f t="shared" si="16"/>
        <v>120725282.74000001</v>
      </c>
      <c r="F33" s="192">
        <f t="shared" si="16"/>
        <v>215404473.44</v>
      </c>
      <c r="G33" s="192">
        <f t="shared" si="16"/>
        <v>149677011.41000003</v>
      </c>
      <c r="H33" s="192">
        <f t="shared" si="16"/>
        <v>173667292.35999998</v>
      </c>
      <c r="I33" s="192">
        <f t="shared" si="16"/>
        <v>72866951.549999997</v>
      </c>
      <c r="J33" s="192">
        <f t="shared" si="16"/>
        <v>568280712.49000001</v>
      </c>
      <c r="K33" s="192">
        <f t="shared" si="16"/>
        <v>225433025.75999999</v>
      </c>
      <c r="L33" s="192">
        <f t="shared" si="16"/>
        <v>117172935.84999999</v>
      </c>
      <c r="M33" s="192">
        <f t="shared" si="16"/>
        <v>415351473.03999996</v>
      </c>
      <c r="N33" s="192">
        <f t="shared" si="16"/>
        <v>152641412.49000001</v>
      </c>
      <c r="O33" s="192">
        <f t="shared" si="16"/>
        <v>459573541.75999999</v>
      </c>
      <c r="P33" s="192">
        <f t="shared" si="16"/>
        <v>219675961.46999997</v>
      </c>
      <c r="Q33" s="192">
        <f t="shared" si="16"/>
        <v>131656113.87</v>
      </c>
      <c r="R33" s="192">
        <f t="shared" si="16"/>
        <v>83272551.609999985</v>
      </c>
      <c r="S33" s="192">
        <f t="shared" si="16"/>
        <v>153371387.23999998</v>
      </c>
      <c r="T33" s="192">
        <f t="shared" si="16"/>
        <v>158920077.30000001</v>
      </c>
      <c r="U33" s="192">
        <f t="shared" si="16"/>
        <v>87529235.680000007</v>
      </c>
      <c r="V33" s="192">
        <f t="shared" si="16"/>
        <v>120642335.39000003</v>
      </c>
      <c r="W33" s="192">
        <f t="shared" si="16"/>
        <v>104872967.58999999</v>
      </c>
      <c r="X33" s="192">
        <f t="shared" si="16"/>
        <v>87537606.140000001</v>
      </c>
      <c r="Y33" s="192">
        <f t="shared" si="16"/>
        <v>78534765.639999986</v>
      </c>
      <c r="Z33" s="192">
        <f t="shared" si="16"/>
        <v>56787704.720000006</v>
      </c>
      <c r="AA33" s="192">
        <f t="shared" si="16"/>
        <v>6366071788.9400005</v>
      </c>
      <c r="AB33" s="192">
        <f t="shared" si="16"/>
        <v>191472543.15999997</v>
      </c>
      <c r="AC33" s="192">
        <f t="shared" si="16"/>
        <v>298316535.21000004</v>
      </c>
      <c r="AD33" s="192">
        <f t="shared" si="16"/>
        <v>100222486.28000002</v>
      </c>
      <c r="AE33" s="192">
        <f t="shared" si="16"/>
        <v>411110415.85000008</v>
      </c>
      <c r="AF33" s="192">
        <f t="shared" si="16"/>
        <v>152084335.47999999</v>
      </c>
      <c r="AG33" s="192">
        <f t="shared" si="16"/>
        <v>355713971.90000004</v>
      </c>
      <c r="AH33" s="192">
        <f t="shared" si="16"/>
        <v>186995081.25999999</v>
      </c>
      <c r="AI33" s="192">
        <f t="shared" si="16"/>
        <v>186469270.08000004</v>
      </c>
      <c r="AJ33" s="192">
        <f t="shared" si="16"/>
        <v>148288825.08999997</v>
      </c>
      <c r="AK33" s="192">
        <f t="shared" si="16"/>
        <v>97479597.669999972</v>
      </c>
      <c r="AL33" s="192">
        <f t="shared" si="16"/>
        <v>107250102.38</v>
      </c>
      <c r="AM33" s="192">
        <f t="shared" si="16"/>
        <v>162242968.31</v>
      </c>
      <c r="AN33" s="192">
        <f t="shared" si="16"/>
        <v>111189735.82999998</v>
      </c>
      <c r="AO33" s="192">
        <f t="shared" si="16"/>
        <v>93149591.479999989</v>
      </c>
      <c r="AP33" s="192">
        <f t="shared" si="16"/>
        <v>226962654.80999994</v>
      </c>
      <c r="AQ33" s="192">
        <f t="shared" si="16"/>
        <v>243273104.70999995</v>
      </c>
      <c r="AR33" s="192">
        <f t="shared" si="16"/>
        <v>45417555.080000013</v>
      </c>
      <c r="AS33" s="192">
        <f t="shared" si="16"/>
        <v>2488659422.4000001</v>
      </c>
      <c r="AT33" s="192">
        <f t="shared" si="16"/>
        <v>156392403</v>
      </c>
      <c r="AU33" s="192">
        <f t="shared" si="16"/>
        <v>135902498.71000001</v>
      </c>
      <c r="AV33" s="192">
        <f t="shared" si="16"/>
        <v>164190366.97999999</v>
      </c>
      <c r="AW33" s="192">
        <f t="shared" si="16"/>
        <v>135561363.66</v>
      </c>
      <c r="AX33" s="192">
        <f t="shared" si="16"/>
        <v>115065033.52</v>
      </c>
      <c r="AY33" s="192">
        <f t="shared" si="16"/>
        <v>81486602.400000006</v>
      </c>
      <c r="AZ33" s="192">
        <f t="shared" si="16"/>
        <v>133200602.55</v>
      </c>
      <c r="BA33" s="192">
        <f t="shared" si="16"/>
        <v>460012143.63000005</v>
      </c>
      <c r="BB33" s="192">
        <f t="shared" si="16"/>
        <v>92503179.800000012</v>
      </c>
      <c r="BC33" s="192">
        <f t="shared" si="16"/>
        <v>142807571.32000002</v>
      </c>
      <c r="BD33" s="192">
        <f t="shared" si="16"/>
        <v>258790227.12000003</v>
      </c>
      <c r="BE33" s="192">
        <f t="shared" si="16"/>
        <v>87449111.950000018</v>
      </c>
      <c r="BF33" s="192">
        <f t="shared" si="16"/>
        <v>91571660.659999996</v>
      </c>
      <c r="BG33" s="192">
        <f t="shared" si="16"/>
        <v>85835048.349999994</v>
      </c>
      <c r="BH33" s="192">
        <f t="shared" si="16"/>
        <v>1253755210.54</v>
      </c>
      <c r="BI33" s="192">
        <f t="shared" si="16"/>
        <v>54610372.979999989</v>
      </c>
      <c r="BJ33" s="192">
        <f t="shared" si="16"/>
        <v>53465410.322500005</v>
      </c>
      <c r="BK33" s="192">
        <f t="shared" si="16"/>
        <v>81138523.959999993</v>
      </c>
      <c r="BL33" s="192">
        <f t="shared" si="16"/>
        <v>147653151.53999999</v>
      </c>
      <c r="BM33" s="192">
        <f t="shared" si="16"/>
        <v>199897357.55000001</v>
      </c>
      <c r="BN33" s="192">
        <f t="shared" si="16"/>
        <v>69458246.519999996</v>
      </c>
      <c r="BO33" s="192">
        <f t="shared" si="16"/>
        <v>84598880.359999999</v>
      </c>
      <c r="BP33" s="192">
        <f t="shared" ref="BP33:EA33" si="17">SUM(BP18:BP32)</f>
        <v>61449090.789999999</v>
      </c>
      <c r="BQ33" s="192">
        <f t="shared" si="17"/>
        <v>59766368.580000006</v>
      </c>
      <c r="BR33" s="192">
        <f t="shared" si="17"/>
        <v>44448629.279999994</v>
      </c>
      <c r="BS33" s="192">
        <f t="shared" si="17"/>
        <v>48424367.890000015</v>
      </c>
      <c r="BT33" s="192">
        <f t="shared" si="17"/>
        <v>318879107.75</v>
      </c>
      <c r="BU33" s="192">
        <f t="shared" si="17"/>
        <v>46621722.409999996</v>
      </c>
      <c r="BV33" s="192">
        <f t="shared" si="17"/>
        <v>54303748.49000001</v>
      </c>
      <c r="BW33" s="192">
        <f t="shared" si="17"/>
        <v>1113317649</v>
      </c>
      <c r="BX33" s="192">
        <f t="shared" si="17"/>
        <v>962071313.36000013</v>
      </c>
      <c r="BY33" s="192">
        <f t="shared" si="17"/>
        <v>140529240.99000001</v>
      </c>
      <c r="BZ33" s="192">
        <f t="shared" si="17"/>
        <v>83279210.679999992</v>
      </c>
      <c r="CA33" s="192">
        <f t="shared" si="17"/>
        <v>163312741.82999998</v>
      </c>
      <c r="CB33" s="192">
        <f t="shared" si="17"/>
        <v>140173391.21000001</v>
      </c>
      <c r="CC33" s="192">
        <f t="shared" si="17"/>
        <v>109994241.81</v>
      </c>
      <c r="CD33" s="192">
        <f t="shared" si="17"/>
        <v>16671646.58</v>
      </c>
      <c r="CE33" s="192">
        <f t="shared" si="17"/>
        <v>15729599.18</v>
      </c>
      <c r="CF33" s="192">
        <f t="shared" si="17"/>
        <v>3821066693.1099997</v>
      </c>
      <c r="CG33" s="192">
        <f t="shared" si="17"/>
        <v>144339933.98999998</v>
      </c>
      <c r="CH33" s="192">
        <f t="shared" si="17"/>
        <v>306531486.44999993</v>
      </c>
      <c r="CI33" s="192">
        <f t="shared" si="17"/>
        <v>99118932.829999998</v>
      </c>
      <c r="CJ33" s="192">
        <f t="shared" si="17"/>
        <v>128584692.64000002</v>
      </c>
      <c r="CK33" s="192">
        <f t="shared" si="17"/>
        <v>121367347.43000001</v>
      </c>
      <c r="CL33" s="192">
        <f t="shared" si="17"/>
        <v>119832780.63000003</v>
      </c>
      <c r="CM33" s="192">
        <f t="shared" si="17"/>
        <v>207238671.68000001</v>
      </c>
      <c r="CN33" s="192">
        <f t="shared" si="17"/>
        <v>61928229.150000006</v>
      </c>
      <c r="CO33" s="192">
        <f t="shared" si="17"/>
        <v>138386954.70000002</v>
      </c>
      <c r="CP33" s="192">
        <f t="shared" si="17"/>
        <v>94389603.780000001</v>
      </c>
      <c r="CQ33" s="192">
        <f t="shared" si="17"/>
        <v>142848910</v>
      </c>
      <c r="CR33" s="192">
        <f t="shared" si="17"/>
        <v>96551053.439999998</v>
      </c>
      <c r="CS33" s="192">
        <f t="shared" si="17"/>
        <v>1100433178.7200003</v>
      </c>
      <c r="CT33" s="192">
        <f t="shared" si="17"/>
        <v>97035755.870000005</v>
      </c>
      <c r="CU33" s="192">
        <f t="shared" si="17"/>
        <v>117837085.89</v>
      </c>
      <c r="CV33" s="192">
        <f t="shared" si="17"/>
        <v>200886178.05999997</v>
      </c>
      <c r="CW33" s="192">
        <f t="shared" si="17"/>
        <v>84898248.980000004</v>
      </c>
      <c r="CX33" s="192">
        <f t="shared" si="17"/>
        <v>186723237.30000001</v>
      </c>
      <c r="CY33" s="192">
        <f t="shared" si="17"/>
        <v>85747146.149999976</v>
      </c>
      <c r="CZ33" s="192">
        <f t="shared" si="17"/>
        <v>58283328.619999997</v>
      </c>
      <c r="DA33" s="192">
        <f t="shared" si="17"/>
        <v>1318280254.1199996</v>
      </c>
      <c r="DB33" s="192">
        <f t="shared" si="17"/>
        <v>167609222.74000004</v>
      </c>
      <c r="DC33" s="192">
        <f t="shared" si="17"/>
        <v>402520837.13000005</v>
      </c>
      <c r="DD33" s="192">
        <f t="shared" si="17"/>
        <v>446538611.21000004</v>
      </c>
      <c r="DE33" s="192">
        <f t="shared" si="17"/>
        <v>146676410.63000003</v>
      </c>
      <c r="DF33" s="192">
        <f t="shared" si="17"/>
        <v>217387477.70999998</v>
      </c>
      <c r="DG33" s="192">
        <f t="shared" si="17"/>
        <v>173336182.63</v>
      </c>
      <c r="DH33" s="192">
        <f t="shared" si="17"/>
        <v>64384516.68</v>
      </c>
      <c r="DI33" s="192">
        <f t="shared" si="17"/>
        <v>110966315.46000002</v>
      </c>
      <c r="DJ33" s="192">
        <f t="shared" si="17"/>
        <v>104893131.59999999</v>
      </c>
      <c r="DK33" s="192">
        <f t="shared" si="17"/>
        <v>246146094.01000005</v>
      </c>
      <c r="DL33" s="192">
        <f t="shared" si="17"/>
        <v>825518660.51999998</v>
      </c>
      <c r="DM33" s="192">
        <f t="shared" si="17"/>
        <v>1024585918.6899999</v>
      </c>
      <c r="DN33" s="192">
        <f t="shared" si="17"/>
        <v>132506474.52000001</v>
      </c>
      <c r="DO33" s="192">
        <f t="shared" si="17"/>
        <v>107860040.38</v>
      </c>
      <c r="DP33" s="192">
        <f t="shared" si="17"/>
        <v>233102600.86000004</v>
      </c>
      <c r="DQ33" s="192">
        <f t="shared" si="17"/>
        <v>212072552.34</v>
      </c>
      <c r="DR33" s="192">
        <f t="shared" si="17"/>
        <v>191647728.03999999</v>
      </c>
      <c r="DS33" s="192">
        <f t="shared" si="17"/>
        <v>237812353.94999999</v>
      </c>
      <c r="DT33" s="192">
        <f t="shared" si="17"/>
        <v>77202577.429999992</v>
      </c>
      <c r="DU33" s="192">
        <f t="shared" si="17"/>
        <v>3631508901.2799997</v>
      </c>
      <c r="DV33" s="192">
        <f t="shared" si="17"/>
        <v>124526801.77000001</v>
      </c>
      <c r="DW33" s="192">
        <f t="shared" si="17"/>
        <v>202273973</v>
      </c>
      <c r="DX33" s="192">
        <f t="shared" si="17"/>
        <v>163055519.99000001</v>
      </c>
      <c r="DY33" s="192">
        <f t="shared" si="17"/>
        <v>195300182.46999997</v>
      </c>
      <c r="DZ33" s="192">
        <f t="shared" si="17"/>
        <v>136992927.75999999</v>
      </c>
      <c r="EA33" s="192">
        <f t="shared" si="17"/>
        <v>296913899.38999999</v>
      </c>
      <c r="EB33" s="192">
        <f t="shared" ref="EB33:GM33" si="18">SUM(EB18:EB32)</f>
        <v>144609383.11999997</v>
      </c>
      <c r="EC33" s="192">
        <f t="shared" si="18"/>
        <v>272088514.82999998</v>
      </c>
      <c r="ED33" s="192">
        <f t="shared" si="18"/>
        <v>732871428.45000005</v>
      </c>
      <c r="EE33" s="192">
        <f t="shared" si="18"/>
        <v>751859791.80999994</v>
      </c>
      <c r="EF33" s="192">
        <f t="shared" si="18"/>
        <v>115633151.17</v>
      </c>
      <c r="EG33" s="192">
        <f t="shared" si="18"/>
        <v>133339171.80999999</v>
      </c>
      <c r="EH33" s="192">
        <f t="shared" si="18"/>
        <v>133861016.07000001</v>
      </c>
      <c r="EI33" s="192">
        <f t="shared" si="18"/>
        <v>174538180.46000001</v>
      </c>
      <c r="EJ33" s="192">
        <f t="shared" si="18"/>
        <v>253567657.18000001</v>
      </c>
      <c r="EK33" s="192">
        <f t="shared" si="18"/>
        <v>80923450.390000015</v>
      </c>
      <c r="EL33" s="192">
        <f t="shared" si="18"/>
        <v>115204661.07999998</v>
      </c>
      <c r="EM33" s="192">
        <f t="shared" si="18"/>
        <v>2400273696.8199997</v>
      </c>
      <c r="EN33" s="192">
        <f t="shared" si="18"/>
        <v>116834680.91</v>
      </c>
      <c r="EO33" s="192">
        <f t="shared" si="18"/>
        <v>118980223.89</v>
      </c>
      <c r="EP33" s="192">
        <f t="shared" si="18"/>
        <v>118852111.25999999</v>
      </c>
      <c r="EQ33" s="192">
        <f t="shared" si="18"/>
        <v>72023230.820000008</v>
      </c>
      <c r="ER33" s="192">
        <f t="shared" si="18"/>
        <v>66392566.339999996</v>
      </c>
      <c r="ES33" s="192">
        <f t="shared" si="18"/>
        <v>185020065.03000003</v>
      </c>
      <c r="ET33" s="192">
        <f t="shared" si="18"/>
        <v>161127362.78999999</v>
      </c>
      <c r="EU33" s="192">
        <f t="shared" si="18"/>
        <v>100290183.63000001</v>
      </c>
      <c r="EV33" s="192">
        <f t="shared" si="18"/>
        <v>1217082740.3799999</v>
      </c>
      <c r="EW33" s="192">
        <f t="shared" si="18"/>
        <v>57881780.280000009</v>
      </c>
      <c r="EX33" s="192">
        <f t="shared" si="18"/>
        <v>111377247.59999999</v>
      </c>
      <c r="EY33" s="192">
        <f t="shared" si="18"/>
        <v>161107702.24000001</v>
      </c>
      <c r="EZ33" s="192">
        <f t="shared" si="18"/>
        <v>218215167.93000004</v>
      </c>
      <c r="FA33" s="192">
        <f t="shared" si="18"/>
        <v>204369685.56</v>
      </c>
      <c r="FB33" s="192">
        <f t="shared" si="18"/>
        <v>151961975.66</v>
      </c>
      <c r="FC33" s="192">
        <f t="shared" si="18"/>
        <v>106662877.93999998</v>
      </c>
      <c r="FD33" s="192">
        <f t="shared" si="18"/>
        <v>90349903.160000011</v>
      </c>
      <c r="FE33" s="192">
        <f t="shared" si="18"/>
        <v>78272958.5</v>
      </c>
      <c r="FF33" s="192">
        <f t="shared" si="18"/>
        <v>82162442</v>
      </c>
      <c r="FG33" s="192">
        <f t="shared" si="18"/>
        <v>63567096.770000003</v>
      </c>
      <c r="FH33" s="192">
        <f t="shared" si="18"/>
        <v>1041042847.5699999</v>
      </c>
      <c r="FI33" s="192">
        <f t="shared" si="18"/>
        <v>82676453.910000011</v>
      </c>
      <c r="FJ33" s="192">
        <f t="shared" si="18"/>
        <v>89660028.26000002</v>
      </c>
      <c r="FK33" s="192">
        <f t="shared" si="18"/>
        <v>91008852.010000005</v>
      </c>
      <c r="FL33" s="192">
        <f t="shared" si="18"/>
        <v>154501350.25999999</v>
      </c>
      <c r="FM33" s="192">
        <f t="shared" si="18"/>
        <v>133850565.36999999</v>
      </c>
      <c r="FN33" s="192">
        <f t="shared" si="18"/>
        <v>53813782.300000004</v>
      </c>
      <c r="FO33" s="192">
        <f t="shared" si="18"/>
        <v>27678374.960000001</v>
      </c>
      <c r="FP33" s="192">
        <f t="shared" si="18"/>
        <v>2291931022.2999997</v>
      </c>
      <c r="FQ33" s="192">
        <f t="shared" si="18"/>
        <v>92887993.910000011</v>
      </c>
      <c r="FR33" s="192">
        <f t="shared" si="18"/>
        <v>168309019.58000001</v>
      </c>
      <c r="FS33" s="192">
        <f t="shared" si="18"/>
        <v>139066966.76000002</v>
      </c>
      <c r="FT33" s="192">
        <f t="shared" si="18"/>
        <v>201606097.42000002</v>
      </c>
      <c r="FU33" s="192">
        <f t="shared" si="18"/>
        <v>105309438.81999999</v>
      </c>
      <c r="FV33" s="192">
        <f t="shared" si="18"/>
        <v>262862450.67000002</v>
      </c>
      <c r="FW33" s="192">
        <f t="shared" si="18"/>
        <v>163802887.10999998</v>
      </c>
      <c r="FX33" s="192">
        <f t="shared" si="18"/>
        <v>147945377.02000001</v>
      </c>
      <c r="FY33" s="192">
        <f t="shared" si="18"/>
        <v>118185051.98999999</v>
      </c>
      <c r="FZ33" s="192">
        <f t="shared" si="18"/>
        <v>247279847.14999995</v>
      </c>
      <c r="GA33" s="192">
        <f t="shared" si="18"/>
        <v>112447861.73</v>
      </c>
      <c r="GB33" s="192">
        <f t="shared" si="18"/>
        <v>98322619.63000001</v>
      </c>
      <c r="GC33" s="192">
        <f t="shared" si="18"/>
        <v>51067279.880000003</v>
      </c>
      <c r="GD33" s="192">
        <f t="shared" si="18"/>
        <v>1105106068.6100001</v>
      </c>
      <c r="GE33" s="192">
        <f t="shared" si="18"/>
        <v>84423453.670000002</v>
      </c>
      <c r="GF33" s="192">
        <f t="shared" si="18"/>
        <v>94407126.12000002</v>
      </c>
      <c r="GG33" s="192">
        <f t="shared" si="18"/>
        <v>230072449.89999998</v>
      </c>
      <c r="GH33" s="192">
        <f t="shared" si="18"/>
        <v>114910249.31999999</v>
      </c>
      <c r="GI33" s="192">
        <f t="shared" si="18"/>
        <v>96304630.459999979</v>
      </c>
      <c r="GJ33" s="192">
        <f t="shared" si="18"/>
        <v>92447184.61999999</v>
      </c>
      <c r="GK33" s="192">
        <f t="shared" si="18"/>
        <v>258058334.60000002</v>
      </c>
      <c r="GL33" s="192">
        <f t="shared" si="18"/>
        <v>80846865.640000001</v>
      </c>
      <c r="GM33" s="192">
        <f t="shared" si="18"/>
        <v>44548904.75</v>
      </c>
      <c r="GN33" s="192">
        <f t="shared" ref="GN33:IY33" si="19">SUM(GN18:GN32)</f>
        <v>34226691.379999995</v>
      </c>
      <c r="GO33" s="192">
        <f t="shared" si="19"/>
        <v>37928026.019999996</v>
      </c>
      <c r="GP33" s="192">
        <f t="shared" si="19"/>
        <v>683469883.38</v>
      </c>
      <c r="GQ33" s="192">
        <f t="shared" si="19"/>
        <v>163386347.72</v>
      </c>
      <c r="GR33" s="192">
        <f t="shared" si="19"/>
        <v>95941791.510000005</v>
      </c>
      <c r="GS33" s="192">
        <f t="shared" si="19"/>
        <v>182882133.52000004</v>
      </c>
      <c r="GT33" s="192">
        <f t="shared" si="19"/>
        <v>43333341.50999999</v>
      </c>
      <c r="GU33" s="192">
        <f t="shared" si="19"/>
        <v>123444649.69</v>
      </c>
      <c r="GV33" s="192">
        <f t="shared" si="19"/>
        <v>130812029.11999999</v>
      </c>
      <c r="GW33" s="192">
        <f t="shared" si="19"/>
        <v>69441399.679999992</v>
      </c>
      <c r="GX33" s="192">
        <f t="shared" si="19"/>
        <v>737352093.13</v>
      </c>
      <c r="GY33" s="192">
        <f t="shared" si="19"/>
        <v>76432573.670000002</v>
      </c>
      <c r="GZ33" s="192">
        <f t="shared" si="19"/>
        <v>169632767.94999999</v>
      </c>
      <c r="HA33" s="192">
        <f t="shared" si="19"/>
        <v>118971101.03000002</v>
      </c>
      <c r="HB33" s="192">
        <f t="shared" si="19"/>
        <v>2111689875.1099999</v>
      </c>
      <c r="HC33" s="192">
        <f t="shared" si="19"/>
        <v>240418389.89000002</v>
      </c>
      <c r="HD33" s="192">
        <f t="shared" si="19"/>
        <v>271851325.79000002</v>
      </c>
      <c r="HE33" s="192">
        <f t="shared" si="19"/>
        <v>277165837.26999998</v>
      </c>
      <c r="HF33" s="192">
        <f t="shared" si="19"/>
        <v>189652628.41999999</v>
      </c>
      <c r="HG33" s="192">
        <f t="shared" si="19"/>
        <v>277435038.43000001</v>
      </c>
      <c r="HH33" s="192">
        <f t="shared" si="19"/>
        <v>67139702.760000005</v>
      </c>
      <c r="HI33" s="192">
        <f t="shared" si="19"/>
        <v>1197746895.79</v>
      </c>
      <c r="HJ33" s="192">
        <f t="shared" si="19"/>
        <v>223293527.80000001</v>
      </c>
      <c r="HK33" s="192">
        <f t="shared" si="19"/>
        <v>244906498.88000003</v>
      </c>
      <c r="HL33" s="192">
        <f t="shared" si="19"/>
        <v>145458604.90000001</v>
      </c>
      <c r="HM33" s="192">
        <f t="shared" si="19"/>
        <v>105755268.65000002</v>
      </c>
      <c r="HN33" s="192">
        <f t="shared" si="19"/>
        <v>104552946.82000001</v>
      </c>
      <c r="HO33" s="192">
        <f t="shared" si="19"/>
        <v>169039502.63000003</v>
      </c>
      <c r="HP33" s="192">
        <f t="shared" si="19"/>
        <v>83337330.770000011</v>
      </c>
      <c r="HQ33" s="192">
        <f t="shared" si="19"/>
        <v>1529142620.3299999</v>
      </c>
      <c r="HR33" s="192">
        <f t="shared" si="19"/>
        <v>494136085.13</v>
      </c>
      <c r="HS33" s="192">
        <f t="shared" si="19"/>
        <v>108524915.18000001</v>
      </c>
      <c r="HT33" s="192">
        <f t="shared" si="19"/>
        <v>87164840.310000017</v>
      </c>
      <c r="HU33" s="192">
        <f t="shared" si="19"/>
        <v>86879181.210000008</v>
      </c>
      <c r="HV33" s="192">
        <f t="shared" si="19"/>
        <v>71364114.089999989</v>
      </c>
      <c r="HW33" s="192">
        <f t="shared" si="19"/>
        <v>208677503.46000004</v>
      </c>
      <c r="HX33" s="192">
        <f t="shared" si="19"/>
        <v>84096075.959999993</v>
      </c>
      <c r="HY33" s="192">
        <f t="shared" si="19"/>
        <v>92641842.249999985</v>
      </c>
      <c r="HZ33" s="192">
        <f t="shared" si="19"/>
        <v>88712224.659999996</v>
      </c>
      <c r="IA33" s="192">
        <f t="shared" si="19"/>
        <v>90803373.500000015</v>
      </c>
      <c r="IB33" s="192">
        <f t="shared" si="19"/>
        <v>151399892.33000001</v>
      </c>
      <c r="IC33" s="192">
        <f t="shared" si="19"/>
        <v>48911947.090000004</v>
      </c>
      <c r="ID33" s="192">
        <f t="shared" si="19"/>
        <v>118374256.97999999</v>
      </c>
      <c r="IE33" s="192">
        <f t="shared" si="19"/>
        <v>56959194.009999998</v>
      </c>
      <c r="IF33" s="192">
        <f t="shared" si="19"/>
        <v>59937718.81000001</v>
      </c>
      <c r="IG33" s="192">
        <f t="shared" si="19"/>
        <v>1189587005.7</v>
      </c>
      <c r="IH33" s="192">
        <f t="shared" si="19"/>
        <v>619277487.61999989</v>
      </c>
      <c r="II33" s="192">
        <f t="shared" si="19"/>
        <v>145013379.75</v>
      </c>
      <c r="IJ33" s="192">
        <f t="shared" si="19"/>
        <v>220185362.75</v>
      </c>
      <c r="IK33" s="192">
        <f t="shared" si="19"/>
        <v>324346329.0399999</v>
      </c>
      <c r="IL33" s="192">
        <f t="shared" si="19"/>
        <v>107185474.92999999</v>
      </c>
      <c r="IM33" s="192">
        <f t="shared" si="19"/>
        <v>94152610.129999995</v>
      </c>
      <c r="IN33" s="192">
        <f t="shared" si="19"/>
        <v>61652044.68</v>
      </c>
      <c r="IO33" s="192">
        <f t="shared" si="19"/>
        <v>81290378.099999979</v>
      </c>
      <c r="IP33" s="192">
        <f t="shared" si="19"/>
        <v>76544344.099999994</v>
      </c>
      <c r="IQ33" s="192">
        <f t="shared" si="19"/>
        <v>80714071.209999993</v>
      </c>
      <c r="IR33" s="192">
        <f t="shared" si="19"/>
        <v>2003418217.6999998</v>
      </c>
      <c r="IS33" s="192">
        <f t="shared" si="19"/>
        <v>678115403.19000006</v>
      </c>
      <c r="IT33" s="192">
        <f t="shared" si="19"/>
        <v>163428577.89000002</v>
      </c>
      <c r="IU33" s="192">
        <f t="shared" si="19"/>
        <v>127136133.43000001</v>
      </c>
      <c r="IV33" s="192">
        <f t="shared" si="19"/>
        <v>96487258.500000015</v>
      </c>
      <c r="IW33" s="192">
        <f t="shared" si="19"/>
        <v>51449311.599999994</v>
      </c>
      <c r="IX33" s="192">
        <f t="shared" si="19"/>
        <v>97708659.501999989</v>
      </c>
      <c r="IY33" s="192">
        <f t="shared" si="19"/>
        <v>50694324.189999998</v>
      </c>
      <c r="IZ33" s="192">
        <f t="shared" ref="IZ33:LK33" si="20">SUM(IZ18:IZ32)</f>
        <v>66842674.760000013</v>
      </c>
      <c r="JA33" s="192">
        <f t="shared" si="20"/>
        <v>106217513.83</v>
      </c>
      <c r="JB33" s="192">
        <f t="shared" si="20"/>
        <v>114941036.99999999</v>
      </c>
      <c r="JC33" s="192">
        <f t="shared" si="20"/>
        <v>76274790.269999996</v>
      </c>
      <c r="JD33" s="192">
        <f t="shared" si="20"/>
        <v>1083982985.9000001</v>
      </c>
      <c r="JE33" s="192">
        <f t="shared" si="20"/>
        <v>363370911.97999996</v>
      </c>
      <c r="JF33" s="192">
        <f t="shared" si="20"/>
        <v>100508754.44999999</v>
      </c>
      <c r="JG33" s="192">
        <f t="shared" si="20"/>
        <v>82875259.550000012</v>
      </c>
      <c r="JH33" s="192">
        <f t="shared" si="20"/>
        <v>63284342.760000013</v>
      </c>
      <c r="JI33" s="192">
        <f t="shared" si="20"/>
        <v>73303710.629999995</v>
      </c>
      <c r="JJ33" s="192">
        <f t="shared" si="20"/>
        <v>704702235.53999996</v>
      </c>
      <c r="JK33" s="192">
        <f t="shared" si="20"/>
        <v>75210899.840000004</v>
      </c>
      <c r="JL33" s="192">
        <f t="shared" si="20"/>
        <v>102530457.68999998</v>
      </c>
      <c r="JM33" s="192">
        <f t="shared" si="20"/>
        <v>161362833.80999997</v>
      </c>
      <c r="JN33" s="192">
        <f t="shared" si="20"/>
        <v>92383448.469999999</v>
      </c>
      <c r="JO33" s="192">
        <f t="shared" si="20"/>
        <v>196440275.99000001</v>
      </c>
      <c r="JP33" s="192">
        <f t="shared" si="20"/>
        <v>69748073.890000001</v>
      </c>
      <c r="JQ33" s="192">
        <f t="shared" si="20"/>
        <v>1086111036.2900002</v>
      </c>
      <c r="JR33" s="192">
        <f t="shared" si="20"/>
        <v>117878981.99599999</v>
      </c>
      <c r="JS33" s="192">
        <f t="shared" si="20"/>
        <v>68868319.479999989</v>
      </c>
      <c r="JT33" s="192">
        <f t="shared" si="20"/>
        <v>227684797.67999998</v>
      </c>
      <c r="JU33" s="192">
        <f t="shared" si="20"/>
        <v>213673609.63000003</v>
      </c>
      <c r="JV33" s="192">
        <f t="shared" si="20"/>
        <v>127082113.09</v>
      </c>
      <c r="JW33" s="192">
        <f t="shared" si="20"/>
        <v>129442634.41999999</v>
      </c>
      <c r="JX33" s="192">
        <f t="shared" si="20"/>
        <v>83802640.310000002</v>
      </c>
      <c r="JY33" s="192">
        <f t="shared" si="20"/>
        <v>1626654805.8999996</v>
      </c>
      <c r="JZ33" s="192">
        <f t="shared" si="20"/>
        <v>626797564.50999999</v>
      </c>
      <c r="KA33" s="192">
        <f t="shared" si="20"/>
        <v>108607727.89999998</v>
      </c>
      <c r="KB33" s="192">
        <f t="shared" si="20"/>
        <v>59490643.649999999</v>
      </c>
      <c r="KC33" s="192">
        <f t="shared" si="20"/>
        <v>157860558.03</v>
      </c>
      <c r="KD33" s="192">
        <f t="shared" si="20"/>
        <v>51263044.93</v>
      </c>
      <c r="KE33" s="192">
        <f t="shared" si="20"/>
        <v>338709583.84999996</v>
      </c>
      <c r="KF33" s="192">
        <f t="shared" si="20"/>
        <v>186516601.73000005</v>
      </c>
      <c r="KG33" s="192">
        <f t="shared" si="20"/>
        <v>107697049.38999999</v>
      </c>
      <c r="KH33" s="192">
        <f t="shared" si="20"/>
        <v>149129997.13</v>
      </c>
      <c r="KI33" s="192">
        <f t="shared" si="20"/>
        <v>104574290.01999998</v>
      </c>
      <c r="KJ33" s="192">
        <f t="shared" si="20"/>
        <v>107538366.49999999</v>
      </c>
      <c r="KK33" s="192">
        <f t="shared" si="20"/>
        <v>98105529.059999987</v>
      </c>
      <c r="KL33" s="192">
        <f t="shared" si="20"/>
        <v>35114407.07</v>
      </c>
      <c r="KM33" s="192">
        <f t="shared" si="20"/>
        <v>85436637.910000011</v>
      </c>
      <c r="KN33" s="192">
        <f t="shared" si="20"/>
        <v>2197723613.7199998</v>
      </c>
      <c r="KO33" s="192">
        <f t="shared" si="20"/>
        <v>250147281.84000003</v>
      </c>
      <c r="KP33" s="192">
        <f t="shared" si="20"/>
        <v>130930162.95999999</v>
      </c>
      <c r="KQ33" s="192">
        <f t="shared" si="20"/>
        <v>182717396.96000001</v>
      </c>
      <c r="KR33" s="192">
        <f t="shared" si="20"/>
        <v>154364960.41</v>
      </c>
      <c r="KS33" s="192">
        <f t="shared" si="20"/>
        <v>129008212.41</v>
      </c>
      <c r="KT33" s="192">
        <f t="shared" si="20"/>
        <v>446502835.52000004</v>
      </c>
      <c r="KU33" s="192">
        <f t="shared" si="20"/>
        <v>102361714.26000001</v>
      </c>
      <c r="KV33" s="192">
        <f t="shared" si="20"/>
        <v>98435201.920000017</v>
      </c>
      <c r="KW33" s="192">
        <f t="shared" si="20"/>
        <v>766619046.69000006</v>
      </c>
      <c r="KX33" s="192">
        <f t="shared" si="20"/>
        <v>121399527.18999998</v>
      </c>
      <c r="KY33" s="192">
        <f t="shared" si="20"/>
        <v>151695468.13000003</v>
      </c>
      <c r="KZ33" s="192">
        <f t="shared" si="20"/>
        <v>344770082.41000003</v>
      </c>
      <c r="LA33" s="192">
        <f t="shared" si="20"/>
        <v>105409279.79000001</v>
      </c>
      <c r="LB33" s="192">
        <f t="shared" si="20"/>
        <v>171413749.21000001</v>
      </c>
      <c r="LC33" s="192">
        <f t="shared" si="20"/>
        <v>1025365727.5700001</v>
      </c>
      <c r="LD33" s="192">
        <f t="shared" si="20"/>
        <v>166515347.38</v>
      </c>
      <c r="LE33" s="192">
        <f t="shared" si="20"/>
        <v>2508686908.0900006</v>
      </c>
      <c r="LF33" s="192">
        <f t="shared" si="20"/>
        <v>471717099.04999989</v>
      </c>
      <c r="LG33" s="192">
        <f t="shared" si="20"/>
        <v>693824241.48000014</v>
      </c>
      <c r="LH33" s="192">
        <f t="shared" si="20"/>
        <v>554451881.29999995</v>
      </c>
      <c r="LI33" s="192">
        <f t="shared" si="20"/>
        <v>149506957.21000001</v>
      </c>
      <c r="LJ33" s="192">
        <f t="shared" si="20"/>
        <v>117527494.19999997</v>
      </c>
      <c r="LK33" s="192">
        <f t="shared" si="20"/>
        <v>75295059.699999988</v>
      </c>
      <c r="LL33" s="192">
        <f t="shared" ref="LL33:NW33" si="21">SUM(LL18:LL32)</f>
        <v>159985804.42000002</v>
      </c>
      <c r="LM33" s="192">
        <f t="shared" si="21"/>
        <v>91508580.379999995</v>
      </c>
      <c r="LN33" s="192">
        <f t="shared" si="21"/>
        <v>177091861.89999998</v>
      </c>
      <c r="LO33" s="192">
        <f t="shared" si="21"/>
        <v>61148636.149999999</v>
      </c>
      <c r="LP33" s="192">
        <f t="shared" si="21"/>
        <v>764827503.20000005</v>
      </c>
      <c r="LQ33" s="192">
        <f t="shared" si="21"/>
        <v>152741010.67999998</v>
      </c>
      <c r="LR33" s="192">
        <f t="shared" si="21"/>
        <v>97677530.570000008</v>
      </c>
      <c r="LS33" s="192">
        <f t="shared" si="21"/>
        <v>1946175944.2100003</v>
      </c>
      <c r="LT33" s="192">
        <f t="shared" si="21"/>
        <v>772804319.2299999</v>
      </c>
      <c r="LU33" s="192">
        <f t="shared" si="21"/>
        <v>1744198525.3599997</v>
      </c>
      <c r="LV33" s="192">
        <f t="shared" si="21"/>
        <v>519884168.53999996</v>
      </c>
      <c r="LW33" s="192">
        <f t="shared" si="21"/>
        <v>242383101.02999997</v>
      </c>
      <c r="LX33" s="192">
        <f t="shared" si="21"/>
        <v>210265418.42000002</v>
      </c>
      <c r="LY33" s="192">
        <f t="shared" si="21"/>
        <v>167389533.20999998</v>
      </c>
      <c r="LZ33" s="192">
        <f t="shared" si="21"/>
        <v>156966595.85000002</v>
      </c>
      <c r="MA33" s="192">
        <f t="shared" si="21"/>
        <v>151952491.48999998</v>
      </c>
      <c r="MB33" s="192">
        <f t="shared" si="21"/>
        <v>200352656.97</v>
      </c>
      <c r="MC33" s="192">
        <f t="shared" si="21"/>
        <v>338653654.06999999</v>
      </c>
      <c r="MD33" s="192">
        <f t="shared" si="21"/>
        <v>107450282.84</v>
      </c>
      <c r="ME33" s="192">
        <f t="shared" si="21"/>
        <v>2455260233.0599995</v>
      </c>
      <c r="MF33" s="192">
        <f t="shared" si="21"/>
        <v>140100456.72999999</v>
      </c>
      <c r="MG33" s="192">
        <f t="shared" si="21"/>
        <v>81258221.36999999</v>
      </c>
      <c r="MH33" s="192">
        <f t="shared" si="21"/>
        <v>82550597.180000007</v>
      </c>
      <c r="MI33" s="192">
        <f t="shared" si="21"/>
        <v>76517479.949999988</v>
      </c>
      <c r="MJ33" s="192">
        <f t="shared" si="21"/>
        <v>136998493.70000002</v>
      </c>
      <c r="MK33" s="192">
        <f t="shared" si="21"/>
        <v>106678230.15000001</v>
      </c>
      <c r="ML33" s="192">
        <f t="shared" si="21"/>
        <v>103096079.53999999</v>
      </c>
      <c r="MM33" s="192">
        <f t="shared" si="21"/>
        <v>180384558.59000003</v>
      </c>
      <c r="MN33" s="192">
        <f t="shared" si="21"/>
        <v>97433627.800000012</v>
      </c>
      <c r="MO33" s="192">
        <f t="shared" si="21"/>
        <v>101266114.97999999</v>
      </c>
      <c r="MP33" s="192">
        <f t="shared" si="21"/>
        <v>92410910.959999979</v>
      </c>
      <c r="MQ33" s="192">
        <f t="shared" si="21"/>
        <v>2083583411.4899998</v>
      </c>
      <c r="MR33" s="192">
        <f t="shared" si="21"/>
        <v>117673654.00999999</v>
      </c>
      <c r="MS33" s="192">
        <f t="shared" si="21"/>
        <v>135300012.56</v>
      </c>
      <c r="MT33" s="192">
        <f t="shared" si="21"/>
        <v>194222361.19</v>
      </c>
      <c r="MU33" s="192">
        <f t="shared" si="21"/>
        <v>187201079.26999998</v>
      </c>
      <c r="MV33" s="192">
        <f t="shared" si="21"/>
        <v>139151775.16000003</v>
      </c>
      <c r="MW33" s="192">
        <f t="shared" si="21"/>
        <v>296980765.86880004</v>
      </c>
      <c r="MX33" s="192">
        <f t="shared" si="21"/>
        <v>235188086.31999999</v>
      </c>
      <c r="MY33" s="192">
        <f t="shared" si="21"/>
        <v>128745103.67</v>
      </c>
      <c r="MZ33" s="192">
        <f t="shared" si="21"/>
        <v>50875011.850000001</v>
      </c>
      <c r="NA33" s="192">
        <f t="shared" si="21"/>
        <v>37351921.109999999</v>
      </c>
      <c r="NB33" s="192">
        <f t="shared" si="21"/>
        <v>3994202521.02</v>
      </c>
      <c r="NC33" s="192">
        <f t="shared" si="21"/>
        <v>372266687.06</v>
      </c>
      <c r="ND33" s="192">
        <f t="shared" si="21"/>
        <v>92030837.849999979</v>
      </c>
      <c r="NE33" s="192">
        <f t="shared" si="21"/>
        <v>914707176.38999999</v>
      </c>
      <c r="NF33" s="192">
        <f t="shared" si="21"/>
        <v>91348095.939999983</v>
      </c>
      <c r="NG33" s="192">
        <f t="shared" si="21"/>
        <v>243046094.32999998</v>
      </c>
      <c r="NH33" s="192">
        <f t="shared" si="21"/>
        <v>524600498.26999992</v>
      </c>
      <c r="NI33" s="192">
        <f t="shared" si="21"/>
        <v>466155599.23999995</v>
      </c>
      <c r="NJ33" s="192">
        <f t="shared" si="21"/>
        <v>39355394.930000007</v>
      </c>
      <c r="NK33" s="192">
        <f t="shared" si="21"/>
        <v>176720368.51920003</v>
      </c>
      <c r="NL33" s="192">
        <f t="shared" si="21"/>
        <v>143694449.93000001</v>
      </c>
      <c r="NM33" s="192">
        <f t="shared" si="21"/>
        <v>92546608.416999996</v>
      </c>
      <c r="NN33" s="192">
        <f t="shared" si="21"/>
        <v>753270523.32999992</v>
      </c>
      <c r="NO33" s="192">
        <f t="shared" si="21"/>
        <v>96783454.420000032</v>
      </c>
      <c r="NP33" s="192">
        <f t="shared" si="21"/>
        <v>98521891.930000007</v>
      </c>
      <c r="NQ33" s="192">
        <f t="shared" si="21"/>
        <v>97714750.949999988</v>
      </c>
      <c r="NR33" s="192">
        <f t="shared" si="21"/>
        <v>81980851.010000005</v>
      </c>
      <c r="NS33" s="192">
        <f t="shared" si="21"/>
        <v>31931241.310000002</v>
      </c>
      <c r="NT33" s="192">
        <f t="shared" si="21"/>
        <v>55989581.62999998</v>
      </c>
      <c r="NU33" s="192">
        <f t="shared" si="21"/>
        <v>2275380056.9099998</v>
      </c>
      <c r="NV33" s="192">
        <f t="shared" si="21"/>
        <v>480669695.04000002</v>
      </c>
      <c r="NW33" s="192">
        <f t="shared" si="21"/>
        <v>109127129.73</v>
      </c>
      <c r="NX33" s="192">
        <f t="shared" ref="NX33:QI33" si="22">SUM(NX18:NX32)</f>
        <v>83455478.714000002</v>
      </c>
      <c r="NY33" s="192">
        <f t="shared" si="22"/>
        <v>108184442.75</v>
      </c>
      <c r="NZ33" s="192">
        <f t="shared" si="22"/>
        <v>164982761.83999997</v>
      </c>
      <c r="OA33" s="192">
        <f t="shared" si="22"/>
        <v>72930271.589999989</v>
      </c>
      <c r="OB33" s="192">
        <f t="shared" si="22"/>
        <v>1867348415.45</v>
      </c>
      <c r="OC33" s="192">
        <f t="shared" si="22"/>
        <v>378770738.38</v>
      </c>
      <c r="OD33" s="192">
        <f t="shared" si="22"/>
        <v>176479423.64000002</v>
      </c>
      <c r="OE33" s="192">
        <f t="shared" si="22"/>
        <v>482257581.95999998</v>
      </c>
      <c r="OF33" s="192">
        <f t="shared" si="22"/>
        <v>126677359.72</v>
      </c>
      <c r="OG33" s="192">
        <f t="shared" si="22"/>
        <v>167682199.95999998</v>
      </c>
      <c r="OH33" s="192">
        <f t="shared" si="22"/>
        <v>177807246.50999999</v>
      </c>
      <c r="OI33" s="192">
        <f t="shared" si="22"/>
        <v>67955943.230000004</v>
      </c>
      <c r="OJ33" s="192">
        <f t="shared" si="22"/>
        <v>75891799.86999999</v>
      </c>
      <c r="OK33" s="192">
        <f t="shared" si="22"/>
        <v>1701164942.9599998</v>
      </c>
      <c r="OL33" s="192">
        <f t="shared" si="22"/>
        <v>355663200.29000002</v>
      </c>
      <c r="OM33" s="192">
        <f t="shared" si="22"/>
        <v>618687444.69999993</v>
      </c>
      <c r="ON33" s="192">
        <f t="shared" si="22"/>
        <v>216600334.78000003</v>
      </c>
      <c r="OO33" s="192">
        <f t="shared" si="22"/>
        <v>172491421.52000001</v>
      </c>
      <c r="OP33" s="192">
        <f t="shared" si="22"/>
        <v>78730695.320000008</v>
      </c>
      <c r="OQ33" s="192">
        <f t="shared" si="22"/>
        <v>920188784.27999997</v>
      </c>
      <c r="OR33" s="192">
        <f t="shared" si="22"/>
        <v>86013056.460000008</v>
      </c>
      <c r="OS33" s="192">
        <f t="shared" si="22"/>
        <v>98616766.330000013</v>
      </c>
      <c r="OT33" s="192">
        <f t="shared" si="22"/>
        <v>160175567.82999998</v>
      </c>
      <c r="OU33" s="192">
        <f t="shared" si="22"/>
        <v>174177640.93000001</v>
      </c>
      <c r="OV33" s="192">
        <f t="shared" si="22"/>
        <v>351391458.27999997</v>
      </c>
      <c r="OW33" s="192">
        <f t="shared" si="22"/>
        <v>106696163.21999998</v>
      </c>
      <c r="OX33" s="192">
        <f t="shared" si="22"/>
        <v>62772852.379999995</v>
      </c>
      <c r="OY33" s="192">
        <f t="shared" si="22"/>
        <v>55811851.789999992</v>
      </c>
      <c r="OZ33" s="192">
        <f t="shared" si="22"/>
        <v>1282230614.49</v>
      </c>
      <c r="PA33" s="192">
        <f t="shared" si="22"/>
        <v>75911941.189999998</v>
      </c>
      <c r="PB33" s="192">
        <f t="shared" si="22"/>
        <v>230434431.83999997</v>
      </c>
      <c r="PC33" s="192">
        <f t="shared" si="22"/>
        <v>56817970.75</v>
      </c>
      <c r="PD33" s="192">
        <f t="shared" si="22"/>
        <v>155575617.43000001</v>
      </c>
      <c r="PE33" s="192">
        <f t="shared" si="22"/>
        <v>273719022.85000002</v>
      </c>
      <c r="PF33" s="192">
        <f t="shared" si="22"/>
        <v>89739081.849999994</v>
      </c>
      <c r="PG33" s="192">
        <f t="shared" si="22"/>
        <v>80106656.140000001</v>
      </c>
      <c r="PH33" s="192">
        <f t="shared" si="22"/>
        <v>126658368.53000002</v>
      </c>
      <c r="PI33" s="192">
        <f t="shared" si="22"/>
        <v>107540306.90000001</v>
      </c>
      <c r="PJ33" s="192">
        <f t="shared" si="22"/>
        <v>132433218.8</v>
      </c>
      <c r="PK33" s="192">
        <f t="shared" si="22"/>
        <v>196958413.85999998</v>
      </c>
      <c r="PL33" s="192">
        <f t="shared" si="22"/>
        <v>77781357.999999985</v>
      </c>
      <c r="PM33" s="192">
        <f t="shared" si="22"/>
        <v>336704357.34000003</v>
      </c>
      <c r="PN33" s="192">
        <f t="shared" si="22"/>
        <v>59573345.919999994</v>
      </c>
      <c r="PO33" s="192">
        <f t="shared" si="22"/>
        <v>40534188.640000001</v>
      </c>
      <c r="PP33" s="192">
        <f t="shared" si="22"/>
        <v>33782325.5</v>
      </c>
      <c r="PQ33" s="192">
        <f t="shared" si="22"/>
        <v>48263952.93999999</v>
      </c>
      <c r="PR33" s="192">
        <f t="shared" si="22"/>
        <v>3445091844.98</v>
      </c>
      <c r="PS33" s="192">
        <f t="shared" si="22"/>
        <v>124712461.70000002</v>
      </c>
      <c r="PT33" s="192">
        <f t="shared" si="22"/>
        <v>104200200.74000001</v>
      </c>
      <c r="PU33" s="192">
        <f t="shared" si="22"/>
        <v>181599711.62</v>
      </c>
      <c r="PV33" s="192">
        <f t="shared" si="22"/>
        <v>663119946.28999984</v>
      </c>
      <c r="PW33" s="192">
        <f t="shared" si="22"/>
        <v>133301534.69999999</v>
      </c>
      <c r="PX33" s="192">
        <f t="shared" si="22"/>
        <v>278909101.11000001</v>
      </c>
      <c r="PY33" s="192">
        <f t="shared" si="22"/>
        <v>114001334.19999999</v>
      </c>
      <c r="PZ33" s="192">
        <f t="shared" si="22"/>
        <v>280800657.05000001</v>
      </c>
      <c r="QA33" s="192">
        <f t="shared" si="22"/>
        <v>73113412.709999993</v>
      </c>
      <c r="QB33" s="192">
        <f t="shared" si="22"/>
        <v>230497162.22999999</v>
      </c>
      <c r="QC33" s="192">
        <f t="shared" si="22"/>
        <v>81808776.519999996</v>
      </c>
      <c r="QD33" s="192">
        <f t="shared" si="22"/>
        <v>114635242.26999998</v>
      </c>
      <c r="QE33" s="192">
        <f t="shared" si="22"/>
        <v>172473417.58000001</v>
      </c>
      <c r="QF33" s="192">
        <f t="shared" si="22"/>
        <v>177386192.60000002</v>
      </c>
      <c r="QG33" s="192">
        <f t="shared" si="22"/>
        <v>205743878.69</v>
      </c>
      <c r="QH33" s="192">
        <f t="shared" si="22"/>
        <v>96765862.589999989</v>
      </c>
      <c r="QI33" s="192">
        <f t="shared" si="22"/>
        <v>93876624.010000005</v>
      </c>
      <c r="QJ33" s="192">
        <f t="shared" ref="QJ33:SU33" si="23">SUM(QJ18:QJ32)</f>
        <v>73190634.370000005</v>
      </c>
      <c r="QK33" s="192">
        <f t="shared" si="23"/>
        <v>223183628.49000001</v>
      </c>
      <c r="QL33" s="192">
        <f t="shared" si="23"/>
        <v>297701641.36999995</v>
      </c>
      <c r="QM33" s="192">
        <f t="shared" si="23"/>
        <v>74354986.159999996</v>
      </c>
      <c r="QN33" s="192">
        <f t="shared" si="23"/>
        <v>32586023.729999997</v>
      </c>
      <c r="QO33" s="192">
        <f t="shared" si="23"/>
        <v>31576654.679999996</v>
      </c>
      <c r="QP33" s="192">
        <f t="shared" si="23"/>
        <v>47389728.179999992</v>
      </c>
      <c r="QQ33" s="192">
        <f t="shared" si="23"/>
        <v>27184893.359999999</v>
      </c>
      <c r="QR33" s="192">
        <f t="shared" si="23"/>
        <v>1537256872.0900002</v>
      </c>
      <c r="QS33" s="192">
        <f t="shared" si="23"/>
        <v>77656241.109999999</v>
      </c>
      <c r="QT33" s="192">
        <f t="shared" si="23"/>
        <v>256396246.09999999</v>
      </c>
      <c r="QU33" s="192">
        <f t="shared" si="23"/>
        <v>117394689.56999999</v>
      </c>
      <c r="QV33" s="192">
        <f t="shared" si="23"/>
        <v>130314190.27</v>
      </c>
      <c r="QW33" s="192">
        <f t="shared" si="23"/>
        <v>291947338.73999995</v>
      </c>
      <c r="QX33" s="192">
        <f t="shared" si="23"/>
        <v>100324522.09</v>
      </c>
      <c r="QY33" s="192">
        <f t="shared" si="23"/>
        <v>191734427.91</v>
      </c>
      <c r="QZ33" s="192">
        <f t="shared" si="23"/>
        <v>234236228.15999997</v>
      </c>
      <c r="RA33" s="192">
        <f t="shared" si="23"/>
        <v>82083442.029999986</v>
      </c>
      <c r="RB33" s="192">
        <f t="shared" si="23"/>
        <v>78482689.25999999</v>
      </c>
      <c r="RC33" s="192">
        <f t="shared" si="23"/>
        <v>49904714.860000007</v>
      </c>
      <c r="RD33" s="192">
        <f t="shared" si="23"/>
        <v>37131246.369999997</v>
      </c>
      <c r="RE33" s="192">
        <f t="shared" si="23"/>
        <v>2191157681.3200002</v>
      </c>
      <c r="RF33" s="192">
        <f t="shared" si="23"/>
        <v>251603259.60999998</v>
      </c>
      <c r="RG33" s="192">
        <f t="shared" si="23"/>
        <v>112666849.99999999</v>
      </c>
      <c r="RH33" s="192">
        <f t="shared" si="23"/>
        <v>156071976.20000002</v>
      </c>
      <c r="RI33" s="192">
        <f t="shared" si="23"/>
        <v>129841357.11999999</v>
      </c>
      <c r="RJ33" s="192">
        <f t="shared" si="23"/>
        <v>159177167.24000001</v>
      </c>
      <c r="RK33" s="192">
        <f t="shared" si="23"/>
        <v>296158195.72000003</v>
      </c>
      <c r="RL33" s="192">
        <f t="shared" si="23"/>
        <v>105069582.22</v>
      </c>
      <c r="RM33" s="192">
        <f t="shared" si="23"/>
        <v>138724154.22999999</v>
      </c>
      <c r="RN33" s="192">
        <f t="shared" si="23"/>
        <v>263819809.16999999</v>
      </c>
      <c r="RO33" s="192">
        <f t="shared" si="23"/>
        <v>301734534.00999999</v>
      </c>
      <c r="RP33" s="192">
        <f t="shared" si="23"/>
        <v>75987851.449999988</v>
      </c>
      <c r="RQ33" s="192">
        <f t="shared" si="23"/>
        <v>66232914.519999996</v>
      </c>
      <c r="RR33" s="192">
        <f t="shared" si="23"/>
        <v>120990873</v>
      </c>
      <c r="RS33" s="192">
        <f t="shared" si="23"/>
        <v>71185078.510000005</v>
      </c>
      <c r="RT33" s="192">
        <f t="shared" si="23"/>
        <v>80770939.769999981</v>
      </c>
      <c r="RU33" s="192">
        <f t="shared" si="23"/>
        <v>106169050.16000001</v>
      </c>
      <c r="RV33" s="192">
        <f t="shared" si="23"/>
        <v>37258562.700000003</v>
      </c>
      <c r="RW33" s="192">
        <f t="shared" si="23"/>
        <v>32610563.219999995</v>
      </c>
      <c r="RX33" s="192">
        <f t="shared" si="23"/>
        <v>41515655.340000004</v>
      </c>
      <c r="RY33" s="192">
        <f t="shared" si="23"/>
        <v>1192563297</v>
      </c>
      <c r="RZ33" s="192">
        <f t="shared" si="23"/>
        <v>77812872.00999999</v>
      </c>
      <c r="SA33" s="192">
        <f t="shared" si="23"/>
        <v>141517221.69</v>
      </c>
      <c r="SB33" s="192">
        <f t="shared" si="23"/>
        <v>117490389.60999998</v>
      </c>
      <c r="SC33" s="192">
        <f t="shared" si="23"/>
        <v>50749724.549999997</v>
      </c>
      <c r="SD33" s="192">
        <f t="shared" si="23"/>
        <v>71700888.049999997</v>
      </c>
      <c r="SE33" s="192">
        <f t="shared" si="23"/>
        <v>86632550.743499979</v>
      </c>
      <c r="SF33" s="192">
        <f t="shared" si="23"/>
        <v>286436896.60999995</v>
      </c>
      <c r="SG33" s="192">
        <f t="shared" si="23"/>
        <v>86536843</v>
      </c>
      <c r="SH33" s="192">
        <f t="shared" si="23"/>
        <v>80037169.499999985</v>
      </c>
      <c r="SI33" s="192">
        <f t="shared" si="23"/>
        <v>103947378.05999999</v>
      </c>
      <c r="SJ33" s="192">
        <f t="shared" si="23"/>
        <v>180277503.09</v>
      </c>
      <c r="SK33" s="192">
        <f t="shared" si="23"/>
        <v>85016725.340000004</v>
      </c>
      <c r="SL33" s="192">
        <f t="shared" si="23"/>
        <v>61230012.509999998</v>
      </c>
      <c r="SM33" s="192">
        <f t="shared" si="23"/>
        <v>898491556.87000024</v>
      </c>
      <c r="SN33" s="192">
        <f t="shared" si="23"/>
        <v>105883909.48999999</v>
      </c>
      <c r="SO33" s="192">
        <f t="shared" si="23"/>
        <v>102596660.37</v>
      </c>
      <c r="SP33" s="192">
        <f t="shared" si="23"/>
        <v>93477567.679999992</v>
      </c>
      <c r="SQ33" s="192">
        <f t="shared" si="23"/>
        <v>58254600.959999986</v>
      </c>
      <c r="SR33" s="192">
        <f t="shared" si="23"/>
        <v>116931467.06999998</v>
      </c>
      <c r="SS33" s="192">
        <f t="shared" si="23"/>
        <v>135965936.91999999</v>
      </c>
      <c r="ST33" s="192">
        <f t="shared" si="23"/>
        <v>186914812.29999998</v>
      </c>
      <c r="SU33" s="192">
        <f t="shared" si="23"/>
        <v>97036514.449999988</v>
      </c>
      <c r="SV33" s="192">
        <f t="shared" ref="SV33:VG33" si="24">SUM(SV18:SV32)</f>
        <v>103656462.18000001</v>
      </c>
      <c r="SW33" s="192">
        <f t="shared" si="24"/>
        <v>253985674.34999999</v>
      </c>
      <c r="SX33" s="192">
        <f t="shared" si="24"/>
        <v>38768776.340000004</v>
      </c>
      <c r="SY33" s="192">
        <f t="shared" si="24"/>
        <v>550739973.77999997</v>
      </c>
      <c r="SZ33" s="192">
        <f t="shared" si="24"/>
        <v>109051520.28000002</v>
      </c>
      <c r="TA33" s="192">
        <f t="shared" si="24"/>
        <v>137818752.17000002</v>
      </c>
      <c r="TB33" s="192">
        <f t="shared" si="24"/>
        <v>213729563.62000003</v>
      </c>
      <c r="TC33" s="192">
        <f t="shared" si="24"/>
        <v>104329474.84999999</v>
      </c>
      <c r="TD33" s="192">
        <f t="shared" si="24"/>
        <v>107673116.00999999</v>
      </c>
      <c r="TE33" s="192">
        <f t="shared" si="24"/>
        <v>89447584.549999982</v>
      </c>
      <c r="TF33" s="192">
        <f t="shared" si="24"/>
        <v>53174808.090000004</v>
      </c>
      <c r="TG33" s="192">
        <f t="shared" si="24"/>
        <v>2174346953.9700003</v>
      </c>
      <c r="TH33" s="192">
        <f t="shared" si="24"/>
        <v>99201187.739999995</v>
      </c>
      <c r="TI33" s="192">
        <f t="shared" si="24"/>
        <v>72730525.36999999</v>
      </c>
      <c r="TJ33" s="192">
        <f t="shared" si="24"/>
        <v>192194287.51999998</v>
      </c>
      <c r="TK33" s="192">
        <f t="shared" si="24"/>
        <v>164271571.33999997</v>
      </c>
      <c r="TL33" s="192">
        <f t="shared" si="24"/>
        <v>98810249.849999994</v>
      </c>
      <c r="TM33" s="192">
        <f t="shared" si="24"/>
        <v>50059260.780000001</v>
      </c>
      <c r="TN33" s="192">
        <f t="shared" si="24"/>
        <v>390308926.32999998</v>
      </c>
      <c r="TO33" s="192">
        <f t="shared" si="24"/>
        <v>95902297.910000011</v>
      </c>
      <c r="TP33" s="192">
        <f t="shared" si="24"/>
        <v>168226356.58000001</v>
      </c>
      <c r="TQ33" s="192">
        <f t="shared" si="24"/>
        <v>174922636.89000002</v>
      </c>
      <c r="TR33" s="192">
        <f t="shared" si="24"/>
        <v>85151813.37000002</v>
      </c>
      <c r="TS33" s="192">
        <f t="shared" si="24"/>
        <v>64702935.449999996</v>
      </c>
      <c r="TT33" s="192">
        <f t="shared" si="24"/>
        <v>99894406.839999989</v>
      </c>
      <c r="TU33" s="192">
        <f t="shared" si="24"/>
        <v>85095078.030000016</v>
      </c>
      <c r="TV33" s="192">
        <f t="shared" si="24"/>
        <v>76192008.459999993</v>
      </c>
      <c r="TW33" s="192">
        <f t="shared" si="24"/>
        <v>556946654.28999996</v>
      </c>
      <c r="TX33" s="192">
        <f t="shared" si="24"/>
        <v>85728792.940000013</v>
      </c>
      <c r="TY33" s="192">
        <f t="shared" si="24"/>
        <v>1012257038.2299998</v>
      </c>
      <c r="TZ33" s="192">
        <f t="shared" si="24"/>
        <v>236675155.67999995</v>
      </c>
      <c r="UA33" s="192">
        <f t="shared" si="24"/>
        <v>87430012.400000036</v>
      </c>
      <c r="UB33" s="192">
        <f t="shared" si="24"/>
        <v>97558890.060000017</v>
      </c>
      <c r="UC33" s="192">
        <f t="shared" si="24"/>
        <v>660898232.55000007</v>
      </c>
      <c r="UD33" s="192">
        <f t="shared" si="24"/>
        <v>64093723.139999986</v>
      </c>
      <c r="UE33" s="192">
        <f t="shared" si="24"/>
        <v>48361220.410000004</v>
      </c>
      <c r="UF33" s="192">
        <f t="shared" si="24"/>
        <v>77585858.030000001</v>
      </c>
      <c r="UG33" s="192">
        <f t="shared" si="24"/>
        <v>69837708.930000007</v>
      </c>
      <c r="UH33" s="192">
        <f t="shared" si="24"/>
        <v>714156436.76000011</v>
      </c>
      <c r="UI33" s="192">
        <f t="shared" si="24"/>
        <v>162936105.39000002</v>
      </c>
      <c r="UJ33" s="192">
        <f t="shared" si="24"/>
        <v>121875720.05999999</v>
      </c>
      <c r="UK33" s="192">
        <f t="shared" si="24"/>
        <v>190519446.55999994</v>
      </c>
      <c r="UL33" s="192">
        <f t="shared" si="24"/>
        <v>131070145.81999999</v>
      </c>
      <c r="UM33" s="192">
        <f t="shared" si="24"/>
        <v>101024882.83999999</v>
      </c>
      <c r="UN33" s="192">
        <f t="shared" si="24"/>
        <v>3503371740.6899996</v>
      </c>
      <c r="UO33" s="192">
        <f t="shared" si="24"/>
        <v>143126943.34</v>
      </c>
      <c r="UP33" s="192">
        <f t="shared" si="24"/>
        <v>132655971.02999997</v>
      </c>
      <c r="UQ33" s="192">
        <f t="shared" si="24"/>
        <v>548232427.82000005</v>
      </c>
      <c r="UR33" s="192">
        <f t="shared" si="24"/>
        <v>31654039.100000001</v>
      </c>
      <c r="US33" s="192">
        <f t="shared" si="24"/>
        <v>116229726.58999999</v>
      </c>
      <c r="UT33" s="192">
        <f t="shared" si="24"/>
        <v>291547069.35000002</v>
      </c>
      <c r="UU33" s="192">
        <f t="shared" si="24"/>
        <v>83735408.810000002</v>
      </c>
      <c r="UV33" s="192">
        <f t="shared" si="24"/>
        <v>90526388.25999999</v>
      </c>
      <c r="UW33" s="192">
        <f t="shared" si="24"/>
        <v>104441851.10000001</v>
      </c>
      <c r="UX33" s="192">
        <f t="shared" si="24"/>
        <v>136788087.31999999</v>
      </c>
      <c r="UY33" s="192">
        <f t="shared" si="24"/>
        <v>284401158.57999998</v>
      </c>
      <c r="UZ33" s="192">
        <f t="shared" si="24"/>
        <v>147006756.34999999</v>
      </c>
      <c r="VA33" s="192">
        <f t="shared" si="24"/>
        <v>241593237.73999995</v>
      </c>
      <c r="VB33" s="192">
        <f t="shared" si="24"/>
        <v>74120753.459999993</v>
      </c>
      <c r="VC33" s="192">
        <f t="shared" si="24"/>
        <v>74559403.250000015</v>
      </c>
      <c r="VD33" s="192">
        <f t="shared" si="24"/>
        <v>67523471.640000001</v>
      </c>
      <c r="VE33" s="192">
        <f t="shared" si="24"/>
        <v>74806486.489999995</v>
      </c>
      <c r="VF33" s="192">
        <f t="shared" si="24"/>
        <v>344806724.92000002</v>
      </c>
      <c r="VG33" s="192">
        <f t="shared" si="24"/>
        <v>56995065.25</v>
      </c>
      <c r="VH33" s="192">
        <f t="shared" ref="VH33:XS33" si="25">SUM(VH18:VH32)</f>
        <v>54387328.32</v>
      </c>
      <c r="VI33" s="192">
        <f t="shared" si="25"/>
        <v>39182348.599999994</v>
      </c>
      <c r="VJ33" s="192">
        <f t="shared" si="25"/>
        <v>1412081685.2399998</v>
      </c>
      <c r="VK33" s="192">
        <f t="shared" si="25"/>
        <v>115102094.26000001</v>
      </c>
      <c r="VL33" s="192">
        <f t="shared" si="25"/>
        <v>120491354.03999999</v>
      </c>
      <c r="VM33" s="192">
        <f t="shared" si="25"/>
        <v>221355767.93999997</v>
      </c>
      <c r="VN33" s="192">
        <f t="shared" si="25"/>
        <v>253303139.24999997</v>
      </c>
      <c r="VO33" s="192">
        <f t="shared" si="25"/>
        <v>216521943.94999996</v>
      </c>
      <c r="VP33" s="192">
        <f t="shared" si="25"/>
        <v>153800433.28</v>
      </c>
      <c r="VQ33" s="192">
        <f t="shared" si="25"/>
        <v>110054317.36999999</v>
      </c>
      <c r="VR33" s="192">
        <f t="shared" si="25"/>
        <v>117848685.75999999</v>
      </c>
      <c r="VS33" s="192">
        <f t="shared" si="25"/>
        <v>471991957.76999998</v>
      </c>
      <c r="VT33" s="192">
        <f t="shared" si="25"/>
        <v>114086086.49000001</v>
      </c>
      <c r="VU33" s="192">
        <f t="shared" si="25"/>
        <v>225637222.96999997</v>
      </c>
      <c r="VV33" s="192">
        <f t="shared" si="25"/>
        <v>129466970.49000001</v>
      </c>
      <c r="VW33" s="192">
        <f t="shared" si="25"/>
        <v>85772883.609999999</v>
      </c>
      <c r="VX33" s="192">
        <f t="shared" si="25"/>
        <v>79135674.329999998</v>
      </c>
      <c r="VY33" s="192">
        <f t="shared" si="25"/>
        <v>5123701972.1499987</v>
      </c>
      <c r="VZ33" s="192">
        <f t="shared" si="25"/>
        <v>227384096.03000003</v>
      </c>
      <c r="WA33" s="192">
        <f t="shared" si="25"/>
        <v>155173006.99999997</v>
      </c>
      <c r="WB33" s="192">
        <f t="shared" si="25"/>
        <v>130664401.34300001</v>
      </c>
      <c r="WC33" s="192">
        <f t="shared" si="25"/>
        <v>88498511.320000023</v>
      </c>
      <c r="WD33" s="192">
        <f t="shared" si="25"/>
        <v>167462337.18000001</v>
      </c>
      <c r="WE33" s="192">
        <f t="shared" si="25"/>
        <v>244672233.83000001</v>
      </c>
      <c r="WF33" s="192">
        <f t="shared" si="25"/>
        <v>272993430.36999995</v>
      </c>
      <c r="WG33" s="192">
        <f t="shared" si="25"/>
        <v>157958498.04999995</v>
      </c>
      <c r="WH33" s="192">
        <f t="shared" si="25"/>
        <v>216511557.29000005</v>
      </c>
      <c r="WI33" s="192">
        <f t="shared" si="25"/>
        <v>117358724.08000001</v>
      </c>
      <c r="WJ33" s="192">
        <f t="shared" si="25"/>
        <v>359454307.50999999</v>
      </c>
      <c r="WK33" s="192">
        <f t="shared" si="25"/>
        <v>160957293.73999998</v>
      </c>
      <c r="WL33" s="192">
        <f t="shared" si="25"/>
        <v>260409311.85999998</v>
      </c>
      <c r="WM33" s="192">
        <f t="shared" si="25"/>
        <v>380669529.44</v>
      </c>
      <c r="WN33" s="192">
        <f t="shared" si="25"/>
        <v>173436037.92000005</v>
      </c>
      <c r="WO33" s="192">
        <f t="shared" si="25"/>
        <v>184302823.35999998</v>
      </c>
      <c r="WP33" s="192">
        <f t="shared" si="25"/>
        <v>204654385.98000002</v>
      </c>
      <c r="WQ33" s="192">
        <f t="shared" si="25"/>
        <v>106762788.86000001</v>
      </c>
      <c r="WR33" s="192">
        <f t="shared" si="25"/>
        <v>289667889.26999998</v>
      </c>
      <c r="WS33" s="192">
        <f t="shared" si="25"/>
        <v>689763628.86000001</v>
      </c>
      <c r="WT33" s="192">
        <f t="shared" si="25"/>
        <v>128323898.94</v>
      </c>
      <c r="WU33" s="192">
        <f t="shared" si="25"/>
        <v>95534822.200000003</v>
      </c>
      <c r="WV33" s="192">
        <f t="shared" si="25"/>
        <v>79153811.799999982</v>
      </c>
      <c r="WW33" s="192">
        <f t="shared" si="25"/>
        <v>104958396.65000001</v>
      </c>
      <c r="WX33" s="192">
        <f t="shared" si="25"/>
        <v>81922038.090000004</v>
      </c>
      <c r="WY33" s="192">
        <f t="shared" si="25"/>
        <v>84304619.719999999</v>
      </c>
      <c r="WZ33" s="192">
        <f t="shared" si="25"/>
        <v>96103478.049999982</v>
      </c>
      <c r="XA33" s="192">
        <f t="shared" si="25"/>
        <v>471461831.14999998</v>
      </c>
      <c r="XB33" s="192">
        <f t="shared" si="25"/>
        <v>64819185.239999995</v>
      </c>
      <c r="XC33" s="192">
        <f t="shared" si="25"/>
        <v>47646049.379999995</v>
      </c>
      <c r="XD33" s="192">
        <f t="shared" si="25"/>
        <v>45265159.440000013</v>
      </c>
      <c r="XE33" s="192">
        <f t="shared" si="25"/>
        <v>47852367.650000006</v>
      </c>
      <c r="XF33" s="192">
        <f t="shared" si="25"/>
        <v>2398704959.1500001</v>
      </c>
      <c r="XG33" s="192">
        <f t="shared" si="25"/>
        <v>185669241.08000001</v>
      </c>
      <c r="XH33" s="192">
        <f t="shared" si="25"/>
        <v>207402514.49000004</v>
      </c>
      <c r="XI33" s="192">
        <f t="shared" si="25"/>
        <v>752058336.61000001</v>
      </c>
      <c r="XJ33" s="192">
        <f t="shared" si="25"/>
        <v>164471158.39999998</v>
      </c>
      <c r="XK33" s="192">
        <f t="shared" si="25"/>
        <v>207292483.61999997</v>
      </c>
      <c r="XL33" s="192">
        <f t="shared" si="25"/>
        <v>332793244.89999998</v>
      </c>
      <c r="XM33" s="192">
        <f t="shared" si="25"/>
        <v>161194317.48000002</v>
      </c>
      <c r="XN33" s="192">
        <f t="shared" si="25"/>
        <v>146135316.81</v>
      </c>
      <c r="XO33" s="192">
        <f t="shared" si="25"/>
        <v>336548504.84999996</v>
      </c>
      <c r="XP33" s="192">
        <f t="shared" si="25"/>
        <v>245873533.64000002</v>
      </c>
      <c r="XQ33" s="192">
        <f t="shared" si="25"/>
        <v>104843936.98000002</v>
      </c>
      <c r="XR33" s="192">
        <f t="shared" si="25"/>
        <v>90661025.510000005</v>
      </c>
      <c r="XS33" s="192">
        <f t="shared" si="25"/>
        <v>119401578.57000001</v>
      </c>
      <c r="XT33" s="192">
        <f t="shared" ref="XT33:AAE33" si="26">SUM(XT18:XT32)</f>
        <v>104930001.39999999</v>
      </c>
      <c r="XU33" s="192">
        <f t="shared" si="26"/>
        <v>93302988.63000001</v>
      </c>
      <c r="XV33" s="192">
        <f t="shared" si="26"/>
        <v>71015831.890000001</v>
      </c>
      <c r="XW33" s="192">
        <f t="shared" si="26"/>
        <v>92912159.649999976</v>
      </c>
      <c r="XX33" s="192">
        <f t="shared" si="26"/>
        <v>85755098.229999989</v>
      </c>
      <c r="XY33" s="192">
        <f t="shared" si="26"/>
        <v>84446075.239999995</v>
      </c>
      <c r="XZ33" s="192">
        <f t="shared" si="26"/>
        <v>92873020.310000002</v>
      </c>
      <c r="YA33" s="192">
        <f t="shared" si="26"/>
        <v>78047808.150000006</v>
      </c>
      <c r="YB33" s="192">
        <f t="shared" si="26"/>
        <v>82511856.689999998</v>
      </c>
      <c r="YC33" s="192">
        <f t="shared" si="26"/>
        <v>2662710312.2799997</v>
      </c>
      <c r="YD33" s="192">
        <f t="shared" si="26"/>
        <v>127298799.25</v>
      </c>
      <c r="YE33" s="192">
        <f t="shared" si="26"/>
        <v>265021259.32999998</v>
      </c>
      <c r="YF33" s="192">
        <f t="shared" si="26"/>
        <v>116335608.54000002</v>
      </c>
      <c r="YG33" s="192">
        <f t="shared" si="26"/>
        <v>514142928.45000005</v>
      </c>
      <c r="YH33" s="192">
        <f t="shared" si="26"/>
        <v>149230369.55000001</v>
      </c>
      <c r="YI33" s="192">
        <f t="shared" si="26"/>
        <v>233524424.88999996</v>
      </c>
      <c r="YJ33" s="192">
        <f t="shared" si="26"/>
        <v>87398077.830000013</v>
      </c>
      <c r="YK33" s="192">
        <f t="shared" si="26"/>
        <v>380996090.57999992</v>
      </c>
      <c r="YL33" s="192">
        <f t="shared" si="26"/>
        <v>325246032.00999999</v>
      </c>
      <c r="YM33" s="192">
        <f t="shared" si="26"/>
        <v>181174666.89999998</v>
      </c>
      <c r="YN33" s="192">
        <f t="shared" si="26"/>
        <v>117007196.97</v>
      </c>
      <c r="YO33" s="192">
        <f t="shared" si="26"/>
        <v>92236342.920000002</v>
      </c>
      <c r="YP33" s="192">
        <f t="shared" si="26"/>
        <v>97842847.010000005</v>
      </c>
      <c r="YQ33" s="192">
        <f t="shared" si="26"/>
        <v>65738310.57</v>
      </c>
      <c r="YR33" s="192">
        <f t="shared" si="26"/>
        <v>69832808.200000003</v>
      </c>
      <c r="YS33" s="192">
        <f t="shared" si="26"/>
        <v>63323454.509999998</v>
      </c>
      <c r="YT33" s="192">
        <f t="shared" si="26"/>
        <v>967303953.1099999</v>
      </c>
      <c r="YU33" s="192">
        <f t="shared" si="26"/>
        <v>114743378.60000001</v>
      </c>
      <c r="YV33" s="192">
        <f t="shared" si="26"/>
        <v>106809956.88</v>
      </c>
      <c r="YW33" s="192">
        <f t="shared" si="26"/>
        <v>85911095.840000018</v>
      </c>
      <c r="YX33" s="192">
        <f t="shared" si="26"/>
        <v>129399499.23999999</v>
      </c>
      <c r="YY33" s="192">
        <f t="shared" si="26"/>
        <v>68754440.090000004</v>
      </c>
      <c r="YZ33" s="192">
        <f t="shared" si="26"/>
        <v>85302158.10999997</v>
      </c>
      <c r="ZA33" s="192">
        <f t="shared" si="26"/>
        <v>931661746.87000012</v>
      </c>
      <c r="ZB33" s="192">
        <f t="shared" si="26"/>
        <v>81485763.319999993</v>
      </c>
      <c r="ZC33" s="192">
        <f t="shared" si="26"/>
        <v>128727680.46000001</v>
      </c>
      <c r="ZD33" s="192">
        <f t="shared" si="26"/>
        <v>149230044.19999999</v>
      </c>
      <c r="ZE33" s="192">
        <f t="shared" si="26"/>
        <v>76124428.780000001</v>
      </c>
      <c r="ZF33" s="192">
        <f t="shared" si="26"/>
        <v>95111815.090000004</v>
      </c>
      <c r="ZG33" s="192">
        <f t="shared" si="26"/>
        <v>69675184.330000013</v>
      </c>
      <c r="ZH33" s="192">
        <f t="shared" si="26"/>
        <v>71619823.920000002</v>
      </c>
      <c r="ZI33" s="192">
        <f t="shared" si="26"/>
        <v>262804347.18000001</v>
      </c>
      <c r="ZJ33" s="192">
        <f t="shared" si="26"/>
        <v>1958999866.9400003</v>
      </c>
      <c r="ZK33" s="192">
        <f t="shared" si="26"/>
        <v>84193024.890000015</v>
      </c>
      <c r="ZL33" s="192">
        <f t="shared" si="26"/>
        <v>186973883.29999995</v>
      </c>
      <c r="ZM33" s="192">
        <f t="shared" si="26"/>
        <v>463953192.96000004</v>
      </c>
      <c r="ZN33" s="192">
        <f t="shared" si="26"/>
        <v>283826710.10000002</v>
      </c>
      <c r="ZO33" s="192">
        <f t="shared" si="26"/>
        <v>95739193.030000001</v>
      </c>
      <c r="ZP33" s="192">
        <f t="shared" si="26"/>
        <v>124689246.45999998</v>
      </c>
      <c r="ZQ33" s="192">
        <f t="shared" si="26"/>
        <v>227935467.03999999</v>
      </c>
      <c r="ZR33" s="192">
        <f t="shared" si="26"/>
        <v>225158777.97</v>
      </c>
      <c r="ZS33" s="192">
        <f t="shared" si="26"/>
        <v>284542983.18000001</v>
      </c>
      <c r="ZT33" s="192">
        <f t="shared" si="26"/>
        <v>64320007.760000005</v>
      </c>
      <c r="ZU33" s="192">
        <f t="shared" si="26"/>
        <v>95924591.059999987</v>
      </c>
      <c r="ZV33" s="192">
        <f t="shared" si="26"/>
        <v>88694289.300000012</v>
      </c>
      <c r="ZW33" s="192">
        <f t="shared" si="26"/>
        <v>132200340.33999999</v>
      </c>
      <c r="ZX33" s="192">
        <f t="shared" si="26"/>
        <v>93789747.210000008</v>
      </c>
      <c r="ZY33" s="192">
        <f t="shared" si="26"/>
        <v>99164628.610000014</v>
      </c>
      <c r="ZZ33" s="192">
        <f t="shared" si="26"/>
        <v>107707240.01999998</v>
      </c>
      <c r="AAA33" s="192">
        <f t="shared" si="26"/>
        <v>63391717.854999997</v>
      </c>
      <c r="AAB33" s="192">
        <f t="shared" si="26"/>
        <v>90092413.959999993</v>
      </c>
      <c r="AAC33" s="192">
        <f t="shared" si="26"/>
        <v>64987474.109999999</v>
      </c>
      <c r="AAD33" s="192">
        <f t="shared" si="26"/>
        <v>58371554.960000001</v>
      </c>
      <c r="AAE33" s="192">
        <f t="shared" si="26"/>
        <v>50948858.459999993</v>
      </c>
      <c r="AAF33" s="192">
        <f t="shared" ref="AAF33:ACQ33" si="27">SUM(AAF18:AAF32)</f>
        <v>756586343.47000003</v>
      </c>
      <c r="AAG33" s="192">
        <f t="shared" si="27"/>
        <v>95562838.419999987</v>
      </c>
      <c r="AAH33" s="192">
        <f t="shared" si="27"/>
        <v>110093041.33000001</v>
      </c>
      <c r="AAI33" s="192">
        <f t="shared" si="27"/>
        <v>91811180.74000001</v>
      </c>
      <c r="AAJ33" s="192">
        <f t="shared" si="27"/>
        <v>87021362.159999982</v>
      </c>
      <c r="AAK33" s="192">
        <f t="shared" si="27"/>
        <v>132129751.68999998</v>
      </c>
      <c r="AAL33" s="192">
        <f t="shared" si="27"/>
        <v>83878819.609999999</v>
      </c>
      <c r="AAM33" s="192">
        <f t="shared" si="27"/>
        <v>4028136907.4500012</v>
      </c>
      <c r="AAN33" s="192">
        <f t="shared" si="27"/>
        <v>131276914.56</v>
      </c>
      <c r="AAO33" s="192">
        <f t="shared" si="27"/>
        <v>75755272.140000001</v>
      </c>
      <c r="AAP33" s="192">
        <f t="shared" si="27"/>
        <v>208792350.78</v>
      </c>
      <c r="AAQ33" s="192">
        <f t="shared" si="27"/>
        <v>171832884.38999999</v>
      </c>
      <c r="AAR33" s="192">
        <f t="shared" si="27"/>
        <v>108359104.35000001</v>
      </c>
      <c r="AAS33" s="192">
        <f t="shared" si="27"/>
        <v>132827099.06999999</v>
      </c>
      <c r="AAT33" s="192">
        <f t="shared" si="27"/>
        <v>174606353.91</v>
      </c>
      <c r="AAU33" s="192">
        <f t="shared" si="27"/>
        <v>321650192.5</v>
      </c>
      <c r="AAV33" s="192">
        <f t="shared" si="27"/>
        <v>92685307.190000013</v>
      </c>
      <c r="AAW33" s="192">
        <f t="shared" si="27"/>
        <v>171831725.05999997</v>
      </c>
      <c r="AAX33" s="192">
        <f t="shared" si="27"/>
        <v>602946229.04999995</v>
      </c>
      <c r="AAY33" s="192">
        <f t="shared" si="27"/>
        <v>294972667.10000002</v>
      </c>
      <c r="AAZ33" s="192">
        <f t="shared" si="27"/>
        <v>70330670.560000002</v>
      </c>
      <c r="ABA33" s="192">
        <f t="shared" si="27"/>
        <v>100942722.72</v>
      </c>
      <c r="ABB33" s="192">
        <f t="shared" si="27"/>
        <v>102782020.08</v>
      </c>
      <c r="ABC33" s="192">
        <f t="shared" si="27"/>
        <v>58352799.639999986</v>
      </c>
      <c r="ABD33" s="192">
        <f t="shared" si="27"/>
        <v>99865073.479999989</v>
      </c>
      <c r="ABE33" s="192">
        <f t="shared" si="27"/>
        <v>69587629.289999992</v>
      </c>
      <c r="ABF33" s="192">
        <f t="shared" si="27"/>
        <v>703518412.46000004</v>
      </c>
      <c r="ABG33" s="192">
        <f t="shared" si="27"/>
        <v>578088448.57999992</v>
      </c>
      <c r="ABH33" s="192">
        <f t="shared" si="27"/>
        <v>68220701.310000002</v>
      </c>
      <c r="ABI33" s="192">
        <f t="shared" si="27"/>
        <v>62411571.719999991</v>
      </c>
      <c r="ABJ33" s="192">
        <f t="shared" si="27"/>
        <v>61313409.920000002</v>
      </c>
      <c r="ABK33" s="192">
        <f t="shared" si="27"/>
        <v>55138468.859999999</v>
      </c>
      <c r="ABL33" s="192">
        <f t="shared" si="27"/>
        <v>58498556.609999999</v>
      </c>
      <c r="ABM33" s="192">
        <f t="shared" si="27"/>
        <v>961949291.70999992</v>
      </c>
      <c r="ABN33" s="192">
        <f t="shared" si="27"/>
        <v>131562970.60000001</v>
      </c>
      <c r="ABO33" s="192">
        <f t="shared" si="27"/>
        <v>79282530.930000007</v>
      </c>
      <c r="ABP33" s="192">
        <f t="shared" si="27"/>
        <v>166843309.19</v>
      </c>
      <c r="ABQ33" s="192">
        <f t="shared" si="27"/>
        <v>162786009</v>
      </c>
      <c r="ABR33" s="192">
        <f t="shared" si="27"/>
        <v>104467974.94999999</v>
      </c>
      <c r="ABS33" s="192">
        <f t="shared" si="27"/>
        <v>88634366.879999995</v>
      </c>
      <c r="ABT33" s="192">
        <f t="shared" si="27"/>
        <v>133950222.74999997</v>
      </c>
      <c r="ABU33" s="192">
        <f t="shared" si="27"/>
        <v>35757817.450000003</v>
      </c>
      <c r="ABV33" s="192">
        <f t="shared" si="27"/>
        <v>1121990256.2800002</v>
      </c>
      <c r="ABW33" s="192">
        <f t="shared" si="27"/>
        <v>82614462.050000012</v>
      </c>
      <c r="ABX33" s="192">
        <f t="shared" si="27"/>
        <v>182786810.40000001</v>
      </c>
      <c r="ABY33" s="192">
        <f t="shared" si="27"/>
        <v>88035711.480000019</v>
      </c>
      <c r="ABZ33" s="192">
        <f t="shared" si="27"/>
        <v>74051179.24000001</v>
      </c>
      <c r="ACA33" s="192">
        <f t="shared" si="27"/>
        <v>289641499.16000003</v>
      </c>
      <c r="ACB33" s="192">
        <f t="shared" si="27"/>
        <v>55372489.729999997</v>
      </c>
      <c r="ACC33" s="192">
        <f t="shared" si="27"/>
        <v>98612572.809999987</v>
      </c>
      <c r="ACD33" s="192">
        <f t="shared" si="27"/>
        <v>76886276.769999996</v>
      </c>
      <c r="ACE33" s="192">
        <f t="shared" si="27"/>
        <v>149086940.49000004</v>
      </c>
      <c r="ACF33" s="192">
        <f t="shared" si="27"/>
        <v>61743776.239999995</v>
      </c>
      <c r="ACG33" s="192">
        <f t="shared" si="27"/>
        <v>2462991104.2000003</v>
      </c>
      <c r="ACH33" s="192">
        <f t="shared" si="27"/>
        <v>95807110.520000011</v>
      </c>
      <c r="ACI33" s="192">
        <f t="shared" si="27"/>
        <v>120834326.42000002</v>
      </c>
      <c r="ACJ33" s="192">
        <f t="shared" si="27"/>
        <v>190834544.13000005</v>
      </c>
      <c r="ACK33" s="192">
        <f t="shared" si="27"/>
        <v>81910528.600000009</v>
      </c>
      <c r="ACL33" s="192">
        <f t="shared" si="27"/>
        <v>107580769.55</v>
      </c>
      <c r="ACM33" s="192">
        <f t="shared" si="27"/>
        <v>157416992.65000001</v>
      </c>
      <c r="ACN33" s="192">
        <f t="shared" si="27"/>
        <v>520562774.36000001</v>
      </c>
      <c r="ACO33" s="192">
        <f t="shared" si="27"/>
        <v>637170637.69000018</v>
      </c>
      <c r="ACP33" s="192">
        <f t="shared" si="27"/>
        <v>108190362.84000002</v>
      </c>
      <c r="ACQ33" s="192">
        <f t="shared" si="27"/>
        <v>137232917.24000001</v>
      </c>
      <c r="ACR33" s="192">
        <f t="shared" ref="ACR33:AFC33" si="28">SUM(ACR18:ACR32)</f>
        <v>168865728.82999995</v>
      </c>
      <c r="ACS33" s="192">
        <f t="shared" si="28"/>
        <v>140381228.05000001</v>
      </c>
      <c r="ACT33" s="192">
        <f t="shared" si="28"/>
        <v>440156590.25999999</v>
      </c>
      <c r="ACU33" s="192">
        <f t="shared" si="28"/>
        <v>112023739.94</v>
      </c>
      <c r="ACV33" s="192">
        <f t="shared" si="28"/>
        <v>125803669.66000001</v>
      </c>
      <c r="ACW33" s="192">
        <f t="shared" si="28"/>
        <v>93007633.760000005</v>
      </c>
      <c r="ACX33" s="192">
        <f t="shared" si="28"/>
        <v>67689665.989999995</v>
      </c>
      <c r="ACY33" s="192">
        <f t="shared" si="28"/>
        <v>76162107.030000001</v>
      </c>
      <c r="ACZ33" s="192">
        <f t="shared" si="28"/>
        <v>59180180.930000007</v>
      </c>
      <c r="ADA33" s="192">
        <f t="shared" si="28"/>
        <v>50606848.709999993</v>
      </c>
      <c r="ADB33" s="192">
        <f t="shared" si="28"/>
        <v>47036561.870000005</v>
      </c>
      <c r="ADC33" s="192">
        <f t="shared" si="28"/>
        <v>59881318.429999992</v>
      </c>
      <c r="ADD33" s="192">
        <f t="shared" si="28"/>
        <v>487698718.68000007</v>
      </c>
      <c r="ADE33" s="192">
        <f t="shared" si="28"/>
        <v>458227160.94999999</v>
      </c>
      <c r="ADF33" s="192">
        <f t="shared" si="28"/>
        <v>59800748.030000001</v>
      </c>
      <c r="ADG33" s="192">
        <f t="shared" si="28"/>
        <v>59179377.880000003</v>
      </c>
      <c r="ADH33" s="192">
        <f t="shared" si="28"/>
        <v>93557847.670000002</v>
      </c>
      <c r="ADI33" s="192">
        <f t="shared" si="28"/>
        <v>45586675.859999999</v>
      </c>
      <c r="ADJ33" s="192">
        <f t="shared" si="28"/>
        <v>97544699.889999971</v>
      </c>
      <c r="ADK33" s="192">
        <f t="shared" si="28"/>
        <v>76792431.170000017</v>
      </c>
      <c r="ADL33" s="192">
        <f t="shared" si="28"/>
        <v>96734115.229999989</v>
      </c>
      <c r="ADM33" s="192">
        <f t="shared" si="28"/>
        <v>2424655045.3400002</v>
      </c>
      <c r="ADN33" s="192">
        <f t="shared" si="28"/>
        <v>279967333.50999999</v>
      </c>
      <c r="ADO33" s="192">
        <f t="shared" si="28"/>
        <v>235218415.38</v>
      </c>
      <c r="ADP33" s="192">
        <f t="shared" si="28"/>
        <v>653787091.89999998</v>
      </c>
      <c r="ADQ33" s="192">
        <f t="shared" si="28"/>
        <v>55935003.479999997</v>
      </c>
      <c r="ADR33" s="192">
        <f t="shared" si="28"/>
        <v>70520953.780000001</v>
      </c>
      <c r="ADS33" s="192">
        <f t="shared" si="28"/>
        <v>130771150.23000002</v>
      </c>
      <c r="ADT33" s="192">
        <f t="shared" si="28"/>
        <v>56615293.170000009</v>
      </c>
      <c r="ADU33" s="192">
        <f t="shared" si="28"/>
        <v>2935404398.1899996</v>
      </c>
      <c r="ADV33" s="192">
        <f t="shared" si="28"/>
        <v>433421282.59999996</v>
      </c>
      <c r="ADW33" s="192">
        <f t="shared" si="28"/>
        <v>337412140.35000008</v>
      </c>
      <c r="ADX33" s="192">
        <f t="shared" si="28"/>
        <v>95629619.869999975</v>
      </c>
      <c r="ADY33" s="192">
        <f t="shared" si="28"/>
        <v>124109628.99000001</v>
      </c>
      <c r="ADZ33" s="192">
        <f t="shared" si="28"/>
        <v>171943454.95999998</v>
      </c>
      <c r="AEA33" s="192">
        <f t="shared" si="28"/>
        <v>114016193.16</v>
      </c>
      <c r="AEB33" s="192">
        <f t="shared" si="28"/>
        <v>114170446.01999998</v>
      </c>
      <c r="AEC33" s="192">
        <f t="shared" si="28"/>
        <v>86377756.670000002</v>
      </c>
      <c r="AED33" s="192">
        <f t="shared" si="28"/>
        <v>83751151.890000001</v>
      </c>
      <c r="AEE33" s="192">
        <f t="shared" si="28"/>
        <v>109265984.15000001</v>
      </c>
      <c r="AEF33" s="192">
        <f t="shared" si="28"/>
        <v>182082123.63</v>
      </c>
      <c r="AEG33" s="192">
        <f t="shared" si="28"/>
        <v>88971733.849999994</v>
      </c>
      <c r="AEH33" s="192">
        <f t="shared" si="28"/>
        <v>118893359.83999999</v>
      </c>
      <c r="AEI33" s="192">
        <f t="shared" si="28"/>
        <v>147663317.10000002</v>
      </c>
      <c r="AEJ33" s="192">
        <f t="shared" si="28"/>
        <v>141456314.79000002</v>
      </c>
      <c r="AEK33" s="192">
        <f t="shared" si="28"/>
        <v>81550421.939999983</v>
      </c>
      <c r="AEL33" s="192">
        <f t="shared" si="28"/>
        <v>223153672.56000006</v>
      </c>
      <c r="AEM33" s="192">
        <f t="shared" si="28"/>
        <v>71655399.890000001</v>
      </c>
      <c r="AEN33" s="192">
        <f t="shared" si="28"/>
        <v>158834066.87000003</v>
      </c>
      <c r="AEO33" s="192">
        <f t="shared" si="28"/>
        <v>1637494200.6900003</v>
      </c>
      <c r="AEP33" s="192">
        <f t="shared" si="28"/>
        <v>216964488.23000002</v>
      </c>
      <c r="AEQ33" s="192">
        <f t="shared" si="28"/>
        <v>192341850.68000001</v>
      </c>
      <c r="AER33" s="192">
        <f t="shared" si="28"/>
        <v>143039696.5</v>
      </c>
      <c r="AES33" s="192">
        <f t="shared" si="28"/>
        <v>112669270.43999998</v>
      </c>
      <c r="AET33" s="192">
        <f t="shared" si="28"/>
        <v>298584210.91999996</v>
      </c>
      <c r="AEU33" s="192">
        <f t="shared" si="28"/>
        <v>114488980.71999998</v>
      </c>
      <c r="AEV33" s="192">
        <f t="shared" si="28"/>
        <v>147281030.38</v>
      </c>
      <c r="AEW33" s="192">
        <f t="shared" si="28"/>
        <v>106715627.27</v>
      </c>
      <c r="AEX33" s="192">
        <f t="shared" si="28"/>
        <v>58945117.980000004</v>
      </c>
      <c r="AEY33" s="192">
        <f t="shared" si="28"/>
        <v>1044954566.5299999</v>
      </c>
      <c r="AEZ33" s="192">
        <f t="shared" si="28"/>
        <v>599306890.30999994</v>
      </c>
      <c r="AFA33" s="192">
        <f t="shared" si="28"/>
        <v>211721869.38</v>
      </c>
      <c r="AFB33" s="192">
        <f t="shared" si="28"/>
        <v>166893338.28999999</v>
      </c>
      <c r="AFC33" s="192">
        <f t="shared" si="28"/>
        <v>266156552.51999995</v>
      </c>
      <c r="AFD33" s="192">
        <f t="shared" ref="AFD33:AHO33" si="29">SUM(AFD18:AFD32)</f>
        <v>229045201.64999998</v>
      </c>
      <c r="AFE33" s="192">
        <f t="shared" si="29"/>
        <v>129943641.21000001</v>
      </c>
      <c r="AFF33" s="192">
        <f t="shared" si="29"/>
        <v>168148503.94</v>
      </c>
      <c r="AFG33" s="192">
        <f t="shared" si="29"/>
        <v>98820740.129999995</v>
      </c>
      <c r="AFH33" s="192">
        <f t="shared" si="29"/>
        <v>157441006.78999999</v>
      </c>
      <c r="AFI33" s="192">
        <f t="shared" si="29"/>
        <v>135285196.85999998</v>
      </c>
      <c r="AFJ33" s="192">
        <f t="shared" si="29"/>
        <v>130214852.28999998</v>
      </c>
      <c r="AFK33" s="192">
        <f t="shared" si="29"/>
        <v>173288254.80000001</v>
      </c>
      <c r="AFL33" s="192">
        <f t="shared" si="29"/>
        <v>1118143772.3199999</v>
      </c>
      <c r="AFM33" s="192">
        <f t="shared" si="29"/>
        <v>225747177.19999999</v>
      </c>
      <c r="AFN33" s="192">
        <f t="shared" si="29"/>
        <v>159782571.39999998</v>
      </c>
      <c r="AFO33" s="192">
        <f t="shared" si="29"/>
        <v>135262890.37</v>
      </c>
      <c r="AFP33" s="192">
        <f t="shared" si="29"/>
        <v>151899810.50999999</v>
      </c>
      <c r="AFQ33" s="192">
        <f t="shared" si="29"/>
        <v>112690463.37</v>
      </c>
      <c r="AFR33" s="192">
        <f t="shared" si="29"/>
        <v>87521912.439999998</v>
      </c>
      <c r="AFS33" s="192">
        <f t="shared" si="29"/>
        <v>199916054.50999999</v>
      </c>
      <c r="AFT33" s="192">
        <f t="shared" si="29"/>
        <v>209892399.27999997</v>
      </c>
      <c r="AFU33" s="192">
        <f t="shared" si="29"/>
        <v>93672865.420000002</v>
      </c>
      <c r="AFV33" s="192">
        <f t="shared" si="29"/>
        <v>222992796.55999994</v>
      </c>
      <c r="AFW33" s="192">
        <f t="shared" si="29"/>
        <v>93716553.679999992</v>
      </c>
      <c r="AFX33" s="192">
        <f t="shared" si="29"/>
        <v>1214690902.6599998</v>
      </c>
      <c r="AFY33" s="192">
        <f t="shared" si="29"/>
        <v>86954565.940000027</v>
      </c>
      <c r="AFZ33" s="192">
        <f t="shared" si="29"/>
        <v>113116370.29000002</v>
      </c>
      <c r="AGA33" s="192">
        <f t="shared" si="29"/>
        <v>101007392.18000001</v>
      </c>
      <c r="AGB33" s="192">
        <f t="shared" si="29"/>
        <v>268154836.13</v>
      </c>
      <c r="AGC33" s="192">
        <f t="shared" si="29"/>
        <v>117793151.47999999</v>
      </c>
      <c r="AGD33" s="192">
        <f t="shared" si="29"/>
        <v>76117752.289999992</v>
      </c>
      <c r="AGE33" s="192">
        <f t="shared" si="29"/>
        <v>105731106.08000001</v>
      </c>
      <c r="AGF33" s="192">
        <f t="shared" si="29"/>
        <v>79338546.819999993</v>
      </c>
      <c r="AGG33" s="192">
        <f t="shared" si="29"/>
        <v>112114342.22999997</v>
      </c>
      <c r="AGH33" s="192">
        <f t="shared" si="29"/>
        <v>77299203.109999999</v>
      </c>
      <c r="AGI33" s="192">
        <f t="shared" si="29"/>
        <v>1672094522.4100003</v>
      </c>
      <c r="AGJ33" s="192">
        <f t="shared" si="29"/>
        <v>346513117.07999998</v>
      </c>
      <c r="AGK33" s="192">
        <f t="shared" si="29"/>
        <v>169352228.74000001</v>
      </c>
      <c r="AGL33" s="192">
        <f t="shared" si="29"/>
        <v>104934536.91</v>
      </c>
      <c r="AGM33" s="192">
        <f t="shared" si="29"/>
        <v>237703647.13999999</v>
      </c>
      <c r="AGN33" s="192">
        <f t="shared" si="29"/>
        <v>201231316.08999997</v>
      </c>
      <c r="AGO33" s="192">
        <f t="shared" si="29"/>
        <v>90635194.140000001</v>
      </c>
      <c r="AGP33" s="192">
        <f t="shared" si="29"/>
        <v>99505570.280000001</v>
      </c>
      <c r="AGQ33" s="192">
        <f t="shared" si="29"/>
        <v>2682584769.6300001</v>
      </c>
      <c r="AGR33" s="192">
        <f t="shared" si="29"/>
        <v>1551779397.6499999</v>
      </c>
      <c r="AGS33" s="192">
        <f t="shared" si="29"/>
        <v>127722046.7</v>
      </c>
      <c r="AGT33" s="192">
        <f t="shared" si="29"/>
        <v>261154336.32999998</v>
      </c>
      <c r="AGU33" s="192">
        <f t="shared" si="29"/>
        <v>354276286.65000004</v>
      </c>
      <c r="AGV33" s="192">
        <f t="shared" si="29"/>
        <v>214679727.87999997</v>
      </c>
      <c r="AGW33" s="192">
        <f t="shared" si="29"/>
        <v>189329027.97999999</v>
      </c>
      <c r="AGX33" s="192">
        <f t="shared" si="29"/>
        <v>174048387.51999998</v>
      </c>
      <c r="AGY33" s="192">
        <f t="shared" si="29"/>
        <v>66095167.649999999</v>
      </c>
      <c r="AGZ33" s="192">
        <f t="shared" si="29"/>
        <v>156719952.06999999</v>
      </c>
      <c r="AHA33" s="192">
        <f t="shared" si="29"/>
        <v>181546244.29999998</v>
      </c>
      <c r="AHB33" s="192">
        <f t="shared" si="29"/>
        <v>93987492.629999995</v>
      </c>
      <c r="AHC33" s="192">
        <f t="shared" si="29"/>
        <v>94704042.88000001</v>
      </c>
      <c r="AHD33" s="192">
        <f t="shared" si="29"/>
        <v>101140547.89</v>
      </c>
      <c r="AHE33" s="192">
        <f t="shared" si="29"/>
        <v>96310414.200000018</v>
      </c>
      <c r="AHF33" s="192">
        <f t="shared" si="29"/>
        <v>104179615.14</v>
      </c>
      <c r="AHG33" s="192">
        <f t="shared" si="29"/>
        <v>94334600.469999999</v>
      </c>
      <c r="AHH33" s="192">
        <f t="shared" si="29"/>
        <v>676078862.87</v>
      </c>
      <c r="AHI33" s="192">
        <f t="shared" si="29"/>
        <v>104132698.67</v>
      </c>
      <c r="AHJ33" s="192">
        <f t="shared" si="29"/>
        <v>112012932.21000001</v>
      </c>
      <c r="AHK33" s="192">
        <f t="shared" si="29"/>
        <v>104117142.12999998</v>
      </c>
      <c r="AHL33" s="192">
        <f t="shared" si="29"/>
        <v>207839201.03</v>
      </c>
      <c r="AHM33" s="192">
        <f t="shared" si="29"/>
        <v>97372604.069999978</v>
      </c>
      <c r="AHN33" s="192">
        <f t="shared" si="29"/>
        <v>59467376.540000007</v>
      </c>
      <c r="AHO33" s="192">
        <f t="shared" si="29"/>
        <v>0</v>
      </c>
      <c r="AHQ33" s="209">
        <v>31</v>
      </c>
      <c r="AHR33" s="190" t="s">
        <v>652</v>
      </c>
      <c r="AHS33" s="184" t="b">
        <f t="shared" si="0"/>
        <v>0</v>
      </c>
    </row>
    <row r="34" spans="1:903" s="229" customFormat="1">
      <c r="A34" s="226"/>
      <c r="B34" s="227"/>
      <c r="C34" s="228" t="s">
        <v>6183</v>
      </c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  <c r="EA34" s="228"/>
      <c r="EB34" s="228"/>
      <c r="EC34" s="228"/>
      <c r="ED34" s="228"/>
      <c r="EE34" s="228"/>
      <c r="EF34" s="228"/>
      <c r="EG34" s="228"/>
      <c r="EH34" s="228"/>
      <c r="EI34" s="228"/>
      <c r="EJ34" s="228"/>
      <c r="EK34" s="228"/>
      <c r="EL34" s="228"/>
      <c r="EM34" s="228"/>
      <c r="EN34" s="228"/>
      <c r="EO34" s="228"/>
      <c r="EP34" s="228"/>
      <c r="EQ34" s="228"/>
      <c r="ER34" s="228"/>
      <c r="ES34" s="228"/>
      <c r="ET34" s="228"/>
      <c r="EU34" s="228"/>
      <c r="EV34" s="228"/>
      <c r="EW34" s="228"/>
      <c r="EX34" s="228"/>
      <c r="EY34" s="228"/>
      <c r="EZ34" s="228"/>
      <c r="FA34" s="228"/>
      <c r="FB34" s="228"/>
      <c r="FC34" s="228"/>
      <c r="FD34" s="228"/>
      <c r="FE34" s="228"/>
      <c r="FF34" s="228"/>
      <c r="FG34" s="228"/>
      <c r="FH34" s="228"/>
      <c r="FI34" s="228"/>
      <c r="FJ34" s="228"/>
      <c r="FK34" s="228"/>
      <c r="FL34" s="228"/>
      <c r="FM34" s="228"/>
      <c r="FN34" s="228"/>
      <c r="FO34" s="228"/>
      <c r="FP34" s="228"/>
      <c r="FQ34" s="228"/>
      <c r="FR34" s="228"/>
      <c r="FS34" s="228"/>
      <c r="FT34" s="228"/>
      <c r="FU34" s="228"/>
      <c r="FV34" s="228"/>
      <c r="FW34" s="228"/>
      <c r="FX34" s="228"/>
      <c r="FY34" s="228"/>
      <c r="FZ34" s="228"/>
      <c r="GA34" s="228"/>
      <c r="GB34" s="228"/>
      <c r="GC34" s="228"/>
      <c r="GD34" s="228"/>
      <c r="GE34" s="228"/>
      <c r="GF34" s="228"/>
      <c r="GG34" s="228"/>
      <c r="GH34" s="228"/>
      <c r="GI34" s="228"/>
      <c r="GJ34" s="228"/>
      <c r="GK34" s="228"/>
      <c r="GL34" s="228"/>
      <c r="GM34" s="228"/>
      <c r="GN34" s="228"/>
      <c r="GO34" s="228"/>
      <c r="GP34" s="228"/>
      <c r="GQ34" s="228"/>
      <c r="GR34" s="228"/>
      <c r="GS34" s="228"/>
      <c r="GT34" s="228"/>
      <c r="GU34" s="228"/>
      <c r="GV34" s="228"/>
      <c r="GW34" s="228"/>
      <c r="GX34" s="228"/>
      <c r="GY34" s="228"/>
      <c r="GZ34" s="228"/>
      <c r="HA34" s="228"/>
      <c r="HB34" s="228"/>
      <c r="HC34" s="228"/>
      <c r="HD34" s="228"/>
      <c r="HE34" s="228"/>
      <c r="HF34" s="228"/>
      <c r="HG34" s="228"/>
      <c r="HH34" s="228"/>
      <c r="HI34" s="228"/>
      <c r="HJ34" s="228"/>
      <c r="HK34" s="228"/>
      <c r="HL34" s="228"/>
      <c r="HM34" s="228"/>
      <c r="HN34" s="228"/>
      <c r="HO34" s="228"/>
      <c r="HP34" s="228"/>
      <c r="HQ34" s="228"/>
      <c r="HR34" s="228"/>
      <c r="HS34" s="228"/>
      <c r="HT34" s="228"/>
      <c r="HU34" s="228"/>
      <c r="HV34" s="228"/>
      <c r="HW34" s="228"/>
      <c r="HX34" s="228"/>
      <c r="HY34" s="228"/>
      <c r="HZ34" s="228"/>
      <c r="IA34" s="228"/>
      <c r="IB34" s="228"/>
      <c r="IC34" s="228"/>
      <c r="ID34" s="228"/>
      <c r="IE34" s="228"/>
      <c r="IF34" s="228"/>
      <c r="IG34" s="228"/>
      <c r="IH34" s="228"/>
      <c r="II34" s="228"/>
      <c r="IJ34" s="228"/>
      <c r="IK34" s="228"/>
      <c r="IL34" s="228"/>
      <c r="IM34" s="228"/>
      <c r="IN34" s="228"/>
      <c r="IO34" s="228"/>
      <c r="IP34" s="228"/>
      <c r="IQ34" s="228"/>
      <c r="IR34" s="228"/>
      <c r="IS34" s="228"/>
      <c r="IT34" s="228"/>
      <c r="IU34" s="228"/>
      <c r="IV34" s="228"/>
      <c r="IW34" s="228"/>
      <c r="IX34" s="228"/>
      <c r="IY34" s="228"/>
      <c r="IZ34" s="228"/>
      <c r="JA34" s="228"/>
      <c r="JB34" s="228"/>
      <c r="JC34" s="228"/>
      <c r="JD34" s="228"/>
      <c r="JE34" s="228"/>
      <c r="JF34" s="228"/>
      <c r="JG34" s="228"/>
      <c r="JH34" s="228"/>
      <c r="JI34" s="228"/>
      <c r="JJ34" s="228"/>
      <c r="JK34" s="228"/>
      <c r="JL34" s="228"/>
      <c r="JM34" s="228"/>
      <c r="JN34" s="228"/>
      <c r="JO34" s="228"/>
      <c r="JP34" s="228"/>
      <c r="JQ34" s="228"/>
      <c r="JR34" s="228"/>
      <c r="JS34" s="228"/>
      <c r="JT34" s="228"/>
      <c r="JU34" s="228"/>
      <c r="JV34" s="228"/>
      <c r="JW34" s="228"/>
      <c r="JX34" s="228"/>
      <c r="JY34" s="228"/>
      <c r="JZ34" s="228"/>
      <c r="KA34" s="228"/>
      <c r="KB34" s="228"/>
      <c r="KC34" s="228"/>
      <c r="KD34" s="228"/>
      <c r="KE34" s="228"/>
      <c r="KF34" s="228"/>
      <c r="KG34" s="228"/>
      <c r="KH34" s="228"/>
      <c r="KI34" s="228"/>
      <c r="KJ34" s="228"/>
      <c r="KK34" s="228"/>
      <c r="KL34" s="228"/>
      <c r="KM34" s="228"/>
      <c r="KN34" s="228"/>
      <c r="KO34" s="228"/>
      <c r="KP34" s="228"/>
      <c r="KQ34" s="228"/>
      <c r="KR34" s="228"/>
      <c r="KS34" s="228"/>
      <c r="KT34" s="228"/>
      <c r="KU34" s="228"/>
      <c r="KV34" s="228"/>
      <c r="KW34" s="228"/>
      <c r="KX34" s="228"/>
      <c r="KY34" s="228"/>
      <c r="KZ34" s="228"/>
      <c r="LA34" s="228"/>
      <c r="LB34" s="228"/>
      <c r="LC34" s="228"/>
      <c r="LD34" s="228"/>
      <c r="LE34" s="228"/>
      <c r="LF34" s="228"/>
      <c r="LG34" s="228"/>
      <c r="LH34" s="228"/>
      <c r="LI34" s="228"/>
      <c r="LJ34" s="228"/>
      <c r="LK34" s="228"/>
      <c r="LL34" s="228"/>
      <c r="LM34" s="228"/>
      <c r="LN34" s="228"/>
      <c r="LO34" s="228"/>
      <c r="LP34" s="228"/>
      <c r="LQ34" s="228"/>
      <c r="LR34" s="228"/>
      <c r="LS34" s="228"/>
      <c r="LT34" s="228"/>
      <c r="LU34" s="228"/>
      <c r="LV34" s="228"/>
      <c r="LW34" s="228"/>
      <c r="LX34" s="228"/>
      <c r="LY34" s="228"/>
      <c r="LZ34" s="228"/>
      <c r="MA34" s="228"/>
      <c r="MB34" s="228"/>
      <c r="MC34" s="228"/>
      <c r="MD34" s="228"/>
      <c r="ME34" s="228"/>
      <c r="MF34" s="228"/>
      <c r="MG34" s="228"/>
      <c r="MH34" s="228"/>
      <c r="MI34" s="228"/>
      <c r="MJ34" s="228"/>
      <c r="MK34" s="228"/>
      <c r="ML34" s="228"/>
      <c r="MM34" s="228"/>
      <c r="MN34" s="228"/>
      <c r="MO34" s="228"/>
      <c r="MP34" s="228"/>
      <c r="MQ34" s="228"/>
      <c r="MR34" s="228"/>
      <c r="MS34" s="228"/>
      <c r="MT34" s="228"/>
      <c r="MU34" s="228"/>
      <c r="MV34" s="228"/>
      <c r="MW34" s="228"/>
      <c r="MX34" s="228"/>
      <c r="MY34" s="228"/>
      <c r="MZ34" s="228"/>
      <c r="NA34" s="228"/>
      <c r="NB34" s="228"/>
      <c r="NC34" s="228"/>
      <c r="ND34" s="228"/>
      <c r="NE34" s="228"/>
      <c r="NF34" s="228"/>
      <c r="NG34" s="228"/>
      <c r="NH34" s="228"/>
      <c r="NI34" s="228"/>
      <c r="NJ34" s="228"/>
      <c r="NK34" s="228"/>
      <c r="NL34" s="228"/>
      <c r="NM34" s="228"/>
      <c r="NN34" s="228"/>
      <c r="NO34" s="228"/>
      <c r="NP34" s="228"/>
      <c r="NQ34" s="228"/>
      <c r="NR34" s="228"/>
      <c r="NS34" s="228"/>
      <c r="NT34" s="228"/>
      <c r="NU34" s="228"/>
      <c r="NV34" s="228"/>
      <c r="NW34" s="228"/>
      <c r="NX34" s="228"/>
      <c r="NY34" s="228"/>
      <c r="NZ34" s="228"/>
      <c r="OA34" s="228"/>
      <c r="OB34" s="228"/>
      <c r="OC34" s="228"/>
      <c r="OD34" s="228"/>
      <c r="OE34" s="228"/>
      <c r="OF34" s="228"/>
      <c r="OG34" s="228"/>
      <c r="OH34" s="228"/>
      <c r="OI34" s="228"/>
      <c r="OJ34" s="228"/>
      <c r="OK34" s="228"/>
      <c r="OL34" s="228"/>
      <c r="OM34" s="228"/>
      <c r="ON34" s="228"/>
      <c r="OO34" s="228"/>
      <c r="OP34" s="228"/>
      <c r="OQ34" s="228"/>
      <c r="OR34" s="228"/>
      <c r="OS34" s="228"/>
      <c r="OT34" s="228"/>
      <c r="OU34" s="228"/>
      <c r="OV34" s="228"/>
      <c r="OW34" s="228"/>
      <c r="OX34" s="228"/>
      <c r="OY34" s="228"/>
      <c r="OZ34" s="228"/>
      <c r="PA34" s="228"/>
      <c r="PB34" s="228"/>
      <c r="PC34" s="228"/>
      <c r="PD34" s="228"/>
      <c r="PE34" s="228"/>
      <c r="PF34" s="228"/>
      <c r="PG34" s="228"/>
      <c r="PH34" s="228"/>
      <c r="PI34" s="228"/>
      <c r="PJ34" s="228"/>
      <c r="PK34" s="228"/>
      <c r="PL34" s="228"/>
      <c r="PM34" s="228"/>
      <c r="PN34" s="228"/>
      <c r="PO34" s="228"/>
      <c r="PP34" s="228"/>
      <c r="PQ34" s="228"/>
      <c r="PR34" s="228"/>
      <c r="PS34" s="228"/>
      <c r="PT34" s="228"/>
      <c r="PU34" s="228"/>
      <c r="PV34" s="228"/>
      <c r="PW34" s="228"/>
      <c r="PX34" s="228"/>
      <c r="PY34" s="228"/>
      <c r="PZ34" s="228"/>
      <c r="QA34" s="228"/>
      <c r="QB34" s="228"/>
      <c r="QC34" s="228"/>
      <c r="QD34" s="228"/>
      <c r="QE34" s="228"/>
      <c r="QF34" s="228"/>
      <c r="QG34" s="228"/>
      <c r="QH34" s="228"/>
      <c r="QI34" s="228"/>
      <c r="QJ34" s="228"/>
      <c r="QK34" s="228"/>
      <c r="QL34" s="228"/>
      <c r="QM34" s="228"/>
      <c r="QN34" s="228"/>
      <c r="QO34" s="228"/>
      <c r="QP34" s="228"/>
      <c r="QQ34" s="228"/>
      <c r="QR34" s="228"/>
      <c r="QS34" s="228"/>
      <c r="QT34" s="228"/>
      <c r="QU34" s="228"/>
      <c r="QV34" s="228"/>
      <c r="QW34" s="228"/>
      <c r="QX34" s="228"/>
      <c r="QY34" s="228"/>
      <c r="QZ34" s="228"/>
      <c r="RA34" s="228"/>
      <c r="RB34" s="228"/>
      <c r="RC34" s="228"/>
      <c r="RD34" s="228"/>
      <c r="RE34" s="228"/>
      <c r="RF34" s="228"/>
      <c r="RG34" s="228"/>
      <c r="RH34" s="228"/>
      <c r="RI34" s="228"/>
      <c r="RJ34" s="228"/>
      <c r="RK34" s="228"/>
      <c r="RL34" s="228"/>
      <c r="RM34" s="228"/>
      <c r="RN34" s="228"/>
      <c r="RO34" s="228"/>
      <c r="RP34" s="228"/>
      <c r="RQ34" s="228"/>
      <c r="RR34" s="228"/>
      <c r="RS34" s="228"/>
      <c r="RT34" s="228"/>
      <c r="RU34" s="228"/>
      <c r="RV34" s="228"/>
      <c r="RW34" s="228"/>
      <c r="RX34" s="228"/>
      <c r="RY34" s="228"/>
      <c r="RZ34" s="228"/>
      <c r="SA34" s="228"/>
      <c r="SB34" s="228"/>
      <c r="SC34" s="228"/>
      <c r="SD34" s="228"/>
      <c r="SE34" s="228"/>
      <c r="SF34" s="228"/>
      <c r="SG34" s="228"/>
      <c r="SH34" s="228"/>
      <c r="SI34" s="228"/>
      <c r="SJ34" s="228"/>
      <c r="SK34" s="228"/>
      <c r="SL34" s="228"/>
      <c r="SM34" s="228"/>
      <c r="SN34" s="228"/>
      <c r="SO34" s="228"/>
      <c r="SP34" s="228"/>
      <c r="SQ34" s="228"/>
      <c r="SR34" s="228"/>
      <c r="SS34" s="228"/>
      <c r="ST34" s="228"/>
      <c r="SU34" s="228"/>
      <c r="SV34" s="228"/>
      <c r="SW34" s="228"/>
      <c r="SX34" s="228"/>
      <c r="SY34" s="228"/>
      <c r="SZ34" s="228"/>
      <c r="TA34" s="228"/>
      <c r="TB34" s="228"/>
      <c r="TC34" s="228"/>
      <c r="TD34" s="228"/>
      <c r="TE34" s="228"/>
      <c r="TF34" s="228"/>
      <c r="TG34" s="228"/>
      <c r="TH34" s="228"/>
      <c r="TI34" s="228"/>
      <c r="TJ34" s="228"/>
      <c r="TK34" s="228"/>
      <c r="TL34" s="228"/>
      <c r="TM34" s="228"/>
      <c r="TN34" s="228"/>
      <c r="TO34" s="228"/>
      <c r="TP34" s="228"/>
      <c r="TQ34" s="228"/>
      <c r="TR34" s="228"/>
      <c r="TS34" s="228"/>
      <c r="TT34" s="228"/>
      <c r="TU34" s="228"/>
      <c r="TV34" s="228"/>
      <c r="TW34" s="228"/>
      <c r="TX34" s="228"/>
      <c r="TY34" s="228"/>
      <c r="TZ34" s="228"/>
      <c r="UA34" s="228"/>
      <c r="UB34" s="228"/>
      <c r="UC34" s="228"/>
      <c r="UD34" s="228"/>
      <c r="UE34" s="228"/>
      <c r="UF34" s="228"/>
      <c r="UG34" s="228"/>
      <c r="UH34" s="228"/>
      <c r="UI34" s="228"/>
      <c r="UJ34" s="228"/>
      <c r="UK34" s="228"/>
      <c r="UL34" s="228"/>
      <c r="UM34" s="228"/>
      <c r="UN34" s="228"/>
      <c r="UO34" s="228"/>
      <c r="UP34" s="228"/>
      <c r="UQ34" s="228"/>
      <c r="UR34" s="228"/>
      <c r="US34" s="228"/>
      <c r="UT34" s="228"/>
      <c r="UU34" s="228"/>
      <c r="UV34" s="228"/>
      <c r="UW34" s="228"/>
      <c r="UX34" s="228"/>
      <c r="UY34" s="228"/>
      <c r="UZ34" s="228"/>
      <c r="VA34" s="228"/>
      <c r="VB34" s="228"/>
      <c r="VC34" s="228"/>
      <c r="VD34" s="228"/>
      <c r="VE34" s="228"/>
      <c r="VF34" s="228"/>
      <c r="VG34" s="228"/>
      <c r="VH34" s="228"/>
      <c r="VI34" s="228"/>
      <c r="VJ34" s="228"/>
      <c r="VK34" s="228"/>
      <c r="VL34" s="228"/>
      <c r="VM34" s="228"/>
      <c r="VN34" s="228"/>
      <c r="VO34" s="228"/>
      <c r="VP34" s="228"/>
      <c r="VQ34" s="228"/>
      <c r="VR34" s="228"/>
      <c r="VS34" s="228"/>
      <c r="VT34" s="228"/>
      <c r="VU34" s="228"/>
      <c r="VV34" s="228"/>
      <c r="VW34" s="228"/>
      <c r="VX34" s="228"/>
      <c r="VY34" s="228"/>
      <c r="VZ34" s="228"/>
      <c r="WA34" s="228"/>
      <c r="WB34" s="228"/>
      <c r="WC34" s="228"/>
      <c r="WD34" s="228"/>
      <c r="WE34" s="228"/>
      <c r="WF34" s="228"/>
      <c r="WG34" s="228"/>
      <c r="WH34" s="228"/>
      <c r="WI34" s="228"/>
      <c r="WJ34" s="228"/>
      <c r="WK34" s="228"/>
      <c r="WL34" s="228"/>
      <c r="WM34" s="228"/>
      <c r="WN34" s="228"/>
      <c r="WO34" s="228"/>
      <c r="WP34" s="228"/>
      <c r="WQ34" s="228"/>
      <c r="WR34" s="228"/>
      <c r="WS34" s="228"/>
      <c r="WT34" s="228"/>
      <c r="WU34" s="228"/>
      <c r="WV34" s="228"/>
      <c r="WW34" s="228"/>
      <c r="WX34" s="228"/>
      <c r="WY34" s="228"/>
      <c r="WZ34" s="228"/>
      <c r="XA34" s="228"/>
      <c r="XB34" s="228"/>
      <c r="XC34" s="228"/>
      <c r="XD34" s="228"/>
      <c r="XE34" s="228"/>
      <c r="XF34" s="228"/>
      <c r="XG34" s="228"/>
      <c r="XH34" s="228"/>
      <c r="XI34" s="228"/>
      <c r="XJ34" s="228"/>
      <c r="XK34" s="228"/>
      <c r="XL34" s="228"/>
      <c r="XM34" s="228"/>
      <c r="XN34" s="228"/>
      <c r="XO34" s="228"/>
      <c r="XP34" s="228"/>
      <c r="XQ34" s="228"/>
      <c r="XR34" s="228"/>
      <c r="XS34" s="228"/>
      <c r="XT34" s="228"/>
      <c r="XU34" s="228"/>
      <c r="XV34" s="228"/>
      <c r="XW34" s="228"/>
      <c r="XX34" s="228"/>
      <c r="XY34" s="228"/>
      <c r="XZ34" s="228"/>
      <c r="YA34" s="228"/>
      <c r="YB34" s="228"/>
      <c r="YC34" s="228"/>
      <c r="YD34" s="228"/>
      <c r="YE34" s="228"/>
      <c r="YF34" s="228"/>
      <c r="YG34" s="228"/>
      <c r="YH34" s="228"/>
      <c r="YI34" s="228"/>
      <c r="YJ34" s="228"/>
      <c r="YK34" s="228"/>
      <c r="YL34" s="228"/>
      <c r="YM34" s="228"/>
      <c r="YN34" s="228"/>
      <c r="YO34" s="228"/>
      <c r="YP34" s="228"/>
      <c r="YQ34" s="228"/>
      <c r="YR34" s="228"/>
      <c r="YS34" s="228"/>
      <c r="YT34" s="228"/>
      <c r="YU34" s="228"/>
      <c r="YV34" s="228"/>
      <c r="YW34" s="228"/>
      <c r="YX34" s="228"/>
      <c r="YY34" s="228"/>
      <c r="YZ34" s="228"/>
      <c r="ZA34" s="228"/>
      <c r="ZB34" s="228"/>
      <c r="ZC34" s="228"/>
      <c r="ZD34" s="228"/>
      <c r="ZE34" s="228"/>
      <c r="ZF34" s="228"/>
      <c r="ZG34" s="228"/>
      <c r="ZH34" s="228"/>
      <c r="ZI34" s="228"/>
      <c r="ZJ34" s="228"/>
      <c r="ZK34" s="228"/>
      <c r="ZL34" s="228"/>
      <c r="ZM34" s="228"/>
      <c r="ZN34" s="228"/>
      <c r="ZO34" s="228"/>
      <c r="ZP34" s="228"/>
      <c r="ZQ34" s="228"/>
      <c r="ZR34" s="228"/>
      <c r="ZS34" s="228"/>
      <c r="ZT34" s="228"/>
      <c r="ZU34" s="228"/>
      <c r="ZV34" s="228"/>
      <c r="ZW34" s="228"/>
      <c r="ZX34" s="228"/>
      <c r="ZY34" s="228"/>
      <c r="ZZ34" s="228"/>
      <c r="AAA34" s="228"/>
      <c r="AAB34" s="228"/>
      <c r="AAC34" s="228"/>
      <c r="AAD34" s="228"/>
      <c r="AAE34" s="228"/>
      <c r="AAF34" s="228"/>
      <c r="AAG34" s="228"/>
      <c r="AAH34" s="228"/>
      <c r="AAI34" s="228"/>
      <c r="AAJ34" s="228"/>
      <c r="AAK34" s="228"/>
      <c r="AAL34" s="228"/>
      <c r="AAM34" s="228"/>
      <c r="AAN34" s="228"/>
      <c r="AAO34" s="228"/>
      <c r="AAP34" s="228"/>
      <c r="AAQ34" s="228"/>
      <c r="AAR34" s="228"/>
      <c r="AAS34" s="228"/>
      <c r="AAT34" s="228"/>
      <c r="AAU34" s="228"/>
      <c r="AAV34" s="228"/>
      <c r="AAW34" s="228"/>
      <c r="AAX34" s="228"/>
      <c r="AAY34" s="228"/>
      <c r="AAZ34" s="228"/>
      <c r="ABA34" s="228"/>
      <c r="ABB34" s="228"/>
      <c r="ABC34" s="228"/>
      <c r="ABD34" s="228"/>
      <c r="ABE34" s="228"/>
      <c r="ABF34" s="228"/>
      <c r="ABG34" s="228"/>
      <c r="ABH34" s="228"/>
      <c r="ABI34" s="228"/>
      <c r="ABJ34" s="228"/>
      <c r="ABK34" s="228"/>
      <c r="ABL34" s="228"/>
      <c r="ABM34" s="228"/>
      <c r="ABN34" s="228"/>
      <c r="ABO34" s="228"/>
      <c r="ABP34" s="228"/>
      <c r="ABQ34" s="228"/>
      <c r="ABR34" s="228"/>
      <c r="ABS34" s="228"/>
      <c r="ABT34" s="228"/>
      <c r="ABU34" s="228"/>
      <c r="ABV34" s="228"/>
      <c r="ABW34" s="228"/>
      <c r="ABX34" s="228"/>
      <c r="ABY34" s="228"/>
      <c r="ABZ34" s="228"/>
      <c r="ACA34" s="228"/>
      <c r="ACB34" s="228"/>
      <c r="ACC34" s="228"/>
      <c r="ACD34" s="228"/>
      <c r="ACE34" s="228"/>
      <c r="ACF34" s="228"/>
      <c r="ACG34" s="228"/>
      <c r="ACH34" s="228"/>
      <c r="ACI34" s="228"/>
      <c r="ACJ34" s="228"/>
      <c r="ACK34" s="228"/>
      <c r="ACL34" s="228"/>
      <c r="ACM34" s="228"/>
      <c r="ACN34" s="228"/>
      <c r="ACO34" s="228"/>
      <c r="ACP34" s="228"/>
      <c r="ACQ34" s="228"/>
      <c r="ACR34" s="228"/>
      <c r="ACS34" s="228"/>
      <c r="ACT34" s="228"/>
      <c r="ACU34" s="228"/>
      <c r="ACV34" s="228"/>
      <c r="ACW34" s="228"/>
      <c r="ACX34" s="228"/>
      <c r="ACY34" s="228"/>
      <c r="ACZ34" s="228"/>
      <c r="ADA34" s="228"/>
      <c r="ADB34" s="228"/>
      <c r="ADC34" s="228"/>
      <c r="ADD34" s="228"/>
      <c r="ADE34" s="228"/>
      <c r="ADF34" s="228"/>
      <c r="ADG34" s="228"/>
      <c r="ADH34" s="228"/>
      <c r="ADI34" s="228"/>
      <c r="ADJ34" s="228"/>
      <c r="ADK34" s="228"/>
      <c r="ADL34" s="228"/>
      <c r="ADM34" s="228"/>
      <c r="ADN34" s="228"/>
      <c r="ADO34" s="228"/>
      <c r="ADP34" s="228"/>
      <c r="ADQ34" s="228"/>
      <c r="ADR34" s="228"/>
      <c r="ADS34" s="228"/>
      <c r="ADT34" s="228"/>
      <c r="ADU34" s="228"/>
      <c r="ADV34" s="228"/>
      <c r="ADW34" s="228"/>
      <c r="ADX34" s="228"/>
      <c r="ADY34" s="228"/>
      <c r="ADZ34" s="228"/>
      <c r="AEA34" s="228"/>
      <c r="AEB34" s="228"/>
      <c r="AEC34" s="228"/>
      <c r="AED34" s="228"/>
      <c r="AEE34" s="228"/>
      <c r="AEF34" s="228"/>
      <c r="AEG34" s="228"/>
      <c r="AEH34" s="228"/>
      <c r="AEI34" s="228"/>
      <c r="AEJ34" s="228"/>
      <c r="AEK34" s="228"/>
      <c r="AEL34" s="228"/>
      <c r="AEM34" s="228"/>
      <c r="AEN34" s="228"/>
      <c r="AEO34" s="228"/>
      <c r="AEP34" s="228"/>
      <c r="AEQ34" s="228"/>
      <c r="AER34" s="228"/>
      <c r="AES34" s="228"/>
      <c r="AET34" s="228"/>
      <c r="AEU34" s="228"/>
      <c r="AEV34" s="228"/>
      <c r="AEW34" s="228"/>
      <c r="AEX34" s="228"/>
      <c r="AEY34" s="228"/>
      <c r="AEZ34" s="228"/>
      <c r="AFA34" s="228"/>
      <c r="AFB34" s="228"/>
      <c r="AFC34" s="228"/>
      <c r="AFD34" s="228"/>
      <c r="AFE34" s="228"/>
      <c r="AFF34" s="228"/>
      <c r="AFG34" s="228"/>
      <c r="AFH34" s="228"/>
      <c r="AFI34" s="228"/>
      <c r="AFJ34" s="228"/>
      <c r="AFK34" s="228"/>
      <c r="AFL34" s="228"/>
      <c r="AFM34" s="228"/>
      <c r="AFN34" s="228"/>
      <c r="AFO34" s="228"/>
      <c r="AFP34" s="228"/>
      <c r="AFQ34" s="228"/>
      <c r="AFR34" s="228"/>
      <c r="AFS34" s="228"/>
      <c r="AFT34" s="228"/>
      <c r="AFU34" s="228"/>
      <c r="AFV34" s="228"/>
      <c r="AFW34" s="228"/>
      <c r="AFX34" s="228"/>
      <c r="AFY34" s="228"/>
      <c r="AFZ34" s="228"/>
      <c r="AGA34" s="228"/>
      <c r="AGB34" s="228"/>
      <c r="AGC34" s="228"/>
      <c r="AGD34" s="228"/>
      <c r="AGE34" s="228"/>
      <c r="AGF34" s="228"/>
      <c r="AGG34" s="228"/>
      <c r="AGH34" s="228"/>
      <c r="AGI34" s="228"/>
      <c r="AGJ34" s="228"/>
      <c r="AGK34" s="228"/>
      <c r="AGL34" s="228"/>
      <c r="AGM34" s="228"/>
      <c r="AGN34" s="228"/>
      <c r="AGO34" s="228"/>
      <c r="AGP34" s="228"/>
      <c r="AGQ34" s="228"/>
      <c r="AGR34" s="228"/>
      <c r="AGS34" s="228"/>
      <c r="AGT34" s="228"/>
      <c r="AGU34" s="228"/>
      <c r="AGV34" s="228"/>
      <c r="AGW34" s="228"/>
      <c r="AGX34" s="228"/>
      <c r="AGY34" s="228"/>
      <c r="AGZ34" s="228"/>
      <c r="AHA34" s="228"/>
      <c r="AHB34" s="228"/>
      <c r="AHC34" s="228"/>
      <c r="AHD34" s="228"/>
      <c r="AHE34" s="228"/>
      <c r="AHF34" s="228"/>
      <c r="AHG34" s="228"/>
      <c r="AHH34" s="228"/>
      <c r="AHI34" s="228"/>
      <c r="AHJ34" s="228"/>
      <c r="AHK34" s="228"/>
      <c r="AHL34" s="228"/>
      <c r="AHM34" s="228"/>
      <c r="AHN34" s="228"/>
      <c r="AHO34" s="228"/>
      <c r="AHQ34" s="230"/>
      <c r="AHR34" s="229" t="s">
        <v>654</v>
      </c>
      <c r="AHS34" s="184" t="b">
        <f t="shared" si="0"/>
        <v>0</v>
      </c>
    </row>
    <row r="35" spans="1:903" s="229" customFormat="1">
      <c r="A35" s="226"/>
      <c r="B35" s="227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28"/>
      <c r="BU35" s="228"/>
      <c r="BV35" s="228"/>
      <c r="BW35" s="228"/>
      <c r="BX35" s="228"/>
      <c r="BY35" s="228"/>
      <c r="BZ35" s="228"/>
      <c r="CA35" s="228"/>
      <c r="CB35" s="228"/>
      <c r="CC35" s="228"/>
      <c r="CD35" s="228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  <c r="DW35" s="228"/>
      <c r="DX35" s="228"/>
      <c r="DY35" s="228"/>
      <c r="DZ35" s="228"/>
      <c r="EA35" s="228"/>
      <c r="EB35" s="228"/>
      <c r="EC35" s="228"/>
      <c r="ED35" s="228"/>
      <c r="EE35" s="228"/>
      <c r="EF35" s="228"/>
      <c r="EG35" s="228"/>
      <c r="EH35" s="228"/>
      <c r="EI35" s="228"/>
      <c r="EJ35" s="228"/>
      <c r="EK35" s="228"/>
      <c r="EL35" s="228"/>
      <c r="EM35" s="228"/>
      <c r="EN35" s="228"/>
      <c r="EO35" s="228"/>
      <c r="EP35" s="228"/>
      <c r="EQ35" s="228"/>
      <c r="ER35" s="228"/>
      <c r="ES35" s="228"/>
      <c r="ET35" s="228"/>
      <c r="EU35" s="228"/>
      <c r="EV35" s="228"/>
      <c r="EW35" s="228"/>
      <c r="EX35" s="228"/>
      <c r="EY35" s="228"/>
      <c r="EZ35" s="228"/>
      <c r="FA35" s="228"/>
      <c r="FB35" s="228"/>
      <c r="FC35" s="228"/>
      <c r="FD35" s="228"/>
      <c r="FE35" s="228"/>
      <c r="FF35" s="228"/>
      <c r="FG35" s="228"/>
      <c r="FH35" s="228"/>
      <c r="FI35" s="228"/>
      <c r="FJ35" s="228"/>
      <c r="FK35" s="228"/>
      <c r="FL35" s="228"/>
      <c r="FM35" s="228"/>
      <c r="FN35" s="228"/>
      <c r="FO35" s="228"/>
      <c r="FP35" s="228"/>
      <c r="FQ35" s="228"/>
      <c r="FR35" s="228"/>
      <c r="FS35" s="228"/>
      <c r="FT35" s="228"/>
      <c r="FU35" s="228"/>
      <c r="FV35" s="228"/>
      <c r="FW35" s="228"/>
      <c r="FX35" s="228"/>
      <c r="FY35" s="228"/>
      <c r="FZ35" s="228"/>
      <c r="GA35" s="228"/>
      <c r="GB35" s="228"/>
      <c r="GC35" s="228"/>
      <c r="GD35" s="228"/>
      <c r="GE35" s="228"/>
      <c r="GF35" s="228"/>
      <c r="GG35" s="228"/>
      <c r="GH35" s="228"/>
      <c r="GI35" s="228"/>
      <c r="GJ35" s="228"/>
      <c r="GK35" s="228"/>
      <c r="GL35" s="228"/>
      <c r="GM35" s="228"/>
      <c r="GN35" s="228"/>
      <c r="GO35" s="228"/>
      <c r="GP35" s="228"/>
      <c r="GQ35" s="228"/>
      <c r="GR35" s="228"/>
      <c r="GS35" s="228"/>
      <c r="GT35" s="228"/>
      <c r="GU35" s="228"/>
      <c r="GV35" s="228"/>
      <c r="GW35" s="228"/>
      <c r="GX35" s="228"/>
      <c r="GY35" s="228"/>
      <c r="GZ35" s="228"/>
      <c r="HA35" s="228"/>
      <c r="HB35" s="228"/>
      <c r="HC35" s="228"/>
      <c r="HD35" s="228"/>
      <c r="HE35" s="228"/>
      <c r="HF35" s="228"/>
      <c r="HG35" s="228"/>
      <c r="HH35" s="228"/>
      <c r="HI35" s="228"/>
      <c r="HJ35" s="228"/>
      <c r="HK35" s="228"/>
      <c r="HL35" s="228"/>
      <c r="HM35" s="228"/>
      <c r="HN35" s="228"/>
      <c r="HO35" s="228"/>
      <c r="HP35" s="228"/>
      <c r="HQ35" s="228"/>
      <c r="HR35" s="228"/>
      <c r="HS35" s="228"/>
      <c r="HT35" s="228"/>
      <c r="HU35" s="228"/>
      <c r="HV35" s="228"/>
      <c r="HW35" s="228"/>
      <c r="HX35" s="228"/>
      <c r="HY35" s="228"/>
      <c r="HZ35" s="228"/>
      <c r="IA35" s="228"/>
      <c r="IB35" s="228"/>
      <c r="IC35" s="228"/>
      <c r="ID35" s="228"/>
      <c r="IE35" s="228"/>
      <c r="IF35" s="228"/>
      <c r="IG35" s="228"/>
      <c r="IH35" s="228"/>
      <c r="II35" s="228"/>
      <c r="IJ35" s="228"/>
      <c r="IK35" s="228"/>
      <c r="IL35" s="228"/>
      <c r="IM35" s="228"/>
      <c r="IN35" s="228"/>
      <c r="IO35" s="228"/>
      <c r="IP35" s="228"/>
      <c r="IQ35" s="228"/>
      <c r="IR35" s="228"/>
      <c r="IS35" s="228"/>
      <c r="IT35" s="228"/>
      <c r="IU35" s="228"/>
      <c r="IV35" s="228"/>
      <c r="IW35" s="228"/>
      <c r="IX35" s="228"/>
      <c r="IY35" s="228"/>
      <c r="IZ35" s="228"/>
      <c r="JA35" s="228"/>
      <c r="JB35" s="228"/>
      <c r="JC35" s="228"/>
      <c r="JD35" s="228"/>
      <c r="JE35" s="228"/>
      <c r="JF35" s="228"/>
      <c r="JG35" s="228"/>
      <c r="JH35" s="228"/>
      <c r="JI35" s="228"/>
      <c r="JJ35" s="228"/>
      <c r="JK35" s="228"/>
      <c r="JL35" s="228"/>
      <c r="JM35" s="228"/>
      <c r="JN35" s="228"/>
      <c r="JO35" s="228"/>
      <c r="JP35" s="228"/>
      <c r="JQ35" s="228"/>
      <c r="JR35" s="228"/>
      <c r="JS35" s="228"/>
      <c r="JT35" s="228"/>
      <c r="JU35" s="228"/>
      <c r="JV35" s="228"/>
      <c r="JW35" s="228"/>
      <c r="JX35" s="228"/>
      <c r="JY35" s="228"/>
      <c r="JZ35" s="228"/>
      <c r="KA35" s="228"/>
      <c r="KB35" s="228"/>
      <c r="KC35" s="228"/>
      <c r="KD35" s="228"/>
      <c r="KE35" s="228"/>
      <c r="KF35" s="228"/>
      <c r="KG35" s="228"/>
      <c r="KH35" s="228"/>
      <c r="KI35" s="228"/>
      <c r="KJ35" s="228"/>
      <c r="KK35" s="228"/>
      <c r="KL35" s="228"/>
      <c r="KM35" s="228"/>
      <c r="KN35" s="228"/>
      <c r="KO35" s="228"/>
      <c r="KP35" s="228"/>
      <c r="KQ35" s="228"/>
      <c r="KR35" s="228"/>
      <c r="KS35" s="228"/>
      <c r="KT35" s="228"/>
      <c r="KU35" s="228"/>
      <c r="KV35" s="228"/>
      <c r="KW35" s="228"/>
      <c r="KX35" s="228"/>
      <c r="KY35" s="228"/>
      <c r="KZ35" s="228"/>
      <c r="LA35" s="228"/>
      <c r="LB35" s="228"/>
      <c r="LC35" s="228"/>
      <c r="LD35" s="228"/>
      <c r="LE35" s="228"/>
      <c r="LF35" s="228"/>
      <c r="LG35" s="228"/>
      <c r="LH35" s="228"/>
      <c r="LI35" s="228"/>
      <c r="LJ35" s="228"/>
      <c r="LK35" s="228"/>
      <c r="LL35" s="228"/>
      <c r="LM35" s="228"/>
      <c r="LN35" s="228"/>
      <c r="LO35" s="228"/>
      <c r="LP35" s="228"/>
      <c r="LQ35" s="228"/>
      <c r="LR35" s="228"/>
      <c r="LS35" s="228"/>
      <c r="LT35" s="228"/>
      <c r="LU35" s="228"/>
      <c r="LV35" s="228"/>
      <c r="LW35" s="228"/>
      <c r="LX35" s="228"/>
      <c r="LY35" s="228"/>
      <c r="LZ35" s="228"/>
      <c r="MA35" s="228"/>
      <c r="MB35" s="228"/>
      <c r="MC35" s="228"/>
      <c r="MD35" s="228"/>
      <c r="ME35" s="228"/>
      <c r="MF35" s="228"/>
      <c r="MG35" s="228"/>
      <c r="MH35" s="228"/>
      <c r="MI35" s="228"/>
      <c r="MJ35" s="228"/>
      <c r="MK35" s="228"/>
      <c r="ML35" s="228"/>
      <c r="MM35" s="228"/>
      <c r="MN35" s="228"/>
      <c r="MO35" s="228"/>
      <c r="MP35" s="228"/>
      <c r="MQ35" s="228"/>
      <c r="MR35" s="228"/>
      <c r="MS35" s="228"/>
      <c r="MT35" s="228"/>
      <c r="MU35" s="228"/>
      <c r="MV35" s="228"/>
      <c r="MW35" s="228"/>
      <c r="MX35" s="228"/>
      <c r="MY35" s="228"/>
      <c r="MZ35" s="228"/>
      <c r="NA35" s="228"/>
      <c r="NB35" s="228"/>
      <c r="NC35" s="228"/>
      <c r="ND35" s="228"/>
      <c r="NE35" s="228"/>
      <c r="NF35" s="228"/>
      <c r="NG35" s="228"/>
      <c r="NH35" s="228"/>
      <c r="NI35" s="228"/>
      <c r="NJ35" s="228"/>
      <c r="NK35" s="228"/>
      <c r="NL35" s="228"/>
      <c r="NM35" s="228"/>
      <c r="NN35" s="228"/>
      <c r="NO35" s="228"/>
      <c r="NP35" s="228"/>
      <c r="NQ35" s="228"/>
      <c r="NR35" s="228"/>
      <c r="NS35" s="228"/>
      <c r="NT35" s="228"/>
      <c r="NU35" s="228"/>
      <c r="NV35" s="228"/>
      <c r="NW35" s="228"/>
      <c r="NX35" s="228"/>
      <c r="NY35" s="228"/>
      <c r="NZ35" s="228"/>
      <c r="OA35" s="228"/>
      <c r="OB35" s="228"/>
      <c r="OC35" s="228"/>
      <c r="OD35" s="228"/>
      <c r="OE35" s="228"/>
      <c r="OF35" s="228"/>
      <c r="OG35" s="228"/>
      <c r="OH35" s="228"/>
      <c r="OI35" s="228"/>
      <c r="OJ35" s="228"/>
      <c r="OK35" s="228"/>
      <c r="OL35" s="228"/>
      <c r="OM35" s="228"/>
      <c r="ON35" s="228"/>
      <c r="OO35" s="228"/>
      <c r="OP35" s="228"/>
      <c r="OQ35" s="228"/>
      <c r="OR35" s="228"/>
      <c r="OS35" s="228"/>
      <c r="OT35" s="228"/>
      <c r="OU35" s="228"/>
      <c r="OV35" s="228"/>
      <c r="OW35" s="228"/>
      <c r="OX35" s="228"/>
      <c r="OY35" s="228"/>
      <c r="OZ35" s="228"/>
      <c r="PA35" s="228"/>
      <c r="PB35" s="228"/>
      <c r="PC35" s="228"/>
      <c r="PD35" s="228"/>
      <c r="PE35" s="228"/>
      <c r="PF35" s="228"/>
      <c r="PG35" s="228"/>
      <c r="PH35" s="228"/>
      <c r="PI35" s="228"/>
      <c r="PJ35" s="228"/>
      <c r="PK35" s="228"/>
      <c r="PL35" s="228"/>
      <c r="PM35" s="228"/>
      <c r="PN35" s="228"/>
      <c r="PO35" s="228"/>
      <c r="PP35" s="228"/>
      <c r="PQ35" s="228"/>
      <c r="PR35" s="228"/>
      <c r="PS35" s="228"/>
      <c r="PT35" s="228"/>
      <c r="PU35" s="228"/>
      <c r="PV35" s="228"/>
      <c r="PW35" s="228"/>
      <c r="PX35" s="228"/>
      <c r="PY35" s="228"/>
      <c r="PZ35" s="228"/>
      <c r="QA35" s="228"/>
      <c r="QB35" s="228"/>
      <c r="QC35" s="228"/>
      <c r="QD35" s="228"/>
      <c r="QE35" s="228"/>
      <c r="QF35" s="228"/>
      <c r="QG35" s="228"/>
      <c r="QH35" s="228"/>
      <c r="QI35" s="228"/>
      <c r="QJ35" s="228"/>
      <c r="QK35" s="228"/>
      <c r="QL35" s="228"/>
      <c r="QM35" s="228"/>
      <c r="QN35" s="228"/>
      <c r="QO35" s="228"/>
      <c r="QP35" s="228"/>
      <c r="QQ35" s="228"/>
      <c r="QR35" s="228"/>
      <c r="QS35" s="228"/>
      <c r="QT35" s="228"/>
      <c r="QU35" s="228"/>
      <c r="QV35" s="228"/>
      <c r="QW35" s="228"/>
      <c r="QX35" s="228"/>
      <c r="QY35" s="228"/>
      <c r="QZ35" s="228"/>
      <c r="RA35" s="228"/>
      <c r="RB35" s="228"/>
      <c r="RC35" s="228"/>
      <c r="RD35" s="228"/>
      <c r="RE35" s="228"/>
      <c r="RF35" s="228"/>
      <c r="RG35" s="228"/>
      <c r="RH35" s="228"/>
      <c r="RI35" s="228"/>
      <c r="RJ35" s="228"/>
      <c r="RK35" s="228"/>
      <c r="RL35" s="228"/>
      <c r="RM35" s="228"/>
      <c r="RN35" s="228"/>
      <c r="RO35" s="228"/>
      <c r="RP35" s="228"/>
      <c r="RQ35" s="228"/>
      <c r="RR35" s="228"/>
      <c r="RS35" s="228"/>
      <c r="RT35" s="228"/>
      <c r="RU35" s="228"/>
      <c r="RV35" s="228"/>
      <c r="RW35" s="228"/>
      <c r="RX35" s="228"/>
      <c r="RY35" s="228"/>
      <c r="RZ35" s="228"/>
      <c r="SA35" s="228"/>
      <c r="SB35" s="228"/>
      <c r="SC35" s="228"/>
      <c r="SD35" s="228"/>
      <c r="SE35" s="228"/>
      <c r="SF35" s="228"/>
      <c r="SG35" s="228"/>
      <c r="SH35" s="228"/>
      <c r="SI35" s="228"/>
      <c r="SJ35" s="228"/>
      <c r="SK35" s="228"/>
      <c r="SL35" s="228"/>
      <c r="SM35" s="228"/>
      <c r="SN35" s="228"/>
      <c r="SO35" s="228"/>
      <c r="SP35" s="228"/>
      <c r="SQ35" s="228"/>
      <c r="SR35" s="228"/>
      <c r="SS35" s="228"/>
      <c r="ST35" s="228"/>
      <c r="SU35" s="228"/>
      <c r="SV35" s="228"/>
      <c r="SW35" s="228"/>
      <c r="SX35" s="228"/>
      <c r="SY35" s="228"/>
      <c r="SZ35" s="228"/>
      <c r="TA35" s="228"/>
      <c r="TB35" s="228"/>
      <c r="TC35" s="228"/>
      <c r="TD35" s="228"/>
      <c r="TE35" s="228"/>
      <c r="TF35" s="228"/>
      <c r="TG35" s="228"/>
      <c r="TH35" s="228"/>
      <c r="TI35" s="228"/>
      <c r="TJ35" s="228"/>
      <c r="TK35" s="228"/>
      <c r="TL35" s="228"/>
      <c r="TM35" s="228"/>
      <c r="TN35" s="228"/>
      <c r="TO35" s="228"/>
      <c r="TP35" s="228"/>
      <c r="TQ35" s="228"/>
      <c r="TR35" s="228"/>
      <c r="TS35" s="228"/>
      <c r="TT35" s="228"/>
      <c r="TU35" s="228"/>
      <c r="TV35" s="228"/>
      <c r="TW35" s="228"/>
      <c r="TX35" s="228"/>
      <c r="TY35" s="228"/>
      <c r="TZ35" s="228"/>
      <c r="UA35" s="228"/>
      <c r="UB35" s="228"/>
      <c r="UC35" s="228"/>
      <c r="UD35" s="228"/>
      <c r="UE35" s="228"/>
      <c r="UF35" s="228"/>
      <c r="UG35" s="228"/>
      <c r="UH35" s="228"/>
      <c r="UI35" s="228"/>
      <c r="UJ35" s="228"/>
      <c r="UK35" s="228"/>
      <c r="UL35" s="228"/>
      <c r="UM35" s="228"/>
      <c r="UN35" s="228"/>
      <c r="UO35" s="228"/>
      <c r="UP35" s="228"/>
      <c r="UQ35" s="228"/>
      <c r="UR35" s="228"/>
      <c r="US35" s="228"/>
      <c r="UT35" s="228"/>
      <c r="UU35" s="228"/>
      <c r="UV35" s="228"/>
      <c r="UW35" s="228"/>
      <c r="UX35" s="228"/>
      <c r="UY35" s="228"/>
      <c r="UZ35" s="228"/>
      <c r="VA35" s="228"/>
      <c r="VB35" s="228"/>
      <c r="VC35" s="228"/>
      <c r="VD35" s="228"/>
      <c r="VE35" s="228"/>
      <c r="VF35" s="228"/>
      <c r="VG35" s="228"/>
      <c r="VH35" s="228"/>
      <c r="VI35" s="228"/>
      <c r="VJ35" s="228"/>
      <c r="VK35" s="228"/>
      <c r="VL35" s="228"/>
      <c r="VM35" s="228"/>
      <c r="VN35" s="228"/>
      <c r="VO35" s="228"/>
      <c r="VP35" s="228"/>
      <c r="VQ35" s="228"/>
      <c r="VR35" s="228"/>
      <c r="VS35" s="228"/>
      <c r="VT35" s="228"/>
      <c r="VU35" s="228"/>
      <c r="VV35" s="228"/>
      <c r="VW35" s="228"/>
      <c r="VX35" s="228"/>
      <c r="VY35" s="228"/>
      <c r="VZ35" s="228"/>
      <c r="WA35" s="228"/>
      <c r="WB35" s="228"/>
      <c r="WC35" s="228"/>
      <c r="WD35" s="228"/>
      <c r="WE35" s="228"/>
      <c r="WF35" s="228"/>
      <c r="WG35" s="228"/>
      <c r="WH35" s="228"/>
      <c r="WI35" s="228"/>
      <c r="WJ35" s="228"/>
      <c r="WK35" s="228"/>
      <c r="WL35" s="228"/>
      <c r="WM35" s="228"/>
      <c r="WN35" s="228"/>
      <c r="WO35" s="228"/>
      <c r="WP35" s="228"/>
      <c r="WQ35" s="228"/>
      <c r="WR35" s="228"/>
      <c r="WS35" s="228"/>
      <c r="WT35" s="228"/>
      <c r="WU35" s="228"/>
      <c r="WV35" s="228"/>
      <c r="WW35" s="228"/>
      <c r="WX35" s="228"/>
      <c r="WY35" s="228"/>
      <c r="WZ35" s="228"/>
      <c r="XA35" s="228"/>
      <c r="XB35" s="228"/>
      <c r="XC35" s="228"/>
      <c r="XD35" s="228"/>
      <c r="XE35" s="228"/>
      <c r="XF35" s="228"/>
      <c r="XG35" s="228"/>
      <c r="XH35" s="228"/>
      <c r="XI35" s="228"/>
      <c r="XJ35" s="228"/>
      <c r="XK35" s="228"/>
      <c r="XL35" s="228"/>
      <c r="XM35" s="228"/>
      <c r="XN35" s="228"/>
      <c r="XO35" s="228"/>
      <c r="XP35" s="228"/>
      <c r="XQ35" s="228"/>
      <c r="XR35" s="228"/>
      <c r="XS35" s="228"/>
      <c r="XT35" s="228"/>
      <c r="XU35" s="228"/>
      <c r="XV35" s="228"/>
      <c r="XW35" s="228"/>
      <c r="XX35" s="228"/>
      <c r="XY35" s="228"/>
      <c r="XZ35" s="228"/>
      <c r="YA35" s="228"/>
      <c r="YB35" s="228"/>
      <c r="YC35" s="228"/>
      <c r="YD35" s="228"/>
      <c r="YE35" s="228"/>
      <c r="YF35" s="228"/>
      <c r="YG35" s="228"/>
      <c r="YH35" s="228"/>
      <c r="YI35" s="228"/>
      <c r="YJ35" s="228"/>
      <c r="YK35" s="228"/>
      <c r="YL35" s="228"/>
      <c r="YM35" s="228"/>
      <c r="YN35" s="228"/>
      <c r="YO35" s="228"/>
      <c r="YP35" s="228"/>
      <c r="YQ35" s="228"/>
      <c r="YR35" s="228"/>
      <c r="YS35" s="228"/>
      <c r="YT35" s="228"/>
      <c r="YU35" s="228"/>
      <c r="YV35" s="228"/>
      <c r="YW35" s="228"/>
      <c r="YX35" s="228"/>
      <c r="YY35" s="228"/>
      <c r="YZ35" s="228"/>
      <c r="ZA35" s="228"/>
      <c r="ZB35" s="228"/>
      <c r="ZC35" s="228"/>
      <c r="ZD35" s="228"/>
      <c r="ZE35" s="228"/>
      <c r="ZF35" s="228"/>
      <c r="ZG35" s="228"/>
      <c r="ZH35" s="228"/>
      <c r="ZI35" s="228"/>
      <c r="ZJ35" s="228"/>
      <c r="ZK35" s="228"/>
      <c r="ZL35" s="228"/>
      <c r="ZM35" s="228"/>
      <c r="ZN35" s="228"/>
      <c r="ZO35" s="228"/>
      <c r="ZP35" s="228"/>
      <c r="ZQ35" s="228"/>
      <c r="ZR35" s="228"/>
      <c r="ZS35" s="228"/>
      <c r="ZT35" s="228"/>
      <c r="ZU35" s="228"/>
      <c r="ZV35" s="228"/>
      <c r="ZW35" s="228"/>
      <c r="ZX35" s="228"/>
      <c r="ZY35" s="228"/>
      <c r="ZZ35" s="228"/>
      <c r="AAA35" s="228"/>
      <c r="AAB35" s="228"/>
      <c r="AAC35" s="228"/>
      <c r="AAD35" s="228"/>
      <c r="AAE35" s="228"/>
      <c r="AAF35" s="228"/>
      <c r="AAG35" s="228"/>
      <c r="AAH35" s="228"/>
      <c r="AAI35" s="228"/>
      <c r="AAJ35" s="228"/>
      <c r="AAK35" s="228"/>
      <c r="AAL35" s="228"/>
      <c r="AAM35" s="228"/>
      <c r="AAN35" s="228"/>
      <c r="AAO35" s="228"/>
      <c r="AAP35" s="228"/>
      <c r="AAQ35" s="228"/>
      <c r="AAR35" s="228"/>
      <c r="AAS35" s="228"/>
      <c r="AAT35" s="228"/>
      <c r="AAU35" s="228"/>
      <c r="AAV35" s="228"/>
      <c r="AAW35" s="228"/>
      <c r="AAX35" s="228"/>
      <c r="AAY35" s="228"/>
      <c r="AAZ35" s="228"/>
      <c r="ABA35" s="228"/>
      <c r="ABB35" s="228"/>
      <c r="ABC35" s="228"/>
      <c r="ABD35" s="228"/>
      <c r="ABE35" s="228"/>
      <c r="ABF35" s="228"/>
      <c r="ABG35" s="228"/>
      <c r="ABH35" s="228"/>
      <c r="ABI35" s="228"/>
      <c r="ABJ35" s="228"/>
      <c r="ABK35" s="228"/>
      <c r="ABL35" s="228"/>
      <c r="ABM35" s="228"/>
      <c r="ABN35" s="228"/>
      <c r="ABO35" s="228"/>
      <c r="ABP35" s="228"/>
      <c r="ABQ35" s="228"/>
      <c r="ABR35" s="228"/>
      <c r="ABS35" s="228"/>
      <c r="ABT35" s="228"/>
      <c r="ABU35" s="228"/>
      <c r="ABV35" s="228"/>
      <c r="ABW35" s="228"/>
      <c r="ABX35" s="228"/>
      <c r="ABY35" s="228"/>
      <c r="ABZ35" s="228"/>
      <c r="ACA35" s="228"/>
      <c r="ACB35" s="228"/>
      <c r="ACC35" s="228"/>
      <c r="ACD35" s="228"/>
      <c r="ACE35" s="228"/>
      <c r="ACF35" s="228"/>
      <c r="ACG35" s="228"/>
      <c r="ACH35" s="228"/>
      <c r="ACI35" s="228"/>
      <c r="ACJ35" s="228"/>
      <c r="ACK35" s="228"/>
      <c r="ACL35" s="228"/>
      <c r="ACM35" s="228"/>
      <c r="ACN35" s="228"/>
      <c r="ACO35" s="228"/>
      <c r="ACP35" s="228"/>
      <c r="ACQ35" s="228"/>
      <c r="ACR35" s="228"/>
      <c r="ACS35" s="228"/>
      <c r="ACT35" s="228"/>
      <c r="ACU35" s="228"/>
      <c r="ACV35" s="228"/>
      <c r="ACW35" s="228"/>
      <c r="ACX35" s="228"/>
      <c r="ACY35" s="228"/>
      <c r="ACZ35" s="228"/>
      <c r="ADA35" s="228"/>
      <c r="ADB35" s="228"/>
      <c r="ADC35" s="228"/>
      <c r="ADD35" s="228"/>
      <c r="ADE35" s="228"/>
      <c r="ADF35" s="228"/>
      <c r="ADG35" s="228"/>
      <c r="ADH35" s="228"/>
      <c r="ADI35" s="228"/>
      <c r="ADJ35" s="228"/>
      <c r="ADK35" s="228"/>
      <c r="ADL35" s="228"/>
      <c r="ADM35" s="228"/>
      <c r="ADN35" s="228"/>
      <c r="ADO35" s="228"/>
      <c r="ADP35" s="228"/>
      <c r="ADQ35" s="228"/>
      <c r="ADR35" s="228"/>
      <c r="ADS35" s="228"/>
      <c r="ADT35" s="228"/>
      <c r="ADU35" s="228"/>
      <c r="ADV35" s="228"/>
      <c r="ADW35" s="228"/>
      <c r="ADX35" s="228"/>
      <c r="ADY35" s="228"/>
      <c r="ADZ35" s="228"/>
      <c r="AEA35" s="228"/>
      <c r="AEB35" s="228"/>
      <c r="AEC35" s="228"/>
      <c r="AED35" s="228"/>
      <c r="AEE35" s="228"/>
      <c r="AEF35" s="228"/>
      <c r="AEG35" s="228"/>
      <c r="AEH35" s="228"/>
      <c r="AEI35" s="228"/>
      <c r="AEJ35" s="228"/>
      <c r="AEK35" s="228"/>
      <c r="AEL35" s="228"/>
      <c r="AEM35" s="228"/>
      <c r="AEN35" s="228"/>
      <c r="AEO35" s="228"/>
      <c r="AEP35" s="228"/>
      <c r="AEQ35" s="228"/>
      <c r="AER35" s="228"/>
      <c r="AES35" s="228"/>
      <c r="AET35" s="228"/>
      <c r="AEU35" s="228"/>
      <c r="AEV35" s="228"/>
      <c r="AEW35" s="228"/>
      <c r="AEX35" s="228"/>
      <c r="AEY35" s="228"/>
      <c r="AEZ35" s="228"/>
      <c r="AFA35" s="228"/>
      <c r="AFB35" s="228"/>
      <c r="AFC35" s="228"/>
      <c r="AFD35" s="228"/>
      <c r="AFE35" s="228"/>
      <c r="AFF35" s="228"/>
      <c r="AFG35" s="228"/>
      <c r="AFH35" s="228"/>
      <c r="AFI35" s="228"/>
      <c r="AFJ35" s="228"/>
      <c r="AFK35" s="228"/>
      <c r="AFL35" s="228"/>
      <c r="AFM35" s="228"/>
      <c r="AFN35" s="228"/>
      <c r="AFO35" s="228"/>
      <c r="AFP35" s="228"/>
      <c r="AFQ35" s="228"/>
      <c r="AFR35" s="228"/>
      <c r="AFS35" s="228"/>
      <c r="AFT35" s="228"/>
      <c r="AFU35" s="228"/>
      <c r="AFV35" s="228"/>
      <c r="AFW35" s="228"/>
      <c r="AFX35" s="228"/>
      <c r="AFY35" s="228"/>
      <c r="AFZ35" s="228"/>
      <c r="AGA35" s="228"/>
      <c r="AGB35" s="228"/>
      <c r="AGC35" s="228"/>
      <c r="AGD35" s="228"/>
      <c r="AGE35" s="228"/>
      <c r="AGF35" s="228"/>
      <c r="AGG35" s="228"/>
      <c r="AGH35" s="228"/>
      <c r="AGI35" s="228"/>
      <c r="AGJ35" s="228"/>
      <c r="AGK35" s="228"/>
      <c r="AGL35" s="228"/>
      <c r="AGM35" s="228"/>
      <c r="AGN35" s="228"/>
      <c r="AGO35" s="228"/>
      <c r="AGP35" s="228"/>
      <c r="AGQ35" s="228"/>
      <c r="AGR35" s="228"/>
      <c r="AGS35" s="228"/>
      <c r="AGT35" s="228"/>
      <c r="AGU35" s="228"/>
      <c r="AGV35" s="228"/>
      <c r="AGW35" s="228"/>
      <c r="AGX35" s="228"/>
      <c r="AGY35" s="228"/>
      <c r="AGZ35" s="228"/>
      <c r="AHA35" s="228"/>
      <c r="AHB35" s="228"/>
      <c r="AHC35" s="228"/>
      <c r="AHD35" s="228"/>
      <c r="AHE35" s="228"/>
      <c r="AHF35" s="228"/>
      <c r="AHG35" s="228"/>
      <c r="AHH35" s="228"/>
      <c r="AHI35" s="228"/>
      <c r="AHJ35" s="228"/>
      <c r="AHK35" s="228"/>
      <c r="AHL35" s="228"/>
      <c r="AHM35" s="228"/>
      <c r="AHN35" s="228"/>
      <c r="AHO35" s="228"/>
      <c r="AHQ35" s="230"/>
    </row>
    <row r="36" spans="1:903" s="229" customFormat="1">
      <c r="A36" s="226"/>
      <c r="B36" s="146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28"/>
      <c r="BU36" s="228"/>
      <c r="BV36" s="228"/>
      <c r="BW36" s="228"/>
      <c r="BX36" s="228"/>
      <c r="BY36" s="228"/>
      <c r="BZ36" s="228"/>
      <c r="CA36" s="228"/>
      <c r="CB36" s="228"/>
      <c r="CC36" s="228"/>
      <c r="CD36" s="228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  <c r="DV36" s="228"/>
      <c r="DW36" s="228"/>
      <c r="DX36" s="228"/>
      <c r="DY36" s="228"/>
      <c r="DZ36" s="228"/>
      <c r="EA36" s="228"/>
      <c r="EB36" s="228"/>
      <c r="EC36" s="228"/>
      <c r="ED36" s="228"/>
      <c r="EE36" s="228"/>
      <c r="EF36" s="228"/>
      <c r="EG36" s="228"/>
      <c r="EH36" s="228"/>
      <c r="EI36" s="228"/>
      <c r="EJ36" s="228"/>
      <c r="EK36" s="228"/>
      <c r="EL36" s="228"/>
      <c r="EM36" s="228"/>
      <c r="EN36" s="228"/>
      <c r="EO36" s="228"/>
      <c r="EP36" s="228"/>
      <c r="EQ36" s="228"/>
      <c r="ER36" s="228"/>
      <c r="ES36" s="228"/>
      <c r="ET36" s="228"/>
      <c r="EU36" s="228"/>
      <c r="EV36" s="228"/>
      <c r="EW36" s="228"/>
      <c r="EX36" s="228"/>
      <c r="EY36" s="228"/>
      <c r="EZ36" s="228"/>
      <c r="FA36" s="228"/>
      <c r="FB36" s="228"/>
      <c r="FC36" s="228"/>
      <c r="FD36" s="228"/>
      <c r="FE36" s="228"/>
      <c r="FF36" s="228"/>
      <c r="FG36" s="228"/>
      <c r="FH36" s="228"/>
      <c r="FI36" s="228"/>
      <c r="FJ36" s="228"/>
      <c r="FK36" s="228"/>
      <c r="FL36" s="228"/>
      <c r="FM36" s="228"/>
      <c r="FN36" s="228"/>
      <c r="FO36" s="228"/>
      <c r="FP36" s="228"/>
      <c r="FQ36" s="228"/>
      <c r="FR36" s="228"/>
      <c r="FS36" s="228"/>
      <c r="FT36" s="228"/>
      <c r="FU36" s="228"/>
      <c r="FV36" s="228"/>
      <c r="FW36" s="228"/>
      <c r="FX36" s="228"/>
      <c r="FY36" s="228"/>
      <c r="FZ36" s="228"/>
      <c r="GA36" s="228"/>
      <c r="GB36" s="228"/>
      <c r="GC36" s="228"/>
      <c r="GD36" s="228"/>
      <c r="GE36" s="228"/>
      <c r="GF36" s="228"/>
      <c r="GG36" s="228"/>
      <c r="GH36" s="228"/>
      <c r="GI36" s="228"/>
      <c r="GJ36" s="228"/>
      <c r="GK36" s="228"/>
      <c r="GL36" s="228"/>
      <c r="GM36" s="228"/>
      <c r="GN36" s="228"/>
      <c r="GO36" s="228"/>
      <c r="GP36" s="228"/>
      <c r="GQ36" s="228"/>
      <c r="GR36" s="228"/>
      <c r="GS36" s="228"/>
      <c r="GT36" s="228"/>
      <c r="GU36" s="228"/>
      <c r="GV36" s="228"/>
      <c r="GW36" s="228"/>
      <c r="GX36" s="228"/>
      <c r="GY36" s="228"/>
      <c r="GZ36" s="228"/>
      <c r="HA36" s="228"/>
      <c r="HB36" s="228"/>
      <c r="HC36" s="228"/>
      <c r="HD36" s="228"/>
      <c r="HE36" s="228"/>
      <c r="HF36" s="228"/>
      <c r="HG36" s="228"/>
      <c r="HH36" s="228"/>
      <c r="HI36" s="228"/>
      <c r="HJ36" s="228"/>
      <c r="HK36" s="228"/>
      <c r="HL36" s="228"/>
      <c r="HM36" s="228"/>
      <c r="HN36" s="228"/>
      <c r="HO36" s="228"/>
      <c r="HP36" s="228"/>
      <c r="HQ36" s="228"/>
      <c r="HR36" s="228"/>
      <c r="HS36" s="228"/>
      <c r="HT36" s="228"/>
      <c r="HU36" s="228"/>
      <c r="HV36" s="228"/>
      <c r="HW36" s="228"/>
      <c r="HX36" s="228"/>
      <c r="HY36" s="228"/>
      <c r="HZ36" s="228"/>
      <c r="IA36" s="228"/>
      <c r="IB36" s="228"/>
      <c r="IC36" s="228"/>
      <c r="ID36" s="228"/>
      <c r="IE36" s="228"/>
      <c r="IF36" s="228"/>
      <c r="IG36" s="228"/>
      <c r="IH36" s="228"/>
      <c r="II36" s="228"/>
      <c r="IJ36" s="228"/>
      <c r="IK36" s="228"/>
      <c r="IL36" s="228"/>
      <c r="IM36" s="228"/>
      <c r="IN36" s="228"/>
      <c r="IO36" s="228"/>
      <c r="IP36" s="228"/>
      <c r="IQ36" s="228"/>
      <c r="IR36" s="228"/>
      <c r="IS36" s="228"/>
      <c r="IT36" s="228"/>
      <c r="IU36" s="228"/>
      <c r="IV36" s="228"/>
      <c r="IW36" s="228"/>
      <c r="IX36" s="228"/>
      <c r="IY36" s="228"/>
      <c r="IZ36" s="228"/>
      <c r="JA36" s="228"/>
      <c r="JB36" s="228"/>
      <c r="JC36" s="228"/>
      <c r="JD36" s="228"/>
      <c r="JE36" s="228"/>
      <c r="JF36" s="228"/>
      <c r="JG36" s="228"/>
      <c r="JH36" s="228"/>
      <c r="JI36" s="228"/>
      <c r="JJ36" s="228"/>
      <c r="JK36" s="228"/>
      <c r="JL36" s="228"/>
      <c r="JM36" s="228"/>
      <c r="JN36" s="228"/>
      <c r="JO36" s="228"/>
      <c r="JP36" s="228"/>
      <c r="JQ36" s="228"/>
      <c r="JR36" s="228"/>
      <c r="JS36" s="228"/>
      <c r="JT36" s="228"/>
      <c r="JU36" s="228"/>
      <c r="JV36" s="228"/>
      <c r="JW36" s="228"/>
      <c r="JX36" s="228"/>
      <c r="JY36" s="228"/>
      <c r="JZ36" s="228"/>
      <c r="KA36" s="228"/>
      <c r="KB36" s="228"/>
      <c r="KC36" s="228"/>
      <c r="KD36" s="228"/>
      <c r="KE36" s="228"/>
      <c r="KF36" s="228"/>
      <c r="KG36" s="228"/>
      <c r="KH36" s="228"/>
      <c r="KI36" s="228"/>
      <c r="KJ36" s="228"/>
      <c r="KK36" s="228"/>
      <c r="KL36" s="228"/>
      <c r="KM36" s="228"/>
      <c r="KN36" s="228"/>
      <c r="KO36" s="228"/>
      <c r="KP36" s="228"/>
      <c r="KQ36" s="228"/>
      <c r="KR36" s="228"/>
      <c r="KS36" s="228"/>
      <c r="KT36" s="228"/>
      <c r="KU36" s="228"/>
      <c r="KV36" s="228"/>
      <c r="KW36" s="228"/>
      <c r="KX36" s="228"/>
      <c r="KY36" s="228"/>
      <c r="KZ36" s="228"/>
      <c r="LA36" s="228"/>
      <c r="LB36" s="228"/>
      <c r="LC36" s="228"/>
      <c r="LD36" s="228"/>
      <c r="LE36" s="228"/>
      <c r="LF36" s="228"/>
      <c r="LG36" s="228"/>
      <c r="LH36" s="228"/>
      <c r="LI36" s="228"/>
      <c r="LJ36" s="228"/>
      <c r="LK36" s="228"/>
      <c r="LL36" s="228"/>
      <c r="LM36" s="228"/>
      <c r="LN36" s="228"/>
      <c r="LO36" s="228"/>
      <c r="LP36" s="228"/>
      <c r="LQ36" s="228"/>
      <c r="LR36" s="228"/>
      <c r="LS36" s="228"/>
      <c r="LT36" s="228"/>
      <c r="LU36" s="228"/>
      <c r="LV36" s="228"/>
      <c r="LW36" s="228"/>
      <c r="LX36" s="228"/>
      <c r="LY36" s="228"/>
      <c r="LZ36" s="228"/>
      <c r="MA36" s="228"/>
      <c r="MB36" s="228"/>
      <c r="MC36" s="228"/>
      <c r="MD36" s="228"/>
      <c r="ME36" s="228"/>
      <c r="MF36" s="228"/>
      <c r="MG36" s="228"/>
      <c r="MH36" s="228"/>
      <c r="MI36" s="228"/>
      <c r="MJ36" s="228"/>
      <c r="MK36" s="228"/>
      <c r="ML36" s="228"/>
      <c r="MM36" s="228"/>
      <c r="MN36" s="228"/>
      <c r="MO36" s="228"/>
      <c r="MP36" s="228"/>
      <c r="MQ36" s="228"/>
      <c r="MR36" s="228"/>
      <c r="MS36" s="228"/>
      <c r="MT36" s="228"/>
      <c r="MU36" s="228"/>
      <c r="MV36" s="228"/>
      <c r="MW36" s="228"/>
      <c r="MX36" s="228"/>
      <c r="MY36" s="228"/>
      <c r="MZ36" s="228"/>
      <c r="NA36" s="228"/>
      <c r="NB36" s="228"/>
      <c r="NC36" s="228"/>
      <c r="ND36" s="228"/>
      <c r="NE36" s="228"/>
      <c r="NF36" s="228"/>
      <c r="NG36" s="228"/>
      <c r="NH36" s="228"/>
      <c r="NI36" s="228"/>
      <c r="NJ36" s="228"/>
      <c r="NK36" s="228"/>
      <c r="NL36" s="228"/>
      <c r="NM36" s="228"/>
      <c r="NN36" s="228"/>
      <c r="NO36" s="228"/>
      <c r="NP36" s="228"/>
      <c r="NQ36" s="228"/>
      <c r="NR36" s="228"/>
      <c r="NS36" s="228"/>
      <c r="NT36" s="228"/>
      <c r="NU36" s="228"/>
      <c r="NV36" s="228"/>
      <c r="NW36" s="228"/>
      <c r="NX36" s="228"/>
      <c r="NY36" s="228"/>
      <c r="NZ36" s="228"/>
      <c r="OA36" s="228"/>
      <c r="OB36" s="228"/>
      <c r="OC36" s="228"/>
      <c r="OD36" s="228"/>
      <c r="OE36" s="228"/>
      <c r="OF36" s="228"/>
      <c r="OG36" s="228"/>
      <c r="OH36" s="228"/>
      <c r="OI36" s="228"/>
      <c r="OJ36" s="228"/>
      <c r="OK36" s="228"/>
      <c r="OL36" s="228"/>
      <c r="OM36" s="228"/>
      <c r="ON36" s="228"/>
      <c r="OO36" s="228"/>
      <c r="OP36" s="228"/>
      <c r="OQ36" s="228"/>
      <c r="OR36" s="228"/>
      <c r="OS36" s="228"/>
      <c r="OT36" s="228"/>
      <c r="OU36" s="228"/>
      <c r="OV36" s="228"/>
      <c r="OW36" s="228"/>
      <c r="OX36" s="228"/>
      <c r="OY36" s="228"/>
      <c r="OZ36" s="228"/>
      <c r="PA36" s="228"/>
      <c r="PB36" s="228"/>
      <c r="PC36" s="228"/>
      <c r="PD36" s="228"/>
      <c r="PE36" s="228"/>
      <c r="PF36" s="228"/>
      <c r="PG36" s="228"/>
      <c r="PH36" s="228"/>
      <c r="PI36" s="228"/>
      <c r="PJ36" s="228"/>
      <c r="PK36" s="228"/>
      <c r="PL36" s="228"/>
      <c r="PM36" s="228"/>
      <c r="PN36" s="228"/>
      <c r="PO36" s="228"/>
      <c r="PP36" s="228"/>
      <c r="PQ36" s="228"/>
      <c r="PR36" s="228"/>
      <c r="PS36" s="228"/>
      <c r="PT36" s="228"/>
      <c r="PU36" s="228"/>
      <c r="PV36" s="228"/>
      <c r="PW36" s="228"/>
      <c r="PX36" s="228"/>
      <c r="PY36" s="228"/>
      <c r="PZ36" s="228"/>
      <c r="QA36" s="228"/>
      <c r="QB36" s="228"/>
      <c r="QC36" s="228"/>
      <c r="QD36" s="228"/>
      <c r="QE36" s="228"/>
      <c r="QF36" s="228"/>
      <c r="QG36" s="228"/>
      <c r="QH36" s="228"/>
      <c r="QI36" s="228"/>
      <c r="QJ36" s="228"/>
      <c r="QK36" s="228"/>
      <c r="QL36" s="228"/>
      <c r="QM36" s="228"/>
      <c r="QN36" s="228"/>
      <c r="QO36" s="228"/>
      <c r="QP36" s="228"/>
      <c r="QQ36" s="228"/>
      <c r="QR36" s="228"/>
      <c r="QS36" s="228"/>
      <c r="QT36" s="228"/>
      <c r="QU36" s="228"/>
      <c r="QV36" s="228"/>
      <c r="QW36" s="228"/>
      <c r="QX36" s="228"/>
      <c r="QY36" s="228"/>
      <c r="QZ36" s="228"/>
      <c r="RA36" s="228"/>
      <c r="RB36" s="228"/>
      <c r="RC36" s="228"/>
      <c r="RD36" s="228"/>
      <c r="RE36" s="228"/>
      <c r="RF36" s="228"/>
      <c r="RG36" s="228"/>
      <c r="RH36" s="228"/>
      <c r="RI36" s="228"/>
      <c r="RJ36" s="228"/>
      <c r="RK36" s="228"/>
      <c r="RL36" s="228"/>
      <c r="RM36" s="228"/>
      <c r="RN36" s="228"/>
      <c r="RO36" s="228"/>
      <c r="RP36" s="228"/>
      <c r="RQ36" s="228"/>
      <c r="RR36" s="228"/>
      <c r="RS36" s="228"/>
      <c r="RT36" s="228"/>
      <c r="RU36" s="228"/>
      <c r="RV36" s="228"/>
      <c r="RW36" s="228"/>
      <c r="RX36" s="228"/>
      <c r="RY36" s="228"/>
      <c r="RZ36" s="228"/>
      <c r="SA36" s="228"/>
      <c r="SB36" s="228"/>
      <c r="SC36" s="228"/>
      <c r="SD36" s="228"/>
      <c r="SE36" s="228"/>
      <c r="SF36" s="228"/>
      <c r="SG36" s="228"/>
      <c r="SH36" s="228"/>
      <c r="SI36" s="228"/>
      <c r="SJ36" s="228"/>
      <c r="SK36" s="228"/>
      <c r="SL36" s="228"/>
      <c r="SM36" s="228"/>
      <c r="SN36" s="228"/>
      <c r="SO36" s="228"/>
      <c r="SP36" s="228"/>
      <c r="SQ36" s="228"/>
      <c r="SR36" s="228"/>
      <c r="SS36" s="228"/>
      <c r="ST36" s="228"/>
      <c r="SU36" s="228"/>
      <c r="SV36" s="228"/>
      <c r="SW36" s="228"/>
      <c r="SX36" s="228"/>
      <c r="SY36" s="228"/>
      <c r="SZ36" s="228"/>
      <c r="TA36" s="228"/>
      <c r="TB36" s="228"/>
      <c r="TC36" s="228"/>
      <c r="TD36" s="228"/>
      <c r="TE36" s="228"/>
      <c r="TF36" s="228"/>
      <c r="TG36" s="228"/>
      <c r="TH36" s="228"/>
      <c r="TI36" s="228"/>
      <c r="TJ36" s="228"/>
      <c r="TK36" s="228"/>
      <c r="TL36" s="228"/>
      <c r="TM36" s="228"/>
      <c r="TN36" s="228"/>
      <c r="TO36" s="228"/>
      <c r="TP36" s="228"/>
      <c r="TQ36" s="228"/>
      <c r="TR36" s="228"/>
      <c r="TS36" s="228"/>
      <c r="TT36" s="228"/>
      <c r="TU36" s="228"/>
      <c r="TV36" s="228"/>
      <c r="TW36" s="228"/>
      <c r="TX36" s="228"/>
      <c r="TY36" s="228"/>
      <c r="TZ36" s="228"/>
      <c r="UA36" s="228"/>
      <c r="UB36" s="228"/>
      <c r="UC36" s="228"/>
      <c r="UD36" s="228"/>
      <c r="UE36" s="228"/>
      <c r="UF36" s="228"/>
      <c r="UG36" s="228"/>
      <c r="UH36" s="228"/>
      <c r="UI36" s="228"/>
      <c r="UJ36" s="228"/>
      <c r="UK36" s="228"/>
      <c r="UL36" s="228"/>
      <c r="UM36" s="228"/>
      <c r="UN36" s="228"/>
      <c r="UO36" s="228"/>
      <c r="UP36" s="228"/>
      <c r="UQ36" s="228"/>
      <c r="UR36" s="228"/>
      <c r="US36" s="228"/>
      <c r="UT36" s="228"/>
      <c r="UU36" s="228"/>
      <c r="UV36" s="228"/>
      <c r="UW36" s="228"/>
      <c r="UX36" s="228"/>
      <c r="UY36" s="228"/>
      <c r="UZ36" s="228"/>
      <c r="VA36" s="228"/>
      <c r="VB36" s="228"/>
      <c r="VC36" s="228"/>
      <c r="VD36" s="228"/>
      <c r="VE36" s="228"/>
      <c r="VF36" s="228"/>
      <c r="VG36" s="228"/>
      <c r="VH36" s="228"/>
      <c r="VI36" s="228"/>
      <c r="VJ36" s="228"/>
      <c r="VK36" s="228"/>
      <c r="VL36" s="228"/>
      <c r="VM36" s="228"/>
      <c r="VN36" s="228"/>
      <c r="VO36" s="228"/>
      <c r="VP36" s="228"/>
      <c r="VQ36" s="228"/>
      <c r="VR36" s="228"/>
      <c r="VS36" s="228"/>
      <c r="VT36" s="228"/>
      <c r="VU36" s="228"/>
      <c r="VV36" s="228"/>
      <c r="VW36" s="228"/>
      <c r="VX36" s="228"/>
      <c r="VY36" s="228"/>
      <c r="VZ36" s="228"/>
      <c r="WA36" s="228"/>
      <c r="WB36" s="228"/>
      <c r="WC36" s="228"/>
      <c r="WD36" s="228"/>
      <c r="WE36" s="228"/>
      <c r="WF36" s="228"/>
      <c r="WG36" s="228"/>
      <c r="WH36" s="228"/>
      <c r="WI36" s="228"/>
      <c r="WJ36" s="228"/>
      <c r="WK36" s="228"/>
      <c r="WL36" s="228"/>
      <c r="WM36" s="228"/>
      <c r="WN36" s="228"/>
      <c r="WO36" s="228"/>
      <c r="WP36" s="228"/>
      <c r="WQ36" s="228"/>
      <c r="WR36" s="228"/>
      <c r="WS36" s="228"/>
      <c r="WT36" s="228"/>
      <c r="WU36" s="228"/>
      <c r="WV36" s="228"/>
      <c r="WW36" s="228"/>
      <c r="WX36" s="228"/>
      <c r="WY36" s="228"/>
      <c r="WZ36" s="228"/>
      <c r="XA36" s="228"/>
      <c r="XB36" s="228"/>
      <c r="XC36" s="228"/>
      <c r="XD36" s="228"/>
      <c r="XE36" s="228"/>
      <c r="XF36" s="228"/>
      <c r="XG36" s="228"/>
      <c r="XH36" s="228"/>
      <c r="XI36" s="228"/>
      <c r="XJ36" s="228"/>
      <c r="XK36" s="228"/>
      <c r="XL36" s="228"/>
      <c r="XM36" s="228"/>
      <c r="XN36" s="228"/>
      <c r="XO36" s="228"/>
      <c r="XP36" s="228"/>
      <c r="XQ36" s="228"/>
      <c r="XR36" s="228"/>
      <c r="XS36" s="228"/>
      <c r="XT36" s="228"/>
      <c r="XU36" s="228"/>
      <c r="XV36" s="228"/>
      <c r="XW36" s="228"/>
      <c r="XX36" s="228"/>
      <c r="XY36" s="228"/>
      <c r="XZ36" s="228"/>
      <c r="YA36" s="228"/>
      <c r="YB36" s="228"/>
      <c r="YC36" s="228"/>
      <c r="YD36" s="228"/>
      <c r="YE36" s="228"/>
      <c r="YF36" s="228"/>
      <c r="YG36" s="228"/>
      <c r="YH36" s="228"/>
      <c r="YI36" s="228"/>
      <c r="YJ36" s="228"/>
      <c r="YK36" s="228"/>
      <c r="YL36" s="228"/>
      <c r="YM36" s="228"/>
      <c r="YN36" s="228"/>
      <c r="YO36" s="228"/>
      <c r="YP36" s="228"/>
      <c r="YQ36" s="228"/>
      <c r="YR36" s="228"/>
      <c r="YS36" s="228"/>
      <c r="YT36" s="228"/>
      <c r="YU36" s="228"/>
      <c r="YV36" s="228"/>
      <c r="YW36" s="228"/>
      <c r="YX36" s="228"/>
      <c r="YY36" s="228"/>
      <c r="YZ36" s="228"/>
      <c r="ZA36" s="228"/>
      <c r="ZB36" s="228"/>
      <c r="ZC36" s="228"/>
      <c r="ZD36" s="228"/>
      <c r="ZE36" s="228"/>
      <c r="ZF36" s="228"/>
      <c r="ZG36" s="228"/>
      <c r="ZH36" s="228"/>
      <c r="ZI36" s="228"/>
      <c r="ZJ36" s="228"/>
      <c r="ZK36" s="228"/>
      <c r="ZL36" s="228"/>
      <c r="ZM36" s="228"/>
      <c r="ZN36" s="228"/>
      <c r="ZO36" s="228"/>
      <c r="ZP36" s="228"/>
      <c r="ZQ36" s="228"/>
      <c r="ZR36" s="228"/>
      <c r="ZS36" s="228"/>
      <c r="ZT36" s="228"/>
      <c r="ZU36" s="228"/>
      <c r="ZV36" s="228"/>
      <c r="ZW36" s="228"/>
      <c r="ZX36" s="228"/>
      <c r="ZY36" s="228"/>
      <c r="ZZ36" s="228"/>
      <c r="AAA36" s="228"/>
      <c r="AAB36" s="228"/>
      <c r="AAC36" s="228"/>
      <c r="AAD36" s="228"/>
      <c r="AAE36" s="228"/>
      <c r="AAF36" s="228"/>
      <c r="AAG36" s="228"/>
      <c r="AAH36" s="228"/>
      <c r="AAI36" s="228"/>
      <c r="AAJ36" s="228"/>
      <c r="AAK36" s="228"/>
      <c r="AAL36" s="228"/>
      <c r="AAM36" s="228"/>
      <c r="AAN36" s="228"/>
      <c r="AAO36" s="228"/>
      <c r="AAP36" s="228"/>
      <c r="AAQ36" s="228"/>
      <c r="AAR36" s="228"/>
      <c r="AAS36" s="228"/>
      <c r="AAT36" s="228"/>
      <c r="AAU36" s="228"/>
      <c r="AAV36" s="228"/>
      <c r="AAW36" s="228"/>
      <c r="AAX36" s="228"/>
      <c r="AAY36" s="228"/>
      <c r="AAZ36" s="228"/>
      <c r="ABA36" s="228"/>
      <c r="ABB36" s="228"/>
      <c r="ABC36" s="228"/>
      <c r="ABD36" s="228"/>
      <c r="ABE36" s="228"/>
      <c r="ABF36" s="228"/>
      <c r="ABG36" s="228"/>
      <c r="ABH36" s="228"/>
      <c r="ABI36" s="228"/>
      <c r="ABJ36" s="228"/>
      <c r="ABK36" s="228"/>
      <c r="ABL36" s="228"/>
      <c r="ABM36" s="228"/>
      <c r="ABN36" s="228"/>
      <c r="ABO36" s="228"/>
      <c r="ABP36" s="228"/>
      <c r="ABQ36" s="228"/>
      <c r="ABR36" s="228"/>
      <c r="ABS36" s="228"/>
      <c r="ABT36" s="228"/>
      <c r="ABU36" s="228"/>
      <c r="ABV36" s="228"/>
      <c r="ABW36" s="228"/>
      <c r="ABX36" s="228"/>
      <c r="ABY36" s="228"/>
      <c r="ABZ36" s="228"/>
      <c r="ACA36" s="228"/>
      <c r="ACB36" s="228"/>
      <c r="ACC36" s="228"/>
      <c r="ACD36" s="228"/>
      <c r="ACE36" s="228"/>
      <c r="ACF36" s="228"/>
      <c r="ACG36" s="228"/>
      <c r="ACH36" s="228"/>
      <c r="ACI36" s="228"/>
      <c r="ACJ36" s="228"/>
      <c r="ACK36" s="228"/>
      <c r="ACL36" s="228"/>
      <c r="ACM36" s="228"/>
      <c r="ACN36" s="228"/>
      <c r="ACO36" s="228"/>
      <c r="ACP36" s="228"/>
      <c r="ACQ36" s="228"/>
      <c r="ACR36" s="228"/>
      <c r="ACS36" s="228"/>
      <c r="ACT36" s="228"/>
      <c r="ACU36" s="228"/>
      <c r="ACV36" s="228"/>
      <c r="ACW36" s="228"/>
      <c r="ACX36" s="228"/>
      <c r="ACY36" s="228"/>
      <c r="ACZ36" s="228"/>
      <c r="ADA36" s="228"/>
      <c r="ADB36" s="228"/>
      <c r="ADC36" s="228"/>
      <c r="ADD36" s="228"/>
      <c r="ADE36" s="228"/>
      <c r="ADF36" s="228"/>
      <c r="ADG36" s="228"/>
      <c r="ADH36" s="228"/>
      <c r="ADI36" s="228"/>
      <c r="ADJ36" s="228"/>
      <c r="ADK36" s="228"/>
      <c r="ADL36" s="228"/>
      <c r="ADM36" s="228"/>
      <c r="ADN36" s="228"/>
      <c r="ADO36" s="228"/>
      <c r="ADP36" s="228"/>
      <c r="ADQ36" s="228"/>
      <c r="ADR36" s="228"/>
      <c r="ADS36" s="228"/>
      <c r="ADT36" s="228"/>
      <c r="ADU36" s="228"/>
      <c r="ADV36" s="228"/>
      <c r="ADW36" s="228"/>
      <c r="ADX36" s="228"/>
      <c r="ADY36" s="228"/>
      <c r="ADZ36" s="228"/>
      <c r="AEA36" s="228"/>
      <c r="AEB36" s="228"/>
      <c r="AEC36" s="228"/>
      <c r="AED36" s="228"/>
      <c r="AEE36" s="228"/>
      <c r="AEF36" s="228"/>
      <c r="AEG36" s="228"/>
      <c r="AEH36" s="228"/>
      <c r="AEI36" s="228"/>
      <c r="AEJ36" s="228"/>
      <c r="AEK36" s="228"/>
      <c r="AEL36" s="228"/>
      <c r="AEM36" s="228"/>
      <c r="AEN36" s="228"/>
      <c r="AEO36" s="228"/>
      <c r="AEP36" s="228"/>
      <c r="AEQ36" s="228"/>
      <c r="AER36" s="228"/>
      <c r="AES36" s="228"/>
      <c r="AET36" s="228"/>
      <c r="AEU36" s="228"/>
      <c r="AEV36" s="228"/>
      <c r="AEW36" s="228"/>
      <c r="AEX36" s="228"/>
      <c r="AEY36" s="228"/>
      <c r="AEZ36" s="228"/>
      <c r="AFA36" s="228"/>
      <c r="AFB36" s="228"/>
      <c r="AFC36" s="228"/>
      <c r="AFD36" s="228"/>
      <c r="AFE36" s="228"/>
      <c r="AFF36" s="228"/>
      <c r="AFG36" s="228"/>
      <c r="AFH36" s="228"/>
      <c r="AFI36" s="228"/>
      <c r="AFJ36" s="228"/>
      <c r="AFK36" s="228"/>
      <c r="AFL36" s="228"/>
      <c r="AFM36" s="228"/>
      <c r="AFN36" s="228"/>
      <c r="AFO36" s="228"/>
      <c r="AFP36" s="228"/>
      <c r="AFQ36" s="228"/>
      <c r="AFR36" s="228"/>
      <c r="AFS36" s="228"/>
      <c r="AFT36" s="228"/>
      <c r="AFU36" s="228"/>
      <c r="AFV36" s="228"/>
      <c r="AFW36" s="228"/>
      <c r="AFX36" s="228"/>
      <c r="AFY36" s="228"/>
      <c r="AFZ36" s="228"/>
      <c r="AGA36" s="228"/>
      <c r="AGB36" s="228"/>
      <c r="AGC36" s="228"/>
      <c r="AGD36" s="228"/>
      <c r="AGE36" s="228"/>
      <c r="AGF36" s="228"/>
      <c r="AGG36" s="228"/>
      <c r="AGH36" s="228"/>
      <c r="AGI36" s="228"/>
      <c r="AGJ36" s="228"/>
      <c r="AGK36" s="228"/>
      <c r="AGL36" s="228"/>
      <c r="AGM36" s="228"/>
      <c r="AGN36" s="228"/>
      <c r="AGO36" s="228"/>
      <c r="AGP36" s="228"/>
      <c r="AGQ36" s="228"/>
      <c r="AGR36" s="228"/>
      <c r="AGS36" s="228"/>
      <c r="AGT36" s="228"/>
      <c r="AGU36" s="228"/>
      <c r="AGV36" s="228"/>
      <c r="AGW36" s="228"/>
      <c r="AGX36" s="228"/>
      <c r="AGY36" s="228"/>
      <c r="AGZ36" s="228"/>
      <c r="AHA36" s="228"/>
      <c r="AHB36" s="228"/>
      <c r="AHC36" s="228"/>
      <c r="AHD36" s="228"/>
      <c r="AHE36" s="228"/>
      <c r="AHF36" s="228"/>
      <c r="AHG36" s="228"/>
      <c r="AHH36" s="228"/>
      <c r="AHI36" s="228"/>
      <c r="AHJ36" s="228"/>
      <c r="AHK36" s="228"/>
      <c r="AHL36" s="228"/>
      <c r="AHM36" s="228"/>
      <c r="AHN36" s="228"/>
      <c r="AHO36" s="228"/>
      <c r="AHQ36" s="230"/>
    </row>
    <row r="37" spans="1:903">
      <c r="C37" s="193">
        <v>0</v>
      </c>
      <c r="D37" s="193">
        <v>-5.9604644775390625E-8</v>
      </c>
      <c r="E37" s="193">
        <v>7.4505805969238281E-9</v>
      </c>
      <c r="F37" s="193">
        <v>-4.4703483581542969E-8</v>
      </c>
      <c r="G37" s="193">
        <v>1.4901161193847656E-8</v>
      </c>
      <c r="H37" s="193">
        <v>0</v>
      </c>
      <c r="I37" s="193">
        <v>-3.7252902984619141E-9</v>
      </c>
      <c r="J37" s="193">
        <v>-5.9604644775390625E-8</v>
      </c>
      <c r="K37" s="193">
        <v>1.4901161193847656E-8</v>
      </c>
      <c r="L37" s="193">
        <v>-4.4703483581542969E-8</v>
      </c>
      <c r="M37" s="193">
        <v>0</v>
      </c>
      <c r="N37" s="193">
        <v>0</v>
      </c>
      <c r="O37" s="193">
        <v>0</v>
      </c>
      <c r="P37" s="193">
        <v>0</v>
      </c>
      <c r="Q37" s="193">
        <v>1.4901161193847656E-8</v>
      </c>
      <c r="R37" s="193">
        <v>7.4505805969238281E-9</v>
      </c>
      <c r="S37" s="193">
        <v>0</v>
      </c>
      <c r="T37" s="193">
        <v>1.4901161193847656E-8</v>
      </c>
      <c r="U37" s="193">
        <v>-7.4505805969238281E-9</v>
      </c>
      <c r="V37" s="193">
        <v>7.4505805969238281E-9</v>
      </c>
      <c r="W37" s="193">
        <v>0</v>
      </c>
      <c r="X37" s="193">
        <v>1.4901161193847656E-8</v>
      </c>
      <c r="Y37" s="193">
        <v>0</v>
      </c>
      <c r="Z37" s="193">
        <v>0</v>
      </c>
      <c r="AA37" s="193">
        <v>9.5367431640625E-7</v>
      </c>
      <c r="AB37" s="193">
        <v>-2.9802322387695313E-8</v>
      </c>
      <c r="AC37" s="193">
        <v>-5.9604644775390625E-8</v>
      </c>
      <c r="AD37" s="193">
        <v>-7.4505805969238281E-9</v>
      </c>
      <c r="AE37" s="193">
        <v>0</v>
      </c>
      <c r="AF37" s="193">
        <v>0</v>
      </c>
      <c r="AG37" s="193">
        <v>5.9604644775390625E-8</v>
      </c>
      <c r="AH37" s="193">
        <v>0</v>
      </c>
      <c r="AI37" s="193">
        <v>0</v>
      </c>
      <c r="AJ37" s="193">
        <v>-1.4901161193847656E-8</v>
      </c>
      <c r="AK37" s="193">
        <v>-2.2351741790771484E-8</v>
      </c>
      <c r="AL37" s="193">
        <v>-7.4505805969238281E-9</v>
      </c>
      <c r="AM37" s="193">
        <v>0</v>
      </c>
      <c r="AN37" s="193">
        <v>-7.4505805969238281E-9</v>
      </c>
      <c r="AO37" s="193">
        <v>-7.4505805969238281E-9</v>
      </c>
      <c r="AP37" s="193">
        <v>0</v>
      </c>
      <c r="AQ37" s="193">
        <v>2.9802322387695313E-8</v>
      </c>
      <c r="AR37" s="193">
        <v>0</v>
      </c>
      <c r="AS37" s="193">
        <v>0</v>
      </c>
      <c r="AT37" s="193">
        <v>1.4901161193847656E-8</v>
      </c>
      <c r="AU37" s="193">
        <v>7.4505805969238281E-9</v>
      </c>
      <c r="AV37" s="193">
        <v>0</v>
      </c>
      <c r="AW37" s="193">
        <v>7.4505805969238281E-9</v>
      </c>
      <c r="AX37" s="193">
        <v>0</v>
      </c>
      <c r="AY37" s="193">
        <v>-7.4505805969238281E-9</v>
      </c>
      <c r="AZ37" s="193">
        <v>0</v>
      </c>
      <c r="BA37" s="193">
        <v>0</v>
      </c>
      <c r="BB37" s="193">
        <v>1.4901161193847656E-8</v>
      </c>
      <c r="BC37" s="193">
        <v>0</v>
      </c>
      <c r="BD37" s="193">
        <v>-2.9802322387695313E-8</v>
      </c>
      <c r="BE37" s="193">
        <v>0</v>
      </c>
      <c r="BF37" s="193">
        <v>0</v>
      </c>
      <c r="BG37" s="193">
        <v>3.7252902984619141E-9</v>
      </c>
      <c r="BH37" s="193">
        <v>0</v>
      </c>
      <c r="BI37" s="193">
        <v>0</v>
      </c>
      <c r="BJ37" s="193">
        <v>7.4505805969238281E-9</v>
      </c>
      <c r="BK37" s="193">
        <v>-1.4901161193847656E-8</v>
      </c>
      <c r="BL37" s="193">
        <v>-1.4901161193847656E-8</v>
      </c>
      <c r="BM37" s="193">
        <v>0</v>
      </c>
      <c r="BN37" s="193">
        <v>-7.4505805969238281E-9</v>
      </c>
      <c r="BO37" s="193">
        <v>0</v>
      </c>
      <c r="BP37" s="193">
        <v>3.7252902984619141E-9</v>
      </c>
      <c r="BQ37" s="193">
        <v>0</v>
      </c>
      <c r="BR37" s="193">
        <v>7.4505805969238281E-9</v>
      </c>
      <c r="BS37" s="193">
        <v>-1.862645149230957E-9</v>
      </c>
      <c r="BT37" s="193">
        <v>0</v>
      </c>
      <c r="BU37" s="193">
        <v>-5.5879354476928711E-9</v>
      </c>
      <c r="BV37" s="193">
        <v>3.7252902984619141E-9</v>
      </c>
      <c r="BW37" s="193">
        <v>-1.1920928955078125E-7</v>
      </c>
      <c r="BX37" s="193">
        <v>-5.9604644775390625E-8</v>
      </c>
      <c r="BY37" s="193">
        <v>-2.9802322387695313E-8</v>
      </c>
      <c r="BZ37" s="193">
        <v>-1.4901161193847656E-8</v>
      </c>
      <c r="CA37" s="193">
        <v>1.4901161193847656E-8</v>
      </c>
      <c r="CB37" s="193">
        <v>1.4901161193847656E-8</v>
      </c>
      <c r="CC37" s="193">
        <v>-7.4505805969238281E-9</v>
      </c>
      <c r="CD37" s="193">
        <v>4.6566128730773926E-10</v>
      </c>
      <c r="CE37" s="193">
        <v>0</v>
      </c>
      <c r="CF37" s="193">
        <v>4.76837158203125E-7</v>
      </c>
      <c r="CG37" s="193">
        <v>-7.4505805969238281E-9</v>
      </c>
      <c r="CH37" s="193">
        <v>2.9802322387695313E-8</v>
      </c>
      <c r="CI37" s="193">
        <v>0</v>
      </c>
      <c r="CJ37" s="193">
        <v>0</v>
      </c>
      <c r="CK37" s="193">
        <v>0</v>
      </c>
      <c r="CL37" s="193">
        <v>2.2351741790771484E-8</v>
      </c>
      <c r="CM37" s="193">
        <v>0</v>
      </c>
      <c r="CN37" s="193">
        <v>-7.4505805969238281E-9</v>
      </c>
      <c r="CO37" s="193">
        <v>0</v>
      </c>
      <c r="CP37" s="193">
        <v>-1.4901161193847656E-8</v>
      </c>
      <c r="CQ37" s="193">
        <v>0</v>
      </c>
      <c r="CR37" s="193">
        <v>0</v>
      </c>
      <c r="CS37" s="193">
        <v>-2.384185791015625E-7</v>
      </c>
      <c r="CT37" s="193">
        <v>-7.4505805969238281E-9</v>
      </c>
      <c r="CU37" s="193">
        <v>1.4901161193847656E-8</v>
      </c>
      <c r="CV37" s="193">
        <v>1.4901161193847656E-8</v>
      </c>
      <c r="CW37" s="193">
        <v>0</v>
      </c>
      <c r="CX37" s="193">
        <v>1.4901161193847656E-8</v>
      </c>
      <c r="CY37" s="193">
        <v>0</v>
      </c>
      <c r="CZ37" s="193">
        <v>-1.4901161193847656E-8</v>
      </c>
      <c r="DA37" s="193">
        <v>-4.76837158203125E-7</v>
      </c>
      <c r="DB37" s="193">
        <v>1.4901161193847656E-8</v>
      </c>
      <c r="DC37" s="193">
        <v>0</v>
      </c>
      <c r="DD37" s="193">
        <v>5.9604644775390625E-8</v>
      </c>
      <c r="DE37" s="193">
        <v>0</v>
      </c>
      <c r="DF37" s="193">
        <v>2.9802322387695313E-8</v>
      </c>
      <c r="DG37" s="193">
        <v>-1.4901161193847656E-8</v>
      </c>
      <c r="DH37" s="193">
        <v>0</v>
      </c>
      <c r="DI37" s="193">
        <v>-1.4901161193847656E-8</v>
      </c>
      <c r="DJ37" s="193">
        <v>0</v>
      </c>
      <c r="DK37" s="193">
        <v>5.9604644775390625E-8</v>
      </c>
      <c r="DL37" s="193">
        <v>1.1920928955078125E-7</v>
      </c>
      <c r="DM37" s="193">
        <v>0</v>
      </c>
      <c r="DN37" s="193">
        <v>0</v>
      </c>
      <c r="DO37" s="193">
        <v>0</v>
      </c>
      <c r="DP37" s="193">
        <v>0</v>
      </c>
      <c r="DQ37" s="193">
        <v>-1.4901161193847656E-8</v>
      </c>
      <c r="DR37" s="193">
        <v>1.4901161193847656E-8</v>
      </c>
      <c r="DS37" s="193">
        <v>-1.4901161193847656E-8</v>
      </c>
      <c r="DT37" s="193">
        <v>0</v>
      </c>
      <c r="DU37" s="193">
        <v>9.5367431640625E-7</v>
      </c>
      <c r="DV37" s="193">
        <v>0</v>
      </c>
      <c r="DW37" s="193">
        <v>-1.4901161193847656E-8</v>
      </c>
      <c r="DX37" s="193">
        <v>-1.4901161193847656E-8</v>
      </c>
      <c r="DY37" s="193">
        <v>1.4901161193847656E-8</v>
      </c>
      <c r="DZ37" s="193">
        <v>0</v>
      </c>
      <c r="EA37" s="193">
        <v>-2.9802322387695313E-8</v>
      </c>
      <c r="EB37" s="193">
        <v>-1.4901161193847656E-8</v>
      </c>
      <c r="EC37" s="193">
        <v>0</v>
      </c>
      <c r="ED37" s="193">
        <v>0</v>
      </c>
      <c r="EE37" s="193">
        <v>0</v>
      </c>
      <c r="EF37" s="193">
        <v>0</v>
      </c>
      <c r="EG37" s="193">
        <v>1.4901161193847656E-8</v>
      </c>
      <c r="EH37" s="193">
        <v>0</v>
      </c>
      <c r="EI37" s="193">
        <v>0</v>
      </c>
      <c r="EJ37" s="193">
        <v>2.9802322387695313E-8</v>
      </c>
      <c r="EK37" s="193">
        <v>7.4505805969238281E-9</v>
      </c>
      <c r="EL37" s="193">
        <v>1.4901161193847656E-8</v>
      </c>
      <c r="EM37" s="193">
        <v>0</v>
      </c>
      <c r="EN37" s="193">
        <v>7.4505805969238281E-9</v>
      </c>
      <c r="EO37" s="193">
        <v>0</v>
      </c>
      <c r="EP37" s="193">
        <v>0</v>
      </c>
      <c r="EQ37" s="193">
        <v>0</v>
      </c>
      <c r="ER37" s="193">
        <v>3.7252902984619141E-9</v>
      </c>
      <c r="ES37" s="193">
        <v>2.9802322387695313E-8</v>
      </c>
      <c r="ET37" s="193">
        <v>-1.4901161193847656E-8</v>
      </c>
      <c r="EU37" s="193">
        <v>1.4901161193847656E-8</v>
      </c>
      <c r="EV37" s="193">
        <v>0</v>
      </c>
      <c r="EW37" s="193">
        <v>0</v>
      </c>
      <c r="EX37" s="193">
        <v>0</v>
      </c>
      <c r="EY37" s="193">
        <v>0</v>
      </c>
      <c r="EZ37" s="193">
        <v>-2.9802322387695313E-8</v>
      </c>
      <c r="FA37" s="193">
        <v>-2.9802322387695313E-8</v>
      </c>
      <c r="FB37" s="193">
        <v>2.9802322387695313E-8</v>
      </c>
      <c r="FC37" s="193">
        <v>1.4901161193847656E-8</v>
      </c>
      <c r="FD37" s="193">
        <v>0</v>
      </c>
      <c r="FE37" s="193">
        <v>0</v>
      </c>
      <c r="FF37" s="193">
        <v>1.4901161193847656E-8</v>
      </c>
      <c r="FG37" s="193">
        <v>-7.4505805969238281E-9</v>
      </c>
      <c r="FH37" s="193">
        <v>0</v>
      </c>
      <c r="FI37" s="193">
        <v>1.4901161193847656E-8</v>
      </c>
      <c r="FJ37" s="193">
        <v>-7.4505805969238281E-9</v>
      </c>
      <c r="FK37" s="193">
        <v>-7.4505805969238281E-9</v>
      </c>
      <c r="FL37" s="193">
        <v>1.4901161193847656E-8</v>
      </c>
      <c r="FM37" s="193">
        <v>-1.4901161193847656E-8</v>
      </c>
      <c r="FN37" s="193">
        <v>7.4505805969238281E-9</v>
      </c>
      <c r="FO37" s="193">
        <v>-1.862645149230957E-9</v>
      </c>
      <c r="FP37" s="193">
        <v>0</v>
      </c>
      <c r="FQ37" s="193">
        <v>7.4505805969238281E-9</v>
      </c>
      <c r="FR37" s="193">
        <v>1.4901161193847656E-8</v>
      </c>
      <c r="FS37" s="193">
        <v>-1.4901161193847656E-8</v>
      </c>
      <c r="FT37" s="193">
        <v>0</v>
      </c>
      <c r="FU37" s="193">
        <v>-7.4505805969238281E-9</v>
      </c>
      <c r="FV37" s="193">
        <v>0</v>
      </c>
      <c r="FW37" s="193">
        <v>0</v>
      </c>
      <c r="FX37" s="193">
        <v>0</v>
      </c>
      <c r="FY37" s="193">
        <v>-2.2351741790771484E-8</v>
      </c>
      <c r="FZ37" s="193">
        <v>-2.9802322387695313E-8</v>
      </c>
      <c r="GA37" s="193">
        <v>-7.4505805969238281E-9</v>
      </c>
      <c r="GB37" s="193">
        <v>0</v>
      </c>
      <c r="GC37" s="193">
        <v>0</v>
      </c>
      <c r="GD37" s="193">
        <v>1.1920928955078125E-7</v>
      </c>
      <c r="GE37" s="193">
        <v>-7.4505805969238281E-9</v>
      </c>
      <c r="GF37" s="193">
        <v>0</v>
      </c>
      <c r="GG37" s="193">
        <v>-2.9802322387695313E-8</v>
      </c>
      <c r="GH37" s="193">
        <v>0</v>
      </c>
      <c r="GI37" s="193">
        <v>1.4901161193847656E-8</v>
      </c>
      <c r="GJ37" s="193">
        <v>0</v>
      </c>
      <c r="GK37" s="193">
        <v>0</v>
      </c>
      <c r="GL37" s="193">
        <v>7.4505805969238281E-9</v>
      </c>
      <c r="GM37" s="193">
        <v>0</v>
      </c>
      <c r="GN37" s="193">
        <v>1.862645149230957E-9</v>
      </c>
      <c r="GO37" s="193">
        <v>-1.862645149230957E-9</v>
      </c>
      <c r="GP37" s="193">
        <v>2.384185791015625E-7</v>
      </c>
      <c r="GQ37" s="193">
        <v>1.4901161193847656E-8</v>
      </c>
      <c r="GR37" s="193">
        <v>-7.4505805969238281E-9</v>
      </c>
      <c r="GS37" s="193">
        <v>0</v>
      </c>
      <c r="GT37" s="193">
        <v>-1.862645149230957E-9</v>
      </c>
      <c r="GU37" s="193">
        <v>0</v>
      </c>
      <c r="GV37" s="193">
        <v>0</v>
      </c>
      <c r="GW37" s="193">
        <v>0</v>
      </c>
      <c r="GX37" s="193">
        <v>-1.1920928955078125E-7</v>
      </c>
      <c r="GY37" s="193">
        <v>0</v>
      </c>
      <c r="GZ37" s="193">
        <v>0</v>
      </c>
      <c r="HA37" s="193">
        <v>-7.4505805969238281E-9</v>
      </c>
      <c r="HB37" s="193">
        <v>-2.384185791015625E-7</v>
      </c>
      <c r="HC37" s="193">
        <v>0</v>
      </c>
      <c r="HD37" s="193">
        <v>5.9604644775390625E-8</v>
      </c>
      <c r="HE37" s="193">
        <v>2.9802322387695313E-8</v>
      </c>
      <c r="HF37" s="193">
        <v>0</v>
      </c>
      <c r="HG37" s="193">
        <v>2.9802322387695313E-8</v>
      </c>
      <c r="HH37" s="193">
        <v>0</v>
      </c>
      <c r="HI37" s="193">
        <v>-2.384185791015625E-7</v>
      </c>
      <c r="HJ37" s="193">
        <v>0</v>
      </c>
      <c r="HK37" s="193">
        <v>0</v>
      </c>
      <c r="HL37" s="193">
        <v>0</v>
      </c>
      <c r="HM37" s="193">
        <v>-7.4505805969238281E-9</v>
      </c>
      <c r="HN37" s="193">
        <v>-1.4901161193847656E-8</v>
      </c>
      <c r="HO37" s="193">
        <v>1.4901161193847656E-8</v>
      </c>
      <c r="HP37" s="193">
        <v>0</v>
      </c>
      <c r="HQ37" s="193">
        <v>0</v>
      </c>
      <c r="HR37" s="193">
        <v>0</v>
      </c>
      <c r="HS37" s="193">
        <v>-7.4505805969238281E-9</v>
      </c>
      <c r="HT37" s="193">
        <v>0</v>
      </c>
      <c r="HU37" s="193">
        <v>-7.4505805969238281E-9</v>
      </c>
      <c r="HV37" s="193">
        <v>0</v>
      </c>
      <c r="HW37" s="193">
        <v>0</v>
      </c>
      <c r="HX37" s="193">
        <v>7.4505805969238281E-9</v>
      </c>
      <c r="HY37" s="193">
        <v>7.4505805969238281E-9</v>
      </c>
      <c r="HZ37" s="193">
        <v>-7.4505805969238281E-9</v>
      </c>
      <c r="IA37" s="193">
        <v>7.4505805969238281E-9</v>
      </c>
      <c r="IB37" s="193">
        <v>0</v>
      </c>
      <c r="IC37" s="193">
        <v>0</v>
      </c>
      <c r="ID37" s="193">
        <v>7.4505805969238281E-9</v>
      </c>
      <c r="IE37" s="193">
        <v>0</v>
      </c>
      <c r="IF37" s="193">
        <v>0</v>
      </c>
      <c r="IG37" s="193">
        <v>-1.1920928955078125E-7</v>
      </c>
      <c r="IH37" s="193">
        <v>-1.1920928955078125E-7</v>
      </c>
      <c r="II37" s="193">
        <v>1.4901161193847656E-8</v>
      </c>
      <c r="IJ37" s="193">
        <v>0</v>
      </c>
      <c r="IK37" s="193">
        <v>0</v>
      </c>
      <c r="IL37" s="193">
        <v>-1.4901161193847656E-8</v>
      </c>
      <c r="IM37" s="193">
        <v>1.4901161193847656E-8</v>
      </c>
      <c r="IN37" s="193">
        <v>0</v>
      </c>
      <c r="IO37" s="193">
        <v>7.4505805969238281E-9</v>
      </c>
      <c r="IP37" s="193">
        <v>7.4505805969238281E-9</v>
      </c>
      <c r="IQ37" s="193">
        <v>-7.4505805969238281E-9</v>
      </c>
      <c r="IR37" s="193">
        <v>0</v>
      </c>
      <c r="IS37" s="193">
        <v>1.1920928955078125E-7</v>
      </c>
      <c r="IT37" s="193">
        <v>-1.4901161193847656E-8</v>
      </c>
      <c r="IU37" s="193">
        <v>0</v>
      </c>
      <c r="IV37" s="193">
        <v>0</v>
      </c>
      <c r="IW37" s="193">
        <v>7.4505805969238281E-9</v>
      </c>
      <c r="IX37" s="193">
        <v>-7.4505805969238281E-9</v>
      </c>
      <c r="IY37" s="193">
        <v>1.862645149230957E-9</v>
      </c>
      <c r="IZ37" s="193">
        <v>3.7252902984619141E-9</v>
      </c>
      <c r="JA37" s="193">
        <v>-7.4505805969238281E-9</v>
      </c>
      <c r="JB37" s="193">
        <v>7.4505805969238281E-9</v>
      </c>
      <c r="JC37" s="193">
        <v>0</v>
      </c>
      <c r="JD37" s="193">
        <v>5.9604644775390625E-8</v>
      </c>
      <c r="JE37" s="193">
        <v>2.9802322387695313E-8</v>
      </c>
      <c r="JF37" s="193">
        <v>0</v>
      </c>
      <c r="JG37" s="193">
        <v>1.4901161193847656E-8</v>
      </c>
      <c r="JH37" s="193">
        <v>3.7252902984619141E-9</v>
      </c>
      <c r="JI37" s="193">
        <v>-3.7252902984619141E-9</v>
      </c>
      <c r="JJ37" s="193">
        <v>1.1920928955078125E-7</v>
      </c>
      <c r="JK37" s="193">
        <v>0</v>
      </c>
      <c r="JL37" s="193">
        <v>0</v>
      </c>
      <c r="JM37" s="193">
        <v>0</v>
      </c>
      <c r="JN37" s="193">
        <v>7.4505805969238281E-9</v>
      </c>
      <c r="JO37" s="193">
        <v>1.4901161193847656E-8</v>
      </c>
      <c r="JP37" s="193">
        <v>0</v>
      </c>
      <c r="JQ37" s="193">
        <v>-2.384185791015625E-7</v>
      </c>
      <c r="JR37" s="193">
        <v>2.2351741790771484E-8</v>
      </c>
      <c r="JS37" s="193">
        <v>3.7252902984619141E-9</v>
      </c>
      <c r="JT37" s="193">
        <v>2.9802322387695313E-8</v>
      </c>
      <c r="JU37" s="193">
        <v>1.4901161193847656E-8</v>
      </c>
      <c r="JV37" s="193">
        <v>1.4901161193847656E-8</v>
      </c>
      <c r="JW37" s="193">
        <v>0</v>
      </c>
      <c r="JX37" s="193">
        <v>0</v>
      </c>
      <c r="JY37" s="193">
        <v>-2.384185791015625E-7</v>
      </c>
      <c r="JZ37" s="193">
        <v>-1.1920928955078125E-7</v>
      </c>
      <c r="KA37" s="193">
        <v>-7.4505805969238281E-9</v>
      </c>
      <c r="KB37" s="193">
        <v>0</v>
      </c>
      <c r="KC37" s="193">
        <v>1.4901161193847656E-8</v>
      </c>
      <c r="KD37" s="193">
        <v>3.7252902984619141E-9</v>
      </c>
      <c r="KE37" s="193">
        <v>8.9406967163085938E-8</v>
      </c>
      <c r="KF37" s="193">
        <v>-1.4901161193847656E-8</v>
      </c>
      <c r="KG37" s="193">
        <v>-1.4901161193847656E-8</v>
      </c>
      <c r="KH37" s="193">
        <v>0</v>
      </c>
      <c r="KI37" s="193">
        <v>1.4901161193847656E-8</v>
      </c>
      <c r="KJ37" s="193">
        <v>-1.4901161193847656E-8</v>
      </c>
      <c r="KK37" s="193">
        <v>3.7252902984619141E-9</v>
      </c>
      <c r="KL37" s="193">
        <v>-1.862645149230957E-9</v>
      </c>
      <c r="KM37" s="193">
        <v>-7.4505805969238281E-9</v>
      </c>
      <c r="KN37" s="193">
        <v>0</v>
      </c>
      <c r="KO37" s="193">
        <v>0</v>
      </c>
      <c r="KP37" s="193">
        <v>0</v>
      </c>
      <c r="KQ37" s="193">
        <v>0</v>
      </c>
      <c r="KR37" s="193">
        <v>-1.4901161193847656E-8</v>
      </c>
      <c r="KS37" s="193">
        <v>-1.4901161193847656E-8</v>
      </c>
      <c r="KT37" s="193">
        <v>-1.1920928955078125E-7</v>
      </c>
      <c r="KU37" s="193">
        <v>-7.4505805969238281E-9</v>
      </c>
      <c r="KV37" s="193">
        <v>-7.4505805969238281E-9</v>
      </c>
      <c r="KW37" s="193">
        <v>0</v>
      </c>
      <c r="KX37" s="193">
        <v>0</v>
      </c>
      <c r="KY37" s="193">
        <v>0</v>
      </c>
      <c r="KZ37" s="193">
        <v>0</v>
      </c>
      <c r="LA37" s="193">
        <v>7.4505805969238281E-9</v>
      </c>
      <c r="LB37" s="193">
        <v>0</v>
      </c>
      <c r="LC37" s="193">
        <v>-2.384185791015625E-7</v>
      </c>
      <c r="LD37" s="193">
        <v>-1.4901161193847656E-8</v>
      </c>
      <c r="LE37" s="193">
        <v>4.76837158203125E-7</v>
      </c>
      <c r="LF37" s="193">
        <v>0</v>
      </c>
      <c r="LG37" s="193">
        <v>5.9604644775390625E-8</v>
      </c>
      <c r="LH37" s="193">
        <v>0</v>
      </c>
      <c r="LI37" s="193">
        <v>0</v>
      </c>
      <c r="LJ37" s="193">
        <v>7.4505805969238281E-9</v>
      </c>
      <c r="LK37" s="193">
        <v>0</v>
      </c>
      <c r="LL37" s="193">
        <v>-1.4901161193847656E-8</v>
      </c>
      <c r="LM37" s="193">
        <v>-7.4505805969238281E-9</v>
      </c>
      <c r="LN37" s="193">
        <v>1.4901161193847656E-8</v>
      </c>
      <c r="LO37" s="193">
        <v>3.7252902984619141E-9</v>
      </c>
      <c r="LP37" s="193">
        <v>1.1920928955078125E-7</v>
      </c>
      <c r="LQ37" s="193">
        <v>0</v>
      </c>
      <c r="LR37" s="193">
        <v>1.4901161193847656E-8</v>
      </c>
      <c r="LS37" s="193">
        <v>-2.384185791015625E-7</v>
      </c>
      <c r="LT37" s="193">
        <v>0</v>
      </c>
      <c r="LU37" s="193">
        <v>-2.384185791015625E-7</v>
      </c>
      <c r="LV37" s="193">
        <v>0</v>
      </c>
      <c r="LW37" s="193">
        <v>2.9802322387695313E-8</v>
      </c>
      <c r="LX37" s="193">
        <v>0</v>
      </c>
      <c r="LY37" s="193">
        <v>0</v>
      </c>
      <c r="LZ37" s="193">
        <v>-1.4901161193847656E-8</v>
      </c>
      <c r="MA37" s="193">
        <v>0</v>
      </c>
      <c r="MB37" s="193">
        <v>0</v>
      </c>
      <c r="MC37" s="193">
        <v>0</v>
      </c>
      <c r="MD37" s="193">
        <v>2.9802322387695313E-8</v>
      </c>
      <c r="ME37" s="193">
        <v>2.384185791015625E-7</v>
      </c>
      <c r="MF37" s="193">
        <v>0</v>
      </c>
      <c r="MG37" s="193">
        <v>0</v>
      </c>
      <c r="MH37" s="193">
        <v>0</v>
      </c>
      <c r="MI37" s="193">
        <v>7.4505805969238281E-9</v>
      </c>
      <c r="MJ37" s="193">
        <v>0</v>
      </c>
      <c r="MK37" s="193">
        <v>0</v>
      </c>
      <c r="ML37" s="193">
        <v>0</v>
      </c>
      <c r="MM37" s="193">
        <v>0</v>
      </c>
      <c r="MN37" s="193">
        <v>7.4505805969238281E-9</v>
      </c>
      <c r="MO37" s="193">
        <v>0</v>
      </c>
      <c r="MP37" s="193">
        <v>7.4505805969238281E-9</v>
      </c>
      <c r="MQ37" s="193">
        <v>-2.384185791015625E-7</v>
      </c>
      <c r="MR37" s="193">
        <v>0</v>
      </c>
      <c r="MS37" s="193">
        <v>1.4901161193847656E-8</v>
      </c>
      <c r="MT37" s="193">
        <v>1.4901161193847656E-8</v>
      </c>
      <c r="MU37" s="193">
        <v>2.9802322387695313E-8</v>
      </c>
      <c r="MV37" s="193">
        <v>0</v>
      </c>
      <c r="MW37" s="193">
        <v>-2.9802322387695313E-8</v>
      </c>
      <c r="MX37" s="193">
        <v>2.9802322387695313E-8</v>
      </c>
      <c r="MY37" s="193">
        <v>0</v>
      </c>
      <c r="MZ37" s="193">
        <v>0</v>
      </c>
      <c r="NA37" s="193">
        <v>0</v>
      </c>
      <c r="NB37" s="193">
        <v>0</v>
      </c>
      <c r="NC37" s="193">
        <v>5.9604644775390625E-8</v>
      </c>
      <c r="ND37" s="193">
        <v>0</v>
      </c>
      <c r="NE37" s="193">
        <v>0</v>
      </c>
      <c r="NF37" s="193">
        <v>1.4901161193847656E-8</v>
      </c>
      <c r="NG37" s="193">
        <v>-2.9802322387695313E-8</v>
      </c>
      <c r="NH37" s="193">
        <v>1.1920928955078125E-7</v>
      </c>
      <c r="NI37" s="193">
        <v>0</v>
      </c>
      <c r="NJ37" s="193">
        <v>-5.5879354476928711E-9</v>
      </c>
      <c r="NK37" s="193">
        <v>-1.4901161193847656E-8</v>
      </c>
      <c r="NL37" s="193">
        <v>0</v>
      </c>
      <c r="NM37" s="193">
        <v>0</v>
      </c>
      <c r="NN37" s="193">
        <v>1.1920928955078125E-7</v>
      </c>
      <c r="NO37" s="193">
        <v>-7.4505805969238281E-9</v>
      </c>
      <c r="NP37" s="193">
        <v>0</v>
      </c>
      <c r="NQ37" s="193">
        <v>-7.4505805969238281E-9</v>
      </c>
      <c r="NR37" s="193">
        <v>0</v>
      </c>
      <c r="NS37" s="193">
        <v>1.862645149230957E-9</v>
      </c>
      <c r="NT37" s="193">
        <v>3.7252902984619141E-9</v>
      </c>
      <c r="NU37" s="193">
        <v>0</v>
      </c>
      <c r="NV37" s="193">
        <v>-5.9604644775390625E-8</v>
      </c>
      <c r="NW37" s="193">
        <v>1.4901161193847656E-8</v>
      </c>
      <c r="NX37" s="193">
        <v>0</v>
      </c>
      <c r="NY37" s="193">
        <v>0</v>
      </c>
      <c r="NZ37" s="193">
        <v>1.4901161193847656E-8</v>
      </c>
      <c r="OA37" s="193">
        <v>1.1175870895385742E-8</v>
      </c>
      <c r="OB37" s="193">
        <v>0</v>
      </c>
      <c r="OC37" s="193">
        <v>-2.9802322387695313E-8</v>
      </c>
      <c r="OD37" s="193">
        <v>-1.4901161193847656E-8</v>
      </c>
      <c r="OE37" s="193">
        <v>0</v>
      </c>
      <c r="OF37" s="193">
        <v>1.4901161193847656E-8</v>
      </c>
      <c r="OG37" s="193">
        <v>0</v>
      </c>
      <c r="OH37" s="193">
        <v>1.4901161193847656E-8</v>
      </c>
      <c r="OI37" s="193">
        <v>0</v>
      </c>
      <c r="OJ37" s="193">
        <v>0</v>
      </c>
      <c r="OK37" s="193">
        <v>-2.384185791015625E-7</v>
      </c>
      <c r="OL37" s="193">
        <v>-5.9604644775390625E-8</v>
      </c>
      <c r="OM37" s="193">
        <v>-1.1920928955078125E-7</v>
      </c>
      <c r="ON37" s="193">
        <v>1.4901161193847656E-8</v>
      </c>
      <c r="OO37" s="193">
        <v>1.4901161193847656E-8</v>
      </c>
      <c r="OP37" s="193">
        <v>-7.4505805969238281E-9</v>
      </c>
      <c r="OQ37" s="193">
        <v>-1.1920928955078125E-7</v>
      </c>
      <c r="OR37" s="193">
        <v>7.4505805969238281E-9</v>
      </c>
      <c r="OS37" s="193">
        <v>7.4505805969238281E-9</v>
      </c>
      <c r="OT37" s="193">
        <v>-1.4901161193847656E-8</v>
      </c>
      <c r="OU37" s="193">
        <v>0</v>
      </c>
      <c r="OV37" s="193">
        <v>-5.9604644775390625E-8</v>
      </c>
      <c r="OW37" s="193">
        <v>-2.2351741790771484E-8</v>
      </c>
      <c r="OX37" s="193">
        <v>-1.862645149230957E-9</v>
      </c>
      <c r="OY37" s="193">
        <v>0</v>
      </c>
      <c r="OZ37" s="193">
        <v>2.384185791015625E-7</v>
      </c>
      <c r="PA37" s="193">
        <v>0</v>
      </c>
      <c r="PB37" s="193">
        <v>-2.9802322387695313E-8</v>
      </c>
      <c r="PC37" s="193">
        <v>0</v>
      </c>
      <c r="PD37" s="193">
        <v>1.4901161193847656E-8</v>
      </c>
      <c r="PE37" s="193">
        <v>2.9802322387695313E-8</v>
      </c>
      <c r="PF37" s="193">
        <v>7.4505805969238281E-9</v>
      </c>
      <c r="PG37" s="193">
        <v>-7.4505805969238281E-9</v>
      </c>
      <c r="PH37" s="193">
        <v>1.4901161193847656E-8</v>
      </c>
      <c r="PI37" s="193">
        <v>-7.4505805969238281E-9</v>
      </c>
      <c r="PJ37" s="193">
        <v>2.9802322387695313E-8</v>
      </c>
      <c r="PK37" s="193">
        <v>0</v>
      </c>
      <c r="PL37" s="193">
        <v>0</v>
      </c>
      <c r="PM37" s="193">
        <v>5.9604644775390625E-8</v>
      </c>
      <c r="PN37" s="193">
        <v>7.4505805969238281E-9</v>
      </c>
      <c r="PO37" s="193">
        <v>0</v>
      </c>
      <c r="PP37" s="193">
        <v>0</v>
      </c>
      <c r="PQ37" s="193">
        <v>0</v>
      </c>
      <c r="PR37" s="193">
        <v>-4.76837158203125E-7</v>
      </c>
      <c r="PS37" s="193">
        <v>-1.4901161193847656E-8</v>
      </c>
      <c r="PT37" s="193">
        <v>0</v>
      </c>
      <c r="PU37" s="193">
        <v>1.4901161193847656E-8</v>
      </c>
      <c r="PV37" s="193">
        <v>0</v>
      </c>
      <c r="PW37" s="193">
        <v>0</v>
      </c>
      <c r="PX37" s="193">
        <v>2.9802322387695313E-8</v>
      </c>
      <c r="PY37" s="193">
        <v>0</v>
      </c>
      <c r="PZ37" s="193">
        <v>2.9802322387695313E-8</v>
      </c>
      <c r="QA37" s="193">
        <v>0</v>
      </c>
      <c r="QB37" s="193">
        <v>-2.9802322387695313E-8</v>
      </c>
      <c r="QC37" s="193">
        <v>-7.4505805969238281E-9</v>
      </c>
      <c r="QD37" s="193">
        <v>0</v>
      </c>
      <c r="QE37" s="193">
        <v>0</v>
      </c>
      <c r="QF37" s="193">
        <v>-2.9802322387695313E-8</v>
      </c>
      <c r="QG37" s="193">
        <v>0</v>
      </c>
      <c r="QH37" s="193">
        <v>0</v>
      </c>
      <c r="QI37" s="193">
        <v>7.4505805969238281E-9</v>
      </c>
      <c r="QJ37" s="193">
        <v>-3.7252902984619141E-9</v>
      </c>
      <c r="QK37" s="193">
        <v>1.4901161193847656E-8</v>
      </c>
      <c r="QL37" s="193">
        <v>5.9604644775390625E-8</v>
      </c>
      <c r="QM37" s="193">
        <v>0</v>
      </c>
      <c r="QN37" s="193">
        <v>0</v>
      </c>
      <c r="QO37" s="193">
        <v>1.862645149230957E-9</v>
      </c>
      <c r="QP37" s="193">
        <v>3.7252902984619141E-9</v>
      </c>
      <c r="QQ37" s="193">
        <v>0</v>
      </c>
      <c r="QR37" s="193">
        <v>-2.384185791015625E-7</v>
      </c>
      <c r="QS37" s="193">
        <v>0</v>
      </c>
      <c r="QT37" s="193">
        <v>-2.9802322387695313E-8</v>
      </c>
      <c r="QU37" s="193">
        <v>0</v>
      </c>
      <c r="QV37" s="193">
        <v>0</v>
      </c>
      <c r="QW37" s="193">
        <v>0</v>
      </c>
      <c r="QX37" s="193">
        <v>-7.4505805969238281E-9</v>
      </c>
      <c r="QY37" s="193">
        <v>4.4703483581542969E-8</v>
      </c>
      <c r="QZ37" s="193">
        <v>0</v>
      </c>
      <c r="RA37" s="193">
        <v>0</v>
      </c>
      <c r="RB37" s="193">
        <v>0</v>
      </c>
      <c r="RC37" s="193">
        <v>3.7252902984619141E-9</v>
      </c>
      <c r="RD37" s="193">
        <v>-1.862645149230957E-9</v>
      </c>
      <c r="RE37" s="193">
        <v>0</v>
      </c>
      <c r="RF37" s="193">
        <v>0</v>
      </c>
      <c r="RG37" s="193">
        <v>0</v>
      </c>
      <c r="RH37" s="193">
        <v>0</v>
      </c>
      <c r="RI37" s="193">
        <v>-1.4901161193847656E-8</v>
      </c>
      <c r="RJ37" s="193">
        <v>0</v>
      </c>
      <c r="RK37" s="193">
        <v>0</v>
      </c>
      <c r="RL37" s="193">
        <v>0</v>
      </c>
      <c r="RM37" s="193">
        <v>0</v>
      </c>
      <c r="RN37" s="193">
        <v>0</v>
      </c>
      <c r="RO37" s="193">
        <v>0</v>
      </c>
      <c r="RP37" s="193">
        <v>7.4505805969238281E-9</v>
      </c>
      <c r="RQ37" s="193">
        <v>-1.4901161193847656E-8</v>
      </c>
      <c r="RR37" s="193">
        <v>-1.4901161193847656E-8</v>
      </c>
      <c r="RS37" s="193">
        <v>0</v>
      </c>
      <c r="RT37" s="193">
        <v>-1.4901161193847656E-8</v>
      </c>
      <c r="RU37" s="193">
        <v>7.4505805969238281E-9</v>
      </c>
      <c r="RV37" s="193">
        <v>3.7252902984619141E-9</v>
      </c>
      <c r="RW37" s="193">
        <v>3.7252902984619141E-9</v>
      </c>
      <c r="RX37" s="193">
        <v>-3.7252902984619141E-9</v>
      </c>
      <c r="RY37" s="193">
        <v>0</v>
      </c>
      <c r="RZ37" s="193">
        <v>-7.4505805969238281E-9</v>
      </c>
      <c r="SA37" s="193">
        <v>1.4901161193847656E-8</v>
      </c>
      <c r="SB37" s="193">
        <v>0</v>
      </c>
      <c r="SC37" s="193">
        <v>0</v>
      </c>
      <c r="SD37" s="193">
        <v>0</v>
      </c>
      <c r="SE37" s="193">
        <v>7.4505805969238281E-9</v>
      </c>
      <c r="SF37" s="193">
        <v>2.9802322387695313E-8</v>
      </c>
      <c r="SG37" s="193">
        <v>1.4901161193847656E-8</v>
      </c>
      <c r="SH37" s="193">
        <v>0</v>
      </c>
      <c r="SI37" s="193">
        <v>-2.2351741790771484E-8</v>
      </c>
      <c r="SJ37" s="193">
        <v>-1.4901161193847656E-8</v>
      </c>
      <c r="SK37" s="193">
        <v>-7.4505805969238281E-9</v>
      </c>
      <c r="SL37" s="193">
        <v>0</v>
      </c>
      <c r="SM37" s="193">
        <v>0</v>
      </c>
      <c r="SN37" s="193">
        <v>1.4901161193847656E-8</v>
      </c>
      <c r="SO37" s="193">
        <v>7.4505805969238281E-9</v>
      </c>
      <c r="SP37" s="193">
        <v>-7.4505805969238281E-9</v>
      </c>
      <c r="SQ37" s="193">
        <v>3.7252902984619141E-9</v>
      </c>
      <c r="SR37" s="193">
        <v>7.4505805969238281E-9</v>
      </c>
      <c r="SS37" s="193">
        <v>0</v>
      </c>
      <c r="ST37" s="193">
        <v>2.9802322387695313E-8</v>
      </c>
      <c r="SU37" s="193">
        <v>-7.4505805969238281E-9</v>
      </c>
      <c r="SV37" s="193">
        <v>7.4505805969238281E-9</v>
      </c>
      <c r="SW37" s="193">
        <v>0</v>
      </c>
      <c r="SX37" s="193">
        <v>-3.7252902984619141E-9</v>
      </c>
      <c r="SY37" s="193">
        <v>1.7881393432617188E-7</v>
      </c>
      <c r="SZ37" s="193">
        <v>0</v>
      </c>
      <c r="TA37" s="193">
        <v>1.4901161193847656E-8</v>
      </c>
      <c r="TB37" s="193">
        <v>-2.9802322387695313E-8</v>
      </c>
      <c r="TC37" s="193">
        <v>-1.4901161193847656E-8</v>
      </c>
      <c r="TD37" s="193">
        <v>2.9802322387695313E-8</v>
      </c>
      <c r="TE37" s="193">
        <v>-7.4505805969238281E-9</v>
      </c>
      <c r="TF37" s="193">
        <v>0</v>
      </c>
      <c r="TG37" s="193">
        <v>4.76837158203125E-7</v>
      </c>
      <c r="TH37" s="193">
        <v>7.4505805969238281E-9</v>
      </c>
      <c r="TI37" s="193">
        <v>0</v>
      </c>
      <c r="TJ37" s="193">
        <v>2.9802322387695313E-8</v>
      </c>
      <c r="TK37" s="193">
        <v>-2.9802322387695313E-8</v>
      </c>
      <c r="TL37" s="193">
        <v>7.4505805969238281E-9</v>
      </c>
      <c r="TM37" s="193">
        <v>0</v>
      </c>
      <c r="TN37" s="193">
        <v>-5.9604644775390625E-8</v>
      </c>
      <c r="TO37" s="193">
        <v>-7.4505805969238281E-9</v>
      </c>
      <c r="TP37" s="193">
        <v>4.4703483581542969E-8</v>
      </c>
      <c r="TQ37" s="193">
        <v>0</v>
      </c>
      <c r="TR37" s="193">
        <v>0</v>
      </c>
      <c r="TS37" s="193">
        <v>3.7252902984619141E-9</v>
      </c>
      <c r="TT37" s="193">
        <v>7.4505805969238281E-9</v>
      </c>
      <c r="TU37" s="193">
        <v>7.4505805969238281E-9</v>
      </c>
      <c r="TV37" s="193">
        <v>0</v>
      </c>
      <c r="TW37" s="193">
        <v>5.9604644775390625E-8</v>
      </c>
      <c r="TX37" s="193">
        <v>0</v>
      </c>
      <c r="TY37" s="193">
        <v>1.1920928955078125E-7</v>
      </c>
      <c r="TZ37" s="193">
        <v>2.9802322387695313E-8</v>
      </c>
      <c r="UA37" s="193">
        <v>-7.4505805969238281E-9</v>
      </c>
      <c r="UB37" s="193">
        <v>7.4505805969238281E-9</v>
      </c>
      <c r="UC37" s="193">
        <v>0</v>
      </c>
      <c r="UD37" s="193">
        <v>0</v>
      </c>
      <c r="UE37" s="193">
        <v>0</v>
      </c>
      <c r="UF37" s="193">
        <v>-7.4505805969238281E-9</v>
      </c>
      <c r="UG37" s="193">
        <v>-7.4505805969238281E-9</v>
      </c>
      <c r="UH37" s="193">
        <v>-1.1920928955078125E-7</v>
      </c>
      <c r="UI37" s="193">
        <v>0</v>
      </c>
      <c r="UJ37" s="193">
        <v>0</v>
      </c>
      <c r="UK37" s="193">
        <v>-4.4703483581542969E-8</v>
      </c>
      <c r="UL37" s="193">
        <v>2.9802322387695313E-8</v>
      </c>
      <c r="UM37" s="193">
        <v>0</v>
      </c>
      <c r="UN37" s="193">
        <v>-9.5367431640625E-7</v>
      </c>
      <c r="UO37" s="193">
        <v>-1.4901161193847656E-8</v>
      </c>
      <c r="UP37" s="193">
        <v>1.4901161193847656E-8</v>
      </c>
      <c r="UQ37" s="193">
        <v>1.7881393432617188E-7</v>
      </c>
      <c r="UR37" s="193">
        <v>-9.3132257461547852E-10</v>
      </c>
      <c r="US37" s="193">
        <v>-7.4505805969238281E-9</v>
      </c>
      <c r="UT37" s="193">
        <v>-2.9802322387695313E-8</v>
      </c>
      <c r="UU37" s="193">
        <v>0</v>
      </c>
      <c r="UV37" s="193">
        <v>0</v>
      </c>
      <c r="UW37" s="193">
        <v>7.4505805969238281E-9</v>
      </c>
      <c r="UX37" s="193">
        <v>0</v>
      </c>
      <c r="UY37" s="193">
        <v>2.9802322387695313E-8</v>
      </c>
      <c r="UZ37" s="193">
        <v>0</v>
      </c>
      <c r="VA37" s="193">
        <v>-2.9802322387695313E-8</v>
      </c>
      <c r="VB37" s="193">
        <v>0</v>
      </c>
      <c r="VC37" s="193">
        <v>0</v>
      </c>
      <c r="VD37" s="193">
        <v>0</v>
      </c>
      <c r="VE37" s="193">
        <v>0</v>
      </c>
      <c r="VF37" s="193">
        <v>2.9802322387695313E-8</v>
      </c>
      <c r="VG37" s="193">
        <v>3.7252902984619141E-9</v>
      </c>
      <c r="VH37" s="193">
        <v>0</v>
      </c>
      <c r="VI37" s="193">
        <v>3.7252902984619141E-9</v>
      </c>
      <c r="VJ37" s="193">
        <v>0</v>
      </c>
      <c r="VK37" s="193">
        <v>0</v>
      </c>
      <c r="VL37" s="193">
        <v>0</v>
      </c>
      <c r="VM37" s="193">
        <v>-2.9802322387695313E-8</v>
      </c>
      <c r="VN37" s="193">
        <v>0</v>
      </c>
      <c r="VO37" s="193">
        <v>-2.9802322387695313E-8</v>
      </c>
      <c r="VP37" s="193">
        <v>-2.9802322387695313E-8</v>
      </c>
      <c r="VQ37" s="193">
        <v>1.4901161193847656E-8</v>
      </c>
      <c r="VR37" s="193">
        <v>-7.4505805969238281E-9</v>
      </c>
      <c r="VS37" s="193">
        <v>1.1920928955078125E-7</v>
      </c>
      <c r="VT37" s="193">
        <v>-1.4901161193847656E-8</v>
      </c>
      <c r="VU37" s="193">
        <v>-5.9604644775390625E-8</v>
      </c>
      <c r="VV37" s="193">
        <v>0</v>
      </c>
      <c r="VW37" s="193">
        <v>1.4901161193847656E-8</v>
      </c>
      <c r="VX37" s="193">
        <v>0</v>
      </c>
      <c r="VY37" s="193">
        <v>-1.9073486328125E-6</v>
      </c>
      <c r="VZ37" s="193">
        <v>2.9802322387695313E-8</v>
      </c>
      <c r="WA37" s="193">
        <v>0</v>
      </c>
      <c r="WB37" s="193">
        <v>7.4505805969238281E-9</v>
      </c>
      <c r="WC37" s="193">
        <v>7.4505805969238281E-9</v>
      </c>
      <c r="WD37" s="193">
        <v>1.4901161193847656E-8</v>
      </c>
      <c r="WE37" s="193">
        <v>0</v>
      </c>
      <c r="WF37" s="193">
        <v>5.9604644775390625E-8</v>
      </c>
      <c r="WG37" s="193">
        <v>-2.9802322387695313E-8</v>
      </c>
      <c r="WH37" s="193">
        <v>2.9802322387695313E-8</v>
      </c>
      <c r="WI37" s="193">
        <v>1.4901161193847656E-8</v>
      </c>
      <c r="WJ37" s="193">
        <v>2.9802322387695313E-8</v>
      </c>
      <c r="WK37" s="193">
        <v>-1.4901161193847656E-8</v>
      </c>
      <c r="WL37" s="193">
        <v>0</v>
      </c>
      <c r="WM37" s="193">
        <v>0</v>
      </c>
      <c r="WN37" s="193">
        <v>-1.4901161193847656E-8</v>
      </c>
      <c r="WO37" s="193">
        <v>0</v>
      </c>
      <c r="WP37" s="193">
        <v>0</v>
      </c>
      <c r="WQ37" s="193">
        <v>0</v>
      </c>
      <c r="WR37" s="193">
        <v>0</v>
      </c>
      <c r="WS37" s="193">
        <v>-2.384185791015625E-7</v>
      </c>
      <c r="WT37" s="193">
        <v>0</v>
      </c>
      <c r="WU37" s="193">
        <v>-2.2351741790771484E-8</v>
      </c>
      <c r="WV37" s="193">
        <v>7.4505805969238281E-9</v>
      </c>
      <c r="WW37" s="193">
        <v>0</v>
      </c>
      <c r="WX37" s="193">
        <v>0</v>
      </c>
      <c r="WY37" s="193">
        <v>7.4505805969238281E-9</v>
      </c>
      <c r="WZ37" s="193">
        <v>0</v>
      </c>
      <c r="XA37" s="193">
        <v>-1.7881393432617188E-7</v>
      </c>
      <c r="XB37" s="193">
        <v>0</v>
      </c>
      <c r="XC37" s="193">
        <v>3.7252902984619141E-9</v>
      </c>
      <c r="XD37" s="193">
        <v>0</v>
      </c>
      <c r="XE37" s="193">
        <v>7.4505805969238281E-9</v>
      </c>
      <c r="XF37" s="193">
        <v>-4.76837158203125E-7</v>
      </c>
      <c r="XG37" s="193">
        <v>0</v>
      </c>
      <c r="XH37" s="193">
        <v>1.4901161193847656E-8</v>
      </c>
      <c r="XI37" s="193">
        <v>0</v>
      </c>
      <c r="XJ37" s="193">
        <v>2.9802322387695313E-8</v>
      </c>
      <c r="XK37" s="193">
        <v>-2.9802322387695313E-8</v>
      </c>
      <c r="XL37" s="193">
        <v>0</v>
      </c>
      <c r="XM37" s="193">
        <v>0</v>
      </c>
      <c r="XN37" s="193">
        <v>1.4901161193847656E-8</v>
      </c>
      <c r="XO37" s="193">
        <v>2.9802322387695313E-8</v>
      </c>
      <c r="XP37" s="193">
        <v>0</v>
      </c>
      <c r="XQ37" s="193">
        <v>-7.4505805969238281E-9</v>
      </c>
      <c r="XR37" s="193">
        <v>0</v>
      </c>
      <c r="XS37" s="193">
        <v>2.9802322387695313E-8</v>
      </c>
      <c r="XT37" s="193">
        <v>0</v>
      </c>
      <c r="XU37" s="193">
        <v>0</v>
      </c>
      <c r="XV37" s="193">
        <v>7.4505805969238281E-9</v>
      </c>
      <c r="XW37" s="193">
        <v>0</v>
      </c>
      <c r="XX37" s="193">
        <v>0</v>
      </c>
      <c r="XY37" s="193">
        <v>0</v>
      </c>
      <c r="XZ37" s="193">
        <v>0</v>
      </c>
      <c r="YA37" s="193">
        <v>0</v>
      </c>
      <c r="YB37" s="193">
        <v>0</v>
      </c>
      <c r="YC37" s="193">
        <v>4.76837158203125E-7</v>
      </c>
      <c r="YD37" s="193">
        <v>2.9802322387695313E-8</v>
      </c>
      <c r="YE37" s="193">
        <v>2.9802322387695313E-8</v>
      </c>
      <c r="YF37" s="193">
        <v>1.4901161193847656E-8</v>
      </c>
      <c r="YG37" s="193">
        <v>-5.9604644775390625E-8</v>
      </c>
      <c r="YH37" s="193">
        <v>0</v>
      </c>
      <c r="YI37" s="193">
        <v>-2.9802322387695313E-8</v>
      </c>
      <c r="YJ37" s="193">
        <v>0</v>
      </c>
      <c r="YK37" s="193">
        <v>0</v>
      </c>
      <c r="YL37" s="193">
        <v>0</v>
      </c>
      <c r="YM37" s="193">
        <v>-2.9802322387695313E-8</v>
      </c>
      <c r="YN37" s="193">
        <v>0</v>
      </c>
      <c r="YO37" s="193">
        <v>7.4505805969238281E-9</v>
      </c>
      <c r="YP37" s="193">
        <v>0</v>
      </c>
      <c r="YQ37" s="193">
        <v>-7.4505805969238281E-9</v>
      </c>
      <c r="YR37" s="193">
        <v>0</v>
      </c>
      <c r="YS37" s="193">
        <v>7.4505805969238281E-9</v>
      </c>
      <c r="YT37" s="193">
        <v>0</v>
      </c>
      <c r="YU37" s="193">
        <v>0</v>
      </c>
      <c r="YV37" s="193">
        <v>-1.4901161193847656E-8</v>
      </c>
      <c r="YW37" s="193">
        <v>0</v>
      </c>
      <c r="YX37" s="193">
        <v>0</v>
      </c>
      <c r="YY37" s="193">
        <v>-3.7252902984619141E-9</v>
      </c>
      <c r="YZ37" s="193">
        <v>1.4901161193847656E-8</v>
      </c>
      <c r="ZA37" s="193">
        <v>1.1920928955078125E-7</v>
      </c>
      <c r="ZB37" s="193">
        <v>0</v>
      </c>
      <c r="ZC37" s="193">
        <v>-1.4901161193847656E-8</v>
      </c>
      <c r="ZD37" s="193">
        <v>1.4901161193847656E-8</v>
      </c>
      <c r="ZE37" s="193">
        <v>0</v>
      </c>
      <c r="ZF37" s="193">
        <v>1.4901161193847656E-8</v>
      </c>
      <c r="ZG37" s="193">
        <v>1.1175870895385742E-8</v>
      </c>
      <c r="ZH37" s="193">
        <v>-7.4505805969238281E-9</v>
      </c>
      <c r="ZI37" s="193">
        <v>0</v>
      </c>
      <c r="ZJ37" s="193">
        <v>-2.384185791015625E-7</v>
      </c>
      <c r="ZK37" s="193">
        <v>0</v>
      </c>
      <c r="ZL37" s="193">
        <v>2.9802322387695313E-8</v>
      </c>
      <c r="ZM37" s="193">
        <v>-5.9604644775390625E-8</v>
      </c>
      <c r="ZN37" s="193">
        <v>-2.9802322387695313E-8</v>
      </c>
      <c r="ZO37" s="193">
        <v>0</v>
      </c>
      <c r="ZP37" s="193">
        <v>0</v>
      </c>
      <c r="ZQ37" s="193">
        <v>5.9604644775390625E-8</v>
      </c>
      <c r="ZR37" s="193">
        <v>0</v>
      </c>
      <c r="ZS37" s="193">
        <v>-2.9802322387695313E-8</v>
      </c>
      <c r="ZT37" s="193">
        <v>0</v>
      </c>
      <c r="ZU37" s="193">
        <v>1.4901161193847656E-8</v>
      </c>
      <c r="ZV37" s="193">
        <v>-7.4505805969238281E-9</v>
      </c>
      <c r="ZW37" s="193">
        <v>-2.9802322387695313E-8</v>
      </c>
      <c r="ZX37" s="193">
        <v>7.4505805969238281E-9</v>
      </c>
      <c r="ZY37" s="193">
        <v>7.4505805969238281E-9</v>
      </c>
      <c r="ZZ37" s="193">
        <v>-7.4505805969238281E-9</v>
      </c>
      <c r="AAA37" s="193">
        <v>0</v>
      </c>
      <c r="AAB37" s="193">
        <v>7.4505805969238281E-9</v>
      </c>
      <c r="AAC37" s="193">
        <v>7.4505805969238281E-9</v>
      </c>
      <c r="AAD37" s="193">
        <v>-3.7252902984619141E-9</v>
      </c>
      <c r="AAE37" s="193">
        <v>0</v>
      </c>
      <c r="AAF37" s="193">
        <v>-1.1920928955078125E-7</v>
      </c>
      <c r="AAG37" s="193">
        <v>0</v>
      </c>
      <c r="AAH37" s="193">
        <v>1.4901161193847656E-8</v>
      </c>
      <c r="AAI37" s="193">
        <v>-7.4505805969238281E-9</v>
      </c>
      <c r="AAJ37" s="193">
        <v>7.4505805969238281E-9</v>
      </c>
      <c r="AAK37" s="193">
        <v>-1.4901161193847656E-8</v>
      </c>
      <c r="AAL37" s="193">
        <v>0</v>
      </c>
      <c r="AAM37" s="193">
        <v>0</v>
      </c>
      <c r="AAN37" s="193">
        <v>2.9802322387695313E-8</v>
      </c>
      <c r="AAO37" s="193">
        <v>0</v>
      </c>
      <c r="AAP37" s="193">
        <v>-2.9802322387695313E-8</v>
      </c>
      <c r="AAQ37" s="193">
        <v>-2.9802322387695313E-8</v>
      </c>
      <c r="AAR37" s="193">
        <v>-1.4901161193847656E-8</v>
      </c>
      <c r="AAS37" s="193">
        <v>1.4901161193847656E-8</v>
      </c>
      <c r="AAT37" s="193">
        <v>0</v>
      </c>
      <c r="AAU37" s="193">
        <v>0</v>
      </c>
      <c r="AAV37" s="193">
        <v>-1.4901161193847656E-8</v>
      </c>
      <c r="AAW37" s="193">
        <v>-1.4901161193847656E-8</v>
      </c>
      <c r="AAX37" s="193">
        <v>0</v>
      </c>
      <c r="AAY37" s="193">
        <v>0</v>
      </c>
      <c r="AAZ37" s="193">
        <v>0</v>
      </c>
      <c r="ABA37" s="193">
        <v>0</v>
      </c>
      <c r="ABB37" s="193">
        <v>0</v>
      </c>
      <c r="ABC37" s="193">
        <v>0</v>
      </c>
      <c r="ABD37" s="193">
        <v>2.2351741790771484E-8</v>
      </c>
      <c r="ABE37" s="193">
        <v>0</v>
      </c>
      <c r="ABF37" s="193">
        <v>0</v>
      </c>
      <c r="ABG37" s="193">
        <v>1.1920928955078125E-7</v>
      </c>
      <c r="ABH37" s="193">
        <v>0</v>
      </c>
      <c r="ABI37" s="193">
        <v>7.4505805969238281E-9</v>
      </c>
      <c r="ABJ37" s="193">
        <v>0</v>
      </c>
      <c r="ABK37" s="193">
        <v>0</v>
      </c>
      <c r="ABL37" s="193">
        <v>3.7252902984619141E-9</v>
      </c>
      <c r="ABM37" s="193">
        <v>-2.384185791015625E-7</v>
      </c>
      <c r="ABN37" s="193">
        <v>0</v>
      </c>
      <c r="ABO37" s="193">
        <v>0</v>
      </c>
      <c r="ABP37" s="193">
        <v>0</v>
      </c>
      <c r="ABQ37" s="193">
        <v>0</v>
      </c>
      <c r="ABR37" s="193">
        <v>-1.4901161193847656E-8</v>
      </c>
      <c r="ABS37" s="193">
        <v>0</v>
      </c>
      <c r="ABT37" s="193">
        <v>7.4505805969238281E-9</v>
      </c>
      <c r="ABU37" s="193">
        <v>0</v>
      </c>
      <c r="ABV37" s="193">
        <v>0</v>
      </c>
      <c r="ABW37" s="193">
        <v>0</v>
      </c>
      <c r="ABX37" s="193">
        <v>0</v>
      </c>
      <c r="ABY37" s="193">
        <v>-7.4505805969238281E-9</v>
      </c>
      <c r="ABZ37" s="193">
        <v>0</v>
      </c>
      <c r="ACA37" s="193">
        <v>-2.9802322387695313E-8</v>
      </c>
      <c r="ACB37" s="193">
        <v>0</v>
      </c>
      <c r="ACC37" s="193">
        <v>7.4505805969238281E-9</v>
      </c>
      <c r="ACD37" s="193">
        <v>3.7252902984619141E-9</v>
      </c>
      <c r="ACE37" s="193">
        <v>0</v>
      </c>
      <c r="ACF37" s="193">
        <v>0</v>
      </c>
      <c r="ACG37" s="193">
        <v>4.76837158203125E-7</v>
      </c>
      <c r="ACH37" s="193">
        <v>-7.4505805969238281E-9</v>
      </c>
      <c r="ACI37" s="193">
        <v>0</v>
      </c>
      <c r="ACJ37" s="193">
        <v>0</v>
      </c>
      <c r="ACK37" s="193">
        <v>7.4505805969238281E-9</v>
      </c>
      <c r="ACL37" s="193">
        <v>1.4901161193847656E-8</v>
      </c>
      <c r="ACM37" s="193">
        <v>1.4901161193847656E-8</v>
      </c>
      <c r="ACN37" s="193">
        <v>-5.9604644775390625E-8</v>
      </c>
      <c r="ACO37" s="193">
        <v>1.1920928955078125E-7</v>
      </c>
      <c r="ACP37" s="193">
        <v>1.4901161193847656E-8</v>
      </c>
      <c r="ACQ37" s="193">
        <v>-1.4901161193847656E-8</v>
      </c>
      <c r="ACR37" s="193">
        <v>0</v>
      </c>
      <c r="ACS37" s="193">
        <v>-1.4901161193847656E-8</v>
      </c>
      <c r="ACT37" s="193">
        <v>0</v>
      </c>
      <c r="ACU37" s="193">
        <v>-1.4901161193847656E-8</v>
      </c>
      <c r="ACV37" s="193">
        <v>-1.4901161193847656E-8</v>
      </c>
      <c r="ACW37" s="193">
        <v>0</v>
      </c>
      <c r="ACX37" s="193">
        <v>3.7252902984619141E-9</v>
      </c>
      <c r="ACY37" s="193">
        <v>0</v>
      </c>
      <c r="ACZ37" s="193">
        <v>0</v>
      </c>
      <c r="ADA37" s="193">
        <v>3.7252902984619141E-9</v>
      </c>
      <c r="ADB37" s="193">
        <v>-3.7252902984619141E-9</v>
      </c>
      <c r="ADC37" s="193">
        <v>-7.4505805969238281E-9</v>
      </c>
      <c r="ADD37" s="193">
        <v>1.1920928955078125E-7</v>
      </c>
      <c r="ADE37" s="193">
        <v>0</v>
      </c>
      <c r="ADF37" s="193">
        <v>0</v>
      </c>
      <c r="ADG37" s="193">
        <v>-3.7252902984619141E-9</v>
      </c>
      <c r="ADH37" s="193">
        <v>7.4505805969238281E-9</v>
      </c>
      <c r="ADI37" s="193">
        <v>0</v>
      </c>
      <c r="ADJ37" s="193">
        <v>0</v>
      </c>
      <c r="ADK37" s="193">
        <v>7.4505805969238281E-9</v>
      </c>
      <c r="ADL37" s="193">
        <v>0</v>
      </c>
      <c r="ADM37" s="193">
        <v>9.5367431640625E-7</v>
      </c>
      <c r="ADN37" s="193">
        <v>0</v>
      </c>
      <c r="ADO37" s="193">
        <v>-2.9802322387695313E-8</v>
      </c>
      <c r="ADP37" s="193">
        <v>1.1920928955078125E-7</v>
      </c>
      <c r="ADQ37" s="193">
        <v>0</v>
      </c>
      <c r="ADR37" s="193">
        <v>7.4505805969238281E-9</v>
      </c>
      <c r="ADS37" s="193">
        <v>7.4505805969238281E-9</v>
      </c>
      <c r="ADT37" s="193">
        <v>0</v>
      </c>
      <c r="ADU37" s="193">
        <v>4.76837158203125E-7</v>
      </c>
      <c r="ADV37" s="193">
        <v>-1.7881393432617188E-7</v>
      </c>
      <c r="ADW37" s="193">
        <v>-5.9604644775390625E-8</v>
      </c>
      <c r="ADX37" s="193">
        <v>7.4505805969238281E-9</v>
      </c>
      <c r="ADY37" s="193">
        <v>-1.4901161193847656E-8</v>
      </c>
      <c r="ADZ37" s="193">
        <v>1.4901161193847656E-8</v>
      </c>
      <c r="AEA37" s="193">
        <v>7.4505805969238281E-9</v>
      </c>
      <c r="AEB37" s="193">
        <v>1.4901161193847656E-8</v>
      </c>
      <c r="AEC37" s="193">
        <v>0</v>
      </c>
      <c r="AED37" s="193">
        <v>0</v>
      </c>
      <c r="AEE37" s="193">
        <v>0</v>
      </c>
      <c r="AEF37" s="193">
        <v>0</v>
      </c>
      <c r="AEG37" s="193">
        <v>0</v>
      </c>
      <c r="AEH37" s="193">
        <v>0</v>
      </c>
      <c r="AEI37" s="193">
        <v>0</v>
      </c>
      <c r="AEJ37" s="193">
        <v>1.4901161193847656E-8</v>
      </c>
      <c r="AEK37" s="193">
        <v>7.4505805969238281E-9</v>
      </c>
      <c r="AEL37" s="193">
        <v>2.9802322387695313E-8</v>
      </c>
      <c r="AEM37" s="193">
        <v>7.4505805969238281E-9</v>
      </c>
      <c r="AEN37" s="193">
        <v>0</v>
      </c>
      <c r="AEO37" s="193">
        <v>2.384185791015625E-7</v>
      </c>
      <c r="AEP37" s="193">
        <v>0</v>
      </c>
      <c r="AEQ37" s="193">
        <v>-1.4901161193847656E-8</v>
      </c>
      <c r="AER37" s="193">
        <v>-7.4505805969238281E-9</v>
      </c>
      <c r="AES37" s="193">
        <v>7.4505805969238281E-9</v>
      </c>
      <c r="AET37" s="193">
        <v>0</v>
      </c>
      <c r="AEU37" s="193">
        <v>-1.4901161193847656E-8</v>
      </c>
      <c r="AEV37" s="193">
        <v>-1.4901161193847656E-8</v>
      </c>
      <c r="AEW37" s="193">
        <v>-7.4505805969238281E-9</v>
      </c>
      <c r="AEX37" s="193">
        <v>0</v>
      </c>
      <c r="AEY37" s="193">
        <v>0</v>
      </c>
      <c r="AEZ37" s="193">
        <v>0</v>
      </c>
      <c r="AFA37" s="193">
        <v>1.4901161193847656E-8</v>
      </c>
      <c r="AFB37" s="193">
        <v>0</v>
      </c>
      <c r="AFC37" s="193">
        <v>-2.9802322387695313E-8</v>
      </c>
      <c r="AFD37" s="193">
        <v>0</v>
      </c>
      <c r="AFE37" s="193">
        <v>0</v>
      </c>
      <c r="AFF37" s="193">
        <v>-7.4505805969238281E-9</v>
      </c>
      <c r="AFG37" s="193">
        <v>0</v>
      </c>
      <c r="AFH37" s="193">
        <v>7.4505805969238281E-9</v>
      </c>
      <c r="AFI37" s="193">
        <v>0</v>
      </c>
      <c r="AFJ37" s="193">
        <v>0</v>
      </c>
      <c r="AFK37" s="193">
        <v>0</v>
      </c>
      <c r="AFL37" s="193">
        <v>0</v>
      </c>
      <c r="AFM37" s="193">
        <v>1.4901161193847656E-8</v>
      </c>
      <c r="AFN37" s="193">
        <v>-7.4505805969238281E-9</v>
      </c>
      <c r="AFO37" s="193">
        <v>-7.4505805969238281E-9</v>
      </c>
      <c r="AFP37" s="193">
        <v>0</v>
      </c>
      <c r="AFQ37" s="193">
        <v>0</v>
      </c>
      <c r="AFR37" s="193">
        <v>-3.7252902984619141E-9</v>
      </c>
      <c r="AFS37" s="193">
        <v>2.9802322387695313E-8</v>
      </c>
      <c r="AFT37" s="193">
        <v>0</v>
      </c>
      <c r="AFU37" s="193">
        <v>-7.4505805969238281E-9</v>
      </c>
      <c r="AFV37" s="193">
        <v>-2.9802322387695313E-8</v>
      </c>
      <c r="AFW37" s="193">
        <v>3.7252902984619141E-9</v>
      </c>
      <c r="AFX37" s="193">
        <v>2.384185791015625E-7</v>
      </c>
      <c r="AFY37" s="193">
        <v>3.7252902984619141E-9</v>
      </c>
      <c r="AFZ37" s="193">
        <v>0</v>
      </c>
      <c r="AGA37" s="193">
        <v>-7.4505805969238281E-9</v>
      </c>
      <c r="AGB37" s="193">
        <v>-2.9802322387695313E-8</v>
      </c>
      <c r="AGC37" s="193">
        <v>7.4505805969238281E-9</v>
      </c>
      <c r="AGD37" s="193">
        <v>0</v>
      </c>
      <c r="AGE37" s="193">
        <v>-7.4505805969238281E-9</v>
      </c>
      <c r="AGF37" s="193">
        <v>0</v>
      </c>
      <c r="AGG37" s="193">
        <v>-7.4505805969238281E-9</v>
      </c>
      <c r="AGH37" s="193">
        <v>0</v>
      </c>
      <c r="AGI37" s="193">
        <v>0</v>
      </c>
      <c r="AGJ37" s="193">
        <v>0</v>
      </c>
      <c r="AGK37" s="193">
        <v>1.4901161193847656E-8</v>
      </c>
      <c r="AGL37" s="193">
        <v>7.4505805969238281E-9</v>
      </c>
      <c r="AGM37" s="193">
        <v>0</v>
      </c>
      <c r="AGN37" s="193">
        <v>0</v>
      </c>
      <c r="AGO37" s="193">
        <v>-7.4505805969238281E-9</v>
      </c>
      <c r="AGP37" s="193">
        <v>7.4505805969238281E-9</v>
      </c>
      <c r="AGQ37" s="193">
        <v>4.76837158203125E-7</v>
      </c>
      <c r="AGR37" s="193">
        <v>2.384185791015625E-7</v>
      </c>
      <c r="AGS37" s="193">
        <v>1.4901161193847656E-8</v>
      </c>
      <c r="AGT37" s="193">
        <v>1.4901161193847656E-8</v>
      </c>
      <c r="AGU37" s="193">
        <v>2.9802322387695313E-8</v>
      </c>
      <c r="AGV37" s="193">
        <v>-1.4901161193847656E-8</v>
      </c>
      <c r="AGW37" s="193">
        <v>0</v>
      </c>
      <c r="AGX37" s="193">
        <v>1.4901161193847656E-8</v>
      </c>
      <c r="AGY37" s="193">
        <v>3.7252902984619141E-9</v>
      </c>
      <c r="AGZ37" s="193">
        <v>0</v>
      </c>
      <c r="AHA37" s="193">
        <v>0</v>
      </c>
      <c r="AHB37" s="193">
        <v>0</v>
      </c>
      <c r="AHC37" s="193">
        <v>0</v>
      </c>
      <c r="AHD37" s="193">
        <v>7.4505805969238281E-9</v>
      </c>
      <c r="AHE37" s="193">
        <v>0</v>
      </c>
      <c r="AHF37" s="193">
        <v>-7.4505805969238281E-9</v>
      </c>
      <c r="AHG37" s="193">
        <v>0</v>
      </c>
      <c r="AHH37" s="193">
        <v>-1.1920928955078125E-7</v>
      </c>
      <c r="AHI37" s="193">
        <v>7.4505805969238281E-9</v>
      </c>
      <c r="AHJ37" s="193">
        <v>-7.4505805969238281E-9</v>
      </c>
      <c r="AHK37" s="193">
        <v>0</v>
      </c>
      <c r="AHL37" s="193">
        <v>2.9802322387695313E-8</v>
      </c>
      <c r="AHM37" s="193">
        <v>0</v>
      </c>
      <c r="AHN37" s="193">
        <v>7.4505805969238281E-9</v>
      </c>
      <c r="AHO37" s="188">
        <v>8.5821375250816345E-7</v>
      </c>
      <c r="AHQ37" s="208">
        <v>32</v>
      </c>
    </row>
    <row r="38" spans="1:903">
      <c r="B38" s="194" t="s">
        <v>6121</v>
      </c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195"/>
      <c r="AQ38" s="195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195"/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  <c r="BZ38" s="195"/>
      <c r="CA38" s="195"/>
      <c r="CB38" s="195"/>
      <c r="CC38" s="195"/>
      <c r="CD38" s="195"/>
      <c r="CE38" s="195"/>
      <c r="CF38" s="195"/>
      <c r="CG38" s="195"/>
      <c r="CH38" s="195"/>
      <c r="CI38" s="195"/>
      <c r="CJ38" s="195"/>
      <c r="CK38" s="195"/>
      <c r="CL38" s="195"/>
      <c r="CM38" s="195"/>
      <c r="CN38" s="195"/>
      <c r="CO38" s="195"/>
      <c r="CP38" s="195"/>
      <c r="CQ38" s="195"/>
      <c r="CR38" s="195"/>
      <c r="CS38" s="195"/>
      <c r="CT38" s="195"/>
      <c r="CU38" s="195"/>
      <c r="CV38" s="195"/>
      <c r="CW38" s="195"/>
      <c r="CX38" s="195"/>
      <c r="CY38" s="195"/>
      <c r="CZ38" s="195"/>
      <c r="DA38" s="195"/>
      <c r="DB38" s="195"/>
      <c r="DC38" s="195"/>
      <c r="DD38" s="195"/>
      <c r="DE38" s="195"/>
      <c r="DF38" s="195"/>
      <c r="DG38" s="195"/>
      <c r="DH38" s="195"/>
      <c r="DI38" s="195"/>
      <c r="DJ38" s="195"/>
      <c r="DK38" s="195"/>
      <c r="DL38" s="195"/>
      <c r="DM38" s="195"/>
      <c r="DN38" s="195"/>
      <c r="DO38" s="195"/>
      <c r="DP38" s="195"/>
      <c r="DQ38" s="195"/>
      <c r="DR38" s="195"/>
      <c r="DS38" s="195"/>
      <c r="DT38" s="195"/>
      <c r="DU38" s="195"/>
      <c r="DV38" s="195"/>
      <c r="DW38" s="195"/>
      <c r="DX38" s="195"/>
      <c r="DY38" s="195"/>
      <c r="DZ38" s="195"/>
      <c r="EA38" s="195"/>
      <c r="EB38" s="195"/>
      <c r="EC38" s="195"/>
      <c r="ED38" s="195"/>
      <c r="EE38" s="195"/>
      <c r="EF38" s="195"/>
      <c r="EG38" s="195"/>
      <c r="EH38" s="195"/>
      <c r="EI38" s="195"/>
      <c r="EJ38" s="195"/>
      <c r="EK38" s="195"/>
      <c r="EL38" s="195"/>
      <c r="EM38" s="195"/>
      <c r="EN38" s="195"/>
      <c r="EO38" s="195"/>
      <c r="EP38" s="195"/>
      <c r="EQ38" s="195"/>
      <c r="ER38" s="195"/>
      <c r="ES38" s="195"/>
      <c r="ET38" s="195"/>
      <c r="EU38" s="195"/>
      <c r="EV38" s="195"/>
      <c r="EW38" s="195"/>
      <c r="EX38" s="195"/>
      <c r="EY38" s="195"/>
      <c r="EZ38" s="195"/>
      <c r="FA38" s="195"/>
      <c r="FB38" s="195"/>
      <c r="FC38" s="195"/>
      <c r="FD38" s="195"/>
      <c r="FE38" s="195"/>
      <c r="FF38" s="195"/>
      <c r="FG38" s="195"/>
      <c r="FH38" s="195"/>
      <c r="FI38" s="195"/>
      <c r="FJ38" s="195"/>
      <c r="FK38" s="195"/>
      <c r="FL38" s="195"/>
      <c r="FM38" s="195"/>
      <c r="FN38" s="195"/>
      <c r="FO38" s="195"/>
      <c r="FP38" s="195"/>
      <c r="FQ38" s="195"/>
      <c r="FR38" s="195"/>
      <c r="FS38" s="195"/>
      <c r="FT38" s="195"/>
      <c r="FU38" s="195"/>
      <c r="FV38" s="195"/>
      <c r="FW38" s="195"/>
      <c r="FX38" s="195"/>
      <c r="FY38" s="195"/>
      <c r="FZ38" s="195"/>
      <c r="GA38" s="195"/>
      <c r="GB38" s="195"/>
      <c r="GC38" s="195"/>
      <c r="GD38" s="195"/>
      <c r="GE38" s="195"/>
      <c r="GF38" s="195"/>
      <c r="GG38" s="195"/>
      <c r="GH38" s="195"/>
      <c r="GI38" s="195"/>
      <c r="GJ38" s="195"/>
      <c r="GK38" s="195"/>
      <c r="GL38" s="195"/>
      <c r="GM38" s="195"/>
      <c r="GN38" s="195"/>
      <c r="GO38" s="195"/>
      <c r="GP38" s="195"/>
      <c r="GQ38" s="195"/>
      <c r="GR38" s="195"/>
      <c r="GS38" s="195"/>
      <c r="GT38" s="195"/>
      <c r="GU38" s="195"/>
      <c r="GV38" s="195"/>
      <c r="GW38" s="195"/>
      <c r="GX38" s="195"/>
      <c r="GY38" s="195"/>
      <c r="GZ38" s="195"/>
      <c r="HA38" s="195"/>
      <c r="HB38" s="195"/>
      <c r="HC38" s="195"/>
      <c r="HD38" s="195"/>
      <c r="HE38" s="195"/>
      <c r="HF38" s="195"/>
      <c r="HG38" s="195"/>
      <c r="HH38" s="195"/>
      <c r="HI38" s="195"/>
      <c r="HJ38" s="195"/>
      <c r="HK38" s="195"/>
      <c r="HL38" s="195"/>
      <c r="HM38" s="195"/>
      <c r="HN38" s="195"/>
      <c r="HO38" s="195"/>
      <c r="HP38" s="195"/>
      <c r="HQ38" s="195"/>
      <c r="HR38" s="195"/>
      <c r="HS38" s="195"/>
      <c r="HT38" s="195"/>
      <c r="HU38" s="195"/>
      <c r="HV38" s="195"/>
      <c r="HW38" s="195"/>
      <c r="HX38" s="195"/>
      <c r="HY38" s="195"/>
      <c r="HZ38" s="195"/>
      <c r="IA38" s="195"/>
      <c r="IB38" s="195"/>
      <c r="IC38" s="195"/>
      <c r="ID38" s="195"/>
      <c r="IE38" s="195"/>
      <c r="IF38" s="195"/>
      <c r="IG38" s="195"/>
      <c r="IH38" s="195"/>
      <c r="II38" s="195"/>
      <c r="IJ38" s="195"/>
      <c r="IK38" s="195"/>
      <c r="IL38" s="195"/>
      <c r="IM38" s="195"/>
      <c r="IN38" s="195"/>
      <c r="IO38" s="195"/>
      <c r="IP38" s="195"/>
      <c r="IQ38" s="195"/>
      <c r="IR38" s="195"/>
      <c r="IS38" s="195"/>
      <c r="IT38" s="195"/>
      <c r="IU38" s="195"/>
      <c r="IV38" s="195"/>
      <c r="IW38" s="195"/>
      <c r="IX38" s="195"/>
      <c r="IY38" s="195"/>
      <c r="IZ38" s="195"/>
      <c r="JA38" s="195"/>
      <c r="JB38" s="195"/>
      <c r="JC38" s="195"/>
      <c r="JD38" s="195"/>
      <c r="JE38" s="195"/>
      <c r="JF38" s="195"/>
      <c r="JG38" s="195"/>
      <c r="JH38" s="195"/>
      <c r="JI38" s="195"/>
      <c r="JJ38" s="195"/>
      <c r="JK38" s="195"/>
      <c r="JL38" s="195"/>
      <c r="JM38" s="195"/>
      <c r="JN38" s="195"/>
      <c r="JO38" s="195"/>
      <c r="JP38" s="195"/>
      <c r="JQ38" s="195"/>
      <c r="JR38" s="195"/>
      <c r="JS38" s="195"/>
      <c r="JT38" s="195"/>
      <c r="JU38" s="195"/>
      <c r="JV38" s="195"/>
      <c r="JW38" s="195"/>
      <c r="JX38" s="195"/>
      <c r="JY38" s="195"/>
      <c r="JZ38" s="195"/>
      <c r="KA38" s="195"/>
      <c r="KB38" s="195"/>
      <c r="KC38" s="195"/>
      <c r="KD38" s="195"/>
      <c r="KE38" s="195"/>
      <c r="KF38" s="195"/>
      <c r="KG38" s="195"/>
      <c r="KH38" s="195"/>
      <c r="KI38" s="195"/>
      <c r="KJ38" s="195"/>
      <c r="KK38" s="195"/>
      <c r="KL38" s="195"/>
      <c r="KM38" s="195"/>
      <c r="KN38" s="195"/>
      <c r="KO38" s="195"/>
      <c r="KP38" s="195"/>
      <c r="KQ38" s="195"/>
      <c r="KR38" s="195"/>
      <c r="KS38" s="195"/>
      <c r="KT38" s="195"/>
      <c r="KU38" s="195"/>
      <c r="KV38" s="195"/>
      <c r="KW38" s="195"/>
      <c r="KX38" s="195"/>
      <c r="KY38" s="195"/>
      <c r="KZ38" s="195"/>
      <c r="LA38" s="195"/>
      <c r="LB38" s="195"/>
      <c r="LC38" s="195"/>
      <c r="LD38" s="195"/>
      <c r="LE38" s="195"/>
      <c r="LF38" s="195"/>
      <c r="LG38" s="195"/>
      <c r="LH38" s="195"/>
      <c r="LI38" s="195"/>
      <c r="LJ38" s="195"/>
      <c r="LK38" s="195"/>
      <c r="LL38" s="195"/>
      <c r="LM38" s="195"/>
      <c r="LN38" s="195"/>
      <c r="LO38" s="195"/>
      <c r="LP38" s="195"/>
      <c r="LQ38" s="195"/>
      <c r="LR38" s="195"/>
      <c r="LS38" s="195"/>
      <c r="LT38" s="195"/>
      <c r="LU38" s="195"/>
      <c r="LV38" s="195"/>
      <c r="LW38" s="195"/>
      <c r="LX38" s="195"/>
      <c r="LY38" s="195"/>
      <c r="LZ38" s="195"/>
      <c r="MA38" s="195"/>
      <c r="MB38" s="195"/>
      <c r="MC38" s="195"/>
      <c r="MD38" s="195"/>
      <c r="ME38" s="195"/>
      <c r="MF38" s="195"/>
      <c r="MG38" s="195"/>
      <c r="MH38" s="195"/>
      <c r="MI38" s="195"/>
      <c r="MJ38" s="195"/>
      <c r="MK38" s="195"/>
      <c r="ML38" s="195"/>
      <c r="MM38" s="195"/>
      <c r="MN38" s="195"/>
      <c r="MO38" s="195"/>
      <c r="MP38" s="195"/>
      <c r="MQ38" s="195"/>
      <c r="MR38" s="195"/>
      <c r="MS38" s="195"/>
      <c r="MT38" s="195"/>
      <c r="MU38" s="195"/>
      <c r="MV38" s="195"/>
      <c r="MW38" s="195"/>
      <c r="MX38" s="195"/>
      <c r="MY38" s="195"/>
      <c r="MZ38" s="195"/>
      <c r="NA38" s="195"/>
      <c r="NB38" s="195"/>
      <c r="NC38" s="195"/>
      <c r="ND38" s="195"/>
      <c r="NE38" s="195"/>
      <c r="NF38" s="195"/>
      <c r="NG38" s="195"/>
      <c r="NH38" s="195"/>
      <c r="NI38" s="195"/>
      <c r="NJ38" s="195"/>
      <c r="NK38" s="195"/>
      <c r="NL38" s="195"/>
      <c r="NM38" s="195"/>
      <c r="NN38" s="195"/>
      <c r="NO38" s="195"/>
      <c r="NP38" s="195"/>
      <c r="NQ38" s="195"/>
      <c r="NR38" s="195"/>
      <c r="NS38" s="195"/>
      <c r="NT38" s="195"/>
      <c r="NU38" s="195"/>
      <c r="NV38" s="195"/>
      <c r="NW38" s="195"/>
      <c r="NX38" s="195"/>
      <c r="NY38" s="195"/>
      <c r="NZ38" s="195"/>
      <c r="OA38" s="195"/>
      <c r="OB38" s="195"/>
      <c r="OC38" s="195"/>
      <c r="OD38" s="195"/>
      <c r="OE38" s="195"/>
      <c r="OF38" s="195"/>
      <c r="OG38" s="195"/>
      <c r="OH38" s="195"/>
      <c r="OI38" s="195"/>
      <c r="OJ38" s="195"/>
      <c r="OK38" s="195"/>
      <c r="OL38" s="195"/>
      <c r="OM38" s="195"/>
      <c r="ON38" s="195"/>
      <c r="OO38" s="195"/>
      <c r="OP38" s="195"/>
      <c r="OQ38" s="195"/>
      <c r="OR38" s="195"/>
      <c r="OS38" s="195"/>
      <c r="OT38" s="195"/>
      <c r="OU38" s="195"/>
      <c r="OV38" s="195"/>
      <c r="OW38" s="195"/>
      <c r="OX38" s="195"/>
      <c r="OY38" s="195"/>
      <c r="OZ38" s="195"/>
      <c r="PA38" s="195"/>
      <c r="PB38" s="195"/>
      <c r="PC38" s="195"/>
      <c r="PD38" s="195"/>
      <c r="PE38" s="195"/>
      <c r="PF38" s="195"/>
      <c r="PG38" s="195"/>
      <c r="PH38" s="195"/>
      <c r="PI38" s="195"/>
      <c r="PJ38" s="195"/>
      <c r="PK38" s="195"/>
      <c r="PL38" s="195"/>
      <c r="PM38" s="195"/>
      <c r="PN38" s="195"/>
      <c r="PO38" s="195"/>
      <c r="PP38" s="195"/>
      <c r="PQ38" s="195"/>
      <c r="PR38" s="195"/>
      <c r="PS38" s="195"/>
      <c r="PT38" s="195"/>
      <c r="PU38" s="195"/>
      <c r="PV38" s="195"/>
      <c r="PW38" s="195"/>
      <c r="PX38" s="195"/>
      <c r="PY38" s="195"/>
      <c r="PZ38" s="195"/>
      <c r="QA38" s="195"/>
      <c r="QB38" s="195"/>
      <c r="QC38" s="195"/>
      <c r="QD38" s="195"/>
      <c r="QE38" s="195"/>
      <c r="QF38" s="195"/>
      <c r="QG38" s="195"/>
      <c r="QH38" s="195"/>
      <c r="QI38" s="195"/>
      <c r="QJ38" s="195"/>
      <c r="QK38" s="195"/>
      <c r="QL38" s="195"/>
      <c r="QM38" s="195"/>
      <c r="QN38" s="195"/>
      <c r="QO38" s="195"/>
      <c r="QP38" s="195"/>
      <c r="QQ38" s="195"/>
      <c r="QR38" s="195"/>
      <c r="QS38" s="195"/>
      <c r="QT38" s="195"/>
      <c r="QU38" s="195"/>
      <c r="QV38" s="195"/>
      <c r="QW38" s="195"/>
      <c r="QX38" s="195"/>
      <c r="QY38" s="195"/>
      <c r="QZ38" s="195"/>
      <c r="RA38" s="195"/>
      <c r="RB38" s="195"/>
      <c r="RC38" s="195"/>
      <c r="RD38" s="195"/>
      <c r="RE38" s="195"/>
      <c r="RF38" s="195"/>
      <c r="RG38" s="195"/>
      <c r="RH38" s="195"/>
      <c r="RI38" s="195"/>
      <c r="RJ38" s="195"/>
      <c r="RK38" s="195"/>
      <c r="RL38" s="195"/>
      <c r="RM38" s="195"/>
      <c r="RN38" s="195"/>
      <c r="RO38" s="195"/>
      <c r="RP38" s="195"/>
      <c r="RQ38" s="195"/>
      <c r="RR38" s="195"/>
      <c r="RS38" s="195"/>
      <c r="RT38" s="195"/>
      <c r="RU38" s="195"/>
      <c r="RV38" s="195"/>
      <c r="RW38" s="195"/>
      <c r="RX38" s="195"/>
      <c r="RY38" s="195"/>
      <c r="RZ38" s="195"/>
      <c r="SA38" s="195"/>
      <c r="SB38" s="195"/>
      <c r="SC38" s="195"/>
      <c r="SD38" s="195"/>
      <c r="SE38" s="195"/>
      <c r="SF38" s="195"/>
      <c r="SG38" s="195"/>
      <c r="SH38" s="195"/>
      <c r="SI38" s="195"/>
      <c r="SJ38" s="195"/>
      <c r="SK38" s="195"/>
      <c r="SL38" s="195"/>
      <c r="SM38" s="195"/>
      <c r="SN38" s="195"/>
      <c r="SO38" s="195"/>
      <c r="SP38" s="195"/>
      <c r="SQ38" s="195"/>
      <c r="SR38" s="195"/>
      <c r="SS38" s="195"/>
      <c r="ST38" s="195"/>
      <c r="SU38" s="195"/>
      <c r="SV38" s="195"/>
      <c r="SW38" s="195"/>
      <c r="SX38" s="195"/>
      <c r="SY38" s="195"/>
      <c r="SZ38" s="195"/>
      <c r="TA38" s="195"/>
      <c r="TB38" s="195"/>
      <c r="TC38" s="195"/>
      <c r="TD38" s="195"/>
      <c r="TE38" s="195"/>
      <c r="TF38" s="195"/>
      <c r="TG38" s="195"/>
      <c r="TH38" s="195"/>
      <c r="TI38" s="195"/>
      <c r="TJ38" s="195"/>
      <c r="TK38" s="195"/>
      <c r="TL38" s="195"/>
      <c r="TM38" s="195"/>
      <c r="TN38" s="195"/>
      <c r="TO38" s="195"/>
      <c r="TP38" s="195"/>
      <c r="TQ38" s="195"/>
      <c r="TR38" s="195"/>
      <c r="TS38" s="195"/>
      <c r="TT38" s="195"/>
      <c r="TU38" s="195"/>
      <c r="TV38" s="195"/>
      <c r="TW38" s="195"/>
      <c r="TX38" s="195"/>
      <c r="TY38" s="195"/>
      <c r="TZ38" s="195"/>
      <c r="UA38" s="195"/>
      <c r="UB38" s="195"/>
      <c r="UC38" s="195"/>
      <c r="UD38" s="195"/>
      <c r="UE38" s="195"/>
      <c r="UF38" s="195"/>
      <c r="UG38" s="195"/>
      <c r="UH38" s="195"/>
      <c r="UI38" s="195"/>
      <c r="UJ38" s="195"/>
      <c r="UK38" s="195"/>
      <c r="UL38" s="195"/>
      <c r="UM38" s="195"/>
      <c r="UN38" s="195"/>
      <c r="UO38" s="195"/>
      <c r="UP38" s="195"/>
      <c r="UQ38" s="195"/>
      <c r="UR38" s="195"/>
      <c r="US38" s="195"/>
      <c r="UT38" s="195"/>
      <c r="UU38" s="195"/>
      <c r="UV38" s="195"/>
      <c r="UW38" s="195"/>
      <c r="UX38" s="195"/>
      <c r="UY38" s="195"/>
      <c r="UZ38" s="195"/>
      <c r="VA38" s="195"/>
      <c r="VB38" s="195"/>
      <c r="VC38" s="195"/>
      <c r="VD38" s="195"/>
      <c r="VE38" s="195"/>
      <c r="VF38" s="195"/>
      <c r="VG38" s="195"/>
      <c r="VH38" s="195"/>
      <c r="VI38" s="195"/>
      <c r="VJ38" s="195"/>
      <c r="VK38" s="195"/>
      <c r="VL38" s="195"/>
      <c r="VM38" s="195"/>
      <c r="VN38" s="195"/>
      <c r="VO38" s="195"/>
      <c r="VP38" s="195"/>
      <c r="VQ38" s="195"/>
      <c r="VR38" s="195"/>
      <c r="VS38" s="195"/>
      <c r="VT38" s="195"/>
      <c r="VU38" s="195"/>
      <c r="VV38" s="195"/>
      <c r="VW38" s="195"/>
      <c r="VX38" s="195"/>
      <c r="VY38" s="195"/>
      <c r="VZ38" s="195"/>
      <c r="WA38" s="195"/>
      <c r="WB38" s="195"/>
      <c r="WC38" s="195"/>
      <c r="WD38" s="195"/>
      <c r="WE38" s="195"/>
      <c r="WF38" s="195"/>
      <c r="WG38" s="195"/>
      <c r="WH38" s="195"/>
      <c r="WI38" s="195"/>
      <c r="WJ38" s="195"/>
      <c r="WK38" s="195"/>
      <c r="WL38" s="195"/>
      <c r="WM38" s="195"/>
      <c r="WN38" s="195"/>
      <c r="WO38" s="195"/>
      <c r="WP38" s="195"/>
      <c r="WQ38" s="195"/>
      <c r="WR38" s="195"/>
      <c r="WS38" s="195"/>
      <c r="WT38" s="195"/>
      <c r="WU38" s="195"/>
      <c r="WV38" s="195"/>
      <c r="WW38" s="195"/>
      <c r="WX38" s="195"/>
      <c r="WY38" s="195"/>
      <c r="WZ38" s="195"/>
      <c r="XA38" s="195"/>
      <c r="XB38" s="195"/>
      <c r="XC38" s="195"/>
      <c r="XD38" s="195"/>
      <c r="XE38" s="195"/>
      <c r="XF38" s="195"/>
      <c r="XG38" s="195"/>
      <c r="XH38" s="195"/>
      <c r="XI38" s="195"/>
      <c r="XJ38" s="195"/>
      <c r="XK38" s="195"/>
      <c r="XL38" s="195"/>
      <c r="XM38" s="195"/>
      <c r="XN38" s="195"/>
      <c r="XO38" s="195"/>
      <c r="XP38" s="195"/>
      <c r="XQ38" s="195"/>
      <c r="XR38" s="195"/>
      <c r="XS38" s="195"/>
      <c r="XT38" s="195"/>
      <c r="XU38" s="195"/>
      <c r="XV38" s="195"/>
      <c r="XW38" s="195"/>
      <c r="XX38" s="195"/>
      <c r="XY38" s="195"/>
      <c r="XZ38" s="195"/>
      <c r="YA38" s="195"/>
      <c r="YB38" s="195"/>
      <c r="YC38" s="195"/>
      <c r="YD38" s="195"/>
      <c r="YE38" s="195"/>
      <c r="YF38" s="195"/>
      <c r="YG38" s="195"/>
      <c r="YH38" s="195"/>
      <c r="YI38" s="195"/>
      <c r="YJ38" s="195"/>
      <c r="YK38" s="195"/>
      <c r="YL38" s="195"/>
      <c r="YM38" s="195"/>
      <c r="YN38" s="195"/>
      <c r="YO38" s="195"/>
      <c r="YP38" s="195"/>
      <c r="YQ38" s="195"/>
      <c r="YR38" s="195"/>
      <c r="YS38" s="195"/>
      <c r="YT38" s="195"/>
      <c r="YU38" s="195"/>
      <c r="YV38" s="195"/>
      <c r="YW38" s="195"/>
      <c r="YX38" s="195"/>
      <c r="YY38" s="195"/>
      <c r="YZ38" s="195"/>
      <c r="ZA38" s="195"/>
      <c r="ZB38" s="195"/>
      <c r="ZC38" s="195"/>
      <c r="ZD38" s="195"/>
      <c r="ZE38" s="195"/>
      <c r="ZF38" s="195"/>
      <c r="ZG38" s="195"/>
      <c r="ZH38" s="195"/>
      <c r="ZI38" s="195"/>
      <c r="ZJ38" s="195"/>
      <c r="ZK38" s="195"/>
      <c r="ZL38" s="195"/>
      <c r="ZM38" s="195"/>
      <c r="ZN38" s="195"/>
      <c r="ZO38" s="195"/>
      <c r="ZP38" s="195"/>
      <c r="ZQ38" s="195"/>
      <c r="ZR38" s="195"/>
      <c r="ZS38" s="195"/>
      <c r="ZT38" s="195"/>
      <c r="ZU38" s="195"/>
      <c r="ZV38" s="195"/>
      <c r="ZW38" s="195"/>
      <c r="ZX38" s="195"/>
      <c r="ZY38" s="195"/>
      <c r="ZZ38" s="195"/>
      <c r="AAA38" s="195"/>
      <c r="AAB38" s="195"/>
      <c r="AAC38" s="195"/>
      <c r="AAD38" s="195"/>
      <c r="AAE38" s="195"/>
      <c r="AAF38" s="195"/>
      <c r="AAG38" s="195"/>
      <c r="AAH38" s="195"/>
      <c r="AAI38" s="195"/>
      <c r="AAJ38" s="195"/>
      <c r="AAK38" s="195"/>
      <c r="AAL38" s="195"/>
      <c r="AAM38" s="195"/>
      <c r="AAN38" s="195"/>
      <c r="AAO38" s="195"/>
      <c r="AAP38" s="195"/>
      <c r="AAQ38" s="195"/>
      <c r="AAR38" s="195"/>
      <c r="AAS38" s="195"/>
      <c r="AAT38" s="195"/>
      <c r="AAU38" s="195"/>
      <c r="AAV38" s="195"/>
      <c r="AAW38" s="195"/>
      <c r="AAX38" s="195"/>
      <c r="AAY38" s="195"/>
      <c r="AAZ38" s="195"/>
      <c r="ABA38" s="195"/>
      <c r="ABB38" s="195"/>
      <c r="ABC38" s="195"/>
      <c r="ABD38" s="195"/>
      <c r="ABE38" s="195"/>
      <c r="ABF38" s="195"/>
      <c r="ABG38" s="195"/>
      <c r="ABH38" s="195"/>
      <c r="ABI38" s="195"/>
      <c r="ABJ38" s="195"/>
      <c r="ABK38" s="195"/>
      <c r="ABL38" s="195"/>
      <c r="ABM38" s="195"/>
      <c r="ABN38" s="195"/>
      <c r="ABO38" s="195"/>
      <c r="ABP38" s="195"/>
      <c r="ABQ38" s="195"/>
      <c r="ABR38" s="195"/>
      <c r="ABS38" s="195"/>
      <c r="ABT38" s="195"/>
      <c r="ABU38" s="195"/>
      <c r="ABV38" s="195"/>
      <c r="ABW38" s="195"/>
      <c r="ABX38" s="195"/>
      <c r="ABY38" s="195"/>
      <c r="ABZ38" s="195"/>
      <c r="ACA38" s="195"/>
      <c r="ACB38" s="195"/>
      <c r="ACC38" s="195"/>
      <c r="ACD38" s="195"/>
      <c r="ACE38" s="195"/>
      <c r="ACF38" s="195"/>
      <c r="ACG38" s="195"/>
      <c r="ACH38" s="195"/>
      <c r="ACI38" s="195"/>
      <c r="ACJ38" s="195"/>
      <c r="ACK38" s="195"/>
      <c r="ACL38" s="195"/>
      <c r="ACM38" s="195"/>
      <c r="ACN38" s="195"/>
      <c r="ACO38" s="195"/>
      <c r="ACP38" s="195"/>
      <c r="ACQ38" s="195"/>
      <c r="ACR38" s="195"/>
      <c r="ACS38" s="195"/>
      <c r="ACT38" s="195"/>
      <c r="ACU38" s="195"/>
      <c r="ACV38" s="195"/>
      <c r="ACW38" s="195"/>
      <c r="ACX38" s="195"/>
      <c r="ACY38" s="195"/>
      <c r="ACZ38" s="195"/>
      <c r="ADA38" s="195"/>
      <c r="ADB38" s="195"/>
      <c r="ADC38" s="195"/>
      <c r="ADD38" s="195"/>
      <c r="ADE38" s="195"/>
      <c r="ADF38" s="195"/>
      <c r="ADG38" s="195"/>
      <c r="ADH38" s="195"/>
      <c r="ADI38" s="195"/>
      <c r="ADJ38" s="195"/>
      <c r="ADK38" s="195"/>
      <c r="ADL38" s="195"/>
      <c r="ADM38" s="195"/>
      <c r="ADN38" s="195"/>
      <c r="ADO38" s="195"/>
      <c r="ADP38" s="195"/>
      <c r="ADQ38" s="195"/>
      <c r="ADR38" s="195"/>
      <c r="ADS38" s="195"/>
      <c r="ADT38" s="195"/>
      <c r="ADU38" s="195"/>
      <c r="ADV38" s="195"/>
      <c r="ADW38" s="195"/>
      <c r="ADX38" s="195"/>
      <c r="ADY38" s="195"/>
      <c r="ADZ38" s="195"/>
      <c r="AEA38" s="195"/>
      <c r="AEB38" s="195"/>
      <c r="AEC38" s="195"/>
      <c r="AED38" s="195"/>
      <c r="AEE38" s="195"/>
      <c r="AEF38" s="195"/>
      <c r="AEG38" s="195"/>
      <c r="AEH38" s="195"/>
      <c r="AEI38" s="195"/>
      <c r="AEJ38" s="195"/>
      <c r="AEK38" s="195"/>
      <c r="AEL38" s="195"/>
      <c r="AEM38" s="195"/>
      <c r="AEN38" s="195"/>
      <c r="AEO38" s="195"/>
      <c r="AEP38" s="195"/>
      <c r="AEQ38" s="195"/>
      <c r="AER38" s="195"/>
      <c r="AES38" s="195"/>
      <c r="AET38" s="195"/>
      <c r="AEU38" s="195"/>
      <c r="AEV38" s="195"/>
      <c r="AEW38" s="195"/>
      <c r="AEX38" s="195"/>
      <c r="AEY38" s="195"/>
      <c r="AEZ38" s="195"/>
      <c r="AFA38" s="195"/>
      <c r="AFB38" s="195"/>
      <c r="AFC38" s="195"/>
      <c r="AFD38" s="195"/>
      <c r="AFE38" s="195"/>
      <c r="AFF38" s="195"/>
      <c r="AFG38" s="195"/>
      <c r="AFH38" s="195"/>
      <c r="AFI38" s="195"/>
      <c r="AFJ38" s="195"/>
      <c r="AFK38" s="195"/>
      <c r="AFL38" s="195"/>
      <c r="AFM38" s="195"/>
      <c r="AFN38" s="195"/>
      <c r="AFO38" s="195"/>
      <c r="AFP38" s="195"/>
      <c r="AFQ38" s="195"/>
      <c r="AFR38" s="195"/>
      <c r="AFS38" s="195"/>
      <c r="AFT38" s="195"/>
      <c r="AFU38" s="195"/>
      <c r="AFV38" s="195"/>
      <c r="AFW38" s="195"/>
      <c r="AFX38" s="195"/>
      <c r="AFY38" s="195"/>
      <c r="AFZ38" s="195"/>
      <c r="AGA38" s="195"/>
      <c r="AGB38" s="195"/>
      <c r="AGC38" s="195"/>
      <c r="AGD38" s="195"/>
      <c r="AGE38" s="195"/>
      <c r="AGF38" s="195"/>
      <c r="AGG38" s="195"/>
      <c r="AGH38" s="195"/>
      <c r="AGI38" s="195"/>
      <c r="AGJ38" s="195"/>
      <c r="AGK38" s="195"/>
      <c r="AGL38" s="195"/>
      <c r="AGM38" s="195"/>
      <c r="AGN38" s="195"/>
      <c r="AGO38" s="195"/>
      <c r="AGP38" s="195"/>
      <c r="AGQ38" s="195"/>
      <c r="AGR38" s="195"/>
      <c r="AGS38" s="195"/>
      <c r="AGT38" s="195"/>
      <c r="AGU38" s="195"/>
      <c r="AGV38" s="195"/>
      <c r="AGW38" s="195"/>
      <c r="AGX38" s="195"/>
      <c r="AGY38" s="195"/>
      <c r="AGZ38" s="195"/>
      <c r="AHA38" s="195"/>
      <c r="AHB38" s="195"/>
      <c r="AHC38" s="195"/>
      <c r="AHD38" s="195"/>
      <c r="AHE38" s="195"/>
      <c r="AHF38" s="195"/>
      <c r="AHG38" s="195"/>
      <c r="AHH38" s="195"/>
      <c r="AHI38" s="195"/>
      <c r="AHJ38" s="195"/>
      <c r="AHK38" s="195"/>
      <c r="AHL38" s="195"/>
      <c r="AHM38" s="195"/>
      <c r="AHN38" s="195"/>
      <c r="AHO38" s="196"/>
      <c r="AHQ38" s="209">
        <v>33</v>
      </c>
    </row>
    <row r="39" spans="1:903">
      <c r="B39" s="197" t="s">
        <v>6122</v>
      </c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195"/>
      <c r="GF39" s="195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  <c r="GZ39" s="195"/>
      <c r="HA39" s="195"/>
      <c r="HB39" s="195"/>
      <c r="HC39" s="195"/>
      <c r="HD39" s="195"/>
      <c r="HE39" s="195"/>
      <c r="HF39" s="195"/>
      <c r="HG39" s="195"/>
      <c r="HH39" s="195"/>
      <c r="HI39" s="195"/>
      <c r="HJ39" s="195"/>
      <c r="HK39" s="195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195"/>
      <c r="IN39" s="195"/>
      <c r="IO39" s="195"/>
      <c r="IP39" s="195"/>
      <c r="IQ39" s="195"/>
      <c r="IR39" s="195"/>
      <c r="IS39" s="195"/>
      <c r="IT39" s="195"/>
      <c r="IU39" s="195"/>
      <c r="IV39" s="195"/>
      <c r="IW39" s="195"/>
      <c r="IX39" s="195"/>
      <c r="IY39" s="195"/>
      <c r="IZ39" s="195"/>
      <c r="JA39" s="195"/>
      <c r="JB39" s="195"/>
      <c r="JC39" s="195"/>
      <c r="JD39" s="195"/>
      <c r="JE39" s="195"/>
      <c r="JF39" s="195"/>
      <c r="JG39" s="195"/>
      <c r="JH39" s="195"/>
      <c r="JI39" s="195"/>
      <c r="JJ39" s="195"/>
      <c r="JK39" s="195"/>
      <c r="JL39" s="195"/>
      <c r="JM39" s="195"/>
      <c r="JN39" s="195"/>
      <c r="JO39" s="195"/>
      <c r="JP39" s="195"/>
      <c r="JQ39" s="195"/>
      <c r="JR39" s="195"/>
      <c r="JS39" s="195"/>
      <c r="JT39" s="195"/>
      <c r="JU39" s="195"/>
      <c r="JV39" s="195"/>
      <c r="JW39" s="195"/>
      <c r="JX39" s="195"/>
      <c r="JY39" s="195"/>
      <c r="JZ39" s="195"/>
      <c r="KA39" s="195"/>
      <c r="KB39" s="195"/>
      <c r="KC39" s="195"/>
      <c r="KD39" s="195"/>
      <c r="KE39" s="195"/>
      <c r="KF39" s="195"/>
      <c r="KG39" s="195"/>
      <c r="KH39" s="195"/>
      <c r="KI39" s="195"/>
      <c r="KJ39" s="195"/>
      <c r="KK39" s="195"/>
      <c r="KL39" s="195"/>
      <c r="KM39" s="195"/>
      <c r="KN39" s="195"/>
      <c r="KO39" s="195"/>
      <c r="KP39" s="195"/>
      <c r="KQ39" s="195"/>
      <c r="KR39" s="195"/>
      <c r="KS39" s="195"/>
      <c r="KT39" s="195"/>
      <c r="KU39" s="195"/>
      <c r="KV39" s="195"/>
      <c r="KW39" s="195"/>
      <c r="KX39" s="195"/>
      <c r="KY39" s="195"/>
      <c r="KZ39" s="195"/>
      <c r="LA39" s="195"/>
      <c r="LB39" s="195"/>
      <c r="LC39" s="195"/>
      <c r="LD39" s="195"/>
      <c r="LE39" s="195"/>
      <c r="LF39" s="195"/>
      <c r="LG39" s="195"/>
      <c r="LH39" s="195"/>
      <c r="LI39" s="195"/>
      <c r="LJ39" s="195"/>
      <c r="LK39" s="195"/>
      <c r="LL39" s="195"/>
      <c r="LM39" s="195"/>
      <c r="LN39" s="195"/>
      <c r="LO39" s="195"/>
      <c r="LP39" s="195"/>
      <c r="LQ39" s="195"/>
      <c r="LR39" s="195"/>
      <c r="LS39" s="195"/>
      <c r="LT39" s="195"/>
      <c r="LU39" s="195"/>
      <c r="LV39" s="195"/>
      <c r="LW39" s="195"/>
      <c r="LX39" s="195"/>
      <c r="LY39" s="195"/>
      <c r="LZ39" s="195"/>
      <c r="MA39" s="195"/>
      <c r="MB39" s="195"/>
      <c r="MC39" s="195"/>
      <c r="MD39" s="195"/>
      <c r="ME39" s="195"/>
      <c r="MF39" s="195"/>
      <c r="MG39" s="195"/>
      <c r="MH39" s="195"/>
      <c r="MI39" s="195"/>
      <c r="MJ39" s="195"/>
      <c r="MK39" s="195"/>
      <c r="ML39" s="195"/>
      <c r="MM39" s="195"/>
      <c r="MN39" s="195"/>
      <c r="MO39" s="195"/>
      <c r="MP39" s="195"/>
      <c r="MQ39" s="195"/>
      <c r="MR39" s="195"/>
      <c r="MS39" s="195"/>
      <c r="MT39" s="195"/>
      <c r="MU39" s="195"/>
      <c r="MV39" s="195"/>
      <c r="MW39" s="195"/>
      <c r="MX39" s="195"/>
      <c r="MY39" s="195"/>
      <c r="MZ39" s="195"/>
      <c r="NA39" s="195"/>
      <c r="NB39" s="195"/>
      <c r="NC39" s="195"/>
      <c r="ND39" s="195"/>
      <c r="NE39" s="195"/>
      <c r="NF39" s="195"/>
      <c r="NG39" s="195"/>
      <c r="NH39" s="195"/>
      <c r="NI39" s="195"/>
      <c r="NJ39" s="195"/>
      <c r="NK39" s="195"/>
      <c r="NL39" s="195"/>
      <c r="NM39" s="195"/>
      <c r="NN39" s="195"/>
      <c r="NO39" s="195"/>
      <c r="NP39" s="195"/>
      <c r="NQ39" s="195"/>
      <c r="NR39" s="195"/>
      <c r="NS39" s="195"/>
      <c r="NT39" s="195"/>
      <c r="NU39" s="195"/>
      <c r="NV39" s="195"/>
      <c r="NW39" s="195"/>
      <c r="NX39" s="195"/>
      <c r="NY39" s="195"/>
      <c r="NZ39" s="195"/>
      <c r="OA39" s="195"/>
      <c r="OB39" s="195"/>
      <c r="OC39" s="195"/>
      <c r="OD39" s="195"/>
      <c r="OE39" s="195"/>
      <c r="OF39" s="195"/>
      <c r="OG39" s="195"/>
      <c r="OH39" s="195"/>
      <c r="OI39" s="195"/>
      <c r="OJ39" s="195"/>
      <c r="OK39" s="195"/>
      <c r="OL39" s="195"/>
      <c r="OM39" s="195"/>
      <c r="ON39" s="195"/>
      <c r="OO39" s="195"/>
      <c r="OP39" s="195"/>
      <c r="OQ39" s="195"/>
      <c r="OR39" s="195"/>
      <c r="OS39" s="195"/>
      <c r="OT39" s="195"/>
      <c r="OU39" s="195"/>
      <c r="OV39" s="195"/>
      <c r="OW39" s="195"/>
      <c r="OX39" s="195"/>
      <c r="OY39" s="195"/>
      <c r="OZ39" s="195"/>
      <c r="PA39" s="195"/>
      <c r="PB39" s="195"/>
      <c r="PC39" s="195"/>
      <c r="PD39" s="195"/>
      <c r="PE39" s="195"/>
      <c r="PF39" s="195"/>
      <c r="PG39" s="195"/>
      <c r="PH39" s="195"/>
      <c r="PI39" s="195"/>
      <c r="PJ39" s="195"/>
      <c r="PK39" s="195"/>
      <c r="PL39" s="195"/>
      <c r="PM39" s="195"/>
      <c r="PN39" s="195"/>
      <c r="PO39" s="195"/>
      <c r="PP39" s="195"/>
      <c r="PQ39" s="195"/>
      <c r="PR39" s="195"/>
      <c r="PS39" s="195"/>
      <c r="PT39" s="195"/>
      <c r="PU39" s="195"/>
      <c r="PV39" s="195"/>
      <c r="PW39" s="195"/>
      <c r="PX39" s="195"/>
      <c r="PY39" s="195"/>
      <c r="PZ39" s="195"/>
      <c r="QA39" s="195"/>
      <c r="QB39" s="195"/>
      <c r="QC39" s="195"/>
      <c r="QD39" s="195"/>
      <c r="QE39" s="195"/>
      <c r="QF39" s="195"/>
      <c r="QG39" s="195"/>
      <c r="QH39" s="195"/>
      <c r="QI39" s="195"/>
      <c r="QJ39" s="195"/>
      <c r="QK39" s="195"/>
      <c r="QL39" s="195"/>
      <c r="QM39" s="195"/>
      <c r="QN39" s="195"/>
      <c r="QO39" s="195"/>
      <c r="QP39" s="195"/>
      <c r="QQ39" s="195"/>
      <c r="QR39" s="195"/>
      <c r="QS39" s="195"/>
      <c r="QT39" s="195"/>
      <c r="QU39" s="195"/>
      <c r="QV39" s="195"/>
      <c r="QW39" s="195"/>
      <c r="QX39" s="195"/>
      <c r="QY39" s="195"/>
      <c r="QZ39" s="195"/>
      <c r="RA39" s="195"/>
      <c r="RB39" s="195"/>
      <c r="RC39" s="195"/>
      <c r="RD39" s="195"/>
      <c r="RE39" s="195"/>
      <c r="RF39" s="195"/>
      <c r="RG39" s="195"/>
      <c r="RH39" s="195"/>
      <c r="RI39" s="195"/>
      <c r="RJ39" s="195"/>
      <c r="RK39" s="195"/>
      <c r="RL39" s="195"/>
      <c r="RM39" s="195"/>
      <c r="RN39" s="195"/>
      <c r="RO39" s="195"/>
      <c r="RP39" s="195"/>
      <c r="RQ39" s="195"/>
      <c r="RR39" s="195"/>
      <c r="RS39" s="195"/>
      <c r="RT39" s="195"/>
      <c r="RU39" s="195"/>
      <c r="RV39" s="195"/>
      <c r="RW39" s="195"/>
      <c r="RX39" s="195"/>
      <c r="RY39" s="195"/>
      <c r="RZ39" s="195"/>
      <c r="SA39" s="195"/>
      <c r="SB39" s="195"/>
      <c r="SC39" s="195"/>
      <c r="SD39" s="195"/>
      <c r="SE39" s="195"/>
      <c r="SF39" s="195"/>
      <c r="SG39" s="195"/>
      <c r="SH39" s="195"/>
      <c r="SI39" s="195"/>
      <c r="SJ39" s="195"/>
      <c r="SK39" s="195"/>
      <c r="SL39" s="195"/>
      <c r="SM39" s="195"/>
      <c r="SN39" s="195"/>
      <c r="SO39" s="195"/>
      <c r="SP39" s="195"/>
      <c r="SQ39" s="195"/>
      <c r="SR39" s="195"/>
      <c r="SS39" s="195"/>
      <c r="ST39" s="195"/>
      <c r="SU39" s="195"/>
      <c r="SV39" s="195"/>
      <c r="SW39" s="195"/>
      <c r="SX39" s="195"/>
      <c r="SY39" s="195"/>
      <c r="SZ39" s="195"/>
      <c r="TA39" s="195"/>
      <c r="TB39" s="195"/>
      <c r="TC39" s="195"/>
      <c r="TD39" s="195"/>
      <c r="TE39" s="195"/>
      <c r="TF39" s="195"/>
      <c r="TG39" s="195"/>
      <c r="TH39" s="195"/>
      <c r="TI39" s="195"/>
      <c r="TJ39" s="195"/>
      <c r="TK39" s="195"/>
      <c r="TL39" s="195"/>
      <c r="TM39" s="195"/>
      <c r="TN39" s="195"/>
      <c r="TO39" s="195"/>
      <c r="TP39" s="195"/>
      <c r="TQ39" s="195"/>
      <c r="TR39" s="195"/>
      <c r="TS39" s="195"/>
      <c r="TT39" s="195"/>
      <c r="TU39" s="195"/>
      <c r="TV39" s="195"/>
      <c r="TW39" s="195"/>
      <c r="TX39" s="195"/>
      <c r="TY39" s="195"/>
      <c r="TZ39" s="195"/>
      <c r="UA39" s="195"/>
      <c r="UB39" s="195"/>
      <c r="UC39" s="195"/>
      <c r="UD39" s="195"/>
      <c r="UE39" s="195"/>
      <c r="UF39" s="195"/>
      <c r="UG39" s="195"/>
      <c r="UH39" s="195"/>
      <c r="UI39" s="195"/>
      <c r="UJ39" s="195"/>
      <c r="UK39" s="195"/>
      <c r="UL39" s="195"/>
      <c r="UM39" s="195"/>
      <c r="UN39" s="195"/>
      <c r="UO39" s="195"/>
      <c r="UP39" s="195"/>
      <c r="UQ39" s="195"/>
      <c r="UR39" s="195"/>
      <c r="US39" s="195"/>
      <c r="UT39" s="195"/>
      <c r="UU39" s="195"/>
      <c r="UV39" s="195"/>
      <c r="UW39" s="195"/>
      <c r="UX39" s="195"/>
      <c r="UY39" s="195"/>
      <c r="UZ39" s="195"/>
      <c r="VA39" s="195"/>
      <c r="VB39" s="195"/>
      <c r="VC39" s="195"/>
      <c r="VD39" s="195"/>
      <c r="VE39" s="195"/>
      <c r="VF39" s="195"/>
      <c r="VG39" s="195"/>
      <c r="VH39" s="195"/>
      <c r="VI39" s="195"/>
      <c r="VJ39" s="195"/>
      <c r="VK39" s="195"/>
      <c r="VL39" s="195"/>
      <c r="VM39" s="195"/>
      <c r="VN39" s="195"/>
      <c r="VO39" s="195"/>
      <c r="VP39" s="195"/>
      <c r="VQ39" s="195"/>
      <c r="VR39" s="195"/>
      <c r="VS39" s="195"/>
      <c r="VT39" s="195"/>
      <c r="VU39" s="195"/>
      <c r="VV39" s="195"/>
      <c r="VW39" s="195"/>
      <c r="VX39" s="195"/>
      <c r="VY39" s="195"/>
      <c r="VZ39" s="195"/>
      <c r="WA39" s="195"/>
      <c r="WB39" s="195"/>
      <c r="WC39" s="195"/>
      <c r="WD39" s="195"/>
      <c r="WE39" s="195"/>
      <c r="WF39" s="195"/>
      <c r="WG39" s="195"/>
      <c r="WH39" s="195"/>
      <c r="WI39" s="195"/>
      <c r="WJ39" s="195"/>
      <c r="WK39" s="195"/>
      <c r="WL39" s="195"/>
      <c r="WM39" s="195"/>
      <c r="WN39" s="195"/>
      <c r="WO39" s="195"/>
      <c r="WP39" s="195"/>
      <c r="WQ39" s="195"/>
      <c r="WR39" s="195"/>
      <c r="WS39" s="195"/>
      <c r="WT39" s="195"/>
      <c r="WU39" s="195"/>
      <c r="WV39" s="195"/>
      <c r="WW39" s="195"/>
      <c r="WX39" s="195"/>
      <c r="WY39" s="195"/>
      <c r="WZ39" s="195"/>
      <c r="XA39" s="195"/>
      <c r="XB39" s="195"/>
      <c r="XC39" s="195"/>
      <c r="XD39" s="195"/>
      <c r="XE39" s="195"/>
      <c r="XF39" s="195"/>
      <c r="XG39" s="195"/>
      <c r="XH39" s="195"/>
      <c r="XI39" s="195"/>
      <c r="XJ39" s="195"/>
      <c r="XK39" s="195"/>
      <c r="XL39" s="195"/>
      <c r="XM39" s="195"/>
      <c r="XN39" s="195"/>
      <c r="XO39" s="195"/>
      <c r="XP39" s="195"/>
      <c r="XQ39" s="195"/>
      <c r="XR39" s="195"/>
      <c r="XS39" s="195"/>
      <c r="XT39" s="195"/>
      <c r="XU39" s="195"/>
      <c r="XV39" s="195"/>
      <c r="XW39" s="195"/>
      <c r="XX39" s="195"/>
      <c r="XY39" s="195"/>
      <c r="XZ39" s="195"/>
      <c r="YA39" s="195"/>
      <c r="YB39" s="195"/>
      <c r="YC39" s="195"/>
      <c r="YD39" s="195"/>
      <c r="YE39" s="195"/>
      <c r="YF39" s="195"/>
      <c r="YG39" s="195"/>
      <c r="YH39" s="195"/>
      <c r="YI39" s="195"/>
      <c r="YJ39" s="195"/>
      <c r="YK39" s="195"/>
      <c r="YL39" s="195"/>
      <c r="YM39" s="195"/>
      <c r="YN39" s="195"/>
      <c r="YO39" s="195"/>
      <c r="YP39" s="195"/>
      <c r="YQ39" s="195"/>
      <c r="YR39" s="195"/>
      <c r="YS39" s="195"/>
      <c r="YT39" s="195"/>
      <c r="YU39" s="195"/>
      <c r="YV39" s="195"/>
      <c r="YW39" s="195"/>
      <c r="YX39" s="195"/>
      <c r="YY39" s="195"/>
      <c r="YZ39" s="195"/>
      <c r="ZA39" s="195"/>
      <c r="ZB39" s="195"/>
      <c r="ZC39" s="195"/>
      <c r="ZD39" s="195"/>
      <c r="ZE39" s="195"/>
      <c r="ZF39" s="195"/>
      <c r="ZG39" s="195"/>
      <c r="ZH39" s="195"/>
      <c r="ZI39" s="195"/>
      <c r="ZJ39" s="195"/>
      <c r="ZK39" s="195"/>
      <c r="ZL39" s="195"/>
      <c r="ZM39" s="195"/>
      <c r="ZN39" s="195"/>
      <c r="ZO39" s="195"/>
      <c r="ZP39" s="195"/>
      <c r="ZQ39" s="195"/>
      <c r="ZR39" s="195"/>
      <c r="ZS39" s="195"/>
      <c r="ZT39" s="195"/>
      <c r="ZU39" s="195"/>
      <c r="ZV39" s="195"/>
      <c r="ZW39" s="195"/>
      <c r="ZX39" s="195"/>
      <c r="ZY39" s="195"/>
      <c r="ZZ39" s="195"/>
      <c r="AAA39" s="195"/>
      <c r="AAB39" s="195"/>
      <c r="AAC39" s="195"/>
      <c r="AAD39" s="195"/>
      <c r="AAE39" s="195"/>
      <c r="AAF39" s="195"/>
      <c r="AAG39" s="195"/>
      <c r="AAH39" s="195"/>
      <c r="AAI39" s="195"/>
      <c r="AAJ39" s="195"/>
      <c r="AAK39" s="195"/>
      <c r="AAL39" s="195"/>
      <c r="AAM39" s="195"/>
      <c r="AAN39" s="195"/>
      <c r="AAO39" s="195"/>
      <c r="AAP39" s="195"/>
      <c r="AAQ39" s="195"/>
      <c r="AAR39" s="195"/>
      <c r="AAS39" s="195"/>
      <c r="AAT39" s="195"/>
      <c r="AAU39" s="195"/>
      <c r="AAV39" s="195"/>
      <c r="AAW39" s="195"/>
      <c r="AAX39" s="195"/>
      <c r="AAY39" s="195"/>
      <c r="AAZ39" s="195"/>
      <c r="ABA39" s="195"/>
      <c r="ABB39" s="195"/>
      <c r="ABC39" s="195"/>
      <c r="ABD39" s="195"/>
      <c r="ABE39" s="195"/>
      <c r="ABF39" s="195"/>
      <c r="ABG39" s="195"/>
      <c r="ABH39" s="195"/>
      <c r="ABI39" s="195"/>
      <c r="ABJ39" s="195"/>
      <c r="ABK39" s="195"/>
      <c r="ABL39" s="195"/>
      <c r="ABM39" s="195"/>
      <c r="ABN39" s="195"/>
      <c r="ABO39" s="195"/>
      <c r="ABP39" s="195"/>
      <c r="ABQ39" s="195"/>
      <c r="ABR39" s="195"/>
      <c r="ABS39" s="195"/>
      <c r="ABT39" s="195"/>
      <c r="ABU39" s="195"/>
      <c r="ABV39" s="195"/>
      <c r="ABW39" s="195"/>
      <c r="ABX39" s="195"/>
      <c r="ABY39" s="195"/>
      <c r="ABZ39" s="195"/>
      <c r="ACA39" s="195"/>
      <c r="ACB39" s="195"/>
      <c r="ACC39" s="195"/>
      <c r="ACD39" s="195"/>
      <c r="ACE39" s="195"/>
      <c r="ACF39" s="195"/>
      <c r="ACG39" s="195"/>
      <c r="ACH39" s="195"/>
      <c r="ACI39" s="195"/>
      <c r="ACJ39" s="195"/>
      <c r="ACK39" s="195"/>
      <c r="ACL39" s="195"/>
      <c r="ACM39" s="195"/>
      <c r="ACN39" s="195"/>
      <c r="ACO39" s="195"/>
      <c r="ACP39" s="195"/>
      <c r="ACQ39" s="195"/>
      <c r="ACR39" s="195"/>
      <c r="ACS39" s="195"/>
      <c r="ACT39" s="195"/>
      <c r="ACU39" s="195"/>
      <c r="ACV39" s="195"/>
      <c r="ACW39" s="195"/>
      <c r="ACX39" s="195"/>
      <c r="ACY39" s="195"/>
      <c r="ACZ39" s="195"/>
      <c r="ADA39" s="195"/>
      <c r="ADB39" s="195"/>
      <c r="ADC39" s="195"/>
      <c r="ADD39" s="195"/>
      <c r="ADE39" s="195"/>
      <c r="ADF39" s="195"/>
      <c r="ADG39" s="195"/>
      <c r="ADH39" s="195"/>
      <c r="ADI39" s="195"/>
      <c r="ADJ39" s="195"/>
      <c r="ADK39" s="195"/>
      <c r="ADL39" s="195"/>
      <c r="ADM39" s="195"/>
      <c r="ADN39" s="195"/>
      <c r="ADO39" s="195"/>
      <c r="ADP39" s="195"/>
      <c r="ADQ39" s="195"/>
      <c r="ADR39" s="195"/>
      <c r="ADS39" s="195"/>
      <c r="ADT39" s="195"/>
      <c r="ADU39" s="195"/>
      <c r="ADV39" s="195"/>
      <c r="ADW39" s="195"/>
      <c r="ADX39" s="195"/>
      <c r="ADY39" s="195"/>
      <c r="ADZ39" s="195"/>
      <c r="AEA39" s="195"/>
      <c r="AEB39" s="195"/>
      <c r="AEC39" s="195"/>
      <c r="AED39" s="195"/>
      <c r="AEE39" s="195"/>
      <c r="AEF39" s="195"/>
      <c r="AEG39" s="195"/>
      <c r="AEH39" s="195"/>
      <c r="AEI39" s="195"/>
      <c r="AEJ39" s="195"/>
      <c r="AEK39" s="195"/>
      <c r="AEL39" s="195"/>
      <c r="AEM39" s="195"/>
      <c r="AEN39" s="195"/>
      <c r="AEO39" s="195"/>
      <c r="AEP39" s="195"/>
      <c r="AEQ39" s="195"/>
      <c r="AER39" s="195"/>
      <c r="AES39" s="195"/>
      <c r="AET39" s="195"/>
      <c r="AEU39" s="195"/>
      <c r="AEV39" s="195"/>
      <c r="AEW39" s="195"/>
      <c r="AEX39" s="195"/>
      <c r="AEY39" s="195"/>
      <c r="AEZ39" s="195"/>
      <c r="AFA39" s="195"/>
      <c r="AFB39" s="195"/>
      <c r="AFC39" s="195"/>
      <c r="AFD39" s="195"/>
      <c r="AFE39" s="195"/>
      <c r="AFF39" s="195"/>
      <c r="AFG39" s="195"/>
      <c r="AFH39" s="195"/>
      <c r="AFI39" s="195"/>
      <c r="AFJ39" s="195"/>
      <c r="AFK39" s="195"/>
      <c r="AFL39" s="195"/>
      <c r="AFM39" s="195"/>
      <c r="AFN39" s="195"/>
      <c r="AFO39" s="195"/>
      <c r="AFP39" s="195"/>
      <c r="AFQ39" s="195"/>
      <c r="AFR39" s="195"/>
      <c r="AFS39" s="195"/>
      <c r="AFT39" s="195"/>
      <c r="AFU39" s="195"/>
      <c r="AFV39" s="195"/>
      <c r="AFW39" s="195"/>
      <c r="AFX39" s="195"/>
      <c r="AFY39" s="195"/>
      <c r="AFZ39" s="195"/>
      <c r="AGA39" s="195"/>
      <c r="AGB39" s="195"/>
      <c r="AGC39" s="195"/>
      <c r="AGD39" s="195"/>
      <c r="AGE39" s="195"/>
      <c r="AGF39" s="195"/>
      <c r="AGG39" s="195"/>
      <c r="AGH39" s="195"/>
      <c r="AGI39" s="195"/>
      <c r="AGJ39" s="195"/>
      <c r="AGK39" s="195"/>
      <c r="AGL39" s="195"/>
      <c r="AGM39" s="195"/>
      <c r="AGN39" s="195"/>
      <c r="AGO39" s="195"/>
      <c r="AGP39" s="195"/>
      <c r="AGQ39" s="195"/>
      <c r="AGR39" s="195"/>
      <c r="AGS39" s="195"/>
      <c r="AGT39" s="195"/>
      <c r="AGU39" s="195"/>
      <c r="AGV39" s="195"/>
      <c r="AGW39" s="195"/>
      <c r="AGX39" s="195"/>
      <c r="AGY39" s="195"/>
      <c r="AGZ39" s="195"/>
      <c r="AHA39" s="195"/>
      <c r="AHB39" s="195"/>
      <c r="AHC39" s="195"/>
      <c r="AHD39" s="195"/>
      <c r="AHE39" s="195"/>
      <c r="AHF39" s="195"/>
      <c r="AHG39" s="195"/>
      <c r="AHH39" s="195"/>
      <c r="AHI39" s="195"/>
      <c r="AHJ39" s="195"/>
      <c r="AHK39" s="195"/>
      <c r="AHL39" s="195"/>
      <c r="AHM39" s="195"/>
      <c r="AHN39" s="195"/>
      <c r="AHO39" s="196"/>
      <c r="AHQ39" s="208">
        <v>34</v>
      </c>
    </row>
    <row r="40" spans="1:903">
      <c r="A40" s="198" t="s">
        <v>0</v>
      </c>
      <c r="B40" s="199" t="s">
        <v>6123</v>
      </c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200"/>
      <c r="HU40" s="200"/>
      <c r="HV40" s="200"/>
      <c r="HW40" s="200"/>
      <c r="HX40" s="200"/>
      <c r="HY40" s="200"/>
      <c r="HZ40" s="200"/>
      <c r="IA40" s="200"/>
      <c r="IB40" s="200"/>
      <c r="IC40" s="200"/>
      <c r="ID40" s="200"/>
      <c r="IE40" s="200"/>
      <c r="IF40" s="200"/>
      <c r="IG40" s="200"/>
      <c r="IH40" s="200"/>
      <c r="II40" s="200"/>
      <c r="IJ40" s="200"/>
      <c r="IK40" s="200"/>
      <c r="IL40" s="200"/>
      <c r="IM40" s="200"/>
      <c r="IN40" s="200"/>
      <c r="IO40" s="200"/>
      <c r="IP40" s="200"/>
      <c r="IQ40" s="200"/>
      <c r="IR40" s="200"/>
      <c r="IS40" s="200"/>
      <c r="IT40" s="200"/>
      <c r="IU40" s="200"/>
      <c r="IV40" s="200"/>
      <c r="IW40" s="200"/>
      <c r="IX40" s="200"/>
      <c r="IY40" s="200"/>
      <c r="IZ40" s="200"/>
      <c r="JA40" s="200"/>
      <c r="JB40" s="200"/>
      <c r="JC40" s="200"/>
      <c r="JD40" s="200"/>
      <c r="JE40" s="200"/>
      <c r="JF40" s="200"/>
      <c r="JG40" s="200"/>
      <c r="JH40" s="200"/>
      <c r="JI40" s="200"/>
      <c r="JJ40" s="200"/>
      <c r="JK40" s="200"/>
      <c r="JL40" s="200"/>
      <c r="JM40" s="200"/>
      <c r="JN40" s="200"/>
      <c r="JO40" s="200"/>
      <c r="JP40" s="200"/>
      <c r="JQ40" s="200"/>
      <c r="JR40" s="200"/>
      <c r="JS40" s="200"/>
      <c r="JT40" s="200"/>
      <c r="JU40" s="200"/>
      <c r="JV40" s="200"/>
      <c r="JW40" s="200"/>
      <c r="JX40" s="200"/>
      <c r="JY40" s="200"/>
      <c r="JZ40" s="200"/>
      <c r="KA40" s="200"/>
      <c r="KB40" s="200"/>
      <c r="KC40" s="200"/>
      <c r="KD40" s="200"/>
      <c r="KE40" s="200"/>
      <c r="KF40" s="200"/>
      <c r="KG40" s="200"/>
      <c r="KH40" s="200"/>
      <c r="KI40" s="200"/>
      <c r="KJ40" s="200"/>
      <c r="KK40" s="200"/>
      <c r="KL40" s="200"/>
      <c r="KM40" s="200"/>
      <c r="KN40" s="200"/>
      <c r="KO40" s="200"/>
      <c r="KP40" s="200"/>
      <c r="KQ40" s="200"/>
      <c r="KR40" s="200"/>
      <c r="KS40" s="200"/>
      <c r="KT40" s="200"/>
      <c r="KU40" s="200"/>
      <c r="KV40" s="200"/>
      <c r="KW40" s="200"/>
      <c r="KX40" s="200"/>
      <c r="KY40" s="200"/>
      <c r="KZ40" s="200"/>
      <c r="LA40" s="200"/>
      <c r="LB40" s="200"/>
      <c r="LC40" s="200"/>
      <c r="LD40" s="200"/>
      <c r="LE40" s="200"/>
      <c r="LF40" s="200"/>
      <c r="LG40" s="200"/>
      <c r="LH40" s="200"/>
      <c r="LI40" s="200"/>
      <c r="LJ40" s="200"/>
      <c r="LK40" s="200"/>
      <c r="LL40" s="200"/>
      <c r="LM40" s="200"/>
      <c r="LN40" s="200"/>
      <c r="LO40" s="200"/>
      <c r="LP40" s="200"/>
      <c r="LQ40" s="200"/>
      <c r="LR40" s="200"/>
      <c r="LS40" s="200"/>
      <c r="LT40" s="200"/>
      <c r="LU40" s="200"/>
      <c r="LV40" s="200"/>
      <c r="LW40" s="200"/>
      <c r="LX40" s="200"/>
      <c r="LY40" s="200"/>
      <c r="LZ40" s="200"/>
      <c r="MA40" s="200"/>
      <c r="MB40" s="200"/>
      <c r="MC40" s="200"/>
      <c r="MD40" s="200"/>
      <c r="ME40" s="200"/>
      <c r="MF40" s="200"/>
      <c r="MG40" s="200"/>
      <c r="MH40" s="200"/>
      <c r="MI40" s="200"/>
      <c r="MJ40" s="200"/>
      <c r="MK40" s="200"/>
      <c r="ML40" s="200"/>
      <c r="MM40" s="200"/>
      <c r="MN40" s="200"/>
      <c r="MO40" s="200"/>
      <c r="MP40" s="200"/>
      <c r="MQ40" s="200"/>
      <c r="MR40" s="200"/>
      <c r="MS40" s="200"/>
      <c r="MT40" s="200"/>
      <c r="MU40" s="200"/>
      <c r="MV40" s="200"/>
      <c r="MW40" s="200"/>
      <c r="MX40" s="200"/>
      <c r="MY40" s="200"/>
      <c r="MZ40" s="200"/>
      <c r="NA40" s="200"/>
      <c r="NB40" s="200"/>
      <c r="NC40" s="200"/>
      <c r="ND40" s="200"/>
      <c r="NE40" s="200"/>
      <c r="NF40" s="200"/>
      <c r="NG40" s="200"/>
      <c r="NH40" s="200"/>
      <c r="NI40" s="200"/>
      <c r="NJ40" s="200"/>
      <c r="NK40" s="200"/>
      <c r="NL40" s="200"/>
      <c r="NM40" s="200"/>
      <c r="NN40" s="200"/>
      <c r="NO40" s="200"/>
      <c r="NP40" s="200"/>
      <c r="NQ40" s="200"/>
      <c r="NR40" s="200"/>
      <c r="NS40" s="200"/>
      <c r="NT40" s="200"/>
      <c r="NU40" s="200"/>
      <c r="NV40" s="200"/>
      <c r="NW40" s="200"/>
      <c r="NX40" s="200"/>
      <c r="NY40" s="200"/>
      <c r="NZ40" s="200"/>
      <c r="OA40" s="200"/>
      <c r="OB40" s="200"/>
      <c r="OC40" s="200"/>
      <c r="OD40" s="200"/>
      <c r="OE40" s="200"/>
      <c r="OF40" s="200"/>
      <c r="OG40" s="200"/>
      <c r="OH40" s="200"/>
      <c r="OI40" s="200"/>
      <c r="OJ40" s="200"/>
      <c r="OK40" s="200"/>
      <c r="OL40" s="200"/>
      <c r="OM40" s="200"/>
      <c r="ON40" s="200"/>
      <c r="OO40" s="200"/>
      <c r="OP40" s="200"/>
      <c r="OQ40" s="200"/>
      <c r="OR40" s="200"/>
      <c r="OS40" s="200"/>
      <c r="OT40" s="200"/>
      <c r="OU40" s="200"/>
      <c r="OV40" s="200"/>
      <c r="OW40" s="200"/>
      <c r="OX40" s="200"/>
      <c r="OY40" s="200"/>
      <c r="OZ40" s="200"/>
      <c r="PA40" s="200"/>
      <c r="PB40" s="200"/>
      <c r="PC40" s="200"/>
      <c r="PD40" s="200"/>
      <c r="PE40" s="200"/>
      <c r="PF40" s="200"/>
      <c r="PG40" s="200"/>
      <c r="PH40" s="200"/>
      <c r="PI40" s="200"/>
      <c r="PJ40" s="200"/>
      <c r="PK40" s="200"/>
      <c r="PL40" s="200"/>
      <c r="PM40" s="200"/>
      <c r="PN40" s="200"/>
      <c r="PO40" s="200"/>
      <c r="PP40" s="200"/>
      <c r="PQ40" s="200"/>
      <c r="PR40" s="200"/>
      <c r="PS40" s="200"/>
      <c r="PT40" s="200"/>
      <c r="PU40" s="200"/>
      <c r="PV40" s="200"/>
      <c r="PW40" s="200"/>
      <c r="PX40" s="200"/>
      <c r="PY40" s="200"/>
      <c r="PZ40" s="200"/>
      <c r="QA40" s="200"/>
      <c r="QB40" s="200"/>
      <c r="QC40" s="200"/>
      <c r="QD40" s="200"/>
      <c r="QE40" s="200"/>
      <c r="QF40" s="200"/>
      <c r="QG40" s="200"/>
      <c r="QH40" s="200"/>
      <c r="QI40" s="200"/>
      <c r="QJ40" s="200"/>
      <c r="QK40" s="200"/>
      <c r="QL40" s="200"/>
      <c r="QM40" s="200"/>
      <c r="QN40" s="200"/>
      <c r="QO40" s="200"/>
      <c r="QP40" s="200"/>
      <c r="QQ40" s="200"/>
      <c r="QR40" s="200"/>
      <c r="QS40" s="200"/>
      <c r="QT40" s="200"/>
      <c r="QU40" s="200"/>
      <c r="QV40" s="200"/>
      <c r="QW40" s="200"/>
      <c r="QX40" s="200"/>
      <c r="QY40" s="200"/>
      <c r="QZ40" s="200"/>
      <c r="RA40" s="200"/>
      <c r="RB40" s="200"/>
      <c r="RC40" s="200"/>
      <c r="RD40" s="200"/>
      <c r="RE40" s="200"/>
      <c r="RF40" s="200"/>
      <c r="RG40" s="200"/>
      <c r="RH40" s="200"/>
      <c r="RI40" s="200"/>
      <c r="RJ40" s="200"/>
      <c r="RK40" s="200"/>
      <c r="RL40" s="200"/>
      <c r="RM40" s="200"/>
      <c r="RN40" s="200"/>
      <c r="RO40" s="200"/>
      <c r="RP40" s="200"/>
      <c r="RQ40" s="200"/>
      <c r="RR40" s="200"/>
      <c r="RS40" s="200"/>
      <c r="RT40" s="200"/>
      <c r="RU40" s="200"/>
      <c r="RV40" s="200"/>
      <c r="RW40" s="200"/>
      <c r="RX40" s="200"/>
      <c r="RY40" s="200"/>
      <c r="RZ40" s="200"/>
      <c r="SA40" s="200"/>
      <c r="SB40" s="200"/>
      <c r="SC40" s="200"/>
      <c r="SD40" s="200"/>
      <c r="SE40" s="200"/>
      <c r="SF40" s="200"/>
      <c r="SG40" s="200"/>
      <c r="SH40" s="200"/>
      <c r="SI40" s="200"/>
      <c r="SJ40" s="200"/>
      <c r="SK40" s="200"/>
      <c r="SL40" s="200"/>
      <c r="SM40" s="200"/>
      <c r="SN40" s="200"/>
      <c r="SO40" s="200"/>
      <c r="SP40" s="200"/>
      <c r="SQ40" s="200"/>
      <c r="SR40" s="200"/>
      <c r="SS40" s="200"/>
      <c r="ST40" s="200"/>
      <c r="SU40" s="200"/>
      <c r="SV40" s="200"/>
      <c r="SW40" s="200"/>
      <c r="SX40" s="200"/>
      <c r="SY40" s="200"/>
      <c r="SZ40" s="200"/>
      <c r="TA40" s="200"/>
      <c r="TB40" s="200"/>
      <c r="TC40" s="200"/>
      <c r="TD40" s="200"/>
      <c r="TE40" s="200"/>
      <c r="TF40" s="200"/>
      <c r="TG40" s="200"/>
      <c r="TH40" s="200"/>
      <c r="TI40" s="200"/>
      <c r="TJ40" s="200"/>
      <c r="TK40" s="200"/>
      <c r="TL40" s="200"/>
      <c r="TM40" s="200"/>
      <c r="TN40" s="200"/>
      <c r="TO40" s="200"/>
      <c r="TP40" s="200"/>
      <c r="TQ40" s="200"/>
      <c r="TR40" s="200"/>
      <c r="TS40" s="200"/>
      <c r="TT40" s="200"/>
      <c r="TU40" s="200"/>
      <c r="TV40" s="200"/>
      <c r="TW40" s="200"/>
      <c r="TX40" s="200"/>
      <c r="TY40" s="200"/>
      <c r="TZ40" s="200"/>
      <c r="UA40" s="200"/>
      <c r="UB40" s="200"/>
      <c r="UC40" s="200"/>
      <c r="UD40" s="200"/>
      <c r="UE40" s="200"/>
      <c r="UF40" s="200"/>
      <c r="UG40" s="200"/>
      <c r="UH40" s="200"/>
      <c r="UI40" s="200"/>
      <c r="UJ40" s="200"/>
      <c r="UK40" s="200"/>
      <c r="UL40" s="200"/>
      <c r="UM40" s="200"/>
      <c r="UN40" s="200"/>
      <c r="UO40" s="200"/>
      <c r="UP40" s="200"/>
      <c r="UQ40" s="200"/>
      <c r="UR40" s="200"/>
      <c r="US40" s="200"/>
      <c r="UT40" s="200"/>
      <c r="UU40" s="200"/>
      <c r="UV40" s="200"/>
      <c r="UW40" s="200"/>
      <c r="UX40" s="200"/>
      <c r="UY40" s="200"/>
      <c r="UZ40" s="200"/>
      <c r="VA40" s="200"/>
      <c r="VB40" s="200"/>
      <c r="VC40" s="200"/>
      <c r="VD40" s="200"/>
      <c r="VE40" s="200"/>
      <c r="VF40" s="200"/>
      <c r="VG40" s="200"/>
      <c r="VH40" s="200"/>
      <c r="VI40" s="200"/>
      <c r="VJ40" s="200"/>
      <c r="VK40" s="200"/>
      <c r="VL40" s="200"/>
      <c r="VM40" s="200"/>
      <c r="VN40" s="200"/>
      <c r="VO40" s="200"/>
      <c r="VP40" s="200"/>
      <c r="VQ40" s="200"/>
      <c r="VR40" s="200"/>
      <c r="VS40" s="200"/>
      <c r="VT40" s="200"/>
      <c r="VU40" s="200"/>
      <c r="VV40" s="200"/>
      <c r="VW40" s="200"/>
      <c r="VX40" s="200"/>
      <c r="VY40" s="200"/>
      <c r="VZ40" s="200"/>
      <c r="WA40" s="200"/>
      <c r="WB40" s="200"/>
      <c r="WC40" s="200"/>
      <c r="WD40" s="200"/>
      <c r="WE40" s="200"/>
      <c r="WF40" s="200"/>
      <c r="WG40" s="200"/>
      <c r="WH40" s="200"/>
      <c r="WI40" s="200"/>
      <c r="WJ40" s="200"/>
      <c r="WK40" s="200"/>
      <c r="WL40" s="200"/>
      <c r="WM40" s="200"/>
      <c r="WN40" s="200"/>
      <c r="WO40" s="200"/>
      <c r="WP40" s="200"/>
      <c r="WQ40" s="200"/>
      <c r="WR40" s="200"/>
      <c r="WS40" s="200"/>
      <c r="WT40" s="200"/>
      <c r="WU40" s="200"/>
      <c r="WV40" s="200"/>
      <c r="WW40" s="200"/>
      <c r="WX40" s="200"/>
      <c r="WY40" s="200"/>
      <c r="WZ40" s="200"/>
      <c r="XA40" s="200"/>
      <c r="XB40" s="200"/>
      <c r="XC40" s="200"/>
      <c r="XD40" s="200"/>
      <c r="XE40" s="200"/>
      <c r="XF40" s="200"/>
      <c r="XG40" s="200"/>
      <c r="XH40" s="200"/>
      <c r="XI40" s="200"/>
      <c r="XJ40" s="200"/>
      <c r="XK40" s="200"/>
      <c r="XL40" s="200"/>
      <c r="XM40" s="200"/>
      <c r="XN40" s="200"/>
      <c r="XO40" s="200"/>
      <c r="XP40" s="200"/>
      <c r="XQ40" s="200"/>
      <c r="XR40" s="200"/>
      <c r="XS40" s="200"/>
      <c r="XT40" s="200"/>
      <c r="XU40" s="200"/>
      <c r="XV40" s="200"/>
      <c r="XW40" s="200"/>
      <c r="XX40" s="200"/>
      <c r="XY40" s="200"/>
      <c r="XZ40" s="200"/>
      <c r="YA40" s="200"/>
      <c r="YB40" s="200"/>
      <c r="YC40" s="200"/>
      <c r="YD40" s="200"/>
      <c r="YE40" s="200"/>
      <c r="YF40" s="200"/>
      <c r="YG40" s="200"/>
      <c r="YH40" s="200"/>
      <c r="YI40" s="200"/>
      <c r="YJ40" s="200"/>
      <c r="YK40" s="200"/>
      <c r="YL40" s="200"/>
      <c r="YM40" s="200"/>
      <c r="YN40" s="200"/>
      <c r="YO40" s="200"/>
      <c r="YP40" s="200"/>
      <c r="YQ40" s="200"/>
      <c r="YR40" s="200"/>
      <c r="YS40" s="200"/>
      <c r="YT40" s="200"/>
      <c r="YU40" s="200"/>
      <c r="YV40" s="200"/>
      <c r="YW40" s="200"/>
      <c r="YX40" s="200"/>
      <c r="YY40" s="200"/>
      <c r="YZ40" s="200"/>
      <c r="ZA40" s="200"/>
      <c r="ZB40" s="200"/>
      <c r="ZC40" s="200"/>
      <c r="ZD40" s="200"/>
      <c r="ZE40" s="200"/>
      <c r="ZF40" s="200"/>
      <c r="ZG40" s="200"/>
      <c r="ZH40" s="200"/>
      <c r="ZI40" s="200"/>
      <c r="ZJ40" s="200"/>
      <c r="ZK40" s="200"/>
      <c r="ZL40" s="200"/>
      <c r="ZM40" s="200"/>
      <c r="ZN40" s="200"/>
      <c r="ZO40" s="200"/>
      <c r="ZP40" s="200"/>
      <c r="ZQ40" s="200"/>
      <c r="ZR40" s="200"/>
      <c r="ZS40" s="200"/>
      <c r="ZT40" s="200"/>
      <c r="ZU40" s="200"/>
      <c r="ZV40" s="200"/>
      <c r="ZW40" s="200"/>
      <c r="ZX40" s="200"/>
      <c r="ZY40" s="200"/>
      <c r="ZZ40" s="200"/>
      <c r="AAA40" s="200"/>
      <c r="AAB40" s="200"/>
      <c r="AAC40" s="200"/>
      <c r="AAD40" s="200"/>
      <c r="AAE40" s="200"/>
      <c r="AAF40" s="200"/>
      <c r="AAG40" s="200"/>
      <c r="AAH40" s="200"/>
      <c r="AAI40" s="200"/>
      <c r="AAJ40" s="200"/>
      <c r="AAK40" s="200"/>
      <c r="AAL40" s="200"/>
      <c r="AAM40" s="200"/>
      <c r="AAN40" s="200"/>
      <c r="AAO40" s="200"/>
      <c r="AAP40" s="200"/>
      <c r="AAQ40" s="200"/>
      <c r="AAR40" s="200"/>
      <c r="AAS40" s="200"/>
      <c r="AAT40" s="200"/>
      <c r="AAU40" s="200"/>
      <c r="AAV40" s="200"/>
      <c r="AAW40" s="200"/>
      <c r="AAX40" s="200"/>
      <c r="AAY40" s="200"/>
      <c r="AAZ40" s="200"/>
      <c r="ABA40" s="200"/>
      <c r="ABB40" s="200"/>
      <c r="ABC40" s="200"/>
      <c r="ABD40" s="200"/>
      <c r="ABE40" s="200"/>
      <c r="ABF40" s="200"/>
      <c r="ABG40" s="200"/>
      <c r="ABH40" s="200"/>
      <c r="ABI40" s="200"/>
      <c r="ABJ40" s="200"/>
      <c r="ABK40" s="200"/>
      <c r="ABL40" s="200"/>
      <c r="ABM40" s="200"/>
      <c r="ABN40" s="200"/>
      <c r="ABO40" s="200"/>
      <c r="ABP40" s="200"/>
      <c r="ABQ40" s="200"/>
      <c r="ABR40" s="200"/>
      <c r="ABS40" s="200"/>
      <c r="ABT40" s="200"/>
      <c r="ABU40" s="200"/>
      <c r="ABV40" s="200"/>
      <c r="ABW40" s="200"/>
      <c r="ABX40" s="200"/>
      <c r="ABY40" s="200"/>
      <c r="ABZ40" s="200"/>
      <c r="ACA40" s="200"/>
      <c r="ACB40" s="200"/>
      <c r="ACC40" s="200"/>
      <c r="ACD40" s="200"/>
      <c r="ACE40" s="200"/>
      <c r="ACF40" s="200"/>
      <c r="ACG40" s="200"/>
      <c r="ACH40" s="200"/>
      <c r="ACI40" s="200"/>
      <c r="ACJ40" s="200"/>
      <c r="ACK40" s="200"/>
      <c r="ACL40" s="200"/>
      <c r="ACM40" s="200"/>
      <c r="ACN40" s="200"/>
      <c r="ACO40" s="200"/>
      <c r="ACP40" s="200"/>
      <c r="ACQ40" s="200"/>
      <c r="ACR40" s="200"/>
      <c r="ACS40" s="200"/>
      <c r="ACT40" s="200"/>
      <c r="ACU40" s="200"/>
      <c r="ACV40" s="200"/>
      <c r="ACW40" s="200"/>
      <c r="ACX40" s="200"/>
      <c r="ACY40" s="200"/>
      <c r="ACZ40" s="200"/>
      <c r="ADA40" s="200"/>
      <c r="ADB40" s="200"/>
      <c r="ADC40" s="200"/>
      <c r="ADD40" s="200"/>
      <c r="ADE40" s="200"/>
      <c r="ADF40" s="200"/>
      <c r="ADG40" s="200"/>
      <c r="ADH40" s="200"/>
      <c r="ADI40" s="200"/>
      <c r="ADJ40" s="200"/>
      <c r="ADK40" s="200"/>
      <c r="ADL40" s="200"/>
      <c r="ADM40" s="200"/>
      <c r="ADN40" s="200"/>
      <c r="ADO40" s="200"/>
      <c r="ADP40" s="200"/>
      <c r="ADQ40" s="200"/>
      <c r="ADR40" s="200"/>
      <c r="ADS40" s="200"/>
      <c r="ADT40" s="200"/>
      <c r="ADU40" s="200"/>
      <c r="ADV40" s="200"/>
      <c r="ADW40" s="200"/>
      <c r="ADX40" s="200"/>
      <c r="ADY40" s="200"/>
      <c r="ADZ40" s="200"/>
      <c r="AEA40" s="200"/>
      <c r="AEB40" s="200"/>
      <c r="AEC40" s="200"/>
      <c r="AED40" s="200"/>
      <c r="AEE40" s="200"/>
      <c r="AEF40" s="200"/>
      <c r="AEG40" s="200"/>
      <c r="AEH40" s="200"/>
      <c r="AEI40" s="200"/>
      <c r="AEJ40" s="200"/>
      <c r="AEK40" s="200"/>
      <c r="AEL40" s="200"/>
      <c r="AEM40" s="200"/>
      <c r="AEN40" s="200"/>
      <c r="AEO40" s="200"/>
      <c r="AEP40" s="200"/>
      <c r="AEQ40" s="200"/>
      <c r="AER40" s="200"/>
      <c r="AES40" s="200"/>
      <c r="AET40" s="200"/>
      <c r="AEU40" s="200"/>
      <c r="AEV40" s="200"/>
      <c r="AEW40" s="200"/>
      <c r="AEX40" s="200"/>
      <c r="AEY40" s="200"/>
      <c r="AEZ40" s="200"/>
      <c r="AFA40" s="200"/>
      <c r="AFB40" s="200"/>
      <c r="AFC40" s="200"/>
      <c r="AFD40" s="200"/>
      <c r="AFE40" s="200"/>
      <c r="AFF40" s="200"/>
      <c r="AFG40" s="200"/>
      <c r="AFH40" s="200"/>
      <c r="AFI40" s="200"/>
      <c r="AFJ40" s="200"/>
      <c r="AFK40" s="200"/>
      <c r="AFL40" s="200"/>
      <c r="AFM40" s="200"/>
      <c r="AFN40" s="200"/>
      <c r="AFO40" s="200"/>
      <c r="AFP40" s="200"/>
      <c r="AFQ40" s="200"/>
      <c r="AFR40" s="200"/>
      <c r="AFS40" s="200"/>
      <c r="AFT40" s="200"/>
      <c r="AFU40" s="200"/>
      <c r="AFV40" s="200"/>
      <c r="AFW40" s="200"/>
      <c r="AFX40" s="200"/>
      <c r="AFY40" s="200"/>
      <c r="AFZ40" s="200"/>
      <c r="AGA40" s="200"/>
      <c r="AGB40" s="200"/>
      <c r="AGC40" s="200"/>
      <c r="AGD40" s="200"/>
      <c r="AGE40" s="200"/>
      <c r="AGF40" s="200"/>
      <c r="AGG40" s="200"/>
      <c r="AGH40" s="200"/>
      <c r="AGI40" s="200"/>
      <c r="AGJ40" s="200"/>
      <c r="AGK40" s="200"/>
      <c r="AGL40" s="200"/>
      <c r="AGM40" s="200"/>
      <c r="AGN40" s="200"/>
      <c r="AGO40" s="200"/>
      <c r="AGP40" s="200"/>
      <c r="AGQ40" s="200"/>
      <c r="AGR40" s="200"/>
      <c r="AGS40" s="200"/>
      <c r="AGT40" s="200"/>
      <c r="AGU40" s="200"/>
      <c r="AGV40" s="200"/>
      <c r="AGW40" s="200"/>
      <c r="AGX40" s="200"/>
      <c r="AGY40" s="200"/>
      <c r="AGZ40" s="200"/>
      <c r="AHA40" s="200"/>
      <c r="AHB40" s="200"/>
      <c r="AHC40" s="200"/>
      <c r="AHD40" s="200"/>
      <c r="AHE40" s="200"/>
      <c r="AHF40" s="200"/>
      <c r="AHG40" s="200"/>
      <c r="AHH40" s="200"/>
      <c r="AHI40" s="200"/>
      <c r="AHJ40" s="200"/>
      <c r="AHK40" s="200"/>
      <c r="AHL40" s="200"/>
      <c r="AHM40" s="200"/>
      <c r="AHN40" s="200"/>
      <c r="AHO40" s="200"/>
      <c r="AHQ40" s="209">
        <v>35</v>
      </c>
    </row>
    <row r="41" spans="1:903">
      <c r="A41" s="198" t="s">
        <v>2</v>
      </c>
      <c r="B41" s="199" t="s">
        <v>6124</v>
      </c>
      <c r="C41" s="200"/>
      <c r="D41" s="200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200"/>
      <c r="HU41" s="200"/>
      <c r="HV41" s="200"/>
      <c r="HW41" s="200"/>
      <c r="HX41" s="200"/>
      <c r="HY41" s="200"/>
      <c r="HZ41" s="200"/>
      <c r="IA41" s="200"/>
      <c r="IB41" s="200"/>
      <c r="IC41" s="200"/>
      <c r="ID41" s="200"/>
      <c r="IE41" s="200"/>
      <c r="IF41" s="200"/>
      <c r="IG41" s="200"/>
      <c r="IH41" s="200"/>
      <c r="II41" s="200"/>
      <c r="IJ41" s="200"/>
      <c r="IK41" s="200"/>
      <c r="IL41" s="200"/>
      <c r="IM41" s="200"/>
      <c r="IN41" s="200"/>
      <c r="IO41" s="200"/>
      <c r="IP41" s="200"/>
      <c r="IQ41" s="200"/>
      <c r="IR41" s="200"/>
      <c r="IS41" s="200"/>
      <c r="IT41" s="200"/>
      <c r="IU41" s="200"/>
      <c r="IV41" s="200"/>
      <c r="IW41" s="200"/>
      <c r="IX41" s="200"/>
      <c r="IY41" s="200"/>
      <c r="IZ41" s="200"/>
      <c r="JA41" s="200"/>
      <c r="JB41" s="200"/>
      <c r="JC41" s="200"/>
      <c r="JD41" s="200"/>
      <c r="JE41" s="200"/>
      <c r="JF41" s="200"/>
      <c r="JG41" s="200"/>
      <c r="JH41" s="200"/>
      <c r="JI41" s="200"/>
      <c r="JJ41" s="200"/>
      <c r="JK41" s="200"/>
      <c r="JL41" s="200"/>
      <c r="JM41" s="200"/>
      <c r="JN41" s="200"/>
      <c r="JO41" s="200"/>
      <c r="JP41" s="200"/>
      <c r="JQ41" s="200"/>
      <c r="JR41" s="200"/>
      <c r="JS41" s="200"/>
      <c r="JT41" s="200"/>
      <c r="JU41" s="200"/>
      <c r="JV41" s="200"/>
      <c r="JW41" s="200"/>
      <c r="JX41" s="200"/>
      <c r="JY41" s="200"/>
      <c r="JZ41" s="200"/>
      <c r="KA41" s="200"/>
      <c r="KB41" s="200"/>
      <c r="KC41" s="200"/>
      <c r="KD41" s="200"/>
      <c r="KE41" s="200"/>
      <c r="KF41" s="200"/>
      <c r="KG41" s="200"/>
      <c r="KH41" s="200"/>
      <c r="KI41" s="200"/>
      <c r="KJ41" s="200"/>
      <c r="KK41" s="200"/>
      <c r="KL41" s="200"/>
      <c r="KM41" s="200"/>
      <c r="KN41" s="200"/>
      <c r="KO41" s="200"/>
      <c r="KP41" s="200"/>
      <c r="KQ41" s="200"/>
      <c r="KR41" s="200"/>
      <c r="KS41" s="200"/>
      <c r="KT41" s="200"/>
      <c r="KU41" s="200"/>
      <c r="KV41" s="200"/>
      <c r="KW41" s="200"/>
      <c r="KX41" s="200"/>
      <c r="KY41" s="200"/>
      <c r="KZ41" s="200"/>
      <c r="LA41" s="200"/>
      <c r="LB41" s="200"/>
      <c r="LC41" s="200"/>
      <c r="LD41" s="200"/>
      <c r="LE41" s="200"/>
      <c r="LF41" s="200"/>
      <c r="LG41" s="200"/>
      <c r="LH41" s="200"/>
      <c r="LI41" s="200"/>
      <c r="LJ41" s="200"/>
      <c r="LK41" s="200"/>
      <c r="LL41" s="200"/>
      <c r="LM41" s="200"/>
      <c r="LN41" s="200"/>
      <c r="LO41" s="200"/>
      <c r="LP41" s="200"/>
      <c r="LQ41" s="200"/>
      <c r="LR41" s="200"/>
      <c r="LS41" s="200"/>
      <c r="LT41" s="200"/>
      <c r="LU41" s="200"/>
      <c r="LV41" s="200"/>
      <c r="LW41" s="200"/>
      <c r="LX41" s="200"/>
      <c r="LY41" s="200"/>
      <c r="LZ41" s="200"/>
      <c r="MA41" s="200"/>
      <c r="MB41" s="200"/>
      <c r="MC41" s="200"/>
      <c r="MD41" s="200"/>
      <c r="ME41" s="200"/>
      <c r="MF41" s="200"/>
      <c r="MG41" s="200"/>
      <c r="MH41" s="200"/>
      <c r="MI41" s="200"/>
      <c r="MJ41" s="200"/>
      <c r="MK41" s="200"/>
      <c r="ML41" s="200"/>
      <c r="MM41" s="200"/>
      <c r="MN41" s="200"/>
      <c r="MO41" s="200"/>
      <c r="MP41" s="200"/>
      <c r="MQ41" s="200"/>
      <c r="MR41" s="200"/>
      <c r="MS41" s="200"/>
      <c r="MT41" s="200"/>
      <c r="MU41" s="200"/>
      <c r="MV41" s="200"/>
      <c r="MW41" s="200"/>
      <c r="MX41" s="200"/>
      <c r="MY41" s="200"/>
      <c r="MZ41" s="200"/>
      <c r="NA41" s="200"/>
      <c r="NB41" s="200"/>
      <c r="NC41" s="200"/>
      <c r="ND41" s="200"/>
      <c r="NE41" s="200"/>
      <c r="NF41" s="200"/>
      <c r="NG41" s="200"/>
      <c r="NH41" s="200"/>
      <c r="NI41" s="200"/>
      <c r="NJ41" s="200"/>
      <c r="NK41" s="200"/>
      <c r="NL41" s="200"/>
      <c r="NM41" s="200"/>
      <c r="NN41" s="200"/>
      <c r="NO41" s="200"/>
      <c r="NP41" s="200"/>
      <c r="NQ41" s="200"/>
      <c r="NR41" s="200"/>
      <c r="NS41" s="200"/>
      <c r="NT41" s="200"/>
      <c r="NU41" s="200"/>
      <c r="NV41" s="200"/>
      <c r="NW41" s="200"/>
      <c r="NX41" s="200"/>
      <c r="NY41" s="200"/>
      <c r="NZ41" s="200"/>
      <c r="OA41" s="200"/>
      <c r="OB41" s="200"/>
      <c r="OC41" s="200"/>
      <c r="OD41" s="200"/>
      <c r="OE41" s="200"/>
      <c r="OF41" s="200"/>
      <c r="OG41" s="200"/>
      <c r="OH41" s="200"/>
      <c r="OI41" s="200"/>
      <c r="OJ41" s="200"/>
      <c r="OK41" s="200"/>
      <c r="OL41" s="200"/>
      <c r="OM41" s="200"/>
      <c r="ON41" s="200"/>
      <c r="OO41" s="200"/>
      <c r="OP41" s="200"/>
      <c r="OQ41" s="200"/>
      <c r="OR41" s="200"/>
      <c r="OS41" s="200"/>
      <c r="OT41" s="200"/>
      <c r="OU41" s="200"/>
      <c r="OV41" s="200"/>
      <c r="OW41" s="200"/>
      <c r="OX41" s="200"/>
      <c r="OY41" s="200"/>
      <c r="OZ41" s="200"/>
      <c r="PA41" s="200"/>
      <c r="PB41" s="200"/>
      <c r="PC41" s="200"/>
      <c r="PD41" s="200"/>
      <c r="PE41" s="200"/>
      <c r="PF41" s="200"/>
      <c r="PG41" s="200"/>
      <c r="PH41" s="200"/>
      <c r="PI41" s="200"/>
      <c r="PJ41" s="200"/>
      <c r="PK41" s="200"/>
      <c r="PL41" s="200"/>
      <c r="PM41" s="200"/>
      <c r="PN41" s="200"/>
      <c r="PO41" s="200"/>
      <c r="PP41" s="200"/>
      <c r="PQ41" s="200"/>
      <c r="PR41" s="200"/>
      <c r="PS41" s="200"/>
      <c r="PT41" s="200"/>
      <c r="PU41" s="200"/>
      <c r="PV41" s="200"/>
      <c r="PW41" s="200"/>
      <c r="PX41" s="200"/>
      <c r="PY41" s="200"/>
      <c r="PZ41" s="200"/>
      <c r="QA41" s="200"/>
      <c r="QB41" s="200"/>
      <c r="QC41" s="200"/>
      <c r="QD41" s="200"/>
      <c r="QE41" s="200"/>
      <c r="QF41" s="200"/>
      <c r="QG41" s="200"/>
      <c r="QH41" s="200"/>
      <c r="QI41" s="200"/>
      <c r="QJ41" s="200"/>
      <c r="QK41" s="200"/>
      <c r="QL41" s="200"/>
      <c r="QM41" s="200"/>
      <c r="QN41" s="200"/>
      <c r="QO41" s="200"/>
      <c r="QP41" s="200"/>
      <c r="QQ41" s="200"/>
      <c r="QR41" s="200"/>
      <c r="QS41" s="200"/>
      <c r="QT41" s="200"/>
      <c r="QU41" s="200"/>
      <c r="QV41" s="200"/>
      <c r="QW41" s="200"/>
      <c r="QX41" s="200"/>
      <c r="QY41" s="200"/>
      <c r="QZ41" s="200"/>
      <c r="RA41" s="200"/>
      <c r="RB41" s="200"/>
      <c r="RC41" s="200"/>
      <c r="RD41" s="200"/>
      <c r="RE41" s="200"/>
      <c r="RF41" s="200"/>
      <c r="RG41" s="200"/>
      <c r="RH41" s="200"/>
      <c r="RI41" s="200"/>
      <c r="RJ41" s="200"/>
      <c r="RK41" s="200"/>
      <c r="RL41" s="200"/>
      <c r="RM41" s="200"/>
      <c r="RN41" s="200"/>
      <c r="RO41" s="200"/>
      <c r="RP41" s="200"/>
      <c r="RQ41" s="200"/>
      <c r="RR41" s="200"/>
      <c r="RS41" s="200"/>
      <c r="RT41" s="200"/>
      <c r="RU41" s="200"/>
      <c r="RV41" s="200"/>
      <c r="RW41" s="200"/>
      <c r="RX41" s="200"/>
      <c r="RY41" s="200"/>
      <c r="RZ41" s="200"/>
      <c r="SA41" s="200"/>
      <c r="SB41" s="200"/>
      <c r="SC41" s="200"/>
      <c r="SD41" s="200"/>
      <c r="SE41" s="200"/>
      <c r="SF41" s="200"/>
      <c r="SG41" s="200"/>
      <c r="SH41" s="200"/>
      <c r="SI41" s="200"/>
      <c r="SJ41" s="200"/>
      <c r="SK41" s="200"/>
      <c r="SL41" s="200"/>
      <c r="SM41" s="200"/>
      <c r="SN41" s="200"/>
      <c r="SO41" s="200"/>
      <c r="SP41" s="200"/>
      <c r="SQ41" s="200"/>
      <c r="SR41" s="200"/>
      <c r="SS41" s="200"/>
      <c r="ST41" s="200"/>
      <c r="SU41" s="200"/>
      <c r="SV41" s="200"/>
      <c r="SW41" s="200"/>
      <c r="SX41" s="200"/>
      <c r="SY41" s="200"/>
      <c r="SZ41" s="200"/>
      <c r="TA41" s="200"/>
      <c r="TB41" s="200"/>
      <c r="TC41" s="200"/>
      <c r="TD41" s="200"/>
      <c r="TE41" s="200"/>
      <c r="TF41" s="200"/>
      <c r="TG41" s="200"/>
      <c r="TH41" s="200"/>
      <c r="TI41" s="200"/>
      <c r="TJ41" s="200"/>
      <c r="TK41" s="200"/>
      <c r="TL41" s="200"/>
      <c r="TM41" s="200"/>
      <c r="TN41" s="200"/>
      <c r="TO41" s="200"/>
      <c r="TP41" s="200"/>
      <c r="TQ41" s="200"/>
      <c r="TR41" s="200"/>
      <c r="TS41" s="200"/>
      <c r="TT41" s="200"/>
      <c r="TU41" s="200"/>
      <c r="TV41" s="200"/>
      <c r="TW41" s="200"/>
      <c r="TX41" s="200"/>
      <c r="TY41" s="200"/>
      <c r="TZ41" s="200"/>
      <c r="UA41" s="200"/>
      <c r="UB41" s="200"/>
      <c r="UC41" s="200"/>
      <c r="UD41" s="200"/>
      <c r="UE41" s="200"/>
      <c r="UF41" s="200"/>
      <c r="UG41" s="200"/>
      <c r="UH41" s="200"/>
      <c r="UI41" s="200"/>
      <c r="UJ41" s="200"/>
      <c r="UK41" s="200"/>
      <c r="UL41" s="200"/>
      <c r="UM41" s="200"/>
      <c r="UN41" s="200"/>
      <c r="UO41" s="200"/>
      <c r="UP41" s="200"/>
      <c r="UQ41" s="200"/>
      <c r="UR41" s="200"/>
      <c r="US41" s="200"/>
      <c r="UT41" s="200"/>
      <c r="UU41" s="200"/>
      <c r="UV41" s="200"/>
      <c r="UW41" s="200"/>
      <c r="UX41" s="200"/>
      <c r="UY41" s="200"/>
      <c r="UZ41" s="200"/>
      <c r="VA41" s="200"/>
      <c r="VB41" s="200"/>
      <c r="VC41" s="200"/>
      <c r="VD41" s="200"/>
      <c r="VE41" s="200"/>
      <c r="VF41" s="200"/>
      <c r="VG41" s="200"/>
      <c r="VH41" s="200"/>
      <c r="VI41" s="200"/>
      <c r="VJ41" s="200"/>
      <c r="VK41" s="200"/>
      <c r="VL41" s="200"/>
      <c r="VM41" s="200"/>
      <c r="VN41" s="200"/>
      <c r="VO41" s="200"/>
      <c r="VP41" s="200"/>
      <c r="VQ41" s="200"/>
      <c r="VR41" s="200"/>
      <c r="VS41" s="200"/>
      <c r="VT41" s="200"/>
      <c r="VU41" s="200"/>
      <c r="VV41" s="200"/>
      <c r="VW41" s="200"/>
      <c r="VX41" s="200"/>
      <c r="VY41" s="200"/>
      <c r="VZ41" s="200"/>
      <c r="WA41" s="200"/>
      <c r="WB41" s="200"/>
      <c r="WC41" s="200"/>
      <c r="WD41" s="200"/>
      <c r="WE41" s="200"/>
      <c r="WF41" s="200"/>
      <c r="WG41" s="200"/>
      <c r="WH41" s="200"/>
      <c r="WI41" s="200"/>
      <c r="WJ41" s="200"/>
      <c r="WK41" s="200"/>
      <c r="WL41" s="200"/>
      <c r="WM41" s="200"/>
      <c r="WN41" s="200"/>
      <c r="WO41" s="200"/>
      <c r="WP41" s="200"/>
      <c r="WQ41" s="200"/>
      <c r="WR41" s="200"/>
      <c r="WS41" s="200"/>
      <c r="WT41" s="200"/>
      <c r="WU41" s="200"/>
      <c r="WV41" s="200"/>
      <c r="WW41" s="200"/>
      <c r="WX41" s="200"/>
      <c r="WY41" s="200"/>
      <c r="WZ41" s="200"/>
      <c r="XA41" s="200"/>
      <c r="XB41" s="200"/>
      <c r="XC41" s="200"/>
      <c r="XD41" s="200"/>
      <c r="XE41" s="200"/>
      <c r="XF41" s="200"/>
      <c r="XG41" s="200"/>
      <c r="XH41" s="200"/>
      <c r="XI41" s="200"/>
      <c r="XJ41" s="200"/>
      <c r="XK41" s="200"/>
      <c r="XL41" s="200"/>
      <c r="XM41" s="200"/>
      <c r="XN41" s="200"/>
      <c r="XO41" s="200"/>
      <c r="XP41" s="200"/>
      <c r="XQ41" s="200"/>
      <c r="XR41" s="200"/>
      <c r="XS41" s="200"/>
      <c r="XT41" s="200"/>
      <c r="XU41" s="200"/>
      <c r="XV41" s="200"/>
      <c r="XW41" s="200"/>
      <c r="XX41" s="200"/>
      <c r="XY41" s="200"/>
      <c r="XZ41" s="200"/>
      <c r="YA41" s="200"/>
      <c r="YB41" s="200"/>
      <c r="YC41" s="200"/>
      <c r="YD41" s="200"/>
      <c r="YE41" s="200"/>
      <c r="YF41" s="200"/>
      <c r="YG41" s="200"/>
      <c r="YH41" s="200"/>
      <c r="YI41" s="200"/>
      <c r="YJ41" s="200"/>
      <c r="YK41" s="200"/>
      <c r="YL41" s="200"/>
      <c r="YM41" s="200"/>
      <c r="YN41" s="200"/>
      <c r="YO41" s="200"/>
      <c r="YP41" s="200"/>
      <c r="YQ41" s="200"/>
      <c r="YR41" s="200"/>
      <c r="YS41" s="200"/>
      <c r="YT41" s="200"/>
      <c r="YU41" s="200"/>
      <c r="YV41" s="200"/>
      <c r="YW41" s="200"/>
      <c r="YX41" s="200"/>
      <c r="YY41" s="200"/>
      <c r="YZ41" s="200"/>
      <c r="ZA41" s="200"/>
      <c r="ZB41" s="200"/>
      <c r="ZC41" s="200"/>
      <c r="ZD41" s="200"/>
      <c r="ZE41" s="200"/>
      <c r="ZF41" s="200"/>
      <c r="ZG41" s="200"/>
      <c r="ZH41" s="200"/>
      <c r="ZI41" s="200"/>
      <c r="ZJ41" s="200"/>
      <c r="ZK41" s="200"/>
      <c r="ZL41" s="200"/>
      <c r="ZM41" s="200"/>
      <c r="ZN41" s="200"/>
      <c r="ZO41" s="200"/>
      <c r="ZP41" s="200"/>
      <c r="ZQ41" s="200"/>
      <c r="ZR41" s="200"/>
      <c r="ZS41" s="200"/>
      <c r="ZT41" s="200"/>
      <c r="ZU41" s="200"/>
      <c r="ZV41" s="200"/>
      <c r="ZW41" s="200"/>
      <c r="ZX41" s="200"/>
      <c r="ZY41" s="200"/>
      <c r="ZZ41" s="200"/>
      <c r="AAA41" s="200"/>
      <c r="AAB41" s="200"/>
      <c r="AAC41" s="200"/>
      <c r="AAD41" s="200"/>
      <c r="AAE41" s="200"/>
      <c r="AAF41" s="200"/>
      <c r="AAG41" s="200"/>
      <c r="AAH41" s="200"/>
      <c r="AAI41" s="200"/>
      <c r="AAJ41" s="200"/>
      <c r="AAK41" s="200"/>
      <c r="AAL41" s="200"/>
      <c r="AAM41" s="200"/>
      <c r="AAN41" s="200"/>
      <c r="AAO41" s="200"/>
      <c r="AAP41" s="200"/>
      <c r="AAQ41" s="200"/>
      <c r="AAR41" s="200"/>
      <c r="AAS41" s="200"/>
      <c r="AAT41" s="200"/>
      <c r="AAU41" s="200"/>
      <c r="AAV41" s="200"/>
      <c r="AAW41" s="200"/>
      <c r="AAX41" s="200"/>
      <c r="AAY41" s="200"/>
      <c r="AAZ41" s="200"/>
      <c r="ABA41" s="200"/>
      <c r="ABB41" s="200"/>
      <c r="ABC41" s="200"/>
      <c r="ABD41" s="200"/>
      <c r="ABE41" s="200"/>
      <c r="ABF41" s="200"/>
      <c r="ABG41" s="200"/>
      <c r="ABH41" s="200"/>
      <c r="ABI41" s="200"/>
      <c r="ABJ41" s="200"/>
      <c r="ABK41" s="200"/>
      <c r="ABL41" s="200"/>
      <c r="ABM41" s="200"/>
      <c r="ABN41" s="200"/>
      <c r="ABO41" s="200"/>
      <c r="ABP41" s="200"/>
      <c r="ABQ41" s="200"/>
      <c r="ABR41" s="200"/>
      <c r="ABS41" s="200"/>
      <c r="ABT41" s="200"/>
      <c r="ABU41" s="200"/>
      <c r="ABV41" s="200"/>
      <c r="ABW41" s="200"/>
      <c r="ABX41" s="200"/>
      <c r="ABY41" s="200"/>
      <c r="ABZ41" s="200"/>
      <c r="ACA41" s="200"/>
      <c r="ACB41" s="200"/>
      <c r="ACC41" s="200"/>
      <c r="ACD41" s="200"/>
      <c r="ACE41" s="200"/>
      <c r="ACF41" s="200"/>
      <c r="ACG41" s="200"/>
      <c r="ACH41" s="200"/>
      <c r="ACI41" s="200"/>
      <c r="ACJ41" s="200"/>
      <c r="ACK41" s="200"/>
      <c r="ACL41" s="200"/>
      <c r="ACM41" s="200"/>
      <c r="ACN41" s="200"/>
      <c r="ACO41" s="200"/>
      <c r="ACP41" s="200"/>
      <c r="ACQ41" s="200"/>
      <c r="ACR41" s="200"/>
      <c r="ACS41" s="200"/>
      <c r="ACT41" s="200"/>
      <c r="ACU41" s="200"/>
      <c r="ACV41" s="200"/>
      <c r="ACW41" s="200"/>
      <c r="ACX41" s="200"/>
      <c r="ACY41" s="200"/>
      <c r="ACZ41" s="200"/>
      <c r="ADA41" s="200"/>
      <c r="ADB41" s="200"/>
      <c r="ADC41" s="200"/>
      <c r="ADD41" s="200"/>
      <c r="ADE41" s="200"/>
      <c r="ADF41" s="200"/>
      <c r="ADG41" s="200"/>
      <c r="ADH41" s="200"/>
      <c r="ADI41" s="200"/>
      <c r="ADJ41" s="200"/>
      <c r="ADK41" s="200"/>
      <c r="ADL41" s="200"/>
      <c r="ADM41" s="200"/>
      <c r="ADN41" s="200"/>
      <c r="ADO41" s="200"/>
      <c r="ADP41" s="200"/>
      <c r="ADQ41" s="200"/>
      <c r="ADR41" s="200"/>
      <c r="ADS41" s="200"/>
      <c r="ADT41" s="200"/>
      <c r="ADU41" s="200"/>
      <c r="ADV41" s="200"/>
      <c r="ADW41" s="200"/>
      <c r="ADX41" s="200"/>
      <c r="ADY41" s="200"/>
      <c r="ADZ41" s="200"/>
      <c r="AEA41" s="200"/>
      <c r="AEB41" s="200"/>
      <c r="AEC41" s="200"/>
      <c r="AED41" s="200"/>
      <c r="AEE41" s="200"/>
      <c r="AEF41" s="200"/>
      <c r="AEG41" s="200"/>
      <c r="AEH41" s="200"/>
      <c r="AEI41" s="200"/>
      <c r="AEJ41" s="200"/>
      <c r="AEK41" s="200"/>
      <c r="AEL41" s="200"/>
      <c r="AEM41" s="200"/>
      <c r="AEN41" s="200"/>
      <c r="AEO41" s="200"/>
      <c r="AEP41" s="200"/>
      <c r="AEQ41" s="200"/>
      <c r="AER41" s="200"/>
      <c r="AES41" s="200"/>
      <c r="AET41" s="200"/>
      <c r="AEU41" s="200"/>
      <c r="AEV41" s="200"/>
      <c r="AEW41" s="200"/>
      <c r="AEX41" s="200"/>
      <c r="AEY41" s="200"/>
      <c r="AEZ41" s="200"/>
      <c r="AFA41" s="200"/>
      <c r="AFB41" s="200"/>
      <c r="AFC41" s="200"/>
      <c r="AFD41" s="200"/>
      <c r="AFE41" s="200"/>
      <c r="AFF41" s="200"/>
      <c r="AFG41" s="200"/>
      <c r="AFH41" s="200"/>
      <c r="AFI41" s="200"/>
      <c r="AFJ41" s="200"/>
      <c r="AFK41" s="200"/>
      <c r="AFL41" s="200"/>
      <c r="AFM41" s="200"/>
      <c r="AFN41" s="200"/>
      <c r="AFO41" s="200"/>
      <c r="AFP41" s="200"/>
      <c r="AFQ41" s="200"/>
      <c r="AFR41" s="200"/>
      <c r="AFS41" s="200"/>
      <c r="AFT41" s="200"/>
      <c r="AFU41" s="200"/>
      <c r="AFV41" s="200"/>
      <c r="AFW41" s="200"/>
      <c r="AFX41" s="200"/>
      <c r="AFY41" s="200"/>
      <c r="AFZ41" s="200"/>
      <c r="AGA41" s="200"/>
      <c r="AGB41" s="200"/>
      <c r="AGC41" s="200"/>
      <c r="AGD41" s="200"/>
      <c r="AGE41" s="200"/>
      <c r="AGF41" s="200"/>
      <c r="AGG41" s="200"/>
      <c r="AGH41" s="200"/>
      <c r="AGI41" s="200"/>
      <c r="AGJ41" s="200"/>
      <c r="AGK41" s="200"/>
      <c r="AGL41" s="200"/>
      <c r="AGM41" s="200"/>
      <c r="AGN41" s="200"/>
      <c r="AGO41" s="200"/>
      <c r="AGP41" s="200"/>
      <c r="AGQ41" s="200"/>
      <c r="AGR41" s="200"/>
      <c r="AGS41" s="200"/>
      <c r="AGT41" s="200"/>
      <c r="AGU41" s="200"/>
      <c r="AGV41" s="200"/>
      <c r="AGW41" s="200"/>
      <c r="AGX41" s="200"/>
      <c r="AGY41" s="200"/>
      <c r="AGZ41" s="200"/>
      <c r="AHA41" s="200"/>
      <c r="AHB41" s="200"/>
      <c r="AHC41" s="200"/>
      <c r="AHD41" s="200"/>
      <c r="AHE41" s="200"/>
      <c r="AHF41" s="200"/>
      <c r="AHG41" s="200"/>
      <c r="AHH41" s="200"/>
      <c r="AHI41" s="200"/>
      <c r="AHJ41" s="200"/>
      <c r="AHK41" s="200"/>
      <c r="AHL41" s="200"/>
      <c r="AHM41" s="200"/>
      <c r="AHN41" s="200"/>
      <c r="AHO41" s="200"/>
      <c r="AHQ41" s="208">
        <v>36</v>
      </c>
    </row>
    <row r="42" spans="1:903">
      <c r="A42" s="198" t="s">
        <v>4</v>
      </c>
      <c r="B42" s="199" t="s">
        <v>6125</v>
      </c>
      <c r="C42" s="200"/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200"/>
      <c r="HU42" s="200"/>
      <c r="HV42" s="200"/>
      <c r="HW42" s="200"/>
      <c r="HX42" s="200"/>
      <c r="HY42" s="200"/>
      <c r="HZ42" s="200"/>
      <c r="IA42" s="200"/>
      <c r="IB42" s="200"/>
      <c r="IC42" s="200"/>
      <c r="ID42" s="200"/>
      <c r="IE42" s="200"/>
      <c r="IF42" s="200"/>
      <c r="IG42" s="200"/>
      <c r="IH42" s="200"/>
      <c r="II42" s="200"/>
      <c r="IJ42" s="200"/>
      <c r="IK42" s="200"/>
      <c r="IL42" s="200"/>
      <c r="IM42" s="200"/>
      <c r="IN42" s="200"/>
      <c r="IO42" s="200"/>
      <c r="IP42" s="200"/>
      <c r="IQ42" s="200"/>
      <c r="IR42" s="200"/>
      <c r="IS42" s="200"/>
      <c r="IT42" s="200"/>
      <c r="IU42" s="200"/>
      <c r="IV42" s="200"/>
      <c r="IW42" s="200"/>
      <c r="IX42" s="200"/>
      <c r="IY42" s="200"/>
      <c r="IZ42" s="200"/>
      <c r="JA42" s="200"/>
      <c r="JB42" s="200"/>
      <c r="JC42" s="200"/>
      <c r="JD42" s="200"/>
      <c r="JE42" s="200"/>
      <c r="JF42" s="200"/>
      <c r="JG42" s="200"/>
      <c r="JH42" s="200"/>
      <c r="JI42" s="200"/>
      <c r="JJ42" s="200"/>
      <c r="JK42" s="200"/>
      <c r="JL42" s="200"/>
      <c r="JM42" s="200"/>
      <c r="JN42" s="200"/>
      <c r="JO42" s="200"/>
      <c r="JP42" s="200"/>
      <c r="JQ42" s="200"/>
      <c r="JR42" s="200"/>
      <c r="JS42" s="200"/>
      <c r="JT42" s="200"/>
      <c r="JU42" s="200"/>
      <c r="JV42" s="200"/>
      <c r="JW42" s="200"/>
      <c r="JX42" s="200"/>
      <c r="JY42" s="200"/>
      <c r="JZ42" s="200"/>
      <c r="KA42" s="200"/>
      <c r="KB42" s="200"/>
      <c r="KC42" s="200"/>
      <c r="KD42" s="200"/>
      <c r="KE42" s="200"/>
      <c r="KF42" s="200"/>
      <c r="KG42" s="200"/>
      <c r="KH42" s="200"/>
      <c r="KI42" s="200"/>
      <c r="KJ42" s="200"/>
      <c r="KK42" s="200"/>
      <c r="KL42" s="200"/>
      <c r="KM42" s="200"/>
      <c r="KN42" s="200"/>
      <c r="KO42" s="200"/>
      <c r="KP42" s="200"/>
      <c r="KQ42" s="200"/>
      <c r="KR42" s="200"/>
      <c r="KS42" s="200"/>
      <c r="KT42" s="200"/>
      <c r="KU42" s="200"/>
      <c r="KV42" s="200"/>
      <c r="KW42" s="200"/>
      <c r="KX42" s="200"/>
      <c r="KY42" s="200"/>
      <c r="KZ42" s="200"/>
      <c r="LA42" s="200"/>
      <c r="LB42" s="200"/>
      <c r="LC42" s="200"/>
      <c r="LD42" s="200"/>
      <c r="LE42" s="200"/>
      <c r="LF42" s="200"/>
      <c r="LG42" s="200"/>
      <c r="LH42" s="200"/>
      <c r="LI42" s="200"/>
      <c r="LJ42" s="200"/>
      <c r="LK42" s="200"/>
      <c r="LL42" s="200"/>
      <c r="LM42" s="200"/>
      <c r="LN42" s="200"/>
      <c r="LO42" s="200"/>
      <c r="LP42" s="200"/>
      <c r="LQ42" s="200"/>
      <c r="LR42" s="200"/>
      <c r="LS42" s="200"/>
      <c r="LT42" s="200"/>
      <c r="LU42" s="200"/>
      <c r="LV42" s="200"/>
      <c r="LW42" s="200"/>
      <c r="LX42" s="200"/>
      <c r="LY42" s="200"/>
      <c r="LZ42" s="200"/>
      <c r="MA42" s="200"/>
      <c r="MB42" s="200"/>
      <c r="MC42" s="200"/>
      <c r="MD42" s="200"/>
      <c r="ME42" s="200"/>
      <c r="MF42" s="200"/>
      <c r="MG42" s="200"/>
      <c r="MH42" s="200"/>
      <c r="MI42" s="200"/>
      <c r="MJ42" s="200"/>
      <c r="MK42" s="200"/>
      <c r="ML42" s="200"/>
      <c r="MM42" s="200"/>
      <c r="MN42" s="200"/>
      <c r="MO42" s="200"/>
      <c r="MP42" s="200"/>
      <c r="MQ42" s="200"/>
      <c r="MR42" s="200"/>
      <c r="MS42" s="200"/>
      <c r="MT42" s="200"/>
      <c r="MU42" s="200"/>
      <c r="MV42" s="200"/>
      <c r="MW42" s="200"/>
      <c r="MX42" s="200"/>
      <c r="MY42" s="200"/>
      <c r="MZ42" s="200"/>
      <c r="NA42" s="200"/>
      <c r="NB42" s="200"/>
      <c r="NC42" s="200"/>
      <c r="ND42" s="200"/>
      <c r="NE42" s="200"/>
      <c r="NF42" s="200"/>
      <c r="NG42" s="200"/>
      <c r="NH42" s="200"/>
      <c r="NI42" s="200"/>
      <c r="NJ42" s="200"/>
      <c r="NK42" s="200"/>
      <c r="NL42" s="200"/>
      <c r="NM42" s="200"/>
      <c r="NN42" s="200"/>
      <c r="NO42" s="200"/>
      <c r="NP42" s="200"/>
      <c r="NQ42" s="200"/>
      <c r="NR42" s="200"/>
      <c r="NS42" s="200"/>
      <c r="NT42" s="200"/>
      <c r="NU42" s="200"/>
      <c r="NV42" s="200"/>
      <c r="NW42" s="200"/>
      <c r="NX42" s="200"/>
      <c r="NY42" s="200"/>
      <c r="NZ42" s="200"/>
      <c r="OA42" s="200"/>
      <c r="OB42" s="200"/>
      <c r="OC42" s="200"/>
      <c r="OD42" s="200"/>
      <c r="OE42" s="200"/>
      <c r="OF42" s="200"/>
      <c r="OG42" s="200"/>
      <c r="OH42" s="200"/>
      <c r="OI42" s="200"/>
      <c r="OJ42" s="200"/>
      <c r="OK42" s="200"/>
      <c r="OL42" s="200"/>
      <c r="OM42" s="200"/>
      <c r="ON42" s="200"/>
      <c r="OO42" s="200"/>
      <c r="OP42" s="200"/>
      <c r="OQ42" s="200"/>
      <c r="OR42" s="200"/>
      <c r="OS42" s="200"/>
      <c r="OT42" s="200"/>
      <c r="OU42" s="200"/>
      <c r="OV42" s="200"/>
      <c r="OW42" s="200"/>
      <c r="OX42" s="200"/>
      <c r="OY42" s="200"/>
      <c r="OZ42" s="200"/>
      <c r="PA42" s="200"/>
      <c r="PB42" s="200"/>
      <c r="PC42" s="200"/>
      <c r="PD42" s="200"/>
      <c r="PE42" s="200"/>
      <c r="PF42" s="200"/>
      <c r="PG42" s="200"/>
      <c r="PH42" s="200"/>
      <c r="PI42" s="200"/>
      <c r="PJ42" s="200"/>
      <c r="PK42" s="200"/>
      <c r="PL42" s="200"/>
      <c r="PM42" s="200"/>
      <c r="PN42" s="200"/>
      <c r="PO42" s="200"/>
      <c r="PP42" s="200"/>
      <c r="PQ42" s="200"/>
      <c r="PR42" s="200"/>
      <c r="PS42" s="200"/>
      <c r="PT42" s="200"/>
      <c r="PU42" s="200"/>
      <c r="PV42" s="200"/>
      <c r="PW42" s="200"/>
      <c r="PX42" s="200"/>
      <c r="PY42" s="200"/>
      <c r="PZ42" s="200"/>
      <c r="QA42" s="200"/>
      <c r="QB42" s="200"/>
      <c r="QC42" s="200"/>
      <c r="QD42" s="200"/>
      <c r="QE42" s="200"/>
      <c r="QF42" s="200"/>
      <c r="QG42" s="200"/>
      <c r="QH42" s="200"/>
      <c r="QI42" s="200"/>
      <c r="QJ42" s="200"/>
      <c r="QK42" s="200"/>
      <c r="QL42" s="200"/>
      <c r="QM42" s="200"/>
      <c r="QN42" s="200"/>
      <c r="QO42" s="200"/>
      <c r="QP42" s="200"/>
      <c r="QQ42" s="200"/>
      <c r="QR42" s="200"/>
      <c r="QS42" s="200"/>
      <c r="QT42" s="200"/>
      <c r="QU42" s="200"/>
      <c r="QV42" s="200"/>
      <c r="QW42" s="200"/>
      <c r="QX42" s="200"/>
      <c r="QY42" s="200"/>
      <c r="QZ42" s="200"/>
      <c r="RA42" s="200"/>
      <c r="RB42" s="200"/>
      <c r="RC42" s="200"/>
      <c r="RD42" s="200"/>
      <c r="RE42" s="200"/>
      <c r="RF42" s="200"/>
      <c r="RG42" s="200"/>
      <c r="RH42" s="200"/>
      <c r="RI42" s="200"/>
      <c r="RJ42" s="200"/>
      <c r="RK42" s="200"/>
      <c r="RL42" s="200"/>
      <c r="RM42" s="200"/>
      <c r="RN42" s="200"/>
      <c r="RO42" s="200"/>
      <c r="RP42" s="200"/>
      <c r="RQ42" s="200"/>
      <c r="RR42" s="200"/>
      <c r="RS42" s="200"/>
      <c r="RT42" s="200"/>
      <c r="RU42" s="200"/>
      <c r="RV42" s="200"/>
      <c r="RW42" s="200"/>
      <c r="RX42" s="200"/>
      <c r="RY42" s="200"/>
      <c r="RZ42" s="200"/>
      <c r="SA42" s="200"/>
      <c r="SB42" s="200"/>
      <c r="SC42" s="200"/>
      <c r="SD42" s="200"/>
      <c r="SE42" s="200"/>
      <c r="SF42" s="200"/>
      <c r="SG42" s="200"/>
      <c r="SH42" s="200"/>
      <c r="SI42" s="200"/>
      <c r="SJ42" s="200"/>
      <c r="SK42" s="200"/>
      <c r="SL42" s="200"/>
      <c r="SM42" s="200"/>
      <c r="SN42" s="200"/>
      <c r="SO42" s="200"/>
      <c r="SP42" s="200"/>
      <c r="SQ42" s="200"/>
      <c r="SR42" s="200"/>
      <c r="SS42" s="200"/>
      <c r="ST42" s="200"/>
      <c r="SU42" s="200"/>
      <c r="SV42" s="200"/>
      <c r="SW42" s="200"/>
      <c r="SX42" s="200"/>
      <c r="SY42" s="200"/>
      <c r="SZ42" s="200"/>
      <c r="TA42" s="200"/>
      <c r="TB42" s="200"/>
      <c r="TC42" s="200"/>
      <c r="TD42" s="200"/>
      <c r="TE42" s="200"/>
      <c r="TF42" s="200"/>
      <c r="TG42" s="200"/>
      <c r="TH42" s="200"/>
      <c r="TI42" s="200"/>
      <c r="TJ42" s="200"/>
      <c r="TK42" s="200"/>
      <c r="TL42" s="200"/>
      <c r="TM42" s="200"/>
      <c r="TN42" s="200"/>
      <c r="TO42" s="200"/>
      <c r="TP42" s="200"/>
      <c r="TQ42" s="200"/>
      <c r="TR42" s="200"/>
      <c r="TS42" s="200"/>
      <c r="TT42" s="200"/>
      <c r="TU42" s="200"/>
      <c r="TV42" s="200"/>
      <c r="TW42" s="200"/>
      <c r="TX42" s="200"/>
      <c r="TY42" s="200"/>
      <c r="TZ42" s="200"/>
      <c r="UA42" s="200"/>
      <c r="UB42" s="200"/>
      <c r="UC42" s="200"/>
      <c r="UD42" s="200"/>
      <c r="UE42" s="200"/>
      <c r="UF42" s="200"/>
      <c r="UG42" s="200"/>
      <c r="UH42" s="200"/>
      <c r="UI42" s="200"/>
      <c r="UJ42" s="200"/>
      <c r="UK42" s="200"/>
      <c r="UL42" s="200"/>
      <c r="UM42" s="200"/>
      <c r="UN42" s="200"/>
      <c r="UO42" s="200"/>
      <c r="UP42" s="200"/>
      <c r="UQ42" s="200"/>
      <c r="UR42" s="200"/>
      <c r="US42" s="200"/>
      <c r="UT42" s="200"/>
      <c r="UU42" s="200"/>
      <c r="UV42" s="200"/>
      <c r="UW42" s="200"/>
      <c r="UX42" s="200"/>
      <c r="UY42" s="200"/>
      <c r="UZ42" s="200"/>
      <c r="VA42" s="200"/>
      <c r="VB42" s="200"/>
      <c r="VC42" s="200"/>
      <c r="VD42" s="200"/>
      <c r="VE42" s="200"/>
      <c r="VF42" s="200"/>
      <c r="VG42" s="200"/>
      <c r="VH42" s="200"/>
      <c r="VI42" s="200"/>
      <c r="VJ42" s="200"/>
      <c r="VK42" s="200"/>
      <c r="VL42" s="200"/>
      <c r="VM42" s="200"/>
      <c r="VN42" s="200"/>
      <c r="VO42" s="200"/>
      <c r="VP42" s="200"/>
      <c r="VQ42" s="200"/>
      <c r="VR42" s="200"/>
      <c r="VS42" s="200"/>
      <c r="VT42" s="200"/>
      <c r="VU42" s="200"/>
      <c r="VV42" s="200"/>
      <c r="VW42" s="200"/>
      <c r="VX42" s="200"/>
      <c r="VY42" s="200"/>
      <c r="VZ42" s="200"/>
      <c r="WA42" s="200"/>
      <c r="WB42" s="200"/>
      <c r="WC42" s="200"/>
      <c r="WD42" s="200"/>
      <c r="WE42" s="200"/>
      <c r="WF42" s="200"/>
      <c r="WG42" s="200"/>
      <c r="WH42" s="200"/>
      <c r="WI42" s="200"/>
      <c r="WJ42" s="200"/>
      <c r="WK42" s="200"/>
      <c r="WL42" s="200"/>
      <c r="WM42" s="200"/>
      <c r="WN42" s="200"/>
      <c r="WO42" s="200"/>
      <c r="WP42" s="200"/>
      <c r="WQ42" s="200"/>
      <c r="WR42" s="200"/>
      <c r="WS42" s="200"/>
      <c r="WT42" s="200"/>
      <c r="WU42" s="200"/>
      <c r="WV42" s="200"/>
      <c r="WW42" s="200"/>
      <c r="WX42" s="200"/>
      <c r="WY42" s="200"/>
      <c r="WZ42" s="200"/>
      <c r="XA42" s="200"/>
      <c r="XB42" s="200"/>
      <c r="XC42" s="200"/>
      <c r="XD42" s="200"/>
      <c r="XE42" s="200"/>
      <c r="XF42" s="200"/>
      <c r="XG42" s="200"/>
      <c r="XH42" s="200"/>
      <c r="XI42" s="200"/>
      <c r="XJ42" s="200"/>
      <c r="XK42" s="200"/>
      <c r="XL42" s="200"/>
      <c r="XM42" s="200"/>
      <c r="XN42" s="200"/>
      <c r="XO42" s="200"/>
      <c r="XP42" s="200"/>
      <c r="XQ42" s="200"/>
      <c r="XR42" s="200"/>
      <c r="XS42" s="200"/>
      <c r="XT42" s="200"/>
      <c r="XU42" s="200"/>
      <c r="XV42" s="200"/>
      <c r="XW42" s="200"/>
      <c r="XX42" s="200"/>
      <c r="XY42" s="200"/>
      <c r="XZ42" s="200"/>
      <c r="YA42" s="200"/>
      <c r="YB42" s="200"/>
      <c r="YC42" s="200"/>
      <c r="YD42" s="200"/>
      <c r="YE42" s="200"/>
      <c r="YF42" s="200"/>
      <c r="YG42" s="200"/>
      <c r="YH42" s="200"/>
      <c r="YI42" s="200"/>
      <c r="YJ42" s="200"/>
      <c r="YK42" s="200"/>
      <c r="YL42" s="200"/>
      <c r="YM42" s="200"/>
      <c r="YN42" s="200"/>
      <c r="YO42" s="200"/>
      <c r="YP42" s="200"/>
      <c r="YQ42" s="200"/>
      <c r="YR42" s="200"/>
      <c r="YS42" s="200"/>
      <c r="YT42" s="200"/>
      <c r="YU42" s="200"/>
      <c r="YV42" s="200"/>
      <c r="YW42" s="200"/>
      <c r="YX42" s="200"/>
      <c r="YY42" s="200"/>
      <c r="YZ42" s="200"/>
      <c r="ZA42" s="200"/>
      <c r="ZB42" s="200"/>
      <c r="ZC42" s="200"/>
      <c r="ZD42" s="200"/>
      <c r="ZE42" s="200"/>
      <c r="ZF42" s="200"/>
      <c r="ZG42" s="200"/>
      <c r="ZH42" s="200"/>
      <c r="ZI42" s="200"/>
      <c r="ZJ42" s="200"/>
      <c r="ZK42" s="200"/>
      <c r="ZL42" s="200"/>
      <c r="ZM42" s="200"/>
      <c r="ZN42" s="200"/>
      <c r="ZO42" s="200"/>
      <c r="ZP42" s="200"/>
      <c r="ZQ42" s="200"/>
      <c r="ZR42" s="200"/>
      <c r="ZS42" s="200"/>
      <c r="ZT42" s="200"/>
      <c r="ZU42" s="200"/>
      <c r="ZV42" s="200"/>
      <c r="ZW42" s="200"/>
      <c r="ZX42" s="200"/>
      <c r="ZY42" s="200"/>
      <c r="ZZ42" s="200"/>
      <c r="AAA42" s="200"/>
      <c r="AAB42" s="200"/>
      <c r="AAC42" s="200"/>
      <c r="AAD42" s="200"/>
      <c r="AAE42" s="200"/>
      <c r="AAF42" s="200"/>
      <c r="AAG42" s="200"/>
      <c r="AAH42" s="200"/>
      <c r="AAI42" s="200"/>
      <c r="AAJ42" s="200"/>
      <c r="AAK42" s="200"/>
      <c r="AAL42" s="200"/>
      <c r="AAM42" s="200"/>
      <c r="AAN42" s="200"/>
      <c r="AAO42" s="200"/>
      <c r="AAP42" s="200"/>
      <c r="AAQ42" s="200"/>
      <c r="AAR42" s="200"/>
      <c r="AAS42" s="200"/>
      <c r="AAT42" s="200"/>
      <c r="AAU42" s="200"/>
      <c r="AAV42" s="200"/>
      <c r="AAW42" s="200"/>
      <c r="AAX42" s="200"/>
      <c r="AAY42" s="200"/>
      <c r="AAZ42" s="200"/>
      <c r="ABA42" s="200"/>
      <c r="ABB42" s="200"/>
      <c r="ABC42" s="200"/>
      <c r="ABD42" s="200"/>
      <c r="ABE42" s="200"/>
      <c r="ABF42" s="200"/>
      <c r="ABG42" s="200"/>
      <c r="ABH42" s="200"/>
      <c r="ABI42" s="200"/>
      <c r="ABJ42" s="200"/>
      <c r="ABK42" s="200"/>
      <c r="ABL42" s="200"/>
      <c r="ABM42" s="200"/>
      <c r="ABN42" s="200"/>
      <c r="ABO42" s="200"/>
      <c r="ABP42" s="200"/>
      <c r="ABQ42" s="200"/>
      <c r="ABR42" s="200"/>
      <c r="ABS42" s="200"/>
      <c r="ABT42" s="200"/>
      <c r="ABU42" s="200"/>
      <c r="ABV42" s="200"/>
      <c r="ABW42" s="200"/>
      <c r="ABX42" s="200"/>
      <c r="ABY42" s="200"/>
      <c r="ABZ42" s="200"/>
      <c r="ACA42" s="200"/>
      <c r="ACB42" s="200"/>
      <c r="ACC42" s="200"/>
      <c r="ACD42" s="200"/>
      <c r="ACE42" s="200"/>
      <c r="ACF42" s="200"/>
      <c r="ACG42" s="200"/>
      <c r="ACH42" s="200"/>
      <c r="ACI42" s="200"/>
      <c r="ACJ42" s="200"/>
      <c r="ACK42" s="200"/>
      <c r="ACL42" s="200"/>
      <c r="ACM42" s="200"/>
      <c r="ACN42" s="200"/>
      <c r="ACO42" s="200"/>
      <c r="ACP42" s="200"/>
      <c r="ACQ42" s="200"/>
      <c r="ACR42" s="200"/>
      <c r="ACS42" s="200"/>
      <c r="ACT42" s="200"/>
      <c r="ACU42" s="200"/>
      <c r="ACV42" s="200"/>
      <c r="ACW42" s="200"/>
      <c r="ACX42" s="200"/>
      <c r="ACY42" s="200"/>
      <c r="ACZ42" s="200"/>
      <c r="ADA42" s="200"/>
      <c r="ADB42" s="200"/>
      <c r="ADC42" s="200"/>
      <c r="ADD42" s="200"/>
      <c r="ADE42" s="200"/>
      <c r="ADF42" s="200"/>
      <c r="ADG42" s="200"/>
      <c r="ADH42" s="200"/>
      <c r="ADI42" s="200"/>
      <c r="ADJ42" s="200"/>
      <c r="ADK42" s="200"/>
      <c r="ADL42" s="200"/>
      <c r="ADM42" s="200"/>
      <c r="ADN42" s="200"/>
      <c r="ADO42" s="200"/>
      <c r="ADP42" s="200"/>
      <c r="ADQ42" s="200"/>
      <c r="ADR42" s="200"/>
      <c r="ADS42" s="200"/>
      <c r="ADT42" s="200"/>
      <c r="ADU42" s="200"/>
      <c r="ADV42" s="200"/>
      <c r="ADW42" s="200"/>
      <c r="ADX42" s="200"/>
      <c r="ADY42" s="200"/>
      <c r="ADZ42" s="200"/>
      <c r="AEA42" s="200"/>
      <c r="AEB42" s="200"/>
      <c r="AEC42" s="200"/>
      <c r="AED42" s="200"/>
      <c r="AEE42" s="200"/>
      <c r="AEF42" s="200"/>
      <c r="AEG42" s="200"/>
      <c r="AEH42" s="200"/>
      <c r="AEI42" s="200"/>
      <c r="AEJ42" s="200"/>
      <c r="AEK42" s="200"/>
      <c r="AEL42" s="200"/>
      <c r="AEM42" s="200"/>
      <c r="AEN42" s="200"/>
      <c r="AEO42" s="200"/>
      <c r="AEP42" s="200"/>
      <c r="AEQ42" s="200"/>
      <c r="AER42" s="200"/>
      <c r="AES42" s="200"/>
      <c r="AET42" s="200"/>
      <c r="AEU42" s="200"/>
      <c r="AEV42" s="200"/>
      <c r="AEW42" s="200"/>
      <c r="AEX42" s="200"/>
      <c r="AEY42" s="200"/>
      <c r="AEZ42" s="200"/>
      <c r="AFA42" s="200"/>
      <c r="AFB42" s="200"/>
      <c r="AFC42" s="200"/>
      <c r="AFD42" s="200"/>
      <c r="AFE42" s="200"/>
      <c r="AFF42" s="200"/>
      <c r="AFG42" s="200"/>
      <c r="AFH42" s="200"/>
      <c r="AFI42" s="200"/>
      <c r="AFJ42" s="200"/>
      <c r="AFK42" s="200"/>
      <c r="AFL42" s="200"/>
      <c r="AFM42" s="200"/>
      <c r="AFN42" s="200"/>
      <c r="AFO42" s="200"/>
      <c r="AFP42" s="200"/>
      <c r="AFQ42" s="200"/>
      <c r="AFR42" s="200"/>
      <c r="AFS42" s="200"/>
      <c r="AFT42" s="200"/>
      <c r="AFU42" s="200"/>
      <c r="AFV42" s="200"/>
      <c r="AFW42" s="200"/>
      <c r="AFX42" s="200"/>
      <c r="AFY42" s="200"/>
      <c r="AFZ42" s="200"/>
      <c r="AGA42" s="200"/>
      <c r="AGB42" s="200"/>
      <c r="AGC42" s="200"/>
      <c r="AGD42" s="200"/>
      <c r="AGE42" s="200"/>
      <c r="AGF42" s="200"/>
      <c r="AGG42" s="200"/>
      <c r="AGH42" s="200"/>
      <c r="AGI42" s="200"/>
      <c r="AGJ42" s="200"/>
      <c r="AGK42" s="200"/>
      <c r="AGL42" s="200"/>
      <c r="AGM42" s="200"/>
      <c r="AGN42" s="200"/>
      <c r="AGO42" s="200"/>
      <c r="AGP42" s="200"/>
      <c r="AGQ42" s="200"/>
      <c r="AGR42" s="200"/>
      <c r="AGS42" s="200"/>
      <c r="AGT42" s="200"/>
      <c r="AGU42" s="200"/>
      <c r="AGV42" s="200"/>
      <c r="AGW42" s="200"/>
      <c r="AGX42" s="200"/>
      <c r="AGY42" s="200"/>
      <c r="AGZ42" s="200"/>
      <c r="AHA42" s="200"/>
      <c r="AHB42" s="200"/>
      <c r="AHC42" s="200"/>
      <c r="AHD42" s="200"/>
      <c r="AHE42" s="200"/>
      <c r="AHF42" s="200"/>
      <c r="AHG42" s="200"/>
      <c r="AHH42" s="200"/>
      <c r="AHI42" s="200"/>
      <c r="AHJ42" s="200"/>
      <c r="AHK42" s="200"/>
      <c r="AHL42" s="200"/>
      <c r="AHM42" s="200"/>
      <c r="AHN42" s="200"/>
      <c r="AHO42" s="200"/>
      <c r="AHQ42" s="209">
        <v>37</v>
      </c>
    </row>
    <row r="43" spans="1:903">
      <c r="A43" s="198" t="s">
        <v>6</v>
      </c>
      <c r="B43" s="199" t="s">
        <v>6126</v>
      </c>
      <c r="C43" s="200"/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200"/>
      <c r="HU43" s="200"/>
      <c r="HV43" s="200"/>
      <c r="HW43" s="200"/>
      <c r="HX43" s="200"/>
      <c r="HY43" s="200"/>
      <c r="HZ43" s="200"/>
      <c r="IA43" s="200"/>
      <c r="IB43" s="200"/>
      <c r="IC43" s="200"/>
      <c r="ID43" s="200"/>
      <c r="IE43" s="200"/>
      <c r="IF43" s="200"/>
      <c r="IG43" s="200"/>
      <c r="IH43" s="200"/>
      <c r="II43" s="200"/>
      <c r="IJ43" s="200"/>
      <c r="IK43" s="200"/>
      <c r="IL43" s="200"/>
      <c r="IM43" s="200"/>
      <c r="IN43" s="200"/>
      <c r="IO43" s="200"/>
      <c r="IP43" s="200"/>
      <c r="IQ43" s="200"/>
      <c r="IR43" s="200"/>
      <c r="IS43" s="200"/>
      <c r="IT43" s="200"/>
      <c r="IU43" s="200"/>
      <c r="IV43" s="200"/>
      <c r="IW43" s="200"/>
      <c r="IX43" s="200"/>
      <c r="IY43" s="200"/>
      <c r="IZ43" s="200"/>
      <c r="JA43" s="200"/>
      <c r="JB43" s="200"/>
      <c r="JC43" s="200"/>
      <c r="JD43" s="200"/>
      <c r="JE43" s="200"/>
      <c r="JF43" s="200"/>
      <c r="JG43" s="200"/>
      <c r="JH43" s="200"/>
      <c r="JI43" s="200"/>
      <c r="JJ43" s="200"/>
      <c r="JK43" s="200"/>
      <c r="JL43" s="200"/>
      <c r="JM43" s="200"/>
      <c r="JN43" s="200"/>
      <c r="JO43" s="200"/>
      <c r="JP43" s="200"/>
      <c r="JQ43" s="200"/>
      <c r="JR43" s="200"/>
      <c r="JS43" s="200"/>
      <c r="JT43" s="200"/>
      <c r="JU43" s="200"/>
      <c r="JV43" s="200"/>
      <c r="JW43" s="200"/>
      <c r="JX43" s="200"/>
      <c r="JY43" s="200"/>
      <c r="JZ43" s="200"/>
      <c r="KA43" s="200"/>
      <c r="KB43" s="200"/>
      <c r="KC43" s="200"/>
      <c r="KD43" s="200"/>
      <c r="KE43" s="200"/>
      <c r="KF43" s="200"/>
      <c r="KG43" s="200"/>
      <c r="KH43" s="200"/>
      <c r="KI43" s="200"/>
      <c r="KJ43" s="200"/>
      <c r="KK43" s="200"/>
      <c r="KL43" s="200"/>
      <c r="KM43" s="200"/>
      <c r="KN43" s="200"/>
      <c r="KO43" s="200"/>
      <c r="KP43" s="200"/>
      <c r="KQ43" s="200"/>
      <c r="KR43" s="200"/>
      <c r="KS43" s="200"/>
      <c r="KT43" s="200"/>
      <c r="KU43" s="200"/>
      <c r="KV43" s="200"/>
      <c r="KW43" s="200"/>
      <c r="KX43" s="200"/>
      <c r="KY43" s="200"/>
      <c r="KZ43" s="200"/>
      <c r="LA43" s="200"/>
      <c r="LB43" s="200"/>
      <c r="LC43" s="200"/>
      <c r="LD43" s="200"/>
      <c r="LE43" s="200"/>
      <c r="LF43" s="200"/>
      <c r="LG43" s="200"/>
      <c r="LH43" s="200"/>
      <c r="LI43" s="200"/>
      <c r="LJ43" s="200"/>
      <c r="LK43" s="200"/>
      <c r="LL43" s="200"/>
      <c r="LM43" s="200"/>
      <c r="LN43" s="200"/>
      <c r="LO43" s="200"/>
      <c r="LP43" s="200"/>
      <c r="LQ43" s="200"/>
      <c r="LR43" s="200"/>
      <c r="LS43" s="200"/>
      <c r="LT43" s="200"/>
      <c r="LU43" s="200"/>
      <c r="LV43" s="200"/>
      <c r="LW43" s="200"/>
      <c r="LX43" s="200"/>
      <c r="LY43" s="200"/>
      <c r="LZ43" s="200"/>
      <c r="MA43" s="200"/>
      <c r="MB43" s="200"/>
      <c r="MC43" s="200"/>
      <c r="MD43" s="200"/>
      <c r="ME43" s="200"/>
      <c r="MF43" s="200"/>
      <c r="MG43" s="200"/>
      <c r="MH43" s="200"/>
      <c r="MI43" s="200"/>
      <c r="MJ43" s="200"/>
      <c r="MK43" s="200"/>
      <c r="ML43" s="200"/>
      <c r="MM43" s="200"/>
      <c r="MN43" s="200"/>
      <c r="MO43" s="200"/>
      <c r="MP43" s="200"/>
      <c r="MQ43" s="200"/>
      <c r="MR43" s="200"/>
      <c r="MS43" s="200"/>
      <c r="MT43" s="200"/>
      <c r="MU43" s="200"/>
      <c r="MV43" s="200"/>
      <c r="MW43" s="200"/>
      <c r="MX43" s="200"/>
      <c r="MY43" s="200"/>
      <c r="MZ43" s="200"/>
      <c r="NA43" s="200"/>
      <c r="NB43" s="200"/>
      <c r="NC43" s="200"/>
      <c r="ND43" s="200"/>
      <c r="NE43" s="200"/>
      <c r="NF43" s="200"/>
      <c r="NG43" s="200"/>
      <c r="NH43" s="200"/>
      <c r="NI43" s="200"/>
      <c r="NJ43" s="200"/>
      <c r="NK43" s="200"/>
      <c r="NL43" s="200"/>
      <c r="NM43" s="200"/>
      <c r="NN43" s="200"/>
      <c r="NO43" s="200"/>
      <c r="NP43" s="200"/>
      <c r="NQ43" s="200"/>
      <c r="NR43" s="200"/>
      <c r="NS43" s="200"/>
      <c r="NT43" s="200"/>
      <c r="NU43" s="200"/>
      <c r="NV43" s="200"/>
      <c r="NW43" s="200"/>
      <c r="NX43" s="200"/>
      <c r="NY43" s="200"/>
      <c r="NZ43" s="200"/>
      <c r="OA43" s="200"/>
      <c r="OB43" s="200"/>
      <c r="OC43" s="200"/>
      <c r="OD43" s="200"/>
      <c r="OE43" s="200"/>
      <c r="OF43" s="200"/>
      <c r="OG43" s="200"/>
      <c r="OH43" s="200"/>
      <c r="OI43" s="200"/>
      <c r="OJ43" s="200"/>
      <c r="OK43" s="200"/>
      <c r="OL43" s="200"/>
      <c r="OM43" s="200"/>
      <c r="ON43" s="200"/>
      <c r="OO43" s="200"/>
      <c r="OP43" s="200"/>
      <c r="OQ43" s="200"/>
      <c r="OR43" s="200"/>
      <c r="OS43" s="200"/>
      <c r="OT43" s="200"/>
      <c r="OU43" s="200"/>
      <c r="OV43" s="200"/>
      <c r="OW43" s="200"/>
      <c r="OX43" s="200"/>
      <c r="OY43" s="200"/>
      <c r="OZ43" s="200"/>
      <c r="PA43" s="200"/>
      <c r="PB43" s="200"/>
      <c r="PC43" s="200"/>
      <c r="PD43" s="200"/>
      <c r="PE43" s="200"/>
      <c r="PF43" s="200"/>
      <c r="PG43" s="200"/>
      <c r="PH43" s="200"/>
      <c r="PI43" s="200"/>
      <c r="PJ43" s="200"/>
      <c r="PK43" s="200"/>
      <c r="PL43" s="200"/>
      <c r="PM43" s="200"/>
      <c r="PN43" s="200"/>
      <c r="PO43" s="200"/>
      <c r="PP43" s="200"/>
      <c r="PQ43" s="200"/>
      <c r="PR43" s="200"/>
      <c r="PS43" s="200"/>
      <c r="PT43" s="200"/>
      <c r="PU43" s="200"/>
      <c r="PV43" s="200"/>
      <c r="PW43" s="200"/>
      <c r="PX43" s="200"/>
      <c r="PY43" s="200"/>
      <c r="PZ43" s="200"/>
      <c r="QA43" s="200"/>
      <c r="QB43" s="200"/>
      <c r="QC43" s="200"/>
      <c r="QD43" s="200"/>
      <c r="QE43" s="200"/>
      <c r="QF43" s="200"/>
      <c r="QG43" s="200"/>
      <c r="QH43" s="200"/>
      <c r="QI43" s="200"/>
      <c r="QJ43" s="200"/>
      <c r="QK43" s="200"/>
      <c r="QL43" s="200"/>
      <c r="QM43" s="200"/>
      <c r="QN43" s="200"/>
      <c r="QO43" s="200"/>
      <c r="QP43" s="200"/>
      <c r="QQ43" s="200"/>
      <c r="QR43" s="200"/>
      <c r="QS43" s="200"/>
      <c r="QT43" s="200"/>
      <c r="QU43" s="200"/>
      <c r="QV43" s="200"/>
      <c r="QW43" s="200"/>
      <c r="QX43" s="200"/>
      <c r="QY43" s="200"/>
      <c r="QZ43" s="200"/>
      <c r="RA43" s="200"/>
      <c r="RB43" s="200"/>
      <c r="RC43" s="200"/>
      <c r="RD43" s="200"/>
      <c r="RE43" s="200"/>
      <c r="RF43" s="200"/>
      <c r="RG43" s="200"/>
      <c r="RH43" s="200"/>
      <c r="RI43" s="200"/>
      <c r="RJ43" s="200"/>
      <c r="RK43" s="200"/>
      <c r="RL43" s="200"/>
      <c r="RM43" s="200"/>
      <c r="RN43" s="200"/>
      <c r="RO43" s="200"/>
      <c r="RP43" s="200"/>
      <c r="RQ43" s="200"/>
      <c r="RR43" s="200"/>
      <c r="RS43" s="200"/>
      <c r="RT43" s="200"/>
      <c r="RU43" s="200"/>
      <c r="RV43" s="200"/>
      <c r="RW43" s="200"/>
      <c r="RX43" s="200"/>
      <c r="RY43" s="200"/>
      <c r="RZ43" s="200"/>
      <c r="SA43" s="200"/>
      <c r="SB43" s="200"/>
      <c r="SC43" s="200"/>
      <c r="SD43" s="200"/>
      <c r="SE43" s="200"/>
      <c r="SF43" s="200"/>
      <c r="SG43" s="200"/>
      <c r="SH43" s="200"/>
      <c r="SI43" s="200"/>
      <c r="SJ43" s="200"/>
      <c r="SK43" s="200"/>
      <c r="SL43" s="200"/>
      <c r="SM43" s="200"/>
      <c r="SN43" s="200"/>
      <c r="SO43" s="200"/>
      <c r="SP43" s="200"/>
      <c r="SQ43" s="200"/>
      <c r="SR43" s="200"/>
      <c r="SS43" s="200"/>
      <c r="ST43" s="200"/>
      <c r="SU43" s="200"/>
      <c r="SV43" s="200"/>
      <c r="SW43" s="200"/>
      <c r="SX43" s="200"/>
      <c r="SY43" s="200"/>
      <c r="SZ43" s="200"/>
      <c r="TA43" s="200"/>
      <c r="TB43" s="200"/>
      <c r="TC43" s="200"/>
      <c r="TD43" s="200"/>
      <c r="TE43" s="200"/>
      <c r="TF43" s="200"/>
      <c r="TG43" s="200"/>
      <c r="TH43" s="200"/>
      <c r="TI43" s="200"/>
      <c r="TJ43" s="200"/>
      <c r="TK43" s="200"/>
      <c r="TL43" s="200"/>
      <c r="TM43" s="200"/>
      <c r="TN43" s="200"/>
      <c r="TO43" s="200"/>
      <c r="TP43" s="200"/>
      <c r="TQ43" s="200"/>
      <c r="TR43" s="200"/>
      <c r="TS43" s="200"/>
      <c r="TT43" s="200"/>
      <c r="TU43" s="200"/>
      <c r="TV43" s="200"/>
      <c r="TW43" s="200"/>
      <c r="TX43" s="200"/>
      <c r="TY43" s="200"/>
      <c r="TZ43" s="200"/>
      <c r="UA43" s="200"/>
      <c r="UB43" s="200"/>
      <c r="UC43" s="200"/>
      <c r="UD43" s="200"/>
      <c r="UE43" s="200"/>
      <c r="UF43" s="200"/>
      <c r="UG43" s="200"/>
      <c r="UH43" s="200"/>
      <c r="UI43" s="200"/>
      <c r="UJ43" s="200"/>
      <c r="UK43" s="200"/>
      <c r="UL43" s="200"/>
      <c r="UM43" s="200"/>
      <c r="UN43" s="200"/>
      <c r="UO43" s="200"/>
      <c r="UP43" s="200"/>
      <c r="UQ43" s="200"/>
      <c r="UR43" s="200"/>
      <c r="US43" s="200"/>
      <c r="UT43" s="200"/>
      <c r="UU43" s="200"/>
      <c r="UV43" s="200"/>
      <c r="UW43" s="200"/>
      <c r="UX43" s="200"/>
      <c r="UY43" s="200"/>
      <c r="UZ43" s="200"/>
      <c r="VA43" s="200"/>
      <c r="VB43" s="200"/>
      <c r="VC43" s="200"/>
      <c r="VD43" s="200"/>
      <c r="VE43" s="200"/>
      <c r="VF43" s="200"/>
      <c r="VG43" s="200"/>
      <c r="VH43" s="200"/>
      <c r="VI43" s="200"/>
      <c r="VJ43" s="200"/>
      <c r="VK43" s="200"/>
      <c r="VL43" s="200"/>
      <c r="VM43" s="200"/>
      <c r="VN43" s="200"/>
      <c r="VO43" s="200"/>
      <c r="VP43" s="200"/>
      <c r="VQ43" s="200"/>
      <c r="VR43" s="200"/>
      <c r="VS43" s="200"/>
      <c r="VT43" s="200"/>
      <c r="VU43" s="200"/>
      <c r="VV43" s="200"/>
      <c r="VW43" s="200"/>
      <c r="VX43" s="200"/>
      <c r="VY43" s="200"/>
      <c r="VZ43" s="200"/>
      <c r="WA43" s="200"/>
      <c r="WB43" s="200"/>
      <c r="WC43" s="200"/>
      <c r="WD43" s="200"/>
      <c r="WE43" s="200"/>
      <c r="WF43" s="200"/>
      <c r="WG43" s="200"/>
      <c r="WH43" s="200"/>
      <c r="WI43" s="200"/>
      <c r="WJ43" s="200"/>
      <c r="WK43" s="200"/>
      <c r="WL43" s="200"/>
      <c r="WM43" s="200"/>
      <c r="WN43" s="200"/>
      <c r="WO43" s="200"/>
      <c r="WP43" s="200"/>
      <c r="WQ43" s="200"/>
      <c r="WR43" s="200"/>
      <c r="WS43" s="200"/>
      <c r="WT43" s="200"/>
      <c r="WU43" s="200"/>
      <c r="WV43" s="200"/>
      <c r="WW43" s="200"/>
      <c r="WX43" s="200"/>
      <c r="WY43" s="200"/>
      <c r="WZ43" s="200"/>
      <c r="XA43" s="200"/>
      <c r="XB43" s="200"/>
      <c r="XC43" s="200"/>
      <c r="XD43" s="200"/>
      <c r="XE43" s="200"/>
      <c r="XF43" s="200"/>
      <c r="XG43" s="200"/>
      <c r="XH43" s="200"/>
      <c r="XI43" s="200"/>
      <c r="XJ43" s="200"/>
      <c r="XK43" s="200"/>
      <c r="XL43" s="200"/>
      <c r="XM43" s="200"/>
      <c r="XN43" s="200"/>
      <c r="XO43" s="200"/>
      <c r="XP43" s="200"/>
      <c r="XQ43" s="200"/>
      <c r="XR43" s="200"/>
      <c r="XS43" s="200"/>
      <c r="XT43" s="200"/>
      <c r="XU43" s="200"/>
      <c r="XV43" s="200"/>
      <c r="XW43" s="200"/>
      <c r="XX43" s="200"/>
      <c r="XY43" s="200"/>
      <c r="XZ43" s="200"/>
      <c r="YA43" s="200"/>
      <c r="YB43" s="200"/>
      <c r="YC43" s="200"/>
      <c r="YD43" s="200"/>
      <c r="YE43" s="200"/>
      <c r="YF43" s="200"/>
      <c r="YG43" s="200"/>
      <c r="YH43" s="200"/>
      <c r="YI43" s="200"/>
      <c r="YJ43" s="200"/>
      <c r="YK43" s="200"/>
      <c r="YL43" s="200"/>
      <c r="YM43" s="200"/>
      <c r="YN43" s="200"/>
      <c r="YO43" s="200"/>
      <c r="YP43" s="200"/>
      <c r="YQ43" s="200"/>
      <c r="YR43" s="200"/>
      <c r="YS43" s="200"/>
      <c r="YT43" s="200"/>
      <c r="YU43" s="200"/>
      <c r="YV43" s="200"/>
      <c r="YW43" s="200"/>
      <c r="YX43" s="200"/>
      <c r="YY43" s="200"/>
      <c r="YZ43" s="200"/>
      <c r="ZA43" s="200"/>
      <c r="ZB43" s="200"/>
      <c r="ZC43" s="200"/>
      <c r="ZD43" s="200"/>
      <c r="ZE43" s="200"/>
      <c r="ZF43" s="200"/>
      <c r="ZG43" s="200"/>
      <c r="ZH43" s="200"/>
      <c r="ZI43" s="200"/>
      <c r="ZJ43" s="200"/>
      <c r="ZK43" s="200"/>
      <c r="ZL43" s="200"/>
      <c r="ZM43" s="200"/>
      <c r="ZN43" s="200"/>
      <c r="ZO43" s="200"/>
      <c r="ZP43" s="200"/>
      <c r="ZQ43" s="200"/>
      <c r="ZR43" s="200"/>
      <c r="ZS43" s="200"/>
      <c r="ZT43" s="200"/>
      <c r="ZU43" s="200"/>
      <c r="ZV43" s="200"/>
      <c r="ZW43" s="200"/>
      <c r="ZX43" s="200"/>
      <c r="ZY43" s="200"/>
      <c r="ZZ43" s="200"/>
      <c r="AAA43" s="200"/>
      <c r="AAB43" s="200"/>
      <c r="AAC43" s="200"/>
      <c r="AAD43" s="200"/>
      <c r="AAE43" s="200"/>
      <c r="AAF43" s="200"/>
      <c r="AAG43" s="200"/>
      <c r="AAH43" s="200"/>
      <c r="AAI43" s="200"/>
      <c r="AAJ43" s="200"/>
      <c r="AAK43" s="200"/>
      <c r="AAL43" s="200"/>
      <c r="AAM43" s="200"/>
      <c r="AAN43" s="200"/>
      <c r="AAO43" s="200"/>
      <c r="AAP43" s="200"/>
      <c r="AAQ43" s="200"/>
      <c r="AAR43" s="200"/>
      <c r="AAS43" s="200"/>
      <c r="AAT43" s="200"/>
      <c r="AAU43" s="200"/>
      <c r="AAV43" s="200"/>
      <c r="AAW43" s="200"/>
      <c r="AAX43" s="200"/>
      <c r="AAY43" s="200"/>
      <c r="AAZ43" s="200"/>
      <c r="ABA43" s="200"/>
      <c r="ABB43" s="200"/>
      <c r="ABC43" s="200"/>
      <c r="ABD43" s="200"/>
      <c r="ABE43" s="200"/>
      <c r="ABF43" s="200"/>
      <c r="ABG43" s="200"/>
      <c r="ABH43" s="200"/>
      <c r="ABI43" s="200"/>
      <c r="ABJ43" s="200"/>
      <c r="ABK43" s="200"/>
      <c r="ABL43" s="200"/>
      <c r="ABM43" s="200"/>
      <c r="ABN43" s="200"/>
      <c r="ABO43" s="200"/>
      <c r="ABP43" s="200"/>
      <c r="ABQ43" s="200"/>
      <c r="ABR43" s="200"/>
      <c r="ABS43" s="200"/>
      <c r="ABT43" s="200"/>
      <c r="ABU43" s="200"/>
      <c r="ABV43" s="200"/>
      <c r="ABW43" s="200"/>
      <c r="ABX43" s="200"/>
      <c r="ABY43" s="200"/>
      <c r="ABZ43" s="200"/>
      <c r="ACA43" s="200"/>
      <c r="ACB43" s="200"/>
      <c r="ACC43" s="200"/>
      <c r="ACD43" s="200"/>
      <c r="ACE43" s="200"/>
      <c r="ACF43" s="200"/>
      <c r="ACG43" s="200"/>
      <c r="ACH43" s="200"/>
      <c r="ACI43" s="200"/>
      <c r="ACJ43" s="200"/>
      <c r="ACK43" s="200"/>
      <c r="ACL43" s="200"/>
      <c r="ACM43" s="200"/>
      <c r="ACN43" s="200"/>
      <c r="ACO43" s="200"/>
      <c r="ACP43" s="200"/>
      <c r="ACQ43" s="200"/>
      <c r="ACR43" s="200"/>
      <c r="ACS43" s="200"/>
      <c r="ACT43" s="200"/>
      <c r="ACU43" s="200"/>
      <c r="ACV43" s="200"/>
      <c r="ACW43" s="200"/>
      <c r="ACX43" s="200"/>
      <c r="ACY43" s="200"/>
      <c r="ACZ43" s="200"/>
      <c r="ADA43" s="200"/>
      <c r="ADB43" s="200"/>
      <c r="ADC43" s="200"/>
      <c r="ADD43" s="200"/>
      <c r="ADE43" s="200"/>
      <c r="ADF43" s="200"/>
      <c r="ADG43" s="200"/>
      <c r="ADH43" s="200"/>
      <c r="ADI43" s="200"/>
      <c r="ADJ43" s="200"/>
      <c r="ADK43" s="200"/>
      <c r="ADL43" s="200"/>
      <c r="ADM43" s="200"/>
      <c r="ADN43" s="200"/>
      <c r="ADO43" s="200"/>
      <c r="ADP43" s="200"/>
      <c r="ADQ43" s="200"/>
      <c r="ADR43" s="200"/>
      <c r="ADS43" s="200"/>
      <c r="ADT43" s="200"/>
      <c r="ADU43" s="200"/>
      <c r="ADV43" s="200"/>
      <c r="ADW43" s="200"/>
      <c r="ADX43" s="200"/>
      <c r="ADY43" s="200"/>
      <c r="ADZ43" s="200"/>
      <c r="AEA43" s="200"/>
      <c r="AEB43" s="200"/>
      <c r="AEC43" s="200"/>
      <c r="AED43" s="200"/>
      <c r="AEE43" s="200"/>
      <c r="AEF43" s="200"/>
      <c r="AEG43" s="200"/>
      <c r="AEH43" s="200"/>
      <c r="AEI43" s="200"/>
      <c r="AEJ43" s="200"/>
      <c r="AEK43" s="200"/>
      <c r="AEL43" s="200"/>
      <c r="AEM43" s="200"/>
      <c r="AEN43" s="200"/>
      <c r="AEO43" s="200"/>
      <c r="AEP43" s="200"/>
      <c r="AEQ43" s="200"/>
      <c r="AER43" s="200"/>
      <c r="AES43" s="200"/>
      <c r="AET43" s="200"/>
      <c r="AEU43" s="200"/>
      <c r="AEV43" s="200"/>
      <c r="AEW43" s="200"/>
      <c r="AEX43" s="200"/>
      <c r="AEY43" s="200"/>
      <c r="AEZ43" s="200"/>
      <c r="AFA43" s="200"/>
      <c r="AFB43" s="200"/>
      <c r="AFC43" s="200"/>
      <c r="AFD43" s="200"/>
      <c r="AFE43" s="200"/>
      <c r="AFF43" s="200"/>
      <c r="AFG43" s="200"/>
      <c r="AFH43" s="200"/>
      <c r="AFI43" s="200"/>
      <c r="AFJ43" s="200"/>
      <c r="AFK43" s="200"/>
      <c r="AFL43" s="200"/>
      <c r="AFM43" s="200"/>
      <c r="AFN43" s="200"/>
      <c r="AFO43" s="200"/>
      <c r="AFP43" s="200"/>
      <c r="AFQ43" s="200"/>
      <c r="AFR43" s="200"/>
      <c r="AFS43" s="200"/>
      <c r="AFT43" s="200"/>
      <c r="AFU43" s="200"/>
      <c r="AFV43" s="200"/>
      <c r="AFW43" s="200"/>
      <c r="AFX43" s="200"/>
      <c r="AFY43" s="200"/>
      <c r="AFZ43" s="200"/>
      <c r="AGA43" s="200"/>
      <c r="AGB43" s="200"/>
      <c r="AGC43" s="200"/>
      <c r="AGD43" s="200"/>
      <c r="AGE43" s="200"/>
      <c r="AGF43" s="200"/>
      <c r="AGG43" s="200"/>
      <c r="AGH43" s="200"/>
      <c r="AGI43" s="200"/>
      <c r="AGJ43" s="200"/>
      <c r="AGK43" s="200"/>
      <c r="AGL43" s="200"/>
      <c r="AGM43" s="200"/>
      <c r="AGN43" s="200"/>
      <c r="AGO43" s="200"/>
      <c r="AGP43" s="200"/>
      <c r="AGQ43" s="200"/>
      <c r="AGR43" s="200"/>
      <c r="AGS43" s="200"/>
      <c r="AGT43" s="200"/>
      <c r="AGU43" s="200"/>
      <c r="AGV43" s="200"/>
      <c r="AGW43" s="200"/>
      <c r="AGX43" s="200"/>
      <c r="AGY43" s="200"/>
      <c r="AGZ43" s="200"/>
      <c r="AHA43" s="200"/>
      <c r="AHB43" s="200"/>
      <c r="AHC43" s="200"/>
      <c r="AHD43" s="200"/>
      <c r="AHE43" s="200"/>
      <c r="AHF43" s="200"/>
      <c r="AHG43" s="200"/>
      <c r="AHH43" s="200"/>
      <c r="AHI43" s="200"/>
      <c r="AHJ43" s="200"/>
      <c r="AHK43" s="200"/>
      <c r="AHL43" s="200"/>
      <c r="AHM43" s="200"/>
      <c r="AHN43" s="200"/>
      <c r="AHO43" s="200"/>
      <c r="AHQ43" s="208">
        <v>38</v>
      </c>
    </row>
    <row r="44" spans="1:903">
      <c r="A44" s="198" t="s">
        <v>8</v>
      </c>
      <c r="B44" s="199" t="s">
        <v>6127</v>
      </c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200"/>
      <c r="HU44" s="200"/>
      <c r="HV44" s="200"/>
      <c r="HW44" s="200"/>
      <c r="HX44" s="200"/>
      <c r="HY44" s="200"/>
      <c r="HZ44" s="200"/>
      <c r="IA44" s="200"/>
      <c r="IB44" s="200"/>
      <c r="IC44" s="200"/>
      <c r="ID44" s="200"/>
      <c r="IE44" s="200"/>
      <c r="IF44" s="200"/>
      <c r="IG44" s="200"/>
      <c r="IH44" s="200"/>
      <c r="II44" s="200"/>
      <c r="IJ44" s="200"/>
      <c r="IK44" s="200"/>
      <c r="IL44" s="200"/>
      <c r="IM44" s="200"/>
      <c r="IN44" s="200"/>
      <c r="IO44" s="200"/>
      <c r="IP44" s="200"/>
      <c r="IQ44" s="200"/>
      <c r="IR44" s="200"/>
      <c r="IS44" s="200"/>
      <c r="IT44" s="200"/>
      <c r="IU44" s="200"/>
      <c r="IV44" s="200"/>
      <c r="IW44" s="200"/>
      <c r="IX44" s="200"/>
      <c r="IY44" s="200"/>
      <c r="IZ44" s="200"/>
      <c r="JA44" s="200"/>
      <c r="JB44" s="200"/>
      <c r="JC44" s="200"/>
      <c r="JD44" s="200"/>
      <c r="JE44" s="200"/>
      <c r="JF44" s="200"/>
      <c r="JG44" s="200"/>
      <c r="JH44" s="200"/>
      <c r="JI44" s="200"/>
      <c r="JJ44" s="200"/>
      <c r="JK44" s="200"/>
      <c r="JL44" s="200"/>
      <c r="JM44" s="200"/>
      <c r="JN44" s="200"/>
      <c r="JO44" s="200"/>
      <c r="JP44" s="200"/>
      <c r="JQ44" s="200"/>
      <c r="JR44" s="200"/>
      <c r="JS44" s="200"/>
      <c r="JT44" s="200"/>
      <c r="JU44" s="200"/>
      <c r="JV44" s="200"/>
      <c r="JW44" s="200"/>
      <c r="JX44" s="200"/>
      <c r="JY44" s="200"/>
      <c r="JZ44" s="200"/>
      <c r="KA44" s="200"/>
      <c r="KB44" s="200"/>
      <c r="KC44" s="200"/>
      <c r="KD44" s="200"/>
      <c r="KE44" s="200"/>
      <c r="KF44" s="200"/>
      <c r="KG44" s="200"/>
      <c r="KH44" s="200"/>
      <c r="KI44" s="200"/>
      <c r="KJ44" s="200"/>
      <c r="KK44" s="200"/>
      <c r="KL44" s="200"/>
      <c r="KM44" s="200"/>
      <c r="KN44" s="200"/>
      <c r="KO44" s="200"/>
      <c r="KP44" s="200"/>
      <c r="KQ44" s="200"/>
      <c r="KR44" s="200"/>
      <c r="KS44" s="200"/>
      <c r="KT44" s="200"/>
      <c r="KU44" s="200"/>
      <c r="KV44" s="200"/>
      <c r="KW44" s="200"/>
      <c r="KX44" s="200"/>
      <c r="KY44" s="200"/>
      <c r="KZ44" s="200"/>
      <c r="LA44" s="200"/>
      <c r="LB44" s="200"/>
      <c r="LC44" s="200"/>
      <c r="LD44" s="200"/>
      <c r="LE44" s="200"/>
      <c r="LF44" s="200"/>
      <c r="LG44" s="200"/>
      <c r="LH44" s="200"/>
      <c r="LI44" s="200"/>
      <c r="LJ44" s="200"/>
      <c r="LK44" s="200"/>
      <c r="LL44" s="200"/>
      <c r="LM44" s="200"/>
      <c r="LN44" s="200"/>
      <c r="LO44" s="200"/>
      <c r="LP44" s="200"/>
      <c r="LQ44" s="200"/>
      <c r="LR44" s="200"/>
      <c r="LS44" s="200"/>
      <c r="LT44" s="200"/>
      <c r="LU44" s="200"/>
      <c r="LV44" s="200"/>
      <c r="LW44" s="200"/>
      <c r="LX44" s="200"/>
      <c r="LY44" s="200"/>
      <c r="LZ44" s="200"/>
      <c r="MA44" s="200"/>
      <c r="MB44" s="200"/>
      <c r="MC44" s="200"/>
      <c r="MD44" s="200"/>
      <c r="ME44" s="200"/>
      <c r="MF44" s="200"/>
      <c r="MG44" s="200"/>
      <c r="MH44" s="200"/>
      <c r="MI44" s="200"/>
      <c r="MJ44" s="200"/>
      <c r="MK44" s="200"/>
      <c r="ML44" s="200"/>
      <c r="MM44" s="200"/>
      <c r="MN44" s="200"/>
      <c r="MO44" s="200"/>
      <c r="MP44" s="200"/>
      <c r="MQ44" s="200"/>
      <c r="MR44" s="200"/>
      <c r="MS44" s="200"/>
      <c r="MT44" s="200"/>
      <c r="MU44" s="200"/>
      <c r="MV44" s="200"/>
      <c r="MW44" s="200"/>
      <c r="MX44" s="200"/>
      <c r="MY44" s="200"/>
      <c r="MZ44" s="200"/>
      <c r="NA44" s="200"/>
      <c r="NB44" s="200"/>
      <c r="NC44" s="200"/>
      <c r="ND44" s="200"/>
      <c r="NE44" s="200"/>
      <c r="NF44" s="200"/>
      <c r="NG44" s="200"/>
      <c r="NH44" s="200"/>
      <c r="NI44" s="200"/>
      <c r="NJ44" s="200"/>
      <c r="NK44" s="200"/>
      <c r="NL44" s="200"/>
      <c r="NM44" s="200"/>
      <c r="NN44" s="200"/>
      <c r="NO44" s="200"/>
      <c r="NP44" s="200"/>
      <c r="NQ44" s="200"/>
      <c r="NR44" s="200"/>
      <c r="NS44" s="200"/>
      <c r="NT44" s="200"/>
      <c r="NU44" s="200"/>
      <c r="NV44" s="200"/>
      <c r="NW44" s="200"/>
      <c r="NX44" s="200"/>
      <c r="NY44" s="200"/>
      <c r="NZ44" s="200"/>
      <c r="OA44" s="200"/>
      <c r="OB44" s="200"/>
      <c r="OC44" s="200"/>
      <c r="OD44" s="200"/>
      <c r="OE44" s="200"/>
      <c r="OF44" s="200"/>
      <c r="OG44" s="200"/>
      <c r="OH44" s="200"/>
      <c r="OI44" s="200"/>
      <c r="OJ44" s="200"/>
      <c r="OK44" s="200"/>
      <c r="OL44" s="200"/>
      <c r="OM44" s="200"/>
      <c r="ON44" s="200"/>
      <c r="OO44" s="200"/>
      <c r="OP44" s="200"/>
      <c r="OQ44" s="200"/>
      <c r="OR44" s="200"/>
      <c r="OS44" s="200"/>
      <c r="OT44" s="200"/>
      <c r="OU44" s="200"/>
      <c r="OV44" s="200"/>
      <c r="OW44" s="200"/>
      <c r="OX44" s="200"/>
      <c r="OY44" s="200"/>
      <c r="OZ44" s="200"/>
      <c r="PA44" s="200"/>
      <c r="PB44" s="200"/>
      <c r="PC44" s="200"/>
      <c r="PD44" s="200"/>
      <c r="PE44" s="200"/>
      <c r="PF44" s="200"/>
      <c r="PG44" s="200"/>
      <c r="PH44" s="200"/>
      <c r="PI44" s="200"/>
      <c r="PJ44" s="200"/>
      <c r="PK44" s="200"/>
      <c r="PL44" s="200"/>
      <c r="PM44" s="200"/>
      <c r="PN44" s="200"/>
      <c r="PO44" s="200"/>
      <c r="PP44" s="200"/>
      <c r="PQ44" s="200"/>
      <c r="PR44" s="200"/>
      <c r="PS44" s="200"/>
      <c r="PT44" s="200"/>
      <c r="PU44" s="200"/>
      <c r="PV44" s="200"/>
      <c r="PW44" s="200"/>
      <c r="PX44" s="200"/>
      <c r="PY44" s="200"/>
      <c r="PZ44" s="200"/>
      <c r="QA44" s="200"/>
      <c r="QB44" s="200"/>
      <c r="QC44" s="200"/>
      <c r="QD44" s="200"/>
      <c r="QE44" s="200"/>
      <c r="QF44" s="200"/>
      <c r="QG44" s="200"/>
      <c r="QH44" s="200"/>
      <c r="QI44" s="200"/>
      <c r="QJ44" s="200"/>
      <c r="QK44" s="200"/>
      <c r="QL44" s="200"/>
      <c r="QM44" s="200"/>
      <c r="QN44" s="200"/>
      <c r="QO44" s="200"/>
      <c r="QP44" s="200"/>
      <c r="QQ44" s="200"/>
      <c r="QR44" s="200"/>
      <c r="QS44" s="200"/>
      <c r="QT44" s="200"/>
      <c r="QU44" s="200"/>
      <c r="QV44" s="200"/>
      <c r="QW44" s="200"/>
      <c r="QX44" s="200"/>
      <c r="QY44" s="200"/>
      <c r="QZ44" s="200"/>
      <c r="RA44" s="200"/>
      <c r="RB44" s="200"/>
      <c r="RC44" s="200"/>
      <c r="RD44" s="200"/>
      <c r="RE44" s="200"/>
      <c r="RF44" s="200"/>
      <c r="RG44" s="200"/>
      <c r="RH44" s="200"/>
      <c r="RI44" s="200"/>
      <c r="RJ44" s="200"/>
      <c r="RK44" s="200"/>
      <c r="RL44" s="200"/>
      <c r="RM44" s="200"/>
      <c r="RN44" s="200"/>
      <c r="RO44" s="200"/>
      <c r="RP44" s="200"/>
      <c r="RQ44" s="200"/>
      <c r="RR44" s="200"/>
      <c r="RS44" s="200"/>
      <c r="RT44" s="200"/>
      <c r="RU44" s="200"/>
      <c r="RV44" s="200"/>
      <c r="RW44" s="200"/>
      <c r="RX44" s="200"/>
      <c r="RY44" s="200"/>
      <c r="RZ44" s="200"/>
      <c r="SA44" s="200"/>
      <c r="SB44" s="200"/>
      <c r="SC44" s="200"/>
      <c r="SD44" s="200"/>
      <c r="SE44" s="200"/>
      <c r="SF44" s="200"/>
      <c r="SG44" s="200"/>
      <c r="SH44" s="200"/>
      <c r="SI44" s="200"/>
      <c r="SJ44" s="200"/>
      <c r="SK44" s="200"/>
      <c r="SL44" s="200"/>
      <c r="SM44" s="200"/>
      <c r="SN44" s="200"/>
      <c r="SO44" s="200"/>
      <c r="SP44" s="200"/>
      <c r="SQ44" s="200"/>
      <c r="SR44" s="200"/>
      <c r="SS44" s="200"/>
      <c r="ST44" s="200"/>
      <c r="SU44" s="200"/>
      <c r="SV44" s="200"/>
      <c r="SW44" s="200"/>
      <c r="SX44" s="200"/>
      <c r="SY44" s="200"/>
      <c r="SZ44" s="200"/>
      <c r="TA44" s="200"/>
      <c r="TB44" s="200"/>
      <c r="TC44" s="200"/>
      <c r="TD44" s="200"/>
      <c r="TE44" s="200"/>
      <c r="TF44" s="200"/>
      <c r="TG44" s="200"/>
      <c r="TH44" s="200"/>
      <c r="TI44" s="200"/>
      <c r="TJ44" s="200"/>
      <c r="TK44" s="200"/>
      <c r="TL44" s="200"/>
      <c r="TM44" s="200"/>
      <c r="TN44" s="200"/>
      <c r="TO44" s="200"/>
      <c r="TP44" s="200"/>
      <c r="TQ44" s="200"/>
      <c r="TR44" s="200"/>
      <c r="TS44" s="200"/>
      <c r="TT44" s="200"/>
      <c r="TU44" s="200"/>
      <c r="TV44" s="200"/>
      <c r="TW44" s="200"/>
      <c r="TX44" s="200"/>
      <c r="TY44" s="200"/>
      <c r="TZ44" s="200"/>
      <c r="UA44" s="200"/>
      <c r="UB44" s="200"/>
      <c r="UC44" s="200"/>
      <c r="UD44" s="200"/>
      <c r="UE44" s="200"/>
      <c r="UF44" s="200"/>
      <c r="UG44" s="200"/>
      <c r="UH44" s="200"/>
      <c r="UI44" s="200"/>
      <c r="UJ44" s="200"/>
      <c r="UK44" s="200"/>
      <c r="UL44" s="200"/>
      <c r="UM44" s="200"/>
      <c r="UN44" s="200"/>
      <c r="UO44" s="200"/>
      <c r="UP44" s="200"/>
      <c r="UQ44" s="200"/>
      <c r="UR44" s="200"/>
      <c r="US44" s="200"/>
      <c r="UT44" s="200"/>
      <c r="UU44" s="200"/>
      <c r="UV44" s="200"/>
      <c r="UW44" s="200"/>
      <c r="UX44" s="200"/>
      <c r="UY44" s="200"/>
      <c r="UZ44" s="200"/>
      <c r="VA44" s="200"/>
      <c r="VB44" s="200"/>
      <c r="VC44" s="200"/>
      <c r="VD44" s="200"/>
      <c r="VE44" s="200"/>
      <c r="VF44" s="200"/>
      <c r="VG44" s="200"/>
      <c r="VH44" s="200"/>
      <c r="VI44" s="200"/>
      <c r="VJ44" s="200"/>
      <c r="VK44" s="200"/>
      <c r="VL44" s="200"/>
      <c r="VM44" s="200"/>
      <c r="VN44" s="200"/>
      <c r="VO44" s="200"/>
      <c r="VP44" s="200"/>
      <c r="VQ44" s="200"/>
      <c r="VR44" s="200"/>
      <c r="VS44" s="200"/>
      <c r="VT44" s="200"/>
      <c r="VU44" s="200"/>
      <c r="VV44" s="200"/>
      <c r="VW44" s="200"/>
      <c r="VX44" s="200"/>
      <c r="VY44" s="200"/>
      <c r="VZ44" s="200"/>
      <c r="WA44" s="200"/>
      <c r="WB44" s="200"/>
      <c r="WC44" s="200"/>
      <c r="WD44" s="200"/>
      <c r="WE44" s="200"/>
      <c r="WF44" s="200"/>
      <c r="WG44" s="200"/>
      <c r="WH44" s="200"/>
      <c r="WI44" s="200"/>
      <c r="WJ44" s="200"/>
      <c r="WK44" s="200"/>
      <c r="WL44" s="200"/>
      <c r="WM44" s="200"/>
      <c r="WN44" s="200"/>
      <c r="WO44" s="200"/>
      <c r="WP44" s="200"/>
      <c r="WQ44" s="200"/>
      <c r="WR44" s="200"/>
      <c r="WS44" s="200"/>
      <c r="WT44" s="200"/>
      <c r="WU44" s="200"/>
      <c r="WV44" s="200"/>
      <c r="WW44" s="200"/>
      <c r="WX44" s="200"/>
      <c r="WY44" s="200"/>
      <c r="WZ44" s="200"/>
      <c r="XA44" s="200"/>
      <c r="XB44" s="200"/>
      <c r="XC44" s="200"/>
      <c r="XD44" s="200"/>
      <c r="XE44" s="200"/>
      <c r="XF44" s="200"/>
      <c r="XG44" s="200"/>
      <c r="XH44" s="200"/>
      <c r="XI44" s="200"/>
      <c r="XJ44" s="200"/>
      <c r="XK44" s="200"/>
      <c r="XL44" s="200"/>
      <c r="XM44" s="200"/>
      <c r="XN44" s="200"/>
      <c r="XO44" s="200"/>
      <c r="XP44" s="200"/>
      <c r="XQ44" s="200"/>
      <c r="XR44" s="200"/>
      <c r="XS44" s="200"/>
      <c r="XT44" s="200"/>
      <c r="XU44" s="200"/>
      <c r="XV44" s="200"/>
      <c r="XW44" s="200"/>
      <c r="XX44" s="200"/>
      <c r="XY44" s="200"/>
      <c r="XZ44" s="200"/>
      <c r="YA44" s="200"/>
      <c r="YB44" s="200"/>
      <c r="YC44" s="200"/>
      <c r="YD44" s="200"/>
      <c r="YE44" s="200"/>
      <c r="YF44" s="200"/>
      <c r="YG44" s="200"/>
      <c r="YH44" s="200"/>
      <c r="YI44" s="200"/>
      <c r="YJ44" s="200"/>
      <c r="YK44" s="200"/>
      <c r="YL44" s="200"/>
      <c r="YM44" s="200"/>
      <c r="YN44" s="200"/>
      <c r="YO44" s="200"/>
      <c r="YP44" s="200"/>
      <c r="YQ44" s="200"/>
      <c r="YR44" s="200"/>
      <c r="YS44" s="200"/>
      <c r="YT44" s="200"/>
      <c r="YU44" s="200"/>
      <c r="YV44" s="200"/>
      <c r="YW44" s="200"/>
      <c r="YX44" s="200"/>
      <c r="YY44" s="200"/>
      <c r="YZ44" s="200"/>
      <c r="ZA44" s="200"/>
      <c r="ZB44" s="200"/>
      <c r="ZC44" s="200"/>
      <c r="ZD44" s="200"/>
      <c r="ZE44" s="200"/>
      <c r="ZF44" s="200"/>
      <c r="ZG44" s="200"/>
      <c r="ZH44" s="200"/>
      <c r="ZI44" s="200"/>
      <c r="ZJ44" s="200"/>
      <c r="ZK44" s="200"/>
      <c r="ZL44" s="200"/>
      <c r="ZM44" s="200"/>
      <c r="ZN44" s="200"/>
      <c r="ZO44" s="200"/>
      <c r="ZP44" s="200"/>
      <c r="ZQ44" s="200"/>
      <c r="ZR44" s="200"/>
      <c r="ZS44" s="200"/>
      <c r="ZT44" s="200"/>
      <c r="ZU44" s="200"/>
      <c r="ZV44" s="200"/>
      <c r="ZW44" s="200"/>
      <c r="ZX44" s="200"/>
      <c r="ZY44" s="200"/>
      <c r="ZZ44" s="200"/>
      <c r="AAA44" s="200"/>
      <c r="AAB44" s="200"/>
      <c r="AAC44" s="200"/>
      <c r="AAD44" s="200"/>
      <c r="AAE44" s="200"/>
      <c r="AAF44" s="200"/>
      <c r="AAG44" s="200"/>
      <c r="AAH44" s="200"/>
      <c r="AAI44" s="200"/>
      <c r="AAJ44" s="200"/>
      <c r="AAK44" s="200"/>
      <c r="AAL44" s="200"/>
      <c r="AAM44" s="200"/>
      <c r="AAN44" s="200"/>
      <c r="AAO44" s="200"/>
      <c r="AAP44" s="200"/>
      <c r="AAQ44" s="200"/>
      <c r="AAR44" s="200"/>
      <c r="AAS44" s="200"/>
      <c r="AAT44" s="200"/>
      <c r="AAU44" s="200"/>
      <c r="AAV44" s="200"/>
      <c r="AAW44" s="200"/>
      <c r="AAX44" s="200"/>
      <c r="AAY44" s="200"/>
      <c r="AAZ44" s="200"/>
      <c r="ABA44" s="200"/>
      <c r="ABB44" s="200"/>
      <c r="ABC44" s="200"/>
      <c r="ABD44" s="200"/>
      <c r="ABE44" s="200"/>
      <c r="ABF44" s="200"/>
      <c r="ABG44" s="200"/>
      <c r="ABH44" s="200"/>
      <c r="ABI44" s="200"/>
      <c r="ABJ44" s="200"/>
      <c r="ABK44" s="200"/>
      <c r="ABL44" s="200"/>
      <c r="ABM44" s="200"/>
      <c r="ABN44" s="200"/>
      <c r="ABO44" s="200"/>
      <c r="ABP44" s="200"/>
      <c r="ABQ44" s="200"/>
      <c r="ABR44" s="200"/>
      <c r="ABS44" s="200"/>
      <c r="ABT44" s="200"/>
      <c r="ABU44" s="200"/>
      <c r="ABV44" s="200"/>
      <c r="ABW44" s="200"/>
      <c r="ABX44" s="200"/>
      <c r="ABY44" s="200"/>
      <c r="ABZ44" s="200"/>
      <c r="ACA44" s="200"/>
      <c r="ACB44" s="200"/>
      <c r="ACC44" s="200"/>
      <c r="ACD44" s="200"/>
      <c r="ACE44" s="200"/>
      <c r="ACF44" s="200"/>
      <c r="ACG44" s="200"/>
      <c r="ACH44" s="200"/>
      <c r="ACI44" s="200"/>
      <c r="ACJ44" s="200"/>
      <c r="ACK44" s="200"/>
      <c r="ACL44" s="200"/>
      <c r="ACM44" s="200"/>
      <c r="ACN44" s="200"/>
      <c r="ACO44" s="200"/>
      <c r="ACP44" s="200"/>
      <c r="ACQ44" s="200"/>
      <c r="ACR44" s="200"/>
      <c r="ACS44" s="200"/>
      <c r="ACT44" s="200"/>
      <c r="ACU44" s="200"/>
      <c r="ACV44" s="200"/>
      <c r="ACW44" s="200"/>
      <c r="ACX44" s="200"/>
      <c r="ACY44" s="200"/>
      <c r="ACZ44" s="200"/>
      <c r="ADA44" s="200"/>
      <c r="ADB44" s="200"/>
      <c r="ADC44" s="200"/>
      <c r="ADD44" s="200"/>
      <c r="ADE44" s="200"/>
      <c r="ADF44" s="200"/>
      <c r="ADG44" s="200"/>
      <c r="ADH44" s="200"/>
      <c r="ADI44" s="200"/>
      <c r="ADJ44" s="200"/>
      <c r="ADK44" s="200"/>
      <c r="ADL44" s="200"/>
      <c r="ADM44" s="200"/>
      <c r="ADN44" s="200"/>
      <c r="ADO44" s="200"/>
      <c r="ADP44" s="200"/>
      <c r="ADQ44" s="200"/>
      <c r="ADR44" s="200"/>
      <c r="ADS44" s="200"/>
      <c r="ADT44" s="200"/>
      <c r="ADU44" s="200"/>
      <c r="ADV44" s="200"/>
      <c r="ADW44" s="200"/>
      <c r="ADX44" s="200"/>
      <c r="ADY44" s="200"/>
      <c r="ADZ44" s="200"/>
      <c r="AEA44" s="200"/>
      <c r="AEB44" s="200"/>
      <c r="AEC44" s="200"/>
      <c r="AED44" s="200"/>
      <c r="AEE44" s="200"/>
      <c r="AEF44" s="200"/>
      <c r="AEG44" s="200"/>
      <c r="AEH44" s="200"/>
      <c r="AEI44" s="200"/>
      <c r="AEJ44" s="200"/>
      <c r="AEK44" s="200"/>
      <c r="AEL44" s="200"/>
      <c r="AEM44" s="200"/>
      <c r="AEN44" s="200"/>
      <c r="AEO44" s="200"/>
      <c r="AEP44" s="200"/>
      <c r="AEQ44" s="200"/>
      <c r="AER44" s="200"/>
      <c r="AES44" s="200"/>
      <c r="AET44" s="200"/>
      <c r="AEU44" s="200"/>
      <c r="AEV44" s="200"/>
      <c r="AEW44" s="200"/>
      <c r="AEX44" s="200"/>
      <c r="AEY44" s="200"/>
      <c r="AEZ44" s="200"/>
      <c r="AFA44" s="200"/>
      <c r="AFB44" s="200"/>
      <c r="AFC44" s="200"/>
      <c r="AFD44" s="200"/>
      <c r="AFE44" s="200"/>
      <c r="AFF44" s="200"/>
      <c r="AFG44" s="200"/>
      <c r="AFH44" s="200"/>
      <c r="AFI44" s="200"/>
      <c r="AFJ44" s="200"/>
      <c r="AFK44" s="200"/>
      <c r="AFL44" s="200"/>
      <c r="AFM44" s="200"/>
      <c r="AFN44" s="200"/>
      <c r="AFO44" s="200"/>
      <c r="AFP44" s="200"/>
      <c r="AFQ44" s="200"/>
      <c r="AFR44" s="200"/>
      <c r="AFS44" s="200"/>
      <c r="AFT44" s="200"/>
      <c r="AFU44" s="200"/>
      <c r="AFV44" s="200"/>
      <c r="AFW44" s="200"/>
      <c r="AFX44" s="200"/>
      <c r="AFY44" s="200"/>
      <c r="AFZ44" s="200"/>
      <c r="AGA44" s="200"/>
      <c r="AGB44" s="200"/>
      <c r="AGC44" s="200"/>
      <c r="AGD44" s="200"/>
      <c r="AGE44" s="200"/>
      <c r="AGF44" s="200"/>
      <c r="AGG44" s="200"/>
      <c r="AGH44" s="200"/>
      <c r="AGI44" s="200"/>
      <c r="AGJ44" s="200"/>
      <c r="AGK44" s="200"/>
      <c r="AGL44" s="200"/>
      <c r="AGM44" s="200"/>
      <c r="AGN44" s="200"/>
      <c r="AGO44" s="200"/>
      <c r="AGP44" s="200"/>
      <c r="AGQ44" s="200"/>
      <c r="AGR44" s="200"/>
      <c r="AGS44" s="200"/>
      <c r="AGT44" s="200"/>
      <c r="AGU44" s="200"/>
      <c r="AGV44" s="200"/>
      <c r="AGW44" s="200"/>
      <c r="AGX44" s="200"/>
      <c r="AGY44" s="200"/>
      <c r="AGZ44" s="200"/>
      <c r="AHA44" s="200"/>
      <c r="AHB44" s="200"/>
      <c r="AHC44" s="200"/>
      <c r="AHD44" s="200"/>
      <c r="AHE44" s="200"/>
      <c r="AHF44" s="200"/>
      <c r="AHG44" s="200"/>
      <c r="AHH44" s="200"/>
      <c r="AHI44" s="200"/>
      <c r="AHJ44" s="200"/>
      <c r="AHK44" s="200"/>
      <c r="AHL44" s="200"/>
      <c r="AHM44" s="200"/>
      <c r="AHN44" s="200"/>
      <c r="AHO44" s="200"/>
      <c r="AHQ44" s="209">
        <v>39</v>
      </c>
    </row>
    <row r="45" spans="1:903">
      <c r="A45" s="198" t="s">
        <v>10</v>
      </c>
      <c r="B45" s="199" t="s">
        <v>6128</v>
      </c>
      <c r="C45" s="200"/>
      <c r="D45" s="200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200"/>
      <c r="HU45" s="200"/>
      <c r="HV45" s="200"/>
      <c r="HW45" s="200"/>
      <c r="HX45" s="200"/>
      <c r="HY45" s="200"/>
      <c r="HZ45" s="200"/>
      <c r="IA45" s="200"/>
      <c r="IB45" s="200"/>
      <c r="IC45" s="200"/>
      <c r="ID45" s="200"/>
      <c r="IE45" s="200"/>
      <c r="IF45" s="200"/>
      <c r="IG45" s="200"/>
      <c r="IH45" s="200"/>
      <c r="II45" s="200"/>
      <c r="IJ45" s="200"/>
      <c r="IK45" s="200"/>
      <c r="IL45" s="200"/>
      <c r="IM45" s="200"/>
      <c r="IN45" s="200"/>
      <c r="IO45" s="200"/>
      <c r="IP45" s="200"/>
      <c r="IQ45" s="200"/>
      <c r="IR45" s="200"/>
      <c r="IS45" s="200"/>
      <c r="IT45" s="200"/>
      <c r="IU45" s="200"/>
      <c r="IV45" s="200"/>
      <c r="IW45" s="200"/>
      <c r="IX45" s="200"/>
      <c r="IY45" s="200"/>
      <c r="IZ45" s="200"/>
      <c r="JA45" s="200"/>
      <c r="JB45" s="200"/>
      <c r="JC45" s="200"/>
      <c r="JD45" s="200"/>
      <c r="JE45" s="200"/>
      <c r="JF45" s="200"/>
      <c r="JG45" s="200"/>
      <c r="JH45" s="200"/>
      <c r="JI45" s="200"/>
      <c r="JJ45" s="200"/>
      <c r="JK45" s="200"/>
      <c r="JL45" s="200"/>
      <c r="JM45" s="200"/>
      <c r="JN45" s="200"/>
      <c r="JO45" s="200"/>
      <c r="JP45" s="200"/>
      <c r="JQ45" s="200"/>
      <c r="JR45" s="200"/>
      <c r="JS45" s="200"/>
      <c r="JT45" s="200"/>
      <c r="JU45" s="200"/>
      <c r="JV45" s="200"/>
      <c r="JW45" s="200"/>
      <c r="JX45" s="200"/>
      <c r="JY45" s="200"/>
      <c r="JZ45" s="200"/>
      <c r="KA45" s="200"/>
      <c r="KB45" s="200"/>
      <c r="KC45" s="200"/>
      <c r="KD45" s="200"/>
      <c r="KE45" s="200"/>
      <c r="KF45" s="200"/>
      <c r="KG45" s="200"/>
      <c r="KH45" s="200"/>
      <c r="KI45" s="200"/>
      <c r="KJ45" s="200"/>
      <c r="KK45" s="200"/>
      <c r="KL45" s="200"/>
      <c r="KM45" s="200"/>
      <c r="KN45" s="200"/>
      <c r="KO45" s="200"/>
      <c r="KP45" s="200"/>
      <c r="KQ45" s="200"/>
      <c r="KR45" s="200"/>
      <c r="KS45" s="200"/>
      <c r="KT45" s="200"/>
      <c r="KU45" s="200"/>
      <c r="KV45" s="200"/>
      <c r="KW45" s="200"/>
      <c r="KX45" s="200"/>
      <c r="KY45" s="200"/>
      <c r="KZ45" s="200"/>
      <c r="LA45" s="200"/>
      <c r="LB45" s="200"/>
      <c r="LC45" s="200"/>
      <c r="LD45" s="200"/>
      <c r="LE45" s="200"/>
      <c r="LF45" s="200"/>
      <c r="LG45" s="200"/>
      <c r="LH45" s="200"/>
      <c r="LI45" s="200"/>
      <c r="LJ45" s="200"/>
      <c r="LK45" s="200"/>
      <c r="LL45" s="200"/>
      <c r="LM45" s="200"/>
      <c r="LN45" s="200"/>
      <c r="LO45" s="200"/>
      <c r="LP45" s="200"/>
      <c r="LQ45" s="200"/>
      <c r="LR45" s="200"/>
      <c r="LS45" s="200"/>
      <c r="LT45" s="200"/>
      <c r="LU45" s="200"/>
      <c r="LV45" s="200"/>
      <c r="LW45" s="200"/>
      <c r="LX45" s="200"/>
      <c r="LY45" s="200"/>
      <c r="LZ45" s="200"/>
      <c r="MA45" s="200"/>
      <c r="MB45" s="200"/>
      <c r="MC45" s="200"/>
      <c r="MD45" s="200"/>
      <c r="ME45" s="200"/>
      <c r="MF45" s="200"/>
      <c r="MG45" s="200"/>
      <c r="MH45" s="200"/>
      <c r="MI45" s="200"/>
      <c r="MJ45" s="200"/>
      <c r="MK45" s="200"/>
      <c r="ML45" s="200"/>
      <c r="MM45" s="200"/>
      <c r="MN45" s="200"/>
      <c r="MO45" s="200"/>
      <c r="MP45" s="200"/>
      <c r="MQ45" s="200"/>
      <c r="MR45" s="200"/>
      <c r="MS45" s="200"/>
      <c r="MT45" s="200"/>
      <c r="MU45" s="200"/>
      <c r="MV45" s="200"/>
      <c r="MW45" s="200"/>
      <c r="MX45" s="200"/>
      <c r="MY45" s="200"/>
      <c r="MZ45" s="200"/>
      <c r="NA45" s="200"/>
      <c r="NB45" s="200"/>
      <c r="NC45" s="200"/>
      <c r="ND45" s="200"/>
      <c r="NE45" s="200"/>
      <c r="NF45" s="200"/>
      <c r="NG45" s="200"/>
      <c r="NH45" s="200"/>
      <c r="NI45" s="200"/>
      <c r="NJ45" s="200"/>
      <c r="NK45" s="200"/>
      <c r="NL45" s="200"/>
      <c r="NM45" s="200"/>
      <c r="NN45" s="200"/>
      <c r="NO45" s="200"/>
      <c r="NP45" s="200"/>
      <c r="NQ45" s="200"/>
      <c r="NR45" s="200"/>
      <c r="NS45" s="200"/>
      <c r="NT45" s="200"/>
      <c r="NU45" s="200"/>
      <c r="NV45" s="200"/>
      <c r="NW45" s="200"/>
      <c r="NX45" s="200"/>
      <c r="NY45" s="200"/>
      <c r="NZ45" s="200"/>
      <c r="OA45" s="200"/>
      <c r="OB45" s="200"/>
      <c r="OC45" s="200"/>
      <c r="OD45" s="200"/>
      <c r="OE45" s="200"/>
      <c r="OF45" s="200"/>
      <c r="OG45" s="200"/>
      <c r="OH45" s="200"/>
      <c r="OI45" s="200"/>
      <c r="OJ45" s="200"/>
      <c r="OK45" s="200"/>
      <c r="OL45" s="200"/>
      <c r="OM45" s="200"/>
      <c r="ON45" s="200"/>
      <c r="OO45" s="200"/>
      <c r="OP45" s="200"/>
      <c r="OQ45" s="200"/>
      <c r="OR45" s="200"/>
      <c r="OS45" s="200"/>
      <c r="OT45" s="200"/>
      <c r="OU45" s="200"/>
      <c r="OV45" s="200"/>
      <c r="OW45" s="200"/>
      <c r="OX45" s="200"/>
      <c r="OY45" s="200"/>
      <c r="OZ45" s="200"/>
      <c r="PA45" s="200"/>
      <c r="PB45" s="200"/>
      <c r="PC45" s="200"/>
      <c r="PD45" s="200"/>
      <c r="PE45" s="200"/>
      <c r="PF45" s="200"/>
      <c r="PG45" s="200"/>
      <c r="PH45" s="200"/>
      <c r="PI45" s="200"/>
      <c r="PJ45" s="200"/>
      <c r="PK45" s="200"/>
      <c r="PL45" s="200"/>
      <c r="PM45" s="200"/>
      <c r="PN45" s="200"/>
      <c r="PO45" s="200"/>
      <c r="PP45" s="200"/>
      <c r="PQ45" s="200"/>
      <c r="PR45" s="200"/>
      <c r="PS45" s="200"/>
      <c r="PT45" s="200"/>
      <c r="PU45" s="200"/>
      <c r="PV45" s="200"/>
      <c r="PW45" s="200"/>
      <c r="PX45" s="200"/>
      <c r="PY45" s="200"/>
      <c r="PZ45" s="200"/>
      <c r="QA45" s="200"/>
      <c r="QB45" s="200"/>
      <c r="QC45" s="200"/>
      <c r="QD45" s="200"/>
      <c r="QE45" s="200"/>
      <c r="QF45" s="200"/>
      <c r="QG45" s="200"/>
      <c r="QH45" s="200"/>
      <c r="QI45" s="200"/>
      <c r="QJ45" s="200"/>
      <c r="QK45" s="200"/>
      <c r="QL45" s="200"/>
      <c r="QM45" s="200"/>
      <c r="QN45" s="200"/>
      <c r="QO45" s="200"/>
      <c r="QP45" s="200"/>
      <c r="QQ45" s="200"/>
      <c r="QR45" s="200"/>
      <c r="QS45" s="200"/>
      <c r="QT45" s="200"/>
      <c r="QU45" s="200"/>
      <c r="QV45" s="200"/>
      <c r="QW45" s="200"/>
      <c r="QX45" s="200"/>
      <c r="QY45" s="200"/>
      <c r="QZ45" s="200"/>
      <c r="RA45" s="200"/>
      <c r="RB45" s="200"/>
      <c r="RC45" s="200"/>
      <c r="RD45" s="200"/>
      <c r="RE45" s="200"/>
      <c r="RF45" s="200"/>
      <c r="RG45" s="200"/>
      <c r="RH45" s="200"/>
      <c r="RI45" s="200"/>
      <c r="RJ45" s="200"/>
      <c r="RK45" s="200"/>
      <c r="RL45" s="200"/>
      <c r="RM45" s="200"/>
      <c r="RN45" s="200"/>
      <c r="RO45" s="200"/>
      <c r="RP45" s="200"/>
      <c r="RQ45" s="200"/>
      <c r="RR45" s="200"/>
      <c r="RS45" s="200"/>
      <c r="RT45" s="200"/>
      <c r="RU45" s="200"/>
      <c r="RV45" s="200"/>
      <c r="RW45" s="200"/>
      <c r="RX45" s="200"/>
      <c r="RY45" s="200"/>
      <c r="RZ45" s="200"/>
      <c r="SA45" s="200"/>
      <c r="SB45" s="200"/>
      <c r="SC45" s="200"/>
      <c r="SD45" s="200"/>
      <c r="SE45" s="200"/>
      <c r="SF45" s="200"/>
      <c r="SG45" s="200"/>
      <c r="SH45" s="200"/>
      <c r="SI45" s="200"/>
      <c r="SJ45" s="200"/>
      <c r="SK45" s="200"/>
      <c r="SL45" s="200"/>
      <c r="SM45" s="200"/>
      <c r="SN45" s="200"/>
      <c r="SO45" s="200"/>
      <c r="SP45" s="200"/>
      <c r="SQ45" s="200"/>
      <c r="SR45" s="200"/>
      <c r="SS45" s="200"/>
      <c r="ST45" s="200"/>
      <c r="SU45" s="200"/>
      <c r="SV45" s="200"/>
      <c r="SW45" s="200"/>
      <c r="SX45" s="200"/>
      <c r="SY45" s="200"/>
      <c r="SZ45" s="200"/>
      <c r="TA45" s="200"/>
      <c r="TB45" s="200"/>
      <c r="TC45" s="200"/>
      <c r="TD45" s="200"/>
      <c r="TE45" s="200"/>
      <c r="TF45" s="200"/>
      <c r="TG45" s="200"/>
      <c r="TH45" s="200"/>
      <c r="TI45" s="200"/>
      <c r="TJ45" s="200"/>
      <c r="TK45" s="200"/>
      <c r="TL45" s="200"/>
      <c r="TM45" s="200"/>
      <c r="TN45" s="200"/>
      <c r="TO45" s="200"/>
      <c r="TP45" s="200"/>
      <c r="TQ45" s="200"/>
      <c r="TR45" s="200"/>
      <c r="TS45" s="200"/>
      <c r="TT45" s="200"/>
      <c r="TU45" s="200"/>
      <c r="TV45" s="200"/>
      <c r="TW45" s="200"/>
      <c r="TX45" s="200"/>
      <c r="TY45" s="200"/>
      <c r="TZ45" s="200"/>
      <c r="UA45" s="200"/>
      <c r="UB45" s="200"/>
      <c r="UC45" s="200"/>
      <c r="UD45" s="200"/>
      <c r="UE45" s="200"/>
      <c r="UF45" s="200"/>
      <c r="UG45" s="200"/>
      <c r="UH45" s="200"/>
      <c r="UI45" s="200"/>
      <c r="UJ45" s="200"/>
      <c r="UK45" s="200"/>
      <c r="UL45" s="200"/>
      <c r="UM45" s="200"/>
      <c r="UN45" s="200"/>
      <c r="UO45" s="200"/>
      <c r="UP45" s="200"/>
      <c r="UQ45" s="200"/>
      <c r="UR45" s="200"/>
      <c r="US45" s="200"/>
      <c r="UT45" s="200"/>
      <c r="UU45" s="200"/>
      <c r="UV45" s="200"/>
      <c r="UW45" s="200"/>
      <c r="UX45" s="200"/>
      <c r="UY45" s="200"/>
      <c r="UZ45" s="200"/>
      <c r="VA45" s="200"/>
      <c r="VB45" s="200"/>
      <c r="VC45" s="200"/>
      <c r="VD45" s="200"/>
      <c r="VE45" s="200"/>
      <c r="VF45" s="200"/>
      <c r="VG45" s="200"/>
      <c r="VH45" s="200"/>
      <c r="VI45" s="200"/>
      <c r="VJ45" s="200"/>
      <c r="VK45" s="200"/>
      <c r="VL45" s="200"/>
      <c r="VM45" s="200"/>
      <c r="VN45" s="200"/>
      <c r="VO45" s="200"/>
      <c r="VP45" s="200"/>
      <c r="VQ45" s="200"/>
      <c r="VR45" s="200"/>
      <c r="VS45" s="200"/>
      <c r="VT45" s="200"/>
      <c r="VU45" s="200"/>
      <c r="VV45" s="200"/>
      <c r="VW45" s="200"/>
      <c r="VX45" s="200"/>
      <c r="VY45" s="200"/>
      <c r="VZ45" s="200"/>
      <c r="WA45" s="200"/>
      <c r="WB45" s="200"/>
      <c r="WC45" s="200"/>
      <c r="WD45" s="200"/>
      <c r="WE45" s="200"/>
      <c r="WF45" s="200"/>
      <c r="WG45" s="200"/>
      <c r="WH45" s="200"/>
      <c r="WI45" s="200"/>
      <c r="WJ45" s="200"/>
      <c r="WK45" s="200"/>
      <c r="WL45" s="200"/>
      <c r="WM45" s="200"/>
      <c r="WN45" s="200"/>
      <c r="WO45" s="200"/>
      <c r="WP45" s="200"/>
      <c r="WQ45" s="200"/>
      <c r="WR45" s="200"/>
      <c r="WS45" s="200"/>
      <c r="WT45" s="200"/>
      <c r="WU45" s="200"/>
      <c r="WV45" s="200"/>
      <c r="WW45" s="200"/>
      <c r="WX45" s="200"/>
      <c r="WY45" s="200"/>
      <c r="WZ45" s="200"/>
      <c r="XA45" s="200"/>
      <c r="XB45" s="200"/>
      <c r="XC45" s="200"/>
      <c r="XD45" s="200"/>
      <c r="XE45" s="200"/>
      <c r="XF45" s="200"/>
      <c r="XG45" s="200"/>
      <c r="XH45" s="200"/>
      <c r="XI45" s="200"/>
      <c r="XJ45" s="200"/>
      <c r="XK45" s="200"/>
      <c r="XL45" s="200"/>
      <c r="XM45" s="200"/>
      <c r="XN45" s="200"/>
      <c r="XO45" s="200"/>
      <c r="XP45" s="200"/>
      <c r="XQ45" s="200"/>
      <c r="XR45" s="200"/>
      <c r="XS45" s="200"/>
      <c r="XT45" s="200"/>
      <c r="XU45" s="200"/>
      <c r="XV45" s="200"/>
      <c r="XW45" s="200"/>
      <c r="XX45" s="200"/>
      <c r="XY45" s="200"/>
      <c r="XZ45" s="200"/>
      <c r="YA45" s="200"/>
      <c r="YB45" s="200"/>
      <c r="YC45" s="200"/>
      <c r="YD45" s="200"/>
      <c r="YE45" s="200"/>
      <c r="YF45" s="200"/>
      <c r="YG45" s="200"/>
      <c r="YH45" s="200"/>
      <c r="YI45" s="200"/>
      <c r="YJ45" s="200"/>
      <c r="YK45" s="200"/>
      <c r="YL45" s="200"/>
      <c r="YM45" s="200"/>
      <c r="YN45" s="200"/>
      <c r="YO45" s="200"/>
      <c r="YP45" s="200"/>
      <c r="YQ45" s="200"/>
      <c r="YR45" s="200"/>
      <c r="YS45" s="200"/>
      <c r="YT45" s="200"/>
      <c r="YU45" s="200"/>
      <c r="YV45" s="200"/>
      <c r="YW45" s="200"/>
      <c r="YX45" s="200"/>
      <c r="YY45" s="200"/>
      <c r="YZ45" s="200"/>
      <c r="ZA45" s="200"/>
      <c r="ZB45" s="200"/>
      <c r="ZC45" s="200"/>
      <c r="ZD45" s="200"/>
      <c r="ZE45" s="200"/>
      <c r="ZF45" s="200"/>
      <c r="ZG45" s="200"/>
      <c r="ZH45" s="200"/>
      <c r="ZI45" s="200"/>
      <c r="ZJ45" s="200"/>
      <c r="ZK45" s="200"/>
      <c r="ZL45" s="200"/>
      <c r="ZM45" s="200"/>
      <c r="ZN45" s="200"/>
      <c r="ZO45" s="200"/>
      <c r="ZP45" s="200"/>
      <c r="ZQ45" s="200"/>
      <c r="ZR45" s="200"/>
      <c r="ZS45" s="200"/>
      <c r="ZT45" s="200"/>
      <c r="ZU45" s="200"/>
      <c r="ZV45" s="200"/>
      <c r="ZW45" s="200"/>
      <c r="ZX45" s="200"/>
      <c r="ZY45" s="200"/>
      <c r="ZZ45" s="200"/>
      <c r="AAA45" s="200"/>
      <c r="AAB45" s="200"/>
      <c r="AAC45" s="200"/>
      <c r="AAD45" s="200"/>
      <c r="AAE45" s="200"/>
      <c r="AAF45" s="200"/>
      <c r="AAG45" s="200"/>
      <c r="AAH45" s="200"/>
      <c r="AAI45" s="200"/>
      <c r="AAJ45" s="200"/>
      <c r="AAK45" s="200"/>
      <c r="AAL45" s="200"/>
      <c r="AAM45" s="200"/>
      <c r="AAN45" s="200"/>
      <c r="AAO45" s="200"/>
      <c r="AAP45" s="200"/>
      <c r="AAQ45" s="200"/>
      <c r="AAR45" s="200"/>
      <c r="AAS45" s="200"/>
      <c r="AAT45" s="200"/>
      <c r="AAU45" s="200"/>
      <c r="AAV45" s="200"/>
      <c r="AAW45" s="200"/>
      <c r="AAX45" s="200"/>
      <c r="AAY45" s="200"/>
      <c r="AAZ45" s="200"/>
      <c r="ABA45" s="200"/>
      <c r="ABB45" s="200"/>
      <c r="ABC45" s="200"/>
      <c r="ABD45" s="200"/>
      <c r="ABE45" s="200"/>
      <c r="ABF45" s="200"/>
      <c r="ABG45" s="200"/>
      <c r="ABH45" s="200"/>
      <c r="ABI45" s="200"/>
      <c r="ABJ45" s="200"/>
      <c r="ABK45" s="200"/>
      <c r="ABL45" s="200"/>
      <c r="ABM45" s="200"/>
      <c r="ABN45" s="200"/>
      <c r="ABO45" s="200"/>
      <c r="ABP45" s="200"/>
      <c r="ABQ45" s="200"/>
      <c r="ABR45" s="200"/>
      <c r="ABS45" s="200"/>
      <c r="ABT45" s="200"/>
      <c r="ABU45" s="200"/>
      <c r="ABV45" s="200"/>
      <c r="ABW45" s="200"/>
      <c r="ABX45" s="200"/>
      <c r="ABY45" s="200"/>
      <c r="ABZ45" s="200"/>
      <c r="ACA45" s="200"/>
      <c r="ACB45" s="200"/>
      <c r="ACC45" s="200"/>
      <c r="ACD45" s="200"/>
      <c r="ACE45" s="200"/>
      <c r="ACF45" s="200"/>
      <c r="ACG45" s="200"/>
      <c r="ACH45" s="200"/>
      <c r="ACI45" s="200"/>
      <c r="ACJ45" s="200"/>
      <c r="ACK45" s="200"/>
      <c r="ACL45" s="200"/>
      <c r="ACM45" s="200"/>
      <c r="ACN45" s="200"/>
      <c r="ACO45" s="200"/>
      <c r="ACP45" s="200"/>
      <c r="ACQ45" s="200"/>
      <c r="ACR45" s="200"/>
      <c r="ACS45" s="200"/>
      <c r="ACT45" s="200"/>
      <c r="ACU45" s="200"/>
      <c r="ACV45" s="200"/>
      <c r="ACW45" s="200"/>
      <c r="ACX45" s="200"/>
      <c r="ACY45" s="200"/>
      <c r="ACZ45" s="200"/>
      <c r="ADA45" s="200"/>
      <c r="ADB45" s="200"/>
      <c r="ADC45" s="200"/>
      <c r="ADD45" s="200"/>
      <c r="ADE45" s="200"/>
      <c r="ADF45" s="200"/>
      <c r="ADG45" s="200"/>
      <c r="ADH45" s="200"/>
      <c r="ADI45" s="200"/>
      <c r="ADJ45" s="200"/>
      <c r="ADK45" s="200"/>
      <c r="ADL45" s="200"/>
      <c r="ADM45" s="200"/>
      <c r="ADN45" s="200"/>
      <c r="ADO45" s="200"/>
      <c r="ADP45" s="200"/>
      <c r="ADQ45" s="200"/>
      <c r="ADR45" s="200"/>
      <c r="ADS45" s="200"/>
      <c r="ADT45" s="200"/>
      <c r="ADU45" s="200"/>
      <c r="ADV45" s="200"/>
      <c r="ADW45" s="200"/>
      <c r="ADX45" s="200"/>
      <c r="ADY45" s="200"/>
      <c r="ADZ45" s="200"/>
      <c r="AEA45" s="200"/>
      <c r="AEB45" s="200"/>
      <c r="AEC45" s="200"/>
      <c r="AED45" s="200"/>
      <c r="AEE45" s="200"/>
      <c r="AEF45" s="200"/>
      <c r="AEG45" s="200"/>
      <c r="AEH45" s="200"/>
      <c r="AEI45" s="200"/>
      <c r="AEJ45" s="200"/>
      <c r="AEK45" s="200"/>
      <c r="AEL45" s="200"/>
      <c r="AEM45" s="200"/>
      <c r="AEN45" s="200"/>
      <c r="AEO45" s="200"/>
      <c r="AEP45" s="200"/>
      <c r="AEQ45" s="200"/>
      <c r="AER45" s="200"/>
      <c r="AES45" s="200"/>
      <c r="AET45" s="200"/>
      <c r="AEU45" s="200"/>
      <c r="AEV45" s="200"/>
      <c r="AEW45" s="200"/>
      <c r="AEX45" s="200"/>
      <c r="AEY45" s="200"/>
      <c r="AEZ45" s="200"/>
      <c r="AFA45" s="200"/>
      <c r="AFB45" s="200"/>
      <c r="AFC45" s="200"/>
      <c r="AFD45" s="200"/>
      <c r="AFE45" s="200"/>
      <c r="AFF45" s="200"/>
      <c r="AFG45" s="200"/>
      <c r="AFH45" s="200"/>
      <c r="AFI45" s="200"/>
      <c r="AFJ45" s="200"/>
      <c r="AFK45" s="200"/>
      <c r="AFL45" s="200"/>
      <c r="AFM45" s="200"/>
      <c r="AFN45" s="200"/>
      <c r="AFO45" s="200"/>
      <c r="AFP45" s="200"/>
      <c r="AFQ45" s="200"/>
      <c r="AFR45" s="200"/>
      <c r="AFS45" s="200"/>
      <c r="AFT45" s="200"/>
      <c r="AFU45" s="200"/>
      <c r="AFV45" s="200"/>
      <c r="AFW45" s="200"/>
      <c r="AFX45" s="200"/>
      <c r="AFY45" s="200"/>
      <c r="AFZ45" s="200"/>
      <c r="AGA45" s="200"/>
      <c r="AGB45" s="200"/>
      <c r="AGC45" s="200"/>
      <c r="AGD45" s="200"/>
      <c r="AGE45" s="200"/>
      <c r="AGF45" s="200"/>
      <c r="AGG45" s="200"/>
      <c r="AGH45" s="200"/>
      <c r="AGI45" s="200"/>
      <c r="AGJ45" s="200"/>
      <c r="AGK45" s="200"/>
      <c r="AGL45" s="200"/>
      <c r="AGM45" s="200"/>
      <c r="AGN45" s="200"/>
      <c r="AGO45" s="200"/>
      <c r="AGP45" s="200"/>
      <c r="AGQ45" s="200"/>
      <c r="AGR45" s="200"/>
      <c r="AGS45" s="200"/>
      <c r="AGT45" s="200"/>
      <c r="AGU45" s="200"/>
      <c r="AGV45" s="200"/>
      <c r="AGW45" s="200"/>
      <c r="AGX45" s="200"/>
      <c r="AGY45" s="200"/>
      <c r="AGZ45" s="200"/>
      <c r="AHA45" s="200"/>
      <c r="AHB45" s="200"/>
      <c r="AHC45" s="200"/>
      <c r="AHD45" s="200"/>
      <c r="AHE45" s="200"/>
      <c r="AHF45" s="200"/>
      <c r="AHG45" s="200"/>
      <c r="AHH45" s="200"/>
      <c r="AHI45" s="200"/>
      <c r="AHJ45" s="200"/>
      <c r="AHK45" s="200"/>
      <c r="AHL45" s="200"/>
      <c r="AHM45" s="200"/>
      <c r="AHN45" s="200"/>
      <c r="AHO45" s="200"/>
      <c r="AHQ45" s="208">
        <v>40</v>
      </c>
    </row>
    <row r="46" spans="1:903">
      <c r="A46" s="198" t="s">
        <v>12</v>
      </c>
      <c r="B46" s="199" t="s">
        <v>6129</v>
      </c>
      <c r="C46" s="200"/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200"/>
      <c r="HU46" s="200"/>
      <c r="HV46" s="200"/>
      <c r="HW46" s="200"/>
      <c r="HX46" s="200"/>
      <c r="HY46" s="200"/>
      <c r="HZ46" s="200"/>
      <c r="IA46" s="200"/>
      <c r="IB46" s="200"/>
      <c r="IC46" s="200"/>
      <c r="ID46" s="200"/>
      <c r="IE46" s="200"/>
      <c r="IF46" s="200"/>
      <c r="IG46" s="200"/>
      <c r="IH46" s="200"/>
      <c r="II46" s="200"/>
      <c r="IJ46" s="200"/>
      <c r="IK46" s="200"/>
      <c r="IL46" s="200"/>
      <c r="IM46" s="200"/>
      <c r="IN46" s="200"/>
      <c r="IO46" s="200"/>
      <c r="IP46" s="200"/>
      <c r="IQ46" s="200"/>
      <c r="IR46" s="200"/>
      <c r="IS46" s="200"/>
      <c r="IT46" s="200"/>
      <c r="IU46" s="200"/>
      <c r="IV46" s="200"/>
      <c r="IW46" s="200"/>
      <c r="IX46" s="200"/>
      <c r="IY46" s="200"/>
      <c r="IZ46" s="200"/>
      <c r="JA46" s="200"/>
      <c r="JB46" s="200"/>
      <c r="JC46" s="200"/>
      <c r="JD46" s="200"/>
      <c r="JE46" s="200"/>
      <c r="JF46" s="200"/>
      <c r="JG46" s="200"/>
      <c r="JH46" s="200"/>
      <c r="JI46" s="200"/>
      <c r="JJ46" s="200"/>
      <c r="JK46" s="200"/>
      <c r="JL46" s="200"/>
      <c r="JM46" s="200"/>
      <c r="JN46" s="200"/>
      <c r="JO46" s="200"/>
      <c r="JP46" s="200"/>
      <c r="JQ46" s="200"/>
      <c r="JR46" s="200"/>
      <c r="JS46" s="200"/>
      <c r="JT46" s="200"/>
      <c r="JU46" s="200"/>
      <c r="JV46" s="200"/>
      <c r="JW46" s="200"/>
      <c r="JX46" s="200"/>
      <c r="JY46" s="200"/>
      <c r="JZ46" s="200"/>
      <c r="KA46" s="200"/>
      <c r="KB46" s="200"/>
      <c r="KC46" s="200"/>
      <c r="KD46" s="200"/>
      <c r="KE46" s="200"/>
      <c r="KF46" s="200"/>
      <c r="KG46" s="200"/>
      <c r="KH46" s="200"/>
      <c r="KI46" s="200"/>
      <c r="KJ46" s="200"/>
      <c r="KK46" s="200"/>
      <c r="KL46" s="200"/>
      <c r="KM46" s="200"/>
      <c r="KN46" s="200"/>
      <c r="KO46" s="200"/>
      <c r="KP46" s="200"/>
      <c r="KQ46" s="200"/>
      <c r="KR46" s="200"/>
      <c r="KS46" s="200"/>
      <c r="KT46" s="200"/>
      <c r="KU46" s="200"/>
      <c r="KV46" s="200"/>
      <c r="KW46" s="200"/>
      <c r="KX46" s="200"/>
      <c r="KY46" s="200"/>
      <c r="KZ46" s="200"/>
      <c r="LA46" s="200"/>
      <c r="LB46" s="200"/>
      <c r="LC46" s="200"/>
      <c r="LD46" s="200"/>
      <c r="LE46" s="200"/>
      <c r="LF46" s="200"/>
      <c r="LG46" s="200"/>
      <c r="LH46" s="200"/>
      <c r="LI46" s="200"/>
      <c r="LJ46" s="200"/>
      <c r="LK46" s="200"/>
      <c r="LL46" s="200"/>
      <c r="LM46" s="200"/>
      <c r="LN46" s="200"/>
      <c r="LO46" s="200"/>
      <c r="LP46" s="200"/>
      <c r="LQ46" s="200"/>
      <c r="LR46" s="200"/>
      <c r="LS46" s="200"/>
      <c r="LT46" s="200"/>
      <c r="LU46" s="200"/>
      <c r="LV46" s="200"/>
      <c r="LW46" s="200"/>
      <c r="LX46" s="200"/>
      <c r="LY46" s="200"/>
      <c r="LZ46" s="200"/>
      <c r="MA46" s="200"/>
      <c r="MB46" s="200"/>
      <c r="MC46" s="200"/>
      <c r="MD46" s="200"/>
      <c r="ME46" s="200"/>
      <c r="MF46" s="200"/>
      <c r="MG46" s="200"/>
      <c r="MH46" s="200"/>
      <c r="MI46" s="200"/>
      <c r="MJ46" s="200"/>
      <c r="MK46" s="200"/>
      <c r="ML46" s="200"/>
      <c r="MM46" s="200"/>
      <c r="MN46" s="200"/>
      <c r="MO46" s="200"/>
      <c r="MP46" s="200"/>
      <c r="MQ46" s="200"/>
      <c r="MR46" s="200"/>
      <c r="MS46" s="200"/>
      <c r="MT46" s="200"/>
      <c r="MU46" s="200"/>
      <c r="MV46" s="200"/>
      <c r="MW46" s="200"/>
      <c r="MX46" s="200"/>
      <c r="MY46" s="200"/>
      <c r="MZ46" s="200"/>
      <c r="NA46" s="200"/>
      <c r="NB46" s="200"/>
      <c r="NC46" s="200"/>
      <c r="ND46" s="200"/>
      <c r="NE46" s="200"/>
      <c r="NF46" s="200"/>
      <c r="NG46" s="200"/>
      <c r="NH46" s="200"/>
      <c r="NI46" s="200"/>
      <c r="NJ46" s="200"/>
      <c r="NK46" s="200"/>
      <c r="NL46" s="200"/>
      <c r="NM46" s="200"/>
      <c r="NN46" s="200"/>
      <c r="NO46" s="200"/>
      <c r="NP46" s="200"/>
      <c r="NQ46" s="200"/>
      <c r="NR46" s="200"/>
      <c r="NS46" s="200"/>
      <c r="NT46" s="200"/>
      <c r="NU46" s="200"/>
      <c r="NV46" s="200"/>
      <c r="NW46" s="200"/>
      <c r="NX46" s="200"/>
      <c r="NY46" s="200"/>
      <c r="NZ46" s="200"/>
      <c r="OA46" s="200"/>
      <c r="OB46" s="200"/>
      <c r="OC46" s="200"/>
      <c r="OD46" s="200"/>
      <c r="OE46" s="200"/>
      <c r="OF46" s="200"/>
      <c r="OG46" s="200"/>
      <c r="OH46" s="200"/>
      <c r="OI46" s="200"/>
      <c r="OJ46" s="200"/>
      <c r="OK46" s="200"/>
      <c r="OL46" s="200"/>
      <c r="OM46" s="200"/>
      <c r="ON46" s="200"/>
      <c r="OO46" s="200"/>
      <c r="OP46" s="200"/>
      <c r="OQ46" s="200"/>
      <c r="OR46" s="200"/>
      <c r="OS46" s="200"/>
      <c r="OT46" s="200"/>
      <c r="OU46" s="200"/>
      <c r="OV46" s="200"/>
      <c r="OW46" s="200"/>
      <c r="OX46" s="200"/>
      <c r="OY46" s="200"/>
      <c r="OZ46" s="200"/>
      <c r="PA46" s="200"/>
      <c r="PB46" s="200"/>
      <c r="PC46" s="200"/>
      <c r="PD46" s="200"/>
      <c r="PE46" s="200"/>
      <c r="PF46" s="200"/>
      <c r="PG46" s="200"/>
      <c r="PH46" s="200"/>
      <c r="PI46" s="200"/>
      <c r="PJ46" s="200"/>
      <c r="PK46" s="200"/>
      <c r="PL46" s="200"/>
      <c r="PM46" s="200"/>
      <c r="PN46" s="200"/>
      <c r="PO46" s="200"/>
      <c r="PP46" s="200"/>
      <c r="PQ46" s="200"/>
      <c r="PR46" s="200"/>
      <c r="PS46" s="200"/>
      <c r="PT46" s="200"/>
      <c r="PU46" s="200"/>
      <c r="PV46" s="200"/>
      <c r="PW46" s="200"/>
      <c r="PX46" s="200"/>
      <c r="PY46" s="200"/>
      <c r="PZ46" s="200"/>
      <c r="QA46" s="200"/>
      <c r="QB46" s="200"/>
      <c r="QC46" s="200"/>
      <c r="QD46" s="200"/>
      <c r="QE46" s="200"/>
      <c r="QF46" s="200"/>
      <c r="QG46" s="200"/>
      <c r="QH46" s="200"/>
      <c r="QI46" s="200"/>
      <c r="QJ46" s="200"/>
      <c r="QK46" s="200"/>
      <c r="QL46" s="200"/>
      <c r="QM46" s="200"/>
      <c r="QN46" s="200"/>
      <c r="QO46" s="200"/>
      <c r="QP46" s="200"/>
      <c r="QQ46" s="200"/>
      <c r="QR46" s="200"/>
      <c r="QS46" s="200"/>
      <c r="QT46" s="200"/>
      <c r="QU46" s="200"/>
      <c r="QV46" s="200"/>
      <c r="QW46" s="200"/>
      <c r="QX46" s="200"/>
      <c r="QY46" s="200"/>
      <c r="QZ46" s="200"/>
      <c r="RA46" s="200"/>
      <c r="RB46" s="200"/>
      <c r="RC46" s="200"/>
      <c r="RD46" s="200"/>
      <c r="RE46" s="200"/>
      <c r="RF46" s="200"/>
      <c r="RG46" s="200"/>
      <c r="RH46" s="200"/>
      <c r="RI46" s="200"/>
      <c r="RJ46" s="200"/>
      <c r="RK46" s="200"/>
      <c r="RL46" s="200"/>
      <c r="RM46" s="200"/>
      <c r="RN46" s="200"/>
      <c r="RO46" s="200"/>
      <c r="RP46" s="200"/>
      <c r="RQ46" s="200"/>
      <c r="RR46" s="200"/>
      <c r="RS46" s="200"/>
      <c r="RT46" s="200"/>
      <c r="RU46" s="200"/>
      <c r="RV46" s="200"/>
      <c r="RW46" s="200"/>
      <c r="RX46" s="200"/>
      <c r="RY46" s="200"/>
      <c r="RZ46" s="200"/>
      <c r="SA46" s="200"/>
      <c r="SB46" s="200"/>
      <c r="SC46" s="200"/>
      <c r="SD46" s="200"/>
      <c r="SE46" s="200"/>
      <c r="SF46" s="200"/>
      <c r="SG46" s="200"/>
      <c r="SH46" s="200"/>
      <c r="SI46" s="200"/>
      <c r="SJ46" s="200"/>
      <c r="SK46" s="200"/>
      <c r="SL46" s="200"/>
      <c r="SM46" s="200"/>
      <c r="SN46" s="200"/>
      <c r="SO46" s="200"/>
      <c r="SP46" s="200"/>
      <c r="SQ46" s="200"/>
      <c r="SR46" s="200"/>
      <c r="SS46" s="200"/>
      <c r="ST46" s="200"/>
      <c r="SU46" s="200"/>
      <c r="SV46" s="200"/>
      <c r="SW46" s="200"/>
      <c r="SX46" s="200"/>
      <c r="SY46" s="200"/>
      <c r="SZ46" s="200"/>
      <c r="TA46" s="200"/>
      <c r="TB46" s="200"/>
      <c r="TC46" s="200"/>
      <c r="TD46" s="200"/>
      <c r="TE46" s="200"/>
      <c r="TF46" s="200"/>
      <c r="TG46" s="200"/>
      <c r="TH46" s="200"/>
      <c r="TI46" s="200"/>
      <c r="TJ46" s="200"/>
      <c r="TK46" s="200"/>
      <c r="TL46" s="200"/>
      <c r="TM46" s="200"/>
      <c r="TN46" s="200"/>
      <c r="TO46" s="200"/>
      <c r="TP46" s="200"/>
      <c r="TQ46" s="200"/>
      <c r="TR46" s="200"/>
      <c r="TS46" s="200"/>
      <c r="TT46" s="200"/>
      <c r="TU46" s="200"/>
      <c r="TV46" s="200"/>
      <c r="TW46" s="200"/>
      <c r="TX46" s="200"/>
      <c r="TY46" s="200"/>
      <c r="TZ46" s="200"/>
      <c r="UA46" s="200"/>
      <c r="UB46" s="200"/>
      <c r="UC46" s="200"/>
      <c r="UD46" s="200"/>
      <c r="UE46" s="200"/>
      <c r="UF46" s="200"/>
      <c r="UG46" s="200"/>
      <c r="UH46" s="200"/>
      <c r="UI46" s="200"/>
      <c r="UJ46" s="200"/>
      <c r="UK46" s="200"/>
      <c r="UL46" s="200"/>
      <c r="UM46" s="200"/>
      <c r="UN46" s="200"/>
      <c r="UO46" s="200"/>
      <c r="UP46" s="200"/>
      <c r="UQ46" s="200"/>
      <c r="UR46" s="200"/>
      <c r="US46" s="200"/>
      <c r="UT46" s="200"/>
      <c r="UU46" s="200"/>
      <c r="UV46" s="200"/>
      <c r="UW46" s="200"/>
      <c r="UX46" s="200"/>
      <c r="UY46" s="200"/>
      <c r="UZ46" s="200"/>
      <c r="VA46" s="200"/>
      <c r="VB46" s="200"/>
      <c r="VC46" s="200"/>
      <c r="VD46" s="200"/>
      <c r="VE46" s="200"/>
      <c r="VF46" s="200"/>
      <c r="VG46" s="200"/>
      <c r="VH46" s="200"/>
      <c r="VI46" s="200"/>
      <c r="VJ46" s="200"/>
      <c r="VK46" s="200"/>
      <c r="VL46" s="200"/>
      <c r="VM46" s="200"/>
      <c r="VN46" s="200"/>
      <c r="VO46" s="200"/>
      <c r="VP46" s="200"/>
      <c r="VQ46" s="200"/>
      <c r="VR46" s="200"/>
      <c r="VS46" s="200"/>
      <c r="VT46" s="200"/>
      <c r="VU46" s="200"/>
      <c r="VV46" s="200"/>
      <c r="VW46" s="200"/>
      <c r="VX46" s="200"/>
      <c r="VY46" s="200"/>
      <c r="VZ46" s="200"/>
      <c r="WA46" s="200"/>
      <c r="WB46" s="200"/>
      <c r="WC46" s="200"/>
      <c r="WD46" s="200"/>
      <c r="WE46" s="200"/>
      <c r="WF46" s="200"/>
      <c r="WG46" s="200"/>
      <c r="WH46" s="200"/>
      <c r="WI46" s="200"/>
      <c r="WJ46" s="200"/>
      <c r="WK46" s="200"/>
      <c r="WL46" s="200"/>
      <c r="WM46" s="200"/>
      <c r="WN46" s="200"/>
      <c r="WO46" s="200"/>
      <c r="WP46" s="200"/>
      <c r="WQ46" s="200"/>
      <c r="WR46" s="200"/>
      <c r="WS46" s="200"/>
      <c r="WT46" s="200"/>
      <c r="WU46" s="200"/>
      <c r="WV46" s="200"/>
      <c r="WW46" s="200"/>
      <c r="WX46" s="200"/>
      <c r="WY46" s="200"/>
      <c r="WZ46" s="200"/>
      <c r="XA46" s="200"/>
      <c r="XB46" s="200"/>
      <c r="XC46" s="200"/>
      <c r="XD46" s="200"/>
      <c r="XE46" s="200"/>
      <c r="XF46" s="200"/>
      <c r="XG46" s="200"/>
      <c r="XH46" s="200"/>
      <c r="XI46" s="200"/>
      <c r="XJ46" s="200"/>
      <c r="XK46" s="200"/>
      <c r="XL46" s="200"/>
      <c r="XM46" s="200"/>
      <c r="XN46" s="200"/>
      <c r="XO46" s="200"/>
      <c r="XP46" s="200"/>
      <c r="XQ46" s="200"/>
      <c r="XR46" s="200"/>
      <c r="XS46" s="200"/>
      <c r="XT46" s="200"/>
      <c r="XU46" s="200"/>
      <c r="XV46" s="200"/>
      <c r="XW46" s="200"/>
      <c r="XX46" s="200"/>
      <c r="XY46" s="200"/>
      <c r="XZ46" s="200"/>
      <c r="YA46" s="200"/>
      <c r="YB46" s="200"/>
      <c r="YC46" s="200"/>
      <c r="YD46" s="200"/>
      <c r="YE46" s="200"/>
      <c r="YF46" s="200"/>
      <c r="YG46" s="200"/>
      <c r="YH46" s="200"/>
      <c r="YI46" s="200"/>
      <c r="YJ46" s="200"/>
      <c r="YK46" s="200"/>
      <c r="YL46" s="200"/>
      <c r="YM46" s="200"/>
      <c r="YN46" s="200"/>
      <c r="YO46" s="200"/>
      <c r="YP46" s="200"/>
      <c r="YQ46" s="200"/>
      <c r="YR46" s="200"/>
      <c r="YS46" s="200"/>
      <c r="YT46" s="200"/>
      <c r="YU46" s="200"/>
      <c r="YV46" s="200"/>
      <c r="YW46" s="200"/>
      <c r="YX46" s="200"/>
      <c r="YY46" s="200"/>
      <c r="YZ46" s="200"/>
      <c r="ZA46" s="200"/>
      <c r="ZB46" s="200"/>
      <c r="ZC46" s="200"/>
      <c r="ZD46" s="200"/>
      <c r="ZE46" s="200"/>
      <c r="ZF46" s="200"/>
      <c r="ZG46" s="200"/>
      <c r="ZH46" s="200"/>
      <c r="ZI46" s="200"/>
      <c r="ZJ46" s="200"/>
      <c r="ZK46" s="200"/>
      <c r="ZL46" s="200"/>
      <c r="ZM46" s="200"/>
      <c r="ZN46" s="200"/>
      <c r="ZO46" s="200"/>
      <c r="ZP46" s="200"/>
      <c r="ZQ46" s="200"/>
      <c r="ZR46" s="200"/>
      <c r="ZS46" s="200"/>
      <c r="ZT46" s="200"/>
      <c r="ZU46" s="200"/>
      <c r="ZV46" s="200"/>
      <c r="ZW46" s="200"/>
      <c r="ZX46" s="200"/>
      <c r="ZY46" s="200"/>
      <c r="ZZ46" s="200"/>
      <c r="AAA46" s="200"/>
      <c r="AAB46" s="200"/>
      <c r="AAC46" s="200"/>
      <c r="AAD46" s="200"/>
      <c r="AAE46" s="200"/>
      <c r="AAF46" s="200"/>
      <c r="AAG46" s="200"/>
      <c r="AAH46" s="200"/>
      <c r="AAI46" s="200"/>
      <c r="AAJ46" s="200"/>
      <c r="AAK46" s="200"/>
      <c r="AAL46" s="200"/>
      <c r="AAM46" s="200"/>
      <c r="AAN46" s="200"/>
      <c r="AAO46" s="200"/>
      <c r="AAP46" s="200"/>
      <c r="AAQ46" s="200"/>
      <c r="AAR46" s="200"/>
      <c r="AAS46" s="200"/>
      <c r="AAT46" s="200"/>
      <c r="AAU46" s="200"/>
      <c r="AAV46" s="200"/>
      <c r="AAW46" s="200"/>
      <c r="AAX46" s="200"/>
      <c r="AAY46" s="200"/>
      <c r="AAZ46" s="200"/>
      <c r="ABA46" s="200"/>
      <c r="ABB46" s="200"/>
      <c r="ABC46" s="200"/>
      <c r="ABD46" s="200"/>
      <c r="ABE46" s="200"/>
      <c r="ABF46" s="200"/>
      <c r="ABG46" s="200"/>
      <c r="ABH46" s="200"/>
      <c r="ABI46" s="200"/>
      <c r="ABJ46" s="200"/>
      <c r="ABK46" s="200"/>
      <c r="ABL46" s="200"/>
      <c r="ABM46" s="200"/>
      <c r="ABN46" s="200"/>
      <c r="ABO46" s="200"/>
      <c r="ABP46" s="200"/>
      <c r="ABQ46" s="200"/>
      <c r="ABR46" s="200"/>
      <c r="ABS46" s="200"/>
      <c r="ABT46" s="200"/>
      <c r="ABU46" s="200"/>
      <c r="ABV46" s="200"/>
      <c r="ABW46" s="200"/>
      <c r="ABX46" s="200"/>
      <c r="ABY46" s="200"/>
      <c r="ABZ46" s="200"/>
      <c r="ACA46" s="200"/>
      <c r="ACB46" s="200"/>
      <c r="ACC46" s="200"/>
      <c r="ACD46" s="200"/>
      <c r="ACE46" s="200"/>
      <c r="ACF46" s="200"/>
      <c r="ACG46" s="200"/>
      <c r="ACH46" s="200"/>
      <c r="ACI46" s="200"/>
      <c r="ACJ46" s="200"/>
      <c r="ACK46" s="200"/>
      <c r="ACL46" s="200"/>
      <c r="ACM46" s="200"/>
      <c r="ACN46" s="200"/>
      <c r="ACO46" s="200"/>
      <c r="ACP46" s="200"/>
      <c r="ACQ46" s="200"/>
      <c r="ACR46" s="200"/>
      <c r="ACS46" s="200"/>
      <c r="ACT46" s="200"/>
      <c r="ACU46" s="200"/>
      <c r="ACV46" s="200"/>
      <c r="ACW46" s="200"/>
      <c r="ACX46" s="200"/>
      <c r="ACY46" s="200"/>
      <c r="ACZ46" s="200"/>
      <c r="ADA46" s="200"/>
      <c r="ADB46" s="200"/>
      <c r="ADC46" s="200"/>
      <c r="ADD46" s="200"/>
      <c r="ADE46" s="200"/>
      <c r="ADF46" s="200"/>
      <c r="ADG46" s="200"/>
      <c r="ADH46" s="200"/>
      <c r="ADI46" s="200"/>
      <c r="ADJ46" s="200"/>
      <c r="ADK46" s="200"/>
      <c r="ADL46" s="200"/>
      <c r="ADM46" s="200"/>
      <c r="ADN46" s="200"/>
      <c r="ADO46" s="200"/>
      <c r="ADP46" s="200"/>
      <c r="ADQ46" s="200"/>
      <c r="ADR46" s="200"/>
      <c r="ADS46" s="200"/>
      <c r="ADT46" s="200"/>
      <c r="ADU46" s="200"/>
      <c r="ADV46" s="200"/>
      <c r="ADW46" s="200"/>
      <c r="ADX46" s="200"/>
      <c r="ADY46" s="200"/>
      <c r="ADZ46" s="200"/>
      <c r="AEA46" s="200"/>
      <c r="AEB46" s="200"/>
      <c r="AEC46" s="200"/>
      <c r="AED46" s="200"/>
      <c r="AEE46" s="200"/>
      <c r="AEF46" s="200"/>
      <c r="AEG46" s="200"/>
      <c r="AEH46" s="200"/>
      <c r="AEI46" s="200"/>
      <c r="AEJ46" s="200"/>
      <c r="AEK46" s="200"/>
      <c r="AEL46" s="200"/>
      <c r="AEM46" s="200"/>
      <c r="AEN46" s="200"/>
      <c r="AEO46" s="200"/>
      <c r="AEP46" s="200"/>
      <c r="AEQ46" s="200"/>
      <c r="AER46" s="200"/>
      <c r="AES46" s="200"/>
      <c r="AET46" s="200"/>
      <c r="AEU46" s="200"/>
      <c r="AEV46" s="200"/>
      <c r="AEW46" s="200"/>
      <c r="AEX46" s="200"/>
      <c r="AEY46" s="200"/>
      <c r="AEZ46" s="200"/>
      <c r="AFA46" s="200"/>
      <c r="AFB46" s="200"/>
      <c r="AFC46" s="200"/>
      <c r="AFD46" s="200"/>
      <c r="AFE46" s="200"/>
      <c r="AFF46" s="200"/>
      <c r="AFG46" s="200"/>
      <c r="AFH46" s="200"/>
      <c r="AFI46" s="200"/>
      <c r="AFJ46" s="200"/>
      <c r="AFK46" s="200"/>
      <c r="AFL46" s="200"/>
      <c r="AFM46" s="200"/>
      <c r="AFN46" s="200"/>
      <c r="AFO46" s="200"/>
      <c r="AFP46" s="200"/>
      <c r="AFQ46" s="200"/>
      <c r="AFR46" s="200"/>
      <c r="AFS46" s="200"/>
      <c r="AFT46" s="200"/>
      <c r="AFU46" s="200"/>
      <c r="AFV46" s="200"/>
      <c r="AFW46" s="200"/>
      <c r="AFX46" s="200"/>
      <c r="AFY46" s="200"/>
      <c r="AFZ46" s="200"/>
      <c r="AGA46" s="200"/>
      <c r="AGB46" s="200"/>
      <c r="AGC46" s="200"/>
      <c r="AGD46" s="200"/>
      <c r="AGE46" s="200"/>
      <c r="AGF46" s="200"/>
      <c r="AGG46" s="200"/>
      <c r="AGH46" s="200"/>
      <c r="AGI46" s="200"/>
      <c r="AGJ46" s="200"/>
      <c r="AGK46" s="200"/>
      <c r="AGL46" s="200"/>
      <c r="AGM46" s="200"/>
      <c r="AGN46" s="200"/>
      <c r="AGO46" s="200"/>
      <c r="AGP46" s="200"/>
      <c r="AGQ46" s="200"/>
      <c r="AGR46" s="200"/>
      <c r="AGS46" s="200"/>
      <c r="AGT46" s="200"/>
      <c r="AGU46" s="200"/>
      <c r="AGV46" s="200"/>
      <c r="AGW46" s="200"/>
      <c r="AGX46" s="200"/>
      <c r="AGY46" s="200"/>
      <c r="AGZ46" s="200"/>
      <c r="AHA46" s="200"/>
      <c r="AHB46" s="200"/>
      <c r="AHC46" s="200"/>
      <c r="AHD46" s="200"/>
      <c r="AHE46" s="200"/>
      <c r="AHF46" s="200"/>
      <c r="AHG46" s="200"/>
      <c r="AHH46" s="200"/>
      <c r="AHI46" s="200"/>
      <c r="AHJ46" s="200"/>
      <c r="AHK46" s="200"/>
      <c r="AHL46" s="200"/>
      <c r="AHM46" s="200"/>
      <c r="AHN46" s="200"/>
      <c r="AHO46" s="200"/>
      <c r="AHQ46" s="209">
        <v>41</v>
      </c>
    </row>
    <row r="47" spans="1:903">
      <c r="A47" s="198" t="s">
        <v>14</v>
      </c>
      <c r="B47" s="199" t="s">
        <v>6130</v>
      </c>
      <c r="C47" s="200"/>
      <c r="D47" s="200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200"/>
      <c r="HU47" s="200"/>
      <c r="HV47" s="200"/>
      <c r="HW47" s="200"/>
      <c r="HX47" s="200"/>
      <c r="HY47" s="200"/>
      <c r="HZ47" s="200"/>
      <c r="IA47" s="200"/>
      <c r="IB47" s="200"/>
      <c r="IC47" s="200"/>
      <c r="ID47" s="200"/>
      <c r="IE47" s="200"/>
      <c r="IF47" s="200"/>
      <c r="IG47" s="200"/>
      <c r="IH47" s="200"/>
      <c r="II47" s="200"/>
      <c r="IJ47" s="200"/>
      <c r="IK47" s="200"/>
      <c r="IL47" s="200"/>
      <c r="IM47" s="200"/>
      <c r="IN47" s="200"/>
      <c r="IO47" s="200"/>
      <c r="IP47" s="200"/>
      <c r="IQ47" s="200"/>
      <c r="IR47" s="200"/>
      <c r="IS47" s="200"/>
      <c r="IT47" s="200"/>
      <c r="IU47" s="200"/>
      <c r="IV47" s="200"/>
      <c r="IW47" s="200"/>
      <c r="IX47" s="200"/>
      <c r="IY47" s="200"/>
      <c r="IZ47" s="200"/>
      <c r="JA47" s="200"/>
      <c r="JB47" s="200"/>
      <c r="JC47" s="200"/>
      <c r="JD47" s="200"/>
      <c r="JE47" s="200"/>
      <c r="JF47" s="200"/>
      <c r="JG47" s="200"/>
      <c r="JH47" s="200"/>
      <c r="JI47" s="200"/>
      <c r="JJ47" s="200"/>
      <c r="JK47" s="200"/>
      <c r="JL47" s="200"/>
      <c r="JM47" s="200"/>
      <c r="JN47" s="200"/>
      <c r="JO47" s="200"/>
      <c r="JP47" s="200"/>
      <c r="JQ47" s="200"/>
      <c r="JR47" s="200"/>
      <c r="JS47" s="200"/>
      <c r="JT47" s="200"/>
      <c r="JU47" s="200"/>
      <c r="JV47" s="200"/>
      <c r="JW47" s="200"/>
      <c r="JX47" s="200"/>
      <c r="JY47" s="200"/>
      <c r="JZ47" s="200"/>
      <c r="KA47" s="200"/>
      <c r="KB47" s="200"/>
      <c r="KC47" s="200"/>
      <c r="KD47" s="200"/>
      <c r="KE47" s="200"/>
      <c r="KF47" s="200"/>
      <c r="KG47" s="200"/>
      <c r="KH47" s="200"/>
      <c r="KI47" s="200"/>
      <c r="KJ47" s="200"/>
      <c r="KK47" s="200"/>
      <c r="KL47" s="200"/>
      <c r="KM47" s="200"/>
      <c r="KN47" s="200"/>
      <c r="KO47" s="200"/>
      <c r="KP47" s="200"/>
      <c r="KQ47" s="200"/>
      <c r="KR47" s="200"/>
      <c r="KS47" s="200"/>
      <c r="KT47" s="200"/>
      <c r="KU47" s="200"/>
      <c r="KV47" s="200"/>
      <c r="KW47" s="200"/>
      <c r="KX47" s="200"/>
      <c r="KY47" s="200"/>
      <c r="KZ47" s="200"/>
      <c r="LA47" s="200"/>
      <c r="LB47" s="200"/>
      <c r="LC47" s="200"/>
      <c r="LD47" s="200"/>
      <c r="LE47" s="200"/>
      <c r="LF47" s="200"/>
      <c r="LG47" s="200"/>
      <c r="LH47" s="200"/>
      <c r="LI47" s="200"/>
      <c r="LJ47" s="200"/>
      <c r="LK47" s="200"/>
      <c r="LL47" s="200"/>
      <c r="LM47" s="200"/>
      <c r="LN47" s="200"/>
      <c r="LO47" s="200"/>
      <c r="LP47" s="200"/>
      <c r="LQ47" s="200"/>
      <c r="LR47" s="200"/>
      <c r="LS47" s="200"/>
      <c r="LT47" s="200"/>
      <c r="LU47" s="200"/>
      <c r="LV47" s="200"/>
      <c r="LW47" s="200"/>
      <c r="LX47" s="200"/>
      <c r="LY47" s="200"/>
      <c r="LZ47" s="200"/>
      <c r="MA47" s="200"/>
      <c r="MB47" s="200"/>
      <c r="MC47" s="200"/>
      <c r="MD47" s="200"/>
      <c r="ME47" s="200"/>
      <c r="MF47" s="200"/>
      <c r="MG47" s="200"/>
      <c r="MH47" s="200"/>
      <c r="MI47" s="200"/>
      <c r="MJ47" s="200"/>
      <c r="MK47" s="200"/>
      <c r="ML47" s="200"/>
      <c r="MM47" s="200"/>
      <c r="MN47" s="200"/>
      <c r="MO47" s="200"/>
      <c r="MP47" s="200"/>
      <c r="MQ47" s="200"/>
      <c r="MR47" s="200"/>
      <c r="MS47" s="200"/>
      <c r="MT47" s="200"/>
      <c r="MU47" s="200"/>
      <c r="MV47" s="200"/>
      <c r="MW47" s="200"/>
      <c r="MX47" s="200"/>
      <c r="MY47" s="200"/>
      <c r="MZ47" s="200"/>
      <c r="NA47" s="200"/>
      <c r="NB47" s="200"/>
      <c r="NC47" s="200"/>
      <c r="ND47" s="200"/>
      <c r="NE47" s="200"/>
      <c r="NF47" s="200"/>
      <c r="NG47" s="200"/>
      <c r="NH47" s="200"/>
      <c r="NI47" s="200"/>
      <c r="NJ47" s="200"/>
      <c r="NK47" s="200"/>
      <c r="NL47" s="200"/>
      <c r="NM47" s="200"/>
      <c r="NN47" s="200"/>
      <c r="NO47" s="200"/>
      <c r="NP47" s="200"/>
      <c r="NQ47" s="200"/>
      <c r="NR47" s="200"/>
      <c r="NS47" s="200"/>
      <c r="NT47" s="200"/>
      <c r="NU47" s="200"/>
      <c r="NV47" s="200"/>
      <c r="NW47" s="200"/>
      <c r="NX47" s="200"/>
      <c r="NY47" s="200"/>
      <c r="NZ47" s="200"/>
      <c r="OA47" s="200"/>
      <c r="OB47" s="200"/>
      <c r="OC47" s="200"/>
      <c r="OD47" s="200"/>
      <c r="OE47" s="200"/>
      <c r="OF47" s="200"/>
      <c r="OG47" s="200"/>
      <c r="OH47" s="200"/>
      <c r="OI47" s="200"/>
      <c r="OJ47" s="200"/>
      <c r="OK47" s="200"/>
      <c r="OL47" s="200"/>
      <c r="OM47" s="200"/>
      <c r="ON47" s="200"/>
      <c r="OO47" s="200"/>
      <c r="OP47" s="200"/>
      <c r="OQ47" s="200"/>
      <c r="OR47" s="200"/>
      <c r="OS47" s="200"/>
      <c r="OT47" s="200"/>
      <c r="OU47" s="200"/>
      <c r="OV47" s="200"/>
      <c r="OW47" s="200"/>
      <c r="OX47" s="200"/>
      <c r="OY47" s="200"/>
      <c r="OZ47" s="200"/>
      <c r="PA47" s="200"/>
      <c r="PB47" s="200"/>
      <c r="PC47" s="200"/>
      <c r="PD47" s="200"/>
      <c r="PE47" s="200"/>
      <c r="PF47" s="200"/>
      <c r="PG47" s="200"/>
      <c r="PH47" s="200"/>
      <c r="PI47" s="200"/>
      <c r="PJ47" s="200"/>
      <c r="PK47" s="200"/>
      <c r="PL47" s="200"/>
      <c r="PM47" s="200"/>
      <c r="PN47" s="200"/>
      <c r="PO47" s="200"/>
      <c r="PP47" s="200"/>
      <c r="PQ47" s="200"/>
      <c r="PR47" s="200"/>
      <c r="PS47" s="200"/>
      <c r="PT47" s="200"/>
      <c r="PU47" s="200"/>
      <c r="PV47" s="200"/>
      <c r="PW47" s="200"/>
      <c r="PX47" s="200"/>
      <c r="PY47" s="200"/>
      <c r="PZ47" s="200"/>
      <c r="QA47" s="200"/>
      <c r="QB47" s="200"/>
      <c r="QC47" s="200"/>
      <c r="QD47" s="200"/>
      <c r="QE47" s="200"/>
      <c r="QF47" s="200"/>
      <c r="QG47" s="200"/>
      <c r="QH47" s="200"/>
      <c r="QI47" s="200"/>
      <c r="QJ47" s="200"/>
      <c r="QK47" s="200"/>
      <c r="QL47" s="200"/>
      <c r="QM47" s="200"/>
      <c r="QN47" s="200"/>
      <c r="QO47" s="200"/>
      <c r="QP47" s="200"/>
      <c r="QQ47" s="200"/>
      <c r="QR47" s="200"/>
      <c r="QS47" s="200"/>
      <c r="QT47" s="200"/>
      <c r="QU47" s="200"/>
      <c r="QV47" s="200"/>
      <c r="QW47" s="200"/>
      <c r="QX47" s="200"/>
      <c r="QY47" s="200"/>
      <c r="QZ47" s="200"/>
      <c r="RA47" s="200"/>
      <c r="RB47" s="200"/>
      <c r="RC47" s="200"/>
      <c r="RD47" s="200"/>
      <c r="RE47" s="200"/>
      <c r="RF47" s="200"/>
      <c r="RG47" s="200"/>
      <c r="RH47" s="200"/>
      <c r="RI47" s="200"/>
      <c r="RJ47" s="200"/>
      <c r="RK47" s="200"/>
      <c r="RL47" s="200"/>
      <c r="RM47" s="200"/>
      <c r="RN47" s="200"/>
      <c r="RO47" s="200"/>
      <c r="RP47" s="200"/>
      <c r="RQ47" s="200"/>
      <c r="RR47" s="200"/>
      <c r="RS47" s="200"/>
      <c r="RT47" s="200"/>
      <c r="RU47" s="200"/>
      <c r="RV47" s="200"/>
      <c r="RW47" s="200"/>
      <c r="RX47" s="200"/>
      <c r="RY47" s="200"/>
      <c r="RZ47" s="200"/>
      <c r="SA47" s="200"/>
      <c r="SB47" s="200"/>
      <c r="SC47" s="200"/>
      <c r="SD47" s="200"/>
      <c r="SE47" s="200"/>
      <c r="SF47" s="200"/>
      <c r="SG47" s="200"/>
      <c r="SH47" s="200"/>
      <c r="SI47" s="200"/>
      <c r="SJ47" s="200"/>
      <c r="SK47" s="200"/>
      <c r="SL47" s="200"/>
      <c r="SM47" s="200"/>
      <c r="SN47" s="200"/>
      <c r="SO47" s="200"/>
      <c r="SP47" s="200"/>
      <c r="SQ47" s="200"/>
      <c r="SR47" s="200"/>
      <c r="SS47" s="200"/>
      <c r="ST47" s="200"/>
      <c r="SU47" s="200"/>
      <c r="SV47" s="200"/>
      <c r="SW47" s="200"/>
      <c r="SX47" s="200"/>
      <c r="SY47" s="200"/>
      <c r="SZ47" s="200"/>
      <c r="TA47" s="200"/>
      <c r="TB47" s="200"/>
      <c r="TC47" s="200"/>
      <c r="TD47" s="200"/>
      <c r="TE47" s="200"/>
      <c r="TF47" s="200"/>
      <c r="TG47" s="200"/>
      <c r="TH47" s="200"/>
      <c r="TI47" s="200"/>
      <c r="TJ47" s="200"/>
      <c r="TK47" s="200"/>
      <c r="TL47" s="200"/>
      <c r="TM47" s="200"/>
      <c r="TN47" s="200"/>
      <c r="TO47" s="200"/>
      <c r="TP47" s="200"/>
      <c r="TQ47" s="200"/>
      <c r="TR47" s="200"/>
      <c r="TS47" s="200"/>
      <c r="TT47" s="200"/>
      <c r="TU47" s="200"/>
      <c r="TV47" s="200"/>
      <c r="TW47" s="200"/>
      <c r="TX47" s="200"/>
      <c r="TY47" s="200"/>
      <c r="TZ47" s="200"/>
      <c r="UA47" s="200"/>
      <c r="UB47" s="200"/>
      <c r="UC47" s="200"/>
      <c r="UD47" s="200"/>
      <c r="UE47" s="200"/>
      <c r="UF47" s="200"/>
      <c r="UG47" s="200"/>
      <c r="UH47" s="200"/>
      <c r="UI47" s="200"/>
      <c r="UJ47" s="200"/>
      <c r="UK47" s="200"/>
      <c r="UL47" s="200"/>
      <c r="UM47" s="200"/>
      <c r="UN47" s="200"/>
      <c r="UO47" s="200"/>
      <c r="UP47" s="200"/>
      <c r="UQ47" s="200"/>
      <c r="UR47" s="200"/>
      <c r="US47" s="200"/>
      <c r="UT47" s="200"/>
      <c r="UU47" s="200"/>
      <c r="UV47" s="200"/>
      <c r="UW47" s="200"/>
      <c r="UX47" s="200"/>
      <c r="UY47" s="200"/>
      <c r="UZ47" s="200"/>
      <c r="VA47" s="200"/>
      <c r="VB47" s="200"/>
      <c r="VC47" s="200"/>
      <c r="VD47" s="200"/>
      <c r="VE47" s="200"/>
      <c r="VF47" s="200"/>
      <c r="VG47" s="200"/>
      <c r="VH47" s="200"/>
      <c r="VI47" s="200"/>
      <c r="VJ47" s="200"/>
      <c r="VK47" s="200"/>
      <c r="VL47" s="200"/>
      <c r="VM47" s="200"/>
      <c r="VN47" s="200"/>
      <c r="VO47" s="200"/>
      <c r="VP47" s="200"/>
      <c r="VQ47" s="200"/>
      <c r="VR47" s="200"/>
      <c r="VS47" s="200"/>
      <c r="VT47" s="200"/>
      <c r="VU47" s="200"/>
      <c r="VV47" s="200"/>
      <c r="VW47" s="200"/>
      <c r="VX47" s="200"/>
      <c r="VY47" s="200"/>
      <c r="VZ47" s="200"/>
      <c r="WA47" s="200"/>
      <c r="WB47" s="200"/>
      <c r="WC47" s="200"/>
      <c r="WD47" s="200"/>
      <c r="WE47" s="200"/>
      <c r="WF47" s="200"/>
      <c r="WG47" s="200"/>
      <c r="WH47" s="200"/>
      <c r="WI47" s="200"/>
      <c r="WJ47" s="200"/>
      <c r="WK47" s="200"/>
      <c r="WL47" s="200"/>
      <c r="WM47" s="200"/>
      <c r="WN47" s="200"/>
      <c r="WO47" s="200"/>
      <c r="WP47" s="200"/>
      <c r="WQ47" s="200"/>
      <c r="WR47" s="200"/>
      <c r="WS47" s="200"/>
      <c r="WT47" s="200"/>
      <c r="WU47" s="200"/>
      <c r="WV47" s="200"/>
      <c r="WW47" s="200"/>
      <c r="WX47" s="200"/>
      <c r="WY47" s="200"/>
      <c r="WZ47" s="200"/>
      <c r="XA47" s="200"/>
      <c r="XB47" s="200"/>
      <c r="XC47" s="200"/>
      <c r="XD47" s="200"/>
      <c r="XE47" s="200"/>
      <c r="XF47" s="200"/>
      <c r="XG47" s="200"/>
      <c r="XH47" s="200"/>
      <c r="XI47" s="200"/>
      <c r="XJ47" s="200"/>
      <c r="XK47" s="200"/>
      <c r="XL47" s="200"/>
      <c r="XM47" s="200"/>
      <c r="XN47" s="200"/>
      <c r="XO47" s="200"/>
      <c r="XP47" s="200"/>
      <c r="XQ47" s="200"/>
      <c r="XR47" s="200"/>
      <c r="XS47" s="200"/>
      <c r="XT47" s="200"/>
      <c r="XU47" s="200"/>
      <c r="XV47" s="200"/>
      <c r="XW47" s="200"/>
      <c r="XX47" s="200"/>
      <c r="XY47" s="200"/>
      <c r="XZ47" s="200"/>
      <c r="YA47" s="200"/>
      <c r="YB47" s="200"/>
      <c r="YC47" s="200"/>
      <c r="YD47" s="200"/>
      <c r="YE47" s="200"/>
      <c r="YF47" s="200"/>
      <c r="YG47" s="200"/>
      <c r="YH47" s="200"/>
      <c r="YI47" s="200"/>
      <c r="YJ47" s="200"/>
      <c r="YK47" s="200"/>
      <c r="YL47" s="200"/>
      <c r="YM47" s="200"/>
      <c r="YN47" s="200"/>
      <c r="YO47" s="200"/>
      <c r="YP47" s="200"/>
      <c r="YQ47" s="200"/>
      <c r="YR47" s="200"/>
      <c r="YS47" s="200"/>
      <c r="YT47" s="200"/>
      <c r="YU47" s="200"/>
      <c r="YV47" s="200"/>
      <c r="YW47" s="200"/>
      <c r="YX47" s="200"/>
      <c r="YY47" s="200"/>
      <c r="YZ47" s="200"/>
      <c r="ZA47" s="200"/>
      <c r="ZB47" s="200"/>
      <c r="ZC47" s="200"/>
      <c r="ZD47" s="200"/>
      <c r="ZE47" s="200"/>
      <c r="ZF47" s="200"/>
      <c r="ZG47" s="200"/>
      <c r="ZH47" s="200"/>
      <c r="ZI47" s="200"/>
      <c r="ZJ47" s="200"/>
      <c r="ZK47" s="200"/>
      <c r="ZL47" s="200"/>
      <c r="ZM47" s="200"/>
      <c r="ZN47" s="200"/>
      <c r="ZO47" s="200"/>
      <c r="ZP47" s="200"/>
      <c r="ZQ47" s="200"/>
      <c r="ZR47" s="200"/>
      <c r="ZS47" s="200"/>
      <c r="ZT47" s="200"/>
      <c r="ZU47" s="200"/>
      <c r="ZV47" s="200"/>
      <c r="ZW47" s="200"/>
      <c r="ZX47" s="200"/>
      <c r="ZY47" s="200"/>
      <c r="ZZ47" s="200"/>
      <c r="AAA47" s="200"/>
      <c r="AAB47" s="200"/>
      <c r="AAC47" s="200"/>
      <c r="AAD47" s="200"/>
      <c r="AAE47" s="200"/>
      <c r="AAF47" s="200"/>
      <c r="AAG47" s="200"/>
      <c r="AAH47" s="200"/>
      <c r="AAI47" s="200"/>
      <c r="AAJ47" s="200"/>
      <c r="AAK47" s="200"/>
      <c r="AAL47" s="200"/>
      <c r="AAM47" s="200"/>
      <c r="AAN47" s="200"/>
      <c r="AAO47" s="200"/>
      <c r="AAP47" s="200"/>
      <c r="AAQ47" s="200"/>
      <c r="AAR47" s="200"/>
      <c r="AAS47" s="200"/>
      <c r="AAT47" s="200"/>
      <c r="AAU47" s="200"/>
      <c r="AAV47" s="200"/>
      <c r="AAW47" s="200"/>
      <c r="AAX47" s="200"/>
      <c r="AAY47" s="200"/>
      <c r="AAZ47" s="200"/>
      <c r="ABA47" s="200"/>
      <c r="ABB47" s="200"/>
      <c r="ABC47" s="200"/>
      <c r="ABD47" s="200"/>
      <c r="ABE47" s="200"/>
      <c r="ABF47" s="200"/>
      <c r="ABG47" s="200"/>
      <c r="ABH47" s="200"/>
      <c r="ABI47" s="200"/>
      <c r="ABJ47" s="200"/>
      <c r="ABK47" s="200"/>
      <c r="ABL47" s="200"/>
      <c r="ABM47" s="200"/>
      <c r="ABN47" s="200"/>
      <c r="ABO47" s="200"/>
      <c r="ABP47" s="200"/>
      <c r="ABQ47" s="200"/>
      <c r="ABR47" s="200"/>
      <c r="ABS47" s="200"/>
      <c r="ABT47" s="200"/>
      <c r="ABU47" s="200"/>
      <c r="ABV47" s="200"/>
      <c r="ABW47" s="200"/>
      <c r="ABX47" s="200"/>
      <c r="ABY47" s="200"/>
      <c r="ABZ47" s="200"/>
      <c r="ACA47" s="200"/>
      <c r="ACB47" s="200"/>
      <c r="ACC47" s="200"/>
      <c r="ACD47" s="200"/>
      <c r="ACE47" s="200"/>
      <c r="ACF47" s="200"/>
      <c r="ACG47" s="200"/>
      <c r="ACH47" s="200"/>
      <c r="ACI47" s="200"/>
      <c r="ACJ47" s="200"/>
      <c r="ACK47" s="200"/>
      <c r="ACL47" s="200"/>
      <c r="ACM47" s="200"/>
      <c r="ACN47" s="200"/>
      <c r="ACO47" s="200"/>
      <c r="ACP47" s="200"/>
      <c r="ACQ47" s="200"/>
      <c r="ACR47" s="200"/>
      <c r="ACS47" s="200"/>
      <c r="ACT47" s="200"/>
      <c r="ACU47" s="200"/>
      <c r="ACV47" s="200"/>
      <c r="ACW47" s="200"/>
      <c r="ACX47" s="200"/>
      <c r="ACY47" s="200"/>
      <c r="ACZ47" s="200"/>
      <c r="ADA47" s="200"/>
      <c r="ADB47" s="200"/>
      <c r="ADC47" s="200"/>
      <c r="ADD47" s="200"/>
      <c r="ADE47" s="200"/>
      <c r="ADF47" s="200"/>
      <c r="ADG47" s="200"/>
      <c r="ADH47" s="200"/>
      <c r="ADI47" s="200"/>
      <c r="ADJ47" s="200"/>
      <c r="ADK47" s="200"/>
      <c r="ADL47" s="200"/>
      <c r="ADM47" s="200"/>
      <c r="ADN47" s="200"/>
      <c r="ADO47" s="200"/>
      <c r="ADP47" s="200"/>
      <c r="ADQ47" s="200"/>
      <c r="ADR47" s="200"/>
      <c r="ADS47" s="200"/>
      <c r="ADT47" s="200"/>
      <c r="ADU47" s="200"/>
      <c r="ADV47" s="200"/>
      <c r="ADW47" s="200"/>
      <c r="ADX47" s="200"/>
      <c r="ADY47" s="200"/>
      <c r="ADZ47" s="200"/>
      <c r="AEA47" s="200"/>
      <c r="AEB47" s="200"/>
      <c r="AEC47" s="200"/>
      <c r="AED47" s="200"/>
      <c r="AEE47" s="200"/>
      <c r="AEF47" s="200"/>
      <c r="AEG47" s="200"/>
      <c r="AEH47" s="200"/>
      <c r="AEI47" s="200"/>
      <c r="AEJ47" s="200"/>
      <c r="AEK47" s="200"/>
      <c r="AEL47" s="200"/>
      <c r="AEM47" s="200"/>
      <c r="AEN47" s="200"/>
      <c r="AEO47" s="200"/>
      <c r="AEP47" s="200"/>
      <c r="AEQ47" s="200"/>
      <c r="AER47" s="200"/>
      <c r="AES47" s="200"/>
      <c r="AET47" s="200"/>
      <c r="AEU47" s="200"/>
      <c r="AEV47" s="200"/>
      <c r="AEW47" s="200"/>
      <c r="AEX47" s="200"/>
      <c r="AEY47" s="200"/>
      <c r="AEZ47" s="200"/>
      <c r="AFA47" s="200"/>
      <c r="AFB47" s="200"/>
      <c r="AFC47" s="200"/>
      <c r="AFD47" s="200"/>
      <c r="AFE47" s="200"/>
      <c r="AFF47" s="200"/>
      <c r="AFG47" s="200"/>
      <c r="AFH47" s="200"/>
      <c r="AFI47" s="200"/>
      <c r="AFJ47" s="200"/>
      <c r="AFK47" s="200"/>
      <c r="AFL47" s="200"/>
      <c r="AFM47" s="200"/>
      <c r="AFN47" s="200"/>
      <c r="AFO47" s="200"/>
      <c r="AFP47" s="200"/>
      <c r="AFQ47" s="200"/>
      <c r="AFR47" s="200"/>
      <c r="AFS47" s="200"/>
      <c r="AFT47" s="200"/>
      <c r="AFU47" s="200"/>
      <c r="AFV47" s="200"/>
      <c r="AFW47" s="200"/>
      <c r="AFX47" s="200"/>
      <c r="AFY47" s="200"/>
      <c r="AFZ47" s="200"/>
      <c r="AGA47" s="200"/>
      <c r="AGB47" s="200"/>
      <c r="AGC47" s="200"/>
      <c r="AGD47" s="200"/>
      <c r="AGE47" s="200"/>
      <c r="AGF47" s="200"/>
      <c r="AGG47" s="200"/>
      <c r="AGH47" s="200"/>
      <c r="AGI47" s="200"/>
      <c r="AGJ47" s="200"/>
      <c r="AGK47" s="200"/>
      <c r="AGL47" s="200"/>
      <c r="AGM47" s="200"/>
      <c r="AGN47" s="200"/>
      <c r="AGO47" s="200"/>
      <c r="AGP47" s="200"/>
      <c r="AGQ47" s="200"/>
      <c r="AGR47" s="200"/>
      <c r="AGS47" s="200"/>
      <c r="AGT47" s="200"/>
      <c r="AGU47" s="200"/>
      <c r="AGV47" s="200"/>
      <c r="AGW47" s="200"/>
      <c r="AGX47" s="200"/>
      <c r="AGY47" s="200"/>
      <c r="AGZ47" s="200"/>
      <c r="AHA47" s="200"/>
      <c r="AHB47" s="200"/>
      <c r="AHC47" s="200"/>
      <c r="AHD47" s="200"/>
      <c r="AHE47" s="200"/>
      <c r="AHF47" s="200"/>
      <c r="AHG47" s="200"/>
      <c r="AHH47" s="200"/>
      <c r="AHI47" s="200"/>
      <c r="AHJ47" s="200"/>
      <c r="AHK47" s="200"/>
      <c r="AHL47" s="200"/>
      <c r="AHM47" s="200"/>
      <c r="AHN47" s="200"/>
      <c r="AHO47" s="200"/>
      <c r="AHQ47" s="208">
        <v>42</v>
      </c>
    </row>
    <row r="48" spans="1:903">
      <c r="A48" s="198" t="s">
        <v>16</v>
      </c>
      <c r="B48" s="199" t="s">
        <v>6131</v>
      </c>
      <c r="C48" s="200"/>
      <c r="D48" s="200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200"/>
      <c r="HU48" s="200"/>
      <c r="HV48" s="200"/>
      <c r="HW48" s="200"/>
      <c r="HX48" s="200"/>
      <c r="HY48" s="200"/>
      <c r="HZ48" s="200"/>
      <c r="IA48" s="200"/>
      <c r="IB48" s="200"/>
      <c r="IC48" s="200"/>
      <c r="ID48" s="200"/>
      <c r="IE48" s="200"/>
      <c r="IF48" s="200"/>
      <c r="IG48" s="200"/>
      <c r="IH48" s="200"/>
      <c r="II48" s="200"/>
      <c r="IJ48" s="200"/>
      <c r="IK48" s="200"/>
      <c r="IL48" s="200"/>
      <c r="IM48" s="200"/>
      <c r="IN48" s="200"/>
      <c r="IO48" s="200"/>
      <c r="IP48" s="200"/>
      <c r="IQ48" s="200"/>
      <c r="IR48" s="200"/>
      <c r="IS48" s="200"/>
      <c r="IT48" s="200"/>
      <c r="IU48" s="200"/>
      <c r="IV48" s="200"/>
      <c r="IW48" s="200"/>
      <c r="IX48" s="200"/>
      <c r="IY48" s="200"/>
      <c r="IZ48" s="200"/>
      <c r="JA48" s="200"/>
      <c r="JB48" s="200"/>
      <c r="JC48" s="200"/>
      <c r="JD48" s="200"/>
      <c r="JE48" s="200"/>
      <c r="JF48" s="200"/>
      <c r="JG48" s="200"/>
      <c r="JH48" s="200"/>
      <c r="JI48" s="200"/>
      <c r="JJ48" s="200"/>
      <c r="JK48" s="200"/>
      <c r="JL48" s="200"/>
      <c r="JM48" s="200"/>
      <c r="JN48" s="200"/>
      <c r="JO48" s="200"/>
      <c r="JP48" s="200"/>
      <c r="JQ48" s="200"/>
      <c r="JR48" s="200"/>
      <c r="JS48" s="200"/>
      <c r="JT48" s="200"/>
      <c r="JU48" s="200"/>
      <c r="JV48" s="200"/>
      <c r="JW48" s="200"/>
      <c r="JX48" s="200"/>
      <c r="JY48" s="200"/>
      <c r="JZ48" s="200"/>
      <c r="KA48" s="200"/>
      <c r="KB48" s="200"/>
      <c r="KC48" s="200"/>
      <c r="KD48" s="200"/>
      <c r="KE48" s="200"/>
      <c r="KF48" s="200"/>
      <c r="KG48" s="200"/>
      <c r="KH48" s="200"/>
      <c r="KI48" s="200"/>
      <c r="KJ48" s="200"/>
      <c r="KK48" s="200"/>
      <c r="KL48" s="200"/>
      <c r="KM48" s="200"/>
      <c r="KN48" s="200"/>
      <c r="KO48" s="200"/>
      <c r="KP48" s="200"/>
      <c r="KQ48" s="200"/>
      <c r="KR48" s="200"/>
      <c r="KS48" s="200"/>
      <c r="KT48" s="200"/>
      <c r="KU48" s="200"/>
      <c r="KV48" s="200"/>
      <c r="KW48" s="200"/>
      <c r="KX48" s="200"/>
      <c r="KY48" s="200"/>
      <c r="KZ48" s="200"/>
      <c r="LA48" s="200"/>
      <c r="LB48" s="200"/>
      <c r="LC48" s="200"/>
      <c r="LD48" s="200"/>
      <c r="LE48" s="200"/>
      <c r="LF48" s="200"/>
      <c r="LG48" s="200"/>
      <c r="LH48" s="200"/>
      <c r="LI48" s="200"/>
      <c r="LJ48" s="200"/>
      <c r="LK48" s="200"/>
      <c r="LL48" s="200"/>
      <c r="LM48" s="200"/>
      <c r="LN48" s="200"/>
      <c r="LO48" s="200"/>
      <c r="LP48" s="200"/>
      <c r="LQ48" s="200"/>
      <c r="LR48" s="200"/>
      <c r="LS48" s="200"/>
      <c r="LT48" s="200"/>
      <c r="LU48" s="200"/>
      <c r="LV48" s="200"/>
      <c r="LW48" s="200"/>
      <c r="LX48" s="200"/>
      <c r="LY48" s="200"/>
      <c r="LZ48" s="200"/>
      <c r="MA48" s="200"/>
      <c r="MB48" s="200"/>
      <c r="MC48" s="200"/>
      <c r="MD48" s="200"/>
      <c r="ME48" s="200"/>
      <c r="MF48" s="200"/>
      <c r="MG48" s="200"/>
      <c r="MH48" s="200"/>
      <c r="MI48" s="200"/>
      <c r="MJ48" s="200"/>
      <c r="MK48" s="200"/>
      <c r="ML48" s="200"/>
      <c r="MM48" s="200"/>
      <c r="MN48" s="200"/>
      <c r="MO48" s="200"/>
      <c r="MP48" s="200"/>
      <c r="MQ48" s="200"/>
      <c r="MR48" s="200"/>
      <c r="MS48" s="200"/>
      <c r="MT48" s="200"/>
      <c r="MU48" s="200"/>
      <c r="MV48" s="200"/>
      <c r="MW48" s="200"/>
      <c r="MX48" s="200"/>
      <c r="MY48" s="200"/>
      <c r="MZ48" s="200"/>
      <c r="NA48" s="200"/>
      <c r="NB48" s="200"/>
      <c r="NC48" s="200"/>
      <c r="ND48" s="200"/>
      <c r="NE48" s="200"/>
      <c r="NF48" s="200"/>
      <c r="NG48" s="200"/>
      <c r="NH48" s="200"/>
      <c r="NI48" s="200"/>
      <c r="NJ48" s="200"/>
      <c r="NK48" s="200"/>
      <c r="NL48" s="200"/>
      <c r="NM48" s="200"/>
      <c r="NN48" s="200"/>
      <c r="NO48" s="200"/>
      <c r="NP48" s="200"/>
      <c r="NQ48" s="200"/>
      <c r="NR48" s="200"/>
      <c r="NS48" s="200"/>
      <c r="NT48" s="200"/>
      <c r="NU48" s="200"/>
      <c r="NV48" s="200"/>
      <c r="NW48" s="200"/>
      <c r="NX48" s="200"/>
      <c r="NY48" s="200"/>
      <c r="NZ48" s="200"/>
      <c r="OA48" s="200"/>
      <c r="OB48" s="200"/>
      <c r="OC48" s="200"/>
      <c r="OD48" s="200"/>
      <c r="OE48" s="200"/>
      <c r="OF48" s="200"/>
      <c r="OG48" s="200"/>
      <c r="OH48" s="200"/>
      <c r="OI48" s="200"/>
      <c r="OJ48" s="200"/>
      <c r="OK48" s="200"/>
      <c r="OL48" s="200"/>
      <c r="OM48" s="200"/>
      <c r="ON48" s="200"/>
      <c r="OO48" s="200"/>
      <c r="OP48" s="200"/>
      <c r="OQ48" s="200"/>
      <c r="OR48" s="200"/>
      <c r="OS48" s="200"/>
      <c r="OT48" s="200"/>
      <c r="OU48" s="200"/>
      <c r="OV48" s="200"/>
      <c r="OW48" s="200"/>
      <c r="OX48" s="200"/>
      <c r="OY48" s="200"/>
      <c r="OZ48" s="200"/>
      <c r="PA48" s="200"/>
      <c r="PB48" s="200"/>
      <c r="PC48" s="200"/>
      <c r="PD48" s="200"/>
      <c r="PE48" s="200"/>
      <c r="PF48" s="200"/>
      <c r="PG48" s="200"/>
      <c r="PH48" s="200"/>
      <c r="PI48" s="200"/>
      <c r="PJ48" s="200"/>
      <c r="PK48" s="200"/>
      <c r="PL48" s="200"/>
      <c r="PM48" s="200"/>
      <c r="PN48" s="200"/>
      <c r="PO48" s="200"/>
      <c r="PP48" s="200"/>
      <c r="PQ48" s="200"/>
      <c r="PR48" s="200"/>
      <c r="PS48" s="200"/>
      <c r="PT48" s="200"/>
      <c r="PU48" s="200"/>
      <c r="PV48" s="200"/>
      <c r="PW48" s="200"/>
      <c r="PX48" s="200"/>
      <c r="PY48" s="200"/>
      <c r="PZ48" s="200"/>
      <c r="QA48" s="200"/>
      <c r="QB48" s="200"/>
      <c r="QC48" s="200"/>
      <c r="QD48" s="200"/>
      <c r="QE48" s="200"/>
      <c r="QF48" s="200"/>
      <c r="QG48" s="200"/>
      <c r="QH48" s="200"/>
      <c r="QI48" s="200"/>
      <c r="QJ48" s="200"/>
      <c r="QK48" s="200"/>
      <c r="QL48" s="200"/>
      <c r="QM48" s="200"/>
      <c r="QN48" s="200"/>
      <c r="QO48" s="200"/>
      <c r="QP48" s="200"/>
      <c r="QQ48" s="200"/>
      <c r="QR48" s="200"/>
      <c r="QS48" s="200"/>
      <c r="QT48" s="200"/>
      <c r="QU48" s="200"/>
      <c r="QV48" s="200"/>
      <c r="QW48" s="200"/>
      <c r="QX48" s="200"/>
      <c r="QY48" s="200"/>
      <c r="QZ48" s="200"/>
      <c r="RA48" s="200"/>
      <c r="RB48" s="200"/>
      <c r="RC48" s="200"/>
      <c r="RD48" s="200"/>
      <c r="RE48" s="200"/>
      <c r="RF48" s="200"/>
      <c r="RG48" s="200"/>
      <c r="RH48" s="200"/>
      <c r="RI48" s="200"/>
      <c r="RJ48" s="200"/>
      <c r="RK48" s="200"/>
      <c r="RL48" s="200"/>
      <c r="RM48" s="200"/>
      <c r="RN48" s="200"/>
      <c r="RO48" s="200"/>
      <c r="RP48" s="200"/>
      <c r="RQ48" s="200"/>
      <c r="RR48" s="200"/>
      <c r="RS48" s="200"/>
      <c r="RT48" s="200"/>
      <c r="RU48" s="200"/>
      <c r="RV48" s="200"/>
      <c r="RW48" s="200"/>
      <c r="RX48" s="200"/>
      <c r="RY48" s="200"/>
      <c r="RZ48" s="200"/>
      <c r="SA48" s="200"/>
      <c r="SB48" s="200"/>
      <c r="SC48" s="200"/>
      <c r="SD48" s="200"/>
      <c r="SE48" s="200"/>
      <c r="SF48" s="200"/>
      <c r="SG48" s="200"/>
      <c r="SH48" s="200"/>
      <c r="SI48" s="200"/>
      <c r="SJ48" s="200"/>
      <c r="SK48" s="200"/>
      <c r="SL48" s="200"/>
      <c r="SM48" s="200"/>
      <c r="SN48" s="200"/>
      <c r="SO48" s="200"/>
      <c r="SP48" s="200"/>
      <c r="SQ48" s="200"/>
      <c r="SR48" s="200"/>
      <c r="SS48" s="200"/>
      <c r="ST48" s="200"/>
      <c r="SU48" s="200"/>
      <c r="SV48" s="200"/>
      <c r="SW48" s="200"/>
      <c r="SX48" s="200"/>
      <c r="SY48" s="200"/>
      <c r="SZ48" s="200"/>
      <c r="TA48" s="200"/>
      <c r="TB48" s="200"/>
      <c r="TC48" s="200"/>
      <c r="TD48" s="200"/>
      <c r="TE48" s="200"/>
      <c r="TF48" s="200"/>
      <c r="TG48" s="200"/>
      <c r="TH48" s="200"/>
      <c r="TI48" s="200"/>
      <c r="TJ48" s="200"/>
      <c r="TK48" s="200"/>
      <c r="TL48" s="200"/>
      <c r="TM48" s="200"/>
      <c r="TN48" s="200"/>
      <c r="TO48" s="200"/>
      <c r="TP48" s="200"/>
      <c r="TQ48" s="200"/>
      <c r="TR48" s="200"/>
      <c r="TS48" s="200"/>
      <c r="TT48" s="200"/>
      <c r="TU48" s="200"/>
      <c r="TV48" s="200"/>
      <c r="TW48" s="200"/>
      <c r="TX48" s="200"/>
      <c r="TY48" s="200"/>
      <c r="TZ48" s="200"/>
      <c r="UA48" s="200"/>
      <c r="UB48" s="200"/>
      <c r="UC48" s="200"/>
      <c r="UD48" s="200"/>
      <c r="UE48" s="200"/>
      <c r="UF48" s="200"/>
      <c r="UG48" s="200"/>
      <c r="UH48" s="200"/>
      <c r="UI48" s="200"/>
      <c r="UJ48" s="200"/>
      <c r="UK48" s="200"/>
      <c r="UL48" s="200"/>
      <c r="UM48" s="200"/>
      <c r="UN48" s="200"/>
      <c r="UO48" s="200"/>
      <c r="UP48" s="200"/>
      <c r="UQ48" s="200"/>
      <c r="UR48" s="200"/>
      <c r="US48" s="200"/>
      <c r="UT48" s="200"/>
      <c r="UU48" s="200"/>
      <c r="UV48" s="200"/>
      <c r="UW48" s="200"/>
      <c r="UX48" s="200"/>
      <c r="UY48" s="200"/>
      <c r="UZ48" s="200"/>
      <c r="VA48" s="200"/>
      <c r="VB48" s="200"/>
      <c r="VC48" s="200"/>
      <c r="VD48" s="200"/>
      <c r="VE48" s="200"/>
      <c r="VF48" s="200"/>
      <c r="VG48" s="200"/>
      <c r="VH48" s="200"/>
      <c r="VI48" s="200"/>
      <c r="VJ48" s="200"/>
      <c r="VK48" s="200"/>
      <c r="VL48" s="200"/>
      <c r="VM48" s="200"/>
      <c r="VN48" s="200"/>
      <c r="VO48" s="200"/>
      <c r="VP48" s="200"/>
      <c r="VQ48" s="200"/>
      <c r="VR48" s="200"/>
      <c r="VS48" s="200"/>
      <c r="VT48" s="200"/>
      <c r="VU48" s="200"/>
      <c r="VV48" s="200"/>
      <c r="VW48" s="200"/>
      <c r="VX48" s="200"/>
      <c r="VY48" s="200"/>
      <c r="VZ48" s="200"/>
      <c r="WA48" s="200"/>
      <c r="WB48" s="200"/>
      <c r="WC48" s="200"/>
      <c r="WD48" s="200"/>
      <c r="WE48" s="200"/>
      <c r="WF48" s="200"/>
      <c r="WG48" s="200"/>
      <c r="WH48" s="200"/>
      <c r="WI48" s="200"/>
      <c r="WJ48" s="200"/>
      <c r="WK48" s="200"/>
      <c r="WL48" s="200"/>
      <c r="WM48" s="200"/>
      <c r="WN48" s="200"/>
      <c r="WO48" s="200"/>
      <c r="WP48" s="200"/>
      <c r="WQ48" s="200"/>
      <c r="WR48" s="200"/>
      <c r="WS48" s="200"/>
      <c r="WT48" s="200"/>
      <c r="WU48" s="200"/>
      <c r="WV48" s="200"/>
      <c r="WW48" s="200"/>
      <c r="WX48" s="200"/>
      <c r="WY48" s="200"/>
      <c r="WZ48" s="200"/>
      <c r="XA48" s="200"/>
      <c r="XB48" s="200"/>
      <c r="XC48" s="200"/>
      <c r="XD48" s="200"/>
      <c r="XE48" s="200"/>
      <c r="XF48" s="200"/>
      <c r="XG48" s="200"/>
      <c r="XH48" s="200"/>
      <c r="XI48" s="200"/>
      <c r="XJ48" s="200"/>
      <c r="XK48" s="200"/>
      <c r="XL48" s="200"/>
      <c r="XM48" s="200"/>
      <c r="XN48" s="200"/>
      <c r="XO48" s="200"/>
      <c r="XP48" s="200"/>
      <c r="XQ48" s="200"/>
      <c r="XR48" s="200"/>
      <c r="XS48" s="200"/>
      <c r="XT48" s="200"/>
      <c r="XU48" s="200"/>
      <c r="XV48" s="200"/>
      <c r="XW48" s="200"/>
      <c r="XX48" s="200"/>
      <c r="XY48" s="200"/>
      <c r="XZ48" s="200"/>
      <c r="YA48" s="200"/>
      <c r="YB48" s="200"/>
      <c r="YC48" s="200"/>
      <c r="YD48" s="200"/>
      <c r="YE48" s="200"/>
      <c r="YF48" s="200"/>
      <c r="YG48" s="200"/>
      <c r="YH48" s="200"/>
      <c r="YI48" s="200"/>
      <c r="YJ48" s="200"/>
      <c r="YK48" s="200"/>
      <c r="YL48" s="200"/>
      <c r="YM48" s="200"/>
      <c r="YN48" s="200"/>
      <c r="YO48" s="200"/>
      <c r="YP48" s="200"/>
      <c r="YQ48" s="200"/>
      <c r="YR48" s="200"/>
      <c r="YS48" s="200"/>
      <c r="YT48" s="200"/>
      <c r="YU48" s="200"/>
      <c r="YV48" s="200"/>
      <c r="YW48" s="200"/>
      <c r="YX48" s="200"/>
      <c r="YY48" s="200"/>
      <c r="YZ48" s="200"/>
      <c r="ZA48" s="200"/>
      <c r="ZB48" s="200"/>
      <c r="ZC48" s="200"/>
      <c r="ZD48" s="200"/>
      <c r="ZE48" s="200"/>
      <c r="ZF48" s="200"/>
      <c r="ZG48" s="200"/>
      <c r="ZH48" s="200"/>
      <c r="ZI48" s="200"/>
      <c r="ZJ48" s="200"/>
      <c r="ZK48" s="200"/>
      <c r="ZL48" s="200"/>
      <c r="ZM48" s="200"/>
      <c r="ZN48" s="200"/>
      <c r="ZO48" s="200"/>
      <c r="ZP48" s="200"/>
      <c r="ZQ48" s="200"/>
      <c r="ZR48" s="200"/>
      <c r="ZS48" s="200"/>
      <c r="ZT48" s="200"/>
      <c r="ZU48" s="200"/>
      <c r="ZV48" s="200"/>
      <c r="ZW48" s="200"/>
      <c r="ZX48" s="200"/>
      <c r="ZY48" s="200"/>
      <c r="ZZ48" s="200"/>
      <c r="AAA48" s="200"/>
      <c r="AAB48" s="200"/>
      <c r="AAC48" s="200"/>
      <c r="AAD48" s="200"/>
      <c r="AAE48" s="200"/>
      <c r="AAF48" s="200"/>
      <c r="AAG48" s="200"/>
      <c r="AAH48" s="200"/>
      <c r="AAI48" s="200"/>
      <c r="AAJ48" s="200"/>
      <c r="AAK48" s="200"/>
      <c r="AAL48" s="200"/>
      <c r="AAM48" s="200"/>
      <c r="AAN48" s="200"/>
      <c r="AAO48" s="200"/>
      <c r="AAP48" s="200"/>
      <c r="AAQ48" s="200"/>
      <c r="AAR48" s="200"/>
      <c r="AAS48" s="200"/>
      <c r="AAT48" s="200"/>
      <c r="AAU48" s="200"/>
      <c r="AAV48" s="200"/>
      <c r="AAW48" s="200"/>
      <c r="AAX48" s="200"/>
      <c r="AAY48" s="200"/>
      <c r="AAZ48" s="200"/>
      <c r="ABA48" s="200"/>
      <c r="ABB48" s="200"/>
      <c r="ABC48" s="200"/>
      <c r="ABD48" s="200"/>
      <c r="ABE48" s="200"/>
      <c r="ABF48" s="200"/>
      <c r="ABG48" s="200"/>
      <c r="ABH48" s="200"/>
      <c r="ABI48" s="200"/>
      <c r="ABJ48" s="200"/>
      <c r="ABK48" s="200"/>
      <c r="ABL48" s="200"/>
      <c r="ABM48" s="200"/>
      <c r="ABN48" s="200"/>
      <c r="ABO48" s="200"/>
      <c r="ABP48" s="200"/>
      <c r="ABQ48" s="200"/>
      <c r="ABR48" s="200"/>
      <c r="ABS48" s="200"/>
      <c r="ABT48" s="200"/>
      <c r="ABU48" s="200"/>
      <c r="ABV48" s="200"/>
      <c r="ABW48" s="200"/>
      <c r="ABX48" s="200"/>
      <c r="ABY48" s="200"/>
      <c r="ABZ48" s="200"/>
      <c r="ACA48" s="200"/>
      <c r="ACB48" s="200"/>
      <c r="ACC48" s="200"/>
      <c r="ACD48" s="200"/>
      <c r="ACE48" s="200"/>
      <c r="ACF48" s="200"/>
      <c r="ACG48" s="200"/>
      <c r="ACH48" s="200"/>
      <c r="ACI48" s="200"/>
      <c r="ACJ48" s="200"/>
      <c r="ACK48" s="200"/>
      <c r="ACL48" s="200"/>
      <c r="ACM48" s="200"/>
      <c r="ACN48" s="200"/>
      <c r="ACO48" s="200"/>
      <c r="ACP48" s="200"/>
      <c r="ACQ48" s="200"/>
      <c r="ACR48" s="200"/>
      <c r="ACS48" s="200"/>
      <c r="ACT48" s="200"/>
      <c r="ACU48" s="200"/>
      <c r="ACV48" s="200"/>
      <c r="ACW48" s="200"/>
      <c r="ACX48" s="200"/>
      <c r="ACY48" s="200"/>
      <c r="ACZ48" s="200"/>
      <c r="ADA48" s="200"/>
      <c r="ADB48" s="200"/>
      <c r="ADC48" s="200"/>
      <c r="ADD48" s="200"/>
      <c r="ADE48" s="200"/>
      <c r="ADF48" s="200"/>
      <c r="ADG48" s="200"/>
      <c r="ADH48" s="200"/>
      <c r="ADI48" s="200"/>
      <c r="ADJ48" s="200"/>
      <c r="ADK48" s="200"/>
      <c r="ADL48" s="200"/>
      <c r="ADM48" s="200"/>
      <c r="ADN48" s="200"/>
      <c r="ADO48" s="200"/>
      <c r="ADP48" s="200"/>
      <c r="ADQ48" s="200"/>
      <c r="ADR48" s="200"/>
      <c r="ADS48" s="200"/>
      <c r="ADT48" s="200"/>
      <c r="ADU48" s="200"/>
      <c r="ADV48" s="200"/>
      <c r="ADW48" s="200"/>
      <c r="ADX48" s="200"/>
      <c r="ADY48" s="200"/>
      <c r="ADZ48" s="200"/>
      <c r="AEA48" s="200"/>
      <c r="AEB48" s="200"/>
      <c r="AEC48" s="200"/>
      <c r="AED48" s="200"/>
      <c r="AEE48" s="200"/>
      <c r="AEF48" s="200"/>
      <c r="AEG48" s="200"/>
      <c r="AEH48" s="200"/>
      <c r="AEI48" s="200"/>
      <c r="AEJ48" s="200"/>
      <c r="AEK48" s="200"/>
      <c r="AEL48" s="200"/>
      <c r="AEM48" s="200"/>
      <c r="AEN48" s="200"/>
      <c r="AEO48" s="200"/>
      <c r="AEP48" s="200"/>
      <c r="AEQ48" s="200"/>
      <c r="AER48" s="200"/>
      <c r="AES48" s="200"/>
      <c r="AET48" s="200"/>
      <c r="AEU48" s="200"/>
      <c r="AEV48" s="200"/>
      <c r="AEW48" s="200"/>
      <c r="AEX48" s="200"/>
      <c r="AEY48" s="200"/>
      <c r="AEZ48" s="200"/>
      <c r="AFA48" s="200"/>
      <c r="AFB48" s="200"/>
      <c r="AFC48" s="200"/>
      <c r="AFD48" s="200"/>
      <c r="AFE48" s="200"/>
      <c r="AFF48" s="200"/>
      <c r="AFG48" s="200"/>
      <c r="AFH48" s="200"/>
      <c r="AFI48" s="200"/>
      <c r="AFJ48" s="200"/>
      <c r="AFK48" s="200"/>
      <c r="AFL48" s="200"/>
      <c r="AFM48" s="200"/>
      <c r="AFN48" s="200"/>
      <c r="AFO48" s="200"/>
      <c r="AFP48" s="200"/>
      <c r="AFQ48" s="200"/>
      <c r="AFR48" s="200"/>
      <c r="AFS48" s="200"/>
      <c r="AFT48" s="200"/>
      <c r="AFU48" s="200"/>
      <c r="AFV48" s="200"/>
      <c r="AFW48" s="200"/>
      <c r="AFX48" s="200"/>
      <c r="AFY48" s="200"/>
      <c r="AFZ48" s="200"/>
      <c r="AGA48" s="200"/>
      <c r="AGB48" s="200"/>
      <c r="AGC48" s="200"/>
      <c r="AGD48" s="200"/>
      <c r="AGE48" s="200"/>
      <c r="AGF48" s="200"/>
      <c r="AGG48" s="200"/>
      <c r="AGH48" s="200"/>
      <c r="AGI48" s="200"/>
      <c r="AGJ48" s="200"/>
      <c r="AGK48" s="200"/>
      <c r="AGL48" s="200"/>
      <c r="AGM48" s="200"/>
      <c r="AGN48" s="200"/>
      <c r="AGO48" s="200"/>
      <c r="AGP48" s="200"/>
      <c r="AGQ48" s="200"/>
      <c r="AGR48" s="200"/>
      <c r="AGS48" s="200"/>
      <c r="AGT48" s="200"/>
      <c r="AGU48" s="200"/>
      <c r="AGV48" s="200"/>
      <c r="AGW48" s="200"/>
      <c r="AGX48" s="200"/>
      <c r="AGY48" s="200"/>
      <c r="AGZ48" s="200"/>
      <c r="AHA48" s="200"/>
      <c r="AHB48" s="200"/>
      <c r="AHC48" s="200"/>
      <c r="AHD48" s="200"/>
      <c r="AHE48" s="200"/>
      <c r="AHF48" s="200"/>
      <c r="AHG48" s="200"/>
      <c r="AHH48" s="200"/>
      <c r="AHI48" s="200"/>
      <c r="AHJ48" s="200"/>
      <c r="AHK48" s="200"/>
      <c r="AHL48" s="200"/>
      <c r="AHM48" s="200"/>
      <c r="AHN48" s="200"/>
      <c r="AHO48" s="200"/>
      <c r="AHQ48" s="209">
        <v>43</v>
      </c>
    </row>
    <row r="49" spans="1:901">
      <c r="A49" s="198" t="s">
        <v>1156</v>
      </c>
      <c r="B49" s="199" t="s">
        <v>6132</v>
      </c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200"/>
      <c r="HU49" s="200"/>
      <c r="HV49" s="200"/>
      <c r="HW49" s="200"/>
      <c r="HX49" s="200"/>
      <c r="HY49" s="200"/>
      <c r="HZ49" s="200"/>
      <c r="IA49" s="200"/>
      <c r="IB49" s="200"/>
      <c r="IC49" s="200"/>
      <c r="ID49" s="200"/>
      <c r="IE49" s="200"/>
      <c r="IF49" s="200"/>
      <c r="IG49" s="200"/>
      <c r="IH49" s="200"/>
      <c r="II49" s="200"/>
      <c r="IJ49" s="200"/>
      <c r="IK49" s="200"/>
      <c r="IL49" s="200"/>
      <c r="IM49" s="200"/>
      <c r="IN49" s="200"/>
      <c r="IO49" s="200"/>
      <c r="IP49" s="200"/>
      <c r="IQ49" s="200"/>
      <c r="IR49" s="200"/>
      <c r="IS49" s="200"/>
      <c r="IT49" s="200"/>
      <c r="IU49" s="200"/>
      <c r="IV49" s="200"/>
      <c r="IW49" s="200"/>
      <c r="IX49" s="200"/>
      <c r="IY49" s="200"/>
      <c r="IZ49" s="200"/>
      <c r="JA49" s="200"/>
      <c r="JB49" s="200"/>
      <c r="JC49" s="200"/>
      <c r="JD49" s="200"/>
      <c r="JE49" s="200"/>
      <c r="JF49" s="200"/>
      <c r="JG49" s="200"/>
      <c r="JH49" s="200"/>
      <c r="JI49" s="200"/>
      <c r="JJ49" s="200"/>
      <c r="JK49" s="200"/>
      <c r="JL49" s="200"/>
      <c r="JM49" s="200"/>
      <c r="JN49" s="200"/>
      <c r="JO49" s="200"/>
      <c r="JP49" s="200"/>
      <c r="JQ49" s="200"/>
      <c r="JR49" s="200"/>
      <c r="JS49" s="200"/>
      <c r="JT49" s="200"/>
      <c r="JU49" s="200"/>
      <c r="JV49" s="200"/>
      <c r="JW49" s="200"/>
      <c r="JX49" s="200"/>
      <c r="JY49" s="200"/>
      <c r="JZ49" s="200"/>
      <c r="KA49" s="200"/>
      <c r="KB49" s="200"/>
      <c r="KC49" s="200"/>
      <c r="KD49" s="200"/>
      <c r="KE49" s="200"/>
      <c r="KF49" s="200"/>
      <c r="KG49" s="200"/>
      <c r="KH49" s="200"/>
      <c r="KI49" s="200"/>
      <c r="KJ49" s="200"/>
      <c r="KK49" s="200"/>
      <c r="KL49" s="200"/>
      <c r="KM49" s="200"/>
      <c r="KN49" s="200"/>
      <c r="KO49" s="200"/>
      <c r="KP49" s="200"/>
      <c r="KQ49" s="200"/>
      <c r="KR49" s="200"/>
      <c r="KS49" s="200"/>
      <c r="KT49" s="200"/>
      <c r="KU49" s="200"/>
      <c r="KV49" s="200"/>
      <c r="KW49" s="200"/>
      <c r="KX49" s="200"/>
      <c r="KY49" s="200"/>
      <c r="KZ49" s="200"/>
      <c r="LA49" s="200"/>
      <c r="LB49" s="200"/>
      <c r="LC49" s="200"/>
      <c r="LD49" s="200"/>
      <c r="LE49" s="200"/>
      <c r="LF49" s="200"/>
      <c r="LG49" s="200"/>
      <c r="LH49" s="200"/>
      <c r="LI49" s="200"/>
      <c r="LJ49" s="200"/>
      <c r="LK49" s="200"/>
      <c r="LL49" s="200"/>
      <c r="LM49" s="200"/>
      <c r="LN49" s="200"/>
      <c r="LO49" s="200"/>
      <c r="LP49" s="200"/>
      <c r="LQ49" s="200"/>
      <c r="LR49" s="200"/>
      <c r="LS49" s="200"/>
      <c r="LT49" s="200"/>
      <c r="LU49" s="200"/>
      <c r="LV49" s="200"/>
      <c r="LW49" s="200"/>
      <c r="LX49" s="200"/>
      <c r="LY49" s="200"/>
      <c r="LZ49" s="200"/>
      <c r="MA49" s="200"/>
      <c r="MB49" s="200"/>
      <c r="MC49" s="200"/>
      <c r="MD49" s="200"/>
      <c r="ME49" s="200"/>
      <c r="MF49" s="200"/>
      <c r="MG49" s="200"/>
      <c r="MH49" s="200"/>
      <c r="MI49" s="200"/>
      <c r="MJ49" s="200"/>
      <c r="MK49" s="200"/>
      <c r="ML49" s="200"/>
      <c r="MM49" s="200"/>
      <c r="MN49" s="200"/>
      <c r="MO49" s="200"/>
      <c r="MP49" s="200"/>
      <c r="MQ49" s="200"/>
      <c r="MR49" s="200"/>
      <c r="MS49" s="200"/>
      <c r="MT49" s="200"/>
      <c r="MU49" s="200"/>
      <c r="MV49" s="200"/>
      <c r="MW49" s="200"/>
      <c r="MX49" s="200"/>
      <c r="MY49" s="200"/>
      <c r="MZ49" s="200"/>
      <c r="NA49" s="200"/>
      <c r="NB49" s="200"/>
      <c r="NC49" s="200"/>
      <c r="ND49" s="200"/>
      <c r="NE49" s="200"/>
      <c r="NF49" s="200"/>
      <c r="NG49" s="200"/>
      <c r="NH49" s="200"/>
      <c r="NI49" s="200"/>
      <c r="NJ49" s="200"/>
      <c r="NK49" s="200"/>
      <c r="NL49" s="200"/>
      <c r="NM49" s="200"/>
      <c r="NN49" s="200"/>
      <c r="NO49" s="200"/>
      <c r="NP49" s="200"/>
      <c r="NQ49" s="200"/>
      <c r="NR49" s="200"/>
      <c r="NS49" s="200"/>
      <c r="NT49" s="200"/>
      <c r="NU49" s="200"/>
      <c r="NV49" s="200"/>
      <c r="NW49" s="200"/>
      <c r="NX49" s="200"/>
      <c r="NY49" s="200"/>
      <c r="NZ49" s="200"/>
      <c r="OA49" s="200"/>
      <c r="OB49" s="200"/>
      <c r="OC49" s="200"/>
      <c r="OD49" s="200"/>
      <c r="OE49" s="200"/>
      <c r="OF49" s="200"/>
      <c r="OG49" s="200"/>
      <c r="OH49" s="200"/>
      <c r="OI49" s="200"/>
      <c r="OJ49" s="200"/>
      <c r="OK49" s="200"/>
      <c r="OL49" s="200"/>
      <c r="OM49" s="200"/>
      <c r="ON49" s="200"/>
      <c r="OO49" s="200"/>
      <c r="OP49" s="200"/>
      <c r="OQ49" s="200"/>
      <c r="OR49" s="200"/>
      <c r="OS49" s="200"/>
      <c r="OT49" s="200"/>
      <c r="OU49" s="200"/>
      <c r="OV49" s="200"/>
      <c r="OW49" s="200"/>
      <c r="OX49" s="200"/>
      <c r="OY49" s="200"/>
      <c r="OZ49" s="200"/>
      <c r="PA49" s="200"/>
      <c r="PB49" s="200"/>
      <c r="PC49" s="200"/>
      <c r="PD49" s="200"/>
      <c r="PE49" s="200"/>
      <c r="PF49" s="200"/>
      <c r="PG49" s="200"/>
      <c r="PH49" s="200"/>
      <c r="PI49" s="200"/>
      <c r="PJ49" s="200"/>
      <c r="PK49" s="200"/>
      <c r="PL49" s="200"/>
      <c r="PM49" s="200"/>
      <c r="PN49" s="200"/>
      <c r="PO49" s="200"/>
      <c r="PP49" s="200"/>
      <c r="PQ49" s="200"/>
      <c r="PR49" s="200"/>
      <c r="PS49" s="200"/>
      <c r="PT49" s="200"/>
      <c r="PU49" s="200"/>
      <c r="PV49" s="200"/>
      <c r="PW49" s="200"/>
      <c r="PX49" s="200"/>
      <c r="PY49" s="200"/>
      <c r="PZ49" s="200"/>
      <c r="QA49" s="200"/>
      <c r="QB49" s="200"/>
      <c r="QC49" s="200"/>
      <c r="QD49" s="200"/>
      <c r="QE49" s="200"/>
      <c r="QF49" s="200"/>
      <c r="QG49" s="200"/>
      <c r="QH49" s="200"/>
      <c r="QI49" s="200"/>
      <c r="QJ49" s="200"/>
      <c r="QK49" s="200"/>
      <c r="QL49" s="200"/>
      <c r="QM49" s="200"/>
      <c r="QN49" s="200"/>
      <c r="QO49" s="200"/>
      <c r="QP49" s="200"/>
      <c r="QQ49" s="200"/>
      <c r="QR49" s="200"/>
      <c r="QS49" s="200"/>
      <c r="QT49" s="200"/>
      <c r="QU49" s="200"/>
      <c r="QV49" s="200"/>
      <c r="QW49" s="200"/>
      <c r="QX49" s="200"/>
      <c r="QY49" s="200"/>
      <c r="QZ49" s="200"/>
      <c r="RA49" s="200"/>
      <c r="RB49" s="200"/>
      <c r="RC49" s="200"/>
      <c r="RD49" s="200"/>
      <c r="RE49" s="200"/>
      <c r="RF49" s="200"/>
      <c r="RG49" s="200"/>
      <c r="RH49" s="200"/>
      <c r="RI49" s="200"/>
      <c r="RJ49" s="200"/>
      <c r="RK49" s="200"/>
      <c r="RL49" s="200"/>
      <c r="RM49" s="200"/>
      <c r="RN49" s="200"/>
      <c r="RO49" s="200"/>
      <c r="RP49" s="200"/>
      <c r="RQ49" s="200"/>
      <c r="RR49" s="200"/>
      <c r="RS49" s="200"/>
      <c r="RT49" s="200"/>
      <c r="RU49" s="200"/>
      <c r="RV49" s="200"/>
      <c r="RW49" s="200"/>
      <c r="RX49" s="200"/>
      <c r="RY49" s="200"/>
      <c r="RZ49" s="200"/>
      <c r="SA49" s="200"/>
      <c r="SB49" s="200"/>
      <c r="SC49" s="200"/>
      <c r="SD49" s="200"/>
      <c r="SE49" s="200"/>
      <c r="SF49" s="200"/>
      <c r="SG49" s="200"/>
      <c r="SH49" s="200"/>
      <c r="SI49" s="200"/>
      <c r="SJ49" s="200"/>
      <c r="SK49" s="200"/>
      <c r="SL49" s="200"/>
      <c r="SM49" s="200"/>
      <c r="SN49" s="200"/>
      <c r="SO49" s="200"/>
      <c r="SP49" s="200"/>
      <c r="SQ49" s="200"/>
      <c r="SR49" s="200"/>
      <c r="SS49" s="200"/>
      <c r="ST49" s="200"/>
      <c r="SU49" s="200"/>
      <c r="SV49" s="200"/>
      <c r="SW49" s="200"/>
      <c r="SX49" s="200"/>
      <c r="SY49" s="200"/>
      <c r="SZ49" s="200"/>
      <c r="TA49" s="200"/>
      <c r="TB49" s="200"/>
      <c r="TC49" s="200"/>
      <c r="TD49" s="200"/>
      <c r="TE49" s="200"/>
      <c r="TF49" s="200"/>
      <c r="TG49" s="200"/>
      <c r="TH49" s="200"/>
      <c r="TI49" s="200"/>
      <c r="TJ49" s="200"/>
      <c r="TK49" s="200"/>
      <c r="TL49" s="200"/>
      <c r="TM49" s="200"/>
      <c r="TN49" s="200"/>
      <c r="TO49" s="200"/>
      <c r="TP49" s="200"/>
      <c r="TQ49" s="200"/>
      <c r="TR49" s="200"/>
      <c r="TS49" s="200"/>
      <c r="TT49" s="200"/>
      <c r="TU49" s="200"/>
      <c r="TV49" s="200"/>
      <c r="TW49" s="200"/>
      <c r="TX49" s="200"/>
      <c r="TY49" s="200"/>
      <c r="TZ49" s="200"/>
      <c r="UA49" s="200"/>
      <c r="UB49" s="200"/>
      <c r="UC49" s="200"/>
      <c r="UD49" s="200"/>
      <c r="UE49" s="200"/>
      <c r="UF49" s="200"/>
      <c r="UG49" s="200"/>
      <c r="UH49" s="200"/>
      <c r="UI49" s="200"/>
      <c r="UJ49" s="200"/>
      <c r="UK49" s="200"/>
      <c r="UL49" s="200"/>
      <c r="UM49" s="200"/>
      <c r="UN49" s="200"/>
      <c r="UO49" s="200"/>
      <c r="UP49" s="200"/>
      <c r="UQ49" s="200"/>
      <c r="UR49" s="200"/>
      <c r="US49" s="200"/>
      <c r="UT49" s="200"/>
      <c r="UU49" s="200"/>
      <c r="UV49" s="200"/>
      <c r="UW49" s="200"/>
      <c r="UX49" s="200"/>
      <c r="UY49" s="200"/>
      <c r="UZ49" s="200"/>
      <c r="VA49" s="200"/>
      <c r="VB49" s="200"/>
      <c r="VC49" s="200"/>
      <c r="VD49" s="200"/>
      <c r="VE49" s="200"/>
      <c r="VF49" s="200"/>
      <c r="VG49" s="200"/>
      <c r="VH49" s="200"/>
      <c r="VI49" s="200"/>
      <c r="VJ49" s="200"/>
      <c r="VK49" s="200"/>
      <c r="VL49" s="200"/>
      <c r="VM49" s="200"/>
      <c r="VN49" s="200"/>
      <c r="VO49" s="200"/>
      <c r="VP49" s="200"/>
      <c r="VQ49" s="200"/>
      <c r="VR49" s="200"/>
      <c r="VS49" s="200"/>
      <c r="VT49" s="200"/>
      <c r="VU49" s="200"/>
      <c r="VV49" s="200"/>
      <c r="VW49" s="200"/>
      <c r="VX49" s="200"/>
      <c r="VY49" s="200"/>
      <c r="VZ49" s="200"/>
      <c r="WA49" s="200"/>
      <c r="WB49" s="200"/>
      <c r="WC49" s="200"/>
      <c r="WD49" s="200"/>
      <c r="WE49" s="200"/>
      <c r="WF49" s="200"/>
      <c r="WG49" s="200"/>
      <c r="WH49" s="200"/>
      <c r="WI49" s="200"/>
      <c r="WJ49" s="200"/>
      <c r="WK49" s="200"/>
      <c r="WL49" s="200"/>
      <c r="WM49" s="200"/>
      <c r="WN49" s="200"/>
      <c r="WO49" s="200"/>
      <c r="WP49" s="200"/>
      <c r="WQ49" s="200"/>
      <c r="WR49" s="200"/>
      <c r="WS49" s="200"/>
      <c r="WT49" s="200"/>
      <c r="WU49" s="200"/>
      <c r="WV49" s="200"/>
      <c r="WW49" s="200"/>
      <c r="WX49" s="200"/>
      <c r="WY49" s="200"/>
      <c r="WZ49" s="200"/>
      <c r="XA49" s="200"/>
      <c r="XB49" s="200"/>
      <c r="XC49" s="200"/>
      <c r="XD49" s="200"/>
      <c r="XE49" s="200"/>
      <c r="XF49" s="200"/>
      <c r="XG49" s="200"/>
      <c r="XH49" s="200"/>
      <c r="XI49" s="200"/>
      <c r="XJ49" s="200"/>
      <c r="XK49" s="200"/>
      <c r="XL49" s="200"/>
      <c r="XM49" s="200"/>
      <c r="XN49" s="200"/>
      <c r="XO49" s="200"/>
      <c r="XP49" s="200"/>
      <c r="XQ49" s="200"/>
      <c r="XR49" s="200"/>
      <c r="XS49" s="200"/>
      <c r="XT49" s="200"/>
      <c r="XU49" s="200"/>
      <c r="XV49" s="200"/>
      <c r="XW49" s="200"/>
      <c r="XX49" s="200"/>
      <c r="XY49" s="200"/>
      <c r="XZ49" s="200"/>
      <c r="YA49" s="200"/>
      <c r="YB49" s="200"/>
      <c r="YC49" s="200"/>
      <c r="YD49" s="200"/>
      <c r="YE49" s="200"/>
      <c r="YF49" s="200"/>
      <c r="YG49" s="200"/>
      <c r="YH49" s="200"/>
      <c r="YI49" s="200"/>
      <c r="YJ49" s="200"/>
      <c r="YK49" s="200"/>
      <c r="YL49" s="200"/>
      <c r="YM49" s="200"/>
      <c r="YN49" s="200"/>
      <c r="YO49" s="200"/>
      <c r="YP49" s="200"/>
      <c r="YQ49" s="200"/>
      <c r="YR49" s="200"/>
      <c r="YS49" s="200"/>
      <c r="YT49" s="200"/>
      <c r="YU49" s="200"/>
      <c r="YV49" s="200"/>
      <c r="YW49" s="200"/>
      <c r="YX49" s="200"/>
      <c r="YY49" s="200"/>
      <c r="YZ49" s="200"/>
      <c r="ZA49" s="200"/>
      <c r="ZB49" s="200"/>
      <c r="ZC49" s="200"/>
      <c r="ZD49" s="200"/>
      <c r="ZE49" s="200"/>
      <c r="ZF49" s="200"/>
      <c r="ZG49" s="200"/>
      <c r="ZH49" s="200"/>
      <c r="ZI49" s="200"/>
      <c r="ZJ49" s="200"/>
      <c r="ZK49" s="200"/>
      <c r="ZL49" s="200"/>
      <c r="ZM49" s="200"/>
      <c r="ZN49" s="200"/>
      <c r="ZO49" s="200"/>
      <c r="ZP49" s="200"/>
      <c r="ZQ49" s="200"/>
      <c r="ZR49" s="200"/>
      <c r="ZS49" s="200"/>
      <c r="ZT49" s="200"/>
      <c r="ZU49" s="200"/>
      <c r="ZV49" s="200"/>
      <c r="ZW49" s="200"/>
      <c r="ZX49" s="200"/>
      <c r="ZY49" s="200"/>
      <c r="ZZ49" s="200"/>
      <c r="AAA49" s="200"/>
      <c r="AAB49" s="200"/>
      <c r="AAC49" s="200"/>
      <c r="AAD49" s="200"/>
      <c r="AAE49" s="200"/>
      <c r="AAF49" s="200"/>
      <c r="AAG49" s="200"/>
      <c r="AAH49" s="200"/>
      <c r="AAI49" s="200"/>
      <c r="AAJ49" s="200"/>
      <c r="AAK49" s="200"/>
      <c r="AAL49" s="200"/>
      <c r="AAM49" s="200"/>
      <c r="AAN49" s="200"/>
      <c r="AAO49" s="200"/>
      <c r="AAP49" s="200"/>
      <c r="AAQ49" s="200"/>
      <c r="AAR49" s="200"/>
      <c r="AAS49" s="200"/>
      <c r="AAT49" s="200"/>
      <c r="AAU49" s="200"/>
      <c r="AAV49" s="200"/>
      <c r="AAW49" s="200"/>
      <c r="AAX49" s="200"/>
      <c r="AAY49" s="200"/>
      <c r="AAZ49" s="200"/>
      <c r="ABA49" s="200"/>
      <c r="ABB49" s="200"/>
      <c r="ABC49" s="200"/>
      <c r="ABD49" s="200"/>
      <c r="ABE49" s="200"/>
      <c r="ABF49" s="200"/>
      <c r="ABG49" s="200"/>
      <c r="ABH49" s="200"/>
      <c r="ABI49" s="200"/>
      <c r="ABJ49" s="200"/>
      <c r="ABK49" s="200"/>
      <c r="ABL49" s="200"/>
      <c r="ABM49" s="200"/>
      <c r="ABN49" s="200"/>
      <c r="ABO49" s="200"/>
      <c r="ABP49" s="200"/>
      <c r="ABQ49" s="200"/>
      <c r="ABR49" s="200"/>
      <c r="ABS49" s="200"/>
      <c r="ABT49" s="200"/>
      <c r="ABU49" s="200"/>
      <c r="ABV49" s="200"/>
      <c r="ABW49" s="200"/>
      <c r="ABX49" s="200"/>
      <c r="ABY49" s="200"/>
      <c r="ABZ49" s="200"/>
      <c r="ACA49" s="200"/>
      <c r="ACB49" s="200"/>
      <c r="ACC49" s="200"/>
      <c r="ACD49" s="200"/>
      <c r="ACE49" s="200"/>
      <c r="ACF49" s="200"/>
      <c r="ACG49" s="200"/>
      <c r="ACH49" s="200"/>
      <c r="ACI49" s="200"/>
      <c r="ACJ49" s="200"/>
      <c r="ACK49" s="200"/>
      <c r="ACL49" s="200"/>
      <c r="ACM49" s="200"/>
      <c r="ACN49" s="200"/>
      <c r="ACO49" s="200"/>
      <c r="ACP49" s="200"/>
      <c r="ACQ49" s="200"/>
      <c r="ACR49" s="200"/>
      <c r="ACS49" s="200"/>
      <c r="ACT49" s="200"/>
      <c r="ACU49" s="200"/>
      <c r="ACV49" s="200"/>
      <c r="ACW49" s="200"/>
      <c r="ACX49" s="200"/>
      <c r="ACY49" s="200"/>
      <c r="ACZ49" s="200"/>
      <c r="ADA49" s="200"/>
      <c r="ADB49" s="200"/>
      <c r="ADC49" s="200"/>
      <c r="ADD49" s="200"/>
      <c r="ADE49" s="200"/>
      <c r="ADF49" s="200"/>
      <c r="ADG49" s="200"/>
      <c r="ADH49" s="200"/>
      <c r="ADI49" s="200"/>
      <c r="ADJ49" s="200"/>
      <c r="ADK49" s="200"/>
      <c r="ADL49" s="200"/>
      <c r="ADM49" s="200"/>
      <c r="ADN49" s="200"/>
      <c r="ADO49" s="200"/>
      <c r="ADP49" s="200"/>
      <c r="ADQ49" s="200"/>
      <c r="ADR49" s="200"/>
      <c r="ADS49" s="200"/>
      <c r="ADT49" s="200"/>
      <c r="ADU49" s="200"/>
      <c r="ADV49" s="200"/>
      <c r="ADW49" s="200"/>
      <c r="ADX49" s="200"/>
      <c r="ADY49" s="200"/>
      <c r="ADZ49" s="200"/>
      <c r="AEA49" s="200"/>
      <c r="AEB49" s="200"/>
      <c r="AEC49" s="200"/>
      <c r="AED49" s="200"/>
      <c r="AEE49" s="200"/>
      <c r="AEF49" s="200"/>
      <c r="AEG49" s="200"/>
      <c r="AEH49" s="200"/>
      <c r="AEI49" s="200"/>
      <c r="AEJ49" s="200"/>
      <c r="AEK49" s="200"/>
      <c r="AEL49" s="200"/>
      <c r="AEM49" s="200"/>
      <c r="AEN49" s="200"/>
      <c r="AEO49" s="200"/>
      <c r="AEP49" s="200"/>
      <c r="AEQ49" s="200"/>
      <c r="AER49" s="200"/>
      <c r="AES49" s="200"/>
      <c r="AET49" s="200"/>
      <c r="AEU49" s="200"/>
      <c r="AEV49" s="200"/>
      <c r="AEW49" s="200"/>
      <c r="AEX49" s="200"/>
      <c r="AEY49" s="200"/>
      <c r="AEZ49" s="200"/>
      <c r="AFA49" s="200"/>
      <c r="AFB49" s="200"/>
      <c r="AFC49" s="200"/>
      <c r="AFD49" s="200"/>
      <c r="AFE49" s="200"/>
      <c r="AFF49" s="200"/>
      <c r="AFG49" s="200"/>
      <c r="AFH49" s="200"/>
      <c r="AFI49" s="200"/>
      <c r="AFJ49" s="200"/>
      <c r="AFK49" s="200"/>
      <c r="AFL49" s="200"/>
      <c r="AFM49" s="200"/>
      <c r="AFN49" s="200"/>
      <c r="AFO49" s="200"/>
      <c r="AFP49" s="200"/>
      <c r="AFQ49" s="200"/>
      <c r="AFR49" s="200"/>
      <c r="AFS49" s="200"/>
      <c r="AFT49" s="200"/>
      <c r="AFU49" s="200"/>
      <c r="AFV49" s="200"/>
      <c r="AFW49" s="200"/>
      <c r="AFX49" s="200"/>
      <c r="AFY49" s="200"/>
      <c r="AFZ49" s="200"/>
      <c r="AGA49" s="200"/>
      <c r="AGB49" s="200"/>
      <c r="AGC49" s="200"/>
      <c r="AGD49" s="200"/>
      <c r="AGE49" s="200"/>
      <c r="AGF49" s="200"/>
      <c r="AGG49" s="200"/>
      <c r="AGH49" s="200"/>
      <c r="AGI49" s="200"/>
      <c r="AGJ49" s="200"/>
      <c r="AGK49" s="200"/>
      <c r="AGL49" s="200"/>
      <c r="AGM49" s="200"/>
      <c r="AGN49" s="200"/>
      <c r="AGO49" s="200"/>
      <c r="AGP49" s="200"/>
      <c r="AGQ49" s="200"/>
      <c r="AGR49" s="200"/>
      <c r="AGS49" s="200"/>
      <c r="AGT49" s="200"/>
      <c r="AGU49" s="200"/>
      <c r="AGV49" s="200"/>
      <c r="AGW49" s="200"/>
      <c r="AGX49" s="200"/>
      <c r="AGY49" s="200"/>
      <c r="AGZ49" s="200"/>
      <c r="AHA49" s="200"/>
      <c r="AHB49" s="200"/>
      <c r="AHC49" s="200"/>
      <c r="AHD49" s="200"/>
      <c r="AHE49" s="200"/>
      <c r="AHF49" s="200"/>
      <c r="AHG49" s="200"/>
      <c r="AHH49" s="200"/>
      <c r="AHI49" s="200"/>
      <c r="AHJ49" s="200"/>
      <c r="AHK49" s="200"/>
      <c r="AHL49" s="200"/>
      <c r="AHM49" s="200"/>
      <c r="AHN49" s="200"/>
      <c r="AHO49" s="200"/>
      <c r="AHQ49" s="208">
        <v>44</v>
      </c>
    </row>
    <row r="50" spans="1:901">
      <c r="A50" s="198" t="s">
        <v>18</v>
      </c>
      <c r="B50" s="199" t="s">
        <v>6133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200"/>
      <c r="HU50" s="200"/>
      <c r="HV50" s="200"/>
      <c r="HW50" s="200"/>
      <c r="HX50" s="200"/>
      <c r="HY50" s="200"/>
      <c r="HZ50" s="200"/>
      <c r="IA50" s="200"/>
      <c r="IB50" s="200"/>
      <c r="IC50" s="200"/>
      <c r="ID50" s="200"/>
      <c r="IE50" s="200"/>
      <c r="IF50" s="200"/>
      <c r="IG50" s="200"/>
      <c r="IH50" s="200"/>
      <c r="II50" s="200"/>
      <c r="IJ50" s="200"/>
      <c r="IK50" s="200"/>
      <c r="IL50" s="200"/>
      <c r="IM50" s="200"/>
      <c r="IN50" s="200"/>
      <c r="IO50" s="200"/>
      <c r="IP50" s="200"/>
      <c r="IQ50" s="200"/>
      <c r="IR50" s="200"/>
      <c r="IS50" s="200"/>
      <c r="IT50" s="200"/>
      <c r="IU50" s="200"/>
      <c r="IV50" s="200"/>
      <c r="IW50" s="200"/>
      <c r="IX50" s="200"/>
      <c r="IY50" s="200"/>
      <c r="IZ50" s="200"/>
      <c r="JA50" s="200"/>
      <c r="JB50" s="200"/>
      <c r="JC50" s="200"/>
      <c r="JD50" s="200"/>
      <c r="JE50" s="200"/>
      <c r="JF50" s="200"/>
      <c r="JG50" s="200"/>
      <c r="JH50" s="200"/>
      <c r="JI50" s="200"/>
      <c r="JJ50" s="200"/>
      <c r="JK50" s="200"/>
      <c r="JL50" s="200"/>
      <c r="JM50" s="200"/>
      <c r="JN50" s="200"/>
      <c r="JO50" s="200"/>
      <c r="JP50" s="200"/>
      <c r="JQ50" s="200"/>
      <c r="JR50" s="200"/>
      <c r="JS50" s="200"/>
      <c r="JT50" s="200"/>
      <c r="JU50" s="200"/>
      <c r="JV50" s="200"/>
      <c r="JW50" s="200"/>
      <c r="JX50" s="200"/>
      <c r="JY50" s="200"/>
      <c r="JZ50" s="200"/>
      <c r="KA50" s="200"/>
      <c r="KB50" s="200"/>
      <c r="KC50" s="200"/>
      <c r="KD50" s="200"/>
      <c r="KE50" s="200"/>
      <c r="KF50" s="200"/>
      <c r="KG50" s="200"/>
      <c r="KH50" s="200"/>
      <c r="KI50" s="200"/>
      <c r="KJ50" s="200"/>
      <c r="KK50" s="200"/>
      <c r="KL50" s="200"/>
      <c r="KM50" s="200"/>
      <c r="KN50" s="200"/>
      <c r="KO50" s="200"/>
      <c r="KP50" s="200"/>
      <c r="KQ50" s="200"/>
      <c r="KR50" s="200"/>
      <c r="KS50" s="200"/>
      <c r="KT50" s="200"/>
      <c r="KU50" s="200"/>
      <c r="KV50" s="200"/>
      <c r="KW50" s="200"/>
      <c r="KX50" s="200"/>
      <c r="KY50" s="200"/>
      <c r="KZ50" s="200"/>
      <c r="LA50" s="200"/>
      <c r="LB50" s="200"/>
      <c r="LC50" s="200"/>
      <c r="LD50" s="200"/>
      <c r="LE50" s="200"/>
      <c r="LF50" s="200"/>
      <c r="LG50" s="200"/>
      <c r="LH50" s="200"/>
      <c r="LI50" s="200"/>
      <c r="LJ50" s="200"/>
      <c r="LK50" s="200"/>
      <c r="LL50" s="200"/>
      <c r="LM50" s="200"/>
      <c r="LN50" s="200"/>
      <c r="LO50" s="200"/>
      <c r="LP50" s="200"/>
      <c r="LQ50" s="200"/>
      <c r="LR50" s="200"/>
      <c r="LS50" s="200"/>
      <c r="LT50" s="200"/>
      <c r="LU50" s="200"/>
      <c r="LV50" s="200"/>
      <c r="LW50" s="200"/>
      <c r="LX50" s="200"/>
      <c r="LY50" s="200"/>
      <c r="LZ50" s="200"/>
      <c r="MA50" s="200"/>
      <c r="MB50" s="200"/>
      <c r="MC50" s="200"/>
      <c r="MD50" s="200"/>
      <c r="ME50" s="200"/>
      <c r="MF50" s="200"/>
      <c r="MG50" s="200"/>
      <c r="MH50" s="200"/>
      <c r="MI50" s="200"/>
      <c r="MJ50" s="200"/>
      <c r="MK50" s="200"/>
      <c r="ML50" s="200"/>
      <c r="MM50" s="200"/>
      <c r="MN50" s="200"/>
      <c r="MO50" s="200"/>
      <c r="MP50" s="200"/>
      <c r="MQ50" s="200"/>
      <c r="MR50" s="200"/>
      <c r="MS50" s="200"/>
      <c r="MT50" s="200"/>
      <c r="MU50" s="200"/>
      <c r="MV50" s="200"/>
      <c r="MW50" s="200"/>
      <c r="MX50" s="200"/>
      <c r="MY50" s="200"/>
      <c r="MZ50" s="200"/>
      <c r="NA50" s="200"/>
      <c r="NB50" s="200"/>
      <c r="NC50" s="200"/>
      <c r="ND50" s="200"/>
      <c r="NE50" s="200"/>
      <c r="NF50" s="200"/>
      <c r="NG50" s="200"/>
      <c r="NH50" s="200"/>
      <c r="NI50" s="200"/>
      <c r="NJ50" s="200"/>
      <c r="NK50" s="200"/>
      <c r="NL50" s="200"/>
      <c r="NM50" s="200"/>
      <c r="NN50" s="200"/>
      <c r="NO50" s="200"/>
      <c r="NP50" s="200"/>
      <c r="NQ50" s="200"/>
      <c r="NR50" s="200"/>
      <c r="NS50" s="200"/>
      <c r="NT50" s="200"/>
      <c r="NU50" s="200"/>
      <c r="NV50" s="200"/>
      <c r="NW50" s="200"/>
      <c r="NX50" s="200"/>
      <c r="NY50" s="200"/>
      <c r="NZ50" s="200"/>
      <c r="OA50" s="200"/>
      <c r="OB50" s="200"/>
      <c r="OC50" s="200"/>
      <c r="OD50" s="200"/>
      <c r="OE50" s="200"/>
      <c r="OF50" s="200"/>
      <c r="OG50" s="200"/>
      <c r="OH50" s="200"/>
      <c r="OI50" s="200"/>
      <c r="OJ50" s="200"/>
      <c r="OK50" s="200"/>
      <c r="OL50" s="200"/>
      <c r="OM50" s="200"/>
      <c r="ON50" s="200"/>
      <c r="OO50" s="200"/>
      <c r="OP50" s="200"/>
      <c r="OQ50" s="200"/>
      <c r="OR50" s="200"/>
      <c r="OS50" s="200"/>
      <c r="OT50" s="200"/>
      <c r="OU50" s="200"/>
      <c r="OV50" s="200"/>
      <c r="OW50" s="200"/>
      <c r="OX50" s="200"/>
      <c r="OY50" s="200"/>
      <c r="OZ50" s="200"/>
      <c r="PA50" s="200"/>
      <c r="PB50" s="200"/>
      <c r="PC50" s="200"/>
      <c r="PD50" s="200"/>
      <c r="PE50" s="200"/>
      <c r="PF50" s="200"/>
      <c r="PG50" s="200"/>
      <c r="PH50" s="200"/>
      <c r="PI50" s="200"/>
      <c r="PJ50" s="200"/>
      <c r="PK50" s="200"/>
      <c r="PL50" s="200"/>
      <c r="PM50" s="200"/>
      <c r="PN50" s="200"/>
      <c r="PO50" s="200"/>
      <c r="PP50" s="200"/>
      <c r="PQ50" s="200"/>
      <c r="PR50" s="200"/>
      <c r="PS50" s="200"/>
      <c r="PT50" s="200"/>
      <c r="PU50" s="200"/>
      <c r="PV50" s="200"/>
      <c r="PW50" s="200"/>
      <c r="PX50" s="200"/>
      <c r="PY50" s="200"/>
      <c r="PZ50" s="200"/>
      <c r="QA50" s="200"/>
      <c r="QB50" s="200"/>
      <c r="QC50" s="200"/>
      <c r="QD50" s="200"/>
      <c r="QE50" s="200"/>
      <c r="QF50" s="200"/>
      <c r="QG50" s="200"/>
      <c r="QH50" s="200"/>
      <c r="QI50" s="200"/>
      <c r="QJ50" s="200"/>
      <c r="QK50" s="200"/>
      <c r="QL50" s="200"/>
      <c r="QM50" s="200"/>
      <c r="QN50" s="200"/>
      <c r="QO50" s="200"/>
      <c r="QP50" s="200"/>
      <c r="QQ50" s="200"/>
      <c r="QR50" s="200"/>
      <c r="QS50" s="200"/>
      <c r="QT50" s="200"/>
      <c r="QU50" s="200"/>
      <c r="QV50" s="200"/>
      <c r="QW50" s="200"/>
      <c r="QX50" s="200"/>
      <c r="QY50" s="200"/>
      <c r="QZ50" s="200"/>
      <c r="RA50" s="200"/>
      <c r="RB50" s="200"/>
      <c r="RC50" s="200"/>
      <c r="RD50" s="200"/>
      <c r="RE50" s="200"/>
      <c r="RF50" s="200"/>
      <c r="RG50" s="200"/>
      <c r="RH50" s="200"/>
      <c r="RI50" s="200"/>
      <c r="RJ50" s="200"/>
      <c r="RK50" s="200"/>
      <c r="RL50" s="200"/>
      <c r="RM50" s="200"/>
      <c r="RN50" s="200"/>
      <c r="RO50" s="200"/>
      <c r="RP50" s="200"/>
      <c r="RQ50" s="200"/>
      <c r="RR50" s="200"/>
      <c r="RS50" s="200"/>
      <c r="RT50" s="200"/>
      <c r="RU50" s="200"/>
      <c r="RV50" s="200"/>
      <c r="RW50" s="200"/>
      <c r="RX50" s="200"/>
      <c r="RY50" s="200"/>
      <c r="RZ50" s="200"/>
      <c r="SA50" s="200"/>
      <c r="SB50" s="200"/>
      <c r="SC50" s="200"/>
      <c r="SD50" s="200"/>
      <c r="SE50" s="200"/>
      <c r="SF50" s="200"/>
      <c r="SG50" s="200"/>
      <c r="SH50" s="200"/>
      <c r="SI50" s="200"/>
      <c r="SJ50" s="200"/>
      <c r="SK50" s="200"/>
      <c r="SL50" s="200"/>
      <c r="SM50" s="200"/>
      <c r="SN50" s="200"/>
      <c r="SO50" s="200"/>
      <c r="SP50" s="200"/>
      <c r="SQ50" s="200"/>
      <c r="SR50" s="200"/>
      <c r="SS50" s="200"/>
      <c r="ST50" s="200"/>
      <c r="SU50" s="200"/>
      <c r="SV50" s="200"/>
      <c r="SW50" s="200"/>
      <c r="SX50" s="200"/>
      <c r="SY50" s="200"/>
      <c r="SZ50" s="200"/>
      <c r="TA50" s="200"/>
      <c r="TB50" s="200"/>
      <c r="TC50" s="200"/>
      <c r="TD50" s="200"/>
      <c r="TE50" s="200"/>
      <c r="TF50" s="200"/>
      <c r="TG50" s="200"/>
      <c r="TH50" s="200"/>
      <c r="TI50" s="200"/>
      <c r="TJ50" s="200"/>
      <c r="TK50" s="200"/>
      <c r="TL50" s="200"/>
      <c r="TM50" s="200"/>
      <c r="TN50" s="200"/>
      <c r="TO50" s="200"/>
      <c r="TP50" s="200"/>
      <c r="TQ50" s="200"/>
      <c r="TR50" s="200"/>
      <c r="TS50" s="200"/>
      <c r="TT50" s="200"/>
      <c r="TU50" s="200"/>
      <c r="TV50" s="200"/>
      <c r="TW50" s="200"/>
      <c r="TX50" s="200"/>
      <c r="TY50" s="200"/>
      <c r="TZ50" s="200"/>
      <c r="UA50" s="200"/>
      <c r="UB50" s="200"/>
      <c r="UC50" s="200"/>
      <c r="UD50" s="200"/>
      <c r="UE50" s="200"/>
      <c r="UF50" s="200"/>
      <c r="UG50" s="200"/>
      <c r="UH50" s="200"/>
      <c r="UI50" s="200"/>
      <c r="UJ50" s="200"/>
      <c r="UK50" s="200"/>
      <c r="UL50" s="200"/>
      <c r="UM50" s="200"/>
      <c r="UN50" s="200"/>
      <c r="UO50" s="200"/>
      <c r="UP50" s="200"/>
      <c r="UQ50" s="200"/>
      <c r="UR50" s="200"/>
      <c r="US50" s="200"/>
      <c r="UT50" s="200"/>
      <c r="UU50" s="200"/>
      <c r="UV50" s="200"/>
      <c r="UW50" s="200"/>
      <c r="UX50" s="200"/>
      <c r="UY50" s="200"/>
      <c r="UZ50" s="200"/>
      <c r="VA50" s="200"/>
      <c r="VB50" s="200"/>
      <c r="VC50" s="200"/>
      <c r="VD50" s="200"/>
      <c r="VE50" s="200"/>
      <c r="VF50" s="200"/>
      <c r="VG50" s="200"/>
      <c r="VH50" s="200"/>
      <c r="VI50" s="200"/>
      <c r="VJ50" s="200"/>
      <c r="VK50" s="200"/>
      <c r="VL50" s="200"/>
      <c r="VM50" s="200"/>
      <c r="VN50" s="200"/>
      <c r="VO50" s="200"/>
      <c r="VP50" s="200"/>
      <c r="VQ50" s="200"/>
      <c r="VR50" s="200"/>
      <c r="VS50" s="200"/>
      <c r="VT50" s="200"/>
      <c r="VU50" s="200"/>
      <c r="VV50" s="200"/>
      <c r="VW50" s="200"/>
      <c r="VX50" s="200"/>
      <c r="VY50" s="200"/>
      <c r="VZ50" s="200"/>
      <c r="WA50" s="200"/>
      <c r="WB50" s="200"/>
      <c r="WC50" s="200"/>
      <c r="WD50" s="200"/>
      <c r="WE50" s="200"/>
      <c r="WF50" s="200"/>
      <c r="WG50" s="200"/>
      <c r="WH50" s="200"/>
      <c r="WI50" s="200"/>
      <c r="WJ50" s="200"/>
      <c r="WK50" s="200"/>
      <c r="WL50" s="200"/>
      <c r="WM50" s="200"/>
      <c r="WN50" s="200"/>
      <c r="WO50" s="200"/>
      <c r="WP50" s="200"/>
      <c r="WQ50" s="200"/>
      <c r="WR50" s="200"/>
      <c r="WS50" s="200"/>
      <c r="WT50" s="200"/>
      <c r="WU50" s="200"/>
      <c r="WV50" s="200"/>
      <c r="WW50" s="200"/>
      <c r="WX50" s="200"/>
      <c r="WY50" s="200"/>
      <c r="WZ50" s="200"/>
      <c r="XA50" s="200"/>
      <c r="XB50" s="200"/>
      <c r="XC50" s="200"/>
      <c r="XD50" s="200"/>
      <c r="XE50" s="200"/>
      <c r="XF50" s="200"/>
      <c r="XG50" s="200"/>
      <c r="XH50" s="200"/>
      <c r="XI50" s="200"/>
      <c r="XJ50" s="200"/>
      <c r="XK50" s="200"/>
      <c r="XL50" s="200"/>
      <c r="XM50" s="200"/>
      <c r="XN50" s="200"/>
      <c r="XO50" s="200"/>
      <c r="XP50" s="200"/>
      <c r="XQ50" s="200"/>
      <c r="XR50" s="200"/>
      <c r="XS50" s="200"/>
      <c r="XT50" s="200"/>
      <c r="XU50" s="200"/>
      <c r="XV50" s="200"/>
      <c r="XW50" s="200"/>
      <c r="XX50" s="200"/>
      <c r="XY50" s="200"/>
      <c r="XZ50" s="200"/>
      <c r="YA50" s="200"/>
      <c r="YB50" s="200"/>
      <c r="YC50" s="200"/>
      <c r="YD50" s="200"/>
      <c r="YE50" s="200"/>
      <c r="YF50" s="200"/>
      <c r="YG50" s="200"/>
      <c r="YH50" s="200"/>
      <c r="YI50" s="200"/>
      <c r="YJ50" s="200"/>
      <c r="YK50" s="200"/>
      <c r="YL50" s="200"/>
      <c r="YM50" s="200"/>
      <c r="YN50" s="200"/>
      <c r="YO50" s="200"/>
      <c r="YP50" s="200"/>
      <c r="YQ50" s="200"/>
      <c r="YR50" s="200"/>
      <c r="YS50" s="200"/>
      <c r="YT50" s="200"/>
      <c r="YU50" s="200"/>
      <c r="YV50" s="200"/>
      <c r="YW50" s="200"/>
      <c r="YX50" s="200"/>
      <c r="YY50" s="200"/>
      <c r="YZ50" s="200"/>
      <c r="ZA50" s="200"/>
      <c r="ZB50" s="200"/>
      <c r="ZC50" s="200"/>
      <c r="ZD50" s="200"/>
      <c r="ZE50" s="200"/>
      <c r="ZF50" s="200"/>
      <c r="ZG50" s="200"/>
      <c r="ZH50" s="200"/>
      <c r="ZI50" s="200"/>
      <c r="ZJ50" s="200"/>
      <c r="ZK50" s="200"/>
      <c r="ZL50" s="200"/>
      <c r="ZM50" s="200"/>
      <c r="ZN50" s="200"/>
      <c r="ZO50" s="200"/>
      <c r="ZP50" s="200"/>
      <c r="ZQ50" s="200"/>
      <c r="ZR50" s="200"/>
      <c r="ZS50" s="200"/>
      <c r="ZT50" s="200"/>
      <c r="ZU50" s="200"/>
      <c r="ZV50" s="200"/>
      <c r="ZW50" s="200"/>
      <c r="ZX50" s="200"/>
      <c r="ZY50" s="200"/>
      <c r="ZZ50" s="200"/>
      <c r="AAA50" s="200"/>
      <c r="AAB50" s="200"/>
      <c r="AAC50" s="200"/>
      <c r="AAD50" s="200"/>
      <c r="AAE50" s="200"/>
      <c r="AAF50" s="200"/>
      <c r="AAG50" s="200"/>
      <c r="AAH50" s="200"/>
      <c r="AAI50" s="200"/>
      <c r="AAJ50" s="200"/>
      <c r="AAK50" s="200"/>
      <c r="AAL50" s="200"/>
      <c r="AAM50" s="200"/>
      <c r="AAN50" s="200"/>
      <c r="AAO50" s="200"/>
      <c r="AAP50" s="200"/>
      <c r="AAQ50" s="200"/>
      <c r="AAR50" s="200"/>
      <c r="AAS50" s="200"/>
      <c r="AAT50" s="200"/>
      <c r="AAU50" s="200"/>
      <c r="AAV50" s="200"/>
      <c r="AAW50" s="200"/>
      <c r="AAX50" s="200"/>
      <c r="AAY50" s="200"/>
      <c r="AAZ50" s="200"/>
      <c r="ABA50" s="200"/>
      <c r="ABB50" s="200"/>
      <c r="ABC50" s="200"/>
      <c r="ABD50" s="200"/>
      <c r="ABE50" s="200"/>
      <c r="ABF50" s="200"/>
      <c r="ABG50" s="200"/>
      <c r="ABH50" s="200"/>
      <c r="ABI50" s="200"/>
      <c r="ABJ50" s="200"/>
      <c r="ABK50" s="200"/>
      <c r="ABL50" s="200"/>
      <c r="ABM50" s="200"/>
      <c r="ABN50" s="200"/>
      <c r="ABO50" s="200"/>
      <c r="ABP50" s="200"/>
      <c r="ABQ50" s="200"/>
      <c r="ABR50" s="200"/>
      <c r="ABS50" s="200"/>
      <c r="ABT50" s="200"/>
      <c r="ABU50" s="200"/>
      <c r="ABV50" s="200"/>
      <c r="ABW50" s="200"/>
      <c r="ABX50" s="200"/>
      <c r="ABY50" s="200"/>
      <c r="ABZ50" s="200"/>
      <c r="ACA50" s="200"/>
      <c r="ACB50" s="200"/>
      <c r="ACC50" s="200"/>
      <c r="ACD50" s="200"/>
      <c r="ACE50" s="200"/>
      <c r="ACF50" s="200"/>
      <c r="ACG50" s="200"/>
      <c r="ACH50" s="200"/>
      <c r="ACI50" s="200"/>
      <c r="ACJ50" s="200"/>
      <c r="ACK50" s="200"/>
      <c r="ACL50" s="200"/>
      <c r="ACM50" s="200"/>
      <c r="ACN50" s="200"/>
      <c r="ACO50" s="200"/>
      <c r="ACP50" s="200"/>
      <c r="ACQ50" s="200"/>
      <c r="ACR50" s="200"/>
      <c r="ACS50" s="200"/>
      <c r="ACT50" s="200"/>
      <c r="ACU50" s="200"/>
      <c r="ACV50" s="200"/>
      <c r="ACW50" s="200"/>
      <c r="ACX50" s="200"/>
      <c r="ACY50" s="200"/>
      <c r="ACZ50" s="200"/>
      <c r="ADA50" s="200"/>
      <c r="ADB50" s="200"/>
      <c r="ADC50" s="200"/>
      <c r="ADD50" s="200"/>
      <c r="ADE50" s="200"/>
      <c r="ADF50" s="200"/>
      <c r="ADG50" s="200"/>
      <c r="ADH50" s="200"/>
      <c r="ADI50" s="200"/>
      <c r="ADJ50" s="200"/>
      <c r="ADK50" s="200"/>
      <c r="ADL50" s="200"/>
      <c r="ADM50" s="200"/>
      <c r="ADN50" s="200"/>
      <c r="ADO50" s="200"/>
      <c r="ADP50" s="200"/>
      <c r="ADQ50" s="200"/>
      <c r="ADR50" s="200"/>
      <c r="ADS50" s="200"/>
      <c r="ADT50" s="200"/>
      <c r="ADU50" s="200"/>
      <c r="ADV50" s="200"/>
      <c r="ADW50" s="200"/>
      <c r="ADX50" s="200"/>
      <c r="ADY50" s="200"/>
      <c r="ADZ50" s="200"/>
      <c r="AEA50" s="200"/>
      <c r="AEB50" s="200"/>
      <c r="AEC50" s="200"/>
      <c r="AED50" s="200"/>
      <c r="AEE50" s="200"/>
      <c r="AEF50" s="200"/>
      <c r="AEG50" s="200"/>
      <c r="AEH50" s="200"/>
      <c r="AEI50" s="200"/>
      <c r="AEJ50" s="200"/>
      <c r="AEK50" s="200"/>
      <c r="AEL50" s="200"/>
      <c r="AEM50" s="200"/>
      <c r="AEN50" s="200"/>
      <c r="AEO50" s="200"/>
      <c r="AEP50" s="200"/>
      <c r="AEQ50" s="200"/>
      <c r="AER50" s="200"/>
      <c r="AES50" s="200"/>
      <c r="AET50" s="200"/>
      <c r="AEU50" s="200"/>
      <c r="AEV50" s="200"/>
      <c r="AEW50" s="200"/>
      <c r="AEX50" s="200"/>
      <c r="AEY50" s="200"/>
      <c r="AEZ50" s="200"/>
      <c r="AFA50" s="200"/>
      <c r="AFB50" s="200"/>
      <c r="AFC50" s="200"/>
      <c r="AFD50" s="200"/>
      <c r="AFE50" s="200"/>
      <c r="AFF50" s="200"/>
      <c r="AFG50" s="200"/>
      <c r="AFH50" s="200"/>
      <c r="AFI50" s="200"/>
      <c r="AFJ50" s="200"/>
      <c r="AFK50" s="200"/>
      <c r="AFL50" s="200"/>
      <c r="AFM50" s="200"/>
      <c r="AFN50" s="200"/>
      <c r="AFO50" s="200"/>
      <c r="AFP50" s="200"/>
      <c r="AFQ50" s="200"/>
      <c r="AFR50" s="200"/>
      <c r="AFS50" s="200"/>
      <c r="AFT50" s="200"/>
      <c r="AFU50" s="200"/>
      <c r="AFV50" s="200"/>
      <c r="AFW50" s="200"/>
      <c r="AFX50" s="200"/>
      <c r="AFY50" s="200"/>
      <c r="AFZ50" s="200"/>
      <c r="AGA50" s="200"/>
      <c r="AGB50" s="200"/>
      <c r="AGC50" s="200"/>
      <c r="AGD50" s="200"/>
      <c r="AGE50" s="200"/>
      <c r="AGF50" s="200"/>
      <c r="AGG50" s="200"/>
      <c r="AGH50" s="200"/>
      <c r="AGI50" s="200"/>
      <c r="AGJ50" s="200"/>
      <c r="AGK50" s="200"/>
      <c r="AGL50" s="200"/>
      <c r="AGM50" s="200"/>
      <c r="AGN50" s="200"/>
      <c r="AGO50" s="200"/>
      <c r="AGP50" s="200"/>
      <c r="AGQ50" s="200"/>
      <c r="AGR50" s="200"/>
      <c r="AGS50" s="200"/>
      <c r="AGT50" s="200"/>
      <c r="AGU50" s="200"/>
      <c r="AGV50" s="200"/>
      <c r="AGW50" s="200"/>
      <c r="AGX50" s="200"/>
      <c r="AGY50" s="200"/>
      <c r="AGZ50" s="200"/>
      <c r="AHA50" s="200"/>
      <c r="AHB50" s="200"/>
      <c r="AHC50" s="200"/>
      <c r="AHD50" s="200"/>
      <c r="AHE50" s="200"/>
      <c r="AHF50" s="200"/>
      <c r="AHG50" s="200"/>
      <c r="AHH50" s="200"/>
      <c r="AHI50" s="200"/>
      <c r="AHJ50" s="200"/>
      <c r="AHK50" s="200"/>
      <c r="AHL50" s="200"/>
      <c r="AHM50" s="200"/>
      <c r="AHN50" s="200"/>
      <c r="AHO50" s="200"/>
      <c r="AHQ50" s="209">
        <v>45</v>
      </c>
    </row>
    <row r="51" spans="1:901">
      <c r="A51" s="198" t="s">
        <v>856</v>
      </c>
      <c r="B51" s="199" t="s">
        <v>6134</v>
      </c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200"/>
      <c r="HU51" s="200"/>
      <c r="HV51" s="200"/>
      <c r="HW51" s="200"/>
      <c r="HX51" s="200"/>
      <c r="HY51" s="200"/>
      <c r="HZ51" s="200"/>
      <c r="IA51" s="200"/>
      <c r="IB51" s="200"/>
      <c r="IC51" s="200"/>
      <c r="ID51" s="200"/>
      <c r="IE51" s="200"/>
      <c r="IF51" s="200"/>
      <c r="IG51" s="200"/>
      <c r="IH51" s="200"/>
      <c r="II51" s="200"/>
      <c r="IJ51" s="200"/>
      <c r="IK51" s="200"/>
      <c r="IL51" s="200"/>
      <c r="IM51" s="200"/>
      <c r="IN51" s="200"/>
      <c r="IO51" s="200"/>
      <c r="IP51" s="200"/>
      <c r="IQ51" s="200"/>
      <c r="IR51" s="200"/>
      <c r="IS51" s="200"/>
      <c r="IT51" s="200"/>
      <c r="IU51" s="200"/>
      <c r="IV51" s="200"/>
      <c r="IW51" s="200"/>
      <c r="IX51" s="200"/>
      <c r="IY51" s="200"/>
      <c r="IZ51" s="200"/>
      <c r="JA51" s="200"/>
      <c r="JB51" s="200"/>
      <c r="JC51" s="200"/>
      <c r="JD51" s="200"/>
      <c r="JE51" s="200"/>
      <c r="JF51" s="200"/>
      <c r="JG51" s="200"/>
      <c r="JH51" s="200"/>
      <c r="JI51" s="200"/>
      <c r="JJ51" s="200"/>
      <c r="JK51" s="200"/>
      <c r="JL51" s="200"/>
      <c r="JM51" s="200"/>
      <c r="JN51" s="200"/>
      <c r="JO51" s="200"/>
      <c r="JP51" s="200"/>
      <c r="JQ51" s="200"/>
      <c r="JR51" s="200"/>
      <c r="JS51" s="200"/>
      <c r="JT51" s="200"/>
      <c r="JU51" s="200"/>
      <c r="JV51" s="200"/>
      <c r="JW51" s="200"/>
      <c r="JX51" s="200"/>
      <c r="JY51" s="200"/>
      <c r="JZ51" s="200"/>
      <c r="KA51" s="200"/>
      <c r="KB51" s="200"/>
      <c r="KC51" s="200"/>
      <c r="KD51" s="200"/>
      <c r="KE51" s="200"/>
      <c r="KF51" s="200"/>
      <c r="KG51" s="200"/>
      <c r="KH51" s="200"/>
      <c r="KI51" s="200"/>
      <c r="KJ51" s="200"/>
      <c r="KK51" s="200"/>
      <c r="KL51" s="200"/>
      <c r="KM51" s="200"/>
      <c r="KN51" s="200"/>
      <c r="KO51" s="200"/>
      <c r="KP51" s="200"/>
      <c r="KQ51" s="200"/>
      <c r="KR51" s="200"/>
      <c r="KS51" s="200"/>
      <c r="KT51" s="200"/>
      <c r="KU51" s="200"/>
      <c r="KV51" s="200"/>
      <c r="KW51" s="200"/>
      <c r="KX51" s="200"/>
      <c r="KY51" s="200"/>
      <c r="KZ51" s="200"/>
      <c r="LA51" s="200"/>
      <c r="LB51" s="200"/>
      <c r="LC51" s="200"/>
      <c r="LD51" s="200"/>
      <c r="LE51" s="200"/>
      <c r="LF51" s="200"/>
      <c r="LG51" s="200"/>
      <c r="LH51" s="200"/>
      <c r="LI51" s="200"/>
      <c r="LJ51" s="200"/>
      <c r="LK51" s="200"/>
      <c r="LL51" s="200"/>
      <c r="LM51" s="200"/>
      <c r="LN51" s="200"/>
      <c r="LO51" s="200"/>
      <c r="LP51" s="200"/>
      <c r="LQ51" s="200"/>
      <c r="LR51" s="200"/>
      <c r="LS51" s="200"/>
      <c r="LT51" s="200"/>
      <c r="LU51" s="200"/>
      <c r="LV51" s="200"/>
      <c r="LW51" s="200"/>
      <c r="LX51" s="200"/>
      <c r="LY51" s="200"/>
      <c r="LZ51" s="200"/>
      <c r="MA51" s="200"/>
      <c r="MB51" s="200"/>
      <c r="MC51" s="200"/>
      <c r="MD51" s="200"/>
      <c r="ME51" s="200"/>
      <c r="MF51" s="200"/>
      <c r="MG51" s="200"/>
      <c r="MH51" s="200"/>
      <c r="MI51" s="200"/>
      <c r="MJ51" s="200"/>
      <c r="MK51" s="200"/>
      <c r="ML51" s="200"/>
      <c r="MM51" s="200"/>
      <c r="MN51" s="200"/>
      <c r="MO51" s="200"/>
      <c r="MP51" s="200"/>
      <c r="MQ51" s="200"/>
      <c r="MR51" s="200"/>
      <c r="MS51" s="200"/>
      <c r="MT51" s="200"/>
      <c r="MU51" s="200"/>
      <c r="MV51" s="200"/>
      <c r="MW51" s="200"/>
      <c r="MX51" s="200"/>
      <c r="MY51" s="200"/>
      <c r="MZ51" s="200"/>
      <c r="NA51" s="200"/>
      <c r="NB51" s="200"/>
      <c r="NC51" s="200"/>
      <c r="ND51" s="200"/>
      <c r="NE51" s="200"/>
      <c r="NF51" s="200"/>
      <c r="NG51" s="200"/>
      <c r="NH51" s="200"/>
      <c r="NI51" s="200"/>
      <c r="NJ51" s="200"/>
      <c r="NK51" s="200"/>
      <c r="NL51" s="200"/>
      <c r="NM51" s="200"/>
      <c r="NN51" s="200"/>
      <c r="NO51" s="200"/>
      <c r="NP51" s="200"/>
      <c r="NQ51" s="200"/>
      <c r="NR51" s="200"/>
      <c r="NS51" s="200"/>
      <c r="NT51" s="200"/>
      <c r="NU51" s="200"/>
      <c r="NV51" s="200"/>
      <c r="NW51" s="200"/>
      <c r="NX51" s="200"/>
      <c r="NY51" s="200"/>
      <c r="NZ51" s="200"/>
      <c r="OA51" s="200"/>
      <c r="OB51" s="200"/>
      <c r="OC51" s="200"/>
      <c r="OD51" s="200"/>
      <c r="OE51" s="200"/>
      <c r="OF51" s="200"/>
      <c r="OG51" s="200"/>
      <c r="OH51" s="200"/>
      <c r="OI51" s="200"/>
      <c r="OJ51" s="200"/>
      <c r="OK51" s="200"/>
      <c r="OL51" s="200"/>
      <c r="OM51" s="200"/>
      <c r="ON51" s="200"/>
      <c r="OO51" s="200"/>
      <c r="OP51" s="200"/>
      <c r="OQ51" s="200"/>
      <c r="OR51" s="200"/>
      <c r="OS51" s="200"/>
      <c r="OT51" s="200"/>
      <c r="OU51" s="200"/>
      <c r="OV51" s="200"/>
      <c r="OW51" s="200"/>
      <c r="OX51" s="200"/>
      <c r="OY51" s="200"/>
      <c r="OZ51" s="200"/>
      <c r="PA51" s="200"/>
      <c r="PB51" s="200"/>
      <c r="PC51" s="200"/>
      <c r="PD51" s="200"/>
      <c r="PE51" s="200"/>
      <c r="PF51" s="200"/>
      <c r="PG51" s="200"/>
      <c r="PH51" s="200"/>
      <c r="PI51" s="200"/>
      <c r="PJ51" s="200"/>
      <c r="PK51" s="200"/>
      <c r="PL51" s="200"/>
      <c r="PM51" s="200"/>
      <c r="PN51" s="200"/>
      <c r="PO51" s="200"/>
      <c r="PP51" s="200"/>
      <c r="PQ51" s="200"/>
      <c r="PR51" s="200"/>
      <c r="PS51" s="200"/>
      <c r="PT51" s="200"/>
      <c r="PU51" s="200"/>
      <c r="PV51" s="200"/>
      <c r="PW51" s="200"/>
      <c r="PX51" s="200"/>
      <c r="PY51" s="200"/>
      <c r="PZ51" s="200"/>
      <c r="QA51" s="200"/>
      <c r="QB51" s="200"/>
      <c r="QC51" s="200"/>
      <c r="QD51" s="200"/>
      <c r="QE51" s="200"/>
      <c r="QF51" s="200"/>
      <c r="QG51" s="200"/>
      <c r="QH51" s="200"/>
      <c r="QI51" s="200"/>
      <c r="QJ51" s="200"/>
      <c r="QK51" s="200"/>
      <c r="QL51" s="200"/>
      <c r="QM51" s="200"/>
      <c r="QN51" s="200"/>
      <c r="QO51" s="200"/>
      <c r="QP51" s="200"/>
      <c r="QQ51" s="200"/>
      <c r="QR51" s="200"/>
      <c r="QS51" s="200"/>
      <c r="QT51" s="200"/>
      <c r="QU51" s="200"/>
      <c r="QV51" s="200"/>
      <c r="QW51" s="200"/>
      <c r="QX51" s="200"/>
      <c r="QY51" s="200"/>
      <c r="QZ51" s="200"/>
      <c r="RA51" s="200"/>
      <c r="RB51" s="200"/>
      <c r="RC51" s="200"/>
      <c r="RD51" s="200"/>
      <c r="RE51" s="200"/>
      <c r="RF51" s="200"/>
      <c r="RG51" s="200"/>
      <c r="RH51" s="200"/>
      <c r="RI51" s="200"/>
      <c r="RJ51" s="200"/>
      <c r="RK51" s="200"/>
      <c r="RL51" s="200"/>
      <c r="RM51" s="200"/>
      <c r="RN51" s="200"/>
      <c r="RO51" s="200"/>
      <c r="RP51" s="200"/>
      <c r="RQ51" s="200"/>
      <c r="RR51" s="200"/>
      <c r="RS51" s="200"/>
      <c r="RT51" s="200"/>
      <c r="RU51" s="200"/>
      <c r="RV51" s="200"/>
      <c r="RW51" s="200"/>
      <c r="RX51" s="200"/>
      <c r="RY51" s="200"/>
      <c r="RZ51" s="200"/>
      <c r="SA51" s="200"/>
      <c r="SB51" s="200"/>
      <c r="SC51" s="200"/>
      <c r="SD51" s="200"/>
      <c r="SE51" s="200"/>
      <c r="SF51" s="200"/>
      <c r="SG51" s="200"/>
      <c r="SH51" s="200"/>
      <c r="SI51" s="200"/>
      <c r="SJ51" s="200"/>
      <c r="SK51" s="200"/>
      <c r="SL51" s="200"/>
      <c r="SM51" s="200"/>
      <c r="SN51" s="200"/>
      <c r="SO51" s="200"/>
      <c r="SP51" s="200"/>
      <c r="SQ51" s="200"/>
      <c r="SR51" s="200"/>
      <c r="SS51" s="200"/>
      <c r="ST51" s="200"/>
      <c r="SU51" s="200"/>
      <c r="SV51" s="200"/>
      <c r="SW51" s="200"/>
      <c r="SX51" s="200"/>
      <c r="SY51" s="200"/>
      <c r="SZ51" s="200"/>
      <c r="TA51" s="200"/>
      <c r="TB51" s="200"/>
      <c r="TC51" s="200"/>
      <c r="TD51" s="200"/>
      <c r="TE51" s="200"/>
      <c r="TF51" s="200"/>
      <c r="TG51" s="200"/>
      <c r="TH51" s="200"/>
      <c r="TI51" s="200"/>
      <c r="TJ51" s="200"/>
      <c r="TK51" s="200"/>
      <c r="TL51" s="200"/>
      <c r="TM51" s="200"/>
      <c r="TN51" s="200"/>
      <c r="TO51" s="200"/>
      <c r="TP51" s="200"/>
      <c r="TQ51" s="200"/>
      <c r="TR51" s="200"/>
      <c r="TS51" s="200"/>
      <c r="TT51" s="200"/>
      <c r="TU51" s="200"/>
      <c r="TV51" s="200"/>
      <c r="TW51" s="200"/>
      <c r="TX51" s="200"/>
      <c r="TY51" s="200"/>
      <c r="TZ51" s="200"/>
      <c r="UA51" s="200"/>
      <c r="UB51" s="200"/>
      <c r="UC51" s="200"/>
      <c r="UD51" s="200"/>
      <c r="UE51" s="200"/>
      <c r="UF51" s="200"/>
      <c r="UG51" s="200"/>
      <c r="UH51" s="200"/>
      <c r="UI51" s="200"/>
      <c r="UJ51" s="200"/>
      <c r="UK51" s="200"/>
      <c r="UL51" s="200"/>
      <c r="UM51" s="200"/>
      <c r="UN51" s="200"/>
      <c r="UO51" s="200"/>
      <c r="UP51" s="200"/>
      <c r="UQ51" s="200"/>
      <c r="UR51" s="200"/>
      <c r="US51" s="200"/>
      <c r="UT51" s="200"/>
      <c r="UU51" s="200"/>
      <c r="UV51" s="200"/>
      <c r="UW51" s="200"/>
      <c r="UX51" s="200"/>
      <c r="UY51" s="200"/>
      <c r="UZ51" s="200"/>
      <c r="VA51" s="200"/>
      <c r="VB51" s="200"/>
      <c r="VC51" s="200"/>
      <c r="VD51" s="200"/>
      <c r="VE51" s="200"/>
      <c r="VF51" s="200"/>
      <c r="VG51" s="200"/>
      <c r="VH51" s="200"/>
      <c r="VI51" s="200"/>
      <c r="VJ51" s="200"/>
      <c r="VK51" s="200"/>
      <c r="VL51" s="200"/>
      <c r="VM51" s="200"/>
      <c r="VN51" s="200"/>
      <c r="VO51" s="200"/>
      <c r="VP51" s="200"/>
      <c r="VQ51" s="200"/>
      <c r="VR51" s="200"/>
      <c r="VS51" s="200"/>
      <c r="VT51" s="200"/>
      <c r="VU51" s="200"/>
      <c r="VV51" s="200"/>
      <c r="VW51" s="200"/>
      <c r="VX51" s="200"/>
      <c r="VY51" s="200"/>
      <c r="VZ51" s="200"/>
      <c r="WA51" s="200"/>
      <c r="WB51" s="200"/>
      <c r="WC51" s="200"/>
      <c r="WD51" s="200"/>
      <c r="WE51" s="200"/>
      <c r="WF51" s="200"/>
      <c r="WG51" s="200"/>
      <c r="WH51" s="200"/>
      <c r="WI51" s="200"/>
      <c r="WJ51" s="200"/>
      <c r="WK51" s="200"/>
      <c r="WL51" s="200"/>
      <c r="WM51" s="200"/>
      <c r="WN51" s="200"/>
      <c r="WO51" s="200"/>
      <c r="WP51" s="200"/>
      <c r="WQ51" s="200"/>
      <c r="WR51" s="200"/>
      <c r="WS51" s="200"/>
      <c r="WT51" s="200"/>
      <c r="WU51" s="200"/>
      <c r="WV51" s="200"/>
      <c r="WW51" s="200"/>
      <c r="WX51" s="200"/>
      <c r="WY51" s="200"/>
      <c r="WZ51" s="200"/>
      <c r="XA51" s="200"/>
      <c r="XB51" s="200"/>
      <c r="XC51" s="200"/>
      <c r="XD51" s="200"/>
      <c r="XE51" s="200"/>
      <c r="XF51" s="200"/>
      <c r="XG51" s="200"/>
      <c r="XH51" s="200"/>
      <c r="XI51" s="200"/>
      <c r="XJ51" s="200"/>
      <c r="XK51" s="200"/>
      <c r="XL51" s="200"/>
      <c r="XM51" s="200"/>
      <c r="XN51" s="200"/>
      <c r="XO51" s="200"/>
      <c r="XP51" s="200"/>
      <c r="XQ51" s="200"/>
      <c r="XR51" s="200"/>
      <c r="XS51" s="200"/>
      <c r="XT51" s="200"/>
      <c r="XU51" s="200"/>
      <c r="XV51" s="200"/>
      <c r="XW51" s="200"/>
      <c r="XX51" s="200"/>
      <c r="XY51" s="200"/>
      <c r="XZ51" s="200"/>
      <c r="YA51" s="200"/>
      <c r="YB51" s="200"/>
      <c r="YC51" s="200"/>
      <c r="YD51" s="200"/>
      <c r="YE51" s="200"/>
      <c r="YF51" s="200"/>
      <c r="YG51" s="200"/>
      <c r="YH51" s="200"/>
      <c r="YI51" s="200"/>
      <c r="YJ51" s="200"/>
      <c r="YK51" s="200"/>
      <c r="YL51" s="200"/>
      <c r="YM51" s="200"/>
      <c r="YN51" s="200"/>
      <c r="YO51" s="200"/>
      <c r="YP51" s="200"/>
      <c r="YQ51" s="200"/>
      <c r="YR51" s="200"/>
      <c r="YS51" s="200"/>
      <c r="YT51" s="200"/>
      <c r="YU51" s="200"/>
      <c r="YV51" s="200"/>
      <c r="YW51" s="200"/>
      <c r="YX51" s="200"/>
      <c r="YY51" s="200"/>
      <c r="YZ51" s="200"/>
      <c r="ZA51" s="200"/>
      <c r="ZB51" s="200"/>
      <c r="ZC51" s="200"/>
      <c r="ZD51" s="200"/>
      <c r="ZE51" s="200"/>
      <c r="ZF51" s="200"/>
      <c r="ZG51" s="200"/>
      <c r="ZH51" s="200"/>
      <c r="ZI51" s="200"/>
      <c r="ZJ51" s="200"/>
      <c r="ZK51" s="200"/>
      <c r="ZL51" s="200"/>
      <c r="ZM51" s="200"/>
      <c r="ZN51" s="200"/>
      <c r="ZO51" s="200"/>
      <c r="ZP51" s="200"/>
      <c r="ZQ51" s="200"/>
      <c r="ZR51" s="200"/>
      <c r="ZS51" s="200"/>
      <c r="ZT51" s="200"/>
      <c r="ZU51" s="200"/>
      <c r="ZV51" s="200"/>
      <c r="ZW51" s="200"/>
      <c r="ZX51" s="200"/>
      <c r="ZY51" s="200"/>
      <c r="ZZ51" s="200"/>
      <c r="AAA51" s="200"/>
      <c r="AAB51" s="200"/>
      <c r="AAC51" s="200"/>
      <c r="AAD51" s="200"/>
      <c r="AAE51" s="200"/>
      <c r="AAF51" s="200"/>
      <c r="AAG51" s="200"/>
      <c r="AAH51" s="200"/>
      <c r="AAI51" s="200"/>
      <c r="AAJ51" s="200"/>
      <c r="AAK51" s="200"/>
      <c r="AAL51" s="200"/>
      <c r="AAM51" s="200"/>
      <c r="AAN51" s="200"/>
      <c r="AAO51" s="200"/>
      <c r="AAP51" s="200"/>
      <c r="AAQ51" s="200"/>
      <c r="AAR51" s="200"/>
      <c r="AAS51" s="200"/>
      <c r="AAT51" s="200"/>
      <c r="AAU51" s="200"/>
      <c r="AAV51" s="200"/>
      <c r="AAW51" s="200"/>
      <c r="AAX51" s="200"/>
      <c r="AAY51" s="200"/>
      <c r="AAZ51" s="200"/>
      <c r="ABA51" s="200"/>
      <c r="ABB51" s="200"/>
      <c r="ABC51" s="200"/>
      <c r="ABD51" s="200"/>
      <c r="ABE51" s="200"/>
      <c r="ABF51" s="200"/>
      <c r="ABG51" s="200"/>
      <c r="ABH51" s="200"/>
      <c r="ABI51" s="200"/>
      <c r="ABJ51" s="200"/>
      <c r="ABK51" s="200"/>
      <c r="ABL51" s="200"/>
      <c r="ABM51" s="200"/>
      <c r="ABN51" s="200"/>
      <c r="ABO51" s="200"/>
      <c r="ABP51" s="200"/>
      <c r="ABQ51" s="200"/>
      <c r="ABR51" s="200"/>
      <c r="ABS51" s="200"/>
      <c r="ABT51" s="200"/>
      <c r="ABU51" s="200"/>
      <c r="ABV51" s="200"/>
      <c r="ABW51" s="200"/>
      <c r="ABX51" s="200"/>
      <c r="ABY51" s="200"/>
      <c r="ABZ51" s="200"/>
      <c r="ACA51" s="200"/>
      <c r="ACB51" s="200"/>
      <c r="ACC51" s="200"/>
      <c r="ACD51" s="200"/>
      <c r="ACE51" s="200"/>
      <c r="ACF51" s="200"/>
      <c r="ACG51" s="200"/>
      <c r="ACH51" s="200"/>
      <c r="ACI51" s="200"/>
      <c r="ACJ51" s="200"/>
      <c r="ACK51" s="200"/>
      <c r="ACL51" s="200"/>
      <c r="ACM51" s="200"/>
      <c r="ACN51" s="200"/>
      <c r="ACO51" s="200"/>
      <c r="ACP51" s="200"/>
      <c r="ACQ51" s="200"/>
      <c r="ACR51" s="200"/>
      <c r="ACS51" s="200"/>
      <c r="ACT51" s="200"/>
      <c r="ACU51" s="200"/>
      <c r="ACV51" s="200"/>
      <c r="ACW51" s="200"/>
      <c r="ACX51" s="200"/>
      <c r="ACY51" s="200"/>
      <c r="ACZ51" s="200"/>
      <c r="ADA51" s="200"/>
      <c r="ADB51" s="200"/>
      <c r="ADC51" s="200"/>
      <c r="ADD51" s="200"/>
      <c r="ADE51" s="200"/>
      <c r="ADF51" s="200"/>
      <c r="ADG51" s="200"/>
      <c r="ADH51" s="200"/>
      <c r="ADI51" s="200"/>
      <c r="ADJ51" s="200"/>
      <c r="ADK51" s="200"/>
      <c r="ADL51" s="200"/>
      <c r="ADM51" s="200"/>
      <c r="ADN51" s="200"/>
      <c r="ADO51" s="200"/>
      <c r="ADP51" s="200"/>
      <c r="ADQ51" s="200"/>
      <c r="ADR51" s="200"/>
      <c r="ADS51" s="200"/>
      <c r="ADT51" s="200"/>
      <c r="ADU51" s="200"/>
      <c r="ADV51" s="200"/>
      <c r="ADW51" s="200"/>
      <c r="ADX51" s="200"/>
      <c r="ADY51" s="200"/>
      <c r="ADZ51" s="200"/>
      <c r="AEA51" s="200"/>
      <c r="AEB51" s="200"/>
      <c r="AEC51" s="200"/>
      <c r="AED51" s="200"/>
      <c r="AEE51" s="200"/>
      <c r="AEF51" s="200"/>
      <c r="AEG51" s="200"/>
      <c r="AEH51" s="200"/>
      <c r="AEI51" s="200"/>
      <c r="AEJ51" s="200"/>
      <c r="AEK51" s="200"/>
      <c r="AEL51" s="200"/>
      <c r="AEM51" s="200"/>
      <c r="AEN51" s="200"/>
      <c r="AEO51" s="200"/>
      <c r="AEP51" s="200"/>
      <c r="AEQ51" s="200"/>
      <c r="AER51" s="200"/>
      <c r="AES51" s="200"/>
      <c r="AET51" s="200"/>
      <c r="AEU51" s="200"/>
      <c r="AEV51" s="200"/>
      <c r="AEW51" s="200"/>
      <c r="AEX51" s="200"/>
      <c r="AEY51" s="200"/>
      <c r="AEZ51" s="200"/>
      <c r="AFA51" s="200"/>
      <c r="AFB51" s="200"/>
      <c r="AFC51" s="200"/>
      <c r="AFD51" s="200"/>
      <c r="AFE51" s="200"/>
      <c r="AFF51" s="200"/>
      <c r="AFG51" s="200"/>
      <c r="AFH51" s="200"/>
      <c r="AFI51" s="200"/>
      <c r="AFJ51" s="200"/>
      <c r="AFK51" s="200"/>
      <c r="AFL51" s="200"/>
      <c r="AFM51" s="200"/>
      <c r="AFN51" s="200"/>
      <c r="AFO51" s="200"/>
      <c r="AFP51" s="200"/>
      <c r="AFQ51" s="200"/>
      <c r="AFR51" s="200"/>
      <c r="AFS51" s="200"/>
      <c r="AFT51" s="200"/>
      <c r="AFU51" s="200"/>
      <c r="AFV51" s="200"/>
      <c r="AFW51" s="200"/>
      <c r="AFX51" s="200"/>
      <c r="AFY51" s="200"/>
      <c r="AFZ51" s="200"/>
      <c r="AGA51" s="200"/>
      <c r="AGB51" s="200"/>
      <c r="AGC51" s="200"/>
      <c r="AGD51" s="200"/>
      <c r="AGE51" s="200"/>
      <c r="AGF51" s="200"/>
      <c r="AGG51" s="200"/>
      <c r="AGH51" s="200"/>
      <c r="AGI51" s="200"/>
      <c r="AGJ51" s="200"/>
      <c r="AGK51" s="200"/>
      <c r="AGL51" s="200"/>
      <c r="AGM51" s="200"/>
      <c r="AGN51" s="200"/>
      <c r="AGO51" s="200"/>
      <c r="AGP51" s="200"/>
      <c r="AGQ51" s="200"/>
      <c r="AGR51" s="200"/>
      <c r="AGS51" s="200"/>
      <c r="AGT51" s="200"/>
      <c r="AGU51" s="200"/>
      <c r="AGV51" s="200"/>
      <c r="AGW51" s="200"/>
      <c r="AGX51" s="200"/>
      <c r="AGY51" s="200"/>
      <c r="AGZ51" s="200"/>
      <c r="AHA51" s="200"/>
      <c r="AHB51" s="200"/>
      <c r="AHC51" s="200"/>
      <c r="AHD51" s="200"/>
      <c r="AHE51" s="200"/>
      <c r="AHF51" s="200"/>
      <c r="AHG51" s="200"/>
      <c r="AHH51" s="200"/>
      <c r="AHI51" s="200"/>
      <c r="AHJ51" s="200"/>
      <c r="AHK51" s="200"/>
      <c r="AHL51" s="200"/>
      <c r="AHM51" s="200"/>
      <c r="AHN51" s="200"/>
      <c r="AHO51" s="200"/>
      <c r="AHQ51" s="208">
        <v>46</v>
      </c>
    </row>
    <row r="52" spans="1:901">
      <c r="B52" s="201" t="s">
        <v>6135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  <c r="IU52" s="202"/>
      <c r="IV52" s="202"/>
      <c r="IW52" s="202"/>
      <c r="IX52" s="202"/>
      <c r="IY52" s="202"/>
      <c r="IZ52" s="202"/>
      <c r="JA52" s="202"/>
      <c r="JB52" s="202"/>
      <c r="JC52" s="202"/>
      <c r="JD52" s="202"/>
      <c r="JE52" s="202"/>
      <c r="JF52" s="202"/>
      <c r="JG52" s="202"/>
      <c r="JH52" s="202"/>
      <c r="JI52" s="202"/>
      <c r="JJ52" s="202"/>
      <c r="JK52" s="202"/>
      <c r="JL52" s="202"/>
      <c r="JM52" s="202"/>
      <c r="JN52" s="202"/>
      <c r="JO52" s="202"/>
      <c r="JP52" s="202"/>
      <c r="JQ52" s="202"/>
      <c r="JR52" s="202"/>
      <c r="JS52" s="202"/>
      <c r="JT52" s="202"/>
      <c r="JU52" s="202"/>
      <c r="JV52" s="202"/>
      <c r="JW52" s="202"/>
      <c r="JX52" s="202"/>
      <c r="JY52" s="202"/>
      <c r="JZ52" s="202"/>
      <c r="KA52" s="202"/>
      <c r="KB52" s="202"/>
      <c r="KC52" s="202"/>
      <c r="KD52" s="202"/>
      <c r="KE52" s="202"/>
      <c r="KF52" s="202"/>
      <c r="KG52" s="202"/>
      <c r="KH52" s="202"/>
      <c r="KI52" s="202"/>
      <c r="KJ52" s="202"/>
      <c r="KK52" s="202"/>
      <c r="KL52" s="202"/>
      <c r="KM52" s="202"/>
      <c r="KN52" s="202"/>
      <c r="KO52" s="202"/>
      <c r="KP52" s="202"/>
      <c r="KQ52" s="202"/>
      <c r="KR52" s="202"/>
      <c r="KS52" s="202"/>
      <c r="KT52" s="202"/>
      <c r="KU52" s="202"/>
      <c r="KV52" s="202"/>
      <c r="KW52" s="202"/>
      <c r="KX52" s="202"/>
      <c r="KY52" s="202"/>
      <c r="KZ52" s="202"/>
      <c r="LA52" s="202"/>
      <c r="LB52" s="202"/>
      <c r="LC52" s="202"/>
      <c r="LD52" s="202"/>
      <c r="LE52" s="202"/>
      <c r="LF52" s="202"/>
      <c r="LG52" s="202"/>
      <c r="LH52" s="202"/>
      <c r="LI52" s="202"/>
      <c r="LJ52" s="202"/>
      <c r="LK52" s="202"/>
      <c r="LL52" s="202"/>
      <c r="LM52" s="202"/>
      <c r="LN52" s="202"/>
      <c r="LO52" s="202"/>
      <c r="LP52" s="202"/>
      <c r="LQ52" s="202"/>
      <c r="LR52" s="202"/>
      <c r="LS52" s="202"/>
      <c r="LT52" s="202"/>
      <c r="LU52" s="202"/>
      <c r="LV52" s="202"/>
      <c r="LW52" s="202"/>
      <c r="LX52" s="202"/>
      <c r="LY52" s="202"/>
      <c r="LZ52" s="202"/>
      <c r="MA52" s="202"/>
      <c r="MB52" s="202"/>
      <c r="MC52" s="202"/>
      <c r="MD52" s="202"/>
      <c r="ME52" s="202"/>
      <c r="MF52" s="202"/>
      <c r="MG52" s="202"/>
      <c r="MH52" s="202"/>
      <c r="MI52" s="202"/>
      <c r="MJ52" s="202"/>
      <c r="MK52" s="202"/>
      <c r="ML52" s="202"/>
      <c r="MM52" s="202"/>
      <c r="MN52" s="202"/>
      <c r="MO52" s="202"/>
      <c r="MP52" s="202"/>
      <c r="MQ52" s="202"/>
      <c r="MR52" s="202"/>
      <c r="MS52" s="202"/>
      <c r="MT52" s="202"/>
      <c r="MU52" s="202"/>
      <c r="MV52" s="202"/>
      <c r="MW52" s="202"/>
      <c r="MX52" s="202"/>
      <c r="MY52" s="202"/>
      <c r="MZ52" s="202"/>
      <c r="NA52" s="202"/>
      <c r="NB52" s="202"/>
      <c r="NC52" s="202"/>
      <c r="ND52" s="202"/>
      <c r="NE52" s="202"/>
      <c r="NF52" s="202"/>
      <c r="NG52" s="202"/>
      <c r="NH52" s="202"/>
      <c r="NI52" s="202"/>
      <c r="NJ52" s="202"/>
      <c r="NK52" s="202"/>
      <c r="NL52" s="202"/>
      <c r="NM52" s="202"/>
      <c r="NN52" s="202"/>
      <c r="NO52" s="202"/>
      <c r="NP52" s="202"/>
      <c r="NQ52" s="202"/>
      <c r="NR52" s="202"/>
      <c r="NS52" s="202"/>
      <c r="NT52" s="202"/>
      <c r="NU52" s="202"/>
      <c r="NV52" s="202"/>
      <c r="NW52" s="202"/>
      <c r="NX52" s="202"/>
      <c r="NY52" s="202"/>
      <c r="NZ52" s="202"/>
      <c r="OA52" s="202"/>
      <c r="OB52" s="202"/>
      <c r="OC52" s="202"/>
      <c r="OD52" s="202"/>
      <c r="OE52" s="202"/>
      <c r="OF52" s="202"/>
      <c r="OG52" s="202"/>
      <c r="OH52" s="202"/>
      <c r="OI52" s="202"/>
      <c r="OJ52" s="202"/>
      <c r="OK52" s="202"/>
      <c r="OL52" s="202"/>
      <c r="OM52" s="202"/>
      <c r="ON52" s="202"/>
      <c r="OO52" s="202"/>
      <c r="OP52" s="202"/>
      <c r="OQ52" s="202"/>
      <c r="OR52" s="202"/>
      <c r="OS52" s="202"/>
      <c r="OT52" s="202"/>
      <c r="OU52" s="202"/>
      <c r="OV52" s="202"/>
      <c r="OW52" s="202"/>
      <c r="OX52" s="202"/>
      <c r="OY52" s="202"/>
      <c r="OZ52" s="202"/>
      <c r="PA52" s="202"/>
      <c r="PB52" s="202"/>
      <c r="PC52" s="202"/>
      <c r="PD52" s="202"/>
      <c r="PE52" s="202"/>
      <c r="PF52" s="202"/>
      <c r="PG52" s="202"/>
      <c r="PH52" s="202"/>
      <c r="PI52" s="202"/>
      <c r="PJ52" s="202"/>
      <c r="PK52" s="202"/>
      <c r="PL52" s="202"/>
      <c r="PM52" s="202"/>
      <c r="PN52" s="202"/>
      <c r="PO52" s="202"/>
      <c r="PP52" s="202"/>
      <c r="PQ52" s="202"/>
      <c r="PR52" s="202"/>
      <c r="PS52" s="202"/>
      <c r="PT52" s="202"/>
      <c r="PU52" s="202"/>
      <c r="PV52" s="202"/>
      <c r="PW52" s="202"/>
      <c r="PX52" s="202"/>
      <c r="PY52" s="202"/>
      <c r="PZ52" s="202"/>
      <c r="QA52" s="202"/>
      <c r="QB52" s="202"/>
      <c r="QC52" s="202"/>
      <c r="QD52" s="202"/>
      <c r="QE52" s="202"/>
      <c r="QF52" s="202"/>
      <c r="QG52" s="202"/>
      <c r="QH52" s="202"/>
      <c r="QI52" s="202"/>
      <c r="QJ52" s="202"/>
      <c r="QK52" s="202"/>
      <c r="QL52" s="202"/>
      <c r="QM52" s="202"/>
      <c r="QN52" s="202"/>
      <c r="QO52" s="202"/>
      <c r="QP52" s="202"/>
      <c r="QQ52" s="202"/>
      <c r="QR52" s="202"/>
      <c r="QS52" s="202"/>
      <c r="QT52" s="202"/>
      <c r="QU52" s="202"/>
      <c r="QV52" s="202"/>
      <c r="QW52" s="202"/>
      <c r="QX52" s="202"/>
      <c r="QY52" s="202"/>
      <c r="QZ52" s="202"/>
      <c r="RA52" s="202"/>
      <c r="RB52" s="202"/>
      <c r="RC52" s="202"/>
      <c r="RD52" s="202"/>
      <c r="RE52" s="202"/>
      <c r="RF52" s="202"/>
      <c r="RG52" s="202"/>
      <c r="RH52" s="202"/>
      <c r="RI52" s="202"/>
      <c r="RJ52" s="202"/>
      <c r="RK52" s="202"/>
      <c r="RL52" s="202"/>
      <c r="RM52" s="202"/>
      <c r="RN52" s="202"/>
      <c r="RO52" s="202"/>
      <c r="RP52" s="202"/>
      <c r="RQ52" s="202"/>
      <c r="RR52" s="202"/>
      <c r="RS52" s="202"/>
      <c r="RT52" s="202"/>
      <c r="RU52" s="202"/>
      <c r="RV52" s="202"/>
      <c r="RW52" s="202"/>
      <c r="RX52" s="202"/>
      <c r="RY52" s="202"/>
      <c r="RZ52" s="202"/>
      <c r="SA52" s="202"/>
      <c r="SB52" s="202"/>
      <c r="SC52" s="202"/>
      <c r="SD52" s="202"/>
      <c r="SE52" s="202"/>
      <c r="SF52" s="202"/>
      <c r="SG52" s="202"/>
      <c r="SH52" s="202"/>
      <c r="SI52" s="202"/>
      <c r="SJ52" s="202"/>
      <c r="SK52" s="202"/>
      <c r="SL52" s="202"/>
      <c r="SM52" s="202"/>
      <c r="SN52" s="202"/>
      <c r="SO52" s="202"/>
      <c r="SP52" s="202"/>
      <c r="SQ52" s="202"/>
      <c r="SR52" s="202"/>
      <c r="SS52" s="202"/>
      <c r="ST52" s="202"/>
      <c r="SU52" s="202"/>
      <c r="SV52" s="202"/>
      <c r="SW52" s="202"/>
      <c r="SX52" s="202"/>
      <c r="SY52" s="202"/>
      <c r="SZ52" s="202"/>
      <c r="TA52" s="202"/>
      <c r="TB52" s="202"/>
      <c r="TC52" s="202"/>
      <c r="TD52" s="202"/>
      <c r="TE52" s="202"/>
      <c r="TF52" s="202"/>
      <c r="TG52" s="202"/>
      <c r="TH52" s="202"/>
      <c r="TI52" s="202"/>
      <c r="TJ52" s="202"/>
      <c r="TK52" s="202"/>
      <c r="TL52" s="202"/>
      <c r="TM52" s="202"/>
      <c r="TN52" s="202"/>
      <c r="TO52" s="202"/>
      <c r="TP52" s="202"/>
      <c r="TQ52" s="202"/>
      <c r="TR52" s="202"/>
      <c r="TS52" s="202"/>
      <c r="TT52" s="202"/>
      <c r="TU52" s="202"/>
      <c r="TV52" s="202"/>
      <c r="TW52" s="202"/>
      <c r="TX52" s="202"/>
      <c r="TY52" s="202"/>
      <c r="TZ52" s="202"/>
      <c r="UA52" s="202"/>
      <c r="UB52" s="202"/>
      <c r="UC52" s="202"/>
      <c r="UD52" s="202"/>
      <c r="UE52" s="202"/>
      <c r="UF52" s="202"/>
      <c r="UG52" s="202"/>
      <c r="UH52" s="202"/>
      <c r="UI52" s="202"/>
      <c r="UJ52" s="202"/>
      <c r="UK52" s="202"/>
      <c r="UL52" s="202"/>
      <c r="UM52" s="202"/>
      <c r="UN52" s="202"/>
      <c r="UO52" s="202"/>
      <c r="UP52" s="202"/>
      <c r="UQ52" s="202"/>
      <c r="UR52" s="202"/>
      <c r="US52" s="202"/>
      <c r="UT52" s="202"/>
      <c r="UU52" s="202"/>
      <c r="UV52" s="202"/>
      <c r="UW52" s="202"/>
      <c r="UX52" s="202"/>
      <c r="UY52" s="202"/>
      <c r="UZ52" s="202"/>
      <c r="VA52" s="202"/>
      <c r="VB52" s="202"/>
      <c r="VC52" s="202"/>
      <c r="VD52" s="202"/>
      <c r="VE52" s="202"/>
      <c r="VF52" s="202"/>
      <c r="VG52" s="202"/>
      <c r="VH52" s="202"/>
      <c r="VI52" s="202"/>
      <c r="VJ52" s="202"/>
      <c r="VK52" s="202"/>
      <c r="VL52" s="202"/>
      <c r="VM52" s="202"/>
      <c r="VN52" s="202"/>
      <c r="VO52" s="202"/>
      <c r="VP52" s="202"/>
      <c r="VQ52" s="202"/>
      <c r="VR52" s="202"/>
      <c r="VS52" s="202"/>
      <c r="VT52" s="202"/>
      <c r="VU52" s="202"/>
      <c r="VV52" s="202"/>
      <c r="VW52" s="202"/>
      <c r="VX52" s="202"/>
      <c r="VY52" s="202"/>
      <c r="VZ52" s="202"/>
      <c r="WA52" s="202"/>
      <c r="WB52" s="202"/>
      <c r="WC52" s="202"/>
      <c r="WD52" s="202"/>
      <c r="WE52" s="202"/>
      <c r="WF52" s="202"/>
      <c r="WG52" s="202"/>
      <c r="WH52" s="202"/>
      <c r="WI52" s="202"/>
      <c r="WJ52" s="202"/>
      <c r="WK52" s="202"/>
      <c r="WL52" s="202"/>
      <c r="WM52" s="202"/>
      <c r="WN52" s="202"/>
      <c r="WO52" s="202"/>
      <c r="WP52" s="202"/>
      <c r="WQ52" s="202"/>
      <c r="WR52" s="202"/>
      <c r="WS52" s="202"/>
      <c r="WT52" s="202"/>
      <c r="WU52" s="202"/>
      <c r="WV52" s="202"/>
      <c r="WW52" s="202"/>
      <c r="WX52" s="202"/>
      <c r="WY52" s="202"/>
      <c r="WZ52" s="202"/>
      <c r="XA52" s="202"/>
      <c r="XB52" s="202"/>
      <c r="XC52" s="202"/>
      <c r="XD52" s="202"/>
      <c r="XE52" s="202"/>
      <c r="XF52" s="202"/>
      <c r="XG52" s="202"/>
      <c r="XH52" s="202"/>
      <c r="XI52" s="202"/>
      <c r="XJ52" s="202"/>
      <c r="XK52" s="202"/>
      <c r="XL52" s="202"/>
      <c r="XM52" s="202"/>
      <c r="XN52" s="202"/>
      <c r="XO52" s="202"/>
      <c r="XP52" s="202"/>
      <c r="XQ52" s="202"/>
      <c r="XR52" s="202"/>
      <c r="XS52" s="202"/>
      <c r="XT52" s="202"/>
      <c r="XU52" s="202"/>
      <c r="XV52" s="202"/>
      <c r="XW52" s="202"/>
      <c r="XX52" s="202"/>
      <c r="XY52" s="202"/>
      <c r="XZ52" s="202"/>
      <c r="YA52" s="202"/>
      <c r="YB52" s="202"/>
      <c r="YC52" s="202"/>
      <c r="YD52" s="202"/>
      <c r="YE52" s="202"/>
      <c r="YF52" s="202"/>
      <c r="YG52" s="202"/>
      <c r="YH52" s="202"/>
      <c r="YI52" s="202"/>
      <c r="YJ52" s="202"/>
      <c r="YK52" s="202"/>
      <c r="YL52" s="202"/>
      <c r="YM52" s="202"/>
      <c r="YN52" s="202"/>
      <c r="YO52" s="202"/>
      <c r="YP52" s="202"/>
      <c r="YQ52" s="202"/>
      <c r="YR52" s="202"/>
      <c r="YS52" s="202"/>
      <c r="YT52" s="202"/>
      <c r="YU52" s="202"/>
      <c r="YV52" s="202"/>
      <c r="YW52" s="202"/>
      <c r="YX52" s="202"/>
      <c r="YY52" s="202"/>
      <c r="YZ52" s="202"/>
      <c r="ZA52" s="202"/>
      <c r="ZB52" s="202"/>
      <c r="ZC52" s="202"/>
      <c r="ZD52" s="202"/>
      <c r="ZE52" s="202"/>
      <c r="ZF52" s="202"/>
      <c r="ZG52" s="202"/>
      <c r="ZH52" s="202"/>
      <c r="ZI52" s="202"/>
      <c r="ZJ52" s="202"/>
      <c r="ZK52" s="202"/>
      <c r="ZL52" s="202"/>
      <c r="ZM52" s="202"/>
      <c r="ZN52" s="202"/>
      <c r="ZO52" s="202"/>
      <c r="ZP52" s="202"/>
      <c r="ZQ52" s="202"/>
      <c r="ZR52" s="202"/>
      <c r="ZS52" s="202"/>
      <c r="ZT52" s="202"/>
      <c r="ZU52" s="202"/>
      <c r="ZV52" s="202"/>
      <c r="ZW52" s="202"/>
      <c r="ZX52" s="202"/>
      <c r="ZY52" s="202"/>
      <c r="ZZ52" s="202"/>
      <c r="AAA52" s="202"/>
      <c r="AAB52" s="202"/>
      <c r="AAC52" s="202"/>
      <c r="AAD52" s="202"/>
      <c r="AAE52" s="202"/>
      <c r="AAF52" s="202"/>
      <c r="AAG52" s="202"/>
      <c r="AAH52" s="202"/>
      <c r="AAI52" s="202"/>
      <c r="AAJ52" s="202"/>
      <c r="AAK52" s="202"/>
      <c r="AAL52" s="202"/>
      <c r="AAM52" s="202"/>
      <c r="AAN52" s="202"/>
      <c r="AAO52" s="202"/>
      <c r="AAP52" s="202"/>
      <c r="AAQ52" s="202"/>
      <c r="AAR52" s="202"/>
      <c r="AAS52" s="202"/>
      <c r="AAT52" s="202"/>
      <c r="AAU52" s="202"/>
      <c r="AAV52" s="202"/>
      <c r="AAW52" s="202"/>
      <c r="AAX52" s="202"/>
      <c r="AAY52" s="202"/>
      <c r="AAZ52" s="202"/>
      <c r="ABA52" s="202"/>
      <c r="ABB52" s="202"/>
      <c r="ABC52" s="202"/>
      <c r="ABD52" s="202"/>
      <c r="ABE52" s="202"/>
      <c r="ABF52" s="202"/>
      <c r="ABG52" s="202"/>
      <c r="ABH52" s="202"/>
      <c r="ABI52" s="202"/>
      <c r="ABJ52" s="202"/>
      <c r="ABK52" s="202"/>
      <c r="ABL52" s="202"/>
      <c r="ABM52" s="202"/>
      <c r="ABN52" s="202"/>
      <c r="ABO52" s="202"/>
      <c r="ABP52" s="202"/>
      <c r="ABQ52" s="202"/>
      <c r="ABR52" s="202"/>
      <c r="ABS52" s="202"/>
      <c r="ABT52" s="202"/>
      <c r="ABU52" s="202"/>
      <c r="ABV52" s="202"/>
      <c r="ABW52" s="202"/>
      <c r="ABX52" s="202"/>
      <c r="ABY52" s="202"/>
      <c r="ABZ52" s="202"/>
      <c r="ACA52" s="202"/>
      <c r="ACB52" s="202"/>
      <c r="ACC52" s="202"/>
      <c r="ACD52" s="202"/>
      <c r="ACE52" s="202"/>
      <c r="ACF52" s="202"/>
      <c r="ACG52" s="202"/>
      <c r="ACH52" s="202"/>
      <c r="ACI52" s="202"/>
      <c r="ACJ52" s="202"/>
      <c r="ACK52" s="202"/>
      <c r="ACL52" s="202"/>
      <c r="ACM52" s="202"/>
      <c r="ACN52" s="202"/>
      <c r="ACO52" s="202"/>
      <c r="ACP52" s="202"/>
      <c r="ACQ52" s="202"/>
      <c r="ACR52" s="202"/>
      <c r="ACS52" s="202"/>
      <c r="ACT52" s="202"/>
      <c r="ACU52" s="202"/>
      <c r="ACV52" s="202"/>
      <c r="ACW52" s="202"/>
      <c r="ACX52" s="202"/>
      <c r="ACY52" s="202"/>
      <c r="ACZ52" s="202"/>
      <c r="ADA52" s="202"/>
      <c r="ADB52" s="202"/>
      <c r="ADC52" s="202"/>
      <c r="ADD52" s="202"/>
      <c r="ADE52" s="202"/>
      <c r="ADF52" s="202"/>
      <c r="ADG52" s="202"/>
      <c r="ADH52" s="202"/>
      <c r="ADI52" s="202"/>
      <c r="ADJ52" s="202"/>
      <c r="ADK52" s="202"/>
      <c r="ADL52" s="202"/>
      <c r="ADM52" s="202"/>
      <c r="ADN52" s="202"/>
      <c r="ADO52" s="202"/>
      <c r="ADP52" s="202"/>
      <c r="ADQ52" s="202"/>
      <c r="ADR52" s="202"/>
      <c r="ADS52" s="202"/>
      <c r="ADT52" s="202"/>
      <c r="ADU52" s="202"/>
      <c r="ADV52" s="202"/>
      <c r="ADW52" s="202"/>
      <c r="ADX52" s="202"/>
      <c r="ADY52" s="202"/>
      <c r="ADZ52" s="202"/>
      <c r="AEA52" s="202"/>
      <c r="AEB52" s="202"/>
      <c r="AEC52" s="202"/>
      <c r="AED52" s="202"/>
      <c r="AEE52" s="202"/>
      <c r="AEF52" s="202"/>
      <c r="AEG52" s="202"/>
      <c r="AEH52" s="202"/>
      <c r="AEI52" s="202"/>
      <c r="AEJ52" s="202"/>
      <c r="AEK52" s="202"/>
      <c r="AEL52" s="202"/>
      <c r="AEM52" s="202"/>
      <c r="AEN52" s="202"/>
      <c r="AEO52" s="202"/>
      <c r="AEP52" s="202"/>
      <c r="AEQ52" s="202"/>
      <c r="AER52" s="202"/>
      <c r="AES52" s="202"/>
      <c r="AET52" s="202"/>
      <c r="AEU52" s="202"/>
      <c r="AEV52" s="202"/>
      <c r="AEW52" s="202"/>
      <c r="AEX52" s="202"/>
      <c r="AEY52" s="202"/>
      <c r="AEZ52" s="202"/>
      <c r="AFA52" s="202"/>
      <c r="AFB52" s="202"/>
      <c r="AFC52" s="202"/>
      <c r="AFD52" s="202"/>
      <c r="AFE52" s="202"/>
      <c r="AFF52" s="202"/>
      <c r="AFG52" s="202"/>
      <c r="AFH52" s="202"/>
      <c r="AFI52" s="202"/>
      <c r="AFJ52" s="202"/>
      <c r="AFK52" s="202"/>
      <c r="AFL52" s="202"/>
      <c r="AFM52" s="202"/>
      <c r="AFN52" s="202"/>
      <c r="AFO52" s="202"/>
      <c r="AFP52" s="202"/>
      <c r="AFQ52" s="202"/>
      <c r="AFR52" s="202"/>
      <c r="AFS52" s="202"/>
      <c r="AFT52" s="202"/>
      <c r="AFU52" s="202"/>
      <c r="AFV52" s="202"/>
      <c r="AFW52" s="202"/>
      <c r="AFX52" s="202"/>
      <c r="AFY52" s="202"/>
      <c r="AFZ52" s="202"/>
      <c r="AGA52" s="202"/>
      <c r="AGB52" s="202"/>
      <c r="AGC52" s="202"/>
      <c r="AGD52" s="202"/>
      <c r="AGE52" s="202"/>
      <c r="AGF52" s="202"/>
      <c r="AGG52" s="202"/>
      <c r="AGH52" s="202"/>
      <c r="AGI52" s="202"/>
      <c r="AGJ52" s="202"/>
      <c r="AGK52" s="202"/>
      <c r="AGL52" s="202"/>
      <c r="AGM52" s="202"/>
      <c r="AGN52" s="202"/>
      <c r="AGO52" s="202"/>
      <c r="AGP52" s="202"/>
      <c r="AGQ52" s="202"/>
      <c r="AGR52" s="202"/>
      <c r="AGS52" s="202"/>
      <c r="AGT52" s="202"/>
      <c r="AGU52" s="202"/>
      <c r="AGV52" s="202"/>
      <c r="AGW52" s="202"/>
      <c r="AGX52" s="202"/>
      <c r="AGY52" s="202"/>
      <c r="AGZ52" s="202"/>
      <c r="AHA52" s="202"/>
      <c r="AHB52" s="202"/>
      <c r="AHC52" s="202"/>
      <c r="AHD52" s="202"/>
      <c r="AHE52" s="202"/>
      <c r="AHF52" s="202"/>
      <c r="AHG52" s="202"/>
      <c r="AHH52" s="202"/>
      <c r="AHI52" s="202"/>
      <c r="AHJ52" s="202"/>
      <c r="AHK52" s="202"/>
      <c r="AHL52" s="202"/>
      <c r="AHM52" s="202"/>
      <c r="AHN52" s="202"/>
      <c r="AHO52" s="202"/>
      <c r="AHQ52" s="209">
        <v>47</v>
      </c>
    </row>
    <row r="53" spans="1:901">
      <c r="A53" s="203" t="s">
        <v>19</v>
      </c>
      <c r="B53" s="204" t="s">
        <v>20</v>
      </c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200"/>
      <c r="HU53" s="200"/>
      <c r="HV53" s="200"/>
      <c r="HW53" s="200"/>
      <c r="HX53" s="200"/>
      <c r="HY53" s="200"/>
      <c r="HZ53" s="200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  <c r="IQ53" s="200"/>
      <c r="IR53" s="200"/>
      <c r="IS53" s="200"/>
      <c r="IT53" s="200"/>
      <c r="IU53" s="200"/>
      <c r="IV53" s="200"/>
      <c r="IW53" s="200"/>
      <c r="IX53" s="200"/>
      <c r="IY53" s="200"/>
      <c r="IZ53" s="200"/>
      <c r="JA53" s="200"/>
      <c r="JB53" s="200"/>
      <c r="JC53" s="200"/>
      <c r="JD53" s="200"/>
      <c r="JE53" s="200"/>
      <c r="JF53" s="200"/>
      <c r="JG53" s="200"/>
      <c r="JH53" s="200"/>
      <c r="JI53" s="200"/>
      <c r="JJ53" s="200"/>
      <c r="JK53" s="200"/>
      <c r="JL53" s="200"/>
      <c r="JM53" s="200"/>
      <c r="JN53" s="200"/>
      <c r="JO53" s="200"/>
      <c r="JP53" s="200"/>
      <c r="JQ53" s="200"/>
      <c r="JR53" s="200"/>
      <c r="JS53" s="200"/>
      <c r="JT53" s="200"/>
      <c r="JU53" s="200"/>
      <c r="JV53" s="200"/>
      <c r="JW53" s="200"/>
      <c r="JX53" s="200"/>
      <c r="JY53" s="200"/>
      <c r="JZ53" s="200"/>
      <c r="KA53" s="200"/>
      <c r="KB53" s="200"/>
      <c r="KC53" s="200"/>
      <c r="KD53" s="200"/>
      <c r="KE53" s="200"/>
      <c r="KF53" s="200"/>
      <c r="KG53" s="200"/>
      <c r="KH53" s="200"/>
      <c r="KI53" s="200"/>
      <c r="KJ53" s="200"/>
      <c r="KK53" s="200"/>
      <c r="KL53" s="200"/>
      <c r="KM53" s="200"/>
      <c r="KN53" s="200"/>
      <c r="KO53" s="200"/>
      <c r="KP53" s="200"/>
      <c r="KQ53" s="200"/>
      <c r="KR53" s="200"/>
      <c r="KS53" s="200"/>
      <c r="KT53" s="200"/>
      <c r="KU53" s="200"/>
      <c r="KV53" s="200"/>
      <c r="KW53" s="200"/>
      <c r="KX53" s="200"/>
      <c r="KY53" s="200"/>
      <c r="KZ53" s="200"/>
      <c r="LA53" s="200"/>
      <c r="LB53" s="200"/>
      <c r="LC53" s="200"/>
      <c r="LD53" s="200"/>
      <c r="LE53" s="200"/>
      <c r="LF53" s="200"/>
      <c r="LG53" s="200"/>
      <c r="LH53" s="200"/>
      <c r="LI53" s="200"/>
      <c r="LJ53" s="200"/>
      <c r="LK53" s="200"/>
      <c r="LL53" s="200"/>
      <c r="LM53" s="200"/>
      <c r="LN53" s="200"/>
      <c r="LO53" s="200"/>
      <c r="LP53" s="200"/>
      <c r="LQ53" s="200"/>
      <c r="LR53" s="200"/>
      <c r="LS53" s="200"/>
      <c r="LT53" s="200"/>
      <c r="LU53" s="200"/>
      <c r="LV53" s="200"/>
      <c r="LW53" s="200"/>
      <c r="LX53" s="200"/>
      <c r="LY53" s="200"/>
      <c r="LZ53" s="200"/>
      <c r="MA53" s="200"/>
      <c r="MB53" s="200"/>
      <c r="MC53" s="200"/>
      <c r="MD53" s="200"/>
      <c r="ME53" s="200"/>
      <c r="MF53" s="200"/>
      <c r="MG53" s="200"/>
      <c r="MH53" s="200"/>
      <c r="MI53" s="200"/>
      <c r="MJ53" s="200"/>
      <c r="MK53" s="200"/>
      <c r="ML53" s="200"/>
      <c r="MM53" s="200"/>
      <c r="MN53" s="200"/>
      <c r="MO53" s="200"/>
      <c r="MP53" s="200"/>
      <c r="MQ53" s="200"/>
      <c r="MR53" s="200"/>
      <c r="MS53" s="200"/>
      <c r="MT53" s="200"/>
      <c r="MU53" s="200"/>
      <c r="MV53" s="200"/>
      <c r="MW53" s="200"/>
      <c r="MX53" s="200"/>
      <c r="MY53" s="200"/>
      <c r="MZ53" s="200"/>
      <c r="NA53" s="200"/>
      <c r="NB53" s="200"/>
      <c r="NC53" s="200"/>
      <c r="ND53" s="200"/>
      <c r="NE53" s="200"/>
      <c r="NF53" s="200"/>
      <c r="NG53" s="200"/>
      <c r="NH53" s="200"/>
      <c r="NI53" s="200"/>
      <c r="NJ53" s="200"/>
      <c r="NK53" s="200"/>
      <c r="NL53" s="200"/>
      <c r="NM53" s="200"/>
      <c r="NN53" s="200"/>
      <c r="NO53" s="200"/>
      <c r="NP53" s="200"/>
      <c r="NQ53" s="200"/>
      <c r="NR53" s="200"/>
      <c r="NS53" s="200"/>
      <c r="NT53" s="200"/>
      <c r="NU53" s="200"/>
      <c r="NV53" s="200"/>
      <c r="NW53" s="200"/>
      <c r="NX53" s="200"/>
      <c r="NY53" s="200"/>
      <c r="NZ53" s="200"/>
      <c r="OA53" s="200"/>
      <c r="OB53" s="200"/>
      <c r="OC53" s="200"/>
      <c r="OD53" s="200"/>
      <c r="OE53" s="200"/>
      <c r="OF53" s="200"/>
      <c r="OG53" s="200"/>
      <c r="OH53" s="200"/>
      <c r="OI53" s="200"/>
      <c r="OJ53" s="200"/>
      <c r="OK53" s="200"/>
      <c r="OL53" s="200"/>
      <c r="OM53" s="200"/>
      <c r="ON53" s="200"/>
      <c r="OO53" s="200"/>
      <c r="OP53" s="200"/>
      <c r="OQ53" s="200"/>
      <c r="OR53" s="200"/>
      <c r="OS53" s="200"/>
      <c r="OT53" s="200"/>
      <c r="OU53" s="200"/>
      <c r="OV53" s="200"/>
      <c r="OW53" s="200"/>
      <c r="OX53" s="200"/>
      <c r="OY53" s="200"/>
      <c r="OZ53" s="200"/>
      <c r="PA53" s="200"/>
      <c r="PB53" s="200"/>
      <c r="PC53" s="200"/>
      <c r="PD53" s="200"/>
      <c r="PE53" s="200"/>
      <c r="PF53" s="200"/>
      <c r="PG53" s="200"/>
      <c r="PH53" s="200"/>
      <c r="PI53" s="200"/>
      <c r="PJ53" s="200"/>
      <c r="PK53" s="200"/>
      <c r="PL53" s="200"/>
      <c r="PM53" s="200"/>
      <c r="PN53" s="200"/>
      <c r="PO53" s="200"/>
      <c r="PP53" s="200"/>
      <c r="PQ53" s="200"/>
      <c r="PR53" s="200"/>
      <c r="PS53" s="200"/>
      <c r="PT53" s="200"/>
      <c r="PU53" s="200"/>
      <c r="PV53" s="200"/>
      <c r="PW53" s="200"/>
      <c r="PX53" s="200"/>
      <c r="PY53" s="200"/>
      <c r="PZ53" s="200"/>
      <c r="QA53" s="200"/>
      <c r="QB53" s="200"/>
      <c r="QC53" s="200"/>
      <c r="QD53" s="200"/>
      <c r="QE53" s="200"/>
      <c r="QF53" s="200"/>
      <c r="QG53" s="200"/>
      <c r="QH53" s="200"/>
      <c r="QI53" s="200"/>
      <c r="QJ53" s="200"/>
      <c r="QK53" s="200"/>
      <c r="QL53" s="200"/>
      <c r="QM53" s="200"/>
      <c r="QN53" s="200"/>
      <c r="QO53" s="200"/>
      <c r="QP53" s="200"/>
      <c r="QQ53" s="200"/>
      <c r="QR53" s="200"/>
      <c r="QS53" s="200"/>
      <c r="QT53" s="200"/>
      <c r="QU53" s="200"/>
      <c r="QV53" s="200"/>
      <c r="QW53" s="200"/>
      <c r="QX53" s="200"/>
      <c r="QY53" s="200"/>
      <c r="QZ53" s="200"/>
      <c r="RA53" s="200"/>
      <c r="RB53" s="200"/>
      <c r="RC53" s="200"/>
      <c r="RD53" s="200"/>
      <c r="RE53" s="200"/>
      <c r="RF53" s="200"/>
      <c r="RG53" s="200"/>
      <c r="RH53" s="200"/>
      <c r="RI53" s="200"/>
      <c r="RJ53" s="200"/>
      <c r="RK53" s="200"/>
      <c r="RL53" s="200"/>
      <c r="RM53" s="200"/>
      <c r="RN53" s="200"/>
      <c r="RO53" s="200"/>
      <c r="RP53" s="200"/>
      <c r="RQ53" s="200"/>
      <c r="RR53" s="200"/>
      <c r="RS53" s="200"/>
      <c r="RT53" s="200"/>
      <c r="RU53" s="200"/>
      <c r="RV53" s="200"/>
      <c r="RW53" s="200"/>
      <c r="RX53" s="200"/>
      <c r="RY53" s="200"/>
      <c r="RZ53" s="200"/>
      <c r="SA53" s="200"/>
      <c r="SB53" s="200"/>
      <c r="SC53" s="200"/>
      <c r="SD53" s="200"/>
      <c r="SE53" s="200"/>
      <c r="SF53" s="200"/>
      <c r="SG53" s="200"/>
      <c r="SH53" s="200"/>
      <c r="SI53" s="200"/>
      <c r="SJ53" s="200"/>
      <c r="SK53" s="200"/>
      <c r="SL53" s="200"/>
      <c r="SM53" s="200"/>
      <c r="SN53" s="200"/>
      <c r="SO53" s="200"/>
      <c r="SP53" s="200"/>
      <c r="SQ53" s="200"/>
      <c r="SR53" s="200"/>
      <c r="SS53" s="200"/>
      <c r="ST53" s="200"/>
      <c r="SU53" s="200"/>
      <c r="SV53" s="200"/>
      <c r="SW53" s="200"/>
      <c r="SX53" s="200"/>
      <c r="SY53" s="200"/>
      <c r="SZ53" s="200"/>
      <c r="TA53" s="200"/>
      <c r="TB53" s="200"/>
      <c r="TC53" s="200"/>
      <c r="TD53" s="200"/>
      <c r="TE53" s="200"/>
      <c r="TF53" s="200"/>
      <c r="TG53" s="200"/>
      <c r="TH53" s="200"/>
      <c r="TI53" s="200"/>
      <c r="TJ53" s="200"/>
      <c r="TK53" s="200"/>
      <c r="TL53" s="200"/>
      <c r="TM53" s="200"/>
      <c r="TN53" s="200"/>
      <c r="TO53" s="200"/>
      <c r="TP53" s="200"/>
      <c r="TQ53" s="200"/>
      <c r="TR53" s="200"/>
      <c r="TS53" s="200"/>
      <c r="TT53" s="200"/>
      <c r="TU53" s="200"/>
      <c r="TV53" s="200"/>
      <c r="TW53" s="200"/>
      <c r="TX53" s="200"/>
      <c r="TY53" s="200"/>
      <c r="TZ53" s="200"/>
      <c r="UA53" s="200"/>
      <c r="UB53" s="200"/>
      <c r="UC53" s="200"/>
      <c r="UD53" s="200"/>
      <c r="UE53" s="200"/>
      <c r="UF53" s="200"/>
      <c r="UG53" s="200"/>
      <c r="UH53" s="200"/>
      <c r="UI53" s="200"/>
      <c r="UJ53" s="200"/>
      <c r="UK53" s="200"/>
      <c r="UL53" s="200"/>
      <c r="UM53" s="200"/>
      <c r="UN53" s="200"/>
      <c r="UO53" s="200"/>
      <c r="UP53" s="200"/>
      <c r="UQ53" s="200"/>
      <c r="UR53" s="200"/>
      <c r="US53" s="200"/>
      <c r="UT53" s="200"/>
      <c r="UU53" s="200"/>
      <c r="UV53" s="200"/>
      <c r="UW53" s="200"/>
      <c r="UX53" s="200"/>
      <c r="UY53" s="200"/>
      <c r="UZ53" s="200"/>
      <c r="VA53" s="200"/>
      <c r="VB53" s="200"/>
      <c r="VC53" s="200"/>
      <c r="VD53" s="200"/>
      <c r="VE53" s="200"/>
      <c r="VF53" s="200"/>
      <c r="VG53" s="200"/>
      <c r="VH53" s="200"/>
      <c r="VI53" s="200"/>
      <c r="VJ53" s="200"/>
      <c r="VK53" s="200"/>
      <c r="VL53" s="200"/>
      <c r="VM53" s="200"/>
      <c r="VN53" s="200"/>
      <c r="VO53" s="200"/>
      <c r="VP53" s="200"/>
      <c r="VQ53" s="200"/>
      <c r="VR53" s="200"/>
      <c r="VS53" s="200"/>
      <c r="VT53" s="200"/>
      <c r="VU53" s="200"/>
      <c r="VV53" s="200"/>
      <c r="VW53" s="200"/>
      <c r="VX53" s="200"/>
      <c r="VY53" s="200"/>
      <c r="VZ53" s="200"/>
      <c r="WA53" s="200"/>
      <c r="WB53" s="200"/>
      <c r="WC53" s="200"/>
      <c r="WD53" s="200"/>
      <c r="WE53" s="200"/>
      <c r="WF53" s="200"/>
      <c r="WG53" s="200"/>
      <c r="WH53" s="200"/>
      <c r="WI53" s="200"/>
      <c r="WJ53" s="200"/>
      <c r="WK53" s="200"/>
      <c r="WL53" s="200"/>
      <c r="WM53" s="200"/>
      <c r="WN53" s="200"/>
      <c r="WO53" s="200"/>
      <c r="WP53" s="200"/>
      <c r="WQ53" s="200"/>
      <c r="WR53" s="200"/>
      <c r="WS53" s="200"/>
      <c r="WT53" s="200"/>
      <c r="WU53" s="200"/>
      <c r="WV53" s="200"/>
      <c r="WW53" s="200"/>
      <c r="WX53" s="200"/>
      <c r="WY53" s="200"/>
      <c r="WZ53" s="200"/>
      <c r="XA53" s="200"/>
      <c r="XB53" s="200"/>
      <c r="XC53" s="200"/>
      <c r="XD53" s="200"/>
      <c r="XE53" s="200"/>
      <c r="XF53" s="200"/>
      <c r="XG53" s="200"/>
      <c r="XH53" s="200"/>
      <c r="XI53" s="200"/>
      <c r="XJ53" s="200"/>
      <c r="XK53" s="200"/>
      <c r="XL53" s="200"/>
      <c r="XM53" s="200"/>
      <c r="XN53" s="200"/>
      <c r="XO53" s="200"/>
      <c r="XP53" s="200"/>
      <c r="XQ53" s="200"/>
      <c r="XR53" s="200"/>
      <c r="XS53" s="200"/>
      <c r="XT53" s="200"/>
      <c r="XU53" s="200"/>
      <c r="XV53" s="200"/>
      <c r="XW53" s="200"/>
      <c r="XX53" s="200"/>
      <c r="XY53" s="200"/>
      <c r="XZ53" s="200"/>
      <c r="YA53" s="200"/>
      <c r="YB53" s="200"/>
      <c r="YC53" s="200"/>
      <c r="YD53" s="200"/>
      <c r="YE53" s="200"/>
      <c r="YF53" s="200"/>
      <c r="YG53" s="200"/>
      <c r="YH53" s="200"/>
      <c r="YI53" s="200"/>
      <c r="YJ53" s="200"/>
      <c r="YK53" s="200"/>
      <c r="YL53" s="200"/>
      <c r="YM53" s="200"/>
      <c r="YN53" s="200"/>
      <c r="YO53" s="200"/>
      <c r="YP53" s="200"/>
      <c r="YQ53" s="200"/>
      <c r="YR53" s="200"/>
      <c r="YS53" s="200"/>
      <c r="YT53" s="200"/>
      <c r="YU53" s="200"/>
      <c r="YV53" s="200"/>
      <c r="YW53" s="200"/>
      <c r="YX53" s="200"/>
      <c r="YY53" s="200"/>
      <c r="YZ53" s="200"/>
      <c r="ZA53" s="200"/>
      <c r="ZB53" s="200"/>
      <c r="ZC53" s="200"/>
      <c r="ZD53" s="200"/>
      <c r="ZE53" s="200"/>
      <c r="ZF53" s="200"/>
      <c r="ZG53" s="200"/>
      <c r="ZH53" s="200"/>
      <c r="ZI53" s="200"/>
      <c r="ZJ53" s="200"/>
      <c r="ZK53" s="200"/>
      <c r="ZL53" s="200"/>
      <c r="ZM53" s="200"/>
      <c r="ZN53" s="200"/>
      <c r="ZO53" s="200"/>
      <c r="ZP53" s="200"/>
      <c r="ZQ53" s="200"/>
      <c r="ZR53" s="200"/>
      <c r="ZS53" s="200"/>
      <c r="ZT53" s="200"/>
      <c r="ZU53" s="200"/>
      <c r="ZV53" s="200"/>
      <c r="ZW53" s="200"/>
      <c r="ZX53" s="200"/>
      <c r="ZY53" s="200"/>
      <c r="ZZ53" s="200"/>
      <c r="AAA53" s="200"/>
      <c r="AAB53" s="200"/>
      <c r="AAC53" s="200"/>
      <c r="AAD53" s="200"/>
      <c r="AAE53" s="200"/>
      <c r="AAF53" s="200"/>
      <c r="AAG53" s="200"/>
      <c r="AAH53" s="200"/>
      <c r="AAI53" s="200"/>
      <c r="AAJ53" s="200"/>
      <c r="AAK53" s="200"/>
      <c r="AAL53" s="200"/>
      <c r="AAM53" s="200"/>
      <c r="AAN53" s="200"/>
      <c r="AAO53" s="200"/>
      <c r="AAP53" s="200"/>
      <c r="AAQ53" s="200"/>
      <c r="AAR53" s="200"/>
      <c r="AAS53" s="200"/>
      <c r="AAT53" s="200"/>
      <c r="AAU53" s="200"/>
      <c r="AAV53" s="200"/>
      <c r="AAW53" s="200"/>
      <c r="AAX53" s="200"/>
      <c r="AAY53" s="200"/>
      <c r="AAZ53" s="200"/>
      <c r="ABA53" s="200"/>
      <c r="ABB53" s="200"/>
      <c r="ABC53" s="200"/>
      <c r="ABD53" s="200"/>
      <c r="ABE53" s="200"/>
      <c r="ABF53" s="200"/>
      <c r="ABG53" s="200"/>
      <c r="ABH53" s="200"/>
      <c r="ABI53" s="200"/>
      <c r="ABJ53" s="200"/>
      <c r="ABK53" s="200"/>
      <c r="ABL53" s="200"/>
      <c r="ABM53" s="200"/>
      <c r="ABN53" s="200"/>
      <c r="ABO53" s="200"/>
      <c r="ABP53" s="200"/>
      <c r="ABQ53" s="200"/>
      <c r="ABR53" s="200"/>
      <c r="ABS53" s="200"/>
      <c r="ABT53" s="200"/>
      <c r="ABU53" s="200"/>
      <c r="ABV53" s="200"/>
      <c r="ABW53" s="200"/>
      <c r="ABX53" s="200"/>
      <c r="ABY53" s="200"/>
      <c r="ABZ53" s="200"/>
      <c r="ACA53" s="200"/>
      <c r="ACB53" s="200"/>
      <c r="ACC53" s="200"/>
      <c r="ACD53" s="200"/>
      <c r="ACE53" s="200"/>
      <c r="ACF53" s="200"/>
      <c r="ACG53" s="200"/>
      <c r="ACH53" s="200"/>
      <c r="ACI53" s="200"/>
      <c r="ACJ53" s="200"/>
      <c r="ACK53" s="200"/>
      <c r="ACL53" s="200"/>
      <c r="ACM53" s="200"/>
      <c r="ACN53" s="200"/>
      <c r="ACO53" s="200"/>
      <c r="ACP53" s="200"/>
      <c r="ACQ53" s="200"/>
      <c r="ACR53" s="200"/>
      <c r="ACS53" s="200"/>
      <c r="ACT53" s="200"/>
      <c r="ACU53" s="200"/>
      <c r="ACV53" s="200"/>
      <c r="ACW53" s="200"/>
      <c r="ACX53" s="200"/>
      <c r="ACY53" s="200"/>
      <c r="ACZ53" s="200"/>
      <c r="ADA53" s="200"/>
      <c r="ADB53" s="200"/>
      <c r="ADC53" s="200"/>
      <c r="ADD53" s="200"/>
      <c r="ADE53" s="200"/>
      <c r="ADF53" s="200"/>
      <c r="ADG53" s="200"/>
      <c r="ADH53" s="200"/>
      <c r="ADI53" s="200"/>
      <c r="ADJ53" s="200"/>
      <c r="ADK53" s="200"/>
      <c r="ADL53" s="200"/>
      <c r="ADM53" s="200"/>
      <c r="ADN53" s="200"/>
      <c r="ADO53" s="200"/>
      <c r="ADP53" s="200"/>
      <c r="ADQ53" s="200"/>
      <c r="ADR53" s="200"/>
      <c r="ADS53" s="200"/>
      <c r="ADT53" s="200"/>
      <c r="ADU53" s="200"/>
      <c r="ADV53" s="200"/>
      <c r="ADW53" s="200"/>
      <c r="ADX53" s="200"/>
      <c r="ADY53" s="200"/>
      <c r="ADZ53" s="200"/>
      <c r="AEA53" s="200"/>
      <c r="AEB53" s="200"/>
      <c r="AEC53" s="200"/>
      <c r="AED53" s="200"/>
      <c r="AEE53" s="200"/>
      <c r="AEF53" s="200"/>
      <c r="AEG53" s="200"/>
      <c r="AEH53" s="200"/>
      <c r="AEI53" s="200"/>
      <c r="AEJ53" s="200"/>
      <c r="AEK53" s="200"/>
      <c r="AEL53" s="200"/>
      <c r="AEM53" s="200"/>
      <c r="AEN53" s="200"/>
      <c r="AEO53" s="200"/>
      <c r="AEP53" s="200"/>
      <c r="AEQ53" s="200"/>
      <c r="AER53" s="200"/>
      <c r="AES53" s="200"/>
      <c r="AET53" s="200"/>
      <c r="AEU53" s="200"/>
      <c r="AEV53" s="200"/>
      <c r="AEW53" s="200"/>
      <c r="AEX53" s="200"/>
      <c r="AEY53" s="200"/>
      <c r="AEZ53" s="200"/>
      <c r="AFA53" s="200"/>
      <c r="AFB53" s="200"/>
      <c r="AFC53" s="200"/>
      <c r="AFD53" s="200"/>
      <c r="AFE53" s="200"/>
      <c r="AFF53" s="200"/>
      <c r="AFG53" s="200"/>
      <c r="AFH53" s="200"/>
      <c r="AFI53" s="200"/>
      <c r="AFJ53" s="200"/>
      <c r="AFK53" s="200"/>
      <c r="AFL53" s="200"/>
      <c r="AFM53" s="200"/>
      <c r="AFN53" s="200"/>
      <c r="AFO53" s="200"/>
      <c r="AFP53" s="200"/>
      <c r="AFQ53" s="200"/>
      <c r="AFR53" s="200"/>
      <c r="AFS53" s="200"/>
      <c r="AFT53" s="200"/>
      <c r="AFU53" s="200"/>
      <c r="AFV53" s="200"/>
      <c r="AFW53" s="200"/>
      <c r="AFX53" s="200"/>
      <c r="AFY53" s="200"/>
      <c r="AFZ53" s="200"/>
      <c r="AGA53" s="200"/>
      <c r="AGB53" s="200"/>
      <c r="AGC53" s="200"/>
      <c r="AGD53" s="200"/>
      <c r="AGE53" s="200"/>
      <c r="AGF53" s="200"/>
      <c r="AGG53" s="200"/>
      <c r="AGH53" s="200"/>
      <c r="AGI53" s="200"/>
      <c r="AGJ53" s="200"/>
      <c r="AGK53" s="200"/>
      <c r="AGL53" s="200"/>
      <c r="AGM53" s="200"/>
      <c r="AGN53" s="200"/>
      <c r="AGO53" s="200"/>
      <c r="AGP53" s="200"/>
      <c r="AGQ53" s="200"/>
      <c r="AGR53" s="200"/>
      <c r="AGS53" s="200"/>
      <c r="AGT53" s="200"/>
      <c r="AGU53" s="200"/>
      <c r="AGV53" s="200"/>
      <c r="AGW53" s="200"/>
      <c r="AGX53" s="200"/>
      <c r="AGY53" s="200"/>
      <c r="AGZ53" s="200"/>
      <c r="AHA53" s="200"/>
      <c r="AHB53" s="200"/>
      <c r="AHC53" s="200"/>
      <c r="AHD53" s="200"/>
      <c r="AHE53" s="200"/>
      <c r="AHF53" s="200"/>
      <c r="AHG53" s="200"/>
      <c r="AHH53" s="200"/>
      <c r="AHI53" s="200"/>
      <c r="AHJ53" s="200"/>
      <c r="AHK53" s="200"/>
      <c r="AHL53" s="200"/>
      <c r="AHM53" s="200"/>
      <c r="AHN53" s="200"/>
      <c r="AHO53" s="200"/>
      <c r="AHQ53" s="208">
        <v>48</v>
      </c>
    </row>
    <row r="54" spans="1:901">
      <c r="A54" s="203" t="s">
        <v>21</v>
      </c>
      <c r="B54" s="204" t="s">
        <v>22</v>
      </c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200"/>
      <c r="HU54" s="200"/>
      <c r="HV54" s="200"/>
      <c r="HW54" s="200"/>
      <c r="HX54" s="200"/>
      <c r="HY54" s="200"/>
      <c r="HZ54" s="200"/>
      <c r="IA54" s="200"/>
      <c r="IB54" s="200"/>
      <c r="IC54" s="200"/>
      <c r="ID54" s="200"/>
      <c r="IE54" s="200"/>
      <c r="IF54" s="200"/>
      <c r="IG54" s="200"/>
      <c r="IH54" s="200"/>
      <c r="II54" s="200"/>
      <c r="IJ54" s="200"/>
      <c r="IK54" s="200"/>
      <c r="IL54" s="200"/>
      <c r="IM54" s="200"/>
      <c r="IN54" s="200"/>
      <c r="IO54" s="200"/>
      <c r="IP54" s="200"/>
      <c r="IQ54" s="200"/>
      <c r="IR54" s="200"/>
      <c r="IS54" s="200"/>
      <c r="IT54" s="200"/>
      <c r="IU54" s="200"/>
      <c r="IV54" s="200"/>
      <c r="IW54" s="200"/>
      <c r="IX54" s="200"/>
      <c r="IY54" s="200"/>
      <c r="IZ54" s="200"/>
      <c r="JA54" s="200"/>
      <c r="JB54" s="200"/>
      <c r="JC54" s="200"/>
      <c r="JD54" s="200"/>
      <c r="JE54" s="200"/>
      <c r="JF54" s="200"/>
      <c r="JG54" s="200"/>
      <c r="JH54" s="200"/>
      <c r="JI54" s="200"/>
      <c r="JJ54" s="200"/>
      <c r="JK54" s="200"/>
      <c r="JL54" s="200"/>
      <c r="JM54" s="200"/>
      <c r="JN54" s="200"/>
      <c r="JO54" s="200"/>
      <c r="JP54" s="200"/>
      <c r="JQ54" s="200"/>
      <c r="JR54" s="200"/>
      <c r="JS54" s="200"/>
      <c r="JT54" s="200"/>
      <c r="JU54" s="200"/>
      <c r="JV54" s="200"/>
      <c r="JW54" s="200"/>
      <c r="JX54" s="200"/>
      <c r="JY54" s="200"/>
      <c r="JZ54" s="200"/>
      <c r="KA54" s="200"/>
      <c r="KB54" s="200"/>
      <c r="KC54" s="200"/>
      <c r="KD54" s="200"/>
      <c r="KE54" s="200"/>
      <c r="KF54" s="200"/>
      <c r="KG54" s="200"/>
      <c r="KH54" s="200"/>
      <c r="KI54" s="200"/>
      <c r="KJ54" s="200"/>
      <c r="KK54" s="200"/>
      <c r="KL54" s="200"/>
      <c r="KM54" s="200"/>
      <c r="KN54" s="200"/>
      <c r="KO54" s="200"/>
      <c r="KP54" s="200"/>
      <c r="KQ54" s="200"/>
      <c r="KR54" s="200"/>
      <c r="KS54" s="200"/>
      <c r="KT54" s="200"/>
      <c r="KU54" s="200"/>
      <c r="KV54" s="200"/>
      <c r="KW54" s="200"/>
      <c r="KX54" s="200"/>
      <c r="KY54" s="200"/>
      <c r="KZ54" s="200"/>
      <c r="LA54" s="200"/>
      <c r="LB54" s="200"/>
      <c r="LC54" s="200"/>
      <c r="LD54" s="200"/>
      <c r="LE54" s="200"/>
      <c r="LF54" s="200"/>
      <c r="LG54" s="200"/>
      <c r="LH54" s="200"/>
      <c r="LI54" s="200"/>
      <c r="LJ54" s="200"/>
      <c r="LK54" s="200"/>
      <c r="LL54" s="200"/>
      <c r="LM54" s="200"/>
      <c r="LN54" s="200"/>
      <c r="LO54" s="200"/>
      <c r="LP54" s="200"/>
      <c r="LQ54" s="200"/>
      <c r="LR54" s="200"/>
      <c r="LS54" s="200"/>
      <c r="LT54" s="200"/>
      <c r="LU54" s="200"/>
      <c r="LV54" s="200"/>
      <c r="LW54" s="200"/>
      <c r="LX54" s="200"/>
      <c r="LY54" s="200"/>
      <c r="LZ54" s="200"/>
      <c r="MA54" s="200"/>
      <c r="MB54" s="200"/>
      <c r="MC54" s="200"/>
      <c r="MD54" s="200"/>
      <c r="ME54" s="200"/>
      <c r="MF54" s="200"/>
      <c r="MG54" s="200"/>
      <c r="MH54" s="200"/>
      <c r="MI54" s="200"/>
      <c r="MJ54" s="200"/>
      <c r="MK54" s="200"/>
      <c r="ML54" s="200"/>
      <c r="MM54" s="200"/>
      <c r="MN54" s="200"/>
      <c r="MO54" s="200"/>
      <c r="MP54" s="200"/>
      <c r="MQ54" s="200"/>
      <c r="MR54" s="200"/>
      <c r="MS54" s="200"/>
      <c r="MT54" s="200"/>
      <c r="MU54" s="200"/>
      <c r="MV54" s="200"/>
      <c r="MW54" s="200"/>
      <c r="MX54" s="200"/>
      <c r="MY54" s="200"/>
      <c r="MZ54" s="200"/>
      <c r="NA54" s="200"/>
      <c r="NB54" s="200"/>
      <c r="NC54" s="200"/>
      <c r="ND54" s="200"/>
      <c r="NE54" s="200"/>
      <c r="NF54" s="200"/>
      <c r="NG54" s="200"/>
      <c r="NH54" s="200"/>
      <c r="NI54" s="200"/>
      <c r="NJ54" s="200"/>
      <c r="NK54" s="200"/>
      <c r="NL54" s="200"/>
      <c r="NM54" s="200"/>
      <c r="NN54" s="200"/>
      <c r="NO54" s="200"/>
      <c r="NP54" s="200"/>
      <c r="NQ54" s="200"/>
      <c r="NR54" s="200"/>
      <c r="NS54" s="200"/>
      <c r="NT54" s="200"/>
      <c r="NU54" s="200"/>
      <c r="NV54" s="200"/>
      <c r="NW54" s="200"/>
      <c r="NX54" s="200"/>
      <c r="NY54" s="200"/>
      <c r="NZ54" s="200"/>
      <c r="OA54" s="200"/>
      <c r="OB54" s="200"/>
      <c r="OC54" s="200"/>
      <c r="OD54" s="200"/>
      <c r="OE54" s="200"/>
      <c r="OF54" s="200"/>
      <c r="OG54" s="200"/>
      <c r="OH54" s="200"/>
      <c r="OI54" s="200"/>
      <c r="OJ54" s="200"/>
      <c r="OK54" s="200"/>
      <c r="OL54" s="200"/>
      <c r="OM54" s="200"/>
      <c r="ON54" s="200"/>
      <c r="OO54" s="200"/>
      <c r="OP54" s="200"/>
      <c r="OQ54" s="200"/>
      <c r="OR54" s="200"/>
      <c r="OS54" s="200"/>
      <c r="OT54" s="200"/>
      <c r="OU54" s="200"/>
      <c r="OV54" s="200"/>
      <c r="OW54" s="200"/>
      <c r="OX54" s="200"/>
      <c r="OY54" s="200"/>
      <c r="OZ54" s="200"/>
      <c r="PA54" s="200"/>
      <c r="PB54" s="200"/>
      <c r="PC54" s="200"/>
      <c r="PD54" s="200"/>
      <c r="PE54" s="200"/>
      <c r="PF54" s="200"/>
      <c r="PG54" s="200"/>
      <c r="PH54" s="200"/>
      <c r="PI54" s="200"/>
      <c r="PJ54" s="200"/>
      <c r="PK54" s="200"/>
      <c r="PL54" s="200"/>
      <c r="PM54" s="200"/>
      <c r="PN54" s="200"/>
      <c r="PO54" s="200"/>
      <c r="PP54" s="200"/>
      <c r="PQ54" s="200"/>
      <c r="PR54" s="200"/>
      <c r="PS54" s="200"/>
      <c r="PT54" s="200"/>
      <c r="PU54" s="200"/>
      <c r="PV54" s="200"/>
      <c r="PW54" s="200"/>
      <c r="PX54" s="200"/>
      <c r="PY54" s="200"/>
      <c r="PZ54" s="200"/>
      <c r="QA54" s="200"/>
      <c r="QB54" s="200"/>
      <c r="QC54" s="200"/>
      <c r="QD54" s="200"/>
      <c r="QE54" s="200"/>
      <c r="QF54" s="200"/>
      <c r="QG54" s="200"/>
      <c r="QH54" s="200"/>
      <c r="QI54" s="200"/>
      <c r="QJ54" s="200"/>
      <c r="QK54" s="200"/>
      <c r="QL54" s="200"/>
      <c r="QM54" s="200"/>
      <c r="QN54" s="200"/>
      <c r="QO54" s="200"/>
      <c r="QP54" s="200"/>
      <c r="QQ54" s="200"/>
      <c r="QR54" s="200"/>
      <c r="QS54" s="200"/>
      <c r="QT54" s="200"/>
      <c r="QU54" s="200"/>
      <c r="QV54" s="200"/>
      <c r="QW54" s="200"/>
      <c r="QX54" s="200"/>
      <c r="QY54" s="200"/>
      <c r="QZ54" s="200"/>
      <c r="RA54" s="200"/>
      <c r="RB54" s="200"/>
      <c r="RC54" s="200"/>
      <c r="RD54" s="200"/>
      <c r="RE54" s="200"/>
      <c r="RF54" s="200"/>
      <c r="RG54" s="200"/>
      <c r="RH54" s="200"/>
      <c r="RI54" s="200"/>
      <c r="RJ54" s="200"/>
      <c r="RK54" s="200"/>
      <c r="RL54" s="200"/>
      <c r="RM54" s="200"/>
      <c r="RN54" s="200"/>
      <c r="RO54" s="200"/>
      <c r="RP54" s="200"/>
      <c r="RQ54" s="200"/>
      <c r="RR54" s="200"/>
      <c r="RS54" s="200"/>
      <c r="RT54" s="200"/>
      <c r="RU54" s="200"/>
      <c r="RV54" s="200"/>
      <c r="RW54" s="200"/>
      <c r="RX54" s="200"/>
      <c r="RY54" s="200"/>
      <c r="RZ54" s="200"/>
      <c r="SA54" s="200"/>
      <c r="SB54" s="200"/>
      <c r="SC54" s="200"/>
      <c r="SD54" s="200"/>
      <c r="SE54" s="200"/>
      <c r="SF54" s="200"/>
      <c r="SG54" s="200"/>
      <c r="SH54" s="200"/>
      <c r="SI54" s="200"/>
      <c r="SJ54" s="200"/>
      <c r="SK54" s="200"/>
      <c r="SL54" s="200"/>
      <c r="SM54" s="200"/>
      <c r="SN54" s="200"/>
      <c r="SO54" s="200"/>
      <c r="SP54" s="200"/>
      <c r="SQ54" s="200"/>
      <c r="SR54" s="200"/>
      <c r="SS54" s="200"/>
      <c r="ST54" s="200"/>
      <c r="SU54" s="200"/>
      <c r="SV54" s="200"/>
      <c r="SW54" s="200"/>
      <c r="SX54" s="200"/>
      <c r="SY54" s="200"/>
      <c r="SZ54" s="200"/>
      <c r="TA54" s="200"/>
      <c r="TB54" s="200"/>
      <c r="TC54" s="200"/>
      <c r="TD54" s="200"/>
      <c r="TE54" s="200"/>
      <c r="TF54" s="200"/>
      <c r="TG54" s="200"/>
      <c r="TH54" s="200"/>
      <c r="TI54" s="200"/>
      <c r="TJ54" s="200"/>
      <c r="TK54" s="200"/>
      <c r="TL54" s="200"/>
      <c r="TM54" s="200"/>
      <c r="TN54" s="200"/>
      <c r="TO54" s="200"/>
      <c r="TP54" s="200"/>
      <c r="TQ54" s="200"/>
      <c r="TR54" s="200"/>
      <c r="TS54" s="200"/>
      <c r="TT54" s="200"/>
      <c r="TU54" s="200"/>
      <c r="TV54" s="200"/>
      <c r="TW54" s="200"/>
      <c r="TX54" s="200"/>
      <c r="TY54" s="200"/>
      <c r="TZ54" s="200"/>
      <c r="UA54" s="200"/>
      <c r="UB54" s="200"/>
      <c r="UC54" s="200"/>
      <c r="UD54" s="200"/>
      <c r="UE54" s="200"/>
      <c r="UF54" s="200"/>
      <c r="UG54" s="200"/>
      <c r="UH54" s="200"/>
      <c r="UI54" s="200"/>
      <c r="UJ54" s="200"/>
      <c r="UK54" s="200"/>
      <c r="UL54" s="200"/>
      <c r="UM54" s="200"/>
      <c r="UN54" s="200"/>
      <c r="UO54" s="200"/>
      <c r="UP54" s="200"/>
      <c r="UQ54" s="200"/>
      <c r="UR54" s="200"/>
      <c r="US54" s="200"/>
      <c r="UT54" s="200"/>
      <c r="UU54" s="200"/>
      <c r="UV54" s="200"/>
      <c r="UW54" s="200"/>
      <c r="UX54" s="200"/>
      <c r="UY54" s="200"/>
      <c r="UZ54" s="200"/>
      <c r="VA54" s="200"/>
      <c r="VB54" s="200"/>
      <c r="VC54" s="200"/>
      <c r="VD54" s="200"/>
      <c r="VE54" s="200"/>
      <c r="VF54" s="200"/>
      <c r="VG54" s="200"/>
      <c r="VH54" s="200"/>
      <c r="VI54" s="200"/>
      <c r="VJ54" s="200"/>
      <c r="VK54" s="200"/>
      <c r="VL54" s="200"/>
      <c r="VM54" s="200"/>
      <c r="VN54" s="200"/>
      <c r="VO54" s="200"/>
      <c r="VP54" s="200"/>
      <c r="VQ54" s="200"/>
      <c r="VR54" s="200"/>
      <c r="VS54" s="200"/>
      <c r="VT54" s="200"/>
      <c r="VU54" s="200"/>
      <c r="VV54" s="200"/>
      <c r="VW54" s="200"/>
      <c r="VX54" s="200"/>
      <c r="VY54" s="200"/>
      <c r="VZ54" s="200"/>
      <c r="WA54" s="200"/>
      <c r="WB54" s="200"/>
      <c r="WC54" s="200"/>
      <c r="WD54" s="200"/>
      <c r="WE54" s="200"/>
      <c r="WF54" s="200"/>
      <c r="WG54" s="200"/>
      <c r="WH54" s="200"/>
      <c r="WI54" s="200"/>
      <c r="WJ54" s="200"/>
      <c r="WK54" s="200"/>
      <c r="WL54" s="200"/>
      <c r="WM54" s="200"/>
      <c r="WN54" s="200"/>
      <c r="WO54" s="200"/>
      <c r="WP54" s="200"/>
      <c r="WQ54" s="200"/>
      <c r="WR54" s="200"/>
      <c r="WS54" s="200"/>
      <c r="WT54" s="200"/>
      <c r="WU54" s="200"/>
      <c r="WV54" s="200"/>
      <c r="WW54" s="200"/>
      <c r="WX54" s="200"/>
      <c r="WY54" s="200"/>
      <c r="WZ54" s="200"/>
      <c r="XA54" s="200"/>
      <c r="XB54" s="200"/>
      <c r="XC54" s="200"/>
      <c r="XD54" s="200"/>
      <c r="XE54" s="200"/>
      <c r="XF54" s="200"/>
      <c r="XG54" s="200"/>
      <c r="XH54" s="200"/>
      <c r="XI54" s="200"/>
      <c r="XJ54" s="200"/>
      <c r="XK54" s="200"/>
      <c r="XL54" s="200"/>
      <c r="XM54" s="200"/>
      <c r="XN54" s="200"/>
      <c r="XO54" s="200"/>
      <c r="XP54" s="200"/>
      <c r="XQ54" s="200"/>
      <c r="XR54" s="200"/>
      <c r="XS54" s="200"/>
      <c r="XT54" s="200"/>
      <c r="XU54" s="200"/>
      <c r="XV54" s="200"/>
      <c r="XW54" s="200"/>
      <c r="XX54" s="200"/>
      <c r="XY54" s="200"/>
      <c r="XZ54" s="200"/>
      <c r="YA54" s="200"/>
      <c r="YB54" s="200"/>
      <c r="YC54" s="200"/>
      <c r="YD54" s="200"/>
      <c r="YE54" s="200"/>
      <c r="YF54" s="200"/>
      <c r="YG54" s="200"/>
      <c r="YH54" s="200"/>
      <c r="YI54" s="200"/>
      <c r="YJ54" s="200"/>
      <c r="YK54" s="200"/>
      <c r="YL54" s="200"/>
      <c r="YM54" s="200"/>
      <c r="YN54" s="200"/>
      <c r="YO54" s="200"/>
      <c r="YP54" s="200"/>
      <c r="YQ54" s="200"/>
      <c r="YR54" s="200"/>
      <c r="YS54" s="200"/>
      <c r="YT54" s="200"/>
      <c r="YU54" s="200"/>
      <c r="YV54" s="200"/>
      <c r="YW54" s="200"/>
      <c r="YX54" s="200"/>
      <c r="YY54" s="200"/>
      <c r="YZ54" s="200"/>
      <c r="ZA54" s="200"/>
      <c r="ZB54" s="200"/>
      <c r="ZC54" s="200"/>
      <c r="ZD54" s="200"/>
      <c r="ZE54" s="200"/>
      <c r="ZF54" s="200"/>
      <c r="ZG54" s="200"/>
      <c r="ZH54" s="200"/>
      <c r="ZI54" s="200"/>
      <c r="ZJ54" s="200"/>
      <c r="ZK54" s="200"/>
      <c r="ZL54" s="200"/>
      <c r="ZM54" s="200"/>
      <c r="ZN54" s="200"/>
      <c r="ZO54" s="200"/>
      <c r="ZP54" s="200"/>
      <c r="ZQ54" s="200"/>
      <c r="ZR54" s="200"/>
      <c r="ZS54" s="200"/>
      <c r="ZT54" s="200"/>
      <c r="ZU54" s="200"/>
      <c r="ZV54" s="200"/>
      <c r="ZW54" s="200"/>
      <c r="ZX54" s="200"/>
      <c r="ZY54" s="200"/>
      <c r="ZZ54" s="200"/>
      <c r="AAA54" s="200"/>
      <c r="AAB54" s="200"/>
      <c r="AAC54" s="200"/>
      <c r="AAD54" s="200"/>
      <c r="AAE54" s="200"/>
      <c r="AAF54" s="200"/>
      <c r="AAG54" s="200"/>
      <c r="AAH54" s="200"/>
      <c r="AAI54" s="200"/>
      <c r="AAJ54" s="200"/>
      <c r="AAK54" s="200"/>
      <c r="AAL54" s="200"/>
      <c r="AAM54" s="200"/>
      <c r="AAN54" s="200"/>
      <c r="AAO54" s="200"/>
      <c r="AAP54" s="200"/>
      <c r="AAQ54" s="200"/>
      <c r="AAR54" s="200"/>
      <c r="AAS54" s="200"/>
      <c r="AAT54" s="200"/>
      <c r="AAU54" s="200"/>
      <c r="AAV54" s="200"/>
      <c r="AAW54" s="200"/>
      <c r="AAX54" s="200"/>
      <c r="AAY54" s="200"/>
      <c r="AAZ54" s="200"/>
      <c r="ABA54" s="200"/>
      <c r="ABB54" s="200"/>
      <c r="ABC54" s="200"/>
      <c r="ABD54" s="200"/>
      <c r="ABE54" s="200"/>
      <c r="ABF54" s="200"/>
      <c r="ABG54" s="200"/>
      <c r="ABH54" s="200"/>
      <c r="ABI54" s="200"/>
      <c r="ABJ54" s="200"/>
      <c r="ABK54" s="200"/>
      <c r="ABL54" s="200"/>
      <c r="ABM54" s="200"/>
      <c r="ABN54" s="200"/>
      <c r="ABO54" s="200"/>
      <c r="ABP54" s="200"/>
      <c r="ABQ54" s="200"/>
      <c r="ABR54" s="200"/>
      <c r="ABS54" s="200"/>
      <c r="ABT54" s="200"/>
      <c r="ABU54" s="200"/>
      <c r="ABV54" s="200"/>
      <c r="ABW54" s="200"/>
      <c r="ABX54" s="200"/>
      <c r="ABY54" s="200"/>
      <c r="ABZ54" s="200"/>
      <c r="ACA54" s="200"/>
      <c r="ACB54" s="200"/>
      <c r="ACC54" s="200"/>
      <c r="ACD54" s="200"/>
      <c r="ACE54" s="200"/>
      <c r="ACF54" s="200"/>
      <c r="ACG54" s="200"/>
      <c r="ACH54" s="200"/>
      <c r="ACI54" s="200"/>
      <c r="ACJ54" s="200"/>
      <c r="ACK54" s="200"/>
      <c r="ACL54" s="200"/>
      <c r="ACM54" s="200"/>
      <c r="ACN54" s="200"/>
      <c r="ACO54" s="200"/>
      <c r="ACP54" s="200"/>
      <c r="ACQ54" s="200"/>
      <c r="ACR54" s="200"/>
      <c r="ACS54" s="200"/>
      <c r="ACT54" s="200"/>
      <c r="ACU54" s="200"/>
      <c r="ACV54" s="200"/>
      <c r="ACW54" s="200"/>
      <c r="ACX54" s="200"/>
      <c r="ACY54" s="200"/>
      <c r="ACZ54" s="200"/>
      <c r="ADA54" s="200"/>
      <c r="ADB54" s="200"/>
      <c r="ADC54" s="200"/>
      <c r="ADD54" s="200"/>
      <c r="ADE54" s="200"/>
      <c r="ADF54" s="200"/>
      <c r="ADG54" s="200"/>
      <c r="ADH54" s="200"/>
      <c r="ADI54" s="200"/>
      <c r="ADJ54" s="200"/>
      <c r="ADK54" s="200"/>
      <c r="ADL54" s="200"/>
      <c r="ADM54" s="200"/>
      <c r="ADN54" s="200"/>
      <c r="ADO54" s="200"/>
      <c r="ADP54" s="200"/>
      <c r="ADQ54" s="200"/>
      <c r="ADR54" s="200"/>
      <c r="ADS54" s="200"/>
      <c r="ADT54" s="200"/>
      <c r="ADU54" s="200"/>
      <c r="ADV54" s="200"/>
      <c r="ADW54" s="200"/>
      <c r="ADX54" s="200"/>
      <c r="ADY54" s="200"/>
      <c r="ADZ54" s="200"/>
      <c r="AEA54" s="200"/>
      <c r="AEB54" s="200"/>
      <c r="AEC54" s="200"/>
      <c r="AED54" s="200"/>
      <c r="AEE54" s="200"/>
      <c r="AEF54" s="200"/>
      <c r="AEG54" s="200"/>
      <c r="AEH54" s="200"/>
      <c r="AEI54" s="200"/>
      <c r="AEJ54" s="200"/>
      <c r="AEK54" s="200"/>
      <c r="AEL54" s="200"/>
      <c r="AEM54" s="200"/>
      <c r="AEN54" s="200"/>
      <c r="AEO54" s="200"/>
      <c r="AEP54" s="200"/>
      <c r="AEQ54" s="200"/>
      <c r="AER54" s="200"/>
      <c r="AES54" s="200"/>
      <c r="AET54" s="200"/>
      <c r="AEU54" s="200"/>
      <c r="AEV54" s="200"/>
      <c r="AEW54" s="200"/>
      <c r="AEX54" s="200"/>
      <c r="AEY54" s="200"/>
      <c r="AEZ54" s="200"/>
      <c r="AFA54" s="200"/>
      <c r="AFB54" s="200"/>
      <c r="AFC54" s="200"/>
      <c r="AFD54" s="200"/>
      <c r="AFE54" s="200"/>
      <c r="AFF54" s="200"/>
      <c r="AFG54" s="200"/>
      <c r="AFH54" s="200"/>
      <c r="AFI54" s="200"/>
      <c r="AFJ54" s="200"/>
      <c r="AFK54" s="200"/>
      <c r="AFL54" s="200"/>
      <c r="AFM54" s="200"/>
      <c r="AFN54" s="200"/>
      <c r="AFO54" s="200"/>
      <c r="AFP54" s="200"/>
      <c r="AFQ54" s="200"/>
      <c r="AFR54" s="200"/>
      <c r="AFS54" s="200"/>
      <c r="AFT54" s="200"/>
      <c r="AFU54" s="200"/>
      <c r="AFV54" s="200"/>
      <c r="AFW54" s="200"/>
      <c r="AFX54" s="200"/>
      <c r="AFY54" s="200"/>
      <c r="AFZ54" s="200"/>
      <c r="AGA54" s="200"/>
      <c r="AGB54" s="200"/>
      <c r="AGC54" s="200"/>
      <c r="AGD54" s="200"/>
      <c r="AGE54" s="200"/>
      <c r="AGF54" s="200"/>
      <c r="AGG54" s="200"/>
      <c r="AGH54" s="200"/>
      <c r="AGI54" s="200"/>
      <c r="AGJ54" s="200"/>
      <c r="AGK54" s="200"/>
      <c r="AGL54" s="200"/>
      <c r="AGM54" s="200"/>
      <c r="AGN54" s="200"/>
      <c r="AGO54" s="200"/>
      <c r="AGP54" s="200"/>
      <c r="AGQ54" s="200"/>
      <c r="AGR54" s="200"/>
      <c r="AGS54" s="200"/>
      <c r="AGT54" s="200"/>
      <c r="AGU54" s="200"/>
      <c r="AGV54" s="200"/>
      <c r="AGW54" s="200"/>
      <c r="AGX54" s="200"/>
      <c r="AGY54" s="200"/>
      <c r="AGZ54" s="200"/>
      <c r="AHA54" s="200"/>
      <c r="AHB54" s="200"/>
      <c r="AHC54" s="200"/>
      <c r="AHD54" s="200"/>
      <c r="AHE54" s="200"/>
      <c r="AHF54" s="200"/>
      <c r="AHG54" s="200"/>
      <c r="AHH54" s="200"/>
      <c r="AHI54" s="200"/>
      <c r="AHJ54" s="200"/>
      <c r="AHK54" s="200"/>
      <c r="AHL54" s="200"/>
      <c r="AHM54" s="200"/>
      <c r="AHN54" s="200"/>
      <c r="AHO54" s="200"/>
      <c r="AHQ54" s="209">
        <v>49</v>
      </c>
    </row>
    <row r="55" spans="1:901">
      <c r="A55" s="203" t="s">
        <v>668</v>
      </c>
      <c r="B55" s="204" t="s">
        <v>669</v>
      </c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200"/>
      <c r="HU55" s="200"/>
      <c r="HV55" s="200"/>
      <c r="HW55" s="200"/>
      <c r="HX55" s="200"/>
      <c r="HY55" s="200"/>
      <c r="HZ55" s="200"/>
      <c r="IA55" s="200"/>
      <c r="IB55" s="200"/>
      <c r="IC55" s="200"/>
      <c r="ID55" s="200"/>
      <c r="IE55" s="200"/>
      <c r="IF55" s="200"/>
      <c r="IG55" s="200"/>
      <c r="IH55" s="200"/>
      <c r="II55" s="200"/>
      <c r="IJ55" s="200"/>
      <c r="IK55" s="200"/>
      <c r="IL55" s="200"/>
      <c r="IM55" s="200"/>
      <c r="IN55" s="200"/>
      <c r="IO55" s="200"/>
      <c r="IP55" s="200"/>
      <c r="IQ55" s="200"/>
      <c r="IR55" s="200"/>
      <c r="IS55" s="200"/>
      <c r="IT55" s="200"/>
      <c r="IU55" s="200"/>
      <c r="IV55" s="200"/>
      <c r="IW55" s="200"/>
      <c r="IX55" s="200"/>
      <c r="IY55" s="200"/>
      <c r="IZ55" s="200"/>
      <c r="JA55" s="200"/>
      <c r="JB55" s="200"/>
      <c r="JC55" s="200"/>
      <c r="JD55" s="200"/>
      <c r="JE55" s="200"/>
      <c r="JF55" s="200"/>
      <c r="JG55" s="200"/>
      <c r="JH55" s="200"/>
      <c r="JI55" s="200"/>
      <c r="JJ55" s="200"/>
      <c r="JK55" s="200"/>
      <c r="JL55" s="200"/>
      <c r="JM55" s="200"/>
      <c r="JN55" s="200"/>
      <c r="JO55" s="200"/>
      <c r="JP55" s="200"/>
      <c r="JQ55" s="200"/>
      <c r="JR55" s="200"/>
      <c r="JS55" s="200"/>
      <c r="JT55" s="200"/>
      <c r="JU55" s="200"/>
      <c r="JV55" s="200"/>
      <c r="JW55" s="200"/>
      <c r="JX55" s="200"/>
      <c r="JY55" s="200"/>
      <c r="JZ55" s="200"/>
      <c r="KA55" s="200"/>
      <c r="KB55" s="200"/>
      <c r="KC55" s="200"/>
      <c r="KD55" s="200"/>
      <c r="KE55" s="200"/>
      <c r="KF55" s="200"/>
      <c r="KG55" s="200"/>
      <c r="KH55" s="200"/>
      <c r="KI55" s="200"/>
      <c r="KJ55" s="200"/>
      <c r="KK55" s="200"/>
      <c r="KL55" s="200"/>
      <c r="KM55" s="200"/>
      <c r="KN55" s="200"/>
      <c r="KO55" s="200"/>
      <c r="KP55" s="200"/>
      <c r="KQ55" s="200"/>
      <c r="KR55" s="200"/>
      <c r="KS55" s="200"/>
      <c r="KT55" s="200"/>
      <c r="KU55" s="200"/>
      <c r="KV55" s="200"/>
      <c r="KW55" s="200"/>
      <c r="KX55" s="200"/>
      <c r="KY55" s="200"/>
      <c r="KZ55" s="200"/>
      <c r="LA55" s="200"/>
      <c r="LB55" s="200"/>
      <c r="LC55" s="200"/>
      <c r="LD55" s="200"/>
      <c r="LE55" s="200"/>
      <c r="LF55" s="200"/>
      <c r="LG55" s="200"/>
      <c r="LH55" s="200"/>
      <c r="LI55" s="200"/>
      <c r="LJ55" s="200"/>
      <c r="LK55" s="200"/>
      <c r="LL55" s="200"/>
      <c r="LM55" s="200"/>
      <c r="LN55" s="200"/>
      <c r="LO55" s="200"/>
      <c r="LP55" s="200"/>
      <c r="LQ55" s="200"/>
      <c r="LR55" s="200"/>
      <c r="LS55" s="200"/>
      <c r="LT55" s="200"/>
      <c r="LU55" s="200"/>
      <c r="LV55" s="200"/>
      <c r="LW55" s="200"/>
      <c r="LX55" s="200"/>
      <c r="LY55" s="200"/>
      <c r="LZ55" s="200"/>
      <c r="MA55" s="200"/>
      <c r="MB55" s="200"/>
      <c r="MC55" s="200"/>
      <c r="MD55" s="200"/>
      <c r="ME55" s="200"/>
      <c r="MF55" s="200"/>
      <c r="MG55" s="200"/>
      <c r="MH55" s="200"/>
      <c r="MI55" s="200"/>
      <c r="MJ55" s="200"/>
      <c r="MK55" s="200"/>
      <c r="ML55" s="200"/>
      <c r="MM55" s="200"/>
      <c r="MN55" s="200"/>
      <c r="MO55" s="200"/>
      <c r="MP55" s="200"/>
      <c r="MQ55" s="200"/>
      <c r="MR55" s="200"/>
      <c r="MS55" s="200"/>
      <c r="MT55" s="200"/>
      <c r="MU55" s="200"/>
      <c r="MV55" s="200"/>
      <c r="MW55" s="200"/>
      <c r="MX55" s="200"/>
      <c r="MY55" s="200"/>
      <c r="MZ55" s="200"/>
      <c r="NA55" s="200"/>
      <c r="NB55" s="200"/>
      <c r="NC55" s="200"/>
      <c r="ND55" s="200"/>
      <c r="NE55" s="200"/>
      <c r="NF55" s="200"/>
      <c r="NG55" s="200"/>
      <c r="NH55" s="200"/>
      <c r="NI55" s="200"/>
      <c r="NJ55" s="200"/>
      <c r="NK55" s="200"/>
      <c r="NL55" s="200"/>
      <c r="NM55" s="200"/>
      <c r="NN55" s="200"/>
      <c r="NO55" s="200"/>
      <c r="NP55" s="200"/>
      <c r="NQ55" s="200"/>
      <c r="NR55" s="200"/>
      <c r="NS55" s="200"/>
      <c r="NT55" s="200"/>
      <c r="NU55" s="200"/>
      <c r="NV55" s="200"/>
      <c r="NW55" s="200"/>
      <c r="NX55" s="200"/>
      <c r="NY55" s="200"/>
      <c r="NZ55" s="200"/>
      <c r="OA55" s="200"/>
      <c r="OB55" s="200"/>
      <c r="OC55" s="200"/>
      <c r="OD55" s="200"/>
      <c r="OE55" s="200"/>
      <c r="OF55" s="200"/>
      <c r="OG55" s="200"/>
      <c r="OH55" s="200"/>
      <c r="OI55" s="200"/>
      <c r="OJ55" s="200"/>
      <c r="OK55" s="200"/>
      <c r="OL55" s="200"/>
      <c r="OM55" s="200"/>
      <c r="ON55" s="200"/>
      <c r="OO55" s="200"/>
      <c r="OP55" s="200"/>
      <c r="OQ55" s="200"/>
      <c r="OR55" s="200"/>
      <c r="OS55" s="200"/>
      <c r="OT55" s="200"/>
      <c r="OU55" s="200"/>
      <c r="OV55" s="200"/>
      <c r="OW55" s="200"/>
      <c r="OX55" s="200"/>
      <c r="OY55" s="200"/>
      <c r="OZ55" s="200"/>
      <c r="PA55" s="200"/>
      <c r="PB55" s="200"/>
      <c r="PC55" s="200"/>
      <c r="PD55" s="200"/>
      <c r="PE55" s="200"/>
      <c r="PF55" s="200"/>
      <c r="PG55" s="200"/>
      <c r="PH55" s="200"/>
      <c r="PI55" s="200"/>
      <c r="PJ55" s="200"/>
      <c r="PK55" s="200"/>
      <c r="PL55" s="200"/>
      <c r="PM55" s="200"/>
      <c r="PN55" s="200"/>
      <c r="PO55" s="200"/>
      <c r="PP55" s="200"/>
      <c r="PQ55" s="200"/>
      <c r="PR55" s="200"/>
      <c r="PS55" s="200"/>
      <c r="PT55" s="200"/>
      <c r="PU55" s="200"/>
      <c r="PV55" s="200"/>
      <c r="PW55" s="200"/>
      <c r="PX55" s="200"/>
      <c r="PY55" s="200"/>
      <c r="PZ55" s="200"/>
      <c r="QA55" s="200"/>
      <c r="QB55" s="200"/>
      <c r="QC55" s="200"/>
      <c r="QD55" s="200"/>
      <c r="QE55" s="200"/>
      <c r="QF55" s="200"/>
      <c r="QG55" s="200"/>
      <c r="QH55" s="200"/>
      <c r="QI55" s="200"/>
      <c r="QJ55" s="200"/>
      <c r="QK55" s="200"/>
      <c r="QL55" s="200"/>
      <c r="QM55" s="200"/>
      <c r="QN55" s="200"/>
      <c r="QO55" s="200"/>
      <c r="QP55" s="200"/>
      <c r="QQ55" s="200"/>
      <c r="QR55" s="200"/>
      <c r="QS55" s="200"/>
      <c r="QT55" s="200"/>
      <c r="QU55" s="200"/>
      <c r="QV55" s="200"/>
      <c r="QW55" s="200"/>
      <c r="QX55" s="200"/>
      <c r="QY55" s="200"/>
      <c r="QZ55" s="200"/>
      <c r="RA55" s="200"/>
      <c r="RB55" s="200"/>
      <c r="RC55" s="200"/>
      <c r="RD55" s="200"/>
      <c r="RE55" s="200"/>
      <c r="RF55" s="200"/>
      <c r="RG55" s="200"/>
      <c r="RH55" s="200"/>
      <c r="RI55" s="200"/>
      <c r="RJ55" s="200"/>
      <c r="RK55" s="200"/>
      <c r="RL55" s="200"/>
      <c r="RM55" s="200"/>
      <c r="RN55" s="200"/>
      <c r="RO55" s="200"/>
      <c r="RP55" s="200"/>
      <c r="RQ55" s="200"/>
      <c r="RR55" s="200"/>
      <c r="RS55" s="200"/>
      <c r="RT55" s="200"/>
      <c r="RU55" s="200"/>
      <c r="RV55" s="200"/>
      <c r="RW55" s="200"/>
      <c r="RX55" s="200"/>
      <c r="RY55" s="200"/>
      <c r="RZ55" s="200"/>
      <c r="SA55" s="200"/>
      <c r="SB55" s="200"/>
      <c r="SC55" s="200"/>
      <c r="SD55" s="200"/>
      <c r="SE55" s="200"/>
      <c r="SF55" s="200"/>
      <c r="SG55" s="200"/>
      <c r="SH55" s="200"/>
      <c r="SI55" s="200"/>
      <c r="SJ55" s="200"/>
      <c r="SK55" s="200"/>
      <c r="SL55" s="200"/>
      <c r="SM55" s="200"/>
      <c r="SN55" s="200"/>
      <c r="SO55" s="200"/>
      <c r="SP55" s="200"/>
      <c r="SQ55" s="200"/>
      <c r="SR55" s="200"/>
      <c r="SS55" s="200"/>
      <c r="ST55" s="200"/>
      <c r="SU55" s="200"/>
      <c r="SV55" s="200"/>
      <c r="SW55" s="200"/>
      <c r="SX55" s="200"/>
      <c r="SY55" s="200"/>
      <c r="SZ55" s="200"/>
      <c r="TA55" s="200"/>
      <c r="TB55" s="200"/>
      <c r="TC55" s="200"/>
      <c r="TD55" s="200"/>
      <c r="TE55" s="200"/>
      <c r="TF55" s="200"/>
      <c r="TG55" s="200"/>
      <c r="TH55" s="200"/>
      <c r="TI55" s="200"/>
      <c r="TJ55" s="200"/>
      <c r="TK55" s="200"/>
      <c r="TL55" s="200"/>
      <c r="TM55" s="200"/>
      <c r="TN55" s="200"/>
      <c r="TO55" s="200"/>
      <c r="TP55" s="200"/>
      <c r="TQ55" s="200"/>
      <c r="TR55" s="200"/>
      <c r="TS55" s="200"/>
      <c r="TT55" s="200"/>
      <c r="TU55" s="200"/>
      <c r="TV55" s="200"/>
      <c r="TW55" s="200"/>
      <c r="TX55" s="200"/>
      <c r="TY55" s="200"/>
      <c r="TZ55" s="200"/>
      <c r="UA55" s="200"/>
      <c r="UB55" s="200"/>
      <c r="UC55" s="200"/>
      <c r="UD55" s="200"/>
      <c r="UE55" s="200"/>
      <c r="UF55" s="200"/>
      <c r="UG55" s="200"/>
      <c r="UH55" s="200"/>
      <c r="UI55" s="200"/>
      <c r="UJ55" s="200"/>
      <c r="UK55" s="200"/>
      <c r="UL55" s="200"/>
      <c r="UM55" s="200"/>
      <c r="UN55" s="200"/>
      <c r="UO55" s="200"/>
      <c r="UP55" s="200"/>
      <c r="UQ55" s="200"/>
      <c r="UR55" s="200"/>
      <c r="US55" s="200"/>
      <c r="UT55" s="200"/>
      <c r="UU55" s="200"/>
      <c r="UV55" s="200"/>
      <c r="UW55" s="200"/>
      <c r="UX55" s="200"/>
      <c r="UY55" s="200"/>
      <c r="UZ55" s="200"/>
      <c r="VA55" s="200"/>
      <c r="VB55" s="200"/>
      <c r="VC55" s="200"/>
      <c r="VD55" s="200"/>
      <c r="VE55" s="200"/>
      <c r="VF55" s="200"/>
      <c r="VG55" s="200"/>
      <c r="VH55" s="200"/>
      <c r="VI55" s="200"/>
      <c r="VJ55" s="200"/>
      <c r="VK55" s="200"/>
      <c r="VL55" s="200"/>
      <c r="VM55" s="200"/>
      <c r="VN55" s="200"/>
      <c r="VO55" s="200"/>
      <c r="VP55" s="200"/>
      <c r="VQ55" s="200"/>
      <c r="VR55" s="200"/>
      <c r="VS55" s="200"/>
      <c r="VT55" s="200"/>
      <c r="VU55" s="200"/>
      <c r="VV55" s="200"/>
      <c r="VW55" s="200"/>
      <c r="VX55" s="200"/>
      <c r="VY55" s="200"/>
      <c r="VZ55" s="200"/>
      <c r="WA55" s="200"/>
      <c r="WB55" s="200"/>
      <c r="WC55" s="200"/>
      <c r="WD55" s="200"/>
      <c r="WE55" s="200"/>
      <c r="WF55" s="200"/>
      <c r="WG55" s="200"/>
      <c r="WH55" s="200"/>
      <c r="WI55" s="200"/>
      <c r="WJ55" s="200"/>
      <c r="WK55" s="200"/>
      <c r="WL55" s="200"/>
      <c r="WM55" s="200"/>
      <c r="WN55" s="200"/>
      <c r="WO55" s="200"/>
      <c r="WP55" s="200"/>
      <c r="WQ55" s="200"/>
      <c r="WR55" s="200"/>
      <c r="WS55" s="200"/>
      <c r="WT55" s="200"/>
      <c r="WU55" s="200"/>
      <c r="WV55" s="200"/>
      <c r="WW55" s="200"/>
      <c r="WX55" s="200"/>
      <c r="WY55" s="200"/>
      <c r="WZ55" s="200"/>
      <c r="XA55" s="200"/>
      <c r="XB55" s="200"/>
      <c r="XC55" s="200"/>
      <c r="XD55" s="200"/>
      <c r="XE55" s="200"/>
      <c r="XF55" s="200"/>
      <c r="XG55" s="200"/>
      <c r="XH55" s="200"/>
      <c r="XI55" s="200"/>
      <c r="XJ55" s="200"/>
      <c r="XK55" s="200"/>
      <c r="XL55" s="200"/>
      <c r="XM55" s="200"/>
      <c r="XN55" s="200"/>
      <c r="XO55" s="200"/>
      <c r="XP55" s="200"/>
      <c r="XQ55" s="200"/>
      <c r="XR55" s="200"/>
      <c r="XS55" s="200"/>
      <c r="XT55" s="200"/>
      <c r="XU55" s="200"/>
      <c r="XV55" s="200"/>
      <c r="XW55" s="200"/>
      <c r="XX55" s="200"/>
      <c r="XY55" s="200"/>
      <c r="XZ55" s="200"/>
      <c r="YA55" s="200"/>
      <c r="YB55" s="200"/>
      <c r="YC55" s="200"/>
      <c r="YD55" s="200"/>
      <c r="YE55" s="200"/>
      <c r="YF55" s="200"/>
      <c r="YG55" s="200"/>
      <c r="YH55" s="200"/>
      <c r="YI55" s="200"/>
      <c r="YJ55" s="200"/>
      <c r="YK55" s="200"/>
      <c r="YL55" s="200"/>
      <c r="YM55" s="200"/>
      <c r="YN55" s="200"/>
      <c r="YO55" s="200"/>
      <c r="YP55" s="200"/>
      <c r="YQ55" s="200"/>
      <c r="YR55" s="200"/>
      <c r="YS55" s="200"/>
      <c r="YT55" s="200"/>
      <c r="YU55" s="200"/>
      <c r="YV55" s="200"/>
      <c r="YW55" s="200"/>
      <c r="YX55" s="200"/>
      <c r="YY55" s="200"/>
      <c r="YZ55" s="200"/>
      <c r="ZA55" s="200"/>
      <c r="ZB55" s="200"/>
      <c r="ZC55" s="200"/>
      <c r="ZD55" s="200"/>
      <c r="ZE55" s="200"/>
      <c r="ZF55" s="200"/>
      <c r="ZG55" s="200"/>
      <c r="ZH55" s="200"/>
      <c r="ZI55" s="200"/>
      <c r="ZJ55" s="200"/>
      <c r="ZK55" s="200"/>
      <c r="ZL55" s="200"/>
      <c r="ZM55" s="200"/>
      <c r="ZN55" s="200"/>
      <c r="ZO55" s="200"/>
      <c r="ZP55" s="200"/>
      <c r="ZQ55" s="200"/>
      <c r="ZR55" s="200"/>
      <c r="ZS55" s="200"/>
      <c r="ZT55" s="200"/>
      <c r="ZU55" s="200"/>
      <c r="ZV55" s="200"/>
      <c r="ZW55" s="200"/>
      <c r="ZX55" s="200"/>
      <c r="ZY55" s="200"/>
      <c r="ZZ55" s="200"/>
      <c r="AAA55" s="200"/>
      <c r="AAB55" s="200"/>
      <c r="AAC55" s="200"/>
      <c r="AAD55" s="200"/>
      <c r="AAE55" s="200"/>
      <c r="AAF55" s="200"/>
      <c r="AAG55" s="200"/>
      <c r="AAH55" s="200"/>
      <c r="AAI55" s="200"/>
      <c r="AAJ55" s="200"/>
      <c r="AAK55" s="200"/>
      <c r="AAL55" s="200"/>
      <c r="AAM55" s="200"/>
      <c r="AAN55" s="200"/>
      <c r="AAO55" s="200"/>
      <c r="AAP55" s="200"/>
      <c r="AAQ55" s="200"/>
      <c r="AAR55" s="200"/>
      <c r="AAS55" s="200"/>
      <c r="AAT55" s="200"/>
      <c r="AAU55" s="200"/>
      <c r="AAV55" s="200"/>
      <c r="AAW55" s="200"/>
      <c r="AAX55" s="200"/>
      <c r="AAY55" s="200"/>
      <c r="AAZ55" s="200"/>
      <c r="ABA55" s="200"/>
      <c r="ABB55" s="200"/>
      <c r="ABC55" s="200"/>
      <c r="ABD55" s="200"/>
      <c r="ABE55" s="200"/>
      <c r="ABF55" s="200"/>
      <c r="ABG55" s="200"/>
      <c r="ABH55" s="200"/>
      <c r="ABI55" s="200"/>
      <c r="ABJ55" s="200"/>
      <c r="ABK55" s="200"/>
      <c r="ABL55" s="200"/>
      <c r="ABM55" s="200"/>
      <c r="ABN55" s="200"/>
      <c r="ABO55" s="200"/>
      <c r="ABP55" s="200"/>
      <c r="ABQ55" s="200"/>
      <c r="ABR55" s="200"/>
      <c r="ABS55" s="200"/>
      <c r="ABT55" s="200"/>
      <c r="ABU55" s="200"/>
      <c r="ABV55" s="200"/>
      <c r="ABW55" s="200"/>
      <c r="ABX55" s="200"/>
      <c r="ABY55" s="200"/>
      <c r="ABZ55" s="200"/>
      <c r="ACA55" s="200"/>
      <c r="ACB55" s="200"/>
      <c r="ACC55" s="200"/>
      <c r="ACD55" s="200"/>
      <c r="ACE55" s="200"/>
      <c r="ACF55" s="200"/>
      <c r="ACG55" s="200"/>
      <c r="ACH55" s="200"/>
      <c r="ACI55" s="200"/>
      <c r="ACJ55" s="200"/>
      <c r="ACK55" s="200"/>
      <c r="ACL55" s="200"/>
      <c r="ACM55" s="200"/>
      <c r="ACN55" s="200"/>
      <c r="ACO55" s="200"/>
      <c r="ACP55" s="200"/>
      <c r="ACQ55" s="200"/>
      <c r="ACR55" s="200"/>
      <c r="ACS55" s="200"/>
      <c r="ACT55" s="200"/>
      <c r="ACU55" s="200"/>
      <c r="ACV55" s="200"/>
      <c r="ACW55" s="200"/>
      <c r="ACX55" s="200"/>
      <c r="ACY55" s="200"/>
      <c r="ACZ55" s="200"/>
      <c r="ADA55" s="200"/>
      <c r="ADB55" s="200"/>
      <c r="ADC55" s="200"/>
      <c r="ADD55" s="200"/>
      <c r="ADE55" s="200"/>
      <c r="ADF55" s="200"/>
      <c r="ADG55" s="200"/>
      <c r="ADH55" s="200"/>
      <c r="ADI55" s="200"/>
      <c r="ADJ55" s="200"/>
      <c r="ADK55" s="200"/>
      <c r="ADL55" s="200"/>
      <c r="ADM55" s="200"/>
      <c r="ADN55" s="200"/>
      <c r="ADO55" s="200"/>
      <c r="ADP55" s="200"/>
      <c r="ADQ55" s="200"/>
      <c r="ADR55" s="200"/>
      <c r="ADS55" s="200"/>
      <c r="ADT55" s="200"/>
      <c r="ADU55" s="200"/>
      <c r="ADV55" s="200"/>
      <c r="ADW55" s="200"/>
      <c r="ADX55" s="200"/>
      <c r="ADY55" s="200"/>
      <c r="ADZ55" s="200"/>
      <c r="AEA55" s="200"/>
      <c r="AEB55" s="200"/>
      <c r="AEC55" s="200"/>
      <c r="AED55" s="200"/>
      <c r="AEE55" s="200"/>
      <c r="AEF55" s="200"/>
      <c r="AEG55" s="200"/>
      <c r="AEH55" s="200"/>
      <c r="AEI55" s="200"/>
      <c r="AEJ55" s="200"/>
      <c r="AEK55" s="200"/>
      <c r="AEL55" s="200"/>
      <c r="AEM55" s="200"/>
      <c r="AEN55" s="200"/>
      <c r="AEO55" s="200"/>
      <c r="AEP55" s="200"/>
      <c r="AEQ55" s="200"/>
      <c r="AER55" s="200"/>
      <c r="AES55" s="200"/>
      <c r="AET55" s="200"/>
      <c r="AEU55" s="200"/>
      <c r="AEV55" s="200"/>
      <c r="AEW55" s="200"/>
      <c r="AEX55" s="200"/>
      <c r="AEY55" s="200"/>
      <c r="AEZ55" s="200"/>
      <c r="AFA55" s="200"/>
      <c r="AFB55" s="200"/>
      <c r="AFC55" s="200"/>
      <c r="AFD55" s="200"/>
      <c r="AFE55" s="200"/>
      <c r="AFF55" s="200"/>
      <c r="AFG55" s="200"/>
      <c r="AFH55" s="200"/>
      <c r="AFI55" s="200"/>
      <c r="AFJ55" s="200"/>
      <c r="AFK55" s="200"/>
      <c r="AFL55" s="200"/>
      <c r="AFM55" s="200"/>
      <c r="AFN55" s="200"/>
      <c r="AFO55" s="200"/>
      <c r="AFP55" s="200"/>
      <c r="AFQ55" s="200"/>
      <c r="AFR55" s="200"/>
      <c r="AFS55" s="200"/>
      <c r="AFT55" s="200"/>
      <c r="AFU55" s="200"/>
      <c r="AFV55" s="200"/>
      <c r="AFW55" s="200"/>
      <c r="AFX55" s="200"/>
      <c r="AFY55" s="200"/>
      <c r="AFZ55" s="200"/>
      <c r="AGA55" s="200"/>
      <c r="AGB55" s="200"/>
      <c r="AGC55" s="200"/>
      <c r="AGD55" s="200"/>
      <c r="AGE55" s="200"/>
      <c r="AGF55" s="200"/>
      <c r="AGG55" s="200"/>
      <c r="AGH55" s="200"/>
      <c r="AGI55" s="200"/>
      <c r="AGJ55" s="200"/>
      <c r="AGK55" s="200"/>
      <c r="AGL55" s="200"/>
      <c r="AGM55" s="200"/>
      <c r="AGN55" s="200"/>
      <c r="AGO55" s="200"/>
      <c r="AGP55" s="200"/>
      <c r="AGQ55" s="200"/>
      <c r="AGR55" s="200"/>
      <c r="AGS55" s="200"/>
      <c r="AGT55" s="200"/>
      <c r="AGU55" s="200"/>
      <c r="AGV55" s="200"/>
      <c r="AGW55" s="200"/>
      <c r="AGX55" s="200"/>
      <c r="AGY55" s="200"/>
      <c r="AGZ55" s="200"/>
      <c r="AHA55" s="200"/>
      <c r="AHB55" s="200"/>
      <c r="AHC55" s="200"/>
      <c r="AHD55" s="200"/>
      <c r="AHE55" s="200"/>
      <c r="AHF55" s="200"/>
      <c r="AHG55" s="200"/>
      <c r="AHH55" s="200"/>
      <c r="AHI55" s="200"/>
      <c r="AHJ55" s="200"/>
      <c r="AHK55" s="200"/>
      <c r="AHL55" s="200"/>
      <c r="AHM55" s="200"/>
      <c r="AHN55" s="200"/>
      <c r="AHO55" s="200"/>
      <c r="AHQ55" s="208">
        <v>50</v>
      </c>
    </row>
    <row r="56" spans="1:901">
      <c r="A56" s="203" t="s">
        <v>23</v>
      </c>
      <c r="B56" s="204" t="s">
        <v>24</v>
      </c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200"/>
      <c r="HU56" s="200"/>
      <c r="HV56" s="200"/>
      <c r="HW56" s="200"/>
      <c r="HX56" s="200"/>
      <c r="HY56" s="200"/>
      <c r="HZ56" s="200"/>
      <c r="IA56" s="200"/>
      <c r="IB56" s="200"/>
      <c r="IC56" s="200"/>
      <c r="ID56" s="200"/>
      <c r="IE56" s="200"/>
      <c r="IF56" s="200"/>
      <c r="IG56" s="200"/>
      <c r="IH56" s="200"/>
      <c r="II56" s="200"/>
      <c r="IJ56" s="200"/>
      <c r="IK56" s="200"/>
      <c r="IL56" s="200"/>
      <c r="IM56" s="200"/>
      <c r="IN56" s="200"/>
      <c r="IO56" s="200"/>
      <c r="IP56" s="200"/>
      <c r="IQ56" s="200"/>
      <c r="IR56" s="200"/>
      <c r="IS56" s="200"/>
      <c r="IT56" s="200"/>
      <c r="IU56" s="200"/>
      <c r="IV56" s="200"/>
      <c r="IW56" s="200"/>
      <c r="IX56" s="200"/>
      <c r="IY56" s="200"/>
      <c r="IZ56" s="200"/>
      <c r="JA56" s="200"/>
      <c r="JB56" s="200"/>
      <c r="JC56" s="200"/>
      <c r="JD56" s="200"/>
      <c r="JE56" s="200"/>
      <c r="JF56" s="200"/>
      <c r="JG56" s="200"/>
      <c r="JH56" s="200"/>
      <c r="JI56" s="200"/>
      <c r="JJ56" s="200"/>
      <c r="JK56" s="200"/>
      <c r="JL56" s="200"/>
      <c r="JM56" s="200"/>
      <c r="JN56" s="200"/>
      <c r="JO56" s="200"/>
      <c r="JP56" s="200"/>
      <c r="JQ56" s="200"/>
      <c r="JR56" s="200"/>
      <c r="JS56" s="200"/>
      <c r="JT56" s="200"/>
      <c r="JU56" s="200"/>
      <c r="JV56" s="200"/>
      <c r="JW56" s="200"/>
      <c r="JX56" s="200"/>
      <c r="JY56" s="200"/>
      <c r="JZ56" s="200"/>
      <c r="KA56" s="200"/>
      <c r="KB56" s="200"/>
      <c r="KC56" s="200"/>
      <c r="KD56" s="200"/>
      <c r="KE56" s="200"/>
      <c r="KF56" s="200"/>
      <c r="KG56" s="200"/>
      <c r="KH56" s="200"/>
      <c r="KI56" s="200"/>
      <c r="KJ56" s="200"/>
      <c r="KK56" s="200"/>
      <c r="KL56" s="200"/>
      <c r="KM56" s="200"/>
      <c r="KN56" s="200"/>
      <c r="KO56" s="200"/>
      <c r="KP56" s="200"/>
      <c r="KQ56" s="200"/>
      <c r="KR56" s="200"/>
      <c r="KS56" s="200"/>
      <c r="KT56" s="200"/>
      <c r="KU56" s="200"/>
      <c r="KV56" s="200"/>
      <c r="KW56" s="200"/>
      <c r="KX56" s="200"/>
      <c r="KY56" s="200"/>
      <c r="KZ56" s="200"/>
      <c r="LA56" s="200"/>
      <c r="LB56" s="200"/>
      <c r="LC56" s="200"/>
      <c r="LD56" s="200"/>
      <c r="LE56" s="200"/>
      <c r="LF56" s="200"/>
      <c r="LG56" s="200"/>
      <c r="LH56" s="200"/>
      <c r="LI56" s="200"/>
      <c r="LJ56" s="200"/>
      <c r="LK56" s="200"/>
      <c r="LL56" s="200"/>
      <c r="LM56" s="200"/>
      <c r="LN56" s="200"/>
      <c r="LO56" s="200"/>
      <c r="LP56" s="200"/>
      <c r="LQ56" s="200"/>
      <c r="LR56" s="200"/>
      <c r="LS56" s="200"/>
      <c r="LT56" s="200"/>
      <c r="LU56" s="200"/>
      <c r="LV56" s="200"/>
      <c r="LW56" s="200"/>
      <c r="LX56" s="200"/>
      <c r="LY56" s="200"/>
      <c r="LZ56" s="200"/>
      <c r="MA56" s="200"/>
      <c r="MB56" s="200"/>
      <c r="MC56" s="200"/>
      <c r="MD56" s="200"/>
      <c r="ME56" s="200"/>
      <c r="MF56" s="200"/>
      <c r="MG56" s="200"/>
      <c r="MH56" s="200"/>
      <c r="MI56" s="200"/>
      <c r="MJ56" s="200"/>
      <c r="MK56" s="200"/>
      <c r="ML56" s="200"/>
      <c r="MM56" s="200"/>
      <c r="MN56" s="200"/>
      <c r="MO56" s="200"/>
      <c r="MP56" s="200"/>
      <c r="MQ56" s="200"/>
      <c r="MR56" s="200"/>
      <c r="MS56" s="200"/>
      <c r="MT56" s="200"/>
      <c r="MU56" s="200"/>
      <c r="MV56" s="200"/>
      <c r="MW56" s="200"/>
      <c r="MX56" s="200"/>
      <c r="MY56" s="200"/>
      <c r="MZ56" s="200"/>
      <c r="NA56" s="200"/>
      <c r="NB56" s="200"/>
      <c r="NC56" s="200"/>
      <c r="ND56" s="200"/>
      <c r="NE56" s="200"/>
      <c r="NF56" s="200"/>
      <c r="NG56" s="200"/>
      <c r="NH56" s="200"/>
      <c r="NI56" s="200"/>
      <c r="NJ56" s="200"/>
      <c r="NK56" s="200"/>
      <c r="NL56" s="200"/>
      <c r="NM56" s="200"/>
      <c r="NN56" s="200"/>
      <c r="NO56" s="200"/>
      <c r="NP56" s="200"/>
      <c r="NQ56" s="200"/>
      <c r="NR56" s="200"/>
      <c r="NS56" s="200"/>
      <c r="NT56" s="200"/>
      <c r="NU56" s="200"/>
      <c r="NV56" s="200"/>
      <c r="NW56" s="200"/>
      <c r="NX56" s="200"/>
      <c r="NY56" s="200"/>
      <c r="NZ56" s="200"/>
      <c r="OA56" s="200"/>
      <c r="OB56" s="200"/>
      <c r="OC56" s="200"/>
      <c r="OD56" s="200"/>
      <c r="OE56" s="200"/>
      <c r="OF56" s="200"/>
      <c r="OG56" s="200"/>
      <c r="OH56" s="200"/>
      <c r="OI56" s="200"/>
      <c r="OJ56" s="200"/>
      <c r="OK56" s="200"/>
      <c r="OL56" s="200"/>
      <c r="OM56" s="200"/>
      <c r="ON56" s="200"/>
      <c r="OO56" s="200"/>
      <c r="OP56" s="200"/>
      <c r="OQ56" s="200"/>
      <c r="OR56" s="200"/>
      <c r="OS56" s="200"/>
      <c r="OT56" s="200"/>
      <c r="OU56" s="200"/>
      <c r="OV56" s="200"/>
      <c r="OW56" s="200"/>
      <c r="OX56" s="200"/>
      <c r="OY56" s="200"/>
      <c r="OZ56" s="200"/>
      <c r="PA56" s="200"/>
      <c r="PB56" s="200"/>
      <c r="PC56" s="200"/>
      <c r="PD56" s="200"/>
      <c r="PE56" s="200"/>
      <c r="PF56" s="200"/>
      <c r="PG56" s="200"/>
      <c r="PH56" s="200"/>
      <c r="PI56" s="200"/>
      <c r="PJ56" s="200"/>
      <c r="PK56" s="200"/>
      <c r="PL56" s="200"/>
      <c r="PM56" s="200"/>
      <c r="PN56" s="200"/>
      <c r="PO56" s="200"/>
      <c r="PP56" s="200"/>
      <c r="PQ56" s="200"/>
      <c r="PR56" s="200"/>
      <c r="PS56" s="200"/>
      <c r="PT56" s="200"/>
      <c r="PU56" s="200"/>
      <c r="PV56" s="200"/>
      <c r="PW56" s="200"/>
      <c r="PX56" s="200"/>
      <c r="PY56" s="200"/>
      <c r="PZ56" s="200"/>
      <c r="QA56" s="200"/>
      <c r="QB56" s="200"/>
      <c r="QC56" s="200"/>
      <c r="QD56" s="200"/>
      <c r="QE56" s="200"/>
      <c r="QF56" s="200"/>
      <c r="QG56" s="200"/>
      <c r="QH56" s="200"/>
      <c r="QI56" s="200"/>
      <c r="QJ56" s="200"/>
      <c r="QK56" s="200"/>
      <c r="QL56" s="200"/>
      <c r="QM56" s="200"/>
      <c r="QN56" s="200"/>
      <c r="QO56" s="200"/>
      <c r="QP56" s="200"/>
      <c r="QQ56" s="200"/>
      <c r="QR56" s="200"/>
      <c r="QS56" s="200"/>
      <c r="QT56" s="200"/>
      <c r="QU56" s="200"/>
      <c r="QV56" s="200"/>
      <c r="QW56" s="200"/>
      <c r="QX56" s="200"/>
      <c r="QY56" s="200"/>
      <c r="QZ56" s="200"/>
      <c r="RA56" s="200"/>
      <c r="RB56" s="200"/>
      <c r="RC56" s="200"/>
      <c r="RD56" s="200"/>
      <c r="RE56" s="200"/>
      <c r="RF56" s="200"/>
      <c r="RG56" s="200"/>
      <c r="RH56" s="200"/>
      <c r="RI56" s="200"/>
      <c r="RJ56" s="200"/>
      <c r="RK56" s="200"/>
      <c r="RL56" s="200"/>
      <c r="RM56" s="200"/>
      <c r="RN56" s="200"/>
      <c r="RO56" s="200"/>
      <c r="RP56" s="200"/>
      <c r="RQ56" s="200"/>
      <c r="RR56" s="200"/>
      <c r="RS56" s="200"/>
      <c r="RT56" s="200"/>
      <c r="RU56" s="200"/>
      <c r="RV56" s="200"/>
      <c r="RW56" s="200"/>
      <c r="RX56" s="200"/>
      <c r="RY56" s="200"/>
      <c r="RZ56" s="200"/>
      <c r="SA56" s="200"/>
      <c r="SB56" s="200"/>
      <c r="SC56" s="200"/>
      <c r="SD56" s="200"/>
      <c r="SE56" s="200"/>
      <c r="SF56" s="200"/>
      <c r="SG56" s="200"/>
      <c r="SH56" s="200"/>
      <c r="SI56" s="200"/>
      <c r="SJ56" s="200"/>
      <c r="SK56" s="200"/>
      <c r="SL56" s="200"/>
      <c r="SM56" s="200"/>
      <c r="SN56" s="200"/>
      <c r="SO56" s="200"/>
      <c r="SP56" s="200"/>
      <c r="SQ56" s="200"/>
      <c r="SR56" s="200"/>
      <c r="SS56" s="200"/>
      <c r="ST56" s="200"/>
      <c r="SU56" s="200"/>
      <c r="SV56" s="200"/>
      <c r="SW56" s="200"/>
      <c r="SX56" s="200"/>
      <c r="SY56" s="200"/>
      <c r="SZ56" s="200"/>
      <c r="TA56" s="200"/>
      <c r="TB56" s="200"/>
      <c r="TC56" s="200"/>
      <c r="TD56" s="200"/>
      <c r="TE56" s="200"/>
      <c r="TF56" s="200"/>
      <c r="TG56" s="200"/>
      <c r="TH56" s="200"/>
      <c r="TI56" s="200"/>
      <c r="TJ56" s="200"/>
      <c r="TK56" s="200"/>
      <c r="TL56" s="200"/>
      <c r="TM56" s="200"/>
      <c r="TN56" s="200"/>
      <c r="TO56" s="200"/>
      <c r="TP56" s="200"/>
      <c r="TQ56" s="200"/>
      <c r="TR56" s="200"/>
      <c r="TS56" s="200"/>
      <c r="TT56" s="200"/>
      <c r="TU56" s="200"/>
      <c r="TV56" s="200"/>
      <c r="TW56" s="200"/>
      <c r="TX56" s="200"/>
      <c r="TY56" s="200"/>
      <c r="TZ56" s="200"/>
      <c r="UA56" s="200"/>
      <c r="UB56" s="200"/>
      <c r="UC56" s="200"/>
      <c r="UD56" s="200"/>
      <c r="UE56" s="200"/>
      <c r="UF56" s="200"/>
      <c r="UG56" s="200"/>
      <c r="UH56" s="200"/>
      <c r="UI56" s="200"/>
      <c r="UJ56" s="200"/>
      <c r="UK56" s="200"/>
      <c r="UL56" s="200"/>
      <c r="UM56" s="200"/>
      <c r="UN56" s="200"/>
      <c r="UO56" s="200"/>
      <c r="UP56" s="200"/>
      <c r="UQ56" s="200"/>
      <c r="UR56" s="200"/>
      <c r="US56" s="200"/>
      <c r="UT56" s="200"/>
      <c r="UU56" s="200"/>
      <c r="UV56" s="200"/>
      <c r="UW56" s="200"/>
      <c r="UX56" s="200"/>
      <c r="UY56" s="200"/>
      <c r="UZ56" s="200"/>
      <c r="VA56" s="200"/>
      <c r="VB56" s="200"/>
      <c r="VC56" s="200"/>
      <c r="VD56" s="200"/>
      <c r="VE56" s="200"/>
      <c r="VF56" s="200"/>
      <c r="VG56" s="200"/>
      <c r="VH56" s="200"/>
      <c r="VI56" s="200"/>
      <c r="VJ56" s="200"/>
      <c r="VK56" s="200"/>
      <c r="VL56" s="200"/>
      <c r="VM56" s="200"/>
      <c r="VN56" s="200"/>
      <c r="VO56" s="200"/>
      <c r="VP56" s="200"/>
      <c r="VQ56" s="200"/>
      <c r="VR56" s="200"/>
      <c r="VS56" s="200"/>
      <c r="VT56" s="200"/>
      <c r="VU56" s="200"/>
      <c r="VV56" s="200"/>
      <c r="VW56" s="200"/>
      <c r="VX56" s="200"/>
      <c r="VY56" s="200"/>
      <c r="VZ56" s="200"/>
      <c r="WA56" s="200"/>
      <c r="WB56" s="200"/>
      <c r="WC56" s="200"/>
      <c r="WD56" s="200"/>
      <c r="WE56" s="200"/>
      <c r="WF56" s="200"/>
      <c r="WG56" s="200"/>
      <c r="WH56" s="200"/>
      <c r="WI56" s="200"/>
      <c r="WJ56" s="200"/>
      <c r="WK56" s="200"/>
      <c r="WL56" s="200"/>
      <c r="WM56" s="200"/>
      <c r="WN56" s="200"/>
      <c r="WO56" s="200"/>
      <c r="WP56" s="200"/>
      <c r="WQ56" s="200"/>
      <c r="WR56" s="200"/>
      <c r="WS56" s="200"/>
      <c r="WT56" s="200"/>
      <c r="WU56" s="200"/>
      <c r="WV56" s="200"/>
      <c r="WW56" s="200"/>
      <c r="WX56" s="200"/>
      <c r="WY56" s="200"/>
      <c r="WZ56" s="200"/>
      <c r="XA56" s="200"/>
      <c r="XB56" s="200"/>
      <c r="XC56" s="200"/>
      <c r="XD56" s="200"/>
      <c r="XE56" s="200"/>
      <c r="XF56" s="200"/>
      <c r="XG56" s="200"/>
      <c r="XH56" s="200"/>
      <c r="XI56" s="200"/>
      <c r="XJ56" s="200"/>
      <c r="XK56" s="200"/>
      <c r="XL56" s="200"/>
      <c r="XM56" s="200"/>
      <c r="XN56" s="200"/>
      <c r="XO56" s="200"/>
      <c r="XP56" s="200"/>
      <c r="XQ56" s="200"/>
      <c r="XR56" s="200"/>
      <c r="XS56" s="200"/>
      <c r="XT56" s="200"/>
      <c r="XU56" s="200"/>
      <c r="XV56" s="200"/>
      <c r="XW56" s="200"/>
      <c r="XX56" s="200"/>
      <c r="XY56" s="200"/>
      <c r="XZ56" s="200"/>
      <c r="YA56" s="200"/>
      <c r="YB56" s="200"/>
      <c r="YC56" s="200"/>
      <c r="YD56" s="200"/>
      <c r="YE56" s="200"/>
      <c r="YF56" s="200"/>
      <c r="YG56" s="200"/>
      <c r="YH56" s="200"/>
      <c r="YI56" s="200"/>
      <c r="YJ56" s="200"/>
      <c r="YK56" s="200"/>
      <c r="YL56" s="200"/>
      <c r="YM56" s="200"/>
      <c r="YN56" s="200"/>
      <c r="YO56" s="200"/>
      <c r="YP56" s="200"/>
      <c r="YQ56" s="200"/>
      <c r="YR56" s="200"/>
      <c r="YS56" s="200"/>
      <c r="YT56" s="200"/>
      <c r="YU56" s="200"/>
      <c r="YV56" s="200"/>
      <c r="YW56" s="200"/>
      <c r="YX56" s="200"/>
      <c r="YY56" s="200"/>
      <c r="YZ56" s="200"/>
      <c r="ZA56" s="200"/>
      <c r="ZB56" s="200"/>
      <c r="ZC56" s="200"/>
      <c r="ZD56" s="200"/>
      <c r="ZE56" s="200"/>
      <c r="ZF56" s="200"/>
      <c r="ZG56" s="200"/>
      <c r="ZH56" s="200"/>
      <c r="ZI56" s="200"/>
      <c r="ZJ56" s="200"/>
      <c r="ZK56" s="200"/>
      <c r="ZL56" s="200"/>
      <c r="ZM56" s="200"/>
      <c r="ZN56" s="200"/>
      <c r="ZO56" s="200"/>
      <c r="ZP56" s="200"/>
      <c r="ZQ56" s="200"/>
      <c r="ZR56" s="200"/>
      <c r="ZS56" s="200"/>
      <c r="ZT56" s="200"/>
      <c r="ZU56" s="200"/>
      <c r="ZV56" s="200"/>
      <c r="ZW56" s="200"/>
      <c r="ZX56" s="200"/>
      <c r="ZY56" s="200"/>
      <c r="ZZ56" s="200"/>
      <c r="AAA56" s="200"/>
      <c r="AAB56" s="200"/>
      <c r="AAC56" s="200"/>
      <c r="AAD56" s="200"/>
      <c r="AAE56" s="200"/>
      <c r="AAF56" s="200"/>
      <c r="AAG56" s="200"/>
      <c r="AAH56" s="200"/>
      <c r="AAI56" s="200"/>
      <c r="AAJ56" s="200"/>
      <c r="AAK56" s="200"/>
      <c r="AAL56" s="200"/>
      <c r="AAM56" s="200"/>
      <c r="AAN56" s="200"/>
      <c r="AAO56" s="200"/>
      <c r="AAP56" s="200"/>
      <c r="AAQ56" s="200"/>
      <c r="AAR56" s="200"/>
      <c r="AAS56" s="200"/>
      <c r="AAT56" s="200"/>
      <c r="AAU56" s="200"/>
      <c r="AAV56" s="200"/>
      <c r="AAW56" s="200"/>
      <c r="AAX56" s="200"/>
      <c r="AAY56" s="200"/>
      <c r="AAZ56" s="200"/>
      <c r="ABA56" s="200"/>
      <c r="ABB56" s="200"/>
      <c r="ABC56" s="200"/>
      <c r="ABD56" s="200"/>
      <c r="ABE56" s="200"/>
      <c r="ABF56" s="200"/>
      <c r="ABG56" s="200"/>
      <c r="ABH56" s="200"/>
      <c r="ABI56" s="200"/>
      <c r="ABJ56" s="200"/>
      <c r="ABK56" s="200"/>
      <c r="ABL56" s="200"/>
      <c r="ABM56" s="200"/>
      <c r="ABN56" s="200"/>
      <c r="ABO56" s="200"/>
      <c r="ABP56" s="200"/>
      <c r="ABQ56" s="200"/>
      <c r="ABR56" s="200"/>
      <c r="ABS56" s="200"/>
      <c r="ABT56" s="200"/>
      <c r="ABU56" s="200"/>
      <c r="ABV56" s="200"/>
      <c r="ABW56" s="200"/>
      <c r="ABX56" s="200"/>
      <c r="ABY56" s="200"/>
      <c r="ABZ56" s="200"/>
      <c r="ACA56" s="200"/>
      <c r="ACB56" s="200"/>
      <c r="ACC56" s="200"/>
      <c r="ACD56" s="200"/>
      <c r="ACE56" s="200"/>
      <c r="ACF56" s="200"/>
      <c r="ACG56" s="200"/>
      <c r="ACH56" s="200"/>
      <c r="ACI56" s="200"/>
      <c r="ACJ56" s="200"/>
      <c r="ACK56" s="200"/>
      <c r="ACL56" s="200"/>
      <c r="ACM56" s="200"/>
      <c r="ACN56" s="200"/>
      <c r="ACO56" s="200"/>
      <c r="ACP56" s="200"/>
      <c r="ACQ56" s="200"/>
      <c r="ACR56" s="200"/>
      <c r="ACS56" s="200"/>
      <c r="ACT56" s="200"/>
      <c r="ACU56" s="200"/>
      <c r="ACV56" s="200"/>
      <c r="ACW56" s="200"/>
      <c r="ACX56" s="200"/>
      <c r="ACY56" s="200"/>
      <c r="ACZ56" s="200"/>
      <c r="ADA56" s="200"/>
      <c r="ADB56" s="200"/>
      <c r="ADC56" s="200"/>
      <c r="ADD56" s="200"/>
      <c r="ADE56" s="200"/>
      <c r="ADF56" s="200"/>
      <c r="ADG56" s="200"/>
      <c r="ADH56" s="200"/>
      <c r="ADI56" s="200"/>
      <c r="ADJ56" s="200"/>
      <c r="ADK56" s="200"/>
      <c r="ADL56" s="200"/>
      <c r="ADM56" s="200"/>
      <c r="ADN56" s="200"/>
      <c r="ADO56" s="200"/>
      <c r="ADP56" s="200"/>
      <c r="ADQ56" s="200"/>
      <c r="ADR56" s="200"/>
      <c r="ADS56" s="200"/>
      <c r="ADT56" s="200"/>
      <c r="ADU56" s="200"/>
      <c r="ADV56" s="200"/>
      <c r="ADW56" s="200"/>
      <c r="ADX56" s="200"/>
      <c r="ADY56" s="200"/>
      <c r="ADZ56" s="200"/>
      <c r="AEA56" s="200"/>
      <c r="AEB56" s="200"/>
      <c r="AEC56" s="200"/>
      <c r="AED56" s="200"/>
      <c r="AEE56" s="200"/>
      <c r="AEF56" s="200"/>
      <c r="AEG56" s="200"/>
      <c r="AEH56" s="200"/>
      <c r="AEI56" s="200"/>
      <c r="AEJ56" s="200"/>
      <c r="AEK56" s="200"/>
      <c r="AEL56" s="200"/>
      <c r="AEM56" s="200"/>
      <c r="AEN56" s="200"/>
      <c r="AEO56" s="200"/>
      <c r="AEP56" s="200"/>
      <c r="AEQ56" s="200"/>
      <c r="AER56" s="200"/>
      <c r="AES56" s="200"/>
      <c r="AET56" s="200"/>
      <c r="AEU56" s="200"/>
      <c r="AEV56" s="200"/>
      <c r="AEW56" s="200"/>
      <c r="AEX56" s="200"/>
      <c r="AEY56" s="200"/>
      <c r="AEZ56" s="200"/>
      <c r="AFA56" s="200"/>
      <c r="AFB56" s="200"/>
      <c r="AFC56" s="200"/>
      <c r="AFD56" s="200"/>
      <c r="AFE56" s="200"/>
      <c r="AFF56" s="200"/>
      <c r="AFG56" s="200"/>
      <c r="AFH56" s="200"/>
      <c r="AFI56" s="200"/>
      <c r="AFJ56" s="200"/>
      <c r="AFK56" s="200"/>
      <c r="AFL56" s="200"/>
      <c r="AFM56" s="200"/>
      <c r="AFN56" s="200"/>
      <c r="AFO56" s="200"/>
      <c r="AFP56" s="200"/>
      <c r="AFQ56" s="200"/>
      <c r="AFR56" s="200"/>
      <c r="AFS56" s="200"/>
      <c r="AFT56" s="200"/>
      <c r="AFU56" s="200"/>
      <c r="AFV56" s="200"/>
      <c r="AFW56" s="200"/>
      <c r="AFX56" s="200"/>
      <c r="AFY56" s="200"/>
      <c r="AFZ56" s="200"/>
      <c r="AGA56" s="200"/>
      <c r="AGB56" s="200"/>
      <c r="AGC56" s="200"/>
      <c r="AGD56" s="200"/>
      <c r="AGE56" s="200"/>
      <c r="AGF56" s="200"/>
      <c r="AGG56" s="200"/>
      <c r="AGH56" s="200"/>
      <c r="AGI56" s="200"/>
      <c r="AGJ56" s="200"/>
      <c r="AGK56" s="200"/>
      <c r="AGL56" s="200"/>
      <c r="AGM56" s="200"/>
      <c r="AGN56" s="200"/>
      <c r="AGO56" s="200"/>
      <c r="AGP56" s="200"/>
      <c r="AGQ56" s="200"/>
      <c r="AGR56" s="200"/>
      <c r="AGS56" s="200"/>
      <c r="AGT56" s="200"/>
      <c r="AGU56" s="200"/>
      <c r="AGV56" s="200"/>
      <c r="AGW56" s="200"/>
      <c r="AGX56" s="200"/>
      <c r="AGY56" s="200"/>
      <c r="AGZ56" s="200"/>
      <c r="AHA56" s="200"/>
      <c r="AHB56" s="200"/>
      <c r="AHC56" s="200"/>
      <c r="AHD56" s="200"/>
      <c r="AHE56" s="200"/>
      <c r="AHF56" s="200"/>
      <c r="AHG56" s="200"/>
      <c r="AHH56" s="200"/>
      <c r="AHI56" s="200"/>
      <c r="AHJ56" s="200"/>
      <c r="AHK56" s="200"/>
      <c r="AHL56" s="200"/>
      <c r="AHM56" s="200"/>
      <c r="AHN56" s="200"/>
      <c r="AHO56" s="200"/>
      <c r="AHQ56" s="209">
        <v>51</v>
      </c>
    </row>
    <row r="57" spans="1:901">
      <c r="A57" s="203" t="s">
        <v>25</v>
      </c>
      <c r="B57" s="204" t="s">
        <v>26</v>
      </c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200"/>
      <c r="HU57" s="200"/>
      <c r="HV57" s="200"/>
      <c r="HW57" s="200"/>
      <c r="HX57" s="200"/>
      <c r="HY57" s="200"/>
      <c r="HZ57" s="200"/>
      <c r="IA57" s="200"/>
      <c r="IB57" s="200"/>
      <c r="IC57" s="200"/>
      <c r="ID57" s="200"/>
      <c r="IE57" s="200"/>
      <c r="IF57" s="200"/>
      <c r="IG57" s="200"/>
      <c r="IH57" s="200"/>
      <c r="II57" s="200"/>
      <c r="IJ57" s="200"/>
      <c r="IK57" s="200"/>
      <c r="IL57" s="200"/>
      <c r="IM57" s="200"/>
      <c r="IN57" s="200"/>
      <c r="IO57" s="200"/>
      <c r="IP57" s="200"/>
      <c r="IQ57" s="200"/>
      <c r="IR57" s="200"/>
      <c r="IS57" s="200"/>
      <c r="IT57" s="200"/>
      <c r="IU57" s="200"/>
      <c r="IV57" s="200"/>
      <c r="IW57" s="200"/>
      <c r="IX57" s="200"/>
      <c r="IY57" s="200"/>
      <c r="IZ57" s="200"/>
      <c r="JA57" s="200"/>
      <c r="JB57" s="200"/>
      <c r="JC57" s="200"/>
      <c r="JD57" s="200"/>
      <c r="JE57" s="200"/>
      <c r="JF57" s="200"/>
      <c r="JG57" s="200"/>
      <c r="JH57" s="200"/>
      <c r="JI57" s="200"/>
      <c r="JJ57" s="200"/>
      <c r="JK57" s="200"/>
      <c r="JL57" s="200"/>
      <c r="JM57" s="200"/>
      <c r="JN57" s="200"/>
      <c r="JO57" s="200"/>
      <c r="JP57" s="200"/>
      <c r="JQ57" s="200"/>
      <c r="JR57" s="200"/>
      <c r="JS57" s="200"/>
      <c r="JT57" s="200"/>
      <c r="JU57" s="200"/>
      <c r="JV57" s="200"/>
      <c r="JW57" s="200"/>
      <c r="JX57" s="200"/>
      <c r="JY57" s="200"/>
      <c r="JZ57" s="200"/>
      <c r="KA57" s="200"/>
      <c r="KB57" s="200"/>
      <c r="KC57" s="200"/>
      <c r="KD57" s="200"/>
      <c r="KE57" s="200"/>
      <c r="KF57" s="200"/>
      <c r="KG57" s="200"/>
      <c r="KH57" s="200"/>
      <c r="KI57" s="200"/>
      <c r="KJ57" s="200"/>
      <c r="KK57" s="200"/>
      <c r="KL57" s="200"/>
      <c r="KM57" s="200"/>
      <c r="KN57" s="200"/>
      <c r="KO57" s="200"/>
      <c r="KP57" s="200"/>
      <c r="KQ57" s="200"/>
      <c r="KR57" s="200"/>
      <c r="KS57" s="200"/>
      <c r="KT57" s="200"/>
      <c r="KU57" s="200"/>
      <c r="KV57" s="200"/>
      <c r="KW57" s="200"/>
      <c r="KX57" s="200"/>
      <c r="KY57" s="200"/>
      <c r="KZ57" s="200"/>
      <c r="LA57" s="200"/>
      <c r="LB57" s="200"/>
      <c r="LC57" s="200"/>
      <c r="LD57" s="200"/>
      <c r="LE57" s="200"/>
      <c r="LF57" s="200"/>
      <c r="LG57" s="200"/>
      <c r="LH57" s="200"/>
      <c r="LI57" s="200"/>
      <c r="LJ57" s="200"/>
      <c r="LK57" s="200"/>
      <c r="LL57" s="200"/>
      <c r="LM57" s="200"/>
      <c r="LN57" s="200"/>
      <c r="LO57" s="200"/>
      <c r="LP57" s="200"/>
      <c r="LQ57" s="200"/>
      <c r="LR57" s="200"/>
      <c r="LS57" s="200"/>
      <c r="LT57" s="200"/>
      <c r="LU57" s="200"/>
      <c r="LV57" s="200"/>
      <c r="LW57" s="200"/>
      <c r="LX57" s="200"/>
      <c r="LY57" s="200"/>
      <c r="LZ57" s="200"/>
      <c r="MA57" s="200"/>
      <c r="MB57" s="200"/>
      <c r="MC57" s="200"/>
      <c r="MD57" s="200"/>
      <c r="ME57" s="200"/>
      <c r="MF57" s="200"/>
      <c r="MG57" s="200"/>
      <c r="MH57" s="200"/>
      <c r="MI57" s="200"/>
      <c r="MJ57" s="200"/>
      <c r="MK57" s="200"/>
      <c r="ML57" s="200"/>
      <c r="MM57" s="200"/>
      <c r="MN57" s="200"/>
      <c r="MO57" s="200"/>
      <c r="MP57" s="200"/>
      <c r="MQ57" s="200"/>
      <c r="MR57" s="200"/>
      <c r="MS57" s="200"/>
      <c r="MT57" s="200"/>
      <c r="MU57" s="200"/>
      <c r="MV57" s="200"/>
      <c r="MW57" s="200"/>
      <c r="MX57" s="200"/>
      <c r="MY57" s="200"/>
      <c r="MZ57" s="200"/>
      <c r="NA57" s="200"/>
      <c r="NB57" s="200"/>
      <c r="NC57" s="200"/>
      <c r="ND57" s="200"/>
      <c r="NE57" s="200"/>
      <c r="NF57" s="200"/>
      <c r="NG57" s="200"/>
      <c r="NH57" s="200"/>
      <c r="NI57" s="200"/>
      <c r="NJ57" s="200"/>
      <c r="NK57" s="200"/>
      <c r="NL57" s="200"/>
      <c r="NM57" s="200"/>
      <c r="NN57" s="200"/>
      <c r="NO57" s="200"/>
      <c r="NP57" s="200"/>
      <c r="NQ57" s="200"/>
      <c r="NR57" s="200"/>
      <c r="NS57" s="200"/>
      <c r="NT57" s="200"/>
      <c r="NU57" s="200"/>
      <c r="NV57" s="200"/>
      <c r="NW57" s="200"/>
      <c r="NX57" s="200"/>
      <c r="NY57" s="200"/>
      <c r="NZ57" s="200"/>
      <c r="OA57" s="200"/>
      <c r="OB57" s="200"/>
      <c r="OC57" s="200"/>
      <c r="OD57" s="200"/>
      <c r="OE57" s="200"/>
      <c r="OF57" s="200"/>
      <c r="OG57" s="200"/>
      <c r="OH57" s="200"/>
      <c r="OI57" s="200"/>
      <c r="OJ57" s="200"/>
      <c r="OK57" s="200"/>
      <c r="OL57" s="200"/>
      <c r="OM57" s="200"/>
      <c r="ON57" s="200"/>
      <c r="OO57" s="200"/>
      <c r="OP57" s="200"/>
      <c r="OQ57" s="200"/>
      <c r="OR57" s="200"/>
      <c r="OS57" s="200"/>
      <c r="OT57" s="200"/>
      <c r="OU57" s="200"/>
      <c r="OV57" s="200"/>
      <c r="OW57" s="200"/>
      <c r="OX57" s="200"/>
      <c r="OY57" s="200"/>
      <c r="OZ57" s="200"/>
      <c r="PA57" s="200"/>
      <c r="PB57" s="200"/>
      <c r="PC57" s="200"/>
      <c r="PD57" s="200"/>
      <c r="PE57" s="200"/>
      <c r="PF57" s="200"/>
      <c r="PG57" s="200"/>
      <c r="PH57" s="200"/>
      <c r="PI57" s="200"/>
      <c r="PJ57" s="200"/>
      <c r="PK57" s="200"/>
      <c r="PL57" s="200"/>
      <c r="PM57" s="200"/>
      <c r="PN57" s="200"/>
      <c r="PO57" s="200"/>
      <c r="PP57" s="200"/>
      <c r="PQ57" s="200"/>
      <c r="PR57" s="200"/>
      <c r="PS57" s="200"/>
      <c r="PT57" s="200"/>
      <c r="PU57" s="200"/>
      <c r="PV57" s="200"/>
      <c r="PW57" s="200"/>
      <c r="PX57" s="200"/>
      <c r="PY57" s="200"/>
      <c r="PZ57" s="200"/>
      <c r="QA57" s="200"/>
      <c r="QB57" s="200"/>
      <c r="QC57" s="200"/>
      <c r="QD57" s="200"/>
      <c r="QE57" s="200"/>
      <c r="QF57" s="200"/>
      <c r="QG57" s="200"/>
      <c r="QH57" s="200"/>
      <c r="QI57" s="200"/>
      <c r="QJ57" s="200"/>
      <c r="QK57" s="200"/>
      <c r="QL57" s="200"/>
      <c r="QM57" s="200"/>
      <c r="QN57" s="200"/>
      <c r="QO57" s="200"/>
      <c r="QP57" s="200"/>
      <c r="QQ57" s="200"/>
      <c r="QR57" s="200"/>
      <c r="QS57" s="200"/>
      <c r="QT57" s="200"/>
      <c r="QU57" s="200"/>
      <c r="QV57" s="200"/>
      <c r="QW57" s="200"/>
      <c r="QX57" s="200"/>
      <c r="QY57" s="200"/>
      <c r="QZ57" s="200"/>
      <c r="RA57" s="200"/>
      <c r="RB57" s="200"/>
      <c r="RC57" s="200"/>
      <c r="RD57" s="200"/>
      <c r="RE57" s="200"/>
      <c r="RF57" s="200"/>
      <c r="RG57" s="200"/>
      <c r="RH57" s="200"/>
      <c r="RI57" s="200"/>
      <c r="RJ57" s="200"/>
      <c r="RK57" s="200"/>
      <c r="RL57" s="200"/>
      <c r="RM57" s="200"/>
      <c r="RN57" s="200"/>
      <c r="RO57" s="200"/>
      <c r="RP57" s="200"/>
      <c r="RQ57" s="200"/>
      <c r="RR57" s="200"/>
      <c r="RS57" s="200"/>
      <c r="RT57" s="200"/>
      <c r="RU57" s="200"/>
      <c r="RV57" s="200"/>
      <c r="RW57" s="200"/>
      <c r="RX57" s="200"/>
      <c r="RY57" s="200"/>
      <c r="RZ57" s="200"/>
      <c r="SA57" s="200"/>
      <c r="SB57" s="200"/>
      <c r="SC57" s="200"/>
      <c r="SD57" s="200"/>
      <c r="SE57" s="200"/>
      <c r="SF57" s="200"/>
      <c r="SG57" s="200"/>
      <c r="SH57" s="200"/>
      <c r="SI57" s="200"/>
      <c r="SJ57" s="200"/>
      <c r="SK57" s="200"/>
      <c r="SL57" s="200"/>
      <c r="SM57" s="200"/>
      <c r="SN57" s="200"/>
      <c r="SO57" s="200"/>
      <c r="SP57" s="200"/>
      <c r="SQ57" s="200"/>
      <c r="SR57" s="200"/>
      <c r="SS57" s="200"/>
      <c r="ST57" s="200"/>
      <c r="SU57" s="200"/>
      <c r="SV57" s="200"/>
      <c r="SW57" s="200"/>
      <c r="SX57" s="200"/>
      <c r="SY57" s="200"/>
      <c r="SZ57" s="200"/>
      <c r="TA57" s="200"/>
      <c r="TB57" s="200"/>
      <c r="TC57" s="200"/>
      <c r="TD57" s="200"/>
      <c r="TE57" s="200"/>
      <c r="TF57" s="200"/>
      <c r="TG57" s="200"/>
      <c r="TH57" s="200"/>
      <c r="TI57" s="200"/>
      <c r="TJ57" s="200"/>
      <c r="TK57" s="200"/>
      <c r="TL57" s="200"/>
      <c r="TM57" s="200"/>
      <c r="TN57" s="200"/>
      <c r="TO57" s="200"/>
      <c r="TP57" s="200"/>
      <c r="TQ57" s="200"/>
      <c r="TR57" s="200"/>
      <c r="TS57" s="200"/>
      <c r="TT57" s="200"/>
      <c r="TU57" s="200"/>
      <c r="TV57" s="200"/>
      <c r="TW57" s="200"/>
      <c r="TX57" s="200"/>
      <c r="TY57" s="200"/>
      <c r="TZ57" s="200"/>
      <c r="UA57" s="200"/>
      <c r="UB57" s="200"/>
      <c r="UC57" s="200"/>
      <c r="UD57" s="200"/>
      <c r="UE57" s="200"/>
      <c r="UF57" s="200"/>
      <c r="UG57" s="200"/>
      <c r="UH57" s="200"/>
      <c r="UI57" s="200"/>
      <c r="UJ57" s="200"/>
      <c r="UK57" s="200"/>
      <c r="UL57" s="200"/>
      <c r="UM57" s="200"/>
      <c r="UN57" s="200"/>
      <c r="UO57" s="200"/>
      <c r="UP57" s="200"/>
      <c r="UQ57" s="200"/>
      <c r="UR57" s="200"/>
      <c r="US57" s="200"/>
      <c r="UT57" s="200"/>
      <c r="UU57" s="200"/>
      <c r="UV57" s="200"/>
      <c r="UW57" s="200"/>
      <c r="UX57" s="200"/>
      <c r="UY57" s="200"/>
      <c r="UZ57" s="200"/>
      <c r="VA57" s="200"/>
      <c r="VB57" s="200"/>
      <c r="VC57" s="200"/>
      <c r="VD57" s="200"/>
      <c r="VE57" s="200"/>
      <c r="VF57" s="200"/>
      <c r="VG57" s="200"/>
      <c r="VH57" s="200"/>
      <c r="VI57" s="200"/>
      <c r="VJ57" s="200"/>
      <c r="VK57" s="200"/>
      <c r="VL57" s="200"/>
      <c r="VM57" s="200"/>
      <c r="VN57" s="200"/>
      <c r="VO57" s="200"/>
      <c r="VP57" s="200"/>
      <c r="VQ57" s="200"/>
      <c r="VR57" s="200"/>
      <c r="VS57" s="200"/>
      <c r="VT57" s="200"/>
      <c r="VU57" s="200"/>
      <c r="VV57" s="200"/>
      <c r="VW57" s="200"/>
      <c r="VX57" s="200"/>
      <c r="VY57" s="200"/>
      <c r="VZ57" s="200"/>
      <c r="WA57" s="200"/>
      <c r="WB57" s="200"/>
      <c r="WC57" s="200"/>
      <c r="WD57" s="200"/>
      <c r="WE57" s="200"/>
      <c r="WF57" s="200"/>
      <c r="WG57" s="200"/>
      <c r="WH57" s="200"/>
      <c r="WI57" s="200"/>
      <c r="WJ57" s="200"/>
      <c r="WK57" s="200"/>
      <c r="WL57" s="200"/>
      <c r="WM57" s="200"/>
      <c r="WN57" s="200"/>
      <c r="WO57" s="200"/>
      <c r="WP57" s="200"/>
      <c r="WQ57" s="200"/>
      <c r="WR57" s="200"/>
      <c r="WS57" s="200"/>
      <c r="WT57" s="200"/>
      <c r="WU57" s="200"/>
      <c r="WV57" s="200"/>
      <c r="WW57" s="200"/>
      <c r="WX57" s="200"/>
      <c r="WY57" s="200"/>
      <c r="WZ57" s="200"/>
      <c r="XA57" s="200"/>
      <c r="XB57" s="200"/>
      <c r="XC57" s="200"/>
      <c r="XD57" s="200"/>
      <c r="XE57" s="200"/>
      <c r="XF57" s="200"/>
      <c r="XG57" s="200"/>
      <c r="XH57" s="200"/>
      <c r="XI57" s="200"/>
      <c r="XJ57" s="200"/>
      <c r="XK57" s="200"/>
      <c r="XL57" s="200"/>
      <c r="XM57" s="200"/>
      <c r="XN57" s="200"/>
      <c r="XO57" s="200"/>
      <c r="XP57" s="200"/>
      <c r="XQ57" s="200"/>
      <c r="XR57" s="200"/>
      <c r="XS57" s="200"/>
      <c r="XT57" s="200"/>
      <c r="XU57" s="200"/>
      <c r="XV57" s="200"/>
      <c r="XW57" s="200"/>
      <c r="XX57" s="200"/>
      <c r="XY57" s="200"/>
      <c r="XZ57" s="200"/>
      <c r="YA57" s="200"/>
      <c r="YB57" s="200"/>
      <c r="YC57" s="200"/>
      <c r="YD57" s="200"/>
      <c r="YE57" s="200"/>
      <c r="YF57" s="200"/>
      <c r="YG57" s="200"/>
      <c r="YH57" s="200"/>
      <c r="YI57" s="200"/>
      <c r="YJ57" s="200"/>
      <c r="YK57" s="200"/>
      <c r="YL57" s="200"/>
      <c r="YM57" s="200"/>
      <c r="YN57" s="200"/>
      <c r="YO57" s="200"/>
      <c r="YP57" s="200"/>
      <c r="YQ57" s="200"/>
      <c r="YR57" s="200"/>
      <c r="YS57" s="200"/>
      <c r="YT57" s="200"/>
      <c r="YU57" s="200"/>
      <c r="YV57" s="200"/>
      <c r="YW57" s="200"/>
      <c r="YX57" s="200"/>
      <c r="YY57" s="200"/>
      <c r="YZ57" s="200"/>
      <c r="ZA57" s="200"/>
      <c r="ZB57" s="200"/>
      <c r="ZC57" s="200"/>
      <c r="ZD57" s="200"/>
      <c r="ZE57" s="200"/>
      <c r="ZF57" s="200"/>
      <c r="ZG57" s="200"/>
      <c r="ZH57" s="200"/>
      <c r="ZI57" s="200"/>
      <c r="ZJ57" s="200"/>
      <c r="ZK57" s="200"/>
      <c r="ZL57" s="200"/>
      <c r="ZM57" s="200"/>
      <c r="ZN57" s="200"/>
      <c r="ZO57" s="200"/>
      <c r="ZP57" s="200"/>
      <c r="ZQ57" s="200"/>
      <c r="ZR57" s="200"/>
      <c r="ZS57" s="200"/>
      <c r="ZT57" s="200"/>
      <c r="ZU57" s="200"/>
      <c r="ZV57" s="200"/>
      <c r="ZW57" s="200"/>
      <c r="ZX57" s="200"/>
      <c r="ZY57" s="200"/>
      <c r="ZZ57" s="200"/>
      <c r="AAA57" s="200"/>
      <c r="AAB57" s="200"/>
      <c r="AAC57" s="200"/>
      <c r="AAD57" s="200"/>
      <c r="AAE57" s="200"/>
      <c r="AAF57" s="200"/>
      <c r="AAG57" s="200"/>
      <c r="AAH57" s="200"/>
      <c r="AAI57" s="200"/>
      <c r="AAJ57" s="200"/>
      <c r="AAK57" s="200"/>
      <c r="AAL57" s="200"/>
      <c r="AAM57" s="200"/>
      <c r="AAN57" s="200"/>
      <c r="AAO57" s="200"/>
      <c r="AAP57" s="200"/>
      <c r="AAQ57" s="200"/>
      <c r="AAR57" s="200"/>
      <c r="AAS57" s="200"/>
      <c r="AAT57" s="200"/>
      <c r="AAU57" s="200"/>
      <c r="AAV57" s="200"/>
      <c r="AAW57" s="200"/>
      <c r="AAX57" s="200"/>
      <c r="AAY57" s="200"/>
      <c r="AAZ57" s="200"/>
      <c r="ABA57" s="200"/>
      <c r="ABB57" s="200"/>
      <c r="ABC57" s="200"/>
      <c r="ABD57" s="200"/>
      <c r="ABE57" s="200"/>
      <c r="ABF57" s="200"/>
      <c r="ABG57" s="200"/>
      <c r="ABH57" s="200"/>
      <c r="ABI57" s="200"/>
      <c r="ABJ57" s="200"/>
      <c r="ABK57" s="200"/>
      <c r="ABL57" s="200"/>
      <c r="ABM57" s="200"/>
      <c r="ABN57" s="200"/>
      <c r="ABO57" s="200"/>
      <c r="ABP57" s="200"/>
      <c r="ABQ57" s="200"/>
      <c r="ABR57" s="200"/>
      <c r="ABS57" s="200"/>
      <c r="ABT57" s="200"/>
      <c r="ABU57" s="200"/>
      <c r="ABV57" s="200"/>
      <c r="ABW57" s="200"/>
      <c r="ABX57" s="200"/>
      <c r="ABY57" s="200"/>
      <c r="ABZ57" s="200"/>
      <c r="ACA57" s="200"/>
      <c r="ACB57" s="200"/>
      <c r="ACC57" s="200"/>
      <c r="ACD57" s="200"/>
      <c r="ACE57" s="200"/>
      <c r="ACF57" s="200"/>
      <c r="ACG57" s="200"/>
      <c r="ACH57" s="200"/>
      <c r="ACI57" s="200"/>
      <c r="ACJ57" s="200"/>
      <c r="ACK57" s="200"/>
      <c r="ACL57" s="200"/>
      <c r="ACM57" s="200"/>
      <c r="ACN57" s="200"/>
      <c r="ACO57" s="200"/>
      <c r="ACP57" s="200"/>
      <c r="ACQ57" s="200"/>
      <c r="ACR57" s="200"/>
      <c r="ACS57" s="200"/>
      <c r="ACT57" s="200"/>
      <c r="ACU57" s="200"/>
      <c r="ACV57" s="200"/>
      <c r="ACW57" s="200"/>
      <c r="ACX57" s="200"/>
      <c r="ACY57" s="200"/>
      <c r="ACZ57" s="200"/>
      <c r="ADA57" s="200"/>
      <c r="ADB57" s="200"/>
      <c r="ADC57" s="200"/>
      <c r="ADD57" s="200"/>
      <c r="ADE57" s="200"/>
      <c r="ADF57" s="200"/>
      <c r="ADG57" s="200"/>
      <c r="ADH57" s="200"/>
      <c r="ADI57" s="200"/>
      <c r="ADJ57" s="200"/>
      <c r="ADK57" s="200"/>
      <c r="ADL57" s="200"/>
      <c r="ADM57" s="200"/>
      <c r="ADN57" s="200"/>
      <c r="ADO57" s="200"/>
      <c r="ADP57" s="200"/>
      <c r="ADQ57" s="200"/>
      <c r="ADR57" s="200"/>
      <c r="ADS57" s="200"/>
      <c r="ADT57" s="200"/>
      <c r="ADU57" s="200"/>
      <c r="ADV57" s="200"/>
      <c r="ADW57" s="200"/>
      <c r="ADX57" s="200"/>
      <c r="ADY57" s="200"/>
      <c r="ADZ57" s="200"/>
      <c r="AEA57" s="200"/>
      <c r="AEB57" s="200"/>
      <c r="AEC57" s="200"/>
      <c r="AED57" s="200"/>
      <c r="AEE57" s="200"/>
      <c r="AEF57" s="200"/>
      <c r="AEG57" s="200"/>
      <c r="AEH57" s="200"/>
      <c r="AEI57" s="200"/>
      <c r="AEJ57" s="200"/>
      <c r="AEK57" s="200"/>
      <c r="AEL57" s="200"/>
      <c r="AEM57" s="200"/>
      <c r="AEN57" s="200"/>
      <c r="AEO57" s="200"/>
      <c r="AEP57" s="200"/>
      <c r="AEQ57" s="200"/>
      <c r="AER57" s="200"/>
      <c r="AES57" s="200"/>
      <c r="AET57" s="200"/>
      <c r="AEU57" s="200"/>
      <c r="AEV57" s="200"/>
      <c r="AEW57" s="200"/>
      <c r="AEX57" s="200"/>
      <c r="AEY57" s="200"/>
      <c r="AEZ57" s="200"/>
      <c r="AFA57" s="200"/>
      <c r="AFB57" s="200"/>
      <c r="AFC57" s="200"/>
      <c r="AFD57" s="200"/>
      <c r="AFE57" s="200"/>
      <c r="AFF57" s="200"/>
      <c r="AFG57" s="200"/>
      <c r="AFH57" s="200"/>
      <c r="AFI57" s="200"/>
      <c r="AFJ57" s="200"/>
      <c r="AFK57" s="200"/>
      <c r="AFL57" s="200"/>
      <c r="AFM57" s="200"/>
      <c r="AFN57" s="200"/>
      <c r="AFO57" s="200"/>
      <c r="AFP57" s="200"/>
      <c r="AFQ57" s="200"/>
      <c r="AFR57" s="200"/>
      <c r="AFS57" s="200"/>
      <c r="AFT57" s="200"/>
      <c r="AFU57" s="200"/>
      <c r="AFV57" s="200"/>
      <c r="AFW57" s="200"/>
      <c r="AFX57" s="200"/>
      <c r="AFY57" s="200"/>
      <c r="AFZ57" s="200"/>
      <c r="AGA57" s="200"/>
      <c r="AGB57" s="200"/>
      <c r="AGC57" s="200"/>
      <c r="AGD57" s="200"/>
      <c r="AGE57" s="200"/>
      <c r="AGF57" s="200"/>
      <c r="AGG57" s="200"/>
      <c r="AGH57" s="200"/>
      <c r="AGI57" s="200"/>
      <c r="AGJ57" s="200"/>
      <c r="AGK57" s="200"/>
      <c r="AGL57" s="200"/>
      <c r="AGM57" s="200"/>
      <c r="AGN57" s="200"/>
      <c r="AGO57" s="200"/>
      <c r="AGP57" s="200"/>
      <c r="AGQ57" s="200"/>
      <c r="AGR57" s="200"/>
      <c r="AGS57" s="200"/>
      <c r="AGT57" s="200"/>
      <c r="AGU57" s="200"/>
      <c r="AGV57" s="200"/>
      <c r="AGW57" s="200"/>
      <c r="AGX57" s="200"/>
      <c r="AGY57" s="200"/>
      <c r="AGZ57" s="200"/>
      <c r="AHA57" s="200"/>
      <c r="AHB57" s="200"/>
      <c r="AHC57" s="200"/>
      <c r="AHD57" s="200"/>
      <c r="AHE57" s="200"/>
      <c r="AHF57" s="200"/>
      <c r="AHG57" s="200"/>
      <c r="AHH57" s="200"/>
      <c r="AHI57" s="200"/>
      <c r="AHJ57" s="200"/>
      <c r="AHK57" s="200"/>
      <c r="AHL57" s="200"/>
      <c r="AHM57" s="200"/>
      <c r="AHN57" s="200"/>
      <c r="AHO57" s="200"/>
      <c r="AHQ57" s="208">
        <v>52</v>
      </c>
    </row>
    <row r="58" spans="1:901">
      <c r="A58" s="203" t="s">
        <v>27</v>
      </c>
      <c r="B58" s="204" t="s">
        <v>28</v>
      </c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200"/>
      <c r="HU58" s="200"/>
      <c r="HV58" s="200"/>
      <c r="HW58" s="200"/>
      <c r="HX58" s="200"/>
      <c r="HY58" s="200"/>
      <c r="HZ58" s="200"/>
      <c r="IA58" s="200"/>
      <c r="IB58" s="200"/>
      <c r="IC58" s="200"/>
      <c r="ID58" s="200"/>
      <c r="IE58" s="200"/>
      <c r="IF58" s="200"/>
      <c r="IG58" s="200"/>
      <c r="IH58" s="200"/>
      <c r="II58" s="200"/>
      <c r="IJ58" s="200"/>
      <c r="IK58" s="200"/>
      <c r="IL58" s="200"/>
      <c r="IM58" s="200"/>
      <c r="IN58" s="200"/>
      <c r="IO58" s="200"/>
      <c r="IP58" s="200"/>
      <c r="IQ58" s="200"/>
      <c r="IR58" s="200"/>
      <c r="IS58" s="200"/>
      <c r="IT58" s="200"/>
      <c r="IU58" s="200"/>
      <c r="IV58" s="200"/>
      <c r="IW58" s="200"/>
      <c r="IX58" s="200"/>
      <c r="IY58" s="200"/>
      <c r="IZ58" s="200"/>
      <c r="JA58" s="200"/>
      <c r="JB58" s="200"/>
      <c r="JC58" s="200"/>
      <c r="JD58" s="200"/>
      <c r="JE58" s="200"/>
      <c r="JF58" s="200"/>
      <c r="JG58" s="200"/>
      <c r="JH58" s="200"/>
      <c r="JI58" s="200"/>
      <c r="JJ58" s="200"/>
      <c r="JK58" s="200"/>
      <c r="JL58" s="200"/>
      <c r="JM58" s="200"/>
      <c r="JN58" s="200"/>
      <c r="JO58" s="200"/>
      <c r="JP58" s="200"/>
      <c r="JQ58" s="200"/>
      <c r="JR58" s="200"/>
      <c r="JS58" s="200"/>
      <c r="JT58" s="200"/>
      <c r="JU58" s="200"/>
      <c r="JV58" s="200"/>
      <c r="JW58" s="200"/>
      <c r="JX58" s="200"/>
      <c r="JY58" s="200"/>
      <c r="JZ58" s="200"/>
      <c r="KA58" s="200"/>
      <c r="KB58" s="200"/>
      <c r="KC58" s="200"/>
      <c r="KD58" s="200"/>
      <c r="KE58" s="200"/>
      <c r="KF58" s="200"/>
      <c r="KG58" s="200"/>
      <c r="KH58" s="200"/>
      <c r="KI58" s="200"/>
      <c r="KJ58" s="200"/>
      <c r="KK58" s="200"/>
      <c r="KL58" s="200"/>
      <c r="KM58" s="200"/>
      <c r="KN58" s="200"/>
      <c r="KO58" s="200"/>
      <c r="KP58" s="200"/>
      <c r="KQ58" s="200"/>
      <c r="KR58" s="200"/>
      <c r="KS58" s="200"/>
      <c r="KT58" s="200"/>
      <c r="KU58" s="200"/>
      <c r="KV58" s="200"/>
      <c r="KW58" s="200"/>
      <c r="KX58" s="200"/>
      <c r="KY58" s="200"/>
      <c r="KZ58" s="200"/>
      <c r="LA58" s="200"/>
      <c r="LB58" s="200"/>
      <c r="LC58" s="200"/>
      <c r="LD58" s="200"/>
      <c r="LE58" s="200"/>
      <c r="LF58" s="200"/>
      <c r="LG58" s="200"/>
      <c r="LH58" s="200"/>
      <c r="LI58" s="200"/>
      <c r="LJ58" s="200"/>
      <c r="LK58" s="200"/>
      <c r="LL58" s="200"/>
      <c r="LM58" s="200"/>
      <c r="LN58" s="200"/>
      <c r="LO58" s="200"/>
      <c r="LP58" s="200"/>
      <c r="LQ58" s="200"/>
      <c r="LR58" s="200"/>
      <c r="LS58" s="200"/>
      <c r="LT58" s="200"/>
      <c r="LU58" s="200"/>
      <c r="LV58" s="200"/>
      <c r="LW58" s="200"/>
      <c r="LX58" s="200"/>
      <c r="LY58" s="200"/>
      <c r="LZ58" s="200"/>
      <c r="MA58" s="200"/>
      <c r="MB58" s="200"/>
      <c r="MC58" s="200"/>
      <c r="MD58" s="200"/>
      <c r="ME58" s="200"/>
      <c r="MF58" s="200"/>
      <c r="MG58" s="200"/>
      <c r="MH58" s="200"/>
      <c r="MI58" s="200"/>
      <c r="MJ58" s="200"/>
      <c r="MK58" s="200"/>
      <c r="ML58" s="200"/>
      <c r="MM58" s="200"/>
      <c r="MN58" s="200"/>
      <c r="MO58" s="200"/>
      <c r="MP58" s="200"/>
      <c r="MQ58" s="200"/>
      <c r="MR58" s="200"/>
      <c r="MS58" s="200"/>
      <c r="MT58" s="200"/>
      <c r="MU58" s="200"/>
      <c r="MV58" s="200"/>
      <c r="MW58" s="200"/>
      <c r="MX58" s="200"/>
      <c r="MY58" s="200"/>
      <c r="MZ58" s="200"/>
      <c r="NA58" s="200"/>
      <c r="NB58" s="200"/>
      <c r="NC58" s="200"/>
      <c r="ND58" s="200"/>
      <c r="NE58" s="200"/>
      <c r="NF58" s="200"/>
      <c r="NG58" s="200"/>
      <c r="NH58" s="200"/>
      <c r="NI58" s="200"/>
      <c r="NJ58" s="200"/>
      <c r="NK58" s="200"/>
      <c r="NL58" s="200"/>
      <c r="NM58" s="200"/>
      <c r="NN58" s="200"/>
      <c r="NO58" s="200"/>
      <c r="NP58" s="200"/>
      <c r="NQ58" s="200"/>
      <c r="NR58" s="200"/>
      <c r="NS58" s="200"/>
      <c r="NT58" s="200"/>
      <c r="NU58" s="200"/>
      <c r="NV58" s="200"/>
      <c r="NW58" s="200"/>
      <c r="NX58" s="200"/>
      <c r="NY58" s="200"/>
      <c r="NZ58" s="200"/>
      <c r="OA58" s="200"/>
      <c r="OB58" s="200"/>
      <c r="OC58" s="200"/>
      <c r="OD58" s="200"/>
      <c r="OE58" s="200"/>
      <c r="OF58" s="200"/>
      <c r="OG58" s="200"/>
      <c r="OH58" s="200"/>
      <c r="OI58" s="200"/>
      <c r="OJ58" s="200"/>
      <c r="OK58" s="200"/>
      <c r="OL58" s="200"/>
      <c r="OM58" s="200"/>
      <c r="ON58" s="200"/>
      <c r="OO58" s="200"/>
      <c r="OP58" s="200"/>
      <c r="OQ58" s="200"/>
      <c r="OR58" s="200"/>
      <c r="OS58" s="200"/>
      <c r="OT58" s="200"/>
      <c r="OU58" s="200"/>
      <c r="OV58" s="200"/>
      <c r="OW58" s="200"/>
      <c r="OX58" s="200"/>
      <c r="OY58" s="200"/>
      <c r="OZ58" s="200"/>
      <c r="PA58" s="200"/>
      <c r="PB58" s="200"/>
      <c r="PC58" s="200"/>
      <c r="PD58" s="200"/>
      <c r="PE58" s="200"/>
      <c r="PF58" s="200"/>
      <c r="PG58" s="200"/>
      <c r="PH58" s="200"/>
      <c r="PI58" s="200"/>
      <c r="PJ58" s="200"/>
      <c r="PK58" s="200"/>
      <c r="PL58" s="200"/>
      <c r="PM58" s="200"/>
      <c r="PN58" s="200"/>
      <c r="PO58" s="200"/>
      <c r="PP58" s="200"/>
      <c r="PQ58" s="200"/>
      <c r="PR58" s="200"/>
      <c r="PS58" s="200"/>
      <c r="PT58" s="200"/>
      <c r="PU58" s="200"/>
      <c r="PV58" s="200"/>
      <c r="PW58" s="200"/>
      <c r="PX58" s="200"/>
      <c r="PY58" s="200"/>
      <c r="PZ58" s="200"/>
      <c r="QA58" s="200"/>
      <c r="QB58" s="200"/>
      <c r="QC58" s="200"/>
      <c r="QD58" s="200"/>
      <c r="QE58" s="200"/>
      <c r="QF58" s="200"/>
      <c r="QG58" s="200"/>
      <c r="QH58" s="200"/>
      <c r="QI58" s="200"/>
      <c r="QJ58" s="200"/>
      <c r="QK58" s="200"/>
      <c r="QL58" s="200"/>
      <c r="QM58" s="200"/>
      <c r="QN58" s="200"/>
      <c r="QO58" s="200"/>
      <c r="QP58" s="200"/>
      <c r="QQ58" s="200"/>
      <c r="QR58" s="200"/>
      <c r="QS58" s="200"/>
      <c r="QT58" s="200"/>
      <c r="QU58" s="200"/>
      <c r="QV58" s="200"/>
      <c r="QW58" s="200"/>
      <c r="QX58" s="200"/>
      <c r="QY58" s="200"/>
      <c r="QZ58" s="200"/>
      <c r="RA58" s="200"/>
      <c r="RB58" s="200"/>
      <c r="RC58" s="200"/>
      <c r="RD58" s="200"/>
      <c r="RE58" s="200"/>
      <c r="RF58" s="200"/>
      <c r="RG58" s="200"/>
      <c r="RH58" s="200"/>
      <c r="RI58" s="200"/>
      <c r="RJ58" s="200"/>
      <c r="RK58" s="200"/>
      <c r="RL58" s="200"/>
      <c r="RM58" s="200"/>
      <c r="RN58" s="200"/>
      <c r="RO58" s="200"/>
      <c r="RP58" s="200"/>
      <c r="RQ58" s="200"/>
      <c r="RR58" s="200"/>
      <c r="RS58" s="200"/>
      <c r="RT58" s="200"/>
      <c r="RU58" s="200"/>
      <c r="RV58" s="200"/>
      <c r="RW58" s="200"/>
      <c r="RX58" s="200"/>
      <c r="RY58" s="200"/>
      <c r="RZ58" s="200"/>
      <c r="SA58" s="200"/>
      <c r="SB58" s="200"/>
      <c r="SC58" s="200"/>
      <c r="SD58" s="200"/>
      <c r="SE58" s="200"/>
      <c r="SF58" s="200"/>
      <c r="SG58" s="200"/>
      <c r="SH58" s="200"/>
      <c r="SI58" s="200"/>
      <c r="SJ58" s="200"/>
      <c r="SK58" s="200"/>
      <c r="SL58" s="200"/>
      <c r="SM58" s="200"/>
      <c r="SN58" s="200"/>
      <c r="SO58" s="200"/>
      <c r="SP58" s="200"/>
      <c r="SQ58" s="200"/>
      <c r="SR58" s="200"/>
      <c r="SS58" s="200"/>
      <c r="ST58" s="200"/>
      <c r="SU58" s="200"/>
      <c r="SV58" s="200"/>
      <c r="SW58" s="200"/>
      <c r="SX58" s="200"/>
      <c r="SY58" s="200"/>
      <c r="SZ58" s="200"/>
      <c r="TA58" s="200"/>
      <c r="TB58" s="200"/>
      <c r="TC58" s="200"/>
      <c r="TD58" s="200"/>
      <c r="TE58" s="200"/>
      <c r="TF58" s="200"/>
      <c r="TG58" s="200"/>
      <c r="TH58" s="200"/>
      <c r="TI58" s="200"/>
      <c r="TJ58" s="200"/>
      <c r="TK58" s="200"/>
      <c r="TL58" s="200"/>
      <c r="TM58" s="200"/>
      <c r="TN58" s="200"/>
      <c r="TO58" s="200"/>
      <c r="TP58" s="200"/>
      <c r="TQ58" s="200"/>
      <c r="TR58" s="200"/>
      <c r="TS58" s="200"/>
      <c r="TT58" s="200"/>
      <c r="TU58" s="200"/>
      <c r="TV58" s="200"/>
      <c r="TW58" s="200"/>
      <c r="TX58" s="200"/>
      <c r="TY58" s="200"/>
      <c r="TZ58" s="200"/>
      <c r="UA58" s="200"/>
      <c r="UB58" s="200"/>
      <c r="UC58" s="200"/>
      <c r="UD58" s="200"/>
      <c r="UE58" s="200"/>
      <c r="UF58" s="200"/>
      <c r="UG58" s="200"/>
      <c r="UH58" s="200"/>
      <c r="UI58" s="200"/>
      <c r="UJ58" s="200"/>
      <c r="UK58" s="200"/>
      <c r="UL58" s="200"/>
      <c r="UM58" s="200"/>
      <c r="UN58" s="200"/>
      <c r="UO58" s="200"/>
      <c r="UP58" s="200"/>
      <c r="UQ58" s="200"/>
      <c r="UR58" s="200"/>
      <c r="US58" s="200"/>
      <c r="UT58" s="200"/>
      <c r="UU58" s="200"/>
      <c r="UV58" s="200"/>
      <c r="UW58" s="200"/>
      <c r="UX58" s="200"/>
      <c r="UY58" s="200"/>
      <c r="UZ58" s="200"/>
      <c r="VA58" s="200"/>
      <c r="VB58" s="200"/>
      <c r="VC58" s="200"/>
      <c r="VD58" s="200"/>
      <c r="VE58" s="200"/>
      <c r="VF58" s="200"/>
      <c r="VG58" s="200"/>
      <c r="VH58" s="200"/>
      <c r="VI58" s="200"/>
      <c r="VJ58" s="200"/>
      <c r="VK58" s="200"/>
      <c r="VL58" s="200"/>
      <c r="VM58" s="200"/>
      <c r="VN58" s="200"/>
      <c r="VO58" s="200"/>
      <c r="VP58" s="200"/>
      <c r="VQ58" s="200"/>
      <c r="VR58" s="200"/>
      <c r="VS58" s="200"/>
      <c r="VT58" s="200"/>
      <c r="VU58" s="200"/>
      <c r="VV58" s="200"/>
      <c r="VW58" s="200"/>
      <c r="VX58" s="200"/>
      <c r="VY58" s="200"/>
      <c r="VZ58" s="200"/>
      <c r="WA58" s="200"/>
      <c r="WB58" s="200"/>
      <c r="WC58" s="200"/>
      <c r="WD58" s="200"/>
      <c r="WE58" s="200"/>
      <c r="WF58" s="200"/>
      <c r="WG58" s="200"/>
      <c r="WH58" s="200"/>
      <c r="WI58" s="200"/>
      <c r="WJ58" s="200"/>
      <c r="WK58" s="200"/>
      <c r="WL58" s="200"/>
      <c r="WM58" s="200"/>
      <c r="WN58" s="200"/>
      <c r="WO58" s="200"/>
      <c r="WP58" s="200"/>
      <c r="WQ58" s="200"/>
      <c r="WR58" s="200"/>
      <c r="WS58" s="200"/>
      <c r="WT58" s="200"/>
      <c r="WU58" s="200"/>
      <c r="WV58" s="200"/>
      <c r="WW58" s="200"/>
      <c r="WX58" s="200"/>
      <c r="WY58" s="200"/>
      <c r="WZ58" s="200"/>
      <c r="XA58" s="200"/>
      <c r="XB58" s="200"/>
      <c r="XC58" s="200"/>
      <c r="XD58" s="200"/>
      <c r="XE58" s="200"/>
      <c r="XF58" s="200"/>
      <c r="XG58" s="200"/>
      <c r="XH58" s="200"/>
      <c r="XI58" s="200"/>
      <c r="XJ58" s="200"/>
      <c r="XK58" s="200"/>
      <c r="XL58" s="200"/>
      <c r="XM58" s="200"/>
      <c r="XN58" s="200"/>
      <c r="XO58" s="200"/>
      <c r="XP58" s="200"/>
      <c r="XQ58" s="200"/>
      <c r="XR58" s="200"/>
      <c r="XS58" s="200"/>
      <c r="XT58" s="200"/>
      <c r="XU58" s="200"/>
      <c r="XV58" s="200"/>
      <c r="XW58" s="200"/>
      <c r="XX58" s="200"/>
      <c r="XY58" s="200"/>
      <c r="XZ58" s="200"/>
      <c r="YA58" s="200"/>
      <c r="YB58" s="200"/>
      <c r="YC58" s="200"/>
      <c r="YD58" s="200"/>
      <c r="YE58" s="200"/>
      <c r="YF58" s="200"/>
      <c r="YG58" s="200"/>
      <c r="YH58" s="200"/>
      <c r="YI58" s="200"/>
      <c r="YJ58" s="200"/>
      <c r="YK58" s="200"/>
      <c r="YL58" s="200"/>
      <c r="YM58" s="200"/>
      <c r="YN58" s="200"/>
      <c r="YO58" s="200"/>
      <c r="YP58" s="200"/>
      <c r="YQ58" s="200"/>
      <c r="YR58" s="200"/>
      <c r="YS58" s="200"/>
      <c r="YT58" s="200"/>
      <c r="YU58" s="200"/>
      <c r="YV58" s="200"/>
      <c r="YW58" s="200"/>
      <c r="YX58" s="200"/>
      <c r="YY58" s="200"/>
      <c r="YZ58" s="200"/>
      <c r="ZA58" s="200"/>
      <c r="ZB58" s="200"/>
      <c r="ZC58" s="200"/>
      <c r="ZD58" s="200"/>
      <c r="ZE58" s="200"/>
      <c r="ZF58" s="200"/>
      <c r="ZG58" s="200"/>
      <c r="ZH58" s="200"/>
      <c r="ZI58" s="200"/>
      <c r="ZJ58" s="200"/>
      <c r="ZK58" s="200"/>
      <c r="ZL58" s="200"/>
      <c r="ZM58" s="200"/>
      <c r="ZN58" s="200"/>
      <c r="ZO58" s="200"/>
      <c r="ZP58" s="200"/>
      <c r="ZQ58" s="200"/>
      <c r="ZR58" s="200"/>
      <c r="ZS58" s="200"/>
      <c r="ZT58" s="200"/>
      <c r="ZU58" s="200"/>
      <c r="ZV58" s="200"/>
      <c r="ZW58" s="200"/>
      <c r="ZX58" s="200"/>
      <c r="ZY58" s="200"/>
      <c r="ZZ58" s="200"/>
      <c r="AAA58" s="200"/>
      <c r="AAB58" s="200"/>
      <c r="AAC58" s="200"/>
      <c r="AAD58" s="200"/>
      <c r="AAE58" s="200"/>
      <c r="AAF58" s="200"/>
      <c r="AAG58" s="200"/>
      <c r="AAH58" s="200"/>
      <c r="AAI58" s="200"/>
      <c r="AAJ58" s="200"/>
      <c r="AAK58" s="200"/>
      <c r="AAL58" s="200"/>
      <c r="AAM58" s="200"/>
      <c r="AAN58" s="200"/>
      <c r="AAO58" s="200"/>
      <c r="AAP58" s="200"/>
      <c r="AAQ58" s="200"/>
      <c r="AAR58" s="200"/>
      <c r="AAS58" s="200"/>
      <c r="AAT58" s="200"/>
      <c r="AAU58" s="200"/>
      <c r="AAV58" s="200"/>
      <c r="AAW58" s="200"/>
      <c r="AAX58" s="200"/>
      <c r="AAY58" s="200"/>
      <c r="AAZ58" s="200"/>
      <c r="ABA58" s="200"/>
      <c r="ABB58" s="200"/>
      <c r="ABC58" s="200"/>
      <c r="ABD58" s="200"/>
      <c r="ABE58" s="200"/>
      <c r="ABF58" s="200"/>
      <c r="ABG58" s="200"/>
      <c r="ABH58" s="200"/>
      <c r="ABI58" s="200"/>
      <c r="ABJ58" s="200"/>
      <c r="ABK58" s="200"/>
      <c r="ABL58" s="200"/>
      <c r="ABM58" s="200"/>
      <c r="ABN58" s="200"/>
      <c r="ABO58" s="200"/>
      <c r="ABP58" s="200"/>
      <c r="ABQ58" s="200"/>
      <c r="ABR58" s="200"/>
      <c r="ABS58" s="200"/>
      <c r="ABT58" s="200"/>
      <c r="ABU58" s="200"/>
      <c r="ABV58" s="200"/>
      <c r="ABW58" s="200"/>
      <c r="ABX58" s="200"/>
      <c r="ABY58" s="200"/>
      <c r="ABZ58" s="200"/>
      <c r="ACA58" s="200"/>
      <c r="ACB58" s="200"/>
      <c r="ACC58" s="200"/>
      <c r="ACD58" s="200"/>
      <c r="ACE58" s="200"/>
      <c r="ACF58" s="200"/>
      <c r="ACG58" s="200"/>
      <c r="ACH58" s="200"/>
      <c r="ACI58" s="200"/>
      <c r="ACJ58" s="200"/>
      <c r="ACK58" s="200"/>
      <c r="ACL58" s="200"/>
      <c r="ACM58" s="200"/>
      <c r="ACN58" s="200"/>
      <c r="ACO58" s="200"/>
      <c r="ACP58" s="200"/>
      <c r="ACQ58" s="200"/>
      <c r="ACR58" s="200"/>
      <c r="ACS58" s="200"/>
      <c r="ACT58" s="200"/>
      <c r="ACU58" s="200"/>
      <c r="ACV58" s="200"/>
      <c r="ACW58" s="200"/>
      <c r="ACX58" s="200"/>
      <c r="ACY58" s="200"/>
      <c r="ACZ58" s="200"/>
      <c r="ADA58" s="200"/>
      <c r="ADB58" s="200"/>
      <c r="ADC58" s="200"/>
      <c r="ADD58" s="200"/>
      <c r="ADE58" s="200"/>
      <c r="ADF58" s="200"/>
      <c r="ADG58" s="200"/>
      <c r="ADH58" s="200"/>
      <c r="ADI58" s="200"/>
      <c r="ADJ58" s="200"/>
      <c r="ADK58" s="200"/>
      <c r="ADL58" s="200"/>
      <c r="ADM58" s="200"/>
      <c r="ADN58" s="200"/>
      <c r="ADO58" s="200"/>
      <c r="ADP58" s="200"/>
      <c r="ADQ58" s="200"/>
      <c r="ADR58" s="200"/>
      <c r="ADS58" s="200"/>
      <c r="ADT58" s="200"/>
      <c r="ADU58" s="200"/>
      <c r="ADV58" s="200"/>
      <c r="ADW58" s="200"/>
      <c r="ADX58" s="200"/>
      <c r="ADY58" s="200"/>
      <c r="ADZ58" s="200"/>
      <c r="AEA58" s="200"/>
      <c r="AEB58" s="200"/>
      <c r="AEC58" s="200"/>
      <c r="AED58" s="200"/>
      <c r="AEE58" s="200"/>
      <c r="AEF58" s="200"/>
      <c r="AEG58" s="200"/>
      <c r="AEH58" s="200"/>
      <c r="AEI58" s="200"/>
      <c r="AEJ58" s="200"/>
      <c r="AEK58" s="200"/>
      <c r="AEL58" s="200"/>
      <c r="AEM58" s="200"/>
      <c r="AEN58" s="200"/>
      <c r="AEO58" s="200"/>
      <c r="AEP58" s="200"/>
      <c r="AEQ58" s="200"/>
      <c r="AER58" s="200"/>
      <c r="AES58" s="200"/>
      <c r="AET58" s="200"/>
      <c r="AEU58" s="200"/>
      <c r="AEV58" s="200"/>
      <c r="AEW58" s="200"/>
      <c r="AEX58" s="200"/>
      <c r="AEY58" s="200"/>
      <c r="AEZ58" s="200"/>
      <c r="AFA58" s="200"/>
      <c r="AFB58" s="200"/>
      <c r="AFC58" s="200"/>
      <c r="AFD58" s="200"/>
      <c r="AFE58" s="200"/>
      <c r="AFF58" s="200"/>
      <c r="AFG58" s="200"/>
      <c r="AFH58" s="200"/>
      <c r="AFI58" s="200"/>
      <c r="AFJ58" s="200"/>
      <c r="AFK58" s="200"/>
      <c r="AFL58" s="200"/>
      <c r="AFM58" s="200"/>
      <c r="AFN58" s="200"/>
      <c r="AFO58" s="200"/>
      <c r="AFP58" s="200"/>
      <c r="AFQ58" s="200"/>
      <c r="AFR58" s="200"/>
      <c r="AFS58" s="200"/>
      <c r="AFT58" s="200"/>
      <c r="AFU58" s="200"/>
      <c r="AFV58" s="200"/>
      <c r="AFW58" s="200"/>
      <c r="AFX58" s="200"/>
      <c r="AFY58" s="200"/>
      <c r="AFZ58" s="200"/>
      <c r="AGA58" s="200"/>
      <c r="AGB58" s="200"/>
      <c r="AGC58" s="200"/>
      <c r="AGD58" s="200"/>
      <c r="AGE58" s="200"/>
      <c r="AGF58" s="200"/>
      <c r="AGG58" s="200"/>
      <c r="AGH58" s="200"/>
      <c r="AGI58" s="200"/>
      <c r="AGJ58" s="200"/>
      <c r="AGK58" s="200"/>
      <c r="AGL58" s="200"/>
      <c r="AGM58" s="200"/>
      <c r="AGN58" s="200"/>
      <c r="AGO58" s="200"/>
      <c r="AGP58" s="200"/>
      <c r="AGQ58" s="200"/>
      <c r="AGR58" s="200"/>
      <c r="AGS58" s="200"/>
      <c r="AGT58" s="200"/>
      <c r="AGU58" s="200"/>
      <c r="AGV58" s="200"/>
      <c r="AGW58" s="200"/>
      <c r="AGX58" s="200"/>
      <c r="AGY58" s="200"/>
      <c r="AGZ58" s="200"/>
      <c r="AHA58" s="200"/>
      <c r="AHB58" s="200"/>
      <c r="AHC58" s="200"/>
      <c r="AHD58" s="200"/>
      <c r="AHE58" s="200"/>
      <c r="AHF58" s="200"/>
      <c r="AHG58" s="200"/>
      <c r="AHH58" s="200"/>
      <c r="AHI58" s="200"/>
      <c r="AHJ58" s="200"/>
      <c r="AHK58" s="200"/>
      <c r="AHL58" s="200"/>
      <c r="AHM58" s="200"/>
      <c r="AHN58" s="200"/>
      <c r="AHO58" s="200"/>
      <c r="AHQ58" s="209">
        <v>53</v>
      </c>
    </row>
    <row r="59" spans="1:901">
      <c r="A59" s="203" t="s">
        <v>29</v>
      </c>
      <c r="B59" s="204" t="s">
        <v>30</v>
      </c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200"/>
      <c r="HU59" s="200"/>
      <c r="HV59" s="200"/>
      <c r="HW59" s="200"/>
      <c r="HX59" s="200"/>
      <c r="HY59" s="200"/>
      <c r="HZ59" s="200"/>
      <c r="IA59" s="200"/>
      <c r="IB59" s="200"/>
      <c r="IC59" s="200"/>
      <c r="ID59" s="200"/>
      <c r="IE59" s="200"/>
      <c r="IF59" s="200"/>
      <c r="IG59" s="200"/>
      <c r="IH59" s="200"/>
      <c r="II59" s="200"/>
      <c r="IJ59" s="200"/>
      <c r="IK59" s="200"/>
      <c r="IL59" s="200"/>
      <c r="IM59" s="200"/>
      <c r="IN59" s="200"/>
      <c r="IO59" s="200"/>
      <c r="IP59" s="200"/>
      <c r="IQ59" s="200"/>
      <c r="IR59" s="200"/>
      <c r="IS59" s="200"/>
      <c r="IT59" s="200"/>
      <c r="IU59" s="200"/>
      <c r="IV59" s="200"/>
      <c r="IW59" s="200"/>
      <c r="IX59" s="200"/>
      <c r="IY59" s="200"/>
      <c r="IZ59" s="200"/>
      <c r="JA59" s="200"/>
      <c r="JB59" s="200"/>
      <c r="JC59" s="200"/>
      <c r="JD59" s="200"/>
      <c r="JE59" s="200"/>
      <c r="JF59" s="200"/>
      <c r="JG59" s="200"/>
      <c r="JH59" s="200"/>
      <c r="JI59" s="200"/>
      <c r="JJ59" s="200"/>
      <c r="JK59" s="200"/>
      <c r="JL59" s="200"/>
      <c r="JM59" s="200"/>
      <c r="JN59" s="200"/>
      <c r="JO59" s="200"/>
      <c r="JP59" s="200"/>
      <c r="JQ59" s="200"/>
      <c r="JR59" s="200"/>
      <c r="JS59" s="200"/>
      <c r="JT59" s="200"/>
      <c r="JU59" s="200"/>
      <c r="JV59" s="200"/>
      <c r="JW59" s="200"/>
      <c r="JX59" s="200"/>
      <c r="JY59" s="200"/>
      <c r="JZ59" s="200"/>
      <c r="KA59" s="200"/>
      <c r="KB59" s="200"/>
      <c r="KC59" s="200"/>
      <c r="KD59" s="200"/>
      <c r="KE59" s="200"/>
      <c r="KF59" s="200"/>
      <c r="KG59" s="200"/>
      <c r="KH59" s="200"/>
      <c r="KI59" s="200"/>
      <c r="KJ59" s="200"/>
      <c r="KK59" s="200"/>
      <c r="KL59" s="200"/>
      <c r="KM59" s="200"/>
      <c r="KN59" s="200"/>
      <c r="KO59" s="200"/>
      <c r="KP59" s="200"/>
      <c r="KQ59" s="200"/>
      <c r="KR59" s="200"/>
      <c r="KS59" s="200"/>
      <c r="KT59" s="200"/>
      <c r="KU59" s="200"/>
      <c r="KV59" s="200"/>
      <c r="KW59" s="200"/>
      <c r="KX59" s="200"/>
      <c r="KY59" s="200"/>
      <c r="KZ59" s="200"/>
      <c r="LA59" s="200"/>
      <c r="LB59" s="200"/>
      <c r="LC59" s="200"/>
      <c r="LD59" s="200"/>
      <c r="LE59" s="200"/>
      <c r="LF59" s="200"/>
      <c r="LG59" s="200"/>
      <c r="LH59" s="200"/>
      <c r="LI59" s="200"/>
      <c r="LJ59" s="200"/>
      <c r="LK59" s="200"/>
      <c r="LL59" s="200"/>
      <c r="LM59" s="200"/>
      <c r="LN59" s="200"/>
      <c r="LO59" s="200"/>
      <c r="LP59" s="200"/>
      <c r="LQ59" s="200"/>
      <c r="LR59" s="200"/>
      <c r="LS59" s="200"/>
      <c r="LT59" s="200"/>
      <c r="LU59" s="200"/>
      <c r="LV59" s="200"/>
      <c r="LW59" s="200"/>
      <c r="LX59" s="200"/>
      <c r="LY59" s="200"/>
      <c r="LZ59" s="200"/>
      <c r="MA59" s="200"/>
      <c r="MB59" s="200"/>
      <c r="MC59" s="200"/>
      <c r="MD59" s="200"/>
      <c r="ME59" s="200"/>
      <c r="MF59" s="200"/>
      <c r="MG59" s="200"/>
      <c r="MH59" s="200"/>
      <c r="MI59" s="200"/>
      <c r="MJ59" s="200"/>
      <c r="MK59" s="200"/>
      <c r="ML59" s="200"/>
      <c r="MM59" s="200"/>
      <c r="MN59" s="200"/>
      <c r="MO59" s="200"/>
      <c r="MP59" s="200"/>
      <c r="MQ59" s="200"/>
      <c r="MR59" s="200"/>
      <c r="MS59" s="200"/>
      <c r="MT59" s="200"/>
      <c r="MU59" s="200"/>
      <c r="MV59" s="200"/>
      <c r="MW59" s="200"/>
      <c r="MX59" s="200"/>
      <c r="MY59" s="200"/>
      <c r="MZ59" s="200"/>
      <c r="NA59" s="200"/>
      <c r="NB59" s="200"/>
      <c r="NC59" s="200"/>
      <c r="ND59" s="200"/>
      <c r="NE59" s="200"/>
      <c r="NF59" s="200"/>
      <c r="NG59" s="200"/>
      <c r="NH59" s="200"/>
      <c r="NI59" s="200"/>
      <c r="NJ59" s="200"/>
      <c r="NK59" s="200"/>
      <c r="NL59" s="200"/>
      <c r="NM59" s="200"/>
      <c r="NN59" s="200"/>
      <c r="NO59" s="200"/>
      <c r="NP59" s="200"/>
      <c r="NQ59" s="200"/>
      <c r="NR59" s="200"/>
      <c r="NS59" s="200"/>
      <c r="NT59" s="200"/>
      <c r="NU59" s="200"/>
      <c r="NV59" s="200"/>
      <c r="NW59" s="200"/>
      <c r="NX59" s="200"/>
      <c r="NY59" s="200"/>
      <c r="NZ59" s="200"/>
      <c r="OA59" s="200"/>
      <c r="OB59" s="200"/>
      <c r="OC59" s="200"/>
      <c r="OD59" s="200"/>
      <c r="OE59" s="200"/>
      <c r="OF59" s="200"/>
      <c r="OG59" s="200"/>
      <c r="OH59" s="200"/>
      <c r="OI59" s="200"/>
      <c r="OJ59" s="200"/>
      <c r="OK59" s="200"/>
      <c r="OL59" s="200"/>
      <c r="OM59" s="200"/>
      <c r="ON59" s="200"/>
      <c r="OO59" s="200"/>
      <c r="OP59" s="200"/>
      <c r="OQ59" s="200"/>
      <c r="OR59" s="200"/>
      <c r="OS59" s="200"/>
      <c r="OT59" s="200"/>
      <c r="OU59" s="200"/>
      <c r="OV59" s="200"/>
      <c r="OW59" s="200"/>
      <c r="OX59" s="200"/>
      <c r="OY59" s="200"/>
      <c r="OZ59" s="200"/>
      <c r="PA59" s="200"/>
      <c r="PB59" s="200"/>
      <c r="PC59" s="200"/>
      <c r="PD59" s="200"/>
      <c r="PE59" s="200"/>
      <c r="PF59" s="200"/>
      <c r="PG59" s="200"/>
      <c r="PH59" s="200"/>
      <c r="PI59" s="200"/>
      <c r="PJ59" s="200"/>
      <c r="PK59" s="200"/>
      <c r="PL59" s="200"/>
      <c r="PM59" s="200"/>
      <c r="PN59" s="200"/>
      <c r="PO59" s="200"/>
      <c r="PP59" s="200"/>
      <c r="PQ59" s="200"/>
      <c r="PR59" s="200"/>
      <c r="PS59" s="200"/>
      <c r="PT59" s="200"/>
      <c r="PU59" s="200"/>
      <c r="PV59" s="200"/>
      <c r="PW59" s="200"/>
      <c r="PX59" s="200"/>
      <c r="PY59" s="200"/>
      <c r="PZ59" s="200"/>
      <c r="QA59" s="200"/>
      <c r="QB59" s="200"/>
      <c r="QC59" s="200"/>
      <c r="QD59" s="200"/>
      <c r="QE59" s="200"/>
      <c r="QF59" s="200"/>
      <c r="QG59" s="200"/>
      <c r="QH59" s="200"/>
      <c r="QI59" s="200"/>
      <c r="QJ59" s="200"/>
      <c r="QK59" s="200"/>
      <c r="QL59" s="200"/>
      <c r="QM59" s="200"/>
      <c r="QN59" s="200"/>
      <c r="QO59" s="200"/>
      <c r="QP59" s="200"/>
      <c r="QQ59" s="200"/>
      <c r="QR59" s="200"/>
      <c r="QS59" s="200"/>
      <c r="QT59" s="200"/>
      <c r="QU59" s="200"/>
      <c r="QV59" s="200"/>
      <c r="QW59" s="200"/>
      <c r="QX59" s="200"/>
      <c r="QY59" s="200"/>
      <c r="QZ59" s="200"/>
      <c r="RA59" s="200"/>
      <c r="RB59" s="200"/>
      <c r="RC59" s="200"/>
      <c r="RD59" s="200"/>
      <c r="RE59" s="200"/>
      <c r="RF59" s="200"/>
      <c r="RG59" s="200"/>
      <c r="RH59" s="200"/>
      <c r="RI59" s="200"/>
      <c r="RJ59" s="200"/>
      <c r="RK59" s="200"/>
      <c r="RL59" s="200"/>
      <c r="RM59" s="200"/>
      <c r="RN59" s="200"/>
      <c r="RO59" s="200"/>
      <c r="RP59" s="200"/>
      <c r="RQ59" s="200"/>
      <c r="RR59" s="200"/>
      <c r="RS59" s="200"/>
      <c r="RT59" s="200"/>
      <c r="RU59" s="200"/>
      <c r="RV59" s="200"/>
      <c r="RW59" s="200"/>
      <c r="RX59" s="200"/>
      <c r="RY59" s="200"/>
      <c r="RZ59" s="200"/>
      <c r="SA59" s="200"/>
      <c r="SB59" s="200"/>
      <c r="SC59" s="200"/>
      <c r="SD59" s="200"/>
      <c r="SE59" s="200"/>
      <c r="SF59" s="200"/>
      <c r="SG59" s="200"/>
      <c r="SH59" s="200"/>
      <c r="SI59" s="200"/>
      <c r="SJ59" s="200"/>
      <c r="SK59" s="200"/>
      <c r="SL59" s="200"/>
      <c r="SM59" s="200"/>
      <c r="SN59" s="200"/>
      <c r="SO59" s="200"/>
      <c r="SP59" s="200"/>
      <c r="SQ59" s="200"/>
      <c r="SR59" s="200"/>
      <c r="SS59" s="200"/>
      <c r="ST59" s="200"/>
      <c r="SU59" s="200"/>
      <c r="SV59" s="200"/>
      <c r="SW59" s="200"/>
      <c r="SX59" s="200"/>
      <c r="SY59" s="200"/>
      <c r="SZ59" s="200"/>
      <c r="TA59" s="200"/>
      <c r="TB59" s="200"/>
      <c r="TC59" s="200"/>
      <c r="TD59" s="200"/>
      <c r="TE59" s="200"/>
      <c r="TF59" s="200"/>
      <c r="TG59" s="200"/>
      <c r="TH59" s="200"/>
      <c r="TI59" s="200"/>
      <c r="TJ59" s="200"/>
      <c r="TK59" s="200"/>
      <c r="TL59" s="200"/>
      <c r="TM59" s="200"/>
      <c r="TN59" s="200"/>
      <c r="TO59" s="200"/>
      <c r="TP59" s="200"/>
      <c r="TQ59" s="200"/>
      <c r="TR59" s="200"/>
      <c r="TS59" s="200"/>
      <c r="TT59" s="200"/>
      <c r="TU59" s="200"/>
      <c r="TV59" s="200"/>
      <c r="TW59" s="200"/>
      <c r="TX59" s="200"/>
      <c r="TY59" s="200"/>
      <c r="TZ59" s="200"/>
      <c r="UA59" s="200"/>
      <c r="UB59" s="200"/>
      <c r="UC59" s="200"/>
      <c r="UD59" s="200"/>
      <c r="UE59" s="200"/>
      <c r="UF59" s="200"/>
      <c r="UG59" s="200"/>
      <c r="UH59" s="200"/>
      <c r="UI59" s="200"/>
      <c r="UJ59" s="200"/>
      <c r="UK59" s="200"/>
      <c r="UL59" s="200"/>
      <c r="UM59" s="200"/>
      <c r="UN59" s="200"/>
      <c r="UO59" s="200"/>
      <c r="UP59" s="200"/>
      <c r="UQ59" s="200"/>
      <c r="UR59" s="200"/>
      <c r="US59" s="200"/>
      <c r="UT59" s="200"/>
      <c r="UU59" s="200"/>
      <c r="UV59" s="200"/>
      <c r="UW59" s="200"/>
      <c r="UX59" s="200"/>
      <c r="UY59" s="200"/>
      <c r="UZ59" s="200"/>
      <c r="VA59" s="200"/>
      <c r="VB59" s="200"/>
      <c r="VC59" s="200"/>
      <c r="VD59" s="200"/>
      <c r="VE59" s="200"/>
      <c r="VF59" s="200"/>
      <c r="VG59" s="200"/>
      <c r="VH59" s="200"/>
      <c r="VI59" s="200"/>
      <c r="VJ59" s="200"/>
      <c r="VK59" s="200"/>
      <c r="VL59" s="200"/>
      <c r="VM59" s="200"/>
      <c r="VN59" s="200"/>
      <c r="VO59" s="200"/>
      <c r="VP59" s="200"/>
      <c r="VQ59" s="200"/>
      <c r="VR59" s="200"/>
      <c r="VS59" s="200"/>
      <c r="VT59" s="200"/>
      <c r="VU59" s="200"/>
      <c r="VV59" s="200"/>
      <c r="VW59" s="200"/>
      <c r="VX59" s="200"/>
      <c r="VY59" s="200"/>
      <c r="VZ59" s="200"/>
      <c r="WA59" s="200"/>
      <c r="WB59" s="200"/>
      <c r="WC59" s="200"/>
      <c r="WD59" s="200"/>
      <c r="WE59" s="200"/>
      <c r="WF59" s="200"/>
      <c r="WG59" s="200"/>
      <c r="WH59" s="200"/>
      <c r="WI59" s="200"/>
      <c r="WJ59" s="200"/>
      <c r="WK59" s="200"/>
      <c r="WL59" s="200"/>
      <c r="WM59" s="200"/>
      <c r="WN59" s="200"/>
      <c r="WO59" s="200"/>
      <c r="WP59" s="200"/>
      <c r="WQ59" s="200"/>
      <c r="WR59" s="200"/>
      <c r="WS59" s="200"/>
      <c r="WT59" s="200"/>
      <c r="WU59" s="200"/>
      <c r="WV59" s="200"/>
      <c r="WW59" s="200"/>
      <c r="WX59" s="200"/>
      <c r="WY59" s="200"/>
      <c r="WZ59" s="200"/>
      <c r="XA59" s="200"/>
      <c r="XB59" s="200"/>
      <c r="XC59" s="200"/>
      <c r="XD59" s="200"/>
      <c r="XE59" s="200"/>
      <c r="XF59" s="200"/>
      <c r="XG59" s="200"/>
      <c r="XH59" s="200"/>
      <c r="XI59" s="200"/>
      <c r="XJ59" s="200"/>
      <c r="XK59" s="200"/>
      <c r="XL59" s="200"/>
      <c r="XM59" s="200"/>
      <c r="XN59" s="200"/>
      <c r="XO59" s="200"/>
      <c r="XP59" s="200"/>
      <c r="XQ59" s="200"/>
      <c r="XR59" s="200"/>
      <c r="XS59" s="200"/>
      <c r="XT59" s="200"/>
      <c r="XU59" s="200"/>
      <c r="XV59" s="200"/>
      <c r="XW59" s="200"/>
      <c r="XX59" s="200"/>
      <c r="XY59" s="200"/>
      <c r="XZ59" s="200"/>
      <c r="YA59" s="200"/>
      <c r="YB59" s="200"/>
      <c r="YC59" s="200"/>
      <c r="YD59" s="200"/>
      <c r="YE59" s="200"/>
      <c r="YF59" s="200"/>
      <c r="YG59" s="200"/>
      <c r="YH59" s="200"/>
      <c r="YI59" s="200"/>
      <c r="YJ59" s="200"/>
      <c r="YK59" s="200"/>
      <c r="YL59" s="200"/>
      <c r="YM59" s="200"/>
      <c r="YN59" s="200"/>
      <c r="YO59" s="200"/>
      <c r="YP59" s="200"/>
      <c r="YQ59" s="200"/>
      <c r="YR59" s="200"/>
      <c r="YS59" s="200"/>
      <c r="YT59" s="200"/>
      <c r="YU59" s="200"/>
      <c r="YV59" s="200"/>
      <c r="YW59" s="200"/>
      <c r="YX59" s="200"/>
      <c r="YY59" s="200"/>
      <c r="YZ59" s="200"/>
      <c r="ZA59" s="200"/>
      <c r="ZB59" s="200"/>
      <c r="ZC59" s="200"/>
      <c r="ZD59" s="200"/>
      <c r="ZE59" s="200"/>
      <c r="ZF59" s="200"/>
      <c r="ZG59" s="200"/>
      <c r="ZH59" s="200"/>
      <c r="ZI59" s="200"/>
      <c r="ZJ59" s="200"/>
      <c r="ZK59" s="200"/>
      <c r="ZL59" s="200"/>
      <c r="ZM59" s="200"/>
      <c r="ZN59" s="200"/>
      <c r="ZO59" s="200"/>
      <c r="ZP59" s="200"/>
      <c r="ZQ59" s="200"/>
      <c r="ZR59" s="200"/>
      <c r="ZS59" s="200"/>
      <c r="ZT59" s="200"/>
      <c r="ZU59" s="200"/>
      <c r="ZV59" s="200"/>
      <c r="ZW59" s="200"/>
      <c r="ZX59" s="200"/>
      <c r="ZY59" s="200"/>
      <c r="ZZ59" s="200"/>
      <c r="AAA59" s="200"/>
      <c r="AAB59" s="200"/>
      <c r="AAC59" s="200"/>
      <c r="AAD59" s="200"/>
      <c r="AAE59" s="200"/>
      <c r="AAF59" s="200"/>
      <c r="AAG59" s="200"/>
      <c r="AAH59" s="200"/>
      <c r="AAI59" s="200"/>
      <c r="AAJ59" s="200"/>
      <c r="AAK59" s="200"/>
      <c r="AAL59" s="200"/>
      <c r="AAM59" s="200"/>
      <c r="AAN59" s="200"/>
      <c r="AAO59" s="200"/>
      <c r="AAP59" s="200"/>
      <c r="AAQ59" s="200"/>
      <c r="AAR59" s="200"/>
      <c r="AAS59" s="200"/>
      <c r="AAT59" s="200"/>
      <c r="AAU59" s="200"/>
      <c r="AAV59" s="200"/>
      <c r="AAW59" s="200"/>
      <c r="AAX59" s="200"/>
      <c r="AAY59" s="200"/>
      <c r="AAZ59" s="200"/>
      <c r="ABA59" s="200"/>
      <c r="ABB59" s="200"/>
      <c r="ABC59" s="200"/>
      <c r="ABD59" s="200"/>
      <c r="ABE59" s="200"/>
      <c r="ABF59" s="200"/>
      <c r="ABG59" s="200"/>
      <c r="ABH59" s="200"/>
      <c r="ABI59" s="200"/>
      <c r="ABJ59" s="200"/>
      <c r="ABK59" s="200"/>
      <c r="ABL59" s="200"/>
      <c r="ABM59" s="200"/>
      <c r="ABN59" s="200"/>
      <c r="ABO59" s="200"/>
      <c r="ABP59" s="200"/>
      <c r="ABQ59" s="200"/>
      <c r="ABR59" s="200"/>
      <c r="ABS59" s="200"/>
      <c r="ABT59" s="200"/>
      <c r="ABU59" s="200"/>
      <c r="ABV59" s="200"/>
      <c r="ABW59" s="200"/>
      <c r="ABX59" s="200"/>
      <c r="ABY59" s="200"/>
      <c r="ABZ59" s="200"/>
      <c r="ACA59" s="200"/>
      <c r="ACB59" s="200"/>
      <c r="ACC59" s="200"/>
      <c r="ACD59" s="200"/>
      <c r="ACE59" s="200"/>
      <c r="ACF59" s="200"/>
      <c r="ACG59" s="200"/>
      <c r="ACH59" s="200"/>
      <c r="ACI59" s="200"/>
      <c r="ACJ59" s="200"/>
      <c r="ACK59" s="200"/>
      <c r="ACL59" s="200"/>
      <c r="ACM59" s="200"/>
      <c r="ACN59" s="200"/>
      <c r="ACO59" s="200"/>
      <c r="ACP59" s="200"/>
      <c r="ACQ59" s="200"/>
      <c r="ACR59" s="200"/>
      <c r="ACS59" s="200"/>
      <c r="ACT59" s="200"/>
      <c r="ACU59" s="200"/>
      <c r="ACV59" s="200"/>
      <c r="ACW59" s="200"/>
      <c r="ACX59" s="200"/>
      <c r="ACY59" s="200"/>
      <c r="ACZ59" s="200"/>
      <c r="ADA59" s="200"/>
      <c r="ADB59" s="200"/>
      <c r="ADC59" s="200"/>
      <c r="ADD59" s="200"/>
      <c r="ADE59" s="200"/>
      <c r="ADF59" s="200"/>
      <c r="ADG59" s="200"/>
      <c r="ADH59" s="200"/>
      <c r="ADI59" s="200"/>
      <c r="ADJ59" s="200"/>
      <c r="ADK59" s="200"/>
      <c r="ADL59" s="200"/>
      <c r="ADM59" s="200"/>
      <c r="ADN59" s="200"/>
      <c r="ADO59" s="200"/>
      <c r="ADP59" s="200"/>
      <c r="ADQ59" s="200"/>
      <c r="ADR59" s="200"/>
      <c r="ADS59" s="200"/>
      <c r="ADT59" s="200"/>
      <c r="ADU59" s="200"/>
      <c r="ADV59" s="200"/>
      <c r="ADW59" s="200"/>
      <c r="ADX59" s="200"/>
      <c r="ADY59" s="200"/>
      <c r="ADZ59" s="200"/>
      <c r="AEA59" s="200"/>
      <c r="AEB59" s="200"/>
      <c r="AEC59" s="200"/>
      <c r="AED59" s="200"/>
      <c r="AEE59" s="200"/>
      <c r="AEF59" s="200"/>
      <c r="AEG59" s="200"/>
      <c r="AEH59" s="200"/>
      <c r="AEI59" s="200"/>
      <c r="AEJ59" s="200"/>
      <c r="AEK59" s="200"/>
      <c r="AEL59" s="200"/>
      <c r="AEM59" s="200"/>
      <c r="AEN59" s="200"/>
      <c r="AEO59" s="200"/>
      <c r="AEP59" s="200"/>
      <c r="AEQ59" s="200"/>
      <c r="AER59" s="200"/>
      <c r="AES59" s="200"/>
      <c r="AET59" s="200"/>
      <c r="AEU59" s="200"/>
      <c r="AEV59" s="200"/>
      <c r="AEW59" s="200"/>
      <c r="AEX59" s="200"/>
      <c r="AEY59" s="200"/>
      <c r="AEZ59" s="200"/>
      <c r="AFA59" s="200"/>
      <c r="AFB59" s="200"/>
      <c r="AFC59" s="200"/>
      <c r="AFD59" s="200"/>
      <c r="AFE59" s="200"/>
      <c r="AFF59" s="200"/>
      <c r="AFG59" s="200"/>
      <c r="AFH59" s="200"/>
      <c r="AFI59" s="200"/>
      <c r="AFJ59" s="200"/>
      <c r="AFK59" s="200"/>
      <c r="AFL59" s="200"/>
      <c r="AFM59" s="200"/>
      <c r="AFN59" s="200"/>
      <c r="AFO59" s="200"/>
      <c r="AFP59" s="200"/>
      <c r="AFQ59" s="200"/>
      <c r="AFR59" s="200"/>
      <c r="AFS59" s="200"/>
      <c r="AFT59" s="200"/>
      <c r="AFU59" s="200"/>
      <c r="AFV59" s="200"/>
      <c r="AFW59" s="200"/>
      <c r="AFX59" s="200"/>
      <c r="AFY59" s="200"/>
      <c r="AFZ59" s="200"/>
      <c r="AGA59" s="200"/>
      <c r="AGB59" s="200"/>
      <c r="AGC59" s="200"/>
      <c r="AGD59" s="200"/>
      <c r="AGE59" s="200"/>
      <c r="AGF59" s="200"/>
      <c r="AGG59" s="200"/>
      <c r="AGH59" s="200"/>
      <c r="AGI59" s="200"/>
      <c r="AGJ59" s="200"/>
      <c r="AGK59" s="200"/>
      <c r="AGL59" s="200"/>
      <c r="AGM59" s="200"/>
      <c r="AGN59" s="200"/>
      <c r="AGO59" s="200"/>
      <c r="AGP59" s="200"/>
      <c r="AGQ59" s="200"/>
      <c r="AGR59" s="200"/>
      <c r="AGS59" s="200"/>
      <c r="AGT59" s="200"/>
      <c r="AGU59" s="200"/>
      <c r="AGV59" s="200"/>
      <c r="AGW59" s="200"/>
      <c r="AGX59" s="200"/>
      <c r="AGY59" s="200"/>
      <c r="AGZ59" s="200"/>
      <c r="AHA59" s="200"/>
      <c r="AHB59" s="200"/>
      <c r="AHC59" s="200"/>
      <c r="AHD59" s="200"/>
      <c r="AHE59" s="200"/>
      <c r="AHF59" s="200"/>
      <c r="AHG59" s="200"/>
      <c r="AHH59" s="200"/>
      <c r="AHI59" s="200"/>
      <c r="AHJ59" s="200"/>
      <c r="AHK59" s="200"/>
      <c r="AHL59" s="200"/>
      <c r="AHM59" s="200"/>
      <c r="AHN59" s="200"/>
      <c r="AHO59" s="200"/>
      <c r="AHQ59" s="208">
        <v>54</v>
      </c>
    </row>
    <row r="60" spans="1:901">
      <c r="A60" s="203" t="s">
        <v>31</v>
      </c>
      <c r="B60" s="204" t="s">
        <v>32</v>
      </c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200"/>
      <c r="HU60" s="200"/>
      <c r="HV60" s="200"/>
      <c r="HW60" s="200"/>
      <c r="HX60" s="200"/>
      <c r="HY60" s="200"/>
      <c r="HZ60" s="200"/>
      <c r="IA60" s="200"/>
      <c r="IB60" s="200"/>
      <c r="IC60" s="200"/>
      <c r="ID60" s="200"/>
      <c r="IE60" s="200"/>
      <c r="IF60" s="200"/>
      <c r="IG60" s="200"/>
      <c r="IH60" s="200"/>
      <c r="II60" s="200"/>
      <c r="IJ60" s="200"/>
      <c r="IK60" s="200"/>
      <c r="IL60" s="200"/>
      <c r="IM60" s="200"/>
      <c r="IN60" s="200"/>
      <c r="IO60" s="200"/>
      <c r="IP60" s="200"/>
      <c r="IQ60" s="200"/>
      <c r="IR60" s="200"/>
      <c r="IS60" s="200"/>
      <c r="IT60" s="200"/>
      <c r="IU60" s="200"/>
      <c r="IV60" s="200"/>
      <c r="IW60" s="200"/>
      <c r="IX60" s="200"/>
      <c r="IY60" s="200"/>
      <c r="IZ60" s="200"/>
      <c r="JA60" s="200"/>
      <c r="JB60" s="200"/>
      <c r="JC60" s="200"/>
      <c r="JD60" s="200"/>
      <c r="JE60" s="200"/>
      <c r="JF60" s="200"/>
      <c r="JG60" s="200"/>
      <c r="JH60" s="200"/>
      <c r="JI60" s="200"/>
      <c r="JJ60" s="200"/>
      <c r="JK60" s="200"/>
      <c r="JL60" s="200"/>
      <c r="JM60" s="200"/>
      <c r="JN60" s="200"/>
      <c r="JO60" s="200"/>
      <c r="JP60" s="200"/>
      <c r="JQ60" s="200"/>
      <c r="JR60" s="200"/>
      <c r="JS60" s="200"/>
      <c r="JT60" s="200"/>
      <c r="JU60" s="200"/>
      <c r="JV60" s="200"/>
      <c r="JW60" s="200"/>
      <c r="JX60" s="200"/>
      <c r="JY60" s="200"/>
      <c r="JZ60" s="200"/>
      <c r="KA60" s="200"/>
      <c r="KB60" s="200"/>
      <c r="KC60" s="200"/>
      <c r="KD60" s="200"/>
      <c r="KE60" s="200"/>
      <c r="KF60" s="200"/>
      <c r="KG60" s="200"/>
      <c r="KH60" s="200"/>
      <c r="KI60" s="200"/>
      <c r="KJ60" s="200"/>
      <c r="KK60" s="200"/>
      <c r="KL60" s="200"/>
      <c r="KM60" s="200"/>
      <c r="KN60" s="200"/>
      <c r="KO60" s="200"/>
      <c r="KP60" s="200"/>
      <c r="KQ60" s="200"/>
      <c r="KR60" s="200"/>
      <c r="KS60" s="200"/>
      <c r="KT60" s="200"/>
      <c r="KU60" s="200"/>
      <c r="KV60" s="200"/>
      <c r="KW60" s="200"/>
      <c r="KX60" s="200"/>
      <c r="KY60" s="200"/>
      <c r="KZ60" s="200"/>
      <c r="LA60" s="200"/>
      <c r="LB60" s="200"/>
      <c r="LC60" s="200"/>
      <c r="LD60" s="200"/>
      <c r="LE60" s="200"/>
      <c r="LF60" s="200"/>
      <c r="LG60" s="200"/>
      <c r="LH60" s="200"/>
      <c r="LI60" s="200"/>
      <c r="LJ60" s="200"/>
      <c r="LK60" s="200"/>
      <c r="LL60" s="200"/>
      <c r="LM60" s="200"/>
      <c r="LN60" s="200"/>
      <c r="LO60" s="200"/>
      <c r="LP60" s="200"/>
      <c r="LQ60" s="200"/>
      <c r="LR60" s="200"/>
      <c r="LS60" s="200"/>
      <c r="LT60" s="200"/>
      <c r="LU60" s="200"/>
      <c r="LV60" s="200"/>
      <c r="LW60" s="200"/>
      <c r="LX60" s="200"/>
      <c r="LY60" s="200"/>
      <c r="LZ60" s="200"/>
      <c r="MA60" s="200"/>
      <c r="MB60" s="200"/>
      <c r="MC60" s="200"/>
      <c r="MD60" s="200"/>
      <c r="ME60" s="200"/>
      <c r="MF60" s="200"/>
      <c r="MG60" s="200"/>
      <c r="MH60" s="200"/>
      <c r="MI60" s="200"/>
      <c r="MJ60" s="200"/>
      <c r="MK60" s="200"/>
      <c r="ML60" s="200"/>
      <c r="MM60" s="200"/>
      <c r="MN60" s="200"/>
      <c r="MO60" s="200"/>
      <c r="MP60" s="200"/>
      <c r="MQ60" s="200"/>
      <c r="MR60" s="200"/>
      <c r="MS60" s="200"/>
      <c r="MT60" s="200"/>
      <c r="MU60" s="200"/>
      <c r="MV60" s="200"/>
      <c r="MW60" s="200"/>
      <c r="MX60" s="200"/>
      <c r="MY60" s="200"/>
      <c r="MZ60" s="200"/>
      <c r="NA60" s="200"/>
      <c r="NB60" s="200"/>
      <c r="NC60" s="200"/>
      <c r="ND60" s="200"/>
      <c r="NE60" s="200"/>
      <c r="NF60" s="200"/>
      <c r="NG60" s="200"/>
      <c r="NH60" s="200"/>
      <c r="NI60" s="200"/>
      <c r="NJ60" s="200"/>
      <c r="NK60" s="200"/>
      <c r="NL60" s="200"/>
      <c r="NM60" s="200"/>
      <c r="NN60" s="200"/>
      <c r="NO60" s="200"/>
      <c r="NP60" s="200"/>
      <c r="NQ60" s="200"/>
      <c r="NR60" s="200"/>
      <c r="NS60" s="200"/>
      <c r="NT60" s="200"/>
      <c r="NU60" s="200"/>
      <c r="NV60" s="200"/>
      <c r="NW60" s="200"/>
      <c r="NX60" s="200"/>
      <c r="NY60" s="200"/>
      <c r="NZ60" s="200"/>
      <c r="OA60" s="200"/>
      <c r="OB60" s="200"/>
      <c r="OC60" s="200"/>
      <c r="OD60" s="200"/>
      <c r="OE60" s="200"/>
      <c r="OF60" s="200"/>
      <c r="OG60" s="200"/>
      <c r="OH60" s="200"/>
      <c r="OI60" s="200"/>
      <c r="OJ60" s="200"/>
      <c r="OK60" s="200"/>
      <c r="OL60" s="200"/>
      <c r="OM60" s="200"/>
      <c r="ON60" s="200"/>
      <c r="OO60" s="200"/>
      <c r="OP60" s="200"/>
      <c r="OQ60" s="200"/>
      <c r="OR60" s="200"/>
      <c r="OS60" s="200"/>
      <c r="OT60" s="200"/>
      <c r="OU60" s="200"/>
      <c r="OV60" s="200"/>
      <c r="OW60" s="200"/>
      <c r="OX60" s="200"/>
      <c r="OY60" s="200"/>
      <c r="OZ60" s="200"/>
      <c r="PA60" s="200"/>
      <c r="PB60" s="200"/>
      <c r="PC60" s="200"/>
      <c r="PD60" s="200"/>
      <c r="PE60" s="200"/>
      <c r="PF60" s="200"/>
      <c r="PG60" s="200"/>
      <c r="PH60" s="200"/>
      <c r="PI60" s="200"/>
      <c r="PJ60" s="200"/>
      <c r="PK60" s="200"/>
      <c r="PL60" s="200"/>
      <c r="PM60" s="200"/>
      <c r="PN60" s="200"/>
      <c r="PO60" s="200"/>
      <c r="PP60" s="200"/>
      <c r="PQ60" s="200"/>
      <c r="PR60" s="200"/>
      <c r="PS60" s="200"/>
      <c r="PT60" s="200"/>
      <c r="PU60" s="200"/>
      <c r="PV60" s="200"/>
      <c r="PW60" s="200"/>
      <c r="PX60" s="200"/>
      <c r="PY60" s="200"/>
      <c r="PZ60" s="200"/>
      <c r="QA60" s="200"/>
      <c r="QB60" s="200"/>
      <c r="QC60" s="200"/>
      <c r="QD60" s="200"/>
      <c r="QE60" s="200"/>
      <c r="QF60" s="200"/>
      <c r="QG60" s="200"/>
      <c r="QH60" s="200"/>
      <c r="QI60" s="200"/>
      <c r="QJ60" s="200"/>
      <c r="QK60" s="200"/>
      <c r="QL60" s="200"/>
      <c r="QM60" s="200"/>
      <c r="QN60" s="200"/>
      <c r="QO60" s="200"/>
      <c r="QP60" s="200"/>
      <c r="QQ60" s="200"/>
      <c r="QR60" s="200"/>
      <c r="QS60" s="200"/>
      <c r="QT60" s="200"/>
      <c r="QU60" s="200"/>
      <c r="QV60" s="200"/>
      <c r="QW60" s="200"/>
      <c r="QX60" s="200"/>
      <c r="QY60" s="200"/>
      <c r="QZ60" s="200"/>
      <c r="RA60" s="200"/>
      <c r="RB60" s="200"/>
      <c r="RC60" s="200"/>
      <c r="RD60" s="200"/>
      <c r="RE60" s="200"/>
      <c r="RF60" s="200"/>
      <c r="RG60" s="200"/>
      <c r="RH60" s="200"/>
      <c r="RI60" s="200"/>
      <c r="RJ60" s="200"/>
      <c r="RK60" s="200"/>
      <c r="RL60" s="200"/>
      <c r="RM60" s="200"/>
      <c r="RN60" s="200"/>
      <c r="RO60" s="200"/>
      <c r="RP60" s="200"/>
      <c r="RQ60" s="200"/>
      <c r="RR60" s="200"/>
      <c r="RS60" s="200"/>
      <c r="RT60" s="200"/>
      <c r="RU60" s="200"/>
      <c r="RV60" s="200"/>
      <c r="RW60" s="200"/>
      <c r="RX60" s="200"/>
      <c r="RY60" s="200"/>
      <c r="RZ60" s="200"/>
      <c r="SA60" s="200"/>
      <c r="SB60" s="200"/>
      <c r="SC60" s="200"/>
      <c r="SD60" s="200"/>
      <c r="SE60" s="200"/>
      <c r="SF60" s="200"/>
      <c r="SG60" s="200"/>
      <c r="SH60" s="200"/>
      <c r="SI60" s="200"/>
      <c r="SJ60" s="200"/>
      <c r="SK60" s="200"/>
      <c r="SL60" s="200"/>
      <c r="SM60" s="200"/>
      <c r="SN60" s="200"/>
      <c r="SO60" s="200"/>
      <c r="SP60" s="200"/>
      <c r="SQ60" s="200"/>
      <c r="SR60" s="200"/>
      <c r="SS60" s="200"/>
      <c r="ST60" s="200"/>
      <c r="SU60" s="200"/>
      <c r="SV60" s="200"/>
      <c r="SW60" s="200"/>
      <c r="SX60" s="200"/>
      <c r="SY60" s="200"/>
      <c r="SZ60" s="200"/>
      <c r="TA60" s="200"/>
      <c r="TB60" s="200"/>
      <c r="TC60" s="200"/>
      <c r="TD60" s="200"/>
      <c r="TE60" s="200"/>
      <c r="TF60" s="200"/>
      <c r="TG60" s="200"/>
      <c r="TH60" s="200"/>
      <c r="TI60" s="200"/>
      <c r="TJ60" s="200"/>
      <c r="TK60" s="200"/>
      <c r="TL60" s="200"/>
      <c r="TM60" s="200"/>
      <c r="TN60" s="200"/>
      <c r="TO60" s="200"/>
      <c r="TP60" s="200"/>
      <c r="TQ60" s="200"/>
      <c r="TR60" s="200"/>
      <c r="TS60" s="200"/>
      <c r="TT60" s="200"/>
      <c r="TU60" s="200"/>
      <c r="TV60" s="200"/>
      <c r="TW60" s="200"/>
      <c r="TX60" s="200"/>
      <c r="TY60" s="200"/>
      <c r="TZ60" s="200"/>
      <c r="UA60" s="200"/>
      <c r="UB60" s="200"/>
      <c r="UC60" s="200"/>
      <c r="UD60" s="200"/>
      <c r="UE60" s="200"/>
      <c r="UF60" s="200"/>
      <c r="UG60" s="200"/>
      <c r="UH60" s="200"/>
      <c r="UI60" s="200"/>
      <c r="UJ60" s="200"/>
      <c r="UK60" s="200"/>
      <c r="UL60" s="200"/>
      <c r="UM60" s="200"/>
      <c r="UN60" s="200"/>
      <c r="UO60" s="200"/>
      <c r="UP60" s="200"/>
      <c r="UQ60" s="200"/>
      <c r="UR60" s="200"/>
      <c r="US60" s="200"/>
      <c r="UT60" s="200"/>
      <c r="UU60" s="200"/>
      <c r="UV60" s="200"/>
      <c r="UW60" s="200"/>
      <c r="UX60" s="200"/>
      <c r="UY60" s="200"/>
      <c r="UZ60" s="200"/>
      <c r="VA60" s="200"/>
      <c r="VB60" s="200"/>
      <c r="VC60" s="200"/>
      <c r="VD60" s="200"/>
      <c r="VE60" s="200"/>
      <c r="VF60" s="200"/>
      <c r="VG60" s="200"/>
      <c r="VH60" s="200"/>
      <c r="VI60" s="200"/>
      <c r="VJ60" s="200"/>
      <c r="VK60" s="200"/>
      <c r="VL60" s="200"/>
      <c r="VM60" s="200"/>
      <c r="VN60" s="200"/>
      <c r="VO60" s="200"/>
      <c r="VP60" s="200"/>
      <c r="VQ60" s="200"/>
      <c r="VR60" s="200"/>
      <c r="VS60" s="200"/>
      <c r="VT60" s="200"/>
      <c r="VU60" s="200"/>
      <c r="VV60" s="200"/>
      <c r="VW60" s="200"/>
      <c r="VX60" s="200"/>
      <c r="VY60" s="200"/>
      <c r="VZ60" s="200"/>
      <c r="WA60" s="200"/>
      <c r="WB60" s="200"/>
      <c r="WC60" s="200"/>
      <c r="WD60" s="200"/>
      <c r="WE60" s="200"/>
      <c r="WF60" s="200"/>
      <c r="WG60" s="200"/>
      <c r="WH60" s="200"/>
      <c r="WI60" s="200"/>
      <c r="WJ60" s="200"/>
      <c r="WK60" s="200"/>
      <c r="WL60" s="200"/>
      <c r="WM60" s="200"/>
      <c r="WN60" s="200"/>
      <c r="WO60" s="200"/>
      <c r="WP60" s="200"/>
      <c r="WQ60" s="200"/>
      <c r="WR60" s="200"/>
      <c r="WS60" s="200"/>
      <c r="WT60" s="200"/>
      <c r="WU60" s="200"/>
      <c r="WV60" s="200"/>
      <c r="WW60" s="200"/>
      <c r="WX60" s="200"/>
      <c r="WY60" s="200"/>
      <c r="WZ60" s="200"/>
      <c r="XA60" s="200"/>
      <c r="XB60" s="200"/>
      <c r="XC60" s="200"/>
      <c r="XD60" s="200"/>
      <c r="XE60" s="200"/>
      <c r="XF60" s="200"/>
      <c r="XG60" s="200"/>
      <c r="XH60" s="200"/>
      <c r="XI60" s="200"/>
      <c r="XJ60" s="200"/>
      <c r="XK60" s="200"/>
      <c r="XL60" s="200"/>
      <c r="XM60" s="200"/>
      <c r="XN60" s="200"/>
      <c r="XO60" s="200"/>
      <c r="XP60" s="200"/>
      <c r="XQ60" s="200"/>
      <c r="XR60" s="200"/>
      <c r="XS60" s="200"/>
      <c r="XT60" s="200"/>
      <c r="XU60" s="200"/>
      <c r="XV60" s="200"/>
      <c r="XW60" s="200"/>
      <c r="XX60" s="200"/>
      <c r="XY60" s="200"/>
      <c r="XZ60" s="200"/>
      <c r="YA60" s="200"/>
      <c r="YB60" s="200"/>
      <c r="YC60" s="200"/>
      <c r="YD60" s="200"/>
      <c r="YE60" s="200"/>
      <c r="YF60" s="200"/>
      <c r="YG60" s="200"/>
      <c r="YH60" s="200"/>
      <c r="YI60" s="200"/>
      <c r="YJ60" s="200"/>
      <c r="YK60" s="200"/>
      <c r="YL60" s="200"/>
      <c r="YM60" s="200"/>
      <c r="YN60" s="200"/>
      <c r="YO60" s="200"/>
      <c r="YP60" s="200"/>
      <c r="YQ60" s="200"/>
      <c r="YR60" s="200"/>
      <c r="YS60" s="200"/>
      <c r="YT60" s="200"/>
      <c r="YU60" s="200"/>
      <c r="YV60" s="200"/>
      <c r="YW60" s="200"/>
      <c r="YX60" s="200"/>
      <c r="YY60" s="200"/>
      <c r="YZ60" s="200"/>
      <c r="ZA60" s="200"/>
      <c r="ZB60" s="200"/>
      <c r="ZC60" s="200"/>
      <c r="ZD60" s="200"/>
      <c r="ZE60" s="200"/>
      <c r="ZF60" s="200"/>
      <c r="ZG60" s="200"/>
      <c r="ZH60" s="200"/>
      <c r="ZI60" s="200"/>
      <c r="ZJ60" s="200"/>
      <c r="ZK60" s="200"/>
      <c r="ZL60" s="200"/>
      <c r="ZM60" s="200"/>
      <c r="ZN60" s="200"/>
      <c r="ZO60" s="200"/>
      <c r="ZP60" s="200"/>
      <c r="ZQ60" s="200"/>
      <c r="ZR60" s="200"/>
      <c r="ZS60" s="200"/>
      <c r="ZT60" s="200"/>
      <c r="ZU60" s="200"/>
      <c r="ZV60" s="200"/>
      <c r="ZW60" s="200"/>
      <c r="ZX60" s="200"/>
      <c r="ZY60" s="200"/>
      <c r="ZZ60" s="200"/>
      <c r="AAA60" s="200"/>
      <c r="AAB60" s="200"/>
      <c r="AAC60" s="200"/>
      <c r="AAD60" s="200"/>
      <c r="AAE60" s="200"/>
      <c r="AAF60" s="200"/>
      <c r="AAG60" s="200"/>
      <c r="AAH60" s="200"/>
      <c r="AAI60" s="200"/>
      <c r="AAJ60" s="200"/>
      <c r="AAK60" s="200"/>
      <c r="AAL60" s="200"/>
      <c r="AAM60" s="200"/>
      <c r="AAN60" s="200"/>
      <c r="AAO60" s="200"/>
      <c r="AAP60" s="200"/>
      <c r="AAQ60" s="200"/>
      <c r="AAR60" s="200"/>
      <c r="AAS60" s="200"/>
      <c r="AAT60" s="200"/>
      <c r="AAU60" s="200"/>
      <c r="AAV60" s="200"/>
      <c r="AAW60" s="200"/>
      <c r="AAX60" s="200"/>
      <c r="AAY60" s="200"/>
      <c r="AAZ60" s="200"/>
      <c r="ABA60" s="200"/>
      <c r="ABB60" s="200"/>
      <c r="ABC60" s="200"/>
      <c r="ABD60" s="200"/>
      <c r="ABE60" s="200"/>
      <c r="ABF60" s="200"/>
      <c r="ABG60" s="200"/>
      <c r="ABH60" s="200"/>
      <c r="ABI60" s="200"/>
      <c r="ABJ60" s="200"/>
      <c r="ABK60" s="200"/>
      <c r="ABL60" s="200"/>
      <c r="ABM60" s="200"/>
      <c r="ABN60" s="200"/>
      <c r="ABO60" s="200"/>
      <c r="ABP60" s="200"/>
      <c r="ABQ60" s="200"/>
      <c r="ABR60" s="200"/>
      <c r="ABS60" s="200"/>
      <c r="ABT60" s="200"/>
      <c r="ABU60" s="200"/>
      <c r="ABV60" s="200"/>
      <c r="ABW60" s="200"/>
      <c r="ABX60" s="200"/>
      <c r="ABY60" s="200"/>
      <c r="ABZ60" s="200"/>
      <c r="ACA60" s="200"/>
      <c r="ACB60" s="200"/>
      <c r="ACC60" s="200"/>
      <c r="ACD60" s="200"/>
      <c r="ACE60" s="200"/>
      <c r="ACF60" s="200"/>
      <c r="ACG60" s="200"/>
      <c r="ACH60" s="200"/>
      <c r="ACI60" s="200"/>
      <c r="ACJ60" s="200"/>
      <c r="ACK60" s="200"/>
      <c r="ACL60" s="200"/>
      <c r="ACM60" s="200"/>
      <c r="ACN60" s="200"/>
      <c r="ACO60" s="200"/>
      <c r="ACP60" s="200"/>
      <c r="ACQ60" s="200"/>
      <c r="ACR60" s="200"/>
      <c r="ACS60" s="200"/>
      <c r="ACT60" s="200"/>
      <c r="ACU60" s="200"/>
      <c r="ACV60" s="200"/>
      <c r="ACW60" s="200"/>
      <c r="ACX60" s="200"/>
      <c r="ACY60" s="200"/>
      <c r="ACZ60" s="200"/>
      <c r="ADA60" s="200"/>
      <c r="ADB60" s="200"/>
      <c r="ADC60" s="200"/>
      <c r="ADD60" s="200"/>
      <c r="ADE60" s="200"/>
      <c r="ADF60" s="200"/>
      <c r="ADG60" s="200"/>
      <c r="ADH60" s="200"/>
      <c r="ADI60" s="200"/>
      <c r="ADJ60" s="200"/>
      <c r="ADK60" s="200"/>
      <c r="ADL60" s="200"/>
      <c r="ADM60" s="200"/>
      <c r="ADN60" s="200"/>
      <c r="ADO60" s="200"/>
      <c r="ADP60" s="200"/>
      <c r="ADQ60" s="200"/>
      <c r="ADR60" s="200"/>
      <c r="ADS60" s="200"/>
      <c r="ADT60" s="200"/>
      <c r="ADU60" s="200"/>
      <c r="ADV60" s="200"/>
      <c r="ADW60" s="200"/>
      <c r="ADX60" s="200"/>
      <c r="ADY60" s="200"/>
      <c r="ADZ60" s="200"/>
      <c r="AEA60" s="200"/>
      <c r="AEB60" s="200"/>
      <c r="AEC60" s="200"/>
      <c r="AED60" s="200"/>
      <c r="AEE60" s="200"/>
      <c r="AEF60" s="200"/>
      <c r="AEG60" s="200"/>
      <c r="AEH60" s="200"/>
      <c r="AEI60" s="200"/>
      <c r="AEJ60" s="200"/>
      <c r="AEK60" s="200"/>
      <c r="AEL60" s="200"/>
      <c r="AEM60" s="200"/>
      <c r="AEN60" s="200"/>
      <c r="AEO60" s="200"/>
      <c r="AEP60" s="200"/>
      <c r="AEQ60" s="200"/>
      <c r="AER60" s="200"/>
      <c r="AES60" s="200"/>
      <c r="AET60" s="200"/>
      <c r="AEU60" s="200"/>
      <c r="AEV60" s="200"/>
      <c r="AEW60" s="200"/>
      <c r="AEX60" s="200"/>
      <c r="AEY60" s="200"/>
      <c r="AEZ60" s="200"/>
      <c r="AFA60" s="200"/>
      <c r="AFB60" s="200"/>
      <c r="AFC60" s="200"/>
      <c r="AFD60" s="200"/>
      <c r="AFE60" s="200"/>
      <c r="AFF60" s="200"/>
      <c r="AFG60" s="200"/>
      <c r="AFH60" s="200"/>
      <c r="AFI60" s="200"/>
      <c r="AFJ60" s="200"/>
      <c r="AFK60" s="200"/>
      <c r="AFL60" s="200"/>
      <c r="AFM60" s="200"/>
      <c r="AFN60" s="200"/>
      <c r="AFO60" s="200"/>
      <c r="AFP60" s="200"/>
      <c r="AFQ60" s="200"/>
      <c r="AFR60" s="200"/>
      <c r="AFS60" s="200"/>
      <c r="AFT60" s="200"/>
      <c r="AFU60" s="200"/>
      <c r="AFV60" s="200"/>
      <c r="AFW60" s="200"/>
      <c r="AFX60" s="200"/>
      <c r="AFY60" s="200"/>
      <c r="AFZ60" s="200"/>
      <c r="AGA60" s="200"/>
      <c r="AGB60" s="200"/>
      <c r="AGC60" s="200"/>
      <c r="AGD60" s="200"/>
      <c r="AGE60" s="200"/>
      <c r="AGF60" s="200"/>
      <c r="AGG60" s="200"/>
      <c r="AGH60" s="200"/>
      <c r="AGI60" s="200"/>
      <c r="AGJ60" s="200"/>
      <c r="AGK60" s="200"/>
      <c r="AGL60" s="200"/>
      <c r="AGM60" s="200"/>
      <c r="AGN60" s="200"/>
      <c r="AGO60" s="200"/>
      <c r="AGP60" s="200"/>
      <c r="AGQ60" s="200"/>
      <c r="AGR60" s="200"/>
      <c r="AGS60" s="200"/>
      <c r="AGT60" s="200"/>
      <c r="AGU60" s="200"/>
      <c r="AGV60" s="200"/>
      <c r="AGW60" s="200"/>
      <c r="AGX60" s="200"/>
      <c r="AGY60" s="200"/>
      <c r="AGZ60" s="200"/>
      <c r="AHA60" s="200"/>
      <c r="AHB60" s="200"/>
      <c r="AHC60" s="200"/>
      <c r="AHD60" s="200"/>
      <c r="AHE60" s="200"/>
      <c r="AHF60" s="200"/>
      <c r="AHG60" s="200"/>
      <c r="AHH60" s="200"/>
      <c r="AHI60" s="200"/>
      <c r="AHJ60" s="200"/>
      <c r="AHK60" s="200"/>
      <c r="AHL60" s="200"/>
      <c r="AHM60" s="200"/>
      <c r="AHN60" s="200"/>
      <c r="AHO60" s="200"/>
      <c r="AHQ60" s="209">
        <v>55</v>
      </c>
    </row>
    <row r="61" spans="1:901">
      <c r="A61" s="203" t="s">
        <v>33</v>
      </c>
      <c r="B61" s="204" t="s">
        <v>34</v>
      </c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200"/>
      <c r="HU61" s="200"/>
      <c r="HV61" s="200"/>
      <c r="HW61" s="200"/>
      <c r="HX61" s="200"/>
      <c r="HY61" s="200"/>
      <c r="HZ61" s="200"/>
      <c r="IA61" s="200"/>
      <c r="IB61" s="200"/>
      <c r="IC61" s="200"/>
      <c r="ID61" s="200"/>
      <c r="IE61" s="200"/>
      <c r="IF61" s="200"/>
      <c r="IG61" s="200"/>
      <c r="IH61" s="200"/>
      <c r="II61" s="200"/>
      <c r="IJ61" s="200"/>
      <c r="IK61" s="200"/>
      <c r="IL61" s="200"/>
      <c r="IM61" s="200"/>
      <c r="IN61" s="200"/>
      <c r="IO61" s="200"/>
      <c r="IP61" s="200"/>
      <c r="IQ61" s="200"/>
      <c r="IR61" s="200"/>
      <c r="IS61" s="200"/>
      <c r="IT61" s="200"/>
      <c r="IU61" s="200"/>
      <c r="IV61" s="200"/>
      <c r="IW61" s="200"/>
      <c r="IX61" s="200"/>
      <c r="IY61" s="200"/>
      <c r="IZ61" s="200"/>
      <c r="JA61" s="200"/>
      <c r="JB61" s="200"/>
      <c r="JC61" s="200"/>
      <c r="JD61" s="200"/>
      <c r="JE61" s="200"/>
      <c r="JF61" s="200"/>
      <c r="JG61" s="200"/>
      <c r="JH61" s="200"/>
      <c r="JI61" s="200"/>
      <c r="JJ61" s="200"/>
      <c r="JK61" s="200"/>
      <c r="JL61" s="200"/>
      <c r="JM61" s="200"/>
      <c r="JN61" s="200"/>
      <c r="JO61" s="200"/>
      <c r="JP61" s="200"/>
      <c r="JQ61" s="200"/>
      <c r="JR61" s="200"/>
      <c r="JS61" s="200"/>
      <c r="JT61" s="200"/>
      <c r="JU61" s="200"/>
      <c r="JV61" s="200"/>
      <c r="JW61" s="200"/>
      <c r="JX61" s="200"/>
      <c r="JY61" s="200"/>
      <c r="JZ61" s="200"/>
      <c r="KA61" s="200"/>
      <c r="KB61" s="200"/>
      <c r="KC61" s="200"/>
      <c r="KD61" s="200"/>
      <c r="KE61" s="200"/>
      <c r="KF61" s="200"/>
      <c r="KG61" s="200"/>
      <c r="KH61" s="200"/>
      <c r="KI61" s="200"/>
      <c r="KJ61" s="200"/>
      <c r="KK61" s="200"/>
      <c r="KL61" s="200"/>
      <c r="KM61" s="200"/>
      <c r="KN61" s="200"/>
      <c r="KO61" s="200"/>
      <c r="KP61" s="200"/>
      <c r="KQ61" s="200"/>
      <c r="KR61" s="200"/>
      <c r="KS61" s="200"/>
      <c r="KT61" s="200"/>
      <c r="KU61" s="200"/>
      <c r="KV61" s="200"/>
      <c r="KW61" s="200"/>
      <c r="KX61" s="200"/>
      <c r="KY61" s="200"/>
      <c r="KZ61" s="200"/>
      <c r="LA61" s="200"/>
      <c r="LB61" s="200"/>
      <c r="LC61" s="200"/>
      <c r="LD61" s="200"/>
      <c r="LE61" s="200"/>
      <c r="LF61" s="200"/>
      <c r="LG61" s="200"/>
      <c r="LH61" s="200"/>
      <c r="LI61" s="200"/>
      <c r="LJ61" s="200"/>
      <c r="LK61" s="200"/>
      <c r="LL61" s="200"/>
      <c r="LM61" s="200"/>
      <c r="LN61" s="200"/>
      <c r="LO61" s="200"/>
      <c r="LP61" s="200"/>
      <c r="LQ61" s="200"/>
      <c r="LR61" s="200"/>
      <c r="LS61" s="200"/>
      <c r="LT61" s="200"/>
      <c r="LU61" s="200"/>
      <c r="LV61" s="200"/>
      <c r="LW61" s="200"/>
      <c r="LX61" s="200"/>
      <c r="LY61" s="200"/>
      <c r="LZ61" s="200"/>
      <c r="MA61" s="200"/>
      <c r="MB61" s="200"/>
      <c r="MC61" s="200"/>
      <c r="MD61" s="200"/>
      <c r="ME61" s="200"/>
      <c r="MF61" s="200"/>
      <c r="MG61" s="200"/>
      <c r="MH61" s="200"/>
      <c r="MI61" s="200"/>
      <c r="MJ61" s="200"/>
      <c r="MK61" s="200"/>
      <c r="ML61" s="200"/>
      <c r="MM61" s="200"/>
      <c r="MN61" s="200"/>
      <c r="MO61" s="200"/>
      <c r="MP61" s="200"/>
      <c r="MQ61" s="200"/>
      <c r="MR61" s="200"/>
      <c r="MS61" s="200"/>
      <c r="MT61" s="200"/>
      <c r="MU61" s="200"/>
      <c r="MV61" s="200"/>
      <c r="MW61" s="200"/>
      <c r="MX61" s="200"/>
      <c r="MY61" s="200"/>
      <c r="MZ61" s="200"/>
      <c r="NA61" s="200"/>
      <c r="NB61" s="200"/>
      <c r="NC61" s="200"/>
      <c r="ND61" s="200"/>
      <c r="NE61" s="200"/>
      <c r="NF61" s="200"/>
      <c r="NG61" s="200"/>
      <c r="NH61" s="200"/>
      <c r="NI61" s="200"/>
      <c r="NJ61" s="200"/>
      <c r="NK61" s="200"/>
      <c r="NL61" s="200"/>
      <c r="NM61" s="200"/>
      <c r="NN61" s="200"/>
      <c r="NO61" s="200"/>
      <c r="NP61" s="200"/>
      <c r="NQ61" s="200"/>
      <c r="NR61" s="200"/>
      <c r="NS61" s="200"/>
      <c r="NT61" s="200"/>
      <c r="NU61" s="200"/>
      <c r="NV61" s="200"/>
      <c r="NW61" s="200"/>
      <c r="NX61" s="200"/>
      <c r="NY61" s="200"/>
      <c r="NZ61" s="200"/>
      <c r="OA61" s="200"/>
      <c r="OB61" s="200"/>
      <c r="OC61" s="200"/>
      <c r="OD61" s="200"/>
      <c r="OE61" s="200"/>
      <c r="OF61" s="200"/>
      <c r="OG61" s="200"/>
      <c r="OH61" s="200"/>
      <c r="OI61" s="200"/>
      <c r="OJ61" s="200"/>
      <c r="OK61" s="200"/>
      <c r="OL61" s="200"/>
      <c r="OM61" s="200"/>
      <c r="ON61" s="200"/>
      <c r="OO61" s="200"/>
      <c r="OP61" s="200"/>
      <c r="OQ61" s="200"/>
      <c r="OR61" s="200"/>
      <c r="OS61" s="200"/>
      <c r="OT61" s="200"/>
      <c r="OU61" s="200"/>
      <c r="OV61" s="200"/>
      <c r="OW61" s="200"/>
      <c r="OX61" s="200"/>
      <c r="OY61" s="200"/>
      <c r="OZ61" s="200"/>
      <c r="PA61" s="200"/>
      <c r="PB61" s="200"/>
      <c r="PC61" s="200"/>
      <c r="PD61" s="200"/>
      <c r="PE61" s="200"/>
      <c r="PF61" s="200"/>
      <c r="PG61" s="200"/>
      <c r="PH61" s="200"/>
      <c r="PI61" s="200"/>
      <c r="PJ61" s="200"/>
      <c r="PK61" s="200"/>
      <c r="PL61" s="200"/>
      <c r="PM61" s="200"/>
      <c r="PN61" s="200"/>
      <c r="PO61" s="200"/>
      <c r="PP61" s="200"/>
      <c r="PQ61" s="200"/>
      <c r="PR61" s="200"/>
      <c r="PS61" s="200"/>
      <c r="PT61" s="200"/>
      <c r="PU61" s="200"/>
      <c r="PV61" s="200"/>
      <c r="PW61" s="200"/>
      <c r="PX61" s="200"/>
      <c r="PY61" s="200"/>
      <c r="PZ61" s="200"/>
      <c r="QA61" s="200"/>
      <c r="QB61" s="200"/>
      <c r="QC61" s="200"/>
      <c r="QD61" s="200"/>
      <c r="QE61" s="200"/>
      <c r="QF61" s="200"/>
      <c r="QG61" s="200"/>
      <c r="QH61" s="200"/>
      <c r="QI61" s="200"/>
      <c r="QJ61" s="200"/>
      <c r="QK61" s="200"/>
      <c r="QL61" s="200"/>
      <c r="QM61" s="200"/>
      <c r="QN61" s="200"/>
      <c r="QO61" s="200"/>
      <c r="QP61" s="200"/>
      <c r="QQ61" s="200"/>
      <c r="QR61" s="200"/>
      <c r="QS61" s="200"/>
      <c r="QT61" s="200"/>
      <c r="QU61" s="200"/>
      <c r="QV61" s="200"/>
      <c r="QW61" s="200"/>
      <c r="QX61" s="200"/>
      <c r="QY61" s="200"/>
      <c r="QZ61" s="200"/>
      <c r="RA61" s="200"/>
      <c r="RB61" s="200"/>
      <c r="RC61" s="200"/>
      <c r="RD61" s="200"/>
      <c r="RE61" s="200"/>
      <c r="RF61" s="200"/>
      <c r="RG61" s="200"/>
      <c r="RH61" s="200"/>
      <c r="RI61" s="200"/>
      <c r="RJ61" s="200"/>
      <c r="RK61" s="200"/>
      <c r="RL61" s="200"/>
      <c r="RM61" s="200"/>
      <c r="RN61" s="200"/>
      <c r="RO61" s="200"/>
      <c r="RP61" s="200"/>
      <c r="RQ61" s="200"/>
      <c r="RR61" s="200"/>
      <c r="RS61" s="200"/>
      <c r="RT61" s="200"/>
      <c r="RU61" s="200"/>
      <c r="RV61" s="200"/>
      <c r="RW61" s="200"/>
      <c r="RX61" s="200"/>
      <c r="RY61" s="200"/>
      <c r="RZ61" s="200"/>
      <c r="SA61" s="200"/>
      <c r="SB61" s="200"/>
      <c r="SC61" s="200"/>
      <c r="SD61" s="200"/>
      <c r="SE61" s="200"/>
      <c r="SF61" s="200"/>
      <c r="SG61" s="200"/>
      <c r="SH61" s="200"/>
      <c r="SI61" s="200"/>
      <c r="SJ61" s="200"/>
      <c r="SK61" s="200"/>
      <c r="SL61" s="200"/>
      <c r="SM61" s="200"/>
      <c r="SN61" s="200"/>
      <c r="SO61" s="200"/>
      <c r="SP61" s="200"/>
      <c r="SQ61" s="200"/>
      <c r="SR61" s="200"/>
      <c r="SS61" s="200"/>
      <c r="ST61" s="200"/>
      <c r="SU61" s="200"/>
      <c r="SV61" s="200"/>
      <c r="SW61" s="200"/>
      <c r="SX61" s="200"/>
      <c r="SY61" s="200"/>
      <c r="SZ61" s="200"/>
      <c r="TA61" s="200"/>
      <c r="TB61" s="200"/>
      <c r="TC61" s="200"/>
      <c r="TD61" s="200"/>
      <c r="TE61" s="200"/>
      <c r="TF61" s="200"/>
      <c r="TG61" s="200"/>
      <c r="TH61" s="200"/>
      <c r="TI61" s="200"/>
      <c r="TJ61" s="200"/>
      <c r="TK61" s="200"/>
      <c r="TL61" s="200"/>
      <c r="TM61" s="200"/>
      <c r="TN61" s="200"/>
      <c r="TO61" s="200"/>
      <c r="TP61" s="200"/>
      <c r="TQ61" s="200"/>
      <c r="TR61" s="200"/>
      <c r="TS61" s="200"/>
      <c r="TT61" s="200"/>
      <c r="TU61" s="200"/>
      <c r="TV61" s="200"/>
      <c r="TW61" s="200"/>
      <c r="TX61" s="200"/>
      <c r="TY61" s="200"/>
      <c r="TZ61" s="200"/>
      <c r="UA61" s="200"/>
      <c r="UB61" s="200"/>
      <c r="UC61" s="200"/>
      <c r="UD61" s="200"/>
      <c r="UE61" s="200"/>
      <c r="UF61" s="200"/>
      <c r="UG61" s="200"/>
      <c r="UH61" s="200"/>
      <c r="UI61" s="200"/>
      <c r="UJ61" s="200"/>
      <c r="UK61" s="200"/>
      <c r="UL61" s="200"/>
      <c r="UM61" s="200"/>
      <c r="UN61" s="200"/>
      <c r="UO61" s="200"/>
      <c r="UP61" s="200"/>
      <c r="UQ61" s="200"/>
      <c r="UR61" s="200"/>
      <c r="US61" s="200"/>
      <c r="UT61" s="200"/>
      <c r="UU61" s="200"/>
      <c r="UV61" s="200"/>
      <c r="UW61" s="200"/>
      <c r="UX61" s="200"/>
      <c r="UY61" s="200"/>
      <c r="UZ61" s="200"/>
      <c r="VA61" s="200"/>
      <c r="VB61" s="200"/>
      <c r="VC61" s="200"/>
      <c r="VD61" s="200"/>
      <c r="VE61" s="200"/>
      <c r="VF61" s="200"/>
      <c r="VG61" s="200"/>
      <c r="VH61" s="200"/>
      <c r="VI61" s="200"/>
      <c r="VJ61" s="200"/>
      <c r="VK61" s="200"/>
      <c r="VL61" s="200"/>
      <c r="VM61" s="200"/>
      <c r="VN61" s="200"/>
      <c r="VO61" s="200"/>
      <c r="VP61" s="200"/>
      <c r="VQ61" s="200"/>
      <c r="VR61" s="200"/>
      <c r="VS61" s="200"/>
      <c r="VT61" s="200"/>
      <c r="VU61" s="200"/>
      <c r="VV61" s="200"/>
      <c r="VW61" s="200"/>
      <c r="VX61" s="200"/>
      <c r="VY61" s="200"/>
      <c r="VZ61" s="200"/>
      <c r="WA61" s="200"/>
      <c r="WB61" s="200"/>
      <c r="WC61" s="200"/>
      <c r="WD61" s="200"/>
      <c r="WE61" s="200"/>
      <c r="WF61" s="200"/>
      <c r="WG61" s="200"/>
      <c r="WH61" s="200"/>
      <c r="WI61" s="200"/>
      <c r="WJ61" s="200"/>
      <c r="WK61" s="200"/>
      <c r="WL61" s="200"/>
      <c r="WM61" s="200"/>
      <c r="WN61" s="200"/>
      <c r="WO61" s="200"/>
      <c r="WP61" s="200"/>
      <c r="WQ61" s="200"/>
      <c r="WR61" s="200"/>
      <c r="WS61" s="200"/>
      <c r="WT61" s="200"/>
      <c r="WU61" s="200"/>
      <c r="WV61" s="200"/>
      <c r="WW61" s="200"/>
      <c r="WX61" s="200"/>
      <c r="WY61" s="200"/>
      <c r="WZ61" s="200"/>
      <c r="XA61" s="200"/>
      <c r="XB61" s="200"/>
      <c r="XC61" s="200"/>
      <c r="XD61" s="200"/>
      <c r="XE61" s="200"/>
      <c r="XF61" s="200"/>
      <c r="XG61" s="200"/>
      <c r="XH61" s="200"/>
      <c r="XI61" s="200"/>
      <c r="XJ61" s="200"/>
      <c r="XK61" s="200"/>
      <c r="XL61" s="200"/>
      <c r="XM61" s="200"/>
      <c r="XN61" s="200"/>
      <c r="XO61" s="200"/>
      <c r="XP61" s="200"/>
      <c r="XQ61" s="200"/>
      <c r="XR61" s="200"/>
      <c r="XS61" s="200"/>
      <c r="XT61" s="200"/>
      <c r="XU61" s="200"/>
      <c r="XV61" s="200"/>
      <c r="XW61" s="200"/>
      <c r="XX61" s="200"/>
      <c r="XY61" s="200"/>
      <c r="XZ61" s="200"/>
      <c r="YA61" s="200"/>
      <c r="YB61" s="200"/>
      <c r="YC61" s="200"/>
      <c r="YD61" s="200"/>
      <c r="YE61" s="200"/>
      <c r="YF61" s="200"/>
      <c r="YG61" s="200"/>
      <c r="YH61" s="200"/>
      <c r="YI61" s="200"/>
      <c r="YJ61" s="200"/>
      <c r="YK61" s="200"/>
      <c r="YL61" s="200"/>
      <c r="YM61" s="200"/>
      <c r="YN61" s="200"/>
      <c r="YO61" s="200"/>
      <c r="YP61" s="200"/>
      <c r="YQ61" s="200"/>
      <c r="YR61" s="200"/>
      <c r="YS61" s="200"/>
      <c r="YT61" s="200"/>
      <c r="YU61" s="200"/>
      <c r="YV61" s="200"/>
      <c r="YW61" s="200"/>
      <c r="YX61" s="200"/>
      <c r="YY61" s="200"/>
      <c r="YZ61" s="200"/>
      <c r="ZA61" s="200"/>
      <c r="ZB61" s="200"/>
      <c r="ZC61" s="200"/>
      <c r="ZD61" s="200"/>
      <c r="ZE61" s="200"/>
      <c r="ZF61" s="200"/>
      <c r="ZG61" s="200"/>
      <c r="ZH61" s="200"/>
      <c r="ZI61" s="200"/>
      <c r="ZJ61" s="200"/>
      <c r="ZK61" s="200"/>
      <c r="ZL61" s="200"/>
      <c r="ZM61" s="200"/>
      <c r="ZN61" s="200"/>
      <c r="ZO61" s="200"/>
      <c r="ZP61" s="200"/>
      <c r="ZQ61" s="200"/>
      <c r="ZR61" s="200"/>
      <c r="ZS61" s="200"/>
      <c r="ZT61" s="200"/>
      <c r="ZU61" s="200"/>
      <c r="ZV61" s="200"/>
      <c r="ZW61" s="200"/>
      <c r="ZX61" s="200"/>
      <c r="ZY61" s="200"/>
      <c r="ZZ61" s="200"/>
      <c r="AAA61" s="200"/>
      <c r="AAB61" s="200"/>
      <c r="AAC61" s="200"/>
      <c r="AAD61" s="200"/>
      <c r="AAE61" s="200"/>
      <c r="AAF61" s="200"/>
      <c r="AAG61" s="200"/>
      <c r="AAH61" s="200"/>
      <c r="AAI61" s="200"/>
      <c r="AAJ61" s="200"/>
      <c r="AAK61" s="200"/>
      <c r="AAL61" s="200"/>
      <c r="AAM61" s="200"/>
      <c r="AAN61" s="200"/>
      <c r="AAO61" s="200"/>
      <c r="AAP61" s="200"/>
      <c r="AAQ61" s="200"/>
      <c r="AAR61" s="200"/>
      <c r="AAS61" s="200"/>
      <c r="AAT61" s="200"/>
      <c r="AAU61" s="200"/>
      <c r="AAV61" s="200"/>
      <c r="AAW61" s="200"/>
      <c r="AAX61" s="200"/>
      <c r="AAY61" s="200"/>
      <c r="AAZ61" s="200"/>
      <c r="ABA61" s="200"/>
      <c r="ABB61" s="200"/>
      <c r="ABC61" s="200"/>
      <c r="ABD61" s="200"/>
      <c r="ABE61" s="200"/>
      <c r="ABF61" s="200"/>
      <c r="ABG61" s="200"/>
      <c r="ABH61" s="200"/>
      <c r="ABI61" s="200"/>
      <c r="ABJ61" s="200"/>
      <c r="ABK61" s="200"/>
      <c r="ABL61" s="200"/>
      <c r="ABM61" s="200"/>
      <c r="ABN61" s="200"/>
      <c r="ABO61" s="200"/>
      <c r="ABP61" s="200"/>
      <c r="ABQ61" s="200"/>
      <c r="ABR61" s="200"/>
      <c r="ABS61" s="200"/>
      <c r="ABT61" s="200"/>
      <c r="ABU61" s="200"/>
      <c r="ABV61" s="200"/>
      <c r="ABW61" s="200"/>
      <c r="ABX61" s="200"/>
      <c r="ABY61" s="200"/>
      <c r="ABZ61" s="200"/>
      <c r="ACA61" s="200"/>
      <c r="ACB61" s="200"/>
      <c r="ACC61" s="200"/>
      <c r="ACD61" s="200"/>
      <c r="ACE61" s="200"/>
      <c r="ACF61" s="200"/>
      <c r="ACG61" s="200"/>
      <c r="ACH61" s="200"/>
      <c r="ACI61" s="200"/>
      <c r="ACJ61" s="200"/>
      <c r="ACK61" s="200"/>
      <c r="ACL61" s="200"/>
      <c r="ACM61" s="200"/>
      <c r="ACN61" s="200"/>
      <c r="ACO61" s="200"/>
      <c r="ACP61" s="200"/>
      <c r="ACQ61" s="200"/>
      <c r="ACR61" s="200"/>
      <c r="ACS61" s="200"/>
      <c r="ACT61" s="200"/>
      <c r="ACU61" s="200"/>
      <c r="ACV61" s="200"/>
      <c r="ACW61" s="200"/>
      <c r="ACX61" s="200"/>
      <c r="ACY61" s="200"/>
      <c r="ACZ61" s="200"/>
      <c r="ADA61" s="200"/>
      <c r="ADB61" s="200"/>
      <c r="ADC61" s="200"/>
      <c r="ADD61" s="200"/>
      <c r="ADE61" s="200"/>
      <c r="ADF61" s="200"/>
      <c r="ADG61" s="200"/>
      <c r="ADH61" s="200"/>
      <c r="ADI61" s="200"/>
      <c r="ADJ61" s="200"/>
      <c r="ADK61" s="200"/>
      <c r="ADL61" s="200"/>
      <c r="ADM61" s="200"/>
      <c r="ADN61" s="200"/>
      <c r="ADO61" s="200"/>
      <c r="ADP61" s="200"/>
      <c r="ADQ61" s="200"/>
      <c r="ADR61" s="200"/>
      <c r="ADS61" s="200"/>
      <c r="ADT61" s="200"/>
      <c r="ADU61" s="200"/>
      <c r="ADV61" s="200"/>
      <c r="ADW61" s="200"/>
      <c r="ADX61" s="200"/>
      <c r="ADY61" s="200"/>
      <c r="ADZ61" s="200"/>
      <c r="AEA61" s="200"/>
      <c r="AEB61" s="200"/>
      <c r="AEC61" s="200"/>
      <c r="AED61" s="200"/>
      <c r="AEE61" s="200"/>
      <c r="AEF61" s="200"/>
      <c r="AEG61" s="200"/>
      <c r="AEH61" s="200"/>
      <c r="AEI61" s="200"/>
      <c r="AEJ61" s="200"/>
      <c r="AEK61" s="200"/>
      <c r="AEL61" s="200"/>
      <c r="AEM61" s="200"/>
      <c r="AEN61" s="200"/>
      <c r="AEO61" s="200"/>
      <c r="AEP61" s="200"/>
      <c r="AEQ61" s="200"/>
      <c r="AER61" s="200"/>
      <c r="AES61" s="200"/>
      <c r="AET61" s="200"/>
      <c r="AEU61" s="200"/>
      <c r="AEV61" s="200"/>
      <c r="AEW61" s="200"/>
      <c r="AEX61" s="200"/>
      <c r="AEY61" s="200"/>
      <c r="AEZ61" s="200"/>
      <c r="AFA61" s="200"/>
      <c r="AFB61" s="200"/>
      <c r="AFC61" s="200"/>
      <c r="AFD61" s="200"/>
      <c r="AFE61" s="200"/>
      <c r="AFF61" s="200"/>
      <c r="AFG61" s="200"/>
      <c r="AFH61" s="200"/>
      <c r="AFI61" s="200"/>
      <c r="AFJ61" s="200"/>
      <c r="AFK61" s="200"/>
      <c r="AFL61" s="200"/>
      <c r="AFM61" s="200"/>
      <c r="AFN61" s="200"/>
      <c r="AFO61" s="200"/>
      <c r="AFP61" s="200"/>
      <c r="AFQ61" s="200"/>
      <c r="AFR61" s="200"/>
      <c r="AFS61" s="200"/>
      <c r="AFT61" s="200"/>
      <c r="AFU61" s="200"/>
      <c r="AFV61" s="200"/>
      <c r="AFW61" s="200"/>
      <c r="AFX61" s="200"/>
      <c r="AFY61" s="200"/>
      <c r="AFZ61" s="200"/>
      <c r="AGA61" s="200"/>
      <c r="AGB61" s="200"/>
      <c r="AGC61" s="200"/>
      <c r="AGD61" s="200"/>
      <c r="AGE61" s="200"/>
      <c r="AGF61" s="200"/>
      <c r="AGG61" s="200"/>
      <c r="AGH61" s="200"/>
      <c r="AGI61" s="200"/>
      <c r="AGJ61" s="200"/>
      <c r="AGK61" s="200"/>
      <c r="AGL61" s="200"/>
      <c r="AGM61" s="200"/>
      <c r="AGN61" s="200"/>
      <c r="AGO61" s="200"/>
      <c r="AGP61" s="200"/>
      <c r="AGQ61" s="200"/>
      <c r="AGR61" s="200"/>
      <c r="AGS61" s="200"/>
      <c r="AGT61" s="200"/>
      <c r="AGU61" s="200"/>
      <c r="AGV61" s="200"/>
      <c r="AGW61" s="200"/>
      <c r="AGX61" s="200"/>
      <c r="AGY61" s="200"/>
      <c r="AGZ61" s="200"/>
      <c r="AHA61" s="200"/>
      <c r="AHB61" s="200"/>
      <c r="AHC61" s="200"/>
      <c r="AHD61" s="200"/>
      <c r="AHE61" s="200"/>
      <c r="AHF61" s="200"/>
      <c r="AHG61" s="200"/>
      <c r="AHH61" s="200"/>
      <c r="AHI61" s="200"/>
      <c r="AHJ61" s="200"/>
      <c r="AHK61" s="200"/>
      <c r="AHL61" s="200"/>
      <c r="AHM61" s="200"/>
      <c r="AHN61" s="200"/>
      <c r="AHO61" s="200"/>
      <c r="AHQ61" s="208">
        <v>56</v>
      </c>
    </row>
    <row r="62" spans="1:901">
      <c r="A62" s="203" t="s">
        <v>35</v>
      </c>
      <c r="B62" s="204" t="s">
        <v>36</v>
      </c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200"/>
      <c r="HU62" s="200"/>
      <c r="HV62" s="200"/>
      <c r="HW62" s="200"/>
      <c r="HX62" s="200"/>
      <c r="HY62" s="200"/>
      <c r="HZ62" s="200"/>
      <c r="IA62" s="200"/>
      <c r="IB62" s="200"/>
      <c r="IC62" s="200"/>
      <c r="ID62" s="200"/>
      <c r="IE62" s="200"/>
      <c r="IF62" s="200"/>
      <c r="IG62" s="200"/>
      <c r="IH62" s="200"/>
      <c r="II62" s="200"/>
      <c r="IJ62" s="200"/>
      <c r="IK62" s="200"/>
      <c r="IL62" s="200"/>
      <c r="IM62" s="200"/>
      <c r="IN62" s="200"/>
      <c r="IO62" s="200"/>
      <c r="IP62" s="200"/>
      <c r="IQ62" s="200"/>
      <c r="IR62" s="200"/>
      <c r="IS62" s="200"/>
      <c r="IT62" s="200"/>
      <c r="IU62" s="200"/>
      <c r="IV62" s="200"/>
      <c r="IW62" s="200"/>
      <c r="IX62" s="200"/>
      <c r="IY62" s="200"/>
      <c r="IZ62" s="200"/>
      <c r="JA62" s="200"/>
      <c r="JB62" s="200"/>
      <c r="JC62" s="200"/>
      <c r="JD62" s="200"/>
      <c r="JE62" s="200"/>
      <c r="JF62" s="200"/>
      <c r="JG62" s="200"/>
      <c r="JH62" s="200"/>
      <c r="JI62" s="200"/>
      <c r="JJ62" s="200"/>
      <c r="JK62" s="200"/>
      <c r="JL62" s="200"/>
      <c r="JM62" s="200"/>
      <c r="JN62" s="200"/>
      <c r="JO62" s="200"/>
      <c r="JP62" s="200"/>
      <c r="JQ62" s="200"/>
      <c r="JR62" s="200"/>
      <c r="JS62" s="200"/>
      <c r="JT62" s="200"/>
      <c r="JU62" s="200"/>
      <c r="JV62" s="200"/>
      <c r="JW62" s="200"/>
      <c r="JX62" s="200"/>
      <c r="JY62" s="200"/>
      <c r="JZ62" s="200"/>
      <c r="KA62" s="200"/>
      <c r="KB62" s="200"/>
      <c r="KC62" s="200"/>
      <c r="KD62" s="200"/>
      <c r="KE62" s="200"/>
      <c r="KF62" s="200"/>
      <c r="KG62" s="200"/>
      <c r="KH62" s="200"/>
      <c r="KI62" s="200"/>
      <c r="KJ62" s="200"/>
      <c r="KK62" s="200"/>
      <c r="KL62" s="200"/>
      <c r="KM62" s="200"/>
      <c r="KN62" s="200"/>
      <c r="KO62" s="200"/>
      <c r="KP62" s="200"/>
      <c r="KQ62" s="200"/>
      <c r="KR62" s="200"/>
      <c r="KS62" s="200"/>
      <c r="KT62" s="200"/>
      <c r="KU62" s="200"/>
      <c r="KV62" s="200"/>
      <c r="KW62" s="200"/>
      <c r="KX62" s="200"/>
      <c r="KY62" s="200"/>
      <c r="KZ62" s="200"/>
      <c r="LA62" s="200"/>
      <c r="LB62" s="200"/>
      <c r="LC62" s="200"/>
      <c r="LD62" s="200"/>
      <c r="LE62" s="200"/>
      <c r="LF62" s="200"/>
      <c r="LG62" s="200"/>
      <c r="LH62" s="200"/>
      <c r="LI62" s="200"/>
      <c r="LJ62" s="200"/>
      <c r="LK62" s="200"/>
      <c r="LL62" s="200"/>
      <c r="LM62" s="200"/>
      <c r="LN62" s="200"/>
      <c r="LO62" s="200"/>
      <c r="LP62" s="200"/>
      <c r="LQ62" s="200"/>
      <c r="LR62" s="200"/>
      <c r="LS62" s="200"/>
      <c r="LT62" s="200"/>
      <c r="LU62" s="200"/>
      <c r="LV62" s="200"/>
      <c r="LW62" s="200"/>
      <c r="LX62" s="200"/>
      <c r="LY62" s="200"/>
      <c r="LZ62" s="200"/>
      <c r="MA62" s="200"/>
      <c r="MB62" s="200"/>
      <c r="MC62" s="200"/>
      <c r="MD62" s="200"/>
      <c r="ME62" s="200"/>
      <c r="MF62" s="200"/>
      <c r="MG62" s="200"/>
      <c r="MH62" s="200"/>
      <c r="MI62" s="200"/>
      <c r="MJ62" s="200"/>
      <c r="MK62" s="200"/>
      <c r="ML62" s="200"/>
      <c r="MM62" s="200"/>
      <c r="MN62" s="200"/>
      <c r="MO62" s="200"/>
      <c r="MP62" s="200"/>
      <c r="MQ62" s="200"/>
      <c r="MR62" s="200"/>
      <c r="MS62" s="200"/>
      <c r="MT62" s="200"/>
      <c r="MU62" s="200"/>
      <c r="MV62" s="200"/>
      <c r="MW62" s="200"/>
      <c r="MX62" s="200"/>
      <c r="MY62" s="200"/>
      <c r="MZ62" s="200"/>
      <c r="NA62" s="200"/>
      <c r="NB62" s="200"/>
      <c r="NC62" s="200"/>
      <c r="ND62" s="200"/>
      <c r="NE62" s="200"/>
      <c r="NF62" s="200"/>
      <c r="NG62" s="200"/>
      <c r="NH62" s="200"/>
      <c r="NI62" s="200"/>
      <c r="NJ62" s="200"/>
      <c r="NK62" s="200"/>
      <c r="NL62" s="200"/>
      <c r="NM62" s="200"/>
      <c r="NN62" s="200"/>
      <c r="NO62" s="200"/>
      <c r="NP62" s="200"/>
      <c r="NQ62" s="200"/>
      <c r="NR62" s="200"/>
      <c r="NS62" s="200"/>
      <c r="NT62" s="200"/>
      <c r="NU62" s="200"/>
      <c r="NV62" s="200"/>
      <c r="NW62" s="200"/>
      <c r="NX62" s="200"/>
      <c r="NY62" s="200"/>
      <c r="NZ62" s="200"/>
      <c r="OA62" s="200"/>
      <c r="OB62" s="200"/>
      <c r="OC62" s="200"/>
      <c r="OD62" s="200"/>
      <c r="OE62" s="200"/>
      <c r="OF62" s="200"/>
      <c r="OG62" s="200"/>
      <c r="OH62" s="200"/>
      <c r="OI62" s="200"/>
      <c r="OJ62" s="200"/>
      <c r="OK62" s="200"/>
      <c r="OL62" s="200"/>
      <c r="OM62" s="200"/>
      <c r="ON62" s="200"/>
      <c r="OO62" s="200"/>
      <c r="OP62" s="200"/>
      <c r="OQ62" s="200"/>
      <c r="OR62" s="200"/>
      <c r="OS62" s="200"/>
      <c r="OT62" s="200"/>
      <c r="OU62" s="200"/>
      <c r="OV62" s="200"/>
      <c r="OW62" s="200"/>
      <c r="OX62" s="200"/>
      <c r="OY62" s="200"/>
      <c r="OZ62" s="200"/>
      <c r="PA62" s="200"/>
      <c r="PB62" s="200"/>
      <c r="PC62" s="200"/>
      <c r="PD62" s="200"/>
      <c r="PE62" s="200"/>
      <c r="PF62" s="200"/>
      <c r="PG62" s="200"/>
      <c r="PH62" s="200"/>
      <c r="PI62" s="200"/>
      <c r="PJ62" s="200"/>
      <c r="PK62" s="200"/>
      <c r="PL62" s="200"/>
      <c r="PM62" s="200"/>
      <c r="PN62" s="200"/>
      <c r="PO62" s="200"/>
      <c r="PP62" s="200"/>
      <c r="PQ62" s="200"/>
      <c r="PR62" s="200"/>
      <c r="PS62" s="200"/>
      <c r="PT62" s="200"/>
      <c r="PU62" s="200"/>
      <c r="PV62" s="200"/>
      <c r="PW62" s="200"/>
      <c r="PX62" s="200"/>
      <c r="PY62" s="200"/>
      <c r="PZ62" s="200"/>
      <c r="QA62" s="200"/>
      <c r="QB62" s="200"/>
      <c r="QC62" s="200"/>
      <c r="QD62" s="200"/>
      <c r="QE62" s="200"/>
      <c r="QF62" s="200"/>
      <c r="QG62" s="200"/>
      <c r="QH62" s="200"/>
      <c r="QI62" s="200"/>
      <c r="QJ62" s="200"/>
      <c r="QK62" s="200"/>
      <c r="QL62" s="200"/>
      <c r="QM62" s="200"/>
      <c r="QN62" s="200"/>
      <c r="QO62" s="200"/>
      <c r="QP62" s="200"/>
      <c r="QQ62" s="200"/>
      <c r="QR62" s="200"/>
      <c r="QS62" s="200"/>
      <c r="QT62" s="200"/>
      <c r="QU62" s="200"/>
      <c r="QV62" s="200"/>
      <c r="QW62" s="200"/>
      <c r="QX62" s="200"/>
      <c r="QY62" s="200"/>
      <c r="QZ62" s="200"/>
      <c r="RA62" s="200"/>
      <c r="RB62" s="200"/>
      <c r="RC62" s="200"/>
      <c r="RD62" s="200"/>
      <c r="RE62" s="200"/>
      <c r="RF62" s="200"/>
      <c r="RG62" s="200"/>
      <c r="RH62" s="200"/>
      <c r="RI62" s="200"/>
      <c r="RJ62" s="200"/>
      <c r="RK62" s="200"/>
      <c r="RL62" s="200"/>
      <c r="RM62" s="200"/>
      <c r="RN62" s="200"/>
      <c r="RO62" s="200"/>
      <c r="RP62" s="200"/>
      <c r="RQ62" s="200"/>
      <c r="RR62" s="200"/>
      <c r="RS62" s="200"/>
      <c r="RT62" s="200"/>
      <c r="RU62" s="200"/>
      <c r="RV62" s="200"/>
      <c r="RW62" s="200"/>
      <c r="RX62" s="200"/>
      <c r="RY62" s="200"/>
      <c r="RZ62" s="200"/>
      <c r="SA62" s="200"/>
      <c r="SB62" s="200"/>
      <c r="SC62" s="200"/>
      <c r="SD62" s="200"/>
      <c r="SE62" s="200"/>
      <c r="SF62" s="200"/>
      <c r="SG62" s="200"/>
      <c r="SH62" s="200"/>
      <c r="SI62" s="200"/>
      <c r="SJ62" s="200"/>
      <c r="SK62" s="200"/>
      <c r="SL62" s="200"/>
      <c r="SM62" s="200"/>
      <c r="SN62" s="200"/>
      <c r="SO62" s="200"/>
      <c r="SP62" s="200"/>
      <c r="SQ62" s="200"/>
      <c r="SR62" s="200"/>
      <c r="SS62" s="200"/>
      <c r="ST62" s="200"/>
      <c r="SU62" s="200"/>
      <c r="SV62" s="200"/>
      <c r="SW62" s="200"/>
      <c r="SX62" s="200"/>
      <c r="SY62" s="200"/>
      <c r="SZ62" s="200"/>
      <c r="TA62" s="200"/>
      <c r="TB62" s="200"/>
      <c r="TC62" s="200"/>
      <c r="TD62" s="200"/>
      <c r="TE62" s="200"/>
      <c r="TF62" s="200"/>
      <c r="TG62" s="200"/>
      <c r="TH62" s="200"/>
      <c r="TI62" s="200"/>
      <c r="TJ62" s="200"/>
      <c r="TK62" s="200"/>
      <c r="TL62" s="200"/>
      <c r="TM62" s="200"/>
      <c r="TN62" s="200"/>
      <c r="TO62" s="200"/>
      <c r="TP62" s="200"/>
      <c r="TQ62" s="200"/>
      <c r="TR62" s="200"/>
      <c r="TS62" s="200"/>
      <c r="TT62" s="200"/>
      <c r="TU62" s="200"/>
      <c r="TV62" s="200"/>
      <c r="TW62" s="200"/>
      <c r="TX62" s="200"/>
      <c r="TY62" s="200"/>
      <c r="TZ62" s="200"/>
      <c r="UA62" s="200"/>
      <c r="UB62" s="200"/>
      <c r="UC62" s="200"/>
      <c r="UD62" s="200"/>
      <c r="UE62" s="200"/>
      <c r="UF62" s="200"/>
      <c r="UG62" s="200"/>
      <c r="UH62" s="200"/>
      <c r="UI62" s="200"/>
      <c r="UJ62" s="200"/>
      <c r="UK62" s="200"/>
      <c r="UL62" s="200"/>
      <c r="UM62" s="200"/>
      <c r="UN62" s="200"/>
      <c r="UO62" s="200"/>
      <c r="UP62" s="200"/>
      <c r="UQ62" s="200"/>
      <c r="UR62" s="200"/>
      <c r="US62" s="200"/>
      <c r="UT62" s="200"/>
      <c r="UU62" s="200"/>
      <c r="UV62" s="200"/>
      <c r="UW62" s="200"/>
      <c r="UX62" s="200"/>
      <c r="UY62" s="200"/>
      <c r="UZ62" s="200"/>
      <c r="VA62" s="200"/>
      <c r="VB62" s="200"/>
      <c r="VC62" s="200"/>
      <c r="VD62" s="200"/>
      <c r="VE62" s="200"/>
      <c r="VF62" s="200"/>
      <c r="VG62" s="200"/>
      <c r="VH62" s="200"/>
      <c r="VI62" s="200"/>
      <c r="VJ62" s="200"/>
      <c r="VK62" s="200"/>
      <c r="VL62" s="200"/>
      <c r="VM62" s="200"/>
      <c r="VN62" s="200"/>
      <c r="VO62" s="200"/>
      <c r="VP62" s="200"/>
      <c r="VQ62" s="200"/>
      <c r="VR62" s="200"/>
      <c r="VS62" s="200"/>
      <c r="VT62" s="200"/>
      <c r="VU62" s="200"/>
      <c r="VV62" s="200"/>
      <c r="VW62" s="200"/>
      <c r="VX62" s="200"/>
      <c r="VY62" s="200"/>
      <c r="VZ62" s="200"/>
      <c r="WA62" s="200"/>
      <c r="WB62" s="200"/>
      <c r="WC62" s="200"/>
      <c r="WD62" s="200"/>
      <c r="WE62" s="200"/>
      <c r="WF62" s="200"/>
      <c r="WG62" s="200"/>
      <c r="WH62" s="200"/>
      <c r="WI62" s="200"/>
      <c r="WJ62" s="200"/>
      <c r="WK62" s="200"/>
      <c r="WL62" s="200"/>
      <c r="WM62" s="200"/>
      <c r="WN62" s="200"/>
      <c r="WO62" s="200"/>
      <c r="WP62" s="200"/>
      <c r="WQ62" s="200"/>
      <c r="WR62" s="200"/>
      <c r="WS62" s="200"/>
      <c r="WT62" s="200"/>
      <c r="WU62" s="200"/>
      <c r="WV62" s="200"/>
      <c r="WW62" s="200"/>
      <c r="WX62" s="200"/>
      <c r="WY62" s="200"/>
      <c r="WZ62" s="200"/>
      <c r="XA62" s="200"/>
      <c r="XB62" s="200"/>
      <c r="XC62" s="200"/>
      <c r="XD62" s="200"/>
      <c r="XE62" s="200"/>
      <c r="XF62" s="200"/>
      <c r="XG62" s="200"/>
      <c r="XH62" s="200"/>
      <c r="XI62" s="200"/>
      <c r="XJ62" s="200"/>
      <c r="XK62" s="200"/>
      <c r="XL62" s="200"/>
      <c r="XM62" s="200"/>
      <c r="XN62" s="200"/>
      <c r="XO62" s="200"/>
      <c r="XP62" s="200"/>
      <c r="XQ62" s="200"/>
      <c r="XR62" s="200"/>
      <c r="XS62" s="200"/>
      <c r="XT62" s="200"/>
      <c r="XU62" s="200"/>
      <c r="XV62" s="200"/>
      <c r="XW62" s="200"/>
      <c r="XX62" s="200"/>
      <c r="XY62" s="200"/>
      <c r="XZ62" s="200"/>
      <c r="YA62" s="200"/>
      <c r="YB62" s="200"/>
      <c r="YC62" s="200"/>
      <c r="YD62" s="200"/>
      <c r="YE62" s="200"/>
      <c r="YF62" s="200"/>
      <c r="YG62" s="200"/>
      <c r="YH62" s="200"/>
      <c r="YI62" s="200"/>
      <c r="YJ62" s="200"/>
      <c r="YK62" s="200"/>
      <c r="YL62" s="200"/>
      <c r="YM62" s="200"/>
      <c r="YN62" s="200"/>
      <c r="YO62" s="200"/>
      <c r="YP62" s="200"/>
      <c r="YQ62" s="200"/>
      <c r="YR62" s="200"/>
      <c r="YS62" s="200"/>
      <c r="YT62" s="200"/>
      <c r="YU62" s="200"/>
      <c r="YV62" s="200"/>
      <c r="YW62" s="200"/>
      <c r="YX62" s="200"/>
      <c r="YY62" s="200"/>
      <c r="YZ62" s="200"/>
      <c r="ZA62" s="200"/>
      <c r="ZB62" s="200"/>
      <c r="ZC62" s="200"/>
      <c r="ZD62" s="200"/>
      <c r="ZE62" s="200"/>
      <c r="ZF62" s="200"/>
      <c r="ZG62" s="200"/>
      <c r="ZH62" s="200"/>
      <c r="ZI62" s="200"/>
      <c r="ZJ62" s="200"/>
      <c r="ZK62" s="200"/>
      <c r="ZL62" s="200"/>
      <c r="ZM62" s="200"/>
      <c r="ZN62" s="200"/>
      <c r="ZO62" s="200"/>
      <c r="ZP62" s="200"/>
      <c r="ZQ62" s="200"/>
      <c r="ZR62" s="200"/>
      <c r="ZS62" s="200"/>
      <c r="ZT62" s="200"/>
      <c r="ZU62" s="200"/>
      <c r="ZV62" s="200"/>
      <c r="ZW62" s="200"/>
      <c r="ZX62" s="200"/>
      <c r="ZY62" s="200"/>
      <c r="ZZ62" s="200"/>
      <c r="AAA62" s="200"/>
      <c r="AAB62" s="200"/>
      <c r="AAC62" s="200"/>
      <c r="AAD62" s="200"/>
      <c r="AAE62" s="200"/>
      <c r="AAF62" s="200"/>
      <c r="AAG62" s="200"/>
      <c r="AAH62" s="200"/>
      <c r="AAI62" s="200"/>
      <c r="AAJ62" s="200"/>
      <c r="AAK62" s="200"/>
      <c r="AAL62" s="200"/>
      <c r="AAM62" s="200"/>
      <c r="AAN62" s="200"/>
      <c r="AAO62" s="200"/>
      <c r="AAP62" s="200"/>
      <c r="AAQ62" s="200"/>
      <c r="AAR62" s="200"/>
      <c r="AAS62" s="200"/>
      <c r="AAT62" s="200"/>
      <c r="AAU62" s="200"/>
      <c r="AAV62" s="200"/>
      <c r="AAW62" s="200"/>
      <c r="AAX62" s="200"/>
      <c r="AAY62" s="200"/>
      <c r="AAZ62" s="200"/>
      <c r="ABA62" s="200"/>
      <c r="ABB62" s="200"/>
      <c r="ABC62" s="200"/>
      <c r="ABD62" s="200"/>
      <c r="ABE62" s="200"/>
      <c r="ABF62" s="200"/>
      <c r="ABG62" s="200"/>
      <c r="ABH62" s="200"/>
      <c r="ABI62" s="200"/>
      <c r="ABJ62" s="200"/>
      <c r="ABK62" s="200"/>
      <c r="ABL62" s="200"/>
      <c r="ABM62" s="200"/>
      <c r="ABN62" s="200"/>
      <c r="ABO62" s="200"/>
      <c r="ABP62" s="200"/>
      <c r="ABQ62" s="200"/>
      <c r="ABR62" s="200"/>
      <c r="ABS62" s="200"/>
      <c r="ABT62" s="200"/>
      <c r="ABU62" s="200"/>
      <c r="ABV62" s="200"/>
      <c r="ABW62" s="200"/>
      <c r="ABX62" s="200"/>
      <c r="ABY62" s="200"/>
      <c r="ABZ62" s="200"/>
      <c r="ACA62" s="200"/>
      <c r="ACB62" s="200"/>
      <c r="ACC62" s="200"/>
      <c r="ACD62" s="200"/>
      <c r="ACE62" s="200"/>
      <c r="ACF62" s="200"/>
      <c r="ACG62" s="200"/>
      <c r="ACH62" s="200"/>
      <c r="ACI62" s="200"/>
      <c r="ACJ62" s="200"/>
      <c r="ACK62" s="200"/>
      <c r="ACL62" s="200"/>
      <c r="ACM62" s="200"/>
      <c r="ACN62" s="200"/>
      <c r="ACO62" s="200"/>
      <c r="ACP62" s="200"/>
      <c r="ACQ62" s="200"/>
      <c r="ACR62" s="200"/>
      <c r="ACS62" s="200"/>
      <c r="ACT62" s="200"/>
      <c r="ACU62" s="200"/>
      <c r="ACV62" s="200"/>
      <c r="ACW62" s="200"/>
      <c r="ACX62" s="200"/>
      <c r="ACY62" s="200"/>
      <c r="ACZ62" s="200"/>
      <c r="ADA62" s="200"/>
      <c r="ADB62" s="200"/>
      <c r="ADC62" s="200"/>
      <c r="ADD62" s="200"/>
      <c r="ADE62" s="200"/>
      <c r="ADF62" s="200"/>
      <c r="ADG62" s="200"/>
      <c r="ADH62" s="200"/>
      <c r="ADI62" s="200"/>
      <c r="ADJ62" s="200"/>
      <c r="ADK62" s="200"/>
      <c r="ADL62" s="200"/>
      <c r="ADM62" s="200"/>
      <c r="ADN62" s="200"/>
      <c r="ADO62" s="200"/>
      <c r="ADP62" s="200"/>
      <c r="ADQ62" s="200"/>
      <c r="ADR62" s="200"/>
      <c r="ADS62" s="200"/>
      <c r="ADT62" s="200"/>
      <c r="ADU62" s="200"/>
      <c r="ADV62" s="200"/>
      <c r="ADW62" s="200"/>
      <c r="ADX62" s="200"/>
      <c r="ADY62" s="200"/>
      <c r="ADZ62" s="200"/>
      <c r="AEA62" s="200"/>
      <c r="AEB62" s="200"/>
      <c r="AEC62" s="200"/>
      <c r="AED62" s="200"/>
      <c r="AEE62" s="200"/>
      <c r="AEF62" s="200"/>
      <c r="AEG62" s="200"/>
      <c r="AEH62" s="200"/>
      <c r="AEI62" s="200"/>
      <c r="AEJ62" s="200"/>
      <c r="AEK62" s="200"/>
      <c r="AEL62" s="200"/>
      <c r="AEM62" s="200"/>
      <c r="AEN62" s="200"/>
      <c r="AEO62" s="200"/>
      <c r="AEP62" s="200"/>
      <c r="AEQ62" s="200"/>
      <c r="AER62" s="200"/>
      <c r="AES62" s="200"/>
      <c r="AET62" s="200"/>
      <c r="AEU62" s="200"/>
      <c r="AEV62" s="200"/>
      <c r="AEW62" s="200"/>
      <c r="AEX62" s="200"/>
      <c r="AEY62" s="200"/>
      <c r="AEZ62" s="200"/>
      <c r="AFA62" s="200"/>
      <c r="AFB62" s="200"/>
      <c r="AFC62" s="200"/>
      <c r="AFD62" s="200"/>
      <c r="AFE62" s="200"/>
      <c r="AFF62" s="200"/>
      <c r="AFG62" s="200"/>
      <c r="AFH62" s="200"/>
      <c r="AFI62" s="200"/>
      <c r="AFJ62" s="200"/>
      <c r="AFK62" s="200"/>
      <c r="AFL62" s="200"/>
      <c r="AFM62" s="200"/>
      <c r="AFN62" s="200"/>
      <c r="AFO62" s="200"/>
      <c r="AFP62" s="200"/>
      <c r="AFQ62" s="200"/>
      <c r="AFR62" s="200"/>
      <c r="AFS62" s="200"/>
      <c r="AFT62" s="200"/>
      <c r="AFU62" s="200"/>
      <c r="AFV62" s="200"/>
      <c r="AFW62" s="200"/>
      <c r="AFX62" s="200"/>
      <c r="AFY62" s="200"/>
      <c r="AFZ62" s="200"/>
      <c r="AGA62" s="200"/>
      <c r="AGB62" s="200"/>
      <c r="AGC62" s="200"/>
      <c r="AGD62" s="200"/>
      <c r="AGE62" s="200"/>
      <c r="AGF62" s="200"/>
      <c r="AGG62" s="200"/>
      <c r="AGH62" s="200"/>
      <c r="AGI62" s="200"/>
      <c r="AGJ62" s="200"/>
      <c r="AGK62" s="200"/>
      <c r="AGL62" s="200"/>
      <c r="AGM62" s="200"/>
      <c r="AGN62" s="200"/>
      <c r="AGO62" s="200"/>
      <c r="AGP62" s="200"/>
      <c r="AGQ62" s="200"/>
      <c r="AGR62" s="200"/>
      <c r="AGS62" s="200"/>
      <c r="AGT62" s="200"/>
      <c r="AGU62" s="200"/>
      <c r="AGV62" s="200"/>
      <c r="AGW62" s="200"/>
      <c r="AGX62" s="200"/>
      <c r="AGY62" s="200"/>
      <c r="AGZ62" s="200"/>
      <c r="AHA62" s="200"/>
      <c r="AHB62" s="200"/>
      <c r="AHC62" s="200"/>
      <c r="AHD62" s="200"/>
      <c r="AHE62" s="200"/>
      <c r="AHF62" s="200"/>
      <c r="AHG62" s="200"/>
      <c r="AHH62" s="200"/>
      <c r="AHI62" s="200"/>
      <c r="AHJ62" s="200"/>
      <c r="AHK62" s="200"/>
      <c r="AHL62" s="200"/>
      <c r="AHM62" s="200"/>
      <c r="AHN62" s="200"/>
      <c r="AHO62" s="200"/>
      <c r="AHQ62" s="209">
        <v>57</v>
      </c>
    </row>
    <row r="63" spans="1:901">
      <c r="A63" s="203" t="s">
        <v>37</v>
      </c>
      <c r="B63" s="204" t="s">
        <v>38</v>
      </c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200"/>
      <c r="HU63" s="200"/>
      <c r="HV63" s="200"/>
      <c r="HW63" s="200"/>
      <c r="HX63" s="200"/>
      <c r="HY63" s="200"/>
      <c r="HZ63" s="200"/>
      <c r="IA63" s="200"/>
      <c r="IB63" s="200"/>
      <c r="IC63" s="200"/>
      <c r="ID63" s="200"/>
      <c r="IE63" s="200"/>
      <c r="IF63" s="200"/>
      <c r="IG63" s="200"/>
      <c r="IH63" s="200"/>
      <c r="II63" s="200"/>
      <c r="IJ63" s="200"/>
      <c r="IK63" s="200"/>
      <c r="IL63" s="200"/>
      <c r="IM63" s="200"/>
      <c r="IN63" s="200"/>
      <c r="IO63" s="200"/>
      <c r="IP63" s="200"/>
      <c r="IQ63" s="200"/>
      <c r="IR63" s="200"/>
      <c r="IS63" s="200"/>
      <c r="IT63" s="200"/>
      <c r="IU63" s="200"/>
      <c r="IV63" s="200"/>
      <c r="IW63" s="200"/>
      <c r="IX63" s="200"/>
      <c r="IY63" s="200"/>
      <c r="IZ63" s="200"/>
      <c r="JA63" s="200"/>
      <c r="JB63" s="200"/>
      <c r="JC63" s="200"/>
      <c r="JD63" s="200"/>
      <c r="JE63" s="200"/>
      <c r="JF63" s="200"/>
      <c r="JG63" s="200"/>
      <c r="JH63" s="200"/>
      <c r="JI63" s="200"/>
      <c r="JJ63" s="200"/>
      <c r="JK63" s="200"/>
      <c r="JL63" s="200"/>
      <c r="JM63" s="200"/>
      <c r="JN63" s="200"/>
      <c r="JO63" s="200"/>
      <c r="JP63" s="200"/>
      <c r="JQ63" s="200"/>
      <c r="JR63" s="200"/>
      <c r="JS63" s="200"/>
      <c r="JT63" s="200"/>
      <c r="JU63" s="200"/>
      <c r="JV63" s="200"/>
      <c r="JW63" s="200"/>
      <c r="JX63" s="200"/>
      <c r="JY63" s="200"/>
      <c r="JZ63" s="200"/>
      <c r="KA63" s="200"/>
      <c r="KB63" s="200"/>
      <c r="KC63" s="200"/>
      <c r="KD63" s="200"/>
      <c r="KE63" s="200"/>
      <c r="KF63" s="200"/>
      <c r="KG63" s="200"/>
      <c r="KH63" s="200"/>
      <c r="KI63" s="200"/>
      <c r="KJ63" s="200"/>
      <c r="KK63" s="200"/>
      <c r="KL63" s="200"/>
      <c r="KM63" s="200"/>
      <c r="KN63" s="200"/>
      <c r="KO63" s="200"/>
      <c r="KP63" s="200"/>
      <c r="KQ63" s="200"/>
      <c r="KR63" s="200"/>
      <c r="KS63" s="200"/>
      <c r="KT63" s="200"/>
      <c r="KU63" s="200"/>
      <c r="KV63" s="200"/>
      <c r="KW63" s="200"/>
      <c r="KX63" s="200"/>
      <c r="KY63" s="200"/>
      <c r="KZ63" s="200"/>
      <c r="LA63" s="200"/>
      <c r="LB63" s="200"/>
      <c r="LC63" s="200"/>
      <c r="LD63" s="200"/>
      <c r="LE63" s="200"/>
      <c r="LF63" s="200"/>
      <c r="LG63" s="200"/>
      <c r="LH63" s="200"/>
      <c r="LI63" s="200"/>
      <c r="LJ63" s="200"/>
      <c r="LK63" s="200"/>
      <c r="LL63" s="200"/>
      <c r="LM63" s="200"/>
      <c r="LN63" s="200"/>
      <c r="LO63" s="200"/>
      <c r="LP63" s="200"/>
      <c r="LQ63" s="200"/>
      <c r="LR63" s="200"/>
      <c r="LS63" s="200"/>
      <c r="LT63" s="200"/>
      <c r="LU63" s="200"/>
      <c r="LV63" s="200"/>
      <c r="LW63" s="200"/>
      <c r="LX63" s="200"/>
      <c r="LY63" s="200"/>
      <c r="LZ63" s="200"/>
      <c r="MA63" s="200"/>
      <c r="MB63" s="200"/>
      <c r="MC63" s="200"/>
      <c r="MD63" s="200"/>
      <c r="ME63" s="200"/>
      <c r="MF63" s="200"/>
      <c r="MG63" s="200"/>
      <c r="MH63" s="200"/>
      <c r="MI63" s="200"/>
      <c r="MJ63" s="200"/>
      <c r="MK63" s="200"/>
      <c r="ML63" s="200"/>
      <c r="MM63" s="200"/>
      <c r="MN63" s="200"/>
      <c r="MO63" s="200"/>
      <c r="MP63" s="200"/>
      <c r="MQ63" s="200"/>
      <c r="MR63" s="200"/>
      <c r="MS63" s="200"/>
      <c r="MT63" s="200"/>
      <c r="MU63" s="200"/>
      <c r="MV63" s="200"/>
      <c r="MW63" s="200"/>
      <c r="MX63" s="200"/>
      <c r="MY63" s="200"/>
      <c r="MZ63" s="200"/>
      <c r="NA63" s="200"/>
      <c r="NB63" s="200"/>
      <c r="NC63" s="200"/>
      <c r="ND63" s="200"/>
      <c r="NE63" s="200"/>
      <c r="NF63" s="200"/>
      <c r="NG63" s="200"/>
      <c r="NH63" s="200"/>
      <c r="NI63" s="200"/>
      <c r="NJ63" s="200"/>
      <c r="NK63" s="200"/>
      <c r="NL63" s="200"/>
      <c r="NM63" s="200"/>
      <c r="NN63" s="200"/>
      <c r="NO63" s="200"/>
      <c r="NP63" s="200"/>
      <c r="NQ63" s="200"/>
      <c r="NR63" s="200"/>
      <c r="NS63" s="200"/>
      <c r="NT63" s="200"/>
      <c r="NU63" s="200"/>
      <c r="NV63" s="200"/>
      <c r="NW63" s="200"/>
      <c r="NX63" s="200"/>
      <c r="NY63" s="200"/>
      <c r="NZ63" s="200"/>
      <c r="OA63" s="200"/>
      <c r="OB63" s="200"/>
      <c r="OC63" s="200"/>
      <c r="OD63" s="200"/>
      <c r="OE63" s="200"/>
      <c r="OF63" s="200"/>
      <c r="OG63" s="200"/>
      <c r="OH63" s="200"/>
      <c r="OI63" s="200"/>
      <c r="OJ63" s="200"/>
      <c r="OK63" s="200"/>
      <c r="OL63" s="200"/>
      <c r="OM63" s="200"/>
      <c r="ON63" s="200"/>
      <c r="OO63" s="200"/>
      <c r="OP63" s="200"/>
      <c r="OQ63" s="200"/>
      <c r="OR63" s="200"/>
      <c r="OS63" s="200"/>
      <c r="OT63" s="200"/>
      <c r="OU63" s="200"/>
      <c r="OV63" s="200"/>
      <c r="OW63" s="200"/>
      <c r="OX63" s="200"/>
      <c r="OY63" s="200"/>
      <c r="OZ63" s="200"/>
      <c r="PA63" s="200"/>
      <c r="PB63" s="200"/>
      <c r="PC63" s="200"/>
      <c r="PD63" s="200"/>
      <c r="PE63" s="200"/>
      <c r="PF63" s="200"/>
      <c r="PG63" s="200"/>
      <c r="PH63" s="200"/>
      <c r="PI63" s="200"/>
      <c r="PJ63" s="200"/>
      <c r="PK63" s="200"/>
      <c r="PL63" s="200"/>
      <c r="PM63" s="200"/>
      <c r="PN63" s="200"/>
      <c r="PO63" s="200"/>
      <c r="PP63" s="200"/>
      <c r="PQ63" s="200"/>
      <c r="PR63" s="200"/>
      <c r="PS63" s="200"/>
      <c r="PT63" s="200"/>
      <c r="PU63" s="200"/>
      <c r="PV63" s="200"/>
      <c r="PW63" s="200"/>
      <c r="PX63" s="200"/>
      <c r="PY63" s="200"/>
      <c r="PZ63" s="200"/>
      <c r="QA63" s="200"/>
      <c r="QB63" s="200"/>
      <c r="QC63" s="200"/>
      <c r="QD63" s="200"/>
      <c r="QE63" s="200"/>
      <c r="QF63" s="200"/>
      <c r="QG63" s="200"/>
      <c r="QH63" s="200"/>
      <c r="QI63" s="200"/>
      <c r="QJ63" s="200"/>
      <c r="QK63" s="200"/>
      <c r="QL63" s="200"/>
      <c r="QM63" s="200"/>
      <c r="QN63" s="200"/>
      <c r="QO63" s="200"/>
      <c r="QP63" s="200"/>
      <c r="QQ63" s="200"/>
      <c r="QR63" s="200"/>
      <c r="QS63" s="200"/>
      <c r="QT63" s="200"/>
      <c r="QU63" s="200"/>
      <c r="QV63" s="200"/>
      <c r="QW63" s="200"/>
      <c r="QX63" s="200"/>
      <c r="QY63" s="200"/>
      <c r="QZ63" s="200"/>
      <c r="RA63" s="200"/>
      <c r="RB63" s="200"/>
      <c r="RC63" s="200"/>
      <c r="RD63" s="200"/>
      <c r="RE63" s="200"/>
      <c r="RF63" s="200"/>
      <c r="RG63" s="200"/>
      <c r="RH63" s="200"/>
      <c r="RI63" s="200"/>
      <c r="RJ63" s="200"/>
      <c r="RK63" s="200"/>
      <c r="RL63" s="200"/>
      <c r="RM63" s="200"/>
      <c r="RN63" s="200"/>
      <c r="RO63" s="200"/>
      <c r="RP63" s="200"/>
      <c r="RQ63" s="200"/>
      <c r="RR63" s="200"/>
      <c r="RS63" s="200"/>
      <c r="RT63" s="200"/>
      <c r="RU63" s="200"/>
      <c r="RV63" s="200"/>
      <c r="RW63" s="200"/>
      <c r="RX63" s="200"/>
      <c r="RY63" s="200"/>
      <c r="RZ63" s="200"/>
      <c r="SA63" s="200"/>
      <c r="SB63" s="200"/>
      <c r="SC63" s="200"/>
      <c r="SD63" s="200"/>
      <c r="SE63" s="200"/>
      <c r="SF63" s="200"/>
      <c r="SG63" s="200"/>
      <c r="SH63" s="200"/>
      <c r="SI63" s="200"/>
      <c r="SJ63" s="200"/>
      <c r="SK63" s="200"/>
      <c r="SL63" s="200"/>
      <c r="SM63" s="200"/>
      <c r="SN63" s="200"/>
      <c r="SO63" s="200"/>
      <c r="SP63" s="200"/>
      <c r="SQ63" s="200"/>
      <c r="SR63" s="200"/>
      <c r="SS63" s="200"/>
      <c r="ST63" s="200"/>
      <c r="SU63" s="200"/>
      <c r="SV63" s="200"/>
      <c r="SW63" s="200"/>
      <c r="SX63" s="200"/>
      <c r="SY63" s="200"/>
      <c r="SZ63" s="200"/>
      <c r="TA63" s="200"/>
      <c r="TB63" s="200"/>
      <c r="TC63" s="200"/>
      <c r="TD63" s="200"/>
      <c r="TE63" s="200"/>
      <c r="TF63" s="200"/>
      <c r="TG63" s="200"/>
      <c r="TH63" s="200"/>
      <c r="TI63" s="200"/>
      <c r="TJ63" s="200"/>
      <c r="TK63" s="200"/>
      <c r="TL63" s="200"/>
      <c r="TM63" s="200"/>
      <c r="TN63" s="200"/>
      <c r="TO63" s="200"/>
      <c r="TP63" s="200"/>
      <c r="TQ63" s="200"/>
      <c r="TR63" s="200"/>
      <c r="TS63" s="200"/>
      <c r="TT63" s="200"/>
      <c r="TU63" s="200"/>
      <c r="TV63" s="200"/>
      <c r="TW63" s="200"/>
      <c r="TX63" s="200"/>
      <c r="TY63" s="200"/>
      <c r="TZ63" s="200"/>
      <c r="UA63" s="200"/>
      <c r="UB63" s="200"/>
      <c r="UC63" s="200"/>
      <c r="UD63" s="200"/>
      <c r="UE63" s="200"/>
      <c r="UF63" s="200"/>
      <c r="UG63" s="200"/>
      <c r="UH63" s="200"/>
      <c r="UI63" s="200"/>
      <c r="UJ63" s="200"/>
      <c r="UK63" s="200"/>
      <c r="UL63" s="200"/>
      <c r="UM63" s="200"/>
      <c r="UN63" s="200"/>
      <c r="UO63" s="200"/>
      <c r="UP63" s="200"/>
      <c r="UQ63" s="200"/>
      <c r="UR63" s="200"/>
      <c r="US63" s="200"/>
      <c r="UT63" s="200"/>
      <c r="UU63" s="200"/>
      <c r="UV63" s="200"/>
      <c r="UW63" s="200"/>
      <c r="UX63" s="200"/>
      <c r="UY63" s="200"/>
      <c r="UZ63" s="200"/>
      <c r="VA63" s="200"/>
      <c r="VB63" s="200"/>
      <c r="VC63" s="200"/>
      <c r="VD63" s="200"/>
      <c r="VE63" s="200"/>
      <c r="VF63" s="200"/>
      <c r="VG63" s="200"/>
      <c r="VH63" s="200"/>
      <c r="VI63" s="200"/>
      <c r="VJ63" s="200"/>
      <c r="VK63" s="200"/>
      <c r="VL63" s="200"/>
      <c r="VM63" s="200"/>
      <c r="VN63" s="200"/>
      <c r="VO63" s="200"/>
      <c r="VP63" s="200"/>
      <c r="VQ63" s="200"/>
      <c r="VR63" s="200"/>
      <c r="VS63" s="200"/>
      <c r="VT63" s="200"/>
      <c r="VU63" s="200"/>
      <c r="VV63" s="200"/>
      <c r="VW63" s="200"/>
      <c r="VX63" s="200"/>
      <c r="VY63" s="200"/>
      <c r="VZ63" s="200"/>
      <c r="WA63" s="200"/>
      <c r="WB63" s="200"/>
      <c r="WC63" s="200"/>
      <c r="WD63" s="200"/>
      <c r="WE63" s="200"/>
      <c r="WF63" s="200"/>
      <c r="WG63" s="200"/>
      <c r="WH63" s="200"/>
      <c r="WI63" s="200"/>
      <c r="WJ63" s="200"/>
      <c r="WK63" s="200"/>
      <c r="WL63" s="200"/>
      <c r="WM63" s="200"/>
      <c r="WN63" s="200"/>
      <c r="WO63" s="200"/>
      <c r="WP63" s="200"/>
      <c r="WQ63" s="200"/>
      <c r="WR63" s="200"/>
      <c r="WS63" s="200"/>
      <c r="WT63" s="200"/>
      <c r="WU63" s="200"/>
      <c r="WV63" s="200"/>
      <c r="WW63" s="200"/>
      <c r="WX63" s="200"/>
      <c r="WY63" s="200"/>
      <c r="WZ63" s="200"/>
      <c r="XA63" s="200"/>
      <c r="XB63" s="200"/>
      <c r="XC63" s="200"/>
      <c r="XD63" s="200"/>
      <c r="XE63" s="200"/>
      <c r="XF63" s="200"/>
      <c r="XG63" s="200"/>
      <c r="XH63" s="200"/>
      <c r="XI63" s="200"/>
      <c r="XJ63" s="200"/>
      <c r="XK63" s="200"/>
      <c r="XL63" s="200"/>
      <c r="XM63" s="200"/>
      <c r="XN63" s="200"/>
      <c r="XO63" s="200"/>
      <c r="XP63" s="200"/>
      <c r="XQ63" s="200"/>
      <c r="XR63" s="200"/>
      <c r="XS63" s="200"/>
      <c r="XT63" s="200"/>
      <c r="XU63" s="200"/>
      <c r="XV63" s="200"/>
      <c r="XW63" s="200"/>
      <c r="XX63" s="200"/>
      <c r="XY63" s="200"/>
      <c r="XZ63" s="200"/>
      <c r="YA63" s="200"/>
      <c r="YB63" s="200"/>
      <c r="YC63" s="200"/>
      <c r="YD63" s="200"/>
      <c r="YE63" s="200"/>
      <c r="YF63" s="200"/>
      <c r="YG63" s="200"/>
      <c r="YH63" s="200"/>
      <c r="YI63" s="200"/>
      <c r="YJ63" s="200"/>
      <c r="YK63" s="200"/>
      <c r="YL63" s="200"/>
      <c r="YM63" s="200"/>
      <c r="YN63" s="200"/>
      <c r="YO63" s="200"/>
      <c r="YP63" s="200"/>
      <c r="YQ63" s="200"/>
      <c r="YR63" s="200"/>
      <c r="YS63" s="200"/>
      <c r="YT63" s="200"/>
      <c r="YU63" s="200"/>
      <c r="YV63" s="200"/>
      <c r="YW63" s="200"/>
      <c r="YX63" s="200"/>
      <c r="YY63" s="200"/>
      <c r="YZ63" s="200"/>
      <c r="ZA63" s="200"/>
      <c r="ZB63" s="200"/>
      <c r="ZC63" s="200"/>
      <c r="ZD63" s="200"/>
      <c r="ZE63" s="200"/>
      <c r="ZF63" s="200"/>
      <c r="ZG63" s="200"/>
      <c r="ZH63" s="200"/>
      <c r="ZI63" s="200"/>
      <c r="ZJ63" s="200"/>
      <c r="ZK63" s="200"/>
      <c r="ZL63" s="200"/>
      <c r="ZM63" s="200"/>
      <c r="ZN63" s="200"/>
      <c r="ZO63" s="200"/>
      <c r="ZP63" s="200"/>
      <c r="ZQ63" s="200"/>
      <c r="ZR63" s="200"/>
      <c r="ZS63" s="200"/>
      <c r="ZT63" s="200"/>
      <c r="ZU63" s="200"/>
      <c r="ZV63" s="200"/>
      <c r="ZW63" s="200"/>
      <c r="ZX63" s="200"/>
      <c r="ZY63" s="200"/>
      <c r="ZZ63" s="200"/>
      <c r="AAA63" s="200"/>
      <c r="AAB63" s="200"/>
      <c r="AAC63" s="200"/>
      <c r="AAD63" s="200"/>
      <c r="AAE63" s="200"/>
      <c r="AAF63" s="200"/>
      <c r="AAG63" s="200"/>
      <c r="AAH63" s="200"/>
      <c r="AAI63" s="200"/>
      <c r="AAJ63" s="200"/>
      <c r="AAK63" s="200"/>
      <c r="AAL63" s="200"/>
      <c r="AAM63" s="200"/>
      <c r="AAN63" s="200"/>
      <c r="AAO63" s="200"/>
      <c r="AAP63" s="200"/>
      <c r="AAQ63" s="200"/>
      <c r="AAR63" s="200"/>
      <c r="AAS63" s="200"/>
      <c r="AAT63" s="200"/>
      <c r="AAU63" s="200"/>
      <c r="AAV63" s="200"/>
      <c r="AAW63" s="200"/>
      <c r="AAX63" s="200"/>
      <c r="AAY63" s="200"/>
      <c r="AAZ63" s="200"/>
      <c r="ABA63" s="200"/>
      <c r="ABB63" s="200"/>
      <c r="ABC63" s="200"/>
      <c r="ABD63" s="200"/>
      <c r="ABE63" s="200"/>
      <c r="ABF63" s="200"/>
      <c r="ABG63" s="200"/>
      <c r="ABH63" s="200"/>
      <c r="ABI63" s="200"/>
      <c r="ABJ63" s="200"/>
      <c r="ABK63" s="200"/>
      <c r="ABL63" s="200"/>
      <c r="ABM63" s="200"/>
      <c r="ABN63" s="200"/>
      <c r="ABO63" s="200"/>
      <c r="ABP63" s="200"/>
      <c r="ABQ63" s="200"/>
      <c r="ABR63" s="200"/>
      <c r="ABS63" s="200"/>
      <c r="ABT63" s="200"/>
      <c r="ABU63" s="200"/>
      <c r="ABV63" s="200"/>
      <c r="ABW63" s="200"/>
      <c r="ABX63" s="200"/>
      <c r="ABY63" s="200"/>
      <c r="ABZ63" s="200"/>
      <c r="ACA63" s="200"/>
      <c r="ACB63" s="200"/>
      <c r="ACC63" s="200"/>
      <c r="ACD63" s="200"/>
      <c r="ACE63" s="200"/>
      <c r="ACF63" s="200"/>
      <c r="ACG63" s="200"/>
      <c r="ACH63" s="200"/>
      <c r="ACI63" s="200"/>
      <c r="ACJ63" s="200"/>
      <c r="ACK63" s="200"/>
      <c r="ACL63" s="200"/>
      <c r="ACM63" s="200"/>
      <c r="ACN63" s="200"/>
      <c r="ACO63" s="200"/>
      <c r="ACP63" s="200"/>
      <c r="ACQ63" s="200"/>
      <c r="ACR63" s="200"/>
      <c r="ACS63" s="200"/>
      <c r="ACT63" s="200"/>
      <c r="ACU63" s="200"/>
      <c r="ACV63" s="200"/>
      <c r="ACW63" s="200"/>
      <c r="ACX63" s="200"/>
      <c r="ACY63" s="200"/>
      <c r="ACZ63" s="200"/>
      <c r="ADA63" s="200"/>
      <c r="ADB63" s="200"/>
      <c r="ADC63" s="200"/>
      <c r="ADD63" s="200"/>
      <c r="ADE63" s="200"/>
      <c r="ADF63" s="200"/>
      <c r="ADG63" s="200"/>
      <c r="ADH63" s="200"/>
      <c r="ADI63" s="200"/>
      <c r="ADJ63" s="200"/>
      <c r="ADK63" s="200"/>
      <c r="ADL63" s="200"/>
      <c r="ADM63" s="200"/>
      <c r="ADN63" s="200"/>
      <c r="ADO63" s="200"/>
      <c r="ADP63" s="200"/>
      <c r="ADQ63" s="200"/>
      <c r="ADR63" s="200"/>
      <c r="ADS63" s="200"/>
      <c r="ADT63" s="200"/>
      <c r="ADU63" s="200"/>
      <c r="ADV63" s="200"/>
      <c r="ADW63" s="200"/>
      <c r="ADX63" s="200"/>
      <c r="ADY63" s="200"/>
      <c r="ADZ63" s="200"/>
      <c r="AEA63" s="200"/>
      <c r="AEB63" s="200"/>
      <c r="AEC63" s="200"/>
      <c r="AED63" s="200"/>
      <c r="AEE63" s="200"/>
      <c r="AEF63" s="200"/>
      <c r="AEG63" s="200"/>
      <c r="AEH63" s="200"/>
      <c r="AEI63" s="200"/>
      <c r="AEJ63" s="200"/>
      <c r="AEK63" s="200"/>
      <c r="AEL63" s="200"/>
      <c r="AEM63" s="200"/>
      <c r="AEN63" s="200"/>
      <c r="AEO63" s="200"/>
      <c r="AEP63" s="200"/>
      <c r="AEQ63" s="200"/>
      <c r="AER63" s="200"/>
      <c r="AES63" s="200"/>
      <c r="AET63" s="200"/>
      <c r="AEU63" s="200"/>
      <c r="AEV63" s="200"/>
      <c r="AEW63" s="200"/>
      <c r="AEX63" s="200"/>
      <c r="AEY63" s="200"/>
      <c r="AEZ63" s="200"/>
      <c r="AFA63" s="200"/>
      <c r="AFB63" s="200"/>
      <c r="AFC63" s="200"/>
      <c r="AFD63" s="200"/>
      <c r="AFE63" s="200"/>
      <c r="AFF63" s="200"/>
      <c r="AFG63" s="200"/>
      <c r="AFH63" s="200"/>
      <c r="AFI63" s="200"/>
      <c r="AFJ63" s="200"/>
      <c r="AFK63" s="200"/>
      <c r="AFL63" s="200"/>
      <c r="AFM63" s="200"/>
      <c r="AFN63" s="200"/>
      <c r="AFO63" s="200"/>
      <c r="AFP63" s="200"/>
      <c r="AFQ63" s="200"/>
      <c r="AFR63" s="200"/>
      <c r="AFS63" s="200"/>
      <c r="AFT63" s="200"/>
      <c r="AFU63" s="200"/>
      <c r="AFV63" s="200"/>
      <c r="AFW63" s="200"/>
      <c r="AFX63" s="200"/>
      <c r="AFY63" s="200"/>
      <c r="AFZ63" s="200"/>
      <c r="AGA63" s="200"/>
      <c r="AGB63" s="200"/>
      <c r="AGC63" s="200"/>
      <c r="AGD63" s="200"/>
      <c r="AGE63" s="200"/>
      <c r="AGF63" s="200"/>
      <c r="AGG63" s="200"/>
      <c r="AGH63" s="200"/>
      <c r="AGI63" s="200"/>
      <c r="AGJ63" s="200"/>
      <c r="AGK63" s="200"/>
      <c r="AGL63" s="200"/>
      <c r="AGM63" s="200"/>
      <c r="AGN63" s="200"/>
      <c r="AGO63" s="200"/>
      <c r="AGP63" s="200"/>
      <c r="AGQ63" s="200"/>
      <c r="AGR63" s="200"/>
      <c r="AGS63" s="200"/>
      <c r="AGT63" s="200"/>
      <c r="AGU63" s="200"/>
      <c r="AGV63" s="200"/>
      <c r="AGW63" s="200"/>
      <c r="AGX63" s="200"/>
      <c r="AGY63" s="200"/>
      <c r="AGZ63" s="200"/>
      <c r="AHA63" s="200"/>
      <c r="AHB63" s="200"/>
      <c r="AHC63" s="200"/>
      <c r="AHD63" s="200"/>
      <c r="AHE63" s="200"/>
      <c r="AHF63" s="200"/>
      <c r="AHG63" s="200"/>
      <c r="AHH63" s="200"/>
      <c r="AHI63" s="200"/>
      <c r="AHJ63" s="200"/>
      <c r="AHK63" s="200"/>
      <c r="AHL63" s="200"/>
      <c r="AHM63" s="200"/>
      <c r="AHN63" s="200"/>
      <c r="AHO63" s="200"/>
      <c r="AHQ63" s="208">
        <v>58</v>
      </c>
    </row>
    <row r="64" spans="1:901">
      <c r="A64" s="203" t="s">
        <v>39</v>
      </c>
      <c r="B64" s="204" t="s">
        <v>40</v>
      </c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  <c r="IS64" s="200"/>
      <c r="IT64" s="200"/>
      <c r="IU64" s="200"/>
      <c r="IV64" s="200"/>
      <c r="IW64" s="200"/>
      <c r="IX64" s="200"/>
      <c r="IY64" s="200"/>
      <c r="IZ64" s="200"/>
      <c r="JA64" s="200"/>
      <c r="JB64" s="200"/>
      <c r="JC64" s="200"/>
      <c r="JD64" s="200"/>
      <c r="JE64" s="200"/>
      <c r="JF64" s="200"/>
      <c r="JG64" s="200"/>
      <c r="JH64" s="200"/>
      <c r="JI64" s="200"/>
      <c r="JJ64" s="200"/>
      <c r="JK64" s="200"/>
      <c r="JL64" s="200"/>
      <c r="JM64" s="200"/>
      <c r="JN64" s="200"/>
      <c r="JO64" s="200"/>
      <c r="JP64" s="200"/>
      <c r="JQ64" s="200"/>
      <c r="JR64" s="200"/>
      <c r="JS64" s="200"/>
      <c r="JT64" s="200"/>
      <c r="JU64" s="200"/>
      <c r="JV64" s="200"/>
      <c r="JW64" s="200"/>
      <c r="JX64" s="200"/>
      <c r="JY64" s="200"/>
      <c r="JZ64" s="200"/>
      <c r="KA64" s="200"/>
      <c r="KB64" s="200"/>
      <c r="KC64" s="200"/>
      <c r="KD64" s="200"/>
      <c r="KE64" s="200"/>
      <c r="KF64" s="200"/>
      <c r="KG64" s="200"/>
      <c r="KH64" s="200"/>
      <c r="KI64" s="200"/>
      <c r="KJ64" s="200"/>
      <c r="KK64" s="200"/>
      <c r="KL64" s="200"/>
      <c r="KM64" s="200"/>
      <c r="KN64" s="200"/>
      <c r="KO64" s="200"/>
      <c r="KP64" s="200"/>
      <c r="KQ64" s="200"/>
      <c r="KR64" s="200"/>
      <c r="KS64" s="200"/>
      <c r="KT64" s="200"/>
      <c r="KU64" s="200"/>
      <c r="KV64" s="200"/>
      <c r="KW64" s="200"/>
      <c r="KX64" s="200"/>
      <c r="KY64" s="200"/>
      <c r="KZ64" s="200"/>
      <c r="LA64" s="200"/>
      <c r="LB64" s="200"/>
      <c r="LC64" s="200"/>
      <c r="LD64" s="200"/>
      <c r="LE64" s="200"/>
      <c r="LF64" s="200"/>
      <c r="LG64" s="200"/>
      <c r="LH64" s="200"/>
      <c r="LI64" s="200"/>
      <c r="LJ64" s="200"/>
      <c r="LK64" s="200"/>
      <c r="LL64" s="200"/>
      <c r="LM64" s="200"/>
      <c r="LN64" s="200"/>
      <c r="LO64" s="200"/>
      <c r="LP64" s="200"/>
      <c r="LQ64" s="200"/>
      <c r="LR64" s="200"/>
      <c r="LS64" s="200"/>
      <c r="LT64" s="200"/>
      <c r="LU64" s="200"/>
      <c r="LV64" s="200"/>
      <c r="LW64" s="200"/>
      <c r="LX64" s="200"/>
      <c r="LY64" s="200"/>
      <c r="LZ64" s="200"/>
      <c r="MA64" s="200"/>
      <c r="MB64" s="200"/>
      <c r="MC64" s="200"/>
      <c r="MD64" s="200"/>
      <c r="ME64" s="200"/>
      <c r="MF64" s="200"/>
      <c r="MG64" s="200"/>
      <c r="MH64" s="200"/>
      <c r="MI64" s="200"/>
      <c r="MJ64" s="200"/>
      <c r="MK64" s="200"/>
      <c r="ML64" s="200"/>
      <c r="MM64" s="200"/>
      <c r="MN64" s="200"/>
      <c r="MO64" s="200"/>
      <c r="MP64" s="200"/>
      <c r="MQ64" s="200"/>
      <c r="MR64" s="200"/>
      <c r="MS64" s="200"/>
      <c r="MT64" s="200"/>
      <c r="MU64" s="200"/>
      <c r="MV64" s="200"/>
      <c r="MW64" s="200"/>
      <c r="MX64" s="200"/>
      <c r="MY64" s="200"/>
      <c r="MZ64" s="200"/>
      <c r="NA64" s="200"/>
      <c r="NB64" s="200"/>
      <c r="NC64" s="200"/>
      <c r="ND64" s="200"/>
      <c r="NE64" s="200"/>
      <c r="NF64" s="200"/>
      <c r="NG64" s="200"/>
      <c r="NH64" s="200"/>
      <c r="NI64" s="200"/>
      <c r="NJ64" s="200"/>
      <c r="NK64" s="200"/>
      <c r="NL64" s="200"/>
      <c r="NM64" s="200"/>
      <c r="NN64" s="200"/>
      <c r="NO64" s="200"/>
      <c r="NP64" s="200"/>
      <c r="NQ64" s="200"/>
      <c r="NR64" s="200"/>
      <c r="NS64" s="200"/>
      <c r="NT64" s="200"/>
      <c r="NU64" s="200"/>
      <c r="NV64" s="200"/>
      <c r="NW64" s="200"/>
      <c r="NX64" s="200"/>
      <c r="NY64" s="200"/>
      <c r="NZ64" s="200"/>
      <c r="OA64" s="200"/>
      <c r="OB64" s="200"/>
      <c r="OC64" s="200"/>
      <c r="OD64" s="200"/>
      <c r="OE64" s="200"/>
      <c r="OF64" s="200"/>
      <c r="OG64" s="200"/>
      <c r="OH64" s="200"/>
      <c r="OI64" s="200"/>
      <c r="OJ64" s="200"/>
      <c r="OK64" s="200"/>
      <c r="OL64" s="200"/>
      <c r="OM64" s="200"/>
      <c r="ON64" s="200"/>
      <c r="OO64" s="200"/>
      <c r="OP64" s="200"/>
      <c r="OQ64" s="200"/>
      <c r="OR64" s="200"/>
      <c r="OS64" s="200"/>
      <c r="OT64" s="200"/>
      <c r="OU64" s="200"/>
      <c r="OV64" s="200"/>
      <c r="OW64" s="200"/>
      <c r="OX64" s="200"/>
      <c r="OY64" s="200"/>
      <c r="OZ64" s="200"/>
      <c r="PA64" s="200"/>
      <c r="PB64" s="200"/>
      <c r="PC64" s="200"/>
      <c r="PD64" s="200"/>
      <c r="PE64" s="200"/>
      <c r="PF64" s="200"/>
      <c r="PG64" s="200"/>
      <c r="PH64" s="200"/>
      <c r="PI64" s="200"/>
      <c r="PJ64" s="200"/>
      <c r="PK64" s="200"/>
      <c r="PL64" s="200"/>
      <c r="PM64" s="200"/>
      <c r="PN64" s="200"/>
      <c r="PO64" s="200"/>
      <c r="PP64" s="200"/>
      <c r="PQ64" s="200"/>
      <c r="PR64" s="200"/>
      <c r="PS64" s="200"/>
      <c r="PT64" s="200"/>
      <c r="PU64" s="200"/>
      <c r="PV64" s="200"/>
      <c r="PW64" s="200"/>
      <c r="PX64" s="200"/>
      <c r="PY64" s="200"/>
      <c r="PZ64" s="200"/>
      <c r="QA64" s="200"/>
      <c r="QB64" s="200"/>
      <c r="QC64" s="200"/>
      <c r="QD64" s="200"/>
      <c r="QE64" s="200"/>
      <c r="QF64" s="200"/>
      <c r="QG64" s="200"/>
      <c r="QH64" s="200"/>
      <c r="QI64" s="200"/>
      <c r="QJ64" s="200"/>
      <c r="QK64" s="200"/>
      <c r="QL64" s="200"/>
      <c r="QM64" s="200"/>
      <c r="QN64" s="200"/>
      <c r="QO64" s="200"/>
      <c r="QP64" s="200"/>
      <c r="QQ64" s="200"/>
      <c r="QR64" s="200"/>
      <c r="QS64" s="200"/>
      <c r="QT64" s="200"/>
      <c r="QU64" s="200"/>
      <c r="QV64" s="200"/>
      <c r="QW64" s="200"/>
      <c r="QX64" s="200"/>
      <c r="QY64" s="200"/>
      <c r="QZ64" s="200"/>
      <c r="RA64" s="200"/>
      <c r="RB64" s="200"/>
      <c r="RC64" s="200"/>
      <c r="RD64" s="200"/>
      <c r="RE64" s="200"/>
      <c r="RF64" s="200"/>
      <c r="RG64" s="200"/>
      <c r="RH64" s="200"/>
      <c r="RI64" s="200"/>
      <c r="RJ64" s="200"/>
      <c r="RK64" s="200"/>
      <c r="RL64" s="200"/>
      <c r="RM64" s="200"/>
      <c r="RN64" s="200"/>
      <c r="RO64" s="200"/>
      <c r="RP64" s="200"/>
      <c r="RQ64" s="200"/>
      <c r="RR64" s="200"/>
      <c r="RS64" s="200"/>
      <c r="RT64" s="200"/>
      <c r="RU64" s="200"/>
      <c r="RV64" s="200"/>
      <c r="RW64" s="200"/>
      <c r="RX64" s="200"/>
      <c r="RY64" s="200"/>
      <c r="RZ64" s="200"/>
      <c r="SA64" s="200"/>
      <c r="SB64" s="200"/>
      <c r="SC64" s="200"/>
      <c r="SD64" s="200"/>
      <c r="SE64" s="200"/>
      <c r="SF64" s="200"/>
      <c r="SG64" s="200"/>
      <c r="SH64" s="200"/>
      <c r="SI64" s="200"/>
      <c r="SJ64" s="200"/>
      <c r="SK64" s="200"/>
      <c r="SL64" s="200"/>
      <c r="SM64" s="200"/>
      <c r="SN64" s="200"/>
      <c r="SO64" s="200"/>
      <c r="SP64" s="200"/>
      <c r="SQ64" s="200"/>
      <c r="SR64" s="200"/>
      <c r="SS64" s="200"/>
      <c r="ST64" s="200"/>
      <c r="SU64" s="200"/>
      <c r="SV64" s="200"/>
      <c r="SW64" s="200"/>
      <c r="SX64" s="200"/>
      <c r="SY64" s="200"/>
      <c r="SZ64" s="200"/>
      <c r="TA64" s="200"/>
      <c r="TB64" s="200"/>
      <c r="TC64" s="200"/>
      <c r="TD64" s="200"/>
      <c r="TE64" s="200"/>
      <c r="TF64" s="200"/>
      <c r="TG64" s="200"/>
      <c r="TH64" s="200"/>
      <c r="TI64" s="200"/>
      <c r="TJ64" s="200"/>
      <c r="TK64" s="200"/>
      <c r="TL64" s="200"/>
      <c r="TM64" s="200"/>
      <c r="TN64" s="200"/>
      <c r="TO64" s="200"/>
      <c r="TP64" s="200"/>
      <c r="TQ64" s="200"/>
      <c r="TR64" s="200"/>
      <c r="TS64" s="200"/>
      <c r="TT64" s="200"/>
      <c r="TU64" s="200"/>
      <c r="TV64" s="200"/>
      <c r="TW64" s="200"/>
      <c r="TX64" s="200"/>
      <c r="TY64" s="200"/>
      <c r="TZ64" s="200"/>
      <c r="UA64" s="200"/>
      <c r="UB64" s="200"/>
      <c r="UC64" s="200"/>
      <c r="UD64" s="200"/>
      <c r="UE64" s="200"/>
      <c r="UF64" s="200"/>
      <c r="UG64" s="200"/>
      <c r="UH64" s="200"/>
      <c r="UI64" s="200"/>
      <c r="UJ64" s="200"/>
      <c r="UK64" s="200"/>
      <c r="UL64" s="200"/>
      <c r="UM64" s="200"/>
      <c r="UN64" s="200"/>
      <c r="UO64" s="200"/>
      <c r="UP64" s="200"/>
      <c r="UQ64" s="200"/>
      <c r="UR64" s="200"/>
      <c r="US64" s="200"/>
      <c r="UT64" s="200"/>
      <c r="UU64" s="200"/>
      <c r="UV64" s="200"/>
      <c r="UW64" s="200"/>
      <c r="UX64" s="200"/>
      <c r="UY64" s="200"/>
      <c r="UZ64" s="200"/>
      <c r="VA64" s="200"/>
      <c r="VB64" s="200"/>
      <c r="VC64" s="200"/>
      <c r="VD64" s="200"/>
      <c r="VE64" s="200"/>
      <c r="VF64" s="200"/>
      <c r="VG64" s="200"/>
      <c r="VH64" s="200"/>
      <c r="VI64" s="200"/>
      <c r="VJ64" s="200"/>
      <c r="VK64" s="200"/>
      <c r="VL64" s="200"/>
      <c r="VM64" s="200"/>
      <c r="VN64" s="200"/>
      <c r="VO64" s="200"/>
      <c r="VP64" s="200"/>
      <c r="VQ64" s="200"/>
      <c r="VR64" s="200"/>
      <c r="VS64" s="200"/>
      <c r="VT64" s="200"/>
      <c r="VU64" s="200"/>
      <c r="VV64" s="200"/>
      <c r="VW64" s="200"/>
      <c r="VX64" s="200"/>
      <c r="VY64" s="200"/>
      <c r="VZ64" s="200"/>
      <c r="WA64" s="200"/>
      <c r="WB64" s="200"/>
      <c r="WC64" s="200"/>
      <c r="WD64" s="200"/>
      <c r="WE64" s="200"/>
      <c r="WF64" s="200"/>
      <c r="WG64" s="200"/>
      <c r="WH64" s="200"/>
      <c r="WI64" s="200"/>
      <c r="WJ64" s="200"/>
      <c r="WK64" s="200"/>
      <c r="WL64" s="200"/>
      <c r="WM64" s="200"/>
      <c r="WN64" s="200"/>
      <c r="WO64" s="200"/>
      <c r="WP64" s="200"/>
      <c r="WQ64" s="200"/>
      <c r="WR64" s="200"/>
      <c r="WS64" s="200"/>
      <c r="WT64" s="200"/>
      <c r="WU64" s="200"/>
      <c r="WV64" s="200"/>
      <c r="WW64" s="200"/>
      <c r="WX64" s="200"/>
      <c r="WY64" s="200"/>
      <c r="WZ64" s="200"/>
      <c r="XA64" s="200"/>
      <c r="XB64" s="200"/>
      <c r="XC64" s="200"/>
      <c r="XD64" s="200"/>
      <c r="XE64" s="200"/>
      <c r="XF64" s="200"/>
      <c r="XG64" s="200"/>
      <c r="XH64" s="200"/>
      <c r="XI64" s="200"/>
      <c r="XJ64" s="200"/>
      <c r="XK64" s="200"/>
      <c r="XL64" s="200"/>
      <c r="XM64" s="200"/>
      <c r="XN64" s="200"/>
      <c r="XO64" s="200"/>
      <c r="XP64" s="200"/>
      <c r="XQ64" s="200"/>
      <c r="XR64" s="200"/>
      <c r="XS64" s="200"/>
      <c r="XT64" s="200"/>
      <c r="XU64" s="200"/>
      <c r="XV64" s="200"/>
      <c r="XW64" s="200"/>
      <c r="XX64" s="200"/>
      <c r="XY64" s="200"/>
      <c r="XZ64" s="200"/>
      <c r="YA64" s="200"/>
      <c r="YB64" s="200"/>
      <c r="YC64" s="200"/>
      <c r="YD64" s="200"/>
      <c r="YE64" s="200"/>
      <c r="YF64" s="200"/>
      <c r="YG64" s="200"/>
      <c r="YH64" s="200"/>
      <c r="YI64" s="200"/>
      <c r="YJ64" s="200"/>
      <c r="YK64" s="200"/>
      <c r="YL64" s="200"/>
      <c r="YM64" s="200"/>
      <c r="YN64" s="200"/>
      <c r="YO64" s="200"/>
      <c r="YP64" s="200"/>
      <c r="YQ64" s="200"/>
      <c r="YR64" s="200"/>
      <c r="YS64" s="200"/>
      <c r="YT64" s="200"/>
      <c r="YU64" s="200"/>
      <c r="YV64" s="200"/>
      <c r="YW64" s="200"/>
      <c r="YX64" s="200"/>
      <c r="YY64" s="200"/>
      <c r="YZ64" s="200"/>
      <c r="ZA64" s="200"/>
      <c r="ZB64" s="200"/>
      <c r="ZC64" s="200"/>
      <c r="ZD64" s="200"/>
      <c r="ZE64" s="200"/>
      <c r="ZF64" s="200"/>
      <c r="ZG64" s="200"/>
      <c r="ZH64" s="200"/>
      <c r="ZI64" s="200"/>
      <c r="ZJ64" s="200"/>
      <c r="ZK64" s="200"/>
      <c r="ZL64" s="200"/>
      <c r="ZM64" s="200"/>
      <c r="ZN64" s="200"/>
      <c r="ZO64" s="200"/>
      <c r="ZP64" s="200"/>
      <c r="ZQ64" s="200"/>
      <c r="ZR64" s="200"/>
      <c r="ZS64" s="200"/>
      <c r="ZT64" s="200"/>
      <c r="ZU64" s="200"/>
      <c r="ZV64" s="200"/>
      <c r="ZW64" s="200"/>
      <c r="ZX64" s="200"/>
      <c r="ZY64" s="200"/>
      <c r="ZZ64" s="200"/>
      <c r="AAA64" s="200"/>
      <c r="AAB64" s="200"/>
      <c r="AAC64" s="200"/>
      <c r="AAD64" s="200"/>
      <c r="AAE64" s="200"/>
      <c r="AAF64" s="200"/>
      <c r="AAG64" s="200"/>
      <c r="AAH64" s="200"/>
      <c r="AAI64" s="200"/>
      <c r="AAJ64" s="200"/>
      <c r="AAK64" s="200"/>
      <c r="AAL64" s="200"/>
      <c r="AAM64" s="200"/>
      <c r="AAN64" s="200"/>
      <c r="AAO64" s="200"/>
      <c r="AAP64" s="200"/>
      <c r="AAQ64" s="200"/>
      <c r="AAR64" s="200"/>
      <c r="AAS64" s="200"/>
      <c r="AAT64" s="200"/>
      <c r="AAU64" s="200"/>
      <c r="AAV64" s="200"/>
      <c r="AAW64" s="200"/>
      <c r="AAX64" s="200"/>
      <c r="AAY64" s="200"/>
      <c r="AAZ64" s="200"/>
      <c r="ABA64" s="200"/>
      <c r="ABB64" s="200"/>
      <c r="ABC64" s="200"/>
      <c r="ABD64" s="200"/>
      <c r="ABE64" s="200"/>
      <c r="ABF64" s="200"/>
      <c r="ABG64" s="200"/>
      <c r="ABH64" s="200"/>
      <c r="ABI64" s="200"/>
      <c r="ABJ64" s="200"/>
      <c r="ABK64" s="200"/>
      <c r="ABL64" s="200"/>
      <c r="ABM64" s="200"/>
      <c r="ABN64" s="200"/>
      <c r="ABO64" s="200"/>
      <c r="ABP64" s="200"/>
      <c r="ABQ64" s="200"/>
      <c r="ABR64" s="200"/>
      <c r="ABS64" s="200"/>
      <c r="ABT64" s="200"/>
      <c r="ABU64" s="200"/>
      <c r="ABV64" s="200"/>
      <c r="ABW64" s="200"/>
      <c r="ABX64" s="200"/>
      <c r="ABY64" s="200"/>
      <c r="ABZ64" s="200"/>
      <c r="ACA64" s="200"/>
      <c r="ACB64" s="200"/>
      <c r="ACC64" s="200"/>
      <c r="ACD64" s="200"/>
      <c r="ACE64" s="200"/>
      <c r="ACF64" s="200"/>
      <c r="ACG64" s="200"/>
      <c r="ACH64" s="200"/>
      <c r="ACI64" s="200"/>
      <c r="ACJ64" s="200"/>
      <c r="ACK64" s="200"/>
      <c r="ACL64" s="200"/>
      <c r="ACM64" s="200"/>
      <c r="ACN64" s="200"/>
      <c r="ACO64" s="200"/>
      <c r="ACP64" s="200"/>
      <c r="ACQ64" s="200"/>
      <c r="ACR64" s="200"/>
      <c r="ACS64" s="200"/>
      <c r="ACT64" s="200"/>
      <c r="ACU64" s="200"/>
      <c r="ACV64" s="200"/>
      <c r="ACW64" s="200"/>
      <c r="ACX64" s="200"/>
      <c r="ACY64" s="200"/>
      <c r="ACZ64" s="200"/>
      <c r="ADA64" s="200"/>
      <c r="ADB64" s="200"/>
      <c r="ADC64" s="200"/>
      <c r="ADD64" s="200"/>
      <c r="ADE64" s="200"/>
      <c r="ADF64" s="200"/>
      <c r="ADG64" s="200"/>
      <c r="ADH64" s="200"/>
      <c r="ADI64" s="200"/>
      <c r="ADJ64" s="200"/>
      <c r="ADK64" s="200"/>
      <c r="ADL64" s="200"/>
      <c r="ADM64" s="200"/>
      <c r="ADN64" s="200"/>
      <c r="ADO64" s="200"/>
      <c r="ADP64" s="200"/>
      <c r="ADQ64" s="200"/>
      <c r="ADR64" s="200"/>
      <c r="ADS64" s="200"/>
      <c r="ADT64" s="200"/>
      <c r="ADU64" s="200"/>
      <c r="ADV64" s="200"/>
      <c r="ADW64" s="200"/>
      <c r="ADX64" s="200"/>
      <c r="ADY64" s="200"/>
      <c r="ADZ64" s="200"/>
      <c r="AEA64" s="200"/>
      <c r="AEB64" s="200"/>
      <c r="AEC64" s="200"/>
      <c r="AED64" s="200"/>
      <c r="AEE64" s="200"/>
      <c r="AEF64" s="200"/>
      <c r="AEG64" s="200"/>
      <c r="AEH64" s="200"/>
      <c r="AEI64" s="200"/>
      <c r="AEJ64" s="200"/>
      <c r="AEK64" s="200"/>
      <c r="AEL64" s="200"/>
      <c r="AEM64" s="200"/>
      <c r="AEN64" s="200"/>
      <c r="AEO64" s="200"/>
      <c r="AEP64" s="200"/>
      <c r="AEQ64" s="200"/>
      <c r="AER64" s="200"/>
      <c r="AES64" s="200"/>
      <c r="AET64" s="200"/>
      <c r="AEU64" s="200"/>
      <c r="AEV64" s="200"/>
      <c r="AEW64" s="200"/>
      <c r="AEX64" s="200"/>
      <c r="AEY64" s="200"/>
      <c r="AEZ64" s="200"/>
      <c r="AFA64" s="200"/>
      <c r="AFB64" s="200"/>
      <c r="AFC64" s="200"/>
      <c r="AFD64" s="200"/>
      <c r="AFE64" s="200"/>
      <c r="AFF64" s="200"/>
      <c r="AFG64" s="200"/>
      <c r="AFH64" s="200"/>
      <c r="AFI64" s="200"/>
      <c r="AFJ64" s="200"/>
      <c r="AFK64" s="200"/>
      <c r="AFL64" s="200"/>
      <c r="AFM64" s="200"/>
      <c r="AFN64" s="200"/>
      <c r="AFO64" s="200"/>
      <c r="AFP64" s="200"/>
      <c r="AFQ64" s="200"/>
      <c r="AFR64" s="200"/>
      <c r="AFS64" s="200"/>
      <c r="AFT64" s="200"/>
      <c r="AFU64" s="200"/>
      <c r="AFV64" s="200"/>
      <c r="AFW64" s="200"/>
      <c r="AFX64" s="200"/>
      <c r="AFY64" s="200"/>
      <c r="AFZ64" s="200"/>
      <c r="AGA64" s="200"/>
      <c r="AGB64" s="200"/>
      <c r="AGC64" s="200"/>
      <c r="AGD64" s="200"/>
      <c r="AGE64" s="200"/>
      <c r="AGF64" s="200"/>
      <c r="AGG64" s="200"/>
      <c r="AGH64" s="200"/>
      <c r="AGI64" s="200"/>
      <c r="AGJ64" s="200"/>
      <c r="AGK64" s="200"/>
      <c r="AGL64" s="200"/>
      <c r="AGM64" s="200"/>
      <c r="AGN64" s="200"/>
      <c r="AGO64" s="200"/>
      <c r="AGP64" s="200"/>
      <c r="AGQ64" s="200"/>
      <c r="AGR64" s="200"/>
      <c r="AGS64" s="200"/>
      <c r="AGT64" s="200"/>
      <c r="AGU64" s="200"/>
      <c r="AGV64" s="200"/>
      <c r="AGW64" s="200"/>
      <c r="AGX64" s="200"/>
      <c r="AGY64" s="200"/>
      <c r="AGZ64" s="200"/>
      <c r="AHA64" s="200"/>
      <c r="AHB64" s="200"/>
      <c r="AHC64" s="200"/>
      <c r="AHD64" s="200"/>
      <c r="AHE64" s="200"/>
      <c r="AHF64" s="200"/>
      <c r="AHG64" s="200"/>
      <c r="AHH64" s="200"/>
      <c r="AHI64" s="200"/>
      <c r="AHJ64" s="200"/>
      <c r="AHK64" s="200"/>
      <c r="AHL64" s="200"/>
      <c r="AHM64" s="200"/>
      <c r="AHN64" s="200"/>
      <c r="AHO64" s="200"/>
      <c r="AHQ64" s="209">
        <v>59</v>
      </c>
    </row>
    <row r="65" spans="1:901">
      <c r="A65" s="203" t="s">
        <v>670</v>
      </c>
      <c r="B65" s="204" t="s">
        <v>671</v>
      </c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200"/>
      <c r="HU65" s="200"/>
      <c r="HV65" s="200"/>
      <c r="HW65" s="200"/>
      <c r="HX65" s="200"/>
      <c r="HY65" s="200"/>
      <c r="HZ65" s="200"/>
      <c r="IA65" s="200"/>
      <c r="IB65" s="200"/>
      <c r="IC65" s="200"/>
      <c r="ID65" s="200"/>
      <c r="IE65" s="200"/>
      <c r="IF65" s="200"/>
      <c r="IG65" s="200"/>
      <c r="IH65" s="200"/>
      <c r="II65" s="200"/>
      <c r="IJ65" s="200"/>
      <c r="IK65" s="200"/>
      <c r="IL65" s="200"/>
      <c r="IM65" s="200"/>
      <c r="IN65" s="200"/>
      <c r="IO65" s="200"/>
      <c r="IP65" s="200"/>
      <c r="IQ65" s="200"/>
      <c r="IR65" s="200"/>
      <c r="IS65" s="200"/>
      <c r="IT65" s="200"/>
      <c r="IU65" s="200"/>
      <c r="IV65" s="200"/>
      <c r="IW65" s="200"/>
      <c r="IX65" s="200"/>
      <c r="IY65" s="200"/>
      <c r="IZ65" s="200"/>
      <c r="JA65" s="200"/>
      <c r="JB65" s="200"/>
      <c r="JC65" s="200"/>
      <c r="JD65" s="200"/>
      <c r="JE65" s="200"/>
      <c r="JF65" s="200"/>
      <c r="JG65" s="200"/>
      <c r="JH65" s="200"/>
      <c r="JI65" s="200"/>
      <c r="JJ65" s="200"/>
      <c r="JK65" s="200"/>
      <c r="JL65" s="200"/>
      <c r="JM65" s="200"/>
      <c r="JN65" s="200"/>
      <c r="JO65" s="200"/>
      <c r="JP65" s="200"/>
      <c r="JQ65" s="200"/>
      <c r="JR65" s="200"/>
      <c r="JS65" s="200"/>
      <c r="JT65" s="200"/>
      <c r="JU65" s="200"/>
      <c r="JV65" s="200"/>
      <c r="JW65" s="200"/>
      <c r="JX65" s="200"/>
      <c r="JY65" s="200"/>
      <c r="JZ65" s="200"/>
      <c r="KA65" s="200"/>
      <c r="KB65" s="200"/>
      <c r="KC65" s="200"/>
      <c r="KD65" s="200"/>
      <c r="KE65" s="200"/>
      <c r="KF65" s="200"/>
      <c r="KG65" s="200"/>
      <c r="KH65" s="200"/>
      <c r="KI65" s="200"/>
      <c r="KJ65" s="200"/>
      <c r="KK65" s="200"/>
      <c r="KL65" s="200"/>
      <c r="KM65" s="200"/>
      <c r="KN65" s="200"/>
      <c r="KO65" s="200"/>
      <c r="KP65" s="200"/>
      <c r="KQ65" s="200"/>
      <c r="KR65" s="200"/>
      <c r="KS65" s="200"/>
      <c r="KT65" s="200"/>
      <c r="KU65" s="200"/>
      <c r="KV65" s="200"/>
      <c r="KW65" s="200"/>
      <c r="KX65" s="200"/>
      <c r="KY65" s="200"/>
      <c r="KZ65" s="200"/>
      <c r="LA65" s="200"/>
      <c r="LB65" s="200"/>
      <c r="LC65" s="200"/>
      <c r="LD65" s="200"/>
      <c r="LE65" s="200"/>
      <c r="LF65" s="200"/>
      <c r="LG65" s="200"/>
      <c r="LH65" s="200"/>
      <c r="LI65" s="200"/>
      <c r="LJ65" s="200"/>
      <c r="LK65" s="200"/>
      <c r="LL65" s="200"/>
      <c r="LM65" s="200"/>
      <c r="LN65" s="200"/>
      <c r="LO65" s="200"/>
      <c r="LP65" s="200"/>
      <c r="LQ65" s="200"/>
      <c r="LR65" s="200"/>
      <c r="LS65" s="200"/>
      <c r="LT65" s="200"/>
      <c r="LU65" s="200"/>
      <c r="LV65" s="200"/>
      <c r="LW65" s="200"/>
      <c r="LX65" s="200"/>
      <c r="LY65" s="200"/>
      <c r="LZ65" s="200"/>
      <c r="MA65" s="200"/>
      <c r="MB65" s="200"/>
      <c r="MC65" s="200"/>
      <c r="MD65" s="200"/>
      <c r="ME65" s="200"/>
      <c r="MF65" s="200"/>
      <c r="MG65" s="200"/>
      <c r="MH65" s="200"/>
      <c r="MI65" s="200"/>
      <c r="MJ65" s="200"/>
      <c r="MK65" s="200"/>
      <c r="ML65" s="200"/>
      <c r="MM65" s="200"/>
      <c r="MN65" s="200"/>
      <c r="MO65" s="200"/>
      <c r="MP65" s="200"/>
      <c r="MQ65" s="200"/>
      <c r="MR65" s="200"/>
      <c r="MS65" s="200"/>
      <c r="MT65" s="200"/>
      <c r="MU65" s="200"/>
      <c r="MV65" s="200"/>
      <c r="MW65" s="200"/>
      <c r="MX65" s="200"/>
      <c r="MY65" s="200"/>
      <c r="MZ65" s="200"/>
      <c r="NA65" s="200"/>
      <c r="NB65" s="200"/>
      <c r="NC65" s="200"/>
      <c r="ND65" s="200"/>
      <c r="NE65" s="200"/>
      <c r="NF65" s="200"/>
      <c r="NG65" s="200"/>
      <c r="NH65" s="200"/>
      <c r="NI65" s="200"/>
      <c r="NJ65" s="200"/>
      <c r="NK65" s="200"/>
      <c r="NL65" s="200"/>
      <c r="NM65" s="200"/>
      <c r="NN65" s="200"/>
      <c r="NO65" s="200"/>
      <c r="NP65" s="200"/>
      <c r="NQ65" s="200"/>
      <c r="NR65" s="200"/>
      <c r="NS65" s="200"/>
      <c r="NT65" s="200"/>
      <c r="NU65" s="200"/>
      <c r="NV65" s="200"/>
      <c r="NW65" s="200"/>
      <c r="NX65" s="200"/>
      <c r="NY65" s="200"/>
      <c r="NZ65" s="200"/>
      <c r="OA65" s="200"/>
      <c r="OB65" s="200"/>
      <c r="OC65" s="200"/>
      <c r="OD65" s="200"/>
      <c r="OE65" s="200"/>
      <c r="OF65" s="200"/>
      <c r="OG65" s="200"/>
      <c r="OH65" s="200"/>
      <c r="OI65" s="200"/>
      <c r="OJ65" s="200"/>
      <c r="OK65" s="200"/>
      <c r="OL65" s="200"/>
      <c r="OM65" s="200"/>
      <c r="ON65" s="200"/>
      <c r="OO65" s="200"/>
      <c r="OP65" s="200"/>
      <c r="OQ65" s="200"/>
      <c r="OR65" s="200"/>
      <c r="OS65" s="200"/>
      <c r="OT65" s="200"/>
      <c r="OU65" s="200"/>
      <c r="OV65" s="200"/>
      <c r="OW65" s="200"/>
      <c r="OX65" s="200"/>
      <c r="OY65" s="200"/>
      <c r="OZ65" s="200"/>
      <c r="PA65" s="200"/>
      <c r="PB65" s="200"/>
      <c r="PC65" s="200"/>
      <c r="PD65" s="200"/>
      <c r="PE65" s="200"/>
      <c r="PF65" s="200"/>
      <c r="PG65" s="200"/>
      <c r="PH65" s="200"/>
      <c r="PI65" s="200"/>
      <c r="PJ65" s="200"/>
      <c r="PK65" s="200"/>
      <c r="PL65" s="200"/>
      <c r="PM65" s="200"/>
      <c r="PN65" s="200"/>
      <c r="PO65" s="200"/>
      <c r="PP65" s="200"/>
      <c r="PQ65" s="200"/>
      <c r="PR65" s="200"/>
      <c r="PS65" s="200"/>
      <c r="PT65" s="200"/>
      <c r="PU65" s="200"/>
      <c r="PV65" s="200"/>
      <c r="PW65" s="200"/>
      <c r="PX65" s="200"/>
      <c r="PY65" s="200"/>
      <c r="PZ65" s="200"/>
      <c r="QA65" s="200"/>
      <c r="QB65" s="200"/>
      <c r="QC65" s="200"/>
      <c r="QD65" s="200"/>
      <c r="QE65" s="200"/>
      <c r="QF65" s="200"/>
      <c r="QG65" s="200"/>
      <c r="QH65" s="200"/>
      <c r="QI65" s="200"/>
      <c r="QJ65" s="200"/>
      <c r="QK65" s="200"/>
      <c r="QL65" s="200"/>
      <c r="QM65" s="200"/>
      <c r="QN65" s="200"/>
      <c r="QO65" s="200"/>
      <c r="QP65" s="200"/>
      <c r="QQ65" s="200"/>
      <c r="QR65" s="200"/>
      <c r="QS65" s="200"/>
      <c r="QT65" s="200"/>
      <c r="QU65" s="200"/>
      <c r="QV65" s="200"/>
      <c r="QW65" s="200"/>
      <c r="QX65" s="200"/>
      <c r="QY65" s="200"/>
      <c r="QZ65" s="200"/>
      <c r="RA65" s="200"/>
      <c r="RB65" s="200"/>
      <c r="RC65" s="200"/>
      <c r="RD65" s="200"/>
      <c r="RE65" s="200"/>
      <c r="RF65" s="200"/>
      <c r="RG65" s="200"/>
      <c r="RH65" s="200"/>
      <c r="RI65" s="200"/>
      <c r="RJ65" s="200"/>
      <c r="RK65" s="200"/>
      <c r="RL65" s="200"/>
      <c r="RM65" s="200"/>
      <c r="RN65" s="200"/>
      <c r="RO65" s="200"/>
      <c r="RP65" s="200"/>
      <c r="RQ65" s="200"/>
      <c r="RR65" s="200"/>
      <c r="RS65" s="200"/>
      <c r="RT65" s="200"/>
      <c r="RU65" s="200"/>
      <c r="RV65" s="200"/>
      <c r="RW65" s="200"/>
      <c r="RX65" s="200"/>
      <c r="RY65" s="200"/>
      <c r="RZ65" s="200"/>
      <c r="SA65" s="200"/>
      <c r="SB65" s="200"/>
      <c r="SC65" s="200"/>
      <c r="SD65" s="200"/>
      <c r="SE65" s="200"/>
      <c r="SF65" s="200"/>
      <c r="SG65" s="200"/>
      <c r="SH65" s="200"/>
      <c r="SI65" s="200"/>
      <c r="SJ65" s="200"/>
      <c r="SK65" s="200"/>
      <c r="SL65" s="200"/>
      <c r="SM65" s="200"/>
      <c r="SN65" s="200"/>
      <c r="SO65" s="200"/>
      <c r="SP65" s="200"/>
      <c r="SQ65" s="200"/>
      <c r="SR65" s="200"/>
      <c r="SS65" s="200"/>
      <c r="ST65" s="200"/>
      <c r="SU65" s="200"/>
      <c r="SV65" s="200"/>
      <c r="SW65" s="200"/>
      <c r="SX65" s="200"/>
      <c r="SY65" s="200"/>
      <c r="SZ65" s="200"/>
      <c r="TA65" s="200"/>
      <c r="TB65" s="200"/>
      <c r="TC65" s="200"/>
      <c r="TD65" s="200"/>
      <c r="TE65" s="200"/>
      <c r="TF65" s="200"/>
      <c r="TG65" s="200"/>
      <c r="TH65" s="200"/>
      <c r="TI65" s="200"/>
      <c r="TJ65" s="200"/>
      <c r="TK65" s="200"/>
      <c r="TL65" s="200"/>
      <c r="TM65" s="200"/>
      <c r="TN65" s="200"/>
      <c r="TO65" s="200"/>
      <c r="TP65" s="200"/>
      <c r="TQ65" s="200"/>
      <c r="TR65" s="200"/>
      <c r="TS65" s="200"/>
      <c r="TT65" s="200"/>
      <c r="TU65" s="200"/>
      <c r="TV65" s="200"/>
      <c r="TW65" s="200"/>
      <c r="TX65" s="200"/>
      <c r="TY65" s="200"/>
      <c r="TZ65" s="200"/>
      <c r="UA65" s="200"/>
      <c r="UB65" s="200"/>
      <c r="UC65" s="200"/>
      <c r="UD65" s="200"/>
      <c r="UE65" s="200"/>
      <c r="UF65" s="200"/>
      <c r="UG65" s="200"/>
      <c r="UH65" s="200"/>
      <c r="UI65" s="200"/>
      <c r="UJ65" s="200"/>
      <c r="UK65" s="200"/>
      <c r="UL65" s="200"/>
      <c r="UM65" s="200"/>
      <c r="UN65" s="200"/>
      <c r="UO65" s="200"/>
      <c r="UP65" s="200"/>
      <c r="UQ65" s="200"/>
      <c r="UR65" s="200"/>
      <c r="US65" s="200"/>
      <c r="UT65" s="200"/>
      <c r="UU65" s="200"/>
      <c r="UV65" s="200"/>
      <c r="UW65" s="200"/>
      <c r="UX65" s="200"/>
      <c r="UY65" s="200"/>
      <c r="UZ65" s="200"/>
      <c r="VA65" s="200"/>
      <c r="VB65" s="200"/>
      <c r="VC65" s="200"/>
      <c r="VD65" s="200"/>
      <c r="VE65" s="200"/>
      <c r="VF65" s="200"/>
      <c r="VG65" s="200"/>
      <c r="VH65" s="200"/>
      <c r="VI65" s="200"/>
      <c r="VJ65" s="200"/>
      <c r="VK65" s="200"/>
      <c r="VL65" s="200"/>
      <c r="VM65" s="200"/>
      <c r="VN65" s="200"/>
      <c r="VO65" s="200"/>
      <c r="VP65" s="200"/>
      <c r="VQ65" s="200"/>
      <c r="VR65" s="200"/>
      <c r="VS65" s="200"/>
      <c r="VT65" s="200"/>
      <c r="VU65" s="200"/>
      <c r="VV65" s="200"/>
      <c r="VW65" s="200"/>
      <c r="VX65" s="200"/>
      <c r="VY65" s="200"/>
      <c r="VZ65" s="200"/>
      <c r="WA65" s="200"/>
      <c r="WB65" s="200"/>
      <c r="WC65" s="200"/>
      <c r="WD65" s="200"/>
      <c r="WE65" s="200"/>
      <c r="WF65" s="200"/>
      <c r="WG65" s="200"/>
      <c r="WH65" s="200"/>
      <c r="WI65" s="200"/>
      <c r="WJ65" s="200"/>
      <c r="WK65" s="200"/>
      <c r="WL65" s="200"/>
      <c r="WM65" s="200"/>
      <c r="WN65" s="200"/>
      <c r="WO65" s="200"/>
      <c r="WP65" s="200"/>
      <c r="WQ65" s="200"/>
      <c r="WR65" s="200"/>
      <c r="WS65" s="200"/>
      <c r="WT65" s="200"/>
      <c r="WU65" s="200"/>
      <c r="WV65" s="200"/>
      <c r="WW65" s="200"/>
      <c r="WX65" s="200"/>
      <c r="WY65" s="200"/>
      <c r="WZ65" s="200"/>
      <c r="XA65" s="200"/>
      <c r="XB65" s="200"/>
      <c r="XC65" s="200"/>
      <c r="XD65" s="200"/>
      <c r="XE65" s="200"/>
      <c r="XF65" s="200"/>
      <c r="XG65" s="200"/>
      <c r="XH65" s="200"/>
      <c r="XI65" s="200"/>
      <c r="XJ65" s="200"/>
      <c r="XK65" s="200"/>
      <c r="XL65" s="200"/>
      <c r="XM65" s="200"/>
      <c r="XN65" s="200"/>
      <c r="XO65" s="200"/>
      <c r="XP65" s="200"/>
      <c r="XQ65" s="200"/>
      <c r="XR65" s="200"/>
      <c r="XS65" s="200"/>
      <c r="XT65" s="200"/>
      <c r="XU65" s="200"/>
      <c r="XV65" s="200"/>
      <c r="XW65" s="200"/>
      <c r="XX65" s="200"/>
      <c r="XY65" s="200"/>
      <c r="XZ65" s="200"/>
      <c r="YA65" s="200"/>
      <c r="YB65" s="200"/>
      <c r="YC65" s="200"/>
      <c r="YD65" s="200"/>
      <c r="YE65" s="200"/>
      <c r="YF65" s="200"/>
      <c r="YG65" s="200"/>
      <c r="YH65" s="200"/>
      <c r="YI65" s="200"/>
      <c r="YJ65" s="200"/>
      <c r="YK65" s="200"/>
      <c r="YL65" s="200"/>
      <c r="YM65" s="200"/>
      <c r="YN65" s="200"/>
      <c r="YO65" s="200"/>
      <c r="YP65" s="200"/>
      <c r="YQ65" s="200"/>
      <c r="YR65" s="200"/>
      <c r="YS65" s="200"/>
      <c r="YT65" s="200"/>
      <c r="YU65" s="200"/>
      <c r="YV65" s="200"/>
      <c r="YW65" s="200"/>
      <c r="YX65" s="200"/>
      <c r="YY65" s="200"/>
      <c r="YZ65" s="200"/>
      <c r="ZA65" s="200"/>
      <c r="ZB65" s="200"/>
      <c r="ZC65" s="200"/>
      <c r="ZD65" s="200"/>
      <c r="ZE65" s="200"/>
      <c r="ZF65" s="200"/>
      <c r="ZG65" s="200"/>
      <c r="ZH65" s="200"/>
      <c r="ZI65" s="200"/>
      <c r="ZJ65" s="200"/>
      <c r="ZK65" s="200"/>
      <c r="ZL65" s="200"/>
      <c r="ZM65" s="200"/>
      <c r="ZN65" s="200"/>
      <c r="ZO65" s="200"/>
      <c r="ZP65" s="200"/>
      <c r="ZQ65" s="200"/>
      <c r="ZR65" s="200"/>
      <c r="ZS65" s="200"/>
      <c r="ZT65" s="200"/>
      <c r="ZU65" s="200"/>
      <c r="ZV65" s="200"/>
      <c r="ZW65" s="200"/>
      <c r="ZX65" s="200"/>
      <c r="ZY65" s="200"/>
      <c r="ZZ65" s="200"/>
      <c r="AAA65" s="200"/>
      <c r="AAB65" s="200"/>
      <c r="AAC65" s="200"/>
      <c r="AAD65" s="200"/>
      <c r="AAE65" s="200"/>
      <c r="AAF65" s="200"/>
      <c r="AAG65" s="200"/>
      <c r="AAH65" s="200"/>
      <c r="AAI65" s="200"/>
      <c r="AAJ65" s="200"/>
      <c r="AAK65" s="200"/>
      <c r="AAL65" s="200"/>
      <c r="AAM65" s="200"/>
      <c r="AAN65" s="200"/>
      <c r="AAO65" s="200"/>
      <c r="AAP65" s="200"/>
      <c r="AAQ65" s="200"/>
      <c r="AAR65" s="200"/>
      <c r="AAS65" s="200"/>
      <c r="AAT65" s="200"/>
      <c r="AAU65" s="200"/>
      <c r="AAV65" s="200"/>
      <c r="AAW65" s="200"/>
      <c r="AAX65" s="200"/>
      <c r="AAY65" s="200"/>
      <c r="AAZ65" s="200"/>
      <c r="ABA65" s="200"/>
      <c r="ABB65" s="200"/>
      <c r="ABC65" s="200"/>
      <c r="ABD65" s="200"/>
      <c r="ABE65" s="200"/>
      <c r="ABF65" s="200"/>
      <c r="ABG65" s="200"/>
      <c r="ABH65" s="200"/>
      <c r="ABI65" s="200"/>
      <c r="ABJ65" s="200"/>
      <c r="ABK65" s="200"/>
      <c r="ABL65" s="200"/>
      <c r="ABM65" s="200"/>
      <c r="ABN65" s="200"/>
      <c r="ABO65" s="200"/>
      <c r="ABP65" s="200"/>
      <c r="ABQ65" s="200"/>
      <c r="ABR65" s="200"/>
      <c r="ABS65" s="200"/>
      <c r="ABT65" s="200"/>
      <c r="ABU65" s="200"/>
      <c r="ABV65" s="200"/>
      <c r="ABW65" s="200"/>
      <c r="ABX65" s="200"/>
      <c r="ABY65" s="200"/>
      <c r="ABZ65" s="200"/>
      <c r="ACA65" s="200"/>
      <c r="ACB65" s="200"/>
      <c r="ACC65" s="200"/>
      <c r="ACD65" s="200"/>
      <c r="ACE65" s="200"/>
      <c r="ACF65" s="200"/>
      <c r="ACG65" s="200"/>
      <c r="ACH65" s="200"/>
      <c r="ACI65" s="200"/>
      <c r="ACJ65" s="200"/>
      <c r="ACK65" s="200"/>
      <c r="ACL65" s="200"/>
      <c r="ACM65" s="200"/>
      <c r="ACN65" s="200"/>
      <c r="ACO65" s="200"/>
      <c r="ACP65" s="200"/>
      <c r="ACQ65" s="200"/>
      <c r="ACR65" s="200"/>
      <c r="ACS65" s="200"/>
      <c r="ACT65" s="200"/>
      <c r="ACU65" s="200"/>
      <c r="ACV65" s="200"/>
      <c r="ACW65" s="200"/>
      <c r="ACX65" s="200"/>
      <c r="ACY65" s="200"/>
      <c r="ACZ65" s="200"/>
      <c r="ADA65" s="200"/>
      <c r="ADB65" s="200"/>
      <c r="ADC65" s="200"/>
      <c r="ADD65" s="200"/>
      <c r="ADE65" s="200"/>
      <c r="ADF65" s="200"/>
      <c r="ADG65" s="200"/>
      <c r="ADH65" s="200"/>
      <c r="ADI65" s="200"/>
      <c r="ADJ65" s="200"/>
      <c r="ADK65" s="200"/>
      <c r="ADL65" s="200"/>
      <c r="ADM65" s="200"/>
      <c r="ADN65" s="200"/>
      <c r="ADO65" s="200"/>
      <c r="ADP65" s="200"/>
      <c r="ADQ65" s="200"/>
      <c r="ADR65" s="200"/>
      <c r="ADS65" s="200"/>
      <c r="ADT65" s="200"/>
      <c r="ADU65" s="200"/>
      <c r="ADV65" s="200"/>
      <c r="ADW65" s="200"/>
      <c r="ADX65" s="200"/>
      <c r="ADY65" s="200"/>
      <c r="ADZ65" s="200"/>
      <c r="AEA65" s="200"/>
      <c r="AEB65" s="200"/>
      <c r="AEC65" s="200"/>
      <c r="AED65" s="200"/>
      <c r="AEE65" s="200"/>
      <c r="AEF65" s="200"/>
      <c r="AEG65" s="200"/>
      <c r="AEH65" s="200"/>
      <c r="AEI65" s="200"/>
      <c r="AEJ65" s="200"/>
      <c r="AEK65" s="200"/>
      <c r="AEL65" s="200"/>
      <c r="AEM65" s="200"/>
      <c r="AEN65" s="200"/>
      <c r="AEO65" s="200"/>
      <c r="AEP65" s="200"/>
      <c r="AEQ65" s="200"/>
      <c r="AER65" s="200"/>
      <c r="AES65" s="200"/>
      <c r="AET65" s="200"/>
      <c r="AEU65" s="200"/>
      <c r="AEV65" s="200"/>
      <c r="AEW65" s="200"/>
      <c r="AEX65" s="200"/>
      <c r="AEY65" s="200"/>
      <c r="AEZ65" s="200"/>
      <c r="AFA65" s="200"/>
      <c r="AFB65" s="200"/>
      <c r="AFC65" s="200"/>
      <c r="AFD65" s="200"/>
      <c r="AFE65" s="200"/>
      <c r="AFF65" s="200"/>
      <c r="AFG65" s="200"/>
      <c r="AFH65" s="200"/>
      <c r="AFI65" s="200"/>
      <c r="AFJ65" s="200"/>
      <c r="AFK65" s="200"/>
      <c r="AFL65" s="200"/>
      <c r="AFM65" s="200"/>
      <c r="AFN65" s="200"/>
      <c r="AFO65" s="200"/>
      <c r="AFP65" s="200"/>
      <c r="AFQ65" s="200"/>
      <c r="AFR65" s="200"/>
      <c r="AFS65" s="200"/>
      <c r="AFT65" s="200"/>
      <c r="AFU65" s="200"/>
      <c r="AFV65" s="200"/>
      <c r="AFW65" s="200"/>
      <c r="AFX65" s="200"/>
      <c r="AFY65" s="200"/>
      <c r="AFZ65" s="200"/>
      <c r="AGA65" s="200"/>
      <c r="AGB65" s="200"/>
      <c r="AGC65" s="200"/>
      <c r="AGD65" s="200"/>
      <c r="AGE65" s="200"/>
      <c r="AGF65" s="200"/>
      <c r="AGG65" s="200"/>
      <c r="AGH65" s="200"/>
      <c r="AGI65" s="200"/>
      <c r="AGJ65" s="200"/>
      <c r="AGK65" s="200"/>
      <c r="AGL65" s="200"/>
      <c r="AGM65" s="200"/>
      <c r="AGN65" s="200"/>
      <c r="AGO65" s="200"/>
      <c r="AGP65" s="200"/>
      <c r="AGQ65" s="200"/>
      <c r="AGR65" s="200"/>
      <c r="AGS65" s="200"/>
      <c r="AGT65" s="200"/>
      <c r="AGU65" s="200"/>
      <c r="AGV65" s="200"/>
      <c r="AGW65" s="200"/>
      <c r="AGX65" s="200"/>
      <c r="AGY65" s="200"/>
      <c r="AGZ65" s="200"/>
      <c r="AHA65" s="200"/>
      <c r="AHB65" s="200"/>
      <c r="AHC65" s="200"/>
      <c r="AHD65" s="200"/>
      <c r="AHE65" s="200"/>
      <c r="AHF65" s="200"/>
      <c r="AHG65" s="200"/>
      <c r="AHH65" s="200"/>
      <c r="AHI65" s="200"/>
      <c r="AHJ65" s="200"/>
      <c r="AHK65" s="200"/>
      <c r="AHL65" s="200"/>
      <c r="AHM65" s="200"/>
      <c r="AHN65" s="200"/>
      <c r="AHO65" s="200"/>
      <c r="AHQ65" s="208">
        <v>60</v>
      </c>
    </row>
    <row r="66" spans="1:901">
      <c r="A66" s="203" t="s">
        <v>41</v>
      </c>
      <c r="B66" s="204" t="s">
        <v>42</v>
      </c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200"/>
      <c r="HU66" s="200"/>
      <c r="HV66" s="200"/>
      <c r="HW66" s="200"/>
      <c r="HX66" s="200"/>
      <c r="HY66" s="200"/>
      <c r="HZ66" s="200"/>
      <c r="IA66" s="200"/>
      <c r="IB66" s="200"/>
      <c r="IC66" s="200"/>
      <c r="ID66" s="200"/>
      <c r="IE66" s="200"/>
      <c r="IF66" s="200"/>
      <c r="IG66" s="200"/>
      <c r="IH66" s="200"/>
      <c r="II66" s="200"/>
      <c r="IJ66" s="200"/>
      <c r="IK66" s="200"/>
      <c r="IL66" s="200"/>
      <c r="IM66" s="200"/>
      <c r="IN66" s="200"/>
      <c r="IO66" s="200"/>
      <c r="IP66" s="200"/>
      <c r="IQ66" s="200"/>
      <c r="IR66" s="200"/>
      <c r="IS66" s="200"/>
      <c r="IT66" s="200"/>
      <c r="IU66" s="200"/>
      <c r="IV66" s="200"/>
      <c r="IW66" s="200"/>
      <c r="IX66" s="200"/>
      <c r="IY66" s="200"/>
      <c r="IZ66" s="200"/>
      <c r="JA66" s="200"/>
      <c r="JB66" s="200"/>
      <c r="JC66" s="200"/>
      <c r="JD66" s="200"/>
      <c r="JE66" s="200"/>
      <c r="JF66" s="200"/>
      <c r="JG66" s="200"/>
      <c r="JH66" s="200"/>
      <c r="JI66" s="200"/>
      <c r="JJ66" s="200"/>
      <c r="JK66" s="200"/>
      <c r="JL66" s="200"/>
      <c r="JM66" s="200"/>
      <c r="JN66" s="200"/>
      <c r="JO66" s="200"/>
      <c r="JP66" s="200"/>
      <c r="JQ66" s="200"/>
      <c r="JR66" s="200"/>
      <c r="JS66" s="200"/>
      <c r="JT66" s="200"/>
      <c r="JU66" s="200"/>
      <c r="JV66" s="200"/>
      <c r="JW66" s="200"/>
      <c r="JX66" s="200"/>
      <c r="JY66" s="200"/>
      <c r="JZ66" s="200"/>
      <c r="KA66" s="200"/>
      <c r="KB66" s="200"/>
      <c r="KC66" s="200"/>
      <c r="KD66" s="200"/>
      <c r="KE66" s="200"/>
      <c r="KF66" s="200"/>
      <c r="KG66" s="200"/>
      <c r="KH66" s="200"/>
      <c r="KI66" s="200"/>
      <c r="KJ66" s="200"/>
      <c r="KK66" s="200"/>
      <c r="KL66" s="200"/>
      <c r="KM66" s="200"/>
      <c r="KN66" s="200"/>
      <c r="KO66" s="200"/>
      <c r="KP66" s="200"/>
      <c r="KQ66" s="200"/>
      <c r="KR66" s="200"/>
      <c r="KS66" s="200"/>
      <c r="KT66" s="200"/>
      <c r="KU66" s="200"/>
      <c r="KV66" s="200"/>
      <c r="KW66" s="200"/>
      <c r="KX66" s="200"/>
      <c r="KY66" s="200"/>
      <c r="KZ66" s="200"/>
      <c r="LA66" s="200"/>
      <c r="LB66" s="200"/>
      <c r="LC66" s="200"/>
      <c r="LD66" s="200"/>
      <c r="LE66" s="200"/>
      <c r="LF66" s="200"/>
      <c r="LG66" s="200"/>
      <c r="LH66" s="200"/>
      <c r="LI66" s="200"/>
      <c r="LJ66" s="200"/>
      <c r="LK66" s="200"/>
      <c r="LL66" s="200"/>
      <c r="LM66" s="200"/>
      <c r="LN66" s="200"/>
      <c r="LO66" s="200"/>
      <c r="LP66" s="200"/>
      <c r="LQ66" s="200"/>
      <c r="LR66" s="200"/>
      <c r="LS66" s="200"/>
      <c r="LT66" s="200"/>
      <c r="LU66" s="200"/>
      <c r="LV66" s="200"/>
      <c r="LW66" s="200"/>
      <c r="LX66" s="200"/>
      <c r="LY66" s="200"/>
      <c r="LZ66" s="200"/>
      <c r="MA66" s="200"/>
      <c r="MB66" s="200"/>
      <c r="MC66" s="200"/>
      <c r="MD66" s="200"/>
      <c r="ME66" s="200"/>
      <c r="MF66" s="200"/>
      <c r="MG66" s="200"/>
      <c r="MH66" s="200"/>
      <c r="MI66" s="200"/>
      <c r="MJ66" s="200"/>
      <c r="MK66" s="200"/>
      <c r="ML66" s="200"/>
      <c r="MM66" s="200"/>
      <c r="MN66" s="200"/>
      <c r="MO66" s="200"/>
      <c r="MP66" s="200"/>
      <c r="MQ66" s="200"/>
      <c r="MR66" s="200"/>
      <c r="MS66" s="200"/>
      <c r="MT66" s="200"/>
      <c r="MU66" s="200"/>
      <c r="MV66" s="200"/>
      <c r="MW66" s="200"/>
      <c r="MX66" s="200"/>
      <c r="MY66" s="200"/>
      <c r="MZ66" s="200"/>
      <c r="NA66" s="200"/>
      <c r="NB66" s="200"/>
      <c r="NC66" s="200"/>
      <c r="ND66" s="200"/>
      <c r="NE66" s="200"/>
      <c r="NF66" s="200"/>
      <c r="NG66" s="200"/>
      <c r="NH66" s="200"/>
      <c r="NI66" s="200"/>
      <c r="NJ66" s="200"/>
      <c r="NK66" s="200"/>
      <c r="NL66" s="200"/>
      <c r="NM66" s="200"/>
      <c r="NN66" s="200"/>
      <c r="NO66" s="200"/>
      <c r="NP66" s="200"/>
      <c r="NQ66" s="200"/>
      <c r="NR66" s="200"/>
      <c r="NS66" s="200"/>
      <c r="NT66" s="200"/>
      <c r="NU66" s="200"/>
      <c r="NV66" s="200"/>
      <c r="NW66" s="200"/>
      <c r="NX66" s="200"/>
      <c r="NY66" s="200"/>
      <c r="NZ66" s="200"/>
      <c r="OA66" s="200"/>
      <c r="OB66" s="200"/>
      <c r="OC66" s="200"/>
      <c r="OD66" s="200"/>
      <c r="OE66" s="200"/>
      <c r="OF66" s="200"/>
      <c r="OG66" s="200"/>
      <c r="OH66" s="200"/>
      <c r="OI66" s="200"/>
      <c r="OJ66" s="200"/>
      <c r="OK66" s="200"/>
      <c r="OL66" s="200"/>
      <c r="OM66" s="200"/>
      <c r="ON66" s="200"/>
      <c r="OO66" s="200"/>
      <c r="OP66" s="200"/>
      <c r="OQ66" s="200"/>
      <c r="OR66" s="200"/>
      <c r="OS66" s="200"/>
      <c r="OT66" s="200"/>
      <c r="OU66" s="200"/>
      <c r="OV66" s="200"/>
      <c r="OW66" s="200"/>
      <c r="OX66" s="200"/>
      <c r="OY66" s="200"/>
      <c r="OZ66" s="200"/>
      <c r="PA66" s="200"/>
      <c r="PB66" s="200"/>
      <c r="PC66" s="200"/>
      <c r="PD66" s="200"/>
      <c r="PE66" s="200"/>
      <c r="PF66" s="200"/>
      <c r="PG66" s="200"/>
      <c r="PH66" s="200"/>
      <c r="PI66" s="200"/>
      <c r="PJ66" s="200"/>
      <c r="PK66" s="200"/>
      <c r="PL66" s="200"/>
      <c r="PM66" s="200"/>
      <c r="PN66" s="200"/>
      <c r="PO66" s="200"/>
      <c r="PP66" s="200"/>
      <c r="PQ66" s="200"/>
      <c r="PR66" s="200"/>
      <c r="PS66" s="200"/>
      <c r="PT66" s="200"/>
      <c r="PU66" s="200"/>
      <c r="PV66" s="200"/>
      <c r="PW66" s="200"/>
      <c r="PX66" s="200"/>
      <c r="PY66" s="200"/>
      <c r="PZ66" s="200"/>
      <c r="QA66" s="200"/>
      <c r="QB66" s="200"/>
      <c r="QC66" s="200"/>
      <c r="QD66" s="200"/>
      <c r="QE66" s="200"/>
      <c r="QF66" s="200"/>
      <c r="QG66" s="200"/>
      <c r="QH66" s="200"/>
      <c r="QI66" s="200"/>
      <c r="QJ66" s="200"/>
      <c r="QK66" s="200"/>
      <c r="QL66" s="200"/>
      <c r="QM66" s="200"/>
      <c r="QN66" s="200"/>
      <c r="QO66" s="200"/>
      <c r="QP66" s="200"/>
      <c r="QQ66" s="200"/>
      <c r="QR66" s="200"/>
      <c r="QS66" s="200"/>
      <c r="QT66" s="200"/>
      <c r="QU66" s="200"/>
      <c r="QV66" s="200"/>
      <c r="QW66" s="200"/>
      <c r="QX66" s="200"/>
      <c r="QY66" s="200"/>
      <c r="QZ66" s="200"/>
      <c r="RA66" s="200"/>
      <c r="RB66" s="200"/>
      <c r="RC66" s="200"/>
      <c r="RD66" s="200"/>
      <c r="RE66" s="200"/>
      <c r="RF66" s="200"/>
      <c r="RG66" s="200"/>
      <c r="RH66" s="200"/>
      <c r="RI66" s="200"/>
      <c r="RJ66" s="200"/>
      <c r="RK66" s="200"/>
      <c r="RL66" s="200"/>
      <c r="RM66" s="200"/>
      <c r="RN66" s="200"/>
      <c r="RO66" s="200"/>
      <c r="RP66" s="200"/>
      <c r="RQ66" s="200"/>
      <c r="RR66" s="200"/>
      <c r="RS66" s="200"/>
      <c r="RT66" s="200"/>
      <c r="RU66" s="200"/>
      <c r="RV66" s="200"/>
      <c r="RW66" s="200"/>
      <c r="RX66" s="200"/>
      <c r="RY66" s="200"/>
      <c r="RZ66" s="200"/>
      <c r="SA66" s="200"/>
      <c r="SB66" s="200"/>
      <c r="SC66" s="200"/>
      <c r="SD66" s="200"/>
      <c r="SE66" s="200"/>
      <c r="SF66" s="200"/>
      <c r="SG66" s="200"/>
      <c r="SH66" s="200"/>
      <c r="SI66" s="200"/>
      <c r="SJ66" s="200"/>
      <c r="SK66" s="200"/>
      <c r="SL66" s="200"/>
      <c r="SM66" s="200"/>
      <c r="SN66" s="200"/>
      <c r="SO66" s="200"/>
      <c r="SP66" s="200"/>
      <c r="SQ66" s="200"/>
      <c r="SR66" s="200"/>
      <c r="SS66" s="200"/>
      <c r="ST66" s="200"/>
      <c r="SU66" s="200"/>
      <c r="SV66" s="200"/>
      <c r="SW66" s="200"/>
      <c r="SX66" s="200"/>
      <c r="SY66" s="200"/>
      <c r="SZ66" s="200"/>
      <c r="TA66" s="200"/>
      <c r="TB66" s="200"/>
      <c r="TC66" s="200"/>
      <c r="TD66" s="200"/>
      <c r="TE66" s="200"/>
      <c r="TF66" s="200"/>
      <c r="TG66" s="200"/>
      <c r="TH66" s="200"/>
      <c r="TI66" s="200"/>
      <c r="TJ66" s="200"/>
      <c r="TK66" s="200"/>
      <c r="TL66" s="200"/>
      <c r="TM66" s="200"/>
      <c r="TN66" s="200"/>
      <c r="TO66" s="200"/>
      <c r="TP66" s="200"/>
      <c r="TQ66" s="200"/>
      <c r="TR66" s="200"/>
      <c r="TS66" s="200"/>
      <c r="TT66" s="200"/>
      <c r="TU66" s="200"/>
      <c r="TV66" s="200"/>
      <c r="TW66" s="200"/>
      <c r="TX66" s="200"/>
      <c r="TY66" s="200"/>
      <c r="TZ66" s="200"/>
      <c r="UA66" s="200"/>
      <c r="UB66" s="200"/>
      <c r="UC66" s="200"/>
      <c r="UD66" s="200"/>
      <c r="UE66" s="200"/>
      <c r="UF66" s="200"/>
      <c r="UG66" s="200"/>
      <c r="UH66" s="200"/>
      <c r="UI66" s="200"/>
      <c r="UJ66" s="200"/>
      <c r="UK66" s="200"/>
      <c r="UL66" s="200"/>
      <c r="UM66" s="200"/>
      <c r="UN66" s="200"/>
      <c r="UO66" s="200"/>
      <c r="UP66" s="200"/>
      <c r="UQ66" s="200"/>
      <c r="UR66" s="200"/>
      <c r="US66" s="200"/>
      <c r="UT66" s="200"/>
      <c r="UU66" s="200"/>
      <c r="UV66" s="200"/>
      <c r="UW66" s="200"/>
      <c r="UX66" s="200"/>
      <c r="UY66" s="200"/>
      <c r="UZ66" s="200"/>
      <c r="VA66" s="200"/>
      <c r="VB66" s="200"/>
      <c r="VC66" s="200"/>
      <c r="VD66" s="200"/>
      <c r="VE66" s="200"/>
      <c r="VF66" s="200"/>
      <c r="VG66" s="200"/>
      <c r="VH66" s="200"/>
      <c r="VI66" s="200"/>
      <c r="VJ66" s="200"/>
      <c r="VK66" s="200"/>
      <c r="VL66" s="200"/>
      <c r="VM66" s="200"/>
      <c r="VN66" s="200"/>
      <c r="VO66" s="200"/>
      <c r="VP66" s="200"/>
      <c r="VQ66" s="200"/>
      <c r="VR66" s="200"/>
      <c r="VS66" s="200"/>
      <c r="VT66" s="200"/>
      <c r="VU66" s="200"/>
      <c r="VV66" s="200"/>
      <c r="VW66" s="200"/>
      <c r="VX66" s="200"/>
      <c r="VY66" s="200"/>
      <c r="VZ66" s="200"/>
      <c r="WA66" s="200"/>
      <c r="WB66" s="200"/>
      <c r="WC66" s="200"/>
      <c r="WD66" s="200"/>
      <c r="WE66" s="200"/>
      <c r="WF66" s="200"/>
      <c r="WG66" s="200"/>
      <c r="WH66" s="200"/>
      <c r="WI66" s="200"/>
      <c r="WJ66" s="200"/>
      <c r="WK66" s="200"/>
      <c r="WL66" s="200"/>
      <c r="WM66" s="200"/>
      <c r="WN66" s="200"/>
      <c r="WO66" s="200"/>
      <c r="WP66" s="200"/>
      <c r="WQ66" s="200"/>
      <c r="WR66" s="200"/>
      <c r="WS66" s="200"/>
      <c r="WT66" s="200"/>
      <c r="WU66" s="200"/>
      <c r="WV66" s="200"/>
      <c r="WW66" s="200"/>
      <c r="WX66" s="200"/>
      <c r="WY66" s="200"/>
      <c r="WZ66" s="200"/>
      <c r="XA66" s="200"/>
      <c r="XB66" s="200"/>
      <c r="XC66" s="200"/>
      <c r="XD66" s="200"/>
      <c r="XE66" s="200"/>
      <c r="XF66" s="200"/>
      <c r="XG66" s="200"/>
      <c r="XH66" s="200"/>
      <c r="XI66" s="200"/>
      <c r="XJ66" s="200"/>
      <c r="XK66" s="200"/>
      <c r="XL66" s="200"/>
      <c r="XM66" s="200"/>
      <c r="XN66" s="200"/>
      <c r="XO66" s="200"/>
      <c r="XP66" s="200"/>
      <c r="XQ66" s="200"/>
      <c r="XR66" s="200"/>
      <c r="XS66" s="200"/>
      <c r="XT66" s="200"/>
      <c r="XU66" s="200"/>
      <c r="XV66" s="200"/>
      <c r="XW66" s="200"/>
      <c r="XX66" s="200"/>
      <c r="XY66" s="200"/>
      <c r="XZ66" s="200"/>
      <c r="YA66" s="200"/>
      <c r="YB66" s="200"/>
      <c r="YC66" s="200"/>
      <c r="YD66" s="200"/>
      <c r="YE66" s="200"/>
      <c r="YF66" s="200"/>
      <c r="YG66" s="200"/>
      <c r="YH66" s="200"/>
      <c r="YI66" s="200"/>
      <c r="YJ66" s="200"/>
      <c r="YK66" s="200"/>
      <c r="YL66" s="200"/>
      <c r="YM66" s="200"/>
      <c r="YN66" s="200"/>
      <c r="YO66" s="200"/>
      <c r="YP66" s="200"/>
      <c r="YQ66" s="200"/>
      <c r="YR66" s="200"/>
      <c r="YS66" s="200"/>
      <c r="YT66" s="200"/>
      <c r="YU66" s="200"/>
      <c r="YV66" s="200"/>
      <c r="YW66" s="200"/>
      <c r="YX66" s="200"/>
      <c r="YY66" s="200"/>
      <c r="YZ66" s="200"/>
      <c r="ZA66" s="200"/>
      <c r="ZB66" s="200"/>
      <c r="ZC66" s="200"/>
      <c r="ZD66" s="200"/>
      <c r="ZE66" s="200"/>
      <c r="ZF66" s="200"/>
      <c r="ZG66" s="200"/>
      <c r="ZH66" s="200"/>
      <c r="ZI66" s="200"/>
      <c r="ZJ66" s="200"/>
      <c r="ZK66" s="200"/>
      <c r="ZL66" s="200"/>
      <c r="ZM66" s="200"/>
      <c r="ZN66" s="200"/>
      <c r="ZO66" s="200"/>
      <c r="ZP66" s="200"/>
      <c r="ZQ66" s="200"/>
      <c r="ZR66" s="200"/>
      <c r="ZS66" s="200"/>
      <c r="ZT66" s="200"/>
      <c r="ZU66" s="200"/>
      <c r="ZV66" s="200"/>
      <c r="ZW66" s="200"/>
      <c r="ZX66" s="200"/>
      <c r="ZY66" s="200"/>
      <c r="ZZ66" s="200"/>
      <c r="AAA66" s="200"/>
      <c r="AAB66" s="200"/>
      <c r="AAC66" s="200"/>
      <c r="AAD66" s="200"/>
      <c r="AAE66" s="200"/>
      <c r="AAF66" s="200"/>
      <c r="AAG66" s="200"/>
      <c r="AAH66" s="200"/>
      <c r="AAI66" s="200"/>
      <c r="AAJ66" s="200"/>
      <c r="AAK66" s="200"/>
      <c r="AAL66" s="200"/>
      <c r="AAM66" s="200"/>
      <c r="AAN66" s="200"/>
      <c r="AAO66" s="200"/>
      <c r="AAP66" s="200"/>
      <c r="AAQ66" s="200"/>
      <c r="AAR66" s="200"/>
      <c r="AAS66" s="200"/>
      <c r="AAT66" s="200"/>
      <c r="AAU66" s="200"/>
      <c r="AAV66" s="200"/>
      <c r="AAW66" s="200"/>
      <c r="AAX66" s="200"/>
      <c r="AAY66" s="200"/>
      <c r="AAZ66" s="200"/>
      <c r="ABA66" s="200"/>
      <c r="ABB66" s="200"/>
      <c r="ABC66" s="200"/>
      <c r="ABD66" s="200"/>
      <c r="ABE66" s="200"/>
      <c r="ABF66" s="200"/>
      <c r="ABG66" s="200"/>
      <c r="ABH66" s="200"/>
      <c r="ABI66" s="200"/>
      <c r="ABJ66" s="200"/>
      <c r="ABK66" s="200"/>
      <c r="ABL66" s="200"/>
      <c r="ABM66" s="200"/>
      <c r="ABN66" s="200"/>
      <c r="ABO66" s="200"/>
      <c r="ABP66" s="200"/>
      <c r="ABQ66" s="200"/>
      <c r="ABR66" s="200"/>
      <c r="ABS66" s="200"/>
      <c r="ABT66" s="200"/>
      <c r="ABU66" s="200"/>
      <c r="ABV66" s="200"/>
      <c r="ABW66" s="200"/>
      <c r="ABX66" s="200"/>
      <c r="ABY66" s="200"/>
      <c r="ABZ66" s="200"/>
      <c r="ACA66" s="200"/>
      <c r="ACB66" s="200"/>
      <c r="ACC66" s="200"/>
      <c r="ACD66" s="200"/>
      <c r="ACE66" s="200"/>
      <c r="ACF66" s="200"/>
      <c r="ACG66" s="200"/>
      <c r="ACH66" s="200"/>
      <c r="ACI66" s="200"/>
      <c r="ACJ66" s="200"/>
      <c r="ACK66" s="200"/>
      <c r="ACL66" s="200"/>
      <c r="ACM66" s="200"/>
      <c r="ACN66" s="200"/>
      <c r="ACO66" s="200"/>
      <c r="ACP66" s="200"/>
      <c r="ACQ66" s="200"/>
      <c r="ACR66" s="200"/>
      <c r="ACS66" s="200"/>
      <c r="ACT66" s="200"/>
      <c r="ACU66" s="200"/>
      <c r="ACV66" s="200"/>
      <c r="ACW66" s="200"/>
      <c r="ACX66" s="200"/>
      <c r="ACY66" s="200"/>
      <c r="ACZ66" s="200"/>
      <c r="ADA66" s="200"/>
      <c r="ADB66" s="200"/>
      <c r="ADC66" s="200"/>
      <c r="ADD66" s="200"/>
      <c r="ADE66" s="200"/>
      <c r="ADF66" s="200"/>
      <c r="ADG66" s="200"/>
      <c r="ADH66" s="200"/>
      <c r="ADI66" s="200"/>
      <c r="ADJ66" s="200"/>
      <c r="ADK66" s="200"/>
      <c r="ADL66" s="200"/>
      <c r="ADM66" s="200"/>
      <c r="ADN66" s="200"/>
      <c r="ADO66" s="200"/>
      <c r="ADP66" s="200"/>
      <c r="ADQ66" s="200"/>
      <c r="ADR66" s="200"/>
      <c r="ADS66" s="200"/>
      <c r="ADT66" s="200"/>
      <c r="ADU66" s="200"/>
      <c r="ADV66" s="200"/>
      <c r="ADW66" s="200"/>
      <c r="ADX66" s="200"/>
      <c r="ADY66" s="200"/>
      <c r="ADZ66" s="200"/>
      <c r="AEA66" s="200"/>
      <c r="AEB66" s="200"/>
      <c r="AEC66" s="200"/>
      <c r="AED66" s="200"/>
      <c r="AEE66" s="200"/>
      <c r="AEF66" s="200"/>
      <c r="AEG66" s="200"/>
      <c r="AEH66" s="200"/>
      <c r="AEI66" s="200"/>
      <c r="AEJ66" s="200"/>
      <c r="AEK66" s="200"/>
      <c r="AEL66" s="200"/>
      <c r="AEM66" s="200"/>
      <c r="AEN66" s="200"/>
      <c r="AEO66" s="200"/>
      <c r="AEP66" s="200"/>
      <c r="AEQ66" s="200"/>
      <c r="AER66" s="200"/>
      <c r="AES66" s="200"/>
      <c r="AET66" s="200"/>
      <c r="AEU66" s="200"/>
      <c r="AEV66" s="200"/>
      <c r="AEW66" s="200"/>
      <c r="AEX66" s="200"/>
      <c r="AEY66" s="200"/>
      <c r="AEZ66" s="200"/>
      <c r="AFA66" s="200"/>
      <c r="AFB66" s="200"/>
      <c r="AFC66" s="200"/>
      <c r="AFD66" s="200"/>
      <c r="AFE66" s="200"/>
      <c r="AFF66" s="200"/>
      <c r="AFG66" s="200"/>
      <c r="AFH66" s="200"/>
      <c r="AFI66" s="200"/>
      <c r="AFJ66" s="200"/>
      <c r="AFK66" s="200"/>
      <c r="AFL66" s="200"/>
      <c r="AFM66" s="200"/>
      <c r="AFN66" s="200"/>
      <c r="AFO66" s="200"/>
      <c r="AFP66" s="200"/>
      <c r="AFQ66" s="200"/>
      <c r="AFR66" s="200"/>
      <c r="AFS66" s="200"/>
      <c r="AFT66" s="200"/>
      <c r="AFU66" s="200"/>
      <c r="AFV66" s="200"/>
      <c r="AFW66" s="200"/>
      <c r="AFX66" s="200"/>
      <c r="AFY66" s="200"/>
      <c r="AFZ66" s="200"/>
      <c r="AGA66" s="200"/>
      <c r="AGB66" s="200"/>
      <c r="AGC66" s="200"/>
      <c r="AGD66" s="200"/>
      <c r="AGE66" s="200"/>
      <c r="AGF66" s="200"/>
      <c r="AGG66" s="200"/>
      <c r="AGH66" s="200"/>
      <c r="AGI66" s="200"/>
      <c r="AGJ66" s="200"/>
      <c r="AGK66" s="200"/>
      <c r="AGL66" s="200"/>
      <c r="AGM66" s="200"/>
      <c r="AGN66" s="200"/>
      <c r="AGO66" s="200"/>
      <c r="AGP66" s="200"/>
      <c r="AGQ66" s="200"/>
      <c r="AGR66" s="200"/>
      <c r="AGS66" s="200"/>
      <c r="AGT66" s="200"/>
      <c r="AGU66" s="200"/>
      <c r="AGV66" s="200"/>
      <c r="AGW66" s="200"/>
      <c r="AGX66" s="200"/>
      <c r="AGY66" s="200"/>
      <c r="AGZ66" s="200"/>
      <c r="AHA66" s="200"/>
      <c r="AHB66" s="200"/>
      <c r="AHC66" s="200"/>
      <c r="AHD66" s="200"/>
      <c r="AHE66" s="200"/>
      <c r="AHF66" s="200"/>
      <c r="AHG66" s="200"/>
      <c r="AHH66" s="200"/>
      <c r="AHI66" s="200"/>
      <c r="AHJ66" s="200"/>
      <c r="AHK66" s="200"/>
      <c r="AHL66" s="200"/>
      <c r="AHM66" s="200"/>
      <c r="AHN66" s="200"/>
      <c r="AHO66" s="200"/>
      <c r="AHQ66" s="209">
        <v>61</v>
      </c>
    </row>
    <row r="67" spans="1:901">
      <c r="A67" s="203" t="s">
        <v>1157</v>
      </c>
      <c r="B67" s="204" t="s">
        <v>1158</v>
      </c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200"/>
      <c r="HU67" s="200"/>
      <c r="HV67" s="200"/>
      <c r="HW67" s="200"/>
      <c r="HX67" s="200"/>
      <c r="HY67" s="200"/>
      <c r="HZ67" s="200"/>
      <c r="IA67" s="200"/>
      <c r="IB67" s="200"/>
      <c r="IC67" s="200"/>
      <c r="ID67" s="200"/>
      <c r="IE67" s="200"/>
      <c r="IF67" s="200"/>
      <c r="IG67" s="200"/>
      <c r="IH67" s="200"/>
      <c r="II67" s="200"/>
      <c r="IJ67" s="200"/>
      <c r="IK67" s="200"/>
      <c r="IL67" s="200"/>
      <c r="IM67" s="200"/>
      <c r="IN67" s="200"/>
      <c r="IO67" s="200"/>
      <c r="IP67" s="200"/>
      <c r="IQ67" s="200"/>
      <c r="IR67" s="200"/>
      <c r="IS67" s="200"/>
      <c r="IT67" s="200"/>
      <c r="IU67" s="200"/>
      <c r="IV67" s="200"/>
      <c r="IW67" s="200"/>
      <c r="IX67" s="200"/>
      <c r="IY67" s="200"/>
      <c r="IZ67" s="200"/>
      <c r="JA67" s="200"/>
      <c r="JB67" s="200"/>
      <c r="JC67" s="200"/>
      <c r="JD67" s="200"/>
      <c r="JE67" s="200"/>
      <c r="JF67" s="200"/>
      <c r="JG67" s="200"/>
      <c r="JH67" s="200"/>
      <c r="JI67" s="200"/>
      <c r="JJ67" s="200"/>
      <c r="JK67" s="200"/>
      <c r="JL67" s="200"/>
      <c r="JM67" s="200"/>
      <c r="JN67" s="200"/>
      <c r="JO67" s="200"/>
      <c r="JP67" s="200"/>
      <c r="JQ67" s="200"/>
      <c r="JR67" s="200"/>
      <c r="JS67" s="200"/>
      <c r="JT67" s="200"/>
      <c r="JU67" s="200"/>
      <c r="JV67" s="200"/>
      <c r="JW67" s="200"/>
      <c r="JX67" s="200"/>
      <c r="JY67" s="200"/>
      <c r="JZ67" s="200"/>
      <c r="KA67" s="200"/>
      <c r="KB67" s="200"/>
      <c r="KC67" s="200"/>
      <c r="KD67" s="200"/>
      <c r="KE67" s="200"/>
      <c r="KF67" s="200"/>
      <c r="KG67" s="200"/>
      <c r="KH67" s="200"/>
      <c r="KI67" s="200"/>
      <c r="KJ67" s="200"/>
      <c r="KK67" s="200"/>
      <c r="KL67" s="200"/>
      <c r="KM67" s="200"/>
      <c r="KN67" s="200"/>
      <c r="KO67" s="200"/>
      <c r="KP67" s="200"/>
      <c r="KQ67" s="200"/>
      <c r="KR67" s="200"/>
      <c r="KS67" s="200"/>
      <c r="KT67" s="200"/>
      <c r="KU67" s="200"/>
      <c r="KV67" s="200"/>
      <c r="KW67" s="200"/>
      <c r="KX67" s="200"/>
      <c r="KY67" s="200"/>
      <c r="KZ67" s="200"/>
      <c r="LA67" s="200"/>
      <c r="LB67" s="200"/>
      <c r="LC67" s="200"/>
      <c r="LD67" s="200"/>
      <c r="LE67" s="200"/>
      <c r="LF67" s="200"/>
      <c r="LG67" s="200"/>
      <c r="LH67" s="200"/>
      <c r="LI67" s="200"/>
      <c r="LJ67" s="200"/>
      <c r="LK67" s="200"/>
      <c r="LL67" s="200"/>
      <c r="LM67" s="200"/>
      <c r="LN67" s="200"/>
      <c r="LO67" s="200"/>
      <c r="LP67" s="200"/>
      <c r="LQ67" s="200"/>
      <c r="LR67" s="200"/>
      <c r="LS67" s="200"/>
      <c r="LT67" s="200"/>
      <c r="LU67" s="200"/>
      <c r="LV67" s="200"/>
      <c r="LW67" s="200"/>
      <c r="LX67" s="200"/>
      <c r="LY67" s="200"/>
      <c r="LZ67" s="200"/>
      <c r="MA67" s="200"/>
      <c r="MB67" s="200"/>
      <c r="MC67" s="200"/>
      <c r="MD67" s="200"/>
      <c r="ME67" s="200"/>
      <c r="MF67" s="200"/>
      <c r="MG67" s="200"/>
      <c r="MH67" s="200"/>
      <c r="MI67" s="200"/>
      <c r="MJ67" s="200"/>
      <c r="MK67" s="200"/>
      <c r="ML67" s="200"/>
      <c r="MM67" s="200"/>
      <c r="MN67" s="200"/>
      <c r="MO67" s="200"/>
      <c r="MP67" s="200"/>
      <c r="MQ67" s="200"/>
      <c r="MR67" s="200"/>
      <c r="MS67" s="200"/>
      <c r="MT67" s="200"/>
      <c r="MU67" s="200"/>
      <c r="MV67" s="200"/>
      <c r="MW67" s="200"/>
      <c r="MX67" s="200"/>
      <c r="MY67" s="200"/>
      <c r="MZ67" s="200"/>
      <c r="NA67" s="200"/>
      <c r="NB67" s="200"/>
      <c r="NC67" s="200"/>
      <c r="ND67" s="200"/>
      <c r="NE67" s="200"/>
      <c r="NF67" s="200"/>
      <c r="NG67" s="200"/>
      <c r="NH67" s="200"/>
      <c r="NI67" s="200"/>
      <c r="NJ67" s="200"/>
      <c r="NK67" s="200"/>
      <c r="NL67" s="200"/>
      <c r="NM67" s="200"/>
      <c r="NN67" s="200"/>
      <c r="NO67" s="200"/>
      <c r="NP67" s="200"/>
      <c r="NQ67" s="200"/>
      <c r="NR67" s="200"/>
      <c r="NS67" s="200"/>
      <c r="NT67" s="200"/>
      <c r="NU67" s="200"/>
      <c r="NV67" s="200"/>
      <c r="NW67" s="200"/>
      <c r="NX67" s="200"/>
      <c r="NY67" s="200"/>
      <c r="NZ67" s="200"/>
      <c r="OA67" s="200"/>
      <c r="OB67" s="200"/>
      <c r="OC67" s="200"/>
      <c r="OD67" s="200"/>
      <c r="OE67" s="200"/>
      <c r="OF67" s="200"/>
      <c r="OG67" s="200"/>
      <c r="OH67" s="200"/>
      <c r="OI67" s="200"/>
      <c r="OJ67" s="200"/>
      <c r="OK67" s="200"/>
      <c r="OL67" s="200"/>
      <c r="OM67" s="200"/>
      <c r="ON67" s="200"/>
      <c r="OO67" s="200"/>
      <c r="OP67" s="200"/>
      <c r="OQ67" s="200"/>
      <c r="OR67" s="200"/>
      <c r="OS67" s="200"/>
      <c r="OT67" s="200"/>
      <c r="OU67" s="200"/>
      <c r="OV67" s="200"/>
      <c r="OW67" s="200"/>
      <c r="OX67" s="200"/>
      <c r="OY67" s="200"/>
      <c r="OZ67" s="200"/>
      <c r="PA67" s="200"/>
      <c r="PB67" s="200"/>
      <c r="PC67" s="200"/>
      <c r="PD67" s="200"/>
      <c r="PE67" s="200"/>
      <c r="PF67" s="200"/>
      <c r="PG67" s="200"/>
      <c r="PH67" s="200"/>
      <c r="PI67" s="200"/>
      <c r="PJ67" s="200"/>
      <c r="PK67" s="200"/>
      <c r="PL67" s="200"/>
      <c r="PM67" s="200"/>
      <c r="PN67" s="200"/>
      <c r="PO67" s="200"/>
      <c r="PP67" s="200"/>
      <c r="PQ67" s="200"/>
      <c r="PR67" s="200"/>
      <c r="PS67" s="200"/>
      <c r="PT67" s="200"/>
      <c r="PU67" s="200"/>
      <c r="PV67" s="200"/>
      <c r="PW67" s="200"/>
      <c r="PX67" s="200"/>
      <c r="PY67" s="200"/>
      <c r="PZ67" s="200"/>
      <c r="QA67" s="200"/>
      <c r="QB67" s="200"/>
      <c r="QC67" s="200"/>
      <c r="QD67" s="200"/>
      <c r="QE67" s="200"/>
      <c r="QF67" s="200"/>
      <c r="QG67" s="200"/>
      <c r="QH67" s="200"/>
      <c r="QI67" s="200"/>
      <c r="QJ67" s="200"/>
      <c r="QK67" s="200"/>
      <c r="QL67" s="200"/>
      <c r="QM67" s="200"/>
      <c r="QN67" s="200"/>
      <c r="QO67" s="200"/>
      <c r="QP67" s="200"/>
      <c r="QQ67" s="200"/>
      <c r="QR67" s="200"/>
      <c r="QS67" s="200"/>
      <c r="QT67" s="200"/>
      <c r="QU67" s="200"/>
      <c r="QV67" s="200"/>
      <c r="QW67" s="200"/>
      <c r="QX67" s="200"/>
      <c r="QY67" s="200"/>
      <c r="QZ67" s="200"/>
      <c r="RA67" s="200"/>
      <c r="RB67" s="200"/>
      <c r="RC67" s="200"/>
      <c r="RD67" s="200"/>
      <c r="RE67" s="200"/>
      <c r="RF67" s="200"/>
      <c r="RG67" s="200"/>
      <c r="RH67" s="200"/>
      <c r="RI67" s="200"/>
      <c r="RJ67" s="200"/>
      <c r="RK67" s="200"/>
      <c r="RL67" s="200"/>
      <c r="RM67" s="200"/>
      <c r="RN67" s="200"/>
      <c r="RO67" s="200"/>
      <c r="RP67" s="200"/>
      <c r="RQ67" s="200"/>
      <c r="RR67" s="200"/>
      <c r="RS67" s="200"/>
      <c r="RT67" s="200"/>
      <c r="RU67" s="200"/>
      <c r="RV67" s="200"/>
      <c r="RW67" s="200"/>
      <c r="RX67" s="200"/>
      <c r="RY67" s="200"/>
      <c r="RZ67" s="200"/>
      <c r="SA67" s="200"/>
      <c r="SB67" s="200"/>
      <c r="SC67" s="200"/>
      <c r="SD67" s="200"/>
      <c r="SE67" s="200"/>
      <c r="SF67" s="200"/>
      <c r="SG67" s="200"/>
      <c r="SH67" s="200"/>
      <c r="SI67" s="200"/>
      <c r="SJ67" s="200"/>
      <c r="SK67" s="200"/>
      <c r="SL67" s="200"/>
      <c r="SM67" s="200"/>
      <c r="SN67" s="200"/>
      <c r="SO67" s="200"/>
      <c r="SP67" s="200"/>
      <c r="SQ67" s="200"/>
      <c r="SR67" s="200"/>
      <c r="SS67" s="200"/>
      <c r="ST67" s="200"/>
      <c r="SU67" s="200"/>
      <c r="SV67" s="200"/>
      <c r="SW67" s="200"/>
      <c r="SX67" s="200"/>
      <c r="SY67" s="200"/>
      <c r="SZ67" s="200"/>
      <c r="TA67" s="200"/>
      <c r="TB67" s="200"/>
      <c r="TC67" s="200"/>
      <c r="TD67" s="200"/>
      <c r="TE67" s="200"/>
      <c r="TF67" s="200"/>
      <c r="TG67" s="200"/>
      <c r="TH67" s="200"/>
      <c r="TI67" s="200"/>
      <c r="TJ67" s="200"/>
      <c r="TK67" s="200"/>
      <c r="TL67" s="200"/>
      <c r="TM67" s="200"/>
      <c r="TN67" s="200"/>
      <c r="TO67" s="200"/>
      <c r="TP67" s="200"/>
      <c r="TQ67" s="200"/>
      <c r="TR67" s="200"/>
      <c r="TS67" s="200"/>
      <c r="TT67" s="200"/>
      <c r="TU67" s="200"/>
      <c r="TV67" s="200"/>
      <c r="TW67" s="200"/>
      <c r="TX67" s="200"/>
      <c r="TY67" s="200"/>
      <c r="TZ67" s="200"/>
      <c r="UA67" s="200"/>
      <c r="UB67" s="200"/>
      <c r="UC67" s="200"/>
      <c r="UD67" s="200"/>
      <c r="UE67" s="200"/>
      <c r="UF67" s="200"/>
      <c r="UG67" s="200"/>
      <c r="UH67" s="200"/>
      <c r="UI67" s="200"/>
      <c r="UJ67" s="200"/>
      <c r="UK67" s="200"/>
      <c r="UL67" s="200"/>
      <c r="UM67" s="200"/>
      <c r="UN67" s="200"/>
      <c r="UO67" s="200"/>
      <c r="UP67" s="200"/>
      <c r="UQ67" s="200"/>
      <c r="UR67" s="200"/>
      <c r="US67" s="200"/>
      <c r="UT67" s="200"/>
      <c r="UU67" s="200"/>
      <c r="UV67" s="200"/>
      <c r="UW67" s="200"/>
      <c r="UX67" s="200"/>
      <c r="UY67" s="200"/>
      <c r="UZ67" s="200"/>
      <c r="VA67" s="200"/>
      <c r="VB67" s="200"/>
      <c r="VC67" s="200"/>
      <c r="VD67" s="200"/>
      <c r="VE67" s="200"/>
      <c r="VF67" s="200"/>
      <c r="VG67" s="200"/>
      <c r="VH67" s="200"/>
      <c r="VI67" s="200"/>
      <c r="VJ67" s="200"/>
      <c r="VK67" s="200"/>
      <c r="VL67" s="200"/>
      <c r="VM67" s="200"/>
      <c r="VN67" s="200"/>
      <c r="VO67" s="200"/>
      <c r="VP67" s="200"/>
      <c r="VQ67" s="200"/>
      <c r="VR67" s="200"/>
      <c r="VS67" s="200"/>
      <c r="VT67" s="200"/>
      <c r="VU67" s="200"/>
      <c r="VV67" s="200"/>
      <c r="VW67" s="200"/>
      <c r="VX67" s="200"/>
      <c r="VY67" s="200"/>
      <c r="VZ67" s="200"/>
      <c r="WA67" s="200"/>
      <c r="WB67" s="200"/>
      <c r="WC67" s="200"/>
      <c r="WD67" s="200"/>
      <c r="WE67" s="200"/>
      <c r="WF67" s="200"/>
      <c r="WG67" s="200"/>
      <c r="WH67" s="200"/>
      <c r="WI67" s="200"/>
      <c r="WJ67" s="200"/>
      <c r="WK67" s="200"/>
      <c r="WL67" s="200"/>
      <c r="WM67" s="200"/>
      <c r="WN67" s="200"/>
      <c r="WO67" s="200"/>
      <c r="WP67" s="200"/>
      <c r="WQ67" s="200"/>
      <c r="WR67" s="200"/>
      <c r="WS67" s="200"/>
      <c r="WT67" s="200"/>
      <c r="WU67" s="200"/>
      <c r="WV67" s="200"/>
      <c r="WW67" s="200"/>
      <c r="WX67" s="200"/>
      <c r="WY67" s="200"/>
      <c r="WZ67" s="200"/>
      <c r="XA67" s="200"/>
      <c r="XB67" s="200"/>
      <c r="XC67" s="200"/>
      <c r="XD67" s="200"/>
      <c r="XE67" s="200"/>
      <c r="XF67" s="200"/>
      <c r="XG67" s="200"/>
      <c r="XH67" s="200"/>
      <c r="XI67" s="200"/>
      <c r="XJ67" s="200"/>
      <c r="XK67" s="200"/>
      <c r="XL67" s="200"/>
      <c r="XM67" s="200"/>
      <c r="XN67" s="200"/>
      <c r="XO67" s="200"/>
      <c r="XP67" s="200"/>
      <c r="XQ67" s="200"/>
      <c r="XR67" s="200"/>
      <c r="XS67" s="200"/>
      <c r="XT67" s="200"/>
      <c r="XU67" s="200"/>
      <c r="XV67" s="200"/>
      <c r="XW67" s="200"/>
      <c r="XX67" s="200"/>
      <c r="XY67" s="200"/>
      <c r="XZ67" s="200"/>
      <c r="YA67" s="200"/>
      <c r="YB67" s="200"/>
      <c r="YC67" s="200"/>
      <c r="YD67" s="200"/>
      <c r="YE67" s="200"/>
      <c r="YF67" s="200"/>
      <c r="YG67" s="200"/>
      <c r="YH67" s="200"/>
      <c r="YI67" s="200"/>
      <c r="YJ67" s="200"/>
      <c r="YK67" s="200"/>
      <c r="YL67" s="200"/>
      <c r="YM67" s="200"/>
      <c r="YN67" s="200"/>
      <c r="YO67" s="200"/>
      <c r="YP67" s="200"/>
      <c r="YQ67" s="200"/>
      <c r="YR67" s="200"/>
      <c r="YS67" s="200"/>
      <c r="YT67" s="200"/>
      <c r="YU67" s="200"/>
      <c r="YV67" s="200"/>
      <c r="YW67" s="200"/>
      <c r="YX67" s="200"/>
      <c r="YY67" s="200"/>
      <c r="YZ67" s="200"/>
      <c r="ZA67" s="200"/>
      <c r="ZB67" s="200"/>
      <c r="ZC67" s="200"/>
      <c r="ZD67" s="200"/>
      <c r="ZE67" s="200"/>
      <c r="ZF67" s="200"/>
      <c r="ZG67" s="200"/>
      <c r="ZH67" s="200"/>
      <c r="ZI67" s="200"/>
      <c r="ZJ67" s="200"/>
      <c r="ZK67" s="200"/>
      <c r="ZL67" s="200"/>
      <c r="ZM67" s="200"/>
      <c r="ZN67" s="200"/>
      <c r="ZO67" s="200"/>
      <c r="ZP67" s="200"/>
      <c r="ZQ67" s="200"/>
      <c r="ZR67" s="200"/>
      <c r="ZS67" s="200"/>
      <c r="ZT67" s="200"/>
      <c r="ZU67" s="200"/>
      <c r="ZV67" s="200"/>
      <c r="ZW67" s="200"/>
      <c r="ZX67" s="200"/>
      <c r="ZY67" s="200"/>
      <c r="ZZ67" s="200"/>
      <c r="AAA67" s="200"/>
      <c r="AAB67" s="200"/>
      <c r="AAC67" s="200"/>
      <c r="AAD67" s="200"/>
      <c r="AAE67" s="200"/>
      <c r="AAF67" s="200"/>
      <c r="AAG67" s="200"/>
      <c r="AAH67" s="200"/>
      <c r="AAI67" s="200"/>
      <c r="AAJ67" s="200"/>
      <c r="AAK67" s="200"/>
      <c r="AAL67" s="200"/>
      <c r="AAM67" s="200"/>
      <c r="AAN67" s="200"/>
      <c r="AAO67" s="200"/>
      <c r="AAP67" s="200"/>
      <c r="AAQ67" s="200"/>
      <c r="AAR67" s="200"/>
      <c r="AAS67" s="200"/>
      <c r="AAT67" s="200"/>
      <c r="AAU67" s="200"/>
      <c r="AAV67" s="200"/>
      <c r="AAW67" s="200"/>
      <c r="AAX67" s="200"/>
      <c r="AAY67" s="200"/>
      <c r="AAZ67" s="200"/>
      <c r="ABA67" s="200"/>
      <c r="ABB67" s="200"/>
      <c r="ABC67" s="200"/>
      <c r="ABD67" s="200"/>
      <c r="ABE67" s="200"/>
      <c r="ABF67" s="200"/>
      <c r="ABG67" s="200"/>
      <c r="ABH67" s="200"/>
      <c r="ABI67" s="200"/>
      <c r="ABJ67" s="200"/>
      <c r="ABK67" s="200"/>
      <c r="ABL67" s="200"/>
      <c r="ABM67" s="200"/>
      <c r="ABN67" s="200"/>
      <c r="ABO67" s="200"/>
      <c r="ABP67" s="200"/>
      <c r="ABQ67" s="200"/>
      <c r="ABR67" s="200"/>
      <c r="ABS67" s="200"/>
      <c r="ABT67" s="200"/>
      <c r="ABU67" s="200"/>
      <c r="ABV67" s="200"/>
      <c r="ABW67" s="200"/>
      <c r="ABX67" s="200"/>
      <c r="ABY67" s="200"/>
      <c r="ABZ67" s="200"/>
      <c r="ACA67" s="200"/>
      <c r="ACB67" s="200"/>
      <c r="ACC67" s="200"/>
      <c r="ACD67" s="200"/>
      <c r="ACE67" s="200"/>
      <c r="ACF67" s="200"/>
      <c r="ACG67" s="200"/>
      <c r="ACH67" s="200"/>
      <c r="ACI67" s="200"/>
      <c r="ACJ67" s="200"/>
      <c r="ACK67" s="200"/>
      <c r="ACL67" s="200"/>
      <c r="ACM67" s="200"/>
      <c r="ACN67" s="200"/>
      <c r="ACO67" s="200"/>
      <c r="ACP67" s="200"/>
      <c r="ACQ67" s="200"/>
      <c r="ACR67" s="200"/>
      <c r="ACS67" s="200"/>
      <c r="ACT67" s="200"/>
      <c r="ACU67" s="200"/>
      <c r="ACV67" s="200"/>
      <c r="ACW67" s="200"/>
      <c r="ACX67" s="200"/>
      <c r="ACY67" s="200"/>
      <c r="ACZ67" s="200"/>
      <c r="ADA67" s="200"/>
      <c r="ADB67" s="200"/>
      <c r="ADC67" s="200"/>
      <c r="ADD67" s="200"/>
      <c r="ADE67" s="200"/>
      <c r="ADF67" s="200"/>
      <c r="ADG67" s="200"/>
      <c r="ADH67" s="200"/>
      <c r="ADI67" s="200"/>
      <c r="ADJ67" s="200"/>
      <c r="ADK67" s="200"/>
      <c r="ADL67" s="200"/>
      <c r="ADM67" s="200"/>
      <c r="ADN67" s="200"/>
      <c r="ADO67" s="200"/>
      <c r="ADP67" s="200"/>
      <c r="ADQ67" s="200"/>
      <c r="ADR67" s="200"/>
      <c r="ADS67" s="200"/>
      <c r="ADT67" s="200"/>
      <c r="ADU67" s="200"/>
      <c r="ADV67" s="200"/>
      <c r="ADW67" s="200"/>
      <c r="ADX67" s="200"/>
      <c r="ADY67" s="200"/>
      <c r="ADZ67" s="200"/>
      <c r="AEA67" s="200"/>
      <c r="AEB67" s="200"/>
      <c r="AEC67" s="200"/>
      <c r="AED67" s="200"/>
      <c r="AEE67" s="200"/>
      <c r="AEF67" s="200"/>
      <c r="AEG67" s="200"/>
      <c r="AEH67" s="200"/>
      <c r="AEI67" s="200"/>
      <c r="AEJ67" s="200"/>
      <c r="AEK67" s="200"/>
      <c r="AEL67" s="200"/>
      <c r="AEM67" s="200"/>
      <c r="AEN67" s="200"/>
      <c r="AEO67" s="200"/>
      <c r="AEP67" s="200"/>
      <c r="AEQ67" s="200"/>
      <c r="AER67" s="200"/>
      <c r="AES67" s="200"/>
      <c r="AET67" s="200"/>
      <c r="AEU67" s="200"/>
      <c r="AEV67" s="200"/>
      <c r="AEW67" s="200"/>
      <c r="AEX67" s="200"/>
      <c r="AEY67" s="200"/>
      <c r="AEZ67" s="200"/>
      <c r="AFA67" s="200"/>
      <c r="AFB67" s="200"/>
      <c r="AFC67" s="200"/>
      <c r="AFD67" s="200"/>
      <c r="AFE67" s="200"/>
      <c r="AFF67" s="200"/>
      <c r="AFG67" s="200"/>
      <c r="AFH67" s="200"/>
      <c r="AFI67" s="200"/>
      <c r="AFJ67" s="200"/>
      <c r="AFK67" s="200"/>
      <c r="AFL67" s="200"/>
      <c r="AFM67" s="200"/>
      <c r="AFN67" s="200"/>
      <c r="AFO67" s="200"/>
      <c r="AFP67" s="200"/>
      <c r="AFQ67" s="200"/>
      <c r="AFR67" s="200"/>
      <c r="AFS67" s="200"/>
      <c r="AFT67" s="200"/>
      <c r="AFU67" s="200"/>
      <c r="AFV67" s="200"/>
      <c r="AFW67" s="200"/>
      <c r="AFX67" s="200"/>
      <c r="AFY67" s="200"/>
      <c r="AFZ67" s="200"/>
      <c r="AGA67" s="200"/>
      <c r="AGB67" s="200"/>
      <c r="AGC67" s="200"/>
      <c r="AGD67" s="200"/>
      <c r="AGE67" s="200"/>
      <c r="AGF67" s="200"/>
      <c r="AGG67" s="200"/>
      <c r="AGH67" s="200"/>
      <c r="AGI67" s="200"/>
      <c r="AGJ67" s="200"/>
      <c r="AGK67" s="200"/>
      <c r="AGL67" s="200"/>
      <c r="AGM67" s="200"/>
      <c r="AGN67" s="200"/>
      <c r="AGO67" s="200"/>
      <c r="AGP67" s="200"/>
      <c r="AGQ67" s="200"/>
      <c r="AGR67" s="200"/>
      <c r="AGS67" s="200"/>
      <c r="AGT67" s="200"/>
      <c r="AGU67" s="200"/>
      <c r="AGV67" s="200"/>
      <c r="AGW67" s="200"/>
      <c r="AGX67" s="200"/>
      <c r="AGY67" s="200"/>
      <c r="AGZ67" s="200"/>
      <c r="AHA67" s="200"/>
      <c r="AHB67" s="200"/>
      <c r="AHC67" s="200"/>
      <c r="AHD67" s="200"/>
      <c r="AHE67" s="200"/>
      <c r="AHF67" s="200"/>
      <c r="AHG67" s="200"/>
      <c r="AHH67" s="200"/>
      <c r="AHI67" s="200"/>
      <c r="AHJ67" s="200"/>
      <c r="AHK67" s="200"/>
      <c r="AHL67" s="200"/>
      <c r="AHM67" s="200"/>
      <c r="AHN67" s="200"/>
      <c r="AHO67" s="200"/>
      <c r="AHQ67" s="208">
        <v>62</v>
      </c>
    </row>
    <row r="68" spans="1:901">
      <c r="A68" s="205"/>
      <c r="B68" s="206" t="s">
        <v>653</v>
      </c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07"/>
      <c r="BU68" s="207"/>
      <c r="BV68" s="207"/>
      <c r="BW68" s="207"/>
      <c r="BX68" s="207"/>
      <c r="BY68" s="207"/>
      <c r="BZ68" s="207"/>
      <c r="CA68" s="207"/>
      <c r="CB68" s="207"/>
      <c r="CC68" s="207"/>
      <c r="CD68" s="207"/>
      <c r="CE68" s="207"/>
      <c r="CF68" s="207"/>
      <c r="CG68" s="207"/>
      <c r="CH68" s="207"/>
      <c r="CI68" s="207"/>
      <c r="CJ68" s="207"/>
      <c r="CK68" s="207"/>
      <c r="CL68" s="207"/>
      <c r="CM68" s="207"/>
      <c r="CN68" s="207"/>
      <c r="CO68" s="207"/>
      <c r="CP68" s="207"/>
      <c r="CQ68" s="207"/>
      <c r="CR68" s="207"/>
      <c r="CS68" s="207"/>
      <c r="CT68" s="207"/>
      <c r="CU68" s="207"/>
      <c r="CV68" s="207"/>
      <c r="CW68" s="207"/>
      <c r="CX68" s="207"/>
      <c r="CY68" s="207"/>
      <c r="CZ68" s="207"/>
      <c r="DA68" s="207"/>
      <c r="DB68" s="207"/>
      <c r="DC68" s="207"/>
      <c r="DD68" s="207"/>
      <c r="DE68" s="207"/>
      <c r="DF68" s="207"/>
      <c r="DG68" s="207"/>
      <c r="DH68" s="207"/>
      <c r="DI68" s="207"/>
      <c r="DJ68" s="207"/>
      <c r="DK68" s="207"/>
      <c r="DL68" s="207"/>
      <c r="DM68" s="207"/>
      <c r="DN68" s="207"/>
      <c r="DO68" s="207"/>
      <c r="DP68" s="207"/>
      <c r="DQ68" s="207"/>
      <c r="DR68" s="207"/>
      <c r="DS68" s="207"/>
      <c r="DT68" s="207"/>
      <c r="DU68" s="207"/>
      <c r="DV68" s="207"/>
      <c r="DW68" s="207"/>
      <c r="DX68" s="207"/>
      <c r="DY68" s="207"/>
      <c r="DZ68" s="207"/>
      <c r="EA68" s="207"/>
      <c r="EB68" s="207"/>
      <c r="EC68" s="207"/>
      <c r="ED68" s="207"/>
      <c r="EE68" s="207"/>
      <c r="EF68" s="207"/>
      <c r="EG68" s="207"/>
      <c r="EH68" s="207"/>
      <c r="EI68" s="207"/>
      <c r="EJ68" s="207"/>
      <c r="EK68" s="207"/>
      <c r="EL68" s="207"/>
      <c r="EM68" s="207"/>
      <c r="EN68" s="207"/>
      <c r="EO68" s="207"/>
      <c r="EP68" s="207"/>
      <c r="EQ68" s="207"/>
      <c r="ER68" s="207"/>
      <c r="ES68" s="207"/>
      <c r="ET68" s="207"/>
      <c r="EU68" s="207"/>
      <c r="EV68" s="207"/>
      <c r="EW68" s="207"/>
      <c r="EX68" s="207"/>
      <c r="EY68" s="207"/>
      <c r="EZ68" s="207"/>
      <c r="FA68" s="207"/>
      <c r="FB68" s="207"/>
      <c r="FC68" s="207"/>
      <c r="FD68" s="207"/>
      <c r="FE68" s="207"/>
      <c r="FF68" s="207"/>
      <c r="FG68" s="207"/>
      <c r="FH68" s="207"/>
      <c r="FI68" s="207"/>
      <c r="FJ68" s="207"/>
      <c r="FK68" s="207"/>
      <c r="FL68" s="207"/>
      <c r="FM68" s="207"/>
      <c r="FN68" s="207"/>
      <c r="FO68" s="207"/>
      <c r="FP68" s="207"/>
      <c r="FQ68" s="207"/>
      <c r="FR68" s="207"/>
      <c r="FS68" s="207"/>
      <c r="FT68" s="207"/>
      <c r="FU68" s="207"/>
      <c r="FV68" s="207"/>
      <c r="FW68" s="207"/>
      <c r="FX68" s="207"/>
      <c r="FY68" s="207"/>
      <c r="FZ68" s="207"/>
      <c r="GA68" s="207"/>
      <c r="GB68" s="207"/>
      <c r="GC68" s="207"/>
      <c r="GD68" s="207"/>
      <c r="GE68" s="207"/>
      <c r="GF68" s="207"/>
      <c r="GG68" s="207"/>
      <c r="GH68" s="207"/>
      <c r="GI68" s="207"/>
      <c r="GJ68" s="207"/>
      <c r="GK68" s="207"/>
      <c r="GL68" s="207"/>
      <c r="GM68" s="207"/>
      <c r="GN68" s="207"/>
      <c r="GO68" s="207"/>
      <c r="GP68" s="207"/>
      <c r="GQ68" s="207"/>
      <c r="GR68" s="207"/>
      <c r="GS68" s="207"/>
      <c r="GT68" s="207"/>
      <c r="GU68" s="207"/>
      <c r="GV68" s="207"/>
      <c r="GW68" s="207"/>
      <c r="GX68" s="207"/>
      <c r="GY68" s="207"/>
      <c r="GZ68" s="207"/>
      <c r="HA68" s="207"/>
      <c r="HB68" s="207"/>
      <c r="HC68" s="207"/>
      <c r="HD68" s="207"/>
      <c r="HE68" s="207"/>
      <c r="HF68" s="207"/>
      <c r="HG68" s="207"/>
      <c r="HH68" s="207"/>
      <c r="HI68" s="207"/>
      <c r="HJ68" s="207"/>
      <c r="HK68" s="207"/>
      <c r="HL68" s="207"/>
      <c r="HM68" s="207"/>
      <c r="HN68" s="207"/>
      <c r="HO68" s="207"/>
      <c r="HP68" s="207"/>
      <c r="HQ68" s="207"/>
      <c r="HR68" s="207"/>
      <c r="HS68" s="207"/>
      <c r="HT68" s="207"/>
      <c r="HU68" s="207"/>
      <c r="HV68" s="207"/>
      <c r="HW68" s="207"/>
      <c r="HX68" s="207"/>
      <c r="HY68" s="207"/>
      <c r="HZ68" s="207"/>
      <c r="IA68" s="207"/>
      <c r="IB68" s="207"/>
      <c r="IC68" s="207"/>
      <c r="ID68" s="207"/>
      <c r="IE68" s="207"/>
      <c r="IF68" s="207"/>
      <c r="IG68" s="207"/>
      <c r="IH68" s="207"/>
      <c r="II68" s="207"/>
      <c r="IJ68" s="207"/>
      <c r="IK68" s="207"/>
      <c r="IL68" s="207"/>
      <c r="IM68" s="207"/>
      <c r="IN68" s="207"/>
      <c r="IO68" s="207"/>
      <c r="IP68" s="207"/>
      <c r="IQ68" s="207"/>
      <c r="IR68" s="207"/>
      <c r="IS68" s="207"/>
      <c r="IT68" s="207"/>
      <c r="IU68" s="207"/>
      <c r="IV68" s="207"/>
      <c r="IW68" s="207"/>
      <c r="IX68" s="207"/>
      <c r="IY68" s="207"/>
      <c r="IZ68" s="207"/>
      <c r="JA68" s="207"/>
      <c r="JB68" s="207"/>
      <c r="JC68" s="207"/>
      <c r="JD68" s="207"/>
      <c r="JE68" s="207"/>
      <c r="JF68" s="207"/>
      <c r="JG68" s="207"/>
      <c r="JH68" s="207"/>
      <c r="JI68" s="207"/>
      <c r="JJ68" s="207"/>
      <c r="JK68" s="207"/>
      <c r="JL68" s="207"/>
      <c r="JM68" s="207"/>
      <c r="JN68" s="207"/>
      <c r="JO68" s="207"/>
      <c r="JP68" s="207"/>
      <c r="JQ68" s="207"/>
      <c r="JR68" s="207"/>
      <c r="JS68" s="207"/>
      <c r="JT68" s="207"/>
      <c r="JU68" s="207"/>
      <c r="JV68" s="207"/>
      <c r="JW68" s="207"/>
      <c r="JX68" s="207"/>
      <c r="JY68" s="207"/>
      <c r="JZ68" s="207"/>
      <c r="KA68" s="207"/>
      <c r="KB68" s="207"/>
      <c r="KC68" s="207"/>
      <c r="KD68" s="207"/>
      <c r="KE68" s="207"/>
      <c r="KF68" s="207"/>
      <c r="KG68" s="207"/>
      <c r="KH68" s="207"/>
      <c r="KI68" s="207"/>
      <c r="KJ68" s="207"/>
      <c r="KK68" s="207"/>
      <c r="KL68" s="207"/>
      <c r="KM68" s="207"/>
      <c r="KN68" s="207"/>
      <c r="KO68" s="207"/>
      <c r="KP68" s="207"/>
      <c r="KQ68" s="207"/>
      <c r="KR68" s="207"/>
      <c r="KS68" s="207"/>
      <c r="KT68" s="207"/>
      <c r="KU68" s="207"/>
      <c r="KV68" s="207"/>
      <c r="KW68" s="207"/>
      <c r="KX68" s="207"/>
      <c r="KY68" s="207"/>
      <c r="KZ68" s="207"/>
      <c r="LA68" s="207"/>
      <c r="LB68" s="207"/>
      <c r="LC68" s="207"/>
      <c r="LD68" s="207"/>
      <c r="LE68" s="207"/>
      <c r="LF68" s="207"/>
      <c r="LG68" s="207"/>
      <c r="LH68" s="207"/>
      <c r="LI68" s="207"/>
      <c r="LJ68" s="207"/>
      <c r="LK68" s="207"/>
      <c r="LL68" s="207"/>
      <c r="LM68" s="207"/>
      <c r="LN68" s="207"/>
      <c r="LO68" s="207"/>
      <c r="LP68" s="207"/>
      <c r="LQ68" s="207"/>
      <c r="LR68" s="207"/>
      <c r="LS68" s="207"/>
      <c r="LT68" s="207"/>
      <c r="LU68" s="207"/>
      <c r="LV68" s="207"/>
      <c r="LW68" s="207"/>
      <c r="LX68" s="207"/>
      <c r="LY68" s="207"/>
      <c r="LZ68" s="207"/>
      <c r="MA68" s="207"/>
      <c r="MB68" s="207"/>
      <c r="MC68" s="207"/>
      <c r="MD68" s="207"/>
      <c r="ME68" s="207"/>
      <c r="MF68" s="207"/>
      <c r="MG68" s="207"/>
      <c r="MH68" s="207"/>
      <c r="MI68" s="207"/>
      <c r="MJ68" s="207"/>
      <c r="MK68" s="207"/>
      <c r="ML68" s="207"/>
      <c r="MM68" s="207"/>
      <c r="MN68" s="207"/>
      <c r="MO68" s="207"/>
      <c r="MP68" s="207"/>
      <c r="MQ68" s="207"/>
      <c r="MR68" s="207"/>
      <c r="MS68" s="207"/>
      <c r="MT68" s="207"/>
      <c r="MU68" s="207"/>
      <c r="MV68" s="207"/>
      <c r="MW68" s="207"/>
      <c r="MX68" s="207"/>
      <c r="MY68" s="207"/>
      <c r="MZ68" s="207"/>
      <c r="NA68" s="207"/>
      <c r="NB68" s="207"/>
      <c r="NC68" s="207"/>
      <c r="ND68" s="207"/>
      <c r="NE68" s="207"/>
      <c r="NF68" s="207"/>
      <c r="NG68" s="207"/>
      <c r="NH68" s="207"/>
      <c r="NI68" s="207"/>
      <c r="NJ68" s="207"/>
      <c r="NK68" s="207"/>
      <c r="NL68" s="207"/>
      <c r="NM68" s="207"/>
      <c r="NN68" s="207"/>
      <c r="NO68" s="207"/>
      <c r="NP68" s="207"/>
      <c r="NQ68" s="207"/>
      <c r="NR68" s="207"/>
      <c r="NS68" s="207"/>
      <c r="NT68" s="207"/>
      <c r="NU68" s="207"/>
      <c r="NV68" s="207"/>
      <c r="NW68" s="207"/>
      <c r="NX68" s="207"/>
      <c r="NY68" s="207"/>
      <c r="NZ68" s="207"/>
      <c r="OA68" s="207"/>
      <c r="OB68" s="207"/>
      <c r="OC68" s="207"/>
      <c r="OD68" s="207"/>
      <c r="OE68" s="207"/>
      <c r="OF68" s="207"/>
      <c r="OG68" s="207"/>
      <c r="OH68" s="207"/>
      <c r="OI68" s="207"/>
      <c r="OJ68" s="207"/>
      <c r="OK68" s="207"/>
      <c r="OL68" s="207"/>
      <c r="OM68" s="207"/>
      <c r="ON68" s="207"/>
      <c r="OO68" s="207"/>
      <c r="OP68" s="207"/>
      <c r="OQ68" s="207"/>
      <c r="OR68" s="207"/>
      <c r="OS68" s="207"/>
      <c r="OT68" s="207"/>
      <c r="OU68" s="207"/>
      <c r="OV68" s="207"/>
      <c r="OW68" s="207"/>
      <c r="OX68" s="207"/>
      <c r="OY68" s="207"/>
      <c r="OZ68" s="207"/>
      <c r="PA68" s="207"/>
      <c r="PB68" s="207"/>
      <c r="PC68" s="207"/>
      <c r="PD68" s="207"/>
      <c r="PE68" s="207"/>
      <c r="PF68" s="207"/>
      <c r="PG68" s="207"/>
      <c r="PH68" s="207"/>
      <c r="PI68" s="207"/>
      <c r="PJ68" s="207"/>
      <c r="PK68" s="207"/>
      <c r="PL68" s="207"/>
      <c r="PM68" s="207"/>
      <c r="PN68" s="207"/>
      <c r="PO68" s="207"/>
      <c r="PP68" s="207"/>
      <c r="PQ68" s="207"/>
      <c r="PR68" s="207"/>
      <c r="PS68" s="207"/>
      <c r="PT68" s="207"/>
      <c r="PU68" s="207"/>
      <c r="PV68" s="207"/>
      <c r="PW68" s="207"/>
      <c r="PX68" s="207"/>
      <c r="PY68" s="207"/>
      <c r="PZ68" s="207"/>
      <c r="QA68" s="207"/>
      <c r="QB68" s="207"/>
      <c r="QC68" s="207"/>
      <c r="QD68" s="207"/>
      <c r="QE68" s="207"/>
      <c r="QF68" s="207"/>
      <c r="QG68" s="207"/>
      <c r="QH68" s="207"/>
      <c r="QI68" s="207"/>
      <c r="QJ68" s="207"/>
      <c r="QK68" s="207"/>
      <c r="QL68" s="207"/>
      <c r="QM68" s="207"/>
      <c r="QN68" s="207"/>
      <c r="QO68" s="207"/>
      <c r="QP68" s="207"/>
      <c r="QQ68" s="207"/>
      <c r="QR68" s="207"/>
      <c r="QS68" s="207"/>
      <c r="QT68" s="207"/>
      <c r="QU68" s="207"/>
      <c r="QV68" s="207"/>
      <c r="QW68" s="207"/>
      <c r="QX68" s="207"/>
      <c r="QY68" s="207"/>
      <c r="QZ68" s="207"/>
      <c r="RA68" s="207"/>
      <c r="RB68" s="207"/>
      <c r="RC68" s="207"/>
      <c r="RD68" s="207"/>
      <c r="RE68" s="207"/>
      <c r="RF68" s="207"/>
      <c r="RG68" s="207"/>
      <c r="RH68" s="207"/>
      <c r="RI68" s="207"/>
      <c r="RJ68" s="207"/>
      <c r="RK68" s="207"/>
      <c r="RL68" s="207"/>
      <c r="RM68" s="207"/>
      <c r="RN68" s="207"/>
      <c r="RO68" s="207"/>
      <c r="RP68" s="207"/>
      <c r="RQ68" s="207"/>
      <c r="RR68" s="207"/>
      <c r="RS68" s="207"/>
      <c r="RT68" s="207"/>
      <c r="RU68" s="207"/>
      <c r="RV68" s="207"/>
      <c r="RW68" s="207"/>
      <c r="RX68" s="207"/>
      <c r="RY68" s="207"/>
      <c r="RZ68" s="207"/>
      <c r="SA68" s="207"/>
      <c r="SB68" s="207"/>
      <c r="SC68" s="207"/>
      <c r="SD68" s="207"/>
      <c r="SE68" s="207"/>
      <c r="SF68" s="207"/>
      <c r="SG68" s="207"/>
      <c r="SH68" s="207"/>
      <c r="SI68" s="207"/>
      <c r="SJ68" s="207"/>
      <c r="SK68" s="207"/>
      <c r="SL68" s="207"/>
      <c r="SM68" s="207"/>
      <c r="SN68" s="207"/>
      <c r="SO68" s="207"/>
      <c r="SP68" s="207"/>
      <c r="SQ68" s="207"/>
      <c r="SR68" s="207"/>
      <c r="SS68" s="207"/>
      <c r="ST68" s="207"/>
      <c r="SU68" s="207"/>
      <c r="SV68" s="207"/>
      <c r="SW68" s="207"/>
      <c r="SX68" s="207"/>
      <c r="SY68" s="207"/>
      <c r="SZ68" s="207"/>
      <c r="TA68" s="207"/>
      <c r="TB68" s="207"/>
      <c r="TC68" s="207"/>
      <c r="TD68" s="207"/>
      <c r="TE68" s="207"/>
      <c r="TF68" s="207"/>
      <c r="TG68" s="207"/>
      <c r="TH68" s="207"/>
      <c r="TI68" s="207"/>
      <c r="TJ68" s="207"/>
      <c r="TK68" s="207"/>
      <c r="TL68" s="207"/>
      <c r="TM68" s="207"/>
      <c r="TN68" s="207"/>
      <c r="TO68" s="207"/>
      <c r="TP68" s="207"/>
      <c r="TQ68" s="207"/>
      <c r="TR68" s="207"/>
      <c r="TS68" s="207"/>
      <c r="TT68" s="207"/>
      <c r="TU68" s="207"/>
      <c r="TV68" s="207"/>
      <c r="TW68" s="207"/>
      <c r="TX68" s="207"/>
      <c r="TY68" s="207"/>
      <c r="TZ68" s="207"/>
      <c r="UA68" s="207"/>
      <c r="UB68" s="207"/>
      <c r="UC68" s="207"/>
      <c r="UD68" s="207"/>
      <c r="UE68" s="207"/>
      <c r="UF68" s="207"/>
      <c r="UG68" s="207"/>
      <c r="UH68" s="207"/>
      <c r="UI68" s="207"/>
      <c r="UJ68" s="207"/>
      <c r="UK68" s="207"/>
      <c r="UL68" s="207"/>
      <c r="UM68" s="207"/>
      <c r="UN68" s="207"/>
      <c r="UO68" s="207"/>
      <c r="UP68" s="207"/>
      <c r="UQ68" s="207"/>
      <c r="UR68" s="207"/>
      <c r="US68" s="207"/>
      <c r="UT68" s="207"/>
      <c r="UU68" s="207"/>
      <c r="UV68" s="207"/>
      <c r="UW68" s="207"/>
      <c r="UX68" s="207"/>
      <c r="UY68" s="207"/>
      <c r="UZ68" s="207"/>
      <c r="VA68" s="207"/>
      <c r="VB68" s="207"/>
      <c r="VC68" s="207"/>
      <c r="VD68" s="207"/>
      <c r="VE68" s="207"/>
      <c r="VF68" s="207"/>
      <c r="VG68" s="207"/>
      <c r="VH68" s="207"/>
      <c r="VI68" s="207"/>
      <c r="VJ68" s="207"/>
      <c r="VK68" s="207"/>
      <c r="VL68" s="207"/>
      <c r="VM68" s="207"/>
      <c r="VN68" s="207"/>
      <c r="VO68" s="207"/>
      <c r="VP68" s="207"/>
      <c r="VQ68" s="207"/>
      <c r="VR68" s="207"/>
      <c r="VS68" s="207"/>
      <c r="VT68" s="207"/>
      <c r="VU68" s="207"/>
      <c r="VV68" s="207"/>
      <c r="VW68" s="207"/>
      <c r="VX68" s="207"/>
      <c r="VY68" s="207"/>
      <c r="VZ68" s="207"/>
      <c r="WA68" s="207"/>
      <c r="WB68" s="207"/>
      <c r="WC68" s="207"/>
      <c r="WD68" s="207"/>
      <c r="WE68" s="207"/>
      <c r="WF68" s="207"/>
      <c r="WG68" s="207"/>
      <c r="WH68" s="207"/>
      <c r="WI68" s="207"/>
      <c r="WJ68" s="207"/>
      <c r="WK68" s="207"/>
      <c r="WL68" s="207"/>
      <c r="WM68" s="207"/>
      <c r="WN68" s="207"/>
      <c r="WO68" s="207"/>
      <c r="WP68" s="207"/>
      <c r="WQ68" s="207"/>
      <c r="WR68" s="207"/>
      <c r="WS68" s="207"/>
      <c r="WT68" s="207"/>
      <c r="WU68" s="207"/>
      <c r="WV68" s="207"/>
      <c r="WW68" s="207"/>
      <c r="WX68" s="207"/>
      <c r="WY68" s="207"/>
      <c r="WZ68" s="207"/>
      <c r="XA68" s="207"/>
      <c r="XB68" s="207"/>
      <c r="XC68" s="207"/>
      <c r="XD68" s="207"/>
      <c r="XE68" s="207"/>
      <c r="XF68" s="207"/>
      <c r="XG68" s="207"/>
      <c r="XH68" s="207"/>
      <c r="XI68" s="207"/>
      <c r="XJ68" s="207"/>
      <c r="XK68" s="207"/>
      <c r="XL68" s="207"/>
      <c r="XM68" s="207"/>
      <c r="XN68" s="207"/>
      <c r="XO68" s="207"/>
      <c r="XP68" s="207"/>
      <c r="XQ68" s="207"/>
      <c r="XR68" s="207"/>
      <c r="XS68" s="207"/>
      <c r="XT68" s="207"/>
      <c r="XU68" s="207"/>
      <c r="XV68" s="207"/>
      <c r="XW68" s="207"/>
      <c r="XX68" s="207"/>
      <c r="XY68" s="207"/>
      <c r="XZ68" s="207"/>
      <c r="YA68" s="207"/>
      <c r="YB68" s="207"/>
      <c r="YC68" s="207"/>
      <c r="YD68" s="207"/>
      <c r="YE68" s="207"/>
      <c r="YF68" s="207"/>
      <c r="YG68" s="207"/>
      <c r="YH68" s="207"/>
      <c r="YI68" s="207"/>
      <c r="YJ68" s="207"/>
      <c r="YK68" s="207"/>
      <c r="YL68" s="207"/>
      <c r="YM68" s="207"/>
      <c r="YN68" s="207"/>
      <c r="YO68" s="207"/>
      <c r="YP68" s="207"/>
      <c r="YQ68" s="207"/>
      <c r="YR68" s="207"/>
      <c r="YS68" s="207"/>
      <c r="YT68" s="207"/>
      <c r="YU68" s="207"/>
      <c r="YV68" s="207"/>
      <c r="YW68" s="207"/>
      <c r="YX68" s="207"/>
      <c r="YY68" s="207"/>
      <c r="YZ68" s="207"/>
      <c r="ZA68" s="207"/>
      <c r="ZB68" s="207"/>
      <c r="ZC68" s="207"/>
      <c r="ZD68" s="207"/>
      <c r="ZE68" s="207"/>
      <c r="ZF68" s="207"/>
      <c r="ZG68" s="207"/>
      <c r="ZH68" s="207"/>
      <c r="ZI68" s="207"/>
      <c r="ZJ68" s="207"/>
      <c r="ZK68" s="207"/>
      <c r="ZL68" s="207"/>
      <c r="ZM68" s="207"/>
      <c r="ZN68" s="207"/>
      <c r="ZO68" s="207"/>
      <c r="ZP68" s="207"/>
      <c r="ZQ68" s="207"/>
      <c r="ZR68" s="207"/>
      <c r="ZS68" s="207"/>
      <c r="ZT68" s="207"/>
      <c r="ZU68" s="207"/>
      <c r="ZV68" s="207"/>
      <c r="ZW68" s="207"/>
      <c r="ZX68" s="207"/>
      <c r="ZY68" s="207"/>
      <c r="ZZ68" s="207"/>
      <c r="AAA68" s="207"/>
      <c r="AAB68" s="207"/>
      <c r="AAC68" s="207"/>
      <c r="AAD68" s="207"/>
      <c r="AAE68" s="207"/>
      <c r="AAF68" s="207"/>
      <c r="AAG68" s="207"/>
      <c r="AAH68" s="207"/>
      <c r="AAI68" s="207"/>
      <c r="AAJ68" s="207"/>
      <c r="AAK68" s="207"/>
      <c r="AAL68" s="207"/>
      <c r="AAM68" s="207"/>
      <c r="AAN68" s="207"/>
      <c r="AAO68" s="207"/>
      <c r="AAP68" s="207"/>
      <c r="AAQ68" s="207"/>
      <c r="AAR68" s="207"/>
      <c r="AAS68" s="207"/>
      <c r="AAT68" s="207"/>
      <c r="AAU68" s="207"/>
      <c r="AAV68" s="207"/>
      <c r="AAW68" s="207"/>
      <c r="AAX68" s="207"/>
      <c r="AAY68" s="207"/>
      <c r="AAZ68" s="207"/>
      <c r="ABA68" s="207"/>
      <c r="ABB68" s="207"/>
      <c r="ABC68" s="207"/>
      <c r="ABD68" s="207"/>
      <c r="ABE68" s="207"/>
      <c r="ABF68" s="207"/>
      <c r="ABG68" s="207"/>
      <c r="ABH68" s="207"/>
      <c r="ABI68" s="207"/>
      <c r="ABJ68" s="207"/>
      <c r="ABK68" s="207"/>
      <c r="ABL68" s="207"/>
      <c r="ABM68" s="207"/>
      <c r="ABN68" s="207"/>
      <c r="ABO68" s="207"/>
      <c r="ABP68" s="207"/>
      <c r="ABQ68" s="207"/>
      <c r="ABR68" s="207"/>
      <c r="ABS68" s="207"/>
      <c r="ABT68" s="207"/>
      <c r="ABU68" s="207"/>
      <c r="ABV68" s="207"/>
      <c r="ABW68" s="207"/>
      <c r="ABX68" s="207"/>
      <c r="ABY68" s="207"/>
      <c r="ABZ68" s="207"/>
      <c r="ACA68" s="207"/>
      <c r="ACB68" s="207"/>
      <c r="ACC68" s="207"/>
      <c r="ACD68" s="207"/>
      <c r="ACE68" s="207"/>
      <c r="ACF68" s="207"/>
      <c r="ACG68" s="207"/>
      <c r="ACH68" s="207"/>
      <c r="ACI68" s="207"/>
      <c r="ACJ68" s="207"/>
      <c r="ACK68" s="207"/>
      <c r="ACL68" s="207"/>
      <c r="ACM68" s="207"/>
      <c r="ACN68" s="207"/>
      <c r="ACO68" s="207"/>
      <c r="ACP68" s="207"/>
      <c r="ACQ68" s="207"/>
      <c r="ACR68" s="207"/>
      <c r="ACS68" s="207"/>
      <c r="ACT68" s="207"/>
      <c r="ACU68" s="207"/>
      <c r="ACV68" s="207"/>
      <c r="ACW68" s="207"/>
      <c r="ACX68" s="207"/>
      <c r="ACY68" s="207"/>
      <c r="ACZ68" s="207"/>
      <c r="ADA68" s="207"/>
      <c r="ADB68" s="207"/>
      <c r="ADC68" s="207"/>
      <c r="ADD68" s="207"/>
      <c r="ADE68" s="207"/>
      <c r="ADF68" s="207"/>
      <c r="ADG68" s="207"/>
      <c r="ADH68" s="207"/>
      <c r="ADI68" s="207"/>
      <c r="ADJ68" s="207"/>
      <c r="ADK68" s="207"/>
      <c r="ADL68" s="207"/>
      <c r="ADM68" s="207"/>
      <c r="ADN68" s="207"/>
      <c r="ADO68" s="207"/>
      <c r="ADP68" s="207"/>
      <c r="ADQ68" s="207"/>
      <c r="ADR68" s="207"/>
      <c r="ADS68" s="207"/>
      <c r="ADT68" s="207"/>
      <c r="ADU68" s="207"/>
      <c r="ADV68" s="207"/>
      <c r="ADW68" s="207"/>
      <c r="ADX68" s="207"/>
      <c r="ADY68" s="207"/>
      <c r="ADZ68" s="207"/>
      <c r="AEA68" s="207"/>
      <c r="AEB68" s="207"/>
      <c r="AEC68" s="207"/>
      <c r="AED68" s="207"/>
      <c r="AEE68" s="207"/>
      <c r="AEF68" s="207"/>
      <c r="AEG68" s="207"/>
      <c r="AEH68" s="207"/>
      <c r="AEI68" s="207"/>
      <c r="AEJ68" s="207"/>
      <c r="AEK68" s="207"/>
      <c r="AEL68" s="207"/>
      <c r="AEM68" s="207"/>
      <c r="AEN68" s="207"/>
      <c r="AEO68" s="207"/>
      <c r="AEP68" s="207"/>
      <c r="AEQ68" s="207"/>
      <c r="AER68" s="207"/>
      <c r="AES68" s="207"/>
      <c r="AET68" s="207"/>
      <c r="AEU68" s="207"/>
      <c r="AEV68" s="207"/>
      <c r="AEW68" s="207"/>
      <c r="AEX68" s="207"/>
      <c r="AEY68" s="207"/>
      <c r="AEZ68" s="207"/>
      <c r="AFA68" s="207"/>
      <c r="AFB68" s="207"/>
      <c r="AFC68" s="207"/>
      <c r="AFD68" s="207"/>
      <c r="AFE68" s="207"/>
      <c r="AFF68" s="207"/>
      <c r="AFG68" s="207"/>
      <c r="AFH68" s="207"/>
      <c r="AFI68" s="207"/>
      <c r="AFJ68" s="207"/>
      <c r="AFK68" s="207"/>
      <c r="AFL68" s="207"/>
      <c r="AFM68" s="207"/>
      <c r="AFN68" s="207"/>
      <c r="AFO68" s="207"/>
      <c r="AFP68" s="207"/>
      <c r="AFQ68" s="207"/>
      <c r="AFR68" s="207"/>
      <c r="AFS68" s="207"/>
      <c r="AFT68" s="207"/>
      <c r="AFU68" s="207"/>
      <c r="AFV68" s="207"/>
      <c r="AFW68" s="207"/>
      <c r="AFX68" s="207"/>
      <c r="AFY68" s="207"/>
      <c r="AFZ68" s="207"/>
      <c r="AGA68" s="207"/>
      <c r="AGB68" s="207"/>
      <c r="AGC68" s="207"/>
      <c r="AGD68" s="207"/>
      <c r="AGE68" s="207"/>
      <c r="AGF68" s="207"/>
      <c r="AGG68" s="207"/>
      <c r="AGH68" s="207"/>
      <c r="AGI68" s="207"/>
      <c r="AGJ68" s="207"/>
      <c r="AGK68" s="207"/>
      <c r="AGL68" s="207"/>
      <c r="AGM68" s="207"/>
      <c r="AGN68" s="207"/>
      <c r="AGO68" s="207"/>
      <c r="AGP68" s="207"/>
      <c r="AGQ68" s="207"/>
      <c r="AGR68" s="207"/>
      <c r="AGS68" s="207"/>
      <c r="AGT68" s="207"/>
      <c r="AGU68" s="207"/>
      <c r="AGV68" s="207"/>
      <c r="AGW68" s="207"/>
      <c r="AGX68" s="207"/>
      <c r="AGY68" s="207"/>
      <c r="AGZ68" s="207"/>
      <c r="AHA68" s="207"/>
      <c r="AHB68" s="207"/>
      <c r="AHC68" s="207"/>
      <c r="AHD68" s="207"/>
      <c r="AHE68" s="207"/>
      <c r="AHF68" s="207"/>
      <c r="AHG68" s="207"/>
      <c r="AHH68" s="207"/>
      <c r="AHI68" s="207"/>
      <c r="AHJ68" s="207"/>
      <c r="AHK68" s="207"/>
      <c r="AHL68" s="207"/>
      <c r="AHM68" s="207"/>
      <c r="AHN68" s="207"/>
      <c r="AHO68" s="207"/>
      <c r="AHQ68" s="209">
        <v>63</v>
      </c>
    </row>
    <row r="69" spans="1:901">
      <c r="AHQ69" s="208">
        <v>64</v>
      </c>
    </row>
    <row r="70" spans="1:901">
      <c r="C70" s="184">
        <v>1</v>
      </c>
      <c r="DA70" s="184">
        <v>2</v>
      </c>
      <c r="EV70" s="184">
        <v>3</v>
      </c>
      <c r="GX70" s="184">
        <v>4</v>
      </c>
      <c r="JQ70" s="184">
        <v>5</v>
      </c>
      <c r="ME70" s="184">
        <v>6</v>
      </c>
      <c r="OZ70" s="184">
        <v>7</v>
      </c>
      <c r="RY70" s="184">
        <v>8</v>
      </c>
      <c r="VI70" s="184">
        <v>9</v>
      </c>
      <c r="YT70" s="184">
        <v>10</v>
      </c>
      <c r="ABM70" s="184">
        <v>11</v>
      </c>
      <c r="AEO70" s="184">
        <v>12</v>
      </c>
      <c r="AHQ70" s="209">
        <v>65</v>
      </c>
    </row>
    <row r="71" spans="1:901">
      <c r="C71" s="184" t="s">
        <v>1202</v>
      </c>
      <c r="U71" s="184" t="s">
        <v>1203</v>
      </c>
      <c r="AS71" s="184" t="s">
        <v>1204</v>
      </c>
      <c r="BH71" s="184" t="s">
        <v>1205</v>
      </c>
      <c r="BQ71" s="184" t="s">
        <v>1206</v>
      </c>
      <c r="BY71" s="184" t="s">
        <v>1207</v>
      </c>
      <c r="CF71" s="184" t="s">
        <v>1208</v>
      </c>
      <c r="CS71" s="184" t="s">
        <v>1209</v>
      </c>
      <c r="DA71" s="184" t="s">
        <v>1210</v>
      </c>
      <c r="DJ71" s="184" t="s">
        <v>1211</v>
      </c>
      <c r="DS71" s="184" t="s">
        <v>1212</v>
      </c>
      <c r="ED71" s="184" t="s">
        <v>1213</v>
      </c>
      <c r="EM71" s="184" t="s">
        <v>1214</v>
      </c>
      <c r="EV71" s="184" t="s">
        <v>1215</v>
      </c>
      <c r="FH71" s="184" t="s">
        <v>1216</v>
      </c>
      <c r="FP71" s="184" t="s">
        <v>1217</v>
      </c>
      <c r="GD71" s="184" t="s">
        <v>1218</v>
      </c>
      <c r="GP71" s="184" t="s">
        <v>1219</v>
      </c>
      <c r="GX71" s="184" t="s">
        <v>1220</v>
      </c>
      <c r="HB71" s="184" t="s">
        <v>1221</v>
      </c>
      <c r="HI71" s="184" t="s">
        <v>1222</v>
      </c>
      <c r="HQ71" s="184" t="s">
        <v>1223</v>
      </c>
      <c r="IG71" s="184" t="s">
        <v>1224</v>
      </c>
      <c r="IR71" s="184" t="s">
        <v>1225</v>
      </c>
      <c r="JD71" s="184" t="s">
        <v>1226</v>
      </c>
      <c r="JJ71" s="184" t="s">
        <v>1227</v>
      </c>
      <c r="JQ71" s="184" t="s">
        <v>1228</v>
      </c>
      <c r="KF71" s="184" t="s">
        <v>1229</v>
      </c>
      <c r="KO71" s="184" t="s">
        <v>1230</v>
      </c>
      <c r="KW71" s="184" t="s">
        <v>1231</v>
      </c>
      <c r="LE71" s="184" t="s">
        <v>1232</v>
      </c>
      <c r="LP71" s="184" t="s">
        <v>1233</v>
      </c>
      <c r="LS71" s="184" t="s">
        <v>1234</v>
      </c>
      <c r="LU71" s="184" t="s">
        <v>1235</v>
      </c>
      <c r="ME71" s="184" t="s">
        <v>1236</v>
      </c>
      <c r="MQ71" s="184" t="s">
        <v>1237</v>
      </c>
      <c r="NB71" s="184" t="s">
        <v>1238</v>
      </c>
      <c r="NN71" s="184" t="s">
        <v>1239</v>
      </c>
      <c r="NU71" s="184" t="s">
        <v>1240</v>
      </c>
      <c r="OB71" s="184" t="s">
        <v>1241</v>
      </c>
      <c r="OK71" s="184" t="s">
        <v>1242</v>
      </c>
      <c r="OQ71" s="184" t="s">
        <v>1243</v>
      </c>
      <c r="OZ71" s="184" t="s">
        <v>1244</v>
      </c>
      <c r="PR71" s="184" t="s">
        <v>1245</v>
      </c>
      <c r="QR71" s="184" t="s">
        <v>1246</v>
      </c>
      <c r="RE71" s="184" t="s">
        <v>1247</v>
      </c>
      <c r="RY71" s="184" t="s">
        <v>1248</v>
      </c>
      <c r="SK71" s="184" t="s">
        <v>1249</v>
      </c>
      <c r="SS71" s="184" t="s">
        <v>1250</v>
      </c>
      <c r="TG71" s="184" t="s">
        <v>1251</v>
      </c>
      <c r="TY71" s="184" t="s">
        <v>1252</v>
      </c>
      <c r="UH71" s="184" t="s">
        <v>1253</v>
      </c>
      <c r="UN71" s="184" t="s">
        <v>1254</v>
      </c>
      <c r="VI71" s="184" t="s">
        <v>1255</v>
      </c>
      <c r="VY71" s="184" t="s">
        <v>1256</v>
      </c>
      <c r="XF71" s="184" t="s">
        <v>1257</v>
      </c>
      <c r="YC71" s="184" t="s">
        <v>1258</v>
      </c>
      <c r="YT71" s="184" t="s">
        <v>1259</v>
      </c>
      <c r="ZA71" s="184" t="s">
        <v>1260</v>
      </c>
      <c r="ZJ71" s="184" t="s">
        <v>1261</v>
      </c>
      <c r="AAF71" s="184" t="s">
        <v>1262</v>
      </c>
      <c r="AAM71" s="184" t="s">
        <v>1263</v>
      </c>
      <c r="ABM71" s="184" t="s">
        <v>1264</v>
      </c>
      <c r="ABV71" s="184" t="s">
        <v>1265</v>
      </c>
      <c r="ACG71" s="184" t="s">
        <v>1266</v>
      </c>
      <c r="ADD71" s="184" t="s">
        <v>1267</v>
      </c>
      <c r="ADM71" s="184" t="s">
        <v>1268</v>
      </c>
      <c r="ADP71" s="184" t="s">
        <v>1269</v>
      </c>
      <c r="ADU71" s="184" t="s">
        <v>1270</v>
      </c>
      <c r="AEO71" s="184" t="s">
        <v>1271</v>
      </c>
      <c r="AEY71" s="184" t="s">
        <v>1272</v>
      </c>
      <c r="AFL71" s="184" t="s">
        <v>1273</v>
      </c>
      <c r="AFX71" s="184" t="s">
        <v>1274</v>
      </c>
      <c r="AGI71" s="184" t="s">
        <v>1275</v>
      </c>
      <c r="AGQ71" s="184" t="s">
        <v>1276</v>
      </c>
      <c r="AHH71" s="184" t="s">
        <v>1277</v>
      </c>
      <c r="AHQ71" s="208">
        <v>66</v>
      </c>
    </row>
    <row r="72" spans="1:901">
      <c r="A72" s="183">
        <v>1</v>
      </c>
      <c r="C72" s="184">
        <v>10674</v>
      </c>
      <c r="D72" s="184">
        <v>11189</v>
      </c>
      <c r="E72" s="184">
        <v>11190</v>
      </c>
      <c r="F72" s="184">
        <v>11191</v>
      </c>
      <c r="G72" s="184">
        <v>11192</v>
      </c>
      <c r="H72" s="184">
        <v>11193</v>
      </c>
      <c r="I72" s="184">
        <v>11194</v>
      </c>
      <c r="J72" s="184">
        <v>11195</v>
      </c>
      <c r="K72" s="184">
        <v>11196</v>
      </c>
      <c r="L72" s="184">
        <v>11197</v>
      </c>
      <c r="M72" s="184">
        <v>11198</v>
      </c>
      <c r="N72" s="184">
        <v>11199</v>
      </c>
      <c r="O72" s="184">
        <v>11200</v>
      </c>
      <c r="P72" s="184">
        <v>11201</v>
      </c>
      <c r="Q72" s="184">
        <v>11202</v>
      </c>
      <c r="R72" s="184">
        <v>11454</v>
      </c>
      <c r="S72" s="184">
        <v>15012</v>
      </c>
      <c r="T72" s="184">
        <v>28823</v>
      </c>
      <c r="U72" s="184">
        <v>10713</v>
      </c>
      <c r="V72" s="184">
        <v>11119</v>
      </c>
      <c r="W72" s="184">
        <v>11120</v>
      </c>
      <c r="X72" s="184">
        <v>11121</v>
      </c>
      <c r="Y72" s="184">
        <v>11122</v>
      </c>
      <c r="Z72" s="184">
        <v>11123</v>
      </c>
      <c r="AA72" s="184">
        <v>11124</v>
      </c>
      <c r="AB72" s="184">
        <v>11125</v>
      </c>
      <c r="AC72" s="184">
        <v>11126</v>
      </c>
      <c r="AD72" s="184">
        <v>11127</v>
      </c>
      <c r="AE72" s="184">
        <v>11128</v>
      </c>
      <c r="AF72" s="184">
        <v>11129</v>
      </c>
      <c r="AG72" s="184">
        <v>11130</v>
      </c>
      <c r="AH72" s="184">
        <v>11131</v>
      </c>
      <c r="AI72" s="184">
        <v>11132</v>
      </c>
      <c r="AJ72" s="184">
        <v>11133</v>
      </c>
      <c r="AK72" s="184">
        <v>11134</v>
      </c>
      <c r="AL72" s="184">
        <v>11135</v>
      </c>
      <c r="AM72" s="184">
        <v>11136</v>
      </c>
      <c r="AN72" s="184">
        <v>11137</v>
      </c>
      <c r="AO72" s="184">
        <v>11138</v>
      </c>
      <c r="AP72" s="184">
        <v>11139</v>
      </c>
      <c r="AQ72" s="184">
        <v>11643</v>
      </c>
      <c r="AR72" s="184">
        <v>23736</v>
      </c>
      <c r="AS72" s="184">
        <v>10716</v>
      </c>
      <c r="AT72" s="184">
        <v>11173</v>
      </c>
      <c r="AU72" s="184">
        <v>11174</v>
      </c>
      <c r="AV72" s="184">
        <v>11175</v>
      </c>
      <c r="AW72" s="184">
        <v>11176</v>
      </c>
      <c r="AX72" s="184">
        <v>11177</v>
      </c>
      <c r="AY72" s="184">
        <v>11178</v>
      </c>
      <c r="AZ72" s="184">
        <v>11179</v>
      </c>
      <c r="BA72" s="184">
        <v>11180</v>
      </c>
      <c r="BB72" s="184">
        <v>11181</v>
      </c>
      <c r="BC72" s="184">
        <v>11182</v>
      </c>
      <c r="BD72" s="184">
        <v>11183</v>
      </c>
      <c r="BE72" s="184">
        <v>11453</v>
      </c>
      <c r="BF72" s="184">
        <v>11625</v>
      </c>
      <c r="BG72" s="184">
        <v>25017</v>
      </c>
      <c r="BH72" s="184">
        <v>10717</v>
      </c>
      <c r="BI72" s="184">
        <v>10718</v>
      </c>
      <c r="BJ72" s="184">
        <v>11184</v>
      </c>
      <c r="BK72" s="184">
        <v>11185</v>
      </c>
      <c r="BL72" s="184">
        <v>11186</v>
      </c>
      <c r="BM72" s="184">
        <v>11187</v>
      </c>
      <c r="BN72" s="184">
        <v>11188</v>
      </c>
      <c r="BO72" s="184">
        <v>40744</v>
      </c>
      <c r="BP72" s="184">
        <v>40745</v>
      </c>
      <c r="BQ72" s="184">
        <v>10715</v>
      </c>
      <c r="BR72" s="184">
        <v>11166</v>
      </c>
      <c r="BS72" s="184">
        <v>11167</v>
      </c>
      <c r="BT72" s="184">
        <v>11169</v>
      </c>
      <c r="BU72" s="184">
        <v>11170</v>
      </c>
      <c r="BV72" s="184">
        <v>11171</v>
      </c>
      <c r="BW72" s="184">
        <v>11172</v>
      </c>
      <c r="BX72" s="184">
        <v>11452</v>
      </c>
      <c r="BY72" s="184">
        <v>10719</v>
      </c>
      <c r="BZ72" s="184">
        <v>11203</v>
      </c>
      <c r="CA72" s="184">
        <v>11204</v>
      </c>
      <c r="CB72" s="184">
        <v>11205</v>
      </c>
      <c r="CC72" s="184">
        <v>11206</v>
      </c>
      <c r="CD72" s="184">
        <v>11207</v>
      </c>
      <c r="CE72" s="184">
        <v>11208</v>
      </c>
      <c r="CF72" s="184">
        <v>10672</v>
      </c>
      <c r="CG72" s="184">
        <v>11146</v>
      </c>
      <c r="CH72" s="184">
        <v>11147</v>
      </c>
      <c r="CI72" s="184">
        <v>11148</v>
      </c>
      <c r="CJ72" s="184">
        <v>11149</v>
      </c>
      <c r="CK72" s="184">
        <v>11150</v>
      </c>
      <c r="CL72" s="184">
        <v>11151</v>
      </c>
      <c r="CM72" s="184">
        <v>11152</v>
      </c>
      <c r="CN72" s="184">
        <v>11153</v>
      </c>
      <c r="CO72" s="184">
        <v>11154</v>
      </c>
      <c r="CP72" s="184">
        <v>11155</v>
      </c>
      <c r="CQ72" s="184">
        <v>11156</v>
      </c>
      <c r="CR72" s="184">
        <v>11157</v>
      </c>
      <c r="CS72" s="184">
        <v>10714</v>
      </c>
      <c r="CT72" s="184">
        <v>11140</v>
      </c>
      <c r="CU72" s="184">
        <v>11141</v>
      </c>
      <c r="CV72" s="184">
        <v>11142</v>
      </c>
      <c r="CW72" s="184">
        <v>11143</v>
      </c>
      <c r="CX72" s="184">
        <v>11144</v>
      </c>
      <c r="CY72" s="184">
        <v>11145</v>
      </c>
      <c r="CZ72" s="184">
        <v>24956</v>
      </c>
      <c r="DA72" s="184">
        <v>10722</v>
      </c>
      <c r="DB72" s="184">
        <v>10723</v>
      </c>
      <c r="DC72" s="184">
        <v>11238</v>
      </c>
      <c r="DD72" s="184">
        <v>11239</v>
      </c>
      <c r="DE72" s="184">
        <v>11240</v>
      </c>
      <c r="DF72" s="184">
        <v>11241</v>
      </c>
      <c r="DG72" s="184">
        <v>11242</v>
      </c>
      <c r="DH72" s="184">
        <v>11243</v>
      </c>
      <c r="DI72" s="184">
        <v>27443</v>
      </c>
      <c r="DJ72" s="184">
        <v>10676</v>
      </c>
      <c r="DK72" s="184">
        <v>11251</v>
      </c>
      <c r="DL72" s="184">
        <v>11252</v>
      </c>
      <c r="DM72" s="184">
        <v>11253</v>
      </c>
      <c r="DN72" s="184">
        <v>11254</v>
      </c>
      <c r="DO72" s="184">
        <v>11255</v>
      </c>
      <c r="DP72" s="184">
        <v>11256</v>
      </c>
      <c r="DQ72" s="184">
        <v>11257</v>
      </c>
      <c r="DR72" s="184">
        <v>11455</v>
      </c>
      <c r="DS72" s="184">
        <v>10727</v>
      </c>
      <c r="DT72" s="184">
        <v>11264</v>
      </c>
      <c r="DU72" s="184">
        <v>11265</v>
      </c>
      <c r="DV72" s="184">
        <v>11266</v>
      </c>
      <c r="DW72" s="184">
        <v>11267</v>
      </c>
      <c r="DX72" s="184">
        <v>11268</v>
      </c>
      <c r="DY72" s="184">
        <v>11269</v>
      </c>
      <c r="DZ72" s="184">
        <v>11270</v>
      </c>
      <c r="EA72" s="184">
        <v>11271</v>
      </c>
      <c r="EB72" s="184">
        <v>11272</v>
      </c>
      <c r="EC72" s="184">
        <v>11457</v>
      </c>
      <c r="ED72" s="184">
        <v>10724</v>
      </c>
      <c r="EE72" s="184">
        <v>10725</v>
      </c>
      <c r="EF72" s="184">
        <v>11244</v>
      </c>
      <c r="EG72" s="184">
        <v>11245</v>
      </c>
      <c r="EH72" s="184">
        <v>11246</v>
      </c>
      <c r="EI72" s="184">
        <v>11247</v>
      </c>
      <c r="EJ72" s="184">
        <v>11248</v>
      </c>
      <c r="EK72" s="184">
        <v>11249</v>
      </c>
      <c r="EL72" s="184">
        <v>11250</v>
      </c>
      <c r="EM72" s="184">
        <v>10673</v>
      </c>
      <c r="EN72" s="184">
        <v>11158</v>
      </c>
      <c r="EO72" s="184">
        <v>11159</v>
      </c>
      <c r="EP72" s="184">
        <v>11160</v>
      </c>
      <c r="EQ72" s="184">
        <v>11161</v>
      </c>
      <c r="ER72" s="184">
        <v>11162</v>
      </c>
      <c r="ES72" s="184">
        <v>11163</v>
      </c>
      <c r="ET72" s="184">
        <v>11164</v>
      </c>
      <c r="EU72" s="184">
        <v>11165</v>
      </c>
      <c r="EV72" s="184">
        <v>10721</v>
      </c>
      <c r="EW72" s="184">
        <v>11228</v>
      </c>
      <c r="EX72" s="184">
        <v>11229</v>
      </c>
      <c r="EY72" s="184">
        <v>11230</v>
      </c>
      <c r="EZ72" s="184">
        <v>11231</v>
      </c>
      <c r="FA72" s="184">
        <v>11232</v>
      </c>
      <c r="FB72" s="184">
        <v>11233</v>
      </c>
      <c r="FC72" s="184">
        <v>11234</v>
      </c>
      <c r="FD72" s="184">
        <v>11235</v>
      </c>
      <c r="FE72" s="184">
        <v>11236</v>
      </c>
      <c r="FF72" s="184">
        <v>14135</v>
      </c>
      <c r="FG72" s="184">
        <v>28010</v>
      </c>
      <c r="FH72" s="184">
        <v>10694</v>
      </c>
      <c r="FI72" s="184">
        <v>10802</v>
      </c>
      <c r="FJ72" s="184">
        <v>10803</v>
      </c>
      <c r="FK72" s="184">
        <v>10804</v>
      </c>
      <c r="FL72" s="184">
        <v>10805</v>
      </c>
      <c r="FM72" s="184">
        <v>10806</v>
      </c>
      <c r="FN72" s="184">
        <v>27974</v>
      </c>
      <c r="FO72" s="184">
        <v>27975</v>
      </c>
      <c r="FP72" s="184">
        <v>10675</v>
      </c>
      <c r="FQ72" s="184">
        <v>11209</v>
      </c>
      <c r="FR72" s="184">
        <v>11210</v>
      </c>
      <c r="FS72" s="184">
        <v>11211</v>
      </c>
      <c r="FT72" s="184">
        <v>11212</v>
      </c>
      <c r="FU72" s="184">
        <v>11213</v>
      </c>
      <c r="FV72" s="184">
        <v>11214</v>
      </c>
      <c r="FW72" s="184">
        <v>11215</v>
      </c>
      <c r="FX72" s="184">
        <v>11216</v>
      </c>
      <c r="FY72" s="184">
        <v>11217</v>
      </c>
      <c r="FZ72" s="184">
        <v>11218</v>
      </c>
      <c r="GA72" s="184">
        <v>11219</v>
      </c>
      <c r="GB72" s="184">
        <v>11220</v>
      </c>
      <c r="GC72" s="184">
        <v>40749</v>
      </c>
      <c r="GD72" s="184">
        <v>10726</v>
      </c>
      <c r="GE72" s="184">
        <v>11258</v>
      </c>
      <c r="GF72" s="184">
        <v>11259</v>
      </c>
      <c r="GG72" s="184">
        <v>11260</v>
      </c>
      <c r="GH72" s="184">
        <v>11261</v>
      </c>
      <c r="GI72" s="184">
        <v>11262</v>
      </c>
      <c r="GJ72" s="184">
        <v>11263</v>
      </c>
      <c r="GK72" s="184">
        <v>11456</v>
      </c>
      <c r="GL72" s="184">
        <v>11631</v>
      </c>
      <c r="GM72" s="184">
        <v>27978</v>
      </c>
      <c r="GN72" s="184">
        <v>27979</v>
      </c>
      <c r="GO72" s="184">
        <v>27980</v>
      </c>
      <c r="GP72" s="184">
        <v>10720</v>
      </c>
      <c r="GQ72" s="184">
        <v>11221</v>
      </c>
      <c r="GR72" s="184">
        <v>11222</v>
      </c>
      <c r="GS72" s="184">
        <v>11223</v>
      </c>
      <c r="GT72" s="184">
        <v>11224</v>
      </c>
      <c r="GU72" s="184">
        <v>11225</v>
      </c>
      <c r="GV72" s="184">
        <v>11226</v>
      </c>
      <c r="GW72" s="184">
        <v>11227</v>
      </c>
      <c r="GX72" s="184">
        <v>10698</v>
      </c>
      <c r="GY72" s="184">
        <v>10863</v>
      </c>
      <c r="GZ72" s="184">
        <v>10864</v>
      </c>
      <c r="HA72" s="184">
        <v>10865</v>
      </c>
      <c r="HB72" s="184">
        <v>10686</v>
      </c>
      <c r="HC72" s="184">
        <v>10756</v>
      </c>
      <c r="HD72" s="184">
        <v>10757</v>
      </c>
      <c r="HE72" s="184">
        <v>10758</v>
      </c>
      <c r="HF72" s="184">
        <v>10759</v>
      </c>
      <c r="HG72" s="184">
        <v>10760</v>
      </c>
      <c r="HH72" s="184">
        <v>28875</v>
      </c>
      <c r="HI72" s="184">
        <v>10687</v>
      </c>
      <c r="HJ72" s="184">
        <v>10761</v>
      </c>
      <c r="HK72" s="184">
        <v>10762</v>
      </c>
      <c r="HL72" s="184">
        <v>10763</v>
      </c>
      <c r="HM72" s="184">
        <v>10764</v>
      </c>
      <c r="HN72" s="184">
        <v>10765</v>
      </c>
      <c r="HO72" s="184">
        <v>10766</v>
      </c>
      <c r="HP72" s="184">
        <v>10767</v>
      </c>
      <c r="HQ72" s="184">
        <v>10660</v>
      </c>
      <c r="HR72" s="184">
        <v>10688</v>
      </c>
      <c r="HS72" s="184">
        <v>10768</v>
      </c>
      <c r="HT72" s="184">
        <v>10769</v>
      </c>
      <c r="HU72" s="184">
        <v>10770</v>
      </c>
      <c r="HV72" s="184">
        <v>10771</v>
      </c>
      <c r="HW72" s="184">
        <v>10772</v>
      </c>
      <c r="HX72" s="184">
        <v>10773</v>
      </c>
      <c r="HY72" s="184">
        <v>10774</v>
      </c>
      <c r="HZ72" s="184">
        <v>10775</v>
      </c>
      <c r="IA72" s="184">
        <v>10776</v>
      </c>
      <c r="IB72" s="184">
        <v>10777</v>
      </c>
      <c r="IC72" s="184">
        <v>10778</v>
      </c>
      <c r="ID72" s="184">
        <v>10779</v>
      </c>
      <c r="IE72" s="184">
        <v>10780</v>
      </c>
      <c r="IF72" s="184">
        <v>10781</v>
      </c>
      <c r="IG72" s="184">
        <v>10690</v>
      </c>
      <c r="IH72" s="184">
        <v>10691</v>
      </c>
      <c r="II72" s="184">
        <v>10789</v>
      </c>
      <c r="IJ72" s="184">
        <v>10790</v>
      </c>
      <c r="IK72" s="184">
        <v>10791</v>
      </c>
      <c r="IL72" s="184">
        <v>10792</v>
      </c>
      <c r="IM72" s="184">
        <v>10793</v>
      </c>
      <c r="IN72" s="184">
        <v>10794</v>
      </c>
      <c r="IO72" s="184">
        <v>10795</v>
      </c>
      <c r="IP72" s="184">
        <v>10796</v>
      </c>
      <c r="IQ72" s="184">
        <v>10797</v>
      </c>
      <c r="IR72" s="184">
        <v>10661</v>
      </c>
      <c r="IS72" s="184">
        <v>10695</v>
      </c>
      <c r="IT72" s="184">
        <v>10807</v>
      </c>
      <c r="IU72" s="184">
        <v>10808</v>
      </c>
      <c r="IV72" s="184">
        <v>10809</v>
      </c>
      <c r="IW72" s="184">
        <v>10810</v>
      </c>
      <c r="IX72" s="184">
        <v>10811</v>
      </c>
      <c r="IY72" s="184">
        <v>10812</v>
      </c>
      <c r="IZ72" s="184">
        <v>10813</v>
      </c>
      <c r="JA72" s="184">
        <v>10814</v>
      </c>
      <c r="JB72" s="184">
        <v>10815</v>
      </c>
      <c r="JC72" s="184">
        <v>10816</v>
      </c>
      <c r="JD72" s="184">
        <v>10692</v>
      </c>
      <c r="JE72" s="184">
        <v>10693</v>
      </c>
      <c r="JF72" s="184">
        <v>10798</v>
      </c>
      <c r="JG72" s="184">
        <v>10799</v>
      </c>
      <c r="JH72" s="184">
        <v>10800</v>
      </c>
      <c r="JI72" s="184">
        <v>10801</v>
      </c>
      <c r="JJ72" s="184">
        <v>10689</v>
      </c>
      <c r="JK72" s="184">
        <v>10782</v>
      </c>
      <c r="JL72" s="184">
        <v>10784</v>
      </c>
      <c r="JM72" s="184">
        <v>10785</v>
      </c>
      <c r="JN72" s="184">
        <v>10786</v>
      </c>
      <c r="JO72" s="184">
        <v>10787</v>
      </c>
      <c r="JP72" s="184">
        <v>10788</v>
      </c>
      <c r="JQ72" s="184">
        <v>10731</v>
      </c>
      <c r="JR72" s="184">
        <v>10732</v>
      </c>
      <c r="JS72" s="184">
        <v>11278</v>
      </c>
      <c r="JT72" s="184">
        <v>11279</v>
      </c>
      <c r="JU72" s="184">
        <v>11280</v>
      </c>
      <c r="JV72" s="184">
        <v>11281</v>
      </c>
      <c r="JW72" s="184">
        <v>11282</v>
      </c>
      <c r="JX72" s="184">
        <v>11283</v>
      </c>
      <c r="JY72" s="184">
        <v>11284</v>
      </c>
      <c r="JZ72" s="184">
        <v>11285</v>
      </c>
      <c r="KA72" s="184">
        <v>11286</v>
      </c>
      <c r="KB72" s="184">
        <v>11287</v>
      </c>
      <c r="KC72" s="184">
        <v>11288</v>
      </c>
      <c r="KD72" s="184">
        <v>14136</v>
      </c>
      <c r="KE72" s="184">
        <v>21948</v>
      </c>
      <c r="KF72" s="184">
        <v>10679</v>
      </c>
      <c r="KG72" s="184">
        <v>11297</v>
      </c>
      <c r="KH72" s="184">
        <v>11298</v>
      </c>
      <c r="KI72" s="184">
        <v>11299</v>
      </c>
      <c r="KJ72" s="184">
        <v>11300</v>
      </c>
      <c r="KK72" s="184">
        <v>11301</v>
      </c>
      <c r="KL72" s="184">
        <v>11302</v>
      </c>
      <c r="KM72" s="184">
        <v>11303</v>
      </c>
      <c r="KN72" s="184">
        <v>13819</v>
      </c>
      <c r="KO72" s="184">
        <v>10737</v>
      </c>
      <c r="KP72" s="184">
        <v>11315</v>
      </c>
      <c r="KQ72" s="184">
        <v>11316</v>
      </c>
      <c r="KR72" s="184">
        <v>11317</v>
      </c>
      <c r="KS72" s="184">
        <v>11318</v>
      </c>
      <c r="KT72" s="184">
        <v>11319</v>
      </c>
      <c r="KU72" s="184">
        <v>11320</v>
      </c>
      <c r="KV72" s="184">
        <v>11321</v>
      </c>
      <c r="KW72" s="184">
        <v>10736</v>
      </c>
      <c r="KX72" s="184">
        <v>11308</v>
      </c>
      <c r="KY72" s="184">
        <v>11309</v>
      </c>
      <c r="KZ72" s="184">
        <v>11310</v>
      </c>
      <c r="LA72" s="184">
        <v>11311</v>
      </c>
      <c r="LB72" s="184">
        <v>11312</v>
      </c>
      <c r="LC72" s="184">
        <v>11313</v>
      </c>
      <c r="LD72" s="184">
        <v>11314</v>
      </c>
      <c r="LE72" s="184">
        <v>10677</v>
      </c>
      <c r="LF72" s="184">
        <v>10728</v>
      </c>
      <c r="LG72" s="184">
        <v>10729</v>
      </c>
      <c r="LH72" s="184">
        <v>10730</v>
      </c>
      <c r="LI72" s="184">
        <v>11273</v>
      </c>
      <c r="LJ72" s="184">
        <v>11274</v>
      </c>
      <c r="LK72" s="184">
        <v>11275</v>
      </c>
      <c r="LL72" s="184">
        <v>11276</v>
      </c>
      <c r="LM72" s="184">
        <v>11277</v>
      </c>
      <c r="LN72" s="184">
        <v>11458</v>
      </c>
      <c r="LO72" s="184">
        <v>28858</v>
      </c>
      <c r="LP72" s="184">
        <v>10735</v>
      </c>
      <c r="LQ72" s="184">
        <v>11306</v>
      </c>
      <c r="LR72" s="184">
        <v>11307</v>
      </c>
      <c r="LS72" s="184">
        <v>10734</v>
      </c>
      <c r="LT72" s="184">
        <v>11304</v>
      </c>
      <c r="LU72" s="184">
        <v>10678</v>
      </c>
      <c r="LV72" s="184">
        <v>10733</v>
      </c>
      <c r="LW72" s="184">
        <v>11289</v>
      </c>
      <c r="LX72" s="184">
        <v>11290</v>
      </c>
      <c r="LY72" s="184">
        <v>11291</v>
      </c>
      <c r="LZ72" s="184">
        <v>11292</v>
      </c>
      <c r="MA72" s="184">
        <v>11293</v>
      </c>
      <c r="MB72" s="184">
        <v>11294</v>
      </c>
      <c r="MC72" s="184">
        <v>11295</v>
      </c>
      <c r="MD72" s="184">
        <v>11296</v>
      </c>
      <c r="ME72" s="184">
        <v>10664</v>
      </c>
      <c r="MF72" s="184">
        <v>10834</v>
      </c>
      <c r="MG72" s="184">
        <v>10835</v>
      </c>
      <c r="MH72" s="184">
        <v>10836</v>
      </c>
      <c r="MI72" s="184">
        <v>10837</v>
      </c>
      <c r="MJ72" s="184">
        <v>10838</v>
      </c>
      <c r="MK72" s="184">
        <v>10839</v>
      </c>
      <c r="ML72" s="184">
        <v>10840</v>
      </c>
      <c r="MM72" s="184">
        <v>10841</v>
      </c>
      <c r="MN72" s="184">
        <v>10842</v>
      </c>
      <c r="MO72" s="184">
        <v>10843</v>
      </c>
      <c r="MP72" s="184">
        <v>10844</v>
      </c>
      <c r="MQ72" s="184">
        <v>10697</v>
      </c>
      <c r="MR72" s="184">
        <v>10833</v>
      </c>
      <c r="MS72" s="184">
        <v>10850</v>
      </c>
      <c r="MT72" s="184">
        <v>10851</v>
      </c>
      <c r="MU72" s="184">
        <v>10852</v>
      </c>
      <c r="MV72" s="184">
        <v>10853</v>
      </c>
      <c r="MW72" s="184">
        <v>10854</v>
      </c>
      <c r="MX72" s="184">
        <v>10855</v>
      </c>
      <c r="MY72" s="184">
        <v>10856</v>
      </c>
      <c r="MZ72" s="184">
        <v>13747</v>
      </c>
      <c r="NA72" s="184">
        <v>31327</v>
      </c>
      <c r="NB72" s="184">
        <v>10662</v>
      </c>
      <c r="NC72" s="184">
        <v>10817</v>
      </c>
      <c r="ND72" s="184">
        <v>10818</v>
      </c>
      <c r="NE72" s="184">
        <v>10819</v>
      </c>
      <c r="NF72" s="184">
        <v>10820</v>
      </c>
      <c r="NG72" s="184">
        <v>10821</v>
      </c>
      <c r="NH72" s="184">
        <v>10822</v>
      </c>
      <c r="NI72" s="184">
        <v>10823</v>
      </c>
      <c r="NJ72" s="184">
        <v>10824</v>
      </c>
      <c r="NK72" s="184">
        <v>10825</v>
      </c>
      <c r="NL72" s="184">
        <v>10826</v>
      </c>
      <c r="NM72" s="184">
        <v>28006</v>
      </c>
      <c r="NN72" s="184">
        <v>10696</v>
      </c>
      <c r="NO72" s="184">
        <v>10845</v>
      </c>
      <c r="NP72" s="184">
        <v>10846</v>
      </c>
      <c r="NQ72" s="184">
        <v>10847</v>
      </c>
      <c r="NR72" s="184">
        <v>10848</v>
      </c>
      <c r="NS72" s="184">
        <v>10849</v>
      </c>
      <c r="NT72" s="184">
        <v>13816</v>
      </c>
      <c r="NU72" s="184">
        <v>10665</v>
      </c>
      <c r="NV72" s="184">
        <v>10857</v>
      </c>
      <c r="NW72" s="184">
        <v>10858</v>
      </c>
      <c r="NX72" s="184">
        <v>10859</v>
      </c>
      <c r="NY72" s="184">
        <v>10860</v>
      </c>
      <c r="NZ72" s="184">
        <v>10861</v>
      </c>
      <c r="OA72" s="184">
        <v>10862</v>
      </c>
      <c r="OB72" s="184">
        <v>10663</v>
      </c>
      <c r="OC72" s="184">
        <v>10827</v>
      </c>
      <c r="OD72" s="184">
        <v>10828</v>
      </c>
      <c r="OE72" s="184">
        <v>10829</v>
      </c>
      <c r="OF72" s="184">
        <v>10830</v>
      </c>
      <c r="OG72" s="184">
        <v>10831</v>
      </c>
      <c r="OH72" s="184">
        <v>10832</v>
      </c>
      <c r="OI72" s="184">
        <v>22734</v>
      </c>
      <c r="OJ72" s="184">
        <v>23962</v>
      </c>
      <c r="OK72" s="184">
        <v>10685</v>
      </c>
      <c r="OL72" s="184">
        <v>10752</v>
      </c>
      <c r="OM72" s="184">
        <v>10753</v>
      </c>
      <c r="ON72" s="184">
        <v>10754</v>
      </c>
      <c r="OO72" s="184">
        <v>10755</v>
      </c>
      <c r="OP72" s="184">
        <v>28785</v>
      </c>
      <c r="OQ72" s="184">
        <v>10699</v>
      </c>
      <c r="OR72" s="184">
        <v>10866</v>
      </c>
      <c r="OS72" s="184">
        <v>10867</v>
      </c>
      <c r="OT72" s="184">
        <v>10868</v>
      </c>
      <c r="OU72" s="184">
        <v>10869</v>
      </c>
      <c r="OV72" s="184">
        <v>10870</v>
      </c>
      <c r="OW72" s="184">
        <v>13817</v>
      </c>
      <c r="OX72" s="184">
        <v>28849</v>
      </c>
      <c r="OY72" s="184">
        <v>28850</v>
      </c>
      <c r="OZ72" s="184">
        <v>10709</v>
      </c>
      <c r="PA72" s="184">
        <v>11077</v>
      </c>
      <c r="PB72" s="184">
        <v>11078</v>
      </c>
      <c r="PC72" s="184">
        <v>11079</v>
      </c>
      <c r="PD72" s="184">
        <v>11080</v>
      </c>
      <c r="PE72" s="184">
        <v>11081</v>
      </c>
      <c r="PF72" s="184">
        <v>11082</v>
      </c>
      <c r="PG72" s="184">
        <v>11083</v>
      </c>
      <c r="PH72" s="184">
        <v>11084</v>
      </c>
      <c r="PI72" s="184">
        <v>11085</v>
      </c>
      <c r="PJ72" s="184">
        <v>11086</v>
      </c>
      <c r="PK72" s="184">
        <v>11087</v>
      </c>
      <c r="PL72" s="184">
        <v>11088</v>
      </c>
      <c r="PM72" s="184">
        <v>11449</v>
      </c>
      <c r="PN72" s="184">
        <v>28017</v>
      </c>
      <c r="PO72" s="184">
        <v>28789</v>
      </c>
      <c r="PP72" s="184">
        <v>28790</v>
      </c>
      <c r="PQ72" s="184">
        <v>28791</v>
      </c>
      <c r="PR72" s="184">
        <v>10670</v>
      </c>
      <c r="PS72" s="184">
        <v>10995</v>
      </c>
      <c r="PT72" s="184">
        <v>10996</v>
      </c>
      <c r="PU72" s="184">
        <v>10997</v>
      </c>
      <c r="PV72" s="184">
        <v>10998</v>
      </c>
      <c r="PW72" s="184">
        <v>10999</v>
      </c>
      <c r="PX72" s="184">
        <v>11000</v>
      </c>
      <c r="PY72" s="184">
        <v>11001</v>
      </c>
      <c r="PZ72" s="184">
        <v>11002</v>
      </c>
      <c r="QA72" s="184">
        <v>11003</v>
      </c>
      <c r="QB72" s="184">
        <v>11004</v>
      </c>
      <c r="QC72" s="184">
        <v>11005</v>
      </c>
      <c r="QD72" s="184">
        <v>11006</v>
      </c>
      <c r="QE72" s="184">
        <v>11007</v>
      </c>
      <c r="QF72" s="184">
        <v>11008</v>
      </c>
      <c r="QG72" s="184">
        <v>11009</v>
      </c>
      <c r="QH72" s="184">
        <v>11010</v>
      </c>
      <c r="QI72" s="184">
        <v>11011</v>
      </c>
      <c r="QJ72" s="184">
        <v>11012</v>
      </c>
      <c r="QK72" s="184">
        <v>11445</v>
      </c>
      <c r="QL72" s="184">
        <v>12275</v>
      </c>
      <c r="QM72" s="184">
        <v>14132</v>
      </c>
      <c r="QN72" s="184">
        <v>77649</v>
      </c>
      <c r="QO72" s="184">
        <v>77650</v>
      </c>
      <c r="QP72" s="184">
        <v>77651</v>
      </c>
      <c r="QQ72" s="184">
        <v>77652</v>
      </c>
      <c r="QR72" s="184">
        <v>10707</v>
      </c>
      <c r="QS72" s="184">
        <v>11051</v>
      </c>
      <c r="QT72" s="184">
        <v>11052</v>
      </c>
      <c r="QU72" s="184">
        <v>11053</v>
      </c>
      <c r="QV72" s="184">
        <v>11054</v>
      </c>
      <c r="QW72" s="184">
        <v>11055</v>
      </c>
      <c r="QX72" s="184">
        <v>11056</v>
      </c>
      <c r="QY72" s="184">
        <v>11057</v>
      </c>
      <c r="QZ72" s="184">
        <v>11058</v>
      </c>
      <c r="RA72" s="184">
        <v>11059</v>
      </c>
      <c r="RB72" s="184">
        <v>11060</v>
      </c>
      <c r="RC72" s="184">
        <v>24704</v>
      </c>
      <c r="RD72" s="184">
        <v>28843</v>
      </c>
      <c r="RE72" s="184">
        <v>10708</v>
      </c>
      <c r="RF72" s="184">
        <v>11061</v>
      </c>
      <c r="RG72" s="184">
        <v>11062</v>
      </c>
      <c r="RH72" s="184">
        <v>11063</v>
      </c>
      <c r="RI72" s="184">
        <v>11064</v>
      </c>
      <c r="RJ72" s="184">
        <v>11065</v>
      </c>
      <c r="RK72" s="184">
        <v>11066</v>
      </c>
      <c r="RL72" s="184">
        <v>11067</v>
      </c>
      <c r="RM72" s="184">
        <v>11068</v>
      </c>
      <c r="RN72" s="184">
        <v>11069</v>
      </c>
      <c r="RO72" s="184">
        <v>11070</v>
      </c>
      <c r="RP72" s="184">
        <v>11071</v>
      </c>
      <c r="RQ72" s="184">
        <v>11072</v>
      </c>
      <c r="RR72" s="184">
        <v>11073</v>
      </c>
      <c r="RS72" s="184">
        <v>11074</v>
      </c>
      <c r="RT72" s="184">
        <v>11075</v>
      </c>
      <c r="RU72" s="184">
        <v>11076</v>
      </c>
      <c r="RV72" s="184">
        <v>27988</v>
      </c>
      <c r="RW72" s="184">
        <v>27989</v>
      </c>
      <c r="RX72" s="184">
        <v>27990</v>
      </c>
      <c r="RY72" s="184">
        <v>10711</v>
      </c>
      <c r="RZ72" s="184">
        <v>11104</v>
      </c>
      <c r="SA72" s="184">
        <v>11105</v>
      </c>
      <c r="SB72" s="184">
        <v>11106</v>
      </c>
      <c r="SC72" s="184">
        <v>11107</v>
      </c>
      <c r="SD72" s="184">
        <v>11108</v>
      </c>
      <c r="SE72" s="184">
        <v>11109</v>
      </c>
      <c r="SF72" s="184">
        <v>11110</v>
      </c>
      <c r="SG72" s="184">
        <v>11111</v>
      </c>
      <c r="SH72" s="184">
        <v>11112</v>
      </c>
      <c r="SI72" s="184">
        <v>11451</v>
      </c>
      <c r="SJ72" s="184">
        <v>40840</v>
      </c>
      <c r="SK72" s="184">
        <v>11040</v>
      </c>
      <c r="SL72" s="184">
        <v>11041</v>
      </c>
      <c r="SM72" s="184">
        <v>11043</v>
      </c>
      <c r="SN72" s="184">
        <v>11046</v>
      </c>
      <c r="SO72" s="184">
        <v>11047</v>
      </c>
      <c r="SP72" s="184">
        <v>11048</v>
      </c>
      <c r="SQ72" s="184">
        <v>11049</v>
      </c>
      <c r="SR72" s="184">
        <v>11050</v>
      </c>
      <c r="SS72" s="184">
        <v>10705</v>
      </c>
      <c r="ST72" s="184">
        <v>11030</v>
      </c>
      <c r="SU72" s="184">
        <v>11031</v>
      </c>
      <c r="SV72" s="184">
        <v>11032</v>
      </c>
      <c r="SW72" s="184">
        <v>11033</v>
      </c>
      <c r="SX72" s="184">
        <v>11034</v>
      </c>
      <c r="SY72" s="184">
        <v>11035</v>
      </c>
      <c r="SZ72" s="184">
        <v>11036</v>
      </c>
      <c r="TA72" s="184">
        <v>11037</v>
      </c>
      <c r="TB72" s="184">
        <v>11038</v>
      </c>
      <c r="TC72" s="184">
        <v>11039</v>
      </c>
      <c r="TD72" s="184">
        <v>11447</v>
      </c>
      <c r="TE72" s="184">
        <v>14133</v>
      </c>
      <c r="TF72" s="184">
        <v>28861</v>
      </c>
      <c r="TG72" s="184">
        <v>10710</v>
      </c>
      <c r="TH72" s="184">
        <v>11089</v>
      </c>
      <c r="TI72" s="184">
        <v>11090</v>
      </c>
      <c r="TJ72" s="184">
        <v>11091</v>
      </c>
      <c r="TK72" s="184">
        <v>11092</v>
      </c>
      <c r="TL72" s="184">
        <v>11093</v>
      </c>
      <c r="TM72" s="184">
        <v>11094</v>
      </c>
      <c r="TN72" s="184">
        <v>11095</v>
      </c>
      <c r="TO72" s="184">
        <v>11096</v>
      </c>
      <c r="TP72" s="184">
        <v>11097</v>
      </c>
      <c r="TQ72" s="184">
        <v>11098</v>
      </c>
      <c r="TR72" s="184">
        <v>11099</v>
      </c>
      <c r="TS72" s="184">
        <v>11100</v>
      </c>
      <c r="TT72" s="184">
        <v>11101</v>
      </c>
      <c r="TU72" s="184">
        <v>11102</v>
      </c>
      <c r="TV72" s="184">
        <v>11103</v>
      </c>
      <c r="TW72" s="184">
        <v>11450</v>
      </c>
      <c r="TX72" s="184">
        <v>21323</v>
      </c>
      <c r="TY72" s="184">
        <v>10706</v>
      </c>
      <c r="TZ72" s="184">
        <v>11042</v>
      </c>
      <c r="UA72" s="184">
        <v>11044</v>
      </c>
      <c r="UB72" s="184">
        <v>11045</v>
      </c>
      <c r="UC72" s="184">
        <v>11448</v>
      </c>
      <c r="UD72" s="184">
        <v>21356</v>
      </c>
      <c r="UE72" s="184">
        <v>28778</v>
      </c>
      <c r="UF72" s="184">
        <v>28811</v>
      </c>
      <c r="UG72" s="184">
        <v>28815</v>
      </c>
      <c r="UH72" s="184">
        <v>10704</v>
      </c>
      <c r="UI72" s="184">
        <v>10991</v>
      </c>
      <c r="UJ72" s="184">
        <v>10992</v>
      </c>
      <c r="UK72" s="184">
        <v>10993</v>
      </c>
      <c r="UL72" s="184">
        <v>10994</v>
      </c>
      <c r="UM72" s="184">
        <v>23367</v>
      </c>
      <c r="UN72" s="184">
        <v>10671</v>
      </c>
      <c r="UO72" s="184">
        <v>11013</v>
      </c>
      <c r="UP72" s="184">
        <v>11014</v>
      </c>
      <c r="UQ72" s="184">
        <v>11015</v>
      </c>
      <c r="UR72" s="184">
        <v>11016</v>
      </c>
      <c r="US72" s="184">
        <v>11017</v>
      </c>
      <c r="UT72" s="184">
        <v>11018</v>
      </c>
      <c r="UU72" s="184">
        <v>11019</v>
      </c>
      <c r="UV72" s="184">
        <v>11020</v>
      </c>
      <c r="UW72" s="184">
        <v>11021</v>
      </c>
      <c r="UX72" s="184">
        <v>11022</v>
      </c>
      <c r="UY72" s="184">
        <v>11023</v>
      </c>
      <c r="UZ72" s="184">
        <v>11024</v>
      </c>
      <c r="VA72" s="184">
        <v>11025</v>
      </c>
      <c r="VB72" s="184">
        <v>11026</v>
      </c>
      <c r="VC72" s="184">
        <v>11027</v>
      </c>
      <c r="VD72" s="184">
        <v>11028</v>
      </c>
      <c r="VE72" s="184">
        <v>11029</v>
      </c>
      <c r="VF72" s="184">
        <v>11446</v>
      </c>
      <c r="VG72" s="184">
        <v>25058</v>
      </c>
      <c r="VH72" s="184">
        <v>25059</v>
      </c>
      <c r="VI72" s="184">
        <v>4007</v>
      </c>
      <c r="VJ72" s="184">
        <v>10702</v>
      </c>
      <c r="VK72" s="184">
        <v>10970</v>
      </c>
      <c r="VL72" s="184">
        <v>10971</v>
      </c>
      <c r="VM72" s="184">
        <v>10972</v>
      </c>
      <c r="VN72" s="184">
        <v>10973</v>
      </c>
      <c r="VO72" s="184">
        <v>10974</v>
      </c>
      <c r="VP72" s="184">
        <v>10975</v>
      </c>
      <c r="VQ72" s="184">
        <v>10976</v>
      </c>
      <c r="VR72" s="184">
        <v>10977</v>
      </c>
      <c r="VS72" s="184">
        <v>10978</v>
      </c>
      <c r="VT72" s="184">
        <v>10979</v>
      </c>
      <c r="VU72" s="184">
        <v>10980</v>
      </c>
      <c r="VV72" s="184">
        <v>10981</v>
      </c>
      <c r="VW72" s="184">
        <v>10982</v>
      </c>
      <c r="VX72" s="184">
        <v>10983</v>
      </c>
      <c r="VY72" s="184">
        <v>10666</v>
      </c>
      <c r="VZ72" s="184">
        <v>10871</v>
      </c>
      <c r="WA72" s="184">
        <v>10872</v>
      </c>
      <c r="WB72" s="184">
        <v>10873</v>
      </c>
      <c r="WC72" s="184">
        <v>10874</v>
      </c>
      <c r="WD72" s="184">
        <v>10875</v>
      </c>
      <c r="WE72" s="184">
        <v>10876</v>
      </c>
      <c r="WF72" s="184">
        <v>10877</v>
      </c>
      <c r="WG72" s="184">
        <v>10878</v>
      </c>
      <c r="WH72" s="184">
        <v>10879</v>
      </c>
      <c r="WI72" s="184">
        <v>10880</v>
      </c>
      <c r="WJ72" s="184">
        <v>10881</v>
      </c>
      <c r="WK72" s="184">
        <v>10882</v>
      </c>
      <c r="WL72" s="184">
        <v>10883</v>
      </c>
      <c r="WM72" s="184">
        <v>10884</v>
      </c>
      <c r="WN72" s="184">
        <v>10885</v>
      </c>
      <c r="WO72" s="184">
        <v>10886</v>
      </c>
      <c r="WP72" s="184">
        <v>10887</v>
      </c>
      <c r="WQ72" s="184">
        <v>10888</v>
      </c>
      <c r="WR72" s="184">
        <v>10889</v>
      </c>
      <c r="WS72" s="184">
        <v>10890</v>
      </c>
      <c r="WT72" s="184">
        <v>10891</v>
      </c>
      <c r="WU72" s="184">
        <v>10892</v>
      </c>
      <c r="WV72" s="184">
        <v>10893</v>
      </c>
      <c r="WW72" s="184">
        <v>10894</v>
      </c>
      <c r="WX72" s="184">
        <v>11602</v>
      </c>
      <c r="WY72" s="184">
        <v>11608</v>
      </c>
      <c r="WZ72" s="184">
        <v>22456</v>
      </c>
      <c r="XA72" s="184">
        <v>23839</v>
      </c>
      <c r="XB72" s="184">
        <v>24692</v>
      </c>
      <c r="XC72" s="184">
        <v>27839</v>
      </c>
      <c r="XD72" s="184">
        <v>27840</v>
      </c>
      <c r="XE72" s="184">
        <v>27841</v>
      </c>
      <c r="XF72" s="184">
        <v>10667</v>
      </c>
      <c r="XG72" s="184">
        <v>10895</v>
      </c>
      <c r="XH72" s="184">
        <v>10896</v>
      </c>
      <c r="XI72" s="184">
        <v>10897</v>
      </c>
      <c r="XJ72" s="184">
        <v>10898</v>
      </c>
      <c r="XK72" s="184">
        <v>10899</v>
      </c>
      <c r="XL72" s="184">
        <v>10900</v>
      </c>
      <c r="XM72" s="184">
        <v>10901</v>
      </c>
      <c r="XN72" s="184">
        <v>10902</v>
      </c>
      <c r="XO72" s="184">
        <v>10904</v>
      </c>
      <c r="XP72" s="184">
        <v>10905</v>
      </c>
      <c r="XQ72" s="184">
        <v>10906</v>
      </c>
      <c r="XR72" s="184">
        <v>10907</v>
      </c>
      <c r="XS72" s="184">
        <v>10908</v>
      </c>
      <c r="XT72" s="184">
        <v>10909</v>
      </c>
      <c r="XU72" s="184">
        <v>10910</v>
      </c>
      <c r="XV72" s="184">
        <v>10911</v>
      </c>
      <c r="XW72" s="184">
        <v>10912</v>
      </c>
      <c r="XX72" s="184">
        <v>10913</v>
      </c>
      <c r="XY72" s="184">
        <v>10914</v>
      </c>
      <c r="XZ72" s="184">
        <v>11619</v>
      </c>
      <c r="YA72" s="184">
        <v>23578</v>
      </c>
      <c r="YB72" s="184">
        <v>28020</v>
      </c>
      <c r="YC72" s="184">
        <v>10668</v>
      </c>
      <c r="YD72" s="184">
        <v>10915</v>
      </c>
      <c r="YE72" s="184">
        <v>10916</v>
      </c>
      <c r="YF72" s="184">
        <v>10917</v>
      </c>
      <c r="YG72" s="184">
        <v>10918</v>
      </c>
      <c r="YH72" s="184">
        <v>10919</v>
      </c>
      <c r="YI72" s="184">
        <v>10920</v>
      </c>
      <c r="YJ72" s="184">
        <v>10921</v>
      </c>
      <c r="YK72" s="184">
        <v>10922</v>
      </c>
      <c r="YL72" s="184">
        <v>10923</v>
      </c>
      <c r="YM72" s="184">
        <v>10924</v>
      </c>
      <c r="YN72" s="184">
        <v>10925</v>
      </c>
      <c r="YO72" s="184">
        <v>10926</v>
      </c>
      <c r="YP72" s="184">
        <v>22302</v>
      </c>
      <c r="YQ72" s="184">
        <v>27842</v>
      </c>
      <c r="YR72" s="184">
        <v>27843</v>
      </c>
      <c r="YS72" s="184">
        <v>27844</v>
      </c>
      <c r="YT72" s="184">
        <v>10712</v>
      </c>
      <c r="YU72" s="184">
        <v>11113</v>
      </c>
      <c r="YV72" s="184">
        <v>11114</v>
      </c>
      <c r="YW72" s="184">
        <v>11115</v>
      </c>
      <c r="YX72" s="184">
        <v>11116</v>
      </c>
      <c r="YY72" s="184">
        <v>11117</v>
      </c>
      <c r="YZ72" s="184">
        <v>11118</v>
      </c>
      <c r="ZA72" s="184">
        <v>10701</v>
      </c>
      <c r="ZB72" s="184">
        <v>10963</v>
      </c>
      <c r="ZC72" s="184">
        <v>10964</v>
      </c>
      <c r="ZD72" s="184">
        <v>10965</v>
      </c>
      <c r="ZE72" s="184">
        <v>10966</v>
      </c>
      <c r="ZF72" s="184">
        <v>10967</v>
      </c>
      <c r="ZG72" s="184">
        <v>10968</v>
      </c>
      <c r="ZH72" s="184">
        <v>10969</v>
      </c>
      <c r="ZI72" s="184">
        <v>11444</v>
      </c>
      <c r="ZJ72" s="184">
        <v>10700</v>
      </c>
      <c r="ZK72" s="184">
        <v>10927</v>
      </c>
      <c r="ZL72" s="184">
        <v>10928</v>
      </c>
      <c r="ZM72" s="184">
        <v>10929</v>
      </c>
      <c r="ZN72" s="184">
        <v>10930</v>
      </c>
      <c r="ZO72" s="184">
        <v>10931</v>
      </c>
      <c r="ZP72" s="184">
        <v>10932</v>
      </c>
      <c r="ZQ72" s="184">
        <v>10933</v>
      </c>
      <c r="ZR72" s="184">
        <v>10934</v>
      </c>
      <c r="ZS72" s="184">
        <v>10935</v>
      </c>
      <c r="ZT72" s="184">
        <v>10936</v>
      </c>
      <c r="ZU72" s="184">
        <v>10937</v>
      </c>
      <c r="ZV72" s="184">
        <v>10938</v>
      </c>
      <c r="ZW72" s="184">
        <v>10939</v>
      </c>
      <c r="ZX72" s="184">
        <v>10940</v>
      </c>
      <c r="ZY72" s="184">
        <v>10941</v>
      </c>
      <c r="ZZ72" s="184">
        <v>10942</v>
      </c>
      <c r="AAA72" s="184">
        <v>10943</v>
      </c>
      <c r="AAB72" s="184">
        <v>23125</v>
      </c>
      <c r="AAC72" s="184">
        <v>28014</v>
      </c>
      <c r="AAD72" s="184">
        <v>28015</v>
      </c>
      <c r="AAE72" s="184">
        <v>28016</v>
      </c>
      <c r="AAF72" s="184">
        <v>10703</v>
      </c>
      <c r="AAG72" s="184">
        <v>10985</v>
      </c>
      <c r="AAH72" s="184">
        <v>10986</v>
      </c>
      <c r="AAI72" s="184">
        <v>10987</v>
      </c>
      <c r="AAJ72" s="184">
        <v>10988</v>
      </c>
      <c r="AAK72" s="184">
        <v>10989</v>
      </c>
      <c r="AAL72" s="184">
        <v>10990</v>
      </c>
      <c r="AAM72" s="184">
        <v>10669</v>
      </c>
      <c r="AAN72" s="184">
        <v>10944</v>
      </c>
      <c r="AAO72" s="184">
        <v>10945</v>
      </c>
      <c r="AAP72" s="184">
        <v>10946</v>
      </c>
      <c r="AAQ72" s="184">
        <v>10947</v>
      </c>
      <c r="AAR72" s="184">
        <v>10948</v>
      </c>
      <c r="AAS72" s="184">
        <v>10949</v>
      </c>
      <c r="AAT72" s="184">
        <v>10950</v>
      </c>
      <c r="AAU72" s="184">
        <v>10951</v>
      </c>
      <c r="AAV72" s="184">
        <v>10952</v>
      </c>
      <c r="AAW72" s="184">
        <v>10953</v>
      </c>
      <c r="AAX72" s="184">
        <v>10954</v>
      </c>
      <c r="AAY72" s="184">
        <v>10956</v>
      </c>
      <c r="AAZ72" s="184">
        <v>10957</v>
      </c>
      <c r="ABA72" s="184">
        <v>10958</v>
      </c>
      <c r="ABB72" s="184">
        <v>10959</v>
      </c>
      <c r="ABC72" s="184">
        <v>10960</v>
      </c>
      <c r="ABD72" s="184">
        <v>10961</v>
      </c>
      <c r="ABE72" s="184">
        <v>10962</v>
      </c>
      <c r="ABF72" s="184">
        <v>11443</v>
      </c>
      <c r="ABG72" s="184">
        <v>21984</v>
      </c>
      <c r="ABH72" s="184">
        <v>24032</v>
      </c>
      <c r="ABI72" s="184">
        <v>24821</v>
      </c>
      <c r="ABJ72" s="184">
        <v>27967</v>
      </c>
      <c r="ABK72" s="184">
        <v>27968</v>
      </c>
      <c r="ABL72" s="184">
        <v>27976</v>
      </c>
      <c r="ABM72" s="184">
        <v>10738</v>
      </c>
      <c r="ABN72" s="184">
        <v>11340</v>
      </c>
      <c r="ABO72" s="184">
        <v>11341</v>
      </c>
      <c r="ABP72" s="184">
        <v>11342</v>
      </c>
      <c r="ABQ72" s="184">
        <v>11343</v>
      </c>
      <c r="ABR72" s="184">
        <v>11344</v>
      </c>
      <c r="ABS72" s="184">
        <v>11345</v>
      </c>
      <c r="ABT72" s="184">
        <v>11346</v>
      </c>
      <c r="ABU72" s="184">
        <v>77753</v>
      </c>
      <c r="ABV72" s="184">
        <v>10744</v>
      </c>
      <c r="ABW72" s="184">
        <v>11375</v>
      </c>
      <c r="ABX72" s="184">
        <v>11376</v>
      </c>
      <c r="ABY72" s="184">
        <v>11377</v>
      </c>
      <c r="ABZ72" s="184">
        <v>11378</v>
      </c>
      <c r="ACA72" s="184">
        <v>11379</v>
      </c>
      <c r="ACB72" s="184">
        <v>11380</v>
      </c>
      <c r="ACC72" s="184">
        <v>11381</v>
      </c>
      <c r="ACD72" s="184">
        <v>11382</v>
      </c>
      <c r="ACE72" s="184">
        <v>11383</v>
      </c>
      <c r="ACF72" s="184">
        <v>11385</v>
      </c>
      <c r="ACG72" s="184">
        <v>10680</v>
      </c>
      <c r="ACH72" s="184">
        <v>11322</v>
      </c>
      <c r="ACI72" s="184">
        <v>11324</v>
      </c>
      <c r="ACJ72" s="184">
        <v>11325</v>
      </c>
      <c r="ACK72" s="184">
        <v>11326</v>
      </c>
      <c r="ACL72" s="184">
        <v>11327</v>
      </c>
      <c r="ACM72" s="184">
        <v>11328</v>
      </c>
      <c r="ACN72" s="184">
        <v>11329</v>
      </c>
      <c r="ACO72" s="184">
        <v>11330</v>
      </c>
      <c r="ACP72" s="184">
        <v>11331</v>
      </c>
      <c r="ACQ72" s="184">
        <v>11332</v>
      </c>
      <c r="ACR72" s="184">
        <v>11333</v>
      </c>
      <c r="ACS72" s="184">
        <v>11334</v>
      </c>
      <c r="ACT72" s="184">
        <v>11335</v>
      </c>
      <c r="ACU72" s="184">
        <v>11336</v>
      </c>
      <c r="ACV72" s="184">
        <v>11337</v>
      </c>
      <c r="ACW72" s="184">
        <v>11338</v>
      </c>
      <c r="ACX72" s="184">
        <v>11339</v>
      </c>
      <c r="ACY72" s="184">
        <v>11660</v>
      </c>
      <c r="ACZ72" s="184">
        <v>40491</v>
      </c>
      <c r="ADA72" s="184">
        <v>40492</v>
      </c>
      <c r="ADB72" s="184">
        <v>40742</v>
      </c>
      <c r="ADC72" s="184">
        <v>40743</v>
      </c>
      <c r="ADD72" s="184">
        <v>10739</v>
      </c>
      <c r="ADE72" s="184">
        <v>10740</v>
      </c>
      <c r="ADF72" s="184">
        <v>11347</v>
      </c>
      <c r="ADG72" s="184">
        <v>11348</v>
      </c>
      <c r="ADH72" s="184">
        <v>11349</v>
      </c>
      <c r="ADI72" s="184">
        <v>11350</v>
      </c>
      <c r="ADJ72" s="184">
        <v>11352</v>
      </c>
      <c r="ADK72" s="184">
        <v>11353</v>
      </c>
      <c r="ADL72" s="184">
        <v>11354</v>
      </c>
      <c r="ADM72" s="184">
        <v>10741</v>
      </c>
      <c r="ADN72" s="184">
        <v>11355</v>
      </c>
      <c r="ADO72" s="184">
        <v>11356</v>
      </c>
      <c r="ADP72" s="184">
        <v>10743</v>
      </c>
      <c r="ADQ72" s="184">
        <v>11323</v>
      </c>
      <c r="ADR72" s="184">
        <v>11372</v>
      </c>
      <c r="ADS72" s="184">
        <v>11373</v>
      </c>
      <c r="ADT72" s="184">
        <v>11374</v>
      </c>
      <c r="ADU72" s="184">
        <v>10681</v>
      </c>
      <c r="ADV72" s="184">
        <v>10742</v>
      </c>
      <c r="ADW72" s="184">
        <v>11357</v>
      </c>
      <c r="ADX72" s="184">
        <v>11358</v>
      </c>
      <c r="ADY72" s="184">
        <v>11359</v>
      </c>
      <c r="ADZ72" s="184">
        <v>11360</v>
      </c>
      <c r="AEA72" s="184">
        <v>11361</v>
      </c>
      <c r="AEB72" s="184">
        <v>11362</v>
      </c>
      <c r="AEC72" s="184">
        <v>11363</v>
      </c>
      <c r="AED72" s="184">
        <v>11364</v>
      </c>
      <c r="AEE72" s="184">
        <v>11365</v>
      </c>
      <c r="AEF72" s="184">
        <v>11366</v>
      </c>
      <c r="AEG72" s="184">
        <v>11367</v>
      </c>
      <c r="AEH72" s="184">
        <v>11368</v>
      </c>
      <c r="AEI72" s="184">
        <v>11369</v>
      </c>
      <c r="AEJ72" s="184">
        <v>11370</v>
      </c>
      <c r="AEK72" s="184">
        <v>11371</v>
      </c>
      <c r="AEL72" s="184">
        <v>11459</v>
      </c>
      <c r="AEM72" s="184">
        <v>11654</v>
      </c>
      <c r="AEN72" s="184">
        <v>14138</v>
      </c>
      <c r="AEO72" s="184">
        <v>10683</v>
      </c>
      <c r="AEP72" s="184">
        <v>11407</v>
      </c>
      <c r="AEQ72" s="184">
        <v>11408</v>
      </c>
      <c r="AER72" s="184">
        <v>11409</v>
      </c>
      <c r="AES72" s="184">
        <v>11410</v>
      </c>
      <c r="AET72" s="184">
        <v>11411</v>
      </c>
      <c r="AEU72" s="184">
        <v>11412</v>
      </c>
      <c r="AEV72" s="184">
        <v>11413</v>
      </c>
      <c r="AEW72" s="184">
        <v>14139</v>
      </c>
      <c r="AEX72" s="184">
        <v>28817</v>
      </c>
      <c r="AEY72" s="184">
        <v>10750</v>
      </c>
      <c r="AEZ72" s="184">
        <v>10751</v>
      </c>
      <c r="AFA72" s="184">
        <v>11435</v>
      </c>
      <c r="AFB72" s="184">
        <v>11436</v>
      </c>
      <c r="AFC72" s="184">
        <v>11437</v>
      </c>
      <c r="AFD72" s="184">
        <v>11438</v>
      </c>
      <c r="AFE72" s="184">
        <v>11439</v>
      </c>
      <c r="AFF72" s="184">
        <v>11440</v>
      </c>
      <c r="AFG72" s="184">
        <v>11441</v>
      </c>
      <c r="AFH72" s="184">
        <v>11442</v>
      </c>
      <c r="AFI72" s="184">
        <v>13818</v>
      </c>
      <c r="AFJ72" s="184">
        <v>15010</v>
      </c>
      <c r="AFK72" s="184">
        <v>23771</v>
      </c>
      <c r="AFL72" s="184">
        <v>10748</v>
      </c>
      <c r="AFM72" s="184">
        <v>11423</v>
      </c>
      <c r="AFN72" s="184">
        <v>11424</v>
      </c>
      <c r="AFO72" s="184">
        <v>11425</v>
      </c>
      <c r="AFP72" s="184">
        <v>11426</v>
      </c>
      <c r="AFQ72" s="184">
        <v>11427</v>
      </c>
      <c r="AFR72" s="184">
        <v>11428</v>
      </c>
      <c r="AFS72" s="184">
        <v>11429</v>
      </c>
      <c r="AFT72" s="184">
        <v>11430</v>
      </c>
      <c r="AFU72" s="184">
        <v>11431</v>
      </c>
      <c r="AFV72" s="184">
        <v>11460</v>
      </c>
      <c r="AFW72" s="184">
        <v>11464</v>
      </c>
      <c r="AFX72" s="184">
        <v>10747</v>
      </c>
      <c r="AFY72" s="184">
        <v>11414</v>
      </c>
      <c r="AFZ72" s="184">
        <v>11415</v>
      </c>
      <c r="AGA72" s="184">
        <v>11416</v>
      </c>
      <c r="AGB72" s="184">
        <v>11417</v>
      </c>
      <c r="AGC72" s="184">
        <v>11418</v>
      </c>
      <c r="AGD72" s="184">
        <v>11419</v>
      </c>
      <c r="AGE72" s="184">
        <v>11420</v>
      </c>
      <c r="AGF72" s="184">
        <v>11421</v>
      </c>
      <c r="AGG72" s="184">
        <v>11422</v>
      </c>
      <c r="AGH72" s="184">
        <v>24673</v>
      </c>
      <c r="AGI72" s="184">
        <v>10684</v>
      </c>
      <c r="AGJ72" s="184">
        <v>10749</v>
      </c>
      <c r="AGK72" s="184">
        <v>11432</v>
      </c>
      <c r="AGL72" s="184">
        <v>11433</v>
      </c>
      <c r="AGM72" s="184">
        <v>11434</v>
      </c>
      <c r="AGN72" s="184">
        <v>11461</v>
      </c>
      <c r="AGO72" s="184">
        <v>13806</v>
      </c>
      <c r="AGP72" s="184">
        <v>24689</v>
      </c>
      <c r="AGQ72" s="184">
        <v>10682</v>
      </c>
      <c r="AGR72" s="184">
        <v>10745</v>
      </c>
      <c r="AGS72" s="184">
        <v>11386</v>
      </c>
      <c r="AGT72" s="184">
        <v>11387</v>
      </c>
      <c r="AGU72" s="184">
        <v>11388</v>
      </c>
      <c r="AGV72" s="184">
        <v>11390</v>
      </c>
      <c r="AGW72" s="184">
        <v>11391</v>
      </c>
      <c r="AGX72" s="184">
        <v>11392</v>
      </c>
      <c r="AGY72" s="184">
        <v>11393</v>
      </c>
      <c r="AGZ72" s="184">
        <v>11394</v>
      </c>
      <c r="AHA72" s="184">
        <v>11395</v>
      </c>
      <c r="AHB72" s="184">
        <v>11396</v>
      </c>
      <c r="AHC72" s="184">
        <v>11397</v>
      </c>
      <c r="AHD72" s="184">
        <v>11398</v>
      </c>
      <c r="AHE72" s="184">
        <v>11399</v>
      </c>
      <c r="AHF72" s="184">
        <v>11400</v>
      </c>
      <c r="AHG72" s="184">
        <v>11401</v>
      </c>
      <c r="AHH72" s="184">
        <v>10746</v>
      </c>
      <c r="AHI72" s="184">
        <v>11402</v>
      </c>
      <c r="AHJ72" s="184">
        <v>11403</v>
      </c>
      <c r="AHK72" s="184">
        <v>11404</v>
      </c>
      <c r="AHL72" s="184">
        <v>11405</v>
      </c>
      <c r="AHM72" s="184">
        <v>11406</v>
      </c>
      <c r="AHN72" s="255">
        <v>28786</v>
      </c>
      <c r="AHQ72" s="209">
        <v>67</v>
      </c>
    </row>
    <row r="73" spans="1:901">
      <c r="A73" s="183">
        <v>2</v>
      </c>
      <c r="B73" s="184" t="s">
        <v>6180</v>
      </c>
      <c r="C73" s="184" t="s">
        <v>1280</v>
      </c>
      <c r="D73" s="184" t="s">
        <v>1281</v>
      </c>
      <c r="E73" s="184" t="s">
        <v>1282</v>
      </c>
      <c r="F73" s="184" t="s">
        <v>1283</v>
      </c>
      <c r="G73" s="184" t="s">
        <v>1284</v>
      </c>
      <c r="H73" s="184" t="s">
        <v>1285</v>
      </c>
      <c r="I73" s="184" t="s">
        <v>1286</v>
      </c>
      <c r="J73" s="184" t="s">
        <v>1287</v>
      </c>
      <c r="K73" s="184" t="s">
        <v>1288</v>
      </c>
      <c r="L73" s="184" t="s">
        <v>1289</v>
      </c>
      <c r="M73" s="184" t="s">
        <v>1290</v>
      </c>
      <c r="N73" s="184" t="s">
        <v>1291</v>
      </c>
      <c r="O73" s="184" t="s">
        <v>1292</v>
      </c>
      <c r="P73" s="184" t="s">
        <v>1293</v>
      </c>
      <c r="Q73" s="184" t="s">
        <v>1294</v>
      </c>
      <c r="R73" s="184" t="s">
        <v>1295</v>
      </c>
      <c r="S73" s="184" t="s">
        <v>1296</v>
      </c>
      <c r="T73" s="184" t="s">
        <v>1297</v>
      </c>
      <c r="U73" s="184" t="s">
        <v>1298</v>
      </c>
      <c r="V73" s="184" t="s">
        <v>2120</v>
      </c>
      <c r="W73" s="184" t="s">
        <v>2121</v>
      </c>
      <c r="X73" s="184" t="s">
        <v>1299</v>
      </c>
      <c r="Y73" s="184" t="s">
        <v>1300</v>
      </c>
      <c r="Z73" s="184" t="s">
        <v>1301</v>
      </c>
      <c r="AA73" s="184" t="s">
        <v>1302</v>
      </c>
      <c r="AB73" s="184" t="s">
        <v>2122</v>
      </c>
      <c r="AC73" s="184" t="s">
        <v>1303</v>
      </c>
      <c r="AD73" s="184" t="s">
        <v>1304</v>
      </c>
      <c r="AE73" s="184" t="s">
        <v>1305</v>
      </c>
      <c r="AF73" s="184" t="s">
        <v>1306</v>
      </c>
      <c r="AG73" s="184" t="s">
        <v>1307</v>
      </c>
      <c r="AH73" s="184" t="s">
        <v>1308</v>
      </c>
      <c r="AI73" s="184" t="s">
        <v>1309</v>
      </c>
      <c r="AJ73" s="184" t="s">
        <v>1310</v>
      </c>
      <c r="AK73" s="184" t="s">
        <v>1311</v>
      </c>
      <c r="AL73" s="184" t="s">
        <v>1312</v>
      </c>
      <c r="AM73" s="184" t="s">
        <v>1313</v>
      </c>
      <c r="AN73" s="184" t="s">
        <v>1314</v>
      </c>
      <c r="AO73" s="184" t="s">
        <v>1315</v>
      </c>
      <c r="AP73" s="184" t="s">
        <v>1316</v>
      </c>
      <c r="AQ73" s="184" t="s">
        <v>1317</v>
      </c>
      <c r="AR73" s="184" t="s">
        <v>1318</v>
      </c>
      <c r="AS73" s="184" t="s">
        <v>1319</v>
      </c>
      <c r="AT73" s="184" t="s">
        <v>1320</v>
      </c>
      <c r="AU73" s="184" t="s">
        <v>1321</v>
      </c>
      <c r="AV73" s="184" t="s">
        <v>1322</v>
      </c>
      <c r="AW73" s="184" t="s">
        <v>1323</v>
      </c>
      <c r="AX73" s="184" t="s">
        <v>1324</v>
      </c>
      <c r="AY73" s="184" t="s">
        <v>1325</v>
      </c>
      <c r="AZ73" s="184" t="s">
        <v>1326</v>
      </c>
      <c r="BA73" s="184" t="s">
        <v>1327</v>
      </c>
      <c r="BB73" s="184" t="s">
        <v>1328</v>
      </c>
      <c r="BC73" s="184" t="s">
        <v>1329</v>
      </c>
      <c r="BD73" s="184" t="s">
        <v>1330</v>
      </c>
      <c r="BE73" s="184" t="s">
        <v>1331</v>
      </c>
      <c r="BF73" s="184" t="s">
        <v>1332</v>
      </c>
      <c r="BG73" s="184" t="s">
        <v>2123</v>
      </c>
      <c r="BH73" s="184" t="s">
        <v>1334</v>
      </c>
      <c r="BI73" s="184" t="s">
        <v>1335</v>
      </c>
      <c r="BJ73" s="184" t="s">
        <v>1336</v>
      </c>
      <c r="BK73" s="184" t="s">
        <v>1337</v>
      </c>
      <c r="BL73" s="184" t="s">
        <v>1338</v>
      </c>
      <c r="BM73" s="184" t="s">
        <v>1339</v>
      </c>
      <c r="BN73" s="184" t="s">
        <v>1340</v>
      </c>
      <c r="BO73" s="184" t="s">
        <v>2124</v>
      </c>
      <c r="BP73" s="184" t="s">
        <v>2125</v>
      </c>
      <c r="BQ73" s="184" t="s">
        <v>1341</v>
      </c>
      <c r="BR73" s="184" t="s">
        <v>1342</v>
      </c>
      <c r="BS73" s="184" t="s">
        <v>1343</v>
      </c>
      <c r="BT73" s="184" t="s">
        <v>1344</v>
      </c>
      <c r="BU73" s="184" t="s">
        <v>1345</v>
      </c>
      <c r="BV73" s="184" t="s">
        <v>1346</v>
      </c>
      <c r="BW73" s="184" t="s">
        <v>1347</v>
      </c>
      <c r="BX73" s="184" t="s">
        <v>1348</v>
      </c>
      <c r="BY73" s="184" t="s">
        <v>1349</v>
      </c>
      <c r="BZ73" s="184" t="s">
        <v>1350</v>
      </c>
      <c r="CA73" s="184" t="s">
        <v>1351</v>
      </c>
      <c r="CB73" s="184" t="s">
        <v>1352</v>
      </c>
      <c r="CC73" s="184" t="s">
        <v>1353</v>
      </c>
      <c r="CD73" s="184" t="s">
        <v>1354</v>
      </c>
      <c r="CE73" s="184" t="s">
        <v>1355</v>
      </c>
      <c r="CF73" s="184" t="s">
        <v>1356</v>
      </c>
      <c r="CG73" s="184" t="s">
        <v>1357</v>
      </c>
      <c r="CH73" s="184" t="s">
        <v>1358</v>
      </c>
      <c r="CI73" s="184" t="s">
        <v>1359</v>
      </c>
      <c r="CJ73" s="184" t="s">
        <v>1360</v>
      </c>
      <c r="CK73" s="184" t="s">
        <v>1361</v>
      </c>
      <c r="CL73" s="184" t="s">
        <v>1362</v>
      </c>
      <c r="CM73" s="184" t="s">
        <v>1363</v>
      </c>
      <c r="CN73" s="184" t="s">
        <v>1364</v>
      </c>
      <c r="CO73" s="184" t="s">
        <v>1365</v>
      </c>
      <c r="CP73" s="184" t="s">
        <v>1366</v>
      </c>
      <c r="CQ73" s="184" t="s">
        <v>1367</v>
      </c>
      <c r="CR73" s="184" t="s">
        <v>1368</v>
      </c>
      <c r="CS73" s="184" t="s">
        <v>1369</v>
      </c>
      <c r="CT73" s="184" t="s">
        <v>1370</v>
      </c>
      <c r="CU73" s="184" t="s">
        <v>1371</v>
      </c>
      <c r="CV73" s="184" t="s">
        <v>1372</v>
      </c>
      <c r="CW73" s="184" t="s">
        <v>1373</v>
      </c>
      <c r="CX73" s="184" t="s">
        <v>1374</v>
      </c>
      <c r="CY73" s="184" t="s">
        <v>1375</v>
      </c>
      <c r="CZ73" s="184" t="s">
        <v>1376</v>
      </c>
      <c r="DA73" s="184" t="s">
        <v>1377</v>
      </c>
      <c r="DB73" s="184" t="s">
        <v>1378</v>
      </c>
      <c r="DC73" s="184" t="s">
        <v>1379</v>
      </c>
      <c r="DD73" s="184" t="s">
        <v>1380</v>
      </c>
      <c r="DE73" s="184" t="s">
        <v>1381</v>
      </c>
      <c r="DF73" s="184" t="s">
        <v>1382</v>
      </c>
      <c r="DG73" s="184" t="s">
        <v>1383</v>
      </c>
      <c r="DH73" s="184" t="s">
        <v>1384</v>
      </c>
      <c r="DI73" s="184" t="s">
        <v>1385</v>
      </c>
      <c r="DJ73" s="184" t="s">
        <v>1386</v>
      </c>
      <c r="DK73" s="184" t="s">
        <v>1387</v>
      </c>
      <c r="DL73" s="184" t="s">
        <v>1388</v>
      </c>
      <c r="DM73" s="184" t="s">
        <v>1389</v>
      </c>
      <c r="DN73" s="184" t="s">
        <v>1390</v>
      </c>
      <c r="DO73" s="184" t="s">
        <v>1391</v>
      </c>
      <c r="DP73" s="184" t="s">
        <v>1392</v>
      </c>
      <c r="DQ73" s="184" t="s">
        <v>1393</v>
      </c>
      <c r="DR73" s="184" t="s">
        <v>1394</v>
      </c>
      <c r="DS73" s="184" t="s">
        <v>1395</v>
      </c>
      <c r="DT73" s="184" t="s">
        <v>1396</v>
      </c>
      <c r="DU73" s="184" t="s">
        <v>1397</v>
      </c>
      <c r="DV73" s="184" t="s">
        <v>1398</v>
      </c>
      <c r="DW73" s="184" t="s">
        <v>1399</v>
      </c>
      <c r="DX73" s="184" t="s">
        <v>1400</v>
      </c>
      <c r="DY73" s="184" t="s">
        <v>1401</v>
      </c>
      <c r="DZ73" s="184" t="s">
        <v>1402</v>
      </c>
      <c r="EA73" s="184" t="s">
        <v>1403</v>
      </c>
      <c r="EB73" s="184" t="s">
        <v>1404</v>
      </c>
      <c r="EC73" s="184" t="s">
        <v>1405</v>
      </c>
      <c r="ED73" s="184" t="s">
        <v>1406</v>
      </c>
      <c r="EE73" s="184" t="s">
        <v>1407</v>
      </c>
      <c r="EF73" s="184" t="s">
        <v>1408</v>
      </c>
      <c r="EG73" s="184" t="s">
        <v>1409</v>
      </c>
      <c r="EH73" s="184" t="s">
        <v>1410</v>
      </c>
      <c r="EI73" s="184" t="s">
        <v>1411</v>
      </c>
      <c r="EJ73" s="184" t="s">
        <v>1412</v>
      </c>
      <c r="EK73" s="184" t="s">
        <v>1413</v>
      </c>
      <c r="EL73" s="184" t="s">
        <v>1414</v>
      </c>
      <c r="EM73" s="184" t="s">
        <v>1415</v>
      </c>
      <c r="EN73" s="184" t="s">
        <v>1416</v>
      </c>
      <c r="EO73" s="184" t="s">
        <v>1417</v>
      </c>
      <c r="EP73" s="184" t="s">
        <v>1418</v>
      </c>
      <c r="EQ73" s="184" t="s">
        <v>1419</v>
      </c>
      <c r="ER73" s="184" t="s">
        <v>1420</v>
      </c>
      <c r="ES73" s="184" t="s">
        <v>1421</v>
      </c>
      <c r="ET73" s="184" t="s">
        <v>1422</v>
      </c>
      <c r="EU73" s="184" t="s">
        <v>1423</v>
      </c>
      <c r="EV73" s="184" t="s">
        <v>1424</v>
      </c>
      <c r="EW73" s="184" t="s">
        <v>1425</v>
      </c>
      <c r="EX73" s="184" t="s">
        <v>1426</v>
      </c>
      <c r="EY73" s="184" t="s">
        <v>1427</v>
      </c>
      <c r="EZ73" s="184" t="s">
        <v>1428</v>
      </c>
      <c r="FA73" s="184" t="s">
        <v>1429</v>
      </c>
      <c r="FB73" s="184" t="s">
        <v>1430</v>
      </c>
      <c r="FC73" s="184" t="s">
        <v>1431</v>
      </c>
      <c r="FD73" s="184" t="s">
        <v>1432</v>
      </c>
      <c r="FE73" s="184" t="s">
        <v>1433</v>
      </c>
      <c r="FF73" s="184" t="s">
        <v>1434</v>
      </c>
      <c r="FG73" s="184" t="s">
        <v>2126</v>
      </c>
      <c r="FH73" s="184" t="s">
        <v>1436</v>
      </c>
      <c r="FI73" s="184" t="s">
        <v>1437</v>
      </c>
      <c r="FJ73" s="184" t="s">
        <v>1438</v>
      </c>
      <c r="FK73" s="184" t="s">
        <v>1439</v>
      </c>
      <c r="FL73" s="184" t="s">
        <v>1440</v>
      </c>
      <c r="FM73" s="184" t="s">
        <v>1441</v>
      </c>
      <c r="FN73" s="184" t="s">
        <v>2127</v>
      </c>
      <c r="FO73" s="184" t="s">
        <v>2128</v>
      </c>
      <c r="FP73" s="184" t="s">
        <v>1444</v>
      </c>
      <c r="FQ73" s="184" t="s">
        <v>1445</v>
      </c>
      <c r="FR73" s="184" t="s">
        <v>1446</v>
      </c>
      <c r="FS73" s="184" t="s">
        <v>1447</v>
      </c>
      <c r="FT73" s="184" t="s">
        <v>1448</v>
      </c>
      <c r="FU73" s="184" t="s">
        <v>1449</v>
      </c>
      <c r="FV73" s="184" t="s">
        <v>1450</v>
      </c>
      <c r="FW73" s="184" t="s">
        <v>1451</v>
      </c>
      <c r="FX73" s="184" t="s">
        <v>1452</v>
      </c>
      <c r="FY73" s="184" t="s">
        <v>1453</v>
      </c>
      <c r="FZ73" s="184" t="s">
        <v>1454</v>
      </c>
      <c r="GA73" s="184" t="s">
        <v>1455</v>
      </c>
      <c r="GB73" s="184" t="s">
        <v>1456</v>
      </c>
      <c r="GC73" s="184" t="s">
        <v>2129</v>
      </c>
      <c r="GD73" s="184" t="s">
        <v>1457</v>
      </c>
      <c r="GE73" s="184" t="s">
        <v>1458</v>
      </c>
      <c r="GF73" s="184" t="s">
        <v>1459</v>
      </c>
      <c r="GG73" s="184" t="s">
        <v>1460</v>
      </c>
      <c r="GH73" s="184" t="s">
        <v>1461</v>
      </c>
      <c r="GI73" s="184" t="s">
        <v>1462</v>
      </c>
      <c r="GJ73" s="184" t="s">
        <v>1463</v>
      </c>
      <c r="GK73" s="184" t="s">
        <v>1464</v>
      </c>
      <c r="GL73" s="184" t="s">
        <v>1465</v>
      </c>
      <c r="GM73" s="184" t="s">
        <v>1466</v>
      </c>
      <c r="GN73" s="184" t="s">
        <v>1467</v>
      </c>
      <c r="GO73" s="184" t="s">
        <v>1468</v>
      </c>
      <c r="GP73" s="184" t="s">
        <v>1469</v>
      </c>
      <c r="GQ73" s="184" t="s">
        <v>1470</v>
      </c>
      <c r="GR73" s="184" t="s">
        <v>1471</v>
      </c>
      <c r="GS73" s="184" t="s">
        <v>1472</v>
      </c>
      <c r="GT73" s="184" t="s">
        <v>1473</v>
      </c>
      <c r="GU73" s="184" t="s">
        <v>1474</v>
      </c>
      <c r="GV73" s="184" t="s">
        <v>1475</v>
      </c>
      <c r="GW73" s="184" t="s">
        <v>1476</v>
      </c>
      <c r="GX73" s="184" t="s">
        <v>1477</v>
      </c>
      <c r="GY73" s="184" t="s">
        <v>1478</v>
      </c>
      <c r="GZ73" s="184" t="s">
        <v>1479</v>
      </c>
      <c r="HA73" s="184" t="s">
        <v>1480</v>
      </c>
      <c r="HB73" s="184" t="s">
        <v>1481</v>
      </c>
      <c r="HC73" s="184" t="s">
        <v>1482</v>
      </c>
      <c r="HD73" s="184" t="s">
        <v>1483</v>
      </c>
      <c r="HE73" s="184" t="s">
        <v>1484</v>
      </c>
      <c r="HF73" s="184" t="s">
        <v>1485</v>
      </c>
      <c r="HG73" s="184" t="s">
        <v>1486</v>
      </c>
      <c r="HH73" s="184" t="s">
        <v>2130</v>
      </c>
      <c r="HI73" s="184" t="s">
        <v>1487</v>
      </c>
      <c r="HJ73" s="184" t="s">
        <v>1488</v>
      </c>
      <c r="HK73" s="184" t="s">
        <v>1489</v>
      </c>
      <c r="HL73" s="184" t="s">
        <v>1490</v>
      </c>
      <c r="HM73" s="184" t="s">
        <v>1491</v>
      </c>
      <c r="HN73" s="184" t="s">
        <v>1492</v>
      </c>
      <c r="HO73" s="184" t="s">
        <v>1493</v>
      </c>
      <c r="HP73" s="184" t="s">
        <v>1494</v>
      </c>
      <c r="HQ73" s="184" t="s">
        <v>1495</v>
      </c>
      <c r="HR73" s="184" t="s">
        <v>1496</v>
      </c>
      <c r="HS73" s="184" t="s">
        <v>1497</v>
      </c>
      <c r="HT73" s="184" t="s">
        <v>1498</v>
      </c>
      <c r="HU73" s="184" t="s">
        <v>1499</v>
      </c>
      <c r="HV73" s="184" t="s">
        <v>1500</v>
      </c>
      <c r="HW73" s="184" t="s">
        <v>1501</v>
      </c>
      <c r="HX73" s="184" t="s">
        <v>1502</v>
      </c>
      <c r="HY73" s="184" t="s">
        <v>1503</v>
      </c>
      <c r="HZ73" s="184" t="s">
        <v>1504</v>
      </c>
      <c r="IA73" s="184" t="s">
        <v>1505</v>
      </c>
      <c r="IB73" s="184" t="s">
        <v>1506</v>
      </c>
      <c r="IC73" s="184" t="s">
        <v>1507</v>
      </c>
      <c r="ID73" s="184" t="s">
        <v>1508</v>
      </c>
      <c r="IE73" s="184" t="s">
        <v>1509</v>
      </c>
      <c r="IF73" s="184" t="s">
        <v>1510</v>
      </c>
      <c r="IG73" s="184" t="s">
        <v>1511</v>
      </c>
      <c r="IH73" s="184" t="s">
        <v>1512</v>
      </c>
      <c r="II73" s="184" t="s">
        <v>1513</v>
      </c>
      <c r="IJ73" s="184" t="s">
        <v>1514</v>
      </c>
      <c r="IK73" s="184" t="s">
        <v>1515</v>
      </c>
      <c r="IL73" s="184" t="s">
        <v>1516</v>
      </c>
      <c r="IM73" s="184" t="s">
        <v>1517</v>
      </c>
      <c r="IN73" s="184" t="s">
        <v>1518</v>
      </c>
      <c r="IO73" s="184" t="s">
        <v>1519</v>
      </c>
      <c r="IP73" s="184" t="s">
        <v>1520</v>
      </c>
      <c r="IQ73" s="184" t="s">
        <v>1521</v>
      </c>
      <c r="IR73" s="184" t="s">
        <v>1522</v>
      </c>
      <c r="IS73" s="184" t="s">
        <v>1523</v>
      </c>
      <c r="IT73" s="184" t="s">
        <v>1524</v>
      </c>
      <c r="IU73" s="184" t="s">
        <v>1525</v>
      </c>
      <c r="IV73" s="184" t="s">
        <v>1526</v>
      </c>
      <c r="IW73" s="184" t="s">
        <v>1527</v>
      </c>
      <c r="IX73" s="184" t="s">
        <v>1528</v>
      </c>
      <c r="IY73" s="184" t="s">
        <v>1529</v>
      </c>
      <c r="IZ73" s="184" t="s">
        <v>1530</v>
      </c>
      <c r="JA73" s="184" t="s">
        <v>1531</v>
      </c>
      <c r="JB73" s="184" t="s">
        <v>1532</v>
      </c>
      <c r="JC73" s="184" t="s">
        <v>1533</v>
      </c>
      <c r="JD73" s="184" t="s">
        <v>1534</v>
      </c>
      <c r="JE73" s="184" t="s">
        <v>1535</v>
      </c>
      <c r="JF73" s="184" t="s">
        <v>1536</v>
      </c>
      <c r="JG73" s="184" t="s">
        <v>1537</v>
      </c>
      <c r="JH73" s="184" t="s">
        <v>1538</v>
      </c>
      <c r="JI73" s="184" t="s">
        <v>1539</v>
      </c>
      <c r="JJ73" s="184" t="s">
        <v>1540</v>
      </c>
      <c r="JK73" s="184" t="s">
        <v>1541</v>
      </c>
      <c r="JL73" s="184" t="s">
        <v>1542</v>
      </c>
      <c r="JM73" s="184" t="s">
        <v>1543</v>
      </c>
      <c r="JN73" s="184" t="s">
        <v>1544</v>
      </c>
      <c r="JO73" s="184" t="s">
        <v>1545</v>
      </c>
      <c r="JP73" s="184" t="s">
        <v>1546</v>
      </c>
      <c r="JQ73" s="184" t="s">
        <v>1547</v>
      </c>
      <c r="JR73" s="184" t="s">
        <v>1548</v>
      </c>
      <c r="JS73" s="184" t="s">
        <v>1549</v>
      </c>
      <c r="JT73" s="184" t="s">
        <v>1550</v>
      </c>
      <c r="JU73" s="184" t="s">
        <v>1551</v>
      </c>
      <c r="JV73" s="184" t="s">
        <v>1552</v>
      </c>
      <c r="JW73" s="184" t="s">
        <v>1553</v>
      </c>
      <c r="JX73" s="184" t="s">
        <v>1554</v>
      </c>
      <c r="JY73" s="184" t="s">
        <v>1555</v>
      </c>
      <c r="JZ73" s="184" t="s">
        <v>1556</v>
      </c>
      <c r="KA73" s="184" t="s">
        <v>1557</v>
      </c>
      <c r="KB73" s="184" t="s">
        <v>1558</v>
      </c>
      <c r="KC73" s="184" t="s">
        <v>1559</v>
      </c>
      <c r="KD73" s="184" t="s">
        <v>1560</v>
      </c>
      <c r="KE73" s="184" t="s">
        <v>1561</v>
      </c>
      <c r="KF73" s="184" t="s">
        <v>1562</v>
      </c>
      <c r="KG73" s="184" t="s">
        <v>1563</v>
      </c>
      <c r="KH73" s="184" t="s">
        <v>1564</v>
      </c>
      <c r="KI73" s="184" t="s">
        <v>1565</v>
      </c>
      <c r="KJ73" s="184" t="s">
        <v>1566</v>
      </c>
      <c r="KK73" s="184" t="s">
        <v>1567</v>
      </c>
      <c r="KL73" s="184" t="s">
        <v>1568</v>
      </c>
      <c r="KM73" s="184" t="s">
        <v>1569</v>
      </c>
      <c r="KN73" s="184" t="s">
        <v>1570</v>
      </c>
      <c r="KO73" s="184" t="s">
        <v>1571</v>
      </c>
      <c r="KP73" s="184" t="s">
        <v>1572</v>
      </c>
      <c r="KQ73" s="184" t="s">
        <v>1573</v>
      </c>
      <c r="KR73" s="184" t="s">
        <v>1574</v>
      </c>
      <c r="KS73" s="184" t="s">
        <v>1575</v>
      </c>
      <c r="KT73" s="184" t="s">
        <v>1576</v>
      </c>
      <c r="KU73" s="184" t="s">
        <v>1577</v>
      </c>
      <c r="KV73" s="184" t="s">
        <v>1578</v>
      </c>
      <c r="KW73" s="184" t="s">
        <v>1579</v>
      </c>
      <c r="KX73" s="184" t="s">
        <v>1580</v>
      </c>
      <c r="KY73" s="184" t="s">
        <v>1581</v>
      </c>
      <c r="KZ73" s="184" t="s">
        <v>1582</v>
      </c>
      <c r="LA73" s="184" t="s">
        <v>1583</v>
      </c>
      <c r="LB73" s="184" t="s">
        <v>1584</v>
      </c>
      <c r="LC73" s="184" t="s">
        <v>1585</v>
      </c>
      <c r="LD73" s="184" t="s">
        <v>1586</v>
      </c>
      <c r="LE73" s="184" t="s">
        <v>1587</v>
      </c>
      <c r="LF73" s="184" t="s">
        <v>1588</v>
      </c>
      <c r="LG73" s="184" t="s">
        <v>1589</v>
      </c>
      <c r="LH73" s="184" t="s">
        <v>1590</v>
      </c>
      <c r="LI73" s="184" t="s">
        <v>1591</v>
      </c>
      <c r="LJ73" s="184" t="s">
        <v>1592</v>
      </c>
      <c r="LK73" s="184" t="s">
        <v>1593</v>
      </c>
      <c r="LL73" s="184" t="s">
        <v>1594</v>
      </c>
      <c r="LM73" s="184" t="s">
        <v>1595</v>
      </c>
      <c r="LN73" s="184" t="s">
        <v>1596</v>
      </c>
      <c r="LO73" s="184" t="s">
        <v>2131</v>
      </c>
      <c r="LP73" s="184" t="s">
        <v>1597</v>
      </c>
      <c r="LQ73" s="184" t="s">
        <v>1598</v>
      </c>
      <c r="LR73" s="184" t="s">
        <v>1599</v>
      </c>
      <c r="LS73" s="184" t="s">
        <v>1600</v>
      </c>
      <c r="LT73" s="184" t="s">
        <v>1601</v>
      </c>
      <c r="LU73" s="184" t="s">
        <v>1602</v>
      </c>
      <c r="LV73" s="184" t="s">
        <v>1603</v>
      </c>
      <c r="LW73" s="184" t="s">
        <v>1604</v>
      </c>
      <c r="LX73" s="184" t="s">
        <v>1605</v>
      </c>
      <c r="LY73" s="184" t="s">
        <v>1606</v>
      </c>
      <c r="LZ73" s="184" t="s">
        <v>1607</v>
      </c>
      <c r="MA73" s="184" t="s">
        <v>1608</v>
      </c>
      <c r="MB73" s="184" t="s">
        <v>1609</v>
      </c>
      <c r="MC73" s="184" t="s">
        <v>1610</v>
      </c>
      <c r="MD73" s="184" t="s">
        <v>1611</v>
      </c>
      <c r="ME73" s="184" t="s">
        <v>1612</v>
      </c>
      <c r="MF73" s="184" t="s">
        <v>1613</v>
      </c>
      <c r="MG73" s="184" t="s">
        <v>1614</v>
      </c>
      <c r="MH73" s="184" t="s">
        <v>1615</v>
      </c>
      <c r="MI73" s="184" t="s">
        <v>1616</v>
      </c>
      <c r="MJ73" s="184" t="s">
        <v>1617</v>
      </c>
      <c r="MK73" s="184" t="s">
        <v>1618</v>
      </c>
      <c r="ML73" s="184" t="s">
        <v>1619</v>
      </c>
      <c r="MM73" s="184" t="s">
        <v>1620</v>
      </c>
      <c r="MN73" s="184" t="s">
        <v>1621</v>
      </c>
      <c r="MO73" s="184" t="s">
        <v>1622</v>
      </c>
      <c r="MP73" s="184" t="s">
        <v>1623</v>
      </c>
      <c r="MQ73" s="184" t="s">
        <v>1624</v>
      </c>
      <c r="MR73" s="184" t="s">
        <v>1625</v>
      </c>
      <c r="MS73" s="184" t="s">
        <v>1626</v>
      </c>
      <c r="MT73" s="184" t="s">
        <v>1627</v>
      </c>
      <c r="MU73" s="184" t="s">
        <v>1628</v>
      </c>
      <c r="MV73" s="184" t="s">
        <v>1629</v>
      </c>
      <c r="MW73" s="184" t="s">
        <v>1630</v>
      </c>
      <c r="MX73" s="184" t="s">
        <v>1631</v>
      </c>
      <c r="MY73" s="184" t="s">
        <v>1632</v>
      </c>
      <c r="MZ73" s="184" t="s">
        <v>1633</v>
      </c>
      <c r="NA73" s="184" t="s">
        <v>2132</v>
      </c>
      <c r="NB73" s="184" t="s">
        <v>1634</v>
      </c>
      <c r="NC73" s="184" t="s">
        <v>1635</v>
      </c>
      <c r="ND73" s="184" t="s">
        <v>1636</v>
      </c>
      <c r="NE73" s="184" t="s">
        <v>2133</v>
      </c>
      <c r="NF73" s="184" t="s">
        <v>1637</v>
      </c>
      <c r="NG73" s="184" t="s">
        <v>1638</v>
      </c>
      <c r="NH73" s="184" t="s">
        <v>1639</v>
      </c>
      <c r="NI73" s="184" t="s">
        <v>1640</v>
      </c>
      <c r="NJ73" s="184" t="s">
        <v>1641</v>
      </c>
      <c r="NK73" s="184" t="s">
        <v>1642</v>
      </c>
      <c r="NL73" s="184" t="s">
        <v>1643</v>
      </c>
      <c r="NM73" s="184" t="s">
        <v>2134</v>
      </c>
      <c r="NN73" s="184" t="s">
        <v>1645</v>
      </c>
      <c r="NO73" s="184" t="s">
        <v>1646</v>
      </c>
      <c r="NP73" s="184" t="s">
        <v>1647</v>
      </c>
      <c r="NQ73" s="184" t="s">
        <v>1648</v>
      </c>
      <c r="NR73" s="184" t="s">
        <v>1649</v>
      </c>
      <c r="NS73" s="184" t="s">
        <v>1650</v>
      </c>
      <c r="NT73" s="184" t="s">
        <v>1651</v>
      </c>
      <c r="NU73" s="184" t="s">
        <v>1652</v>
      </c>
      <c r="NV73" s="184" t="s">
        <v>2135</v>
      </c>
      <c r="NW73" s="184" t="s">
        <v>1653</v>
      </c>
      <c r="NX73" s="184" t="s">
        <v>1654</v>
      </c>
      <c r="NY73" s="184" t="s">
        <v>1655</v>
      </c>
      <c r="NZ73" s="184" t="s">
        <v>1656</v>
      </c>
      <c r="OA73" s="184" t="s">
        <v>1657</v>
      </c>
      <c r="OB73" s="184" t="s">
        <v>1658</v>
      </c>
      <c r="OC73" s="184" t="s">
        <v>2136</v>
      </c>
      <c r="OD73" s="184" t="s">
        <v>1659</v>
      </c>
      <c r="OE73" s="184" t="s">
        <v>2137</v>
      </c>
      <c r="OF73" s="184" t="s">
        <v>1660</v>
      </c>
      <c r="OG73" s="184" t="s">
        <v>1661</v>
      </c>
      <c r="OH73" s="184" t="s">
        <v>1664</v>
      </c>
      <c r="OI73" s="184" t="s">
        <v>1662</v>
      </c>
      <c r="OJ73" s="184" t="s">
        <v>1663</v>
      </c>
      <c r="OK73" s="184" t="s">
        <v>1665</v>
      </c>
      <c r="OL73" s="184" t="s">
        <v>1666</v>
      </c>
      <c r="OM73" s="184" t="s">
        <v>2138</v>
      </c>
      <c r="ON73" s="184" t="s">
        <v>1667</v>
      </c>
      <c r="OO73" s="184" t="s">
        <v>1668</v>
      </c>
      <c r="OP73" s="184" t="s">
        <v>2139</v>
      </c>
      <c r="OQ73" s="184" t="s">
        <v>1670</v>
      </c>
      <c r="OR73" s="184" t="s">
        <v>1671</v>
      </c>
      <c r="OS73" s="184" t="s">
        <v>1672</v>
      </c>
      <c r="OT73" s="184" t="s">
        <v>1673</v>
      </c>
      <c r="OU73" s="184" t="s">
        <v>1674</v>
      </c>
      <c r="OV73" s="184" t="s">
        <v>2140</v>
      </c>
      <c r="OW73" s="184" t="s">
        <v>1675</v>
      </c>
      <c r="OX73" s="184" t="s">
        <v>2141</v>
      </c>
      <c r="OY73" s="184" t="s">
        <v>2142</v>
      </c>
      <c r="OZ73" s="184" t="s">
        <v>1676</v>
      </c>
      <c r="PA73" s="184" t="s">
        <v>1677</v>
      </c>
      <c r="PB73" s="184" t="s">
        <v>2143</v>
      </c>
      <c r="PC73" s="184" t="s">
        <v>1679</v>
      </c>
      <c r="PD73" s="184" t="s">
        <v>1680</v>
      </c>
      <c r="PE73" s="184" t="s">
        <v>1681</v>
      </c>
      <c r="PF73" s="184" t="s">
        <v>1682</v>
      </c>
      <c r="PG73" s="184" t="s">
        <v>1683</v>
      </c>
      <c r="PH73" s="184" t="s">
        <v>1684</v>
      </c>
      <c r="PI73" s="184" t="s">
        <v>1685</v>
      </c>
      <c r="PJ73" s="184" t="s">
        <v>1686</v>
      </c>
      <c r="PK73" s="184" t="s">
        <v>1687</v>
      </c>
      <c r="PL73" s="184" t="s">
        <v>1688</v>
      </c>
      <c r="PM73" s="184" t="s">
        <v>1689</v>
      </c>
      <c r="PN73" s="184" t="s">
        <v>2144</v>
      </c>
      <c r="PO73" s="184" t="s">
        <v>2145</v>
      </c>
      <c r="PP73" s="184" t="s">
        <v>2146</v>
      </c>
      <c r="PQ73" s="184" t="s">
        <v>2147</v>
      </c>
      <c r="PR73" s="184" t="s">
        <v>1690</v>
      </c>
      <c r="PS73" s="184" t="s">
        <v>1691</v>
      </c>
      <c r="PT73" s="184" t="s">
        <v>1692</v>
      </c>
      <c r="PU73" s="184" t="s">
        <v>1693</v>
      </c>
      <c r="PV73" s="184" t="s">
        <v>2148</v>
      </c>
      <c r="PW73" s="184" t="s">
        <v>1694</v>
      </c>
      <c r="PX73" s="184" t="s">
        <v>1695</v>
      </c>
      <c r="PY73" s="184" t="s">
        <v>1696</v>
      </c>
      <c r="PZ73" s="184" t="s">
        <v>1697</v>
      </c>
      <c r="QA73" s="184" t="s">
        <v>1698</v>
      </c>
      <c r="QB73" s="184" t="s">
        <v>1699</v>
      </c>
      <c r="QC73" s="184" t="s">
        <v>1700</v>
      </c>
      <c r="QD73" s="184" t="s">
        <v>1701</v>
      </c>
      <c r="QE73" s="184" t="s">
        <v>1702</v>
      </c>
      <c r="QF73" s="184" t="s">
        <v>1703</v>
      </c>
      <c r="QG73" s="184" t="s">
        <v>1704</v>
      </c>
      <c r="QH73" s="184" t="s">
        <v>1705</v>
      </c>
      <c r="QI73" s="184" t="s">
        <v>1706</v>
      </c>
      <c r="QJ73" s="184" t="s">
        <v>1707</v>
      </c>
      <c r="QK73" s="184" t="s">
        <v>1708</v>
      </c>
      <c r="QL73" s="184" t="s">
        <v>1709</v>
      </c>
      <c r="QM73" s="184" t="s">
        <v>1710</v>
      </c>
      <c r="QN73" s="184" t="s">
        <v>2149</v>
      </c>
      <c r="QO73" s="184" t="s">
        <v>2150</v>
      </c>
      <c r="QP73" s="184" t="s">
        <v>2151</v>
      </c>
      <c r="QQ73" s="184" t="s">
        <v>2152</v>
      </c>
      <c r="QR73" s="184" t="s">
        <v>1711</v>
      </c>
      <c r="QS73" s="184" t="s">
        <v>1712</v>
      </c>
      <c r="QT73" s="184" t="s">
        <v>1713</v>
      </c>
      <c r="QU73" s="184" t="s">
        <v>1714</v>
      </c>
      <c r="QV73" s="184" t="s">
        <v>1715</v>
      </c>
      <c r="QW73" s="184" t="s">
        <v>1716</v>
      </c>
      <c r="QX73" s="184" t="s">
        <v>1717</v>
      </c>
      <c r="QY73" s="184" t="s">
        <v>1718</v>
      </c>
      <c r="QZ73" s="184" t="s">
        <v>1719</v>
      </c>
      <c r="RA73" s="184" t="s">
        <v>1720</v>
      </c>
      <c r="RB73" s="184" t="s">
        <v>1721</v>
      </c>
      <c r="RC73" s="184" t="s">
        <v>2153</v>
      </c>
      <c r="RD73" s="184" t="s">
        <v>2154</v>
      </c>
      <c r="RE73" s="184" t="s">
        <v>1722</v>
      </c>
      <c r="RF73" s="184" t="s">
        <v>1723</v>
      </c>
      <c r="RG73" s="184" t="s">
        <v>1724</v>
      </c>
      <c r="RH73" s="184" t="s">
        <v>1725</v>
      </c>
      <c r="RI73" s="184" t="s">
        <v>1726</v>
      </c>
      <c r="RJ73" s="184" t="s">
        <v>1727</v>
      </c>
      <c r="RK73" s="184" t="s">
        <v>1728</v>
      </c>
      <c r="RL73" s="184" t="s">
        <v>1729</v>
      </c>
      <c r="RM73" s="184" t="s">
        <v>1730</v>
      </c>
      <c r="RN73" s="184" t="s">
        <v>1731</v>
      </c>
      <c r="RO73" s="184" t="s">
        <v>1732</v>
      </c>
      <c r="RP73" s="184" t="s">
        <v>1733</v>
      </c>
      <c r="RQ73" s="184" t="s">
        <v>1734</v>
      </c>
      <c r="RR73" s="184" t="s">
        <v>1735</v>
      </c>
      <c r="RS73" s="184" t="s">
        <v>1736</v>
      </c>
      <c r="RT73" s="184" t="s">
        <v>1737</v>
      </c>
      <c r="RU73" s="184" t="s">
        <v>1738</v>
      </c>
      <c r="RV73" s="184" t="s">
        <v>2155</v>
      </c>
      <c r="RW73" s="184" t="s">
        <v>2156</v>
      </c>
      <c r="RX73" s="184" t="s">
        <v>2157</v>
      </c>
      <c r="RY73" s="184" t="s">
        <v>1741</v>
      </c>
      <c r="RZ73" s="184" t="s">
        <v>1742</v>
      </c>
      <c r="SA73" s="184" t="s">
        <v>1743</v>
      </c>
      <c r="SB73" s="184" t="s">
        <v>1744</v>
      </c>
      <c r="SC73" s="184" t="s">
        <v>1745</v>
      </c>
      <c r="SD73" s="184" t="s">
        <v>1746</v>
      </c>
      <c r="SE73" s="184" t="s">
        <v>1747</v>
      </c>
      <c r="SF73" s="184" t="s">
        <v>1748</v>
      </c>
      <c r="SG73" s="184" t="s">
        <v>1749</v>
      </c>
      <c r="SH73" s="184" t="s">
        <v>1750</v>
      </c>
      <c r="SI73" s="184" t="s">
        <v>1751</v>
      </c>
      <c r="SJ73" s="184" t="s">
        <v>2158</v>
      </c>
      <c r="SK73" s="184" t="s">
        <v>1752</v>
      </c>
      <c r="SL73" s="184" t="s">
        <v>1753</v>
      </c>
      <c r="SM73" s="184" t="s">
        <v>1754</v>
      </c>
      <c r="SN73" s="184" t="s">
        <v>1755</v>
      </c>
      <c r="SO73" s="184" t="s">
        <v>1756</v>
      </c>
      <c r="SP73" s="184" t="s">
        <v>1757</v>
      </c>
      <c r="SQ73" s="184" t="s">
        <v>1758</v>
      </c>
      <c r="SR73" s="184" t="s">
        <v>1759</v>
      </c>
      <c r="SS73" s="184" t="s">
        <v>1760</v>
      </c>
      <c r="ST73" s="184" t="s">
        <v>1761</v>
      </c>
      <c r="SU73" s="184" t="s">
        <v>1762</v>
      </c>
      <c r="SV73" s="184" t="s">
        <v>1763</v>
      </c>
      <c r="SW73" s="184" t="s">
        <v>1764</v>
      </c>
      <c r="SX73" s="184" t="s">
        <v>1765</v>
      </c>
      <c r="SY73" s="184" t="s">
        <v>1766</v>
      </c>
      <c r="SZ73" s="184" t="s">
        <v>1767</v>
      </c>
      <c r="TA73" s="184" t="s">
        <v>1768</v>
      </c>
      <c r="TB73" s="184" t="s">
        <v>1769</v>
      </c>
      <c r="TC73" s="184" t="s">
        <v>1770</v>
      </c>
      <c r="TD73" s="184" t="s">
        <v>1771</v>
      </c>
      <c r="TE73" s="184" t="s">
        <v>1772</v>
      </c>
      <c r="TF73" s="184" t="s">
        <v>2159</v>
      </c>
      <c r="TG73" s="184" t="s">
        <v>1773</v>
      </c>
      <c r="TH73" s="184" t="s">
        <v>1774</v>
      </c>
      <c r="TI73" s="184" t="s">
        <v>1775</v>
      </c>
      <c r="TJ73" s="184" t="s">
        <v>1776</v>
      </c>
      <c r="TK73" s="184" t="s">
        <v>1777</v>
      </c>
      <c r="TL73" s="184" t="s">
        <v>1778</v>
      </c>
      <c r="TM73" s="184" t="s">
        <v>1779</v>
      </c>
      <c r="TN73" s="184" t="s">
        <v>1780</v>
      </c>
      <c r="TO73" s="184" t="s">
        <v>1781</v>
      </c>
      <c r="TP73" s="184" t="s">
        <v>1782</v>
      </c>
      <c r="TQ73" s="184" t="s">
        <v>1783</v>
      </c>
      <c r="TR73" s="184" t="s">
        <v>1784</v>
      </c>
      <c r="TS73" s="184" t="s">
        <v>1785</v>
      </c>
      <c r="TT73" s="184" t="s">
        <v>1786</v>
      </c>
      <c r="TU73" s="184" t="s">
        <v>1787</v>
      </c>
      <c r="TV73" s="184" t="s">
        <v>1788</v>
      </c>
      <c r="TW73" s="184" t="s">
        <v>2160</v>
      </c>
      <c r="TX73" s="184" t="s">
        <v>1789</v>
      </c>
      <c r="TY73" s="184" t="s">
        <v>1790</v>
      </c>
      <c r="TZ73" s="184" t="s">
        <v>1791</v>
      </c>
      <c r="UA73" s="184" t="s">
        <v>1792</v>
      </c>
      <c r="UB73" s="184" t="s">
        <v>1793</v>
      </c>
      <c r="UC73" s="184" t="s">
        <v>1794</v>
      </c>
      <c r="UD73" s="184" t="s">
        <v>1795</v>
      </c>
      <c r="UE73" s="184" t="s">
        <v>2161</v>
      </c>
      <c r="UF73" s="184" t="s">
        <v>2162</v>
      </c>
      <c r="UG73" s="184" t="s">
        <v>2163</v>
      </c>
      <c r="UH73" s="184" t="s">
        <v>1796</v>
      </c>
      <c r="UI73" s="184" t="s">
        <v>1797</v>
      </c>
      <c r="UJ73" s="184" t="s">
        <v>1798</v>
      </c>
      <c r="UK73" s="184" t="s">
        <v>1799</v>
      </c>
      <c r="UL73" s="184" t="s">
        <v>1800</v>
      </c>
      <c r="UM73" s="184" t="s">
        <v>1801</v>
      </c>
      <c r="UN73" s="184" t="s">
        <v>1802</v>
      </c>
      <c r="UO73" s="184" t="s">
        <v>1803</v>
      </c>
      <c r="UP73" s="184" t="s">
        <v>1804</v>
      </c>
      <c r="UQ73" s="184" t="s">
        <v>2164</v>
      </c>
      <c r="UR73" s="184" t="s">
        <v>1805</v>
      </c>
      <c r="US73" s="184" t="s">
        <v>1806</v>
      </c>
      <c r="UT73" s="184" t="s">
        <v>1807</v>
      </c>
      <c r="UU73" s="184" t="s">
        <v>1808</v>
      </c>
      <c r="UV73" s="184" t="s">
        <v>1809</v>
      </c>
      <c r="UW73" s="184" t="s">
        <v>1810</v>
      </c>
      <c r="UX73" s="184" t="s">
        <v>1811</v>
      </c>
      <c r="UY73" s="184" t="s">
        <v>1812</v>
      </c>
      <c r="UZ73" s="184" t="s">
        <v>1813</v>
      </c>
      <c r="VA73" s="184" t="s">
        <v>1814</v>
      </c>
      <c r="VB73" s="184" t="s">
        <v>1815</v>
      </c>
      <c r="VC73" s="184" t="s">
        <v>1816</v>
      </c>
      <c r="VD73" s="184" t="s">
        <v>1817</v>
      </c>
      <c r="VE73" s="184" t="s">
        <v>1818</v>
      </c>
      <c r="VF73" s="184" t="s">
        <v>1819</v>
      </c>
      <c r="VG73" s="184" t="s">
        <v>2165</v>
      </c>
      <c r="VH73" s="184" t="s">
        <v>2166</v>
      </c>
      <c r="VI73" s="184" t="s">
        <v>2167</v>
      </c>
      <c r="VJ73" s="184" t="s">
        <v>1823</v>
      </c>
      <c r="VK73" s="184" t="s">
        <v>1824</v>
      </c>
      <c r="VL73" s="184" t="s">
        <v>1825</v>
      </c>
      <c r="VM73" s="184" t="s">
        <v>1826</v>
      </c>
      <c r="VN73" s="184" t="s">
        <v>1827</v>
      </c>
      <c r="VO73" s="184" t="s">
        <v>1828</v>
      </c>
      <c r="VP73" s="184" t="s">
        <v>1829</v>
      </c>
      <c r="VQ73" s="184" t="s">
        <v>1830</v>
      </c>
      <c r="VR73" s="184" t="s">
        <v>1831</v>
      </c>
      <c r="VS73" s="184" t="s">
        <v>2168</v>
      </c>
      <c r="VT73" s="184" t="s">
        <v>1832</v>
      </c>
      <c r="VU73" s="184" t="s">
        <v>1833</v>
      </c>
      <c r="VV73" s="184" t="s">
        <v>1834</v>
      </c>
      <c r="VW73" s="184" t="s">
        <v>1835</v>
      </c>
      <c r="VX73" s="184" t="s">
        <v>1836</v>
      </c>
      <c r="VY73" s="184" t="s">
        <v>1837</v>
      </c>
      <c r="VZ73" s="184" t="s">
        <v>1838</v>
      </c>
      <c r="WA73" s="184" t="s">
        <v>1839</v>
      </c>
      <c r="WB73" s="184" t="s">
        <v>1840</v>
      </c>
      <c r="WC73" s="184" t="s">
        <v>1841</v>
      </c>
      <c r="WD73" s="184" t="s">
        <v>1842</v>
      </c>
      <c r="WE73" s="184" t="s">
        <v>1843</v>
      </c>
      <c r="WF73" s="184" t="s">
        <v>1844</v>
      </c>
      <c r="WG73" s="184" t="s">
        <v>1845</v>
      </c>
      <c r="WH73" s="184" t="s">
        <v>1846</v>
      </c>
      <c r="WI73" s="184" t="s">
        <v>1847</v>
      </c>
      <c r="WJ73" s="184" t="s">
        <v>1848</v>
      </c>
      <c r="WK73" s="184" t="s">
        <v>1849</v>
      </c>
      <c r="WL73" s="184" t="s">
        <v>1850</v>
      </c>
      <c r="WM73" s="184" t="s">
        <v>1851</v>
      </c>
      <c r="WN73" s="184" t="s">
        <v>1852</v>
      </c>
      <c r="WO73" s="184" t="s">
        <v>1853</v>
      </c>
      <c r="WP73" s="184" t="s">
        <v>1854</v>
      </c>
      <c r="WQ73" s="184" t="s">
        <v>1855</v>
      </c>
      <c r="WR73" s="184" t="s">
        <v>1856</v>
      </c>
      <c r="WS73" s="184" t="s">
        <v>2169</v>
      </c>
      <c r="WT73" s="184" t="s">
        <v>2170</v>
      </c>
      <c r="WU73" s="184" t="s">
        <v>1857</v>
      </c>
      <c r="WV73" s="184" t="s">
        <v>1858</v>
      </c>
      <c r="WW73" s="184" t="s">
        <v>1859</v>
      </c>
      <c r="WX73" s="184" t="s">
        <v>2171</v>
      </c>
      <c r="WY73" s="184" t="s">
        <v>1860</v>
      </c>
      <c r="WZ73" s="184" t="s">
        <v>1861</v>
      </c>
      <c r="XA73" s="184" t="s">
        <v>1862</v>
      </c>
      <c r="XB73" s="184" t="s">
        <v>1863</v>
      </c>
      <c r="XC73" s="184" t="s">
        <v>2172</v>
      </c>
      <c r="XD73" s="184" t="s">
        <v>2173</v>
      </c>
      <c r="XE73" s="184" t="s">
        <v>2174</v>
      </c>
      <c r="XF73" s="184" t="s">
        <v>1867</v>
      </c>
      <c r="XG73" s="184" t="s">
        <v>1868</v>
      </c>
      <c r="XH73" s="184" t="s">
        <v>1869</v>
      </c>
      <c r="XI73" s="184" t="s">
        <v>2175</v>
      </c>
      <c r="XJ73" s="184" t="s">
        <v>1870</v>
      </c>
      <c r="XK73" s="184" t="s">
        <v>1871</v>
      </c>
      <c r="XL73" s="184" t="s">
        <v>1872</v>
      </c>
      <c r="XM73" s="184" t="s">
        <v>1873</v>
      </c>
      <c r="XN73" s="184" t="s">
        <v>1874</v>
      </c>
      <c r="XO73" s="184" t="s">
        <v>1875</v>
      </c>
      <c r="XP73" s="184" t="s">
        <v>1876</v>
      </c>
      <c r="XQ73" s="184" t="s">
        <v>1877</v>
      </c>
      <c r="XR73" s="184" t="s">
        <v>1878</v>
      </c>
      <c r="XS73" s="184" t="s">
        <v>1879</v>
      </c>
      <c r="XT73" s="184" t="s">
        <v>1880</v>
      </c>
      <c r="XU73" s="184" t="s">
        <v>1881</v>
      </c>
      <c r="XV73" s="184" t="s">
        <v>1882</v>
      </c>
      <c r="XW73" s="184" t="s">
        <v>1883</v>
      </c>
      <c r="XX73" s="184" t="s">
        <v>1884</v>
      </c>
      <c r="XY73" s="184" t="s">
        <v>1885</v>
      </c>
      <c r="XZ73" s="184" t="s">
        <v>1886</v>
      </c>
      <c r="YA73" s="184" t="s">
        <v>2176</v>
      </c>
      <c r="YB73" s="184" t="s">
        <v>2177</v>
      </c>
      <c r="YC73" s="184" t="s">
        <v>1888</v>
      </c>
      <c r="YD73" s="184" t="s">
        <v>1889</v>
      </c>
      <c r="YE73" s="184" t="s">
        <v>1890</v>
      </c>
      <c r="YF73" s="184" t="s">
        <v>1891</v>
      </c>
      <c r="YG73" s="184" t="s">
        <v>2178</v>
      </c>
      <c r="YH73" s="184" t="s">
        <v>1892</v>
      </c>
      <c r="YI73" s="184" t="s">
        <v>1893</v>
      </c>
      <c r="YJ73" s="184" t="s">
        <v>1894</v>
      </c>
      <c r="YK73" s="184" t="s">
        <v>1895</v>
      </c>
      <c r="YL73" s="184" t="s">
        <v>1896</v>
      </c>
      <c r="YM73" s="184" t="s">
        <v>1897</v>
      </c>
      <c r="YN73" s="184" t="s">
        <v>1898</v>
      </c>
      <c r="YO73" s="184" t="s">
        <v>1899</v>
      </c>
      <c r="YP73" s="184" t="s">
        <v>1900</v>
      </c>
      <c r="YQ73" s="184" t="s">
        <v>2179</v>
      </c>
      <c r="YR73" s="184" t="s">
        <v>2180</v>
      </c>
      <c r="YS73" s="184" t="s">
        <v>2181</v>
      </c>
      <c r="YT73" s="184" t="s">
        <v>1904</v>
      </c>
      <c r="YU73" s="184" t="s">
        <v>1905</v>
      </c>
      <c r="YV73" s="184" t="s">
        <v>1906</v>
      </c>
      <c r="YW73" s="184" t="s">
        <v>1907</v>
      </c>
      <c r="YX73" s="184" t="s">
        <v>1908</v>
      </c>
      <c r="YY73" s="184" t="s">
        <v>1909</v>
      </c>
      <c r="YZ73" s="184" t="s">
        <v>1910</v>
      </c>
      <c r="ZA73" s="184" t="s">
        <v>1911</v>
      </c>
      <c r="ZB73" s="184" t="s">
        <v>1912</v>
      </c>
      <c r="ZC73" s="184" t="s">
        <v>1913</v>
      </c>
      <c r="ZD73" s="184" t="s">
        <v>1914</v>
      </c>
      <c r="ZE73" s="184" t="s">
        <v>1915</v>
      </c>
      <c r="ZF73" s="184" t="s">
        <v>1916</v>
      </c>
      <c r="ZG73" s="184" t="s">
        <v>1917</v>
      </c>
      <c r="ZH73" s="184" t="s">
        <v>1918</v>
      </c>
      <c r="ZI73" s="184" t="s">
        <v>1919</v>
      </c>
      <c r="ZJ73" s="184" t="s">
        <v>1920</v>
      </c>
      <c r="ZK73" s="184" t="s">
        <v>1921</v>
      </c>
      <c r="ZL73" s="184" t="s">
        <v>1922</v>
      </c>
      <c r="ZM73" s="184" t="s">
        <v>1923</v>
      </c>
      <c r="ZN73" s="184" t="s">
        <v>1924</v>
      </c>
      <c r="ZO73" s="184" t="s">
        <v>1925</v>
      </c>
      <c r="ZP73" s="184" t="s">
        <v>1926</v>
      </c>
      <c r="ZQ73" s="184" t="s">
        <v>1927</v>
      </c>
      <c r="ZR73" s="184" t="s">
        <v>1928</v>
      </c>
      <c r="ZS73" s="184" t="s">
        <v>1929</v>
      </c>
      <c r="ZT73" s="184" t="s">
        <v>1930</v>
      </c>
      <c r="ZU73" s="184" t="s">
        <v>1931</v>
      </c>
      <c r="ZV73" s="184" t="s">
        <v>1932</v>
      </c>
      <c r="ZW73" s="184" t="s">
        <v>1933</v>
      </c>
      <c r="ZX73" s="184" t="s">
        <v>1934</v>
      </c>
      <c r="ZY73" s="184" t="s">
        <v>1935</v>
      </c>
      <c r="ZZ73" s="184" t="s">
        <v>1936</v>
      </c>
      <c r="AAA73" s="184" t="s">
        <v>1937</v>
      </c>
      <c r="AAB73" s="184" t="s">
        <v>1938</v>
      </c>
      <c r="AAC73" s="184" t="s">
        <v>2182</v>
      </c>
      <c r="AAD73" s="184" t="s">
        <v>2183</v>
      </c>
      <c r="AAE73" s="184" t="s">
        <v>2184</v>
      </c>
      <c r="AAF73" s="184" t="s">
        <v>1940</v>
      </c>
      <c r="AAG73" s="184" t="s">
        <v>1941</v>
      </c>
      <c r="AAH73" s="184" t="s">
        <v>1942</v>
      </c>
      <c r="AAI73" s="184" t="s">
        <v>1943</v>
      </c>
      <c r="AAJ73" s="184" t="s">
        <v>1944</v>
      </c>
      <c r="AAK73" s="184" t="s">
        <v>1945</v>
      </c>
      <c r="AAL73" s="184" t="s">
        <v>1946</v>
      </c>
      <c r="AAM73" s="184" t="s">
        <v>1947</v>
      </c>
      <c r="AAN73" s="184" t="s">
        <v>1948</v>
      </c>
      <c r="AAO73" s="184" t="s">
        <v>1949</v>
      </c>
      <c r="AAP73" s="184" t="s">
        <v>1950</v>
      </c>
      <c r="AAQ73" s="184" t="s">
        <v>1951</v>
      </c>
      <c r="AAR73" s="184" t="s">
        <v>1952</v>
      </c>
      <c r="AAS73" s="184" t="s">
        <v>1953</v>
      </c>
      <c r="AAT73" s="184" t="s">
        <v>1954</v>
      </c>
      <c r="AAU73" s="184" t="s">
        <v>1955</v>
      </c>
      <c r="AAV73" s="184" t="s">
        <v>1956</v>
      </c>
      <c r="AAW73" s="184" t="s">
        <v>1957</v>
      </c>
      <c r="AAX73" s="184" t="s">
        <v>2185</v>
      </c>
      <c r="AAY73" s="184" t="s">
        <v>1958</v>
      </c>
      <c r="AAZ73" s="184" t="s">
        <v>1959</v>
      </c>
      <c r="ABA73" s="184" t="s">
        <v>1960</v>
      </c>
      <c r="ABB73" s="184" t="s">
        <v>1961</v>
      </c>
      <c r="ABC73" s="184" t="s">
        <v>1962</v>
      </c>
      <c r="ABD73" s="184" t="s">
        <v>1963</v>
      </c>
      <c r="ABE73" s="184" t="s">
        <v>1964</v>
      </c>
      <c r="ABF73" s="184" t="s">
        <v>2186</v>
      </c>
      <c r="ABG73" s="184" t="s">
        <v>2187</v>
      </c>
      <c r="ABH73" s="184" t="s">
        <v>1965</v>
      </c>
      <c r="ABI73" s="184" t="s">
        <v>2188</v>
      </c>
      <c r="ABJ73" s="184" t="s">
        <v>2189</v>
      </c>
      <c r="ABK73" s="184" t="s">
        <v>2190</v>
      </c>
      <c r="ABL73" s="184" t="s">
        <v>2191</v>
      </c>
      <c r="ABM73" s="184" t="s">
        <v>1969</v>
      </c>
      <c r="ABN73" s="184" t="s">
        <v>1970</v>
      </c>
      <c r="ABO73" s="184" t="s">
        <v>1971</v>
      </c>
      <c r="ABP73" s="184" t="s">
        <v>1972</v>
      </c>
      <c r="ABQ73" s="184" t="s">
        <v>1973</v>
      </c>
      <c r="ABR73" s="184" t="s">
        <v>1974</v>
      </c>
      <c r="ABS73" s="184" t="s">
        <v>1975</v>
      </c>
      <c r="ABT73" s="184" t="s">
        <v>1976</v>
      </c>
      <c r="ABU73" s="184" t="s">
        <v>2192</v>
      </c>
      <c r="ABV73" s="184" t="s">
        <v>1977</v>
      </c>
      <c r="ABW73" s="184" t="s">
        <v>1978</v>
      </c>
      <c r="ABX73" s="184" t="s">
        <v>1979</v>
      </c>
      <c r="ABY73" s="184" t="s">
        <v>1980</v>
      </c>
      <c r="ABZ73" s="184" t="s">
        <v>1981</v>
      </c>
      <c r="ACA73" s="184" t="s">
        <v>1982</v>
      </c>
      <c r="ACB73" s="184" t="s">
        <v>1983</v>
      </c>
      <c r="ACC73" s="184" t="s">
        <v>1984</v>
      </c>
      <c r="ACD73" s="184" t="s">
        <v>1985</v>
      </c>
      <c r="ACE73" s="184" t="s">
        <v>1986</v>
      </c>
      <c r="ACF73" s="184" t="s">
        <v>1987</v>
      </c>
      <c r="ACG73" s="184" t="s">
        <v>1988</v>
      </c>
      <c r="ACH73" s="184" t="s">
        <v>1989</v>
      </c>
      <c r="ACI73" s="184" t="s">
        <v>1990</v>
      </c>
      <c r="ACJ73" s="184" t="s">
        <v>1991</v>
      </c>
      <c r="ACK73" s="184" t="s">
        <v>1992</v>
      </c>
      <c r="ACL73" s="184" t="s">
        <v>1993</v>
      </c>
      <c r="ACM73" s="184" t="s">
        <v>1994</v>
      </c>
      <c r="ACN73" s="184" t="s">
        <v>1995</v>
      </c>
      <c r="ACO73" s="184" t="s">
        <v>2193</v>
      </c>
      <c r="ACP73" s="184" t="s">
        <v>1996</v>
      </c>
      <c r="ACQ73" s="184" t="s">
        <v>1997</v>
      </c>
      <c r="ACR73" s="184" t="s">
        <v>1998</v>
      </c>
      <c r="ACS73" s="184" t="s">
        <v>1999</v>
      </c>
      <c r="ACT73" s="184" t="s">
        <v>2194</v>
      </c>
      <c r="ACU73" s="184" t="s">
        <v>2000</v>
      </c>
      <c r="ACV73" s="184" t="s">
        <v>2001</v>
      </c>
      <c r="ACW73" s="184" t="s">
        <v>2002</v>
      </c>
      <c r="ACX73" s="184" t="s">
        <v>2003</v>
      </c>
      <c r="ACY73" s="184" t="s">
        <v>2004</v>
      </c>
      <c r="ACZ73" s="184" t="s">
        <v>1863</v>
      </c>
      <c r="ADA73" s="184" t="s">
        <v>2195</v>
      </c>
      <c r="ADB73" s="184" t="s">
        <v>2196</v>
      </c>
      <c r="ADC73" s="184" t="s">
        <v>2197</v>
      </c>
      <c r="ADD73" s="184" t="s">
        <v>2005</v>
      </c>
      <c r="ADE73" s="184" t="s">
        <v>2006</v>
      </c>
      <c r="ADF73" s="184" t="s">
        <v>2007</v>
      </c>
      <c r="ADG73" s="184" t="s">
        <v>2008</v>
      </c>
      <c r="ADH73" s="184" t="s">
        <v>2009</v>
      </c>
      <c r="ADI73" s="184" t="s">
        <v>1499</v>
      </c>
      <c r="ADJ73" s="184" t="s">
        <v>2010</v>
      </c>
      <c r="ADK73" s="184" t="s">
        <v>2011</v>
      </c>
      <c r="ADL73" s="184" t="s">
        <v>2012</v>
      </c>
      <c r="ADM73" s="184" t="s">
        <v>2013</v>
      </c>
      <c r="ADN73" s="184" t="s">
        <v>2014</v>
      </c>
      <c r="ADO73" s="184" t="s">
        <v>2015</v>
      </c>
      <c r="ADP73" s="184" t="s">
        <v>2016</v>
      </c>
      <c r="ADQ73" s="184" t="s">
        <v>2017</v>
      </c>
      <c r="ADR73" s="184" t="s">
        <v>2018</v>
      </c>
      <c r="ADS73" s="184" t="s">
        <v>2019</v>
      </c>
      <c r="ADT73" s="184" t="s">
        <v>2020</v>
      </c>
      <c r="ADU73" s="184" t="s">
        <v>2021</v>
      </c>
      <c r="ADV73" s="184" t="s">
        <v>2022</v>
      </c>
      <c r="ADW73" s="184" t="s">
        <v>2023</v>
      </c>
      <c r="ADX73" s="184" t="s">
        <v>2024</v>
      </c>
      <c r="ADY73" s="184" t="s">
        <v>2040</v>
      </c>
      <c r="ADZ73" s="184" t="s">
        <v>2025</v>
      </c>
      <c r="AEA73" s="184" t="s">
        <v>2026</v>
      </c>
      <c r="AEB73" s="184" t="s">
        <v>2027</v>
      </c>
      <c r="AEC73" s="184" t="s">
        <v>2028</v>
      </c>
      <c r="AED73" s="184" t="s">
        <v>2029</v>
      </c>
      <c r="AEE73" s="184" t="s">
        <v>2030</v>
      </c>
      <c r="AEF73" s="184" t="s">
        <v>2031</v>
      </c>
      <c r="AEG73" s="184" t="s">
        <v>2032</v>
      </c>
      <c r="AEH73" s="184" t="s">
        <v>2033</v>
      </c>
      <c r="AEI73" s="184" t="s">
        <v>2034</v>
      </c>
      <c r="AEJ73" s="184" t="s">
        <v>2035</v>
      </c>
      <c r="AEK73" s="184" t="s">
        <v>2036</v>
      </c>
      <c r="AEL73" s="184" t="s">
        <v>2037</v>
      </c>
      <c r="AEM73" s="184" t="s">
        <v>2038</v>
      </c>
      <c r="AEN73" s="184" t="s">
        <v>2039</v>
      </c>
      <c r="AEO73" s="184" t="s">
        <v>2041</v>
      </c>
      <c r="AEP73" s="184" t="s">
        <v>2042</v>
      </c>
      <c r="AEQ73" s="184" t="s">
        <v>2043</v>
      </c>
      <c r="AER73" s="184" t="s">
        <v>2044</v>
      </c>
      <c r="AES73" s="184" t="s">
        <v>2045</v>
      </c>
      <c r="AET73" s="184" t="s">
        <v>2046</v>
      </c>
      <c r="AEU73" s="184" t="s">
        <v>2047</v>
      </c>
      <c r="AEV73" s="184" t="s">
        <v>2048</v>
      </c>
      <c r="AEW73" s="184" t="s">
        <v>2049</v>
      </c>
      <c r="AEX73" s="184" t="s">
        <v>2050</v>
      </c>
      <c r="AEY73" s="184" t="s">
        <v>2051</v>
      </c>
      <c r="AEZ73" s="184" t="s">
        <v>2052</v>
      </c>
      <c r="AFA73" s="184" t="s">
        <v>2053</v>
      </c>
      <c r="AFB73" s="184" t="s">
        <v>2054</v>
      </c>
      <c r="AFC73" s="184" t="s">
        <v>2055</v>
      </c>
      <c r="AFD73" s="184" t="s">
        <v>2056</v>
      </c>
      <c r="AFE73" s="184" t="s">
        <v>2057</v>
      </c>
      <c r="AFF73" s="184" t="s">
        <v>2058</v>
      </c>
      <c r="AFG73" s="184" t="s">
        <v>2059</v>
      </c>
      <c r="AFH73" s="184" t="s">
        <v>2060</v>
      </c>
      <c r="AFI73" s="184" t="s">
        <v>2061</v>
      </c>
      <c r="AFJ73" s="184" t="s">
        <v>2062</v>
      </c>
      <c r="AFK73" s="184" t="s">
        <v>2063</v>
      </c>
      <c r="AFL73" s="184" t="s">
        <v>2064</v>
      </c>
      <c r="AFM73" s="184" t="s">
        <v>2065</v>
      </c>
      <c r="AFN73" s="184" t="s">
        <v>2066</v>
      </c>
      <c r="AFO73" s="184" t="s">
        <v>2067</v>
      </c>
      <c r="AFP73" s="184" t="s">
        <v>2068</v>
      </c>
      <c r="AFQ73" s="184" t="s">
        <v>2069</v>
      </c>
      <c r="AFR73" s="184" t="s">
        <v>2070</v>
      </c>
      <c r="AFS73" s="184" t="s">
        <v>2071</v>
      </c>
      <c r="AFT73" s="184" t="s">
        <v>2072</v>
      </c>
      <c r="AFU73" s="184" t="s">
        <v>2073</v>
      </c>
      <c r="AFV73" s="184" t="s">
        <v>2074</v>
      </c>
      <c r="AFW73" s="184" t="s">
        <v>2075</v>
      </c>
      <c r="AFX73" s="184" t="s">
        <v>2076</v>
      </c>
      <c r="AFY73" s="184" t="s">
        <v>2077</v>
      </c>
      <c r="AFZ73" s="184" t="s">
        <v>2078</v>
      </c>
      <c r="AGA73" s="184" t="s">
        <v>2079</v>
      </c>
      <c r="AGB73" s="184" t="s">
        <v>2080</v>
      </c>
      <c r="AGC73" s="184" t="s">
        <v>2081</v>
      </c>
      <c r="AGD73" s="184" t="s">
        <v>2082</v>
      </c>
      <c r="AGE73" s="184" t="s">
        <v>2083</v>
      </c>
      <c r="AGF73" s="184" t="s">
        <v>2084</v>
      </c>
      <c r="AGG73" s="184" t="s">
        <v>2085</v>
      </c>
      <c r="AGH73" s="184" t="s">
        <v>2086</v>
      </c>
      <c r="AGI73" s="184" t="s">
        <v>2087</v>
      </c>
      <c r="AGJ73" s="184" t="s">
        <v>2088</v>
      </c>
      <c r="AGK73" s="184" t="s">
        <v>2089</v>
      </c>
      <c r="AGL73" s="184" t="s">
        <v>2090</v>
      </c>
      <c r="AGM73" s="184" t="s">
        <v>2091</v>
      </c>
      <c r="AGN73" s="184" t="s">
        <v>2092</v>
      </c>
      <c r="AGO73" s="184" t="s">
        <v>2093</v>
      </c>
      <c r="AGP73" s="184" t="s">
        <v>2094</v>
      </c>
      <c r="AGQ73" s="184" t="s">
        <v>2095</v>
      </c>
      <c r="AGR73" s="184" t="s">
        <v>2096</v>
      </c>
      <c r="AGS73" s="184" t="s">
        <v>2097</v>
      </c>
      <c r="AGT73" s="184" t="s">
        <v>2098</v>
      </c>
      <c r="AGU73" s="184" t="s">
        <v>2099</v>
      </c>
      <c r="AGV73" s="184" t="s">
        <v>2100</v>
      </c>
      <c r="AGW73" s="184" t="s">
        <v>2101</v>
      </c>
      <c r="AGX73" s="184" t="s">
        <v>2102</v>
      </c>
      <c r="AGY73" s="184" t="s">
        <v>2103</v>
      </c>
      <c r="AGZ73" s="184" t="s">
        <v>2104</v>
      </c>
      <c r="AHA73" s="184" t="s">
        <v>2105</v>
      </c>
      <c r="AHB73" s="184" t="s">
        <v>2106</v>
      </c>
      <c r="AHC73" s="184" t="s">
        <v>2107</v>
      </c>
      <c r="AHD73" s="184" t="s">
        <v>2108</v>
      </c>
      <c r="AHE73" s="184" t="s">
        <v>2109</v>
      </c>
      <c r="AHF73" s="184" t="s">
        <v>2110</v>
      </c>
      <c r="AHG73" s="184" t="s">
        <v>2111</v>
      </c>
      <c r="AHH73" s="184" t="s">
        <v>2112</v>
      </c>
      <c r="AHI73" s="184" t="s">
        <v>2113</v>
      </c>
      <c r="AHJ73" s="184" t="s">
        <v>2114</v>
      </c>
      <c r="AHK73" s="184" t="s">
        <v>2115</v>
      </c>
      <c r="AHL73" s="184" t="s">
        <v>2116</v>
      </c>
      <c r="AHM73" s="184" t="s">
        <v>2117</v>
      </c>
      <c r="AHN73" s="184" t="s">
        <v>2118</v>
      </c>
      <c r="AHQ73" s="208">
        <v>68</v>
      </c>
    </row>
    <row r="74" spans="1:901">
      <c r="A74" s="183">
        <v>3</v>
      </c>
      <c r="B74" s="224" t="s">
        <v>6223</v>
      </c>
      <c r="C74" s="222">
        <v>573605532.62</v>
      </c>
      <c r="D74" s="222">
        <v>3178927.7</v>
      </c>
      <c r="E74" s="222">
        <v>10480206.130000001</v>
      </c>
      <c r="F74" s="222">
        <v>5710074.0700000003</v>
      </c>
      <c r="G74" s="222">
        <v>36024874.200000003</v>
      </c>
      <c r="H74" s="222">
        <v>-3236598.47</v>
      </c>
      <c r="I74" s="222">
        <v>304706640.5</v>
      </c>
      <c r="J74" s="222">
        <v>81566270.120000005</v>
      </c>
      <c r="K74" s="222">
        <v>13234471.039999999</v>
      </c>
      <c r="L74" s="222">
        <v>10773174.67</v>
      </c>
      <c r="M74" s="222">
        <v>-310383.76</v>
      </c>
      <c r="N74" s="222">
        <v>5563534.8700000001</v>
      </c>
      <c r="O74" s="222">
        <v>97494519.370000005</v>
      </c>
      <c r="P74" s="222">
        <v>6788695.9199999999</v>
      </c>
      <c r="Q74" s="222">
        <v>1210914.95</v>
      </c>
      <c r="R74" s="222">
        <v>818477.04</v>
      </c>
      <c r="S74" s="222">
        <v>26627595.41</v>
      </c>
      <c r="T74" s="222">
        <v>699413.52</v>
      </c>
      <c r="U74" s="222">
        <v>863539939.83000004</v>
      </c>
      <c r="V74" s="222">
        <v>4747059.53</v>
      </c>
      <c r="W74" s="222">
        <v>25146234.07</v>
      </c>
      <c r="X74" s="222">
        <v>114600879.43000001</v>
      </c>
      <c r="Y74" s="222">
        <v>4377941.2699999996</v>
      </c>
      <c r="Z74" s="222">
        <v>-8481999.8399999999</v>
      </c>
      <c r="AA74" s="222">
        <v>4579493.54</v>
      </c>
      <c r="AB74" s="222">
        <v>-1622945.29</v>
      </c>
      <c r="AC74" s="222">
        <v>3051853.38</v>
      </c>
      <c r="AD74" s="222">
        <v>-10948089.199999999</v>
      </c>
      <c r="AE74" s="222">
        <v>-30094923.010000002</v>
      </c>
      <c r="AF74" s="222">
        <v>-6766124.1699999999</v>
      </c>
      <c r="AG74" s="222">
        <v>-32182826.5</v>
      </c>
      <c r="AH74" s="222">
        <v>-19269204.870000001</v>
      </c>
      <c r="AI74" s="222">
        <v>796950.12</v>
      </c>
      <c r="AJ74" s="222">
        <v>-1538419.18</v>
      </c>
      <c r="AK74" s="222">
        <v>69490839.319999993</v>
      </c>
      <c r="AL74" s="222">
        <v>965891.52</v>
      </c>
      <c r="AM74" s="222">
        <v>58183416.780000001</v>
      </c>
      <c r="AN74" s="222">
        <v>6463723.9800000004</v>
      </c>
      <c r="AO74" s="222">
        <v>-185670.27</v>
      </c>
      <c r="AP74" s="222">
        <v>1320586.3999999999</v>
      </c>
      <c r="AQ74" s="222">
        <v>-4474597.82</v>
      </c>
      <c r="AR74" s="222">
        <v>-5608431.8899999997</v>
      </c>
      <c r="AS74" s="222">
        <v>145003461.74000001</v>
      </c>
      <c r="AT74" s="222">
        <v>7144684.0999999996</v>
      </c>
      <c r="AU74" s="222">
        <v>11629791.01</v>
      </c>
      <c r="AV74" s="222">
        <v>9476957.6699999999</v>
      </c>
      <c r="AW74" s="222">
        <v>198078.48</v>
      </c>
      <c r="AX74" s="222">
        <v>2010909.32</v>
      </c>
      <c r="AY74" s="222">
        <v>16109159.609999999</v>
      </c>
      <c r="AZ74" s="222">
        <v>8243517.2000000002</v>
      </c>
      <c r="BA74" s="222">
        <v>9059695.8800000008</v>
      </c>
      <c r="BB74" s="222">
        <v>7399375.9500000002</v>
      </c>
      <c r="BC74" s="222">
        <v>9491124.1300000008</v>
      </c>
      <c r="BD74" s="222">
        <v>2100114.02</v>
      </c>
      <c r="BE74" s="222">
        <v>12751710.970000001</v>
      </c>
      <c r="BF74" s="222">
        <v>6437037.0099999998</v>
      </c>
      <c r="BG74" s="222">
        <v>24821030.98</v>
      </c>
      <c r="BH74" s="222">
        <v>27441390.41</v>
      </c>
      <c r="BI74" s="222">
        <v>68874011.400000006</v>
      </c>
      <c r="BJ74" s="222">
        <v>2653551.56</v>
      </c>
      <c r="BK74" s="222">
        <v>-426455.03</v>
      </c>
      <c r="BL74" s="222">
        <v>-2120745.84</v>
      </c>
      <c r="BM74" s="222">
        <v>5163650.59</v>
      </c>
      <c r="BN74" s="222">
        <v>845764.89</v>
      </c>
      <c r="BO74" s="222">
        <v>261141.13</v>
      </c>
      <c r="BP74" s="222">
        <v>613481.47</v>
      </c>
      <c r="BQ74" s="222">
        <v>218997089.84</v>
      </c>
      <c r="BR74" s="222">
        <v>12390301.33</v>
      </c>
      <c r="BS74" s="222">
        <v>9173823.3000000007</v>
      </c>
      <c r="BT74" s="222">
        <v>4669664.13</v>
      </c>
      <c r="BU74" s="222">
        <v>4128692.7</v>
      </c>
      <c r="BV74" s="222">
        <v>4109116.49</v>
      </c>
      <c r="BW74" s="222">
        <v>8191391.79</v>
      </c>
      <c r="BX74" s="222">
        <v>16161147.970000001</v>
      </c>
      <c r="BY74" s="222">
        <v>44380494.119999997</v>
      </c>
      <c r="BZ74" s="222">
        <v>4783126.79</v>
      </c>
      <c r="CA74" s="222">
        <v>-7484448.79</v>
      </c>
      <c r="CB74" s="222">
        <v>2661110.13</v>
      </c>
      <c r="CC74" s="222">
        <v>2107796.39</v>
      </c>
      <c r="CD74" s="222">
        <v>5475978.0499999998</v>
      </c>
      <c r="CE74" s="222">
        <v>778044.24</v>
      </c>
      <c r="CF74" s="222">
        <v>1701282538.3299999</v>
      </c>
      <c r="CG74" s="222">
        <v>23417456.289999999</v>
      </c>
      <c r="CH74" s="222">
        <v>20646859.609999999</v>
      </c>
      <c r="CI74" s="222">
        <v>10066648.82</v>
      </c>
      <c r="CJ74" s="222">
        <v>34984401.25</v>
      </c>
      <c r="CK74" s="222">
        <v>11553403.91</v>
      </c>
      <c r="CL74" s="222">
        <v>16940617.780000001</v>
      </c>
      <c r="CM74" s="222">
        <v>21353766.73</v>
      </c>
      <c r="CN74" s="222">
        <v>12596459.98</v>
      </c>
      <c r="CO74" s="222">
        <v>1702384.12</v>
      </c>
      <c r="CP74" s="222">
        <v>11173728.1</v>
      </c>
      <c r="CQ74" s="222">
        <v>8495780.0600000005</v>
      </c>
      <c r="CR74" s="222">
        <v>16299986.93</v>
      </c>
      <c r="CS74" s="222">
        <v>151121488.31</v>
      </c>
      <c r="CT74" s="222">
        <v>18177745.140000001</v>
      </c>
      <c r="CU74" s="222">
        <v>13629619.890000001</v>
      </c>
      <c r="CV74" s="222">
        <v>3298006.96</v>
      </c>
      <c r="CW74" s="222">
        <v>15656968.119999999</v>
      </c>
      <c r="CX74" s="222">
        <v>2198058.0299999998</v>
      </c>
      <c r="CY74" s="222">
        <v>6850434.8899999997</v>
      </c>
      <c r="CZ74" s="222">
        <v>11983011.869999999</v>
      </c>
      <c r="DA74" s="222">
        <v>50025621.789999999</v>
      </c>
      <c r="DB74" s="222">
        <v>131268695.11</v>
      </c>
      <c r="DC74" s="222">
        <v>-821030.5</v>
      </c>
      <c r="DD74" s="222">
        <v>2228405.5099999998</v>
      </c>
      <c r="DE74" s="222">
        <v>10820279.970000001</v>
      </c>
      <c r="DF74" s="222">
        <v>17095266.120000001</v>
      </c>
      <c r="DG74" s="222">
        <v>1977925.36</v>
      </c>
      <c r="DH74" s="222">
        <v>5046410.24</v>
      </c>
      <c r="DI74" s="222">
        <v>15679022.33</v>
      </c>
      <c r="DJ74" s="222">
        <v>910819089.32000005</v>
      </c>
      <c r="DK74" s="222">
        <v>3974115.1</v>
      </c>
      <c r="DL74" s="222">
        <v>16111249.960000001</v>
      </c>
      <c r="DM74" s="222">
        <v>32608307.649999999</v>
      </c>
      <c r="DN74" s="222">
        <v>12084291.720000001</v>
      </c>
      <c r="DO74" s="222">
        <v>8877579.9100000001</v>
      </c>
      <c r="DP74" s="222">
        <v>42561680.149999999</v>
      </c>
      <c r="DQ74" s="222">
        <v>31270213.93</v>
      </c>
      <c r="DR74" s="222">
        <v>37729908.840000004</v>
      </c>
      <c r="DS74" s="222">
        <v>124053925.33</v>
      </c>
      <c r="DT74" s="222">
        <v>-8901329.6199999992</v>
      </c>
      <c r="DU74" s="222">
        <v>16014343.02</v>
      </c>
      <c r="DV74" s="222">
        <v>-9726524.6600000001</v>
      </c>
      <c r="DW74" s="222">
        <v>-998465.6</v>
      </c>
      <c r="DX74" s="222">
        <v>2287212.4300000002</v>
      </c>
      <c r="DY74" s="222">
        <v>5983136.96</v>
      </c>
      <c r="DZ74" s="222">
        <v>12227735.25</v>
      </c>
      <c r="EA74" s="222">
        <v>-577686.66</v>
      </c>
      <c r="EB74" s="222">
        <v>10995502.75</v>
      </c>
      <c r="EC74" s="222">
        <v>-15984990.16</v>
      </c>
      <c r="ED74" s="222">
        <v>114481998.94</v>
      </c>
      <c r="EE74" s="222">
        <v>179172521.59</v>
      </c>
      <c r="EF74" s="222">
        <v>37901043.630000003</v>
      </c>
      <c r="EG74" s="222">
        <v>8451726.8300000001</v>
      </c>
      <c r="EH74" s="222">
        <v>23180880.559999999</v>
      </c>
      <c r="EI74" s="222">
        <v>571968.07999999996</v>
      </c>
      <c r="EJ74" s="222">
        <v>13438513.720000001</v>
      </c>
      <c r="EK74" s="222">
        <v>2715023.41</v>
      </c>
      <c r="EL74" s="222">
        <v>17169976.989999998</v>
      </c>
      <c r="EM74" s="222">
        <v>168885716.63</v>
      </c>
      <c r="EN74" s="222">
        <v>2722032.76</v>
      </c>
      <c r="EO74" s="222">
        <v>-4775846.68</v>
      </c>
      <c r="EP74" s="222">
        <v>7039051.4699999997</v>
      </c>
      <c r="EQ74" s="222">
        <v>247744.38</v>
      </c>
      <c r="ER74" s="222">
        <v>10159319.890000001</v>
      </c>
      <c r="ES74" s="222">
        <v>-5989378.1100000003</v>
      </c>
      <c r="ET74" s="222">
        <v>2415268.0699999998</v>
      </c>
      <c r="EU74" s="222">
        <v>-1958257.22</v>
      </c>
      <c r="EV74" s="222">
        <v>203555711.02000001</v>
      </c>
      <c r="EW74" s="222">
        <v>32635654.940000001</v>
      </c>
      <c r="EX74" s="222">
        <v>24456795.25</v>
      </c>
      <c r="EY74" s="222">
        <v>10015486.5</v>
      </c>
      <c r="EZ74" s="222">
        <v>19979545.760000002</v>
      </c>
      <c r="FA74" s="222">
        <v>16390824.810000001</v>
      </c>
      <c r="FB74" s="222">
        <v>20858664.109999999</v>
      </c>
      <c r="FC74" s="222">
        <v>14236549.25</v>
      </c>
      <c r="FD74" s="222">
        <v>18275637.050000001</v>
      </c>
      <c r="FE74" s="222">
        <v>30173058.84</v>
      </c>
      <c r="FF74" s="222">
        <v>13990461.789999999</v>
      </c>
      <c r="FG74" s="222">
        <v>7894369.4900000002</v>
      </c>
      <c r="FH74" s="222">
        <v>95021444.299999997</v>
      </c>
      <c r="FI74" s="222">
        <v>12015844.029999999</v>
      </c>
      <c r="FJ74" s="222">
        <v>9563938.1999999993</v>
      </c>
      <c r="FK74" s="222">
        <v>14488003.43</v>
      </c>
      <c r="FL74" s="222">
        <v>8854543.2100000009</v>
      </c>
      <c r="FM74" s="222">
        <v>29289977.530000001</v>
      </c>
      <c r="FN74" s="222">
        <v>3666834.74</v>
      </c>
      <c r="FO74" s="222">
        <v>11454913.32</v>
      </c>
      <c r="FP74" s="222">
        <v>986027464.04999995</v>
      </c>
      <c r="FQ74" s="222">
        <v>9235892.2400000002</v>
      </c>
      <c r="FR74" s="222">
        <v>23219377.579999998</v>
      </c>
      <c r="FS74" s="222">
        <v>13742344.779999999</v>
      </c>
      <c r="FT74" s="222">
        <v>23840733.559999999</v>
      </c>
      <c r="FU74" s="222">
        <v>15897780.84</v>
      </c>
      <c r="FV74" s="222">
        <v>-505680.09</v>
      </c>
      <c r="FW74" s="222">
        <v>-8349490.1399999997</v>
      </c>
      <c r="FX74" s="222">
        <v>18940200.239999998</v>
      </c>
      <c r="FY74" s="222">
        <v>37392645.119999997</v>
      </c>
      <c r="FZ74" s="222">
        <v>11738694.07</v>
      </c>
      <c r="GA74" s="222">
        <v>4070959.32</v>
      </c>
      <c r="GB74" s="222">
        <v>21550956.460000001</v>
      </c>
      <c r="GC74" s="222">
        <v>24926261.82</v>
      </c>
      <c r="GD74" s="222">
        <v>117124735.15000001</v>
      </c>
      <c r="GE74" s="222">
        <v>6059650.3600000003</v>
      </c>
      <c r="GF74" s="222">
        <v>19742276.920000002</v>
      </c>
      <c r="GG74" s="222">
        <v>10311139.9</v>
      </c>
      <c r="GH74" s="222">
        <v>14121988.199999999</v>
      </c>
      <c r="GI74" s="222">
        <v>10170008.529999999</v>
      </c>
      <c r="GJ74" s="222">
        <v>1246446.1200000001</v>
      </c>
      <c r="GK74" s="222">
        <v>35413647.619999997</v>
      </c>
      <c r="GL74" s="222">
        <v>6747933.8600000003</v>
      </c>
      <c r="GM74" s="222">
        <v>7857619.5800000001</v>
      </c>
      <c r="GN74" s="222">
        <v>5862465.21</v>
      </c>
      <c r="GO74" s="222">
        <v>4204569.87</v>
      </c>
      <c r="GP74" s="222">
        <v>136530911.93000001</v>
      </c>
      <c r="GQ74" s="222">
        <v>71830557.989999995</v>
      </c>
      <c r="GR74" s="222">
        <v>15424737.789999999</v>
      </c>
      <c r="GS74" s="222">
        <v>23351833.670000002</v>
      </c>
      <c r="GT74" s="222">
        <v>8497835.8900000006</v>
      </c>
      <c r="GU74" s="222">
        <v>16570991.84</v>
      </c>
      <c r="GV74" s="222">
        <v>13721664.800000001</v>
      </c>
      <c r="GW74" s="222">
        <v>13131385.449999999</v>
      </c>
      <c r="GX74" s="222">
        <v>50049775.689999998</v>
      </c>
      <c r="GY74" s="222">
        <v>12038231.49</v>
      </c>
      <c r="GZ74" s="222">
        <v>-4402733.46</v>
      </c>
      <c r="HA74" s="222">
        <v>-5008896.4800000004</v>
      </c>
      <c r="HB74" s="222">
        <v>-28323947.02</v>
      </c>
      <c r="HC74" s="222">
        <v>135623189.53</v>
      </c>
      <c r="HD74" s="222">
        <v>34085319.969999999</v>
      </c>
      <c r="HE74" s="222">
        <v>5264107.3099999996</v>
      </c>
      <c r="HF74" s="222">
        <v>39139942.25</v>
      </c>
      <c r="HG74" s="222">
        <v>78604819.420000002</v>
      </c>
      <c r="HH74" s="222">
        <v>4525226.9400000004</v>
      </c>
      <c r="HI74" s="222">
        <v>806858229.65999997</v>
      </c>
      <c r="HJ74" s="222">
        <v>-3209900.51</v>
      </c>
      <c r="HK74" s="222">
        <v>26701919.43</v>
      </c>
      <c r="HL74" s="222">
        <v>87972984.450000003</v>
      </c>
      <c r="HM74" s="222">
        <v>-1284123.27</v>
      </c>
      <c r="HN74" s="222">
        <v>19632314.800000001</v>
      </c>
      <c r="HO74" s="222">
        <v>34751600.32</v>
      </c>
      <c r="HP74" s="222">
        <v>6093514.1799999997</v>
      </c>
      <c r="HQ74" s="222">
        <v>345392667.20999998</v>
      </c>
      <c r="HR74" s="222">
        <v>-28783593.949999999</v>
      </c>
      <c r="HS74" s="222">
        <v>8495376.1400000006</v>
      </c>
      <c r="HT74" s="222">
        <v>10652414.859999999</v>
      </c>
      <c r="HU74" s="222">
        <v>14885410.529999999</v>
      </c>
      <c r="HV74" s="222">
        <v>4239952.7</v>
      </c>
      <c r="HW74" s="222">
        <v>8403976.6199999992</v>
      </c>
      <c r="HX74" s="222">
        <v>7847031.4100000001</v>
      </c>
      <c r="HY74" s="222">
        <v>6547388.4500000002</v>
      </c>
      <c r="HZ74" s="222">
        <v>12178328.029999999</v>
      </c>
      <c r="IA74" s="222">
        <v>16815559.350000001</v>
      </c>
      <c r="IB74" s="222">
        <v>58791532.299999997</v>
      </c>
      <c r="IC74" s="222">
        <v>4257492.17</v>
      </c>
      <c r="ID74" s="222">
        <v>5379597.5700000003</v>
      </c>
      <c r="IE74" s="222">
        <v>-3211528.08</v>
      </c>
      <c r="IF74" s="222">
        <v>6207101.29</v>
      </c>
      <c r="IG74" s="222">
        <v>194294222.90000001</v>
      </c>
      <c r="IH74" s="222">
        <v>20990788.120000001</v>
      </c>
      <c r="II74" s="222">
        <v>13533523.1</v>
      </c>
      <c r="IJ74" s="222">
        <v>7423766.0099999998</v>
      </c>
      <c r="IK74" s="222">
        <v>-20707487.079999998</v>
      </c>
      <c r="IL74" s="222">
        <v>6743684.0199999996</v>
      </c>
      <c r="IM74" s="222">
        <v>6865520.5</v>
      </c>
      <c r="IN74" s="222">
        <v>94952.78</v>
      </c>
      <c r="IO74" s="222">
        <v>8046019.96</v>
      </c>
      <c r="IP74" s="222">
        <v>-2730404.08</v>
      </c>
      <c r="IQ74" s="222">
        <v>43672962.189999998</v>
      </c>
      <c r="IR74" s="222">
        <v>312870184.93000001</v>
      </c>
      <c r="IS74" s="222">
        <v>-20912295.960000001</v>
      </c>
      <c r="IT74" s="222">
        <v>16956522.239999998</v>
      </c>
      <c r="IU74" s="222">
        <v>15117991.27</v>
      </c>
      <c r="IV74" s="222">
        <v>61756853.079999998</v>
      </c>
      <c r="IW74" s="222">
        <v>13046613.810000001</v>
      </c>
      <c r="IX74" s="222">
        <v>7127190.3499999996</v>
      </c>
      <c r="IY74" s="222">
        <v>13402005.779999999</v>
      </c>
      <c r="IZ74" s="222">
        <v>6581234.6799999997</v>
      </c>
      <c r="JA74" s="222">
        <v>-6817509.5199999996</v>
      </c>
      <c r="JB74" s="222">
        <v>17746060.100000001</v>
      </c>
      <c r="JC74" s="222">
        <v>9867668.0500000007</v>
      </c>
      <c r="JD74" s="222">
        <v>122779698.11</v>
      </c>
      <c r="JE74" s="222">
        <v>7165850.8300000001</v>
      </c>
      <c r="JF74" s="222">
        <v>4355402.07</v>
      </c>
      <c r="JG74" s="222">
        <v>-61767.31</v>
      </c>
      <c r="JH74" s="222">
        <v>-2531941.65</v>
      </c>
      <c r="JI74" s="222">
        <v>2983738.43</v>
      </c>
      <c r="JJ74" s="222">
        <v>74961209.650000006</v>
      </c>
      <c r="JK74" s="222">
        <v>496526.19</v>
      </c>
      <c r="JL74" s="222">
        <v>2906697.74</v>
      </c>
      <c r="JM74" s="222">
        <v>32162888.609999999</v>
      </c>
      <c r="JN74" s="222">
        <v>256253.26</v>
      </c>
      <c r="JO74" s="222">
        <v>-5702327.6500000004</v>
      </c>
      <c r="JP74" s="222">
        <v>3734567.69</v>
      </c>
      <c r="JQ74" s="222">
        <v>177778041.44999999</v>
      </c>
      <c r="JR74" s="222">
        <v>46979752.549999997</v>
      </c>
      <c r="JS74" s="222">
        <v>24244234.829999998</v>
      </c>
      <c r="JT74" s="222">
        <v>8839806.3000000007</v>
      </c>
      <c r="JU74" s="222">
        <v>8068695.5499999998</v>
      </c>
      <c r="JV74" s="222">
        <v>5062586.18</v>
      </c>
      <c r="JW74" s="222">
        <v>10702819.43</v>
      </c>
      <c r="JX74" s="222">
        <v>31968566.02</v>
      </c>
      <c r="JY74" s="222">
        <v>39711531.109999999</v>
      </c>
      <c r="JZ74" s="222">
        <v>8569020.5800000001</v>
      </c>
      <c r="KA74" s="222">
        <v>34030090.460000001</v>
      </c>
      <c r="KB74" s="222">
        <v>10453077.060000001</v>
      </c>
      <c r="KC74" s="222">
        <v>1039588.35</v>
      </c>
      <c r="KD74" s="222">
        <v>12672607.26</v>
      </c>
      <c r="KE74" s="222">
        <v>6609207.6100000003</v>
      </c>
      <c r="KF74" s="222">
        <v>583418461.78999996</v>
      </c>
      <c r="KG74" s="222">
        <v>27749766.829999998</v>
      </c>
      <c r="KH74" s="222">
        <v>50685837.969999999</v>
      </c>
      <c r="KI74" s="222">
        <v>225532.79999999999</v>
      </c>
      <c r="KJ74" s="222">
        <v>63500092.049999997</v>
      </c>
      <c r="KK74" s="222">
        <v>89548197.090000004</v>
      </c>
      <c r="KL74" s="222">
        <v>34189626.539999999</v>
      </c>
      <c r="KM74" s="222">
        <v>24680937.100000001</v>
      </c>
      <c r="KN74" s="222">
        <v>13449472.85</v>
      </c>
      <c r="KO74" s="222">
        <v>58834603.710000001</v>
      </c>
      <c r="KP74" s="222">
        <v>1957471.61</v>
      </c>
      <c r="KQ74" s="222">
        <v>-3162269.28</v>
      </c>
      <c r="KR74" s="222">
        <v>-7646972.0199999996</v>
      </c>
      <c r="KS74" s="222">
        <v>6341339.5300000003</v>
      </c>
      <c r="KT74" s="222">
        <v>-1611366.31</v>
      </c>
      <c r="KU74" s="222">
        <v>-12786939.949999999</v>
      </c>
      <c r="KV74" s="222">
        <v>86438904.659999996</v>
      </c>
      <c r="KW74" s="222">
        <v>189164796.99000001</v>
      </c>
      <c r="KX74" s="222">
        <v>3637132.19</v>
      </c>
      <c r="KY74" s="222">
        <v>3355938.37</v>
      </c>
      <c r="KZ74" s="222">
        <v>-11685027.390000001</v>
      </c>
      <c r="LA74" s="222">
        <v>6636677.3700000001</v>
      </c>
      <c r="LB74" s="222">
        <v>3907033.13</v>
      </c>
      <c r="LC74" s="222">
        <v>4931697.29</v>
      </c>
      <c r="LD74" s="222">
        <v>1298391.48</v>
      </c>
      <c r="LE74" s="222">
        <v>859665788.96000004</v>
      </c>
      <c r="LF74" s="222">
        <v>-4329785.97</v>
      </c>
      <c r="LG74" s="222">
        <v>83302652.409999996</v>
      </c>
      <c r="LH74" s="222">
        <v>88248441.609999999</v>
      </c>
      <c r="LI74" s="222">
        <v>18444465.600000001</v>
      </c>
      <c r="LJ74" s="222">
        <v>2793314.28</v>
      </c>
      <c r="LK74" s="222">
        <v>304299.40000000002</v>
      </c>
      <c r="LL74" s="222">
        <v>2801364.39</v>
      </c>
      <c r="LM74" s="222">
        <v>2645669.9900000002</v>
      </c>
      <c r="LN74" s="222">
        <v>602588.84</v>
      </c>
      <c r="LO74" s="222">
        <v>128278.09</v>
      </c>
      <c r="LP74" s="222">
        <v>2895360.51</v>
      </c>
      <c r="LQ74" s="222">
        <v>18326240.870000001</v>
      </c>
      <c r="LR74" s="222">
        <v>28909468.370000001</v>
      </c>
      <c r="LS74" s="222">
        <v>467701575.20999998</v>
      </c>
      <c r="LT74" s="222">
        <v>42820973.719999999</v>
      </c>
      <c r="LU74" s="222">
        <v>140389383.71000001</v>
      </c>
      <c r="LV74" s="222">
        <v>71220738.379999995</v>
      </c>
      <c r="LW74" s="222">
        <v>4994522.93</v>
      </c>
      <c r="LX74" s="222">
        <v>39404682.310000002</v>
      </c>
      <c r="LY74" s="222">
        <v>27442078.109999999</v>
      </c>
      <c r="LZ74" s="222">
        <v>37501692.280000001</v>
      </c>
      <c r="MA74" s="222">
        <v>43082410.460000001</v>
      </c>
      <c r="MB74" s="222">
        <v>88971525.390000001</v>
      </c>
      <c r="MC74" s="222">
        <v>-7955486.1900000004</v>
      </c>
      <c r="MD74" s="222">
        <v>26319041.870000001</v>
      </c>
      <c r="ME74" s="222">
        <v>239682065.38999999</v>
      </c>
      <c r="MF74" s="222">
        <v>24775240.93</v>
      </c>
      <c r="MG74" s="222">
        <v>27609396.149999999</v>
      </c>
      <c r="MH74" s="222">
        <v>23221707.399999999</v>
      </c>
      <c r="MI74" s="222">
        <v>24466852.190000001</v>
      </c>
      <c r="MJ74" s="222">
        <v>19637322.780000001</v>
      </c>
      <c r="MK74" s="222">
        <v>3698393.86</v>
      </c>
      <c r="ML74" s="222">
        <v>17548465.079999998</v>
      </c>
      <c r="MM74" s="222">
        <v>8510917.8399999999</v>
      </c>
      <c r="MN74" s="222">
        <v>20543754.82</v>
      </c>
      <c r="MO74" s="222">
        <v>15689669.109999999</v>
      </c>
      <c r="MP74" s="222">
        <v>28761040.469999999</v>
      </c>
      <c r="MQ74" s="222">
        <v>299003132.72000003</v>
      </c>
      <c r="MR74" s="222">
        <v>12579200.630000001</v>
      </c>
      <c r="MS74" s="222">
        <v>77905502.409999996</v>
      </c>
      <c r="MT74" s="222">
        <v>2136526.92</v>
      </c>
      <c r="MU74" s="222">
        <v>35088009.799999997</v>
      </c>
      <c r="MV74" s="222">
        <v>43571594.310000002</v>
      </c>
      <c r="MW74" s="222">
        <v>67322370.689999998</v>
      </c>
      <c r="MX74" s="222">
        <v>12596.34</v>
      </c>
      <c r="MY74" s="222">
        <v>7429908.6100000003</v>
      </c>
      <c r="MZ74" s="222">
        <v>2478668.1800000002</v>
      </c>
      <c r="NA74" s="222">
        <v>26820910.5</v>
      </c>
      <c r="NB74" s="222">
        <v>1211931328.1400001</v>
      </c>
      <c r="NC74" s="222">
        <v>165616204.61000001</v>
      </c>
      <c r="ND74" s="222">
        <v>20724670.149999999</v>
      </c>
      <c r="NE74" s="222">
        <v>366018165.25999999</v>
      </c>
      <c r="NF74" s="222">
        <v>16922084.91</v>
      </c>
      <c r="NG74" s="222">
        <v>51328560.890000001</v>
      </c>
      <c r="NH74" s="222">
        <v>196305979.08000001</v>
      </c>
      <c r="NI74" s="222">
        <v>147946202.53999999</v>
      </c>
      <c r="NJ74" s="222">
        <v>25118541.649999999</v>
      </c>
      <c r="NK74" s="222">
        <v>128414561.95999999</v>
      </c>
      <c r="NL74" s="222">
        <v>74415507.900000006</v>
      </c>
      <c r="NM74" s="222">
        <v>40898968.890000001</v>
      </c>
      <c r="NN74" s="222">
        <v>162177590.81</v>
      </c>
      <c r="NO74" s="222">
        <v>16543584.49</v>
      </c>
      <c r="NP74" s="222">
        <v>6664201.7199999997</v>
      </c>
      <c r="NQ74" s="222">
        <v>16440394.99</v>
      </c>
      <c r="NR74" s="222">
        <v>18254798.059999999</v>
      </c>
      <c r="NS74" s="222">
        <v>11454710.970000001</v>
      </c>
      <c r="NT74" s="222">
        <v>18732884.559999999</v>
      </c>
      <c r="NU74" s="222">
        <v>205788769.30000001</v>
      </c>
      <c r="NV74" s="222">
        <v>131348930.86</v>
      </c>
      <c r="NW74" s="222">
        <v>21506920.059999999</v>
      </c>
      <c r="NX74" s="222">
        <v>4711394.17</v>
      </c>
      <c r="NY74" s="222">
        <v>16046778.52</v>
      </c>
      <c r="NZ74" s="222">
        <v>5571175.5899999999</v>
      </c>
      <c r="OA74" s="222">
        <v>5303632.46</v>
      </c>
      <c r="OB74" s="222">
        <v>886112540.29999995</v>
      </c>
      <c r="OC74" s="222">
        <v>-48267893.18</v>
      </c>
      <c r="OD74" s="222">
        <v>37349632.530000001</v>
      </c>
      <c r="OE74" s="222">
        <v>83543827.689999998</v>
      </c>
      <c r="OF74" s="222">
        <v>9552195.5</v>
      </c>
      <c r="OG74" s="222">
        <v>69669197.530000001</v>
      </c>
      <c r="OH74" s="222">
        <v>19585680.75</v>
      </c>
      <c r="OI74" s="222">
        <v>16010415.710000001</v>
      </c>
      <c r="OJ74" s="222">
        <v>93292701.920000002</v>
      </c>
      <c r="OK74" s="222">
        <v>-29403866.739999998</v>
      </c>
      <c r="OL74" s="222">
        <v>157571298.55000001</v>
      </c>
      <c r="OM74" s="222">
        <v>514676766.16000003</v>
      </c>
      <c r="ON74" s="222">
        <v>34780600.539999999</v>
      </c>
      <c r="OO74" s="222">
        <v>5332664.74</v>
      </c>
      <c r="OP74" s="222">
        <v>76759493.5</v>
      </c>
      <c r="OQ74" s="222">
        <v>364021392.13</v>
      </c>
      <c r="OR74" s="222">
        <v>13716365.140000001</v>
      </c>
      <c r="OS74" s="222">
        <v>55983846.100000001</v>
      </c>
      <c r="OT74" s="222">
        <v>8935324.4900000002</v>
      </c>
      <c r="OU74" s="222">
        <v>35451846.490000002</v>
      </c>
      <c r="OV74" s="222">
        <v>71165590.510000005</v>
      </c>
      <c r="OW74" s="222">
        <v>28612093.68</v>
      </c>
      <c r="OX74" s="222">
        <v>26433576.390000001</v>
      </c>
      <c r="OY74" s="222">
        <v>19180796.359999999</v>
      </c>
      <c r="OZ74" s="222">
        <v>143802294.05000001</v>
      </c>
      <c r="PA74" s="222">
        <v>14434079.68</v>
      </c>
      <c r="PB74" s="222">
        <v>16317752.710000001</v>
      </c>
      <c r="PC74" s="222">
        <v>2458088.04</v>
      </c>
      <c r="PD74" s="222">
        <v>29401382.920000002</v>
      </c>
      <c r="PE74" s="222">
        <v>13188556.050000001</v>
      </c>
      <c r="PF74" s="222">
        <v>12003450.949999999</v>
      </c>
      <c r="PG74" s="222">
        <v>5493118.5800000001</v>
      </c>
      <c r="PH74" s="222">
        <v>6458511.5800000001</v>
      </c>
      <c r="PI74" s="222">
        <v>3371769.67</v>
      </c>
      <c r="PJ74" s="222">
        <v>36504329.25</v>
      </c>
      <c r="PK74" s="222">
        <v>29056416.75</v>
      </c>
      <c r="PL74" s="222">
        <v>2011521.41</v>
      </c>
      <c r="PM74" s="222">
        <v>836419.1</v>
      </c>
      <c r="PN74" s="222">
        <v>5707280.4199999999</v>
      </c>
      <c r="PO74" s="222">
        <v>3020291.2</v>
      </c>
      <c r="PP74" s="222">
        <v>3107716.24</v>
      </c>
      <c r="PQ74" s="222">
        <v>2160436.2200000002</v>
      </c>
      <c r="PR74" s="222">
        <v>652467348.77999997</v>
      </c>
      <c r="PS74" s="222">
        <v>31880379.77</v>
      </c>
      <c r="PT74" s="222">
        <v>-207169.98</v>
      </c>
      <c r="PU74" s="222">
        <v>31062742.48</v>
      </c>
      <c r="PV74" s="222">
        <v>-5824352.6200000001</v>
      </c>
      <c r="PW74" s="222">
        <v>3740780.83</v>
      </c>
      <c r="PX74" s="222">
        <v>9476908.6300000008</v>
      </c>
      <c r="PY74" s="222">
        <v>12719117.09</v>
      </c>
      <c r="PZ74" s="222">
        <v>21776408.109999999</v>
      </c>
      <c r="QA74" s="222">
        <v>6984631.3499999996</v>
      </c>
      <c r="QB74" s="222">
        <v>28348961.82</v>
      </c>
      <c r="QC74" s="222">
        <v>194902.39999999999</v>
      </c>
      <c r="QD74" s="222">
        <v>17806490.530000001</v>
      </c>
      <c r="QE74" s="222">
        <v>36337580.579999998</v>
      </c>
      <c r="QF74" s="222">
        <v>5229866.43</v>
      </c>
      <c r="QG74" s="222">
        <v>38533290.340000004</v>
      </c>
      <c r="QH74" s="222">
        <v>91174.16</v>
      </c>
      <c r="QI74" s="222">
        <v>-2445676.41</v>
      </c>
      <c r="QJ74" s="222">
        <v>562887.98</v>
      </c>
      <c r="QK74" s="222">
        <v>-16346708.470000001</v>
      </c>
      <c r="QL74" s="222">
        <v>4515729.3499999996</v>
      </c>
      <c r="QM74" s="222">
        <v>300442.28999999998</v>
      </c>
      <c r="QN74" s="222">
        <v>2700925.08</v>
      </c>
      <c r="QO74" s="222">
        <v>1068005.93</v>
      </c>
      <c r="QP74" s="222">
        <v>940467.96</v>
      </c>
      <c r="QQ74" s="222">
        <v>7102280.9900000002</v>
      </c>
      <c r="QR74" s="222">
        <v>333498444.18000001</v>
      </c>
      <c r="QS74" s="222">
        <v>3912926.9</v>
      </c>
      <c r="QT74" s="222">
        <v>31264135.789999999</v>
      </c>
      <c r="QU74" s="222">
        <v>34291412</v>
      </c>
      <c r="QV74" s="222">
        <v>22813467.039999999</v>
      </c>
      <c r="QW74" s="222">
        <v>124410705.22</v>
      </c>
      <c r="QX74" s="222">
        <v>8142310.2199999997</v>
      </c>
      <c r="QY74" s="222">
        <v>16825459.48</v>
      </c>
      <c r="QZ74" s="222">
        <v>89423029.650000006</v>
      </c>
      <c r="RA74" s="222">
        <v>16479185.42</v>
      </c>
      <c r="RB74" s="222">
        <v>10030259.050000001</v>
      </c>
      <c r="RC74" s="222">
        <v>25051340.210000001</v>
      </c>
      <c r="RD74" s="222">
        <v>9726637.8599999994</v>
      </c>
      <c r="RE74" s="222">
        <v>457674684.17000002</v>
      </c>
      <c r="RF74" s="222">
        <v>852816.2</v>
      </c>
      <c r="RG74" s="222">
        <v>23436300.989999998</v>
      </c>
      <c r="RH74" s="222">
        <v>58967578.149999999</v>
      </c>
      <c r="RI74" s="222">
        <v>-3203521.71</v>
      </c>
      <c r="RJ74" s="222">
        <v>103245.19</v>
      </c>
      <c r="RK74" s="222">
        <v>-16567368.59</v>
      </c>
      <c r="RL74" s="222">
        <v>18421606.140000001</v>
      </c>
      <c r="RM74" s="222">
        <v>24354979.010000002</v>
      </c>
      <c r="RN74" s="222">
        <v>-8276380.8600000003</v>
      </c>
      <c r="RO74" s="222">
        <v>18287456.010000002</v>
      </c>
      <c r="RP74" s="222">
        <v>17367123.239999998</v>
      </c>
      <c r="RQ74" s="222">
        <v>8171253.2300000004</v>
      </c>
      <c r="RR74" s="222">
        <v>2658200.46</v>
      </c>
      <c r="RS74" s="222">
        <v>1529124.72</v>
      </c>
      <c r="RT74" s="222">
        <v>11062760.43</v>
      </c>
      <c r="RU74" s="222">
        <v>5614539.0800000001</v>
      </c>
      <c r="RV74" s="222">
        <v>16723839.300000001</v>
      </c>
      <c r="RW74" s="222">
        <v>813109.64</v>
      </c>
      <c r="RX74" s="222">
        <v>2481288.29</v>
      </c>
      <c r="RY74" s="222">
        <v>207455063.18000001</v>
      </c>
      <c r="RZ74" s="222">
        <v>35143111.270000003</v>
      </c>
      <c r="SA74" s="222">
        <v>17606438.699999999</v>
      </c>
      <c r="SB74" s="222">
        <v>19646637.079999998</v>
      </c>
      <c r="SC74" s="222">
        <v>15355778.960000001</v>
      </c>
      <c r="SD74" s="222">
        <v>15782126.470000001</v>
      </c>
      <c r="SE74" s="222">
        <v>23081874.379999999</v>
      </c>
      <c r="SF74" s="222">
        <v>48349042.920000002</v>
      </c>
      <c r="SG74" s="222">
        <v>27981632.489999998</v>
      </c>
      <c r="SH74" s="222">
        <v>32227201.469999999</v>
      </c>
      <c r="SI74" s="222">
        <v>-19470745.43</v>
      </c>
      <c r="SJ74" s="222">
        <v>9531040.5500000007</v>
      </c>
      <c r="SK74" s="222">
        <v>55961608.859999999</v>
      </c>
      <c r="SL74" s="222">
        <v>27776495.719999999</v>
      </c>
      <c r="SM74" s="222">
        <v>16709345.279999999</v>
      </c>
      <c r="SN74" s="222">
        <v>46088926.609999999</v>
      </c>
      <c r="SO74" s="222">
        <v>35382241.719999999</v>
      </c>
      <c r="SP74" s="222">
        <v>22084568.48</v>
      </c>
      <c r="SQ74" s="222">
        <v>13030809.810000001</v>
      </c>
      <c r="SR74" s="222">
        <v>7884113.5800000001</v>
      </c>
      <c r="SS74" s="222">
        <v>96140071.930000007</v>
      </c>
      <c r="ST74" s="222">
        <v>20196125.399999999</v>
      </c>
      <c r="SU74" s="222">
        <v>40021209.359999999</v>
      </c>
      <c r="SV74" s="222">
        <v>19413024.43</v>
      </c>
      <c r="SW74" s="222">
        <v>9888138.3900000006</v>
      </c>
      <c r="SX74" s="222">
        <v>14237992.41</v>
      </c>
      <c r="SY74" s="222">
        <v>18308014.129999999</v>
      </c>
      <c r="SZ74" s="222">
        <v>-4023770.44</v>
      </c>
      <c r="TA74" s="222">
        <v>4231264.54</v>
      </c>
      <c r="TB74" s="222">
        <v>7357770.5800000001</v>
      </c>
      <c r="TC74" s="222">
        <v>32784663.850000001</v>
      </c>
      <c r="TD74" s="222">
        <v>5147922.01</v>
      </c>
      <c r="TE74" s="222">
        <v>55949305.960000001</v>
      </c>
      <c r="TF74" s="222">
        <v>7833728.79</v>
      </c>
      <c r="TG74" s="222">
        <v>169616710.37</v>
      </c>
      <c r="TH74" s="222">
        <v>11082551.98</v>
      </c>
      <c r="TI74" s="222">
        <v>12799316.9</v>
      </c>
      <c r="TJ74" s="222">
        <v>8249221.2699999996</v>
      </c>
      <c r="TK74" s="222">
        <v>-3434590.98</v>
      </c>
      <c r="TL74" s="222">
        <v>5355295.1500000004</v>
      </c>
      <c r="TM74" s="222">
        <v>5359162.95</v>
      </c>
      <c r="TN74" s="222">
        <v>38340383.969999999</v>
      </c>
      <c r="TO74" s="222">
        <v>14457759.77</v>
      </c>
      <c r="TP74" s="222">
        <v>665029.28</v>
      </c>
      <c r="TQ74" s="222">
        <v>-12239656.949999999</v>
      </c>
      <c r="TR74" s="222">
        <v>12586117.34</v>
      </c>
      <c r="TS74" s="222">
        <v>3421734.14</v>
      </c>
      <c r="TT74" s="222">
        <v>-1297853.68</v>
      </c>
      <c r="TU74" s="222">
        <v>9426997.9499999993</v>
      </c>
      <c r="TV74" s="222">
        <v>16205202.18</v>
      </c>
      <c r="TW74" s="222">
        <v>43667035.420000002</v>
      </c>
      <c r="TX74" s="222">
        <v>4386191.67</v>
      </c>
      <c r="TY74" s="222">
        <v>344070304.95999998</v>
      </c>
      <c r="TZ74" s="222">
        <v>15999168.960000001</v>
      </c>
      <c r="UA74" s="222">
        <v>2504812.7400000002</v>
      </c>
      <c r="UB74" s="222">
        <v>2070063.48</v>
      </c>
      <c r="UC74" s="222">
        <v>-85993084.010000005</v>
      </c>
      <c r="UD74" s="222">
        <v>15493080.949999999</v>
      </c>
      <c r="UE74" s="222">
        <v>51607.42</v>
      </c>
      <c r="UF74" s="222">
        <v>11668774.119999999</v>
      </c>
      <c r="UG74" s="222">
        <v>3505858.31</v>
      </c>
      <c r="UH74" s="222">
        <v>56321503.140000001</v>
      </c>
      <c r="UI74" s="222">
        <v>-1966570.68</v>
      </c>
      <c r="UJ74" s="222">
        <v>-1108663.6599999999</v>
      </c>
      <c r="UK74" s="222">
        <v>444277.1</v>
      </c>
      <c r="UL74" s="222">
        <v>3666291.99</v>
      </c>
      <c r="UM74" s="222">
        <v>445093.89</v>
      </c>
      <c r="UN74" s="222">
        <v>886677883.90999997</v>
      </c>
      <c r="UO74" s="222">
        <v>934171.99</v>
      </c>
      <c r="UP74" s="222">
        <v>1005931.99</v>
      </c>
      <c r="UQ74" s="222">
        <v>-8312914.3499999996</v>
      </c>
      <c r="UR74" s="222">
        <v>4802011.74</v>
      </c>
      <c r="US74" s="222">
        <v>6849787.4199999999</v>
      </c>
      <c r="UT74" s="222">
        <v>-14627732.02</v>
      </c>
      <c r="UU74" s="222">
        <v>5492832.7800000003</v>
      </c>
      <c r="UV74" s="222">
        <v>167958.36</v>
      </c>
      <c r="UW74" s="222">
        <v>15107570.210000001</v>
      </c>
      <c r="UX74" s="222">
        <v>8296759.6100000003</v>
      </c>
      <c r="UY74" s="222">
        <v>11839692.300000001</v>
      </c>
      <c r="UZ74" s="222">
        <v>26555426.760000002</v>
      </c>
      <c r="VA74" s="222">
        <v>40105641</v>
      </c>
      <c r="VB74" s="222">
        <v>7468291.8899999997</v>
      </c>
      <c r="VC74" s="222">
        <v>6590251.9199999999</v>
      </c>
      <c r="VD74" s="222">
        <v>4639585.17</v>
      </c>
      <c r="VE74" s="222">
        <v>1405117.96</v>
      </c>
      <c r="VF74" s="222">
        <v>1003760.07</v>
      </c>
      <c r="VG74" s="222">
        <v>497289.55</v>
      </c>
      <c r="VH74" s="222">
        <v>8752907.4499999993</v>
      </c>
      <c r="VI74" s="222">
        <v>23951526.350000001</v>
      </c>
      <c r="VJ74" s="222">
        <v>176059614.66</v>
      </c>
      <c r="VK74" s="222">
        <v>16326400.189999999</v>
      </c>
      <c r="VL74" s="222">
        <v>29856797.940000001</v>
      </c>
      <c r="VM74" s="222">
        <v>10344079.02</v>
      </c>
      <c r="VN74" s="222">
        <v>30706492.460000001</v>
      </c>
      <c r="VO74" s="222">
        <v>23805007.149999999</v>
      </c>
      <c r="VP74" s="222">
        <v>4010775.11</v>
      </c>
      <c r="VQ74" s="222">
        <v>6394487.3799999999</v>
      </c>
      <c r="VR74" s="222">
        <v>31043388.32</v>
      </c>
      <c r="VS74" s="222">
        <v>32227496.91</v>
      </c>
      <c r="VT74" s="222">
        <v>10758126.48</v>
      </c>
      <c r="VU74" s="222">
        <v>96107228.049999997</v>
      </c>
      <c r="VV74" s="222">
        <v>11418623.470000001</v>
      </c>
      <c r="VW74" s="222">
        <v>37519922.560000002</v>
      </c>
      <c r="VX74" s="222">
        <v>4850969.68</v>
      </c>
      <c r="VY74" s="222">
        <v>2467345430.0300002</v>
      </c>
      <c r="VZ74" s="222">
        <v>35555993.009999998</v>
      </c>
      <c r="WA74" s="222">
        <v>65618803.170000002</v>
      </c>
      <c r="WB74" s="222">
        <v>30951518.23</v>
      </c>
      <c r="WC74" s="222">
        <v>19441901.530000001</v>
      </c>
      <c r="WD74" s="222">
        <v>9922444.7699999996</v>
      </c>
      <c r="WE74" s="222">
        <v>20699076.91</v>
      </c>
      <c r="WF74" s="222">
        <v>25625066.390000001</v>
      </c>
      <c r="WG74" s="222">
        <v>40563595.960000001</v>
      </c>
      <c r="WH74" s="222">
        <v>17208212.329999998</v>
      </c>
      <c r="WI74" s="222">
        <v>7039984.1900000004</v>
      </c>
      <c r="WJ74" s="222">
        <v>24702608.379999999</v>
      </c>
      <c r="WK74" s="222">
        <v>34224850.729999997</v>
      </c>
      <c r="WL74" s="222">
        <v>27928714.969999999</v>
      </c>
      <c r="WM74" s="222">
        <v>75058667.579999998</v>
      </c>
      <c r="WN74" s="222">
        <v>37328381.420000002</v>
      </c>
      <c r="WO74" s="222">
        <v>29480297.52</v>
      </c>
      <c r="WP74" s="222">
        <v>26092109.07</v>
      </c>
      <c r="WQ74" s="222">
        <v>13044686.43</v>
      </c>
      <c r="WR74" s="222">
        <v>35493147.310000002</v>
      </c>
      <c r="WS74" s="222">
        <v>92872551</v>
      </c>
      <c r="WT74" s="222">
        <v>9969035.8100000005</v>
      </c>
      <c r="WU74" s="222">
        <v>23656892.789999999</v>
      </c>
      <c r="WV74" s="222">
        <v>39278674.200000003</v>
      </c>
      <c r="WW74" s="222">
        <v>16154608.6</v>
      </c>
      <c r="WX74" s="222">
        <v>16082697.42</v>
      </c>
      <c r="WY74" s="222">
        <v>12001446.27</v>
      </c>
      <c r="WZ74" s="222">
        <v>13385046.300000001</v>
      </c>
      <c r="XA74" s="222">
        <v>153698896.22999999</v>
      </c>
      <c r="XB74" s="222">
        <v>13384573.33</v>
      </c>
      <c r="XC74" s="222">
        <v>22453402.059999999</v>
      </c>
      <c r="XD74" s="222">
        <v>20412931.420000002</v>
      </c>
      <c r="XE74" s="222">
        <v>28807852.600000001</v>
      </c>
      <c r="XF74" s="222">
        <v>831601561.57000005</v>
      </c>
      <c r="XG74" s="222">
        <v>20199184.809999999</v>
      </c>
      <c r="XH74" s="222">
        <v>84806674.170000002</v>
      </c>
      <c r="XI74" s="222">
        <v>117162561.18000001</v>
      </c>
      <c r="XJ74" s="222">
        <v>16502240.029999999</v>
      </c>
      <c r="XK74" s="222">
        <v>21675798.809999999</v>
      </c>
      <c r="XL74" s="222">
        <v>26823264.579999998</v>
      </c>
      <c r="XM74" s="222">
        <v>65236266.859999999</v>
      </c>
      <c r="XN74" s="222">
        <v>12842328.060000001</v>
      </c>
      <c r="XO74" s="222">
        <v>11220383.449999999</v>
      </c>
      <c r="XP74" s="222">
        <v>33389586.809999999</v>
      </c>
      <c r="XQ74" s="222">
        <v>10096923.9</v>
      </c>
      <c r="XR74" s="222">
        <v>16442144.960000001</v>
      </c>
      <c r="XS74" s="222">
        <v>16657185.75</v>
      </c>
      <c r="XT74" s="222">
        <v>49898088.289999999</v>
      </c>
      <c r="XU74" s="222">
        <v>8781644.4800000004</v>
      </c>
      <c r="XV74" s="222">
        <v>20522592.870000001</v>
      </c>
      <c r="XW74" s="222">
        <v>17063291.109999999</v>
      </c>
      <c r="XX74" s="222">
        <v>9834371.9100000001</v>
      </c>
      <c r="XY74" s="222">
        <v>13483239.16</v>
      </c>
      <c r="XZ74" s="222">
        <v>11906410.99</v>
      </c>
      <c r="YA74" s="222">
        <v>57771697.329999998</v>
      </c>
      <c r="YB74" s="222">
        <v>49748063.93</v>
      </c>
      <c r="YC74" s="222">
        <v>691364469.73000002</v>
      </c>
      <c r="YD74" s="222">
        <v>22738137.670000002</v>
      </c>
      <c r="YE74" s="222">
        <v>54572996.090000004</v>
      </c>
      <c r="YF74" s="222">
        <v>60627741.719999999</v>
      </c>
      <c r="YG74" s="222">
        <v>138935005.06999999</v>
      </c>
      <c r="YH74" s="222">
        <v>41515434.310000002</v>
      </c>
      <c r="YI74" s="222">
        <v>59693540.409999996</v>
      </c>
      <c r="YJ74" s="222">
        <v>21785070.649999999</v>
      </c>
      <c r="YK74" s="222">
        <v>60144540.689999998</v>
      </c>
      <c r="YL74" s="222">
        <v>41350554.030000001</v>
      </c>
      <c r="YM74" s="222">
        <v>51510675.619999997</v>
      </c>
      <c r="YN74" s="222">
        <v>18139036.5</v>
      </c>
      <c r="YO74" s="222">
        <v>30317724.760000002</v>
      </c>
      <c r="YP74" s="222">
        <v>16628948.220000001</v>
      </c>
      <c r="YQ74" s="222">
        <v>69974721.510000005</v>
      </c>
      <c r="YR74" s="222">
        <v>70389330.340000004</v>
      </c>
      <c r="YS74" s="222">
        <v>23852478.75</v>
      </c>
      <c r="YT74" s="222">
        <v>143937689.12</v>
      </c>
      <c r="YU74" s="222">
        <v>8142285.5899999999</v>
      </c>
      <c r="YV74" s="222">
        <v>22766437.489999998</v>
      </c>
      <c r="YW74" s="222">
        <v>4372566.25</v>
      </c>
      <c r="YX74" s="222">
        <v>14318662.93</v>
      </c>
      <c r="YY74" s="222">
        <v>13846853.380000001</v>
      </c>
      <c r="YZ74" s="222">
        <v>29110585.920000002</v>
      </c>
      <c r="ZA74" s="222">
        <v>157695938.28</v>
      </c>
      <c r="ZB74" s="222">
        <v>6478883.0899999999</v>
      </c>
      <c r="ZC74" s="222">
        <v>36123535.579999998</v>
      </c>
      <c r="ZD74" s="222">
        <v>-1379236.12</v>
      </c>
      <c r="ZE74" s="222">
        <v>30352529.940000001</v>
      </c>
      <c r="ZF74" s="222">
        <v>3467768.65</v>
      </c>
      <c r="ZG74" s="222">
        <v>1796438.37</v>
      </c>
      <c r="ZH74" s="222">
        <v>8205857.8799999999</v>
      </c>
      <c r="ZI74" s="222">
        <v>21947602.879999999</v>
      </c>
      <c r="ZJ74" s="222">
        <v>385540595.79000002</v>
      </c>
      <c r="ZK74" s="222">
        <v>22995727.760000002</v>
      </c>
      <c r="ZL74" s="222">
        <v>66240634.090000004</v>
      </c>
      <c r="ZM74" s="222">
        <v>245819427.22999999</v>
      </c>
      <c r="ZN74" s="222">
        <v>88787352.640000001</v>
      </c>
      <c r="ZO74" s="222">
        <v>41071067.490000002</v>
      </c>
      <c r="ZP74" s="222">
        <v>42044295.5</v>
      </c>
      <c r="ZQ74" s="222">
        <v>129697523.20999999</v>
      </c>
      <c r="ZR74" s="222">
        <v>316007068.97000003</v>
      </c>
      <c r="ZS74" s="222">
        <v>33193949.350000001</v>
      </c>
      <c r="ZT74" s="222">
        <v>35439658.850000001</v>
      </c>
      <c r="ZU74" s="222">
        <v>49562279.020000003</v>
      </c>
      <c r="ZV74" s="222">
        <v>20807617.920000002</v>
      </c>
      <c r="ZW74" s="222">
        <v>27344277.050000001</v>
      </c>
      <c r="ZX74" s="222">
        <v>10857643.189999999</v>
      </c>
      <c r="ZY74" s="222">
        <v>19023715.559999999</v>
      </c>
      <c r="ZZ74" s="222">
        <v>22326476.850000001</v>
      </c>
      <c r="AAA74" s="222">
        <v>23025693.489999998</v>
      </c>
      <c r="AAB74" s="222">
        <v>20077731.620000001</v>
      </c>
      <c r="AAC74" s="222">
        <v>36344122.439999998</v>
      </c>
      <c r="AAD74" s="222">
        <v>11510985.41</v>
      </c>
      <c r="AAE74" s="222">
        <v>24759613.75</v>
      </c>
      <c r="AAF74" s="222">
        <v>88945940.189999998</v>
      </c>
      <c r="AAG74" s="222">
        <v>6988879.6500000004</v>
      </c>
      <c r="AAH74" s="222">
        <v>16832467.34</v>
      </c>
      <c r="AAI74" s="222">
        <v>2783573.76</v>
      </c>
      <c r="AAJ74" s="222">
        <v>12649870.15</v>
      </c>
      <c r="AAK74" s="222">
        <v>-4179945.05</v>
      </c>
      <c r="AAL74" s="222">
        <v>11646561.74</v>
      </c>
      <c r="AAM74" s="222">
        <v>1118173876.7</v>
      </c>
      <c r="AAN74" s="222">
        <v>3471471.55</v>
      </c>
      <c r="AAO74" s="222">
        <v>11817424.630000001</v>
      </c>
      <c r="AAP74" s="222">
        <v>57662786.380000003</v>
      </c>
      <c r="AAQ74" s="222">
        <v>6641331.7800000003</v>
      </c>
      <c r="AAR74" s="222">
        <v>51623299.719999999</v>
      </c>
      <c r="AAS74" s="222">
        <v>27827048.25</v>
      </c>
      <c r="AAT74" s="222">
        <v>33931866.210000001</v>
      </c>
      <c r="AAU74" s="222">
        <v>32701955.23</v>
      </c>
      <c r="AAV74" s="222">
        <v>13379089.210000001</v>
      </c>
      <c r="AAW74" s="222">
        <v>4353885.4000000004</v>
      </c>
      <c r="AAX74" s="222">
        <v>-7623540.29</v>
      </c>
      <c r="AAY74" s="222">
        <v>20154734.289999999</v>
      </c>
      <c r="AAZ74" s="222">
        <v>857811.1</v>
      </c>
      <c r="ABA74" s="222">
        <v>2090536.1</v>
      </c>
      <c r="ABB74" s="222">
        <v>4292218.76</v>
      </c>
      <c r="ABC74" s="222">
        <v>18015407.379999999</v>
      </c>
      <c r="ABD74" s="222">
        <v>31552064.77</v>
      </c>
      <c r="ABE74" s="222">
        <v>7422479.1200000001</v>
      </c>
      <c r="ABF74" s="222">
        <v>50627153.859999999</v>
      </c>
      <c r="ABG74" s="222">
        <v>-56457501.159999996</v>
      </c>
      <c r="ABH74" s="222">
        <v>22685137.25</v>
      </c>
      <c r="ABI74" s="222">
        <v>8909699.9700000007</v>
      </c>
      <c r="ABJ74" s="222">
        <v>-545088.98</v>
      </c>
      <c r="ABK74" s="222">
        <v>37822468.57</v>
      </c>
      <c r="ABL74" s="222">
        <v>11677096.33</v>
      </c>
      <c r="ABM74" s="222">
        <v>93792938.159999996</v>
      </c>
      <c r="ABN74" s="222">
        <v>58976135.340000004</v>
      </c>
      <c r="ABO74" s="222">
        <v>1874028.28</v>
      </c>
      <c r="ABP74" s="222">
        <v>26846693.949999999</v>
      </c>
      <c r="ABQ74" s="222">
        <v>986757.57</v>
      </c>
      <c r="ABR74" s="222">
        <v>14958855.76</v>
      </c>
      <c r="ABS74" s="222">
        <v>8575356.7100000009</v>
      </c>
      <c r="ABT74" s="222">
        <v>5241334.21</v>
      </c>
      <c r="ABU74" s="222">
        <v>31041421.600000001</v>
      </c>
      <c r="ABV74" s="222">
        <v>16863380.600000001</v>
      </c>
      <c r="ABW74" s="222">
        <v>28204280.890000001</v>
      </c>
      <c r="ABX74" s="222">
        <v>40984702.770000003</v>
      </c>
      <c r="ABY74" s="222">
        <v>729644.88</v>
      </c>
      <c r="ABZ74" s="222">
        <v>15269381.93</v>
      </c>
      <c r="ACA74" s="222">
        <v>-2990185.59</v>
      </c>
      <c r="ACB74" s="222">
        <v>7098911.21</v>
      </c>
      <c r="ACC74" s="222">
        <v>10498470.9</v>
      </c>
      <c r="ACD74" s="222">
        <v>3160447.21</v>
      </c>
      <c r="ACE74" s="222">
        <v>5751472.9500000002</v>
      </c>
      <c r="ACF74" s="222">
        <v>3948664.12</v>
      </c>
      <c r="ACG74" s="222">
        <v>673009338.54999995</v>
      </c>
      <c r="ACH74" s="222">
        <v>2020691.85</v>
      </c>
      <c r="ACI74" s="222">
        <v>-464632</v>
      </c>
      <c r="ACJ74" s="222">
        <v>37438.78</v>
      </c>
      <c r="ACK74" s="222">
        <v>13213260.91</v>
      </c>
      <c r="ACL74" s="222">
        <v>-8834437.9900000002</v>
      </c>
      <c r="ACM74" s="222">
        <v>45475672.189999998</v>
      </c>
      <c r="ACN74" s="222">
        <v>121290368.47</v>
      </c>
      <c r="ACO74" s="222">
        <v>124194960.84999999</v>
      </c>
      <c r="ACP74" s="222">
        <v>-457857.38</v>
      </c>
      <c r="ACQ74" s="222">
        <v>27016277.710000001</v>
      </c>
      <c r="ACR74" s="222">
        <v>20765926.210000001</v>
      </c>
      <c r="ACS74" s="222">
        <v>2410544.73</v>
      </c>
      <c r="ACT74" s="222">
        <v>198574842.25</v>
      </c>
      <c r="ACU74" s="222">
        <v>5275195.7699999996</v>
      </c>
      <c r="ACV74" s="222">
        <v>22151026.18</v>
      </c>
      <c r="ACW74" s="222">
        <v>29298939.02</v>
      </c>
      <c r="ACX74" s="222">
        <v>-4344754.3899999997</v>
      </c>
      <c r="ACY74" s="222">
        <v>-136197.85999999999</v>
      </c>
      <c r="ACZ74" s="222">
        <v>5096634.18</v>
      </c>
      <c r="ADA74" s="222">
        <v>-219952.69</v>
      </c>
      <c r="ADB74" s="222">
        <v>20984761.640000001</v>
      </c>
      <c r="ADC74" s="222">
        <v>44697960.780000001</v>
      </c>
      <c r="ADD74" s="222">
        <v>9713690.1300000008</v>
      </c>
      <c r="ADE74" s="222">
        <v>43441318.439999998</v>
      </c>
      <c r="ADF74" s="222">
        <v>13489600.539999999</v>
      </c>
      <c r="ADG74" s="222">
        <v>2390846.41</v>
      </c>
      <c r="ADH74" s="222">
        <v>3190629.04</v>
      </c>
      <c r="ADI74" s="222">
        <v>1989408.25</v>
      </c>
      <c r="ADJ74" s="222">
        <v>14988023.720000001</v>
      </c>
      <c r="ADK74" s="222">
        <v>2755465.78</v>
      </c>
      <c r="ADL74" s="222">
        <v>1046304.78</v>
      </c>
      <c r="ADM74" s="222">
        <v>-14748854.560000001</v>
      </c>
      <c r="ADN74" s="222">
        <v>92399578.560000002</v>
      </c>
      <c r="ADO74" s="222">
        <v>11294652.26</v>
      </c>
      <c r="ADP74" s="222">
        <v>-1717675.85</v>
      </c>
      <c r="ADQ74" s="222">
        <v>1225610.6100000001</v>
      </c>
      <c r="ADR74" s="222">
        <v>3709313.4</v>
      </c>
      <c r="ADS74" s="222">
        <v>43693906.310000002</v>
      </c>
      <c r="ADT74" s="222">
        <v>2816331.8</v>
      </c>
      <c r="ADU74" s="222">
        <v>299708006.31999999</v>
      </c>
      <c r="ADV74" s="222">
        <v>58498608.630000003</v>
      </c>
      <c r="ADW74" s="222">
        <v>-19246412.670000002</v>
      </c>
      <c r="ADX74" s="222">
        <v>8234114.4500000002</v>
      </c>
      <c r="ADY74" s="222">
        <v>18039223.309999999</v>
      </c>
      <c r="ADZ74" s="222">
        <v>11640986.48</v>
      </c>
      <c r="AEA74" s="222">
        <v>4318497.16</v>
      </c>
      <c r="AEB74" s="222">
        <v>4243158.0599999996</v>
      </c>
      <c r="AEC74" s="222">
        <v>4388991.74</v>
      </c>
      <c r="AED74" s="222">
        <v>27299438.859999999</v>
      </c>
      <c r="AEE74" s="222">
        <v>65309.88</v>
      </c>
      <c r="AEF74" s="222">
        <v>15970424.52</v>
      </c>
      <c r="AEG74" s="222">
        <v>14722799.789999999</v>
      </c>
      <c r="AEH74" s="222">
        <v>10417186.92</v>
      </c>
      <c r="AEI74" s="222">
        <v>5052011.45</v>
      </c>
      <c r="AEJ74" s="222">
        <v>20723055.670000002</v>
      </c>
      <c r="AEK74" s="222">
        <v>9852875.9299999997</v>
      </c>
      <c r="AEL74" s="222">
        <v>-7491084.7999999998</v>
      </c>
      <c r="AEM74" s="222">
        <v>15561707.17</v>
      </c>
      <c r="AEN74" s="222">
        <v>7283381.3099999996</v>
      </c>
      <c r="AEO74" s="222">
        <v>407039146.43000001</v>
      </c>
      <c r="AEP74" s="222">
        <v>12171154.15</v>
      </c>
      <c r="AEQ74" s="222">
        <v>7304654.9800000004</v>
      </c>
      <c r="AER74" s="222">
        <v>2245420.38</v>
      </c>
      <c r="AES74" s="222">
        <v>3333097.88</v>
      </c>
      <c r="AET74" s="222">
        <v>7867031.3499999996</v>
      </c>
      <c r="AEU74" s="222">
        <v>11827958.460000001</v>
      </c>
      <c r="AEV74" s="222">
        <v>3365737.14</v>
      </c>
      <c r="AEW74" s="222">
        <v>7339854.2699999996</v>
      </c>
      <c r="AEX74" s="222">
        <v>9149137.8300000001</v>
      </c>
      <c r="AEY74" s="222">
        <v>181710198.34999999</v>
      </c>
      <c r="AEZ74" s="222">
        <v>146748885.06999999</v>
      </c>
      <c r="AFA74" s="222">
        <v>24088969.379999999</v>
      </c>
      <c r="AFB74" s="222">
        <v>9975797.8300000001</v>
      </c>
      <c r="AFC74" s="222">
        <v>36733031.600000001</v>
      </c>
      <c r="AFD74" s="222">
        <v>56874478.329999998</v>
      </c>
      <c r="AFE74" s="222">
        <v>4264166.58</v>
      </c>
      <c r="AFF74" s="222">
        <v>5165290.83</v>
      </c>
      <c r="AFG74" s="222">
        <v>24165807.550000001</v>
      </c>
      <c r="AFH74" s="222">
        <v>10486790.560000001</v>
      </c>
      <c r="AFI74" s="222">
        <v>10390634.49</v>
      </c>
      <c r="AFJ74" s="222">
        <v>3004641.2</v>
      </c>
      <c r="AFK74" s="222">
        <v>-2904526.45</v>
      </c>
      <c r="AFL74" s="222">
        <v>142296797.84999999</v>
      </c>
      <c r="AFM74" s="222">
        <v>653395.26</v>
      </c>
      <c r="AFN74" s="222">
        <v>29616876.510000002</v>
      </c>
      <c r="AFO74" s="222">
        <v>-2707953.94</v>
      </c>
      <c r="AFP74" s="222">
        <v>12610536.23</v>
      </c>
      <c r="AFQ74" s="222">
        <v>21890989.870000001</v>
      </c>
      <c r="AFR74" s="222">
        <v>19065787.539999999</v>
      </c>
      <c r="AFS74" s="222">
        <v>24311995.690000001</v>
      </c>
      <c r="AFT74" s="222">
        <v>7625917.6299999999</v>
      </c>
      <c r="AFU74" s="222">
        <v>13530278.07</v>
      </c>
      <c r="AFV74" s="222">
        <v>-5989849.2999999998</v>
      </c>
      <c r="AFW74" s="222">
        <v>34700075.579999998</v>
      </c>
      <c r="AFX74" s="222">
        <v>354484579.47000003</v>
      </c>
      <c r="AFY74" s="222">
        <v>19710026.899999999</v>
      </c>
      <c r="AFZ74" s="222">
        <v>4528271.32</v>
      </c>
      <c r="AGA74" s="222">
        <v>17393032.420000002</v>
      </c>
      <c r="AGB74" s="222">
        <v>8462772.8900000006</v>
      </c>
      <c r="AGC74" s="222">
        <v>2641443.2599999998</v>
      </c>
      <c r="AGD74" s="222">
        <v>11196707.41</v>
      </c>
      <c r="AGE74" s="222">
        <v>7194167.9400000004</v>
      </c>
      <c r="AGF74" s="222">
        <v>8626399.2400000002</v>
      </c>
      <c r="AGG74" s="222">
        <v>6616055.2999999998</v>
      </c>
      <c r="AGH74" s="222">
        <v>7588601.5899999999</v>
      </c>
      <c r="AGI74" s="222">
        <v>603394769.76999998</v>
      </c>
      <c r="AGJ74" s="222">
        <v>13673213.48</v>
      </c>
      <c r="AGK74" s="222">
        <v>13936648.32</v>
      </c>
      <c r="AGL74" s="222">
        <v>13635269.42</v>
      </c>
      <c r="AGM74" s="222">
        <v>43826496.590000004</v>
      </c>
      <c r="AGN74" s="222">
        <v>12555828.640000001</v>
      </c>
      <c r="AGO74" s="222">
        <v>2635156.1</v>
      </c>
      <c r="AGP74" s="222">
        <v>28951364.379999999</v>
      </c>
      <c r="AGQ74" s="222">
        <v>323427298.97000003</v>
      </c>
      <c r="AGR74" s="222">
        <v>54032187.25</v>
      </c>
      <c r="AGS74" s="222">
        <v>96426.61</v>
      </c>
      <c r="AGT74" s="222">
        <v>22354991.52</v>
      </c>
      <c r="AGU74" s="222">
        <v>27764990.379999999</v>
      </c>
      <c r="AGV74" s="222">
        <v>6381346.5300000003</v>
      </c>
      <c r="AGW74" s="222">
        <v>-3035504.93</v>
      </c>
      <c r="AGX74" s="222">
        <v>19699126.91</v>
      </c>
      <c r="AGY74" s="222">
        <v>6667487.9299999997</v>
      </c>
      <c r="AGZ74" s="222">
        <v>-1424115.49</v>
      </c>
      <c r="AHA74" s="222">
        <v>28616464.289999999</v>
      </c>
      <c r="AHB74" s="222">
        <v>8094609.04</v>
      </c>
      <c r="AHC74" s="222">
        <v>3347320.19</v>
      </c>
      <c r="AHD74" s="222">
        <v>3483831.9</v>
      </c>
      <c r="AHE74" s="222">
        <v>4116796.09</v>
      </c>
      <c r="AHF74" s="222">
        <v>3705509.03</v>
      </c>
      <c r="AHG74" s="222">
        <v>-6698745.9000000004</v>
      </c>
      <c r="AHH74" s="222">
        <v>14520843.390000001</v>
      </c>
      <c r="AHI74" s="222">
        <v>24270463.530000001</v>
      </c>
      <c r="AHJ74" s="222">
        <v>13764603.539999999</v>
      </c>
      <c r="AHK74" s="222">
        <v>5882448.4000000004</v>
      </c>
      <c r="AHL74" s="222">
        <v>6164039.4400000004</v>
      </c>
      <c r="AHM74" s="222">
        <v>16479422.119999999</v>
      </c>
      <c r="AHN74" s="222">
        <v>599550.14</v>
      </c>
      <c r="AHO74" s="222"/>
      <c r="AHP74" s="222"/>
      <c r="AHQ74" s="209">
        <v>69</v>
      </c>
    </row>
    <row r="75" spans="1:901">
      <c r="A75" s="183">
        <v>4</v>
      </c>
      <c r="B75" s="184" t="s">
        <v>6224</v>
      </c>
      <c r="C75" s="222">
        <v>485447540.01999998</v>
      </c>
      <c r="D75" s="222">
        <v>-7887096.4299999997</v>
      </c>
      <c r="E75" s="222">
        <v>-11596830.850000001</v>
      </c>
      <c r="F75" s="222">
        <v>2775689.5199999996</v>
      </c>
      <c r="G75" s="222">
        <v>8315612.3400000036</v>
      </c>
      <c r="H75" s="222">
        <v>-10263300.469999999</v>
      </c>
      <c r="I75" s="222">
        <v>287917852.38</v>
      </c>
      <c r="J75" s="222">
        <v>73706359.570000008</v>
      </c>
      <c r="K75" s="222">
        <v>2512767.34</v>
      </c>
      <c r="L75" s="222">
        <v>-1990948.8499999996</v>
      </c>
      <c r="M75" s="222">
        <v>-10285118.329999998</v>
      </c>
      <c r="N75" s="222">
        <v>-3055404.25</v>
      </c>
      <c r="O75" s="222">
        <v>74332787.719999999</v>
      </c>
      <c r="P75" s="222">
        <v>477148.74000000022</v>
      </c>
      <c r="Q75" s="222">
        <v>-2084519.4299999997</v>
      </c>
      <c r="R75" s="222">
        <v>-13964434.850000001</v>
      </c>
      <c r="S75" s="222">
        <v>-3476259.1099999994</v>
      </c>
      <c r="T75" s="222">
        <v>-2237315.7200000002</v>
      </c>
      <c r="U75" s="222">
        <v>377043783.50000006</v>
      </c>
      <c r="V75" s="222">
        <v>-60091393.750000007</v>
      </c>
      <c r="W75" s="222">
        <v>19061689.029999997</v>
      </c>
      <c r="X75" s="222">
        <v>104218057.71000001</v>
      </c>
      <c r="Y75" s="222">
        <v>-10404014.099999998</v>
      </c>
      <c r="Z75" s="222">
        <v>-17905739.280000001</v>
      </c>
      <c r="AA75" s="222">
        <v>-581371.60000000149</v>
      </c>
      <c r="AB75" s="222">
        <v>-99577541.239999995</v>
      </c>
      <c r="AC75" s="222">
        <v>-8584409.0100000054</v>
      </c>
      <c r="AD75" s="222">
        <v>-21648856.609999999</v>
      </c>
      <c r="AE75" s="222">
        <v>-95223421.919999987</v>
      </c>
      <c r="AF75" s="222">
        <v>-16197109.399999999</v>
      </c>
      <c r="AG75" s="222">
        <v>-78702839.540000007</v>
      </c>
      <c r="AH75" s="222">
        <v>-37212145.479999997</v>
      </c>
      <c r="AI75" s="222">
        <v>-5247192.2399999984</v>
      </c>
      <c r="AJ75" s="222">
        <v>-5600316.1300000008</v>
      </c>
      <c r="AK75" s="222">
        <v>60636942.930000007</v>
      </c>
      <c r="AL75" s="222">
        <v>-19798699.16</v>
      </c>
      <c r="AM75" s="222">
        <v>52647949.129999995</v>
      </c>
      <c r="AN75" s="222">
        <v>-777977.18000000156</v>
      </c>
      <c r="AO75" s="222">
        <v>-4078169.0700000003</v>
      </c>
      <c r="AP75" s="222">
        <v>-4924822.9999999981</v>
      </c>
      <c r="AQ75" s="222">
        <v>-8044366.6899999976</v>
      </c>
      <c r="AR75" s="222">
        <v>-12061671.579999998</v>
      </c>
      <c r="AS75" s="222">
        <v>-58621399.400000006</v>
      </c>
      <c r="AT75" s="222">
        <v>5419945.959999999</v>
      </c>
      <c r="AU75" s="222">
        <v>9490383.5600000005</v>
      </c>
      <c r="AV75" s="222">
        <v>5172143.25</v>
      </c>
      <c r="AW75" s="222">
        <v>-6429775.8100000005</v>
      </c>
      <c r="AX75" s="222">
        <v>-5942512.3699999992</v>
      </c>
      <c r="AY75" s="222">
        <v>13475594.589999998</v>
      </c>
      <c r="AZ75" s="222">
        <v>3409011.76</v>
      </c>
      <c r="BA75" s="222">
        <v>7571983.8599999994</v>
      </c>
      <c r="BB75" s="222">
        <v>6182602.7400000002</v>
      </c>
      <c r="BC75" s="222">
        <v>8112391.8899999987</v>
      </c>
      <c r="BD75" s="222">
        <v>430943.04000000004</v>
      </c>
      <c r="BE75" s="222">
        <v>-16003800.48</v>
      </c>
      <c r="BF75" s="222">
        <v>5457837.7799999993</v>
      </c>
      <c r="BG75" s="222">
        <v>22447616.550000001</v>
      </c>
      <c r="BH75" s="222">
        <v>-94078165.940000013</v>
      </c>
      <c r="BI75" s="222">
        <v>20287215.459999993</v>
      </c>
      <c r="BJ75" s="222">
        <v>-4356811.4800000004</v>
      </c>
      <c r="BK75" s="222">
        <v>-3755205.1800000006</v>
      </c>
      <c r="BL75" s="222">
        <v>-11027215.65</v>
      </c>
      <c r="BM75" s="222">
        <v>-2400186.2399999984</v>
      </c>
      <c r="BN75" s="222">
        <v>-7114265</v>
      </c>
      <c r="BO75" s="222">
        <v>48039.810000000056</v>
      </c>
      <c r="BP75" s="222">
        <v>305936.04000000004</v>
      </c>
      <c r="BQ75" s="222">
        <v>71185681.980000004</v>
      </c>
      <c r="BR75" s="222">
        <v>7153733.9500000002</v>
      </c>
      <c r="BS75" s="222">
        <v>3687252.3400000008</v>
      </c>
      <c r="BT75" s="222">
        <v>-2225670.1300000008</v>
      </c>
      <c r="BU75" s="222">
        <v>-1705865.88</v>
      </c>
      <c r="BV75" s="222">
        <v>-170275.18000000063</v>
      </c>
      <c r="BW75" s="222">
        <v>3745518.28</v>
      </c>
      <c r="BX75" s="222">
        <v>5224268.5</v>
      </c>
      <c r="BY75" s="222">
        <v>2896914</v>
      </c>
      <c r="BZ75" s="222">
        <v>-4721251.1399999997</v>
      </c>
      <c r="CA75" s="222">
        <v>-19039889.210000001</v>
      </c>
      <c r="CB75" s="222">
        <v>-23481514.000000004</v>
      </c>
      <c r="CC75" s="222">
        <v>-5101736.8000000007</v>
      </c>
      <c r="CD75" s="222">
        <v>1915339.3900000006</v>
      </c>
      <c r="CE75" s="222">
        <v>-5465897.3399999999</v>
      </c>
      <c r="CF75" s="222">
        <v>1278359116.6700001</v>
      </c>
      <c r="CG75" s="222">
        <v>16807263.770000003</v>
      </c>
      <c r="CH75" s="222">
        <v>1200248.1400000006</v>
      </c>
      <c r="CI75" s="222">
        <v>6390914.620000001</v>
      </c>
      <c r="CJ75" s="222">
        <v>30484499.849999998</v>
      </c>
      <c r="CK75" s="222">
        <v>6230002.2899999991</v>
      </c>
      <c r="CL75" s="222">
        <v>12252910.719999999</v>
      </c>
      <c r="CM75" s="222">
        <v>11783931.690000001</v>
      </c>
      <c r="CN75" s="222">
        <v>10954434.65</v>
      </c>
      <c r="CO75" s="222">
        <v>-1771516.3200000003</v>
      </c>
      <c r="CP75" s="222">
        <v>8485615.2699999996</v>
      </c>
      <c r="CQ75" s="222">
        <v>2283385.209999999</v>
      </c>
      <c r="CR75" s="222">
        <v>12260434.309999999</v>
      </c>
      <c r="CS75" s="222">
        <v>21518819.430000007</v>
      </c>
      <c r="CT75" s="222">
        <v>13523245.040000003</v>
      </c>
      <c r="CU75" s="222">
        <v>8614634.3600000013</v>
      </c>
      <c r="CV75" s="222">
        <v>-6165821.9699999988</v>
      </c>
      <c r="CW75" s="222">
        <v>10409470.359999999</v>
      </c>
      <c r="CX75" s="222">
        <v>-6344613.9699999988</v>
      </c>
      <c r="CY75" s="222">
        <v>1369958.3500000006</v>
      </c>
      <c r="CZ75" s="222">
        <v>8339488.8799999999</v>
      </c>
      <c r="DA75" s="222">
        <v>-55062937.439999998</v>
      </c>
      <c r="DB75" s="222">
        <v>28714112.789999992</v>
      </c>
      <c r="DC75" s="222">
        <v>-8109478.620000001</v>
      </c>
      <c r="DD75" s="222">
        <v>-2382234.4899999984</v>
      </c>
      <c r="DE75" s="222">
        <v>-3870066.3100000024</v>
      </c>
      <c r="DF75" s="222">
        <v>7373558.820000004</v>
      </c>
      <c r="DG75" s="222">
        <v>-10056883.930000002</v>
      </c>
      <c r="DH75" s="222">
        <v>-16602119.169999998</v>
      </c>
      <c r="DI75" s="222">
        <v>12918493.459999999</v>
      </c>
      <c r="DJ75" s="222">
        <v>681275315.30000007</v>
      </c>
      <c r="DK75" s="222">
        <v>-3317980.75</v>
      </c>
      <c r="DL75" s="222">
        <v>6139736.8099999987</v>
      </c>
      <c r="DM75" s="222">
        <v>17434558.309999999</v>
      </c>
      <c r="DN75" s="222">
        <v>-2536668.3899000008</v>
      </c>
      <c r="DO75" s="222">
        <v>-1791702.1100000013</v>
      </c>
      <c r="DP75" s="222">
        <v>23531645.580000006</v>
      </c>
      <c r="DQ75" s="222">
        <v>23551312.1501</v>
      </c>
      <c r="DR75" s="222">
        <v>5224954.0900000036</v>
      </c>
      <c r="DS75" s="222">
        <v>4392287.6899999976</v>
      </c>
      <c r="DT75" s="222">
        <v>-17761833.140000001</v>
      </c>
      <c r="DU75" s="222">
        <v>-39391878.750000007</v>
      </c>
      <c r="DV75" s="222">
        <v>-73866536.050000012</v>
      </c>
      <c r="DW75" s="222">
        <v>-11224547.189999998</v>
      </c>
      <c r="DX75" s="222">
        <v>-20813826.290000003</v>
      </c>
      <c r="DY75" s="222">
        <v>-4535613.57</v>
      </c>
      <c r="DZ75" s="222">
        <v>8663061.0199999996</v>
      </c>
      <c r="EA75" s="222">
        <v>-7345478.799999997</v>
      </c>
      <c r="EB75" s="222">
        <v>3961972.8199999984</v>
      </c>
      <c r="EC75" s="222">
        <v>-35322601.75</v>
      </c>
      <c r="ED75" s="222">
        <v>37643324.210000008</v>
      </c>
      <c r="EE75" s="222">
        <v>87345557.530000001</v>
      </c>
      <c r="EF75" s="222">
        <v>16336836.210000001</v>
      </c>
      <c r="EG75" s="222">
        <v>-483473.23000000045</v>
      </c>
      <c r="EH75" s="222">
        <v>14986298.640000001</v>
      </c>
      <c r="EI75" s="222">
        <v>-11762929.240000002</v>
      </c>
      <c r="EJ75" s="222">
        <v>-3174769.6400000006</v>
      </c>
      <c r="EK75" s="222">
        <v>-1884124.040000001</v>
      </c>
      <c r="EL75" s="222">
        <v>8735102.4600000009</v>
      </c>
      <c r="EM75" s="222">
        <v>-99446586.340000004</v>
      </c>
      <c r="EN75" s="222">
        <v>-3795830.84</v>
      </c>
      <c r="EO75" s="222">
        <v>-12243581.070000002</v>
      </c>
      <c r="EP75" s="222">
        <v>-2265509.5199999996</v>
      </c>
      <c r="EQ75" s="222">
        <v>-3804507.66</v>
      </c>
      <c r="ER75" s="222">
        <v>5850135.7299999995</v>
      </c>
      <c r="ES75" s="222">
        <v>-20075607.359999999</v>
      </c>
      <c r="ET75" s="222">
        <v>-13530320.25</v>
      </c>
      <c r="EU75" s="222">
        <v>-11995681.790000001</v>
      </c>
      <c r="EV75" s="222">
        <v>-56019197.330000013</v>
      </c>
      <c r="EW75" s="222">
        <v>29178488.809999999</v>
      </c>
      <c r="EX75" s="222">
        <v>17610502.77</v>
      </c>
      <c r="EY75" s="222">
        <v>-317104.83000000194</v>
      </c>
      <c r="EZ75" s="222">
        <v>2823478.7199999988</v>
      </c>
      <c r="FA75" s="222">
        <v>1471377.1799999997</v>
      </c>
      <c r="FB75" s="222">
        <v>13080696.859999999</v>
      </c>
      <c r="FC75" s="222">
        <v>6214571.2300000004</v>
      </c>
      <c r="FD75" s="222">
        <v>12794102.529999997</v>
      </c>
      <c r="FE75" s="222">
        <v>25848800.93</v>
      </c>
      <c r="FF75" s="222">
        <v>8861565.1000000015</v>
      </c>
      <c r="FG75" s="222">
        <v>5087698.4700000007</v>
      </c>
      <c r="FH75" s="222">
        <v>20061691.459999993</v>
      </c>
      <c r="FI75" s="222">
        <v>7856680.8499999978</v>
      </c>
      <c r="FJ75" s="222">
        <v>6117294.339999998</v>
      </c>
      <c r="FK75" s="222">
        <v>6724690.4800000004</v>
      </c>
      <c r="FL75" s="222">
        <v>-2357253.3200000003</v>
      </c>
      <c r="FM75" s="222">
        <v>21907647.600000001</v>
      </c>
      <c r="FN75" s="222">
        <v>2426894.7100000009</v>
      </c>
      <c r="FO75" s="222">
        <v>8969833.1900000013</v>
      </c>
      <c r="FP75" s="222">
        <v>729471607.66000009</v>
      </c>
      <c r="FQ75" s="222">
        <v>2106654.3899999987</v>
      </c>
      <c r="FR75" s="222">
        <v>11695430.510000002</v>
      </c>
      <c r="FS75" s="222">
        <v>-3273770.0799999982</v>
      </c>
      <c r="FT75" s="222">
        <v>15375687.859999999</v>
      </c>
      <c r="FU75" s="222">
        <v>9085793.8699999992</v>
      </c>
      <c r="FV75" s="222">
        <v>-19183258.359999999</v>
      </c>
      <c r="FW75" s="222">
        <v>-18399401.600000001</v>
      </c>
      <c r="FX75" s="222">
        <v>10096674.699999999</v>
      </c>
      <c r="FY75" s="222">
        <v>23240656.799999997</v>
      </c>
      <c r="FZ75" s="222">
        <v>-7618097</v>
      </c>
      <c r="GA75" s="222">
        <v>-4796518.8899999987</v>
      </c>
      <c r="GB75" s="222">
        <v>14451949.270000001</v>
      </c>
      <c r="GC75" s="222">
        <v>22574515.240000002</v>
      </c>
      <c r="GD75" s="222">
        <v>38731359.469999999</v>
      </c>
      <c r="GE75" s="222">
        <v>1646128.12</v>
      </c>
      <c r="GF75" s="222">
        <v>14937633.23</v>
      </c>
      <c r="GG75" s="222">
        <v>-6790922.3900000006</v>
      </c>
      <c r="GH75" s="222">
        <v>3721052.870000001</v>
      </c>
      <c r="GI75" s="222">
        <v>6661634.5199999996</v>
      </c>
      <c r="GJ75" s="222">
        <v>-3446072.3800000008</v>
      </c>
      <c r="GK75" s="222">
        <v>15558325.859999999</v>
      </c>
      <c r="GL75" s="222">
        <v>3625979.33</v>
      </c>
      <c r="GM75" s="222">
        <v>6418250.8099999996</v>
      </c>
      <c r="GN75" s="222">
        <v>4302458.58</v>
      </c>
      <c r="GO75" s="222">
        <v>2433346.0300000003</v>
      </c>
      <c r="GP75" s="222">
        <v>1826224.9100000262</v>
      </c>
      <c r="GQ75" s="222">
        <v>55712302.119999997</v>
      </c>
      <c r="GR75" s="222">
        <v>9793884.3200000003</v>
      </c>
      <c r="GS75" s="222">
        <v>4540670.8300000019</v>
      </c>
      <c r="GT75" s="222">
        <v>6396504.0600000005</v>
      </c>
      <c r="GU75" s="222">
        <v>4895901.129999999</v>
      </c>
      <c r="GV75" s="222">
        <v>5480337.2300000004</v>
      </c>
      <c r="GW75" s="222">
        <v>8590424.7899999991</v>
      </c>
      <c r="GX75" s="222">
        <v>-68380721.050000012</v>
      </c>
      <c r="GY75" s="222">
        <v>6567078.870000001</v>
      </c>
      <c r="GZ75" s="222">
        <v>-17047701.66</v>
      </c>
      <c r="HA75" s="222">
        <v>-12052481.6</v>
      </c>
      <c r="HB75" s="222">
        <v>-292338497.68000001</v>
      </c>
      <c r="HC75" s="222">
        <v>114575354.65000001</v>
      </c>
      <c r="HD75" s="222">
        <v>7688370.6600000039</v>
      </c>
      <c r="HE75" s="222">
        <v>-21783675.150000006</v>
      </c>
      <c r="HF75" s="222">
        <v>20882051.009999998</v>
      </c>
      <c r="HG75" s="222">
        <v>48497646.5</v>
      </c>
      <c r="HH75" s="222">
        <v>-6258643.7300000004</v>
      </c>
      <c r="HI75" s="222">
        <v>316217249.20999992</v>
      </c>
      <c r="HJ75" s="222">
        <v>-17006563.969999999</v>
      </c>
      <c r="HK75" s="222">
        <v>1531015</v>
      </c>
      <c r="HL75" s="222">
        <v>75365852.010000005</v>
      </c>
      <c r="HM75" s="222">
        <v>-9521496.3300000019</v>
      </c>
      <c r="HN75" s="222">
        <v>9587800.1400000006</v>
      </c>
      <c r="HO75" s="222">
        <v>26093479.559999999</v>
      </c>
      <c r="HP75" s="222">
        <v>-17267719.859999999</v>
      </c>
      <c r="HQ75" s="222">
        <v>-20218804.069999993</v>
      </c>
      <c r="HR75" s="222">
        <v>-73005114.470000014</v>
      </c>
      <c r="HS75" s="222">
        <v>-339615.29000000283</v>
      </c>
      <c r="HT75" s="222">
        <v>1946690.3600000013</v>
      </c>
      <c r="HU75" s="222">
        <v>6329786.9200000018</v>
      </c>
      <c r="HV75" s="222">
        <v>-1417465.0700000003</v>
      </c>
      <c r="HW75" s="222">
        <v>-19838945</v>
      </c>
      <c r="HX75" s="222">
        <v>-4215924.5</v>
      </c>
      <c r="HY75" s="222">
        <v>1254969.5599999987</v>
      </c>
      <c r="HZ75" s="222">
        <v>3308798.7699999996</v>
      </c>
      <c r="IA75" s="222">
        <v>7245535.2699999996</v>
      </c>
      <c r="IB75" s="222">
        <v>32445189.079999998</v>
      </c>
      <c r="IC75" s="222">
        <v>1453512.1600000001</v>
      </c>
      <c r="ID75" s="222">
        <v>-6330165.7600000016</v>
      </c>
      <c r="IE75" s="222">
        <v>-7896694.4700000007</v>
      </c>
      <c r="IF75" s="222">
        <v>2558270.8999999994</v>
      </c>
      <c r="IG75" s="222">
        <v>-147112639.01999998</v>
      </c>
      <c r="IH75" s="222">
        <v>73712112.219999999</v>
      </c>
      <c r="II75" s="222">
        <v>4172664.91</v>
      </c>
      <c r="IJ75" s="222">
        <v>-15219491.120000005</v>
      </c>
      <c r="IK75" s="222">
        <v>-59131184.720000006</v>
      </c>
      <c r="IL75" s="222">
        <v>469710.42000000179</v>
      </c>
      <c r="IM75" s="222">
        <v>-225585.91000000015</v>
      </c>
      <c r="IN75" s="222">
        <v>-4960925.1900000013</v>
      </c>
      <c r="IO75" s="222">
        <v>2765660.8199999984</v>
      </c>
      <c r="IP75" s="222">
        <v>-13813406.520000001</v>
      </c>
      <c r="IQ75" s="222">
        <v>39271049.990000002</v>
      </c>
      <c r="IR75" s="222">
        <v>-244858223.21000001</v>
      </c>
      <c r="IS75" s="222">
        <v>-193505118.47999996</v>
      </c>
      <c r="IT75" s="222">
        <v>-2176464.6799999997</v>
      </c>
      <c r="IU75" s="222">
        <v>1899929.379999999</v>
      </c>
      <c r="IV75" s="222">
        <v>40687695.769999996</v>
      </c>
      <c r="IW75" s="222">
        <v>5685796.9600000009</v>
      </c>
      <c r="IX75" s="222">
        <v>-2052705.9100000001</v>
      </c>
      <c r="IY75" s="222">
        <v>10287523.280000001</v>
      </c>
      <c r="IZ75" s="222">
        <v>-135817.75</v>
      </c>
      <c r="JA75" s="222">
        <v>-15080168.059999999</v>
      </c>
      <c r="JB75" s="222">
        <v>-15204700.379999999</v>
      </c>
      <c r="JC75" s="222">
        <v>-5592022.8199999984</v>
      </c>
      <c r="JD75" s="222">
        <v>14508672.61999999</v>
      </c>
      <c r="JE75" s="222">
        <v>-23844358.950000003</v>
      </c>
      <c r="JF75" s="222">
        <v>-1880052.5400000028</v>
      </c>
      <c r="JG75" s="222">
        <v>-1116913.0700000003</v>
      </c>
      <c r="JH75" s="222">
        <v>-8915266.0800000001</v>
      </c>
      <c r="JI75" s="222">
        <v>-1479005.1300000008</v>
      </c>
      <c r="JJ75" s="222">
        <v>-44525989.039999992</v>
      </c>
      <c r="JK75" s="222">
        <v>-5121038.6499999985</v>
      </c>
      <c r="JL75" s="222">
        <v>-7469377.75</v>
      </c>
      <c r="JM75" s="222">
        <v>13959693.240000002</v>
      </c>
      <c r="JN75" s="222">
        <v>-7042676.8800000027</v>
      </c>
      <c r="JO75" s="222">
        <v>-28672456.960000001</v>
      </c>
      <c r="JP75" s="222">
        <v>-938895.45999999717</v>
      </c>
      <c r="JQ75" s="222">
        <v>15541801.889999986</v>
      </c>
      <c r="JR75" s="222">
        <v>-32822272.11999999</v>
      </c>
      <c r="JS75" s="222">
        <v>12360587.790000001</v>
      </c>
      <c r="JT75" s="222">
        <v>4523146.84</v>
      </c>
      <c r="JU75" s="222">
        <v>-2025332.17</v>
      </c>
      <c r="JV75" s="222">
        <v>2513815.1500000004</v>
      </c>
      <c r="JW75" s="222">
        <v>-13118379.18</v>
      </c>
      <c r="JX75" s="222">
        <v>11284855.810000002</v>
      </c>
      <c r="JY75" s="222">
        <v>28865159.040000003</v>
      </c>
      <c r="JZ75" s="222">
        <v>-3724522.49</v>
      </c>
      <c r="KA75" s="222">
        <v>24926237.309999999</v>
      </c>
      <c r="KB75" s="222">
        <v>3154151.66</v>
      </c>
      <c r="KC75" s="222">
        <v>-2706666.16</v>
      </c>
      <c r="KD75" s="222">
        <v>11321774.65</v>
      </c>
      <c r="KE75" s="222">
        <v>3001006.8</v>
      </c>
      <c r="KF75" s="222">
        <v>324511169.96999997</v>
      </c>
      <c r="KG75" s="222">
        <v>-13310848.020000003</v>
      </c>
      <c r="KH75" s="222">
        <v>36365819.039999999</v>
      </c>
      <c r="KI75" s="222">
        <v>-15833614.950000001</v>
      </c>
      <c r="KJ75" s="222">
        <v>46031801.719999999</v>
      </c>
      <c r="KK75" s="222">
        <v>71710131.159999996</v>
      </c>
      <c r="KL75" s="222">
        <v>11122488.359999999</v>
      </c>
      <c r="KM75" s="222">
        <v>13198523.419999998</v>
      </c>
      <c r="KN75" s="222">
        <v>7702918.75</v>
      </c>
      <c r="KO75" s="222">
        <v>-3789614.4699999988</v>
      </c>
      <c r="KP75" s="222">
        <v>-4557055.32</v>
      </c>
      <c r="KQ75" s="222">
        <v>-11076410.920000002</v>
      </c>
      <c r="KR75" s="222">
        <v>-60379064.909999996</v>
      </c>
      <c r="KS75" s="222">
        <v>1293734.1300000027</v>
      </c>
      <c r="KT75" s="222">
        <v>-11550563.09</v>
      </c>
      <c r="KU75" s="222">
        <v>-102093928.63000001</v>
      </c>
      <c r="KV75" s="222">
        <v>73222769.649999991</v>
      </c>
      <c r="KW75" s="222">
        <v>44227175.929999977</v>
      </c>
      <c r="KX75" s="222">
        <v>-5508966.3300000001</v>
      </c>
      <c r="KY75" s="222">
        <v>432979.8900000006</v>
      </c>
      <c r="KZ75" s="222">
        <v>-31173374.919999998</v>
      </c>
      <c r="LA75" s="222">
        <v>-9256719.7300000004</v>
      </c>
      <c r="LB75" s="222">
        <v>-4734122.379999999</v>
      </c>
      <c r="LC75" s="222">
        <v>-2880404.4699999988</v>
      </c>
      <c r="LD75" s="222">
        <v>-7138415.3200000022</v>
      </c>
      <c r="LE75" s="222">
        <v>-113614305.60000002</v>
      </c>
      <c r="LF75" s="222">
        <v>-36121955.210000008</v>
      </c>
      <c r="LG75" s="222">
        <v>16610216.069999993</v>
      </c>
      <c r="LH75" s="222">
        <v>-13676834.040000007</v>
      </c>
      <c r="LI75" s="222">
        <v>2577280.6799999997</v>
      </c>
      <c r="LJ75" s="222">
        <v>-8920343.2399999984</v>
      </c>
      <c r="LK75" s="222">
        <v>-5733665.0099999998</v>
      </c>
      <c r="LL75" s="222">
        <v>-3245148.2699999996</v>
      </c>
      <c r="LM75" s="222">
        <v>-5393728.29</v>
      </c>
      <c r="LN75" s="222">
        <v>-12323046.77</v>
      </c>
      <c r="LO75" s="222">
        <v>-3097758.51</v>
      </c>
      <c r="LP75" s="222">
        <v>-80723788.719999999</v>
      </c>
      <c r="LQ75" s="222">
        <v>8490890.1699999999</v>
      </c>
      <c r="LR75" s="222">
        <v>22328074.189999998</v>
      </c>
      <c r="LS75" s="222">
        <v>251598857.68000001</v>
      </c>
      <c r="LT75" s="222">
        <v>-11736076.039999992</v>
      </c>
      <c r="LU75" s="222">
        <v>-142460031.14999998</v>
      </c>
      <c r="LV75" s="222">
        <v>4673068.3800000101</v>
      </c>
      <c r="LW75" s="222">
        <v>-14502804.890000001</v>
      </c>
      <c r="LX75" s="222">
        <v>15600963.850000001</v>
      </c>
      <c r="LY75" s="222">
        <v>6102618.2199999988</v>
      </c>
      <c r="LZ75" s="222">
        <v>20397021.539999995</v>
      </c>
      <c r="MA75" s="222">
        <v>26992713.929999996</v>
      </c>
      <c r="MB75" s="222">
        <v>65988641.210000008</v>
      </c>
      <c r="MC75" s="222">
        <v>-43508117.590000004</v>
      </c>
      <c r="MD75" s="222">
        <v>13315682.039999999</v>
      </c>
      <c r="ME75" s="222">
        <v>-59383241.589999974</v>
      </c>
      <c r="MF75" s="222">
        <v>13492377.060000001</v>
      </c>
      <c r="MG75" s="222">
        <v>22532683.350000001</v>
      </c>
      <c r="MH75" s="222">
        <v>19041595.540000003</v>
      </c>
      <c r="MI75" s="222">
        <v>21419656.82</v>
      </c>
      <c r="MJ75" s="222">
        <v>14087061.110000001</v>
      </c>
      <c r="MK75" s="222">
        <v>-5505499.8899999987</v>
      </c>
      <c r="ML75" s="222">
        <v>12056245.429999998</v>
      </c>
      <c r="MM75" s="222">
        <v>-6145780.0399999991</v>
      </c>
      <c r="MN75" s="222">
        <v>13450096.560000001</v>
      </c>
      <c r="MO75" s="222">
        <v>8752367.5700000003</v>
      </c>
      <c r="MP75" s="222">
        <v>18757014.649999999</v>
      </c>
      <c r="MQ75" s="222">
        <v>8360801.4599999785</v>
      </c>
      <c r="MR75" s="222">
        <v>5586234.3399999999</v>
      </c>
      <c r="MS75" s="222">
        <v>45448484.919999994</v>
      </c>
      <c r="MT75" s="222">
        <v>-13621377.810000002</v>
      </c>
      <c r="MU75" s="222">
        <v>22559945.940000005</v>
      </c>
      <c r="MV75" s="222">
        <v>3870137.4699999988</v>
      </c>
      <c r="MW75" s="222">
        <v>17282624.620700002</v>
      </c>
      <c r="MX75" s="222">
        <v>-28134451.490000002</v>
      </c>
      <c r="MY75" s="222">
        <v>-8076466.3900000006</v>
      </c>
      <c r="MZ75" s="222">
        <v>-1892322.540000001</v>
      </c>
      <c r="NA75" s="222">
        <v>23535685.48</v>
      </c>
      <c r="NB75" s="222">
        <v>338726315.36000001</v>
      </c>
      <c r="NC75" s="222">
        <v>133196991.78</v>
      </c>
      <c r="ND75" s="222">
        <v>13522207.34</v>
      </c>
      <c r="NE75" s="222">
        <v>252658176.10999998</v>
      </c>
      <c r="NF75" s="222">
        <v>8849272.7800000012</v>
      </c>
      <c r="NG75" s="222">
        <v>30838611.799999997</v>
      </c>
      <c r="NH75" s="222">
        <v>103973344.57000001</v>
      </c>
      <c r="NI75" s="222">
        <v>98756865.810000017</v>
      </c>
      <c r="NJ75" s="222">
        <v>23578973.219999999</v>
      </c>
      <c r="NK75" s="222">
        <v>121417655.3</v>
      </c>
      <c r="NL75" s="222">
        <v>64866213.590000004</v>
      </c>
      <c r="NM75" s="222">
        <v>31658130.756000001</v>
      </c>
      <c r="NN75" s="222">
        <v>66859139.150000006</v>
      </c>
      <c r="NO75" s="222">
        <v>11558727.09</v>
      </c>
      <c r="NP75" s="222">
        <v>2092336.9399999995</v>
      </c>
      <c r="NQ75" s="222">
        <v>10048911.669999998</v>
      </c>
      <c r="NR75" s="222">
        <v>13391638.670000002</v>
      </c>
      <c r="NS75" s="222">
        <v>10043076.140000001</v>
      </c>
      <c r="NT75" s="222">
        <v>14797144.41</v>
      </c>
      <c r="NU75" s="222">
        <v>-7393596.8200000525</v>
      </c>
      <c r="NV75" s="222">
        <v>19284174.170000017</v>
      </c>
      <c r="NW75" s="222">
        <v>11496716.190000001</v>
      </c>
      <c r="NX75" s="222">
        <v>-2961813.2199999988</v>
      </c>
      <c r="NY75" s="222">
        <v>12784629.83</v>
      </c>
      <c r="NZ75" s="222">
        <v>-4847395.7199999988</v>
      </c>
      <c r="OA75" s="222">
        <v>1479947.4100000001</v>
      </c>
      <c r="OB75" s="222">
        <v>557295473.04999995</v>
      </c>
      <c r="OC75" s="222">
        <v>-103978238.05000001</v>
      </c>
      <c r="OD75" s="222">
        <v>25183187.379999999</v>
      </c>
      <c r="OE75" s="222">
        <v>-67791952.340000004</v>
      </c>
      <c r="OF75" s="222">
        <v>-6939900.1700000018</v>
      </c>
      <c r="OG75" s="222">
        <v>45850649.619999997</v>
      </c>
      <c r="OH75" s="222">
        <v>-32125719.990000002</v>
      </c>
      <c r="OI75" s="222">
        <v>3330494.629999999</v>
      </c>
      <c r="OJ75" s="222">
        <v>79878286.780000001</v>
      </c>
      <c r="OK75" s="222">
        <v>-297507066.69</v>
      </c>
      <c r="OL75" s="222">
        <v>24632078.969999999</v>
      </c>
      <c r="OM75" s="222">
        <v>446247602.03000003</v>
      </c>
      <c r="ON75" s="222">
        <v>23443841.180000003</v>
      </c>
      <c r="OO75" s="222">
        <v>-5376435.950000003</v>
      </c>
      <c r="OP75" s="222">
        <v>71385304.969999999</v>
      </c>
      <c r="OQ75" s="222">
        <v>216242754.55000001</v>
      </c>
      <c r="OR75" s="222">
        <v>8368130.4400000013</v>
      </c>
      <c r="OS75" s="222">
        <v>38300978.540000007</v>
      </c>
      <c r="OT75" s="222">
        <v>-9074088.8400000017</v>
      </c>
      <c r="OU75" s="222">
        <v>23903055.779999997</v>
      </c>
      <c r="OV75" s="222">
        <v>16861612.819999993</v>
      </c>
      <c r="OW75" s="222">
        <v>18938693.329999998</v>
      </c>
      <c r="OX75" s="222">
        <v>18568082.07</v>
      </c>
      <c r="OY75" s="222">
        <v>11333880.359999999</v>
      </c>
      <c r="OZ75" s="222">
        <v>-43797906.060000002</v>
      </c>
      <c r="PA75" s="222">
        <v>9079924.8300000001</v>
      </c>
      <c r="PB75" s="222">
        <v>-23504991.409999996</v>
      </c>
      <c r="PC75" s="222">
        <v>-533819.84999999963</v>
      </c>
      <c r="PD75" s="222">
        <v>17082108.890000001</v>
      </c>
      <c r="PE75" s="222">
        <v>-10661402.490000002</v>
      </c>
      <c r="PF75" s="222">
        <v>550141.01999999955</v>
      </c>
      <c r="PG75" s="222">
        <v>-2360501.4299999997</v>
      </c>
      <c r="PH75" s="222">
        <v>-3762417.9000000022</v>
      </c>
      <c r="PI75" s="222">
        <v>-5184492.2000000011</v>
      </c>
      <c r="PJ75" s="222">
        <v>27158761.150000006</v>
      </c>
      <c r="PK75" s="222">
        <v>9903372.6700000018</v>
      </c>
      <c r="PL75" s="222">
        <v>-3364324.24</v>
      </c>
      <c r="PM75" s="222">
        <v>-30975885.739999998</v>
      </c>
      <c r="PN75" s="222">
        <v>46967.689999999478</v>
      </c>
      <c r="PO75" s="222">
        <v>-53508.730000000447</v>
      </c>
      <c r="PP75" s="222">
        <v>-556350.97000000067</v>
      </c>
      <c r="PQ75" s="222">
        <v>-820894.29999999981</v>
      </c>
      <c r="PR75" s="222">
        <v>45529911.820000052</v>
      </c>
      <c r="PS75" s="222">
        <v>9848744.9800000004</v>
      </c>
      <c r="PT75" s="222">
        <v>-11241578.810000002</v>
      </c>
      <c r="PU75" s="222">
        <v>16889864.649999999</v>
      </c>
      <c r="PV75" s="222">
        <v>-125168136.27999999</v>
      </c>
      <c r="PW75" s="222">
        <v>-12718223.68</v>
      </c>
      <c r="PX75" s="222">
        <v>-19914581.549999997</v>
      </c>
      <c r="PY75" s="222">
        <v>-2898266.8199999994</v>
      </c>
      <c r="PZ75" s="222">
        <v>3022967.7300000042</v>
      </c>
      <c r="QA75" s="222">
        <v>722450.66999999993</v>
      </c>
      <c r="QB75" s="222">
        <v>6620127.2100000009</v>
      </c>
      <c r="QC75" s="222">
        <v>-9416369.1699999981</v>
      </c>
      <c r="QD75" s="222">
        <v>11641479.859999998</v>
      </c>
      <c r="QE75" s="222">
        <v>30224988.629999995</v>
      </c>
      <c r="QF75" s="222">
        <v>-33371659.169999998</v>
      </c>
      <c r="QG75" s="222">
        <v>25139332.790000003</v>
      </c>
      <c r="QH75" s="222">
        <v>-9394444.2999999989</v>
      </c>
      <c r="QI75" s="222">
        <v>-15355549.109999999</v>
      </c>
      <c r="QJ75" s="222">
        <v>-4976964.9399999995</v>
      </c>
      <c r="QK75" s="222">
        <v>-43793821.719999999</v>
      </c>
      <c r="QL75" s="222">
        <v>-33200780.480000004</v>
      </c>
      <c r="QM75" s="222">
        <v>-7772267.5800000001</v>
      </c>
      <c r="QN75" s="222">
        <v>-897701.81999999983</v>
      </c>
      <c r="QO75" s="222">
        <v>-6773273.8799999999</v>
      </c>
      <c r="QP75" s="222">
        <v>-974880.48</v>
      </c>
      <c r="QQ75" s="222">
        <v>4872368.8500000015</v>
      </c>
      <c r="QR75" s="222">
        <v>28635470.629999995</v>
      </c>
      <c r="QS75" s="222">
        <v>-1777669.2199999988</v>
      </c>
      <c r="QT75" s="222">
        <v>-1049525.9399999976</v>
      </c>
      <c r="QU75" s="222">
        <v>24854997.629999999</v>
      </c>
      <c r="QV75" s="222">
        <v>6948238.4800000004</v>
      </c>
      <c r="QW75" s="222">
        <v>100977193.67</v>
      </c>
      <c r="QX75" s="222">
        <v>2367063.5999999978</v>
      </c>
      <c r="QY75" s="222">
        <v>-6009044.3599999994</v>
      </c>
      <c r="QZ75" s="222">
        <v>74784998.920000002</v>
      </c>
      <c r="RA75" s="222">
        <v>4052082.3699999992</v>
      </c>
      <c r="RB75" s="222">
        <v>1379780.5399999991</v>
      </c>
      <c r="RC75" s="222">
        <v>20008496.689999998</v>
      </c>
      <c r="RD75" s="222">
        <v>6579304.5599999987</v>
      </c>
      <c r="RE75" s="222">
        <v>160270770.31999999</v>
      </c>
      <c r="RF75" s="222">
        <v>-33655906.640000001</v>
      </c>
      <c r="RG75" s="222">
        <v>-12159267.640000001</v>
      </c>
      <c r="RH75" s="222">
        <v>40304431.700000003</v>
      </c>
      <c r="RI75" s="222">
        <v>-19300462.329999998</v>
      </c>
      <c r="RJ75" s="222">
        <v>-21230635.300000001</v>
      </c>
      <c r="RK75" s="222">
        <v>-74116360.850000009</v>
      </c>
      <c r="RL75" s="222">
        <v>8171334.8200000003</v>
      </c>
      <c r="RM75" s="222">
        <v>11141198.48</v>
      </c>
      <c r="RN75" s="222">
        <v>-42077571.699999996</v>
      </c>
      <c r="RO75" s="222">
        <v>-25497071.199999996</v>
      </c>
      <c r="RP75" s="222">
        <v>2058096.0200000014</v>
      </c>
      <c r="RQ75" s="222">
        <v>581749</v>
      </c>
      <c r="RR75" s="222">
        <v>-14368078.579999998</v>
      </c>
      <c r="RS75" s="222">
        <v>-5076290.1099999994</v>
      </c>
      <c r="RT75" s="222">
        <v>3044761.0300000012</v>
      </c>
      <c r="RU75" s="222">
        <v>-3678964.6000000015</v>
      </c>
      <c r="RV75" s="222">
        <v>9367644.2299999986</v>
      </c>
      <c r="RW75" s="222">
        <v>-4032612.84</v>
      </c>
      <c r="RX75" s="222">
        <v>-3489256.8900000006</v>
      </c>
      <c r="RY75" s="222">
        <v>-31599924.960000008</v>
      </c>
      <c r="RZ75" s="222">
        <v>14280742.1</v>
      </c>
      <c r="SA75" s="222">
        <v>10869405.630000001</v>
      </c>
      <c r="SB75" s="222">
        <v>10987059.899999999</v>
      </c>
      <c r="SC75" s="222">
        <v>10663238.919999998</v>
      </c>
      <c r="SD75" s="222">
        <v>1649935.0099999998</v>
      </c>
      <c r="SE75" s="222">
        <v>12431360.520000001</v>
      </c>
      <c r="SF75" s="222">
        <v>15287269.720000003</v>
      </c>
      <c r="SG75" s="222">
        <v>17620456.539999999</v>
      </c>
      <c r="SH75" s="222">
        <v>22072572.110000003</v>
      </c>
      <c r="SI75" s="222">
        <v>-47508313.870000005</v>
      </c>
      <c r="SJ75" s="222">
        <v>4049832.33</v>
      </c>
      <c r="SK75" s="222">
        <v>-40832594.879999995</v>
      </c>
      <c r="SL75" s="222">
        <v>18765607.489999998</v>
      </c>
      <c r="SM75" s="222">
        <v>3578705.1000000015</v>
      </c>
      <c r="SN75" s="222">
        <v>6490629.6899999976</v>
      </c>
      <c r="SO75" s="222">
        <v>18588090.920000002</v>
      </c>
      <c r="SP75" s="222">
        <v>12037390.909999998</v>
      </c>
      <c r="SQ75" s="222">
        <v>3426850.3100000024</v>
      </c>
      <c r="SR75" s="222">
        <v>4837893.1000000015</v>
      </c>
      <c r="SS75" s="222">
        <v>-164631842.48000002</v>
      </c>
      <c r="ST75" s="222">
        <v>7946347.0500000007</v>
      </c>
      <c r="SU75" s="222">
        <v>22350614.310000002</v>
      </c>
      <c r="SV75" s="222">
        <v>8102455.0300000049</v>
      </c>
      <c r="SW75" s="222">
        <v>5319547.5199999996</v>
      </c>
      <c r="SX75" s="222">
        <v>9213834.8699999992</v>
      </c>
      <c r="SY75" s="222">
        <v>11071187.800000001</v>
      </c>
      <c r="SZ75" s="222">
        <v>-29378803.609999996</v>
      </c>
      <c r="TA75" s="222">
        <v>-1967239</v>
      </c>
      <c r="TB75" s="222">
        <v>-3234303.01</v>
      </c>
      <c r="TC75" s="222">
        <v>24779260.420000002</v>
      </c>
      <c r="TD75" s="222">
        <v>-8700416.6899999995</v>
      </c>
      <c r="TE75" s="222">
        <v>46986285.450000003</v>
      </c>
      <c r="TF75" s="222">
        <v>353251.07999999914</v>
      </c>
      <c r="TG75" s="222">
        <v>-285965723.95999998</v>
      </c>
      <c r="TH75" s="222">
        <v>1587650.2999999989</v>
      </c>
      <c r="TI75" s="222">
        <v>7817364.4600000009</v>
      </c>
      <c r="TJ75" s="222">
        <v>-40230908.950000003</v>
      </c>
      <c r="TK75" s="222">
        <v>-15322499.17</v>
      </c>
      <c r="TL75" s="222">
        <v>-2882555.9699999997</v>
      </c>
      <c r="TM75" s="222">
        <v>2505268.2100000009</v>
      </c>
      <c r="TN75" s="222">
        <v>-8683239.6700000018</v>
      </c>
      <c r="TO75" s="222">
        <v>7278284.7700000014</v>
      </c>
      <c r="TP75" s="222">
        <v>-15398579.219999999</v>
      </c>
      <c r="TQ75" s="222">
        <v>-31548085.310000002</v>
      </c>
      <c r="TR75" s="222">
        <v>6814894.6999999993</v>
      </c>
      <c r="TS75" s="222">
        <v>-1666321.0600000005</v>
      </c>
      <c r="TT75" s="222">
        <v>-8494485.4200000018</v>
      </c>
      <c r="TU75" s="222">
        <v>765711.0700000003</v>
      </c>
      <c r="TV75" s="222">
        <v>11085771.34</v>
      </c>
      <c r="TW75" s="222">
        <v>-32733991.810000002</v>
      </c>
      <c r="TX75" s="222">
        <v>-2425728.5699999984</v>
      </c>
      <c r="TY75" s="222">
        <v>211370248.86000001</v>
      </c>
      <c r="TZ75" s="222">
        <v>-13586707.189999998</v>
      </c>
      <c r="UA75" s="222">
        <v>-8670211.7800000012</v>
      </c>
      <c r="UB75" s="222">
        <v>-5966783.4800000004</v>
      </c>
      <c r="UC75" s="222">
        <v>-191245108.31999999</v>
      </c>
      <c r="UD75" s="222">
        <v>9597910.0499999989</v>
      </c>
      <c r="UE75" s="222">
        <v>-9571717.5399999991</v>
      </c>
      <c r="UF75" s="222">
        <v>3143527.3100000024</v>
      </c>
      <c r="UG75" s="222">
        <v>-4618372.4500000011</v>
      </c>
      <c r="UH75" s="222">
        <v>-56346096.969999999</v>
      </c>
      <c r="UI75" s="222">
        <v>-14080557.580000002</v>
      </c>
      <c r="UJ75" s="222">
        <v>-11347288.960000001</v>
      </c>
      <c r="UK75" s="222">
        <v>-12052132.789999999</v>
      </c>
      <c r="UL75" s="222">
        <v>-11633689.819999998</v>
      </c>
      <c r="UM75" s="222">
        <v>-11422586.170000002</v>
      </c>
      <c r="UN75" s="222">
        <v>269940690.00000006</v>
      </c>
      <c r="UO75" s="222">
        <v>-9459784.3399999999</v>
      </c>
      <c r="UP75" s="222">
        <v>-11637439.359999999</v>
      </c>
      <c r="UQ75" s="222">
        <v>-85862425.99000001</v>
      </c>
      <c r="UR75" s="222">
        <v>2391558.11</v>
      </c>
      <c r="US75" s="222">
        <v>-1472038.040000001</v>
      </c>
      <c r="UT75" s="222">
        <v>-38088457.299999997</v>
      </c>
      <c r="UU75" s="222">
        <v>-2104922.6799999997</v>
      </c>
      <c r="UV75" s="222">
        <v>-5983792.1199999992</v>
      </c>
      <c r="UW75" s="222">
        <v>8294105.2199999988</v>
      </c>
      <c r="UX75" s="222">
        <v>-12603556.969999999</v>
      </c>
      <c r="UY75" s="222">
        <v>-14815808.359999999</v>
      </c>
      <c r="UZ75" s="222">
        <v>14756042.900000002</v>
      </c>
      <c r="VA75" s="222">
        <v>21091909.859999999</v>
      </c>
      <c r="VB75" s="222">
        <v>2883674.2400000021</v>
      </c>
      <c r="VC75" s="222">
        <v>876289.57999999821</v>
      </c>
      <c r="VD75" s="222">
        <v>-896220.05000000075</v>
      </c>
      <c r="VE75" s="222">
        <v>-5305607.24</v>
      </c>
      <c r="VF75" s="222">
        <v>-35928467.829999998</v>
      </c>
      <c r="VG75" s="222">
        <v>-4143059.330000001</v>
      </c>
      <c r="VH75" s="222">
        <v>4228914.6900000004</v>
      </c>
      <c r="VI75" s="222">
        <v>11891698.050000001</v>
      </c>
      <c r="VJ75" s="222">
        <v>-39483683.340000033</v>
      </c>
      <c r="VK75" s="222">
        <v>9237298.7400000021</v>
      </c>
      <c r="VL75" s="222">
        <v>19438221.890000001</v>
      </c>
      <c r="VM75" s="222">
        <v>-4719028.450000003</v>
      </c>
      <c r="VN75" s="222">
        <v>-5132965.43</v>
      </c>
      <c r="VO75" s="222">
        <v>-12621415.360000003</v>
      </c>
      <c r="VP75" s="222">
        <v>-10506262.100000001</v>
      </c>
      <c r="VQ75" s="222">
        <v>-6440389.71</v>
      </c>
      <c r="VR75" s="222">
        <v>18410112.899999999</v>
      </c>
      <c r="VS75" s="222">
        <v>-25101996</v>
      </c>
      <c r="VT75" s="222">
        <v>6368786.3500000015</v>
      </c>
      <c r="VU75" s="222">
        <v>53838515.240000002</v>
      </c>
      <c r="VV75" s="222">
        <v>1583261.1900000013</v>
      </c>
      <c r="VW75" s="222">
        <v>30002154.059999999</v>
      </c>
      <c r="VX75" s="222">
        <v>-853838.95999999903</v>
      </c>
      <c r="VY75" s="222">
        <v>1522681349.3299999</v>
      </c>
      <c r="VZ75" s="222">
        <v>18718797.969999999</v>
      </c>
      <c r="WA75" s="222">
        <v>53749298.969999999</v>
      </c>
      <c r="WB75" s="222">
        <v>10197264.440999996</v>
      </c>
      <c r="WC75" s="222">
        <v>13553264.590000002</v>
      </c>
      <c r="WD75" s="222">
        <v>-4992694.9600000009</v>
      </c>
      <c r="WE75" s="222">
        <v>-17278126.280000001</v>
      </c>
      <c r="WF75" s="222">
        <v>3363284.6700000018</v>
      </c>
      <c r="WG75" s="222">
        <v>28712395.789999999</v>
      </c>
      <c r="WH75" s="222">
        <v>-8963083.6699999981</v>
      </c>
      <c r="WI75" s="222">
        <v>-3061966.3499999996</v>
      </c>
      <c r="WJ75" s="222">
        <v>-21160918.530000001</v>
      </c>
      <c r="WK75" s="222">
        <v>13916798.169999998</v>
      </c>
      <c r="WL75" s="222">
        <v>1075967.0700000003</v>
      </c>
      <c r="WM75" s="222">
        <v>12170767.609999999</v>
      </c>
      <c r="WN75" s="222">
        <v>23149029.199999996</v>
      </c>
      <c r="WO75" s="222">
        <v>6558206.8799999952</v>
      </c>
      <c r="WP75" s="222">
        <v>-7689705.429999996</v>
      </c>
      <c r="WQ75" s="222">
        <v>4051398.5299999993</v>
      </c>
      <c r="WR75" s="222">
        <v>-4358830.4800000042</v>
      </c>
      <c r="WS75" s="222">
        <v>20867316.979999989</v>
      </c>
      <c r="WT75" s="222">
        <v>-5157335.8699999992</v>
      </c>
      <c r="WU75" s="222">
        <v>16940772.780000001</v>
      </c>
      <c r="WV75" s="222">
        <v>13599200.410000002</v>
      </c>
      <c r="WW75" s="222">
        <v>8637537.0900000017</v>
      </c>
      <c r="WX75" s="222">
        <v>-3176447.5199999996</v>
      </c>
      <c r="WY75" s="222">
        <v>5964944.3999999994</v>
      </c>
      <c r="WZ75" s="222">
        <v>6497656.0700000003</v>
      </c>
      <c r="XA75" s="222">
        <v>29590437.459999979</v>
      </c>
      <c r="XB75" s="222">
        <v>-2631221.34</v>
      </c>
      <c r="XC75" s="222">
        <v>19835219.329999998</v>
      </c>
      <c r="XD75" s="222">
        <v>16790396.57</v>
      </c>
      <c r="XE75" s="222">
        <v>10969427.090000002</v>
      </c>
      <c r="XF75" s="222">
        <v>451706356.37</v>
      </c>
      <c r="XG75" s="222">
        <v>2795933.9800000004</v>
      </c>
      <c r="XH75" s="222">
        <v>73083058.799999997</v>
      </c>
      <c r="XI75" s="222">
        <v>28039229.439999983</v>
      </c>
      <c r="XJ75" s="222">
        <v>5168215.43</v>
      </c>
      <c r="XK75" s="222">
        <v>7236632.8000000007</v>
      </c>
      <c r="XL75" s="222">
        <v>-9178322.8700000048</v>
      </c>
      <c r="XM75" s="222">
        <v>54812991.470000006</v>
      </c>
      <c r="XN75" s="222">
        <v>2984469.5</v>
      </c>
      <c r="XO75" s="222">
        <v>-12790459.660000004</v>
      </c>
      <c r="XP75" s="222">
        <v>12557935.510000002</v>
      </c>
      <c r="XQ75" s="222">
        <v>3626636.5100000016</v>
      </c>
      <c r="XR75" s="222">
        <v>9080051.089999998</v>
      </c>
      <c r="XS75" s="222">
        <v>9034387.4000000022</v>
      </c>
      <c r="XT75" s="222">
        <v>43383173.469999999</v>
      </c>
      <c r="XU75" s="222">
        <v>3322568.7200000007</v>
      </c>
      <c r="XV75" s="222">
        <v>14364416.629999999</v>
      </c>
      <c r="XW75" s="222">
        <v>11542318.539999999</v>
      </c>
      <c r="XX75" s="222">
        <v>4302585.92</v>
      </c>
      <c r="XY75" s="222">
        <v>6259697.1899999995</v>
      </c>
      <c r="XZ75" s="222">
        <v>5688502.6499999994</v>
      </c>
      <c r="YA75" s="222">
        <v>46002469.200000003</v>
      </c>
      <c r="YB75" s="222">
        <v>41211716.43</v>
      </c>
      <c r="YC75" s="222">
        <v>278227310.16999996</v>
      </c>
      <c r="YD75" s="222">
        <v>12653000.200000003</v>
      </c>
      <c r="YE75" s="222">
        <v>22740505.090000004</v>
      </c>
      <c r="YF75" s="222">
        <v>51636008.950000003</v>
      </c>
      <c r="YG75" s="222">
        <v>45728369.870000005</v>
      </c>
      <c r="YH75" s="222">
        <v>16111012.65</v>
      </c>
      <c r="YI75" s="222">
        <v>18727490.479999997</v>
      </c>
      <c r="YJ75" s="222">
        <v>15716335.709999999</v>
      </c>
      <c r="YK75" s="222">
        <v>18426104.230000004</v>
      </c>
      <c r="YL75" s="222">
        <v>8878325.8599999994</v>
      </c>
      <c r="YM75" s="222">
        <v>34053540.75</v>
      </c>
      <c r="YN75" s="222">
        <v>9892592.3500000015</v>
      </c>
      <c r="YO75" s="222">
        <v>24194265.02</v>
      </c>
      <c r="YP75" s="222">
        <v>9917424</v>
      </c>
      <c r="YQ75" s="222">
        <v>62508814.869999997</v>
      </c>
      <c r="YR75" s="222">
        <v>59714693.25</v>
      </c>
      <c r="YS75" s="222">
        <v>17773522.629999999</v>
      </c>
      <c r="YT75" s="222">
        <v>43111163.870000005</v>
      </c>
      <c r="YU75" s="222">
        <v>-592118.76000000164</v>
      </c>
      <c r="YV75" s="222">
        <v>14472711.289999999</v>
      </c>
      <c r="YW75" s="222">
        <v>94877.5</v>
      </c>
      <c r="YX75" s="222">
        <v>-1174968.7000000011</v>
      </c>
      <c r="YY75" s="222">
        <v>8523296.7599999998</v>
      </c>
      <c r="YZ75" s="222">
        <v>21598407.57</v>
      </c>
      <c r="ZA75" s="222">
        <v>5694086.7100000083</v>
      </c>
      <c r="ZB75" s="222">
        <v>415768.30999999959</v>
      </c>
      <c r="ZC75" s="222">
        <v>23446630.899999999</v>
      </c>
      <c r="ZD75" s="222">
        <v>-10163017.950000001</v>
      </c>
      <c r="ZE75" s="222">
        <v>25050548.460000001</v>
      </c>
      <c r="ZF75" s="222">
        <v>-2936434.96</v>
      </c>
      <c r="ZG75" s="222">
        <v>-2232314.4800000004</v>
      </c>
      <c r="ZH75" s="222">
        <v>3753400.4800000004</v>
      </c>
      <c r="ZI75" s="222">
        <v>-1543008.799999997</v>
      </c>
      <c r="ZJ75" s="222">
        <v>-9322701.1100000143</v>
      </c>
      <c r="ZK75" s="222">
        <v>17359827.25</v>
      </c>
      <c r="ZL75" s="222">
        <v>44918857.710000008</v>
      </c>
      <c r="ZM75" s="222">
        <v>205644310.98000002</v>
      </c>
      <c r="ZN75" s="222">
        <v>67070185.659999996</v>
      </c>
      <c r="ZO75" s="222">
        <v>37094756.5</v>
      </c>
      <c r="ZP75" s="222">
        <v>34101981.890000001</v>
      </c>
      <c r="ZQ75" s="222">
        <v>109403735.64</v>
      </c>
      <c r="ZR75" s="222">
        <v>297354796.46999997</v>
      </c>
      <c r="ZS75" s="222">
        <v>11546997.970000006</v>
      </c>
      <c r="ZT75" s="222">
        <v>31805846.700000003</v>
      </c>
      <c r="ZU75" s="222">
        <v>30732377.380000003</v>
      </c>
      <c r="ZV75" s="222">
        <v>14489504.48</v>
      </c>
      <c r="ZW75" s="222">
        <v>17168321.890000001</v>
      </c>
      <c r="ZX75" s="222">
        <v>5197308.16</v>
      </c>
      <c r="ZY75" s="222">
        <v>11012253.870000001</v>
      </c>
      <c r="ZZ75" s="222">
        <v>12730460.269999998</v>
      </c>
      <c r="AAA75" s="222">
        <v>20342968.25</v>
      </c>
      <c r="AAB75" s="222">
        <v>12251784.919999998</v>
      </c>
      <c r="AAC75" s="222">
        <v>32269161.329999998</v>
      </c>
      <c r="AAD75" s="222">
        <v>7706540.8899999997</v>
      </c>
      <c r="AAE75" s="222">
        <v>21267016.66</v>
      </c>
      <c r="AAF75" s="222">
        <v>14554019.020000011</v>
      </c>
      <c r="AAG75" s="222">
        <v>1704437.8599999994</v>
      </c>
      <c r="AAH75" s="222">
        <v>5591418.5</v>
      </c>
      <c r="AAI75" s="222">
        <v>-4976286.41</v>
      </c>
      <c r="AAJ75" s="222">
        <v>6001246.1800000016</v>
      </c>
      <c r="AAK75" s="222">
        <v>-14649146.169999998</v>
      </c>
      <c r="AAL75" s="222">
        <v>5552492.2299999986</v>
      </c>
      <c r="AAM75" s="222">
        <v>503106956.85000002</v>
      </c>
      <c r="AAN75" s="222">
        <v>-6370917.2800000012</v>
      </c>
      <c r="AAO75" s="222">
        <v>2826144.0800000019</v>
      </c>
      <c r="AAP75" s="222">
        <v>38600546.18</v>
      </c>
      <c r="AAQ75" s="222">
        <v>-12568373.340000004</v>
      </c>
      <c r="AAR75" s="222">
        <v>40283839.230000004</v>
      </c>
      <c r="AAS75" s="222">
        <v>13378551.559999999</v>
      </c>
      <c r="AAT75" s="222">
        <v>16525030.59</v>
      </c>
      <c r="AAU75" s="222">
        <v>-27554489.659999996</v>
      </c>
      <c r="AAV75" s="222">
        <v>6870440.629999999</v>
      </c>
      <c r="AAW75" s="222">
        <v>-9269520.7799999975</v>
      </c>
      <c r="AAX75" s="222">
        <v>-87088023.139999986</v>
      </c>
      <c r="AAY75" s="222">
        <v>-10632947.230000004</v>
      </c>
      <c r="AAZ75" s="222">
        <v>-4431778.66</v>
      </c>
      <c r="ABA75" s="222">
        <v>-3290939.5999999996</v>
      </c>
      <c r="ABB75" s="222">
        <v>-3306557.2100000009</v>
      </c>
      <c r="ABC75" s="222">
        <v>12125467.01</v>
      </c>
      <c r="ABD75" s="222">
        <v>21645702.149999999</v>
      </c>
      <c r="ABE75" s="222">
        <v>2713906.17</v>
      </c>
      <c r="ABF75" s="222">
        <v>-27298270.099999994</v>
      </c>
      <c r="ABG75" s="222">
        <v>-115948210.78</v>
      </c>
      <c r="ABH75" s="222">
        <v>16682728.389999997</v>
      </c>
      <c r="ABI75" s="222">
        <v>2804512.2899999991</v>
      </c>
      <c r="ABJ75" s="222">
        <v>-5897452.5500000007</v>
      </c>
      <c r="ABK75" s="222">
        <v>32733070.300000001</v>
      </c>
      <c r="ABL75" s="222">
        <v>6001323.2200000007</v>
      </c>
      <c r="ABM75" s="222">
        <v>-66828315.219999999</v>
      </c>
      <c r="ABN75" s="222">
        <v>51737030.060000002</v>
      </c>
      <c r="ABO75" s="222">
        <v>-6311070.5</v>
      </c>
      <c r="ABP75" s="222">
        <v>18118583.599999998</v>
      </c>
      <c r="ABQ75" s="222">
        <v>-9773508.9299999997</v>
      </c>
      <c r="ABR75" s="222">
        <v>8988316.5600000005</v>
      </c>
      <c r="ABS75" s="222">
        <v>383238.08999999985</v>
      </c>
      <c r="ABT75" s="222">
        <v>-2590861.5300000012</v>
      </c>
      <c r="ABU75" s="222">
        <v>29682664.289999999</v>
      </c>
      <c r="ABV75" s="222">
        <v>-235193082.11000001</v>
      </c>
      <c r="ABW75" s="222">
        <v>23078617.420000002</v>
      </c>
      <c r="ABX75" s="222">
        <v>32000494.080000002</v>
      </c>
      <c r="ABY75" s="222">
        <v>-4944270.74</v>
      </c>
      <c r="ABZ75" s="222">
        <v>10361343.43</v>
      </c>
      <c r="ACA75" s="222">
        <v>-36136626.770000003</v>
      </c>
      <c r="ACB75" s="222">
        <v>-4233589.9000000004</v>
      </c>
      <c r="ACC75" s="222">
        <v>1123158.7300000004</v>
      </c>
      <c r="ACD75" s="222">
        <v>-553182.6400000006</v>
      </c>
      <c r="ACE75" s="222">
        <v>-11035897.850000001</v>
      </c>
      <c r="ACF75" s="222">
        <v>-3039951.0199999996</v>
      </c>
      <c r="ACG75" s="222">
        <v>181357663.04000002</v>
      </c>
      <c r="ACH75" s="222">
        <v>-2438814.7599999998</v>
      </c>
      <c r="ACI75" s="222">
        <v>-12711495.59</v>
      </c>
      <c r="ACJ75" s="222">
        <v>-12156460.890000004</v>
      </c>
      <c r="ACK75" s="222">
        <v>10076834.359999999</v>
      </c>
      <c r="ACL75" s="222">
        <v>-20799561.379999999</v>
      </c>
      <c r="ACM75" s="222">
        <v>37778514.469999999</v>
      </c>
      <c r="ACN75" s="222">
        <v>69395581.519999996</v>
      </c>
      <c r="ACO75" s="222">
        <v>30137878.580000013</v>
      </c>
      <c r="ACP75" s="222">
        <v>-11256944.640000001</v>
      </c>
      <c r="ACQ75" s="222">
        <v>-12269403.07</v>
      </c>
      <c r="ACR75" s="222">
        <v>1322507.9399999976</v>
      </c>
      <c r="ACS75" s="222">
        <v>-8918031.5399999991</v>
      </c>
      <c r="ACT75" s="222">
        <v>167466829.06</v>
      </c>
      <c r="ACU75" s="222">
        <v>-1501381.4200000018</v>
      </c>
      <c r="ACV75" s="222">
        <v>11959657.949999999</v>
      </c>
      <c r="ACW75" s="222">
        <v>22795798.66</v>
      </c>
      <c r="ACX75" s="222">
        <v>-11133251.859999999</v>
      </c>
      <c r="ACY75" s="222">
        <v>-3940872.8099999987</v>
      </c>
      <c r="ACZ75" s="222">
        <v>818330.3200000003</v>
      </c>
      <c r="ADA75" s="222">
        <v>-8914369.9900000002</v>
      </c>
      <c r="ADB75" s="222">
        <v>17320221.68</v>
      </c>
      <c r="ADC75" s="222">
        <v>39217700.039999999</v>
      </c>
      <c r="ADD75" s="222">
        <v>-54857948.430000007</v>
      </c>
      <c r="ADE75" s="222">
        <v>6554415.2899999991</v>
      </c>
      <c r="ADF75" s="222">
        <v>9785241.8899999987</v>
      </c>
      <c r="ADG75" s="222">
        <v>-2668804.04</v>
      </c>
      <c r="ADH75" s="222">
        <v>-17416154.219999999</v>
      </c>
      <c r="ADI75" s="222">
        <v>-3931487.8299999982</v>
      </c>
      <c r="ADJ75" s="222">
        <v>5894869.7799999993</v>
      </c>
      <c r="ADK75" s="222">
        <v>-1751099.6700000018</v>
      </c>
      <c r="ADL75" s="222">
        <v>-17137097.850000001</v>
      </c>
      <c r="ADM75" s="222">
        <v>-263029828.84999996</v>
      </c>
      <c r="ADN75" s="222">
        <v>44108882.370000005</v>
      </c>
      <c r="ADO75" s="222">
        <v>-6653187.049999997</v>
      </c>
      <c r="ADP75" s="222">
        <v>-53055436.579999998</v>
      </c>
      <c r="ADQ75" s="222">
        <v>-6929.9599999999627</v>
      </c>
      <c r="ADR75" s="222">
        <v>-2914040.74</v>
      </c>
      <c r="ADS75" s="222">
        <v>33063639.650000002</v>
      </c>
      <c r="ADT75" s="222">
        <v>-257894.91999999993</v>
      </c>
      <c r="ADU75" s="222">
        <v>44744642.590000033</v>
      </c>
      <c r="ADV75" s="222">
        <v>-8395791.3700000048</v>
      </c>
      <c r="ADW75" s="222">
        <v>-58638051.939999998</v>
      </c>
      <c r="ADX75" s="222">
        <v>1415556.200000003</v>
      </c>
      <c r="ADY75" s="222">
        <v>5980963.6400000006</v>
      </c>
      <c r="ADZ75" s="222">
        <v>-6060059.1799999997</v>
      </c>
      <c r="AEA75" s="222">
        <v>-9880344.129999999</v>
      </c>
      <c r="AEB75" s="222">
        <v>-2886088.25</v>
      </c>
      <c r="AEC75" s="222">
        <v>-228468.71999999881</v>
      </c>
      <c r="AED75" s="222">
        <v>20215168.350000001</v>
      </c>
      <c r="AEE75" s="222">
        <v>-31875625.890000001</v>
      </c>
      <c r="AEF75" s="222">
        <v>4493594.92</v>
      </c>
      <c r="AEG75" s="222">
        <v>10041602.460000001</v>
      </c>
      <c r="AEH75" s="222">
        <v>539090.20000000298</v>
      </c>
      <c r="AEI75" s="222">
        <v>-4954435.59</v>
      </c>
      <c r="AEJ75" s="222">
        <v>10894868.949999996</v>
      </c>
      <c r="AEK75" s="222">
        <v>6145760.6400000006</v>
      </c>
      <c r="AEL75" s="222">
        <v>-29920608.279999994</v>
      </c>
      <c r="AEM75" s="222">
        <v>10566312.279999997</v>
      </c>
      <c r="AEN75" s="222">
        <v>-7854068.8400000036</v>
      </c>
      <c r="AEO75" s="222">
        <v>178921023.06999999</v>
      </c>
      <c r="AEP75" s="222">
        <v>-232876.46999999881</v>
      </c>
      <c r="AEQ75" s="222">
        <v>-7242839.8599999994</v>
      </c>
      <c r="AER75" s="222">
        <v>-6015551.5099999979</v>
      </c>
      <c r="AES75" s="222">
        <v>-2843524.589999998</v>
      </c>
      <c r="AET75" s="222">
        <v>-24708962.789999999</v>
      </c>
      <c r="AEU75" s="222">
        <v>5527099.0700000003</v>
      </c>
      <c r="AEV75" s="222">
        <v>-6566694.9000000022</v>
      </c>
      <c r="AEW75" s="222">
        <v>1193890.6199999973</v>
      </c>
      <c r="AEX75" s="222">
        <v>5601001.2600000016</v>
      </c>
      <c r="AEY75" s="222">
        <v>90335767.890000015</v>
      </c>
      <c r="AEZ75" s="222">
        <v>115137977.66</v>
      </c>
      <c r="AFA75" s="222">
        <v>10538697.210000001</v>
      </c>
      <c r="AFB75" s="222">
        <v>1227955.6500000022</v>
      </c>
      <c r="AFC75" s="222">
        <v>28818733.679999996</v>
      </c>
      <c r="AFD75" s="222">
        <v>47590870.060000002</v>
      </c>
      <c r="AFE75" s="222">
        <v>-324992.75999999791</v>
      </c>
      <c r="AFF75" s="222">
        <v>-1642499.6500000004</v>
      </c>
      <c r="AFG75" s="222">
        <v>16046614.91</v>
      </c>
      <c r="AFH75" s="222">
        <v>5143497.8699999973</v>
      </c>
      <c r="AFI75" s="222">
        <v>2676276.709999999</v>
      </c>
      <c r="AFJ75" s="222">
        <v>-2699309.08</v>
      </c>
      <c r="AFK75" s="222">
        <v>-10425086.200000001</v>
      </c>
      <c r="AFL75" s="222">
        <v>-39362552.430000007</v>
      </c>
      <c r="AFM75" s="222">
        <v>-11613886.039999995</v>
      </c>
      <c r="AFN75" s="222">
        <v>20881801.040000007</v>
      </c>
      <c r="AFO75" s="222">
        <v>-9248954.5500000007</v>
      </c>
      <c r="AFP75" s="222">
        <v>7301598.7400000021</v>
      </c>
      <c r="AFQ75" s="222">
        <v>18974404.119999997</v>
      </c>
      <c r="AFR75" s="222">
        <v>14603521.539999999</v>
      </c>
      <c r="AFS75" s="222">
        <v>14960774.610000003</v>
      </c>
      <c r="AFT75" s="222">
        <v>-8544050.1700000018</v>
      </c>
      <c r="AFU75" s="222">
        <v>10067741.68</v>
      </c>
      <c r="AFV75" s="222">
        <v>-17882328.960000001</v>
      </c>
      <c r="AFW75" s="222">
        <v>28464102.729999997</v>
      </c>
      <c r="AFX75" s="222">
        <v>197484733.01000002</v>
      </c>
      <c r="AFY75" s="222">
        <v>15486453.280000001</v>
      </c>
      <c r="AFZ75" s="222">
        <v>-2063822</v>
      </c>
      <c r="AGA75" s="222">
        <v>11579013.969999999</v>
      </c>
      <c r="AGB75" s="222">
        <v>-12252088.140000001</v>
      </c>
      <c r="AGC75" s="222">
        <v>-4457263.5199999996</v>
      </c>
      <c r="AGD75" s="222">
        <v>8186706.2400000012</v>
      </c>
      <c r="AGE75" s="222">
        <v>3318022.9399999976</v>
      </c>
      <c r="AGF75" s="222">
        <v>4218941.4000000004</v>
      </c>
      <c r="AGG75" s="222">
        <v>2240970.0399999991</v>
      </c>
      <c r="AGH75" s="222">
        <v>3064498.1099999994</v>
      </c>
      <c r="AGI75" s="222">
        <v>521559527.63999999</v>
      </c>
      <c r="AGJ75" s="222">
        <v>-6078061.4299999997</v>
      </c>
      <c r="AGK75" s="222">
        <v>6500170.0799999982</v>
      </c>
      <c r="AGL75" s="222">
        <v>5563285.7400000002</v>
      </c>
      <c r="AGM75" s="222">
        <v>31213220.039999999</v>
      </c>
      <c r="AGN75" s="222">
        <v>525963.66999999806</v>
      </c>
      <c r="AGO75" s="222">
        <v>-377969.51999999955</v>
      </c>
      <c r="AGP75" s="222">
        <v>24529294.740000002</v>
      </c>
      <c r="AGQ75" s="222">
        <v>-33019118.660000026</v>
      </c>
      <c r="AGR75" s="222">
        <v>-104903939.31</v>
      </c>
      <c r="AGS75" s="222">
        <v>-6821331.6999999993</v>
      </c>
      <c r="AGT75" s="222">
        <v>12434609.159999996</v>
      </c>
      <c r="AGU75" s="222">
        <v>1023102.4099999964</v>
      </c>
      <c r="AGV75" s="222">
        <v>-3162093.8600000013</v>
      </c>
      <c r="AGW75" s="222">
        <v>-8456788.0700000022</v>
      </c>
      <c r="AGX75" s="222">
        <v>8335330.7699999996</v>
      </c>
      <c r="AGY75" s="222">
        <v>4452607.24</v>
      </c>
      <c r="AGZ75" s="222">
        <v>-13259687.490000002</v>
      </c>
      <c r="AHA75" s="222">
        <v>17320063.300000004</v>
      </c>
      <c r="AHB75" s="222">
        <v>2257647.2900000028</v>
      </c>
      <c r="AHC75" s="222">
        <v>-1022559.6500000004</v>
      </c>
      <c r="AHD75" s="222">
        <v>36295.690000001341</v>
      </c>
      <c r="AHE75" s="222">
        <v>500707.98000000045</v>
      </c>
      <c r="AHF75" s="222">
        <v>-3672865.3599999994</v>
      </c>
      <c r="AHG75" s="222">
        <v>-10285663.100000001</v>
      </c>
      <c r="AHH75" s="222">
        <v>-51699406.480000004</v>
      </c>
      <c r="AHI75" s="222">
        <v>19675782.719999999</v>
      </c>
      <c r="AHJ75" s="222">
        <v>10017151.259999998</v>
      </c>
      <c r="AHK75" s="222">
        <v>1844704.6999999993</v>
      </c>
      <c r="AHL75" s="222">
        <v>-4633313.0599999987</v>
      </c>
      <c r="AHM75" s="222">
        <v>12703614.57</v>
      </c>
      <c r="AHN75" s="222">
        <v>-6007172.25</v>
      </c>
      <c r="AHO75" s="222"/>
      <c r="AHP75" s="222"/>
      <c r="AHQ75" s="208">
        <v>70</v>
      </c>
    </row>
    <row r="76" spans="1:901">
      <c r="A76" s="183">
        <v>5</v>
      </c>
      <c r="B76" s="223" t="s">
        <v>6181</v>
      </c>
      <c r="C76" s="222">
        <v>701533304.27999997</v>
      </c>
      <c r="D76" s="222">
        <v>18769626.690000001</v>
      </c>
      <c r="E76" s="222">
        <v>55766285.759999998</v>
      </c>
      <c r="F76" s="222">
        <v>10785596.42</v>
      </c>
      <c r="G76" s="222">
        <v>44609563.590000004</v>
      </c>
      <c r="H76" s="222">
        <v>12596718.16</v>
      </c>
      <c r="I76" s="222">
        <v>341040771.29000002</v>
      </c>
      <c r="J76" s="222">
        <v>89347872.290000007</v>
      </c>
      <c r="K76" s="222">
        <v>13826457.310000001</v>
      </c>
      <c r="L76" s="222">
        <v>13696007.77</v>
      </c>
      <c r="M76" s="222">
        <v>6129617.8600000003</v>
      </c>
      <c r="N76" s="222">
        <v>11104214.82</v>
      </c>
      <c r="O76" s="222">
        <v>111426314.54000001</v>
      </c>
      <c r="P76" s="222">
        <v>13244499.720000001</v>
      </c>
      <c r="Q76" s="222">
        <v>4856778.62</v>
      </c>
      <c r="R76" s="222">
        <v>27773953.170000002</v>
      </c>
      <c r="S76" s="222">
        <v>22018220.27</v>
      </c>
      <c r="T76" s="222">
        <v>3022572.39</v>
      </c>
      <c r="U76" s="222">
        <v>714847047.08000004</v>
      </c>
      <c r="V76" s="222">
        <v>56460935.119999997</v>
      </c>
      <c r="W76" s="222">
        <v>31350402.239999998</v>
      </c>
      <c r="X76" s="222">
        <v>126602501.73</v>
      </c>
      <c r="Y76" s="222">
        <v>23112788.760000002</v>
      </c>
      <c r="Z76" s="222">
        <v>23513195.030000001</v>
      </c>
      <c r="AA76" s="222">
        <v>23540071.989999998</v>
      </c>
      <c r="AB76" s="222">
        <v>46777597.170000002</v>
      </c>
      <c r="AC76" s="222">
        <v>32330637.829999998</v>
      </c>
      <c r="AD76" s="222">
        <v>11605125.310000001</v>
      </c>
      <c r="AE76" s="222">
        <v>50357764.399999999</v>
      </c>
      <c r="AF76" s="222">
        <v>23704178.82</v>
      </c>
      <c r="AG76" s="222">
        <v>67968468.040000007</v>
      </c>
      <c r="AH76" s="222">
        <v>34783938.979999997</v>
      </c>
      <c r="AI76" s="222">
        <v>21177484.32</v>
      </c>
      <c r="AJ76" s="222">
        <v>15833618.439999999</v>
      </c>
      <c r="AK76" s="222">
        <v>81015031.590000004</v>
      </c>
      <c r="AL76" s="222">
        <v>23658281.559999999</v>
      </c>
      <c r="AM76" s="222">
        <v>103138709.3</v>
      </c>
      <c r="AN76" s="222">
        <v>16082357.1</v>
      </c>
      <c r="AO76" s="222">
        <v>13223312.800000001</v>
      </c>
      <c r="AP76" s="222">
        <v>12676883.470000001</v>
      </c>
      <c r="AQ76" s="222">
        <v>16989652.280000001</v>
      </c>
      <c r="AR76" s="222">
        <v>4472331.04</v>
      </c>
      <c r="AS76" s="222">
        <v>139424116.47999999</v>
      </c>
      <c r="AT76" s="222">
        <v>10040802.199999999</v>
      </c>
      <c r="AU76" s="222">
        <v>13385750.59</v>
      </c>
      <c r="AV76" s="222">
        <v>10016339.17</v>
      </c>
      <c r="AW76" s="222">
        <v>5951324.3399999999</v>
      </c>
      <c r="AX76" s="222">
        <v>14329284.029999999</v>
      </c>
      <c r="AY76" s="222">
        <v>17255273.559999999</v>
      </c>
      <c r="AZ76" s="222">
        <v>9636418.4199999999</v>
      </c>
      <c r="BA76" s="222">
        <v>10128303.699999999</v>
      </c>
      <c r="BB76" s="222">
        <v>10012358.43</v>
      </c>
      <c r="BC76" s="222">
        <v>10326414.369999999</v>
      </c>
      <c r="BD76" s="222">
        <v>6010853.3399999999</v>
      </c>
      <c r="BE76" s="222">
        <v>17013005.559999999</v>
      </c>
      <c r="BF76" s="222">
        <v>8768370.7699999996</v>
      </c>
      <c r="BG76" s="222">
        <v>28993269.510000002</v>
      </c>
      <c r="BH76" s="222">
        <v>102719902.457</v>
      </c>
      <c r="BI76" s="222">
        <v>85620347.209999993</v>
      </c>
      <c r="BJ76" s="222">
        <v>12781495.98</v>
      </c>
      <c r="BK76" s="222">
        <v>4557269.5599999996</v>
      </c>
      <c r="BL76" s="222">
        <v>11314189.720000001</v>
      </c>
      <c r="BM76" s="222">
        <v>9831052.2100000009</v>
      </c>
      <c r="BN76" s="222">
        <v>6460749.0899999999</v>
      </c>
      <c r="BO76" s="222">
        <v>1106190.69</v>
      </c>
      <c r="BP76" s="222">
        <v>1317588.23</v>
      </c>
      <c r="BQ76" s="222">
        <v>199298650.68000001</v>
      </c>
      <c r="BR76" s="222">
        <v>11832590.34</v>
      </c>
      <c r="BS76" s="222">
        <v>9909455.4000000004</v>
      </c>
      <c r="BT76" s="222">
        <v>10147562.08</v>
      </c>
      <c r="BU76" s="222">
        <v>5391535.4100000001</v>
      </c>
      <c r="BV76" s="222">
        <v>6988431.3099999996</v>
      </c>
      <c r="BW76" s="222">
        <v>7573903.3099999996</v>
      </c>
      <c r="BX76" s="222">
        <v>10410181.17</v>
      </c>
      <c r="BY76" s="222">
        <v>91538671.340000004</v>
      </c>
      <c r="BZ76" s="222">
        <v>8105527.5499999998</v>
      </c>
      <c r="CA76" s="222">
        <v>5985698.0999999996</v>
      </c>
      <c r="CB76" s="222">
        <v>19672328.809999999</v>
      </c>
      <c r="CC76" s="222">
        <v>5576381.1699999999</v>
      </c>
      <c r="CD76" s="222">
        <v>12578174.310000001</v>
      </c>
      <c r="CE76" s="222">
        <v>7002221.4100000001</v>
      </c>
      <c r="CF76" s="222">
        <v>1494746669.8099999</v>
      </c>
      <c r="CG76" s="222">
        <v>30583861.460000001</v>
      </c>
      <c r="CH76" s="222">
        <v>37796254.170000002</v>
      </c>
      <c r="CI76" s="222">
        <v>11968937.140000001</v>
      </c>
      <c r="CJ76" s="222">
        <v>40426695.329999998</v>
      </c>
      <c r="CK76" s="222">
        <v>16687082.67</v>
      </c>
      <c r="CL76" s="222">
        <v>21317846.879999999</v>
      </c>
      <c r="CM76" s="222">
        <v>32870594.09</v>
      </c>
      <c r="CN76" s="222">
        <v>14134544.220000001</v>
      </c>
      <c r="CO76" s="222">
        <v>9327567.3300000001</v>
      </c>
      <c r="CP76" s="222">
        <v>16193019.18</v>
      </c>
      <c r="CQ76" s="222">
        <v>11804175.92</v>
      </c>
      <c r="CR76" s="222">
        <v>19199279.5</v>
      </c>
      <c r="CS76" s="222">
        <v>155115109.56</v>
      </c>
      <c r="CT76" s="222">
        <v>19164883.510000002</v>
      </c>
      <c r="CU76" s="222">
        <v>18042138.190000001</v>
      </c>
      <c r="CV76" s="222">
        <v>21080590.030000001</v>
      </c>
      <c r="CW76" s="222">
        <v>17462013.789999999</v>
      </c>
      <c r="CX76" s="222">
        <v>17095169.550000001</v>
      </c>
      <c r="CY76" s="222">
        <v>9627818.4000000004</v>
      </c>
      <c r="CZ76" s="222">
        <v>15688045.32</v>
      </c>
      <c r="DA76" s="222">
        <v>109275261.18000001</v>
      </c>
      <c r="DB76" s="222">
        <v>216092109.40000001</v>
      </c>
      <c r="DC76" s="222">
        <v>10255377.32</v>
      </c>
      <c r="DD76" s="222">
        <v>24713051.16</v>
      </c>
      <c r="DE76" s="222">
        <v>21630328.079999998</v>
      </c>
      <c r="DF76" s="222">
        <v>34044736.340000004</v>
      </c>
      <c r="DG76" s="222">
        <v>14901897.85</v>
      </c>
      <c r="DH76" s="222">
        <v>9547512.6600000001</v>
      </c>
      <c r="DI76" s="222">
        <v>28677445.859999999</v>
      </c>
      <c r="DJ76" s="222">
        <v>1235468587.6900001</v>
      </c>
      <c r="DK76" s="222">
        <v>13377899.279999999</v>
      </c>
      <c r="DL76" s="222">
        <v>28763124.079999998</v>
      </c>
      <c r="DM76" s="222">
        <v>33032205.489999998</v>
      </c>
      <c r="DN76" s="222">
        <v>13683473.2599</v>
      </c>
      <c r="DO76" s="222">
        <v>15130610.810000001</v>
      </c>
      <c r="DP76" s="222">
        <v>65235548.520000003</v>
      </c>
      <c r="DQ76" s="222">
        <v>43139123.5</v>
      </c>
      <c r="DR76" s="222">
        <v>48345812.630000003</v>
      </c>
      <c r="DS76" s="222">
        <v>324803915.30000001</v>
      </c>
      <c r="DT76" s="222">
        <v>17849561.920000002</v>
      </c>
      <c r="DU76" s="222">
        <v>48381507.229999997</v>
      </c>
      <c r="DV76" s="222">
        <v>52899324.509999998</v>
      </c>
      <c r="DW76" s="222">
        <v>42610594.210000001</v>
      </c>
      <c r="DX76" s="222">
        <v>16291651.050000001</v>
      </c>
      <c r="DY76" s="222">
        <v>16727189.16</v>
      </c>
      <c r="DZ76" s="222">
        <v>14391111.41</v>
      </c>
      <c r="EA76" s="222">
        <v>18469834.260000002</v>
      </c>
      <c r="EB76" s="222">
        <v>19725036.489999998</v>
      </c>
      <c r="EC76" s="222">
        <v>34124724.950000003</v>
      </c>
      <c r="ED76" s="222">
        <v>180998095.40000001</v>
      </c>
      <c r="EE76" s="222">
        <v>149827759.56</v>
      </c>
      <c r="EF76" s="222">
        <v>42135664.43</v>
      </c>
      <c r="EG76" s="222">
        <v>18725716.68</v>
      </c>
      <c r="EH76" s="222">
        <v>35233892.890000001</v>
      </c>
      <c r="EI76" s="222">
        <v>19815081.719999999</v>
      </c>
      <c r="EJ76" s="222">
        <v>35733372.469999999</v>
      </c>
      <c r="EK76" s="222">
        <v>13834144.84</v>
      </c>
      <c r="EL76" s="222">
        <v>25136402.640000001</v>
      </c>
      <c r="EM76" s="222">
        <v>219795373.72999999</v>
      </c>
      <c r="EN76" s="222">
        <v>12606098.66</v>
      </c>
      <c r="EO76" s="222">
        <v>14080705.189999999</v>
      </c>
      <c r="EP76" s="222">
        <v>12647665.140000001</v>
      </c>
      <c r="EQ76" s="222">
        <v>5539136.6799999997</v>
      </c>
      <c r="ER76" s="222">
        <v>12008839.619999999</v>
      </c>
      <c r="ES76" s="222">
        <v>15615229.869999999</v>
      </c>
      <c r="ET76" s="222">
        <v>16847234.489999998</v>
      </c>
      <c r="EU76" s="222">
        <v>15048927.880000001</v>
      </c>
      <c r="EV76" s="222">
        <v>164494798.31999999</v>
      </c>
      <c r="EW76" s="222">
        <v>35056990.649999999</v>
      </c>
      <c r="EX76" s="222">
        <v>29006282.219999999</v>
      </c>
      <c r="EY76" s="222">
        <v>23310224.449999999</v>
      </c>
      <c r="EZ76" s="222">
        <v>29976587.039999999</v>
      </c>
      <c r="FA76" s="222">
        <v>40508796.119999997</v>
      </c>
      <c r="FB76" s="222">
        <v>34915500.439999998</v>
      </c>
      <c r="FC76" s="222">
        <v>20829396.25</v>
      </c>
      <c r="FD76" s="222">
        <v>23695019.079999998</v>
      </c>
      <c r="FE76" s="222">
        <v>36209971.640000001</v>
      </c>
      <c r="FF76" s="222">
        <v>16185974.800000001</v>
      </c>
      <c r="FG76" s="222">
        <v>12619555.890000001</v>
      </c>
      <c r="FH76" s="222">
        <v>77712397.519999996</v>
      </c>
      <c r="FI76" s="222">
        <v>18134692.489999998</v>
      </c>
      <c r="FJ76" s="222">
        <v>18033542.719999999</v>
      </c>
      <c r="FK76" s="222">
        <v>16480293.76</v>
      </c>
      <c r="FL76" s="222">
        <v>13035352.98</v>
      </c>
      <c r="FM76" s="222">
        <v>34245067.090000004</v>
      </c>
      <c r="FN76" s="222">
        <v>11905895.460000001</v>
      </c>
      <c r="FO76" s="222">
        <v>14319863.810000001</v>
      </c>
      <c r="FP76" s="222">
        <v>1053041527.35</v>
      </c>
      <c r="FQ76" s="222">
        <v>13983313.689999999</v>
      </c>
      <c r="FR76" s="222">
        <v>36757853.060000002</v>
      </c>
      <c r="FS76" s="222">
        <v>28144311.66</v>
      </c>
      <c r="FT76" s="222">
        <v>39646064.829999998</v>
      </c>
      <c r="FU76" s="222">
        <v>15112157.279999999</v>
      </c>
      <c r="FV76" s="222">
        <v>34460381.590000004</v>
      </c>
      <c r="FW76" s="222">
        <v>14306130.25</v>
      </c>
      <c r="FX76" s="222">
        <v>36971924.009999998</v>
      </c>
      <c r="FY76" s="222">
        <v>36869957.729999997</v>
      </c>
      <c r="FZ76" s="222">
        <v>51867119.619999997</v>
      </c>
      <c r="GA76" s="222">
        <v>14688591.310000001</v>
      </c>
      <c r="GB76" s="222">
        <v>27195217.530000001</v>
      </c>
      <c r="GC76" s="222">
        <v>29064392.530000001</v>
      </c>
      <c r="GD76" s="222">
        <v>187945298.77000001</v>
      </c>
      <c r="GE76" s="222">
        <v>8363932.1399999997</v>
      </c>
      <c r="GF76" s="222">
        <v>19590155.010000002</v>
      </c>
      <c r="GG76" s="222">
        <v>33016635.829999998</v>
      </c>
      <c r="GH76" s="222">
        <v>20917321.420000002</v>
      </c>
      <c r="GI76" s="222">
        <v>13624495.59</v>
      </c>
      <c r="GJ76" s="222">
        <v>13450812.33</v>
      </c>
      <c r="GK76" s="222">
        <v>40329707.43</v>
      </c>
      <c r="GL76" s="222">
        <v>12260783.470000001</v>
      </c>
      <c r="GM76" s="222">
        <v>10876103.84</v>
      </c>
      <c r="GN76" s="222">
        <v>8637316.0999999996</v>
      </c>
      <c r="GO76" s="222">
        <v>9996868.1400000006</v>
      </c>
      <c r="GP76" s="222">
        <v>154314882.86000001</v>
      </c>
      <c r="GQ76" s="222">
        <v>63979003.32</v>
      </c>
      <c r="GR76" s="222">
        <v>19095175.300000001</v>
      </c>
      <c r="GS76" s="222">
        <v>17918790.170000002</v>
      </c>
      <c r="GT76" s="222">
        <v>10642681.48</v>
      </c>
      <c r="GU76" s="222">
        <v>26832526.649999999</v>
      </c>
      <c r="GV76" s="222">
        <v>14268591.25</v>
      </c>
      <c r="GW76" s="222">
        <v>16268363.26</v>
      </c>
      <c r="GX76" s="222">
        <v>86939982.060000002</v>
      </c>
      <c r="GY76" s="222">
        <v>15935779.73</v>
      </c>
      <c r="GZ76" s="222">
        <v>12373745.93</v>
      </c>
      <c r="HA76" s="222">
        <v>7272752.2400000002</v>
      </c>
      <c r="HB76" s="222">
        <v>387908951.81</v>
      </c>
      <c r="HC76" s="222">
        <v>154239043.34</v>
      </c>
      <c r="HD76" s="222">
        <v>63638231.780000001</v>
      </c>
      <c r="HE76" s="222">
        <v>58303523.530000001</v>
      </c>
      <c r="HF76" s="222">
        <v>54046205.899999999</v>
      </c>
      <c r="HG76" s="222">
        <v>91323949.140000001</v>
      </c>
      <c r="HH76" s="222">
        <v>23113827.780000001</v>
      </c>
      <c r="HI76" s="222">
        <v>554278044.04999995</v>
      </c>
      <c r="HJ76" s="222">
        <v>31141134.43</v>
      </c>
      <c r="HK76" s="222">
        <v>101404785.69</v>
      </c>
      <c r="HL76" s="222">
        <v>103276204.53</v>
      </c>
      <c r="HM76" s="222">
        <v>13286801.43</v>
      </c>
      <c r="HN76" s="222">
        <v>36552899.75</v>
      </c>
      <c r="HO76" s="222">
        <v>57410049.5</v>
      </c>
      <c r="HP76" s="222">
        <v>11415657.84</v>
      </c>
      <c r="HQ76" s="222">
        <v>257466028.38999999</v>
      </c>
      <c r="HR76" s="222">
        <v>95196718.049999997</v>
      </c>
      <c r="HS76" s="222">
        <v>19581696.219999999</v>
      </c>
      <c r="HT76" s="222">
        <v>12225329.220000001</v>
      </c>
      <c r="HU76" s="222">
        <v>21542103.190000001</v>
      </c>
      <c r="HV76" s="222">
        <v>16565311.66</v>
      </c>
      <c r="HW76" s="222">
        <v>37998405.409999996</v>
      </c>
      <c r="HX76" s="222">
        <v>23387636.030000001</v>
      </c>
      <c r="HY76" s="222">
        <v>25429827.219999999</v>
      </c>
      <c r="HZ76" s="222">
        <v>20338807.969999999</v>
      </c>
      <c r="IA76" s="222">
        <v>26070308.719999999</v>
      </c>
      <c r="IB76" s="222">
        <v>55830840.159999996</v>
      </c>
      <c r="IC76" s="222">
        <v>5673906.2999999998</v>
      </c>
      <c r="ID76" s="222">
        <v>9630599.8699999992</v>
      </c>
      <c r="IE76" s="222">
        <v>6584751.1600000001</v>
      </c>
      <c r="IF76" s="222">
        <v>9672779.5999999996</v>
      </c>
      <c r="IG76" s="222">
        <v>150651220.5</v>
      </c>
      <c r="IH76" s="222">
        <v>112959577.89</v>
      </c>
      <c r="II76" s="222">
        <v>26104124.559999999</v>
      </c>
      <c r="IJ76" s="222">
        <v>48521490.159999996</v>
      </c>
      <c r="IK76" s="222">
        <v>40652667.759999998</v>
      </c>
      <c r="IL76" s="222">
        <v>45503117.149999999</v>
      </c>
      <c r="IM76" s="222">
        <v>10244746.59</v>
      </c>
      <c r="IN76" s="222">
        <v>8558556.2899999991</v>
      </c>
      <c r="IO76" s="222">
        <v>17319994.629999999</v>
      </c>
      <c r="IP76" s="222">
        <v>12902292.92</v>
      </c>
      <c r="IQ76" s="222">
        <v>54475364.310000002</v>
      </c>
      <c r="IR76" s="222">
        <v>209422278.52000001</v>
      </c>
      <c r="IS76" s="222">
        <v>127251103.3</v>
      </c>
      <c r="IT76" s="222">
        <v>9562098.0899999999</v>
      </c>
      <c r="IU76" s="222">
        <v>21949645.539999999</v>
      </c>
      <c r="IV76" s="222">
        <v>66282505.869999997</v>
      </c>
      <c r="IW76" s="222">
        <v>15677295.550000001</v>
      </c>
      <c r="IX76" s="222">
        <v>19223950.460000001</v>
      </c>
      <c r="IY76" s="222">
        <v>15668318.720000001</v>
      </c>
      <c r="IZ76" s="222">
        <v>9924211.25</v>
      </c>
      <c r="JA76" s="222">
        <v>12317283.59</v>
      </c>
      <c r="JB76" s="222">
        <v>23208102.989999998</v>
      </c>
      <c r="JC76" s="222">
        <v>10362604.220000001</v>
      </c>
      <c r="JD76" s="222">
        <v>81660041.409999996</v>
      </c>
      <c r="JE76" s="222">
        <v>60921571.200000003</v>
      </c>
      <c r="JF76" s="222">
        <v>17959773.219999999</v>
      </c>
      <c r="JG76" s="222">
        <v>14832039.84</v>
      </c>
      <c r="JH76" s="222">
        <v>7103067.6500000004</v>
      </c>
      <c r="JI76" s="222">
        <v>9012884.2699999996</v>
      </c>
      <c r="JJ76" s="222">
        <v>149807294.61000001</v>
      </c>
      <c r="JK76" s="222">
        <v>14371918.710000001</v>
      </c>
      <c r="JL76" s="222">
        <v>17630472.609999999</v>
      </c>
      <c r="JM76" s="222">
        <v>56235546.340000004</v>
      </c>
      <c r="JN76" s="222">
        <v>20702843.149999999</v>
      </c>
      <c r="JO76" s="222">
        <v>20024742.149999999</v>
      </c>
      <c r="JP76" s="222">
        <v>16911101.510000002</v>
      </c>
      <c r="JQ76" s="222">
        <v>228829536.78999999</v>
      </c>
      <c r="JR76" s="222">
        <v>106941993.55</v>
      </c>
      <c r="JS76" s="222">
        <v>26331016.460000001</v>
      </c>
      <c r="JT76" s="222">
        <v>9556685.25</v>
      </c>
      <c r="JU76" s="222">
        <v>12264702.35</v>
      </c>
      <c r="JV76" s="222">
        <v>7505997.71</v>
      </c>
      <c r="JW76" s="222">
        <v>41985951.369999997</v>
      </c>
      <c r="JX76" s="222">
        <v>30813620.890000001</v>
      </c>
      <c r="JY76" s="222">
        <v>42240842.840000004</v>
      </c>
      <c r="JZ76" s="222">
        <v>16518805.939999999</v>
      </c>
      <c r="KA76" s="222">
        <v>33845643.149999999</v>
      </c>
      <c r="KB76" s="222">
        <v>12632099.98</v>
      </c>
      <c r="KC76" s="222">
        <v>12006217.890000001</v>
      </c>
      <c r="KD76" s="222">
        <v>14164477.76</v>
      </c>
      <c r="KE76" s="222">
        <v>10694019.91</v>
      </c>
      <c r="KF76" s="222">
        <v>812500913.53999996</v>
      </c>
      <c r="KG76" s="222">
        <v>35496379.289999999</v>
      </c>
      <c r="KH76" s="222">
        <v>54209500.869999997</v>
      </c>
      <c r="KI76" s="222">
        <v>9276684.4399999995</v>
      </c>
      <c r="KJ76" s="222">
        <v>58494781.689999998</v>
      </c>
      <c r="KK76" s="222">
        <v>90951546.129999995</v>
      </c>
      <c r="KL76" s="222">
        <v>85614125.870000005</v>
      </c>
      <c r="KM76" s="222">
        <v>34739530.869999997</v>
      </c>
      <c r="KN76" s="222">
        <v>24464078.48</v>
      </c>
      <c r="KO76" s="222">
        <v>151064974.62</v>
      </c>
      <c r="KP76" s="222">
        <v>20107933.460000001</v>
      </c>
      <c r="KQ76" s="222">
        <v>18452285.52</v>
      </c>
      <c r="KR76" s="222">
        <v>32800497.920000002</v>
      </c>
      <c r="KS76" s="222">
        <v>28293065.440000001</v>
      </c>
      <c r="KT76" s="222">
        <v>23777307.879999999</v>
      </c>
      <c r="KU76" s="222">
        <v>118595527.23999999</v>
      </c>
      <c r="KV76" s="222">
        <v>95471588.159999996</v>
      </c>
      <c r="KW76" s="222">
        <v>271555560.07999998</v>
      </c>
      <c r="KX76" s="222">
        <v>16194667.470000001</v>
      </c>
      <c r="KY76" s="222">
        <v>10798934.640000001</v>
      </c>
      <c r="KZ76" s="222">
        <v>8806815.4800000004</v>
      </c>
      <c r="LA76" s="222">
        <v>18964665.41</v>
      </c>
      <c r="LB76" s="222">
        <v>7415495.6500000004</v>
      </c>
      <c r="LC76" s="222">
        <v>13859175.48</v>
      </c>
      <c r="LD76" s="222">
        <v>15783473.529999999</v>
      </c>
      <c r="LE76" s="222">
        <v>377788421.88999999</v>
      </c>
      <c r="LF76" s="222">
        <v>121898698.12</v>
      </c>
      <c r="LG76" s="222">
        <v>133053161.61</v>
      </c>
      <c r="LH76" s="222">
        <v>98709951.609999999</v>
      </c>
      <c r="LI76" s="222">
        <v>20924226.25</v>
      </c>
      <c r="LJ76" s="222">
        <v>17427273.16</v>
      </c>
      <c r="LK76" s="222">
        <v>5311803.5</v>
      </c>
      <c r="LL76" s="222">
        <v>26033439.260000002</v>
      </c>
      <c r="LM76" s="222">
        <v>6521009.21</v>
      </c>
      <c r="LN76" s="222">
        <v>22620374.449999999</v>
      </c>
      <c r="LO76" s="222">
        <v>4971102.4000000004</v>
      </c>
      <c r="LP76" s="222">
        <v>60411467.729999997</v>
      </c>
      <c r="LQ76" s="222">
        <v>24120662.02</v>
      </c>
      <c r="LR76" s="222">
        <v>32333783.489999998</v>
      </c>
      <c r="LS76" s="222">
        <v>600327488.09000003</v>
      </c>
      <c r="LT76" s="222">
        <v>153048591.09999999</v>
      </c>
      <c r="LU76" s="222">
        <v>332347695.22000003</v>
      </c>
      <c r="LV76" s="222">
        <v>101190715.87</v>
      </c>
      <c r="LW76" s="222">
        <v>27777953.140000001</v>
      </c>
      <c r="LX76" s="222">
        <v>49985745.82</v>
      </c>
      <c r="LY76" s="222">
        <v>32447110.34</v>
      </c>
      <c r="LZ76" s="222">
        <v>42435492.979999997</v>
      </c>
      <c r="MA76" s="222">
        <v>46544556.979999997</v>
      </c>
      <c r="MB76" s="222">
        <v>87066725.260000005</v>
      </c>
      <c r="MC76" s="222">
        <v>49675635.939999998</v>
      </c>
      <c r="MD76" s="222">
        <v>31631858.5</v>
      </c>
      <c r="ME76" s="222">
        <v>350239266.81</v>
      </c>
      <c r="MF76" s="222">
        <v>27295049.66</v>
      </c>
      <c r="MG76" s="222">
        <v>32102914.73</v>
      </c>
      <c r="MH76" s="222">
        <v>25351744.850000001</v>
      </c>
      <c r="MI76" s="222">
        <v>32247464.940000001</v>
      </c>
      <c r="MJ76" s="222">
        <v>24999305.370000001</v>
      </c>
      <c r="MK76" s="222">
        <v>13394703.65</v>
      </c>
      <c r="ML76" s="222">
        <v>24598301.579999998</v>
      </c>
      <c r="MM76" s="222">
        <v>27393467.73</v>
      </c>
      <c r="MN76" s="222">
        <v>26028916.640000001</v>
      </c>
      <c r="MO76" s="222">
        <v>20922562.620000001</v>
      </c>
      <c r="MP76" s="222">
        <v>30240682.579999998</v>
      </c>
      <c r="MQ76" s="222">
        <v>390013064.58999997</v>
      </c>
      <c r="MR76" s="222">
        <v>23345602.27</v>
      </c>
      <c r="MS76" s="222">
        <v>71802998.879999995</v>
      </c>
      <c r="MT76" s="222">
        <v>23046195.530000001</v>
      </c>
      <c r="MU76" s="222">
        <v>63910045.020000003</v>
      </c>
      <c r="MV76" s="222">
        <v>24448378.66</v>
      </c>
      <c r="MW76" s="222">
        <v>69458583.6197</v>
      </c>
      <c r="MX76" s="222">
        <v>20778358.609999999</v>
      </c>
      <c r="MY76" s="222">
        <v>8880141.3399999999</v>
      </c>
      <c r="MZ76" s="222">
        <v>8497982.7699999996</v>
      </c>
      <c r="NA76" s="222">
        <v>28641461.5</v>
      </c>
      <c r="NB76" s="222">
        <v>1125210125.51</v>
      </c>
      <c r="NC76" s="222">
        <v>176164423.37</v>
      </c>
      <c r="ND76" s="222">
        <v>29433065.800000001</v>
      </c>
      <c r="NE76" s="222">
        <v>402678565.63</v>
      </c>
      <c r="NF76" s="222">
        <v>29264720.710000001</v>
      </c>
      <c r="NG76" s="222">
        <v>69314634.739999995</v>
      </c>
      <c r="NH76" s="222">
        <v>226786889.06</v>
      </c>
      <c r="NI76" s="222">
        <v>201699040.05000001</v>
      </c>
      <c r="NJ76" s="222">
        <v>28674859.969999999</v>
      </c>
      <c r="NK76" s="222">
        <v>160914996.13</v>
      </c>
      <c r="NL76" s="222">
        <v>81140860.5</v>
      </c>
      <c r="NM76" s="222">
        <v>46250133.493000001</v>
      </c>
      <c r="NN76" s="222">
        <v>171225654.18000001</v>
      </c>
      <c r="NO76" s="222">
        <v>16697491.460000001</v>
      </c>
      <c r="NP76" s="222">
        <v>15977191.91</v>
      </c>
      <c r="NQ76" s="222">
        <v>15725399.109999999</v>
      </c>
      <c r="NR76" s="222">
        <v>18056226.800000001</v>
      </c>
      <c r="NS76" s="222">
        <v>12156728.23</v>
      </c>
      <c r="NT76" s="222">
        <v>18918190.530000001</v>
      </c>
      <c r="NU76" s="222">
        <v>297680947.08999997</v>
      </c>
      <c r="NV76" s="222">
        <v>136093813.77000001</v>
      </c>
      <c r="NW76" s="222">
        <v>22844425.940000001</v>
      </c>
      <c r="NX76" s="222">
        <v>11214825.220000001</v>
      </c>
      <c r="NY76" s="222">
        <v>24588979.960000001</v>
      </c>
      <c r="NZ76" s="222">
        <v>21898323.93</v>
      </c>
      <c r="OA76" s="222">
        <v>13748565.25</v>
      </c>
      <c r="OB76" s="222">
        <v>869542409.04999995</v>
      </c>
      <c r="OC76" s="222">
        <v>31491688.969999999</v>
      </c>
      <c r="OD76" s="222">
        <v>44286875.689999998</v>
      </c>
      <c r="OE76" s="222">
        <v>52421517.520000003</v>
      </c>
      <c r="OF76" s="222">
        <v>17453792.199999999</v>
      </c>
      <c r="OG76" s="222">
        <v>68243169.439999998</v>
      </c>
      <c r="OH76" s="222">
        <v>47092934.490000002</v>
      </c>
      <c r="OI76" s="222">
        <v>18323066.969999999</v>
      </c>
      <c r="OJ76" s="222">
        <v>101654958.81999999</v>
      </c>
      <c r="OK76" s="222">
        <v>172608479.69</v>
      </c>
      <c r="OL76" s="222">
        <v>102166833.81999999</v>
      </c>
      <c r="OM76" s="222">
        <v>646309679.98000002</v>
      </c>
      <c r="ON76" s="222">
        <v>52724199.090000004</v>
      </c>
      <c r="OO76" s="222">
        <v>25534229.989999998</v>
      </c>
      <c r="OP76" s="222">
        <v>118852515.36</v>
      </c>
      <c r="OQ76" s="222">
        <v>361118192.11000001</v>
      </c>
      <c r="OR76" s="222">
        <v>24717309.640000001</v>
      </c>
      <c r="OS76" s="222">
        <v>57304158.740000002</v>
      </c>
      <c r="OT76" s="222">
        <v>16257850.01</v>
      </c>
      <c r="OU76" s="222">
        <v>46257430.539999999</v>
      </c>
      <c r="OV76" s="222">
        <v>88447739.099999994</v>
      </c>
      <c r="OW76" s="222">
        <v>33345598.199999999</v>
      </c>
      <c r="OX76" s="222">
        <v>24380085.82</v>
      </c>
      <c r="OY76" s="222">
        <v>21535425.149999999</v>
      </c>
      <c r="OZ76" s="222">
        <v>251857274.19999999</v>
      </c>
      <c r="PA76" s="222">
        <v>19939629.960000001</v>
      </c>
      <c r="PB76" s="222">
        <v>43913569.049999997</v>
      </c>
      <c r="PC76" s="222">
        <v>8658413.0800000001</v>
      </c>
      <c r="PD76" s="222">
        <v>30173710.75</v>
      </c>
      <c r="PE76" s="222">
        <v>42833809.799999997</v>
      </c>
      <c r="PF76" s="222">
        <v>13429929.99</v>
      </c>
      <c r="PG76" s="222">
        <v>9414153.8000000007</v>
      </c>
      <c r="PH76" s="222">
        <v>20047957.379999999</v>
      </c>
      <c r="PI76" s="222">
        <v>14260484.1</v>
      </c>
      <c r="PJ76" s="222">
        <v>38363767.020000003</v>
      </c>
      <c r="PK76" s="222">
        <v>48700317.890000001</v>
      </c>
      <c r="PL76" s="222">
        <v>8884262.4000000004</v>
      </c>
      <c r="PM76" s="222">
        <v>31953219.510000002</v>
      </c>
      <c r="PN76" s="222">
        <v>10436915.82</v>
      </c>
      <c r="PO76" s="222">
        <v>9023022.2400000002</v>
      </c>
      <c r="PP76" s="222">
        <v>8869445.2799999993</v>
      </c>
      <c r="PQ76" s="222">
        <v>5834581.7400000002</v>
      </c>
      <c r="PR76" s="222">
        <v>943786388</v>
      </c>
      <c r="PS76" s="222">
        <v>42045753.039999999</v>
      </c>
      <c r="PT76" s="222">
        <v>8506376.7899999991</v>
      </c>
      <c r="PU76" s="222">
        <v>40045164.049999997</v>
      </c>
      <c r="PV76" s="222">
        <v>114529253.17</v>
      </c>
      <c r="PW76" s="222">
        <v>13027107.859999999</v>
      </c>
      <c r="PX76" s="222">
        <v>44002649.82</v>
      </c>
      <c r="PY76" s="222">
        <v>8383807.8600000003</v>
      </c>
      <c r="PZ76" s="222">
        <v>66221187.390000001</v>
      </c>
      <c r="QA76" s="222">
        <v>9119282.5600000005</v>
      </c>
      <c r="QB76" s="222">
        <v>47692990.68</v>
      </c>
      <c r="QC76" s="222">
        <v>9649266.3000000007</v>
      </c>
      <c r="QD76" s="222">
        <v>20912273.829999998</v>
      </c>
      <c r="QE76" s="222">
        <v>38682058.369999997</v>
      </c>
      <c r="QF76" s="222">
        <v>23511638.739999998</v>
      </c>
      <c r="QG76" s="222">
        <v>40956203.310000002</v>
      </c>
      <c r="QH76" s="222">
        <v>9441208.2200000007</v>
      </c>
      <c r="QI76" s="222">
        <v>8162410.4400000004</v>
      </c>
      <c r="QJ76" s="222">
        <v>9193758.75</v>
      </c>
      <c r="QK76" s="222">
        <v>25690586.870000001</v>
      </c>
      <c r="QL76" s="222">
        <v>54447026.829999998</v>
      </c>
      <c r="QM76" s="222">
        <v>9409156.1500000004</v>
      </c>
      <c r="QN76" s="222">
        <v>2134086.7400000002</v>
      </c>
      <c r="QO76" s="222">
        <v>906954.55</v>
      </c>
      <c r="QP76" s="222">
        <v>2209630.54</v>
      </c>
      <c r="QQ76" s="222">
        <v>16963298.140000001</v>
      </c>
      <c r="QR76" s="222">
        <v>343845222.11000001</v>
      </c>
      <c r="QS76" s="222">
        <v>10210710.390000001</v>
      </c>
      <c r="QT76" s="222">
        <v>55902420.420000002</v>
      </c>
      <c r="QU76" s="222">
        <v>30082319.84</v>
      </c>
      <c r="QV76" s="222">
        <v>27856532.77</v>
      </c>
      <c r="QW76" s="222">
        <v>144050583.25</v>
      </c>
      <c r="QX76" s="222">
        <v>22695340.239999998</v>
      </c>
      <c r="QY76" s="222">
        <v>23181229.469999999</v>
      </c>
      <c r="QZ76" s="222">
        <v>103887472.95</v>
      </c>
      <c r="RA76" s="222">
        <v>19148338.859999999</v>
      </c>
      <c r="RB76" s="222">
        <v>12344976.52</v>
      </c>
      <c r="RC76" s="222">
        <v>27472986.879999999</v>
      </c>
      <c r="RD76" s="222">
        <v>15429622.869999999</v>
      </c>
      <c r="RE76" s="222">
        <v>591033912.12</v>
      </c>
      <c r="RF76" s="222">
        <v>21212803.039999999</v>
      </c>
      <c r="RG76" s="222">
        <v>7796833.2300000004</v>
      </c>
      <c r="RH76" s="222">
        <v>53089236.420000002</v>
      </c>
      <c r="RI76" s="222">
        <v>6512115.9000000004</v>
      </c>
      <c r="RJ76" s="222">
        <v>17846555.629999999</v>
      </c>
      <c r="RK76" s="222">
        <v>14793680.050000001</v>
      </c>
      <c r="RL76" s="222">
        <v>22790687.27</v>
      </c>
      <c r="RM76" s="222">
        <v>29478496.98</v>
      </c>
      <c r="RN76" s="222">
        <v>14569221.6</v>
      </c>
      <c r="RO76" s="222">
        <v>35864326.490000002</v>
      </c>
      <c r="RP76" s="222">
        <v>15066083.460000001</v>
      </c>
      <c r="RQ76" s="222">
        <v>15581566.26</v>
      </c>
      <c r="RR76" s="222">
        <v>14265641.23</v>
      </c>
      <c r="RS76" s="222">
        <v>11395233.210000001</v>
      </c>
      <c r="RT76" s="222">
        <v>13747748.560000001</v>
      </c>
      <c r="RU76" s="222">
        <v>10627285.529999999</v>
      </c>
      <c r="RV76" s="222">
        <v>16830815.059999999</v>
      </c>
      <c r="RW76" s="222">
        <v>2834996.45</v>
      </c>
      <c r="RX76" s="222">
        <v>9013936.0299999993</v>
      </c>
      <c r="RY76" s="222">
        <v>121416897.44</v>
      </c>
      <c r="RZ76" s="222">
        <v>23318189.539999999</v>
      </c>
      <c r="SA76" s="222">
        <v>20891376.5</v>
      </c>
      <c r="SB76" s="222">
        <v>26569436.829999998</v>
      </c>
      <c r="SC76" s="222">
        <v>17239118.039999999</v>
      </c>
      <c r="SD76" s="222">
        <v>15787001.35</v>
      </c>
      <c r="SE76" s="222">
        <v>28250513.620000001</v>
      </c>
      <c r="SF76" s="222">
        <v>43884712.950000003</v>
      </c>
      <c r="SG76" s="222">
        <v>29407342.350000001</v>
      </c>
      <c r="SH76" s="222">
        <v>29057376.170000002</v>
      </c>
      <c r="SI76" s="222">
        <v>18948077.050000001</v>
      </c>
      <c r="SJ76" s="222">
        <v>7456200.46</v>
      </c>
      <c r="SK76" s="222">
        <v>113630696.53</v>
      </c>
      <c r="SL76" s="222">
        <v>33942685.439999998</v>
      </c>
      <c r="SM76" s="222">
        <v>27182629.93</v>
      </c>
      <c r="SN76" s="222">
        <v>43104027.009999998</v>
      </c>
      <c r="SO76" s="222">
        <v>30262224.260000002</v>
      </c>
      <c r="SP76" s="222">
        <v>26766981.489999998</v>
      </c>
      <c r="SQ76" s="222">
        <v>24943047.760000002</v>
      </c>
      <c r="SR76" s="222">
        <v>18860261.460000001</v>
      </c>
      <c r="SS76" s="222">
        <v>149041416.13999999</v>
      </c>
      <c r="ST76" s="222">
        <v>14783553.550000001</v>
      </c>
      <c r="SU76" s="222">
        <v>33417916.370000001</v>
      </c>
      <c r="SV76" s="222">
        <v>37204587.340000004</v>
      </c>
      <c r="SW76" s="222">
        <v>11556452.619999999</v>
      </c>
      <c r="SX76" s="222">
        <v>16627665.77</v>
      </c>
      <c r="SY76" s="222">
        <v>15898968.08</v>
      </c>
      <c r="SZ76" s="222">
        <v>25492016.760000002</v>
      </c>
      <c r="TA76" s="222">
        <v>9504379.9000000004</v>
      </c>
      <c r="TB76" s="222">
        <v>11064644.640000001</v>
      </c>
      <c r="TC76" s="222">
        <v>33939713.170000002</v>
      </c>
      <c r="TD76" s="222">
        <v>15629531.35</v>
      </c>
      <c r="TE76" s="222">
        <v>57712844.469999999</v>
      </c>
      <c r="TF76" s="222">
        <v>6400367.7699999996</v>
      </c>
      <c r="TG76" s="222">
        <v>329960753.19</v>
      </c>
      <c r="TH76" s="222">
        <v>12994370.689999999</v>
      </c>
      <c r="TI76" s="222">
        <v>26699875.43</v>
      </c>
      <c r="TJ76" s="222">
        <v>24355112.109999999</v>
      </c>
      <c r="TK76" s="222">
        <v>6314743.3300000001</v>
      </c>
      <c r="TL76" s="222">
        <v>7401952.29</v>
      </c>
      <c r="TM76" s="222">
        <v>11554520.310000001</v>
      </c>
      <c r="TN76" s="222">
        <v>45177645.280000001</v>
      </c>
      <c r="TO76" s="222">
        <v>15779218.560000001</v>
      </c>
      <c r="TP76" s="222">
        <v>16941191.07</v>
      </c>
      <c r="TQ76" s="222">
        <v>9411402.8300000001</v>
      </c>
      <c r="TR76" s="222">
        <v>17895323.27</v>
      </c>
      <c r="TS76" s="222">
        <v>11462441.58</v>
      </c>
      <c r="TT76" s="222">
        <v>9977909.9499999993</v>
      </c>
      <c r="TU76" s="222">
        <v>24003986.59</v>
      </c>
      <c r="TV76" s="222">
        <v>15598584.949999999</v>
      </c>
      <c r="TW76" s="222">
        <v>82136235.519999996</v>
      </c>
      <c r="TX76" s="222">
        <v>16528613.74</v>
      </c>
      <c r="TY76" s="222">
        <v>332729276.54000002</v>
      </c>
      <c r="TZ76" s="222">
        <v>40729941.060000002</v>
      </c>
      <c r="UA76" s="222">
        <v>7711033.3600000003</v>
      </c>
      <c r="UB76" s="222">
        <v>9146652.7899999991</v>
      </c>
      <c r="UC76" s="222">
        <v>65515859.18</v>
      </c>
      <c r="UD76" s="222">
        <v>19879106.129999999</v>
      </c>
      <c r="UE76" s="222">
        <v>7389816.96</v>
      </c>
      <c r="UF76" s="222">
        <v>33144561.100000001</v>
      </c>
      <c r="UG76" s="222">
        <v>9431007.9499999993</v>
      </c>
      <c r="UH76" s="222">
        <v>113578717.84</v>
      </c>
      <c r="UI76" s="222">
        <v>26295313.699999999</v>
      </c>
      <c r="UJ76" s="222">
        <v>19335758.059999999</v>
      </c>
      <c r="UK76" s="222">
        <v>23754434.25</v>
      </c>
      <c r="UL76" s="222">
        <v>13761901.560000001</v>
      </c>
      <c r="UM76" s="222">
        <v>17810557.829999998</v>
      </c>
      <c r="UN76" s="222">
        <v>701482119.20000005</v>
      </c>
      <c r="UO76" s="222">
        <v>16977210.219999999</v>
      </c>
      <c r="UP76" s="222">
        <v>12469809.699999999</v>
      </c>
      <c r="UQ76" s="222">
        <v>51643721.530000001</v>
      </c>
      <c r="UR76" s="222">
        <v>5588748.8300000001</v>
      </c>
      <c r="US76" s="222">
        <v>12257680.42</v>
      </c>
      <c r="UT76" s="222">
        <v>32221612.140000001</v>
      </c>
      <c r="UU76" s="222">
        <v>7792930.5999999996</v>
      </c>
      <c r="UV76" s="222">
        <v>7844405.4100000001</v>
      </c>
      <c r="UW76" s="222">
        <v>21390192.559999999</v>
      </c>
      <c r="UX76" s="222">
        <v>19951561.09</v>
      </c>
      <c r="UY76" s="222">
        <v>40940968.549999997</v>
      </c>
      <c r="UZ76" s="222">
        <v>40636867.770000003</v>
      </c>
      <c r="VA76" s="222">
        <v>47916073.329999998</v>
      </c>
      <c r="VB76" s="222">
        <v>19861695.190000001</v>
      </c>
      <c r="VC76" s="222">
        <v>18508461.449999999</v>
      </c>
      <c r="VD76" s="222">
        <v>15743828.67</v>
      </c>
      <c r="VE76" s="222">
        <v>10779977.789999999</v>
      </c>
      <c r="VF76" s="222">
        <v>23203118.91</v>
      </c>
      <c r="VG76" s="222">
        <v>5096758.05</v>
      </c>
      <c r="VH76" s="222">
        <v>10970406.130000001</v>
      </c>
      <c r="VI76" s="222">
        <v>18807661.5</v>
      </c>
      <c r="VJ76" s="222">
        <v>342925113.63</v>
      </c>
      <c r="VK76" s="222">
        <v>27323126.960000001</v>
      </c>
      <c r="VL76" s="222">
        <v>41478548.969999999</v>
      </c>
      <c r="VM76" s="222">
        <v>36401639.32</v>
      </c>
      <c r="VN76" s="222">
        <v>49771472.789999999</v>
      </c>
      <c r="VO76" s="222">
        <v>30296824.16</v>
      </c>
      <c r="VP76" s="222">
        <v>26014320.600000001</v>
      </c>
      <c r="VQ76" s="222">
        <v>3467216.3</v>
      </c>
      <c r="VR76" s="222">
        <v>29974575.32</v>
      </c>
      <c r="VS76" s="222">
        <v>79318756.239999995</v>
      </c>
      <c r="VT76" s="222">
        <v>16043151.960000001</v>
      </c>
      <c r="VU76" s="222">
        <v>88974651.010000005</v>
      </c>
      <c r="VV76" s="222">
        <v>22720853.66</v>
      </c>
      <c r="VW76" s="222">
        <v>34609922.369999997</v>
      </c>
      <c r="VX76" s="222">
        <v>7817963.3300000001</v>
      </c>
      <c r="VY76" s="222">
        <v>2102375343.6199999</v>
      </c>
      <c r="VZ76" s="222">
        <v>47052507.869999997</v>
      </c>
      <c r="WA76" s="222">
        <v>74429128.719999999</v>
      </c>
      <c r="WB76" s="222">
        <v>39137226.479999997</v>
      </c>
      <c r="WC76" s="222">
        <v>24640511.370000001</v>
      </c>
      <c r="WD76" s="222">
        <v>14878214.949999999</v>
      </c>
      <c r="WE76" s="222">
        <v>31895764.640000001</v>
      </c>
      <c r="WF76" s="222">
        <v>47791474.740000002</v>
      </c>
      <c r="WG76" s="222">
        <v>46909334.189999998</v>
      </c>
      <c r="WH76" s="222">
        <v>24930412.949999999</v>
      </c>
      <c r="WI76" s="222">
        <v>9007694.8200000003</v>
      </c>
      <c r="WJ76" s="222">
        <v>28141478.469999999</v>
      </c>
      <c r="WK76" s="222">
        <v>37799645.829999998</v>
      </c>
      <c r="WL76" s="222">
        <v>57662763.840000004</v>
      </c>
      <c r="WM76" s="222">
        <v>60736747.350000001</v>
      </c>
      <c r="WN76" s="222">
        <v>46937499.299999997</v>
      </c>
      <c r="WO76" s="222">
        <v>34271950.299999997</v>
      </c>
      <c r="WP76" s="222">
        <v>26351782.73</v>
      </c>
      <c r="WQ76" s="222">
        <v>14805363.699999999</v>
      </c>
      <c r="WR76" s="222">
        <v>34320334.829999998</v>
      </c>
      <c r="WS76" s="222">
        <v>164122263.91999999</v>
      </c>
      <c r="WT76" s="222">
        <v>14767585.85</v>
      </c>
      <c r="WU76" s="222">
        <v>32201361.059999999</v>
      </c>
      <c r="WV76" s="222">
        <v>27309752.350000001</v>
      </c>
      <c r="WW76" s="222">
        <v>23892481.120000001</v>
      </c>
      <c r="WX76" s="222">
        <v>13345048.720000001</v>
      </c>
      <c r="WY76" s="222">
        <v>12725039.539999999</v>
      </c>
      <c r="WZ76" s="222">
        <v>23498639.530000001</v>
      </c>
      <c r="XA76" s="222">
        <v>190932245.13999999</v>
      </c>
      <c r="XB76" s="222">
        <v>10559825.630000001</v>
      </c>
      <c r="XC76" s="222">
        <v>29658567.800000001</v>
      </c>
      <c r="XD76" s="222">
        <v>21900164.530000001</v>
      </c>
      <c r="XE76" s="222">
        <v>26407251.260000002</v>
      </c>
      <c r="XF76" s="222">
        <v>715782244.12</v>
      </c>
      <c r="XG76" s="222">
        <v>32041428.879999999</v>
      </c>
      <c r="XH76" s="222">
        <v>95474147.420000002</v>
      </c>
      <c r="XI76" s="222">
        <v>135612599.38999999</v>
      </c>
      <c r="XJ76" s="222">
        <v>23304019.82</v>
      </c>
      <c r="XK76" s="222">
        <v>32901443.949999999</v>
      </c>
      <c r="XL76" s="222">
        <v>48519781.149999999</v>
      </c>
      <c r="XM76" s="222">
        <v>71065152.870000005</v>
      </c>
      <c r="XN76" s="222">
        <v>20173131.870000001</v>
      </c>
      <c r="XO76" s="222">
        <v>40575395.619999997</v>
      </c>
      <c r="XP76" s="222">
        <v>35925739.740000002</v>
      </c>
      <c r="XQ76" s="222">
        <v>23352643.09</v>
      </c>
      <c r="XR76" s="222">
        <v>19020866.579999998</v>
      </c>
      <c r="XS76" s="222">
        <v>20720277.760000002</v>
      </c>
      <c r="XT76" s="222">
        <v>55832786.289999999</v>
      </c>
      <c r="XU76" s="222">
        <v>18392476.530000001</v>
      </c>
      <c r="XV76" s="222">
        <v>23318118.969999999</v>
      </c>
      <c r="XW76" s="222">
        <v>25817220.75</v>
      </c>
      <c r="XX76" s="222">
        <v>14129821.43</v>
      </c>
      <c r="XY76" s="222">
        <v>15724773.16</v>
      </c>
      <c r="XZ76" s="222">
        <v>13591848.85</v>
      </c>
      <c r="YA76" s="222">
        <v>56705412.270000003</v>
      </c>
      <c r="YB76" s="222">
        <v>52423840.799999997</v>
      </c>
      <c r="YC76" s="222">
        <v>525844083.88</v>
      </c>
      <c r="YD76" s="222">
        <v>31233881.920000002</v>
      </c>
      <c r="YE76" s="222">
        <v>63566985.770000003</v>
      </c>
      <c r="YF76" s="222">
        <v>59304491.880000003</v>
      </c>
      <c r="YG76" s="222">
        <v>121480995.48</v>
      </c>
      <c r="YH76" s="222">
        <v>28586682.960000001</v>
      </c>
      <c r="YI76" s="222">
        <v>68371656.379999995</v>
      </c>
      <c r="YJ76" s="222">
        <v>24062699.719999999</v>
      </c>
      <c r="YK76" s="222">
        <v>95248150.200000003</v>
      </c>
      <c r="YL76" s="222">
        <v>55516075.950000003</v>
      </c>
      <c r="YM76" s="222">
        <v>52885445.659999996</v>
      </c>
      <c r="YN76" s="222">
        <v>23920536.370000001</v>
      </c>
      <c r="YO76" s="222">
        <v>39576713.32</v>
      </c>
      <c r="YP76" s="222">
        <v>17179526.57</v>
      </c>
      <c r="YQ76" s="222">
        <v>69911215.829999998</v>
      </c>
      <c r="YR76" s="222">
        <v>76651458.299999997</v>
      </c>
      <c r="YS76" s="222">
        <v>24792385.289999999</v>
      </c>
      <c r="YT76" s="222">
        <v>175623326.72</v>
      </c>
      <c r="YU76" s="222">
        <v>11559488.539999999</v>
      </c>
      <c r="YV76" s="222">
        <v>22312098.719999999</v>
      </c>
      <c r="YW76" s="222">
        <v>8880789.4800000004</v>
      </c>
      <c r="YX76" s="222">
        <v>15026540.779999999</v>
      </c>
      <c r="YY76" s="222">
        <v>13604320.27</v>
      </c>
      <c r="YZ76" s="222">
        <v>26936969.780000001</v>
      </c>
      <c r="ZA76" s="222">
        <v>142513239.59999999</v>
      </c>
      <c r="ZB76" s="222">
        <v>8643935.4299999997</v>
      </c>
      <c r="ZC76" s="222">
        <v>32063337.609999999</v>
      </c>
      <c r="ZD76" s="222">
        <v>9713544.4399999995</v>
      </c>
      <c r="ZE76" s="222">
        <v>32024150.010000002</v>
      </c>
      <c r="ZF76" s="222">
        <v>5144967.22</v>
      </c>
      <c r="ZG76" s="222">
        <v>7092159.25</v>
      </c>
      <c r="ZH76" s="222">
        <v>13403902.470000001</v>
      </c>
      <c r="ZI76" s="222">
        <v>44054730.32</v>
      </c>
      <c r="ZJ76" s="222">
        <v>297548794.89999998</v>
      </c>
      <c r="ZK76" s="222">
        <v>27660574.09</v>
      </c>
      <c r="ZL76" s="222">
        <v>93364709.430000007</v>
      </c>
      <c r="ZM76" s="222">
        <v>275782892.97000003</v>
      </c>
      <c r="ZN76" s="222">
        <v>92448663.579999998</v>
      </c>
      <c r="ZO76" s="222">
        <v>52384755.350000001</v>
      </c>
      <c r="ZP76" s="222">
        <v>48877270.700000003</v>
      </c>
      <c r="ZQ76" s="222">
        <v>141580269.72</v>
      </c>
      <c r="ZR76" s="222">
        <v>321633085.89999998</v>
      </c>
      <c r="ZS76" s="222">
        <v>54360462.590000004</v>
      </c>
      <c r="ZT76" s="222">
        <v>35311055.020000003</v>
      </c>
      <c r="ZU76" s="222">
        <v>50162069.270000003</v>
      </c>
      <c r="ZV76" s="222">
        <v>30788440.640000001</v>
      </c>
      <c r="ZW76" s="222">
        <v>39024528.5</v>
      </c>
      <c r="ZX76" s="222">
        <v>22505927.52</v>
      </c>
      <c r="ZY76" s="222">
        <v>27976134.18</v>
      </c>
      <c r="ZZ76" s="222">
        <v>25396264.579999998</v>
      </c>
      <c r="AAA76" s="222">
        <v>25847876.219999999</v>
      </c>
      <c r="AAB76" s="222">
        <v>37990376.859999999</v>
      </c>
      <c r="AAC76" s="222">
        <v>44699484.409999996</v>
      </c>
      <c r="AAD76" s="222">
        <v>14165171.01</v>
      </c>
      <c r="AAE76" s="222">
        <v>29298141.960000001</v>
      </c>
      <c r="AAF76" s="222">
        <v>100619102.76000001</v>
      </c>
      <c r="AAG76" s="222">
        <v>20153749.640000001</v>
      </c>
      <c r="AAH76" s="222">
        <v>30843859.899999999</v>
      </c>
      <c r="AAI76" s="222">
        <v>7810211.4000000004</v>
      </c>
      <c r="AAJ76" s="222">
        <v>16140300.960000001</v>
      </c>
      <c r="AAK76" s="222">
        <v>12496538.66</v>
      </c>
      <c r="AAL76" s="222">
        <v>16623867.029999999</v>
      </c>
      <c r="AAM76" s="222">
        <v>1510623500.26</v>
      </c>
      <c r="AAN76" s="222">
        <v>19899846.329999998</v>
      </c>
      <c r="AAO76" s="222">
        <v>28479500.620000001</v>
      </c>
      <c r="AAP76" s="222">
        <v>65398631.609999999</v>
      </c>
      <c r="AAQ76" s="222">
        <v>28881305.039999999</v>
      </c>
      <c r="AAR76" s="222">
        <v>53644666.840000004</v>
      </c>
      <c r="AAS76" s="222">
        <v>29628163.219999999</v>
      </c>
      <c r="AAT76" s="222">
        <v>43986545.5</v>
      </c>
      <c r="AAU76" s="222">
        <v>55268111.359999999</v>
      </c>
      <c r="AAV76" s="222">
        <v>23118140.989999998</v>
      </c>
      <c r="AAW76" s="222">
        <v>21820973.280000001</v>
      </c>
      <c r="AAX76" s="222">
        <v>91217754.060000002</v>
      </c>
      <c r="AAY76" s="222">
        <v>43378415.259999998</v>
      </c>
      <c r="AAZ76" s="222">
        <v>6317320.25</v>
      </c>
      <c r="ABA76" s="222">
        <v>12093648.1</v>
      </c>
      <c r="ABB76" s="222">
        <v>17677550.890000001</v>
      </c>
      <c r="ABC76" s="222">
        <v>20996458.359999999</v>
      </c>
      <c r="ABD76" s="222">
        <v>33447977.890000001</v>
      </c>
      <c r="ABE76" s="222">
        <v>12646912.15</v>
      </c>
      <c r="ABF76" s="222">
        <v>102139084.79000001</v>
      </c>
      <c r="ABG76" s="222">
        <v>60656728.18</v>
      </c>
      <c r="ABH76" s="222">
        <v>34439684.369999997</v>
      </c>
      <c r="ABI76" s="222">
        <v>10454339.119999999</v>
      </c>
      <c r="ABJ76" s="222">
        <v>9936516.6099999994</v>
      </c>
      <c r="ABK76" s="222">
        <v>38740299.68</v>
      </c>
      <c r="ABL76" s="222">
        <v>15290490.390000001</v>
      </c>
      <c r="ABM76" s="222">
        <v>167326515.12</v>
      </c>
      <c r="ABN76" s="222">
        <v>66708234.509999998</v>
      </c>
      <c r="ABO76" s="222">
        <v>9367033.5099999998</v>
      </c>
      <c r="ABP76" s="222">
        <v>44545209.329999998</v>
      </c>
      <c r="ABQ76" s="222">
        <v>17390643.719999999</v>
      </c>
      <c r="ABR76" s="222">
        <v>25637816.32</v>
      </c>
      <c r="ABS76" s="222">
        <v>11960024.470000001</v>
      </c>
      <c r="ABT76" s="222">
        <v>16078190.68</v>
      </c>
      <c r="ABU76" s="222">
        <v>31638402.27</v>
      </c>
      <c r="ABV76" s="222">
        <v>131181125.95</v>
      </c>
      <c r="ABW76" s="222">
        <v>38322344.640000001</v>
      </c>
      <c r="ABX76" s="222">
        <v>59082793.170000002</v>
      </c>
      <c r="ABY76" s="222">
        <v>8362774.5199999996</v>
      </c>
      <c r="ABZ76" s="222">
        <v>24455292.18</v>
      </c>
      <c r="ACA76" s="222">
        <v>45549415.18</v>
      </c>
      <c r="ACB76" s="222">
        <v>7692289.5</v>
      </c>
      <c r="ACC76" s="222">
        <v>13934890.67</v>
      </c>
      <c r="ACD76" s="222">
        <v>13032461.529999999</v>
      </c>
      <c r="ACE76" s="222">
        <v>22875661.640000001</v>
      </c>
      <c r="ACF76" s="222">
        <v>21647534.690000001</v>
      </c>
      <c r="ACG76" s="222">
        <v>459547351.74000001</v>
      </c>
      <c r="ACH76" s="222">
        <v>8147198.0899999999</v>
      </c>
      <c r="ACI76" s="222">
        <v>12542213.91</v>
      </c>
      <c r="ACJ76" s="222">
        <v>27394007.989999998</v>
      </c>
      <c r="ACK76" s="222">
        <v>15316852.77</v>
      </c>
      <c r="ACL76" s="222">
        <v>27556503.239999998</v>
      </c>
      <c r="ACM76" s="222">
        <v>55020629</v>
      </c>
      <c r="ACN76" s="222">
        <v>160629085.94</v>
      </c>
      <c r="ACO76" s="222">
        <v>206266791.5</v>
      </c>
      <c r="ACP76" s="222">
        <v>14124949</v>
      </c>
      <c r="ACQ76" s="222">
        <v>34382518.07</v>
      </c>
      <c r="ACR76" s="222">
        <v>40911775.439999998</v>
      </c>
      <c r="ACS76" s="222">
        <v>16154784.109999999</v>
      </c>
      <c r="ACT76" s="222">
        <v>207691379.72999999</v>
      </c>
      <c r="ACU76" s="222">
        <v>22162740.219999999</v>
      </c>
      <c r="ACV76" s="222">
        <v>28343393.199999999</v>
      </c>
      <c r="ACW76" s="222">
        <v>46408151.210000001</v>
      </c>
      <c r="ACX76" s="222">
        <v>7336086.9299999997</v>
      </c>
      <c r="ACY76" s="222">
        <v>15417229.43</v>
      </c>
      <c r="ACZ76" s="222">
        <v>8544509.2300000004</v>
      </c>
      <c r="ADA76" s="222">
        <v>8319408.3499999996</v>
      </c>
      <c r="ADB76" s="222">
        <v>21471917.77</v>
      </c>
      <c r="ADC76" s="222">
        <v>48055982.07</v>
      </c>
      <c r="ADD76" s="222">
        <v>37149730.969999999</v>
      </c>
      <c r="ADE76" s="222">
        <v>56051089.869999997</v>
      </c>
      <c r="ADF76" s="222">
        <v>15440160.119999999</v>
      </c>
      <c r="ADG76" s="222">
        <v>7773291.8600000003</v>
      </c>
      <c r="ADH76" s="222">
        <v>16971371.170000002</v>
      </c>
      <c r="ADI76" s="222">
        <v>16564291.960000001</v>
      </c>
      <c r="ADJ76" s="222">
        <v>20754675.149999999</v>
      </c>
      <c r="ADK76" s="222">
        <v>21188620.399999999</v>
      </c>
      <c r="ADL76" s="222">
        <v>11395528.779999999</v>
      </c>
      <c r="ADM76" s="222">
        <v>416091758.69999999</v>
      </c>
      <c r="ADN76" s="222">
        <v>129169932.72</v>
      </c>
      <c r="ADO76" s="222">
        <v>35717643.75</v>
      </c>
      <c r="ADP76" s="222">
        <v>75492946.799999997</v>
      </c>
      <c r="ADQ76" s="222">
        <v>4351130.4800000004</v>
      </c>
      <c r="ADR76" s="222">
        <v>11190170.18</v>
      </c>
      <c r="ADS76" s="222">
        <v>52141122.020000003</v>
      </c>
      <c r="ADT76" s="222">
        <v>5588782.0999999996</v>
      </c>
      <c r="ADU76" s="222">
        <v>635114074.12</v>
      </c>
      <c r="ADV76" s="222">
        <v>122571427.86</v>
      </c>
      <c r="ADW76" s="222">
        <v>31814434.800000001</v>
      </c>
      <c r="ADX76" s="222">
        <v>34191091.700000003</v>
      </c>
      <c r="ADY76" s="222">
        <v>32856462.100000001</v>
      </c>
      <c r="ADZ76" s="222">
        <v>40760434.170000002</v>
      </c>
      <c r="AEA76" s="222">
        <v>22537771.5</v>
      </c>
      <c r="AEB76" s="222">
        <v>15858354.77</v>
      </c>
      <c r="AEC76" s="222">
        <v>11866561.050000001</v>
      </c>
      <c r="AED76" s="222">
        <v>37609522.5</v>
      </c>
      <c r="AEE76" s="222">
        <v>9602043.3599999994</v>
      </c>
      <c r="AEF76" s="222">
        <v>16769385.689999999</v>
      </c>
      <c r="AEG76" s="222">
        <v>20477152.440000001</v>
      </c>
      <c r="AEH76" s="222">
        <v>22292946.190000001</v>
      </c>
      <c r="AEI76" s="222">
        <v>33222267.949999999</v>
      </c>
      <c r="AEJ76" s="222">
        <v>37285370.409999996</v>
      </c>
      <c r="AEK76" s="222">
        <v>13438277.550000001</v>
      </c>
      <c r="AEL76" s="222">
        <v>47946526.039999999</v>
      </c>
      <c r="AEM76" s="222">
        <v>17702759.309999999</v>
      </c>
      <c r="AEN76" s="222">
        <v>29123004.18</v>
      </c>
      <c r="AEO76" s="222">
        <v>341202807.44999999</v>
      </c>
      <c r="AEP76" s="222">
        <v>41109047.32</v>
      </c>
      <c r="AEQ76" s="222">
        <v>31022145.530000001</v>
      </c>
      <c r="AER76" s="222">
        <v>24528522.850000001</v>
      </c>
      <c r="AES76" s="222">
        <v>14005270.49</v>
      </c>
      <c r="AET76" s="222">
        <v>56588868.880000003</v>
      </c>
      <c r="AEU76" s="222">
        <v>30952066.52</v>
      </c>
      <c r="AEV76" s="222">
        <v>31127198.73</v>
      </c>
      <c r="AEW76" s="222">
        <v>21086873.059999999</v>
      </c>
      <c r="AEX76" s="222">
        <v>17051489.440000001</v>
      </c>
      <c r="AEY76" s="222">
        <v>234151418.99000001</v>
      </c>
      <c r="AEZ76" s="222">
        <v>163751587.56</v>
      </c>
      <c r="AFA76" s="222">
        <v>23340252.600000001</v>
      </c>
      <c r="AFB76" s="222">
        <v>18760199.530000001</v>
      </c>
      <c r="AFC76" s="222">
        <v>42010407.659999996</v>
      </c>
      <c r="AFD76" s="222">
        <v>78230970.469999999</v>
      </c>
      <c r="AFE76" s="222">
        <v>18911768.640000001</v>
      </c>
      <c r="AFF76" s="222">
        <v>13240960.609999999</v>
      </c>
      <c r="AFG76" s="222">
        <v>28391138.93</v>
      </c>
      <c r="AFH76" s="222">
        <v>22738125.739999998</v>
      </c>
      <c r="AFI76" s="222">
        <v>18969523.27</v>
      </c>
      <c r="AFJ76" s="222">
        <v>10551351.890000001</v>
      </c>
      <c r="AFK76" s="222">
        <v>14152111.439999999</v>
      </c>
      <c r="AFL76" s="222">
        <v>184035382.37</v>
      </c>
      <c r="AFM76" s="222">
        <v>29607443.120000001</v>
      </c>
      <c r="AFN76" s="222">
        <v>54892782.950000003</v>
      </c>
      <c r="AFO76" s="222">
        <v>17732136.77</v>
      </c>
      <c r="AFP76" s="222">
        <v>35010367.32</v>
      </c>
      <c r="AFQ76" s="222">
        <v>42165785.289999999</v>
      </c>
      <c r="AFR76" s="222">
        <v>24625838.579999998</v>
      </c>
      <c r="AFS76" s="222">
        <v>47888722.090000004</v>
      </c>
      <c r="AFT76" s="222">
        <v>35136402.460000001</v>
      </c>
      <c r="AFU76" s="222">
        <v>20774005.75</v>
      </c>
      <c r="AFV76" s="222">
        <v>37743288.850000001</v>
      </c>
      <c r="AFW76" s="222">
        <v>39543320.939999998</v>
      </c>
      <c r="AFX76" s="222">
        <v>321423965.61000001</v>
      </c>
      <c r="AFY76" s="222">
        <v>30266646.050000001</v>
      </c>
      <c r="AFZ76" s="222">
        <v>13947392.34</v>
      </c>
      <c r="AGA76" s="222">
        <v>28489305.859999999</v>
      </c>
      <c r="AGB76" s="222">
        <v>26345377.600000001</v>
      </c>
      <c r="AGC76" s="222">
        <v>12499862.98</v>
      </c>
      <c r="AGD76" s="222">
        <v>14698728.380000001</v>
      </c>
      <c r="AGE76" s="222">
        <v>16995900.399999999</v>
      </c>
      <c r="AGF76" s="222">
        <v>11934620.800000001</v>
      </c>
      <c r="AGG76" s="222">
        <v>11844341.85</v>
      </c>
      <c r="AGH76" s="222">
        <v>15400889.57</v>
      </c>
      <c r="AGI76" s="222">
        <v>667192338.35000002</v>
      </c>
      <c r="AGJ76" s="222">
        <v>53797796.630000003</v>
      </c>
      <c r="AGK76" s="222">
        <v>36301916.579999998</v>
      </c>
      <c r="AGL76" s="222">
        <v>14834201.609999999</v>
      </c>
      <c r="AGM76" s="222">
        <v>53298584.009999998</v>
      </c>
      <c r="AGN76" s="222">
        <v>32596448.59</v>
      </c>
      <c r="AGO76" s="222">
        <v>10440462.08</v>
      </c>
      <c r="AGP76" s="222">
        <v>32569151.780000001</v>
      </c>
      <c r="AGQ76" s="222">
        <v>536653422.42000002</v>
      </c>
      <c r="AGR76" s="222">
        <v>469663475.42000002</v>
      </c>
      <c r="AGS76" s="222">
        <v>17088433.789999999</v>
      </c>
      <c r="AGT76" s="222">
        <v>49341802.079999998</v>
      </c>
      <c r="AGU76" s="222">
        <v>48652827.789999999</v>
      </c>
      <c r="AGV76" s="222">
        <v>12566633.529999999</v>
      </c>
      <c r="AGW76" s="222">
        <v>11027949.6</v>
      </c>
      <c r="AGX76" s="222">
        <v>23233155.629999999</v>
      </c>
      <c r="AGY76" s="222">
        <v>10804131.560000001</v>
      </c>
      <c r="AGZ76" s="222">
        <v>36771334.719999999</v>
      </c>
      <c r="AHA76" s="222">
        <v>47368589.450000003</v>
      </c>
      <c r="AHB76" s="222">
        <v>25005837.530000001</v>
      </c>
      <c r="AHC76" s="222">
        <v>15297001.77</v>
      </c>
      <c r="AHD76" s="222">
        <v>24161068.93</v>
      </c>
      <c r="AHE76" s="222">
        <v>10461769.67</v>
      </c>
      <c r="AHF76" s="222">
        <v>11949628.25</v>
      </c>
      <c r="AHG76" s="222">
        <v>9033037.0899999999</v>
      </c>
      <c r="AHH76" s="222">
        <v>87359584.299999997</v>
      </c>
      <c r="AHI76" s="222">
        <v>31522646.539999999</v>
      </c>
      <c r="AHJ76" s="222">
        <v>25714417.219999999</v>
      </c>
      <c r="AHK76" s="222">
        <v>14207046.85</v>
      </c>
      <c r="AHL76" s="222">
        <v>25708627.260000002</v>
      </c>
      <c r="AHM76" s="222">
        <v>23139704.030000001</v>
      </c>
      <c r="AHN76" s="222">
        <v>11001724.59</v>
      </c>
      <c r="AHO76" s="222"/>
      <c r="AHP76" s="222"/>
      <c r="AHQ76" s="209">
        <v>71</v>
      </c>
    </row>
    <row r="77" spans="1:901">
      <c r="A77" s="183">
        <v>6</v>
      </c>
      <c r="B77" s="56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22"/>
      <c r="AHP77" s="222"/>
      <c r="AHQ77" s="208">
        <v>72</v>
      </c>
    </row>
    <row r="78" spans="1:901">
      <c r="A78" s="183">
        <v>7</v>
      </c>
      <c r="B78" s="184" t="s">
        <v>6225</v>
      </c>
      <c r="C78" s="222">
        <v>485447540.01999998</v>
      </c>
      <c r="D78" s="222">
        <v>-7887096.4299999997</v>
      </c>
      <c r="E78" s="222">
        <v>-11596830.850000001</v>
      </c>
      <c r="F78" s="222">
        <v>2775689.5199999996</v>
      </c>
      <c r="G78" s="222">
        <v>8315612.3400000036</v>
      </c>
      <c r="H78" s="222">
        <v>-10263300.469999999</v>
      </c>
      <c r="I78" s="222">
        <v>287917852.38</v>
      </c>
      <c r="J78" s="222">
        <v>73706359.570000008</v>
      </c>
      <c r="K78" s="222">
        <v>2512767.34</v>
      </c>
      <c r="L78" s="222">
        <v>-1990948.8499999996</v>
      </c>
      <c r="M78" s="222">
        <v>-10285118.329999998</v>
      </c>
      <c r="N78" s="222">
        <v>-3055404.25</v>
      </c>
      <c r="O78" s="222">
        <v>74332787.719999999</v>
      </c>
      <c r="P78" s="222">
        <v>477148.74000000022</v>
      </c>
      <c r="Q78" s="222">
        <v>-2084519.4299999997</v>
      </c>
      <c r="R78" s="222">
        <v>-13964434.850000001</v>
      </c>
      <c r="S78" s="222">
        <v>-3476259.1099999994</v>
      </c>
      <c r="T78" s="222">
        <v>-2237315.7200000002</v>
      </c>
      <c r="U78" s="222">
        <v>377043783.50000006</v>
      </c>
      <c r="V78" s="222">
        <v>-60091393.750000007</v>
      </c>
      <c r="W78" s="222">
        <v>19061689.029999997</v>
      </c>
      <c r="X78" s="222">
        <v>104218057.71000001</v>
      </c>
      <c r="Y78" s="222">
        <v>-10404014.099999998</v>
      </c>
      <c r="Z78" s="222">
        <v>-17905739.280000001</v>
      </c>
      <c r="AA78" s="222">
        <v>-581371.60000000149</v>
      </c>
      <c r="AB78" s="222">
        <v>-99577541.239999995</v>
      </c>
      <c r="AC78" s="222">
        <v>-8584409.0100000054</v>
      </c>
      <c r="AD78" s="222">
        <v>-21648856.609999999</v>
      </c>
      <c r="AE78" s="222">
        <v>-95223421.919999987</v>
      </c>
      <c r="AF78" s="222">
        <v>-16197109.399999999</v>
      </c>
      <c r="AG78" s="222">
        <v>-78702839.540000007</v>
      </c>
      <c r="AH78" s="222">
        <v>-37212145.479999997</v>
      </c>
      <c r="AI78" s="222">
        <v>-5247192.2399999984</v>
      </c>
      <c r="AJ78" s="222">
        <v>-5600316.1300000008</v>
      </c>
      <c r="AK78" s="222">
        <v>60636942.930000007</v>
      </c>
      <c r="AL78" s="222">
        <v>-19798699.16</v>
      </c>
      <c r="AM78" s="222">
        <v>52647949.129999995</v>
      </c>
      <c r="AN78" s="222">
        <v>-777977.18000000156</v>
      </c>
      <c r="AO78" s="222">
        <v>-4078169.0700000003</v>
      </c>
      <c r="AP78" s="222">
        <v>-4924822.9999999981</v>
      </c>
      <c r="AQ78" s="222">
        <v>-8044366.6899999976</v>
      </c>
      <c r="AR78" s="222">
        <v>-12061671.579999998</v>
      </c>
      <c r="AS78" s="222">
        <v>-58621399.400000006</v>
      </c>
      <c r="AT78" s="222">
        <v>5419945.959999999</v>
      </c>
      <c r="AU78" s="222">
        <v>9490383.5600000005</v>
      </c>
      <c r="AV78" s="222">
        <v>5172143.25</v>
      </c>
      <c r="AW78" s="222">
        <v>-6429775.8100000005</v>
      </c>
      <c r="AX78" s="222">
        <v>-5942512.3699999992</v>
      </c>
      <c r="AY78" s="222">
        <v>13475594.589999998</v>
      </c>
      <c r="AZ78" s="222">
        <v>3409011.76</v>
      </c>
      <c r="BA78" s="222">
        <v>7571983.8599999994</v>
      </c>
      <c r="BB78" s="222">
        <v>6182602.7400000002</v>
      </c>
      <c r="BC78" s="222">
        <v>8112391.8899999987</v>
      </c>
      <c r="BD78" s="222">
        <v>430943.04000000004</v>
      </c>
      <c r="BE78" s="222">
        <v>-16003800.48</v>
      </c>
      <c r="BF78" s="222">
        <v>5457837.7799999993</v>
      </c>
      <c r="BG78" s="222">
        <v>22447616.550000001</v>
      </c>
      <c r="BH78" s="222">
        <v>-94078165.940000013</v>
      </c>
      <c r="BI78" s="222">
        <v>20287215.459999993</v>
      </c>
      <c r="BJ78" s="222">
        <v>-4356811.4800000004</v>
      </c>
      <c r="BK78" s="222">
        <v>-3755205.1800000006</v>
      </c>
      <c r="BL78" s="222">
        <v>-11027215.65</v>
      </c>
      <c r="BM78" s="222">
        <v>-2400186.2399999984</v>
      </c>
      <c r="BN78" s="222">
        <v>-7114265</v>
      </c>
      <c r="BO78" s="222">
        <v>48039.810000000056</v>
      </c>
      <c r="BP78" s="222">
        <v>305936.04000000004</v>
      </c>
      <c r="BQ78" s="222">
        <v>71185681.980000004</v>
      </c>
      <c r="BR78" s="222">
        <v>7153733.9500000002</v>
      </c>
      <c r="BS78" s="222">
        <v>3687252.3400000008</v>
      </c>
      <c r="BT78" s="222">
        <v>-2225670.1300000008</v>
      </c>
      <c r="BU78" s="222">
        <v>-1705865.88</v>
      </c>
      <c r="BV78" s="222">
        <v>-170275.18000000063</v>
      </c>
      <c r="BW78" s="222">
        <v>3745518.28</v>
      </c>
      <c r="BX78" s="222">
        <v>5224268.5</v>
      </c>
      <c r="BY78" s="222">
        <v>2896914</v>
      </c>
      <c r="BZ78" s="222">
        <v>-4721251.1399999997</v>
      </c>
      <c r="CA78" s="222">
        <v>-19039889.210000001</v>
      </c>
      <c r="CB78" s="222">
        <v>-23481514.000000004</v>
      </c>
      <c r="CC78" s="222">
        <v>-5101736.8000000007</v>
      </c>
      <c r="CD78" s="222">
        <v>1915339.3900000006</v>
      </c>
      <c r="CE78" s="222">
        <v>-5465897.3399999999</v>
      </c>
      <c r="CF78" s="222">
        <v>1278359116.6700001</v>
      </c>
      <c r="CG78" s="222">
        <v>16807263.770000003</v>
      </c>
      <c r="CH78" s="222">
        <v>1200248.1400000006</v>
      </c>
      <c r="CI78" s="222">
        <v>6390914.620000001</v>
      </c>
      <c r="CJ78" s="222">
        <v>30484499.849999998</v>
      </c>
      <c r="CK78" s="222">
        <v>6230002.2899999991</v>
      </c>
      <c r="CL78" s="222">
        <v>12252910.719999999</v>
      </c>
      <c r="CM78" s="222">
        <v>11783931.690000001</v>
      </c>
      <c r="CN78" s="222">
        <v>10954434.65</v>
      </c>
      <c r="CO78" s="222">
        <v>-1771516.3200000003</v>
      </c>
      <c r="CP78" s="222">
        <v>8485615.2699999996</v>
      </c>
      <c r="CQ78" s="222">
        <v>2283385.209999999</v>
      </c>
      <c r="CR78" s="222">
        <v>12260434.309999999</v>
      </c>
      <c r="CS78" s="222">
        <v>21518819.430000007</v>
      </c>
      <c r="CT78" s="222">
        <v>13523245.040000003</v>
      </c>
      <c r="CU78" s="222">
        <v>8614634.3600000013</v>
      </c>
      <c r="CV78" s="222">
        <v>-6165821.9699999988</v>
      </c>
      <c r="CW78" s="222">
        <v>10409470.359999999</v>
      </c>
      <c r="CX78" s="222">
        <v>-6344613.9699999988</v>
      </c>
      <c r="CY78" s="222">
        <v>1369958.3500000006</v>
      </c>
      <c r="CZ78" s="222">
        <v>8339488.8799999999</v>
      </c>
      <c r="DA78" s="222">
        <v>-55062937.439999998</v>
      </c>
      <c r="DB78" s="222">
        <v>28714112.789999992</v>
      </c>
      <c r="DC78" s="222">
        <v>-8109478.620000001</v>
      </c>
      <c r="DD78" s="222">
        <v>-2382234.4899999984</v>
      </c>
      <c r="DE78" s="222">
        <v>-3870066.3100000024</v>
      </c>
      <c r="DF78" s="222">
        <v>7373558.820000004</v>
      </c>
      <c r="DG78" s="222">
        <v>-10056883.930000002</v>
      </c>
      <c r="DH78" s="222">
        <v>-16602119.169999998</v>
      </c>
      <c r="DI78" s="222">
        <v>12918493.459999999</v>
      </c>
      <c r="DJ78" s="222">
        <v>681275315.30000007</v>
      </c>
      <c r="DK78" s="222">
        <v>-3317980.75</v>
      </c>
      <c r="DL78" s="222">
        <v>6139736.8099999987</v>
      </c>
      <c r="DM78" s="222">
        <v>17434558.309999999</v>
      </c>
      <c r="DN78" s="222">
        <v>-2536668.3899000008</v>
      </c>
      <c r="DO78" s="222">
        <v>-1791702.1100000013</v>
      </c>
      <c r="DP78" s="222">
        <v>23531645.580000006</v>
      </c>
      <c r="DQ78" s="222">
        <v>23551312.1501</v>
      </c>
      <c r="DR78" s="222">
        <v>5224954.0900000036</v>
      </c>
      <c r="DS78" s="222">
        <v>4392287.6899999976</v>
      </c>
      <c r="DT78" s="222">
        <v>-17761833.140000001</v>
      </c>
      <c r="DU78" s="222">
        <v>-39391878.750000007</v>
      </c>
      <c r="DV78" s="222">
        <v>-73866536.050000012</v>
      </c>
      <c r="DW78" s="222">
        <v>-11224547.189999998</v>
      </c>
      <c r="DX78" s="222">
        <v>-20813826.290000003</v>
      </c>
      <c r="DY78" s="222">
        <v>-4535613.57</v>
      </c>
      <c r="DZ78" s="222">
        <v>8663061.0199999996</v>
      </c>
      <c r="EA78" s="222">
        <v>-7345478.799999997</v>
      </c>
      <c r="EB78" s="222">
        <v>3961972.8199999984</v>
      </c>
      <c r="EC78" s="222">
        <v>-35322601.75</v>
      </c>
      <c r="ED78" s="222">
        <v>37643324.210000008</v>
      </c>
      <c r="EE78" s="222">
        <v>87345557.530000001</v>
      </c>
      <c r="EF78" s="222">
        <v>16336836.210000001</v>
      </c>
      <c r="EG78" s="222">
        <v>-483473.23000000045</v>
      </c>
      <c r="EH78" s="222">
        <v>14986298.640000001</v>
      </c>
      <c r="EI78" s="222">
        <v>-11762929.240000002</v>
      </c>
      <c r="EJ78" s="222">
        <v>-3174769.6400000006</v>
      </c>
      <c r="EK78" s="222">
        <v>-1884124.040000001</v>
      </c>
      <c r="EL78" s="222">
        <v>8735102.4600000009</v>
      </c>
      <c r="EM78" s="222">
        <v>-99446586.340000004</v>
      </c>
      <c r="EN78" s="222">
        <v>-3795830.84</v>
      </c>
      <c r="EO78" s="222">
        <v>-12243581.070000002</v>
      </c>
      <c r="EP78" s="222">
        <v>-2265509.5199999996</v>
      </c>
      <c r="EQ78" s="222">
        <v>-3804507.66</v>
      </c>
      <c r="ER78" s="222">
        <v>5850135.7299999995</v>
      </c>
      <c r="ES78" s="222">
        <v>-20075607.359999999</v>
      </c>
      <c r="ET78" s="222">
        <v>-13530320.25</v>
      </c>
      <c r="EU78" s="222">
        <v>-11995681.790000001</v>
      </c>
      <c r="EV78" s="222">
        <v>-56019197.330000013</v>
      </c>
      <c r="EW78" s="222">
        <v>29178488.809999999</v>
      </c>
      <c r="EX78" s="222">
        <v>17610502.77</v>
      </c>
      <c r="EY78" s="222">
        <v>-317104.83000000194</v>
      </c>
      <c r="EZ78" s="222">
        <v>2823478.7199999988</v>
      </c>
      <c r="FA78" s="222">
        <v>1471377.1799999997</v>
      </c>
      <c r="FB78" s="222">
        <v>13080696.859999999</v>
      </c>
      <c r="FC78" s="222">
        <v>6214571.2300000004</v>
      </c>
      <c r="FD78" s="222">
        <v>12794102.529999997</v>
      </c>
      <c r="FE78" s="222">
        <v>25848800.93</v>
      </c>
      <c r="FF78" s="222">
        <v>8861565.1000000015</v>
      </c>
      <c r="FG78" s="222">
        <v>5087698.4700000007</v>
      </c>
      <c r="FH78" s="222">
        <v>20061691.459999993</v>
      </c>
      <c r="FI78" s="222">
        <v>7856680.8499999978</v>
      </c>
      <c r="FJ78" s="222">
        <v>6117294.339999998</v>
      </c>
      <c r="FK78" s="222">
        <v>6724690.4800000004</v>
      </c>
      <c r="FL78" s="222">
        <v>-2357253.3200000003</v>
      </c>
      <c r="FM78" s="222">
        <v>21907647.600000001</v>
      </c>
      <c r="FN78" s="222">
        <v>2426894.7100000009</v>
      </c>
      <c r="FO78" s="222">
        <v>8969833.1900000013</v>
      </c>
      <c r="FP78" s="222">
        <v>729471607.66000009</v>
      </c>
      <c r="FQ78" s="222">
        <v>2106654.3899999987</v>
      </c>
      <c r="FR78" s="222">
        <v>11695430.510000002</v>
      </c>
      <c r="FS78" s="222">
        <v>-3273770.0799999982</v>
      </c>
      <c r="FT78" s="222">
        <v>15375687.859999999</v>
      </c>
      <c r="FU78" s="222">
        <v>9085793.8699999992</v>
      </c>
      <c r="FV78" s="222">
        <v>-19183258.359999999</v>
      </c>
      <c r="FW78" s="222">
        <v>-18399401.600000001</v>
      </c>
      <c r="FX78" s="222">
        <v>10096674.699999999</v>
      </c>
      <c r="FY78" s="222">
        <v>23240656.799999997</v>
      </c>
      <c r="FZ78" s="222">
        <v>-7618097</v>
      </c>
      <c r="GA78" s="222">
        <v>-4796518.8899999987</v>
      </c>
      <c r="GB78" s="222">
        <v>14451949.270000001</v>
      </c>
      <c r="GC78" s="222">
        <v>22574515.240000002</v>
      </c>
      <c r="GD78" s="222">
        <v>38731359.469999999</v>
      </c>
      <c r="GE78" s="222">
        <v>1646128.12</v>
      </c>
      <c r="GF78" s="222">
        <v>14937633.23</v>
      </c>
      <c r="GG78" s="222">
        <v>-6790922.3900000006</v>
      </c>
      <c r="GH78" s="222">
        <v>3721052.870000001</v>
      </c>
      <c r="GI78" s="222">
        <v>6661634.5199999996</v>
      </c>
      <c r="GJ78" s="222">
        <v>-3446072.3800000008</v>
      </c>
      <c r="GK78" s="222">
        <v>15558325.859999999</v>
      </c>
      <c r="GL78" s="222">
        <v>3625979.33</v>
      </c>
      <c r="GM78" s="222">
        <v>6418250.8099999996</v>
      </c>
      <c r="GN78" s="222">
        <v>4302458.58</v>
      </c>
      <c r="GO78" s="222">
        <v>2433346.0300000003</v>
      </c>
      <c r="GP78" s="222">
        <v>1826224.9100000262</v>
      </c>
      <c r="GQ78" s="222">
        <v>55712302.119999997</v>
      </c>
      <c r="GR78" s="222">
        <v>9793884.3200000003</v>
      </c>
      <c r="GS78" s="222">
        <v>4540670.8300000019</v>
      </c>
      <c r="GT78" s="222">
        <v>6396504.0600000005</v>
      </c>
      <c r="GU78" s="222">
        <v>4895901.129999999</v>
      </c>
      <c r="GV78" s="222">
        <v>5480337.2300000004</v>
      </c>
      <c r="GW78" s="222">
        <v>8590424.7899999991</v>
      </c>
      <c r="GX78" s="222">
        <v>-68380721.050000012</v>
      </c>
      <c r="GY78" s="222">
        <v>6567078.870000001</v>
      </c>
      <c r="GZ78" s="222">
        <v>-17047701.66</v>
      </c>
      <c r="HA78" s="222">
        <v>-12052481.6</v>
      </c>
      <c r="HB78" s="222">
        <v>-292338497.68000001</v>
      </c>
      <c r="HC78" s="222">
        <v>114575354.65000001</v>
      </c>
      <c r="HD78" s="222">
        <v>7688370.6600000039</v>
      </c>
      <c r="HE78" s="222">
        <v>-21783675.150000006</v>
      </c>
      <c r="HF78" s="222">
        <v>20882051.009999998</v>
      </c>
      <c r="HG78" s="222">
        <v>48497646.5</v>
      </c>
      <c r="HH78" s="222">
        <v>-6258643.7300000004</v>
      </c>
      <c r="HI78" s="222">
        <v>316217249.20999992</v>
      </c>
      <c r="HJ78" s="222">
        <v>-17006563.969999999</v>
      </c>
      <c r="HK78" s="222">
        <v>1531015</v>
      </c>
      <c r="HL78" s="222">
        <v>75365852.010000005</v>
      </c>
      <c r="HM78" s="222">
        <v>-9521496.3300000019</v>
      </c>
      <c r="HN78" s="222">
        <v>9587800.1400000006</v>
      </c>
      <c r="HO78" s="222">
        <v>26093479.559999999</v>
      </c>
      <c r="HP78" s="222">
        <v>-17267719.859999999</v>
      </c>
      <c r="HQ78" s="222">
        <v>-20218804.069999993</v>
      </c>
      <c r="HR78" s="222">
        <v>-73005114.470000014</v>
      </c>
      <c r="HS78" s="222">
        <v>-339615.29000000283</v>
      </c>
      <c r="HT78" s="222">
        <v>1946690.3600000013</v>
      </c>
      <c r="HU78" s="222">
        <v>6329786.9200000018</v>
      </c>
      <c r="HV78" s="222">
        <v>-1417465.0700000003</v>
      </c>
      <c r="HW78" s="222">
        <v>-19838945</v>
      </c>
      <c r="HX78" s="222">
        <v>-4215924.5</v>
      </c>
      <c r="HY78" s="222">
        <v>1254969.5599999987</v>
      </c>
      <c r="HZ78" s="222">
        <v>3308798.7699999996</v>
      </c>
      <c r="IA78" s="222">
        <v>7245535.2699999996</v>
      </c>
      <c r="IB78" s="222">
        <v>32445189.079999998</v>
      </c>
      <c r="IC78" s="222">
        <v>1453512.1600000001</v>
      </c>
      <c r="ID78" s="222">
        <v>-6330165.7600000016</v>
      </c>
      <c r="IE78" s="222">
        <v>-7896694.4700000007</v>
      </c>
      <c r="IF78" s="222">
        <v>2558270.8999999994</v>
      </c>
      <c r="IG78" s="222">
        <v>-147112639.01999998</v>
      </c>
      <c r="IH78" s="222">
        <v>73712112.219999999</v>
      </c>
      <c r="II78" s="222">
        <v>4172664.91</v>
      </c>
      <c r="IJ78" s="222">
        <v>-15219491.120000005</v>
      </c>
      <c r="IK78" s="222">
        <v>-59131184.720000006</v>
      </c>
      <c r="IL78" s="222">
        <v>469710.42000000179</v>
      </c>
      <c r="IM78" s="222">
        <v>-225585.91000000015</v>
      </c>
      <c r="IN78" s="222">
        <v>-4960925.1900000013</v>
      </c>
      <c r="IO78" s="222">
        <v>2765660.8199999984</v>
      </c>
      <c r="IP78" s="222">
        <v>-13813406.520000001</v>
      </c>
      <c r="IQ78" s="222">
        <v>39271049.990000002</v>
      </c>
      <c r="IR78" s="222">
        <v>-244858223.21000001</v>
      </c>
      <c r="IS78" s="222">
        <v>-193505118.47999996</v>
      </c>
      <c r="IT78" s="222">
        <v>-2176464.6799999997</v>
      </c>
      <c r="IU78" s="222">
        <v>1899929.379999999</v>
      </c>
      <c r="IV78" s="222">
        <v>40687695.769999996</v>
      </c>
      <c r="IW78" s="222">
        <v>5685796.9600000009</v>
      </c>
      <c r="IX78" s="222">
        <v>-2052705.9100000001</v>
      </c>
      <c r="IY78" s="222">
        <v>10287523.280000001</v>
      </c>
      <c r="IZ78" s="222">
        <v>-135817.75</v>
      </c>
      <c r="JA78" s="222">
        <v>-15080168.059999999</v>
      </c>
      <c r="JB78" s="222">
        <v>-15204700.379999999</v>
      </c>
      <c r="JC78" s="222">
        <v>-5592022.8199999984</v>
      </c>
      <c r="JD78" s="222">
        <v>14508672.61999999</v>
      </c>
      <c r="JE78" s="222">
        <v>-23844358.950000003</v>
      </c>
      <c r="JF78" s="222">
        <v>-1880052.5400000028</v>
      </c>
      <c r="JG78" s="222">
        <v>-1116913.0700000003</v>
      </c>
      <c r="JH78" s="222">
        <v>-8915266.0800000001</v>
      </c>
      <c r="JI78" s="222">
        <v>-1479005.1300000008</v>
      </c>
      <c r="JJ78" s="222">
        <v>-44525989.039999992</v>
      </c>
      <c r="JK78" s="222">
        <v>-5121038.6499999985</v>
      </c>
      <c r="JL78" s="222">
        <v>-7469377.75</v>
      </c>
      <c r="JM78" s="222">
        <v>13959693.240000002</v>
      </c>
      <c r="JN78" s="222">
        <v>-7042676.8800000027</v>
      </c>
      <c r="JO78" s="222">
        <v>-28672456.960000001</v>
      </c>
      <c r="JP78" s="222">
        <v>-938895.45999999717</v>
      </c>
      <c r="JQ78" s="222">
        <v>15541801.889999986</v>
      </c>
      <c r="JR78" s="222">
        <v>-32822272.11999999</v>
      </c>
      <c r="JS78" s="222">
        <v>12360587.790000001</v>
      </c>
      <c r="JT78" s="222">
        <v>4523146.84</v>
      </c>
      <c r="JU78" s="222">
        <v>-2025332.17</v>
      </c>
      <c r="JV78" s="222">
        <v>2513815.1500000004</v>
      </c>
      <c r="JW78" s="222">
        <v>-13118379.18</v>
      </c>
      <c r="JX78" s="222">
        <v>11284855.810000002</v>
      </c>
      <c r="JY78" s="222">
        <v>28865159.040000003</v>
      </c>
      <c r="JZ78" s="222">
        <v>-3724522.49</v>
      </c>
      <c r="KA78" s="222">
        <v>24926237.309999999</v>
      </c>
      <c r="KB78" s="222">
        <v>3154151.66</v>
      </c>
      <c r="KC78" s="222">
        <v>-2706666.16</v>
      </c>
      <c r="KD78" s="222">
        <v>11321774.65</v>
      </c>
      <c r="KE78" s="222">
        <v>3001006.8</v>
      </c>
      <c r="KF78" s="222">
        <v>324511169.96999997</v>
      </c>
      <c r="KG78" s="222">
        <v>-13310848.020000003</v>
      </c>
      <c r="KH78" s="222">
        <v>36365819.039999999</v>
      </c>
      <c r="KI78" s="222">
        <v>-15833614.950000001</v>
      </c>
      <c r="KJ78" s="222">
        <v>46031801.719999999</v>
      </c>
      <c r="KK78" s="222">
        <v>71710131.159999996</v>
      </c>
      <c r="KL78" s="222">
        <v>11122488.359999999</v>
      </c>
      <c r="KM78" s="222">
        <v>13198523.419999998</v>
      </c>
      <c r="KN78" s="222">
        <v>7702918.75</v>
      </c>
      <c r="KO78" s="222">
        <v>-3789614.4699999988</v>
      </c>
      <c r="KP78" s="222">
        <v>-4557055.32</v>
      </c>
      <c r="KQ78" s="222">
        <v>-11076410.920000002</v>
      </c>
      <c r="KR78" s="222">
        <v>-60379064.909999996</v>
      </c>
      <c r="KS78" s="222">
        <v>1293734.1300000027</v>
      </c>
      <c r="KT78" s="222">
        <v>-11550563.09</v>
      </c>
      <c r="KU78" s="222">
        <v>-102093928.63000001</v>
      </c>
      <c r="KV78" s="222">
        <v>73222769.649999991</v>
      </c>
      <c r="KW78" s="222">
        <v>44227175.929999977</v>
      </c>
      <c r="KX78" s="222">
        <v>-5508966.3300000001</v>
      </c>
      <c r="KY78" s="222">
        <v>432979.8900000006</v>
      </c>
      <c r="KZ78" s="222">
        <v>-31173374.919999998</v>
      </c>
      <c r="LA78" s="222">
        <v>-9256719.7300000004</v>
      </c>
      <c r="LB78" s="222">
        <v>-4734122.379999999</v>
      </c>
      <c r="LC78" s="222">
        <v>-2880404.4699999988</v>
      </c>
      <c r="LD78" s="222">
        <v>-7138415.3200000022</v>
      </c>
      <c r="LE78" s="222">
        <v>-113614305.60000002</v>
      </c>
      <c r="LF78" s="222">
        <v>-36121955.210000008</v>
      </c>
      <c r="LG78" s="222">
        <v>16610216.069999993</v>
      </c>
      <c r="LH78" s="222">
        <v>-13676834.040000007</v>
      </c>
      <c r="LI78" s="222">
        <v>2577280.6799999997</v>
      </c>
      <c r="LJ78" s="222">
        <v>-8920343.2399999984</v>
      </c>
      <c r="LK78" s="222">
        <v>-5733665.0099999998</v>
      </c>
      <c r="LL78" s="222">
        <v>-3245148.2699999996</v>
      </c>
      <c r="LM78" s="222">
        <v>-5393728.29</v>
      </c>
      <c r="LN78" s="222">
        <v>-12323046.77</v>
      </c>
      <c r="LO78" s="222">
        <v>-3097758.51</v>
      </c>
      <c r="LP78" s="222">
        <v>-80723788.719999999</v>
      </c>
      <c r="LQ78" s="222">
        <v>8490890.1699999999</v>
      </c>
      <c r="LR78" s="222">
        <v>22328074.189999998</v>
      </c>
      <c r="LS78" s="222">
        <v>251598857.68000001</v>
      </c>
      <c r="LT78" s="222">
        <v>-11736076.039999992</v>
      </c>
      <c r="LU78" s="222">
        <v>-142460031.14999998</v>
      </c>
      <c r="LV78" s="222">
        <v>4673068.3800000101</v>
      </c>
      <c r="LW78" s="222">
        <v>-14502804.890000001</v>
      </c>
      <c r="LX78" s="222">
        <v>15600963.850000001</v>
      </c>
      <c r="LY78" s="222">
        <v>6102618.2199999988</v>
      </c>
      <c r="LZ78" s="222">
        <v>20397021.539999995</v>
      </c>
      <c r="MA78" s="222">
        <v>26992713.929999996</v>
      </c>
      <c r="MB78" s="222">
        <v>65988641.210000008</v>
      </c>
      <c r="MC78" s="222">
        <v>-43508117.590000004</v>
      </c>
      <c r="MD78" s="222">
        <v>13315682.039999999</v>
      </c>
      <c r="ME78" s="222">
        <v>-59383241.589999974</v>
      </c>
      <c r="MF78" s="222">
        <v>13492377.060000001</v>
      </c>
      <c r="MG78" s="222">
        <v>22532683.350000001</v>
      </c>
      <c r="MH78" s="222">
        <v>19041595.540000003</v>
      </c>
      <c r="MI78" s="222">
        <v>21419656.82</v>
      </c>
      <c r="MJ78" s="222">
        <v>14087061.110000001</v>
      </c>
      <c r="MK78" s="222">
        <v>-5505499.8899999987</v>
      </c>
      <c r="ML78" s="222">
        <v>12056245.429999998</v>
      </c>
      <c r="MM78" s="222">
        <v>-6145780.0399999991</v>
      </c>
      <c r="MN78" s="222">
        <v>13450096.560000001</v>
      </c>
      <c r="MO78" s="222">
        <v>8752367.5700000003</v>
      </c>
      <c r="MP78" s="222">
        <v>18757014.649999999</v>
      </c>
      <c r="MQ78" s="222">
        <v>8360801.4599999785</v>
      </c>
      <c r="MR78" s="222">
        <v>5586234.3399999999</v>
      </c>
      <c r="MS78" s="222">
        <v>45448484.919999994</v>
      </c>
      <c r="MT78" s="222">
        <v>-13621377.810000002</v>
      </c>
      <c r="MU78" s="222">
        <v>22559945.940000005</v>
      </c>
      <c r="MV78" s="222">
        <v>3870137.4699999988</v>
      </c>
      <c r="MW78" s="222">
        <v>17282624.620700002</v>
      </c>
      <c r="MX78" s="222">
        <v>-28134451.490000002</v>
      </c>
      <c r="MY78" s="222">
        <v>-8076466.3900000006</v>
      </c>
      <c r="MZ78" s="222">
        <v>-1892322.540000001</v>
      </c>
      <c r="NA78" s="222">
        <v>23535685.48</v>
      </c>
      <c r="NB78" s="222">
        <v>338726315.36000001</v>
      </c>
      <c r="NC78" s="222">
        <v>133196991.78</v>
      </c>
      <c r="ND78" s="222">
        <v>13522207.34</v>
      </c>
      <c r="NE78" s="222">
        <v>252658176.10999998</v>
      </c>
      <c r="NF78" s="222">
        <v>8849272.7800000012</v>
      </c>
      <c r="NG78" s="222">
        <v>30838611.799999997</v>
      </c>
      <c r="NH78" s="222">
        <v>103973344.57000001</v>
      </c>
      <c r="NI78" s="222">
        <v>98756865.810000017</v>
      </c>
      <c r="NJ78" s="222">
        <v>23578973.219999999</v>
      </c>
      <c r="NK78" s="222">
        <v>121417655.3</v>
      </c>
      <c r="NL78" s="222">
        <v>64866213.590000004</v>
      </c>
      <c r="NM78" s="222">
        <v>31658130.756000001</v>
      </c>
      <c r="NN78" s="222">
        <v>66859139.150000006</v>
      </c>
      <c r="NO78" s="222">
        <v>11558727.09</v>
      </c>
      <c r="NP78" s="222">
        <v>2092336.9399999995</v>
      </c>
      <c r="NQ78" s="222">
        <v>10048911.669999998</v>
      </c>
      <c r="NR78" s="222">
        <v>13391638.670000002</v>
      </c>
      <c r="NS78" s="222">
        <v>10043076.140000001</v>
      </c>
      <c r="NT78" s="222">
        <v>14797144.41</v>
      </c>
      <c r="NU78" s="222">
        <v>-7393596.8200000525</v>
      </c>
      <c r="NV78" s="222">
        <v>19284174.170000017</v>
      </c>
      <c r="NW78" s="222">
        <v>11496716.190000001</v>
      </c>
      <c r="NX78" s="222">
        <v>-2961813.2199999988</v>
      </c>
      <c r="NY78" s="222">
        <v>12784629.83</v>
      </c>
      <c r="NZ78" s="222">
        <v>-4847395.7199999988</v>
      </c>
      <c r="OA78" s="222">
        <v>1479947.4100000001</v>
      </c>
      <c r="OB78" s="222">
        <v>557295473.04999995</v>
      </c>
      <c r="OC78" s="222">
        <v>-103978238.05000001</v>
      </c>
      <c r="OD78" s="222">
        <v>25183187.379999999</v>
      </c>
      <c r="OE78" s="222">
        <v>-67791952.340000004</v>
      </c>
      <c r="OF78" s="222">
        <v>-6939900.1700000018</v>
      </c>
      <c r="OG78" s="222">
        <v>45850649.619999997</v>
      </c>
      <c r="OH78" s="222">
        <v>-32125719.990000002</v>
      </c>
      <c r="OI78" s="222">
        <v>3330494.629999999</v>
      </c>
      <c r="OJ78" s="222">
        <v>79878286.780000001</v>
      </c>
      <c r="OK78" s="222">
        <v>-297507066.69</v>
      </c>
      <c r="OL78" s="222">
        <v>24632078.969999999</v>
      </c>
      <c r="OM78" s="222">
        <v>446247602.03000003</v>
      </c>
      <c r="ON78" s="222">
        <v>23443841.180000003</v>
      </c>
      <c r="OO78" s="222">
        <v>-5376435.950000003</v>
      </c>
      <c r="OP78" s="222">
        <v>71385304.969999999</v>
      </c>
      <c r="OQ78" s="222">
        <v>216242754.55000001</v>
      </c>
      <c r="OR78" s="222">
        <v>8368130.4400000013</v>
      </c>
      <c r="OS78" s="222">
        <v>38300978.540000007</v>
      </c>
      <c r="OT78" s="222">
        <v>-9074088.8400000017</v>
      </c>
      <c r="OU78" s="222">
        <v>23903055.779999997</v>
      </c>
      <c r="OV78" s="222">
        <v>16861612.819999993</v>
      </c>
      <c r="OW78" s="222">
        <v>18938693.329999998</v>
      </c>
      <c r="OX78" s="222">
        <v>18568082.07</v>
      </c>
      <c r="OY78" s="222">
        <v>11333880.359999999</v>
      </c>
      <c r="OZ78" s="222">
        <v>-43797906.060000002</v>
      </c>
      <c r="PA78" s="222">
        <v>9079924.8300000001</v>
      </c>
      <c r="PB78" s="222">
        <v>-23504991.409999996</v>
      </c>
      <c r="PC78" s="222">
        <v>-533819.84999999963</v>
      </c>
      <c r="PD78" s="222">
        <v>17082108.890000001</v>
      </c>
      <c r="PE78" s="222">
        <v>-10661402.490000002</v>
      </c>
      <c r="PF78" s="222">
        <v>550141.01999999955</v>
      </c>
      <c r="PG78" s="222">
        <v>-2360501.4299999997</v>
      </c>
      <c r="PH78" s="222">
        <v>-3762417.9000000022</v>
      </c>
      <c r="PI78" s="222">
        <v>-5184492.2000000011</v>
      </c>
      <c r="PJ78" s="222">
        <v>27158761.150000006</v>
      </c>
      <c r="PK78" s="222">
        <v>9903372.6700000018</v>
      </c>
      <c r="PL78" s="222">
        <v>-3364324.24</v>
      </c>
      <c r="PM78" s="222">
        <v>-30975885.739999998</v>
      </c>
      <c r="PN78" s="222">
        <v>46967.689999999478</v>
      </c>
      <c r="PO78" s="222">
        <v>-53508.730000000447</v>
      </c>
      <c r="PP78" s="222">
        <v>-556350.97000000067</v>
      </c>
      <c r="PQ78" s="222">
        <v>-820894.29999999981</v>
      </c>
      <c r="PR78" s="222">
        <v>45529911.820000052</v>
      </c>
      <c r="PS78" s="222">
        <v>9848744.9800000004</v>
      </c>
      <c r="PT78" s="222">
        <v>-11241578.810000002</v>
      </c>
      <c r="PU78" s="222">
        <v>16889864.649999999</v>
      </c>
      <c r="PV78" s="222">
        <v>-125168136.27999999</v>
      </c>
      <c r="PW78" s="222">
        <v>-12718223.68</v>
      </c>
      <c r="PX78" s="222">
        <v>-19914581.549999997</v>
      </c>
      <c r="PY78" s="222">
        <v>-2898266.8199999994</v>
      </c>
      <c r="PZ78" s="222">
        <v>3022967.7300000042</v>
      </c>
      <c r="QA78" s="222">
        <v>722450.66999999993</v>
      </c>
      <c r="QB78" s="222">
        <v>6620127.2100000009</v>
      </c>
      <c r="QC78" s="222">
        <v>-9416369.1699999981</v>
      </c>
      <c r="QD78" s="222">
        <v>11641479.859999998</v>
      </c>
      <c r="QE78" s="222">
        <v>30224988.629999995</v>
      </c>
      <c r="QF78" s="222">
        <v>-33371659.169999998</v>
      </c>
      <c r="QG78" s="222">
        <v>25139332.790000003</v>
      </c>
      <c r="QH78" s="222">
        <v>-9394444.2999999989</v>
      </c>
      <c r="QI78" s="222">
        <v>-15355549.109999999</v>
      </c>
      <c r="QJ78" s="222">
        <v>-4976964.9399999995</v>
      </c>
      <c r="QK78" s="222">
        <v>-43793821.719999999</v>
      </c>
      <c r="QL78" s="222">
        <v>-33200780.480000004</v>
      </c>
      <c r="QM78" s="222">
        <v>-7772267.5800000001</v>
      </c>
      <c r="QN78" s="222">
        <v>-897701.81999999983</v>
      </c>
      <c r="QO78" s="222">
        <v>-6773273.8799999999</v>
      </c>
      <c r="QP78" s="222">
        <v>-974880.48</v>
      </c>
      <c r="QQ78" s="222">
        <v>4872368.8500000015</v>
      </c>
      <c r="QR78" s="222">
        <v>28635470.629999995</v>
      </c>
      <c r="QS78" s="222">
        <v>-1777669.2199999988</v>
      </c>
      <c r="QT78" s="222">
        <v>-1049525.9399999976</v>
      </c>
      <c r="QU78" s="222">
        <v>24854997.629999999</v>
      </c>
      <c r="QV78" s="222">
        <v>6948238.4800000004</v>
      </c>
      <c r="QW78" s="222">
        <v>100977193.67</v>
      </c>
      <c r="QX78" s="222">
        <v>2367063.5999999978</v>
      </c>
      <c r="QY78" s="222">
        <v>-6009044.3599999994</v>
      </c>
      <c r="QZ78" s="222">
        <v>74784998.920000002</v>
      </c>
      <c r="RA78" s="222">
        <v>4052082.3699999992</v>
      </c>
      <c r="RB78" s="222">
        <v>1379780.5399999991</v>
      </c>
      <c r="RC78" s="222">
        <v>20008496.689999998</v>
      </c>
      <c r="RD78" s="222">
        <v>6579304.5599999987</v>
      </c>
      <c r="RE78" s="222">
        <v>160270770.31999999</v>
      </c>
      <c r="RF78" s="222">
        <v>-33655906.640000001</v>
      </c>
      <c r="RG78" s="222">
        <v>-12159267.640000001</v>
      </c>
      <c r="RH78" s="222">
        <v>40304431.700000003</v>
      </c>
      <c r="RI78" s="222">
        <v>-19300462.329999998</v>
      </c>
      <c r="RJ78" s="222">
        <v>-21230635.300000001</v>
      </c>
      <c r="RK78" s="222">
        <v>-74116360.850000009</v>
      </c>
      <c r="RL78" s="222">
        <v>8171334.8200000003</v>
      </c>
      <c r="RM78" s="222">
        <v>11141198.48</v>
      </c>
      <c r="RN78" s="222">
        <v>-42077571.699999996</v>
      </c>
      <c r="RO78" s="222">
        <v>-25497071.199999996</v>
      </c>
      <c r="RP78" s="222">
        <v>2058096.0200000014</v>
      </c>
      <c r="RQ78" s="222">
        <v>581749</v>
      </c>
      <c r="RR78" s="222">
        <v>-14368078.579999998</v>
      </c>
      <c r="RS78" s="222">
        <v>-5076290.1099999994</v>
      </c>
      <c r="RT78" s="222">
        <v>3044761.0300000012</v>
      </c>
      <c r="RU78" s="222">
        <v>-3678964.6000000015</v>
      </c>
      <c r="RV78" s="222">
        <v>9367644.2299999986</v>
      </c>
      <c r="RW78" s="222">
        <v>-4032612.84</v>
      </c>
      <c r="RX78" s="222">
        <v>-3489256.8900000006</v>
      </c>
      <c r="RY78" s="222">
        <v>-31599924.960000008</v>
      </c>
      <c r="RZ78" s="222">
        <v>14280742.1</v>
      </c>
      <c r="SA78" s="222">
        <v>10869405.630000001</v>
      </c>
      <c r="SB78" s="222">
        <v>10987059.899999999</v>
      </c>
      <c r="SC78" s="222">
        <v>10663238.919999998</v>
      </c>
      <c r="SD78" s="222">
        <v>1649935.0099999998</v>
      </c>
      <c r="SE78" s="222">
        <v>12431360.520000001</v>
      </c>
      <c r="SF78" s="222">
        <v>15287269.720000003</v>
      </c>
      <c r="SG78" s="222">
        <v>17620456.539999999</v>
      </c>
      <c r="SH78" s="222">
        <v>22072572.110000003</v>
      </c>
      <c r="SI78" s="222">
        <v>-47508313.870000005</v>
      </c>
      <c r="SJ78" s="222">
        <v>4049832.33</v>
      </c>
      <c r="SK78" s="222">
        <v>-40832594.879999995</v>
      </c>
      <c r="SL78" s="222">
        <v>18765607.489999998</v>
      </c>
      <c r="SM78" s="222">
        <v>3578705.1000000015</v>
      </c>
      <c r="SN78" s="222">
        <v>6490629.6899999976</v>
      </c>
      <c r="SO78" s="222">
        <v>18588090.920000002</v>
      </c>
      <c r="SP78" s="222">
        <v>12037390.909999998</v>
      </c>
      <c r="SQ78" s="222">
        <v>3426850.3100000024</v>
      </c>
      <c r="SR78" s="222">
        <v>4837893.1000000015</v>
      </c>
      <c r="SS78" s="222">
        <v>-164631842.48000002</v>
      </c>
      <c r="ST78" s="222">
        <v>7946347.0500000007</v>
      </c>
      <c r="SU78" s="222">
        <v>22350614.310000002</v>
      </c>
      <c r="SV78" s="222">
        <v>8102455.0300000049</v>
      </c>
      <c r="SW78" s="222">
        <v>5319547.5199999996</v>
      </c>
      <c r="SX78" s="222">
        <v>9213834.8699999992</v>
      </c>
      <c r="SY78" s="222">
        <v>11071187.800000001</v>
      </c>
      <c r="SZ78" s="222">
        <v>-29378803.609999996</v>
      </c>
      <c r="TA78" s="222">
        <v>-1967239</v>
      </c>
      <c r="TB78" s="222">
        <v>-3234303.01</v>
      </c>
      <c r="TC78" s="222">
        <v>24779260.420000002</v>
      </c>
      <c r="TD78" s="222">
        <v>-8700416.6899999995</v>
      </c>
      <c r="TE78" s="222">
        <v>46986285.450000003</v>
      </c>
      <c r="TF78" s="222">
        <v>353251.07999999914</v>
      </c>
      <c r="TG78" s="222">
        <v>-285965723.95999998</v>
      </c>
      <c r="TH78" s="222">
        <v>1587650.2999999989</v>
      </c>
      <c r="TI78" s="222">
        <v>7817364.4600000009</v>
      </c>
      <c r="TJ78" s="222">
        <v>-40230908.950000003</v>
      </c>
      <c r="TK78" s="222">
        <v>-15322499.17</v>
      </c>
      <c r="TL78" s="222">
        <v>-2882555.9699999997</v>
      </c>
      <c r="TM78" s="222">
        <v>2505268.2100000009</v>
      </c>
      <c r="TN78" s="222">
        <v>-8683239.6700000018</v>
      </c>
      <c r="TO78" s="222">
        <v>7278284.7700000014</v>
      </c>
      <c r="TP78" s="222">
        <v>-15398579.219999999</v>
      </c>
      <c r="TQ78" s="222">
        <v>-31548085.310000002</v>
      </c>
      <c r="TR78" s="222">
        <v>6814894.6999999993</v>
      </c>
      <c r="TS78" s="222">
        <v>-1666321.0600000005</v>
      </c>
      <c r="TT78" s="222">
        <v>-8494485.4200000018</v>
      </c>
      <c r="TU78" s="222">
        <v>765711.0700000003</v>
      </c>
      <c r="TV78" s="222">
        <v>11085771.34</v>
      </c>
      <c r="TW78" s="222">
        <v>-32733991.810000002</v>
      </c>
      <c r="TX78" s="222">
        <v>-2425728.5699999984</v>
      </c>
      <c r="TY78" s="222">
        <v>211370248.86000001</v>
      </c>
      <c r="TZ78" s="222">
        <v>-13586707.189999998</v>
      </c>
      <c r="UA78" s="222">
        <v>-8670211.7800000012</v>
      </c>
      <c r="UB78" s="222">
        <v>-5966783.4800000004</v>
      </c>
      <c r="UC78" s="222">
        <v>-191245108.31999999</v>
      </c>
      <c r="UD78" s="222">
        <v>9597910.0499999989</v>
      </c>
      <c r="UE78" s="222">
        <v>-9571717.5399999991</v>
      </c>
      <c r="UF78" s="222">
        <v>3143527.3100000024</v>
      </c>
      <c r="UG78" s="222">
        <v>-4618372.4500000011</v>
      </c>
      <c r="UH78" s="222">
        <v>-56346096.969999999</v>
      </c>
      <c r="UI78" s="222">
        <v>-14080557.580000002</v>
      </c>
      <c r="UJ78" s="222">
        <v>-11347288.960000001</v>
      </c>
      <c r="UK78" s="222">
        <v>-12052132.789999999</v>
      </c>
      <c r="UL78" s="222">
        <v>-11633689.819999998</v>
      </c>
      <c r="UM78" s="222">
        <v>-11422586.170000002</v>
      </c>
      <c r="UN78" s="222">
        <v>269940690.00000006</v>
      </c>
      <c r="UO78" s="222">
        <v>-9459784.3399999999</v>
      </c>
      <c r="UP78" s="222">
        <v>-11637439.359999999</v>
      </c>
      <c r="UQ78" s="222">
        <v>-85862425.99000001</v>
      </c>
      <c r="UR78" s="222">
        <v>2391558.11</v>
      </c>
      <c r="US78" s="222">
        <v>-1472038.040000001</v>
      </c>
      <c r="UT78" s="222">
        <v>-38088457.299999997</v>
      </c>
      <c r="UU78" s="222">
        <v>-2104922.6799999997</v>
      </c>
      <c r="UV78" s="222">
        <v>-5983792.1199999992</v>
      </c>
      <c r="UW78" s="222">
        <v>8294105.2199999988</v>
      </c>
      <c r="UX78" s="222">
        <v>-12603556.969999999</v>
      </c>
      <c r="UY78" s="222">
        <v>-14815808.359999999</v>
      </c>
      <c r="UZ78" s="222">
        <v>14756042.900000002</v>
      </c>
      <c r="VA78" s="222">
        <v>21091909.859999999</v>
      </c>
      <c r="VB78" s="222">
        <v>2883674.2400000021</v>
      </c>
      <c r="VC78" s="222">
        <v>876289.57999999821</v>
      </c>
      <c r="VD78" s="222">
        <v>-896220.05000000075</v>
      </c>
      <c r="VE78" s="222">
        <v>-5305607.24</v>
      </c>
      <c r="VF78" s="222">
        <v>-35928467.829999998</v>
      </c>
      <c r="VG78" s="222">
        <v>-4143059.330000001</v>
      </c>
      <c r="VH78" s="222">
        <v>4228914.6900000004</v>
      </c>
      <c r="VI78" s="222">
        <v>11891698.050000001</v>
      </c>
      <c r="VJ78" s="222">
        <v>-39483683.340000033</v>
      </c>
      <c r="VK78" s="222">
        <v>9237298.7400000021</v>
      </c>
      <c r="VL78" s="222">
        <v>19438221.890000001</v>
      </c>
      <c r="VM78" s="222">
        <v>-4719028.450000003</v>
      </c>
      <c r="VN78" s="222">
        <v>-5132965.43</v>
      </c>
      <c r="VO78" s="222">
        <v>-12621415.360000003</v>
      </c>
      <c r="VP78" s="222">
        <v>-10506262.100000001</v>
      </c>
      <c r="VQ78" s="222">
        <v>-6440389.71</v>
      </c>
      <c r="VR78" s="222">
        <v>18410112.899999999</v>
      </c>
      <c r="VS78" s="222">
        <v>-25101996</v>
      </c>
      <c r="VT78" s="222">
        <v>6368786.3500000015</v>
      </c>
      <c r="VU78" s="222">
        <v>53838515.240000002</v>
      </c>
      <c r="VV78" s="222">
        <v>1583261.1900000013</v>
      </c>
      <c r="VW78" s="222">
        <v>30002154.059999999</v>
      </c>
      <c r="VX78" s="222">
        <v>-853838.95999999903</v>
      </c>
      <c r="VY78" s="222">
        <v>1522681349.3299999</v>
      </c>
      <c r="VZ78" s="222">
        <v>18718797.969999999</v>
      </c>
      <c r="WA78" s="222">
        <v>53749298.969999999</v>
      </c>
      <c r="WB78" s="222">
        <v>10197264.440999996</v>
      </c>
      <c r="WC78" s="222">
        <v>13553264.590000002</v>
      </c>
      <c r="WD78" s="222">
        <v>-4992694.9600000009</v>
      </c>
      <c r="WE78" s="222">
        <v>-17278126.280000001</v>
      </c>
      <c r="WF78" s="222">
        <v>3363284.6700000018</v>
      </c>
      <c r="WG78" s="222">
        <v>28712395.789999999</v>
      </c>
      <c r="WH78" s="222">
        <v>-8963083.6699999981</v>
      </c>
      <c r="WI78" s="222">
        <v>-3061966.3499999996</v>
      </c>
      <c r="WJ78" s="222">
        <v>-21160918.530000001</v>
      </c>
      <c r="WK78" s="222">
        <v>13916798.169999998</v>
      </c>
      <c r="WL78" s="222">
        <v>1075967.0700000003</v>
      </c>
      <c r="WM78" s="222">
        <v>12170767.609999999</v>
      </c>
      <c r="WN78" s="222">
        <v>23149029.199999996</v>
      </c>
      <c r="WO78" s="222">
        <v>6558206.8799999952</v>
      </c>
      <c r="WP78" s="222">
        <v>-7689705.429999996</v>
      </c>
      <c r="WQ78" s="222">
        <v>4051398.5299999993</v>
      </c>
      <c r="WR78" s="222">
        <v>-4358830.4800000042</v>
      </c>
      <c r="WS78" s="222">
        <v>20867316.979999989</v>
      </c>
      <c r="WT78" s="222">
        <v>-5157335.8699999992</v>
      </c>
      <c r="WU78" s="222">
        <v>16940772.780000001</v>
      </c>
      <c r="WV78" s="222">
        <v>13599200.410000002</v>
      </c>
      <c r="WW78" s="222">
        <v>8637537.0900000017</v>
      </c>
      <c r="WX78" s="222">
        <v>-3176447.5199999996</v>
      </c>
      <c r="WY78" s="222">
        <v>5964944.3999999994</v>
      </c>
      <c r="WZ78" s="222">
        <v>6497656.0700000003</v>
      </c>
      <c r="XA78" s="222">
        <v>29590437.459999979</v>
      </c>
      <c r="XB78" s="222">
        <v>-2631221.34</v>
      </c>
      <c r="XC78" s="222">
        <v>19835219.329999998</v>
      </c>
      <c r="XD78" s="222">
        <v>16790396.57</v>
      </c>
      <c r="XE78" s="222">
        <v>10969427.090000002</v>
      </c>
      <c r="XF78" s="222">
        <v>451706356.37</v>
      </c>
      <c r="XG78" s="222">
        <v>2795933.9800000004</v>
      </c>
      <c r="XH78" s="222">
        <v>73083058.799999997</v>
      </c>
      <c r="XI78" s="222">
        <v>28039229.439999983</v>
      </c>
      <c r="XJ78" s="222">
        <v>5168215.43</v>
      </c>
      <c r="XK78" s="222">
        <v>7236632.8000000007</v>
      </c>
      <c r="XL78" s="222">
        <v>-9178322.8700000048</v>
      </c>
      <c r="XM78" s="222">
        <v>54812991.470000006</v>
      </c>
      <c r="XN78" s="222">
        <v>2984469.5</v>
      </c>
      <c r="XO78" s="222">
        <v>-12790459.660000004</v>
      </c>
      <c r="XP78" s="222">
        <v>12557935.510000002</v>
      </c>
      <c r="XQ78" s="222">
        <v>3626636.5100000016</v>
      </c>
      <c r="XR78" s="222">
        <v>9080051.089999998</v>
      </c>
      <c r="XS78" s="222">
        <v>9034387.4000000022</v>
      </c>
      <c r="XT78" s="222">
        <v>43383173.469999999</v>
      </c>
      <c r="XU78" s="222">
        <v>3322568.7200000007</v>
      </c>
      <c r="XV78" s="222">
        <v>14364416.629999999</v>
      </c>
      <c r="XW78" s="222">
        <v>11542318.539999999</v>
      </c>
      <c r="XX78" s="222">
        <v>4302585.92</v>
      </c>
      <c r="XY78" s="222">
        <v>6259697.1899999995</v>
      </c>
      <c r="XZ78" s="222">
        <v>5688502.6499999994</v>
      </c>
      <c r="YA78" s="222">
        <v>46002469.200000003</v>
      </c>
      <c r="YB78" s="222">
        <v>41211716.43</v>
      </c>
      <c r="YC78" s="222">
        <v>278227310.16999996</v>
      </c>
      <c r="YD78" s="222">
        <v>12653000.200000003</v>
      </c>
      <c r="YE78" s="222">
        <v>22740505.090000004</v>
      </c>
      <c r="YF78" s="222">
        <v>51636008.950000003</v>
      </c>
      <c r="YG78" s="222">
        <v>45728369.870000005</v>
      </c>
      <c r="YH78" s="222">
        <v>16111012.65</v>
      </c>
      <c r="YI78" s="222">
        <v>18727490.479999997</v>
      </c>
      <c r="YJ78" s="222">
        <v>15716335.709999999</v>
      </c>
      <c r="YK78" s="222">
        <v>18426104.230000004</v>
      </c>
      <c r="YL78" s="222">
        <v>8878325.8599999994</v>
      </c>
      <c r="YM78" s="222">
        <v>34053540.75</v>
      </c>
      <c r="YN78" s="222">
        <v>9892592.3500000015</v>
      </c>
      <c r="YO78" s="222">
        <v>24194265.02</v>
      </c>
      <c r="YP78" s="222">
        <v>9917424</v>
      </c>
      <c r="YQ78" s="222">
        <v>62508814.869999997</v>
      </c>
      <c r="YR78" s="222">
        <v>59714693.25</v>
      </c>
      <c r="YS78" s="222">
        <v>17773522.629999999</v>
      </c>
      <c r="YT78" s="222">
        <v>43111163.870000005</v>
      </c>
      <c r="YU78" s="222">
        <v>-592118.76000000164</v>
      </c>
      <c r="YV78" s="222">
        <v>14472711.289999999</v>
      </c>
      <c r="YW78" s="222">
        <v>94877.5</v>
      </c>
      <c r="YX78" s="222">
        <v>-1174968.7000000011</v>
      </c>
      <c r="YY78" s="222">
        <v>8523296.7599999998</v>
      </c>
      <c r="YZ78" s="222">
        <v>21598407.57</v>
      </c>
      <c r="ZA78" s="222">
        <v>5694086.7100000083</v>
      </c>
      <c r="ZB78" s="222">
        <v>415768.30999999959</v>
      </c>
      <c r="ZC78" s="222">
        <v>23446630.899999999</v>
      </c>
      <c r="ZD78" s="222">
        <v>-10163017.950000001</v>
      </c>
      <c r="ZE78" s="222">
        <v>25050548.460000001</v>
      </c>
      <c r="ZF78" s="222">
        <v>-2936434.96</v>
      </c>
      <c r="ZG78" s="222">
        <v>-2232314.4800000004</v>
      </c>
      <c r="ZH78" s="222">
        <v>3753400.4800000004</v>
      </c>
      <c r="ZI78" s="222">
        <v>-1543008.799999997</v>
      </c>
      <c r="ZJ78" s="222">
        <v>-9322701.1100000143</v>
      </c>
      <c r="ZK78" s="222">
        <v>17359827.25</v>
      </c>
      <c r="ZL78" s="222">
        <v>44918857.710000008</v>
      </c>
      <c r="ZM78" s="222">
        <v>205644310.98000002</v>
      </c>
      <c r="ZN78" s="222">
        <v>67070185.659999996</v>
      </c>
      <c r="ZO78" s="222">
        <v>37094756.5</v>
      </c>
      <c r="ZP78" s="222">
        <v>34101981.890000001</v>
      </c>
      <c r="ZQ78" s="222">
        <v>109403735.64</v>
      </c>
      <c r="ZR78" s="222">
        <v>297354796.46999997</v>
      </c>
      <c r="ZS78" s="222">
        <v>11546997.970000006</v>
      </c>
      <c r="ZT78" s="222">
        <v>31805846.700000003</v>
      </c>
      <c r="ZU78" s="222">
        <v>30732377.380000003</v>
      </c>
      <c r="ZV78" s="222">
        <v>14489504.48</v>
      </c>
      <c r="ZW78" s="222">
        <v>17168321.890000001</v>
      </c>
      <c r="ZX78" s="222">
        <v>5197308.16</v>
      </c>
      <c r="ZY78" s="222">
        <v>11012253.870000001</v>
      </c>
      <c r="ZZ78" s="222">
        <v>12730460.269999998</v>
      </c>
      <c r="AAA78" s="222">
        <v>20342968.25</v>
      </c>
      <c r="AAB78" s="222">
        <v>12251784.919999998</v>
      </c>
      <c r="AAC78" s="222">
        <v>32269161.329999998</v>
      </c>
      <c r="AAD78" s="222">
        <v>7706540.8899999997</v>
      </c>
      <c r="AAE78" s="222">
        <v>21267016.66</v>
      </c>
      <c r="AAF78" s="222">
        <v>14554019.020000011</v>
      </c>
      <c r="AAG78" s="222">
        <v>1704437.8599999994</v>
      </c>
      <c r="AAH78" s="222">
        <v>5591418.5</v>
      </c>
      <c r="AAI78" s="222">
        <v>-4976286.41</v>
      </c>
      <c r="AAJ78" s="222">
        <v>6001246.1800000016</v>
      </c>
      <c r="AAK78" s="222">
        <v>-14649146.169999998</v>
      </c>
      <c r="AAL78" s="222">
        <v>5552492.2299999986</v>
      </c>
      <c r="AAM78" s="222">
        <v>503106956.85000002</v>
      </c>
      <c r="AAN78" s="222">
        <v>-6370917.2800000012</v>
      </c>
      <c r="AAO78" s="222">
        <v>2826144.0800000019</v>
      </c>
      <c r="AAP78" s="222">
        <v>38600546.18</v>
      </c>
      <c r="AAQ78" s="222">
        <v>-12568373.340000004</v>
      </c>
      <c r="AAR78" s="222">
        <v>40283839.230000004</v>
      </c>
      <c r="AAS78" s="222">
        <v>13378551.559999999</v>
      </c>
      <c r="AAT78" s="222">
        <v>16525030.59</v>
      </c>
      <c r="AAU78" s="222">
        <v>-27554489.659999996</v>
      </c>
      <c r="AAV78" s="222">
        <v>6870440.629999999</v>
      </c>
      <c r="AAW78" s="222">
        <v>-9269520.7799999975</v>
      </c>
      <c r="AAX78" s="222">
        <v>-87088023.139999986</v>
      </c>
      <c r="AAY78" s="222">
        <v>-10632947.230000004</v>
      </c>
      <c r="AAZ78" s="222">
        <v>-4431778.66</v>
      </c>
      <c r="ABA78" s="222">
        <v>-3290939.5999999996</v>
      </c>
      <c r="ABB78" s="222">
        <v>-3306557.2100000009</v>
      </c>
      <c r="ABC78" s="222">
        <v>12125467.01</v>
      </c>
      <c r="ABD78" s="222">
        <v>21645702.149999999</v>
      </c>
      <c r="ABE78" s="222">
        <v>2713906.17</v>
      </c>
      <c r="ABF78" s="222">
        <v>-27298270.099999994</v>
      </c>
      <c r="ABG78" s="222">
        <v>-115948210.78</v>
      </c>
      <c r="ABH78" s="222">
        <v>16682728.389999997</v>
      </c>
      <c r="ABI78" s="222">
        <v>2804512.2899999991</v>
      </c>
      <c r="ABJ78" s="222">
        <v>-5897452.5500000007</v>
      </c>
      <c r="ABK78" s="222">
        <v>32733070.300000001</v>
      </c>
      <c r="ABL78" s="222">
        <v>6001323.2200000007</v>
      </c>
      <c r="ABM78" s="222">
        <v>-66828315.219999999</v>
      </c>
      <c r="ABN78" s="222">
        <v>51737030.060000002</v>
      </c>
      <c r="ABO78" s="222">
        <v>-6311070.5</v>
      </c>
      <c r="ABP78" s="222">
        <v>18118583.599999998</v>
      </c>
      <c r="ABQ78" s="222">
        <v>-9773508.9299999997</v>
      </c>
      <c r="ABR78" s="222">
        <v>8988316.5600000005</v>
      </c>
      <c r="ABS78" s="222">
        <v>383238.08999999985</v>
      </c>
      <c r="ABT78" s="222">
        <v>-2590861.5300000012</v>
      </c>
      <c r="ABU78" s="222">
        <v>29682664.289999999</v>
      </c>
      <c r="ABV78" s="222">
        <v>-235193082.11000001</v>
      </c>
      <c r="ABW78" s="222">
        <v>23078617.420000002</v>
      </c>
      <c r="ABX78" s="222">
        <v>32000494.080000002</v>
      </c>
      <c r="ABY78" s="222">
        <v>-4944270.74</v>
      </c>
      <c r="ABZ78" s="222">
        <v>10361343.43</v>
      </c>
      <c r="ACA78" s="222">
        <v>-36136626.770000003</v>
      </c>
      <c r="ACB78" s="222">
        <v>-4233589.9000000004</v>
      </c>
      <c r="ACC78" s="222">
        <v>1123158.7300000004</v>
      </c>
      <c r="ACD78" s="222">
        <v>-553182.6400000006</v>
      </c>
      <c r="ACE78" s="222">
        <v>-11035897.850000001</v>
      </c>
      <c r="ACF78" s="222">
        <v>-3039951.0199999996</v>
      </c>
      <c r="ACG78" s="222">
        <v>181357663.04000002</v>
      </c>
      <c r="ACH78" s="222">
        <v>-2438814.7599999998</v>
      </c>
      <c r="ACI78" s="222">
        <v>-12711495.59</v>
      </c>
      <c r="ACJ78" s="222">
        <v>-12156460.890000004</v>
      </c>
      <c r="ACK78" s="222">
        <v>10076834.359999999</v>
      </c>
      <c r="ACL78" s="222">
        <v>-20799561.379999999</v>
      </c>
      <c r="ACM78" s="222">
        <v>37778514.469999999</v>
      </c>
      <c r="ACN78" s="222">
        <v>69395581.519999996</v>
      </c>
      <c r="ACO78" s="222">
        <v>30137878.580000013</v>
      </c>
      <c r="ACP78" s="222">
        <v>-11256944.640000001</v>
      </c>
      <c r="ACQ78" s="222">
        <v>-12269403.07</v>
      </c>
      <c r="ACR78" s="222">
        <v>1322507.9399999976</v>
      </c>
      <c r="ACS78" s="222">
        <v>-8918031.5399999991</v>
      </c>
      <c r="ACT78" s="222">
        <v>167466829.06</v>
      </c>
      <c r="ACU78" s="222">
        <v>-1501381.4200000018</v>
      </c>
      <c r="ACV78" s="222">
        <v>11959657.949999999</v>
      </c>
      <c r="ACW78" s="222">
        <v>22795798.66</v>
      </c>
      <c r="ACX78" s="222">
        <v>-11133251.859999999</v>
      </c>
      <c r="ACY78" s="222">
        <v>-3940872.8099999987</v>
      </c>
      <c r="ACZ78" s="222">
        <v>818330.3200000003</v>
      </c>
      <c r="ADA78" s="222">
        <v>-8914369.9900000002</v>
      </c>
      <c r="ADB78" s="222">
        <v>17320221.68</v>
      </c>
      <c r="ADC78" s="222">
        <v>39217700.039999999</v>
      </c>
      <c r="ADD78" s="222">
        <v>-54857948.430000007</v>
      </c>
      <c r="ADE78" s="222">
        <v>6554415.2899999991</v>
      </c>
      <c r="ADF78" s="222">
        <v>9785241.8899999987</v>
      </c>
      <c r="ADG78" s="222">
        <v>-2668804.04</v>
      </c>
      <c r="ADH78" s="222">
        <v>-17416154.219999999</v>
      </c>
      <c r="ADI78" s="222">
        <v>-3931487.8299999982</v>
      </c>
      <c r="ADJ78" s="222">
        <v>5894869.7799999993</v>
      </c>
      <c r="ADK78" s="222">
        <v>-1751099.6700000018</v>
      </c>
      <c r="ADL78" s="222">
        <v>-17137097.850000001</v>
      </c>
      <c r="ADM78" s="222">
        <v>-263029828.84999996</v>
      </c>
      <c r="ADN78" s="222">
        <v>44108882.370000005</v>
      </c>
      <c r="ADO78" s="222">
        <v>-6653187.049999997</v>
      </c>
      <c r="ADP78" s="222">
        <v>-53055436.579999998</v>
      </c>
      <c r="ADQ78" s="222">
        <v>-6929.9599999999627</v>
      </c>
      <c r="ADR78" s="222">
        <v>-2914040.74</v>
      </c>
      <c r="ADS78" s="222">
        <v>33063639.650000002</v>
      </c>
      <c r="ADT78" s="222">
        <v>-257894.91999999993</v>
      </c>
      <c r="ADU78" s="222">
        <v>44744642.590000033</v>
      </c>
      <c r="ADV78" s="222">
        <v>-8395791.3700000048</v>
      </c>
      <c r="ADW78" s="222">
        <v>-58638051.939999998</v>
      </c>
      <c r="ADX78" s="222">
        <v>1415556.200000003</v>
      </c>
      <c r="ADY78" s="222">
        <v>5980963.6400000006</v>
      </c>
      <c r="ADZ78" s="222">
        <v>-6060059.1799999997</v>
      </c>
      <c r="AEA78" s="222">
        <v>-9880344.129999999</v>
      </c>
      <c r="AEB78" s="222">
        <v>-2886088.25</v>
      </c>
      <c r="AEC78" s="222">
        <v>-228468.71999999881</v>
      </c>
      <c r="AED78" s="222">
        <v>20215168.350000001</v>
      </c>
      <c r="AEE78" s="222">
        <v>-31875625.890000001</v>
      </c>
      <c r="AEF78" s="222">
        <v>4493594.92</v>
      </c>
      <c r="AEG78" s="222">
        <v>10041602.460000001</v>
      </c>
      <c r="AEH78" s="222">
        <v>539090.20000000298</v>
      </c>
      <c r="AEI78" s="222">
        <v>-4954435.59</v>
      </c>
      <c r="AEJ78" s="222">
        <v>10894868.949999996</v>
      </c>
      <c r="AEK78" s="222">
        <v>6145760.6400000006</v>
      </c>
      <c r="AEL78" s="222">
        <v>-29920608.279999994</v>
      </c>
      <c r="AEM78" s="222">
        <v>10566312.279999997</v>
      </c>
      <c r="AEN78" s="222">
        <v>-7854068.8400000036</v>
      </c>
      <c r="AEO78" s="222">
        <v>178921023.06999999</v>
      </c>
      <c r="AEP78" s="222">
        <v>-232876.46999999881</v>
      </c>
      <c r="AEQ78" s="222">
        <v>-7242839.8599999994</v>
      </c>
      <c r="AER78" s="222">
        <v>-6015551.5099999979</v>
      </c>
      <c r="AES78" s="222">
        <v>-2843524.589999998</v>
      </c>
      <c r="AET78" s="222">
        <v>-24708962.789999999</v>
      </c>
      <c r="AEU78" s="222">
        <v>5527099.0700000003</v>
      </c>
      <c r="AEV78" s="222">
        <v>-6566694.9000000022</v>
      </c>
      <c r="AEW78" s="222">
        <v>1193890.6199999973</v>
      </c>
      <c r="AEX78" s="222">
        <v>5601001.2600000016</v>
      </c>
      <c r="AEY78" s="222">
        <v>90335767.890000015</v>
      </c>
      <c r="AEZ78" s="222">
        <v>115137977.66</v>
      </c>
      <c r="AFA78" s="222">
        <v>10538697.210000001</v>
      </c>
      <c r="AFB78" s="222">
        <v>1227955.6500000022</v>
      </c>
      <c r="AFC78" s="222">
        <v>28818733.679999996</v>
      </c>
      <c r="AFD78" s="222">
        <v>47590870.060000002</v>
      </c>
      <c r="AFE78" s="222">
        <v>-324992.75999999791</v>
      </c>
      <c r="AFF78" s="222">
        <v>-1642499.6500000004</v>
      </c>
      <c r="AFG78" s="222">
        <v>16046614.91</v>
      </c>
      <c r="AFH78" s="222">
        <v>5143497.8699999973</v>
      </c>
      <c r="AFI78" s="222">
        <v>2676276.709999999</v>
      </c>
      <c r="AFJ78" s="222">
        <v>-2699309.08</v>
      </c>
      <c r="AFK78" s="222">
        <v>-10425086.200000001</v>
      </c>
      <c r="AFL78" s="222">
        <v>-39362552.430000007</v>
      </c>
      <c r="AFM78" s="222">
        <v>-11613886.039999995</v>
      </c>
      <c r="AFN78" s="222">
        <v>20881801.040000007</v>
      </c>
      <c r="AFO78" s="222">
        <v>-9248954.5500000007</v>
      </c>
      <c r="AFP78" s="222">
        <v>7301598.7400000021</v>
      </c>
      <c r="AFQ78" s="222">
        <v>18974404.119999997</v>
      </c>
      <c r="AFR78" s="222">
        <v>14603521.539999999</v>
      </c>
      <c r="AFS78" s="222">
        <v>14960774.610000003</v>
      </c>
      <c r="AFT78" s="222">
        <v>-8544050.1700000018</v>
      </c>
      <c r="AFU78" s="222">
        <v>10067741.68</v>
      </c>
      <c r="AFV78" s="222">
        <v>-17882328.960000001</v>
      </c>
      <c r="AFW78" s="222">
        <v>28464102.729999997</v>
      </c>
      <c r="AFX78" s="222">
        <v>197484733.01000002</v>
      </c>
      <c r="AFY78" s="222">
        <v>15486453.280000001</v>
      </c>
      <c r="AFZ78" s="222">
        <v>-2063822</v>
      </c>
      <c r="AGA78" s="222">
        <v>11579013.969999999</v>
      </c>
      <c r="AGB78" s="222">
        <v>-12252088.140000001</v>
      </c>
      <c r="AGC78" s="222">
        <v>-4457263.5199999996</v>
      </c>
      <c r="AGD78" s="222">
        <v>8186706.2400000012</v>
      </c>
      <c r="AGE78" s="222">
        <v>3318022.9399999976</v>
      </c>
      <c r="AGF78" s="222">
        <v>4218941.4000000004</v>
      </c>
      <c r="AGG78" s="222">
        <v>2240970.0399999991</v>
      </c>
      <c r="AGH78" s="222">
        <v>3064498.1099999994</v>
      </c>
      <c r="AGI78" s="222">
        <v>521559527.63999999</v>
      </c>
      <c r="AGJ78" s="222">
        <v>-6078061.4299999997</v>
      </c>
      <c r="AGK78" s="222">
        <v>6500170.0799999982</v>
      </c>
      <c r="AGL78" s="222">
        <v>5563285.7400000002</v>
      </c>
      <c r="AGM78" s="222">
        <v>31213220.039999999</v>
      </c>
      <c r="AGN78" s="222">
        <v>525963.66999999806</v>
      </c>
      <c r="AGO78" s="222">
        <v>-377969.51999999955</v>
      </c>
      <c r="AGP78" s="222">
        <v>24529294.740000002</v>
      </c>
      <c r="AGQ78" s="222">
        <v>-33019118.660000026</v>
      </c>
      <c r="AGR78" s="222">
        <v>-104903939.31</v>
      </c>
      <c r="AGS78" s="222">
        <v>-6821331.6999999993</v>
      </c>
      <c r="AGT78" s="222">
        <v>12434609.159999996</v>
      </c>
      <c r="AGU78" s="222">
        <v>1023102.4099999964</v>
      </c>
      <c r="AGV78" s="222">
        <v>-3162093.8600000013</v>
      </c>
      <c r="AGW78" s="222">
        <v>-8456788.0700000022</v>
      </c>
      <c r="AGX78" s="222">
        <v>8335330.7699999996</v>
      </c>
      <c r="AGY78" s="222">
        <v>4452607.24</v>
      </c>
      <c r="AGZ78" s="222">
        <v>-13259687.490000002</v>
      </c>
      <c r="AHA78" s="222">
        <v>17320063.300000004</v>
      </c>
      <c r="AHB78" s="222">
        <v>2257647.2900000028</v>
      </c>
      <c r="AHC78" s="222">
        <v>-1022559.6500000004</v>
      </c>
      <c r="AHD78" s="222">
        <v>36295.690000001341</v>
      </c>
      <c r="AHE78" s="222">
        <v>500707.98000000045</v>
      </c>
      <c r="AHF78" s="222">
        <v>-3672865.3599999994</v>
      </c>
      <c r="AHG78" s="222">
        <v>-10285663.100000001</v>
      </c>
      <c r="AHH78" s="222">
        <v>-51699406.480000004</v>
      </c>
      <c r="AHI78" s="222">
        <v>19675782.719999999</v>
      </c>
      <c r="AHJ78" s="222">
        <v>10017151.259999998</v>
      </c>
      <c r="AHK78" s="222">
        <v>1844704.6999999993</v>
      </c>
      <c r="AHL78" s="222">
        <v>-4633313.0599999987</v>
      </c>
      <c r="AHM78" s="222">
        <v>12703614.57</v>
      </c>
      <c r="AHN78" s="222">
        <v>-6007172.25</v>
      </c>
      <c r="AHO78" s="222"/>
      <c r="AHP78" s="222"/>
      <c r="AHQ78" s="209">
        <v>73</v>
      </c>
    </row>
    <row r="79" spans="1:901">
      <c r="C79" s="222">
        <v>0</v>
      </c>
      <c r="D79" s="222">
        <v>0</v>
      </c>
      <c r="E79" s="222">
        <v>0</v>
      </c>
      <c r="F79" s="222">
        <v>0</v>
      </c>
      <c r="G79" s="222">
        <v>0</v>
      </c>
      <c r="H79" s="222">
        <v>0</v>
      </c>
      <c r="I79" s="222">
        <v>0</v>
      </c>
      <c r="J79" s="222">
        <v>0</v>
      </c>
      <c r="K79" s="222">
        <v>0</v>
      </c>
      <c r="L79" s="222">
        <v>0</v>
      </c>
      <c r="M79" s="222">
        <v>0</v>
      </c>
      <c r="N79" s="222">
        <v>0</v>
      </c>
      <c r="O79" s="222">
        <v>0</v>
      </c>
      <c r="P79" s="222">
        <v>0</v>
      </c>
      <c r="Q79" s="222">
        <v>0</v>
      </c>
      <c r="R79" s="222">
        <v>0</v>
      </c>
      <c r="S79" s="222">
        <v>0</v>
      </c>
      <c r="T79" s="222">
        <v>0</v>
      </c>
      <c r="U79" s="222">
        <v>0</v>
      </c>
      <c r="V79" s="222">
        <v>0</v>
      </c>
      <c r="W79" s="222">
        <v>0</v>
      </c>
      <c r="X79" s="222">
        <v>0</v>
      </c>
      <c r="Y79" s="222">
        <v>0</v>
      </c>
      <c r="Z79" s="222">
        <v>0</v>
      </c>
      <c r="AA79" s="222">
        <v>0</v>
      </c>
      <c r="AB79" s="222">
        <v>0</v>
      </c>
      <c r="AC79" s="222">
        <v>0</v>
      </c>
      <c r="AD79" s="222">
        <v>0</v>
      </c>
      <c r="AE79" s="222">
        <v>0</v>
      </c>
      <c r="AF79" s="222">
        <v>0</v>
      </c>
      <c r="AG79" s="222">
        <v>0</v>
      </c>
      <c r="AH79" s="222">
        <v>0</v>
      </c>
      <c r="AI79" s="222">
        <v>0</v>
      </c>
      <c r="AJ79" s="222">
        <v>0</v>
      </c>
      <c r="AK79" s="222">
        <v>0</v>
      </c>
      <c r="AL79" s="222">
        <v>0</v>
      </c>
      <c r="AM79" s="222">
        <v>0</v>
      </c>
      <c r="AN79" s="222">
        <v>0</v>
      </c>
      <c r="AO79" s="222">
        <v>0</v>
      </c>
      <c r="AP79" s="222">
        <v>0</v>
      </c>
      <c r="AQ79" s="222">
        <v>0</v>
      </c>
      <c r="AR79" s="222">
        <v>0</v>
      </c>
      <c r="AS79" s="222">
        <v>0</v>
      </c>
      <c r="AT79" s="222">
        <v>0</v>
      </c>
      <c r="AU79" s="222">
        <v>0</v>
      </c>
      <c r="AV79" s="222">
        <v>0</v>
      </c>
      <c r="AW79" s="222">
        <v>0</v>
      </c>
      <c r="AX79" s="222">
        <v>0</v>
      </c>
      <c r="AY79" s="222">
        <v>0</v>
      </c>
      <c r="AZ79" s="222">
        <v>0</v>
      </c>
      <c r="BA79" s="222">
        <v>0</v>
      </c>
      <c r="BB79" s="222">
        <v>0</v>
      </c>
      <c r="BC79" s="222">
        <v>0</v>
      </c>
      <c r="BD79" s="222">
        <v>0</v>
      </c>
      <c r="BE79" s="222">
        <v>0</v>
      </c>
      <c r="BF79" s="222">
        <v>0</v>
      </c>
      <c r="BG79" s="222">
        <v>0</v>
      </c>
      <c r="BH79" s="222">
        <v>0</v>
      </c>
      <c r="BI79" s="222">
        <v>0</v>
      </c>
      <c r="BJ79" s="222">
        <v>0</v>
      </c>
      <c r="BK79" s="222">
        <v>0</v>
      </c>
      <c r="BL79" s="222">
        <v>0</v>
      </c>
      <c r="BM79" s="222">
        <v>0</v>
      </c>
      <c r="BN79" s="222">
        <v>0</v>
      </c>
      <c r="BO79" s="222">
        <v>0</v>
      </c>
      <c r="BP79" s="222">
        <v>0</v>
      </c>
      <c r="BQ79" s="222">
        <v>0</v>
      </c>
      <c r="BR79" s="222">
        <v>0</v>
      </c>
      <c r="BS79" s="222">
        <v>0</v>
      </c>
      <c r="BT79" s="222">
        <v>0</v>
      </c>
      <c r="BU79" s="222">
        <v>0</v>
      </c>
      <c r="BV79" s="222">
        <v>0</v>
      </c>
      <c r="BW79" s="222">
        <v>0</v>
      </c>
      <c r="BX79" s="222">
        <v>0</v>
      </c>
      <c r="BY79" s="222">
        <v>0</v>
      </c>
      <c r="BZ79" s="222">
        <v>0</v>
      </c>
      <c r="CA79" s="222">
        <v>0</v>
      </c>
      <c r="CB79" s="222">
        <v>0</v>
      </c>
      <c r="CC79" s="222">
        <v>0</v>
      </c>
      <c r="CD79" s="222">
        <v>0</v>
      </c>
      <c r="CE79" s="222">
        <v>0</v>
      </c>
      <c r="CF79" s="222">
        <v>0</v>
      </c>
      <c r="CG79" s="222">
        <v>0</v>
      </c>
      <c r="CH79" s="222">
        <v>0</v>
      </c>
      <c r="CI79" s="222">
        <v>0</v>
      </c>
      <c r="CJ79" s="222">
        <v>0</v>
      </c>
      <c r="CK79" s="222">
        <v>0</v>
      </c>
      <c r="CL79" s="222">
        <v>0</v>
      </c>
      <c r="CM79" s="222">
        <v>0</v>
      </c>
      <c r="CN79" s="222">
        <v>0</v>
      </c>
      <c r="CO79" s="222">
        <v>0</v>
      </c>
      <c r="CP79" s="222">
        <v>0</v>
      </c>
      <c r="CQ79" s="222">
        <v>0</v>
      </c>
      <c r="CR79" s="222">
        <v>0</v>
      </c>
      <c r="CS79" s="222">
        <v>0</v>
      </c>
      <c r="CT79" s="222">
        <v>0</v>
      </c>
      <c r="CU79" s="222">
        <v>0</v>
      </c>
      <c r="CV79" s="222">
        <v>0</v>
      </c>
      <c r="CW79" s="222">
        <v>0</v>
      </c>
      <c r="CX79" s="222">
        <v>0</v>
      </c>
      <c r="CY79" s="222">
        <v>0</v>
      </c>
      <c r="CZ79" s="222">
        <v>0</v>
      </c>
      <c r="DA79" s="222">
        <v>0</v>
      </c>
      <c r="DB79" s="222">
        <v>0</v>
      </c>
      <c r="DC79" s="222">
        <v>0</v>
      </c>
      <c r="DD79" s="222">
        <v>0</v>
      </c>
      <c r="DE79" s="222">
        <v>0</v>
      </c>
      <c r="DF79" s="222">
        <v>0</v>
      </c>
      <c r="DG79" s="222">
        <v>0</v>
      </c>
      <c r="DH79" s="222">
        <v>0</v>
      </c>
      <c r="DI79" s="222">
        <v>0</v>
      </c>
      <c r="DJ79" s="222">
        <v>0</v>
      </c>
      <c r="DK79" s="222">
        <v>0</v>
      </c>
      <c r="DL79" s="222">
        <v>0</v>
      </c>
      <c r="DM79" s="222">
        <v>0</v>
      </c>
      <c r="DN79" s="222">
        <v>0</v>
      </c>
      <c r="DO79" s="222">
        <v>0</v>
      </c>
      <c r="DP79" s="222">
        <v>0</v>
      </c>
      <c r="DQ79" s="222">
        <v>0</v>
      </c>
      <c r="DR79" s="222">
        <v>0</v>
      </c>
      <c r="DS79" s="222">
        <v>0</v>
      </c>
      <c r="DT79" s="222">
        <v>0</v>
      </c>
      <c r="DU79" s="222">
        <v>0</v>
      </c>
      <c r="DV79" s="222">
        <v>0</v>
      </c>
      <c r="DW79" s="222">
        <v>0</v>
      </c>
      <c r="DX79" s="222">
        <v>0</v>
      </c>
      <c r="DY79" s="222">
        <v>0</v>
      </c>
      <c r="DZ79" s="222">
        <v>0</v>
      </c>
      <c r="EA79" s="222">
        <v>0</v>
      </c>
      <c r="EB79" s="222">
        <v>0</v>
      </c>
      <c r="EC79" s="222">
        <v>0</v>
      </c>
      <c r="ED79" s="222">
        <v>0</v>
      </c>
      <c r="EE79" s="222">
        <v>0</v>
      </c>
      <c r="EF79" s="222">
        <v>0</v>
      </c>
      <c r="EG79" s="222">
        <v>0</v>
      </c>
      <c r="EH79" s="222">
        <v>0</v>
      </c>
      <c r="EI79" s="222">
        <v>0</v>
      </c>
      <c r="EJ79" s="222">
        <v>0</v>
      </c>
      <c r="EK79" s="222">
        <v>0</v>
      </c>
      <c r="EL79" s="222">
        <v>0</v>
      </c>
      <c r="EM79" s="222">
        <v>0</v>
      </c>
      <c r="EN79" s="222">
        <v>0</v>
      </c>
      <c r="EO79" s="222">
        <v>0</v>
      </c>
      <c r="EP79" s="222">
        <v>0</v>
      </c>
      <c r="EQ79" s="222">
        <v>0</v>
      </c>
      <c r="ER79" s="222">
        <v>0</v>
      </c>
      <c r="ES79" s="222">
        <v>0</v>
      </c>
      <c r="ET79" s="222">
        <v>0</v>
      </c>
      <c r="EU79" s="222">
        <v>0</v>
      </c>
      <c r="EV79" s="222">
        <v>0</v>
      </c>
      <c r="EW79" s="222">
        <v>0</v>
      </c>
      <c r="EX79" s="222">
        <v>0</v>
      </c>
      <c r="EY79" s="222">
        <v>0</v>
      </c>
      <c r="EZ79" s="222">
        <v>0</v>
      </c>
      <c r="FA79" s="222">
        <v>0</v>
      </c>
      <c r="FB79" s="222">
        <v>0</v>
      </c>
      <c r="FC79" s="222">
        <v>0</v>
      </c>
      <c r="FD79" s="222">
        <v>0</v>
      </c>
      <c r="FE79" s="222">
        <v>0</v>
      </c>
      <c r="FF79" s="222">
        <v>0</v>
      </c>
      <c r="FG79" s="222">
        <v>0</v>
      </c>
      <c r="FH79" s="222">
        <v>0</v>
      </c>
      <c r="FI79" s="222">
        <v>0</v>
      </c>
      <c r="FJ79" s="222">
        <v>0</v>
      </c>
      <c r="FK79" s="222">
        <v>0</v>
      </c>
      <c r="FL79" s="222">
        <v>0</v>
      </c>
      <c r="FM79" s="222">
        <v>0</v>
      </c>
      <c r="FN79" s="222">
        <v>0</v>
      </c>
      <c r="FO79" s="222">
        <v>0</v>
      </c>
      <c r="FP79" s="222">
        <v>0</v>
      </c>
      <c r="FQ79" s="222">
        <v>0</v>
      </c>
      <c r="FR79" s="222">
        <v>0</v>
      </c>
      <c r="FS79" s="222">
        <v>0</v>
      </c>
      <c r="FT79" s="222">
        <v>0</v>
      </c>
      <c r="FU79" s="222">
        <v>0</v>
      </c>
      <c r="FV79" s="222">
        <v>0</v>
      </c>
      <c r="FW79" s="222">
        <v>0</v>
      </c>
      <c r="FX79" s="222">
        <v>0</v>
      </c>
      <c r="FY79" s="222">
        <v>0</v>
      </c>
      <c r="FZ79" s="222">
        <v>0</v>
      </c>
      <c r="GA79" s="222">
        <v>0</v>
      </c>
      <c r="GB79" s="222">
        <v>0</v>
      </c>
      <c r="GC79" s="222">
        <v>0</v>
      </c>
      <c r="GD79" s="222">
        <v>0</v>
      </c>
      <c r="GE79" s="222">
        <v>0</v>
      </c>
      <c r="GF79" s="222">
        <v>0</v>
      </c>
      <c r="GG79" s="222">
        <v>0</v>
      </c>
      <c r="GH79" s="222">
        <v>0</v>
      </c>
      <c r="GI79" s="222">
        <v>0</v>
      </c>
      <c r="GJ79" s="222">
        <v>0</v>
      </c>
      <c r="GK79" s="222">
        <v>0</v>
      </c>
      <c r="GL79" s="222">
        <v>0</v>
      </c>
      <c r="GM79" s="222">
        <v>0</v>
      </c>
      <c r="GN79" s="222">
        <v>0</v>
      </c>
      <c r="GO79" s="222">
        <v>0</v>
      </c>
      <c r="GP79" s="222">
        <v>0</v>
      </c>
      <c r="GQ79" s="222">
        <v>0</v>
      </c>
      <c r="GR79" s="222">
        <v>0</v>
      </c>
      <c r="GS79" s="222">
        <v>0</v>
      </c>
      <c r="GT79" s="222">
        <v>0</v>
      </c>
      <c r="GU79" s="222">
        <v>0</v>
      </c>
      <c r="GV79" s="222">
        <v>0</v>
      </c>
      <c r="GW79" s="222">
        <v>0</v>
      </c>
      <c r="GX79" s="222">
        <v>0</v>
      </c>
      <c r="GY79" s="222">
        <v>0</v>
      </c>
      <c r="GZ79" s="222">
        <v>0</v>
      </c>
      <c r="HA79" s="222">
        <v>0</v>
      </c>
      <c r="HB79" s="222">
        <v>0</v>
      </c>
      <c r="HC79" s="222">
        <v>0</v>
      </c>
      <c r="HD79" s="222">
        <v>0</v>
      </c>
      <c r="HE79" s="222">
        <v>0</v>
      </c>
      <c r="HF79" s="222">
        <v>0</v>
      </c>
      <c r="HG79" s="222">
        <v>0</v>
      </c>
      <c r="HH79" s="222">
        <v>0</v>
      </c>
      <c r="HI79" s="222">
        <v>0</v>
      </c>
      <c r="HJ79" s="222">
        <v>0</v>
      </c>
      <c r="HK79" s="222">
        <v>0</v>
      </c>
      <c r="HL79" s="222">
        <v>0</v>
      </c>
      <c r="HM79" s="222">
        <v>0</v>
      </c>
      <c r="HN79" s="222">
        <v>0</v>
      </c>
      <c r="HO79" s="222">
        <v>0</v>
      </c>
      <c r="HP79" s="222">
        <v>0</v>
      </c>
      <c r="HQ79" s="222">
        <v>0</v>
      </c>
      <c r="HR79" s="222">
        <v>0</v>
      </c>
      <c r="HS79" s="222">
        <v>0</v>
      </c>
      <c r="HT79" s="222">
        <v>0</v>
      </c>
      <c r="HU79" s="222">
        <v>0</v>
      </c>
      <c r="HV79" s="222">
        <v>0</v>
      </c>
      <c r="HW79" s="222">
        <v>0</v>
      </c>
      <c r="HX79" s="222">
        <v>0</v>
      </c>
      <c r="HY79" s="222">
        <v>0</v>
      </c>
      <c r="HZ79" s="222">
        <v>0</v>
      </c>
      <c r="IA79" s="222">
        <v>0</v>
      </c>
      <c r="IB79" s="222">
        <v>0</v>
      </c>
      <c r="IC79" s="222">
        <v>0</v>
      </c>
      <c r="ID79" s="222">
        <v>0</v>
      </c>
      <c r="IE79" s="222">
        <v>0</v>
      </c>
      <c r="IF79" s="222">
        <v>0</v>
      </c>
      <c r="IG79" s="222">
        <v>0</v>
      </c>
      <c r="IH79" s="222">
        <v>0</v>
      </c>
      <c r="II79" s="222">
        <v>0</v>
      </c>
      <c r="IJ79" s="222">
        <v>0</v>
      </c>
      <c r="IK79" s="222">
        <v>0</v>
      </c>
      <c r="IL79" s="222">
        <v>0</v>
      </c>
      <c r="IM79" s="222">
        <v>0</v>
      </c>
      <c r="IN79" s="222">
        <v>0</v>
      </c>
      <c r="IO79" s="222">
        <v>0</v>
      </c>
      <c r="IP79" s="222">
        <v>0</v>
      </c>
      <c r="IQ79" s="222">
        <v>0</v>
      </c>
      <c r="IR79" s="222">
        <v>0</v>
      </c>
      <c r="IS79" s="222">
        <v>0</v>
      </c>
      <c r="IT79" s="222">
        <v>0</v>
      </c>
      <c r="IU79" s="222">
        <v>0</v>
      </c>
      <c r="IV79" s="222">
        <v>0</v>
      </c>
      <c r="IW79" s="222">
        <v>0</v>
      </c>
      <c r="IX79" s="222">
        <v>0</v>
      </c>
      <c r="IY79" s="222">
        <v>0</v>
      </c>
      <c r="IZ79" s="222">
        <v>0</v>
      </c>
      <c r="JA79" s="222">
        <v>0</v>
      </c>
      <c r="JB79" s="222">
        <v>0</v>
      </c>
      <c r="JC79" s="222">
        <v>0</v>
      </c>
      <c r="JD79" s="222">
        <v>0</v>
      </c>
      <c r="JE79" s="222">
        <v>0</v>
      </c>
      <c r="JF79" s="222">
        <v>0</v>
      </c>
      <c r="JG79" s="222">
        <v>0</v>
      </c>
      <c r="JH79" s="222">
        <v>0</v>
      </c>
      <c r="JI79" s="222">
        <v>0</v>
      </c>
      <c r="JJ79" s="222">
        <v>0</v>
      </c>
      <c r="JK79" s="222">
        <v>0</v>
      </c>
      <c r="JL79" s="222">
        <v>0</v>
      </c>
      <c r="JM79" s="222">
        <v>0</v>
      </c>
      <c r="JN79" s="222">
        <v>0</v>
      </c>
      <c r="JO79" s="222">
        <v>0</v>
      </c>
      <c r="JP79" s="222">
        <v>0</v>
      </c>
      <c r="JQ79" s="222">
        <v>0</v>
      </c>
      <c r="JR79" s="222">
        <v>0</v>
      </c>
      <c r="JS79" s="222">
        <v>0</v>
      </c>
      <c r="JT79" s="222">
        <v>0</v>
      </c>
      <c r="JU79" s="222">
        <v>0</v>
      </c>
      <c r="JV79" s="222">
        <v>0</v>
      </c>
      <c r="JW79" s="222">
        <v>0</v>
      </c>
      <c r="JX79" s="222">
        <v>0</v>
      </c>
      <c r="JY79" s="222">
        <v>0</v>
      </c>
      <c r="JZ79" s="222">
        <v>0</v>
      </c>
      <c r="KA79" s="222">
        <v>0</v>
      </c>
      <c r="KB79" s="222">
        <v>0</v>
      </c>
      <c r="KC79" s="222">
        <v>0</v>
      </c>
      <c r="KD79" s="222">
        <v>0</v>
      </c>
      <c r="KE79" s="222">
        <v>0</v>
      </c>
      <c r="KF79" s="222">
        <v>0</v>
      </c>
      <c r="KG79" s="222">
        <v>0</v>
      </c>
      <c r="KH79" s="222">
        <v>0</v>
      </c>
      <c r="KI79" s="222">
        <v>0</v>
      </c>
      <c r="KJ79" s="222">
        <v>0</v>
      </c>
      <c r="KK79" s="222">
        <v>0</v>
      </c>
      <c r="KL79" s="222">
        <v>0</v>
      </c>
      <c r="KM79" s="222">
        <v>0</v>
      </c>
      <c r="KN79" s="222">
        <v>0</v>
      </c>
      <c r="KO79" s="222">
        <v>0</v>
      </c>
      <c r="KP79" s="222">
        <v>0</v>
      </c>
      <c r="KQ79" s="222">
        <v>0</v>
      </c>
      <c r="KR79" s="222">
        <v>0</v>
      </c>
      <c r="KS79" s="222">
        <v>0</v>
      </c>
      <c r="KT79" s="222">
        <v>0</v>
      </c>
      <c r="KU79" s="222">
        <v>0</v>
      </c>
      <c r="KV79" s="222">
        <v>0</v>
      </c>
      <c r="KW79" s="222">
        <v>0</v>
      </c>
      <c r="KX79" s="222">
        <v>0</v>
      </c>
      <c r="KY79" s="222">
        <v>0</v>
      </c>
      <c r="KZ79" s="222">
        <v>0</v>
      </c>
      <c r="LA79" s="222">
        <v>0</v>
      </c>
      <c r="LB79" s="222">
        <v>0</v>
      </c>
      <c r="LC79" s="222">
        <v>0</v>
      </c>
      <c r="LD79" s="222">
        <v>0</v>
      </c>
      <c r="LE79" s="222">
        <v>0</v>
      </c>
      <c r="LF79" s="222">
        <v>0</v>
      </c>
      <c r="LG79" s="222">
        <v>0</v>
      </c>
      <c r="LH79" s="222">
        <v>0</v>
      </c>
      <c r="LI79" s="222">
        <v>0</v>
      </c>
      <c r="LJ79" s="222">
        <v>0</v>
      </c>
      <c r="LK79" s="222">
        <v>0</v>
      </c>
      <c r="LL79" s="222">
        <v>0</v>
      </c>
      <c r="LM79" s="222">
        <v>0</v>
      </c>
      <c r="LN79" s="222">
        <v>0</v>
      </c>
      <c r="LO79" s="222">
        <v>0</v>
      </c>
      <c r="LP79" s="222">
        <v>0</v>
      </c>
      <c r="LQ79" s="222">
        <v>0</v>
      </c>
      <c r="LR79" s="222">
        <v>0</v>
      </c>
      <c r="LS79" s="222">
        <v>0</v>
      </c>
      <c r="LT79" s="222">
        <v>0</v>
      </c>
      <c r="LU79" s="222">
        <v>0</v>
      </c>
      <c r="LV79" s="222">
        <v>0</v>
      </c>
      <c r="LW79" s="222">
        <v>0</v>
      </c>
      <c r="LX79" s="222">
        <v>0</v>
      </c>
      <c r="LY79" s="222">
        <v>0</v>
      </c>
      <c r="LZ79" s="222">
        <v>0</v>
      </c>
      <c r="MA79" s="222">
        <v>0</v>
      </c>
      <c r="MB79" s="222">
        <v>0</v>
      </c>
      <c r="MC79" s="222">
        <v>0</v>
      </c>
      <c r="MD79" s="222">
        <v>0</v>
      </c>
      <c r="ME79" s="222">
        <v>0</v>
      </c>
      <c r="MF79" s="222">
        <v>0</v>
      </c>
      <c r="MG79" s="222">
        <v>0</v>
      </c>
      <c r="MH79" s="222">
        <v>0</v>
      </c>
      <c r="MI79" s="222">
        <v>0</v>
      </c>
      <c r="MJ79" s="222">
        <v>0</v>
      </c>
      <c r="MK79" s="222">
        <v>0</v>
      </c>
      <c r="ML79" s="222">
        <v>0</v>
      </c>
      <c r="MM79" s="222">
        <v>0</v>
      </c>
      <c r="MN79" s="222">
        <v>0</v>
      </c>
      <c r="MO79" s="222">
        <v>0</v>
      </c>
      <c r="MP79" s="222">
        <v>0</v>
      </c>
      <c r="MQ79" s="222">
        <v>0</v>
      </c>
      <c r="MR79" s="222">
        <v>0</v>
      </c>
      <c r="MS79" s="222">
        <v>0</v>
      </c>
      <c r="MT79" s="222">
        <v>0</v>
      </c>
      <c r="MU79" s="222">
        <v>0</v>
      </c>
      <c r="MV79" s="222">
        <v>0</v>
      </c>
      <c r="MW79" s="222">
        <v>0</v>
      </c>
      <c r="MX79" s="222">
        <v>0</v>
      </c>
      <c r="MY79" s="222">
        <v>0</v>
      </c>
      <c r="MZ79" s="222">
        <v>0</v>
      </c>
      <c r="NA79" s="222">
        <v>0</v>
      </c>
      <c r="NB79" s="222">
        <v>0</v>
      </c>
      <c r="NC79" s="222">
        <v>0</v>
      </c>
      <c r="ND79" s="222">
        <v>0</v>
      </c>
      <c r="NE79" s="222">
        <v>0</v>
      </c>
      <c r="NF79" s="222">
        <v>0</v>
      </c>
      <c r="NG79" s="222">
        <v>0</v>
      </c>
      <c r="NH79" s="222">
        <v>0</v>
      </c>
      <c r="NI79" s="222">
        <v>0</v>
      </c>
      <c r="NJ79" s="222">
        <v>0</v>
      </c>
      <c r="NK79" s="222">
        <v>0</v>
      </c>
      <c r="NL79" s="222">
        <v>0</v>
      </c>
      <c r="NM79" s="222">
        <v>0</v>
      </c>
      <c r="NN79" s="222">
        <v>0</v>
      </c>
      <c r="NO79" s="222">
        <v>0</v>
      </c>
      <c r="NP79" s="222">
        <v>0</v>
      </c>
      <c r="NQ79" s="222">
        <v>0</v>
      </c>
      <c r="NR79" s="222">
        <v>0</v>
      </c>
      <c r="NS79" s="222">
        <v>0</v>
      </c>
      <c r="NT79" s="222">
        <v>0</v>
      </c>
      <c r="NU79" s="222">
        <v>0</v>
      </c>
      <c r="NV79" s="222">
        <v>0</v>
      </c>
      <c r="NW79" s="222">
        <v>0</v>
      </c>
      <c r="NX79" s="222">
        <v>0</v>
      </c>
      <c r="NY79" s="222">
        <v>0</v>
      </c>
      <c r="NZ79" s="222">
        <v>0</v>
      </c>
      <c r="OA79" s="222">
        <v>0</v>
      </c>
      <c r="OB79" s="222">
        <v>0</v>
      </c>
      <c r="OC79" s="222">
        <v>0</v>
      </c>
      <c r="OD79" s="222">
        <v>0</v>
      </c>
      <c r="OE79" s="222">
        <v>0</v>
      </c>
      <c r="OF79" s="222">
        <v>0</v>
      </c>
      <c r="OG79" s="222">
        <v>0</v>
      </c>
      <c r="OH79" s="222">
        <v>0</v>
      </c>
      <c r="OI79" s="222">
        <v>0</v>
      </c>
      <c r="OJ79" s="222">
        <v>0</v>
      </c>
      <c r="OK79" s="222">
        <v>0</v>
      </c>
      <c r="OL79" s="222">
        <v>0</v>
      </c>
      <c r="OM79" s="222">
        <v>0</v>
      </c>
      <c r="ON79" s="222">
        <v>0</v>
      </c>
      <c r="OO79" s="222">
        <v>0</v>
      </c>
      <c r="OP79" s="222">
        <v>0</v>
      </c>
      <c r="OQ79" s="222">
        <v>0</v>
      </c>
      <c r="OR79" s="222">
        <v>0</v>
      </c>
      <c r="OS79" s="222">
        <v>0</v>
      </c>
      <c r="OT79" s="222">
        <v>0</v>
      </c>
      <c r="OU79" s="222">
        <v>0</v>
      </c>
      <c r="OV79" s="222">
        <v>0</v>
      </c>
      <c r="OW79" s="222">
        <v>0</v>
      </c>
      <c r="OX79" s="222">
        <v>0</v>
      </c>
      <c r="OY79" s="222">
        <v>0</v>
      </c>
      <c r="OZ79" s="222">
        <v>0</v>
      </c>
      <c r="PA79" s="222">
        <v>0</v>
      </c>
      <c r="PB79" s="222">
        <v>0</v>
      </c>
      <c r="PC79" s="222">
        <v>0</v>
      </c>
      <c r="PD79" s="222">
        <v>0</v>
      </c>
      <c r="PE79" s="222">
        <v>0</v>
      </c>
      <c r="PF79" s="222">
        <v>0</v>
      </c>
      <c r="PG79" s="222">
        <v>0</v>
      </c>
      <c r="PH79" s="222">
        <v>0</v>
      </c>
      <c r="PI79" s="222">
        <v>0</v>
      </c>
      <c r="PJ79" s="222">
        <v>0</v>
      </c>
      <c r="PK79" s="222">
        <v>0</v>
      </c>
      <c r="PL79" s="222">
        <v>0</v>
      </c>
      <c r="PM79" s="222">
        <v>0</v>
      </c>
      <c r="PN79" s="222">
        <v>0</v>
      </c>
      <c r="PO79" s="222">
        <v>0</v>
      </c>
      <c r="PP79" s="222">
        <v>0</v>
      </c>
      <c r="PQ79" s="222">
        <v>0</v>
      </c>
      <c r="PR79" s="222">
        <v>0</v>
      </c>
      <c r="PS79" s="222">
        <v>0</v>
      </c>
      <c r="PT79" s="222">
        <v>0</v>
      </c>
      <c r="PU79" s="222">
        <v>0</v>
      </c>
      <c r="PV79" s="222">
        <v>0</v>
      </c>
      <c r="PW79" s="222">
        <v>0</v>
      </c>
      <c r="PX79" s="222">
        <v>0</v>
      </c>
      <c r="PY79" s="222">
        <v>0</v>
      </c>
      <c r="PZ79" s="222">
        <v>0</v>
      </c>
      <c r="QA79" s="222">
        <v>0</v>
      </c>
      <c r="QB79" s="222">
        <v>0</v>
      </c>
      <c r="QC79" s="222">
        <v>0</v>
      </c>
      <c r="QD79" s="222">
        <v>0</v>
      </c>
      <c r="QE79" s="222">
        <v>0</v>
      </c>
      <c r="QF79" s="222">
        <v>0</v>
      </c>
      <c r="QG79" s="222">
        <v>0</v>
      </c>
      <c r="QH79" s="222">
        <v>0</v>
      </c>
      <c r="QI79" s="222">
        <v>0</v>
      </c>
      <c r="QJ79" s="222">
        <v>0</v>
      </c>
      <c r="QK79" s="222">
        <v>0</v>
      </c>
      <c r="QL79" s="222">
        <v>0</v>
      </c>
      <c r="QM79" s="222">
        <v>0</v>
      </c>
      <c r="QN79" s="222">
        <v>0</v>
      </c>
      <c r="QO79" s="222">
        <v>0</v>
      </c>
      <c r="QP79" s="222">
        <v>0</v>
      </c>
      <c r="QQ79" s="222">
        <v>0</v>
      </c>
      <c r="QR79" s="222">
        <v>0</v>
      </c>
      <c r="QS79" s="222">
        <v>0</v>
      </c>
      <c r="QT79" s="222">
        <v>0</v>
      </c>
      <c r="QU79" s="222">
        <v>0</v>
      </c>
      <c r="QV79" s="222">
        <v>0</v>
      </c>
      <c r="QW79" s="222">
        <v>0</v>
      </c>
      <c r="QX79" s="222">
        <v>0</v>
      </c>
      <c r="QY79" s="222">
        <v>0</v>
      </c>
      <c r="QZ79" s="222">
        <v>0</v>
      </c>
      <c r="RA79" s="222">
        <v>0</v>
      </c>
      <c r="RB79" s="222">
        <v>0</v>
      </c>
      <c r="RC79" s="222">
        <v>0</v>
      </c>
      <c r="RD79" s="222">
        <v>0</v>
      </c>
      <c r="RE79" s="222">
        <v>0</v>
      </c>
      <c r="RF79" s="222">
        <v>0</v>
      </c>
      <c r="RG79" s="222">
        <v>0</v>
      </c>
      <c r="RH79" s="222">
        <v>0</v>
      </c>
      <c r="RI79" s="222">
        <v>0</v>
      </c>
      <c r="RJ79" s="222">
        <v>0</v>
      </c>
      <c r="RK79" s="222">
        <v>0</v>
      </c>
      <c r="RL79" s="222">
        <v>0</v>
      </c>
      <c r="RM79" s="222">
        <v>0</v>
      </c>
      <c r="RN79" s="222">
        <v>0</v>
      </c>
      <c r="RO79" s="222">
        <v>0</v>
      </c>
      <c r="RP79" s="222">
        <v>0</v>
      </c>
      <c r="RQ79" s="222">
        <v>0</v>
      </c>
      <c r="RR79" s="222">
        <v>0</v>
      </c>
      <c r="RS79" s="222">
        <v>0</v>
      </c>
      <c r="RT79" s="222">
        <v>0</v>
      </c>
      <c r="RU79" s="222">
        <v>0</v>
      </c>
      <c r="RV79" s="222">
        <v>0</v>
      </c>
      <c r="RW79" s="222">
        <v>0</v>
      </c>
      <c r="RX79" s="222">
        <v>0</v>
      </c>
      <c r="RY79" s="222">
        <v>0</v>
      </c>
      <c r="RZ79" s="222">
        <v>0</v>
      </c>
      <c r="SA79" s="222">
        <v>0</v>
      </c>
      <c r="SB79" s="222">
        <v>0</v>
      </c>
      <c r="SC79" s="222">
        <v>0</v>
      </c>
      <c r="SD79" s="222">
        <v>0</v>
      </c>
      <c r="SE79" s="222">
        <v>0</v>
      </c>
      <c r="SF79" s="222">
        <v>0</v>
      </c>
      <c r="SG79" s="222">
        <v>0</v>
      </c>
      <c r="SH79" s="222">
        <v>0</v>
      </c>
      <c r="SI79" s="222">
        <v>0</v>
      </c>
      <c r="SJ79" s="222">
        <v>0</v>
      </c>
      <c r="SK79" s="222">
        <v>0</v>
      </c>
      <c r="SL79" s="222">
        <v>0</v>
      </c>
      <c r="SM79" s="222">
        <v>0</v>
      </c>
      <c r="SN79" s="222">
        <v>0</v>
      </c>
      <c r="SO79" s="222">
        <v>0</v>
      </c>
      <c r="SP79" s="222">
        <v>0</v>
      </c>
      <c r="SQ79" s="222">
        <v>0</v>
      </c>
      <c r="SR79" s="222">
        <v>0</v>
      </c>
      <c r="SS79" s="222">
        <v>0</v>
      </c>
      <c r="ST79" s="222">
        <v>0</v>
      </c>
      <c r="SU79" s="222">
        <v>0</v>
      </c>
      <c r="SV79" s="222">
        <v>0</v>
      </c>
      <c r="SW79" s="222">
        <v>0</v>
      </c>
      <c r="SX79" s="222">
        <v>0</v>
      </c>
      <c r="SY79" s="222">
        <v>0</v>
      </c>
      <c r="SZ79" s="222">
        <v>0</v>
      </c>
      <c r="TA79" s="222">
        <v>0</v>
      </c>
      <c r="TB79" s="222">
        <v>0</v>
      </c>
      <c r="TC79" s="222">
        <v>0</v>
      </c>
      <c r="TD79" s="222">
        <v>0</v>
      </c>
      <c r="TE79" s="222">
        <v>0</v>
      </c>
      <c r="TF79" s="222">
        <v>0</v>
      </c>
      <c r="TG79" s="222">
        <v>0</v>
      </c>
      <c r="TH79" s="222">
        <v>0</v>
      </c>
      <c r="TI79" s="222">
        <v>0</v>
      </c>
      <c r="TJ79" s="222">
        <v>0</v>
      </c>
      <c r="TK79" s="222">
        <v>0</v>
      </c>
      <c r="TL79" s="222">
        <v>0</v>
      </c>
      <c r="TM79" s="222">
        <v>0</v>
      </c>
      <c r="TN79" s="222">
        <v>0</v>
      </c>
      <c r="TO79" s="222">
        <v>0</v>
      </c>
      <c r="TP79" s="222">
        <v>0</v>
      </c>
      <c r="TQ79" s="222">
        <v>0</v>
      </c>
      <c r="TR79" s="222">
        <v>0</v>
      </c>
      <c r="TS79" s="222">
        <v>0</v>
      </c>
      <c r="TT79" s="222">
        <v>0</v>
      </c>
      <c r="TU79" s="222">
        <v>0</v>
      </c>
      <c r="TV79" s="222">
        <v>0</v>
      </c>
      <c r="TW79" s="222">
        <v>0</v>
      </c>
      <c r="TX79" s="222">
        <v>0</v>
      </c>
      <c r="TY79" s="222">
        <v>0</v>
      </c>
      <c r="TZ79" s="222">
        <v>0</v>
      </c>
      <c r="UA79" s="222">
        <v>0</v>
      </c>
      <c r="UB79" s="222">
        <v>0</v>
      </c>
      <c r="UC79" s="222">
        <v>0</v>
      </c>
      <c r="UD79" s="222">
        <v>0</v>
      </c>
      <c r="UE79" s="222">
        <v>0</v>
      </c>
      <c r="UF79" s="222">
        <v>0</v>
      </c>
      <c r="UG79" s="222">
        <v>0</v>
      </c>
      <c r="UH79" s="222">
        <v>0</v>
      </c>
      <c r="UI79" s="222">
        <v>0</v>
      </c>
      <c r="UJ79" s="222">
        <v>0</v>
      </c>
      <c r="UK79" s="222">
        <v>0</v>
      </c>
      <c r="UL79" s="222">
        <v>0</v>
      </c>
      <c r="UM79" s="222">
        <v>0</v>
      </c>
      <c r="UN79" s="222">
        <v>0</v>
      </c>
      <c r="UO79" s="222">
        <v>0</v>
      </c>
      <c r="UP79" s="222">
        <v>0</v>
      </c>
      <c r="UQ79" s="222">
        <v>0</v>
      </c>
      <c r="UR79" s="222">
        <v>0</v>
      </c>
      <c r="US79" s="222">
        <v>0</v>
      </c>
      <c r="UT79" s="222">
        <v>0</v>
      </c>
      <c r="UU79" s="222">
        <v>0</v>
      </c>
      <c r="UV79" s="222">
        <v>0</v>
      </c>
      <c r="UW79" s="222">
        <v>0</v>
      </c>
      <c r="UX79" s="222">
        <v>0</v>
      </c>
      <c r="UY79" s="222">
        <v>0</v>
      </c>
      <c r="UZ79" s="222">
        <v>0</v>
      </c>
      <c r="VA79" s="222">
        <v>0</v>
      </c>
      <c r="VB79" s="222">
        <v>0</v>
      </c>
      <c r="VC79" s="222">
        <v>0</v>
      </c>
      <c r="VD79" s="222">
        <v>0</v>
      </c>
      <c r="VE79" s="222">
        <v>0</v>
      </c>
      <c r="VF79" s="222">
        <v>0</v>
      </c>
      <c r="VG79" s="222">
        <v>0</v>
      </c>
      <c r="VH79" s="222">
        <v>0</v>
      </c>
      <c r="VI79" s="222">
        <v>0</v>
      </c>
      <c r="VJ79" s="222">
        <v>0</v>
      </c>
      <c r="VK79" s="222">
        <v>0</v>
      </c>
      <c r="VL79" s="222">
        <v>0</v>
      </c>
      <c r="VM79" s="222">
        <v>0</v>
      </c>
      <c r="VN79" s="222">
        <v>0</v>
      </c>
      <c r="VO79" s="222">
        <v>0</v>
      </c>
      <c r="VP79" s="222">
        <v>0</v>
      </c>
      <c r="VQ79" s="222">
        <v>0</v>
      </c>
      <c r="VR79" s="222">
        <v>0</v>
      </c>
      <c r="VS79" s="222">
        <v>0</v>
      </c>
      <c r="VT79" s="222">
        <v>0</v>
      </c>
      <c r="VU79" s="222">
        <v>0</v>
      </c>
      <c r="VV79" s="222">
        <v>0</v>
      </c>
      <c r="VW79" s="222">
        <v>0</v>
      </c>
      <c r="VX79" s="222">
        <v>0</v>
      </c>
      <c r="VY79" s="222">
        <v>0</v>
      </c>
      <c r="VZ79" s="222">
        <v>0</v>
      </c>
      <c r="WA79" s="222">
        <v>0</v>
      </c>
      <c r="WB79" s="222">
        <v>0</v>
      </c>
      <c r="WC79" s="222">
        <v>0</v>
      </c>
      <c r="WD79" s="222">
        <v>0</v>
      </c>
      <c r="WE79" s="222">
        <v>0</v>
      </c>
      <c r="WF79" s="222">
        <v>0</v>
      </c>
      <c r="WG79" s="222">
        <v>0</v>
      </c>
      <c r="WH79" s="222">
        <v>0</v>
      </c>
      <c r="WI79" s="222">
        <v>0</v>
      </c>
      <c r="WJ79" s="222">
        <v>0</v>
      </c>
      <c r="WK79" s="222">
        <v>0</v>
      </c>
      <c r="WL79" s="222">
        <v>0</v>
      </c>
      <c r="WM79" s="222">
        <v>0</v>
      </c>
      <c r="WN79" s="222">
        <v>0</v>
      </c>
      <c r="WO79" s="222">
        <v>0</v>
      </c>
      <c r="WP79" s="222">
        <v>0</v>
      </c>
      <c r="WQ79" s="222">
        <v>0</v>
      </c>
      <c r="WR79" s="222">
        <v>0</v>
      </c>
      <c r="WS79" s="222">
        <v>0</v>
      </c>
      <c r="WT79" s="222">
        <v>0</v>
      </c>
      <c r="WU79" s="222">
        <v>0</v>
      </c>
      <c r="WV79" s="222">
        <v>0</v>
      </c>
      <c r="WW79" s="222">
        <v>0</v>
      </c>
      <c r="WX79" s="222">
        <v>0</v>
      </c>
      <c r="WY79" s="222">
        <v>0</v>
      </c>
      <c r="WZ79" s="222">
        <v>0</v>
      </c>
      <c r="XA79" s="222">
        <v>0</v>
      </c>
      <c r="XB79" s="222">
        <v>0</v>
      </c>
      <c r="XC79" s="222">
        <v>0</v>
      </c>
      <c r="XD79" s="222">
        <v>0</v>
      </c>
      <c r="XE79" s="222">
        <v>0</v>
      </c>
      <c r="XF79" s="222">
        <v>0</v>
      </c>
      <c r="XG79" s="222">
        <v>0</v>
      </c>
      <c r="XH79" s="222">
        <v>0</v>
      </c>
      <c r="XI79" s="222">
        <v>0</v>
      </c>
      <c r="XJ79" s="222">
        <v>0</v>
      </c>
      <c r="XK79" s="222">
        <v>0</v>
      </c>
      <c r="XL79" s="222">
        <v>0</v>
      </c>
      <c r="XM79" s="222">
        <v>0</v>
      </c>
      <c r="XN79" s="222">
        <v>0</v>
      </c>
      <c r="XO79" s="222">
        <v>0</v>
      </c>
      <c r="XP79" s="222">
        <v>0</v>
      </c>
      <c r="XQ79" s="222">
        <v>0</v>
      </c>
      <c r="XR79" s="222">
        <v>0</v>
      </c>
      <c r="XS79" s="222">
        <v>0</v>
      </c>
      <c r="XT79" s="222">
        <v>0</v>
      </c>
      <c r="XU79" s="222">
        <v>0</v>
      </c>
      <c r="XV79" s="222">
        <v>0</v>
      </c>
      <c r="XW79" s="222">
        <v>0</v>
      </c>
      <c r="XX79" s="222">
        <v>0</v>
      </c>
      <c r="XY79" s="222">
        <v>0</v>
      </c>
      <c r="XZ79" s="222">
        <v>0</v>
      </c>
      <c r="YA79" s="222">
        <v>0</v>
      </c>
      <c r="YB79" s="222">
        <v>0</v>
      </c>
      <c r="YC79" s="222">
        <v>0</v>
      </c>
      <c r="YD79" s="222">
        <v>0</v>
      </c>
      <c r="YE79" s="222">
        <v>0</v>
      </c>
      <c r="YF79" s="222">
        <v>0</v>
      </c>
      <c r="YG79" s="222">
        <v>0</v>
      </c>
      <c r="YH79" s="222">
        <v>0</v>
      </c>
      <c r="YI79" s="222">
        <v>0</v>
      </c>
      <c r="YJ79" s="222">
        <v>0</v>
      </c>
      <c r="YK79" s="222">
        <v>0</v>
      </c>
      <c r="YL79" s="222">
        <v>0</v>
      </c>
      <c r="YM79" s="222">
        <v>0</v>
      </c>
      <c r="YN79" s="222">
        <v>0</v>
      </c>
      <c r="YO79" s="222">
        <v>0</v>
      </c>
      <c r="YP79" s="222">
        <v>0</v>
      </c>
      <c r="YQ79" s="222">
        <v>0</v>
      </c>
      <c r="YR79" s="222">
        <v>0</v>
      </c>
      <c r="YS79" s="222">
        <v>0</v>
      </c>
      <c r="YT79" s="222">
        <v>0</v>
      </c>
      <c r="YU79" s="222">
        <v>0</v>
      </c>
      <c r="YV79" s="222">
        <v>0</v>
      </c>
      <c r="YW79" s="222">
        <v>0</v>
      </c>
      <c r="YX79" s="222">
        <v>0</v>
      </c>
      <c r="YY79" s="222">
        <v>0</v>
      </c>
      <c r="YZ79" s="222">
        <v>0</v>
      </c>
      <c r="ZA79" s="222">
        <v>0</v>
      </c>
      <c r="ZB79" s="222">
        <v>0</v>
      </c>
      <c r="ZC79" s="222">
        <v>0</v>
      </c>
      <c r="ZD79" s="222">
        <v>0</v>
      </c>
      <c r="ZE79" s="222">
        <v>0</v>
      </c>
      <c r="ZF79" s="222">
        <v>0</v>
      </c>
      <c r="ZG79" s="222">
        <v>0</v>
      </c>
      <c r="ZH79" s="222">
        <v>0</v>
      </c>
      <c r="ZI79" s="222">
        <v>0</v>
      </c>
      <c r="ZJ79" s="222">
        <v>0</v>
      </c>
      <c r="ZK79" s="222">
        <v>0</v>
      </c>
      <c r="ZL79" s="222">
        <v>0</v>
      </c>
      <c r="ZM79" s="222">
        <v>0</v>
      </c>
      <c r="ZN79" s="222">
        <v>0</v>
      </c>
      <c r="ZO79" s="222">
        <v>0</v>
      </c>
      <c r="ZP79" s="222">
        <v>0</v>
      </c>
      <c r="ZQ79" s="222">
        <v>0</v>
      </c>
      <c r="ZR79" s="222">
        <v>0</v>
      </c>
      <c r="ZS79" s="222">
        <v>0</v>
      </c>
      <c r="ZT79" s="222">
        <v>0</v>
      </c>
      <c r="ZU79" s="222">
        <v>0</v>
      </c>
      <c r="ZV79" s="222">
        <v>0</v>
      </c>
      <c r="ZW79" s="222">
        <v>0</v>
      </c>
      <c r="ZX79" s="222">
        <v>0</v>
      </c>
      <c r="ZY79" s="222">
        <v>0</v>
      </c>
      <c r="ZZ79" s="222">
        <v>0</v>
      </c>
      <c r="AAA79" s="222">
        <v>0</v>
      </c>
      <c r="AAB79" s="222">
        <v>0</v>
      </c>
      <c r="AAC79" s="222">
        <v>0</v>
      </c>
      <c r="AAD79" s="222">
        <v>0</v>
      </c>
      <c r="AAE79" s="222">
        <v>0</v>
      </c>
      <c r="AAF79" s="222">
        <v>0</v>
      </c>
      <c r="AAG79" s="222">
        <v>0</v>
      </c>
      <c r="AAH79" s="222">
        <v>0</v>
      </c>
      <c r="AAI79" s="222">
        <v>0</v>
      </c>
      <c r="AAJ79" s="222">
        <v>0</v>
      </c>
      <c r="AAK79" s="222">
        <v>0</v>
      </c>
      <c r="AAL79" s="222">
        <v>0</v>
      </c>
      <c r="AAM79" s="222">
        <v>0</v>
      </c>
      <c r="AAN79" s="222">
        <v>0</v>
      </c>
      <c r="AAO79" s="222">
        <v>0</v>
      </c>
      <c r="AAP79" s="222">
        <v>0</v>
      </c>
      <c r="AAQ79" s="222">
        <v>0</v>
      </c>
      <c r="AAR79" s="222">
        <v>0</v>
      </c>
      <c r="AAS79" s="222">
        <v>0</v>
      </c>
      <c r="AAT79" s="222">
        <v>0</v>
      </c>
      <c r="AAU79" s="222">
        <v>0</v>
      </c>
      <c r="AAV79" s="222">
        <v>0</v>
      </c>
      <c r="AAW79" s="222">
        <v>0</v>
      </c>
      <c r="AAX79" s="222">
        <v>0</v>
      </c>
      <c r="AAY79" s="222">
        <v>0</v>
      </c>
      <c r="AAZ79" s="222">
        <v>0</v>
      </c>
      <c r="ABA79" s="222">
        <v>0</v>
      </c>
      <c r="ABB79" s="222">
        <v>0</v>
      </c>
      <c r="ABC79" s="222">
        <v>0</v>
      </c>
      <c r="ABD79" s="222">
        <v>0</v>
      </c>
      <c r="ABE79" s="222">
        <v>0</v>
      </c>
      <c r="ABF79" s="222">
        <v>0</v>
      </c>
      <c r="ABG79" s="222">
        <v>0</v>
      </c>
      <c r="ABH79" s="222">
        <v>0</v>
      </c>
      <c r="ABI79" s="222">
        <v>0</v>
      </c>
      <c r="ABJ79" s="222">
        <v>0</v>
      </c>
      <c r="ABK79" s="222">
        <v>0</v>
      </c>
      <c r="ABL79" s="222">
        <v>0</v>
      </c>
      <c r="ABM79" s="222">
        <v>0</v>
      </c>
      <c r="ABN79" s="222">
        <v>0</v>
      </c>
      <c r="ABO79" s="222">
        <v>0</v>
      </c>
      <c r="ABP79" s="222">
        <v>0</v>
      </c>
      <c r="ABQ79" s="222">
        <v>0</v>
      </c>
      <c r="ABR79" s="222">
        <v>0</v>
      </c>
      <c r="ABS79" s="222">
        <v>0</v>
      </c>
      <c r="ABT79" s="222">
        <v>0</v>
      </c>
      <c r="ABU79" s="222">
        <v>0</v>
      </c>
      <c r="ABV79" s="222">
        <v>0</v>
      </c>
      <c r="ABW79" s="222">
        <v>0</v>
      </c>
      <c r="ABX79" s="222">
        <v>0</v>
      </c>
      <c r="ABY79" s="222">
        <v>0</v>
      </c>
      <c r="ABZ79" s="222">
        <v>0</v>
      </c>
      <c r="ACA79" s="222">
        <v>0</v>
      </c>
      <c r="ACB79" s="222">
        <v>0</v>
      </c>
      <c r="ACC79" s="222">
        <v>0</v>
      </c>
      <c r="ACD79" s="222">
        <v>0</v>
      </c>
      <c r="ACE79" s="222">
        <v>0</v>
      </c>
      <c r="ACF79" s="222">
        <v>0</v>
      </c>
      <c r="ACG79" s="222">
        <v>0</v>
      </c>
      <c r="ACH79" s="222">
        <v>0</v>
      </c>
      <c r="ACI79" s="222">
        <v>0</v>
      </c>
      <c r="ACJ79" s="222">
        <v>0</v>
      </c>
      <c r="ACK79" s="222">
        <v>0</v>
      </c>
      <c r="ACL79" s="222">
        <v>0</v>
      </c>
      <c r="ACM79" s="222">
        <v>0</v>
      </c>
      <c r="ACN79" s="222">
        <v>0</v>
      </c>
      <c r="ACO79" s="222">
        <v>0</v>
      </c>
      <c r="ACP79" s="222">
        <v>0</v>
      </c>
      <c r="ACQ79" s="222">
        <v>0</v>
      </c>
      <c r="ACR79" s="222">
        <v>0</v>
      </c>
      <c r="ACS79" s="222">
        <v>0</v>
      </c>
      <c r="ACT79" s="222">
        <v>0</v>
      </c>
      <c r="ACU79" s="222">
        <v>0</v>
      </c>
      <c r="ACV79" s="222">
        <v>0</v>
      </c>
      <c r="ACW79" s="222">
        <v>0</v>
      </c>
      <c r="ACX79" s="222">
        <v>0</v>
      </c>
      <c r="ACY79" s="222">
        <v>0</v>
      </c>
      <c r="ACZ79" s="222">
        <v>0</v>
      </c>
      <c r="ADA79" s="222">
        <v>0</v>
      </c>
      <c r="ADB79" s="222">
        <v>0</v>
      </c>
      <c r="ADC79" s="222">
        <v>0</v>
      </c>
      <c r="ADD79" s="222">
        <v>0</v>
      </c>
      <c r="ADE79" s="222">
        <v>0</v>
      </c>
      <c r="ADF79" s="222">
        <v>0</v>
      </c>
      <c r="ADG79" s="222">
        <v>0</v>
      </c>
      <c r="ADH79" s="222">
        <v>0</v>
      </c>
      <c r="ADI79" s="222">
        <v>0</v>
      </c>
      <c r="ADJ79" s="222">
        <v>0</v>
      </c>
      <c r="ADK79" s="222">
        <v>0</v>
      </c>
      <c r="ADL79" s="222">
        <v>0</v>
      </c>
      <c r="ADM79" s="222">
        <v>0</v>
      </c>
      <c r="ADN79" s="222">
        <v>0</v>
      </c>
      <c r="ADO79" s="222">
        <v>0</v>
      </c>
      <c r="ADP79" s="222">
        <v>0</v>
      </c>
      <c r="ADQ79" s="222">
        <v>0</v>
      </c>
      <c r="ADR79" s="222">
        <v>0</v>
      </c>
      <c r="ADS79" s="222">
        <v>0</v>
      </c>
      <c r="ADT79" s="222">
        <v>0</v>
      </c>
      <c r="ADU79" s="222">
        <v>0</v>
      </c>
      <c r="ADV79" s="222">
        <v>0</v>
      </c>
      <c r="ADW79" s="222">
        <v>0</v>
      </c>
      <c r="ADX79" s="222">
        <v>0</v>
      </c>
      <c r="ADY79" s="222">
        <v>0</v>
      </c>
      <c r="ADZ79" s="222">
        <v>0</v>
      </c>
      <c r="AEA79" s="222">
        <v>0</v>
      </c>
      <c r="AEB79" s="222">
        <v>0</v>
      </c>
      <c r="AEC79" s="222">
        <v>0</v>
      </c>
      <c r="AED79" s="222">
        <v>0</v>
      </c>
      <c r="AEE79" s="222">
        <v>0</v>
      </c>
      <c r="AEF79" s="222">
        <v>0</v>
      </c>
      <c r="AEG79" s="222">
        <v>0</v>
      </c>
      <c r="AEH79" s="222">
        <v>0</v>
      </c>
      <c r="AEI79" s="222">
        <v>0</v>
      </c>
      <c r="AEJ79" s="222">
        <v>0</v>
      </c>
      <c r="AEK79" s="222">
        <v>0</v>
      </c>
      <c r="AEL79" s="222">
        <v>0</v>
      </c>
      <c r="AEM79" s="222">
        <v>0</v>
      </c>
      <c r="AEN79" s="222">
        <v>0</v>
      </c>
      <c r="AEO79" s="222">
        <v>0</v>
      </c>
      <c r="AEP79" s="222">
        <v>0</v>
      </c>
      <c r="AEQ79" s="222">
        <v>0</v>
      </c>
      <c r="AER79" s="222">
        <v>0</v>
      </c>
      <c r="AES79" s="222">
        <v>0</v>
      </c>
      <c r="AET79" s="222">
        <v>0</v>
      </c>
      <c r="AEU79" s="222">
        <v>0</v>
      </c>
      <c r="AEV79" s="222">
        <v>0</v>
      </c>
      <c r="AEW79" s="222">
        <v>0</v>
      </c>
      <c r="AEX79" s="222">
        <v>0</v>
      </c>
      <c r="AEY79" s="222">
        <v>0</v>
      </c>
      <c r="AEZ79" s="222">
        <v>0</v>
      </c>
      <c r="AFA79" s="222">
        <v>0</v>
      </c>
      <c r="AFB79" s="222">
        <v>0</v>
      </c>
      <c r="AFC79" s="222">
        <v>0</v>
      </c>
      <c r="AFD79" s="222">
        <v>0</v>
      </c>
      <c r="AFE79" s="222">
        <v>0</v>
      </c>
      <c r="AFF79" s="222">
        <v>0</v>
      </c>
      <c r="AFG79" s="222">
        <v>0</v>
      </c>
      <c r="AFH79" s="222">
        <v>0</v>
      </c>
      <c r="AFI79" s="222">
        <v>0</v>
      </c>
      <c r="AFJ79" s="222">
        <v>0</v>
      </c>
      <c r="AFK79" s="222">
        <v>0</v>
      </c>
      <c r="AFL79" s="222">
        <v>0</v>
      </c>
      <c r="AFM79" s="222">
        <v>0</v>
      </c>
      <c r="AFN79" s="222">
        <v>0</v>
      </c>
      <c r="AFO79" s="222">
        <v>0</v>
      </c>
      <c r="AFP79" s="222">
        <v>0</v>
      </c>
      <c r="AFQ79" s="222">
        <v>0</v>
      </c>
      <c r="AFR79" s="222">
        <v>0</v>
      </c>
      <c r="AFS79" s="222">
        <v>0</v>
      </c>
      <c r="AFT79" s="222">
        <v>0</v>
      </c>
      <c r="AFU79" s="222">
        <v>0</v>
      </c>
      <c r="AFV79" s="222">
        <v>0</v>
      </c>
      <c r="AFW79" s="222">
        <v>0</v>
      </c>
      <c r="AFX79" s="222">
        <v>0</v>
      </c>
      <c r="AFY79" s="222">
        <v>0</v>
      </c>
      <c r="AFZ79" s="222">
        <v>0</v>
      </c>
      <c r="AGA79" s="222">
        <v>0</v>
      </c>
      <c r="AGB79" s="222">
        <v>0</v>
      </c>
      <c r="AGC79" s="222">
        <v>0</v>
      </c>
      <c r="AGD79" s="222">
        <v>0</v>
      </c>
      <c r="AGE79" s="222">
        <v>0</v>
      </c>
      <c r="AGF79" s="222">
        <v>0</v>
      </c>
      <c r="AGG79" s="222">
        <v>0</v>
      </c>
      <c r="AGH79" s="222">
        <v>0</v>
      </c>
      <c r="AGI79" s="222">
        <v>0</v>
      </c>
      <c r="AGJ79" s="222">
        <v>0</v>
      </c>
      <c r="AGK79" s="222">
        <v>0</v>
      </c>
      <c r="AGL79" s="222">
        <v>0</v>
      </c>
      <c r="AGM79" s="222">
        <v>0</v>
      </c>
      <c r="AGN79" s="222">
        <v>0</v>
      </c>
      <c r="AGO79" s="222">
        <v>0</v>
      </c>
      <c r="AGP79" s="222">
        <v>0</v>
      </c>
      <c r="AGQ79" s="222">
        <v>0</v>
      </c>
      <c r="AGR79" s="222">
        <v>0</v>
      </c>
      <c r="AGS79" s="222">
        <v>0</v>
      </c>
      <c r="AGT79" s="222">
        <v>0</v>
      </c>
      <c r="AGU79" s="222">
        <v>0</v>
      </c>
      <c r="AGV79" s="222">
        <v>0</v>
      </c>
      <c r="AGW79" s="222">
        <v>0</v>
      </c>
      <c r="AGX79" s="222">
        <v>0</v>
      </c>
      <c r="AGY79" s="222">
        <v>0</v>
      </c>
      <c r="AGZ79" s="222">
        <v>0</v>
      </c>
      <c r="AHA79" s="222">
        <v>0</v>
      </c>
      <c r="AHB79" s="222">
        <v>0</v>
      </c>
      <c r="AHC79" s="222">
        <v>0</v>
      </c>
      <c r="AHD79" s="222">
        <v>0</v>
      </c>
      <c r="AHE79" s="222">
        <v>0</v>
      </c>
      <c r="AHF79" s="222">
        <v>0</v>
      </c>
      <c r="AHG79" s="222">
        <v>0</v>
      </c>
      <c r="AHH79" s="222">
        <v>0</v>
      </c>
      <c r="AHI79" s="222">
        <v>0</v>
      </c>
      <c r="AHJ79" s="222">
        <v>0</v>
      </c>
      <c r="AHK79" s="222">
        <v>0</v>
      </c>
      <c r="AHL79" s="222">
        <v>0</v>
      </c>
      <c r="AHM79" s="222">
        <v>0</v>
      </c>
      <c r="AHN79" s="222">
        <v>0</v>
      </c>
      <c r="AHO79" s="222">
        <v>0</v>
      </c>
      <c r="AHP79" s="222">
        <v>0</v>
      </c>
      <c r="AHQ79" s="208">
        <v>74</v>
      </c>
    </row>
    <row r="82" spans="2:898">
      <c r="C82" s="184">
        <v>1</v>
      </c>
      <c r="DA82" s="184">
        <v>2</v>
      </c>
      <c r="EV82" s="184">
        <v>3</v>
      </c>
      <c r="GX82" s="184">
        <v>4</v>
      </c>
      <c r="JQ82" s="184">
        <v>5</v>
      </c>
      <c r="ME82" s="184">
        <v>6</v>
      </c>
      <c r="OZ82" s="184">
        <v>7</v>
      </c>
      <c r="RY82" s="184">
        <v>8</v>
      </c>
      <c r="VI82" s="184">
        <v>9</v>
      </c>
      <c r="YT82" s="184">
        <v>10</v>
      </c>
      <c r="ABM82" s="184">
        <v>11</v>
      </c>
      <c r="AEO82" s="184">
        <v>12</v>
      </c>
    </row>
    <row r="83" spans="2:898">
      <c r="C83" s="184" t="s">
        <v>1202</v>
      </c>
      <c r="U83" s="184" t="s">
        <v>1203</v>
      </c>
      <c r="AS83" s="184" t="s">
        <v>1204</v>
      </c>
      <c r="BH83" s="184" t="s">
        <v>1205</v>
      </c>
      <c r="BQ83" s="184" t="s">
        <v>1206</v>
      </c>
      <c r="BY83" s="184" t="s">
        <v>1207</v>
      </c>
      <c r="CF83" s="184" t="s">
        <v>1208</v>
      </c>
      <c r="CS83" s="184" t="s">
        <v>1209</v>
      </c>
      <c r="DA83" s="184" t="s">
        <v>1210</v>
      </c>
      <c r="DJ83" s="184" t="s">
        <v>1211</v>
      </c>
      <c r="DS83" s="184" t="s">
        <v>1212</v>
      </c>
      <c r="ED83" s="184" t="s">
        <v>1213</v>
      </c>
      <c r="EM83" s="184" t="s">
        <v>1214</v>
      </c>
      <c r="EV83" s="184" t="s">
        <v>1215</v>
      </c>
      <c r="FH83" s="184" t="s">
        <v>1216</v>
      </c>
      <c r="FP83" s="184" t="s">
        <v>1217</v>
      </c>
      <c r="GD83" s="184" t="s">
        <v>1218</v>
      </c>
      <c r="GP83" s="184" t="s">
        <v>1219</v>
      </c>
      <c r="GX83" s="184" t="s">
        <v>1220</v>
      </c>
      <c r="HB83" s="184" t="s">
        <v>1221</v>
      </c>
      <c r="HI83" s="184" t="s">
        <v>1222</v>
      </c>
      <c r="HQ83" s="184" t="s">
        <v>1223</v>
      </c>
      <c r="IG83" s="184" t="s">
        <v>1224</v>
      </c>
      <c r="IR83" s="184" t="s">
        <v>1225</v>
      </c>
      <c r="JD83" s="184" t="s">
        <v>1226</v>
      </c>
      <c r="JJ83" s="184" t="s">
        <v>1227</v>
      </c>
      <c r="JQ83" s="184" t="s">
        <v>1228</v>
      </c>
      <c r="KF83" s="184" t="s">
        <v>1229</v>
      </c>
      <c r="KO83" s="184" t="s">
        <v>1230</v>
      </c>
      <c r="KW83" s="184" t="s">
        <v>1231</v>
      </c>
      <c r="LE83" s="184" t="s">
        <v>1232</v>
      </c>
      <c r="LP83" s="184" t="s">
        <v>1233</v>
      </c>
      <c r="LS83" s="184" t="s">
        <v>1234</v>
      </c>
      <c r="LU83" s="184" t="s">
        <v>1235</v>
      </c>
      <c r="ME83" s="184" t="s">
        <v>1236</v>
      </c>
      <c r="MQ83" s="184" t="s">
        <v>1237</v>
      </c>
      <c r="NB83" s="184" t="s">
        <v>1238</v>
      </c>
      <c r="NN83" s="184" t="s">
        <v>1239</v>
      </c>
      <c r="NU83" s="184" t="s">
        <v>1240</v>
      </c>
      <c r="OB83" s="184" t="s">
        <v>1241</v>
      </c>
      <c r="OK83" s="184" t="s">
        <v>1242</v>
      </c>
      <c r="OQ83" s="184" t="s">
        <v>1243</v>
      </c>
      <c r="OZ83" s="184" t="s">
        <v>1244</v>
      </c>
      <c r="PR83" s="184" t="s">
        <v>1245</v>
      </c>
      <c r="QR83" s="184" t="s">
        <v>1246</v>
      </c>
      <c r="RE83" s="184" t="s">
        <v>1247</v>
      </c>
      <c r="RY83" s="184" t="s">
        <v>1248</v>
      </c>
      <c r="SK83" s="184" t="s">
        <v>1249</v>
      </c>
      <c r="SS83" s="184" t="s">
        <v>1250</v>
      </c>
      <c r="TG83" s="184" t="s">
        <v>1251</v>
      </c>
      <c r="TY83" s="184" t="s">
        <v>1252</v>
      </c>
      <c r="UH83" s="184" t="s">
        <v>1253</v>
      </c>
      <c r="UN83" s="184" t="s">
        <v>1254</v>
      </c>
      <c r="VI83" s="184" t="s">
        <v>1255</v>
      </c>
      <c r="VY83" s="184" t="s">
        <v>1256</v>
      </c>
      <c r="XF83" s="184" t="s">
        <v>1257</v>
      </c>
      <c r="YC83" s="184" t="s">
        <v>1258</v>
      </c>
      <c r="YT83" s="184" t="s">
        <v>1259</v>
      </c>
      <c r="ZA83" s="184" t="s">
        <v>1260</v>
      </c>
      <c r="ZJ83" s="184" t="s">
        <v>1261</v>
      </c>
      <c r="AAF83" s="184" t="s">
        <v>1262</v>
      </c>
      <c r="AAM83" s="184" t="s">
        <v>1263</v>
      </c>
      <c r="ABM83" s="184" t="s">
        <v>1264</v>
      </c>
      <c r="ABV83" s="184" t="s">
        <v>1265</v>
      </c>
      <c r="ACG83" s="184" t="s">
        <v>1266</v>
      </c>
      <c r="ADD83" s="184" t="s">
        <v>1267</v>
      </c>
      <c r="ADM83" s="184" t="s">
        <v>1268</v>
      </c>
      <c r="ADP83" s="184" t="s">
        <v>1269</v>
      </c>
      <c r="ADU83" s="184" t="s">
        <v>1270</v>
      </c>
      <c r="AEO83" s="184" t="s">
        <v>1271</v>
      </c>
      <c r="AEY83" s="184" t="s">
        <v>1272</v>
      </c>
      <c r="AFL83" s="184" t="s">
        <v>1273</v>
      </c>
      <c r="AFX83" s="184" t="s">
        <v>1274</v>
      </c>
      <c r="AGI83" s="184" t="s">
        <v>1275</v>
      </c>
      <c r="AGQ83" s="184" t="s">
        <v>1276</v>
      </c>
      <c r="AHH83" s="184" t="s">
        <v>1277</v>
      </c>
    </row>
    <row r="84" spans="2:898">
      <c r="C84" s="184" t="s">
        <v>2688</v>
      </c>
      <c r="D84" s="184" t="s">
        <v>2693</v>
      </c>
      <c r="E84" s="184" t="s">
        <v>2698</v>
      </c>
      <c r="F84" s="184" t="s">
        <v>2704</v>
      </c>
      <c r="G84" s="184" t="s">
        <v>2708</v>
      </c>
      <c r="H84" s="184" t="s">
        <v>2713</v>
      </c>
      <c r="I84" s="184" t="s">
        <v>2717</v>
      </c>
      <c r="J84" s="184" t="s">
        <v>2722</v>
      </c>
      <c r="K84" s="184" t="s">
        <v>2727</v>
      </c>
      <c r="L84" s="184" t="s">
        <v>2732</v>
      </c>
      <c r="M84" s="184" t="s">
        <v>2737</v>
      </c>
      <c r="N84" s="184" t="s">
        <v>2741</v>
      </c>
      <c r="O84" s="184" t="s">
        <v>2745</v>
      </c>
      <c r="P84" s="184" t="s">
        <v>2749</v>
      </c>
      <c r="Q84" s="184" t="s">
        <v>2753</v>
      </c>
      <c r="R84" s="184" t="s">
        <v>2757</v>
      </c>
      <c r="S84" s="184" t="s">
        <v>2762</v>
      </c>
      <c r="T84" s="184" t="s">
        <v>2766</v>
      </c>
      <c r="U84" s="184" t="s">
        <v>2305</v>
      </c>
      <c r="V84" s="184" t="s">
        <v>2316</v>
      </c>
      <c r="W84" s="184" t="s">
        <v>2327</v>
      </c>
      <c r="X84" s="184" t="s">
        <v>2337</v>
      </c>
      <c r="Y84" s="184" t="s">
        <v>2345</v>
      </c>
      <c r="Z84" s="184" t="s">
        <v>2351</v>
      </c>
      <c r="AA84" s="184" t="s">
        <v>2356</v>
      </c>
      <c r="AB84" s="184" t="s">
        <v>2363</v>
      </c>
      <c r="AC84" s="184" t="s">
        <v>2369</v>
      </c>
      <c r="AD84" s="184" t="s">
        <v>2374</v>
      </c>
      <c r="AE84" s="184" t="s">
        <v>2379</v>
      </c>
      <c r="AF84" s="184" t="s">
        <v>2387</v>
      </c>
      <c r="AG84" s="184" t="s">
        <v>2392</v>
      </c>
      <c r="AH84" s="184" t="s">
        <v>2399</v>
      </c>
      <c r="AI84" s="184" t="s">
        <v>2405</v>
      </c>
      <c r="AJ84" s="184" t="s">
        <v>2410</v>
      </c>
      <c r="AK84" s="184" t="s">
        <v>2414</v>
      </c>
      <c r="AL84" s="184" t="s">
        <v>2418</v>
      </c>
      <c r="AM84" s="184" t="s">
        <v>2423</v>
      </c>
      <c r="AN84" s="184" t="s">
        <v>2428</v>
      </c>
      <c r="AO84" s="184" t="s">
        <v>2433</v>
      </c>
      <c r="AP84" s="184" t="s">
        <v>2437</v>
      </c>
      <c r="AQ84" s="184" t="s">
        <v>2442</v>
      </c>
      <c r="AR84" s="184" t="s">
        <v>2446</v>
      </c>
      <c r="AS84" s="184" t="s">
        <v>2583</v>
      </c>
      <c r="AT84" s="184" t="s">
        <v>2587</v>
      </c>
      <c r="AU84" s="184" t="s">
        <v>2591</v>
      </c>
      <c r="AV84" s="184" t="s">
        <v>2595</v>
      </c>
      <c r="AW84" s="184" t="s">
        <v>2599</v>
      </c>
      <c r="AX84" s="184" t="s">
        <v>2604</v>
      </c>
      <c r="AY84" s="184" t="s">
        <v>2609</v>
      </c>
      <c r="AZ84" s="184" t="s">
        <v>2613</v>
      </c>
      <c r="BA84" s="184" t="s">
        <v>2618</v>
      </c>
      <c r="BB84" s="184" t="s">
        <v>2622</v>
      </c>
      <c r="BC84" s="184" t="s">
        <v>2626</v>
      </c>
      <c r="BD84" s="184" t="s">
        <v>2631</v>
      </c>
      <c r="BE84" s="184" t="s">
        <v>2635</v>
      </c>
      <c r="BF84" s="184" t="s">
        <v>2640</v>
      </c>
      <c r="BG84" s="184" t="s">
        <v>2644</v>
      </c>
      <c r="BH84" s="184" t="s">
        <v>2648</v>
      </c>
      <c r="BI84" s="184" t="s">
        <v>2653</v>
      </c>
      <c r="BJ84" s="184" t="s">
        <v>2658</v>
      </c>
      <c r="BK84" s="184" t="s">
        <v>2662</v>
      </c>
      <c r="BL84" s="184" t="s">
        <v>2666</v>
      </c>
      <c r="BM84" s="184" t="s">
        <v>2671</v>
      </c>
      <c r="BN84" s="184" t="s">
        <v>2675</v>
      </c>
      <c r="BO84" s="184" t="s">
        <v>2679</v>
      </c>
      <c r="BP84" s="184" t="s">
        <v>2684</v>
      </c>
      <c r="BQ84" s="184" t="s">
        <v>2548</v>
      </c>
      <c r="BR84" s="184" t="s">
        <v>2552</v>
      </c>
      <c r="BS84" s="184" t="s">
        <v>2556</v>
      </c>
      <c r="BT84" s="184" t="s">
        <v>2560</v>
      </c>
      <c r="BU84" s="184" t="s">
        <v>2565</v>
      </c>
      <c r="BV84" s="184" t="s">
        <v>2570</v>
      </c>
      <c r="BW84" s="184" t="s">
        <v>2574</v>
      </c>
      <c r="BX84" s="184" t="s">
        <v>2578</v>
      </c>
      <c r="BY84" s="184" t="s">
        <v>2770</v>
      </c>
      <c r="BZ84" s="184" t="s">
        <v>2776</v>
      </c>
      <c r="CA84" s="184" t="s">
        <v>2780</v>
      </c>
      <c r="CB84" s="184" t="s">
        <v>2784</v>
      </c>
      <c r="CC84" s="184" t="s">
        <v>2789</v>
      </c>
      <c r="CD84" s="184" t="s">
        <v>2793</v>
      </c>
      <c r="CE84" s="184" t="s">
        <v>2797</v>
      </c>
      <c r="CF84" s="184" t="s">
        <v>2492</v>
      </c>
      <c r="CG84" s="184" t="s">
        <v>2498</v>
      </c>
      <c r="CH84" s="184" t="s">
        <v>2502</v>
      </c>
      <c r="CI84" s="184" t="s">
        <v>2506</v>
      </c>
      <c r="CJ84" s="184" t="s">
        <v>2510</v>
      </c>
      <c r="CK84" s="184" t="s">
        <v>2514</v>
      </c>
      <c r="CL84" s="184" t="s">
        <v>2518</v>
      </c>
      <c r="CM84" s="184" t="s">
        <v>2522</v>
      </c>
      <c r="CN84" s="184" t="s">
        <v>2527</v>
      </c>
      <c r="CO84" s="184" t="s">
        <v>2531</v>
      </c>
      <c r="CP84" s="184" t="s">
        <v>2535</v>
      </c>
      <c r="CQ84" s="184" t="s">
        <v>2539</v>
      </c>
      <c r="CR84" s="184" t="s">
        <v>2543</v>
      </c>
      <c r="CS84" s="184" t="s">
        <v>2454</v>
      </c>
      <c r="CT84" s="184" t="s">
        <v>2460</v>
      </c>
      <c r="CU84" s="184" t="s">
        <v>2465</v>
      </c>
      <c r="CV84" s="184" t="s">
        <v>2469</v>
      </c>
      <c r="CW84" s="184" t="s">
        <v>2473</v>
      </c>
      <c r="CX84" s="184" t="s">
        <v>2477</v>
      </c>
      <c r="CY84" s="184" t="s">
        <v>2482</v>
      </c>
      <c r="CZ84" s="184" t="s">
        <v>2486</v>
      </c>
      <c r="DA84" s="184" t="s">
        <v>2837</v>
      </c>
      <c r="DB84" s="184" t="s">
        <v>2842</v>
      </c>
      <c r="DC84" s="184" t="s">
        <v>2847</v>
      </c>
      <c r="DD84" s="184" t="s">
        <v>2851</v>
      </c>
      <c r="DE84" s="184" t="s">
        <v>2855</v>
      </c>
      <c r="DF84" s="184" t="s">
        <v>2860</v>
      </c>
      <c r="DG84" s="184" t="s">
        <v>2865</v>
      </c>
      <c r="DH84" s="184" t="s">
        <v>2870</v>
      </c>
      <c r="DI84" s="184" t="s">
        <v>2874</v>
      </c>
      <c r="DJ84" s="184" t="s">
        <v>2919</v>
      </c>
      <c r="DK84" s="184" t="s">
        <v>2926</v>
      </c>
      <c r="DL84" s="184" t="s">
        <v>2930</v>
      </c>
      <c r="DM84" s="184" t="s">
        <v>2935</v>
      </c>
      <c r="DN84" s="184" t="s">
        <v>2939</v>
      </c>
      <c r="DO84" s="184" t="s">
        <v>2943</v>
      </c>
      <c r="DP84" s="184" t="s">
        <v>2947</v>
      </c>
      <c r="DQ84" s="184" t="s">
        <v>2951</v>
      </c>
      <c r="DR84" s="184" t="s">
        <v>2955</v>
      </c>
      <c r="DS84" s="184" t="s">
        <v>2960</v>
      </c>
      <c r="DT84" s="184" t="s">
        <v>2964</v>
      </c>
      <c r="DU84" s="184" t="s">
        <v>2968</v>
      </c>
      <c r="DV84" s="184" t="s">
        <v>2973</v>
      </c>
      <c r="DW84" s="184" t="s">
        <v>2978</v>
      </c>
      <c r="DX84" s="184" t="s">
        <v>2983</v>
      </c>
      <c r="DY84" s="184" t="s">
        <v>2987</v>
      </c>
      <c r="DZ84" s="184" t="s">
        <v>2991</v>
      </c>
      <c r="EA84" s="184" t="s">
        <v>2996</v>
      </c>
      <c r="EB84" s="184" t="s">
        <v>3000</v>
      </c>
      <c r="EC84" s="184" t="s">
        <v>3004</v>
      </c>
      <c r="ED84" s="184" t="s">
        <v>2879</v>
      </c>
      <c r="EE84" s="184" t="s">
        <v>2883</v>
      </c>
      <c r="EF84" s="184" t="s">
        <v>2888</v>
      </c>
      <c r="EG84" s="184" t="s">
        <v>2892</v>
      </c>
      <c r="EH84" s="184" t="s">
        <v>2897</v>
      </c>
      <c r="EI84" s="184" t="s">
        <v>2901</v>
      </c>
      <c r="EJ84" s="184" t="s">
        <v>2906</v>
      </c>
      <c r="EK84" s="184" t="s">
        <v>2911</v>
      </c>
      <c r="EL84" s="184" t="s">
        <v>2915</v>
      </c>
      <c r="EM84" s="184" t="s">
        <v>2801</v>
      </c>
      <c r="EN84" s="184" t="s">
        <v>2805</v>
      </c>
      <c r="EO84" s="184" t="s">
        <v>2809</v>
      </c>
      <c r="EP84" s="184" t="s">
        <v>2813</v>
      </c>
      <c r="EQ84" s="184" t="s">
        <v>2817</v>
      </c>
      <c r="ER84" s="184" t="s">
        <v>2821</v>
      </c>
      <c r="ES84" s="184" t="s">
        <v>2825</v>
      </c>
      <c r="ET84" s="184" t="s">
        <v>2829</v>
      </c>
      <c r="EU84" s="184" t="s">
        <v>2833</v>
      </c>
      <c r="EV84" s="184" t="s">
        <v>3131</v>
      </c>
      <c r="EW84" s="184" t="s">
        <v>3135</v>
      </c>
      <c r="EX84" s="184" t="s">
        <v>3139</v>
      </c>
      <c r="EY84" s="184" t="s">
        <v>3144</v>
      </c>
      <c r="EZ84" s="184" t="s">
        <v>3148</v>
      </c>
      <c r="FA84" s="184" t="s">
        <v>3152</v>
      </c>
      <c r="FB84" s="184" t="s">
        <v>3157</v>
      </c>
      <c r="FC84" s="184" t="s">
        <v>3161</v>
      </c>
      <c r="FD84" s="184" t="s">
        <v>3165</v>
      </c>
      <c r="FE84" s="184" t="s">
        <v>3169</v>
      </c>
      <c r="FF84" s="184" t="s">
        <v>3173</v>
      </c>
      <c r="FG84" s="184" t="s">
        <v>3177</v>
      </c>
      <c r="FH84" s="184" t="s">
        <v>3008</v>
      </c>
      <c r="FI84" s="184" t="s">
        <v>3013</v>
      </c>
      <c r="FJ84" s="184" t="s">
        <v>3017</v>
      </c>
      <c r="FK84" s="184" t="s">
        <v>3022</v>
      </c>
      <c r="FL84" s="184" t="s">
        <v>3026</v>
      </c>
      <c r="FM84" s="184" t="s">
        <v>3031</v>
      </c>
      <c r="FN84" s="184" t="s">
        <v>3035</v>
      </c>
      <c r="FO84" s="184" t="s">
        <v>3039</v>
      </c>
      <c r="FP84" s="184" t="s">
        <v>3042</v>
      </c>
      <c r="FQ84" s="184" t="s">
        <v>3047</v>
      </c>
      <c r="FR84" s="184" t="s">
        <v>3051</v>
      </c>
      <c r="FS84" s="184" t="s">
        <v>3055</v>
      </c>
      <c r="FT84" s="184" t="s">
        <v>3059</v>
      </c>
      <c r="FU84" s="184" t="s">
        <v>3064</v>
      </c>
      <c r="FV84" s="184" t="s">
        <v>3068</v>
      </c>
      <c r="FW84" s="184" t="s">
        <v>3072</v>
      </c>
      <c r="FX84" s="184" t="s">
        <v>3076</v>
      </c>
      <c r="FY84" s="184" t="s">
        <v>3080</v>
      </c>
      <c r="FZ84" s="184" t="s">
        <v>3084</v>
      </c>
      <c r="GA84" s="184" t="s">
        <v>3088</v>
      </c>
      <c r="GB84" s="184" t="s">
        <v>3092</v>
      </c>
      <c r="GC84" s="184" t="s">
        <v>3096</v>
      </c>
      <c r="GD84" s="184" t="s">
        <v>3180</v>
      </c>
      <c r="GE84" s="184" t="s">
        <v>3184</v>
      </c>
      <c r="GF84" s="184" t="s">
        <v>3188</v>
      </c>
      <c r="GG84" s="184" t="s">
        <v>3192</v>
      </c>
      <c r="GH84" s="184" t="s">
        <v>3196</v>
      </c>
      <c r="GI84" s="184" t="s">
        <v>3200</v>
      </c>
      <c r="GJ84" s="184" t="s">
        <v>3204</v>
      </c>
      <c r="GK84" s="184" t="s">
        <v>3209</v>
      </c>
      <c r="GL84" s="184" t="s">
        <v>3214</v>
      </c>
      <c r="GM84" s="184" t="s">
        <v>3218</v>
      </c>
      <c r="GN84" s="184" t="s">
        <v>3222</v>
      </c>
      <c r="GO84" s="184" t="s">
        <v>3226</v>
      </c>
      <c r="GP84" s="184" t="s">
        <v>3100</v>
      </c>
      <c r="GQ84" s="184" t="s">
        <v>3103</v>
      </c>
      <c r="GR84" s="184" t="s">
        <v>3107</v>
      </c>
      <c r="GS84" s="184" t="s">
        <v>3111</v>
      </c>
      <c r="GT84" s="184" t="s">
        <v>3115</v>
      </c>
      <c r="GU84" s="184" t="s">
        <v>3119</v>
      </c>
      <c r="GV84" s="184" t="s">
        <v>3123</v>
      </c>
      <c r="GW84" s="184" t="s">
        <v>3127</v>
      </c>
      <c r="GX84" s="184" t="s">
        <v>3518</v>
      </c>
      <c r="GY84" s="184" t="s">
        <v>3522</v>
      </c>
      <c r="GZ84" s="184" t="s">
        <v>3526</v>
      </c>
      <c r="HA84" s="184" t="s">
        <v>3530</v>
      </c>
      <c r="HB84" s="184" t="s">
        <v>3230</v>
      </c>
      <c r="HC84" s="184" t="s">
        <v>3235</v>
      </c>
      <c r="HD84" s="184" t="s">
        <v>3239</v>
      </c>
      <c r="HE84" s="184" t="s">
        <v>3243</v>
      </c>
      <c r="HF84" s="184" t="s">
        <v>3247</v>
      </c>
      <c r="HG84" s="184" t="s">
        <v>3251</v>
      </c>
      <c r="HH84" s="184" t="s">
        <v>3255</v>
      </c>
      <c r="HI84" s="184" t="s">
        <v>3259</v>
      </c>
      <c r="HJ84" s="184" t="s">
        <v>3263</v>
      </c>
      <c r="HK84" s="184" t="s">
        <v>3267</v>
      </c>
      <c r="HL84" s="184" t="s">
        <v>3271</v>
      </c>
      <c r="HM84" s="184" t="s">
        <v>3275</v>
      </c>
      <c r="HN84" s="184" t="s">
        <v>3279</v>
      </c>
      <c r="HO84" s="184" t="s">
        <v>3283</v>
      </c>
      <c r="HP84" s="184" t="s">
        <v>3287</v>
      </c>
      <c r="HQ84" s="184" t="s">
        <v>3291</v>
      </c>
      <c r="HR84" s="184" t="s">
        <v>3295</v>
      </c>
      <c r="HS84" s="184" t="s">
        <v>3301</v>
      </c>
      <c r="HT84" s="184" t="s">
        <v>3305</v>
      </c>
      <c r="HU84" s="184" t="s">
        <v>3310</v>
      </c>
      <c r="HV84" s="184" t="s">
        <v>3314</v>
      </c>
      <c r="HW84" s="184" t="s">
        <v>3318</v>
      </c>
      <c r="HX84" s="184" t="s">
        <v>3322</v>
      </c>
      <c r="HY84" s="184" t="s">
        <v>3326</v>
      </c>
      <c r="HZ84" s="184" t="s">
        <v>3330</v>
      </c>
      <c r="IA84" s="184" t="s">
        <v>3335</v>
      </c>
      <c r="IB84" s="184" t="s">
        <v>3339</v>
      </c>
      <c r="IC84" s="184" t="s">
        <v>3343</v>
      </c>
      <c r="ID84" s="184" t="s">
        <v>3348</v>
      </c>
      <c r="IE84" s="184" t="s">
        <v>3352</v>
      </c>
      <c r="IF84" s="184" t="s">
        <v>3357</v>
      </c>
      <c r="IG84" s="184" t="s">
        <v>3392</v>
      </c>
      <c r="IH84" s="184" t="s">
        <v>3397</v>
      </c>
      <c r="II84" s="184" t="s">
        <v>3402</v>
      </c>
      <c r="IJ84" s="184" t="s">
        <v>3406</v>
      </c>
      <c r="IK84" s="184" t="s">
        <v>3411</v>
      </c>
      <c r="IL84" s="184" t="s">
        <v>3416</v>
      </c>
      <c r="IM84" s="184" t="s">
        <v>3421</v>
      </c>
      <c r="IN84" s="184" t="s">
        <v>3425</v>
      </c>
      <c r="IO84" s="184" t="s">
        <v>3429</v>
      </c>
      <c r="IP84" s="184" t="s">
        <v>3433</v>
      </c>
      <c r="IQ84" s="184" t="s">
        <v>3437</v>
      </c>
      <c r="IR84" s="184" t="s">
        <v>3466</v>
      </c>
      <c r="IS84" s="184" t="s">
        <v>3470</v>
      </c>
      <c r="IT84" s="184" t="s">
        <v>3475</v>
      </c>
      <c r="IU84" s="184" t="s">
        <v>3480</v>
      </c>
      <c r="IV84" s="184" t="s">
        <v>3484</v>
      </c>
      <c r="IW84" s="184" t="s">
        <v>3488</v>
      </c>
      <c r="IX84" s="184" t="s">
        <v>3493</v>
      </c>
      <c r="IY84" s="184" t="s">
        <v>3497</v>
      </c>
      <c r="IZ84" s="184" t="s">
        <v>3501</v>
      </c>
      <c r="JA84" s="184" t="s">
        <v>3506</v>
      </c>
      <c r="JB84" s="184" t="s">
        <v>3510</v>
      </c>
      <c r="JC84" s="184" t="s">
        <v>3514</v>
      </c>
      <c r="JD84" s="184" t="s">
        <v>3441</v>
      </c>
      <c r="JE84" s="184" t="s">
        <v>3445</v>
      </c>
      <c r="JF84" s="184" t="s">
        <v>3450</v>
      </c>
      <c r="JG84" s="184" t="s">
        <v>3454</v>
      </c>
      <c r="JH84" s="184" t="s">
        <v>3458</v>
      </c>
      <c r="JI84" s="184" t="s">
        <v>3462</v>
      </c>
      <c r="JJ84" s="184" t="s">
        <v>3362</v>
      </c>
      <c r="JK84" s="184" t="s">
        <v>3366</v>
      </c>
      <c r="JL84" s="184" t="s">
        <v>3370</v>
      </c>
      <c r="JM84" s="184" t="s">
        <v>3375</v>
      </c>
      <c r="JN84" s="184" t="s">
        <v>3379</v>
      </c>
      <c r="JO84" s="184" t="s">
        <v>3384</v>
      </c>
      <c r="JP84" s="184" t="s">
        <v>3388</v>
      </c>
      <c r="JQ84" s="184" t="s">
        <v>3581</v>
      </c>
      <c r="JR84" s="184" t="s">
        <v>3586</v>
      </c>
      <c r="JS84" s="184" t="s">
        <v>3591</v>
      </c>
      <c r="JT84" s="184" t="s">
        <v>3595</v>
      </c>
      <c r="JU84" s="184" t="s">
        <v>3599</v>
      </c>
      <c r="JV84" s="184" t="s">
        <v>3603</v>
      </c>
      <c r="JW84" s="184" t="s">
        <v>3607</v>
      </c>
      <c r="JX84" s="184" t="s">
        <v>3611</v>
      </c>
      <c r="JY84" s="184" t="s">
        <v>3615</v>
      </c>
      <c r="JZ84" s="184" t="s">
        <v>3619</v>
      </c>
      <c r="KA84" s="184" t="s">
        <v>3624</v>
      </c>
      <c r="KB84" s="184" t="s">
        <v>3628</v>
      </c>
      <c r="KC84" s="184" t="s">
        <v>3632</v>
      </c>
      <c r="KD84" s="184" t="s">
        <v>3636</v>
      </c>
      <c r="KE84" s="184" t="s">
        <v>3641</v>
      </c>
      <c r="KF84" s="184" t="s">
        <v>3689</v>
      </c>
      <c r="KG84" s="184" t="s">
        <v>3693</v>
      </c>
      <c r="KH84" s="184" t="s">
        <v>3698</v>
      </c>
      <c r="KI84" s="184" t="s">
        <v>3702</v>
      </c>
      <c r="KJ84" s="184" t="s">
        <v>3706</v>
      </c>
      <c r="KK84" s="184" t="s">
        <v>3710</v>
      </c>
      <c r="KL84" s="184" t="s">
        <v>3714</v>
      </c>
      <c r="KM84" s="184" t="s">
        <v>3718</v>
      </c>
      <c r="KN84" s="184" t="s">
        <v>3722</v>
      </c>
      <c r="KO84" s="184" t="s">
        <v>3782</v>
      </c>
      <c r="KP84" s="184" t="s">
        <v>3786</v>
      </c>
      <c r="KQ84" s="184" t="s">
        <v>3790</v>
      </c>
      <c r="KR84" s="184" t="s">
        <v>3794</v>
      </c>
      <c r="KS84" s="184" t="s">
        <v>3799</v>
      </c>
      <c r="KT84" s="184" t="s">
        <v>3803</v>
      </c>
      <c r="KU84" s="184" t="s">
        <v>3807</v>
      </c>
      <c r="KV84" s="184" t="s">
        <v>3812</v>
      </c>
      <c r="KW84" s="184" t="s">
        <v>3748</v>
      </c>
      <c r="KX84" s="184" t="s">
        <v>3753</v>
      </c>
      <c r="KY84" s="184" t="s">
        <v>3757</v>
      </c>
      <c r="KZ84" s="184" t="s">
        <v>3761</v>
      </c>
      <c r="LA84" s="184" t="s">
        <v>3766</v>
      </c>
      <c r="LB84" s="184" t="s">
        <v>3770</v>
      </c>
      <c r="LC84" s="184" t="s">
        <v>3774</v>
      </c>
      <c r="LD84" s="184" t="s">
        <v>3778</v>
      </c>
      <c r="LE84" s="184" t="s">
        <v>3534</v>
      </c>
      <c r="LF84" s="184" t="s">
        <v>3538</v>
      </c>
      <c r="LG84" s="184" t="s">
        <v>3543</v>
      </c>
      <c r="LH84" s="184" t="s">
        <v>3548</v>
      </c>
      <c r="LI84" s="184" t="s">
        <v>3553</v>
      </c>
      <c r="LJ84" s="184" t="s">
        <v>3557</v>
      </c>
      <c r="LK84" s="184" t="s">
        <v>3561</v>
      </c>
      <c r="LL84" s="184" t="s">
        <v>3565</v>
      </c>
      <c r="LM84" s="184" t="s">
        <v>3569</v>
      </c>
      <c r="LN84" s="184" t="s">
        <v>3573</v>
      </c>
      <c r="LO84" s="184" t="s">
        <v>3577</v>
      </c>
      <c r="LP84" s="184" t="s">
        <v>3735</v>
      </c>
      <c r="LQ84" s="184" t="s">
        <v>3740</v>
      </c>
      <c r="LR84" s="184" t="s">
        <v>3744</v>
      </c>
      <c r="LS84" s="184" t="s">
        <v>3726</v>
      </c>
      <c r="LT84" s="184" t="s">
        <v>3730</v>
      </c>
      <c r="LU84" s="184" t="s">
        <v>3645</v>
      </c>
      <c r="LV84" s="184" t="s">
        <v>3650</v>
      </c>
      <c r="LW84" s="184" t="s">
        <v>3655</v>
      </c>
      <c r="LX84" s="184" t="s">
        <v>3659</v>
      </c>
      <c r="LY84" s="184" t="s">
        <v>3663</v>
      </c>
      <c r="LZ84" s="184" t="s">
        <v>3667</v>
      </c>
      <c r="MA84" s="184" t="s">
        <v>3671</v>
      </c>
      <c r="MB84" s="184" t="s">
        <v>3675</v>
      </c>
      <c r="MC84" s="184" t="s">
        <v>3680</v>
      </c>
      <c r="MD84" s="184" t="s">
        <v>3685</v>
      </c>
      <c r="ME84" s="184" t="s">
        <v>3930</v>
      </c>
      <c r="MF84" s="184" t="s">
        <v>3935</v>
      </c>
      <c r="MG84" s="184" t="s">
        <v>3939</v>
      </c>
      <c r="MH84" s="184" t="s">
        <v>3943</v>
      </c>
      <c r="MI84" s="184" t="s">
        <v>3947</v>
      </c>
      <c r="MJ84" s="184" t="s">
        <v>3951</v>
      </c>
      <c r="MK84" s="184" t="s">
        <v>3956</v>
      </c>
      <c r="ML84" s="184" t="s">
        <v>3960</v>
      </c>
      <c r="MM84" s="184" t="s">
        <v>3964</v>
      </c>
      <c r="MN84" s="184" t="s">
        <v>3968</v>
      </c>
      <c r="MO84" s="184" t="s">
        <v>3972</v>
      </c>
      <c r="MP84" s="184" t="s">
        <v>3976</v>
      </c>
      <c r="MQ84" s="184" t="s">
        <v>4009</v>
      </c>
      <c r="MR84" s="184" t="s">
        <v>4013</v>
      </c>
      <c r="MS84" s="184" t="s">
        <v>4017</v>
      </c>
      <c r="MT84" s="184" t="s">
        <v>4021</v>
      </c>
      <c r="MU84" s="184" t="s">
        <v>4025</v>
      </c>
      <c r="MV84" s="184" t="s">
        <v>4029</v>
      </c>
      <c r="MW84" s="184" t="s">
        <v>4033</v>
      </c>
      <c r="MX84" s="184" t="s">
        <v>4038</v>
      </c>
      <c r="MY84" s="184" t="s">
        <v>4043</v>
      </c>
      <c r="MZ84" s="184" t="s">
        <v>4047</v>
      </c>
      <c r="NA84" s="184" t="s">
        <v>4051</v>
      </c>
      <c r="NB84" s="184" t="s">
        <v>3840</v>
      </c>
      <c r="NC84" s="184" t="s">
        <v>3844</v>
      </c>
      <c r="ND84" s="184" t="s">
        <v>3848</v>
      </c>
      <c r="NE84" s="184" t="s">
        <v>3852</v>
      </c>
      <c r="NF84" s="184" t="s">
        <v>3857</v>
      </c>
      <c r="NG84" s="184" t="s">
        <v>3862</v>
      </c>
      <c r="NH84" s="184" t="s">
        <v>3867</v>
      </c>
      <c r="NI84" s="184" t="s">
        <v>3872</v>
      </c>
      <c r="NJ84" s="184" t="s">
        <v>3877</v>
      </c>
      <c r="NK84" s="184" t="s">
        <v>3882</v>
      </c>
      <c r="NL84" s="184" t="s">
        <v>3886</v>
      </c>
      <c r="NM84" s="184" t="s">
        <v>3890</v>
      </c>
      <c r="NN84" s="184" t="s">
        <v>3980</v>
      </c>
      <c r="NO84" s="184" t="s">
        <v>3984</v>
      </c>
      <c r="NP84" s="184" t="s">
        <v>3988</v>
      </c>
      <c r="NQ84" s="184" t="s">
        <v>3992</v>
      </c>
      <c r="NR84" s="184" t="s">
        <v>3996</v>
      </c>
      <c r="NS84" s="184" t="s">
        <v>4000</v>
      </c>
      <c r="NT84" s="184" t="s">
        <v>4005</v>
      </c>
      <c r="NU84" s="184" t="s">
        <v>4055</v>
      </c>
      <c r="NV84" s="184" t="s">
        <v>4060</v>
      </c>
      <c r="NW84" s="184" t="s">
        <v>4064</v>
      </c>
      <c r="NX84" s="184" t="s">
        <v>4068</v>
      </c>
      <c r="NY84" s="184" t="s">
        <v>4072</v>
      </c>
      <c r="NZ84" s="184" t="s">
        <v>4076</v>
      </c>
      <c r="OA84" s="184" t="s">
        <v>4080</v>
      </c>
      <c r="OB84" s="184" t="s">
        <v>3893</v>
      </c>
      <c r="OC84" s="184" t="s">
        <v>3897</v>
      </c>
      <c r="OD84" s="184" t="s">
        <v>3902</v>
      </c>
      <c r="OE84" s="184" t="s">
        <v>3906</v>
      </c>
      <c r="OF84" s="184" t="s">
        <v>3910</v>
      </c>
      <c r="OG84" s="184" t="s">
        <v>3914</v>
      </c>
      <c r="OH84" s="184" t="s">
        <v>3918</v>
      </c>
      <c r="OI84" s="184" t="s">
        <v>3922</v>
      </c>
      <c r="OJ84" s="184" t="s">
        <v>3926</v>
      </c>
      <c r="OK84" s="184" t="s">
        <v>3816</v>
      </c>
      <c r="OL84" s="184" t="s">
        <v>3820</v>
      </c>
      <c r="OM84" s="184" t="s">
        <v>3824</v>
      </c>
      <c r="ON84" s="184" t="s">
        <v>3828</v>
      </c>
      <c r="OO84" s="184" t="s">
        <v>3833</v>
      </c>
      <c r="OP84" s="184" t="s">
        <v>3837</v>
      </c>
      <c r="OQ84" s="184" t="s">
        <v>4084</v>
      </c>
      <c r="OR84" s="184" t="s">
        <v>4089</v>
      </c>
      <c r="OS84" s="184" t="s">
        <v>4093</v>
      </c>
      <c r="OT84" s="184" t="s">
        <v>4097</v>
      </c>
      <c r="OU84" s="184" t="s">
        <v>4102</v>
      </c>
      <c r="OV84" s="184" t="s">
        <v>4106</v>
      </c>
      <c r="OW84" s="184" t="s">
        <v>4111</v>
      </c>
      <c r="OX84" s="184" t="s">
        <v>4115</v>
      </c>
      <c r="OY84" s="184" t="s">
        <v>4119</v>
      </c>
      <c r="OZ84" s="184" t="s">
        <v>4366</v>
      </c>
      <c r="PA84" s="184" t="s">
        <v>4370</v>
      </c>
      <c r="PB84" s="184" t="s">
        <v>4374</v>
      </c>
      <c r="PC84" s="184" t="s">
        <v>4377</v>
      </c>
      <c r="PD84" s="184" t="s">
        <v>4381</v>
      </c>
      <c r="PE84" s="184" t="s">
        <v>4385</v>
      </c>
      <c r="PF84" s="184" t="s">
        <v>4389</v>
      </c>
      <c r="PG84" s="184" t="s">
        <v>4393</v>
      </c>
      <c r="PH84" s="184" t="s">
        <v>4397</v>
      </c>
      <c r="PI84" s="184" t="s">
        <v>4401</v>
      </c>
      <c r="PJ84" s="184" t="s">
        <v>4405</v>
      </c>
      <c r="PK84" s="184" t="s">
        <v>4409</v>
      </c>
      <c r="PL84" s="184" t="s">
        <v>4413</v>
      </c>
      <c r="PM84" s="184" t="s">
        <v>4417</v>
      </c>
      <c r="PN84" s="184" t="s">
        <v>4421</v>
      </c>
      <c r="PO84" s="184" t="s">
        <v>4425</v>
      </c>
      <c r="PP84" s="184" t="s">
        <v>4429</v>
      </c>
      <c r="PQ84" s="184" t="s">
        <v>4433</v>
      </c>
      <c r="PR84" s="184" t="s">
        <v>4123</v>
      </c>
      <c r="PS84" s="184" t="s">
        <v>4127</v>
      </c>
      <c r="PT84" s="184" t="s">
        <v>4131</v>
      </c>
      <c r="PU84" s="184" t="s">
        <v>4135</v>
      </c>
      <c r="PV84" s="184" t="s">
        <v>4139</v>
      </c>
      <c r="PW84" s="184" t="s">
        <v>4144</v>
      </c>
      <c r="PX84" s="184" t="s">
        <v>4148</v>
      </c>
      <c r="PY84" s="184" t="s">
        <v>4152</v>
      </c>
      <c r="PZ84" s="184" t="s">
        <v>4156</v>
      </c>
      <c r="QA84" s="184" t="s">
        <v>4160</v>
      </c>
      <c r="QB84" s="184" t="s">
        <v>4164</v>
      </c>
      <c r="QC84" s="184" t="s">
        <v>4169</v>
      </c>
      <c r="QD84" s="184" t="s">
        <v>4173</v>
      </c>
      <c r="QE84" s="184" t="s">
        <v>4177</v>
      </c>
      <c r="QF84" s="184" t="s">
        <v>4181</v>
      </c>
      <c r="QG84" s="184" t="s">
        <v>4185</v>
      </c>
      <c r="QH84" s="184" t="s">
        <v>4189</v>
      </c>
      <c r="QI84" s="184" t="s">
        <v>4193</v>
      </c>
      <c r="QJ84" s="184" t="s">
        <v>4197</v>
      </c>
      <c r="QK84" s="184" t="s">
        <v>4201</v>
      </c>
      <c r="QL84" s="184" t="s">
        <v>4205</v>
      </c>
      <c r="QM84" s="184" t="s">
        <v>4209</v>
      </c>
      <c r="QN84" s="184" t="s">
        <v>4213</v>
      </c>
      <c r="QO84" s="184" t="s">
        <v>4217</v>
      </c>
      <c r="QP84" s="184" t="s">
        <v>4221</v>
      </c>
      <c r="QQ84" s="184" t="s">
        <v>4225</v>
      </c>
      <c r="QR84" s="184" t="s">
        <v>4229</v>
      </c>
      <c r="QS84" s="184" t="s">
        <v>4233</v>
      </c>
      <c r="QT84" s="184" t="s">
        <v>4237</v>
      </c>
      <c r="QU84" s="184" t="s">
        <v>4242</v>
      </c>
      <c r="QV84" s="184" t="s">
        <v>4246</v>
      </c>
      <c r="QW84" s="184" t="s">
        <v>4251</v>
      </c>
      <c r="QX84" s="184" t="s">
        <v>4255</v>
      </c>
      <c r="QY84" s="184" t="s">
        <v>4259</v>
      </c>
      <c r="QZ84" s="184" t="s">
        <v>4264</v>
      </c>
      <c r="RA84" s="184" t="s">
        <v>4269</v>
      </c>
      <c r="RB84" s="184" t="s">
        <v>4273</v>
      </c>
      <c r="RC84" s="184" t="s">
        <v>4277</v>
      </c>
      <c r="RD84" s="184" t="s">
        <v>4281</v>
      </c>
      <c r="RE84" s="184" t="s">
        <v>4285</v>
      </c>
      <c r="RF84" s="184" t="s">
        <v>4289</v>
      </c>
      <c r="RG84" s="184" t="s">
        <v>4293</v>
      </c>
      <c r="RH84" s="184" t="s">
        <v>4297</v>
      </c>
      <c r="RI84" s="184" t="s">
        <v>4301</v>
      </c>
      <c r="RJ84" s="184" t="s">
        <v>4305</v>
      </c>
      <c r="RK84" s="184" t="s">
        <v>4309</v>
      </c>
      <c r="RL84" s="184" t="s">
        <v>4313</v>
      </c>
      <c r="RM84" s="184" t="s">
        <v>4317</v>
      </c>
      <c r="RN84" s="184" t="s">
        <v>4321</v>
      </c>
      <c r="RO84" s="184" t="s">
        <v>4326</v>
      </c>
      <c r="RP84" s="184" t="s">
        <v>4331</v>
      </c>
      <c r="RQ84" s="184" t="s">
        <v>4335</v>
      </c>
      <c r="RR84" s="184" t="s">
        <v>4339</v>
      </c>
      <c r="RS84" s="184" t="s">
        <v>4343</v>
      </c>
      <c r="RT84" s="184" t="s">
        <v>4348</v>
      </c>
      <c r="RU84" s="184" t="s">
        <v>4352</v>
      </c>
      <c r="RV84" s="184" t="s">
        <v>4356</v>
      </c>
      <c r="RW84" s="184" t="s">
        <v>4359</v>
      </c>
      <c r="RX84" s="184" t="s">
        <v>4363</v>
      </c>
      <c r="RY84" s="184" t="s">
        <v>4748</v>
      </c>
      <c r="RZ84" s="184" t="s">
        <v>4752</v>
      </c>
      <c r="SA84" s="184" t="s">
        <v>4756</v>
      </c>
      <c r="SB84" s="184" t="s">
        <v>4760</v>
      </c>
      <c r="SC84" s="184" t="s">
        <v>4764</v>
      </c>
      <c r="SD84" s="184" t="s">
        <v>4768</v>
      </c>
      <c r="SE84" s="184" t="s">
        <v>4772</v>
      </c>
      <c r="SF84" s="184" t="s">
        <v>4776</v>
      </c>
      <c r="SG84" s="184" t="s">
        <v>4780</v>
      </c>
      <c r="SH84" s="184" t="s">
        <v>4784</v>
      </c>
      <c r="SI84" s="184" t="s">
        <v>4788</v>
      </c>
      <c r="SJ84" s="184" t="s">
        <v>4793</v>
      </c>
      <c r="SK84" s="184" t="s">
        <v>4437</v>
      </c>
      <c r="SL84" s="184" t="s">
        <v>4441</v>
      </c>
      <c r="SM84" s="184" t="s">
        <v>4445</v>
      </c>
      <c r="SN84" s="184" t="s">
        <v>4449</v>
      </c>
      <c r="SO84" s="184" t="s">
        <v>4453</v>
      </c>
      <c r="SP84" s="184" t="s">
        <v>4457</v>
      </c>
      <c r="SQ84" s="184" t="s">
        <v>4461</v>
      </c>
      <c r="SR84" s="184" t="s">
        <v>4465</v>
      </c>
      <c r="SS84" s="184" t="s">
        <v>4579</v>
      </c>
      <c r="ST84" s="184" t="s">
        <v>4583</v>
      </c>
      <c r="SU84" s="184" t="s">
        <v>4587</v>
      </c>
      <c r="SV84" s="184" t="s">
        <v>4591</v>
      </c>
      <c r="SW84" s="184" t="s">
        <v>4595</v>
      </c>
      <c r="SX84" s="184" t="s">
        <v>4599</v>
      </c>
      <c r="SY84" s="184" t="s">
        <v>4603</v>
      </c>
      <c r="SZ84" s="184" t="s">
        <v>4608</v>
      </c>
      <c r="TA84" s="184" t="s">
        <v>4612</v>
      </c>
      <c r="TB84" s="184" t="s">
        <v>4616</v>
      </c>
      <c r="TC84" s="184" t="s">
        <v>4620</v>
      </c>
      <c r="TD84" s="184" t="s">
        <v>4624</v>
      </c>
      <c r="TE84" s="184" t="s">
        <v>4628</v>
      </c>
      <c r="TF84" s="184" t="s">
        <v>4632</v>
      </c>
      <c r="TG84" s="184" t="s">
        <v>4673</v>
      </c>
      <c r="TH84" s="184" t="s">
        <v>4677</v>
      </c>
      <c r="TI84" s="184" t="s">
        <v>4681</v>
      </c>
      <c r="TJ84" s="184" t="s">
        <v>4685</v>
      </c>
      <c r="TK84" s="184" t="s">
        <v>4689</v>
      </c>
      <c r="TL84" s="184" t="s">
        <v>4694</v>
      </c>
      <c r="TM84" s="184" t="s">
        <v>4698</v>
      </c>
      <c r="TN84" s="184" t="s">
        <v>4703</v>
      </c>
      <c r="TO84" s="184" t="s">
        <v>4707</v>
      </c>
      <c r="TP84" s="184" t="s">
        <v>4711</v>
      </c>
      <c r="TQ84" s="184" t="s">
        <v>4715</v>
      </c>
      <c r="TR84" s="184" t="s">
        <v>4719</v>
      </c>
      <c r="TS84" s="184" t="s">
        <v>4723</v>
      </c>
      <c r="TT84" s="184" t="s">
        <v>4727</v>
      </c>
      <c r="TU84" s="184" t="s">
        <v>4731</v>
      </c>
      <c r="TV84" s="184" t="s">
        <v>4735</v>
      </c>
      <c r="TW84" s="184" t="s">
        <v>4739</v>
      </c>
      <c r="TX84" s="184" t="s">
        <v>4744</v>
      </c>
      <c r="TY84" s="184" t="s">
        <v>4636</v>
      </c>
      <c r="TZ84" s="184" t="s">
        <v>4640</v>
      </c>
      <c r="UA84" s="184" t="s">
        <v>4645</v>
      </c>
      <c r="UB84" s="184" t="s">
        <v>4649</v>
      </c>
      <c r="UC84" s="184" t="s">
        <v>4653</v>
      </c>
      <c r="UD84" s="184" t="s">
        <v>4657</v>
      </c>
      <c r="UE84" s="184" t="s">
        <v>4661</v>
      </c>
      <c r="UF84" s="184" t="s">
        <v>4665</v>
      </c>
      <c r="UG84" s="184" t="s">
        <v>4669</v>
      </c>
      <c r="UH84" s="184" t="s">
        <v>4469</v>
      </c>
      <c r="UI84" s="184" t="s">
        <v>4473</v>
      </c>
      <c r="UJ84" s="184" t="s">
        <v>4477</v>
      </c>
      <c r="UK84" s="184" t="s">
        <v>4481</v>
      </c>
      <c r="UL84" s="184" t="s">
        <v>4485</v>
      </c>
      <c r="UM84" s="184" t="s">
        <v>4489</v>
      </c>
      <c r="UN84" s="184" t="s">
        <v>4493</v>
      </c>
      <c r="UO84" s="184" t="s">
        <v>4497</v>
      </c>
      <c r="UP84" s="184" t="s">
        <v>4501</v>
      </c>
      <c r="UQ84" s="184" t="s">
        <v>4505</v>
      </c>
      <c r="UR84" s="184" t="s">
        <v>4509</v>
      </c>
      <c r="US84" s="184" t="s">
        <v>4513</v>
      </c>
      <c r="UT84" s="184" t="s">
        <v>4517</v>
      </c>
      <c r="UU84" s="184" t="s">
        <v>4521</v>
      </c>
      <c r="UV84" s="184" t="s">
        <v>4525</v>
      </c>
      <c r="UW84" s="184" t="s">
        <v>4529</v>
      </c>
      <c r="UX84" s="184" t="s">
        <v>4533</v>
      </c>
      <c r="UY84" s="184" t="s">
        <v>4538</v>
      </c>
      <c r="UZ84" s="184" t="s">
        <v>4543</v>
      </c>
      <c r="VA84" s="184" t="s">
        <v>4547</v>
      </c>
      <c r="VB84" s="184" t="s">
        <v>4552</v>
      </c>
      <c r="VC84" s="184" t="s">
        <v>4556</v>
      </c>
      <c r="VD84" s="184" t="s">
        <v>4560</v>
      </c>
      <c r="VE84" s="184" t="s">
        <v>4564</v>
      </c>
      <c r="VF84" s="184" t="s">
        <v>4568</v>
      </c>
      <c r="VG84" s="184" t="s">
        <v>4573</v>
      </c>
      <c r="VH84" s="184" t="s">
        <v>4576</v>
      </c>
      <c r="VI84" s="184" t="s">
        <v>5091</v>
      </c>
      <c r="VJ84" s="184" t="s">
        <v>5094</v>
      </c>
      <c r="VK84" s="184" t="s">
        <v>5098</v>
      </c>
      <c r="VL84" s="184" t="s">
        <v>5102</v>
      </c>
      <c r="VM84" s="184" t="s">
        <v>5106</v>
      </c>
      <c r="VN84" s="184" t="s">
        <v>5110</v>
      </c>
      <c r="VO84" s="184" t="s">
        <v>5114</v>
      </c>
      <c r="VP84" s="184" t="s">
        <v>5118</v>
      </c>
      <c r="VQ84" s="184" t="s">
        <v>5122</v>
      </c>
      <c r="VR84" s="184" t="s">
        <v>5126</v>
      </c>
      <c r="VS84" s="184" t="s">
        <v>5130</v>
      </c>
      <c r="VT84" s="184" t="s">
        <v>5135</v>
      </c>
      <c r="VU84" s="184" t="s">
        <v>5139</v>
      </c>
      <c r="VV84" s="184" t="s">
        <v>5144</v>
      </c>
      <c r="VW84" s="184" t="s">
        <v>5148</v>
      </c>
      <c r="VX84" s="184" t="s">
        <v>5152</v>
      </c>
      <c r="VY84" s="184" t="s">
        <v>4797</v>
      </c>
      <c r="VZ84" s="184" t="s">
        <v>4802</v>
      </c>
      <c r="WA84" s="184" t="s">
        <v>4806</v>
      </c>
      <c r="WB84" s="184" t="s">
        <v>4810</v>
      </c>
      <c r="WC84" s="184" t="s">
        <v>4814</v>
      </c>
      <c r="WD84" s="184" t="s">
        <v>4818</v>
      </c>
      <c r="WE84" s="184" t="s">
        <v>4822</v>
      </c>
      <c r="WF84" s="184" t="s">
        <v>4827</v>
      </c>
      <c r="WG84" s="184" t="s">
        <v>4832</v>
      </c>
      <c r="WH84" s="184" t="s">
        <v>4836</v>
      </c>
      <c r="WI84" s="184" t="s">
        <v>4840</v>
      </c>
      <c r="WJ84" s="184" t="s">
        <v>4844</v>
      </c>
      <c r="WK84" s="184" t="s">
        <v>4848</v>
      </c>
      <c r="WL84" s="184" t="s">
        <v>4853</v>
      </c>
      <c r="WM84" s="184" t="s">
        <v>4857</v>
      </c>
      <c r="WN84" s="184" t="s">
        <v>4861</v>
      </c>
      <c r="WO84" s="184" t="s">
        <v>4865</v>
      </c>
      <c r="WP84" s="184" t="s">
        <v>4869</v>
      </c>
      <c r="WQ84" s="184" t="s">
        <v>4874</v>
      </c>
      <c r="WR84" s="184" t="s">
        <v>4878</v>
      </c>
      <c r="WS84" s="184" t="s">
        <v>4883</v>
      </c>
      <c r="WT84" s="184" t="s">
        <v>4888</v>
      </c>
      <c r="WU84" s="184" t="s">
        <v>4892</v>
      </c>
      <c r="WV84" s="184" t="s">
        <v>4896</v>
      </c>
      <c r="WW84" s="184" t="s">
        <v>4900</v>
      </c>
      <c r="WX84" s="184" t="s">
        <v>4904</v>
      </c>
      <c r="WY84" s="184" t="s">
        <v>4908</v>
      </c>
      <c r="WZ84" s="184" t="s">
        <v>4912</v>
      </c>
      <c r="XA84" s="184" t="s">
        <v>4916</v>
      </c>
      <c r="XB84" s="184" t="s">
        <v>4920</v>
      </c>
      <c r="XC84" s="184" t="s">
        <v>4923</v>
      </c>
      <c r="XD84" s="184" t="s">
        <v>4926</v>
      </c>
      <c r="XE84" s="184" t="s">
        <v>4929</v>
      </c>
      <c r="XF84" s="184" t="s">
        <v>4932</v>
      </c>
      <c r="XG84" s="184" t="s">
        <v>4936</v>
      </c>
      <c r="XH84" s="184" t="s">
        <v>4940</v>
      </c>
      <c r="XI84" s="184" t="s">
        <v>4944</v>
      </c>
      <c r="XJ84" s="184" t="s">
        <v>4949</v>
      </c>
      <c r="XK84" s="184" t="s">
        <v>4953</v>
      </c>
      <c r="XL84" s="184" t="s">
        <v>4957</v>
      </c>
      <c r="XM84" s="184" t="s">
        <v>4961</v>
      </c>
      <c r="XN84" s="184" t="s">
        <v>4965</v>
      </c>
      <c r="XO84" s="184" t="s">
        <v>4969</v>
      </c>
      <c r="XP84" s="184" t="s">
        <v>4974</v>
      </c>
      <c r="XQ84" s="184" t="s">
        <v>4978</v>
      </c>
      <c r="XR84" s="184" t="s">
        <v>4982</v>
      </c>
      <c r="XS84" s="184" t="s">
        <v>4986</v>
      </c>
      <c r="XT84" s="184" t="s">
        <v>4990</v>
      </c>
      <c r="XU84" s="184" t="s">
        <v>4994</v>
      </c>
      <c r="XV84" s="184" t="s">
        <v>4998</v>
      </c>
      <c r="XW84" s="184" t="s">
        <v>5002</v>
      </c>
      <c r="XX84" s="184" t="s">
        <v>5006</v>
      </c>
      <c r="XY84" s="184" t="s">
        <v>5010</v>
      </c>
      <c r="XZ84" s="184" t="s">
        <v>5014</v>
      </c>
      <c r="YA84" s="184" t="s">
        <v>5017</v>
      </c>
      <c r="YB84" s="184" t="s">
        <v>5021</v>
      </c>
      <c r="YC84" s="184" t="s">
        <v>5024</v>
      </c>
      <c r="YD84" s="184" t="s">
        <v>5028</v>
      </c>
      <c r="YE84" s="184" t="s">
        <v>5032</v>
      </c>
      <c r="YF84" s="184" t="s">
        <v>5036</v>
      </c>
      <c r="YG84" s="184" t="s">
        <v>5040</v>
      </c>
      <c r="YH84" s="184" t="s">
        <v>5045</v>
      </c>
      <c r="YI84" s="184" t="s">
        <v>5049</v>
      </c>
      <c r="YJ84" s="184" t="s">
        <v>5053</v>
      </c>
      <c r="YK84" s="184" t="s">
        <v>5057</v>
      </c>
      <c r="YL84" s="184" t="s">
        <v>5061</v>
      </c>
      <c r="YM84" s="184" t="s">
        <v>5066</v>
      </c>
      <c r="YN84" s="184" t="s">
        <v>5070</v>
      </c>
      <c r="YO84" s="184" t="s">
        <v>5074</v>
      </c>
      <c r="YP84" s="184" t="s">
        <v>5078</v>
      </c>
      <c r="YQ84" s="184" t="s">
        <v>5082</v>
      </c>
      <c r="YR84" s="184" t="s">
        <v>5085</v>
      </c>
      <c r="YS84" s="184" t="s">
        <v>5088</v>
      </c>
      <c r="YT84" s="184" t="s">
        <v>5415</v>
      </c>
      <c r="YU84" s="184" t="s">
        <v>5419</v>
      </c>
      <c r="YV84" s="184" t="s">
        <v>5423</v>
      </c>
      <c r="YW84" s="184" t="s">
        <v>5427</v>
      </c>
      <c r="YX84" s="184" t="s">
        <v>5431</v>
      </c>
      <c r="YY84" s="184" t="s">
        <v>5435</v>
      </c>
      <c r="YZ84" s="184" t="s">
        <v>5439</v>
      </c>
      <c r="ZA84" s="184" t="s">
        <v>5351</v>
      </c>
      <c r="ZB84" s="184" t="s">
        <v>5355</v>
      </c>
      <c r="ZC84" s="184" t="s">
        <v>5359</v>
      </c>
      <c r="ZD84" s="184" t="s">
        <v>5363</v>
      </c>
      <c r="ZE84" s="184" t="s">
        <v>5367</v>
      </c>
      <c r="ZF84" s="184" t="s">
        <v>5371</v>
      </c>
      <c r="ZG84" s="184" t="s">
        <v>5375</v>
      </c>
      <c r="ZH84" s="184" t="s">
        <v>5379</v>
      </c>
      <c r="ZI84" s="184" t="s">
        <v>5383</v>
      </c>
      <c r="ZJ84" s="184" t="s">
        <v>5156</v>
      </c>
      <c r="ZK84" s="184" t="s">
        <v>5160</v>
      </c>
      <c r="ZL84" s="184" t="s">
        <v>5164</v>
      </c>
      <c r="ZM84" s="184" t="s">
        <v>5168</v>
      </c>
      <c r="ZN84" s="184" t="s">
        <v>5173</v>
      </c>
      <c r="ZO84" s="184" t="s">
        <v>5178</v>
      </c>
      <c r="ZP84" s="184" t="s">
        <v>5182</v>
      </c>
      <c r="ZQ84" s="184" t="s">
        <v>5186</v>
      </c>
      <c r="ZR84" s="184" t="s">
        <v>5190</v>
      </c>
      <c r="ZS84" s="184" t="s">
        <v>5194</v>
      </c>
      <c r="ZT84" s="184" t="s">
        <v>5198</v>
      </c>
      <c r="ZU84" s="184" t="s">
        <v>5202</v>
      </c>
      <c r="ZV84" s="184" t="s">
        <v>5206</v>
      </c>
      <c r="ZW84" s="184" t="s">
        <v>5210</v>
      </c>
      <c r="ZX84" s="184" t="s">
        <v>5214</v>
      </c>
      <c r="ZY84" s="184" t="s">
        <v>5218</v>
      </c>
      <c r="ZZ84" s="184" t="s">
        <v>5222</v>
      </c>
      <c r="AAA84" s="184" t="s">
        <v>5226</v>
      </c>
      <c r="AAB84" s="184" t="s">
        <v>5230</v>
      </c>
      <c r="AAC84" s="184" t="s">
        <v>5234</v>
      </c>
      <c r="AAD84" s="184" t="s">
        <v>5238</v>
      </c>
      <c r="AAE84" s="184" t="s">
        <v>5241</v>
      </c>
      <c r="AAF84" s="184" t="s">
        <v>5387</v>
      </c>
      <c r="AAG84" s="184" t="s">
        <v>5391</v>
      </c>
      <c r="AAH84" s="184" t="s">
        <v>5395</v>
      </c>
      <c r="AAI84" s="184" t="s">
        <v>5399</v>
      </c>
      <c r="AAJ84" s="184" t="s">
        <v>5403</v>
      </c>
      <c r="AAK84" s="184" t="s">
        <v>5407</v>
      </c>
      <c r="AAL84" s="184" t="s">
        <v>5411</v>
      </c>
      <c r="AAM84" s="184" t="s">
        <v>5245</v>
      </c>
      <c r="AAN84" s="184" t="s">
        <v>5250</v>
      </c>
      <c r="AAO84" s="184" t="s">
        <v>5254</v>
      </c>
      <c r="AAP84" s="184" t="s">
        <v>5258</v>
      </c>
      <c r="AAQ84" s="184" t="s">
        <v>5262</v>
      </c>
      <c r="AAR84" s="184" t="s">
        <v>5266</v>
      </c>
      <c r="AAS84" s="184" t="s">
        <v>5270</v>
      </c>
      <c r="AAT84" s="184" t="s">
        <v>5274</v>
      </c>
      <c r="AAU84" s="184" t="s">
        <v>5278</v>
      </c>
      <c r="AAV84" s="184" t="s">
        <v>5283</v>
      </c>
      <c r="AAW84" s="184" t="s">
        <v>5287</v>
      </c>
      <c r="AAX84" s="184" t="s">
        <v>5291</v>
      </c>
      <c r="AAY84" s="184" t="s">
        <v>5296</v>
      </c>
      <c r="AAZ84" s="184" t="s">
        <v>5300</v>
      </c>
      <c r="ABA84" s="184" t="s">
        <v>5304</v>
      </c>
      <c r="ABB84" s="184" t="s">
        <v>5308</v>
      </c>
      <c r="ABC84" s="184" t="s">
        <v>5312</v>
      </c>
      <c r="ABD84" s="184" t="s">
        <v>5316</v>
      </c>
      <c r="ABE84" s="184" t="s">
        <v>5320</v>
      </c>
      <c r="ABF84" s="184" t="s">
        <v>5325</v>
      </c>
      <c r="ABG84" s="184" t="s">
        <v>5330</v>
      </c>
      <c r="ABH84" s="184" t="s">
        <v>5334</v>
      </c>
      <c r="ABI84" s="184" t="s">
        <v>5338</v>
      </c>
      <c r="ABJ84" s="184" t="s">
        <v>5342</v>
      </c>
      <c r="ABK84" s="184" t="s">
        <v>5345</v>
      </c>
      <c r="ABL84" s="184" t="s">
        <v>5348</v>
      </c>
      <c r="ABM84" s="184" t="s">
        <v>5538</v>
      </c>
      <c r="ABN84" s="184" t="s">
        <v>5542</v>
      </c>
      <c r="ABO84" s="184" t="s">
        <v>5546</v>
      </c>
      <c r="ABP84" s="184" t="s">
        <v>5550</v>
      </c>
      <c r="ABQ84" s="184" t="s">
        <v>5554</v>
      </c>
      <c r="ABR84" s="184" t="s">
        <v>5558</v>
      </c>
      <c r="ABS84" s="184" t="s">
        <v>5562</v>
      </c>
      <c r="ABT84" s="184" t="s">
        <v>5566</v>
      </c>
      <c r="ABU84" s="184" t="s">
        <v>5570</v>
      </c>
      <c r="ABV84" s="184" t="s">
        <v>5724</v>
      </c>
      <c r="ABW84" s="184" t="s">
        <v>5728</v>
      </c>
      <c r="ABX84" s="184" t="s">
        <v>5732</v>
      </c>
      <c r="ABY84" s="184" t="s">
        <v>5736</v>
      </c>
      <c r="ABZ84" s="184" t="s">
        <v>5740</v>
      </c>
      <c r="ACA84" s="184" t="s">
        <v>5744</v>
      </c>
      <c r="ACB84" s="184" t="s">
        <v>5748</v>
      </c>
      <c r="ACC84" s="184" t="s">
        <v>5752</v>
      </c>
      <c r="ACD84" s="184" t="s">
        <v>5756</v>
      </c>
      <c r="ACE84" s="184" t="s">
        <v>5760</v>
      </c>
      <c r="ACF84" s="184" t="s">
        <v>5764</v>
      </c>
      <c r="ACG84" s="184" t="s">
        <v>5443</v>
      </c>
      <c r="ACH84" s="184" t="s">
        <v>5448</v>
      </c>
      <c r="ACI84" s="184" t="s">
        <v>5452</v>
      </c>
      <c r="ACJ84" s="184" t="s">
        <v>5456</v>
      </c>
      <c r="ACK84" s="184" t="s">
        <v>5461</v>
      </c>
      <c r="ACL84" s="184" t="s">
        <v>5465</v>
      </c>
      <c r="ACM84" s="184" t="s">
        <v>5469</v>
      </c>
      <c r="ACN84" s="184" t="s">
        <v>5473</v>
      </c>
      <c r="ACO84" s="184" t="s">
        <v>5478</v>
      </c>
      <c r="ACP84" s="184" t="s">
        <v>5483</v>
      </c>
      <c r="ACQ84" s="184" t="s">
        <v>5487</v>
      </c>
      <c r="ACR84" s="184" t="s">
        <v>5491</v>
      </c>
      <c r="ACS84" s="184" t="s">
        <v>5495</v>
      </c>
      <c r="ACT84" s="184" t="s">
        <v>5499</v>
      </c>
      <c r="ACU84" s="184" t="s">
        <v>5504</v>
      </c>
      <c r="ACV84" s="184" t="s">
        <v>5508</v>
      </c>
      <c r="ACW84" s="184" t="s">
        <v>5512</v>
      </c>
      <c r="ACX84" s="184" t="s">
        <v>5516</v>
      </c>
      <c r="ACY84" s="184" t="s">
        <v>5520</v>
      </c>
      <c r="ACZ84" s="184" t="s">
        <v>5524</v>
      </c>
      <c r="ADA84" s="184" t="s">
        <v>5526</v>
      </c>
      <c r="ADB84" s="184" t="s">
        <v>5530</v>
      </c>
      <c r="ADC84" s="184" t="s">
        <v>5534</v>
      </c>
      <c r="ADD84" s="184" t="s">
        <v>5574</v>
      </c>
      <c r="ADE84" s="184" t="s">
        <v>5578</v>
      </c>
      <c r="ADF84" s="184" t="s">
        <v>5583</v>
      </c>
      <c r="ADG84" s="184" t="s">
        <v>5587</v>
      </c>
      <c r="ADH84" s="184" t="s">
        <v>5591</v>
      </c>
      <c r="ADI84" s="184" t="s">
        <v>5595</v>
      </c>
      <c r="ADJ84" s="184" t="s">
        <v>5597</v>
      </c>
      <c r="ADK84" s="184" t="s">
        <v>5601</v>
      </c>
      <c r="ADL84" s="184" t="s">
        <v>5605</v>
      </c>
      <c r="ADM84" s="184" t="s">
        <v>5609</v>
      </c>
      <c r="ADN84" s="184" t="s">
        <v>5614</v>
      </c>
      <c r="ADO84" s="184" t="s">
        <v>5618</v>
      </c>
      <c r="ADP84" s="184" t="s">
        <v>5704</v>
      </c>
      <c r="ADQ84" s="184" t="s">
        <v>5708</v>
      </c>
      <c r="ADR84" s="184" t="s">
        <v>5712</v>
      </c>
      <c r="ADS84" s="184" t="s">
        <v>5716</v>
      </c>
      <c r="ADT84" s="184" t="s">
        <v>5720</v>
      </c>
      <c r="ADU84" s="184" t="s">
        <v>5622</v>
      </c>
      <c r="ADV84" s="184" t="s">
        <v>5626</v>
      </c>
      <c r="ADW84" s="184" t="s">
        <v>5631</v>
      </c>
      <c r="ADX84" s="184" t="s">
        <v>5635</v>
      </c>
      <c r="ADY84" s="184" t="s">
        <v>5639</v>
      </c>
      <c r="ADZ84" s="184" t="s">
        <v>5643</v>
      </c>
      <c r="AEA84" s="184" t="s">
        <v>5647</v>
      </c>
      <c r="AEB84" s="184" t="s">
        <v>5651</v>
      </c>
      <c r="AEC84" s="184" t="s">
        <v>5655</v>
      </c>
      <c r="AED84" s="184" t="s">
        <v>5659</v>
      </c>
      <c r="AEE84" s="184" t="s">
        <v>5663</v>
      </c>
      <c r="AEF84" s="184" t="s">
        <v>5667</v>
      </c>
      <c r="AEG84" s="184" t="s">
        <v>5671</v>
      </c>
      <c r="AEH84" s="184" t="s">
        <v>5675</v>
      </c>
      <c r="AEI84" s="184" t="s">
        <v>5679</v>
      </c>
      <c r="AEJ84" s="184" t="s">
        <v>5683</v>
      </c>
      <c r="AEK84" s="184" t="s">
        <v>5687</v>
      </c>
      <c r="AEL84" s="184" t="s">
        <v>5691</v>
      </c>
      <c r="AEM84" s="184" t="s">
        <v>5696</v>
      </c>
      <c r="AEN84" s="184" t="s">
        <v>5700</v>
      </c>
      <c r="AEO84" s="184" t="s">
        <v>5866</v>
      </c>
      <c r="AEP84" s="184" t="s">
        <v>5870</v>
      </c>
      <c r="AEQ84" s="184" t="s">
        <v>5874</v>
      </c>
      <c r="AER84" s="184" t="s">
        <v>5878</v>
      </c>
      <c r="AES84" s="184" t="s">
        <v>5882</v>
      </c>
      <c r="AET84" s="184" t="s">
        <v>5886</v>
      </c>
      <c r="AEU84" s="184" t="s">
        <v>5890</v>
      </c>
      <c r="AEV84" s="184" t="s">
        <v>5894</v>
      </c>
      <c r="AEW84" s="184" t="s">
        <v>5898</v>
      </c>
      <c r="AEX84" s="184" t="s">
        <v>5902</v>
      </c>
      <c r="AEY84" s="184" t="s">
        <v>6032</v>
      </c>
      <c r="AEZ84" s="184" t="s">
        <v>6037</v>
      </c>
      <c r="AFA84" s="184" t="s">
        <v>6042</v>
      </c>
      <c r="AFB84" s="184" t="s">
        <v>6046</v>
      </c>
      <c r="AFC84" s="184" t="s">
        <v>6050</v>
      </c>
      <c r="AFD84" s="184" t="s">
        <v>6054</v>
      </c>
      <c r="AFE84" s="184" t="s">
        <v>6058</v>
      </c>
      <c r="AFF84" s="184" t="s">
        <v>6062</v>
      </c>
      <c r="AFG84" s="184" t="s">
        <v>6066</v>
      </c>
      <c r="AFH84" s="184" t="s">
        <v>6070</v>
      </c>
      <c r="AFI84" s="184" t="s">
        <v>6074</v>
      </c>
      <c r="AFJ84" s="184" t="s">
        <v>6078</v>
      </c>
      <c r="AFK84" s="184" t="s">
        <v>6082</v>
      </c>
      <c r="AFL84" s="184" t="s">
        <v>5950</v>
      </c>
      <c r="AFM84" s="184" t="s">
        <v>5954</v>
      </c>
      <c r="AFN84" s="184" t="s">
        <v>5958</v>
      </c>
      <c r="AFO84" s="184" t="s">
        <v>5962</v>
      </c>
      <c r="AFP84" s="184" t="s">
        <v>5966</v>
      </c>
      <c r="AFQ84" s="184" t="s">
        <v>5970</v>
      </c>
      <c r="AFR84" s="184" t="s">
        <v>5974</v>
      </c>
      <c r="AFS84" s="184" t="s">
        <v>5978</v>
      </c>
      <c r="AFT84" s="184" t="s">
        <v>5982</v>
      </c>
      <c r="AFU84" s="184" t="s">
        <v>5986</v>
      </c>
      <c r="AFV84" s="184" t="s">
        <v>5991</v>
      </c>
      <c r="AFW84" s="184" t="s">
        <v>5995</v>
      </c>
      <c r="AFX84" s="184" t="s">
        <v>5906</v>
      </c>
      <c r="AFY84" s="184" t="s">
        <v>5910</v>
      </c>
      <c r="AFZ84" s="184" t="s">
        <v>5914</v>
      </c>
      <c r="AGA84" s="184" t="s">
        <v>5918</v>
      </c>
      <c r="AGB84" s="184" t="s">
        <v>5922</v>
      </c>
      <c r="AGC84" s="184" t="s">
        <v>5926</v>
      </c>
      <c r="AGD84" s="184" t="s">
        <v>5930</v>
      </c>
      <c r="AGE84" s="184" t="s">
        <v>5934</v>
      </c>
      <c r="AGF84" s="184" t="s">
        <v>5938</v>
      </c>
      <c r="AGG84" s="184" t="s">
        <v>5942</v>
      </c>
      <c r="AGH84" s="184" t="s">
        <v>5946</v>
      </c>
      <c r="AGI84" s="184" t="s">
        <v>5999</v>
      </c>
      <c r="AGJ84" s="184" t="s">
        <v>6003</v>
      </c>
      <c r="AGK84" s="184" t="s">
        <v>6008</v>
      </c>
      <c r="AGL84" s="184" t="s">
        <v>6012</v>
      </c>
      <c r="AGM84" s="184" t="s">
        <v>6016</v>
      </c>
      <c r="AGN84" s="184" t="s">
        <v>6020</v>
      </c>
      <c r="AGO84" s="184" t="s">
        <v>6024</v>
      </c>
      <c r="AGP84" s="184" t="s">
        <v>6028</v>
      </c>
      <c r="AGQ84" s="184" t="s">
        <v>5768</v>
      </c>
      <c r="AGR84" s="184" t="s">
        <v>5773</v>
      </c>
      <c r="AGS84" s="184" t="s">
        <v>5777</v>
      </c>
      <c r="AGT84" s="184" t="s">
        <v>5781</v>
      </c>
      <c r="AGU84" s="184" t="s">
        <v>5785</v>
      </c>
      <c r="AGV84" s="184" t="s">
        <v>5790</v>
      </c>
      <c r="AGW84" s="184" t="s">
        <v>5794</v>
      </c>
      <c r="AGX84" s="184" t="s">
        <v>5798</v>
      </c>
      <c r="AGY84" s="184" t="s">
        <v>5802</v>
      </c>
      <c r="AGZ84" s="184" t="s">
        <v>5806</v>
      </c>
      <c r="AHA84" s="184" t="s">
        <v>5810</v>
      </c>
      <c r="AHB84" s="184" t="s">
        <v>5814</v>
      </c>
      <c r="AHC84" s="184" t="s">
        <v>5818</v>
      </c>
      <c r="AHD84" s="184" t="s">
        <v>5822</v>
      </c>
      <c r="AHE84" s="184" t="s">
        <v>5826</v>
      </c>
      <c r="AHF84" s="184" t="s">
        <v>5830</v>
      </c>
      <c r="AHG84" s="184" t="s">
        <v>5834</v>
      </c>
      <c r="AHH84" s="184" t="s">
        <v>5838</v>
      </c>
      <c r="AHI84" s="184" t="s">
        <v>5842</v>
      </c>
      <c r="AHJ84" s="184" t="s">
        <v>5846</v>
      </c>
      <c r="AHK84" s="184" t="s">
        <v>5850</v>
      </c>
      <c r="AHL84" s="184" t="s">
        <v>5854</v>
      </c>
      <c r="AHM84" s="184" t="s">
        <v>5858</v>
      </c>
      <c r="AHN84" s="184" t="s">
        <v>5862</v>
      </c>
    </row>
    <row r="85" spans="2:898">
      <c r="B85" s="184" t="s">
        <v>6180</v>
      </c>
      <c r="C85" s="184" t="s">
        <v>1280</v>
      </c>
      <c r="D85" s="184" t="s">
        <v>1281</v>
      </c>
      <c r="E85" s="184" t="s">
        <v>1282</v>
      </c>
      <c r="F85" s="184" t="s">
        <v>1283</v>
      </c>
      <c r="G85" s="184" t="s">
        <v>1284</v>
      </c>
      <c r="H85" s="184" t="s">
        <v>1285</v>
      </c>
      <c r="I85" s="184" t="s">
        <v>1286</v>
      </c>
      <c r="J85" s="184" t="s">
        <v>1287</v>
      </c>
      <c r="K85" s="184" t="s">
        <v>1288</v>
      </c>
      <c r="L85" s="184" t="s">
        <v>1289</v>
      </c>
      <c r="M85" s="184" t="s">
        <v>1290</v>
      </c>
      <c r="N85" s="184" t="s">
        <v>1291</v>
      </c>
      <c r="O85" s="184" t="s">
        <v>1292</v>
      </c>
      <c r="P85" s="184" t="s">
        <v>1293</v>
      </c>
      <c r="Q85" s="184" t="s">
        <v>1294</v>
      </c>
      <c r="R85" s="184" t="s">
        <v>1295</v>
      </c>
      <c r="S85" s="184" t="s">
        <v>1296</v>
      </c>
      <c r="T85" s="184" t="s">
        <v>1297</v>
      </c>
      <c r="U85" s="184" t="s">
        <v>1298</v>
      </c>
      <c r="V85" s="184" t="s">
        <v>2120</v>
      </c>
      <c r="W85" s="184" t="s">
        <v>2121</v>
      </c>
      <c r="X85" s="184" t="s">
        <v>1299</v>
      </c>
      <c r="Y85" s="184" t="s">
        <v>1300</v>
      </c>
      <c r="Z85" s="184" t="s">
        <v>1301</v>
      </c>
      <c r="AA85" s="184" t="s">
        <v>1302</v>
      </c>
      <c r="AB85" s="184" t="s">
        <v>2122</v>
      </c>
      <c r="AC85" s="184" t="s">
        <v>1303</v>
      </c>
      <c r="AD85" s="184" t="s">
        <v>1304</v>
      </c>
      <c r="AE85" s="184" t="s">
        <v>1305</v>
      </c>
      <c r="AF85" s="184" t="s">
        <v>1306</v>
      </c>
      <c r="AG85" s="184" t="s">
        <v>1307</v>
      </c>
      <c r="AH85" s="184" t="s">
        <v>1308</v>
      </c>
      <c r="AI85" s="184" t="s">
        <v>1309</v>
      </c>
      <c r="AJ85" s="184" t="s">
        <v>1310</v>
      </c>
      <c r="AK85" s="184" t="s">
        <v>1311</v>
      </c>
      <c r="AL85" s="184" t="s">
        <v>1312</v>
      </c>
      <c r="AM85" s="184" t="s">
        <v>1313</v>
      </c>
      <c r="AN85" s="184" t="s">
        <v>1314</v>
      </c>
      <c r="AO85" s="184" t="s">
        <v>1315</v>
      </c>
      <c r="AP85" s="184" t="s">
        <v>1316</v>
      </c>
      <c r="AQ85" s="184" t="s">
        <v>1317</v>
      </c>
      <c r="AR85" s="184" t="s">
        <v>1318</v>
      </c>
      <c r="AS85" s="184" t="s">
        <v>1319</v>
      </c>
      <c r="AT85" s="184" t="s">
        <v>1320</v>
      </c>
      <c r="AU85" s="184" t="s">
        <v>1321</v>
      </c>
      <c r="AV85" s="184" t="s">
        <v>1322</v>
      </c>
      <c r="AW85" s="184" t="s">
        <v>1323</v>
      </c>
      <c r="AX85" s="184" t="s">
        <v>1324</v>
      </c>
      <c r="AY85" s="184" t="s">
        <v>1325</v>
      </c>
      <c r="AZ85" s="184" t="s">
        <v>1326</v>
      </c>
      <c r="BA85" s="184" t="s">
        <v>1327</v>
      </c>
      <c r="BB85" s="184" t="s">
        <v>1328</v>
      </c>
      <c r="BC85" s="184" t="s">
        <v>1329</v>
      </c>
      <c r="BD85" s="184" t="s">
        <v>1330</v>
      </c>
      <c r="BE85" s="184" t="s">
        <v>1331</v>
      </c>
      <c r="BF85" s="184" t="s">
        <v>1332</v>
      </c>
      <c r="BG85" s="184" t="s">
        <v>2123</v>
      </c>
      <c r="BH85" s="184" t="s">
        <v>1334</v>
      </c>
      <c r="BI85" s="184" t="s">
        <v>1335</v>
      </c>
      <c r="BJ85" s="184" t="s">
        <v>1336</v>
      </c>
      <c r="BK85" s="184" t="s">
        <v>1337</v>
      </c>
      <c r="BL85" s="184" t="s">
        <v>1338</v>
      </c>
      <c r="BM85" s="184" t="s">
        <v>1339</v>
      </c>
      <c r="BN85" s="184" t="s">
        <v>1340</v>
      </c>
      <c r="BO85" s="184" t="s">
        <v>2124</v>
      </c>
      <c r="BP85" s="184" t="s">
        <v>2125</v>
      </c>
      <c r="BQ85" s="184" t="s">
        <v>1341</v>
      </c>
      <c r="BR85" s="184" t="s">
        <v>1342</v>
      </c>
      <c r="BS85" s="184" t="s">
        <v>1343</v>
      </c>
      <c r="BT85" s="184" t="s">
        <v>1344</v>
      </c>
      <c r="BU85" s="184" t="s">
        <v>1345</v>
      </c>
      <c r="BV85" s="184" t="s">
        <v>1346</v>
      </c>
      <c r="BW85" s="184" t="s">
        <v>1347</v>
      </c>
      <c r="BX85" s="184" t="s">
        <v>1348</v>
      </c>
      <c r="BY85" s="184" t="s">
        <v>1349</v>
      </c>
      <c r="BZ85" s="184" t="s">
        <v>1350</v>
      </c>
      <c r="CA85" s="184" t="s">
        <v>1351</v>
      </c>
      <c r="CB85" s="184" t="s">
        <v>1352</v>
      </c>
      <c r="CC85" s="184" t="s">
        <v>1353</v>
      </c>
      <c r="CD85" s="184" t="s">
        <v>1354</v>
      </c>
      <c r="CE85" s="184" t="s">
        <v>1355</v>
      </c>
      <c r="CF85" s="184" t="s">
        <v>1356</v>
      </c>
      <c r="CG85" s="184" t="s">
        <v>1357</v>
      </c>
      <c r="CH85" s="184" t="s">
        <v>1358</v>
      </c>
      <c r="CI85" s="184" t="s">
        <v>1359</v>
      </c>
      <c r="CJ85" s="184" t="s">
        <v>1360</v>
      </c>
      <c r="CK85" s="184" t="s">
        <v>1361</v>
      </c>
      <c r="CL85" s="184" t="s">
        <v>1362</v>
      </c>
      <c r="CM85" s="184" t="s">
        <v>1363</v>
      </c>
      <c r="CN85" s="184" t="s">
        <v>1364</v>
      </c>
      <c r="CO85" s="184" t="s">
        <v>1365</v>
      </c>
      <c r="CP85" s="184" t="s">
        <v>1366</v>
      </c>
      <c r="CQ85" s="184" t="s">
        <v>1367</v>
      </c>
      <c r="CR85" s="184" t="s">
        <v>1368</v>
      </c>
      <c r="CS85" s="184" t="s">
        <v>1369</v>
      </c>
      <c r="CT85" s="184" t="s">
        <v>1370</v>
      </c>
      <c r="CU85" s="184" t="s">
        <v>1371</v>
      </c>
      <c r="CV85" s="184" t="s">
        <v>1372</v>
      </c>
      <c r="CW85" s="184" t="s">
        <v>1373</v>
      </c>
      <c r="CX85" s="184" t="s">
        <v>1374</v>
      </c>
      <c r="CY85" s="184" t="s">
        <v>1375</v>
      </c>
      <c r="CZ85" s="184" t="s">
        <v>1376</v>
      </c>
      <c r="DA85" s="184" t="s">
        <v>1377</v>
      </c>
      <c r="DB85" s="184" t="s">
        <v>1378</v>
      </c>
      <c r="DC85" s="184" t="s">
        <v>1379</v>
      </c>
      <c r="DD85" s="184" t="s">
        <v>1380</v>
      </c>
      <c r="DE85" s="184" t="s">
        <v>1381</v>
      </c>
      <c r="DF85" s="184" t="s">
        <v>1382</v>
      </c>
      <c r="DG85" s="184" t="s">
        <v>1383</v>
      </c>
      <c r="DH85" s="184" t="s">
        <v>1384</v>
      </c>
      <c r="DI85" s="184" t="s">
        <v>1385</v>
      </c>
      <c r="DJ85" s="184" t="s">
        <v>1386</v>
      </c>
      <c r="DK85" s="184" t="s">
        <v>1387</v>
      </c>
      <c r="DL85" s="184" t="s">
        <v>1388</v>
      </c>
      <c r="DM85" s="184" t="s">
        <v>1389</v>
      </c>
      <c r="DN85" s="184" t="s">
        <v>1390</v>
      </c>
      <c r="DO85" s="184" t="s">
        <v>1391</v>
      </c>
      <c r="DP85" s="184" t="s">
        <v>1392</v>
      </c>
      <c r="DQ85" s="184" t="s">
        <v>1393</v>
      </c>
      <c r="DR85" s="184" t="s">
        <v>1394</v>
      </c>
      <c r="DS85" s="184" t="s">
        <v>1395</v>
      </c>
      <c r="DT85" s="184" t="s">
        <v>1396</v>
      </c>
      <c r="DU85" s="184" t="s">
        <v>1397</v>
      </c>
      <c r="DV85" s="184" t="s">
        <v>1398</v>
      </c>
      <c r="DW85" s="184" t="s">
        <v>1399</v>
      </c>
      <c r="DX85" s="184" t="s">
        <v>1400</v>
      </c>
      <c r="DY85" s="184" t="s">
        <v>1401</v>
      </c>
      <c r="DZ85" s="184" t="s">
        <v>1402</v>
      </c>
      <c r="EA85" s="184" t="s">
        <v>1403</v>
      </c>
      <c r="EB85" s="184" t="s">
        <v>1404</v>
      </c>
      <c r="EC85" s="184" t="s">
        <v>1405</v>
      </c>
      <c r="ED85" s="184" t="s">
        <v>1406</v>
      </c>
      <c r="EE85" s="184" t="s">
        <v>1407</v>
      </c>
      <c r="EF85" s="184" t="s">
        <v>1408</v>
      </c>
      <c r="EG85" s="184" t="s">
        <v>1409</v>
      </c>
      <c r="EH85" s="184" t="s">
        <v>1410</v>
      </c>
      <c r="EI85" s="184" t="s">
        <v>1411</v>
      </c>
      <c r="EJ85" s="184" t="s">
        <v>1412</v>
      </c>
      <c r="EK85" s="184" t="s">
        <v>1413</v>
      </c>
      <c r="EL85" s="184" t="s">
        <v>1414</v>
      </c>
      <c r="EM85" s="184" t="s">
        <v>1415</v>
      </c>
      <c r="EN85" s="184" t="s">
        <v>1416</v>
      </c>
      <c r="EO85" s="184" t="s">
        <v>1417</v>
      </c>
      <c r="EP85" s="184" t="s">
        <v>1418</v>
      </c>
      <c r="EQ85" s="184" t="s">
        <v>1419</v>
      </c>
      <c r="ER85" s="184" t="s">
        <v>1420</v>
      </c>
      <c r="ES85" s="184" t="s">
        <v>1421</v>
      </c>
      <c r="ET85" s="184" t="s">
        <v>1422</v>
      </c>
      <c r="EU85" s="184" t="s">
        <v>1423</v>
      </c>
      <c r="EV85" s="184" t="s">
        <v>1424</v>
      </c>
      <c r="EW85" s="184" t="s">
        <v>1425</v>
      </c>
      <c r="EX85" s="184" t="s">
        <v>1426</v>
      </c>
      <c r="EY85" s="184" t="s">
        <v>1427</v>
      </c>
      <c r="EZ85" s="184" t="s">
        <v>1428</v>
      </c>
      <c r="FA85" s="184" t="s">
        <v>1429</v>
      </c>
      <c r="FB85" s="184" t="s">
        <v>1430</v>
      </c>
      <c r="FC85" s="184" t="s">
        <v>1431</v>
      </c>
      <c r="FD85" s="184" t="s">
        <v>1432</v>
      </c>
      <c r="FE85" s="184" t="s">
        <v>1433</v>
      </c>
      <c r="FF85" s="184" t="s">
        <v>1434</v>
      </c>
      <c r="FG85" s="184" t="s">
        <v>2126</v>
      </c>
      <c r="FH85" s="184" t="s">
        <v>1436</v>
      </c>
      <c r="FI85" s="184" t="s">
        <v>1437</v>
      </c>
      <c r="FJ85" s="184" t="s">
        <v>1438</v>
      </c>
      <c r="FK85" s="184" t="s">
        <v>1439</v>
      </c>
      <c r="FL85" s="184" t="s">
        <v>1440</v>
      </c>
      <c r="FM85" s="184" t="s">
        <v>1441</v>
      </c>
      <c r="FN85" s="184" t="s">
        <v>2127</v>
      </c>
      <c r="FO85" s="184" t="s">
        <v>2128</v>
      </c>
      <c r="FP85" s="184" t="s">
        <v>1444</v>
      </c>
      <c r="FQ85" s="184" t="s">
        <v>1445</v>
      </c>
      <c r="FR85" s="184" t="s">
        <v>1446</v>
      </c>
      <c r="FS85" s="184" t="s">
        <v>1447</v>
      </c>
      <c r="FT85" s="184" t="s">
        <v>1448</v>
      </c>
      <c r="FU85" s="184" t="s">
        <v>1449</v>
      </c>
      <c r="FV85" s="184" t="s">
        <v>1450</v>
      </c>
      <c r="FW85" s="184" t="s">
        <v>1451</v>
      </c>
      <c r="FX85" s="184" t="s">
        <v>1452</v>
      </c>
      <c r="FY85" s="184" t="s">
        <v>1453</v>
      </c>
      <c r="FZ85" s="184" t="s">
        <v>1454</v>
      </c>
      <c r="GA85" s="184" t="s">
        <v>1455</v>
      </c>
      <c r="GB85" s="184" t="s">
        <v>1456</v>
      </c>
      <c r="GC85" s="184" t="s">
        <v>2129</v>
      </c>
      <c r="GD85" s="184" t="s">
        <v>1457</v>
      </c>
      <c r="GE85" s="184" t="s">
        <v>1458</v>
      </c>
      <c r="GF85" s="184" t="s">
        <v>1459</v>
      </c>
      <c r="GG85" s="184" t="s">
        <v>1460</v>
      </c>
      <c r="GH85" s="184" t="s">
        <v>1461</v>
      </c>
      <c r="GI85" s="184" t="s">
        <v>1462</v>
      </c>
      <c r="GJ85" s="184" t="s">
        <v>1463</v>
      </c>
      <c r="GK85" s="184" t="s">
        <v>1464</v>
      </c>
      <c r="GL85" s="184" t="s">
        <v>1465</v>
      </c>
      <c r="GM85" s="184" t="s">
        <v>1466</v>
      </c>
      <c r="GN85" s="184" t="s">
        <v>1467</v>
      </c>
      <c r="GO85" s="184" t="s">
        <v>1468</v>
      </c>
      <c r="GP85" s="184" t="s">
        <v>1469</v>
      </c>
      <c r="GQ85" s="184" t="s">
        <v>1470</v>
      </c>
      <c r="GR85" s="184" t="s">
        <v>1471</v>
      </c>
      <c r="GS85" s="184" t="s">
        <v>1472</v>
      </c>
      <c r="GT85" s="184" t="s">
        <v>1473</v>
      </c>
      <c r="GU85" s="184" t="s">
        <v>1474</v>
      </c>
      <c r="GV85" s="184" t="s">
        <v>1475</v>
      </c>
      <c r="GW85" s="184" t="s">
        <v>1476</v>
      </c>
      <c r="GX85" s="184" t="s">
        <v>1477</v>
      </c>
      <c r="GY85" s="184" t="s">
        <v>1478</v>
      </c>
      <c r="GZ85" s="184" t="s">
        <v>1479</v>
      </c>
      <c r="HA85" s="184" t="s">
        <v>1480</v>
      </c>
      <c r="HB85" s="184" t="s">
        <v>1481</v>
      </c>
      <c r="HC85" s="184" t="s">
        <v>1482</v>
      </c>
      <c r="HD85" s="184" t="s">
        <v>1483</v>
      </c>
      <c r="HE85" s="184" t="s">
        <v>1484</v>
      </c>
      <c r="HF85" s="184" t="s">
        <v>1485</v>
      </c>
      <c r="HG85" s="184" t="s">
        <v>1486</v>
      </c>
      <c r="HH85" s="184" t="s">
        <v>2130</v>
      </c>
      <c r="HI85" s="184" t="s">
        <v>1487</v>
      </c>
      <c r="HJ85" s="184" t="s">
        <v>1488</v>
      </c>
      <c r="HK85" s="184" t="s">
        <v>1489</v>
      </c>
      <c r="HL85" s="184" t="s">
        <v>1490</v>
      </c>
      <c r="HM85" s="184" t="s">
        <v>1491</v>
      </c>
      <c r="HN85" s="184" t="s">
        <v>1492</v>
      </c>
      <c r="HO85" s="184" t="s">
        <v>1493</v>
      </c>
      <c r="HP85" s="184" t="s">
        <v>1494</v>
      </c>
      <c r="HQ85" s="184" t="s">
        <v>1495</v>
      </c>
      <c r="HR85" s="184" t="s">
        <v>1496</v>
      </c>
      <c r="HS85" s="184" t="s">
        <v>1497</v>
      </c>
      <c r="HT85" s="184" t="s">
        <v>1498</v>
      </c>
      <c r="HU85" s="184" t="s">
        <v>1499</v>
      </c>
      <c r="HV85" s="184" t="s">
        <v>1500</v>
      </c>
      <c r="HW85" s="184" t="s">
        <v>1501</v>
      </c>
      <c r="HX85" s="184" t="s">
        <v>1502</v>
      </c>
      <c r="HY85" s="184" t="s">
        <v>1503</v>
      </c>
      <c r="HZ85" s="184" t="s">
        <v>1504</v>
      </c>
      <c r="IA85" s="184" t="s">
        <v>1505</v>
      </c>
      <c r="IB85" s="184" t="s">
        <v>1506</v>
      </c>
      <c r="IC85" s="184" t="s">
        <v>1507</v>
      </c>
      <c r="ID85" s="184" t="s">
        <v>1508</v>
      </c>
      <c r="IE85" s="184" t="s">
        <v>1509</v>
      </c>
      <c r="IF85" s="184" t="s">
        <v>1510</v>
      </c>
      <c r="IG85" s="184" t="s">
        <v>1511</v>
      </c>
      <c r="IH85" s="184" t="s">
        <v>1512</v>
      </c>
      <c r="II85" s="184" t="s">
        <v>1513</v>
      </c>
      <c r="IJ85" s="184" t="s">
        <v>1514</v>
      </c>
      <c r="IK85" s="184" t="s">
        <v>1515</v>
      </c>
      <c r="IL85" s="184" t="s">
        <v>1516</v>
      </c>
      <c r="IM85" s="184" t="s">
        <v>1517</v>
      </c>
      <c r="IN85" s="184" t="s">
        <v>1518</v>
      </c>
      <c r="IO85" s="184" t="s">
        <v>1519</v>
      </c>
      <c r="IP85" s="184" t="s">
        <v>1520</v>
      </c>
      <c r="IQ85" s="184" t="s">
        <v>1521</v>
      </c>
      <c r="IR85" s="184" t="s">
        <v>1522</v>
      </c>
      <c r="IS85" s="184" t="s">
        <v>1523</v>
      </c>
      <c r="IT85" s="184" t="s">
        <v>1524</v>
      </c>
      <c r="IU85" s="184" t="s">
        <v>1525</v>
      </c>
      <c r="IV85" s="184" t="s">
        <v>1526</v>
      </c>
      <c r="IW85" s="184" t="s">
        <v>1527</v>
      </c>
      <c r="IX85" s="184" t="s">
        <v>1528</v>
      </c>
      <c r="IY85" s="184" t="s">
        <v>1529</v>
      </c>
      <c r="IZ85" s="184" t="s">
        <v>1530</v>
      </c>
      <c r="JA85" s="184" t="s">
        <v>1531</v>
      </c>
      <c r="JB85" s="184" t="s">
        <v>1532</v>
      </c>
      <c r="JC85" s="184" t="s">
        <v>1533</v>
      </c>
      <c r="JD85" s="184" t="s">
        <v>1534</v>
      </c>
      <c r="JE85" s="184" t="s">
        <v>1535</v>
      </c>
      <c r="JF85" s="184" t="s">
        <v>1536</v>
      </c>
      <c r="JG85" s="184" t="s">
        <v>1537</v>
      </c>
      <c r="JH85" s="184" t="s">
        <v>1538</v>
      </c>
      <c r="JI85" s="184" t="s">
        <v>1539</v>
      </c>
      <c r="JJ85" s="184" t="s">
        <v>1540</v>
      </c>
      <c r="JK85" s="184" t="s">
        <v>1541</v>
      </c>
      <c r="JL85" s="184" t="s">
        <v>1542</v>
      </c>
      <c r="JM85" s="184" t="s">
        <v>1543</v>
      </c>
      <c r="JN85" s="184" t="s">
        <v>1544</v>
      </c>
      <c r="JO85" s="184" t="s">
        <v>1545</v>
      </c>
      <c r="JP85" s="184" t="s">
        <v>1546</v>
      </c>
      <c r="JQ85" s="184" t="s">
        <v>1547</v>
      </c>
      <c r="JR85" s="184" t="s">
        <v>1548</v>
      </c>
      <c r="JS85" s="184" t="s">
        <v>1549</v>
      </c>
      <c r="JT85" s="184" t="s">
        <v>1550</v>
      </c>
      <c r="JU85" s="184" t="s">
        <v>1551</v>
      </c>
      <c r="JV85" s="184" t="s">
        <v>1552</v>
      </c>
      <c r="JW85" s="184" t="s">
        <v>1553</v>
      </c>
      <c r="JX85" s="184" t="s">
        <v>1554</v>
      </c>
      <c r="JY85" s="184" t="s">
        <v>1555</v>
      </c>
      <c r="JZ85" s="184" t="s">
        <v>1556</v>
      </c>
      <c r="KA85" s="184" t="s">
        <v>1557</v>
      </c>
      <c r="KB85" s="184" t="s">
        <v>1558</v>
      </c>
      <c r="KC85" s="184" t="s">
        <v>1559</v>
      </c>
      <c r="KD85" s="184" t="s">
        <v>1560</v>
      </c>
      <c r="KE85" s="184" t="s">
        <v>1561</v>
      </c>
      <c r="KF85" s="184" t="s">
        <v>1562</v>
      </c>
      <c r="KG85" s="184" t="s">
        <v>1563</v>
      </c>
      <c r="KH85" s="184" t="s">
        <v>1564</v>
      </c>
      <c r="KI85" s="184" t="s">
        <v>1565</v>
      </c>
      <c r="KJ85" s="184" t="s">
        <v>1566</v>
      </c>
      <c r="KK85" s="184" t="s">
        <v>1567</v>
      </c>
      <c r="KL85" s="184" t="s">
        <v>1568</v>
      </c>
      <c r="KM85" s="184" t="s">
        <v>1569</v>
      </c>
      <c r="KN85" s="184" t="s">
        <v>1570</v>
      </c>
      <c r="KO85" s="184" t="s">
        <v>1571</v>
      </c>
      <c r="KP85" s="184" t="s">
        <v>1572</v>
      </c>
      <c r="KQ85" s="184" t="s">
        <v>1573</v>
      </c>
      <c r="KR85" s="184" t="s">
        <v>1574</v>
      </c>
      <c r="KS85" s="184" t="s">
        <v>1575</v>
      </c>
      <c r="KT85" s="184" t="s">
        <v>1576</v>
      </c>
      <c r="KU85" s="184" t="s">
        <v>1577</v>
      </c>
      <c r="KV85" s="184" t="s">
        <v>1578</v>
      </c>
      <c r="KW85" s="184" t="s">
        <v>1579</v>
      </c>
      <c r="KX85" s="184" t="s">
        <v>1580</v>
      </c>
      <c r="KY85" s="184" t="s">
        <v>1581</v>
      </c>
      <c r="KZ85" s="184" t="s">
        <v>1582</v>
      </c>
      <c r="LA85" s="184" t="s">
        <v>1583</v>
      </c>
      <c r="LB85" s="184" t="s">
        <v>1584</v>
      </c>
      <c r="LC85" s="184" t="s">
        <v>1585</v>
      </c>
      <c r="LD85" s="184" t="s">
        <v>1586</v>
      </c>
      <c r="LE85" s="184" t="s">
        <v>1587</v>
      </c>
      <c r="LF85" s="184" t="s">
        <v>1588</v>
      </c>
      <c r="LG85" s="184" t="s">
        <v>1589</v>
      </c>
      <c r="LH85" s="184" t="s">
        <v>1590</v>
      </c>
      <c r="LI85" s="184" t="s">
        <v>1591</v>
      </c>
      <c r="LJ85" s="184" t="s">
        <v>1592</v>
      </c>
      <c r="LK85" s="184" t="s">
        <v>1593</v>
      </c>
      <c r="LL85" s="184" t="s">
        <v>1594</v>
      </c>
      <c r="LM85" s="184" t="s">
        <v>1595</v>
      </c>
      <c r="LN85" s="184" t="s">
        <v>1596</v>
      </c>
      <c r="LO85" s="184" t="s">
        <v>2131</v>
      </c>
      <c r="LP85" s="184" t="s">
        <v>1597</v>
      </c>
      <c r="LQ85" s="184" t="s">
        <v>1598</v>
      </c>
      <c r="LR85" s="184" t="s">
        <v>1599</v>
      </c>
      <c r="LS85" s="184" t="s">
        <v>1600</v>
      </c>
      <c r="LT85" s="184" t="s">
        <v>1601</v>
      </c>
      <c r="LU85" s="184" t="s">
        <v>1602</v>
      </c>
      <c r="LV85" s="184" t="s">
        <v>1603</v>
      </c>
      <c r="LW85" s="184" t="s">
        <v>1604</v>
      </c>
      <c r="LX85" s="184" t="s">
        <v>1605</v>
      </c>
      <c r="LY85" s="184" t="s">
        <v>1606</v>
      </c>
      <c r="LZ85" s="184" t="s">
        <v>1607</v>
      </c>
      <c r="MA85" s="184" t="s">
        <v>1608</v>
      </c>
      <c r="MB85" s="184" t="s">
        <v>1609</v>
      </c>
      <c r="MC85" s="184" t="s">
        <v>1610</v>
      </c>
      <c r="MD85" s="184" t="s">
        <v>1611</v>
      </c>
      <c r="ME85" s="184" t="s">
        <v>1612</v>
      </c>
      <c r="MF85" s="184" t="s">
        <v>1613</v>
      </c>
      <c r="MG85" s="184" t="s">
        <v>1614</v>
      </c>
      <c r="MH85" s="184" t="s">
        <v>1615</v>
      </c>
      <c r="MI85" s="184" t="s">
        <v>1616</v>
      </c>
      <c r="MJ85" s="184" t="s">
        <v>1617</v>
      </c>
      <c r="MK85" s="184" t="s">
        <v>1618</v>
      </c>
      <c r="ML85" s="184" t="s">
        <v>1619</v>
      </c>
      <c r="MM85" s="184" t="s">
        <v>1620</v>
      </c>
      <c r="MN85" s="184" t="s">
        <v>1621</v>
      </c>
      <c r="MO85" s="184" t="s">
        <v>1622</v>
      </c>
      <c r="MP85" s="184" t="s">
        <v>1623</v>
      </c>
      <c r="MQ85" s="184" t="s">
        <v>1624</v>
      </c>
      <c r="MR85" s="184" t="s">
        <v>1625</v>
      </c>
      <c r="MS85" s="184" t="s">
        <v>1626</v>
      </c>
      <c r="MT85" s="184" t="s">
        <v>1627</v>
      </c>
      <c r="MU85" s="184" t="s">
        <v>1628</v>
      </c>
      <c r="MV85" s="184" t="s">
        <v>1629</v>
      </c>
      <c r="MW85" s="184" t="s">
        <v>1630</v>
      </c>
      <c r="MX85" s="184" t="s">
        <v>1631</v>
      </c>
      <c r="MY85" s="184" t="s">
        <v>1632</v>
      </c>
      <c r="MZ85" s="184" t="s">
        <v>1633</v>
      </c>
      <c r="NA85" s="184" t="s">
        <v>2132</v>
      </c>
      <c r="NB85" s="184" t="s">
        <v>1634</v>
      </c>
      <c r="NC85" s="184" t="s">
        <v>1635</v>
      </c>
      <c r="ND85" s="184" t="s">
        <v>1636</v>
      </c>
      <c r="NE85" s="184" t="s">
        <v>2133</v>
      </c>
      <c r="NF85" s="184" t="s">
        <v>1637</v>
      </c>
      <c r="NG85" s="184" t="s">
        <v>1638</v>
      </c>
      <c r="NH85" s="184" t="s">
        <v>1639</v>
      </c>
      <c r="NI85" s="184" t="s">
        <v>1640</v>
      </c>
      <c r="NJ85" s="184" t="s">
        <v>1641</v>
      </c>
      <c r="NK85" s="184" t="s">
        <v>1642</v>
      </c>
      <c r="NL85" s="184" t="s">
        <v>1643</v>
      </c>
      <c r="NM85" s="184" t="s">
        <v>2134</v>
      </c>
      <c r="NN85" s="184" t="s">
        <v>1645</v>
      </c>
      <c r="NO85" s="184" t="s">
        <v>1646</v>
      </c>
      <c r="NP85" s="184" t="s">
        <v>1647</v>
      </c>
      <c r="NQ85" s="184" t="s">
        <v>1648</v>
      </c>
      <c r="NR85" s="184" t="s">
        <v>1649</v>
      </c>
      <c r="NS85" s="184" t="s">
        <v>1650</v>
      </c>
      <c r="NT85" s="184" t="s">
        <v>1651</v>
      </c>
      <c r="NU85" s="184" t="s">
        <v>1652</v>
      </c>
      <c r="NV85" s="184" t="s">
        <v>2135</v>
      </c>
      <c r="NW85" s="184" t="s">
        <v>1653</v>
      </c>
      <c r="NX85" s="184" t="s">
        <v>1654</v>
      </c>
      <c r="NY85" s="184" t="s">
        <v>1655</v>
      </c>
      <c r="NZ85" s="184" t="s">
        <v>1656</v>
      </c>
      <c r="OA85" s="184" t="s">
        <v>1657</v>
      </c>
      <c r="OB85" s="184" t="s">
        <v>1658</v>
      </c>
      <c r="OC85" s="184" t="s">
        <v>2136</v>
      </c>
      <c r="OD85" s="184" t="s">
        <v>1659</v>
      </c>
      <c r="OE85" s="184" t="s">
        <v>2137</v>
      </c>
      <c r="OF85" s="184" t="s">
        <v>1660</v>
      </c>
      <c r="OG85" s="184" t="s">
        <v>1661</v>
      </c>
      <c r="OH85" s="184" t="s">
        <v>1664</v>
      </c>
      <c r="OI85" s="184" t="s">
        <v>1662</v>
      </c>
      <c r="OJ85" s="184" t="s">
        <v>1663</v>
      </c>
      <c r="OK85" s="184" t="s">
        <v>1665</v>
      </c>
      <c r="OL85" s="184" t="s">
        <v>1666</v>
      </c>
      <c r="OM85" s="184" t="s">
        <v>2138</v>
      </c>
      <c r="ON85" s="184" t="s">
        <v>1667</v>
      </c>
      <c r="OO85" s="184" t="s">
        <v>1668</v>
      </c>
      <c r="OP85" s="184" t="s">
        <v>2139</v>
      </c>
      <c r="OQ85" s="184" t="s">
        <v>1670</v>
      </c>
      <c r="OR85" s="184" t="s">
        <v>1671</v>
      </c>
      <c r="OS85" s="184" t="s">
        <v>1672</v>
      </c>
      <c r="OT85" s="184" t="s">
        <v>1673</v>
      </c>
      <c r="OU85" s="184" t="s">
        <v>1674</v>
      </c>
      <c r="OV85" s="184" t="s">
        <v>2140</v>
      </c>
      <c r="OW85" s="184" t="s">
        <v>1675</v>
      </c>
      <c r="OX85" s="184" t="s">
        <v>2141</v>
      </c>
      <c r="OY85" s="184" t="s">
        <v>2142</v>
      </c>
      <c r="OZ85" s="184" t="s">
        <v>1676</v>
      </c>
      <c r="PA85" s="184" t="s">
        <v>1677</v>
      </c>
      <c r="PB85" s="184" t="s">
        <v>2143</v>
      </c>
      <c r="PC85" s="184" t="s">
        <v>1679</v>
      </c>
      <c r="PD85" s="184" t="s">
        <v>1680</v>
      </c>
      <c r="PE85" s="184" t="s">
        <v>1681</v>
      </c>
      <c r="PF85" s="184" t="s">
        <v>1682</v>
      </c>
      <c r="PG85" s="184" t="s">
        <v>1683</v>
      </c>
      <c r="PH85" s="184" t="s">
        <v>1684</v>
      </c>
      <c r="PI85" s="184" t="s">
        <v>1685</v>
      </c>
      <c r="PJ85" s="184" t="s">
        <v>1686</v>
      </c>
      <c r="PK85" s="184" t="s">
        <v>1687</v>
      </c>
      <c r="PL85" s="184" t="s">
        <v>1688</v>
      </c>
      <c r="PM85" s="184" t="s">
        <v>1689</v>
      </c>
      <c r="PN85" s="184" t="s">
        <v>2144</v>
      </c>
      <c r="PO85" s="184" t="s">
        <v>2145</v>
      </c>
      <c r="PP85" s="184" t="s">
        <v>2146</v>
      </c>
      <c r="PQ85" s="184" t="s">
        <v>2147</v>
      </c>
      <c r="PR85" s="184" t="s">
        <v>1690</v>
      </c>
      <c r="PS85" s="184" t="s">
        <v>1691</v>
      </c>
      <c r="PT85" s="184" t="s">
        <v>1692</v>
      </c>
      <c r="PU85" s="184" t="s">
        <v>1693</v>
      </c>
      <c r="PV85" s="184" t="s">
        <v>2148</v>
      </c>
      <c r="PW85" s="184" t="s">
        <v>1694</v>
      </c>
      <c r="PX85" s="184" t="s">
        <v>1695</v>
      </c>
      <c r="PY85" s="184" t="s">
        <v>1696</v>
      </c>
      <c r="PZ85" s="184" t="s">
        <v>1697</v>
      </c>
      <c r="QA85" s="184" t="s">
        <v>1698</v>
      </c>
      <c r="QB85" s="184" t="s">
        <v>1699</v>
      </c>
      <c r="QC85" s="184" t="s">
        <v>1700</v>
      </c>
      <c r="QD85" s="184" t="s">
        <v>1701</v>
      </c>
      <c r="QE85" s="184" t="s">
        <v>1702</v>
      </c>
      <c r="QF85" s="184" t="s">
        <v>1703</v>
      </c>
      <c r="QG85" s="184" t="s">
        <v>1704</v>
      </c>
      <c r="QH85" s="184" t="s">
        <v>1705</v>
      </c>
      <c r="QI85" s="184" t="s">
        <v>1706</v>
      </c>
      <c r="QJ85" s="184" t="s">
        <v>1707</v>
      </c>
      <c r="QK85" s="184" t="s">
        <v>1708</v>
      </c>
      <c r="QL85" s="184" t="s">
        <v>1709</v>
      </c>
      <c r="QM85" s="184" t="s">
        <v>1710</v>
      </c>
      <c r="QN85" s="184" t="s">
        <v>2149</v>
      </c>
      <c r="QO85" s="184" t="s">
        <v>2150</v>
      </c>
      <c r="QP85" s="184" t="s">
        <v>2151</v>
      </c>
      <c r="QQ85" s="184" t="s">
        <v>2152</v>
      </c>
      <c r="QR85" s="184" t="s">
        <v>1711</v>
      </c>
      <c r="QS85" s="184" t="s">
        <v>1712</v>
      </c>
      <c r="QT85" s="184" t="s">
        <v>1713</v>
      </c>
      <c r="QU85" s="184" t="s">
        <v>1714</v>
      </c>
      <c r="QV85" s="184" t="s">
        <v>1715</v>
      </c>
      <c r="QW85" s="184" t="s">
        <v>1716</v>
      </c>
      <c r="QX85" s="184" t="s">
        <v>1717</v>
      </c>
      <c r="QY85" s="184" t="s">
        <v>1718</v>
      </c>
      <c r="QZ85" s="184" t="s">
        <v>1719</v>
      </c>
      <c r="RA85" s="184" t="s">
        <v>1720</v>
      </c>
      <c r="RB85" s="184" t="s">
        <v>1721</v>
      </c>
      <c r="RC85" s="184" t="s">
        <v>2153</v>
      </c>
      <c r="RD85" s="184" t="s">
        <v>2154</v>
      </c>
      <c r="RE85" s="184" t="s">
        <v>1722</v>
      </c>
      <c r="RF85" s="184" t="s">
        <v>1723</v>
      </c>
      <c r="RG85" s="184" t="s">
        <v>1724</v>
      </c>
      <c r="RH85" s="184" t="s">
        <v>1725</v>
      </c>
      <c r="RI85" s="184" t="s">
        <v>1726</v>
      </c>
      <c r="RJ85" s="184" t="s">
        <v>1727</v>
      </c>
      <c r="RK85" s="184" t="s">
        <v>1728</v>
      </c>
      <c r="RL85" s="184" t="s">
        <v>1729</v>
      </c>
      <c r="RM85" s="184" t="s">
        <v>1730</v>
      </c>
      <c r="RN85" s="184" t="s">
        <v>1731</v>
      </c>
      <c r="RO85" s="184" t="s">
        <v>1732</v>
      </c>
      <c r="RP85" s="184" t="s">
        <v>1733</v>
      </c>
      <c r="RQ85" s="184" t="s">
        <v>1734</v>
      </c>
      <c r="RR85" s="184" t="s">
        <v>1735</v>
      </c>
      <c r="RS85" s="184" t="s">
        <v>1736</v>
      </c>
      <c r="RT85" s="184" t="s">
        <v>1737</v>
      </c>
      <c r="RU85" s="184" t="s">
        <v>1738</v>
      </c>
      <c r="RV85" s="184" t="s">
        <v>2155</v>
      </c>
      <c r="RW85" s="184" t="s">
        <v>2156</v>
      </c>
      <c r="RX85" s="184" t="s">
        <v>2157</v>
      </c>
      <c r="RY85" s="184" t="s">
        <v>1741</v>
      </c>
      <c r="RZ85" s="184" t="s">
        <v>1742</v>
      </c>
      <c r="SA85" s="184" t="s">
        <v>1743</v>
      </c>
      <c r="SB85" s="184" t="s">
        <v>1744</v>
      </c>
      <c r="SC85" s="184" t="s">
        <v>1745</v>
      </c>
      <c r="SD85" s="184" t="s">
        <v>1746</v>
      </c>
      <c r="SE85" s="184" t="s">
        <v>1747</v>
      </c>
      <c r="SF85" s="184" t="s">
        <v>1748</v>
      </c>
      <c r="SG85" s="184" t="s">
        <v>1749</v>
      </c>
      <c r="SH85" s="184" t="s">
        <v>1750</v>
      </c>
      <c r="SI85" s="184" t="s">
        <v>1751</v>
      </c>
      <c r="SJ85" s="184" t="s">
        <v>2158</v>
      </c>
      <c r="SK85" s="184" t="s">
        <v>1752</v>
      </c>
      <c r="SL85" s="184" t="s">
        <v>1753</v>
      </c>
      <c r="SM85" s="184" t="s">
        <v>1754</v>
      </c>
      <c r="SN85" s="184" t="s">
        <v>1755</v>
      </c>
      <c r="SO85" s="184" t="s">
        <v>1756</v>
      </c>
      <c r="SP85" s="184" t="s">
        <v>1757</v>
      </c>
      <c r="SQ85" s="184" t="s">
        <v>1758</v>
      </c>
      <c r="SR85" s="184" t="s">
        <v>1759</v>
      </c>
      <c r="SS85" s="184" t="s">
        <v>1760</v>
      </c>
      <c r="ST85" s="184" t="s">
        <v>1761</v>
      </c>
      <c r="SU85" s="184" t="s">
        <v>1762</v>
      </c>
      <c r="SV85" s="184" t="s">
        <v>1763</v>
      </c>
      <c r="SW85" s="184" t="s">
        <v>1764</v>
      </c>
      <c r="SX85" s="184" t="s">
        <v>1765</v>
      </c>
      <c r="SY85" s="184" t="s">
        <v>1766</v>
      </c>
      <c r="SZ85" s="184" t="s">
        <v>1767</v>
      </c>
      <c r="TA85" s="184" t="s">
        <v>1768</v>
      </c>
      <c r="TB85" s="184" t="s">
        <v>1769</v>
      </c>
      <c r="TC85" s="184" t="s">
        <v>1770</v>
      </c>
      <c r="TD85" s="184" t="s">
        <v>1771</v>
      </c>
      <c r="TE85" s="184" t="s">
        <v>1772</v>
      </c>
      <c r="TF85" s="184" t="s">
        <v>2159</v>
      </c>
      <c r="TG85" s="184" t="s">
        <v>1773</v>
      </c>
      <c r="TH85" s="184" t="s">
        <v>1774</v>
      </c>
      <c r="TI85" s="184" t="s">
        <v>1775</v>
      </c>
      <c r="TJ85" s="184" t="s">
        <v>1776</v>
      </c>
      <c r="TK85" s="184" t="s">
        <v>1777</v>
      </c>
      <c r="TL85" s="184" t="s">
        <v>1778</v>
      </c>
      <c r="TM85" s="184" t="s">
        <v>1779</v>
      </c>
      <c r="TN85" s="184" t="s">
        <v>1780</v>
      </c>
      <c r="TO85" s="184" t="s">
        <v>1781</v>
      </c>
      <c r="TP85" s="184" t="s">
        <v>1782</v>
      </c>
      <c r="TQ85" s="184" t="s">
        <v>1783</v>
      </c>
      <c r="TR85" s="184" t="s">
        <v>1784</v>
      </c>
      <c r="TS85" s="184" t="s">
        <v>1785</v>
      </c>
      <c r="TT85" s="184" t="s">
        <v>1786</v>
      </c>
      <c r="TU85" s="184" t="s">
        <v>1787</v>
      </c>
      <c r="TV85" s="184" t="s">
        <v>1788</v>
      </c>
      <c r="TW85" s="184" t="s">
        <v>2160</v>
      </c>
      <c r="TX85" s="184" t="s">
        <v>1789</v>
      </c>
      <c r="TY85" s="184" t="s">
        <v>1790</v>
      </c>
      <c r="TZ85" s="184" t="s">
        <v>1791</v>
      </c>
      <c r="UA85" s="184" t="s">
        <v>1792</v>
      </c>
      <c r="UB85" s="184" t="s">
        <v>1793</v>
      </c>
      <c r="UC85" s="184" t="s">
        <v>1794</v>
      </c>
      <c r="UD85" s="184" t="s">
        <v>1795</v>
      </c>
      <c r="UE85" s="184" t="s">
        <v>2161</v>
      </c>
      <c r="UF85" s="184" t="s">
        <v>2162</v>
      </c>
      <c r="UG85" s="184" t="s">
        <v>2163</v>
      </c>
      <c r="UH85" s="184" t="s">
        <v>1796</v>
      </c>
      <c r="UI85" s="184" t="s">
        <v>1797</v>
      </c>
      <c r="UJ85" s="184" t="s">
        <v>1798</v>
      </c>
      <c r="UK85" s="184" t="s">
        <v>1799</v>
      </c>
      <c r="UL85" s="184" t="s">
        <v>1800</v>
      </c>
      <c r="UM85" s="184" t="s">
        <v>1801</v>
      </c>
      <c r="UN85" s="184" t="s">
        <v>1802</v>
      </c>
      <c r="UO85" s="184" t="s">
        <v>1803</v>
      </c>
      <c r="UP85" s="184" t="s">
        <v>1804</v>
      </c>
      <c r="UQ85" s="184" t="s">
        <v>2164</v>
      </c>
      <c r="UR85" s="184" t="s">
        <v>1805</v>
      </c>
      <c r="US85" s="184" t="s">
        <v>1806</v>
      </c>
      <c r="UT85" s="184" t="s">
        <v>1807</v>
      </c>
      <c r="UU85" s="184" t="s">
        <v>1808</v>
      </c>
      <c r="UV85" s="184" t="s">
        <v>1809</v>
      </c>
      <c r="UW85" s="184" t="s">
        <v>1810</v>
      </c>
      <c r="UX85" s="184" t="s">
        <v>1811</v>
      </c>
      <c r="UY85" s="184" t="s">
        <v>1812</v>
      </c>
      <c r="UZ85" s="184" t="s">
        <v>1813</v>
      </c>
      <c r="VA85" s="184" t="s">
        <v>1814</v>
      </c>
      <c r="VB85" s="184" t="s">
        <v>1815</v>
      </c>
      <c r="VC85" s="184" t="s">
        <v>1816</v>
      </c>
      <c r="VD85" s="184" t="s">
        <v>1817</v>
      </c>
      <c r="VE85" s="184" t="s">
        <v>1818</v>
      </c>
      <c r="VF85" s="184" t="s">
        <v>1819</v>
      </c>
      <c r="VG85" s="184" t="s">
        <v>2165</v>
      </c>
      <c r="VH85" s="184" t="s">
        <v>2166</v>
      </c>
      <c r="VI85" s="184" t="s">
        <v>2167</v>
      </c>
      <c r="VJ85" s="184" t="s">
        <v>1823</v>
      </c>
      <c r="VK85" s="184" t="s">
        <v>1824</v>
      </c>
      <c r="VL85" s="184" t="s">
        <v>1825</v>
      </c>
      <c r="VM85" s="184" t="s">
        <v>1826</v>
      </c>
      <c r="VN85" s="184" t="s">
        <v>1827</v>
      </c>
      <c r="VO85" s="184" t="s">
        <v>1828</v>
      </c>
      <c r="VP85" s="184" t="s">
        <v>1829</v>
      </c>
      <c r="VQ85" s="184" t="s">
        <v>1830</v>
      </c>
      <c r="VR85" s="184" t="s">
        <v>1831</v>
      </c>
      <c r="VS85" s="184" t="s">
        <v>2168</v>
      </c>
      <c r="VT85" s="184" t="s">
        <v>1832</v>
      </c>
      <c r="VU85" s="184" t="s">
        <v>1833</v>
      </c>
      <c r="VV85" s="184" t="s">
        <v>1834</v>
      </c>
      <c r="VW85" s="184" t="s">
        <v>1835</v>
      </c>
      <c r="VX85" s="184" t="s">
        <v>1836</v>
      </c>
      <c r="VY85" s="184" t="s">
        <v>1837</v>
      </c>
      <c r="VZ85" s="184" t="s">
        <v>1838</v>
      </c>
      <c r="WA85" s="184" t="s">
        <v>1839</v>
      </c>
      <c r="WB85" s="184" t="s">
        <v>1840</v>
      </c>
      <c r="WC85" s="184" t="s">
        <v>1841</v>
      </c>
      <c r="WD85" s="184" t="s">
        <v>1842</v>
      </c>
      <c r="WE85" s="184" t="s">
        <v>1843</v>
      </c>
      <c r="WF85" s="184" t="s">
        <v>1844</v>
      </c>
      <c r="WG85" s="184" t="s">
        <v>1845</v>
      </c>
      <c r="WH85" s="184" t="s">
        <v>1846</v>
      </c>
      <c r="WI85" s="184" t="s">
        <v>1847</v>
      </c>
      <c r="WJ85" s="184" t="s">
        <v>1848</v>
      </c>
      <c r="WK85" s="184" t="s">
        <v>1849</v>
      </c>
      <c r="WL85" s="184" t="s">
        <v>1850</v>
      </c>
      <c r="WM85" s="184" t="s">
        <v>1851</v>
      </c>
      <c r="WN85" s="184" t="s">
        <v>1852</v>
      </c>
      <c r="WO85" s="184" t="s">
        <v>1853</v>
      </c>
      <c r="WP85" s="184" t="s">
        <v>1854</v>
      </c>
      <c r="WQ85" s="184" t="s">
        <v>1855</v>
      </c>
      <c r="WR85" s="184" t="s">
        <v>1856</v>
      </c>
      <c r="WS85" s="184" t="s">
        <v>2169</v>
      </c>
      <c r="WT85" s="184" t="s">
        <v>2170</v>
      </c>
      <c r="WU85" s="184" t="s">
        <v>1857</v>
      </c>
      <c r="WV85" s="184" t="s">
        <v>1858</v>
      </c>
      <c r="WW85" s="184" t="s">
        <v>1859</v>
      </c>
      <c r="WX85" s="184" t="s">
        <v>2171</v>
      </c>
      <c r="WY85" s="184" t="s">
        <v>1860</v>
      </c>
      <c r="WZ85" s="184" t="s">
        <v>1861</v>
      </c>
      <c r="XA85" s="184" t="s">
        <v>1862</v>
      </c>
      <c r="XB85" s="184" t="s">
        <v>1863</v>
      </c>
      <c r="XC85" s="184" t="s">
        <v>2172</v>
      </c>
      <c r="XD85" s="184" t="s">
        <v>2173</v>
      </c>
      <c r="XE85" s="184" t="s">
        <v>2174</v>
      </c>
      <c r="XF85" s="184" t="s">
        <v>1867</v>
      </c>
      <c r="XG85" s="184" t="s">
        <v>1868</v>
      </c>
      <c r="XH85" s="184" t="s">
        <v>1869</v>
      </c>
      <c r="XI85" s="184" t="s">
        <v>2175</v>
      </c>
      <c r="XJ85" s="184" t="s">
        <v>1870</v>
      </c>
      <c r="XK85" s="184" t="s">
        <v>1871</v>
      </c>
      <c r="XL85" s="184" t="s">
        <v>1872</v>
      </c>
      <c r="XM85" s="184" t="s">
        <v>1873</v>
      </c>
      <c r="XN85" s="184" t="s">
        <v>1874</v>
      </c>
      <c r="XO85" s="184" t="s">
        <v>1875</v>
      </c>
      <c r="XP85" s="184" t="s">
        <v>1876</v>
      </c>
      <c r="XQ85" s="184" t="s">
        <v>1877</v>
      </c>
      <c r="XR85" s="184" t="s">
        <v>1878</v>
      </c>
      <c r="XS85" s="184" t="s">
        <v>1879</v>
      </c>
      <c r="XT85" s="184" t="s">
        <v>1880</v>
      </c>
      <c r="XU85" s="184" t="s">
        <v>1881</v>
      </c>
      <c r="XV85" s="184" t="s">
        <v>1882</v>
      </c>
      <c r="XW85" s="184" t="s">
        <v>1883</v>
      </c>
      <c r="XX85" s="184" t="s">
        <v>1884</v>
      </c>
      <c r="XY85" s="184" t="s">
        <v>1885</v>
      </c>
      <c r="XZ85" s="184" t="s">
        <v>1886</v>
      </c>
      <c r="YA85" s="184" t="s">
        <v>2176</v>
      </c>
      <c r="YB85" s="184" t="s">
        <v>2177</v>
      </c>
      <c r="YC85" s="184" t="s">
        <v>1888</v>
      </c>
      <c r="YD85" s="184" t="s">
        <v>1889</v>
      </c>
      <c r="YE85" s="184" t="s">
        <v>1890</v>
      </c>
      <c r="YF85" s="184" t="s">
        <v>1891</v>
      </c>
      <c r="YG85" s="184" t="s">
        <v>2178</v>
      </c>
      <c r="YH85" s="184" t="s">
        <v>1892</v>
      </c>
      <c r="YI85" s="184" t="s">
        <v>1893</v>
      </c>
      <c r="YJ85" s="184" t="s">
        <v>1894</v>
      </c>
      <c r="YK85" s="184" t="s">
        <v>1895</v>
      </c>
      <c r="YL85" s="184" t="s">
        <v>1896</v>
      </c>
      <c r="YM85" s="184" t="s">
        <v>1897</v>
      </c>
      <c r="YN85" s="184" t="s">
        <v>1898</v>
      </c>
      <c r="YO85" s="184" t="s">
        <v>1899</v>
      </c>
      <c r="YP85" s="184" t="s">
        <v>1900</v>
      </c>
      <c r="YQ85" s="184" t="s">
        <v>2179</v>
      </c>
      <c r="YR85" s="184" t="s">
        <v>2180</v>
      </c>
      <c r="YS85" s="184" t="s">
        <v>2181</v>
      </c>
      <c r="YT85" s="184" t="s">
        <v>1904</v>
      </c>
      <c r="YU85" s="184" t="s">
        <v>1905</v>
      </c>
      <c r="YV85" s="184" t="s">
        <v>1906</v>
      </c>
      <c r="YW85" s="184" t="s">
        <v>1907</v>
      </c>
      <c r="YX85" s="184" t="s">
        <v>1908</v>
      </c>
      <c r="YY85" s="184" t="s">
        <v>1909</v>
      </c>
      <c r="YZ85" s="184" t="s">
        <v>1910</v>
      </c>
      <c r="ZA85" s="184" t="s">
        <v>1911</v>
      </c>
      <c r="ZB85" s="184" t="s">
        <v>1912</v>
      </c>
      <c r="ZC85" s="184" t="s">
        <v>1913</v>
      </c>
      <c r="ZD85" s="184" t="s">
        <v>1914</v>
      </c>
      <c r="ZE85" s="184" t="s">
        <v>1915</v>
      </c>
      <c r="ZF85" s="184" t="s">
        <v>1916</v>
      </c>
      <c r="ZG85" s="184" t="s">
        <v>1917</v>
      </c>
      <c r="ZH85" s="184" t="s">
        <v>1918</v>
      </c>
      <c r="ZI85" s="184" t="s">
        <v>1919</v>
      </c>
      <c r="ZJ85" s="184" t="s">
        <v>1920</v>
      </c>
      <c r="ZK85" s="184" t="s">
        <v>1921</v>
      </c>
      <c r="ZL85" s="184" t="s">
        <v>1922</v>
      </c>
      <c r="ZM85" s="184" t="s">
        <v>1923</v>
      </c>
      <c r="ZN85" s="184" t="s">
        <v>1924</v>
      </c>
      <c r="ZO85" s="184" t="s">
        <v>1925</v>
      </c>
      <c r="ZP85" s="184" t="s">
        <v>1926</v>
      </c>
      <c r="ZQ85" s="184" t="s">
        <v>1927</v>
      </c>
      <c r="ZR85" s="184" t="s">
        <v>1928</v>
      </c>
      <c r="ZS85" s="184" t="s">
        <v>1929</v>
      </c>
      <c r="ZT85" s="184" t="s">
        <v>1930</v>
      </c>
      <c r="ZU85" s="184" t="s">
        <v>1931</v>
      </c>
      <c r="ZV85" s="184" t="s">
        <v>1932</v>
      </c>
      <c r="ZW85" s="184" t="s">
        <v>1933</v>
      </c>
      <c r="ZX85" s="184" t="s">
        <v>1934</v>
      </c>
      <c r="ZY85" s="184" t="s">
        <v>1935</v>
      </c>
      <c r="ZZ85" s="184" t="s">
        <v>1936</v>
      </c>
      <c r="AAA85" s="184" t="s">
        <v>1937</v>
      </c>
      <c r="AAB85" s="184" t="s">
        <v>1938</v>
      </c>
      <c r="AAC85" s="184" t="s">
        <v>2182</v>
      </c>
      <c r="AAD85" s="184" t="s">
        <v>2183</v>
      </c>
      <c r="AAE85" s="184" t="s">
        <v>2184</v>
      </c>
      <c r="AAF85" s="184" t="s">
        <v>1940</v>
      </c>
      <c r="AAG85" s="184" t="s">
        <v>1941</v>
      </c>
      <c r="AAH85" s="184" t="s">
        <v>1942</v>
      </c>
      <c r="AAI85" s="184" t="s">
        <v>1943</v>
      </c>
      <c r="AAJ85" s="184" t="s">
        <v>1944</v>
      </c>
      <c r="AAK85" s="184" t="s">
        <v>1945</v>
      </c>
      <c r="AAL85" s="184" t="s">
        <v>1946</v>
      </c>
      <c r="AAM85" s="184" t="s">
        <v>1947</v>
      </c>
      <c r="AAN85" s="184" t="s">
        <v>1948</v>
      </c>
      <c r="AAO85" s="184" t="s">
        <v>1949</v>
      </c>
      <c r="AAP85" s="184" t="s">
        <v>1950</v>
      </c>
      <c r="AAQ85" s="184" t="s">
        <v>1951</v>
      </c>
      <c r="AAR85" s="184" t="s">
        <v>1952</v>
      </c>
      <c r="AAS85" s="184" t="s">
        <v>1953</v>
      </c>
      <c r="AAT85" s="184" t="s">
        <v>1954</v>
      </c>
      <c r="AAU85" s="184" t="s">
        <v>1955</v>
      </c>
      <c r="AAV85" s="184" t="s">
        <v>1956</v>
      </c>
      <c r="AAW85" s="184" t="s">
        <v>1957</v>
      </c>
      <c r="AAX85" s="184" t="s">
        <v>2185</v>
      </c>
      <c r="AAY85" s="184" t="s">
        <v>1958</v>
      </c>
      <c r="AAZ85" s="184" t="s">
        <v>1959</v>
      </c>
      <c r="ABA85" s="184" t="s">
        <v>1960</v>
      </c>
      <c r="ABB85" s="184" t="s">
        <v>1961</v>
      </c>
      <c r="ABC85" s="184" t="s">
        <v>1962</v>
      </c>
      <c r="ABD85" s="184" t="s">
        <v>1963</v>
      </c>
      <c r="ABE85" s="184" t="s">
        <v>1964</v>
      </c>
      <c r="ABF85" s="184" t="s">
        <v>2186</v>
      </c>
      <c r="ABG85" s="184" t="s">
        <v>2187</v>
      </c>
      <c r="ABH85" s="184" t="s">
        <v>1965</v>
      </c>
      <c r="ABI85" s="184" t="s">
        <v>2188</v>
      </c>
      <c r="ABJ85" s="184" t="s">
        <v>2189</v>
      </c>
      <c r="ABK85" s="184" t="s">
        <v>2190</v>
      </c>
      <c r="ABL85" s="184" t="s">
        <v>2191</v>
      </c>
      <c r="ABM85" s="184" t="s">
        <v>1969</v>
      </c>
      <c r="ABN85" s="184" t="s">
        <v>1970</v>
      </c>
      <c r="ABO85" s="184" t="s">
        <v>1971</v>
      </c>
      <c r="ABP85" s="184" t="s">
        <v>1972</v>
      </c>
      <c r="ABQ85" s="184" t="s">
        <v>1973</v>
      </c>
      <c r="ABR85" s="184" t="s">
        <v>1974</v>
      </c>
      <c r="ABS85" s="184" t="s">
        <v>1975</v>
      </c>
      <c r="ABT85" s="184" t="s">
        <v>1976</v>
      </c>
      <c r="ABU85" s="184" t="s">
        <v>2192</v>
      </c>
      <c r="ABV85" s="184" t="s">
        <v>1977</v>
      </c>
      <c r="ABW85" s="184" t="s">
        <v>1978</v>
      </c>
      <c r="ABX85" s="184" t="s">
        <v>1979</v>
      </c>
      <c r="ABY85" s="184" t="s">
        <v>1980</v>
      </c>
      <c r="ABZ85" s="184" t="s">
        <v>1981</v>
      </c>
      <c r="ACA85" s="184" t="s">
        <v>1982</v>
      </c>
      <c r="ACB85" s="184" t="s">
        <v>1983</v>
      </c>
      <c r="ACC85" s="184" t="s">
        <v>1984</v>
      </c>
      <c r="ACD85" s="184" t="s">
        <v>1985</v>
      </c>
      <c r="ACE85" s="184" t="s">
        <v>1986</v>
      </c>
      <c r="ACF85" s="184" t="s">
        <v>1987</v>
      </c>
      <c r="ACG85" s="184" t="s">
        <v>1988</v>
      </c>
      <c r="ACH85" s="184" t="s">
        <v>1989</v>
      </c>
      <c r="ACI85" s="184" t="s">
        <v>1990</v>
      </c>
      <c r="ACJ85" s="184" t="s">
        <v>1991</v>
      </c>
      <c r="ACK85" s="184" t="s">
        <v>1992</v>
      </c>
      <c r="ACL85" s="184" t="s">
        <v>1993</v>
      </c>
      <c r="ACM85" s="184" t="s">
        <v>1994</v>
      </c>
      <c r="ACN85" s="184" t="s">
        <v>1995</v>
      </c>
      <c r="ACO85" s="184" t="s">
        <v>2193</v>
      </c>
      <c r="ACP85" s="184" t="s">
        <v>1996</v>
      </c>
      <c r="ACQ85" s="184" t="s">
        <v>1997</v>
      </c>
      <c r="ACR85" s="184" t="s">
        <v>1998</v>
      </c>
      <c r="ACS85" s="184" t="s">
        <v>1999</v>
      </c>
      <c r="ACT85" s="184" t="s">
        <v>2194</v>
      </c>
      <c r="ACU85" s="184" t="s">
        <v>2000</v>
      </c>
      <c r="ACV85" s="184" t="s">
        <v>2001</v>
      </c>
      <c r="ACW85" s="184" t="s">
        <v>2002</v>
      </c>
      <c r="ACX85" s="184" t="s">
        <v>2003</v>
      </c>
      <c r="ACY85" s="184" t="s">
        <v>2004</v>
      </c>
      <c r="ACZ85" s="184" t="s">
        <v>1863</v>
      </c>
      <c r="ADA85" s="184" t="s">
        <v>2195</v>
      </c>
      <c r="ADB85" s="184" t="s">
        <v>2196</v>
      </c>
      <c r="ADC85" s="184" t="s">
        <v>2197</v>
      </c>
      <c r="ADD85" s="184" t="s">
        <v>2005</v>
      </c>
      <c r="ADE85" s="184" t="s">
        <v>2006</v>
      </c>
      <c r="ADF85" s="184" t="s">
        <v>2007</v>
      </c>
      <c r="ADG85" s="184" t="s">
        <v>2008</v>
      </c>
      <c r="ADH85" s="184" t="s">
        <v>2009</v>
      </c>
      <c r="ADI85" s="184" t="s">
        <v>1499</v>
      </c>
      <c r="ADJ85" s="184" t="s">
        <v>2010</v>
      </c>
      <c r="ADK85" s="184" t="s">
        <v>2011</v>
      </c>
      <c r="ADL85" s="184" t="s">
        <v>2012</v>
      </c>
      <c r="ADM85" s="184" t="s">
        <v>2013</v>
      </c>
      <c r="ADN85" s="184" t="s">
        <v>2014</v>
      </c>
      <c r="ADO85" s="184" t="s">
        <v>2015</v>
      </c>
      <c r="ADP85" s="184" t="s">
        <v>2016</v>
      </c>
      <c r="ADQ85" s="184" t="s">
        <v>2017</v>
      </c>
      <c r="ADR85" s="184" t="s">
        <v>2018</v>
      </c>
      <c r="ADS85" s="184" t="s">
        <v>2019</v>
      </c>
      <c r="ADT85" s="184" t="s">
        <v>2020</v>
      </c>
      <c r="ADU85" s="184" t="s">
        <v>2021</v>
      </c>
      <c r="ADV85" s="184" t="s">
        <v>2022</v>
      </c>
      <c r="ADW85" s="184" t="s">
        <v>2023</v>
      </c>
      <c r="ADX85" s="184" t="s">
        <v>2024</v>
      </c>
      <c r="ADY85" s="184" t="s">
        <v>2040</v>
      </c>
      <c r="ADZ85" s="184" t="s">
        <v>2025</v>
      </c>
      <c r="AEA85" s="184" t="s">
        <v>2026</v>
      </c>
      <c r="AEB85" s="184" t="s">
        <v>2027</v>
      </c>
      <c r="AEC85" s="184" t="s">
        <v>2028</v>
      </c>
      <c r="AED85" s="184" t="s">
        <v>2029</v>
      </c>
      <c r="AEE85" s="184" t="s">
        <v>2030</v>
      </c>
      <c r="AEF85" s="184" t="s">
        <v>2031</v>
      </c>
      <c r="AEG85" s="184" t="s">
        <v>2032</v>
      </c>
      <c r="AEH85" s="184" t="s">
        <v>2033</v>
      </c>
      <c r="AEI85" s="184" t="s">
        <v>2034</v>
      </c>
      <c r="AEJ85" s="184" t="s">
        <v>2035</v>
      </c>
      <c r="AEK85" s="184" t="s">
        <v>2036</v>
      </c>
      <c r="AEL85" s="184" t="s">
        <v>2037</v>
      </c>
      <c r="AEM85" s="184" t="s">
        <v>2038</v>
      </c>
      <c r="AEN85" s="184" t="s">
        <v>2039</v>
      </c>
      <c r="AEO85" s="184" t="s">
        <v>2041</v>
      </c>
      <c r="AEP85" s="184" t="s">
        <v>2042</v>
      </c>
      <c r="AEQ85" s="184" t="s">
        <v>2043</v>
      </c>
      <c r="AER85" s="184" t="s">
        <v>2044</v>
      </c>
      <c r="AES85" s="184" t="s">
        <v>2045</v>
      </c>
      <c r="AET85" s="184" t="s">
        <v>2046</v>
      </c>
      <c r="AEU85" s="184" t="s">
        <v>2047</v>
      </c>
      <c r="AEV85" s="184" t="s">
        <v>2048</v>
      </c>
      <c r="AEW85" s="184" t="s">
        <v>2049</v>
      </c>
      <c r="AEX85" s="184" t="s">
        <v>2050</v>
      </c>
      <c r="AEY85" s="184" t="s">
        <v>2051</v>
      </c>
      <c r="AEZ85" s="184" t="s">
        <v>2052</v>
      </c>
      <c r="AFA85" s="184" t="s">
        <v>2053</v>
      </c>
      <c r="AFB85" s="184" t="s">
        <v>2054</v>
      </c>
      <c r="AFC85" s="184" t="s">
        <v>2055</v>
      </c>
      <c r="AFD85" s="184" t="s">
        <v>2056</v>
      </c>
      <c r="AFE85" s="184" t="s">
        <v>2057</v>
      </c>
      <c r="AFF85" s="184" t="s">
        <v>2058</v>
      </c>
      <c r="AFG85" s="184" t="s">
        <v>2059</v>
      </c>
      <c r="AFH85" s="184" t="s">
        <v>2060</v>
      </c>
      <c r="AFI85" s="184" t="s">
        <v>2061</v>
      </c>
      <c r="AFJ85" s="184" t="s">
        <v>2062</v>
      </c>
      <c r="AFK85" s="184" t="s">
        <v>2063</v>
      </c>
      <c r="AFL85" s="184" t="s">
        <v>2064</v>
      </c>
      <c r="AFM85" s="184" t="s">
        <v>2065</v>
      </c>
      <c r="AFN85" s="184" t="s">
        <v>2066</v>
      </c>
      <c r="AFO85" s="184" t="s">
        <v>2067</v>
      </c>
      <c r="AFP85" s="184" t="s">
        <v>2068</v>
      </c>
      <c r="AFQ85" s="184" t="s">
        <v>2069</v>
      </c>
      <c r="AFR85" s="184" t="s">
        <v>2070</v>
      </c>
      <c r="AFS85" s="184" t="s">
        <v>2071</v>
      </c>
      <c r="AFT85" s="184" t="s">
        <v>2072</v>
      </c>
      <c r="AFU85" s="184" t="s">
        <v>2073</v>
      </c>
      <c r="AFV85" s="184" t="s">
        <v>2074</v>
      </c>
      <c r="AFW85" s="184" t="s">
        <v>2075</v>
      </c>
      <c r="AFX85" s="184" t="s">
        <v>2076</v>
      </c>
      <c r="AFY85" s="184" t="s">
        <v>2077</v>
      </c>
      <c r="AFZ85" s="184" t="s">
        <v>2078</v>
      </c>
      <c r="AGA85" s="184" t="s">
        <v>2079</v>
      </c>
      <c r="AGB85" s="184" t="s">
        <v>2080</v>
      </c>
      <c r="AGC85" s="184" t="s">
        <v>2081</v>
      </c>
      <c r="AGD85" s="184" t="s">
        <v>2082</v>
      </c>
      <c r="AGE85" s="184" t="s">
        <v>2083</v>
      </c>
      <c r="AGF85" s="184" t="s">
        <v>2084</v>
      </c>
      <c r="AGG85" s="184" t="s">
        <v>2085</v>
      </c>
      <c r="AGH85" s="184" t="s">
        <v>2086</v>
      </c>
      <c r="AGI85" s="184" t="s">
        <v>2087</v>
      </c>
      <c r="AGJ85" s="184" t="s">
        <v>2088</v>
      </c>
      <c r="AGK85" s="184" t="s">
        <v>2089</v>
      </c>
      <c r="AGL85" s="184" t="s">
        <v>2090</v>
      </c>
      <c r="AGM85" s="184" t="s">
        <v>2091</v>
      </c>
      <c r="AGN85" s="184" t="s">
        <v>2092</v>
      </c>
      <c r="AGO85" s="184" t="s">
        <v>2093</v>
      </c>
      <c r="AGP85" s="184" t="s">
        <v>2094</v>
      </c>
      <c r="AGQ85" s="184" t="s">
        <v>2095</v>
      </c>
      <c r="AGR85" s="184" t="s">
        <v>2096</v>
      </c>
      <c r="AGS85" s="184" t="s">
        <v>2097</v>
      </c>
      <c r="AGT85" s="184" t="s">
        <v>2098</v>
      </c>
      <c r="AGU85" s="184" t="s">
        <v>2099</v>
      </c>
      <c r="AGV85" s="184" t="s">
        <v>2100</v>
      </c>
      <c r="AGW85" s="184" t="s">
        <v>2101</v>
      </c>
      <c r="AGX85" s="184" t="s">
        <v>2102</v>
      </c>
      <c r="AGY85" s="184" t="s">
        <v>2103</v>
      </c>
      <c r="AGZ85" s="184" t="s">
        <v>2104</v>
      </c>
      <c r="AHA85" s="184" t="s">
        <v>2105</v>
      </c>
      <c r="AHB85" s="184" t="s">
        <v>2106</v>
      </c>
      <c r="AHC85" s="184" t="s">
        <v>2107</v>
      </c>
      <c r="AHD85" s="184" t="s">
        <v>2108</v>
      </c>
      <c r="AHE85" s="184" t="s">
        <v>2109</v>
      </c>
      <c r="AHF85" s="184" t="s">
        <v>2110</v>
      </c>
      <c r="AHG85" s="184" t="s">
        <v>2111</v>
      </c>
      <c r="AHH85" s="184" t="s">
        <v>2112</v>
      </c>
      <c r="AHI85" s="184" t="s">
        <v>2113</v>
      </c>
      <c r="AHJ85" s="184" t="s">
        <v>2114</v>
      </c>
      <c r="AHK85" s="184" t="s">
        <v>2115</v>
      </c>
      <c r="AHL85" s="184" t="s">
        <v>2116</v>
      </c>
      <c r="AHM85" s="184" t="s">
        <v>2117</v>
      </c>
      <c r="AHN85" s="184" t="s">
        <v>2118</v>
      </c>
    </row>
    <row r="86" spans="2:898">
      <c r="B86" s="184" t="s">
        <v>6226</v>
      </c>
      <c r="C86" s="184">
        <v>573605532.62</v>
      </c>
      <c r="D86" s="184">
        <v>3178927.7</v>
      </c>
      <c r="E86" s="184">
        <v>10480206.130000001</v>
      </c>
      <c r="F86" s="184">
        <v>5710074.0700000003</v>
      </c>
      <c r="G86" s="184">
        <v>36024874.200000003</v>
      </c>
      <c r="H86" s="184">
        <v>-3236598.47</v>
      </c>
      <c r="I86" s="184">
        <v>304706640.5</v>
      </c>
      <c r="J86" s="184">
        <v>81566270.120000005</v>
      </c>
      <c r="K86" s="184">
        <v>13234471.039999999</v>
      </c>
      <c r="L86" s="184">
        <v>10773174.67</v>
      </c>
      <c r="M86" s="184">
        <v>-310383.76</v>
      </c>
      <c r="N86" s="184">
        <v>5563534.8700000001</v>
      </c>
      <c r="O86" s="184">
        <v>97494519.370000005</v>
      </c>
      <c r="P86" s="184">
        <v>6788695.9199999999</v>
      </c>
      <c r="Q86" s="184">
        <v>1210914.95</v>
      </c>
      <c r="R86" s="184">
        <v>818477.04</v>
      </c>
      <c r="S86" s="184">
        <v>26627595.41</v>
      </c>
      <c r="T86" s="184">
        <v>699413.52</v>
      </c>
      <c r="U86" s="184">
        <v>863539939.83000004</v>
      </c>
      <c r="V86" s="184">
        <v>4747059.53</v>
      </c>
      <c r="W86" s="184">
        <v>25146234.07</v>
      </c>
      <c r="X86" s="184">
        <v>114600879.43000001</v>
      </c>
      <c r="Y86" s="184">
        <v>4377941.2699999996</v>
      </c>
      <c r="Z86" s="184">
        <v>-8481999.8399999999</v>
      </c>
      <c r="AA86" s="184">
        <v>4579493.54</v>
      </c>
      <c r="AB86" s="184">
        <v>-1622945.29</v>
      </c>
      <c r="AC86" s="184">
        <v>3051853.38</v>
      </c>
      <c r="AD86" s="184">
        <v>-10948089.199999999</v>
      </c>
      <c r="AE86" s="184">
        <v>-30094923.010000002</v>
      </c>
      <c r="AF86" s="184">
        <v>-6766124.1699999999</v>
      </c>
      <c r="AG86" s="184">
        <v>-32182826.5</v>
      </c>
      <c r="AH86" s="184">
        <v>-19269204.870000001</v>
      </c>
      <c r="AI86" s="184">
        <v>796950.12</v>
      </c>
      <c r="AJ86" s="184">
        <v>-1538419.18</v>
      </c>
      <c r="AK86" s="184">
        <v>69490839.319999993</v>
      </c>
      <c r="AL86" s="184">
        <v>965891.52</v>
      </c>
      <c r="AM86" s="184">
        <v>58183416.780000001</v>
      </c>
      <c r="AN86" s="184">
        <v>6463723.9800000004</v>
      </c>
      <c r="AO86" s="184">
        <v>-185670.27</v>
      </c>
      <c r="AP86" s="184">
        <v>1320586.3999999999</v>
      </c>
      <c r="AQ86" s="184">
        <v>-4474597.82</v>
      </c>
      <c r="AR86" s="184">
        <v>-5608431.8899999997</v>
      </c>
      <c r="AS86" s="184">
        <v>145003461.74000001</v>
      </c>
      <c r="AT86" s="184">
        <v>7144684.0999999996</v>
      </c>
      <c r="AU86" s="184">
        <v>11629791.01</v>
      </c>
      <c r="AV86" s="184">
        <v>9476957.6699999999</v>
      </c>
      <c r="AW86" s="184">
        <v>198078.48</v>
      </c>
      <c r="AX86" s="184">
        <v>2010909.32</v>
      </c>
      <c r="AY86" s="184">
        <v>16109159.609999999</v>
      </c>
      <c r="AZ86" s="184">
        <v>8243517.2000000002</v>
      </c>
      <c r="BA86" s="184">
        <v>9059695.8800000008</v>
      </c>
      <c r="BB86" s="184">
        <v>7399375.9500000002</v>
      </c>
      <c r="BC86" s="184">
        <v>9491124.1300000008</v>
      </c>
      <c r="BD86" s="184">
        <v>2100114.02</v>
      </c>
      <c r="BE86" s="184">
        <v>12751710.970000001</v>
      </c>
      <c r="BF86" s="184">
        <v>6437037.0099999998</v>
      </c>
      <c r="BG86" s="184">
        <v>24821030.98</v>
      </c>
      <c r="BH86" s="184">
        <v>27441390.41</v>
      </c>
      <c r="BI86" s="184">
        <v>68874011.400000006</v>
      </c>
      <c r="BJ86" s="184">
        <v>2653551.56</v>
      </c>
      <c r="BK86" s="184">
        <v>-426455.03</v>
      </c>
      <c r="BL86" s="184">
        <v>-2120745.84</v>
      </c>
      <c r="BM86" s="184">
        <v>5163650.59</v>
      </c>
      <c r="BN86" s="184">
        <v>845764.89</v>
      </c>
      <c r="BO86" s="184">
        <v>261141.13</v>
      </c>
      <c r="BP86" s="184">
        <v>613481.47</v>
      </c>
      <c r="BQ86" s="184">
        <v>218997089.84</v>
      </c>
      <c r="BR86" s="184">
        <v>12390301.33</v>
      </c>
      <c r="BS86" s="184">
        <v>9173823.3000000007</v>
      </c>
      <c r="BT86" s="184">
        <v>4669664.13</v>
      </c>
      <c r="BU86" s="184">
        <v>4128692.7</v>
      </c>
      <c r="BV86" s="184">
        <v>4109116.49</v>
      </c>
      <c r="BW86" s="184">
        <v>8191391.79</v>
      </c>
      <c r="BX86" s="184">
        <v>16161147.970000001</v>
      </c>
      <c r="BY86" s="184">
        <v>44380494.119999997</v>
      </c>
      <c r="BZ86" s="184">
        <v>4783126.79</v>
      </c>
      <c r="CA86" s="184">
        <v>-7484448.79</v>
      </c>
      <c r="CB86" s="184">
        <v>2661110.13</v>
      </c>
      <c r="CC86" s="184">
        <v>2107796.39</v>
      </c>
      <c r="CD86" s="184">
        <v>5475978.0499999998</v>
      </c>
      <c r="CE86" s="184">
        <v>778044.24</v>
      </c>
      <c r="CF86" s="184">
        <v>1701282538.3299999</v>
      </c>
      <c r="CG86" s="184">
        <v>23417456.289999999</v>
      </c>
      <c r="CH86" s="184">
        <v>20646859.609999999</v>
      </c>
      <c r="CI86" s="184">
        <v>10066648.82</v>
      </c>
      <c r="CJ86" s="184">
        <v>34984401.25</v>
      </c>
      <c r="CK86" s="184">
        <v>11553403.91</v>
      </c>
      <c r="CL86" s="184">
        <v>16940617.780000001</v>
      </c>
      <c r="CM86" s="184">
        <v>21353766.73</v>
      </c>
      <c r="CN86" s="184">
        <v>12596459.98</v>
      </c>
      <c r="CO86" s="184">
        <v>1702384.12</v>
      </c>
      <c r="CP86" s="184">
        <v>11173728.1</v>
      </c>
      <c r="CQ86" s="184">
        <v>8495780.0600000005</v>
      </c>
      <c r="CR86" s="184">
        <v>16299986.93</v>
      </c>
      <c r="CS86" s="184">
        <v>151121488.31</v>
      </c>
      <c r="CT86" s="184">
        <v>18177745.140000001</v>
      </c>
      <c r="CU86" s="184">
        <v>13629619.890000001</v>
      </c>
      <c r="CV86" s="184">
        <v>3298006.96</v>
      </c>
      <c r="CW86" s="184">
        <v>15656968.119999999</v>
      </c>
      <c r="CX86" s="184">
        <v>2198058.0299999998</v>
      </c>
      <c r="CY86" s="184">
        <v>6850434.8899999997</v>
      </c>
      <c r="CZ86" s="184">
        <v>11983011.869999999</v>
      </c>
      <c r="DA86" s="184">
        <v>50025621.789999999</v>
      </c>
      <c r="DB86" s="184">
        <v>131268695.11</v>
      </c>
      <c r="DC86" s="184">
        <v>-821030.5</v>
      </c>
      <c r="DD86" s="184">
        <v>2228405.5099999998</v>
      </c>
      <c r="DE86" s="184">
        <v>10820279.970000001</v>
      </c>
      <c r="DF86" s="184">
        <v>17095266.120000001</v>
      </c>
      <c r="DG86" s="184">
        <v>1977925.36</v>
      </c>
      <c r="DH86" s="184">
        <v>5046410.24</v>
      </c>
      <c r="DI86" s="184">
        <v>15679022.33</v>
      </c>
      <c r="DJ86" s="184">
        <v>910819089.32000005</v>
      </c>
      <c r="DK86" s="184">
        <v>3974115.1</v>
      </c>
      <c r="DL86" s="184">
        <v>16111249.960000001</v>
      </c>
      <c r="DM86" s="184">
        <v>32608307.649999999</v>
      </c>
      <c r="DN86" s="184">
        <v>12084291.720000001</v>
      </c>
      <c r="DO86" s="184">
        <v>8877579.9100000001</v>
      </c>
      <c r="DP86" s="184">
        <v>42561680.149999999</v>
      </c>
      <c r="DQ86" s="184">
        <v>31270213.93</v>
      </c>
      <c r="DR86" s="184">
        <v>37729908.840000004</v>
      </c>
      <c r="DS86" s="184">
        <v>124053925.33</v>
      </c>
      <c r="DT86" s="184">
        <v>-8901329.6199999992</v>
      </c>
      <c r="DU86" s="184">
        <v>16014343.02</v>
      </c>
      <c r="DV86" s="184">
        <v>-9726524.6600000001</v>
      </c>
      <c r="DW86" s="184">
        <v>-998465.6</v>
      </c>
      <c r="DX86" s="184">
        <v>2287212.4300000002</v>
      </c>
      <c r="DY86" s="184">
        <v>5983136.96</v>
      </c>
      <c r="DZ86" s="184">
        <v>12227735.25</v>
      </c>
      <c r="EA86" s="184">
        <v>-577686.66</v>
      </c>
      <c r="EB86" s="184">
        <v>10995502.75</v>
      </c>
      <c r="EC86" s="184">
        <v>-15984990.16</v>
      </c>
      <c r="ED86" s="184">
        <v>114481998.94</v>
      </c>
      <c r="EE86" s="184">
        <v>179172521.59</v>
      </c>
      <c r="EF86" s="184">
        <v>37901043.630000003</v>
      </c>
      <c r="EG86" s="184">
        <v>8451726.8300000001</v>
      </c>
      <c r="EH86" s="184">
        <v>23180880.559999999</v>
      </c>
      <c r="EI86" s="184">
        <v>571968.07999999996</v>
      </c>
      <c r="EJ86" s="184">
        <v>13438513.720000001</v>
      </c>
      <c r="EK86" s="184">
        <v>2715023.41</v>
      </c>
      <c r="EL86" s="184">
        <v>17169976.989999998</v>
      </c>
      <c r="EM86" s="184">
        <v>168885716.63</v>
      </c>
      <c r="EN86" s="184">
        <v>2722032.76</v>
      </c>
      <c r="EO86" s="184">
        <v>-4775846.68</v>
      </c>
      <c r="EP86" s="184">
        <v>7039051.4699999997</v>
      </c>
      <c r="EQ86" s="184">
        <v>247744.38</v>
      </c>
      <c r="ER86" s="184">
        <v>10159319.890000001</v>
      </c>
      <c r="ES86" s="184">
        <v>-5989378.1100000003</v>
      </c>
      <c r="ET86" s="184">
        <v>2415268.0699999998</v>
      </c>
      <c r="EU86" s="184">
        <v>-1958257.22</v>
      </c>
      <c r="EV86" s="184">
        <v>203555711.02000001</v>
      </c>
      <c r="EW86" s="184">
        <v>32635654.940000001</v>
      </c>
      <c r="EX86" s="184">
        <v>24456795.25</v>
      </c>
      <c r="EY86" s="184">
        <v>10015486.5</v>
      </c>
      <c r="EZ86" s="184">
        <v>19979545.760000002</v>
      </c>
      <c r="FA86" s="184">
        <v>16390824.810000001</v>
      </c>
      <c r="FB86" s="184">
        <v>20858664.109999999</v>
      </c>
      <c r="FC86" s="184">
        <v>14236549.25</v>
      </c>
      <c r="FD86" s="184">
        <v>18275637.050000001</v>
      </c>
      <c r="FE86" s="184">
        <v>30173058.84</v>
      </c>
      <c r="FF86" s="184">
        <v>13990461.789999999</v>
      </c>
      <c r="FG86" s="184">
        <v>7894369.4900000002</v>
      </c>
      <c r="FH86" s="184">
        <v>95021444.299999997</v>
      </c>
      <c r="FI86" s="184">
        <v>12015844.029999999</v>
      </c>
      <c r="FJ86" s="184">
        <v>9563938.1999999993</v>
      </c>
      <c r="FK86" s="184">
        <v>14488003.43</v>
      </c>
      <c r="FL86" s="184">
        <v>8854543.2100000009</v>
      </c>
      <c r="FM86" s="184">
        <v>29289977.530000001</v>
      </c>
      <c r="FN86" s="184">
        <v>3666834.74</v>
      </c>
      <c r="FO86" s="184">
        <v>11454913.32</v>
      </c>
      <c r="FP86" s="184">
        <v>986027464.04999995</v>
      </c>
      <c r="FQ86" s="184">
        <v>9235892.2400000002</v>
      </c>
      <c r="FR86" s="184">
        <v>23219377.579999998</v>
      </c>
      <c r="FS86" s="184">
        <v>13742344.779999999</v>
      </c>
      <c r="FT86" s="184">
        <v>23840733.559999999</v>
      </c>
      <c r="FU86" s="184">
        <v>15897780.84</v>
      </c>
      <c r="FV86" s="184">
        <v>-505680.09</v>
      </c>
      <c r="FW86" s="184">
        <v>-8349490.1399999997</v>
      </c>
      <c r="FX86" s="184">
        <v>18940200.239999998</v>
      </c>
      <c r="FY86" s="184">
        <v>37392645.119999997</v>
      </c>
      <c r="FZ86" s="184">
        <v>11738694.07</v>
      </c>
      <c r="GA86" s="184">
        <v>4070959.32</v>
      </c>
      <c r="GB86" s="184">
        <v>21550956.460000001</v>
      </c>
      <c r="GC86" s="184">
        <v>24926261.82</v>
      </c>
      <c r="GD86" s="184">
        <v>117124735.15000001</v>
      </c>
      <c r="GE86" s="184">
        <v>6059650.3600000003</v>
      </c>
      <c r="GF86" s="184">
        <v>19742276.920000002</v>
      </c>
      <c r="GG86" s="184">
        <v>10311139.9</v>
      </c>
      <c r="GH86" s="184">
        <v>14121988.199999999</v>
      </c>
      <c r="GI86" s="184">
        <v>10170008.529999999</v>
      </c>
      <c r="GJ86" s="184">
        <v>1246446.1200000001</v>
      </c>
      <c r="GK86" s="184">
        <v>35413647.619999997</v>
      </c>
      <c r="GL86" s="184">
        <v>6747933.8600000003</v>
      </c>
      <c r="GM86" s="184">
        <v>7857619.5800000001</v>
      </c>
      <c r="GN86" s="184">
        <v>5862465.21</v>
      </c>
      <c r="GO86" s="184">
        <v>4204569.87</v>
      </c>
      <c r="GP86" s="184">
        <v>136530911.93000001</v>
      </c>
      <c r="GQ86" s="184">
        <v>71830557.989999995</v>
      </c>
      <c r="GR86" s="184">
        <v>15424737.789999999</v>
      </c>
      <c r="GS86" s="184">
        <v>23351833.670000002</v>
      </c>
      <c r="GT86" s="184">
        <v>8497835.8900000006</v>
      </c>
      <c r="GU86" s="184">
        <v>16570991.84</v>
      </c>
      <c r="GV86" s="184">
        <v>13721664.800000001</v>
      </c>
      <c r="GW86" s="184">
        <v>13131385.449999999</v>
      </c>
      <c r="GX86" s="184">
        <v>50049775.689999998</v>
      </c>
      <c r="GY86" s="184">
        <v>12038231.49</v>
      </c>
      <c r="GZ86" s="184">
        <v>-4402733.46</v>
      </c>
      <c r="HA86" s="184">
        <v>-5008896.4800000004</v>
      </c>
      <c r="HB86" s="184">
        <v>-28323947.02</v>
      </c>
      <c r="HC86" s="184">
        <v>135623189.53</v>
      </c>
      <c r="HD86" s="184">
        <v>34085319.969999999</v>
      </c>
      <c r="HE86" s="184">
        <v>5264107.3099999996</v>
      </c>
      <c r="HF86" s="184">
        <v>39139942.25</v>
      </c>
      <c r="HG86" s="184">
        <v>78604819.420000002</v>
      </c>
      <c r="HH86" s="184">
        <v>4525226.9400000004</v>
      </c>
      <c r="HI86" s="184">
        <v>806858229.65999997</v>
      </c>
      <c r="HJ86" s="184">
        <v>-3209900.51</v>
      </c>
      <c r="HK86" s="184">
        <v>26701919.43</v>
      </c>
      <c r="HL86" s="184">
        <v>87972984.450000003</v>
      </c>
      <c r="HM86" s="184">
        <v>-1284123.27</v>
      </c>
      <c r="HN86" s="184">
        <v>19632314.800000001</v>
      </c>
      <c r="HO86" s="184">
        <v>34751600.32</v>
      </c>
      <c r="HP86" s="184">
        <v>6093514.1799999997</v>
      </c>
      <c r="HQ86" s="184">
        <v>345392667.20999998</v>
      </c>
      <c r="HR86" s="184">
        <v>-28783593.949999999</v>
      </c>
      <c r="HS86" s="184">
        <v>8495376.1400000006</v>
      </c>
      <c r="HT86" s="184">
        <v>10652414.859999999</v>
      </c>
      <c r="HU86" s="184">
        <v>14885410.529999999</v>
      </c>
      <c r="HV86" s="184">
        <v>4239952.7</v>
      </c>
      <c r="HW86" s="184">
        <v>8403976.6199999992</v>
      </c>
      <c r="HX86" s="184">
        <v>7847031.4100000001</v>
      </c>
      <c r="HY86" s="184">
        <v>6547388.4500000002</v>
      </c>
      <c r="HZ86" s="184">
        <v>12178328.029999999</v>
      </c>
      <c r="IA86" s="184">
        <v>16815559.350000001</v>
      </c>
      <c r="IB86" s="184">
        <v>58791532.299999997</v>
      </c>
      <c r="IC86" s="184">
        <v>4257492.17</v>
      </c>
      <c r="ID86" s="184">
        <v>5379597.5700000003</v>
      </c>
      <c r="IE86" s="184">
        <v>-3211528.08</v>
      </c>
      <c r="IF86" s="184">
        <v>6207101.29</v>
      </c>
      <c r="IG86" s="184">
        <v>194294222.90000001</v>
      </c>
      <c r="IH86" s="184">
        <v>20990788.120000001</v>
      </c>
      <c r="II86" s="184">
        <v>13533523.1</v>
      </c>
      <c r="IJ86" s="184">
        <v>7423766.0099999998</v>
      </c>
      <c r="IK86" s="184">
        <v>-20707487.079999998</v>
      </c>
      <c r="IL86" s="184">
        <v>6743684.0199999996</v>
      </c>
      <c r="IM86" s="184">
        <v>6865520.5</v>
      </c>
      <c r="IN86" s="184">
        <v>94952.78</v>
      </c>
      <c r="IO86" s="184">
        <v>8046019.96</v>
      </c>
      <c r="IP86" s="184">
        <v>-2730404.08</v>
      </c>
      <c r="IQ86" s="184">
        <v>43672962.189999998</v>
      </c>
      <c r="IR86" s="184">
        <v>312870184.93000001</v>
      </c>
      <c r="IS86" s="184">
        <v>-20912295.960000001</v>
      </c>
      <c r="IT86" s="184">
        <v>16956522.239999998</v>
      </c>
      <c r="IU86" s="184">
        <v>15117991.27</v>
      </c>
      <c r="IV86" s="184">
        <v>61756853.079999998</v>
      </c>
      <c r="IW86" s="184">
        <v>13046613.810000001</v>
      </c>
      <c r="IX86" s="184">
        <v>7127190.3499999996</v>
      </c>
      <c r="IY86" s="184">
        <v>13402005.779999999</v>
      </c>
      <c r="IZ86" s="184">
        <v>6581234.6799999997</v>
      </c>
      <c r="JA86" s="184">
        <v>-6817509.5199999996</v>
      </c>
      <c r="JB86" s="184">
        <v>17746060.100000001</v>
      </c>
      <c r="JC86" s="184">
        <v>9867668.0500000007</v>
      </c>
      <c r="JD86" s="184">
        <v>122779698.11</v>
      </c>
      <c r="JE86" s="184">
        <v>7165850.8300000001</v>
      </c>
      <c r="JF86" s="184">
        <v>4355402.07</v>
      </c>
      <c r="JG86" s="184">
        <v>-61767.31</v>
      </c>
      <c r="JH86" s="184">
        <v>-2531941.65</v>
      </c>
      <c r="JI86" s="184">
        <v>2983738.43</v>
      </c>
      <c r="JJ86" s="184">
        <v>74961209.650000006</v>
      </c>
      <c r="JK86" s="184">
        <v>496526.19</v>
      </c>
      <c r="JL86" s="184">
        <v>2906697.74</v>
      </c>
      <c r="JM86" s="184">
        <v>32162888.609999999</v>
      </c>
      <c r="JN86" s="184">
        <v>256253.26</v>
      </c>
      <c r="JO86" s="184">
        <v>-5702327.6500000004</v>
      </c>
      <c r="JP86" s="184">
        <v>3734567.69</v>
      </c>
      <c r="JQ86" s="184">
        <v>177778041.44999999</v>
      </c>
      <c r="JR86" s="184">
        <v>46979752.549999997</v>
      </c>
      <c r="JS86" s="184">
        <v>24244234.829999998</v>
      </c>
      <c r="JT86" s="184">
        <v>8839806.3000000007</v>
      </c>
      <c r="JU86" s="184">
        <v>8068695.5499999998</v>
      </c>
      <c r="JV86" s="184">
        <v>5062586.18</v>
      </c>
      <c r="JW86" s="184">
        <v>10702819.43</v>
      </c>
      <c r="JX86" s="184">
        <v>31968566.02</v>
      </c>
      <c r="JY86" s="184">
        <v>39711531.109999999</v>
      </c>
      <c r="JZ86" s="184">
        <v>8569020.5800000001</v>
      </c>
      <c r="KA86" s="184">
        <v>34030090.460000001</v>
      </c>
      <c r="KB86" s="184">
        <v>10453077.060000001</v>
      </c>
      <c r="KC86" s="184">
        <v>1039588.35</v>
      </c>
      <c r="KD86" s="184">
        <v>12672607.26</v>
      </c>
      <c r="KE86" s="184">
        <v>6609207.6100000003</v>
      </c>
      <c r="KF86" s="184">
        <v>583418461.78999996</v>
      </c>
      <c r="KG86" s="184">
        <v>27749766.829999998</v>
      </c>
      <c r="KH86" s="184">
        <v>50685837.969999999</v>
      </c>
      <c r="KI86" s="184">
        <v>225532.79999999999</v>
      </c>
      <c r="KJ86" s="184">
        <v>63500092.049999997</v>
      </c>
      <c r="KK86" s="184">
        <v>89548197.090000004</v>
      </c>
      <c r="KL86" s="184">
        <v>34189626.539999999</v>
      </c>
      <c r="KM86" s="184">
        <v>24680937.100000001</v>
      </c>
      <c r="KN86" s="184">
        <v>13449472.85</v>
      </c>
      <c r="KO86" s="184">
        <v>58834603.710000001</v>
      </c>
      <c r="KP86" s="184">
        <v>1957471.61</v>
      </c>
      <c r="KQ86" s="184">
        <v>-3162269.28</v>
      </c>
      <c r="KR86" s="184">
        <v>-7646972.0199999996</v>
      </c>
      <c r="KS86" s="184">
        <v>6341339.5300000003</v>
      </c>
      <c r="KT86" s="184">
        <v>-1611366.31</v>
      </c>
      <c r="KU86" s="184">
        <v>-12786939.949999999</v>
      </c>
      <c r="KV86" s="184">
        <v>86438904.659999996</v>
      </c>
      <c r="KW86" s="184">
        <v>189164796.99000001</v>
      </c>
      <c r="KX86" s="184">
        <v>3637132.19</v>
      </c>
      <c r="KY86" s="184">
        <v>3355938.37</v>
      </c>
      <c r="KZ86" s="184">
        <v>-11685027.390000001</v>
      </c>
      <c r="LA86" s="184">
        <v>6636677.3700000001</v>
      </c>
      <c r="LB86" s="184">
        <v>3907033.13</v>
      </c>
      <c r="LC86" s="184">
        <v>4931697.29</v>
      </c>
      <c r="LD86" s="184">
        <v>1298391.48</v>
      </c>
      <c r="LE86" s="184">
        <v>859665788.96000004</v>
      </c>
      <c r="LF86" s="184">
        <v>-4329785.97</v>
      </c>
      <c r="LG86" s="184">
        <v>83302652.409999996</v>
      </c>
      <c r="LH86" s="184">
        <v>88248441.609999999</v>
      </c>
      <c r="LI86" s="184">
        <v>18444465.600000001</v>
      </c>
      <c r="LJ86" s="184">
        <v>2793314.28</v>
      </c>
      <c r="LK86" s="184">
        <v>304299.40000000002</v>
      </c>
      <c r="LL86" s="184">
        <v>2801364.39</v>
      </c>
      <c r="LM86" s="184">
        <v>2645669.9900000002</v>
      </c>
      <c r="LN86" s="184">
        <v>602588.84</v>
      </c>
      <c r="LO86" s="184">
        <v>128278.09</v>
      </c>
      <c r="LP86" s="184">
        <v>2895360.51</v>
      </c>
      <c r="LQ86" s="184">
        <v>18326240.870000001</v>
      </c>
      <c r="LR86" s="184">
        <v>28909468.370000001</v>
      </c>
      <c r="LS86" s="184">
        <v>467701575.20999998</v>
      </c>
      <c r="LT86" s="184">
        <v>42820973.719999999</v>
      </c>
      <c r="LU86" s="184">
        <v>140389383.71000001</v>
      </c>
      <c r="LV86" s="184">
        <v>71220738.379999995</v>
      </c>
      <c r="LW86" s="184">
        <v>4994522.93</v>
      </c>
      <c r="LX86" s="184">
        <v>39404682.310000002</v>
      </c>
      <c r="LY86" s="184">
        <v>27442078.109999999</v>
      </c>
      <c r="LZ86" s="184">
        <v>37501692.280000001</v>
      </c>
      <c r="MA86" s="184">
        <v>43082410.460000001</v>
      </c>
      <c r="MB86" s="184">
        <v>88971525.390000001</v>
      </c>
      <c r="MC86" s="184">
        <v>-7955486.1900000004</v>
      </c>
      <c r="MD86" s="184">
        <v>26319041.870000001</v>
      </c>
      <c r="ME86" s="184">
        <v>239682065.38999999</v>
      </c>
      <c r="MF86" s="184">
        <v>24775240.93</v>
      </c>
      <c r="MG86" s="184">
        <v>27609396.149999999</v>
      </c>
      <c r="MH86" s="184">
        <v>23221707.399999999</v>
      </c>
      <c r="MI86" s="184">
        <v>24466852.190000001</v>
      </c>
      <c r="MJ86" s="184">
        <v>19637322.780000001</v>
      </c>
      <c r="MK86" s="184">
        <v>3698393.86</v>
      </c>
      <c r="ML86" s="184">
        <v>17548465.079999998</v>
      </c>
      <c r="MM86" s="184">
        <v>8510917.8399999999</v>
      </c>
      <c r="MN86" s="184">
        <v>20543754.82</v>
      </c>
      <c r="MO86" s="184">
        <v>15689669.109999999</v>
      </c>
      <c r="MP86" s="184">
        <v>28761040.469999999</v>
      </c>
      <c r="MQ86" s="184">
        <v>299003132.72000003</v>
      </c>
      <c r="MR86" s="184">
        <v>12579200.630000001</v>
      </c>
      <c r="MS86" s="184">
        <v>77905502.409999996</v>
      </c>
      <c r="MT86" s="184">
        <v>2136526.92</v>
      </c>
      <c r="MU86" s="184">
        <v>35088009.799999997</v>
      </c>
      <c r="MV86" s="184">
        <v>43571594.310000002</v>
      </c>
      <c r="MW86" s="184">
        <v>67322370.689999998</v>
      </c>
      <c r="MX86" s="184">
        <v>12596.34</v>
      </c>
      <c r="MY86" s="184">
        <v>7429908.6100000003</v>
      </c>
      <c r="MZ86" s="184">
        <v>2478668.1800000002</v>
      </c>
      <c r="NA86" s="184">
        <v>26820910.5</v>
      </c>
      <c r="NB86" s="184">
        <v>1211931328.1400001</v>
      </c>
      <c r="NC86" s="184">
        <v>165616204.61000001</v>
      </c>
      <c r="ND86" s="184">
        <v>20724670.149999999</v>
      </c>
      <c r="NE86" s="184">
        <v>366018165.25999999</v>
      </c>
      <c r="NF86" s="184">
        <v>16922084.91</v>
      </c>
      <c r="NG86" s="184">
        <v>51328560.890000001</v>
      </c>
      <c r="NH86" s="184">
        <v>196305979.08000001</v>
      </c>
      <c r="NI86" s="184">
        <v>147946202.53999999</v>
      </c>
      <c r="NJ86" s="184">
        <v>25118541.649999999</v>
      </c>
      <c r="NK86" s="184">
        <v>128414561.95999999</v>
      </c>
      <c r="NL86" s="184">
        <v>74415507.900000006</v>
      </c>
      <c r="NM86" s="184">
        <v>40898968.890000001</v>
      </c>
      <c r="NN86" s="184">
        <v>162177590.81</v>
      </c>
      <c r="NO86" s="184">
        <v>16543584.49</v>
      </c>
      <c r="NP86" s="184">
        <v>6664201.7199999997</v>
      </c>
      <c r="NQ86" s="184">
        <v>16440394.99</v>
      </c>
      <c r="NR86" s="184">
        <v>18254798.059999999</v>
      </c>
      <c r="NS86" s="184">
        <v>11454710.970000001</v>
      </c>
      <c r="NT86" s="184">
        <v>18732884.559999999</v>
      </c>
      <c r="NU86" s="184">
        <v>205788769.30000001</v>
      </c>
      <c r="NV86" s="184">
        <v>131348930.86</v>
      </c>
      <c r="NW86" s="184">
        <v>21506920.059999999</v>
      </c>
      <c r="NX86" s="184">
        <v>4711394.17</v>
      </c>
      <c r="NY86" s="184">
        <v>16046778.52</v>
      </c>
      <c r="NZ86" s="184">
        <v>5571175.5899999999</v>
      </c>
      <c r="OA86" s="184">
        <v>5303632.46</v>
      </c>
      <c r="OB86" s="184">
        <v>886112540.29999995</v>
      </c>
      <c r="OC86" s="184">
        <v>-48267893.18</v>
      </c>
      <c r="OD86" s="184">
        <v>37349632.530000001</v>
      </c>
      <c r="OE86" s="184">
        <v>83543827.689999998</v>
      </c>
      <c r="OF86" s="184">
        <v>9552195.5</v>
      </c>
      <c r="OG86" s="184">
        <v>69669197.530000001</v>
      </c>
      <c r="OH86" s="184">
        <v>19585680.75</v>
      </c>
      <c r="OI86" s="184">
        <v>16010415.710000001</v>
      </c>
      <c r="OJ86" s="184">
        <v>93292701.920000002</v>
      </c>
      <c r="OK86" s="184">
        <v>-29403866.739999998</v>
      </c>
      <c r="OL86" s="184">
        <v>157571298.55000001</v>
      </c>
      <c r="OM86" s="184">
        <v>514676766.16000003</v>
      </c>
      <c r="ON86" s="184">
        <v>34780600.539999999</v>
      </c>
      <c r="OO86" s="184">
        <v>5332664.74</v>
      </c>
      <c r="OP86" s="184">
        <v>76759493.5</v>
      </c>
      <c r="OQ86" s="184">
        <v>364021392.13</v>
      </c>
      <c r="OR86" s="184">
        <v>13716365.140000001</v>
      </c>
      <c r="OS86" s="184">
        <v>55983846.100000001</v>
      </c>
      <c r="OT86" s="184">
        <v>8935324.4900000002</v>
      </c>
      <c r="OU86" s="184">
        <v>35451846.490000002</v>
      </c>
      <c r="OV86" s="184">
        <v>71165590.510000005</v>
      </c>
      <c r="OW86" s="184">
        <v>28612093.68</v>
      </c>
      <c r="OX86" s="184">
        <v>26433576.390000001</v>
      </c>
      <c r="OY86" s="184">
        <v>19180796.359999999</v>
      </c>
      <c r="OZ86" s="184">
        <v>143802294.05000001</v>
      </c>
      <c r="PA86" s="184">
        <v>14434079.68</v>
      </c>
      <c r="PB86" s="184">
        <v>16317752.710000001</v>
      </c>
      <c r="PC86" s="184">
        <v>2458088.04</v>
      </c>
      <c r="PD86" s="184">
        <v>29401382.920000002</v>
      </c>
      <c r="PE86" s="184">
        <v>13188556.050000001</v>
      </c>
      <c r="PF86" s="184">
        <v>12003450.949999999</v>
      </c>
      <c r="PG86" s="184">
        <v>5493118.5800000001</v>
      </c>
      <c r="PH86" s="184">
        <v>6458511.5800000001</v>
      </c>
      <c r="PI86" s="184">
        <v>3371769.67</v>
      </c>
      <c r="PJ86" s="184">
        <v>36504329.25</v>
      </c>
      <c r="PK86" s="184">
        <v>29056416.75</v>
      </c>
      <c r="PL86" s="184">
        <v>2011521.41</v>
      </c>
      <c r="PM86" s="184">
        <v>836419.1</v>
      </c>
      <c r="PN86" s="184">
        <v>5707280.4199999999</v>
      </c>
      <c r="PO86" s="184">
        <v>3020291.2</v>
      </c>
      <c r="PP86" s="184">
        <v>3107716.24</v>
      </c>
      <c r="PQ86" s="184">
        <v>2160436.2200000002</v>
      </c>
      <c r="PR86" s="184">
        <v>652467348.77999997</v>
      </c>
      <c r="PS86" s="184">
        <v>31880379.77</v>
      </c>
      <c r="PT86" s="184">
        <v>-207169.98</v>
      </c>
      <c r="PU86" s="184">
        <v>31062742.48</v>
      </c>
      <c r="PV86" s="184">
        <v>-5824352.6200000001</v>
      </c>
      <c r="PW86" s="184">
        <v>3740780.83</v>
      </c>
      <c r="PX86" s="184">
        <v>9476908.6300000008</v>
      </c>
      <c r="PY86" s="184">
        <v>12719117.09</v>
      </c>
      <c r="PZ86" s="184">
        <v>21776408.109999999</v>
      </c>
      <c r="QA86" s="184">
        <v>6984631.3499999996</v>
      </c>
      <c r="QB86" s="184">
        <v>28348961.82</v>
      </c>
      <c r="QC86" s="184">
        <v>194902.39999999999</v>
      </c>
      <c r="QD86" s="184">
        <v>17806490.530000001</v>
      </c>
      <c r="QE86" s="184">
        <v>36337580.579999998</v>
      </c>
      <c r="QF86" s="184">
        <v>5229866.43</v>
      </c>
      <c r="QG86" s="184">
        <v>38533290.340000004</v>
      </c>
      <c r="QH86" s="184">
        <v>91174.16</v>
      </c>
      <c r="QI86" s="184">
        <v>-2445676.41</v>
      </c>
      <c r="QJ86" s="184">
        <v>562887.98</v>
      </c>
      <c r="QK86" s="184">
        <v>-16346708.470000001</v>
      </c>
      <c r="QL86" s="184">
        <v>4515729.3499999996</v>
      </c>
      <c r="QM86" s="184">
        <v>300442.28999999998</v>
      </c>
      <c r="QN86" s="184">
        <v>2700925.08</v>
      </c>
      <c r="QO86" s="184">
        <v>1068005.93</v>
      </c>
      <c r="QP86" s="184">
        <v>940467.96</v>
      </c>
      <c r="QQ86" s="184">
        <v>7102280.9900000002</v>
      </c>
      <c r="QR86" s="184">
        <v>333498444.18000001</v>
      </c>
      <c r="QS86" s="184">
        <v>3912926.9</v>
      </c>
      <c r="QT86" s="184">
        <v>31264135.789999999</v>
      </c>
      <c r="QU86" s="184">
        <v>34291412</v>
      </c>
      <c r="QV86" s="184">
        <v>22813467.039999999</v>
      </c>
      <c r="QW86" s="184">
        <v>124410705.22</v>
      </c>
      <c r="QX86" s="184">
        <v>8142310.2199999997</v>
      </c>
      <c r="QY86" s="184">
        <v>16825459.48</v>
      </c>
      <c r="QZ86" s="184">
        <v>89423029.650000006</v>
      </c>
      <c r="RA86" s="184">
        <v>16479185.42</v>
      </c>
      <c r="RB86" s="184">
        <v>10030259.050000001</v>
      </c>
      <c r="RC86" s="184">
        <v>25051340.210000001</v>
      </c>
      <c r="RD86" s="184">
        <v>9726637.8599999994</v>
      </c>
      <c r="RE86" s="184">
        <v>457674684.17000002</v>
      </c>
      <c r="RF86" s="184">
        <v>852816.2</v>
      </c>
      <c r="RG86" s="184">
        <v>23436300.989999998</v>
      </c>
      <c r="RH86" s="184">
        <v>58967578.149999999</v>
      </c>
      <c r="RI86" s="184">
        <v>-3203521.71</v>
      </c>
      <c r="RJ86" s="184">
        <v>103245.19</v>
      </c>
      <c r="RK86" s="184">
        <v>-16567368.59</v>
      </c>
      <c r="RL86" s="184">
        <v>18421606.140000001</v>
      </c>
      <c r="RM86" s="184">
        <v>24354979.010000002</v>
      </c>
      <c r="RN86" s="184">
        <v>-8276380.8600000003</v>
      </c>
      <c r="RO86" s="184">
        <v>18287456.010000002</v>
      </c>
      <c r="RP86" s="184">
        <v>17367123.239999998</v>
      </c>
      <c r="RQ86" s="184">
        <v>8171253.2300000004</v>
      </c>
      <c r="RR86" s="184">
        <v>2658200.46</v>
      </c>
      <c r="RS86" s="184">
        <v>1529124.72</v>
      </c>
      <c r="RT86" s="184">
        <v>11062760.43</v>
      </c>
      <c r="RU86" s="184">
        <v>5614539.0800000001</v>
      </c>
      <c r="RV86" s="184">
        <v>16723839.300000001</v>
      </c>
      <c r="RW86" s="184">
        <v>813109.64</v>
      </c>
      <c r="RX86" s="184">
        <v>2481288.29</v>
      </c>
      <c r="RY86" s="184">
        <v>207455063.18000001</v>
      </c>
      <c r="RZ86" s="184">
        <v>35143111.270000003</v>
      </c>
      <c r="SA86" s="184">
        <v>17606438.699999999</v>
      </c>
      <c r="SB86" s="184">
        <v>19646637.079999998</v>
      </c>
      <c r="SC86" s="184">
        <v>15355778.960000001</v>
      </c>
      <c r="SD86" s="184">
        <v>15782126.470000001</v>
      </c>
      <c r="SE86" s="184">
        <v>23081874.379999999</v>
      </c>
      <c r="SF86" s="184">
        <v>48349042.920000002</v>
      </c>
      <c r="SG86" s="184">
        <v>27981632.489999998</v>
      </c>
      <c r="SH86" s="184">
        <v>32227201.469999999</v>
      </c>
      <c r="SI86" s="184">
        <v>-19470745.43</v>
      </c>
      <c r="SJ86" s="184">
        <v>9531040.5500000007</v>
      </c>
      <c r="SK86" s="184">
        <v>55961608.859999999</v>
      </c>
      <c r="SL86" s="184">
        <v>27776495.719999999</v>
      </c>
      <c r="SM86" s="184">
        <v>16709345.279999999</v>
      </c>
      <c r="SN86" s="184">
        <v>46088926.609999999</v>
      </c>
      <c r="SO86" s="184">
        <v>35382241.719999999</v>
      </c>
      <c r="SP86" s="184">
        <v>22084568.48</v>
      </c>
      <c r="SQ86" s="184">
        <v>13030809.810000001</v>
      </c>
      <c r="SR86" s="184">
        <v>7884113.5800000001</v>
      </c>
      <c r="SS86" s="184">
        <v>96140071.930000007</v>
      </c>
      <c r="ST86" s="184">
        <v>20196125.399999999</v>
      </c>
      <c r="SU86" s="184">
        <v>40021209.359999999</v>
      </c>
      <c r="SV86" s="184">
        <v>19413024.43</v>
      </c>
      <c r="SW86" s="184">
        <v>9888138.3900000006</v>
      </c>
      <c r="SX86" s="184">
        <v>14237992.41</v>
      </c>
      <c r="SY86" s="184">
        <v>18308014.129999999</v>
      </c>
      <c r="SZ86" s="184">
        <v>-4023770.44</v>
      </c>
      <c r="TA86" s="184">
        <v>4231264.54</v>
      </c>
      <c r="TB86" s="184">
        <v>7357770.5800000001</v>
      </c>
      <c r="TC86" s="184">
        <v>32784663.850000001</v>
      </c>
      <c r="TD86" s="184">
        <v>5147922.01</v>
      </c>
      <c r="TE86" s="184">
        <v>55949305.960000001</v>
      </c>
      <c r="TF86" s="184">
        <v>7833728.79</v>
      </c>
      <c r="TG86" s="184">
        <v>169616710.37</v>
      </c>
      <c r="TH86" s="184">
        <v>11082551.98</v>
      </c>
      <c r="TI86" s="184">
        <v>12799316.9</v>
      </c>
      <c r="TJ86" s="184">
        <v>8249221.2699999996</v>
      </c>
      <c r="TK86" s="184">
        <v>-3434590.98</v>
      </c>
      <c r="TL86" s="184">
        <v>5355295.1500000004</v>
      </c>
      <c r="TM86" s="184">
        <v>5359162.95</v>
      </c>
      <c r="TN86" s="184">
        <v>38340383.969999999</v>
      </c>
      <c r="TO86" s="184">
        <v>14457759.77</v>
      </c>
      <c r="TP86" s="184">
        <v>665029.28</v>
      </c>
      <c r="TQ86" s="184">
        <v>-12239656.949999999</v>
      </c>
      <c r="TR86" s="184">
        <v>12586117.34</v>
      </c>
      <c r="TS86" s="184">
        <v>3421734.14</v>
      </c>
      <c r="TT86" s="184">
        <v>-1297853.68</v>
      </c>
      <c r="TU86" s="184">
        <v>9426997.9499999993</v>
      </c>
      <c r="TV86" s="184">
        <v>16205202.18</v>
      </c>
      <c r="TW86" s="184">
        <v>43667035.420000002</v>
      </c>
      <c r="TX86" s="184">
        <v>4386191.67</v>
      </c>
      <c r="TY86" s="184">
        <v>344070304.95999998</v>
      </c>
      <c r="TZ86" s="184">
        <v>15999168.960000001</v>
      </c>
      <c r="UA86" s="184">
        <v>2504812.7400000002</v>
      </c>
      <c r="UB86" s="184">
        <v>2070063.48</v>
      </c>
      <c r="UC86" s="184">
        <v>-85993084.010000005</v>
      </c>
      <c r="UD86" s="184">
        <v>15493080.949999999</v>
      </c>
      <c r="UE86" s="184">
        <v>51607.42</v>
      </c>
      <c r="UF86" s="184">
        <v>11668774.119999999</v>
      </c>
      <c r="UG86" s="184">
        <v>3505858.31</v>
      </c>
      <c r="UH86" s="184">
        <v>56321503.140000001</v>
      </c>
      <c r="UI86" s="184">
        <v>-1966570.68</v>
      </c>
      <c r="UJ86" s="184">
        <v>-1108663.6599999999</v>
      </c>
      <c r="UK86" s="184">
        <v>444277.1</v>
      </c>
      <c r="UL86" s="184">
        <v>3666291.99</v>
      </c>
      <c r="UM86" s="184">
        <v>445093.89</v>
      </c>
      <c r="UN86" s="184">
        <v>886677883.90999997</v>
      </c>
      <c r="UO86" s="184">
        <v>934171.99</v>
      </c>
      <c r="UP86" s="184">
        <v>1005931.99</v>
      </c>
      <c r="UQ86" s="184">
        <v>-8312914.3499999996</v>
      </c>
      <c r="UR86" s="184">
        <v>4802011.74</v>
      </c>
      <c r="US86" s="184">
        <v>6849787.4199999999</v>
      </c>
      <c r="UT86" s="184">
        <v>-14627732.02</v>
      </c>
      <c r="UU86" s="184">
        <v>5492832.7800000003</v>
      </c>
      <c r="UV86" s="184">
        <v>167958.36</v>
      </c>
      <c r="UW86" s="184">
        <v>15107570.210000001</v>
      </c>
      <c r="UX86" s="184">
        <v>8296759.6100000003</v>
      </c>
      <c r="UY86" s="184">
        <v>11839692.300000001</v>
      </c>
      <c r="UZ86" s="184">
        <v>26555426.760000002</v>
      </c>
      <c r="VA86" s="184">
        <v>40105641</v>
      </c>
      <c r="VB86" s="184">
        <v>7468291.8899999997</v>
      </c>
      <c r="VC86" s="184">
        <v>6590251.9199999999</v>
      </c>
      <c r="VD86" s="184">
        <v>4639585.17</v>
      </c>
      <c r="VE86" s="184">
        <v>1405117.96</v>
      </c>
      <c r="VF86" s="184">
        <v>1003760.07</v>
      </c>
      <c r="VG86" s="184">
        <v>497289.55</v>
      </c>
      <c r="VH86" s="184">
        <v>8752907.4499999993</v>
      </c>
      <c r="VI86" s="184">
        <v>23951526.350000001</v>
      </c>
      <c r="VJ86" s="184">
        <v>176059614.66</v>
      </c>
      <c r="VK86" s="184">
        <v>16326400.189999999</v>
      </c>
      <c r="VL86" s="184">
        <v>29856797.940000001</v>
      </c>
      <c r="VM86" s="184">
        <v>10344079.02</v>
      </c>
      <c r="VN86" s="184">
        <v>30706492.460000001</v>
      </c>
      <c r="VO86" s="184">
        <v>23805007.149999999</v>
      </c>
      <c r="VP86" s="184">
        <v>4010775.11</v>
      </c>
      <c r="VQ86" s="184">
        <v>6394487.3799999999</v>
      </c>
      <c r="VR86" s="184">
        <v>31043388.32</v>
      </c>
      <c r="VS86" s="184">
        <v>32227496.91</v>
      </c>
      <c r="VT86" s="184">
        <v>10758126.48</v>
      </c>
      <c r="VU86" s="184">
        <v>96107228.049999997</v>
      </c>
      <c r="VV86" s="184">
        <v>11418623.470000001</v>
      </c>
      <c r="VW86" s="184">
        <v>37519922.560000002</v>
      </c>
      <c r="VX86" s="184">
        <v>4850969.68</v>
      </c>
      <c r="VY86" s="184">
        <v>2467345430.0300002</v>
      </c>
      <c r="VZ86" s="184">
        <v>35555993.009999998</v>
      </c>
      <c r="WA86" s="184">
        <v>65618803.170000002</v>
      </c>
      <c r="WB86" s="184">
        <v>30951518.23</v>
      </c>
      <c r="WC86" s="184">
        <v>19441901.530000001</v>
      </c>
      <c r="WD86" s="184">
        <v>9922444.7699999996</v>
      </c>
      <c r="WE86" s="184">
        <v>20699076.91</v>
      </c>
      <c r="WF86" s="184">
        <v>25625066.390000001</v>
      </c>
      <c r="WG86" s="184">
        <v>40563595.960000001</v>
      </c>
      <c r="WH86" s="184">
        <v>17208212.329999998</v>
      </c>
      <c r="WI86" s="184">
        <v>7039984.1900000004</v>
      </c>
      <c r="WJ86" s="184">
        <v>24702608.379999999</v>
      </c>
      <c r="WK86" s="184">
        <v>34224850.729999997</v>
      </c>
      <c r="WL86" s="184">
        <v>27928714.969999999</v>
      </c>
      <c r="WM86" s="184">
        <v>75058667.579999998</v>
      </c>
      <c r="WN86" s="184">
        <v>37328381.420000002</v>
      </c>
      <c r="WO86" s="184">
        <v>29480297.52</v>
      </c>
      <c r="WP86" s="184">
        <v>26092109.07</v>
      </c>
      <c r="WQ86" s="184">
        <v>13044686.43</v>
      </c>
      <c r="WR86" s="184">
        <v>35493147.310000002</v>
      </c>
      <c r="WS86" s="184">
        <v>92872551</v>
      </c>
      <c r="WT86" s="184">
        <v>9969035.8100000005</v>
      </c>
      <c r="WU86" s="184">
        <v>23656892.789999999</v>
      </c>
      <c r="WV86" s="184">
        <v>39278674.200000003</v>
      </c>
      <c r="WW86" s="184">
        <v>16154608.6</v>
      </c>
      <c r="WX86" s="184">
        <v>16082697.42</v>
      </c>
      <c r="WY86" s="184">
        <v>12001446.27</v>
      </c>
      <c r="WZ86" s="184">
        <v>13385046.300000001</v>
      </c>
      <c r="XA86" s="184">
        <v>153698896.22999999</v>
      </c>
      <c r="XB86" s="184">
        <v>13384573.33</v>
      </c>
      <c r="XC86" s="184">
        <v>22453402.059999999</v>
      </c>
      <c r="XD86" s="184">
        <v>20412931.420000002</v>
      </c>
      <c r="XE86" s="184">
        <v>28807852.600000001</v>
      </c>
      <c r="XF86" s="184">
        <v>831601561.57000005</v>
      </c>
      <c r="XG86" s="184">
        <v>20199184.809999999</v>
      </c>
      <c r="XH86" s="184">
        <v>84806674.170000002</v>
      </c>
      <c r="XI86" s="184">
        <v>117162561.18000001</v>
      </c>
      <c r="XJ86" s="184">
        <v>16502240.029999999</v>
      </c>
      <c r="XK86" s="184">
        <v>21675798.809999999</v>
      </c>
      <c r="XL86" s="184">
        <v>26823264.579999998</v>
      </c>
      <c r="XM86" s="184">
        <v>65236266.859999999</v>
      </c>
      <c r="XN86" s="184">
        <v>12842328.060000001</v>
      </c>
      <c r="XO86" s="184">
        <v>11220383.449999999</v>
      </c>
      <c r="XP86" s="184">
        <v>33389586.809999999</v>
      </c>
      <c r="XQ86" s="184">
        <v>10096923.9</v>
      </c>
      <c r="XR86" s="184">
        <v>16442144.960000001</v>
      </c>
      <c r="XS86" s="184">
        <v>16657185.75</v>
      </c>
      <c r="XT86" s="184">
        <v>49898088.289999999</v>
      </c>
      <c r="XU86" s="184">
        <v>8781644.4800000004</v>
      </c>
      <c r="XV86" s="184">
        <v>20522592.870000001</v>
      </c>
      <c r="XW86" s="184">
        <v>17063291.109999999</v>
      </c>
      <c r="XX86" s="184">
        <v>9834371.9100000001</v>
      </c>
      <c r="XY86" s="184">
        <v>13483239.16</v>
      </c>
      <c r="XZ86" s="184">
        <v>11906410.99</v>
      </c>
      <c r="YA86" s="184">
        <v>57771697.329999998</v>
      </c>
      <c r="YB86" s="184">
        <v>49748063.93</v>
      </c>
      <c r="YC86" s="184">
        <v>691364469.73000002</v>
      </c>
      <c r="YD86" s="184">
        <v>22738137.670000002</v>
      </c>
      <c r="YE86" s="184">
        <v>54572996.090000004</v>
      </c>
      <c r="YF86" s="184">
        <v>60627741.719999999</v>
      </c>
      <c r="YG86" s="184">
        <v>138935005.06999999</v>
      </c>
      <c r="YH86" s="184">
        <v>41515434.310000002</v>
      </c>
      <c r="YI86" s="184">
        <v>59693540.409999996</v>
      </c>
      <c r="YJ86" s="184">
        <v>21785070.649999999</v>
      </c>
      <c r="YK86" s="184">
        <v>60144540.689999998</v>
      </c>
      <c r="YL86" s="184">
        <v>41350554.030000001</v>
      </c>
      <c r="YM86" s="184">
        <v>51510675.619999997</v>
      </c>
      <c r="YN86" s="184">
        <v>18139036.5</v>
      </c>
      <c r="YO86" s="184">
        <v>30317724.760000002</v>
      </c>
      <c r="YP86" s="184">
        <v>16628948.220000001</v>
      </c>
      <c r="YQ86" s="184">
        <v>69974721.510000005</v>
      </c>
      <c r="YR86" s="184">
        <v>70389330.340000004</v>
      </c>
      <c r="YS86" s="184">
        <v>23852478.75</v>
      </c>
      <c r="YT86" s="184">
        <v>143937689.12</v>
      </c>
      <c r="YU86" s="184">
        <v>8142285.5899999999</v>
      </c>
      <c r="YV86" s="184">
        <v>22766437.489999998</v>
      </c>
      <c r="YW86" s="184">
        <v>4372566.25</v>
      </c>
      <c r="YX86" s="184">
        <v>14318662.93</v>
      </c>
      <c r="YY86" s="184">
        <v>13846853.380000001</v>
      </c>
      <c r="YZ86" s="184">
        <v>29110585.920000002</v>
      </c>
      <c r="ZA86" s="184">
        <v>157695938.28</v>
      </c>
      <c r="ZB86" s="184">
        <v>6478883.0899999999</v>
      </c>
      <c r="ZC86" s="184">
        <v>36123535.579999998</v>
      </c>
      <c r="ZD86" s="184">
        <v>-1379236.12</v>
      </c>
      <c r="ZE86" s="184">
        <v>30352529.940000001</v>
      </c>
      <c r="ZF86" s="184">
        <v>3467768.65</v>
      </c>
      <c r="ZG86" s="184">
        <v>1796438.37</v>
      </c>
      <c r="ZH86" s="184">
        <v>8205857.8799999999</v>
      </c>
      <c r="ZI86" s="184">
        <v>21947602.879999999</v>
      </c>
      <c r="ZJ86" s="184">
        <v>385540595.79000002</v>
      </c>
      <c r="ZK86" s="184">
        <v>22995727.760000002</v>
      </c>
      <c r="ZL86" s="184">
        <v>66240634.090000004</v>
      </c>
      <c r="ZM86" s="184">
        <v>245819427.22999999</v>
      </c>
      <c r="ZN86" s="184">
        <v>88787352.640000001</v>
      </c>
      <c r="ZO86" s="184">
        <v>41071067.490000002</v>
      </c>
      <c r="ZP86" s="184">
        <v>42044295.5</v>
      </c>
      <c r="ZQ86" s="184">
        <v>129697523.20999999</v>
      </c>
      <c r="ZR86" s="184">
        <v>316007068.97000003</v>
      </c>
      <c r="ZS86" s="184">
        <v>33193949.350000001</v>
      </c>
      <c r="ZT86" s="184">
        <v>35439658.850000001</v>
      </c>
      <c r="ZU86" s="184">
        <v>49562279.020000003</v>
      </c>
      <c r="ZV86" s="184">
        <v>20807617.920000002</v>
      </c>
      <c r="ZW86" s="184">
        <v>27344277.050000001</v>
      </c>
      <c r="ZX86" s="184">
        <v>10857643.189999999</v>
      </c>
      <c r="ZY86" s="184">
        <v>19023715.559999999</v>
      </c>
      <c r="ZZ86" s="184">
        <v>22326476.850000001</v>
      </c>
      <c r="AAA86" s="184">
        <v>23025693.489999998</v>
      </c>
      <c r="AAB86" s="184">
        <v>20077731.620000001</v>
      </c>
      <c r="AAC86" s="184">
        <v>36344122.439999998</v>
      </c>
      <c r="AAD86" s="184">
        <v>11510985.41</v>
      </c>
      <c r="AAE86" s="184">
        <v>24759613.75</v>
      </c>
      <c r="AAF86" s="184">
        <v>88945940.189999998</v>
      </c>
      <c r="AAG86" s="184">
        <v>6988879.6500000004</v>
      </c>
      <c r="AAH86" s="184">
        <v>16832467.34</v>
      </c>
      <c r="AAI86" s="184">
        <v>2783573.76</v>
      </c>
      <c r="AAJ86" s="184">
        <v>12649870.15</v>
      </c>
      <c r="AAK86" s="184">
        <v>-4179945.05</v>
      </c>
      <c r="AAL86" s="184">
        <v>11646561.74</v>
      </c>
      <c r="AAM86" s="184">
        <v>1118173876.7</v>
      </c>
      <c r="AAN86" s="184">
        <v>3471471.55</v>
      </c>
      <c r="AAO86" s="184">
        <v>11817424.630000001</v>
      </c>
      <c r="AAP86" s="184">
        <v>57662786.380000003</v>
      </c>
      <c r="AAQ86" s="184">
        <v>6641331.7800000003</v>
      </c>
      <c r="AAR86" s="184">
        <v>51623299.719999999</v>
      </c>
      <c r="AAS86" s="184">
        <v>27827048.25</v>
      </c>
      <c r="AAT86" s="184">
        <v>33931866.210000001</v>
      </c>
      <c r="AAU86" s="184">
        <v>32701955.23</v>
      </c>
      <c r="AAV86" s="184">
        <v>13379089.210000001</v>
      </c>
      <c r="AAW86" s="184">
        <v>4353885.4000000004</v>
      </c>
      <c r="AAX86" s="184">
        <v>-7623540.29</v>
      </c>
      <c r="AAY86" s="184">
        <v>20154734.289999999</v>
      </c>
      <c r="AAZ86" s="184">
        <v>857811.1</v>
      </c>
      <c r="ABA86" s="184">
        <v>2090536.1</v>
      </c>
      <c r="ABB86" s="184">
        <v>4292218.76</v>
      </c>
      <c r="ABC86" s="184">
        <v>18015407.379999999</v>
      </c>
      <c r="ABD86" s="184">
        <v>31552064.77</v>
      </c>
      <c r="ABE86" s="184">
        <v>7422479.1200000001</v>
      </c>
      <c r="ABF86" s="184">
        <v>50627153.859999999</v>
      </c>
      <c r="ABG86" s="184">
        <v>-56457501.159999996</v>
      </c>
      <c r="ABH86" s="184">
        <v>22685137.25</v>
      </c>
      <c r="ABI86" s="184">
        <v>8909699.9700000007</v>
      </c>
      <c r="ABJ86" s="184">
        <v>-545088.98</v>
      </c>
      <c r="ABK86" s="184">
        <v>37822468.57</v>
      </c>
      <c r="ABL86" s="184">
        <v>11677096.33</v>
      </c>
      <c r="ABM86" s="184">
        <v>93792938.159999996</v>
      </c>
      <c r="ABN86" s="184">
        <v>58976135.340000004</v>
      </c>
      <c r="ABO86" s="184">
        <v>1874028.28</v>
      </c>
      <c r="ABP86" s="184">
        <v>26846693.949999999</v>
      </c>
      <c r="ABQ86" s="184">
        <v>986757.57</v>
      </c>
      <c r="ABR86" s="184">
        <v>14958855.76</v>
      </c>
      <c r="ABS86" s="184">
        <v>8575356.7100000009</v>
      </c>
      <c r="ABT86" s="184">
        <v>5241334.21</v>
      </c>
      <c r="ABU86" s="184">
        <v>31041421.600000001</v>
      </c>
      <c r="ABV86" s="184">
        <v>16863380.600000001</v>
      </c>
      <c r="ABW86" s="184">
        <v>28204280.890000001</v>
      </c>
      <c r="ABX86" s="184">
        <v>40984702.770000003</v>
      </c>
      <c r="ABY86" s="184">
        <v>729644.88</v>
      </c>
      <c r="ABZ86" s="184">
        <v>15269381.93</v>
      </c>
      <c r="ACA86" s="184">
        <v>-2990185.59</v>
      </c>
      <c r="ACB86" s="184">
        <v>7098911.21</v>
      </c>
      <c r="ACC86" s="184">
        <v>10498470.9</v>
      </c>
      <c r="ACD86" s="184">
        <v>3160447.21</v>
      </c>
      <c r="ACE86" s="184">
        <v>5751472.9500000002</v>
      </c>
      <c r="ACF86" s="184">
        <v>3948664.12</v>
      </c>
      <c r="ACG86" s="184">
        <v>673009338.54999995</v>
      </c>
      <c r="ACH86" s="184">
        <v>2020691.85</v>
      </c>
      <c r="ACI86" s="184">
        <v>-464632</v>
      </c>
      <c r="ACJ86" s="184">
        <v>37438.78</v>
      </c>
      <c r="ACK86" s="184">
        <v>13213260.91</v>
      </c>
      <c r="ACL86" s="184">
        <v>-8834437.9900000002</v>
      </c>
      <c r="ACM86" s="184">
        <v>45475672.189999998</v>
      </c>
      <c r="ACN86" s="184">
        <v>121290368.47</v>
      </c>
      <c r="ACO86" s="184">
        <v>124194960.84999999</v>
      </c>
      <c r="ACP86" s="184">
        <v>-457857.38</v>
      </c>
      <c r="ACQ86" s="184">
        <v>27016277.710000001</v>
      </c>
      <c r="ACR86" s="184">
        <v>20765926.210000001</v>
      </c>
      <c r="ACS86" s="184">
        <v>2410544.73</v>
      </c>
      <c r="ACT86" s="184">
        <v>198574842.25</v>
      </c>
      <c r="ACU86" s="184">
        <v>5275195.7699999996</v>
      </c>
      <c r="ACV86" s="184">
        <v>22151026.18</v>
      </c>
      <c r="ACW86" s="184">
        <v>29298939.02</v>
      </c>
      <c r="ACX86" s="184">
        <v>-4344754.3899999997</v>
      </c>
      <c r="ACY86" s="184">
        <v>-136197.85999999999</v>
      </c>
      <c r="ACZ86" s="184">
        <v>5096634.18</v>
      </c>
      <c r="ADA86" s="184">
        <v>-219952.69</v>
      </c>
      <c r="ADB86" s="184">
        <v>20984761.640000001</v>
      </c>
      <c r="ADC86" s="184">
        <v>44697960.780000001</v>
      </c>
      <c r="ADD86" s="184">
        <v>9713690.1300000008</v>
      </c>
      <c r="ADE86" s="184">
        <v>43441318.439999998</v>
      </c>
      <c r="ADF86" s="184">
        <v>13489600.539999999</v>
      </c>
      <c r="ADG86" s="184">
        <v>2390846.41</v>
      </c>
      <c r="ADH86" s="184">
        <v>3190629.04</v>
      </c>
      <c r="ADI86" s="184">
        <v>1989408.25</v>
      </c>
      <c r="ADJ86" s="184">
        <v>14988023.720000001</v>
      </c>
      <c r="ADK86" s="184">
        <v>2755465.78</v>
      </c>
      <c r="ADL86" s="184">
        <v>1046304.78</v>
      </c>
      <c r="ADM86" s="184">
        <v>-14748854.560000001</v>
      </c>
      <c r="ADN86" s="184">
        <v>92399578.560000002</v>
      </c>
      <c r="ADO86" s="184">
        <v>11294652.26</v>
      </c>
      <c r="ADP86" s="184">
        <v>-1717675.85</v>
      </c>
      <c r="ADQ86" s="184">
        <v>1225610.6100000001</v>
      </c>
      <c r="ADR86" s="184">
        <v>3709313.4</v>
      </c>
      <c r="ADS86" s="184">
        <v>43693906.310000002</v>
      </c>
      <c r="ADT86" s="184">
        <v>2816331.8</v>
      </c>
      <c r="ADU86" s="184">
        <v>299708006.31999999</v>
      </c>
      <c r="ADV86" s="184">
        <v>58498608.630000003</v>
      </c>
      <c r="ADW86" s="184">
        <v>-19246412.670000002</v>
      </c>
      <c r="ADX86" s="184">
        <v>8234114.4500000002</v>
      </c>
      <c r="ADY86" s="184">
        <v>18039223.309999999</v>
      </c>
      <c r="ADZ86" s="184">
        <v>11640986.48</v>
      </c>
      <c r="AEA86" s="184">
        <v>4318497.16</v>
      </c>
      <c r="AEB86" s="184">
        <v>4243158.0599999996</v>
      </c>
      <c r="AEC86" s="184">
        <v>4388991.74</v>
      </c>
      <c r="AED86" s="184">
        <v>27299438.859999999</v>
      </c>
      <c r="AEE86" s="184">
        <v>65309.88</v>
      </c>
      <c r="AEF86" s="184">
        <v>15970424.52</v>
      </c>
      <c r="AEG86" s="184">
        <v>14722799.789999999</v>
      </c>
      <c r="AEH86" s="184">
        <v>10417186.92</v>
      </c>
      <c r="AEI86" s="184">
        <v>5052011.45</v>
      </c>
      <c r="AEJ86" s="184">
        <v>20723055.670000002</v>
      </c>
      <c r="AEK86" s="184">
        <v>9852875.9299999997</v>
      </c>
      <c r="AEL86" s="184">
        <v>-7491084.7999999998</v>
      </c>
      <c r="AEM86" s="184">
        <v>15561707.17</v>
      </c>
      <c r="AEN86" s="184">
        <v>7283381.3099999996</v>
      </c>
      <c r="AEO86" s="184">
        <v>407039146.43000001</v>
      </c>
      <c r="AEP86" s="184">
        <v>12171154.15</v>
      </c>
      <c r="AEQ86" s="184">
        <v>7304654.9800000004</v>
      </c>
      <c r="AER86" s="184">
        <v>2245420.38</v>
      </c>
      <c r="AES86" s="184">
        <v>3333097.88</v>
      </c>
      <c r="AET86" s="184">
        <v>7867031.3499999996</v>
      </c>
      <c r="AEU86" s="184">
        <v>11827958.460000001</v>
      </c>
      <c r="AEV86" s="184">
        <v>3365737.14</v>
      </c>
      <c r="AEW86" s="184">
        <v>7339854.2699999996</v>
      </c>
      <c r="AEX86" s="184">
        <v>9149137.8300000001</v>
      </c>
      <c r="AEY86" s="184">
        <v>181710198.34999999</v>
      </c>
      <c r="AEZ86" s="184">
        <v>146748885.06999999</v>
      </c>
      <c r="AFA86" s="184">
        <v>24088969.379999999</v>
      </c>
      <c r="AFB86" s="184">
        <v>9975797.8300000001</v>
      </c>
      <c r="AFC86" s="184">
        <v>36733031.600000001</v>
      </c>
      <c r="AFD86" s="184">
        <v>56874478.329999998</v>
      </c>
      <c r="AFE86" s="184">
        <v>4264166.58</v>
      </c>
      <c r="AFF86" s="184">
        <v>5165290.83</v>
      </c>
      <c r="AFG86" s="184">
        <v>24165807.550000001</v>
      </c>
      <c r="AFH86" s="184">
        <v>10486790.560000001</v>
      </c>
      <c r="AFI86" s="184">
        <v>10390634.49</v>
      </c>
      <c r="AFJ86" s="184">
        <v>3004641.2</v>
      </c>
      <c r="AFK86" s="184">
        <v>-2904526.45</v>
      </c>
      <c r="AFL86" s="184">
        <v>142296797.84999999</v>
      </c>
      <c r="AFM86" s="184">
        <v>653395.26</v>
      </c>
      <c r="AFN86" s="184">
        <v>29616876.510000002</v>
      </c>
      <c r="AFO86" s="184">
        <v>-2707953.94</v>
      </c>
      <c r="AFP86" s="184">
        <v>12610536.23</v>
      </c>
      <c r="AFQ86" s="184">
        <v>21890989.870000001</v>
      </c>
      <c r="AFR86" s="184">
        <v>19065787.539999999</v>
      </c>
      <c r="AFS86" s="184">
        <v>24311995.690000001</v>
      </c>
      <c r="AFT86" s="184">
        <v>7625917.6299999999</v>
      </c>
      <c r="AFU86" s="184">
        <v>13530278.07</v>
      </c>
      <c r="AFV86" s="184">
        <v>-5989849.2999999998</v>
      </c>
      <c r="AFW86" s="184">
        <v>34700075.579999998</v>
      </c>
      <c r="AFX86" s="184">
        <v>354484579.47000003</v>
      </c>
      <c r="AFY86" s="184">
        <v>19710026.899999999</v>
      </c>
      <c r="AFZ86" s="184">
        <v>4528271.32</v>
      </c>
      <c r="AGA86" s="184">
        <v>17393032.420000002</v>
      </c>
      <c r="AGB86" s="184">
        <v>8462772.8900000006</v>
      </c>
      <c r="AGC86" s="184">
        <v>2641443.2599999998</v>
      </c>
      <c r="AGD86" s="184">
        <v>11196707.41</v>
      </c>
      <c r="AGE86" s="184">
        <v>7194167.9400000004</v>
      </c>
      <c r="AGF86" s="184">
        <v>8626399.2400000002</v>
      </c>
      <c r="AGG86" s="184">
        <v>6616055.2999999998</v>
      </c>
      <c r="AGH86" s="184">
        <v>7588601.5899999999</v>
      </c>
      <c r="AGI86" s="184">
        <v>603394769.76999998</v>
      </c>
      <c r="AGJ86" s="184">
        <v>13673213.48</v>
      </c>
      <c r="AGK86" s="184">
        <v>13936648.32</v>
      </c>
      <c r="AGL86" s="184">
        <v>13635269.42</v>
      </c>
      <c r="AGM86" s="184">
        <v>43826496.590000004</v>
      </c>
      <c r="AGN86" s="184">
        <v>12555828.640000001</v>
      </c>
      <c r="AGO86" s="184">
        <v>2635156.1</v>
      </c>
      <c r="AGP86" s="184">
        <v>28951364.379999999</v>
      </c>
      <c r="AGQ86" s="184">
        <v>323427298.97000003</v>
      </c>
      <c r="AGR86" s="184">
        <v>54032187.25</v>
      </c>
      <c r="AGS86" s="184">
        <v>96426.61</v>
      </c>
      <c r="AGT86" s="184">
        <v>22354991.52</v>
      </c>
      <c r="AGU86" s="184">
        <v>27764990.379999999</v>
      </c>
      <c r="AGV86" s="184">
        <v>6381346.5300000003</v>
      </c>
      <c r="AGW86" s="184">
        <v>-3035504.93</v>
      </c>
      <c r="AGX86" s="184">
        <v>19699126.91</v>
      </c>
      <c r="AGY86" s="184">
        <v>6667487.9299999997</v>
      </c>
      <c r="AGZ86" s="184">
        <v>-1424115.49</v>
      </c>
      <c r="AHA86" s="184">
        <v>28616464.289999999</v>
      </c>
      <c r="AHB86" s="184">
        <v>8094609.04</v>
      </c>
      <c r="AHC86" s="184">
        <v>3347320.19</v>
      </c>
      <c r="AHD86" s="184">
        <v>3483831.9</v>
      </c>
      <c r="AHE86" s="184">
        <v>4116796.09</v>
      </c>
      <c r="AHF86" s="184">
        <v>3705509.03</v>
      </c>
      <c r="AHG86" s="184">
        <v>-6698745.9000000004</v>
      </c>
      <c r="AHH86" s="184">
        <v>14520843.390000001</v>
      </c>
      <c r="AHI86" s="184">
        <v>24270463.530000001</v>
      </c>
      <c r="AHJ86" s="184">
        <v>13764603.539999999</v>
      </c>
      <c r="AHK86" s="184">
        <v>5882448.4000000004</v>
      </c>
      <c r="AHL86" s="184">
        <v>6164039.4400000004</v>
      </c>
      <c r="AHM86" s="184">
        <v>16479422.119999999</v>
      </c>
      <c r="AHN86" s="184">
        <v>599550.14</v>
      </c>
    </row>
    <row r="87" spans="2:898">
      <c r="B87" s="184" t="s">
        <v>6227</v>
      </c>
      <c r="C87" s="184">
        <v>485447540.01999998</v>
      </c>
      <c r="D87" s="184">
        <v>-7887096.4299999997</v>
      </c>
      <c r="E87" s="184">
        <v>-11596830.85</v>
      </c>
      <c r="F87" s="184">
        <v>2775689.52</v>
      </c>
      <c r="G87" s="184">
        <v>8315612.3399999999</v>
      </c>
      <c r="H87" s="184">
        <v>-10263300.470000001</v>
      </c>
      <c r="I87" s="184">
        <v>287917852.38</v>
      </c>
      <c r="J87" s="184">
        <v>73706359.569999993</v>
      </c>
      <c r="K87" s="184">
        <v>2512767.34</v>
      </c>
      <c r="L87" s="184">
        <v>-1990948.85</v>
      </c>
      <c r="M87" s="184">
        <v>-10285118.33</v>
      </c>
      <c r="N87" s="184">
        <v>-3055404.25</v>
      </c>
      <c r="O87" s="184">
        <v>74332787.719999999</v>
      </c>
      <c r="P87" s="184">
        <v>477148.74</v>
      </c>
      <c r="Q87" s="184">
        <v>-2084519.43</v>
      </c>
      <c r="R87" s="184">
        <v>-13964434.85</v>
      </c>
      <c r="S87" s="184">
        <v>-3476259.11</v>
      </c>
      <c r="T87" s="184">
        <v>-2237315.7200000002</v>
      </c>
      <c r="U87" s="184">
        <v>377043783.5</v>
      </c>
      <c r="V87" s="184">
        <v>-60091393.75</v>
      </c>
      <c r="W87" s="184">
        <v>19061689.030000001</v>
      </c>
      <c r="X87" s="184">
        <v>104218057.70999999</v>
      </c>
      <c r="Y87" s="184">
        <v>-10404014.1</v>
      </c>
      <c r="Z87" s="184">
        <v>-17905739.280000001</v>
      </c>
      <c r="AA87" s="184">
        <v>-581371.6</v>
      </c>
      <c r="AB87" s="184">
        <v>-99577541.239999995</v>
      </c>
      <c r="AC87" s="184">
        <v>-8584409.0099999998</v>
      </c>
      <c r="AD87" s="184">
        <v>-21648856.609999999</v>
      </c>
      <c r="AE87" s="184">
        <v>-95223421.920000002</v>
      </c>
      <c r="AF87" s="184">
        <v>-16197109.4</v>
      </c>
      <c r="AG87" s="184">
        <v>-78702839.540000007</v>
      </c>
      <c r="AH87" s="184">
        <v>-37212145.479999997</v>
      </c>
      <c r="AI87" s="184">
        <v>-5247192.24</v>
      </c>
      <c r="AJ87" s="184">
        <v>-5600316.1299999999</v>
      </c>
      <c r="AK87" s="184">
        <v>60636942.93</v>
      </c>
      <c r="AL87" s="184">
        <v>-19798699.16</v>
      </c>
      <c r="AM87" s="184">
        <v>52647949.130000003</v>
      </c>
      <c r="AN87" s="184">
        <v>-777977.18</v>
      </c>
      <c r="AO87" s="184">
        <v>-4078169.07</v>
      </c>
      <c r="AP87" s="184">
        <v>-4924823</v>
      </c>
      <c r="AQ87" s="184">
        <v>-8044366.6900000004</v>
      </c>
      <c r="AR87" s="184">
        <v>-12061671.58</v>
      </c>
      <c r="AS87" s="184">
        <v>-58621399.399999999</v>
      </c>
      <c r="AT87" s="184">
        <v>5419945.96</v>
      </c>
      <c r="AU87" s="184">
        <v>9490383.5600000005</v>
      </c>
      <c r="AV87" s="184">
        <v>5172143.25</v>
      </c>
      <c r="AW87" s="184">
        <v>-6429775.8099999996</v>
      </c>
      <c r="AX87" s="184">
        <v>-5942512.3700000001</v>
      </c>
      <c r="AY87" s="184">
        <v>13475594.59</v>
      </c>
      <c r="AZ87" s="184">
        <v>3409011.76</v>
      </c>
      <c r="BA87" s="184">
        <v>7571983.8600000003</v>
      </c>
      <c r="BB87" s="184">
        <v>6182602.7400000002</v>
      </c>
      <c r="BC87" s="184">
        <v>8112391.8899999997</v>
      </c>
      <c r="BD87" s="184">
        <v>430943.04</v>
      </c>
      <c r="BE87" s="184">
        <v>-16003800.48</v>
      </c>
      <c r="BF87" s="184">
        <v>5457837.7800000003</v>
      </c>
      <c r="BG87" s="184">
        <v>22447616.550000001</v>
      </c>
      <c r="BH87" s="184">
        <v>-94078165.939999998</v>
      </c>
      <c r="BI87" s="184">
        <v>20287215.460000001</v>
      </c>
      <c r="BJ87" s="184">
        <v>-4356811.4800000004</v>
      </c>
      <c r="BK87" s="184">
        <v>-3755205.18</v>
      </c>
      <c r="BL87" s="184">
        <v>-11027215.65</v>
      </c>
      <c r="BM87" s="184">
        <v>-2400186.2400000002</v>
      </c>
      <c r="BN87" s="184">
        <v>-7114265</v>
      </c>
      <c r="BO87" s="184">
        <v>48039.81</v>
      </c>
      <c r="BP87" s="184">
        <v>305936.03999999998</v>
      </c>
      <c r="BQ87" s="184">
        <v>71185681.980000004</v>
      </c>
      <c r="BR87" s="184">
        <v>7153733.9500000002</v>
      </c>
      <c r="BS87" s="184">
        <v>3687252.34</v>
      </c>
      <c r="BT87" s="184">
        <v>-2225670.13</v>
      </c>
      <c r="BU87" s="184">
        <v>-1705865.88</v>
      </c>
      <c r="BV87" s="184">
        <v>-170275.18</v>
      </c>
      <c r="BW87" s="184">
        <v>3745518.28</v>
      </c>
      <c r="BX87" s="184">
        <v>5224268.5</v>
      </c>
      <c r="BY87" s="184">
        <v>2896914</v>
      </c>
      <c r="BZ87" s="184">
        <v>-4721251.1399999997</v>
      </c>
      <c r="CA87" s="184">
        <v>-19039889.210000001</v>
      </c>
      <c r="CB87" s="184">
        <v>-23481514</v>
      </c>
      <c r="CC87" s="184">
        <v>-5101736.8</v>
      </c>
      <c r="CD87" s="184">
        <v>1915339.39</v>
      </c>
      <c r="CE87" s="184">
        <v>-5465897.3399999999</v>
      </c>
      <c r="CF87" s="184">
        <v>1278359116.6700001</v>
      </c>
      <c r="CG87" s="184">
        <v>16807263.77</v>
      </c>
      <c r="CH87" s="184">
        <v>1200248.1399999999</v>
      </c>
      <c r="CI87" s="184">
        <v>6390914.6200000001</v>
      </c>
      <c r="CJ87" s="184">
        <v>30484499.850000001</v>
      </c>
      <c r="CK87" s="184">
        <v>6230002.29</v>
      </c>
      <c r="CL87" s="184">
        <v>12252910.720000001</v>
      </c>
      <c r="CM87" s="184">
        <v>11783931.689999999</v>
      </c>
      <c r="CN87" s="184">
        <v>10954434.65</v>
      </c>
      <c r="CO87" s="184">
        <v>-1771516.32</v>
      </c>
      <c r="CP87" s="184">
        <v>8485615.2699999996</v>
      </c>
      <c r="CQ87" s="184">
        <v>2283385.21</v>
      </c>
      <c r="CR87" s="184">
        <v>12260434.310000001</v>
      </c>
      <c r="CS87" s="184">
        <v>21518819.43</v>
      </c>
      <c r="CT87" s="184">
        <v>13523245.039999999</v>
      </c>
      <c r="CU87" s="184">
        <v>8614634.3599999994</v>
      </c>
      <c r="CV87" s="184">
        <v>-6165821.9699999997</v>
      </c>
      <c r="CW87" s="184">
        <v>10409470.359999999</v>
      </c>
      <c r="CX87" s="184">
        <v>-6344613.9699999997</v>
      </c>
      <c r="CY87" s="184">
        <v>1369958.35</v>
      </c>
      <c r="CZ87" s="184">
        <v>8339488.8799999999</v>
      </c>
      <c r="DA87" s="184">
        <v>-55062937.439999998</v>
      </c>
      <c r="DB87" s="184">
        <v>28714112.789999999</v>
      </c>
      <c r="DC87" s="184">
        <v>-8109478.6200000001</v>
      </c>
      <c r="DD87" s="184">
        <v>-2382234.4900000002</v>
      </c>
      <c r="DE87" s="184">
        <v>-3870066.31</v>
      </c>
      <c r="DF87" s="184">
        <v>7373558.8200000003</v>
      </c>
      <c r="DG87" s="184">
        <v>-10056883.93</v>
      </c>
      <c r="DH87" s="184">
        <v>-16602119.17</v>
      </c>
      <c r="DI87" s="184">
        <v>12918493.460000001</v>
      </c>
      <c r="DJ87" s="184">
        <v>681275315.29999995</v>
      </c>
      <c r="DK87" s="184">
        <v>-3317980.75</v>
      </c>
      <c r="DL87" s="184">
        <v>6139736.8099999996</v>
      </c>
      <c r="DM87" s="184">
        <v>17434558.309999999</v>
      </c>
      <c r="DN87" s="184">
        <v>-2536668.39</v>
      </c>
      <c r="DO87" s="184">
        <v>-1791702.11</v>
      </c>
      <c r="DP87" s="184">
        <v>23531645.579999998</v>
      </c>
      <c r="DQ87" s="184">
        <v>23551312.149999999</v>
      </c>
      <c r="DR87" s="184">
        <v>5224954.09</v>
      </c>
      <c r="DS87" s="184">
        <v>4392287.6900000004</v>
      </c>
      <c r="DT87" s="184">
        <v>-17761833.140000001</v>
      </c>
      <c r="DU87" s="184">
        <v>-39391878.75</v>
      </c>
      <c r="DV87" s="184">
        <v>-73866536.049999997</v>
      </c>
      <c r="DW87" s="184">
        <v>-11224547.189999999</v>
      </c>
      <c r="DX87" s="184">
        <v>-20813826.289999999</v>
      </c>
      <c r="DY87" s="184">
        <v>-4535613.57</v>
      </c>
      <c r="DZ87" s="184">
        <v>8663061.0199999996</v>
      </c>
      <c r="EA87" s="184">
        <v>-7345478.7999999998</v>
      </c>
      <c r="EB87" s="184">
        <v>3961972.82</v>
      </c>
      <c r="EC87" s="184">
        <v>-35322601.75</v>
      </c>
      <c r="ED87" s="184">
        <v>37643324.210000001</v>
      </c>
      <c r="EE87" s="184">
        <v>87345557.530000001</v>
      </c>
      <c r="EF87" s="184">
        <v>16336836.210000001</v>
      </c>
      <c r="EG87" s="184">
        <v>-483473.23</v>
      </c>
      <c r="EH87" s="184">
        <v>14986298.640000001</v>
      </c>
      <c r="EI87" s="184">
        <v>-11762929.24</v>
      </c>
      <c r="EJ87" s="184">
        <v>-3174769.64</v>
      </c>
      <c r="EK87" s="184">
        <v>-1884124.04</v>
      </c>
      <c r="EL87" s="184">
        <v>8735102.4600000009</v>
      </c>
      <c r="EM87" s="184">
        <v>-99446586.340000004</v>
      </c>
      <c r="EN87" s="184">
        <v>-3795830.84</v>
      </c>
      <c r="EO87" s="184">
        <v>-12243581.07</v>
      </c>
      <c r="EP87" s="184">
        <v>-2265509.52</v>
      </c>
      <c r="EQ87" s="184">
        <v>-3804507.66</v>
      </c>
      <c r="ER87" s="184">
        <v>5850135.7300000004</v>
      </c>
      <c r="ES87" s="184">
        <v>-20075607.359999999</v>
      </c>
      <c r="ET87" s="184">
        <v>-13530320.25</v>
      </c>
      <c r="EU87" s="184">
        <v>-11995681.789999999</v>
      </c>
      <c r="EV87" s="184">
        <v>-56019197.329999998</v>
      </c>
      <c r="EW87" s="184">
        <v>29178488.809999999</v>
      </c>
      <c r="EX87" s="184">
        <v>17610502.77</v>
      </c>
      <c r="EY87" s="184">
        <v>-317104.83</v>
      </c>
      <c r="EZ87" s="184">
        <v>2823478.72</v>
      </c>
      <c r="FA87" s="184">
        <v>1471377.18</v>
      </c>
      <c r="FB87" s="184">
        <v>13080696.859999999</v>
      </c>
      <c r="FC87" s="184">
        <v>6214571.2300000004</v>
      </c>
      <c r="FD87" s="184">
        <v>12794102.529999999</v>
      </c>
      <c r="FE87" s="184">
        <v>25848800.93</v>
      </c>
      <c r="FF87" s="184">
        <v>8861565.0999999996</v>
      </c>
      <c r="FG87" s="184">
        <v>5087698.47</v>
      </c>
      <c r="FH87" s="184">
        <v>20061691.460000001</v>
      </c>
      <c r="FI87" s="184">
        <v>7856680.8499999996</v>
      </c>
      <c r="FJ87" s="184">
        <v>6117294.3399999999</v>
      </c>
      <c r="FK87" s="184">
        <v>6724690.4800000004</v>
      </c>
      <c r="FL87" s="184">
        <v>-2357253.3199999998</v>
      </c>
      <c r="FM87" s="184">
        <v>21907647.600000001</v>
      </c>
      <c r="FN87" s="184">
        <v>2426894.71</v>
      </c>
      <c r="FO87" s="184">
        <v>8969833.1899999995</v>
      </c>
      <c r="FP87" s="184">
        <v>729471607.65999997</v>
      </c>
      <c r="FQ87" s="184">
        <v>2106654.39</v>
      </c>
      <c r="FR87" s="184">
        <v>11695430.51</v>
      </c>
      <c r="FS87" s="184">
        <v>-3273770.08</v>
      </c>
      <c r="FT87" s="184">
        <v>15375687.859999999</v>
      </c>
      <c r="FU87" s="184">
        <v>9085793.8699999992</v>
      </c>
      <c r="FV87" s="184">
        <v>-19183258.359999999</v>
      </c>
      <c r="FW87" s="184">
        <v>-18399401.600000001</v>
      </c>
      <c r="FX87" s="184">
        <v>10096674.699999999</v>
      </c>
      <c r="FY87" s="184">
        <v>23240656.800000001</v>
      </c>
      <c r="FZ87" s="184">
        <v>-7618097</v>
      </c>
      <c r="GA87" s="184">
        <v>-4796518.8899999997</v>
      </c>
      <c r="GB87" s="184">
        <v>14451949.27</v>
      </c>
      <c r="GC87" s="184">
        <v>22574515.239999998</v>
      </c>
      <c r="GD87" s="184">
        <v>38731359.469999999</v>
      </c>
      <c r="GE87" s="184">
        <v>1646128.12</v>
      </c>
      <c r="GF87" s="184">
        <v>14937633.23</v>
      </c>
      <c r="GG87" s="184">
        <v>-6790922.3899999997</v>
      </c>
      <c r="GH87" s="184">
        <v>3721052.87</v>
      </c>
      <c r="GI87" s="184">
        <v>6661634.5199999996</v>
      </c>
      <c r="GJ87" s="184">
        <v>-3446072.38</v>
      </c>
      <c r="GK87" s="184">
        <v>15558325.859999999</v>
      </c>
      <c r="GL87" s="184">
        <v>3625979.33</v>
      </c>
      <c r="GM87" s="184">
        <v>6418250.8099999996</v>
      </c>
      <c r="GN87" s="184">
        <v>4302458.58</v>
      </c>
      <c r="GO87" s="184">
        <v>2433346.0299999998</v>
      </c>
      <c r="GP87" s="184">
        <v>1826224.91</v>
      </c>
      <c r="GQ87" s="184">
        <v>55712302.119999997</v>
      </c>
      <c r="GR87" s="184">
        <v>9793884.3200000003</v>
      </c>
      <c r="GS87" s="184">
        <v>4540670.83</v>
      </c>
      <c r="GT87" s="184">
        <v>6396504.0599999996</v>
      </c>
      <c r="GU87" s="184">
        <v>4895901.13</v>
      </c>
      <c r="GV87" s="184">
        <v>5480337.2300000004</v>
      </c>
      <c r="GW87" s="184">
        <v>8590424.7899999991</v>
      </c>
      <c r="GX87" s="184">
        <v>-68380721.049999997</v>
      </c>
      <c r="GY87" s="184">
        <v>6567078.8700000001</v>
      </c>
      <c r="GZ87" s="184">
        <v>-17047701.66</v>
      </c>
      <c r="HA87" s="184">
        <v>-12052481.6</v>
      </c>
      <c r="HB87" s="184">
        <v>-292338497.68000001</v>
      </c>
      <c r="HC87" s="184">
        <v>114575354.65000001</v>
      </c>
      <c r="HD87" s="184">
        <v>7688370.6600000001</v>
      </c>
      <c r="HE87" s="184">
        <v>-21783675.149999999</v>
      </c>
      <c r="HF87" s="184">
        <v>20882051.010000002</v>
      </c>
      <c r="HG87" s="184">
        <v>48497646.5</v>
      </c>
      <c r="HH87" s="184">
        <v>-6258643.7300000004</v>
      </c>
      <c r="HI87" s="184">
        <v>316217249.20999998</v>
      </c>
      <c r="HJ87" s="184">
        <v>-17006563.969999999</v>
      </c>
      <c r="HK87" s="184">
        <v>1531015</v>
      </c>
      <c r="HL87" s="184">
        <v>75365852.010000005</v>
      </c>
      <c r="HM87" s="184">
        <v>-9521496.3300000001</v>
      </c>
      <c r="HN87" s="184">
        <v>9587800.1400000006</v>
      </c>
      <c r="HO87" s="184">
        <v>26093479.559999999</v>
      </c>
      <c r="HP87" s="184">
        <v>-17267719.859999999</v>
      </c>
      <c r="HQ87" s="184">
        <v>-20218804.07</v>
      </c>
      <c r="HR87" s="184">
        <v>-73005114.469999999</v>
      </c>
      <c r="HS87" s="184">
        <v>-339615.29</v>
      </c>
      <c r="HT87" s="184">
        <v>1946690.36</v>
      </c>
      <c r="HU87" s="184">
        <v>6329786.9199999999</v>
      </c>
      <c r="HV87" s="184">
        <v>-1417465.07</v>
      </c>
      <c r="HW87" s="184">
        <v>-19838945</v>
      </c>
      <c r="HX87" s="184">
        <v>-4215924.5</v>
      </c>
      <c r="HY87" s="184">
        <v>1254969.56</v>
      </c>
      <c r="HZ87" s="184">
        <v>3308798.77</v>
      </c>
      <c r="IA87" s="184">
        <v>7245535.2699999996</v>
      </c>
      <c r="IB87" s="184">
        <v>32445189.079999998</v>
      </c>
      <c r="IC87" s="184">
        <v>1453512.16</v>
      </c>
      <c r="ID87" s="184">
        <v>-6330165.7599999998</v>
      </c>
      <c r="IE87" s="184">
        <v>-7896694.4699999997</v>
      </c>
      <c r="IF87" s="184">
        <v>2558270.9</v>
      </c>
      <c r="IG87" s="184">
        <v>-147112639.02000001</v>
      </c>
      <c r="IH87" s="184">
        <v>73712112.219999999</v>
      </c>
      <c r="II87" s="184">
        <v>4172664.91</v>
      </c>
      <c r="IJ87" s="184">
        <v>-15219491.119999999</v>
      </c>
      <c r="IK87" s="184">
        <v>-59131184.719999999</v>
      </c>
      <c r="IL87" s="184">
        <v>469710.42</v>
      </c>
      <c r="IM87" s="184">
        <v>-225585.91</v>
      </c>
      <c r="IN87" s="184">
        <v>-4960925.1900000004</v>
      </c>
      <c r="IO87" s="184">
        <v>2765660.82</v>
      </c>
      <c r="IP87" s="184">
        <v>-13813406.52</v>
      </c>
      <c r="IQ87" s="184">
        <v>39271049.990000002</v>
      </c>
      <c r="IR87" s="184">
        <v>-244858223.21000001</v>
      </c>
      <c r="IS87" s="184">
        <v>-193505118.47999999</v>
      </c>
      <c r="IT87" s="184">
        <v>-2176464.6800000002</v>
      </c>
      <c r="IU87" s="184">
        <v>1899929.38</v>
      </c>
      <c r="IV87" s="184">
        <v>40687695.770000003</v>
      </c>
      <c r="IW87" s="184">
        <v>5685796.96</v>
      </c>
      <c r="IX87" s="184">
        <v>-2052705.91</v>
      </c>
      <c r="IY87" s="184">
        <v>10287523.279999999</v>
      </c>
      <c r="IZ87" s="184">
        <v>-135817.75</v>
      </c>
      <c r="JA87" s="184">
        <v>-15080168.060000001</v>
      </c>
      <c r="JB87" s="184">
        <v>-15204700.380000001</v>
      </c>
      <c r="JC87" s="184">
        <v>-5592022.8200000003</v>
      </c>
      <c r="JD87" s="184">
        <v>14508672.619999999</v>
      </c>
      <c r="JE87" s="184">
        <v>-23844358.949999999</v>
      </c>
      <c r="JF87" s="184">
        <v>-1880052.54</v>
      </c>
      <c r="JG87" s="184">
        <v>-1116913.07</v>
      </c>
      <c r="JH87" s="184">
        <v>-8915266.0800000001</v>
      </c>
      <c r="JI87" s="184">
        <v>-1479005.13</v>
      </c>
      <c r="JJ87" s="184">
        <v>-44525989.039999999</v>
      </c>
      <c r="JK87" s="184">
        <v>-5121038.6500000004</v>
      </c>
      <c r="JL87" s="184">
        <v>-7469377.75</v>
      </c>
      <c r="JM87" s="184">
        <v>13959693.24</v>
      </c>
      <c r="JN87" s="184">
        <v>-7042676.8799999999</v>
      </c>
      <c r="JO87" s="184">
        <v>-28672456.960000001</v>
      </c>
      <c r="JP87" s="184">
        <v>-938895.46</v>
      </c>
      <c r="JQ87" s="184">
        <v>15541801.890000001</v>
      </c>
      <c r="JR87" s="184">
        <v>-32822272.120000001</v>
      </c>
      <c r="JS87" s="184">
        <v>12360587.789999999</v>
      </c>
      <c r="JT87" s="184">
        <v>4523146.84</v>
      </c>
      <c r="JU87" s="184">
        <v>-2025332.17</v>
      </c>
      <c r="JV87" s="184">
        <v>2513815.15</v>
      </c>
      <c r="JW87" s="184">
        <v>-13118379.18</v>
      </c>
      <c r="JX87" s="184">
        <v>11284855.810000001</v>
      </c>
      <c r="JY87" s="184">
        <v>28865159.039999999</v>
      </c>
      <c r="JZ87" s="184">
        <v>-3724522.49</v>
      </c>
      <c r="KA87" s="184">
        <v>24926237.309999999</v>
      </c>
      <c r="KB87" s="184">
        <v>3154151.66</v>
      </c>
      <c r="KC87" s="184">
        <v>-2706666.16</v>
      </c>
      <c r="KD87" s="184">
        <v>11321774.65</v>
      </c>
      <c r="KE87" s="184">
        <v>3001006.8</v>
      </c>
      <c r="KF87" s="184">
        <v>324511169.97000003</v>
      </c>
      <c r="KG87" s="184">
        <v>-13310848.02</v>
      </c>
      <c r="KH87" s="184">
        <v>36365819.039999999</v>
      </c>
      <c r="KI87" s="184">
        <v>-15833614.949999999</v>
      </c>
      <c r="KJ87" s="184">
        <v>46031801.719999999</v>
      </c>
      <c r="KK87" s="184">
        <v>71710131.159999996</v>
      </c>
      <c r="KL87" s="184">
        <v>11122488.359999999</v>
      </c>
      <c r="KM87" s="184">
        <v>13198523.42</v>
      </c>
      <c r="KN87" s="184">
        <v>7702918.75</v>
      </c>
      <c r="KO87" s="184">
        <v>-3789614.47</v>
      </c>
      <c r="KP87" s="184">
        <v>-4557055.32</v>
      </c>
      <c r="KQ87" s="184">
        <v>-11076410.92</v>
      </c>
      <c r="KR87" s="184">
        <v>-60379064.909999996</v>
      </c>
      <c r="KS87" s="184">
        <v>1293734.1299999999</v>
      </c>
      <c r="KT87" s="184">
        <v>-11550563.09</v>
      </c>
      <c r="KU87" s="184">
        <v>-102093928.63</v>
      </c>
      <c r="KV87" s="184">
        <v>73222769.650000006</v>
      </c>
      <c r="KW87" s="184">
        <v>44227175.93</v>
      </c>
      <c r="KX87" s="184">
        <v>-5508966.3300000001</v>
      </c>
      <c r="KY87" s="184">
        <v>432979.89</v>
      </c>
      <c r="KZ87" s="184">
        <v>-31173374.920000002</v>
      </c>
      <c r="LA87" s="184">
        <v>-9256719.7300000004</v>
      </c>
      <c r="LB87" s="184">
        <v>-4734122.38</v>
      </c>
      <c r="LC87" s="184">
        <v>-2880404.47</v>
      </c>
      <c r="LD87" s="184">
        <v>-7138415.3200000003</v>
      </c>
      <c r="LE87" s="184">
        <v>-113614305.59999999</v>
      </c>
      <c r="LF87" s="184">
        <v>-36121955.210000001</v>
      </c>
      <c r="LG87" s="184">
        <v>16610216.07</v>
      </c>
      <c r="LH87" s="184">
        <v>-13676834.039999999</v>
      </c>
      <c r="LI87" s="184">
        <v>2577280.6800000002</v>
      </c>
      <c r="LJ87" s="184">
        <v>-8920343.2400000002</v>
      </c>
      <c r="LK87" s="184">
        <v>-5733665.0099999998</v>
      </c>
      <c r="LL87" s="184">
        <v>-3245148.27</v>
      </c>
      <c r="LM87" s="184">
        <v>-5393728.29</v>
      </c>
      <c r="LN87" s="184">
        <v>-12323046.77</v>
      </c>
      <c r="LO87" s="184">
        <v>-3097758.51</v>
      </c>
      <c r="LP87" s="184">
        <v>-80723788.719999999</v>
      </c>
      <c r="LQ87" s="184">
        <v>8490890.1699999999</v>
      </c>
      <c r="LR87" s="184">
        <v>22328074.190000001</v>
      </c>
      <c r="LS87" s="184">
        <v>251598857.68000001</v>
      </c>
      <c r="LT87" s="184">
        <v>-11736076.039999999</v>
      </c>
      <c r="LU87" s="184">
        <v>-142460031.15000001</v>
      </c>
      <c r="LV87" s="184">
        <v>4673068.38</v>
      </c>
      <c r="LW87" s="184">
        <v>-14502804.890000001</v>
      </c>
      <c r="LX87" s="184">
        <v>15600963.85</v>
      </c>
      <c r="LY87" s="184">
        <v>6102618.2199999997</v>
      </c>
      <c r="LZ87" s="184">
        <v>20397021.539999999</v>
      </c>
      <c r="MA87" s="184">
        <v>26992713.93</v>
      </c>
      <c r="MB87" s="184">
        <v>65988641.210000001</v>
      </c>
      <c r="MC87" s="184">
        <v>-43508117.590000004</v>
      </c>
      <c r="MD87" s="184">
        <v>13315682.039999999</v>
      </c>
      <c r="ME87" s="184">
        <v>-59383241.590000004</v>
      </c>
      <c r="MF87" s="184">
        <v>13492377.060000001</v>
      </c>
      <c r="MG87" s="184">
        <v>22532683.350000001</v>
      </c>
      <c r="MH87" s="184">
        <v>19041595.539999999</v>
      </c>
      <c r="MI87" s="184">
        <v>21419656.82</v>
      </c>
      <c r="MJ87" s="184">
        <v>14087061.109999999</v>
      </c>
      <c r="MK87" s="184">
        <v>-5505499.8899999997</v>
      </c>
      <c r="ML87" s="184">
        <v>12056245.43</v>
      </c>
      <c r="MM87" s="184">
        <v>-6145780.04</v>
      </c>
      <c r="MN87" s="184">
        <v>13450096.560000001</v>
      </c>
      <c r="MO87" s="184">
        <v>8752367.5700000003</v>
      </c>
      <c r="MP87" s="184">
        <v>18757014.649999999</v>
      </c>
      <c r="MQ87" s="184">
        <v>8360801.46</v>
      </c>
      <c r="MR87" s="184">
        <v>5586234.3399999999</v>
      </c>
      <c r="MS87" s="184">
        <v>45448484.920000002</v>
      </c>
      <c r="MT87" s="184">
        <v>-13621377.810000001</v>
      </c>
      <c r="MU87" s="184">
        <v>22559945.940000001</v>
      </c>
      <c r="MV87" s="184">
        <v>3870137.47</v>
      </c>
      <c r="MW87" s="184">
        <v>17282624.620000001</v>
      </c>
      <c r="MX87" s="184">
        <v>-28134451.489999998</v>
      </c>
      <c r="MY87" s="184">
        <v>-8076466.3899999997</v>
      </c>
      <c r="MZ87" s="184">
        <v>-1892322.54</v>
      </c>
      <c r="NA87" s="184">
        <v>23535685.48</v>
      </c>
      <c r="NB87" s="184">
        <v>338726315.36000001</v>
      </c>
      <c r="NC87" s="184">
        <v>133196991.78</v>
      </c>
      <c r="ND87" s="184">
        <v>13522207.34</v>
      </c>
      <c r="NE87" s="184">
        <v>252658176.11000001</v>
      </c>
      <c r="NF87" s="184">
        <v>8849272.7799999993</v>
      </c>
      <c r="NG87" s="184">
        <v>30838611.800000001</v>
      </c>
      <c r="NH87" s="184">
        <v>103973344.56999999</v>
      </c>
      <c r="NI87" s="184">
        <v>98756865.810000002</v>
      </c>
      <c r="NJ87" s="184">
        <v>23578973.219999999</v>
      </c>
      <c r="NK87" s="184">
        <v>121417655.3</v>
      </c>
      <c r="NL87" s="184">
        <v>64866213.590000004</v>
      </c>
      <c r="NM87" s="184">
        <v>31658130.760000002</v>
      </c>
      <c r="NN87" s="184">
        <v>66859139.149999999</v>
      </c>
      <c r="NO87" s="184">
        <v>11558727.09</v>
      </c>
      <c r="NP87" s="184">
        <v>2092336.94</v>
      </c>
      <c r="NQ87" s="184">
        <v>10048911.67</v>
      </c>
      <c r="NR87" s="184">
        <v>13391638.67</v>
      </c>
      <c r="NS87" s="184">
        <v>10043076.140000001</v>
      </c>
      <c r="NT87" s="184">
        <v>14797144.41</v>
      </c>
      <c r="NU87" s="184">
        <v>-7393596.8200000003</v>
      </c>
      <c r="NV87" s="184">
        <v>19284174.170000002</v>
      </c>
      <c r="NW87" s="184">
        <v>11496716.189999999</v>
      </c>
      <c r="NX87" s="184">
        <v>-2961813.22</v>
      </c>
      <c r="NY87" s="184">
        <v>12784629.83</v>
      </c>
      <c r="NZ87" s="184">
        <v>-4847395.72</v>
      </c>
      <c r="OA87" s="184">
        <v>1479947.41</v>
      </c>
      <c r="OB87" s="184">
        <v>557295473.04999995</v>
      </c>
      <c r="OC87" s="184">
        <v>-103978238.05</v>
      </c>
      <c r="OD87" s="184">
        <v>25183187.379999999</v>
      </c>
      <c r="OE87" s="184">
        <v>-67791952.340000004</v>
      </c>
      <c r="OF87" s="184">
        <v>-6939900.1699999999</v>
      </c>
      <c r="OG87" s="184">
        <v>45850649.619999997</v>
      </c>
      <c r="OH87" s="184">
        <v>-32125719.989999998</v>
      </c>
      <c r="OI87" s="184">
        <v>3330494.63</v>
      </c>
      <c r="OJ87" s="184">
        <v>79878286.780000001</v>
      </c>
      <c r="OK87" s="184">
        <v>-297507066.69</v>
      </c>
      <c r="OL87" s="184">
        <v>24632078.969999999</v>
      </c>
      <c r="OM87" s="184">
        <v>446247602.02999997</v>
      </c>
      <c r="ON87" s="184">
        <v>23443841.18</v>
      </c>
      <c r="OO87" s="184">
        <v>-5376435.9500000002</v>
      </c>
      <c r="OP87" s="184">
        <v>71385304.969999999</v>
      </c>
      <c r="OQ87" s="184">
        <v>216242754.55000001</v>
      </c>
      <c r="OR87" s="184">
        <v>8368130.4400000004</v>
      </c>
      <c r="OS87" s="184">
        <v>38300978.539999999</v>
      </c>
      <c r="OT87" s="184">
        <v>-9074088.8399999999</v>
      </c>
      <c r="OU87" s="184">
        <v>23903055.780000001</v>
      </c>
      <c r="OV87" s="184">
        <v>16861612.82</v>
      </c>
      <c r="OW87" s="184">
        <v>18938693.329999998</v>
      </c>
      <c r="OX87" s="184">
        <v>18568082.07</v>
      </c>
      <c r="OY87" s="184">
        <v>11333880.359999999</v>
      </c>
      <c r="OZ87" s="184">
        <v>-43797906.060000002</v>
      </c>
      <c r="PA87" s="184">
        <v>9079924.8300000001</v>
      </c>
      <c r="PB87" s="184">
        <v>-23504991.41</v>
      </c>
      <c r="PC87" s="184">
        <v>-533819.85</v>
      </c>
      <c r="PD87" s="184">
        <v>17082108.890000001</v>
      </c>
      <c r="PE87" s="184">
        <v>-10661402.49</v>
      </c>
      <c r="PF87" s="184">
        <v>550141.02</v>
      </c>
      <c r="PG87" s="184">
        <v>-2360501.4300000002</v>
      </c>
      <c r="PH87" s="184">
        <v>-3762417.9</v>
      </c>
      <c r="PI87" s="184">
        <v>-5184492.2</v>
      </c>
      <c r="PJ87" s="184">
        <v>27158761.149999999</v>
      </c>
      <c r="PK87" s="184">
        <v>9903372.6699999999</v>
      </c>
      <c r="PL87" s="184">
        <v>-3364324.24</v>
      </c>
      <c r="PM87" s="184">
        <v>-30975885.739999998</v>
      </c>
      <c r="PN87" s="184">
        <v>46967.69</v>
      </c>
      <c r="PO87" s="184">
        <v>-53508.73</v>
      </c>
      <c r="PP87" s="184">
        <v>-556350.97</v>
      </c>
      <c r="PQ87" s="184">
        <v>-820894.3</v>
      </c>
      <c r="PR87" s="184">
        <v>45529911.82</v>
      </c>
      <c r="PS87" s="184">
        <v>9848744.9800000004</v>
      </c>
      <c r="PT87" s="184">
        <v>-11241578.810000001</v>
      </c>
      <c r="PU87" s="184">
        <v>16889864.649999999</v>
      </c>
      <c r="PV87" s="184">
        <v>-125168136.28</v>
      </c>
      <c r="PW87" s="184">
        <v>-12718223.68</v>
      </c>
      <c r="PX87" s="184">
        <v>-19914581.550000001</v>
      </c>
      <c r="PY87" s="184">
        <v>-2898266.82</v>
      </c>
      <c r="PZ87" s="184">
        <v>3022967.73</v>
      </c>
      <c r="QA87" s="184">
        <v>722450.67</v>
      </c>
      <c r="QB87" s="184">
        <v>6620127.21</v>
      </c>
      <c r="QC87" s="184">
        <v>-9416369.1699999999</v>
      </c>
      <c r="QD87" s="184">
        <v>11641479.859999999</v>
      </c>
      <c r="QE87" s="184">
        <v>30224988.629999999</v>
      </c>
      <c r="QF87" s="184">
        <v>-33371659.170000002</v>
      </c>
      <c r="QG87" s="184">
        <v>25139332.789999999</v>
      </c>
      <c r="QH87" s="184">
        <v>-9394444.3000000007</v>
      </c>
      <c r="QI87" s="184">
        <v>-15355549.109999999</v>
      </c>
      <c r="QJ87" s="184">
        <v>-4976964.9400000004</v>
      </c>
      <c r="QK87" s="184">
        <v>-43793821.719999999</v>
      </c>
      <c r="QL87" s="184">
        <v>-33200780.48</v>
      </c>
      <c r="QM87" s="184">
        <v>-7772267.5800000001</v>
      </c>
      <c r="QN87" s="184">
        <v>-897701.82</v>
      </c>
      <c r="QO87" s="184">
        <v>-6773273.8799999999</v>
      </c>
      <c r="QP87" s="184">
        <v>-974880.48</v>
      </c>
      <c r="QQ87" s="184">
        <v>4872368.8499999996</v>
      </c>
      <c r="QR87" s="184">
        <v>28635470.629999999</v>
      </c>
      <c r="QS87" s="184">
        <v>-1777669.22</v>
      </c>
      <c r="QT87" s="184">
        <v>-1049525.94</v>
      </c>
      <c r="QU87" s="184">
        <v>24854997.629999999</v>
      </c>
      <c r="QV87" s="184">
        <v>6948238.4800000004</v>
      </c>
      <c r="QW87" s="184">
        <v>100977193.67</v>
      </c>
      <c r="QX87" s="184">
        <v>2367063.6</v>
      </c>
      <c r="QY87" s="184">
        <v>-6009044.3600000003</v>
      </c>
      <c r="QZ87" s="184">
        <v>74784998.920000002</v>
      </c>
      <c r="RA87" s="184">
        <v>4052082.37</v>
      </c>
      <c r="RB87" s="184">
        <v>1379780.54</v>
      </c>
      <c r="RC87" s="184">
        <v>20008496.690000001</v>
      </c>
      <c r="RD87" s="184">
        <v>6579304.5599999996</v>
      </c>
      <c r="RE87" s="184">
        <v>160270770.31999999</v>
      </c>
      <c r="RF87" s="184">
        <v>-33655906.640000001</v>
      </c>
      <c r="RG87" s="184">
        <v>-12159267.640000001</v>
      </c>
      <c r="RH87" s="184">
        <v>40304431.700000003</v>
      </c>
      <c r="RI87" s="184">
        <v>-19300462.329999998</v>
      </c>
      <c r="RJ87" s="184">
        <v>-21230635.300000001</v>
      </c>
      <c r="RK87" s="184">
        <v>-74116360.849999994</v>
      </c>
      <c r="RL87" s="184">
        <v>8171334.8200000003</v>
      </c>
      <c r="RM87" s="184">
        <v>11141198.48</v>
      </c>
      <c r="RN87" s="184">
        <v>-42077571.700000003</v>
      </c>
      <c r="RO87" s="184">
        <v>-25497071.199999999</v>
      </c>
      <c r="RP87" s="184">
        <v>2058096.02</v>
      </c>
      <c r="RQ87" s="184">
        <v>581749</v>
      </c>
      <c r="RR87" s="184">
        <v>-14368078.58</v>
      </c>
      <c r="RS87" s="184">
        <v>-5076290.1100000003</v>
      </c>
      <c r="RT87" s="184">
        <v>3044761.03</v>
      </c>
      <c r="RU87" s="184">
        <v>-3678964.6</v>
      </c>
      <c r="RV87" s="184">
        <v>9367644.2300000004</v>
      </c>
      <c r="RW87" s="184">
        <v>-4032612.84</v>
      </c>
      <c r="RX87" s="184">
        <v>-3489256.89</v>
      </c>
      <c r="RY87" s="184">
        <v>-31599924.960000001</v>
      </c>
      <c r="RZ87" s="184">
        <v>14280742.1</v>
      </c>
      <c r="SA87" s="184">
        <v>10869405.630000001</v>
      </c>
      <c r="SB87" s="184">
        <v>10987059.9</v>
      </c>
      <c r="SC87" s="184">
        <v>10663238.92</v>
      </c>
      <c r="SD87" s="184">
        <v>1649935.01</v>
      </c>
      <c r="SE87" s="184">
        <v>12431360.52</v>
      </c>
      <c r="SF87" s="184">
        <v>15287269.720000001</v>
      </c>
      <c r="SG87" s="184">
        <v>17620456.539999999</v>
      </c>
      <c r="SH87" s="184">
        <v>22072572.109999999</v>
      </c>
      <c r="SI87" s="184">
        <v>-47508313.869999997</v>
      </c>
      <c r="SJ87" s="184">
        <v>4049832.33</v>
      </c>
      <c r="SK87" s="184">
        <v>-40832594.880000003</v>
      </c>
      <c r="SL87" s="184">
        <v>18765607.489999998</v>
      </c>
      <c r="SM87" s="184">
        <v>3578705.1</v>
      </c>
      <c r="SN87" s="184">
        <v>6490629.6900000004</v>
      </c>
      <c r="SO87" s="184">
        <v>18588090.920000002</v>
      </c>
      <c r="SP87" s="184">
        <v>12037390.91</v>
      </c>
      <c r="SQ87" s="184">
        <v>3426850.31</v>
      </c>
      <c r="SR87" s="184">
        <v>4837893.0999999996</v>
      </c>
      <c r="SS87" s="184">
        <v>-164631842.47999999</v>
      </c>
      <c r="ST87" s="184">
        <v>7946347.0499999998</v>
      </c>
      <c r="SU87" s="184">
        <v>22350614.309999999</v>
      </c>
      <c r="SV87" s="184">
        <v>8102455.0300000003</v>
      </c>
      <c r="SW87" s="184">
        <v>5319547.5199999996</v>
      </c>
      <c r="SX87" s="184">
        <v>9213834.8699999992</v>
      </c>
      <c r="SY87" s="184">
        <v>11071187.800000001</v>
      </c>
      <c r="SZ87" s="184">
        <v>-29378803.609999999</v>
      </c>
      <c r="TA87" s="184">
        <v>-1967239</v>
      </c>
      <c r="TB87" s="184">
        <v>-3234303.01</v>
      </c>
      <c r="TC87" s="184">
        <v>24779260.420000002</v>
      </c>
      <c r="TD87" s="184">
        <v>-8700416.6899999995</v>
      </c>
      <c r="TE87" s="184">
        <v>46986285.450000003</v>
      </c>
      <c r="TF87" s="184">
        <v>353251.08</v>
      </c>
      <c r="TG87" s="184">
        <v>-285965723.95999998</v>
      </c>
      <c r="TH87" s="184">
        <v>1587650.3</v>
      </c>
      <c r="TI87" s="184">
        <v>7817364.46</v>
      </c>
      <c r="TJ87" s="184">
        <v>-40230908.950000003</v>
      </c>
      <c r="TK87" s="184">
        <v>-15322499.17</v>
      </c>
      <c r="TL87" s="184">
        <v>-2882555.97</v>
      </c>
      <c r="TM87" s="184">
        <v>2505268.21</v>
      </c>
      <c r="TN87" s="184">
        <v>-8683239.6699999999</v>
      </c>
      <c r="TO87" s="184">
        <v>7278284.7699999996</v>
      </c>
      <c r="TP87" s="184">
        <v>-15398579.220000001</v>
      </c>
      <c r="TQ87" s="184">
        <v>-31548085.309999999</v>
      </c>
      <c r="TR87" s="184">
        <v>6814894.7000000002</v>
      </c>
      <c r="TS87" s="184">
        <v>-1666321.06</v>
      </c>
      <c r="TT87" s="184">
        <v>-8494485.4199999999</v>
      </c>
      <c r="TU87" s="184">
        <v>765711.07</v>
      </c>
      <c r="TV87" s="184">
        <v>11085771.34</v>
      </c>
      <c r="TW87" s="184">
        <v>-32733991.809999999</v>
      </c>
      <c r="TX87" s="184">
        <v>-2425728.5699999998</v>
      </c>
      <c r="TY87" s="184">
        <v>211370248.86000001</v>
      </c>
      <c r="TZ87" s="184">
        <v>-13586707.189999999</v>
      </c>
      <c r="UA87" s="184">
        <v>-8670211.7799999993</v>
      </c>
      <c r="UB87" s="184">
        <v>-5966783.4800000004</v>
      </c>
      <c r="UC87" s="184">
        <v>-191245108.31999999</v>
      </c>
      <c r="UD87" s="184">
        <v>9597910.0500000007</v>
      </c>
      <c r="UE87" s="184">
        <v>-9571717.5399999991</v>
      </c>
      <c r="UF87" s="184">
        <v>3143527.31</v>
      </c>
      <c r="UG87" s="184">
        <v>-4618372.45</v>
      </c>
      <c r="UH87" s="184">
        <v>-56346096.969999999</v>
      </c>
      <c r="UI87" s="184">
        <v>-14080557.58</v>
      </c>
      <c r="UJ87" s="184">
        <v>-11347288.960000001</v>
      </c>
      <c r="UK87" s="184">
        <v>-12052132.789999999</v>
      </c>
      <c r="UL87" s="184">
        <v>-11633689.82</v>
      </c>
      <c r="UM87" s="184">
        <v>-11422586.17</v>
      </c>
      <c r="UN87" s="184">
        <v>269940690</v>
      </c>
      <c r="UO87" s="184">
        <v>-9459784.3399999999</v>
      </c>
      <c r="UP87" s="184">
        <v>-11637439.359999999</v>
      </c>
      <c r="UQ87" s="184">
        <v>-85862425.989999995</v>
      </c>
      <c r="UR87" s="184">
        <v>2391558.11</v>
      </c>
      <c r="US87" s="184">
        <v>-1472038.04</v>
      </c>
      <c r="UT87" s="184">
        <v>-38088457.299999997</v>
      </c>
      <c r="UU87" s="184">
        <v>-2104922.6800000002</v>
      </c>
      <c r="UV87" s="184">
        <v>-5983792.1200000001</v>
      </c>
      <c r="UW87" s="184">
        <v>8294105.2199999997</v>
      </c>
      <c r="UX87" s="184">
        <v>-12603556.970000001</v>
      </c>
      <c r="UY87" s="184">
        <v>-14815808.359999999</v>
      </c>
      <c r="UZ87" s="184">
        <v>14756042.9</v>
      </c>
      <c r="VA87" s="184">
        <v>21091909.859999999</v>
      </c>
      <c r="VB87" s="184">
        <v>2883674.24</v>
      </c>
      <c r="VC87" s="184">
        <v>876289.58</v>
      </c>
      <c r="VD87" s="184">
        <v>-896220.05</v>
      </c>
      <c r="VE87" s="184">
        <v>-5305607.24</v>
      </c>
      <c r="VF87" s="184">
        <v>-35928467.829999998</v>
      </c>
      <c r="VG87" s="184">
        <v>-4143059.33</v>
      </c>
      <c r="VH87" s="184">
        <v>4228914.6900000004</v>
      </c>
      <c r="VI87" s="184">
        <v>11891698.050000001</v>
      </c>
      <c r="VJ87" s="184">
        <v>-39483683.340000004</v>
      </c>
      <c r="VK87" s="184">
        <v>9237298.7400000002</v>
      </c>
      <c r="VL87" s="184">
        <v>19438221.890000001</v>
      </c>
      <c r="VM87" s="184">
        <v>-4719028.45</v>
      </c>
      <c r="VN87" s="184">
        <v>-5132965.43</v>
      </c>
      <c r="VO87" s="184">
        <v>-12621415.359999999</v>
      </c>
      <c r="VP87" s="184">
        <v>-10506262.1</v>
      </c>
      <c r="VQ87" s="184">
        <v>-6440389.71</v>
      </c>
      <c r="VR87" s="184">
        <v>18410112.899999999</v>
      </c>
      <c r="VS87" s="184">
        <v>-25101996</v>
      </c>
      <c r="VT87" s="184">
        <v>6368786.3499999996</v>
      </c>
      <c r="VU87" s="184">
        <v>53838515.240000002</v>
      </c>
      <c r="VV87" s="184">
        <v>1583261.19</v>
      </c>
      <c r="VW87" s="184">
        <v>30002154.059999999</v>
      </c>
      <c r="VX87" s="184">
        <v>-853838.96</v>
      </c>
      <c r="VY87" s="184">
        <v>1522681349.3299999</v>
      </c>
      <c r="VZ87" s="184">
        <v>18718797.969999999</v>
      </c>
      <c r="WA87" s="184">
        <v>53749298.969999999</v>
      </c>
      <c r="WB87" s="184">
        <v>10197264.439999999</v>
      </c>
      <c r="WC87" s="184">
        <v>13553264.59</v>
      </c>
      <c r="WD87" s="184">
        <v>-4992694.96</v>
      </c>
      <c r="WE87" s="184">
        <v>-17278126.280000001</v>
      </c>
      <c r="WF87" s="184">
        <v>3363284.67</v>
      </c>
      <c r="WG87" s="184">
        <v>28712395.789999999</v>
      </c>
      <c r="WH87" s="184">
        <v>-8963083.6699999999</v>
      </c>
      <c r="WI87" s="184">
        <v>-3061966.35</v>
      </c>
      <c r="WJ87" s="184">
        <v>-21160918.530000001</v>
      </c>
      <c r="WK87" s="184">
        <v>13916798.17</v>
      </c>
      <c r="WL87" s="184">
        <v>1075967.07</v>
      </c>
      <c r="WM87" s="184">
        <v>12170767.609999999</v>
      </c>
      <c r="WN87" s="184">
        <v>23149029.199999999</v>
      </c>
      <c r="WO87" s="184">
        <v>6558206.8799999999</v>
      </c>
      <c r="WP87" s="184">
        <v>-7689705.4299999997</v>
      </c>
      <c r="WQ87" s="184">
        <v>4051398.53</v>
      </c>
      <c r="WR87" s="184">
        <v>-4358830.4800000004</v>
      </c>
      <c r="WS87" s="184">
        <v>20867316.98</v>
      </c>
      <c r="WT87" s="184">
        <v>-5157335.87</v>
      </c>
      <c r="WU87" s="184">
        <v>16940772.780000001</v>
      </c>
      <c r="WV87" s="184">
        <v>13599200.41</v>
      </c>
      <c r="WW87" s="184">
        <v>8637537.0899999999</v>
      </c>
      <c r="WX87" s="184">
        <v>-3176447.52</v>
      </c>
      <c r="WY87" s="184">
        <v>5964944.4000000004</v>
      </c>
      <c r="WZ87" s="184">
        <v>6497656.0700000003</v>
      </c>
      <c r="XA87" s="184">
        <v>29590437.460000001</v>
      </c>
      <c r="XB87" s="184">
        <v>-2631221.34</v>
      </c>
      <c r="XC87" s="184">
        <v>19835219.329999998</v>
      </c>
      <c r="XD87" s="184">
        <v>16790396.57</v>
      </c>
      <c r="XE87" s="184">
        <v>10969427.09</v>
      </c>
      <c r="XF87" s="184">
        <v>451706356.37</v>
      </c>
      <c r="XG87" s="184">
        <v>2795933.98</v>
      </c>
      <c r="XH87" s="184">
        <v>73083058.799999997</v>
      </c>
      <c r="XI87" s="184">
        <v>28039229.440000001</v>
      </c>
      <c r="XJ87" s="184">
        <v>5168215.43</v>
      </c>
      <c r="XK87" s="184">
        <v>7236632.7999999998</v>
      </c>
      <c r="XL87" s="184">
        <v>-9178322.8699999992</v>
      </c>
      <c r="XM87" s="184">
        <v>54812991.469999999</v>
      </c>
      <c r="XN87" s="184">
        <v>2984469.5</v>
      </c>
      <c r="XO87" s="184">
        <v>-12790459.66</v>
      </c>
      <c r="XP87" s="184">
        <v>12557935.51</v>
      </c>
      <c r="XQ87" s="184">
        <v>3626636.51</v>
      </c>
      <c r="XR87" s="184">
        <v>9080051.0899999999</v>
      </c>
      <c r="XS87" s="184">
        <v>9034387.4000000004</v>
      </c>
      <c r="XT87" s="184">
        <v>43383173.469999999</v>
      </c>
      <c r="XU87" s="184">
        <v>3322568.72</v>
      </c>
      <c r="XV87" s="184">
        <v>14364416.630000001</v>
      </c>
      <c r="XW87" s="184">
        <v>11542318.539999999</v>
      </c>
      <c r="XX87" s="184">
        <v>4302585.92</v>
      </c>
      <c r="XY87" s="184">
        <v>6259697.1900000004</v>
      </c>
      <c r="XZ87" s="184">
        <v>5688502.6500000004</v>
      </c>
      <c r="YA87" s="184">
        <v>46002469.200000003</v>
      </c>
      <c r="YB87" s="184">
        <v>41211716.43</v>
      </c>
      <c r="YC87" s="184">
        <v>278227310.17000002</v>
      </c>
      <c r="YD87" s="184">
        <v>12653000.199999999</v>
      </c>
      <c r="YE87" s="184">
        <v>22740505.09</v>
      </c>
      <c r="YF87" s="184">
        <v>51636008.950000003</v>
      </c>
      <c r="YG87" s="184">
        <v>45728369.869999997</v>
      </c>
      <c r="YH87" s="184">
        <v>16111012.65</v>
      </c>
      <c r="YI87" s="184">
        <v>18727490.48</v>
      </c>
      <c r="YJ87" s="184">
        <v>15716335.710000001</v>
      </c>
      <c r="YK87" s="184">
        <v>18426104.23</v>
      </c>
      <c r="YL87" s="184">
        <v>8878325.8599999994</v>
      </c>
      <c r="YM87" s="184">
        <v>34053540.75</v>
      </c>
      <c r="YN87" s="184">
        <v>9892592.3499999996</v>
      </c>
      <c r="YO87" s="184">
        <v>24194265.02</v>
      </c>
      <c r="YP87" s="184">
        <v>9917424</v>
      </c>
      <c r="YQ87" s="184">
        <v>62508814.869999997</v>
      </c>
      <c r="YR87" s="184">
        <v>59714693.25</v>
      </c>
      <c r="YS87" s="184">
        <v>17773522.629999999</v>
      </c>
      <c r="YT87" s="184">
        <v>43111163.869999997</v>
      </c>
      <c r="YU87" s="184">
        <v>-592118.76</v>
      </c>
      <c r="YV87" s="184">
        <v>14472711.289999999</v>
      </c>
      <c r="YW87" s="184">
        <v>94877.5</v>
      </c>
      <c r="YX87" s="184">
        <v>-1174968.7</v>
      </c>
      <c r="YY87" s="184">
        <v>8523296.7599999998</v>
      </c>
      <c r="YZ87" s="184">
        <v>21598407.57</v>
      </c>
      <c r="ZA87" s="184">
        <v>5694086.71</v>
      </c>
      <c r="ZB87" s="184">
        <v>415768.31</v>
      </c>
      <c r="ZC87" s="184">
        <v>23446630.899999999</v>
      </c>
      <c r="ZD87" s="184">
        <v>-10163017.949999999</v>
      </c>
      <c r="ZE87" s="184">
        <v>25050548.460000001</v>
      </c>
      <c r="ZF87" s="184">
        <v>-2936434.96</v>
      </c>
      <c r="ZG87" s="184">
        <v>-2232314.48</v>
      </c>
      <c r="ZH87" s="184">
        <v>3753400.48</v>
      </c>
      <c r="ZI87" s="184">
        <v>-1543008.8</v>
      </c>
      <c r="ZJ87" s="184">
        <v>-9322701.1099999994</v>
      </c>
      <c r="ZK87" s="184">
        <v>17359827.25</v>
      </c>
      <c r="ZL87" s="184">
        <v>44918857.710000001</v>
      </c>
      <c r="ZM87" s="184">
        <v>205644310.97999999</v>
      </c>
      <c r="ZN87" s="184">
        <v>67070185.659999996</v>
      </c>
      <c r="ZO87" s="184">
        <v>37094756.5</v>
      </c>
      <c r="ZP87" s="184">
        <v>34101981.890000001</v>
      </c>
      <c r="ZQ87" s="184">
        <v>109403735.64</v>
      </c>
      <c r="ZR87" s="184">
        <v>297354796.47000003</v>
      </c>
      <c r="ZS87" s="184">
        <v>11546997.970000001</v>
      </c>
      <c r="ZT87" s="184">
        <v>31805846.699999999</v>
      </c>
      <c r="ZU87" s="184">
        <v>30732377.379999999</v>
      </c>
      <c r="ZV87" s="184">
        <v>14489504.48</v>
      </c>
      <c r="ZW87" s="184">
        <v>17168321.890000001</v>
      </c>
      <c r="ZX87" s="184">
        <v>5197308.16</v>
      </c>
      <c r="ZY87" s="184">
        <v>11012253.869999999</v>
      </c>
      <c r="ZZ87" s="184">
        <v>12730460.27</v>
      </c>
      <c r="AAA87" s="184">
        <v>20342968.25</v>
      </c>
      <c r="AAB87" s="184">
        <v>12251784.92</v>
      </c>
      <c r="AAC87" s="184">
        <v>32269161.329999998</v>
      </c>
      <c r="AAD87" s="184">
        <v>7706540.8899999997</v>
      </c>
      <c r="AAE87" s="184">
        <v>21267016.66</v>
      </c>
      <c r="AAF87" s="184">
        <v>14554019.02</v>
      </c>
      <c r="AAG87" s="184">
        <v>1704437.86</v>
      </c>
      <c r="AAH87" s="184">
        <v>5591418.5</v>
      </c>
      <c r="AAI87" s="184">
        <v>-4976286.41</v>
      </c>
      <c r="AAJ87" s="184">
        <v>6001246.1799999997</v>
      </c>
      <c r="AAK87" s="184">
        <v>-14649146.17</v>
      </c>
      <c r="AAL87" s="184">
        <v>5552492.2300000004</v>
      </c>
      <c r="AAM87" s="184">
        <v>503106956.85000002</v>
      </c>
      <c r="AAN87" s="184">
        <v>-6370917.2800000003</v>
      </c>
      <c r="AAO87" s="184">
        <v>2826144.08</v>
      </c>
      <c r="AAP87" s="184">
        <v>38600546.18</v>
      </c>
      <c r="AAQ87" s="184">
        <v>-12568373.34</v>
      </c>
      <c r="AAR87" s="184">
        <v>40283839.229999997</v>
      </c>
      <c r="AAS87" s="184">
        <v>13378551.560000001</v>
      </c>
      <c r="AAT87" s="184">
        <v>16525030.59</v>
      </c>
      <c r="AAU87" s="184">
        <v>-27554489.66</v>
      </c>
      <c r="AAV87" s="184">
        <v>6870440.6299999999</v>
      </c>
      <c r="AAW87" s="184">
        <v>-9269520.7799999993</v>
      </c>
      <c r="AAX87" s="184">
        <v>-87088023.140000001</v>
      </c>
      <c r="AAY87" s="184">
        <v>-10632947.23</v>
      </c>
      <c r="AAZ87" s="184">
        <v>-4431778.66</v>
      </c>
      <c r="ABA87" s="184">
        <v>-3290939.6</v>
      </c>
      <c r="ABB87" s="184">
        <v>-3306557.21</v>
      </c>
      <c r="ABC87" s="184">
        <v>12125467.01</v>
      </c>
      <c r="ABD87" s="184">
        <v>21645702.149999999</v>
      </c>
      <c r="ABE87" s="184">
        <v>2713906.17</v>
      </c>
      <c r="ABF87" s="184">
        <v>-27298270.100000001</v>
      </c>
      <c r="ABG87" s="184">
        <v>-115948210.78</v>
      </c>
      <c r="ABH87" s="184">
        <v>16682728.390000001</v>
      </c>
      <c r="ABI87" s="184">
        <v>2804512.29</v>
      </c>
      <c r="ABJ87" s="184">
        <v>-5897452.5499999998</v>
      </c>
      <c r="ABK87" s="184">
        <v>32733070.300000001</v>
      </c>
      <c r="ABL87" s="184">
        <v>6001323.2199999997</v>
      </c>
      <c r="ABM87" s="184">
        <v>-66828315.219999999</v>
      </c>
      <c r="ABN87" s="184">
        <v>51737030.060000002</v>
      </c>
      <c r="ABO87" s="184">
        <v>-6311070.5</v>
      </c>
      <c r="ABP87" s="184">
        <v>18118583.600000001</v>
      </c>
      <c r="ABQ87" s="184">
        <v>-9773508.9299999997</v>
      </c>
      <c r="ABR87" s="184">
        <v>8988316.5600000005</v>
      </c>
      <c r="ABS87" s="184">
        <v>383238.09</v>
      </c>
      <c r="ABT87" s="184">
        <v>-2590861.5299999998</v>
      </c>
      <c r="ABU87" s="184">
        <v>29682664.289999999</v>
      </c>
      <c r="ABV87" s="184">
        <v>-235193082.11000001</v>
      </c>
      <c r="ABW87" s="184">
        <v>23078617.420000002</v>
      </c>
      <c r="ABX87" s="184">
        <v>32000494.079999998</v>
      </c>
      <c r="ABY87" s="184">
        <v>-4944270.74</v>
      </c>
      <c r="ABZ87" s="184">
        <v>10361343.43</v>
      </c>
      <c r="ACA87" s="184">
        <v>-36136626.770000003</v>
      </c>
      <c r="ACB87" s="184">
        <v>-4233589.9000000004</v>
      </c>
      <c r="ACC87" s="184">
        <v>1123158.73</v>
      </c>
      <c r="ACD87" s="184">
        <v>-553182.64</v>
      </c>
      <c r="ACE87" s="184">
        <v>-11035897.85</v>
      </c>
      <c r="ACF87" s="184">
        <v>-3039951.02</v>
      </c>
      <c r="ACG87" s="184">
        <v>181357663.03999999</v>
      </c>
      <c r="ACH87" s="184">
        <v>-2438814.7599999998</v>
      </c>
      <c r="ACI87" s="184">
        <v>-12711495.59</v>
      </c>
      <c r="ACJ87" s="184">
        <v>-12156460.890000001</v>
      </c>
      <c r="ACK87" s="184">
        <v>10076834.359999999</v>
      </c>
      <c r="ACL87" s="184">
        <v>-20799561.379999999</v>
      </c>
      <c r="ACM87" s="184">
        <v>37778514.469999999</v>
      </c>
      <c r="ACN87" s="184">
        <v>69395581.519999996</v>
      </c>
      <c r="ACO87" s="184">
        <v>30137878.579999998</v>
      </c>
      <c r="ACP87" s="184">
        <v>-11256944.640000001</v>
      </c>
      <c r="ACQ87" s="184">
        <v>-12269403.07</v>
      </c>
      <c r="ACR87" s="184">
        <v>1322507.94</v>
      </c>
      <c r="ACS87" s="184">
        <v>-8918031.5399999991</v>
      </c>
      <c r="ACT87" s="184">
        <v>167466829.06</v>
      </c>
      <c r="ACU87" s="184">
        <v>-1501381.42</v>
      </c>
      <c r="ACV87" s="184">
        <v>11959657.949999999</v>
      </c>
      <c r="ACW87" s="184">
        <v>22795798.66</v>
      </c>
      <c r="ACX87" s="184">
        <v>-11133251.859999999</v>
      </c>
      <c r="ACY87" s="184">
        <v>-3940872.81</v>
      </c>
      <c r="ACZ87" s="184">
        <v>818330.32</v>
      </c>
      <c r="ADA87" s="184">
        <v>-8914369.9900000002</v>
      </c>
      <c r="ADB87" s="184">
        <v>17320221.68</v>
      </c>
      <c r="ADC87" s="184">
        <v>39217700.039999999</v>
      </c>
      <c r="ADD87" s="184">
        <v>-54857948.43</v>
      </c>
      <c r="ADE87" s="184">
        <v>6554415.29</v>
      </c>
      <c r="ADF87" s="184">
        <v>9785241.8900000006</v>
      </c>
      <c r="ADG87" s="184">
        <v>-2668804.04</v>
      </c>
      <c r="ADH87" s="184">
        <v>-17416154.219999999</v>
      </c>
      <c r="ADI87" s="184">
        <v>-3931487.83</v>
      </c>
      <c r="ADJ87" s="184">
        <v>5894869.7800000003</v>
      </c>
      <c r="ADK87" s="184">
        <v>-1751099.67</v>
      </c>
      <c r="ADL87" s="184">
        <v>-17137097.850000001</v>
      </c>
      <c r="ADM87" s="184">
        <v>-263029828.84999999</v>
      </c>
      <c r="ADN87" s="184">
        <v>44108882.369999997</v>
      </c>
      <c r="ADO87" s="184">
        <v>-6653187.0499999998</v>
      </c>
      <c r="ADP87" s="184">
        <v>-53055436.579999998</v>
      </c>
      <c r="ADQ87" s="184">
        <v>-6929.96</v>
      </c>
      <c r="ADR87" s="184">
        <v>-2914040.74</v>
      </c>
      <c r="ADS87" s="184">
        <v>33063639.649999999</v>
      </c>
      <c r="ADT87" s="184">
        <v>-257894.92</v>
      </c>
      <c r="ADU87" s="184">
        <v>44744642.590000004</v>
      </c>
      <c r="ADV87" s="184">
        <v>-8395791.3699999992</v>
      </c>
      <c r="ADW87" s="184">
        <v>-58638051.939999998</v>
      </c>
      <c r="ADX87" s="184">
        <v>1415556.2</v>
      </c>
      <c r="ADY87" s="184">
        <v>5980963.6399999997</v>
      </c>
      <c r="ADZ87" s="184">
        <v>-6060059.1799999997</v>
      </c>
      <c r="AEA87" s="184">
        <v>-9880344.1300000008</v>
      </c>
      <c r="AEB87" s="184">
        <v>-2886088.25</v>
      </c>
      <c r="AEC87" s="184">
        <v>-228468.72</v>
      </c>
      <c r="AED87" s="184">
        <v>20215168.350000001</v>
      </c>
      <c r="AEE87" s="184">
        <v>-31875625.890000001</v>
      </c>
      <c r="AEF87" s="184">
        <v>4493594.92</v>
      </c>
      <c r="AEG87" s="184">
        <v>10041602.460000001</v>
      </c>
      <c r="AEH87" s="184">
        <v>539090.19999999995</v>
      </c>
      <c r="AEI87" s="184">
        <v>-4954435.59</v>
      </c>
      <c r="AEJ87" s="184">
        <v>10894868.949999999</v>
      </c>
      <c r="AEK87" s="184">
        <v>6145760.6399999997</v>
      </c>
      <c r="AEL87" s="184">
        <v>-29920608.280000001</v>
      </c>
      <c r="AEM87" s="184">
        <v>10566312.279999999</v>
      </c>
      <c r="AEN87" s="184">
        <v>-7854068.8399999999</v>
      </c>
      <c r="AEO87" s="184">
        <v>178921023.06999999</v>
      </c>
      <c r="AEP87" s="184">
        <v>-232876.47</v>
      </c>
      <c r="AEQ87" s="184">
        <v>-7242839.8600000003</v>
      </c>
      <c r="AER87" s="184">
        <v>-6015551.5099999998</v>
      </c>
      <c r="AES87" s="184">
        <v>-2843524.59</v>
      </c>
      <c r="AET87" s="184">
        <v>-24708962.789999999</v>
      </c>
      <c r="AEU87" s="184">
        <v>5527099.0700000003</v>
      </c>
      <c r="AEV87" s="184">
        <v>-6566694.9000000004</v>
      </c>
      <c r="AEW87" s="184">
        <v>1193890.6200000001</v>
      </c>
      <c r="AEX87" s="184">
        <v>5601001.2599999998</v>
      </c>
      <c r="AEY87" s="184">
        <v>90335767.890000001</v>
      </c>
      <c r="AEZ87" s="184">
        <v>115137977.66</v>
      </c>
      <c r="AFA87" s="184">
        <v>10538697.210000001</v>
      </c>
      <c r="AFB87" s="184">
        <v>1227955.6499999999</v>
      </c>
      <c r="AFC87" s="184">
        <v>28818733.68</v>
      </c>
      <c r="AFD87" s="184">
        <v>47590870.060000002</v>
      </c>
      <c r="AFE87" s="184">
        <v>-324992.76</v>
      </c>
      <c r="AFF87" s="184">
        <v>-1642499.65</v>
      </c>
      <c r="AFG87" s="184">
        <v>16046614.91</v>
      </c>
      <c r="AFH87" s="184">
        <v>5143497.87</v>
      </c>
      <c r="AFI87" s="184">
        <v>2676276.71</v>
      </c>
      <c r="AFJ87" s="184">
        <v>-2699309.08</v>
      </c>
      <c r="AFK87" s="184">
        <v>-10425086.199999999</v>
      </c>
      <c r="AFL87" s="184">
        <v>-39362552.43</v>
      </c>
      <c r="AFM87" s="184">
        <v>-11613886.039999999</v>
      </c>
      <c r="AFN87" s="184">
        <v>20881801.039999999</v>
      </c>
      <c r="AFO87" s="184">
        <v>-9248954.5500000007</v>
      </c>
      <c r="AFP87" s="184">
        <v>7301598.7400000002</v>
      </c>
      <c r="AFQ87" s="184">
        <v>18974404.120000001</v>
      </c>
      <c r="AFR87" s="184">
        <v>14603521.539999999</v>
      </c>
      <c r="AFS87" s="184">
        <v>14960774.609999999</v>
      </c>
      <c r="AFT87" s="184">
        <v>-8544050.1699999999</v>
      </c>
      <c r="AFU87" s="184">
        <v>10067741.68</v>
      </c>
      <c r="AFV87" s="184">
        <v>-17882328.960000001</v>
      </c>
      <c r="AFW87" s="184">
        <v>28464102.73</v>
      </c>
      <c r="AFX87" s="184">
        <v>197484733.00999999</v>
      </c>
      <c r="AFY87" s="184">
        <v>15486453.279999999</v>
      </c>
      <c r="AFZ87" s="184">
        <v>-2063822</v>
      </c>
      <c r="AGA87" s="184">
        <v>11579013.970000001</v>
      </c>
      <c r="AGB87" s="184">
        <v>-12252088.140000001</v>
      </c>
      <c r="AGC87" s="184">
        <v>-4457263.5199999996</v>
      </c>
      <c r="AGD87" s="184">
        <v>8186706.2400000002</v>
      </c>
      <c r="AGE87" s="184">
        <v>3318022.94</v>
      </c>
      <c r="AGF87" s="184">
        <v>4218941.4000000004</v>
      </c>
      <c r="AGG87" s="184">
        <v>2240970.04</v>
      </c>
      <c r="AGH87" s="184">
        <v>3064498.11</v>
      </c>
      <c r="AGI87" s="184">
        <v>521559527.63999999</v>
      </c>
      <c r="AGJ87" s="184">
        <v>-6078061.4299999997</v>
      </c>
      <c r="AGK87" s="184">
        <v>6500170.0800000001</v>
      </c>
      <c r="AGL87" s="184">
        <v>5563285.7400000002</v>
      </c>
      <c r="AGM87" s="184">
        <v>31213220.039999999</v>
      </c>
      <c r="AGN87" s="184">
        <v>525963.67000000004</v>
      </c>
      <c r="AGO87" s="184">
        <v>-377969.52</v>
      </c>
      <c r="AGP87" s="184">
        <v>24529294.739999998</v>
      </c>
      <c r="AGQ87" s="184">
        <v>-33019118.66</v>
      </c>
      <c r="AGR87" s="184">
        <v>-104903939.31</v>
      </c>
      <c r="AGS87" s="184">
        <v>-6821331.7000000002</v>
      </c>
      <c r="AGT87" s="184">
        <v>12434609.16</v>
      </c>
      <c r="AGU87" s="184">
        <v>1023102.41</v>
      </c>
      <c r="AGV87" s="184">
        <v>-3162093.86</v>
      </c>
      <c r="AGW87" s="184">
        <v>-8456788.0700000003</v>
      </c>
      <c r="AGX87" s="184">
        <v>8335330.7699999996</v>
      </c>
      <c r="AGY87" s="184">
        <v>4452607.24</v>
      </c>
      <c r="AGZ87" s="184">
        <v>-13259687.49</v>
      </c>
      <c r="AHA87" s="184">
        <v>17320063.300000001</v>
      </c>
      <c r="AHB87" s="184">
        <v>2257647.29</v>
      </c>
      <c r="AHC87" s="184">
        <v>-1022559.65</v>
      </c>
      <c r="AHD87" s="184">
        <v>36295.69</v>
      </c>
      <c r="AHE87" s="184">
        <v>500707.98</v>
      </c>
      <c r="AHF87" s="184">
        <v>-3672865.36</v>
      </c>
      <c r="AHG87" s="184">
        <v>-10285663.1</v>
      </c>
      <c r="AHH87" s="184">
        <v>-51699406.479999997</v>
      </c>
      <c r="AHI87" s="184">
        <v>19675782.719999999</v>
      </c>
      <c r="AHJ87" s="184">
        <v>10017151.26</v>
      </c>
      <c r="AHK87" s="184">
        <v>1844704.7</v>
      </c>
      <c r="AHL87" s="184">
        <v>-4633313.0599999996</v>
      </c>
      <c r="AHM87" s="184">
        <v>12703614.57</v>
      </c>
      <c r="AHN87" s="184">
        <v>-6007172.25</v>
      </c>
    </row>
    <row r="89" spans="2:898">
      <c r="B89" t="s">
        <v>6181</v>
      </c>
      <c r="C89" s="256">
        <v>701533304.27999997</v>
      </c>
      <c r="D89" s="256">
        <v>18769626.690000001</v>
      </c>
      <c r="E89" s="256">
        <v>55766285.759999998</v>
      </c>
      <c r="F89" s="256">
        <v>10785596.42</v>
      </c>
      <c r="G89" s="256">
        <v>44609563.590000004</v>
      </c>
      <c r="H89" s="256">
        <v>12596718.16</v>
      </c>
      <c r="I89" s="256">
        <v>341040771.29000002</v>
      </c>
      <c r="J89" s="256">
        <v>89347872.290000007</v>
      </c>
      <c r="K89" s="256">
        <v>13826457.310000001</v>
      </c>
      <c r="L89" s="256">
        <v>13696007.77</v>
      </c>
      <c r="M89" s="256">
        <v>6129617.8600000003</v>
      </c>
      <c r="N89" s="256">
        <v>11104214.82</v>
      </c>
      <c r="O89" s="256">
        <v>111426314.54000001</v>
      </c>
      <c r="P89" s="256">
        <v>13244499.720000001</v>
      </c>
      <c r="Q89" s="256">
        <v>4856778.62</v>
      </c>
      <c r="R89" s="256">
        <v>27773953.170000002</v>
      </c>
      <c r="S89" s="256">
        <v>22018220.27</v>
      </c>
      <c r="T89" s="256">
        <v>3022572.39</v>
      </c>
      <c r="U89" s="256">
        <v>714847047.08000004</v>
      </c>
      <c r="V89" s="256">
        <v>56460935.119999997</v>
      </c>
      <c r="W89" s="256">
        <v>31350402.239999998</v>
      </c>
      <c r="X89" s="256">
        <v>126602501.73</v>
      </c>
      <c r="Y89" s="256">
        <v>23112788.760000002</v>
      </c>
      <c r="Z89" s="256">
        <v>23513195.030000001</v>
      </c>
      <c r="AA89" s="256">
        <v>23540071.989999998</v>
      </c>
      <c r="AB89" s="256">
        <v>46777597.170000002</v>
      </c>
      <c r="AC89" s="256">
        <v>32330637.829999998</v>
      </c>
      <c r="AD89" s="256">
        <v>11605125.310000001</v>
      </c>
      <c r="AE89" s="256">
        <v>50357764.399999999</v>
      </c>
      <c r="AF89" s="256">
        <v>23704178.82</v>
      </c>
      <c r="AG89" s="256">
        <v>67968468.040000007</v>
      </c>
      <c r="AH89" s="256">
        <v>34783938.979999997</v>
      </c>
      <c r="AI89" s="256">
        <v>21177484.32</v>
      </c>
      <c r="AJ89" s="256">
        <v>15833618.439999999</v>
      </c>
      <c r="AK89" s="256">
        <v>81015031.590000004</v>
      </c>
      <c r="AL89" s="256">
        <v>23658281.559999999</v>
      </c>
      <c r="AM89" s="256">
        <v>103138709.3</v>
      </c>
      <c r="AN89" s="256">
        <v>16082357.1</v>
      </c>
      <c r="AO89" s="256">
        <v>13223312.800000001</v>
      </c>
      <c r="AP89" s="256">
        <v>12676883.470000001</v>
      </c>
      <c r="AQ89" s="256">
        <v>16989652.280000001</v>
      </c>
      <c r="AR89" s="256">
        <v>4472331.04</v>
      </c>
      <c r="AS89" s="256">
        <v>139424116.47999999</v>
      </c>
      <c r="AT89" s="256">
        <v>10040802.199999999</v>
      </c>
      <c r="AU89" s="256">
        <v>13385750.59</v>
      </c>
      <c r="AV89" s="256">
        <v>10016339.17</v>
      </c>
      <c r="AW89" s="256">
        <v>5951324.3399999999</v>
      </c>
      <c r="AX89" s="256">
        <v>14329284.029999999</v>
      </c>
      <c r="AY89" s="256">
        <v>17255273.559999999</v>
      </c>
      <c r="AZ89" s="256">
        <v>9636418.4199999999</v>
      </c>
      <c r="BA89" s="256">
        <v>10128303.699999999</v>
      </c>
      <c r="BB89" s="256">
        <v>10012358.43</v>
      </c>
      <c r="BC89" s="256">
        <v>10326414.369999999</v>
      </c>
      <c r="BD89" s="256">
        <v>6010853.3399999999</v>
      </c>
      <c r="BE89" s="256">
        <v>17013005.559999999</v>
      </c>
      <c r="BF89" s="256">
        <v>8768370.7699999996</v>
      </c>
      <c r="BG89" s="256">
        <v>28993269.510000002</v>
      </c>
      <c r="BH89" s="256">
        <v>102719902.457</v>
      </c>
      <c r="BI89" s="256">
        <v>85620347.209999993</v>
      </c>
      <c r="BJ89" s="256">
        <v>12781495.98</v>
      </c>
      <c r="BK89" s="256">
        <v>4557269.5599999996</v>
      </c>
      <c r="BL89" s="256">
        <v>11314189.720000001</v>
      </c>
      <c r="BM89" s="256">
        <v>9831052.2100000009</v>
      </c>
      <c r="BN89" s="256">
        <v>6460749.0899999999</v>
      </c>
      <c r="BO89" s="256">
        <v>1106190.69</v>
      </c>
      <c r="BP89" s="256">
        <v>1317588.23</v>
      </c>
      <c r="BQ89" s="256">
        <v>199298650.68000001</v>
      </c>
      <c r="BR89" s="256">
        <v>11832590.34</v>
      </c>
      <c r="BS89" s="256">
        <v>9909455.4000000004</v>
      </c>
      <c r="BT89" s="256">
        <v>10147562.08</v>
      </c>
      <c r="BU89" s="256">
        <v>5391535.4100000001</v>
      </c>
      <c r="BV89" s="256">
        <v>6988431.3099999996</v>
      </c>
      <c r="BW89" s="256">
        <v>7573903.3099999996</v>
      </c>
      <c r="BX89" s="256">
        <v>10410181.17</v>
      </c>
      <c r="BY89" s="256">
        <v>91538671.340000004</v>
      </c>
      <c r="BZ89" s="256">
        <v>8105527.5499999998</v>
      </c>
      <c r="CA89" s="256">
        <v>5985698.0999999996</v>
      </c>
      <c r="CB89" s="256">
        <v>19672328.809999999</v>
      </c>
      <c r="CC89" s="256">
        <v>5576381.1699999999</v>
      </c>
      <c r="CD89" s="256">
        <v>12578174.310000001</v>
      </c>
      <c r="CE89" s="256">
        <v>7002221.4100000001</v>
      </c>
      <c r="CF89" s="256">
        <v>1494746669.8099999</v>
      </c>
      <c r="CG89" s="256">
        <v>30583861.460000001</v>
      </c>
      <c r="CH89" s="256">
        <v>37796254.170000002</v>
      </c>
      <c r="CI89" s="256">
        <v>11968937.140000001</v>
      </c>
      <c r="CJ89" s="256">
        <v>40426695.329999998</v>
      </c>
      <c r="CK89" s="256">
        <v>16687082.67</v>
      </c>
      <c r="CL89" s="256">
        <v>21317846.879999999</v>
      </c>
      <c r="CM89" s="256">
        <v>32870594.09</v>
      </c>
      <c r="CN89" s="256">
        <v>14134544.220000001</v>
      </c>
      <c r="CO89" s="256">
        <v>9327567.3300000001</v>
      </c>
      <c r="CP89" s="256">
        <v>16193019.18</v>
      </c>
      <c r="CQ89" s="256">
        <v>11804175.92</v>
      </c>
      <c r="CR89" s="256">
        <v>19199279.5</v>
      </c>
      <c r="CS89" s="256">
        <v>155115109.56</v>
      </c>
      <c r="CT89" s="256">
        <v>19164883.510000002</v>
      </c>
      <c r="CU89" s="256">
        <v>18042138.190000001</v>
      </c>
      <c r="CV89" s="256">
        <v>21080590.030000001</v>
      </c>
      <c r="CW89" s="256">
        <v>17462013.789999999</v>
      </c>
      <c r="CX89" s="256">
        <v>17095169.550000001</v>
      </c>
      <c r="CY89" s="256">
        <v>9627818.4000000004</v>
      </c>
      <c r="CZ89" s="256">
        <v>15688045.32</v>
      </c>
      <c r="DA89" s="256">
        <v>109275261.18000001</v>
      </c>
      <c r="DB89" s="256">
        <v>216092109.40000001</v>
      </c>
      <c r="DC89" s="256">
        <v>10255377.32</v>
      </c>
      <c r="DD89" s="256">
        <v>24713051.16</v>
      </c>
      <c r="DE89" s="256">
        <v>21630328.079999998</v>
      </c>
      <c r="DF89" s="256">
        <v>34044736.340000004</v>
      </c>
      <c r="DG89" s="256">
        <v>14901897.85</v>
      </c>
      <c r="DH89" s="256">
        <v>9547512.6600000001</v>
      </c>
      <c r="DI89" s="256">
        <v>28677445.859999999</v>
      </c>
      <c r="DJ89" s="256">
        <v>1235468587.6900001</v>
      </c>
      <c r="DK89" s="256">
        <v>13377899.279999999</v>
      </c>
      <c r="DL89" s="256">
        <v>28763124.079999998</v>
      </c>
      <c r="DM89" s="256">
        <v>33032205.489999998</v>
      </c>
      <c r="DN89" s="256">
        <v>13683473.2599</v>
      </c>
      <c r="DO89" s="256">
        <v>15130610.810000001</v>
      </c>
      <c r="DP89" s="256">
        <v>65235548.520000003</v>
      </c>
      <c r="DQ89" s="256">
        <v>43139123.5</v>
      </c>
      <c r="DR89" s="256">
        <v>48345812.630000003</v>
      </c>
      <c r="DS89" s="256">
        <v>324803915.30000001</v>
      </c>
      <c r="DT89" s="256">
        <v>17849561.920000002</v>
      </c>
      <c r="DU89" s="256">
        <v>48381507.229999997</v>
      </c>
      <c r="DV89" s="256">
        <v>52899324.509999998</v>
      </c>
      <c r="DW89" s="256">
        <v>42610594.210000001</v>
      </c>
      <c r="DX89" s="256">
        <v>16291651.050000001</v>
      </c>
      <c r="DY89" s="256">
        <v>16727189.16</v>
      </c>
      <c r="DZ89" s="256">
        <v>14391111.41</v>
      </c>
      <c r="EA89" s="256">
        <v>18469834.260000002</v>
      </c>
      <c r="EB89" s="256">
        <v>19725036.489999998</v>
      </c>
      <c r="EC89" s="256">
        <v>34124724.950000003</v>
      </c>
      <c r="ED89" s="256">
        <v>180998095.40000001</v>
      </c>
      <c r="EE89" s="256">
        <v>149827759.56</v>
      </c>
      <c r="EF89" s="256">
        <v>42135664.43</v>
      </c>
      <c r="EG89" s="256">
        <v>18725716.68</v>
      </c>
      <c r="EH89" s="256">
        <v>35233892.890000001</v>
      </c>
      <c r="EI89" s="256">
        <v>19815081.719999999</v>
      </c>
      <c r="EJ89" s="256">
        <v>35733372.469999999</v>
      </c>
      <c r="EK89" s="256">
        <v>13834144.84</v>
      </c>
      <c r="EL89" s="256">
        <v>25136402.640000001</v>
      </c>
      <c r="EM89" s="256">
        <v>219795373.72999999</v>
      </c>
      <c r="EN89" s="256">
        <v>12606098.66</v>
      </c>
      <c r="EO89" s="256">
        <v>14080705.189999999</v>
      </c>
      <c r="EP89" s="256">
        <v>12647665.140000001</v>
      </c>
      <c r="EQ89" s="256">
        <v>5539136.6799999997</v>
      </c>
      <c r="ER89" s="256">
        <v>12008839.619999999</v>
      </c>
      <c r="ES89" s="256">
        <v>15615229.869999999</v>
      </c>
      <c r="ET89" s="256">
        <v>16847234.489999998</v>
      </c>
      <c r="EU89" s="256">
        <v>15048927.880000001</v>
      </c>
      <c r="EV89" s="256">
        <v>164494798.31999999</v>
      </c>
      <c r="EW89" s="256">
        <v>35056990.649999999</v>
      </c>
      <c r="EX89" s="256">
        <v>29006282.219999999</v>
      </c>
      <c r="EY89" s="256">
        <v>23310224.449999999</v>
      </c>
      <c r="EZ89" s="256">
        <v>29976587.039999999</v>
      </c>
      <c r="FA89" s="256">
        <v>40508796.119999997</v>
      </c>
      <c r="FB89" s="256">
        <v>34915500.439999998</v>
      </c>
      <c r="FC89" s="256">
        <v>20829396.25</v>
      </c>
      <c r="FD89" s="256">
        <v>23695019.079999998</v>
      </c>
      <c r="FE89" s="256">
        <v>36209971.640000001</v>
      </c>
      <c r="FF89" s="256">
        <v>16185974.800000001</v>
      </c>
      <c r="FG89" s="256">
        <v>12619555.890000001</v>
      </c>
      <c r="FH89" s="256">
        <v>77712397.519999996</v>
      </c>
      <c r="FI89" s="256">
        <v>18134692.489999998</v>
      </c>
      <c r="FJ89" s="256">
        <v>18033542.719999999</v>
      </c>
      <c r="FK89" s="256">
        <v>16480293.76</v>
      </c>
      <c r="FL89" s="256">
        <v>13035352.98</v>
      </c>
      <c r="FM89" s="256">
        <v>34245067.090000004</v>
      </c>
      <c r="FN89" s="256">
        <v>11905895.460000001</v>
      </c>
      <c r="FO89" s="256">
        <v>14319863.810000001</v>
      </c>
      <c r="FP89" s="256">
        <v>1053041527.35</v>
      </c>
      <c r="FQ89" s="256">
        <v>13983313.689999999</v>
      </c>
      <c r="FR89" s="256">
        <v>36757853.060000002</v>
      </c>
      <c r="FS89" s="256">
        <v>28144311.66</v>
      </c>
      <c r="FT89" s="256">
        <v>39646064.829999998</v>
      </c>
      <c r="FU89" s="256">
        <v>15112157.279999999</v>
      </c>
      <c r="FV89" s="256">
        <v>34460381.590000004</v>
      </c>
      <c r="FW89" s="256">
        <v>14306130.25</v>
      </c>
      <c r="FX89" s="256">
        <v>36971924.009999998</v>
      </c>
      <c r="FY89" s="256">
        <v>36869957.729999997</v>
      </c>
      <c r="FZ89" s="256">
        <v>51867119.619999997</v>
      </c>
      <c r="GA89" s="256">
        <v>14688591.310000001</v>
      </c>
      <c r="GB89" s="256">
        <v>27195217.530000001</v>
      </c>
      <c r="GC89" s="256">
        <v>29064392.530000001</v>
      </c>
      <c r="GD89" s="256">
        <v>187945298.77000001</v>
      </c>
      <c r="GE89" s="256">
        <v>8363932.1399999997</v>
      </c>
      <c r="GF89" s="256">
        <v>19590155.010000002</v>
      </c>
      <c r="GG89" s="256">
        <v>33016635.829999998</v>
      </c>
      <c r="GH89" s="256">
        <v>20917321.420000002</v>
      </c>
      <c r="GI89" s="256">
        <v>13624495.59</v>
      </c>
      <c r="GJ89" s="256">
        <v>13450812.33</v>
      </c>
      <c r="GK89" s="256">
        <v>40329707.43</v>
      </c>
      <c r="GL89" s="256">
        <v>12260783.470000001</v>
      </c>
      <c r="GM89" s="256">
        <v>10876103.84</v>
      </c>
      <c r="GN89" s="256">
        <v>8637316.0999999996</v>
      </c>
      <c r="GO89" s="256">
        <v>9996868.1400000006</v>
      </c>
      <c r="GP89" s="256">
        <v>154314882.86000001</v>
      </c>
      <c r="GQ89" s="256">
        <v>63979003.32</v>
      </c>
      <c r="GR89" s="256">
        <v>19095175.300000001</v>
      </c>
      <c r="GS89" s="256">
        <v>17918790.170000002</v>
      </c>
      <c r="GT89" s="256">
        <v>10642681.48</v>
      </c>
      <c r="GU89" s="256">
        <v>26832526.649999999</v>
      </c>
      <c r="GV89" s="256">
        <v>14268591.25</v>
      </c>
      <c r="GW89" s="256">
        <v>16268363.26</v>
      </c>
      <c r="GX89" s="256">
        <v>86939982.060000002</v>
      </c>
      <c r="GY89" s="256">
        <v>15935779.73</v>
      </c>
      <c r="GZ89" s="256">
        <v>12373745.93</v>
      </c>
      <c r="HA89" s="256">
        <v>7272752.2400000002</v>
      </c>
      <c r="HB89" s="256">
        <v>387908951.81</v>
      </c>
      <c r="HC89" s="256">
        <v>154239043.34</v>
      </c>
      <c r="HD89" s="256">
        <v>63638231.780000001</v>
      </c>
      <c r="HE89" s="256">
        <v>58303523.530000001</v>
      </c>
      <c r="HF89" s="256">
        <v>54046205.899999999</v>
      </c>
      <c r="HG89" s="256">
        <v>91323949.140000001</v>
      </c>
      <c r="HH89" s="256">
        <v>23113827.780000001</v>
      </c>
      <c r="HI89" s="256">
        <v>554278044.04999995</v>
      </c>
      <c r="HJ89" s="256">
        <v>31141134.43</v>
      </c>
      <c r="HK89" s="256">
        <v>101404785.69</v>
      </c>
      <c r="HL89" s="256">
        <v>103276204.53</v>
      </c>
      <c r="HM89" s="256">
        <v>13286801.43</v>
      </c>
      <c r="HN89" s="256">
        <v>36552899.75</v>
      </c>
      <c r="HO89" s="256">
        <v>57410049.5</v>
      </c>
      <c r="HP89" s="256">
        <v>11415657.84</v>
      </c>
      <c r="HQ89" s="256">
        <v>257466028.38999999</v>
      </c>
      <c r="HR89" s="256">
        <v>95196718.049999997</v>
      </c>
      <c r="HS89" s="256">
        <v>19581696.219999999</v>
      </c>
      <c r="HT89" s="256">
        <v>12225329.220000001</v>
      </c>
      <c r="HU89" s="256">
        <v>21542103.190000001</v>
      </c>
      <c r="HV89" s="256">
        <v>16565311.66</v>
      </c>
      <c r="HW89" s="256">
        <v>37998405.409999996</v>
      </c>
      <c r="HX89" s="256">
        <v>23387636.030000001</v>
      </c>
      <c r="HY89" s="256">
        <v>25429827.219999999</v>
      </c>
      <c r="HZ89" s="256">
        <v>20338807.969999999</v>
      </c>
      <c r="IA89" s="256">
        <v>26070308.719999999</v>
      </c>
      <c r="IB89" s="256">
        <v>55830840.159999996</v>
      </c>
      <c r="IC89" s="256">
        <v>5673906.2999999998</v>
      </c>
      <c r="ID89" s="256">
        <v>9630599.8699999992</v>
      </c>
      <c r="IE89" s="256">
        <v>6584751.1600000001</v>
      </c>
      <c r="IF89" s="256">
        <v>9672779.5999999996</v>
      </c>
      <c r="IG89" s="256">
        <v>150651220.5</v>
      </c>
      <c r="IH89" s="256">
        <v>112959577.89</v>
      </c>
      <c r="II89" s="256">
        <v>26104124.559999999</v>
      </c>
      <c r="IJ89" s="256">
        <v>48521490.159999996</v>
      </c>
      <c r="IK89" s="256">
        <v>40652667.759999998</v>
      </c>
      <c r="IL89" s="256">
        <v>45503117.149999999</v>
      </c>
      <c r="IM89" s="256">
        <v>10244746.59</v>
      </c>
      <c r="IN89" s="256">
        <v>8558556.2899999991</v>
      </c>
      <c r="IO89" s="256">
        <v>17319994.629999999</v>
      </c>
      <c r="IP89" s="256">
        <v>12902292.92</v>
      </c>
      <c r="IQ89" s="256">
        <v>54475364.310000002</v>
      </c>
      <c r="IR89" s="256">
        <v>209422278.52000001</v>
      </c>
      <c r="IS89" s="256">
        <v>127251103.3</v>
      </c>
      <c r="IT89" s="256">
        <v>9562098.0899999999</v>
      </c>
      <c r="IU89" s="256">
        <v>21949645.539999999</v>
      </c>
      <c r="IV89" s="256">
        <v>66282505.869999997</v>
      </c>
      <c r="IW89" s="256">
        <v>15677295.550000001</v>
      </c>
      <c r="IX89" s="256">
        <v>19223950.460000001</v>
      </c>
      <c r="IY89" s="256">
        <v>15668318.720000001</v>
      </c>
      <c r="IZ89" s="256">
        <v>9924211.25</v>
      </c>
      <c r="JA89" s="256">
        <v>12317283.59</v>
      </c>
      <c r="JB89" s="256">
        <v>23208102.989999998</v>
      </c>
      <c r="JC89" s="256">
        <v>10362604.220000001</v>
      </c>
      <c r="JD89" s="256">
        <v>81660041.409999996</v>
      </c>
      <c r="JE89" s="256">
        <v>60921571.200000003</v>
      </c>
      <c r="JF89" s="256">
        <v>17959773.219999999</v>
      </c>
      <c r="JG89" s="256">
        <v>14832039.84</v>
      </c>
      <c r="JH89" s="256">
        <v>7103067.6500000004</v>
      </c>
      <c r="JI89" s="256">
        <v>9012884.2699999996</v>
      </c>
      <c r="JJ89" s="256">
        <v>149807294.61000001</v>
      </c>
      <c r="JK89" s="256">
        <v>14371918.710000001</v>
      </c>
      <c r="JL89" s="256">
        <v>17630472.609999999</v>
      </c>
      <c r="JM89" s="256">
        <v>56235546.340000004</v>
      </c>
      <c r="JN89" s="256">
        <v>20702843.149999999</v>
      </c>
      <c r="JO89" s="256">
        <v>20024742.149999999</v>
      </c>
      <c r="JP89" s="256">
        <v>16911101.510000002</v>
      </c>
      <c r="JQ89" s="256">
        <v>228829536.78999999</v>
      </c>
      <c r="JR89" s="256">
        <v>106941993.55</v>
      </c>
      <c r="JS89" s="256">
        <v>26331016.460000001</v>
      </c>
      <c r="JT89" s="256">
        <v>9556685.25</v>
      </c>
      <c r="JU89" s="256">
        <v>12264702.35</v>
      </c>
      <c r="JV89" s="256">
        <v>7505997.71</v>
      </c>
      <c r="JW89" s="256">
        <v>41985951.369999997</v>
      </c>
      <c r="JX89" s="256">
        <v>30813620.890000001</v>
      </c>
      <c r="JY89" s="256">
        <v>42240842.840000004</v>
      </c>
      <c r="JZ89" s="256">
        <v>16518805.939999999</v>
      </c>
      <c r="KA89" s="256">
        <v>33845643.149999999</v>
      </c>
      <c r="KB89" s="256">
        <v>12632099.98</v>
      </c>
      <c r="KC89" s="256">
        <v>12006217.890000001</v>
      </c>
      <c r="KD89" s="256">
        <v>14164477.76</v>
      </c>
      <c r="KE89" s="256">
        <v>10694019.91</v>
      </c>
      <c r="KF89" s="256">
        <v>812500913.53999996</v>
      </c>
      <c r="KG89" s="256">
        <v>35496379.289999999</v>
      </c>
      <c r="KH89" s="256">
        <v>54209500.869999997</v>
      </c>
      <c r="KI89" s="256">
        <v>9276684.4399999995</v>
      </c>
      <c r="KJ89" s="256">
        <v>58494781.689999998</v>
      </c>
      <c r="KK89" s="256">
        <v>90951546.129999995</v>
      </c>
      <c r="KL89" s="256">
        <v>85614125.870000005</v>
      </c>
      <c r="KM89" s="256">
        <v>34739530.869999997</v>
      </c>
      <c r="KN89" s="256">
        <v>24464078.48</v>
      </c>
      <c r="KO89" s="256">
        <v>151064974.62</v>
      </c>
      <c r="KP89" s="256">
        <v>20107933.460000001</v>
      </c>
      <c r="KQ89" s="256">
        <v>18452285.52</v>
      </c>
      <c r="KR89" s="256">
        <v>32800497.920000002</v>
      </c>
      <c r="KS89" s="256">
        <v>28293065.440000001</v>
      </c>
      <c r="KT89" s="256">
        <v>23777307.879999999</v>
      </c>
      <c r="KU89" s="256">
        <v>118595527.23999999</v>
      </c>
      <c r="KV89" s="256">
        <v>95471588.159999996</v>
      </c>
      <c r="KW89" s="256">
        <v>271555560.07999998</v>
      </c>
      <c r="KX89" s="256">
        <v>16194667.470000001</v>
      </c>
      <c r="KY89" s="256">
        <v>10798934.640000001</v>
      </c>
      <c r="KZ89" s="256">
        <v>8806815.4800000004</v>
      </c>
      <c r="LA89" s="256">
        <v>18964665.41</v>
      </c>
      <c r="LB89" s="256">
        <v>7415495.6500000004</v>
      </c>
      <c r="LC89" s="256">
        <v>13859175.48</v>
      </c>
      <c r="LD89" s="256">
        <v>15783473.529999999</v>
      </c>
      <c r="LE89" s="256">
        <v>377788421.88999999</v>
      </c>
      <c r="LF89" s="256">
        <v>121898698.12</v>
      </c>
      <c r="LG89" s="256">
        <v>133053161.61</v>
      </c>
      <c r="LH89" s="256">
        <v>98709951.609999999</v>
      </c>
      <c r="LI89" s="256">
        <v>20924226.25</v>
      </c>
      <c r="LJ89" s="256">
        <v>17427273.16</v>
      </c>
      <c r="LK89" s="256">
        <v>5311803.5</v>
      </c>
      <c r="LL89" s="256">
        <v>26033439.260000002</v>
      </c>
      <c r="LM89" s="256">
        <v>6521009.21</v>
      </c>
      <c r="LN89" s="256">
        <v>22620374.449999999</v>
      </c>
      <c r="LO89" s="256">
        <v>4971102.4000000004</v>
      </c>
      <c r="LP89" s="256">
        <v>60411467.729999997</v>
      </c>
      <c r="LQ89" s="256">
        <v>24120662.02</v>
      </c>
      <c r="LR89" s="256">
        <v>32333783.489999998</v>
      </c>
      <c r="LS89" s="256">
        <v>600327488.09000003</v>
      </c>
      <c r="LT89" s="256">
        <v>153048591.09999999</v>
      </c>
      <c r="LU89" s="256">
        <v>332347695.22000003</v>
      </c>
      <c r="LV89" s="256">
        <v>101190715.87</v>
      </c>
      <c r="LW89" s="256">
        <v>27777953.140000001</v>
      </c>
      <c r="LX89" s="256">
        <v>49985745.82</v>
      </c>
      <c r="LY89" s="256">
        <v>32447110.34</v>
      </c>
      <c r="LZ89" s="256">
        <v>42435492.979999997</v>
      </c>
      <c r="MA89" s="256">
        <v>46544556.979999997</v>
      </c>
      <c r="MB89" s="256">
        <v>87066725.260000005</v>
      </c>
      <c r="MC89" s="256">
        <v>49675635.939999998</v>
      </c>
      <c r="MD89" s="256">
        <v>31631858.5</v>
      </c>
      <c r="ME89" s="256">
        <v>350239266.81</v>
      </c>
      <c r="MF89" s="256">
        <v>27295049.66</v>
      </c>
      <c r="MG89" s="256">
        <v>32102914.73</v>
      </c>
      <c r="MH89" s="256">
        <v>25351744.850000001</v>
      </c>
      <c r="MI89" s="256">
        <v>32247464.940000001</v>
      </c>
      <c r="MJ89" s="256">
        <v>24999305.370000001</v>
      </c>
      <c r="MK89" s="256">
        <v>13394703.65</v>
      </c>
      <c r="ML89" s="256">
        <v>24598301.579999998</v>
      </c>
      <c r="MM89" s="256">
        <v>27393467.73</v>
      </c>
      <c r="MN89" s="256">
        <v>26028916.640000001</v>
      </c>
      <c r="MO89" s="256">
        <v>20922562.620000001</v>
      </c>
      <c r="MP89" s="256">
        <v>30240682.579999998</v>
      </c>
      <c r="MQ89" s="256">
        <v>390013064.58999997</v>
      </c>
      <c r="MR89" s="256">
        <v>23345602.27</v>
      </c>
      <c r="MS89" s="256">
        <v>71802998.879999995</v>
      </c>
      <c r="MT89" s="256">
        <v>23046195.530000001</v>
      </c>
      <c r="MU89" s="256">
        <v>63910045.020000003</v>
      </c>
      <c r="MV89" s="256">
        <v>24448378.66</v>
      </c>
      <c r="MW89" s="256">
        <v>69458583.6197</v>
      </c>
      <c r="MX89" s="256">
        <v>20778358.609999999</v>
      </c>
      <c r="MY89" s="256">
        <v>8880141.3399999999</v>
      </c>
      <c r="MZ89" s="256">
        <v>8497982.7699999996</v>
      </c>
      <c r="NA89" s="256">
        <v>28641461.5</v>
      </c>
      <c r="NB89" s="256">
        <v>1125210125.51</v>
      </c>
      <c r="NC89" s="256">
        <v>176164423.37</v>
      </c>
      <c r="ND89" s="256">
        <v>29433065.800000001</v>
      </c>
      <c r="NE89" s="256">
        <v>402678565.63</v>
      </c>
      <c r="NF89" s="256">
        <v>29264720.710000001</v>
      </c>
      <c r="NG89" s="256">
        <v>69314634.739999995</v>
      </c>
      <c r="NH89" s="256">
        <v>226786889.06</v>
      </c>
      <c r="NI89" s="256">
        <v>201699040.05000001</v>
      </c>
      <c r="NJ89" s="256">
        <v>28674859.969999999</v>
      </c>
      <c r="NK89" s="256">
        <v>160914996.13</v>
      </c>
      <c r="NL89" s="256">
        <v>81140860.5</v>
      </c>
      <c r="NM89" s="256">
        <v>46250133.493000001</v>
      </c>
      <c r="NN89" s="256">
        <v>171225654.18000001</v>
      </c>
      <c r="NO89" s="256">
        <v>16697491.460000001</v>
      </c>
      <c r="NP89" s="256">
        <v>15977191.91</v>
      </c>
      <c r="NQ89" s="256">
        <v>15725399.109999999</v>
      </c>
      <c r="NR89" s="256">
        <v>18056226.800000001</v>
      </c>
      <c r="NS89" s="256">
        <v>12156728.23</v>
      </c>
      <c r="NT89" s="256">
        <v>18918190.530000001</v>
      </c>
      <c r="NU89" s="256">
        <v>297680947.08999997</v>
      </c>
      <c r="NV89" s="256">
        <v>136093813.77000001</v>
      </c>
      <c r="NW89" s="256">
        <v>22844425.940000001</v>
      </c>
      <c r="NX89" s="256">
        <v>11214825.220000001</v>
      </c>
      <c r="NY89" s="256">
        <v>24588979.960000001</v>
      </c>
      <c r="NZ89" s="256">
        <v>21898323.93</v>
      </c>
      <c r="OA89" s="256">
        <v>13748565.25</v>
      </c>
      <c r="OB89" s="256">
        <v>869542409.04999995</v>
      </c>
      <c r="OC89" s="256">
        <v>31491688.969999999</v>
      </c>
      <c r="OD89" s="256">
        <v>44286875.689999998</v>
      </c>
      <c r="OE89" s="256">
        <v>52421517.520000003</v>
      </c>
      <c r="OF89" s="256">
        <v>17453792.199999999</v>
      </c>
      <c r="OG89" s="256">
        <v>68243169.439999998</v>
      </c>
      <c r="OH89" s="256">
        <v>47092934.490000002</v>
      </c>
      <c r="OI89" s="256">
        <v>18323066.969999999</v>
      </c>
      <c r="OJ89" s="256">
        <v>101654958.81999999</v>
      </c>
      <c r="OK89" s="256">
        <v>172608479.69</v>
      </c>
      <c r="OL89" s="256">
        <v>102166833.81999999</v>
      </c>
      <c r="OM89" s="256">
        <v>646309679.98000002</v>
      </c>
      <c r="ON89" s="256">
        <v>52724199.090000004</v>
      </c>
      <c r="OO89" s="256">
        <v>25534229.989999998</v>
      </c>
      <c r="OP89" s="256">
        <v>118852515.36</v>
      </c>
      <c r="OQ89" s="256">
        <v>361118192.11000001</v>
      </c>
      <c r="OR89" s="256">
        <v>24717309.640000001</v>
      </c>
      <c r="OS89" s="256">
        <v>57304158.740000002</v>
      </c>
      <c r="OT89" s="256">
        <v>16257850.01</v>
      </c>
      <c r="OU89" s="256">
        <v>46257430.539999999</v>
      </c>
      <c r="OV89" s="256">
        <v>88447739.099999994</v>
      </c>
      <c r="OW89" s="256">
        <v>33345598.199999999</v>
      </c>
      <c r="OX89" s="256">
        <v>24380085.82</v>
      </c>
      <c r="OY89" s="256">
        <v>21535425.149999999</v>
      </c>
      <c r="OZ89" s="256">
        <v>251857274.19999999</v>
      </c>
      <c r="PA89" s="256">
        <v>19939629.960000001</v>
      </c>
      <c r="PB89" s="256">
        <v>43913569.049999997</v>
      </c>
      <c r="PC89" s="256">
        <v>8658413.0800000001</v>
      </c>
      <c r="PD89" s="256">
        <v>30173710.75</v>
      </c>
      <c r="PE89" s="256">
        <v>42833809.799999997</v>
      </c>
      <c r="PF89" s="256">
        <v>13429929.99</v>
      </c>
      <c r="PG89" s="256">
        <v>9414153.8000000007</v>
      </c>
      <c r="PH89" s="256">
        <v>20047957.379999999</v>
      </c>
      <c r="PI89" s="256">
        <v>14260484.1</v>
      </c>
      <c r="PJ89" s="256">
        <v>38363767.020000003</v>
      </c>
      <c r="PK89" s="256">
        <v>48700317.890000001</v>
      </c>
      <c r="PL89" s="256">
        <v>8884262.4000000004</v>
      </c>
      <c r="PM89" s="256">
        <v>31953219.510000002</v>
      </c>
      <c r="PN89" s="256">
        <v>10436915.82</v>
      </c>
      <c r="PO89" s="256">
        <v>9023022.2400000002</v>
      </c>
      <c r="PP89" s="256">
        <v>8869445.2799999993</v>
      </c>
      <c r="PQ89" s="256">
        <v>5834581.7400000002</v>
      </c>
      <c r="PR89" s="256">
        <v>943786388</v>
      </c>
      <c r="PS89" s="256">
        <v>42045753.039999999</v>
      </c>
      <c r="PT89" s="256">
        <v>8506376.7899999991</v>
      </c>
      <c r="PU89" s="256">
        <v>40045164.049999997</v>
      </c>
      <c r="PV89" s="256">
        <v>114529253.17</v>
      </c>
      <c r="PW89" s="256">
        <v>13027107.859999999</v>
      </c>
      <c r="PX89" s="256">
        <v>44002649.82</v>
      </c>
      <c r="PY89" s="256">
        <v>8383807.8600000003</v>
      </c>
      <c r="PZ89" s="256">
        <v>66221187.390000001</v>
      </c>
      <c r="QA89" s="256">
        <v>9119282.5600000005</v>
      </c>
      <c r="QB89" s="256">
        <v>47692990.68</v>
      </c>
      <c r="QC89" s="256">
        <v>9649266.3000000007</v>
      </c>
      <c r="QD89" s="256">
        <v>20912273.829999998</v>
      </c>
      <c r="QE89" s="256">
        <v>38682058.369999997</v>
      </c>
      <c r="QF89" s="256">
        <v>23511638.739999998</v>
      </c>
      <c r="QG89" s="256">
        <v>40956203.310000002</v>
      </c>
      <c r="QH89" s="256">
        <v>9441208.2200000007</v>
      </c>
      <c r="QI89" s="256">
        <v>8162410.4400000004</v>
      </c>
      <c r="QJ89" s="256">
        <v>9193758.75</v>
      </c>
      <c r="QK89" s="256">
        <v>25690586.870000001</v>
      </c>
      <c r="QL89" s="256">
        <v>54447026.829999998</v>
      </c>
      <c r="QM89" s="256">
        <v>9409156.1500000004</v>
      </c>
      <c r="QN89" s="256">
        <v>2134086.7400000002</v>
      </c>
      <c r="QO89" s="256">
        <v>906954.55</v>
      </c>
      <c r="QP89" s="256">
        <v>2209630.54</v>
      </c>
      <c r="QQ89" s="256">
        <v>16963298.140000001</v>
      </c>
      <c r="QR89" s="256">
        <v>343845222.11000001</v>
      </c>
      <c r="QS89" s="256">
        <v>10210710.390000001</v>
      </c>
      <c r="QT89" s="256">
        <v>55902420.420000002</v>
      </c>
      <c r="QU89" s="256">
        <v>30082319.84</v>
      </c>
      <c r="QV89" s="256">
        <v>27856532.77</v>
      </c>
      <c r="QW89" s="256">
        <v>144050583.25</v>
      </c>
      <c r="QX89" s="256">
        <v>22695340.239999998</v>
      </c>
      <c r="QY89" s="256">
        <v>23181229.469999999</v>
      </c>
      <c r="QZ89" s="256">
        <v>103887472.95</v>
      </c>
      <c r="RA89" s="256">
        <v>19148338.859999999</v>
      </c>
      <c r="RB89" s="256">
        <v>12344976.52</v>
      </c>
      <c r="RC89" s="256">
        <v>27472986.879999999</v>
      </c>
      <c r="RD89" s="256">
        <v>15429622.869999999</v>
      </c>
      <c r="RE89" s="256">
        <v>591033912.12</v>
      </c>
      <c r="RF89" s="256">
        <v>21212803.039999999</v>
      </c>
      <c r="RG89" s="256">
        <v>7796833.2300000004</v>
      </c>
      <c r="RH89" s="256">
        <v>53089236.420000002</v>
      </c>
      <c r="RI89" s="256">
        <v>6512115.9000000004</v>
      </c>
      <c r="RJ89" s="256">
        <v>17846555.629999999</v>
      </c>
      <c r="RK89" s="256">
        <v>14793680.050000001</v>
      </c>
      <c r="RL89" s="256">
        <v>22790687.27</v>
      </c>
      <c r="RM89" s="256">
        <v>29478496.98</v>
      </c>
      <c r="RN89" s="256">
        <v>14569221.6</v>
      </c>
      <c r="RO89" s="256">
        <v>35864326.490000002</v>
      </c>
      <c r="RP89" s="256">
        <v>15066083.460000001</v>
      </c>
      <c r="RQ89" s="256">
        <v>15581566.26</v>
      </c>
      <c r="RR89" s="256">
        <v>14265641.23</v>
      </c>
      <c r="RS89" s="256">
        <v>11395233.210000001</v>
      </c>
      <c r="RT89" s="256">
        <v>13747748.560000001</v>
      </c>
      <c r="RU89" s="256">
        <v>10627285.529999999</v>
      </c>
      <c r="RV89" s="256">
        <v>16830815.059999999</v>
      </c>
      <c r="RW89" s="256">
        <v>2834996.45</v>
      </c>
      <c r="RX89" s="256">
        <v>9013936.0299999993</v>
      </c>
      <c r="RY89" s="256">
        <v>121416897.44</v>
      </c>
      <c r="RZ89" s="256">
        <v>23318189.539999999</v>
      </c>
      <c r="SA89" s="256">
        <v>20891376.5</v>
      </c>
      <c r="SB89" s="256">
        <v>26569436.829999998</v>
      </c>
      <c r="SC89" s="256">
        <v>17239118.039999999</v>
      </c>
      <c r="SD89" s="256">
        <v>15787001.35</v>
      </c>
      <c r="SE89" s="256">
        <v>28250513.620000001</v>
      </c>
      <c r="SF89" s="256">
        <v>43884712.950000003</v>
      </c>
      <c r="SG89" s="256">
        <v>29407342.350000001</v>
      </c>
      <c r="SH89" s="256">
        <v>29057376.170000002</v>
      </c>
      <c r="SI89" s="256">
        <v>18948077.050000001</v>
      </c>
      <c r="SJ89" s="256">
        <v>7456200.46</v>
      </c>
      <c r="SK89" s="256">
        <v>113630696.53</v>
      </c>
      <c r="SL89" s="256">
        <v>33942685.439999998</v>
      </c>
      <c r="SM89" s="256">
        <v>27182629.93</v>
      </c>
      <c r="SN89" s="256">
        <v>43104027.009999998</v>
      </c>
      <c r="SO89" s="256">
        <v>30262224.260000002</v>
      </c>
      <c r="SP89" s="256">
        <v>26766981.489999998</v>
      </c>
      <c r="SQ89" s="256">
        <v>24943047.760000002</v>
      </c>
      <c r="SR89" s="256">
        <v>18860261.460000001</v>
      </c>
      <c r="SS89" s="256">
        <v>149041416.13999999</v>
      </c>
      <c r="ST89" s="256">
        <v>14783553.550000001</v>
      </c>
      <c r="SU89" s="256">
        <v>33417916.370000001</v>
      </c>
      <c r="SV89" s="256">
        <v>37204587.340000004</v>
      </c>
      <c r="SW89" s="256">
        <v>11556452.619999999</v>
      </c>
      <c r="SX89" s="256">
        <v>16627665.77</v>
      </c>
      <c r="SY89" s="256">
        <v>15898968.08</v>
      </c>
      <c r="SZ89" s="256">
        <v>25492016.760000002</v>
      </c>
      <c r="TA89" s="256">
        <v>9504379.9000000004</v>
      </c>
      <c r="TB89" s="256">
        <v>11064644.640000001</v>
      </c>
      <c r="TC89" s="256">
        <v>33939713.170000002</v>
      </c>
      <c r="TD89" s="256">
        <v>15629531.35</v>
      </c>
      <c r="TE89" s="256">
        <v>57712844.469999999</v>
      </c>
      <c r="TF89" s="256">
        <v>6400367.7699999996</v>
      </c>
      <c r="TG89" s="256">
        <v>329960753.19</v>
      </c>
      <c r="TH89" s="256">
        <v>12994370.689999999</v>
      </c>
      <c r="TI89" s="256">
        <v>26699875.43</v>
      </c>
      <c r="TJ89" s="256">
        <v>24355112.109999999</v>
      </c>
      <c r="TK89" s="256">
        <v>6314743.3300000001</v>
      </c>
      <c r="TL89" s="256">
        <v>7401952.29</v>
      </c>
      <c r="TM89" s="256">
        <v>11554520.310000001</v>
      </c>
      <c r="TN89" s="256">
        <v>45177645.280000001</v>
      </c>
      <c r="TO89" s="256">
        <v>15779218.560000001</v>
      </c>
      <c r="TP89" s="256">
        <v>16941191.07</v>
      </c>
      <c r="TQ89" s="256">
        <v>9411402.8300000001</v>
      </c>
      <c r="TR89" s="256">
        <v>17895323.27</v>
      </c>
      <c r="TS89" s="256">
        <v>11462441.58</v>
      </c>
      <c r="TT89" s="256">
        <v>9977909.9499999993</v>
      </c>
      <c r="TU89" s="256">
        <v>24003986.59</v>
      </c>
      <c r="TV89" s="256">
        <v>15598584.949999999</v>
      </c>
      <c r="TW89" s="256">
        <v>82136235.519999996</v>
      </c>
      <c r="TX89" s="256">
        <v>16528613.74</v>
      </c>
      <c r="TY89" s="256">
        <v>332729276.54000002</v>
      </c>
      <c r="TZ89" s="256">
        <v>40729941.060000002</v>
      </c>
      <c r="UA89" s="256">
        <v>7711033.3600000003</v>
      </c>
      <c r="UB89" s="256">
        <v>9146652.7899999991</v>
      </c>
      <c r="UC89" s="256">
        <v>65515859.18</v>
      </c>
      <c r="UD89" s="256">
        <v>19879106.129999999</v>
      </c>
      <c r="UE89" s="256">
        <v>7389816.96</v>
      </c>
      <c r="UF89" s="256">
        <v>33144561.100000001</v>
      </c>
      <c r="UG89" s="256">
        <v>9431007.9499999993</v>
      </c>
      <c r="UH89" s="256">
        <v>113578717.84</v>
      </c>
      <c r="UI89" s="256">
        <v>26295313.699999999</v>
      </c>
      <c r="UJ89" s="256">
        <v>19335758.059999999</v>
      </c>
      <c r="UK89" s="256">
        <v>23754434.25</v>
      </c>
      <c r="UL89" s="256">
        <v>13761901.560000001</v>
      </c>
      <c r="UM89" s="256">
        <v>17810557.829999998</v>
      </c>
      <c r="UN89" s="256">
        <v>701482119.20000005</v>
      </c>
      <c r="UO89" s="256">
        <v>16977210.219999999</v>
      </c>
      <c r="UP89" s="256">
        <v>12469809.699999999</v>
      </c>
      <c r="UQ89" s="256">
        <v>51643721.530000001</v>
      </c>
      <c r="UR89" s="256">
        <v>5588748.8300000001</v>
      </c>
      <c r="US89" s="256">
        <v>12257680.42</v>
      </c>
      <c r="UT89" s="256">
        <v>32221612.140000001</v>
      </c>
      <c r="UU89" s="256">
        <v>7792930.5999999996</v>
      </c>
      <c r="UV89" s="256">
        <v>7844405.4100000001</v>
      </c>
      <c r="UW89" s="256">
        <v>21390192.559999999</v>
      </c>
      <c r="UX89" s="256">
        <v>19951561.09</v>
      </c>
      <c r="UY89" s="256">
        <v>40940968.549999997</v>
      </c>
      <c r="UZ89" s="256">
        <v>40636867.770000003</v>
      </c>
      <c r="VA89" s="256">
        <v>47916073.329999998</v>
      </c>
      <c r="VB89" s="256">
        <v>19861695.190000001</v>
      </c>
      <c r="VC89" s="256">
        <v>18508461.449999999</v>
      </c>
      <c r="VD89" s="256">
        <v>15743828.67</v>
      </c>
      <c r="VE89" s="256">
        <v>10779977.789999999</v>
      </c>
      <c r="VF89" s="256">
        <v>23203118.91</v>
      </c>
      <c r="VG89" s="256">
        <v>5096758.05</v>
      </c>
      <c r="VH89" s="256">
        <v>10970406.130000001</v>
      </c>
      <c r="VI89" s="256">
        <v>18807661.5</v>
      </c>
      <c r="VJ89" s="256">
        <v>342925113.63</v>
      </c>
      <c r="VK89" s="256">
        <v>27323126.960000001</v>
      </c>
      <c r="VL89" s="256">
        <v>41478548.969999999</v>
      </c>
      <c r="VM89" s="256">
        <v>36401639.32</v>
      </c>
      <c r="VN89" s="256">
        <v>49771472.789999999</v>
      </c>
      <c r="VO89" s="256">
        <v>30296824.16</v>
      </c>
      <c r="VP89" s="256">
        <v>26014320.600000001</v>
      </c>
      <c r="VQ89" s="256">
        <v>3467216.3</v>
      </c>
      <c r="VR89" s="256">
        <v>29974575.32</v>
      </c>
      <c r="VS89" s="256">
        <v>79318756.239999995</v>
      </c>
      <c r="VT89" s="256">
        <v>16043151.960000001</v>
      </c>
      <c r="VU89" s="256">
        <v>88974651.010000005</v>
      </c>
      <c r="VV89" s="256">
        <v>22720853.66</v>
      </c>
      <c r="VW89" s="256">
        <v>34609922.369999997</v>
      </c>
      <c r="VX89" s="256">
        <v>7817963.3300000001</v>
      </c>
      <c r="VY89" s="256">
        <v>2102375343.6199999</v>
      </c>
      <c r="VZ89" s="256">
        <v>47052507.869999997</v>
      </c>
      <c r="WA89" s="256">
        <v>74429128.719999999</v>
      </c>
      <c r="WB89" s="256">
        <v>39137226.479999997</v>
      </c>
      <c r="WC89" s="256">
        <v>24640511.370000001</v>
      </c>
      <c r="WD89" s="256">
        <v>14878214.949999999</v>
      </c>
      <c r="WE89" s="256">
        <v>31895764.640000001</v>
      </c>
      <c r="WF89" s="256">
        <v>47791474.740000002</v>
      </c>
      <c r="WG89" s="256">
        <v>46909334.189999998</v>
      </c>
      <c r="WH89" s="256">
        <v>24930412.949999999</v>
      </c>
      <c r="WI89" s="256">
        <v>9007694.8200000003</v>
      </c>
      <c r="WJ89" s="256">
        <v>28141478.469999999</v>
      </c>
      <c r="WK89" s="256">
        <v>37799645.829999998</v>
      </c>
      <c r="WL89" s="256">
        <v>57662763.840000004</v>
      </c>
      <c r="WM89" s="256">
        <v>60736747.350000001</v>
      </c>
      <c r="WN89" s="256">
        <v>46937499.299999997</v>
      </c>
      <c r="WO89" s="256">
        <v>34271950.299999997</v>
      </c>
      <c r="WP89" s="256">
        <v>26351782.73</v>
      </c>
      <c r="WQ89" s="256">
        <v>14805363.699999999</v>
      </c>
      <c r="WR89" s="256">
        <v>34320334.829999998</v>
      </c>
      <c r="WS89" s="256">
        <v>164122263.91999999</v>
      </c>
      <c r="WT89" s="256">
        <v>14767585.85</v>
      </c>
      <c r="WU89" s="256">
        <v>32201361.059999999</v>
      </c>
      <c r="WV89" s="256">
        <v>27309752.350000001</v>
      </c>
      <c r="WW89" s="256">
        <v>23892481.120000001</v>
      </c>
      <c r="WX89" s="256">
        <v>13345048.720000001</v>
      </c>
      <c r="WY89" s="256">
        <v>12725039.539999999</v>
      </c>
      <c r="WZ89" s="256">
        <v>23498639.530000001</v>
      </c>
      <c r="XA89" s="256">
        <v>190932245.13999999</v>
      </c>
      <c r="XB89" s="256">
        <v>10559825.630000001</v>
      </c>
      <c r="XC89" s="256">
        <v>29658567.800000001</v>
      </c>
      <c r="XD89" s="256">
        <v>21900164.530000001</v>
      </c>
      <c r="XE89" s="256">
        <v>26407251.260000002</v>
      </c>
      <c r="XF89" s="256">
        <v>715782244.12</v>
      </c>
      <c r="XG89" s="256">
        <v>32041428.879999999</v>
      </c>
      <c r="XH89" s="256">
        <v>95474147.420000002</v>
      </c>
      <c r="XI89" s="256">
        <v>135612599.38999999</v>
      </c>
      <c r="XJ89" s="256">
        <v>23304019.82</v>
      </c>
      <c r="XK89" s="256">
        <v>32901443.949999999</v>
      </c>
      <c r="XL89" s="256">
        <v>48519781.149999999</v>
      </c>
      <c r="XM89" s="256">
        <v>71065152.870000005</v>
      </c>
      <c r="XN89" s="256">
        <v>20173131.870000001</v>
      </c>
      <c r="XO89" s="256">
        <v>40575395.619999997</v>
      </c>
      <c r="XP89" s="256">
        <v>35925739.740000002</v>
      </c>
      <c r="XQ89" s="256">
        <v>23352643.09</v>
      </c>
      <c r="XR89" s="256">
        <v>19020866.579999998</v>
      </c>
      <c r="XS89" s="256">
        <v>20720277.760000002</v>
      </c>
      <c r="XT89" s="256">
        <v>55832786.289999999</v>
      </c>
      <c r="XU89" s="256">
        <v>18392476.530000001</v>
      </c>
      <c r="XV89" s="256">
        <v>23318118.969999999</v>
      </c>
      <c r="XW89" s="256">
        <v>25817220.75</v>
      </c>
      <c r="XX89" s="256">
        <v>14129821.43</v>
      </c>
      <c r="XY89" s="256">
        <v>15724773.16</v>
      </c>
      <c r="XZ89" s="256">
        <v>13591848.85</v>
      </c>
      <c r="YA89" s="256">
        <v>56705412.270000003</v>
      </c>
      <c r="YB89" s="256">
        <v>52423840.799999997</v>
      </c>
      <c r="YC89" s="256">
        <v>525844083.88</v>
      </c>
      <c r="YD89" s="256">
        <v>31233881.920000002</v>
      </c>
      <c r="YE89" s="256">
        <v>63566985.770000003</v>
      </c>
      <c r="YF89" s="256">
        <v>59304491.880000003</v>
      </c>
      <c r="YG89" s="256">
        <v>121480995.48</v>
      </c>
      <c r="YH89" s="256">
        <v>28586682.960000001</v>
      </c>
      <c r="YI89" s="256">
        <v>68371656.379999995</v>
      </c>
      <c r="YJ89" s="256">
        <v>24062699.719999999</v>
      </c>
      <c r="YK89" s="256">
        <v>95248150.200000003</v>
      </c>
      <c r="YL89" s="256">
        <v>55516075.950000003</v>
      </c>
      <c r="YM89" s="256">
        <v>52885445.659999996</v>
      </c>
      <c r="YN89" s="256">
        <v>23920536.370000001</v>
      </c>
      <c r="YO89" s="256">
        <v>39576713.32</v>
      </c>
      <c r="YP89" s="256">
        <v>17179526.57</v>
      </c>
      <c r="YQ89" s="256">
        <v>69911215.829999998</v>
      </c>
      <c r="YR89" s="256">
        <v>76651458.299999997</v>
      </c>
      <c r="YS89" s="256">
        <v>24792385.289999999</v>
      </c>
      <c r="YT89" s="256">
        <v>175623326.72</v>
      </c>
      <c r="YU89" s="256">
        <v>11559488.539999999</v>
      </c>
      <c r="YV89" s="256">
        <v>22312098.719999999</v>
      </c>
      <c r="YW89" s="256">
        <v>8880789.4800000004</v>
      </c>
      <c r="YX89" s="256">
        <v>15026540.779999999</v>
      </c>
      <c r="YY89" s="256">
        <v>13604320.27</v>
      </c>
      <c r="YZ89" s="256">
        <v>26936969.780000001</v>
      </c>
      <c r="ZA89" s="256">
        <v>142513239.59999999</v>
      </c>
      <c r="ZB89" s="256">
        <v>8643935.4299999997</v>
      </c>
      <c r="ZC89" s="256">
        <v>32063337.609999999</v>
      </c>
      <c r="ZD89" s="256">
        <v>9713544.4399999995</v>
      </c>
      <c r="ZE89" s="256">
        <v>32024150.010000002</v>
      </c>
      <c r="ZF89" s="256">
        <v>5144967.22</v>
      </c>
      <c r="ZG89" s="256">
        <v>7092159.25</v>
      </c>
      <c r="ZH89" s="256">
        <v>13403902.470000001</v>
      </c>
      <c r="ZI89" s="256">
        <v>44054730.32</v>
      </c>
      <c r="ZJ89" s="256">
        <v>297548794.89999998</v>
      </c>
      <c r="ZK89" s="256">
        <v>27660574.09</v>
      </c>
      <c r="ZL89" s="256">
        <v>93364709.430000007</v>
      </c>
      <c r="ZM89" s="256">
        <v>275782892.97000003</v>
      </c>
      <c r="ZN89" s="256">
        <v>92448663.579999998</v>
      </c>
      <c r="ZO89" s="256">
        <v>52384755.350000001</v>
      </c>
      <c r="ZP89" s="256">
        <v>48877270.700000003</v>
      </c>
      <c r="ZQ89" s="256">
        <v>141580269.72</v>
      </c>
      <c r="ZR89" s="256">
        <v>321633085.89999998</v>
      </c>
      <c r="ZS89" s="256">
        <v>54360462.590000004</v>
      </c>
      <c r="ZT89" s="256">
        <v>35311055.020000003</v>
      </c>
      <c r="ZU89" s="256">
        <v>50162069.270000003</v>
      </c>
      <c r="ZV89" s="256">
        <v>30788440.640000001</v>
      </c>
      <c r="ZW89" s="256">
        <v>39024528.5</v>
      </c>
      <c r="ZX89" s="256">
        <v>22505927.52</v>
      </c>
      <c r="ZY89" s="256">
        <v>27976134.18</v>
      </c>
      <c r="ZZ89" s="256">
        <v>25396264.579999998</v>
      </c>
      <c r="AAA89" s="256">
        <v>25847876.219999999</v>
      </c>
      <c r="AAB89" s="256">
        <v>37990376.859999999</v>
      </c>
      <c r="AAC89" s="256">
        <v>44699484.409999996</v>
      </c>
      <c r="AAD89" s="256">
        <v>14165171.01</v>
      </c>
      <c r="AAE89" s="256">
        <v>29298141.960000001</v>
      </c>
      <c r="AAF89" s="256">
        <v>100619102.76000001</v>
      </c>
      <c r="AAG89" s="256">
        <v>20153749.640000001</v>
      </c>
      <c r="AAH89" s="256">
        <v>30843859.899999999</v>
      </c>
      <c r="AAI89" s="256">
        <v>7810211.4000000004</v>
      </c>
      <c r="AAJ89" s="256">
        <v>16140300.960000001</v>
      </c>
      <c r="AAK89" s="256">
        <v>12496538.66</v>
      </c>
      <c r="AAL89" s="256">
        <v>16623867.029999999</v>
      </c>
      <c r="AAM89" s="256">
        <v>1510623500.26</v>
      </c>
      <c r="AAN89" s="256">
        <v>19899846.329999998</v>
      </c>
      <c r="AAO89" s="256">
        <v>28479500.620000001</v>
      </c>
      <c r="AAP89" s="256">
        <v>65398631.609999999</v>
      </c>
      <c r="AAQ89" s="256">
        <v>28881305.039999999</v>
      </c>
      <c r="AAR89" s="256">
        <v>53644666.840000004</v>
      </c>
      <c r="AAS89" s="256">
        <v>29628163.219999999</v>
      </c>
      <c r="AAT89" s="256">
        <v>43986545.5</v>
      </c>
      <c r="AAU89" s="256">
        <v>55268111.359999999</v>
      </c>
      <c r="AAV89" s="256">
        <v>23118140.989999998</v>
      </c>
      <c r="AAW89" s="256">
        <v>21820973.280000001</v>
      </c>
      <c r="AAX89" s="256">
        <v>91217754.060000002</v>
      </c>
      <c r="AAY89" s="256">
        <v>43378415.259999998</v>
      </c>
      <c r="AAZ89" s="256">
        <v>6317320.25</v>
      </c>
      <c r="ABA89" s="256">
        <v>12093648.1</v>
      </c>
      <c r="ABB89" s="256">
        <v>17677550.890000001</v>
      </c>
      <c r="ABC89" s="256">
        <v>20996458.359999999</v>
      </c>
      <c r="ABD89" s="256">
        <v>33447977.890000001</v>
      </c>
      <c r="ABE89" s="256">
        <v>12646912.15</v>
      </c>
      <c r="ABF89" s="256">
        <v>102139084.79000001</v>
      </c>
      <c r="ABG89" s="256">
        <v>60656728.18</v>
      </c>
      <c r="ABH89" s="256">
        <v>34439684.369999997</v>
      </c>
      <c r="ABI89" s="256">
        <v>10454339.119999999</v>
      </c>
      <c r="ABJ89" s="256">
        <v>9936516.6099999994</v>
      </c>
      <c r="ABK89" s="256">
        <v>38740299.68</v>
      </c>
      <c r="ABL89" s="256">
        <v>15290490.390000001</v>
      </c>
      <c r="ABM89" s="256">
        <v>167326515.12</v>
      </c>
      <c r="ABN89" s="256">
        <v>66708234.509999998</v>
      </c>
      <c r="ABO89" s="256">
        <v>9367033.5099999998</v>
      </c>
      <c r="ABP89" s="256">
        <v>44545209.329999998</v>
      </c>
      <c r="ABQ89" s="256">
        <v>17390643.719999999</v>
      </c>
      <c r="ABR89" s="256">
        <v>25637816.32</v>
      </c>
      <c r="ABS89" s="256">
        <v>11960024.470000001</v>
      </c>
      <c r="ABT89" s="256">
        <v>16078190.68</v>
      </c>
      <c r="ABU89" s="256">
        <v>31638402.27</v>
      </c>
      <c r="ABV89" s="256">
        <v>131181125.95</v>
      </c>
      <c r="ABW89" s="256">
        <v>38322344.640000001</v>
      </c>
      <c r="ABX89" s="256">
        <v>59082793.170000002</v>
      </c>
      <c r="ABY89" s="256">
        <v>8362774.5199999996</v>
      </c>
      <c r="ABZ89" s="256">
        <v>24455292.18</v>
      </c>
      <c r="ACA89" s="256">
        <v>45549415.18</v>
      </c>
      <c r="ACB89" s="256">
        <v>7692289.5</v>
      </c>
      <c r="ACC89" s="256">
        <v>13934890.67</v>
      </c>
      <c r="ACD89" s="256">
        <v>13032461.529999999</v>
      </c>
      <c r="ACE89" s="256">
        <v>22875661.640000001</v>
      </c>
      <c r="ACF89" s="256">
        <v>21647534.690000001</v>
      </c>
      <c r="ACG89" s="256">
        <v>459547351.74000001</v>
      </c>
      <c r="ACH89" s="256">
        <v>8147198.0899999999</v>
      </c>
      <c r="ACI89" s="256">
        <v>12542213.91</v>
      </c>
      <c r="ACJ89" s="256">
        <v>27394007.989999998</v>
      </c>
      <c r="ACK89" s="256">
        <v>15316852.77</v>
      </c>
      <c r="ACL89" s="256">
        <v>27556503.239999998</v>
      </c>
      <c r="ACM89" s="256">
        <v>55020629</v>
      </c>
      <c r="ACN89" s="256">
        <v>160629085.94</v>
      </c>
      <c r="ACO89" s="256">
        <v>206266791.5</v>
      </c>
      <c r="ACP89" s="256">
        <v>14124949</v>
      </c>
      <c r="ACQ89" s="256">
        <v>34382518.07</v>
      </c>
      <c r="ACR89" s="256">
        <v>40911775.439999998</v>
      </c>
      <c r="ACS89" s="256">
        <v>16154784.109999999</v>
      </c>
      <c r="ACT89" s="256">
        <v>207691379.72999999</v>
      </c>
      <c r="ACU89" s="256">
        <v>22162740.219999999</v>
      </c>
      <c r="ACV89" s="256">
        <v>28343393.199999999</v>
      </c>
      <c r="ACW89" s="256">
        <v>46408151.210000001</v>
      </c>
      <c r="ACX89" s="256">
        <v>7336086.9299999997</v>
      </c>
      <c r="ACY89" s="256">
        <v>15417229.43</v>
      </c>
      <c r="ACZ89" s="256">
        <v>8544509.2300000004</v>
      </c>
      <c r="ADA89" s="256">
        <v>8319408.3499999996</v>
      </c>
      <c r="ADB89" s="256">
        <v>21471917.77</v>
      </c>
      <c r="ADC89" s="256">
        <v>48055982.07</v>
      </c>
      <c r="ADD89" s="256">
        <v>37149730.969999999</v>
      </c>
      <c r="ADE89" s="256">
        <v>56051089.869999997</v>
      </c>
      <c r="ADF89" s="256">
        <v>15440160.119999999</v>
      </c>
      <c r="ADG89" s="256">
        <v>7773291.8600000003</v>
      </c>
      <c r="ADH89" s="256">
        <v>16971371.170000002</v>
      </c>
      <c r="ADI89" s="256">
        <v>16564291.960000001</v>
      </c>
      <c r="ADJ89" s="256">
        <v>20754675.149999999</v>
      </c>
      <c r="ADK89" s="256">
        <v>21188620.399999999</v>
      </c>
      <c r="ADL89" s="256">
        <v>11395528.779999999</v>
      </c>
      <c r="ADM89" s="256">
        <v>416091758.69999999</v>
      </c>
      <c r="ADN89" s="256">
        <v>129169932.72</v>
      </c>
      <c r="ADO89" s="256">
        <v>35717643.75</v>
      </c>
      <c r="ADP89" s="256">
        <v>75492946.799999997</v>
      </c>
      <c r="ADQ89" s="256">
        <v>4351130.4800000004</v>
      </c>
      <c r="ADR89" s="256">
        <v>11190170.18</v>
      </c>
      <c r="ADS89" s="256">
        <v>52141122.020000003</v>
      </c>
      <c r="ADT89" s="256">
        <v>5588782.0999999996</v>
      </c>
      <c r="ADU89" s="256">
        <v>635114074.12</v>
      </c>
      <c r="ADV89" s="256">
        <v>122571427.86</v>
      </c>
      <c r="ADW89" s="256">
        <v>31814434.800000001</v>
      </c>
      <c r="ADX89" s="256">
        <v>34191091.700000003</v>
      </c>
      <c r="ADY89" s="256">
        <v>32856462.100000001</v>
      </c>
      <c r="ADZ89" s="256">
        <v>40760434.170000002</v>
      </c>
      <c r="AEA89" s="256">
        <v>22537771.5</v>
      </c>
      <c r="AEB89" s="256">
        <v>15858354.77</v>
      </c>
      <c r="AEC89" s="256">
        <v>11866561.050000001</v>
      </c>
      <c r="AED89" s="256">
        <v>37609522.5</v>
      </c>
      <c r="AEE89" s="256">
        <v>9602043.3599999994</v>
      </c>
      <c r="AEF89" s="256">
        <v>16769385.689999999</v>
      </c>
      <c r="AEG89" s="256">
        <v>20477152.440000001</v>
      </c>
      <c r="AEH89" s="256">
        <v>22292946.190000001</v>
      </c>
      <c r="AEI89" s="256">
        <v>33222267.949999999</v>
      </c>
      <c r="AEJ89" s="256">
        <v>37285370.409999996</v>
      </c>
      <c r="AEK89" s="256">
        <v>13438277.550000001</v>
      </c>
      <c r="AEL89" s="256">
        <v>47946526.039999999</v>
      </c>
      <c r="AEM89" s="256">
        <v>17702759.309999999</v>
      </c>
      <c r="AEN89" s="256">
        <v>29123004.18</v>
      </c>
      <c r="AEO89" s="256">
        <v>341202807.44999999</v>
      </c>
      <c r="AEP89" s="256">
        <v>41109047.32</v>
      </c>
      <c r="AEQ89" s="256">
        <v>31022145.530000001</v>
      </c>
      <c r="AER89" s="256">
        <v>24528522.850000001</v>
      </c>
      <c r="AES89" s="256">
        <v>14005270.49</v>
      </c>
      <c r="AET89" s="256">
        <v>56588868.880000003</v>
      </c>
      <c r="AEU89" s="256">
        <v>30952066.52</v>
      </c>
      <c r="AEV89" s="256">
        <v>31127198.73</v>
      </c>
      <c r="AEW89" s="256">
        <v>21086873.059999999</v>
      </c>
      <c r="AEX89" s="256">
        <v>17051489.440000001</v>
      </c>
      <c r="AEY89" s="256">
        <v>234151418.99000001</v>
      </c>
      <c r="AEZ89" s="256">
        <v>163751587.56</v>
      </c>
      <c r="AFA89" s="256">
        <v>23340252.600000001</v>
      </c>
      <c r="AFB89" s="256">
        <v>18760199.530000001</v>
      </c>
      <c r="AFC89" s="256">
        <v>42010407.659999996</v>
      </c>
      <c r="AFD89" s="256">
        <v>78230970.469999999</v>
      </c>
      <c r="AFE89" s="256">
        <v>18911768.640000001</v>
      </c>
      <c r="AFF89" s="256">
        <v>13240960.609999999</v>
      </c>
      <c r="AFG89" s="256">
        <v>28391138.93</v>
      </c>
      <c r="AFH89" s="256">
        <v>22738125.739999998</v>
      </c>
      <c r="AFI89" s="256">
        <v>18969523.27</v>
      </c>
      <c r="AFJ89" s="256">
        <v>10551351.890000001</v>
      </c>
      <c r="AFK89" s="256">
        <v>14152111.439999999</v>
      </c>
      <c r="AFL89" s="256">
        <v>184035382.37</v>
      </c>
      <c r="AFM89" s="256">
        <v>29607443.120000001</v>
      </c>
      <c r="AFN89" s="256">
        <v>54892782.950000003</v>
      </c>
      <c r="AFO89" s="256">
        <v>17732136.77</v>
      </c>
      <c r="AFP89" s="256">
        <v>35010367.32</v>
      </c>
      <c r="AFQ89" s="256">
        <v>42165785.289999999</v>
      </c>
      <c r="AFR89" s="256">
        <v>24625838.579999998</v>
      </c>
      <c r="AFS89" s="256">
        <v>47888722.090000004</v>
      </c>
      <c r="AFT89" s="256">
        <v>35136402.460000001</v>
      </c>
      <c r="AFU89" s="256">
        <v>20774005.75</v>
      </c>
      <c r="AFV89" s="256">
        <v>37743288.850000001</v>
      </c>
      <c r="AFW89" s="256">
        <v>39543320.939999998</v>
      </c>
      <c r="AFX89" s="256">
        <v>321423965.61000001</v>
      </c>
      <c r="AFY89" s="256">
        <v>30266646.050000001</v>
      </c>
      <c r="AFZ89" s="256">
        <v>13947392.34</v>
      </c>
      <c r="AGA89" s="256">
        <v>28489305.859999999</v>
      </c>
      <c r="AGB89" s="256">
        <v>26345377.600000001</v>
      </c>
      <c r="AGC89" s="256">
        <v>12499862.98</v>
      </c>
      <c r="AGD89" s="256">
        <v>14698728.380000001</v>
      </c>
      <c r="AGE89" s="256">
        <v>16995900.399999999</v>
      </c>
      <c r="AGF89" s="256">
        <v>11934620.800000001</v>
      </c>
      <c r="AGG89" s="256">
        <v>11844341.85</v>
      </c>
      <c r="AGH89" s="256">
        <v>15400889.57</v>
      </c>
      <c r="AGI89" s="256">
        <v>667192338.35000002</v>
      </c>
      <c r="AGJ89" s="256">
        <v>53797796.630000003</v>
      </c>
      <c r="AGK89" s="256">
        <v>36301916.579999998</v>
      </c>
      <c r="AGL89" s="256">
        <v>14834201.609999999</v>
      </c>
      <c r="AGM89" s="256">
        <v>53298584.009999998</v>
      </c>
      <c r="AGN89" s="256">
        <v>32596448.59</v>
      </c>
      <c r="AGO89" s="256">
        <v>10440462.08</v>
      </c>
      <c r="AGP89" s="256">
        <v>32569151.780000001</v>
      </c>
      <c r="AGQ89" s="256">
        <v>536653422.42000002</v>
      </c>
      <c r="AGR89" s="256">
        <v>469663475.42000002</v>
      </c>
      <c r="AGS89" s="256">
        <v>17088433.789999999</v>
      </c>
      <c r="AGT89" s="256">
        <v>49341802.079999998</v>
      </c>
      <c r="AGU89" s="256">
        <v>48652827.789999999</v>
      </c>
      <c r="AGV89" s="256">
        <v>12566633.529999999</v>
      </c>
      <c r="AGW89" s="256">
        <v>11027949.6</v>
      </c>
      <c r="AGX89" s="256">
        <v>23233155.629999999</v>
      </c>
      <c r="AGY89" s="256">
        <v>10804131.560000001</v>
      </c>
      <c r="AGZ89" s="256">
        <v>36771334.719999999</v>
      </c>
      <c r="AHA89" s="256">
        <v>47368589.450000003</v>
      </c>
      <c r="AHB89" s="256">
        <v>25005837.530000001</v>
      </c>
      <c r="AHC89" s="256">
        <v>15297001.77</v>
      </c>
      <c r="AHD89" s="256">
        <v>24161068.93</v>
      </c>
      <c r="AHE89" s="256">
        <v>10461769.67</v>
      </c>
      <c r="AHF89" s="256">
        <v>11949628.25</v>
      </c>
      <c r="AHG89" s="256">
        <v>9033037.0899999999</v>
      </c>
      <c r="AHH89" s="256">
        <v>87359584.299999997</v>
      </c>
      <c r="AHI89" s="256">
        <v>31522646.539999999</v>
      </c>
      <c r="AHJ89" s="256">
        <v>25714417.219999999</v>
      </c>
      <c r="AHK89" s="256">
        <v>14207046.85</v>
      </c>
      <c r="AHL89" s="256">
        <v>25708627.260000002</v>
      </c>
      <c r="AHM89" s="256">
        <v>23139704.030000001</v>
      </c>
      <c r="AHN89" s="256">
        <v>11001724.59</v>
      </c>
    </row>
    <row r="90" spans="2:898">
      <c r="B90" s="184" t="s">
        <v>6182</v>
      </c>
      <c r="C90" s="222">
        <v>216085764.25999999</v>
      </c>
      <c r="D90" s="222">
        <v>26656723.120000001</v>
      </c>
      <c r="E90" s="222">
        <v>67363116.609999999</v>
      </c>
      <c r="F90" s="222">
        <v>8009906.9000000004</v>
      </c>
      <c r="G90" s="222">
        <v>36293951.25</v>
      </c>
      <c r="H90" s="222">
        <v>22860018.629999999</v>
      </c>
      <c r="I90" s="222">
        <v>53122918.909999996</v>
      </c>
      <c r="J90" s="222">
        <v>15641512.720000001</v>
      </c>
      <c r="K90" s="222">
        <v>11313689.970000001</v>
      </c>
      <c r="L90" s="222">
        <v>15686956.619999999</v>
      </c>
      <c r="M90" s="222">
        <v>16414736.189999999</v>
      </c>
      <c r="N90" s="222">
        <v>14159619.07</v>
      </c>
      <c r="O90" s="222">
        <v>37093526.82</v>
      </c>
      <c r="P90" s="222">
        <v>12767350.98</v>
      </c>
      <c r="Q90" s="222">
        <v>6941298.0499999998</v>
      </c>
      <c r="R90" s="222">
        <v>41738388.020000003</v>
      </c>
      <c r="S90" s="222">
        <v>25494479.379999999</v>
      </c>
      <c r="T90" s="222">
        <v>5259888.1100000003</v>
      </c>
      <c r="U90" s="222">
        <v>337803263.57999998</v>
      </c>
      <c r="V90" s="222">
        <v>116552328.87</v>
      </c>
      <c r="W90" s="222">
        <v>12288713.210000001</v>
      </c>
      <c r="X90" s="222">
        <v>22384444.02</v>
      </c>
      <c r="Y90" s="222">
        <v>33516802.859999999</v>
      </c>
      <c r="Z90" s="222">
        <v>41418934.310000002</v>
      </c>
      <c r="AA90" s="222">
        <v>24121443.59</v>
      </c>
      <c r="AB90" s="222">
        <v>146355138.41</v>
      </c>
      <c r="AC90" s="222">
        <v>40915046.840000004</v>
      </c>
      <c r="AD90" s="222">
        <v>33253981.920000002</v>
      </c>
      <c r="AE90" s="222">
        <v>145581186.31999999</v>
      </c>
      <c r="AF90" s="222">
        <v>39901288.219999999</v>
      </c>
      <c r="AG90" s="222">
        <v>146671307.58000001</v>
      </c>
      <c r="AH90" s="222">
        <v>71996084.459999993</v>
      </c>
      <c r="AI90" s="222">
        <v>26424676.559999999</v>
      </c>
      <c r="AJ90" s="222">
        <v>21433934.57</v>
      </c>
      <c r="AK90" s="222">
        <v>20378088.66</v>
      </c>
      <c r="AL90" s="222">
        <v>43456980.719999999</v>
      </c>
      <c r="AM90" s="222">
        <v>50490760.170000002</v>
      </c>
      <c r="AN90" s="222">
        <v>16860334.280000001</v>
      </c>
      <c r="AO90" s="222">
        <v>17301481.870000001</v>
      </c>
      <c r="AP90" s="222">
        <v>17601706.469999999</v>
      </c>
      <c r="AQ90" s="222">
        <v>25034018.969999999</v>
      </c>
      <c r="AR90" s="222">
        <v>16534002.619999999</v>
      </c>
      <c r="AS90" s="222">
        <v>198045515.88</v>
      </c>
      <c r="AT90" s="222">
        <v>4620856.24</v>
      </c>
      <c r="AU90" s="222">
        <v>3895367.03</v>
      </c>
      <c r="AV90" s="222">
        <v>4844195.92</v>
      </c>
      <c r="AW90" s="222">
        <v>12381100.15</v>
      </c>
      <c r="AX90" s="222">
        <v>20271796.399999999</v>
      </c>
      <c r="AY90" s="222">
        <v>3779678.97</v>
      </c>
      <c r="AZ90" s="222">
        <v>6227406.6600000001</v>
      </c>
      <c r="BA90" s="222">
        <v>2556319.84</v>
      </c>
      <c r="BB90" s="222">
        <v>3829755.69</v>
      </c>
      <c r="BC90" s="222">
        <v>2214022.48</v>
      </c>
      <c r="BD90" s="222">
        <v>5579910.2999999998</v>
      </c>
      <c r="BE90" s="222">
        <v>33016806.039999999</v>
      </c>
      <c r="BF90" s="222">
        <v>3310532.99</v>
      </c>
      <c r="BG90" s="222">
        <v>6545652.96</v>
      </c>
      <c r="BH90" s="222">
        <v>196798068.39700001</v>
      </c>
      <c r="BI90" s="222">
        <v>65333131.75</v>
      </c>
      <c r="BJ90" s="222">
        <v>17138307.460000001</v>
      </c>
      <c r="BK90" s="222">
        <v>8312474.7400000002</v>
      </c>
      <c r="BL90" s="222">
        <v>22341405.370000001</v>
      </c>
      <c r="BM90" s="222">
        <v>12231238.449999999</v>
      </c>
      <c r="BN90" s="222">
        <v>13575014.09</v>
      </c>
      <c r="BO90" s="222">
        <v>1058150.8799999999</v>
      </c>
      <c r="BP90" s="222">
        <v>1011652.19</v>
      </c>
      <c r="BQ90" s="222">
        <v>128112968.7</v>
      </c>
      <c r="BR90" s="222">
        <v>4678856.3899999997</v>
      </c>
      <c r="BS90" s="222">
        <v>6222203.0599999996</v>
      </c>
      <c r="BT90" s="222">
        <v>12373232.210000001</v>
      </c>
      <c r="BU90" s="222">
        <v>7097401.29</v>
      </c>
      <c r="BV90" s="222">
        <v>7158706.4900000002</v>
      </c>
      <c r="BW90" s="222">
        <v>3828385.03</v>
      </c>
      <c r="BX90" s="222">
        <v>5185912.67</v>
      </c>
      <c r="BY90" s="222">
        <v>88641757.340000004</v>
      </c>
      <c r="BZ90" s="222">
        <v>12826778.689999999</v>
      </c>
      <c r="CA90" s="222">
        <v>25025587.309999999</v>
      </c>
      <c r="CB90" s="222">
        <v>43153842.810000002</v>
      </c>
      <c r="CC90" s="222">
        <v>10678117.970000001</v>
      </c>
      <c r="CD90" s="222">
        <v>10662834.92</v>
      </c>
      <c r="CE90" s="222">
        <v>12468118.75</v>
      </c>
      <c r="CF90" s="222">
        <v>216387553.13999999</v>
      </c>
      <c r="CG90" s="222">
        <v>13776597.689999999</v>
      </c>
      <c r="CH90" s="222">
        <v>36596006.030000001</v>
      </c>
      <c r="CI90" s="222">
        <v>5578022.5199999996</v>
      </c>
      <c r="CJ90" s="222">
        <v>9942195.4800000004</v>
      </c>
      <c r="CK90" s="222">
        <v>10457080.380000001</v>
      </c>
      <c r="CL90" s="222">
        <v>9064936.1600000001</v>
      </c>
      <c r="CM90" s="222">
        <v>21086662.399999999</v>
      </c>
      <c r="CN90" s="222">
        <v>3180109.57</v>
      </c>
      <c r="CO90" s="222">
        <v>11099083.65</v>
      </c>
      <c r="CP90" s="222">
        <v>7707403.9100000001</v>
      </c>
      <c r="CQ90" s="222">
        <v>9520790.7100000009</v>
      </c>
      <c r="CR90" s="222">
        <v>6938845.1900000004</v>
      </c>
      <c r="CS90" s="222">
        <v>133596290.13</v>
      </c>
      <c r="CT90" s="222">
        <v>5641638.4699999997</v>
      </c>
      <c r="CU90" s="222">
        <v>9427503.8300000001</v>
      </c>
      <c r="CV90" s="222">
        <v>27246412</v>
      </c>
      <c r="CW90" s="222">
        <v>7052543.4299999997</v>
      </c>
      <c r="CX90" s="222">
        <v>23439783.52</v>
      </c>
      <c r="CY90" s="222">
        <v>8257860.0499999998</v>
      </c>
      <c r="CZ90" s="222">
        <v>7348556.4400000004</v>
      </c>
      <c r="DA90" s="222">
        <v>164338198.62</v>
      </c>
      <c r="DB90" s="222">
        <v>187377996.61000001</v>
      </c>
      <c r="DC90" s="222">
        <v>18364855.940000001</v>
      </c>
      <c r="DD90" s="222">
        <v>27095285.649999999</v>
      </c>
      <c r="DE90" s="222">
        <v>25500394.390000001</v>
      </c>
      <c r="DF90" s="222">
        <v>26671177.52</v>
      </c>
      <c r="DG90" s="222">
        <v>24958781.780000001</v>
      </c>
      <c r="DH90" s="222">
        <v>26149631.829999998</v>
      </c>
      <c r="DI90" s="222">
        <v>15758952.4</v>
      </c>
      <c r="DJ90" s="222">
        <v>554193272.38999999</v>
      </c>
      <c r="DK90" s="222">
        <v>16695880.029999999</v>
      </c>
      <c r="DL90" s="222">
        <v>22623387.27</v>
      </c>
      <c r="DM90" s="222">
        <v>15597647.18</v>
      </c>
      <c r="DN90" s="222">
        <v>16220141.649800001</v>
      </c>
      <c r="DO90" s="222">
        <v>16922312.920000002</v>
      </c>
      <c r="DP90" s="222">
        <v>41703902.939999998</v>
      </c>
      <c r="DQ90" s="222">
        <v>19587811.3499</v>
      </c>
      <c r="DR90" s="222">
        <v>43120858.539999999</v>
      </c>
      <c r="DS90" s="222">
        <v>320411627.61000001</v>
      </c>
      <c r="DT90" s="222">
        <v>35611395.060000002</v>
      </c>
      <c r="DU90" s="222">
        <v>87773385.980000004</v>
      </c>
      <c r="DV90" s="222">
        <v>126765860.56</v>
      </c>
      <c r="DW90" s="222">
        <v>53835141.399999999</v>
      </c>
      <c r="DX90" s="222">
        <v>37105477.340000004</v>
      </c>
      <c r="DY90" s="222">
        <v>21262802.73</v>
      </c>
      <c r="DZ90" s="222">
        <v>5728050.3899999997</v>
      </c>
      <c r="EA90" s="222">
        <v>25815313.059999999</v>
      </c>
      <c r="EB90" s="222">
        <v>15763063.67</v>
      </c>
      <c r="EC90" s="222">
        <v>69447326.700000003</v>
      </c>
      <c r="ED90" s="222">
        <v>143354771.19</v>
      </c>
      <c r="EE90" s="222">
        <v>62482202.030000001</v>
      </c>
      <c r="EF90" s="222">
        <v>25798828.219999999</v>
      </c>
      <c r="EG90" s="222">
        <v>19209189.91</v>
      </c>
      <c r="EH90" s="222">
        <v>20247594.25</v>
      </c>
      <c r="EI90" s="222">
        <v>31578010.960000001</v>
      </c>
      <c r="EJ90" s="222">
        <v>38908142.109999999</v>
      </c>
      <c r="EK90" s="222">
        <v>15718268.880000001</v>
      </c>
      <c r="EL90" s="222">
        <v>16401300.18</v>
      </c>
      <c r="EM90" s="222">
        <v>319241960.06999999</v>
      </c>
      <c r="EN90" s="222">
        <v>16401929.5</v>
      </c>
      <c r="EO90" s="222">
        <v>26324286.260000002</v>
      </c>
      <c r="EP90" s="222">
        <v>14913174.66</v>
      </c>
      <c r="EQ90" s="222">
        <v>9343644.3399999999</v>
      </c>
      <c r="ER90" s="222">
        <v>6158703.8899999997</v>
      </c>
      <c r="ES90" s="222">
        <v>35690837.229999997</v>
      </c>
      <c r="ET90" s="222">
        <v>30377554.739999998</v>
      </c>
      <c r="EU90" s="222">
        <v>27044609.670000002</v>
      </c>
      <c r="EV90" s="222">
        <v>220513995.65000001</v>
      </c>
      <c r="EW90" s="222">
        <v>5878501.8399999999</v>
      </c>
      <c r="EX90" s="222">
        <v>11395779.449999999</v>
      </c>
      <c r="EY90" s="222">
        <v>23627329.280000001</v>
      </c>
      <c r="EZ90" s="222">
        <v>27153108.32</v>
      </c>
      <c r="FA90" s="222">
        <v>39037418.939999998</v>
      </c>
      <c r="FB90" s="222">
        <v>21834803.579999998</v>
      </c>
      <c r="FC90" s="222">
        <v>14614825.02</v>
      </c>
      <c r="FD90" s="222">
        <v>10900916.550000001</v>
      </c>
      <c r="FE90" s="222">
        <v>10361170.710000001</v>
      </c>
      <c r="FF90" s="222">
        <v>7324409.7000000002</v>
      </c>
      <c r="FG90" s="222">
        <v>7531857.4199999999</v>
      </c>
      <c r="FH90" s="222">
        <v>57650706.060000002</v>
      </c>
      <c r="FI90" s="222">
        <v>10278011.640000001</v>
      </c>
      <c r="FJ90" s="222">
        <v>11916248.380000001</v>
      </c>
      <c r="FK90" s="222">
        <v>9755603.2799999993</v>
      </c>
      <c r="FL90" s="222">
        <v>15392606.300000001</v>
      </c>
      <c r="FM90" s="222">
        <v>12337419.49</v>
      </c>
      <c r="FN90" s="222">
        <v>9479000.75</v>
      </c>
      <c r="FO90" s="222">
        <v>5350030.62</v>
      </c>
      <c r="FP90" s="222">
        <v>323569919.69</v>
      </c>
      <c r="FQ90" s="222">
        <v>11876659.300000001</v>
      </c>
      <c r="FR90" s="222">
        <v>25062422.550000001</v>
      </c>
      <c r="FS90" s="222">
        <v>31418081.739999998</v>
      </c>
      <c r="FT90" s="222">
        <v>24270376.969999999</v>
      </c>
      <c r="FU90" s="222">
        <v>6026363.4100000001</v>
      </c>
      <c r="FV90" s="222">
        <v>53643639.950000003</v>
      </c>
      <c r="FW90" s="222">
        <v>32705531.850000001</v>
      </c>
      <c r="FX90" s="222">
        <v>26875249.309999999</v>
      </c>
      <c r="FY90" s="222">
        <v>13629300.93</v>
      </c>
      <c r="FZ90" s="222">
        <v>59485216.619999997</v>
      </c>
      <c r="GA90" s="222">
        <v>19485110.199999999</v>
      </c>
      <c r="GB90" s="222">
        <v>12743268.26</v>
      </c>
      <c r="GC90" s="222">
        <v>6489877.29</v>
      </c>
      <c r="GD90" s="222">
        <v>149213939.30000001</v>
      </c>
      <c r="GE90" s="222">
        <v>6717804.0199999996</v>
      </c>
      <c r="GF90" s="222">
        <v>4652521.78</v>
      </c>
      <c r="GG90" s="222">
        <v>39807558.219999999</v>
      </c>
      <c r="GH90" s="222">
        <v>17196268.550000001</v>
      </c>
      <c r="GI90" s="222">
        <v>6962861.0700000003</v>
      </c>
      <c r="GJ90" s="222">
        <v>16896884.710000001</v>
      </c>
      <c r="GK90" s="222">
        <v>24771381.57</v>
      </c>
      <c r="GL90" s="222">
        <v>8634804.1400000006</v>
      </c>
      <c r="GM90" s="222">
        <v>4457853.03</v>
      </c>
      <c r="GN90" s="222">
        <v>4334857.5199999996</v>
      </c>
      <c r="GO90" s="222">
        <v>7563522.1100000003</v>
      </c>
      <c r="GP90" s="222">
        <v>152488657.94999999</v>
      </c>
      <c r="GQ90" s="222">
        <v>8266701.2000000002</v>
      </c>
      <c r="GR90" s="222">
        <v>9301290.9800000004</v>
      </c>
      <c r="GS90" s="222">
        <v>13378119.34</v>
      </c>
      <c r="GT90" s="222">
        <v>4246177.42</v>
      </c>
      <c r="GU90" s="222">
        <v>21936625.52</v>
      </c>
      <c r="GV90" s="222">
        <v>8788254.0199999996</v>
      </c>
      <c r="GW90" s="222">
        <v>7677938.4699999997</v>
      </c>
      <c r="GX90" s="222">
        <v>155320703.11000001</v>
      </c>
      <c r="GY90" s="222">
        <v>9368700.8599999994</v>
      </c>
      <c r="GZ90" s="222">
        <v>29421447.59</v>
      </c>
      <c r="HA90" s="222">
        <v>19325233.84</v>
      </c>
      <c r="HB90" s="222">
        <v>680247449.49000001</v>
      </c>
      <c r="HC90" s="222">
        <v>39663688.689999998</v>
      </c>
      <c r="HD90" s="222">
        <v>55949861.119999997</v>
      </c>
      <c r="HE90" s="222">
        <v>80087198.680000007</v>
      </c>
      <c r="HF90" s="222">
        <v>33164154.890000001</v>
      </c>
      <c r="HG90" s="222">
        <v>42826302.640000001</v>
      </c>
      <c r="HH90" s="222">
        <v>29372471.510000002</v>
      </c>
      <c r="HI90" s="222">
        <v>238060794.84</v>
      </c>
      <c r="HJ90" s="222">
        <v>48147698.399999999</v>
      </c>
      <c r="HK90" s="222">
        <v>99873770.689999998</v>
      </c>
      <c r="HL90" s="222">
        <v>27910352.52</v>
      </c>
      <c r="HM90" s="222">
        <v>22808297.760000002</v>
      </c>
      <c r="HN90" s="222">
        <v>26965099.609999999</v>
      </c>
      <c r="HO90" s="222">
        <v>31316569.940000001</v>
      </c>
      <c r="HP90" s="222">
        <v>28683377.699999999</v>
      </c>
      <c r="HQ90" s="222">
        <v>277684832.45999998</v>
      </c>
      <c r="HR90" s="222">
        <v>168201832.52000001</v>
      </c>
      <c r="HS90" s="222">
        <v>19921311.510000002</v>
      </c>
      <c r="HT90" s="222">
        <v>10278638.859999999</v>
      </c>
      <c r="HU90" s="222">
        <v>15212316.27</v>
      </c>
      <c r="HV90" s="222">
        <v>17982776.73</v>
      </c>
      <c r="HW90" s="222">
        <v>57837350.409999996</v>
      </c>
      <c r="HX90" s="222">
        <v>27603560.530000001</v>
      </c>
      <c r="HY90" s="222">
        <v>24174857.66</v>
      </c>
      <c r="HZ90" s="222">
        <v>17030009.199999999</v>
      </c>
      <c r="IA90" s="222">
        <v>18824773.449999999</v>
      </c>
      <c r="IB90" s="222">
        <v>23385651.079999998</v>
      </c>
      <c r="IC90" s="222">
        <v>4220394.1399999997</v>
      </c>
      <c r="ID90" s="222">
        <v>15960765.630000001</v>
      </c>
      <c r="IE90" s="222">
        <v>14481445.630000001</v>
      </c>
      <c r="IF90" s="222">
        <v>7114508.7000000002</v>
      </c>
      <c r="IG90" s="222">
        <v>297763859.51999998</v>
      </c>
      <c r="IH90" s="222">
        <v>39247465.670000002</v>
      </c>
      <c r="II90" s="222">
        <v>21931459.649999999</v>
      </c>
      <c r="IJ90" s="222">
        <v>63740981.280000001</v>
      </c>
      <c r="IK90" s="222">
        <v>99783852.480000004</v>
      </c>
      <c r="IL90" s="222">
        <v>45033406.729999997</v>
      </c>
      <c r="IM90" s="222">
        <v>10470332.5</v>
      </c>
      <c r="IN90" s="222">
        <v>13519481.48</v>
      </c>
      <c r="IO90" s="222">
        <v>14554333.810000001</v>
      </c>
      <c r="IP90" s="222">
        <v>26715699.440000001</v>
      </c>
      <c r="IQ90" s="222">
        <v>15204314.32</v>
      </c>
      <c r="IR90" s="222">
        <v>454280501.73000002</v>
      </c>
      <c r="IS90" s="222">
        <v>320756221.77999997</v>
      </c>
      <c r="IT90" s="222">
        <v>11738562.77</v>
      </c>
      <c r="IU90" s="222">
        <v>20049716.16</v>
      </c>
      <c r="IV90" s="222">
        <v>25594810.100000001</v>
      </c>
      <c r="IW90" s="222">
        <v>9991498.5899999999</v>
      </c>
      <c r="IX90" s="222">
        <v>21276656.370000001</v>
      </c>
      <c r="IY90" s="222">
        <v>5380795.4400000004</v>
      </c>
      <c r="IZ90" s="222">
        <v>10060029</v>
      </c>
      <c r="JA90" s="222">
        <v>27397451.649999999</v>
      </c>
      <c r="JB90" s="222">
        <v>38412803.369999997</v>
      </c>
      <c r="JC90" s="222">
        <v>15954627.039999999</v>
      </c>
      <c r="JD90" s="222">
        <v>67151368.790000007</v>
      </c>
      <c r="JE90" s="222">
        <v>84765930.150000006</v>
      </c>
      <c r="JF90" s="222">
        <v>19839825.760000002</v>
      </c>
      <c r="JG90" s="222">
        <v>15948952.91</v>
      </c>
      <c r="JH90" s="222">
        <v>16018333.73</v>
      </c>
      <c r="JI90" s="222">
        <v>10491889.4</v>
      </c>
      <c r="JJ90" s="222">
        <v>194333283.65000001</v>
      </c>
      <c r="JK90" s="222">
        <v>19492957.359999999</v>
      </c>
      <c r="JL90" s="222">
        <v>25099850.359999999</v>
      </c>
      <c r="JM90" s="222">
        <v>42275853.100000001</v>
      </c>
      <c r="JN90" s="222">
        <v>27745520.030000001</v>
      </c>
      <c r="JO90" s="222">
        <v>48697199.109999999</v>
      </c>
      <c r="JP90" s="222">
        <v>17849996.969999999</v>
      </c>
      <c r="JQ90" s="222">
        <v>213287734.90000001</v>
      </c>
      <c r="JR90" s="222">
        <v>139764265.66999999</v>
      </c>
      <c r="JS90" s="222">
        <v>13970428.67</v>
      </c>
      <c r="JT90" s="222">
        <v>5033538.41</v>
      </c>
      <c r="JU90" s="222">
        <v>14290034.52</v>
      </c>
      <c r="JV90" s="222">
        <v>4992182.5599999996</v>
      </c>
      <c r="JW90" s="222">
        <v>55104330.549999997</v>
      </c>
      <c r="JX90" s="222">
        <v>19528765.079999998</v>
      </c>
      <c r="JY90" s="222">
        <v>13375683.800000001</v>
      </c>
      <c r="JZ90" s="222">
        <v>20243328.43</v>
      </c>
      <c r="KA90" s="222">
        <v>8919405.8399999999</v>
      </c>
      <c r="KB90" s="222">
        <v>9477948.3200000003</v>
      </c>
      <c r="KC90" s="222">
        <v>14712884.050000001</v>
      </c>
      <c r="KD90" s="222">
        <v>2842703.11</v>
      </c>
      <c r="KE90" s="222">
        <v>7693013.1100000003</v>
      </c>
      <c r="KF90" s="222">
        <v>487989743.56999999</v>
      </c>
      <c r="KG90" s="222">
        <v>48807227.310000002</v>
      </c>
      <c r="KH90" s="222">
        <v>17843681.829999998</v>
      </c>
      <c r="KI90" s="222">
        <v>25110299.390000001</v>
      </c>
      <c r="KJ90" s="222">
        <v>12462979.970000001</v>
      </c>
      <c r="KK90" s="222">
        <v>19241414.969999999</v>
      </c>
      <c r="KL90" s="222">
        <v>74491637.510000005</v>
      </c>
      <c r="KM90" s="222">
        <v>21541007.449999999</v>
      </c>
      <c r="KN90" s="222">
        <v>16761159.73</v>
      </c>
      <c r="KO90" s="222">
        <v>154854589.09</v>
      </c>
      <c r="KP90" s="222">
        <v>24664988.780000001</v>
      </c>
      <c r="KQ90" s="222">
        <v>29528696.440000001</v>
      </c>
      <c r="KR90" s="222">
        <v>93179562.829999998</v>
      </c>
      <c r="KS90" s="222">
        <v>26999331.309999999</v>
      </c>
      <c r="KT90" s="222">
        <v>35327870.969999999</v>
      </c>
      <c r="KU90" s="222">
        <v>220689455.87</v>
      </c>
      <c r="KV90" s="222">
        <v>22248818.510000002</v>
      </c>
      <c r="KW90" s="222">
        <v>227328384.15000001</v>
      </c>
      <c r="KX90" s="222">
        <v>21703633.800000001</v>
      </c>
      <c r="KY90" s="222">
        <v>10365954.75</v>
      </c>
      <c r="KZ90" s="222">
        <v>39980190.399999999</v>
      </c>
      <c r="LA90" s="222">
        <v>28221385.140000001</v>
      </c>
      <c r="LB90" s="222">
        <v>12149618.029999999</v>
      </c>
      <c r="LC90" s="222">
        <v>16739579.949999999</v>
      </c>
      <c r="LD90" s="222">
        <v>22921888.850000001</v>
      </c>
      <c r="LE90" s="222">
        <v>491402727.49000001</v>
      </c>
      <c r="LF90" s="222">
        <v>158020653.33000001</v>
      </c>
      <c r="LG90" s="222">
        <v>116442945.54000001</v>
      </c>
      <c r="LH90" s="222">
        <v>112386785.65000001</v>
      </c>
      <c r="LI90" s="222">
        <v>18346945.57</v>
      </c>
      <c r="LJ90" s="222">
        <v>26347616.399999999</v>
      </c>
      <c r="LK90" s="222">
        <v>11045468.51</v>
      </c>
      <c r="LL90" s="222">
        <v>29278587.530000001</v>
      </c>
      <c r="LM90" s="222">
        <v>11914737.5</v>
      </c>
      <c r="LN90" s="222">
        <v>34943421.219999999</v>
      </c>
      <c r="LO90" s="222">
        <v>8068860.9100000001</v>
      </c>
      <c r="LP90" s="222">
        <v>141135256.44999999</v>
      </c>
      <c r="LQ90" s="222">
        <v>15629771.85</v>
      </c>
      <c r="LR90" s="222">
        <v>10005709.300000001</v>
      </c>
      <c r="LS90" s="222">
        <v>348728630.41000003</v>
      </c>
      <c r="LT90" s="222">
        <v>164784667.13999999</v>
      </c>
      <c r="LU90" s="222">
        <v>474807726.37</v>
      </c>
      <c r="LV90" s="222">
        <v>96517647.489999995</v>
      </c>
      <c r="LW90" s="222">
        <v>42280758.030000001</v>
      </c>
      <c r="LX90" s="222">
        <v>34384781.969999999</v>
      </c>
      <c r="LY90" s="222">
        <v>26344492.120000001</v>
      </c>
      <c r="LZ90" s="222">
        <v>22038471.440000001</v>
      </c>
      <c r="MA90" s="222">
        <v>19551843.050000001</v>
      </c>
      <c r="MB90" s="222">
        <v>21078084.050000001</v>
      </c>
      <c r="MC90" s="222">
        <v>93183753.530000001</v>
      </c>
      <c r="MD90" s="222">
        <v>18316176.460000001</v>
      </c>
      <c r="ME90" s="222">
        <v>409622508.39999998</v>
      </c>
      <c r="MF90" s="222">
        <v>13802672.6</v>
      </c>
      <c r="MG90" s="222">
        <v>9570231.3800000008</v>
      </c>
      <c r="MH90" s="222">
        <v>6310149.3099999996</v>
      </c>
      <c r="MI90" s="222">
        <v>10827808.119999999</v>
      </c>
      <c r="MJ90" s="222">
        <v>10912244.26</v>
      </c>
      <c r="MK90" s="222">
        <v>18900203.539999999</v>
      </c>
      <c r="ML90" s="222">
        <v>12542056.15</v>
      </c>
      <c r="MM90" s="222">
        <v>33539247.77</v>
      </c>
      <c r="MN90" s="222">
        <v>12578820.08</v>
      </c>
      <c r="MO90" s="222">
        <v>12170195.050000001</v>
      </c>
      <c r="MP90" s="222">
        <v>11483667.93</v>
      </c>
      <c r="MQ90" s="222">
        <v>381652263.13</v>
      </c>
      <c r="MR90" s="222">
        <v>17759367.93</v>
      </c>
      <c r="MS90" s="222">
        <v>26354513.960000001</v>
      </c>
      <c r="MT90" s="222">
        <v>36667573.340000004</v>
      </c>
      <c r="MU90" s="222">
        <v>41350099.079999998</v>
      </c>
      <c r="MV90" s="222">
        <v>20578241.190000001</v>
      </c>
      <c r="MW90" s="222">
        <v>52175958.998999998</v>
      </c>
      <c r="MX90" s="222">
        <v>48912810.100000001</v>
      </c>
      <c r="MY90" s="222">
        <v>16956607.73</v>
      </c>
      <c r="MZ90" s="222">
        <v>10390305.310000001</v>
      </c>
      <c r="NA90" s="222">
        <v>5105776.0199999996</v>
      </c>
      <c r="NB90" s="222">
        <v>786483810.14999998</v>
      </c>
      <c r="NC90" s="222">
        <v>42967431.590000004</v>
      </c>
      <c r="ND90" s="222">
        <v>15910858.460000001</v>
      </c>
      <c r="NE90" s="222">
        <v>150020389.52000001</v>
      </c>
      <c r="NF90" s="222">
        <v>20415447.93</v>
      </c>
      <c r="NG90" s="222">
        <v>38476022.939999998</v>
      </c>
      <c r="NH90" s="222">
        <v>122813544.48999999</v>
      </c>
      <c r="NI90" s="222">
        <v>102942174.23999999</v>
      </c>
      <c r="NJ90" s="222">
        <v>5095886.75</v>
      </c>
      <c r="NK90" s="222">
        <v>39497340.829999998</v>
      </c>
      <c r="NL90" s="222">
        <v>16274646.91</v>
      </c>
      <c r="NM90" s="222">
        <v>14592002.737</v>
      </c>
      <c r="NN90" s="222">
        <v>104366515.03</v>
      </c>
      <c r="NO90" s="222">
        <v>5138764.37</v>
      </c>
      <c r="NP90" s="222">
        <v>13884854.970000001</v>
      </c>
      <c r="NQ90" s="222">
        <v>5676487.4400000004</v>
      </c>
      <c r="NR90" s="222">
        <v>4664588.13</v>
      </c>
      <c r="NS90" s="222">
        <v>2113652.09</v>
      </c>
      <c r="NT90" s="222">
        <v>4121046.12</v>
      </c>
      <c r="NU90" s="222">
        <v>305074543.91000003</v>
      </c>
      <c r="NV90" s="222">
        <v>116809639.59999999</v>
      </c>
      <c r="NW90" s="222">
        <v>11347709.75</v>
      </c>
      <c r="NX90" s="222">
        <v>14176638.439999999</v>
      </c>
      <c r="NY90" s="222">
        <v>11804350.130000001</v>
      </c>
      <c r="NZ90" s="222">
        <v>26745719.649999999</v>
      </c>
      <c r="OA90" s="222">
        <v>12268617.84</v>
      </c>
      <c r="OB90" s="222">
        <v>312246936</v>
      </c>
      <c r="OC90" s="222">
        <v>135469927.02000001</v>
      </c>
      <c r="OD90" s="222">
        <v>19103688.309999999</v>
      </c>
      <c r="OE90" s="222">
        <v>120213469.86</v>
      </c>
      <c r="OF90" s="222">
        <v>24393692.370000001</v>
      </c>
      <c r="OG90" s="222">
        <v>22392519.82</v>
      </c>
      <c r="OH90" s="222">
        <v>79218654.480000004</v>
      </c>
      <c r="OI90" s="222">
        <v>14992572.34</v>
      </c>
      <c r="OJ90" s="222">
        <v>21776672.039999999</v>
      </c>
      <c r="OK90" s="222">
        <v>470115546.38</v>
      </c>
      <c r="OL90" s="222">
        <v>77534754.849999994</v>
      </c>
      <c r="OM90" s="222">
        <v>200062077.94999999</v>
      </c>
      <c r="ON90" s="222">
        <v>29280357.91</v>
      </c>
      <c r="OO90" s="222">
        <v>30910665.940000001</v>
      </c>
      <c r="OP90" s="222">
        <v>47467210.390000001</v>
      </c>
      <c r="OQ90" s="222">
        <v>144875437.56</v>
      </c>
      <c r="OR90" s="222">
        <v>16349179.199999999</v>
      </c>
      <c r="OS90" s="222">
        <v>19003180.199999999</v>
      </c>
      <c r="OT90" s="222">
        <v>25331938.850000001</v>
      </c>
      <c r="OU90" s="222">
        <v>22354374.760000002</v>
      </c>
      <c r="OV90" s="222">
        <v>71586126.280000001</v>
      </c>
      <c r="OW90" s="222">
        <v>14406904.869999999</v>
      </c>
      <c r="OX90" s="222">
        <v>5812003.75</v>
      </c>
      <c r="OY90" s="222">
        <v>10201544.789999999</v>
      </c>
      <c r="OZ90" s="222">
        <v>295655180.25999999</v>
      </c>
      <c r="PA90" s="222">
        <v>10859705.130000001</v>
      </c>
      <c r="PB90" s="222">
        <v>67418560.459999993</v>
      </c>
      <c r="PC90" s="222">
        <v>9192232.9299999997</v>
      </c>
      <c r="PD90" s="222">
        <v>13091601.859999999</v>
      </c>
      <c r="PE90" s="222">
        <v>53495212.289999999</v>
      </c>
      <c r="PF90" s="222">
        <v>12879788.970000001</v>
      </c>
      <c r="PG90" s="222">
        <v>11774655.23</v>
      </c>
      <c r="PH90" s="222">
        <v>23810375.280000001</v>
      </c>
      <c r="PI90" s="222">
        <v>19444976.300000001</v>
      </c>
      <c r="PJ90" s="222">
        <v>11205005.869999999</v>
      </c>
      <c r="PK90" s="222">
        <v>38796945.219999999</v>
      </c>
      <c r="PL90" s="222">
        <v>12248586.640000001</v>
      </c>
      <c r="PM90" s="222">
        <v>62929105.25</v>
      </c>
      <c r="PN90" s="222">
        <v>10389948.130000001</v>
      </c>
      <c r="PO90" s="222">
        <v>9076530.9700000007</v>
      </c>
      <c r="PP90" s="222">
        <v>9425796.25</v>
      </c>
      <c r="PQ90" s="222">
        <v>6655476.04</v>
      </c>
      <c r="PR90" s="222">
        <v>898256476.17999995</v>
      </c>
      <c r="PS90" s="222">
        <v>32197008.059999999</v>
      </c>
      <c r="PT90" s="222">
        <v>19747955.600000001</v>
      </c>
      <c r="PU90" s="222">
        <v>23155299.399999999</v>
      </c>
      <c r="PV90" s="222">
        <v>239697389.44999999</v>
      </c>
      <c r="PW90" s="222">
        <v>25745331.539999999</v>
      </c>
      <c r="PX90" s="222">
        <v>63917231.369999997</v>
      </c>
      <c r="PY90" s="222">
        <v>11282074.68</v>
      </c>
      <c r="PZ90" s="222">
        <v>63198219.659999996</v>
      </c>
      <c r="QA90" s="222">
        <v>8396831.8900000006</v>
      </c>
      <c r="QB90" s="222">
        <v>41072863.469999999</v>
      </c>
      <c r="QC90" s="222">
        <v>19065635.469999999</v>
      </c>
      <c r="QD90" s="222">
        <v>9270793.9700000007</v>
      </c>
      <c r="QE90" s="222">
        <v>8457069.7400000002</v>
      </c>
      <c r="QF90" s="222">
        <v>56883297.909999996</v>
      </c>
      <c r="QG90" s="222">
        <v>15816870.52</v>
      </c>
      <c r="QH90" s="222">
        <v>18835652.52</v>
      </c>
      <c r="QI90" s="222">
        <v>23517959.550000001</v>
      </c>
      <c r="QJ90" s="222">
        <v>14170723.689999999</v>
      </c>
      <c r="QK90" s="222">
        <v>69484408.590000004</v>
      </c>
      <c r="QL90" s="222">
        <v>87647807.310000002</v>
      </c>
      <c r="QM90" s="222">
        <v>17181423.73</v>
      </c>
      <c r="QN90" s="222">
        <v>3031788.56</v>
      </c>
      <c r="QO90" s="222">
        <v>7680228.4299999997</v>
      </c>
      <c r="QP90" s="222">
        <v>3184511.02</v>
      </c>
      <c r="QQ90" s="222">
        <v>12090929.289999999</v>
      </c>
      <c r="QR90" s="222">
        <v>315209751.48000002</v>
      </c>
      <c r="QS90" s="222">
        <v>11988379.609999999</v>
      </c>
      <c r="QT90" s="222">
        <v>56951946.359999999</v>
      </c>
      <c r="QU90" s="222">
        <v>5227322.21</v>
      </c>
      <c r="QV90" s="222">
        <v>20908294.289999999</v>
      </c>
      <c r="QW90" s="222">
        <v>43073389.579999998</v>
      </c>
      <c r="QX90" s="222">
        <v>20328276.640000001</v>
      </c>
      <c r="QY90" s="222">
        <v>29190273.829999998</v>
      </c>
      <c r="QZ90" s="222">
        <v>29102474.030000001</v>
      </c>
      <c r="RA90" s="222">
        <v>15096256.49</v>
      </c>
      <c r="RB90" s="222">
        <v>10965195.98</v>
      </c>
      <c r="RC90" s="222">
        <v>7464490.1900000004</v>
      </c>
      <c r="RD90" s="222">
        <v>8850318.3100000005</v>
      </c>
      <c r="RE90" s="222">
        <v>430763141.80000001</v>
      </c>
      <c r="RF90" s="222">
        <v>54868709.68</v>
      </c>
      <c r="RG90" s="222">
        <v>19956100.870000001</v>
      </c>
      <c r="RH90" s="222">
        <v>12784804.720000001</v>
      </c>
      <c r="RI90" s="222">
        <v>25812578.23</v>
      </c>
      <c r="RJ90" s="222">
        <v>39077190.93</v>
      </c>
      <c r="RK90" s="222">
        <v>88910040.900000006</v>
      </c>
      <c r="RL90" s="222">
        <v>14619352.449999999</v>
      </c>
      <c r="RM90" s="222">
        <v>18337298.5</v>
      </c>
      <c r="RN90" s="222">
        <v>56646793.299999997</v>
      </c>
      <c r="RO90" s="222">
        <v>61361397.689999998</v>
      </c>
      <c r="RP90" s="222">
        <v>13007987.439999999</v>
      </c>
      <c r="RQ90" s="222">
        <v>14999817.26</v>
      </c>
      <c r="RR90" s="222">
        <v>28633719.809999999</v>
      </c>
      <c r="RS90" s="222">
        <v>16471523.32</v>
      </c>
      <c r="RT90" s="222">
        <v>10702987.529999999</v>
      </c>
      <c r="RU90" s="222">
        <v>14306250.130000001</v>
      </c>
      <c r="RV90" s="222">
        <v>7463170.8300000001</v>
      </c>
      <c r="RW90" s="222">
        <v>6867609.29</v>
      </c>
      <c r="RX90" s="222">
        <v>12503192.92</v>
      </c>
      <c r="RY90" s="222">
        <v>153016822.40000001</v>
      </c>
      <c r="RZ90" s="222">
        <v>9037447.4399999995</v>
      </c>
      <c r="SA90" s="222">
        <v>10021970.869999999</v>
      </c>
      <c r="SB90" s="222">
        <v>15582376.93</v>
      </c>
      <c r="SC90" s="222">
        <v>6575879.1200000001</v>
      </c>
      <c r="SD90" s="222">
        <v>14137066.34</v>
      </c>
      <c r="SE90" s="222">
        <v>15819153.1</v>
      </c>
      <c r="SF90" s="222">
        <v>28597443.23</v>
      </c>
      <c r="SG90" s="222">
        <v>11786885.810000001</v>
      </c>
      <c r="SH90" s="222">
        <v>6984804.0599999996</v>
      </c>
      <c r="SI90" s="222">
        <v>66456390.920000002</v>
      </c>
      <c r="SJ90" s="222">
        <v>3406368.13</v>
      </c>
      <c r="SK90" s="222">
        <v>154463291.41</v>
      </c>
      <c r="SL90" s="222">
        <v>15177077.949999999</v>
      </c>
      <c r="SM90" s="222">
        <v>23603924.829999998</v>
      </c>
      <c r="SN90" s="222">
        <v>36613397.32</v>
      </c>
      <c r="SO90" s="222">
        <v>11674133.34</v>
      </c>
      <c r="SP90" s="222">
        <v>14729590.58</v>
      </c>
      <c r="SQ90" s="222">
        <v>21516197.449999999</v>
      </c>
      <c r="SR90" s="222">
        <v>14022368.359999999</v>
      </c>
      <c r="SS90" s="222">
        <v>313673258.62</v>
      </c>
      <c r="ST90" s="222">
        <v>6837206.5</v>
      </c>
      <c r="SU90" s="222">
        <v>11067302.060000001</v>
      </c>
      <c r="SV90" s="222">
        <v>29102132.309999999</v>
      </c>
      <c r="SW90" s="222">
        <v>6236905.0999999996</v>
      </c>
      <c r="SX90" s="222">
        <v>7413830.9000000004</v>
      </c>
      <c r="SY90" s="222">
        <v>4827780.28</v>
      </c>
      <c r="SZ90" s="222">
        <v>54870820.369999997</v>
      </c>
      <c r="TA90" s="222">
        <v>11471618.9</v>
      </c>
      <c r="TB90" s="222">
        <v>14298947.65</v>
      </c>
      <c r="TC90" s="222">
        <v>9160452.75</v>
      </c>
      <c r="TD90" s="222">
        <v>24329948.039999999</v>
      </c>
      <c r="TE90" s="222">
        <v>10726559.02</v>
      </c>
      <c r="TF90" s="222">
        <v>6047116.6900000004</v>
      </c>
      <c r="TG90" s="222">
        <v>615926477.14999998</v>
      </c>
      <c r="TH90" s="222">
        <v>11406720.390000001</v>
      </c>
      <c r="TI90" s="222">
        <v>18882510.969999999</v>
      </c>
      <c r="TJ90" s="222">
        <v>64586021.060000002</v>
      </c>
      <c r="TK90" s="222">
        <v>21637242.5</v>
      </c>
      <c r="TL90" s="222">
        <v>10284508.26</v>
      </c>
      <c r="TM90" s="222">
        <v>9049252.0999999996</v>
      </c>
      <c r="TN90" s="222">
        <v>53860884.950000003</v>
      </c>
      <c r="TO90" s="222">
        <v>8500933.7899999991</v>
      </c>
      <c r="TP90" s="222">
        <v>32339770.289999999</v>
      </c>
      <c r="TQ90" s="222">
        <v>40959488.140000001</v>
      </c>
      <c r="TR90" s="222">
        <v>11080428.57</v>
      </c>
      <c r="TS90" s="222">
        <v>13128762.640000001</v>
      </c>
      <c r="TT90" s="222">
        <v>18472395.370000001</v>
      </c>
      <c r="TU90" s="222">
        <v>23238275.52</v>
      </c>
      <c r="TV90" s="222">
        <v>4512813.6100000003</v>
      </c>
      <c r="TW90" s="222">
        <v>114870227.33</v>
      </c>
      <c r="TX90" s="222">
        <v>18954342.309999999</v>
      </c>
      <c r="TY90" s="222">
        <v>121359027.68000001</v>
      </c>
      <c r="TZ90" s="222">
        <v>54316648.25</v>
      </c>
      <c r="UA90" s="222">
        <v>16381245.140000001</v>
      </c>
      <c r="UB90" s="222">
        <v>15113436.27</v>
      </c>
      <c r="UC90" s="222">
        <v>256760967.5</v>
      </c>
      <c r="UD90" s="222">
        <v>10281196.08</v>
      </c>
      <c r="UE90" s="222">
        <v>16961534.5</v>
      </c>
      <c r="UF90" s="222">
        <v>30001033.789999999</v>
      </c>
      <c r="UG90" s="222">
        <v>14049380.4</v>
      </c>
      <c r="UH90" s="222">
        <v>169924814.81</v>
      </c>
      <c r="UI90" s="222">
        <v>40375871.280000001</v>
      </c>
      <c r="UJ90" s="222">
        <v>30683047.02</v>
      </c>
      <c r="UK90" s="222">
        <v>35806567.039999999</v>
      </c>
      <c r="UL90" s="222">
        <v>25395591.379999999</v>
      </c>
      <c r="UM90" s="222">
        <v>29233144</v>
      </c>
      <c r="UN90" s="222">
        <v>431541429.19999999</v>
      </c>
      <c r="UO90" s="222">
        <v>26436994.559999999</v>
      </c>
      <c r="UP90" s="222">
        <v>24107249.059999999</v>
      </c>
      <c r="UQ90" s="222">
        <v>137506147.52000001</v>
      </c>
      <c r="UR90" s="222">
        <v>3197190.72</v>
      </c>
      <c r="US90" s="222">
        <v>13729718.460000001</v>
      </c>
      <c r="UT90" s="222">
        <v>70310069.439999998</v>
      </c>
      <c r="UU90" s="222">
        <v>9897853.2799999993</v>
      </c>
      <c r="UV90" s="222">
        <v>13828197.529999999</v>
      </c>
      <c r="UW90" s="222">
        <v>13096087.34</v>
      </c>
      <c r="UX90" s="222">
        <v>32555118.059999999</v>
      </c>
      <c r="UY90" s="222">
        <v>55756776.909999996</v>
      </c>
      <c r="UZ90" s="222">
        <v>25880824.870000001</v>
      </c>
      <c r="VA90" s="222">
        <v>26824163.469999999</v>
      </c>
      <c r="VB90" s="222">
        <v>16978020.949999999</v>
      </c>
      <c r="VC90" s="222">
        <v>17632171.870000001</v>
      </c>
      <c r="VD90" s="222">
        <v>16640048.720000001</v>
      </c>
      <c r="VE90" s="222">
        <v>16085585.029999999</v>
      </c>
      <c r="VF90" s="222">
        <v>59131586.740000002</v>
      </c>
      <c r="VG90" s="222">
        <v>9239817.3800000008</v>
      </c>
      <c r="VH90" s="222">
        <v>6741491.4400000004</v>
      </c>
      <c r="VI90" s="222">
        <v>6915963.4500000002</v>
      </c>
      <c r="VJ90" s="222">
        <v>382408796.97000003</v>
      </c>
      <c r="VK90" s="222">
        <v>18085828.219999999</v>
      </c>
      <c r="VL90" s="222">
        <v>22040327.079999998</v>
      </c>
      <c r="VM90" s="222">
        <v>41120667.770000003</v>
      </c>
      <c r="VN90" s="222">
        <v>54904438.219999999</v>
      </c>
      <c r="VO90" s="222">
        <v>42918239.520000003</v>
      </c>
      <c r="VP90" s="222">
        <v>36520582.700000003</v>
      </c>
      <c r="VQ90" s="222">
        <v>9907606.0099999998</v>
      </c>
      <c r="VR90" s="222">
        <v>11564462.42</v>
      </c>
      <c r="VS90" s="222">
        <v>104420752.23999999</v>
      </c>
      <c r="VT90" s="222">
        <v>9674365.6099999994</v>
      </c>
      <c r="VU90" s="222">
        <v>35136135.770000003</v>
      </c>
      <c r="VV90" s="222">
        <v>21137592.469999999</v>
      </c>
      <c r="VW90" s="222">
        <v>4607768.3099999996</v>
      </c>
      <c r="VX90" s="222">
        <v>8671802.2899999991</v>
      </c>
      <c r="VY90" s="222">
        <v>579693994.28999996</v>
      </c>
      <c r="VZ90" s="222">
        <v>28333709.899999999</v>
      </c>
      <c r="WA90" s="222">
        <v>20679829.75</v>
      </c>
      <c r="WB90" s="222">
        <v>28939962.039000001</v>
      </c>
      <c r="WC90" s="222">
        <v>11087246.779999999</v>
      </c>
      <c r="WD90" s="222">
        <v>19870909.91</v>
      </c>
      <c r="WE90" s="222">
        <v>49173890.920000002</v>
      </c>
      <c r="WF90" s="222">
        <v>44428190.07</v>
      </c>
      <c r="WG90" s="222">
        <v>18196938.399999999</v>
      </c>
      <c r="WH90" s="222">
        <v>33893496.619999997</v>
      </c>
      <c r="WI90" s="222">
        <v>12069661.17</v>
      </c>
      <c r="WJ90" s="222">
        <v>49302397</v>
      </c>
      <c r="WK90" s="222">
        <v>23882847.66</v>
      </c>
      <c r="WL90" s="222">
        <v>56586796.770000003</v>
      </c>
      <c r="WM90" s="222">
        <v>48565979.740000002</v>
      </c>
      <c r="WN90" s="222">
        <v>23788470.100000001</v>
      </c>
      <c r="WO90" s="222">
        <v>27713743.420000002</v>
      </c>
      <c r="WP90" s="222">
        <v>34041488.159999996</v>
      </c>
      <c r="WQ90" s="222">
        <v>10753965.17</v>
      </c>
      <c r="WR90" s="222">
        <v>38679165.310000002</v>
      </c>
      <c r="WS90" s="222">
        <v>143254946.94</v>
      </c>
      <c r="WT90" s="222">
        <v>19924921.719999999</v>
      </c>
      <c r="WU90" s="222">
        <v>15260588.279999999</v>
      </c>
      <c r="WV90" s="222">
        <v>13710551.939999999</v>
      </c>
      <c r="WW90" s="222">
        <v>15254944.029999999</v>
      </c>
      <c r="WX90" s="222">
        <v>16521496.24</v>
      </c>
      <c r="WY90" s="222">
        <v>6760095.1399999997</v>
      </c>
      <c r="WZ90" s="222">
        <v>17000983.460000001</v>
      </c>
      <c r="XA90" s="222">
        <v>161341807.68000001</v>
      </c>
      <c r="XB90" s="222">
        <v>13191046.970000001</v>
      </c>
      <c r="XC90" s="222">
        <v>9823348.4700000007</v>
      </c>
      <c r="XD90" s="222">
        <v>5109767.96</v>
      </c>
      <c r="XE90" s="222">
        <v>15437824.17</v>
      </c>
      <c r="XF90" s="222">
        <v>264075887.75</v>
      </c>
      <c r="XG90" s="222">
        <v>29245494.899999999</v>
      </c>
      <c r="XH90" s="222">
        <v>22391088.620000001</v>
      </c>
      <c r="XI90" s="222">
        <v>107573369.95</v>
      </c>
      <c r="XJ90" s="222">
        <v>18135804.390000001</v>
      </c>
      <c r="XK90" s="222">
        <v>25664811.149999999</v>
      </c>
      <c r="XL90" s="222">
        <v>57698104.020000003</v>
      </c>
      <c r="XM90" s="222">
        <v>16252161.4</v>
      </c>
      <c r="XN90" s="222">
        <v>17188662.370000001</v>
      </c>
      <c r="XO90" s="222">
        <v>53365855.280000001</v>
      </c>
      <c r="XP90" s="222">
        <v>23367804.23</v>
      </c>
      <c r="XQ90" s="222">
        <v>19726006.579999998</v>
      </c>
      <c r="XR90" s="222">
        <v>9940815.4900000002</v>
      </c>
      <c r="XS90" s="222">
        <v>11685890.359999999</v>
      </c>
      <c r="XT90" s="222">
        <v>12449612.82</v>
      </c>
      <c r="XU90" s="222">
        <v>15069907.810000001</v>
      </c>
      <c r="XV90" s="222">
        <v>8953702.3399999999</v>
      </c>
      <c r="XW90" s="222">
        <v>14274902.210000001</v>
      </c>
      <c r="XX90" s="222">
        <v>9827235.5099999998</v>
      </c>
      <c r="XY90" s="222">
        <v>9465075.9700000007</v>
      </c>
      <c r="XZ90" s="222">
        <v>7903346.2000000002</v>
      </c>
      <c r="YA90" s="222">
        <v>10702943.07</v>
      </c>
      <c r="YB90" s="222">
        <v>11212124.369999999</v>
      </c>
      <c r="YC90" s="222">
        <v>247616773.71000001</v>
      </c>
      <c r="YD90" s="222">
        <v>18580881.719999999</v>
      </c>
      <c r="YE90" s="222">
        <v>40826480.68</v>
      </c>
      <c r="YF90" s="222">
        <v>7668482.9299999997</v>
      </c>
      <c r="YG90" s="222">
        <v>75752625.609999999</v>
      </c>
      <c r="YH90" s="222">
        <v>12475670.310000001</v>
      </c>
      <c r="YI90" s="222">
        <v>49644165.899999999</v>
      </c>
      <c r="YJ90" s="222">
        <v>8346364.0099999998</v>
      </c>
      <c r="YK90" s="222">
        <v>76822045.969999999</v>
      </c>
      <c r="YL90" s="222">
        <v>46637750.090000004</v>
      </c>
      <c r="YM90" s="222">
        <v>18831904.91</v>
      </c>
      <c r="YN90" s="222">
        <v>14027944.02</v>
      </c>
      <c r="YO90" s="222">
        <v>15382448.300000001</v>
      </c>
      <c r="YP90" s="222">
        <v>7262102.5700000003</v>
      </c>
      <c r="YQ90" s="222">
        <v>7402400.96</v>
      </c>
      <c r="YR90" s="222">
        <v>16936765.050000001</v>
      </c>
      <c r="YS90" s="222">
        <v>7018862.6600000001</v>
      </c>
      <c r="YT90" s="222">
        <v>132512162.84999999</v>
      </c>
      <c r="YU90" s="222">
        <v>12151607.300000001</v>
      </c>
      <c r="YV90" s="222">
        <v>7839387.4299999997</v>
      </c>
      <c r="YW90" s="222">
        <v>8785911.9800000004</v>
      </c>
      <c r="YX90" s="222">
        <v>16201509.48</v>
      </c>
      <c r="YY90" s="222">
        <v>5081023.51</v>
      </c>
      <c r="YZ90" s="222">
        <v>5338562.21</v>
      </c>
      <c r="ZA90" s="222">
        <v>136819152.88999999</v>
      </c>
      <c r="ZB90" s="222">
        <v>8228167.1200000001</v>
      </c>
      <c r="ZC90" s="222">
        <v>8616706.7100000009</v>
      </c>
      <c r="ZD90" s="222">
        <v>19876562.390000001</v>
      </c>
      <c r="ZE90" s="222">
        <v>6973601.5499999998</v>
      </c>
      <c r="ZF90" s="222">
        <v>8081402.1799999997</v>
      </c>
      <c r="ZG90" s="222">
        <v>9324473.7300000004</v>
      </c>
      <c r="ZH90" s="222">
        <v>9650501.9900000002</v>
      </c>
      <c r="ZI90" s="222">
        <v>45597739.119999997</v>
      </c>
      <c r="ZJ90" s="222">
        <v>306871496.00999999</v>
      </c>
      <c r="ZK90" s="222">
        <v>10300746.84</v>
      </c>
      <c r="ZL90" s="222">
        <v>48445851.719999999</v>
      </c>
      <c r="ZM90" s="222">
        <v>70138581.989999995</v>
      </c>
      <c r="ZN90" s="222">
        <v>25378477.920000002</v>
      </c>
      <c r="ZO90" s="222">
        <v>15289998.85</v>
      </c>
      <c r="ZP90" s="222">
        <v>14775288.810000001</v>
      </c>
      <c r="ZQ90" s="222">
        <v>32176534.079999998</v>
      </c>
      <c r="ZR90" s="222">
        <v>24278289.43</v>
      </c>
      <c r="ZS90" s="222">
        <v>42813464.619999997</v>
      </c>
      <c r="ZT90" s="222">
        <v>3505208.32</v>
      </c>
      <c r="ZU90" s="222">
        <v>19429691.890000001</v>
      </c>
      <c r="ZV90" s="222">
        <v>16298936.16</v>
      </c>
      <c r="ZW90" s="222">
        <v>21856206.609999999</v>
      </c>
      <c r="ZX90" s="222">
        <v>17308619.359999999</v>
      </c>
      <c r="ZY90" s="222">
        <v>16963880.309999999</v>
      </c>
      <c r="ZZ90" s="222">
        <v>12665804.310000001</v>
      </c>
      <c r="AAA90" s="222">
        <v>5504907.9699999997</v>
      </c>
      <c r="AAB90" s="222">
        <v>25738591.940000001</v>
      </c>
      <c r="AAC90" s="222">
        <v>12430323.08</v>
      </c>
      <c r="AAD90" s="222">
        <v>6458630.1200000001</v>
      </c>
      <c r="AAE90" s="222">
        <v>8031125.2999999998</v>
      </c>
      <c r="AAF90" s="222">
        <v>86065083.739999995</v>
      </c>
      <c r="AAG90" s="222">
        <v>18449311.780000001</v>
      </c>
      <c r="AAH90" s="222">
        <v>25252441.399999999</v>
      </c>
      <c r="AAI90" s="222">
        <v>12786497.810000001</v>
      </c>
      <c r="AAJ90" s="222">
        <v>10139054.779999999</v>
      </c>
      <c r="AAK90" s="222">
        <v>27145684.829999998</v>
      </c>
      <c r="AAL90" s="222">
        <v>11071374.800000001</v>
      </c>
      <c r="AAM90" s="222">
        <v>1007516543.41</v>
      </c>
      <c r="AAN90" s="222">
        <v>26270763.609999999</v>
      </c>
      <c r="AAO90" s="222">
        <v>25653356.539999999</v>
      </c>
      <c r="AAP90" s="222">
        <v>26798085.43</v>
      </c>
      <c r="AAQ90" s="222">
        <v>41449678.380000003</v>
      </c>
      <c r="AAR90" s="222">
        <v>13360827.609999999</v>
      </c>
      <c r="AAS90" s="222">
        <v>16249611.66</v>
      </c>
      <c r="AAT90" s="222">
        <v>27461514.91</v>
      </c>
      <c r="AAU90" s="222">
        <v>82822601.019999996</v>
      </c>
      <c r="AAV90" s="222">
        <v>16247700.359999999</v>
      </c>
      <c r="AAW90" s="222">
        <v>31090494.059999999</v>
      </c>
      <c r="AAX90" s="222">
        <v>178305777.19999999</v>
      </c>
      <c r="AAY90" s="222">
        <v>54011362.490000002</v>
      </c>
      <c r="AAZ90" s="222">
        <v>10749098.91</v>
      </c>
      <c r="ABA90" s="222">
        <v>15384587.699999999</v>
      </c>
      <c r="ABB90" s="222">
        <v>20984108.100000001</v>
      </c>
      <c r="ABC90" s="222">
        <v>8870991.3499999996</v>
      </c>
      <c r="ABD90" s="222">
        <v>11802275.74</v>
      </c>
      <c r="ABE90" s="222">
        <v>9933005.9800000004</v>
      </c>
      <c r="ABF90" s="222">
        <v>129437354.89</v>
      </c>
      <c r="ABG90" s="222">
        <v>176604938.96000001</v>
      </c>
      <c r="ABH90" s="222">
        <v>17756955.98</v>
      </c>
      <c r="ABI90" s="222">
        <v>7649826.8300000001</v>
      </c>
      <c r="ABJ90" s="222">
        <v>15833969.16</v>
      </c>
      <c r="ABK90" s="222">
        <v>6007229.3799999999</v>
      </c>
      <c r="ABL90" s="222">
        <v>9289167.1699999999</v>
      </c>
      <c r="ABM90" s="222">
        <v>234154830.34</v>
      </c>
      <c r="ABN90" s="222">
        <v>14971204.449999999</v>
      </c>
      <c r="ABO90" s="222">
        <v>15678104.01</v>
      </c>
      <c r="ABP90" s="222">
        <v>26426625.73</v>
      </c>
      <c r="ABQ90" s="222">
        <v>27164152.649999999</v>
      </c>
      <c r="ABR90" s="222">
        <v>16649499.76</v>
      </c>
      <c r="ABS90" s="222">
        <v>11576786.380000001</v>
      </c>
      <c r="ABT90" s="222">
        <v>18669052.210000001</v>
      </c>
      <c r="ABU90" s="222">
        <v>1955737.98</v>
      </c>
      <c r="ABV90" s="222">
        <v>366374208.06</v>
      </c>
      <c r="ABW90" s="222">
        <v>15243727.220000001</v>
      </c>
      <c r="ABX90" s="222">
        <v>27082299.09</v>
      </c>
      <c r="ABY90" s="222">
        <v>13307045.26</v>
      </c>
      <c r="ABZ90" s="222">
        <v>14093948.75</v>
      </c>
      <c r="ACA90" s="222">
        <v>81686041.950000003</v>
      </c>
      <c r="ACB90" s="222">
        <v>11925879.4</v>
      </c>
      <c r="ACC90" s="222">
        <v>12811731.939999999</v>
      </c>
      <c r="ACD90" s="222">
        <v>13585644.17</v>
      </c>
      <c r="ACE90" s="222">
        <v>33911559.490000002</v>
      </c>
      <c r="ACF90" s="222">
        <v>24687485.710000001</v>
      </c>
      <c r="ACG90" s="222">
        <v>278189688.69999999</v>
      </c>
      <c r="ACH90" s="222">
        <v>10586012.85</v>
      </c>
      <c r="ACI90" s="222">
        <v>25253709.5</v>
      </c>
      <c r="ACJ90" s="222">
        <v>39550468.880000003</v>
      </c>
      <c r="ACK90" s="222">
        <v>5240018.41</v>
      </c>
      <c r="ACL90" s="222">
        <v>48356064.619999997</v>
      </c>
      <c r="ACM90" s="222">
        <v>17242114.530000001</v>
      </c>
      <c r="ACN90" s="222">
        <v>91233504.420000002</v>
      </c>
      <c r="ACO90" s="222">
        <v>176128912.91999999</v>
      </c>
      <c r="ACP90" s="222">
        <v>25381893.640000001</v>
      </c>
      <c r="ACQ90" s="222">
        <v>46651921.140000001</v>
      </c>
      <c r="ACR90" s="222">
        <v>39589267.5</v>
      </c>
      <c r="ACS90" s="222">
        <v>25072815.649999999</v>
      </c>
      <c r="ACT90" s="222">
        <v>40224550.670000002</v>
      </c>
      <c r="ACU90" s="222">
        <v>23664121.640000001</v>
      </c>
      <c r="ACV90" s="222">
        <v>16383735.25</v>
      </c>
      <c r="ACW90" s="222">
        <v>23612352.550000001</v>
      </c>
      <c r="ACX90" s="222">
        <v>18469338.789999999</v>
      </c>
      <c r="ACY90" s="222">
        <v>19358102.239999998</v>
      </c>
      <c r="ACZ90" s="222">
        <v>7726178.9100000001</v>
      </c>
      <c r="ADA90" s="222">
        <v>17233778.34</v>
      </c>
      <c r="ADB90" s="222">
        <v>4151696.09</v>
      </c>
      <c r="ADC90" s="222">
        <v>8838282.0299999993</v>
      </c>
      <c r="ADD90" s="222">
        <v>92007679.400000006</v>
      </c>
      <c r="ADE90" s="222">
        <v>49496674.579999998</v>
      </c>
      <c r="ADF90" s="222">
        <v>5654918.2300000004</v>
      </c>
      <c r="ADG90" s="222">
        <v>10442095.9</v>
      </c>
      <c r="ADH90" s="222">
        <v>34387525.390000001</v>
      </c>
      <c r="ADI90" s="222">
        <v>20495779.789999999</v>
      </c>
      <c r="ADJ90" s="222">
        <v>14859805.369999999</v>
      </c>
      <c r="ADK90" s="222">
        <v>22939720.07</v>
      </c>
      <c r="ADL90" s="222">
        <v>28532626.629999999</v>
      </c>
      <c r="ADM90" s="222">
        <v>679121587.54999995</v>
      </c>
      <c r="ADN90" s="222">
        <v>85061050.349999994</v>
      </c>
      <c r="ADO90" s="222">
        <v>42370830.799999997</v>
      </c>
      <c r="ADP90" s="222">
        <v>128548383.38</v>
      </c>
      <c r="ADQ90" s="222">
        <v>4358060.4400000004</v>
      </c>
      <c r="ADR90" s="222">
        <v>14104210.92</v>
      </c>
      <c r="ADS90" s="222">
        <v>19077482.370000001</v>
      </c>
      <c r="ADT90" s="222">
        <v>5846677.0199999996</v>
      </c>
      <c r="ADU90" s="222">
        <v>590369431.52999997</v>
      </c>
      <c r="ADV90" s="222">
        <v>130967219.23</v>
      </c>
      <c r="ADW90" s="222">
        <v>90452486.739999995</v>
      </c>
      <c r="ADX90" s="222">
        <v>32775535.5</v>
      </c>
      <c r="ADY90" s="222">
        <v>26875498.460000001</v>
      </c>
      <c r="ADZ90" s="222">
        <v>46820493.350000001</v>
      </c>
      <c r="AEA90" s="222">
        <v>32418115.629999999</v>
      </c>
      <c r="AEB90" s="222">
        <v>18744443.02</v>
      </c>
      <c r="AEC90" s="222">
        <v>12095029.77</v>
      </c>
      <c r="AED90" s="222">
        <v>17394354.149999999</v>
      </c>
      <c r="AEE90" s="222">
        <v>41477669.25</v>
      </c>
      <c r="AEF90" s="222">
        <v>12275790.77</v>
      </c>
      <c r="AEG90" s="222">
        <v>10435549.98</v>
      </c>
      <c r="AEH90" s="222">
        <v>21753855.989999998</v>
      </c>
      <c r="AEI90" s="222">
        <v>38176703.539999999</v>
      </c>
      <c r="AEJ90" s="222">
        <v>26390501.460000001</v>
      </c>
      <c r="AEK90" s="222">
        <v>7292516.9100000001</v>
      </c>
      <c r="AEL90" s="222">
        <v>77867134.319999993</v>
      </c>
      <c r="AEM90" s="222">
        <v>7136447.0300000003</v>
      </c>
      <c r="AEN90" s="222">
        <v>36977073.020000003</v>
      </c>
      <c r="AEO90" s="222">
        <v>162281784.38</v>
      </c>
      <c r="AEP90" s="222">
        <v>41341923.789999999</v>
      </c>
      <c r="AEQ90" s="222">
        <v>38264985.390000001</v>
      </c>
      <c r="AER90" s="222">
        <v>30544074.359999999</v>
      </c>
      <c r="AES90" s="222">
        <v>16848795.079999998</v>
      </c>
      <c r="AET90" s="222">
        <v>81297831.670000002</v>
      </c>
      <c r="AEU90" s="222">
        <v>25424967.449999999</v>
      </c>
      <c r="AEV90" s="222">
        <v>37693893.630000003</v>
      </c>
      <c r="AEW90" s="222">
        <v>19892982.440000001</v>
      </c>
      <c r="AEX90" s="222">
        <v>11450488.18</v>
      </c>
      <c r="AEY90" s="222">
        <v>143815651.09999999</v>
      </c>
      <c r="AEZ90" s="222">
        <v>48613609.899999999</v>
      </c>
      <c r="AFA90" s="222">
        <v>12801555.390000001</v>
      </c>
      <c r="AFB90" s="222">
        <v>17532243.879999999</v>
      </c>
      <c r="AFC90" s="222">
        <v>13191673.98</v>
      </c>
      <c r="AFD90" s="222">
        <v>30640100.41</v>
      </c>
      <c r="AFE90" s="222">
        <v>19236761.399999999</v>
      </c>
      <c r="AFF90" s="222">
        <v>14883460.26</v>
      </c>
      <c r="AFG90" s="222">
        <v>12344524.02</v>
      </c>
      <c r="AFH90" s="222">
        <v>17594627.870000001</v>
      </c>
      <c r="AFI90" s="222">
        <v>16293246.560000001</v>
      </c>
      <c r="AFJ90" s="222">
        <v>13250660.970000001</v>
      </c>
      <c r="AFK90" s="222">
        <v>24577197.640000001</v>
      </c>
      <c r="AFL90" s="222">
        <v>223397934.80000001</v>
      </c>
      <c r="AFM90" s="222">
        <v>41221329.159999996</v>
      </c>
      <c r="AFN90" s="222">
        <v>34010981.909999996</v>
      </c>
      <c r="AFO90" s="222">
        <v>26981091.32</v>
      </c>
      <c r="AFP90" s="222">
        <v>27708768.579999998</v>
      </c>
      <c r="AFQ90" s="222">
        <v>23191381.170000002</v>
      </c>
      <c r="AFR90" s="222">
        <v>10022317.039999999</v>
      </c>
      <c r="AFS90" s="222">
        <v>32927947.48</v>
      </c>
      <c r="AFT90" s="222">
        <v>43680452.630000003</v>
      </c>
      <c r="AFU90" s="222">
        <v>10706264.07</v>
      </c>
      <c r="AFV90" s="222">
        <v>55625617.810000002</v>
      </c>
      <c r="AFW90" s="222">
        <v>11079218.210000001</v>
      </c>
      <c r="AFX90" s="222">
        <v>123939232.59999999</v>
      </c>
      <c r="AFY90" s="222">
        <v>14780192.77</v>
      </c>
      <c r="AFZ90" s="222">
        <v>16011214.34</v>
      </c>
      <c r="AGA90" s="222">
        <v>16910291.890000001</v>
      </c>
      <c r="AGB90" s="222">
        <v>38597465.740000002</v>
      </c>
      <c r="AGC90" s="222">
        <v>16957126.5</v>
      </c>
      <c r="AGD90" s="222">
        <v>6512022.1399999997</v>
      </c>
      <c r="AGE90" s="222">
        <v>13677877.460000001</v>
      </c>
      <c r="AGF90" s="222">
        <v>7715679.4000000004</v>
      </c>
      <c r="AGG90" s="222">
        <v>9603371.8100000005</v>
      </c>
      <c r="AGH90" s="222">
        <v>12336391.460000001</v>
      </c>
      <c r="AGI90" s="222">
        <v>145632810.71000001</v>
      </c>
      <c r="AGJ90" s="222">
        <v>59875858.060000002</v>
      </c>
      <c r="AGK90" s="222">
        <v>29801746.5</v>
      </c>
      <c r="AGL90" s="222">
        <v>9270915.8699999992</v>
      </c>
      <c r="AGM90" s="222">
        <v>22085363.969999999</v>
      </c>
      <c r="AGN90" s="222">
        <v>32070484.920000002</v>
      </c>
      <c r="AGO90" s="222">
        <v>10818431.6</v>
      </c>
      <c r="AGP90" s="222">
        <v>8039857.04</v>
      </c>
      <c r="AGQ90" s="222">
        <v>569672541.08000004</v>
      </c>
      <c r="AGR90" s="222">
        <v>574567414.73000002</v>
      </c>
      <c r="AGS90" s="222">
        <v>23909765.489999998</v>
      </c>
      <c r="AGT90" s="222">
        <v>36907192.920000002</v>
      </c>
      <c r="AGU90" s="222">
        <v>47629725.380000003</v>
      </c>
      <c r="AGV90" s="222">
        <v>15728727.390000001</v>
      </c>
      <c r="AGW90" s="222">
        <v>19484737.670000002</v>
      </c>
      <c r="AGX90" s="222">
        <v>14897824.859999999</v>
      </c>
      <c r="AGY90" s="222">
        <v>6351524.3200000003</v>
      </c>
      <c r="AGZ90" s="222">
        <v>50031022.210000001</v>
      </c>
      <c r="AHA90" s="222">
        <v>30048526.149999999</v>
      </c>
      <c r="AHB90" s="222">
        <v>22748190.239999998</v>
      </c>
      <c r="AHC90" s="222">
        <v>16319561.42</v>
      </c>
      <c r="AHD90" s="222">
        <v>24124773.239999998</v>
      </c>
      <c r="AHE90" s="222">
        <v>9961061.6899999995</v>
      </c>
      <c r="AHF90" s="222">
        <v>15622493.609999999</v>
      </c>
      <c r="AHG90" s="222">
        <v>19318700.190000001</v>
      </c>
      <c r="AHH90" s="222">
        <v>139058990.78</v>
      </c>
      <c r="AHI90" s="222">
        <v>11846863.82</v>
      </c>
      <c r="AHJ90" s="222">
        <v>15697265.960000001</v>
      </c>
      <c r="AHK90" s="222">
        <v>12362342.15</v>
      </c>
      <c r="AHL90" s="222">
        <v>30341940.32</v>
      </c>
      <c r="AHM90" s="222">
        <v>10436089.460000001</v>
      </c>
      <c r="AHN90" s="222">
        <v>17008896.84</v>
      </c>
    </row>
    <row r="91" spans="2:898">
      <c r="C91" s="222">
        <v>-216085764.25999999</v>
      </c>
      <c r="D91" s="222">
        <v>-26656723.120000001</v>
      </c>
      <c r="E91" s="222">
        <v>-67363116.609999999</v>
      </c>
      <c r="F91" s="222">
        <v>-8009906.9000000004</v>
      </c>
      <c r="G91" s="222">
        <v>-36293951.25</v>
      </c>
      <c r="H91" s="222">
        <v>-22860018.629999999</v>
      </c>
      <c r="I91" s="222">
        <v>-53122918.909999996</v>
      </c>
      <c r="J91" s="222">
        <v>-15641512.720000001</v>
      </c>
      <c r="K91" s="222">
        <v>-11313689.970000001</v>
      </c>
      <c r="L91" s="222">
        <v>-15686956.619999999</v>
      </c>
      <c r="M91" s="222">
        <v>-16414736.189999999</v>
      </c>
      <c r="N91" s="222">
        <v>-14159619.07</v>
      </c>
      <c r="O91" s="222">
        <v>-37093526.82</v>
      </c>
      <c r="P91" s="222">
        <v>-12767350.98</v>
      </c>
      <c r="Q91" s="222">
        <v>-6941298.0499999998</v>
      </c>
      <c r="R91" s="222">
        <v>-41738388.020000003</v>
      </c>
      <c r="S91" s="222">
        <v>-25494479.379999999</v>
      </c>
      <c r="T91" s="222">
        <v>-5259888.1100000003</v>
      </c>
      <c r="U91" s="222">
        <v>-337803263.57999998</v>
      </c>
      <c r="V91" s="222">
        <v>-116552328.87</v>
      </c>
      <c r="W91" s="222">
        <v>-12288713.210000001</v>
      </c>
      <c r="X91" s="222">
        <v>-22384444.02</v>
      </c>
      <c r="Y91" s="222">
        <v>-33516802.859999999</v>
      </c>
      <c r="Z91" s="222">
        <v>-41418934.310000002</v>
      </c>
      <c r="AA91" s="222">
        <v>-24121443.59</v>
      </c>
      <c r="AB91" s="222">
        <v>-146355138.41</v>
      </c>
      <c r="AC91" s="222">
        <v>-40915046.840000004</v>
      </c>
      <c r="AD91" s="222">
        <v>-33253981.920000002</v>
      </c>
      <c r="AE91" s="222">
        <v>-145581186.31999999</v>
      </c>
      <c r="AF91" s="222">
        <v>-39901288.219999999</v>
      </c>
      <c r="AG91" s="222">
        <v>-146671307.58000001</v>
      </c>
      <c r="AH91" s="222">
        <v>-71996084.459999993</v>
      </c>
      <c r="AI91" s="222">
        <v>-26424676.559999999</v>
      </c>
      <c r="AJ91" s="222">
        <v>-21433934.57</v>
      </c>
      <c r="AK91" s="222">
        <v>-20378088.66</v>
      </c>
      <c r="AL91" s="222">
        <v>-43456980.719999999</v>
      </c>
      <c r="AM91" s="222">
        <v>-50490760.170000002</v>
      </c>
      <c r="AN91" s="222">
        <v>-16860334.280000001</v>
      </c>
      <c r="AO91" s="222">
        <v>-17301481.870000001</v>
      </c>
      <c r="AP91" s="222">
        <v>-17601706.469999999</v>
      </c>
      <c r="AQ91" s="222">
        <v>-25034018.969999999</v>
      </c>
      <c r="AR91" s="222">
        <v>-16534002.619999999</v>
      </c>
      <c r="AS91" s="222">
        <v>-198045515.88</v>
      </c>
      <c r="AT91" s="222">
        <v>-4620856.24</v>
      </c>
      <c r="AU91" s="222">
        <v>-3895367.03</v>
      </c>
      <c r="AV91" s="222">
        <v>-4844195.92</v>
      </c>
      <c r="AW91" s="222">
        <v>-12381100.15</v>
      </c>
      <c r="AX91" s="222">
        <v>-20271796.399999999</v>
      </c>
      <c r="AY91" s="222">
        <v>-3779678.97</v>
      </c>
      <c r="AZ91" s="222">
        <v>-6227406.6600000001</v>
      </c>
      <c r="BA91" s="222">
        <v>-2556319.84</v>
      </c>
      <c r="BB91" s="222">
        <v>-3829755.69</v>
      </c>
      <c r="BC91" s="222">
        <v>-2214022.48</v>
      </c>
      <c r="BD91" s="222">
        <v>-5579910.2999999998</v>
      </c>
      <c r="BE91" s="222">
        <v>-33016806.039999999</v>
      </c>
      <c r="BF91" s="222">
        <v>-3310532.99</v>
      </c>
      <c r="BG91" s="222">
        <v>-6545652.96</v>
      </c>
      <c r="BH91" s="222">
        <v>-196798068.39700001</v>
      </c>
      <c r="BI91" s="222">
        <v>-65333131.75</v>
      </c>
      <c r="BJ91" s="222">
        <v>-17138307.460000001</v>
      </c>
      <c r="BK91" s="222">
        <v>-8312474.7400000002</v>
      </c>
      <c r="BL91" s="222">
        <v>-22341405.370000001</v>
      </c>
      <c r="BM91" s="222">
        <v>-12231238.449999999</v>
      </c>
      <c r="BN91" s="222">
        <v>-13575014.09</v>
      </c>
      <c r="BO91" s="222">
        <v>-1058150.8799999999</v>
      </c>
      <c r="BP91" s="222">
        <v>-1011652.19</v>
      </c>
      <c r="BQ91" s="222">
        <v>-128112968.7</v>
      </c>
      <c r="BR91" s="222">
        <v>-4678856.3899999997</v>
      </c>
      <c r="BS91" s="222">
        <v>-6222203.0599999996</v>
      </c>
      <c r="BT91" s="222">
        <v>-12373232.210000001</v>
      </c>
      <c r="BU91" s="222">
        <v>-7097401.29</v>
      </c>
      <c r="BV91" s="222">
        <v>-7158706.4900000002</v>
      </c>
      <c r="BW91" s="222">
        <v>-3828385.03</v>
      </c>
      <c r="BX91" s="222">
        <v>-5185912.67</v>
      </c>
      <c r="BY91" s="222">
        <v>-88641757.340000004</v>
      </c>
      <c r="BZ91" s="222">
        <v>-12826778.689999999</v>
      </c>
      <c r="CA91" s="222">
        <v>-25025587.309999999</v>
      </c>
      <c r="CB91" s="222">
        <v>-43153842.810000002</v>
      </c>
      <c r="CC91" s="222">
        <v>-10678117.970000001</v>
      </c>
      <c r="CD91" s="222">
        <v>-10662834.92</v>
      </c>
      <c r="CE91" s="222">
        <v>-12468118.75</v>
      </c>
      <c r="CF91" s="222">
        <v>-216387553.13999999</v>
      </c>
      <c r="CG91" s="222">
        <v>-13776597.689999999</v>
      </c>
      <c r="CH91" s="222">
        <v>-36596006.030000001</v>
      </c>
      <c r="CI91" s="222">
        <v>-5578022.5199999996</v>
      </c>
      <c r="CJ91" s="222">
        <v>-9942195.4800000004</v>
      </c>
      <c r="CK91" s="222">
        <v>-10457080.380000001</v>
      </c>
      <c r="CL91" s="222">
        <v>-9064936.1600000001</v>
      </c>
      <c r="CM91" s="222">
        <v>-21086662.399999999</v>
      </c>
      <c r="CN91" s="222">
        <v>-3180109.57</v>
      </c>
      <c r="CO91" s="222">
        <v>-11099083.65</v>
      </c>
      <c r="CP91" s="222">
        <v>-7707403.9100000001</v>
      </c>
      <c r="CQ91" s="222">
        <v>-9520790.7100000009</v>
      </c>
      <c r="CR91" s="222">
        <v>-6938845.1900000004</v>
      </c>
      <c r="CS91" s="222">
        <v>-133596290.13</v>
      </c>
      <c r="CT91" s="222">
        <v>-5641638.4699999997</v>
      </c>
      <c r="CU91" s="222">
        <v>-9427503.8300000001</v>
      </c>
      <c r="CV91" s="222">
        <v>-27246412</v>
      </c>
      <c r="CW91" s="222">
        <v>-7052543.4299999997</v>
      </c>
      <c r="CX91" s="222">
        <v>-23439783.52</v>
      </c>
      <c r="CY91" s="222">
        <v>-8257860.0499999998</v>
      </c>
      <c r="CZ91" s="222">
        <v>-7348556.4400000004</v>
      </c>
      <c r="DA91" s="222">
        <v>-164338198.62</v>
      </c>
      <c r="DB91" s="222">
        <v>-187377996.61000001</v>
      </c>
      <c r="DC91" s="222">
        <v>-18364855.940000001</v>
      </c>
      <c r="DD91" s="222">
        <v>-27095285.649999999</v>
      </c>
      <c r="DE91" s="222">
        <v>-25500394.390000001</v>
      </c>
      <c r="DF91" s="222">
        <v>-26671177.52</v>
      </c>
      <c r="DG91" s="222">
        <v>-24958781.780000001</v>
      </c>
      <c r="DH91" s="222">
        <v>-26149631.829999998</v>
      </c>
      <c r="DI91" s="222">
        <v>-15758952.4</v>
      </c>
      <c r="DJ91" s="222">
        <v>-554193272.38999999</v>
      </c>
      <c r="DK91" s="222">
        <v>-16695880.029999999</v>
      </c>
      <c r="DL91" s="222">
        <v>-22623387.27</v>
      </c>
      <c r="DM91" s="222">
        <v>-15597647.18</v>
      </c>
      <c r="DN91" s="222">
        <v>-16220141.649800001</v>
      </c>
      <c r="DO91" s="222">
        <v>-16922312.920000002</v>
      </c>
      <c r="DP91" s="222">
        <v>-41703902.939999998</v>
      </c>
      <c r="DQ91" s="222">
        <v>-19587811.3499</v>
      </c>
      <c r="DR91" s="222">
        <v>-43120858.539999999</v>
      </c>
      <c r="DS91" s="222">
        <v>-320411627.61000001</v>
      </c>
      <c r="DT91" s="222">
        <v>-35611395.060000002</v>
      </c>
      <c r="DU91" s="222">
        <v>-87773385.980000004</v>
      </c>
      <c r="DV91" s="222">
        <v>-126765860.56</v>
      </c>
      <c r="DW91" s="222">
        <v>-53835141.399999999</v>
      </c>
      <c r="DX91" s="222">
        <v>-37105477.340000004</v>
      </c>
      <c r="DY91" s="222">
        <v>-21262802.73</v>
      </c>
      <c r="DZ91" s="222">
        <v>-5728050.3899999997</v>
      </c>
      <c r="EA91" s="222">
        <v>-25815313.059999999</v>
      </c>
      <c r="EB91" s="222">
        <v>-15763063.67</v>
      </c>
      <c r="EC91" s="222">
        <v>-69447326.700000003</v>
      </c>
      <c r="ED91" s="222">
        <v>-143354771.19</v>
      </c>
      <c r="EE91" s="222">
        <v>-62482202.030000001</v>
      </c>
      <c r="EF91" s="222">
        <v>-25798828.219999999</v>
      </c>
      <c r="EG91" s="222">
        <v>-19209189.91</v>
      </c>
      <c r="EH91" s="222">
        <v>-20247594.25</v>
      </c>
      <c r="EI91" s="222">
        <v>-31578010.960000001</v>
      </c>
      <c r="EJ91" s="222">
        <v>-38908142.109999999</v>
      </c>
      <c r="EK91" s="222">
        <v>-15718268.880000001</v>
      </c>
      <c r="EL91" s="222">
        <v>-16401300.18</v>
      </c>
      <c r="EM91" s="222">
        <v>-319241960.06999999</v>
      </c>
      <c r="EN91" s="222">
        <v>-16401929.5</v>
      </c>
      <c r="EO91" s="222">
        <v>-26324286.260000002</v>
      </c>
      <c r="EP91" s="222">
        <v>-14913174.66</v>
      </c>
      <c r="EQ91" s="222">
        <v>-9343644.3399999999</v>
      </c>
      <c r="ER91" s="222">
        <v>-6158703.8899999997</v>
      </c>
      <c r="ES91" s="222">
        <v>-35690837.229999997</v>
      </c>
      <c r="ET91" s="222">
        <v>-30377554.739999998</v>
      </c>
      <c r="EU91" s="222">
        <v>-27044609.670000002</v>
      </c>
      <c r="EV91" s="222">
        <v>-220513995.65000001</v>
      </c>
      <c r="EW91" s="222">
        <v>-5878501.8399999999</v>
      </c>
      <c r="EX91" s="222">
        <v>-11395779.449999999</v>
      </c>
      <c r="EY91" s="222">
        <v>-23627329.280000001</v>
      </c>
      <c r="EZ91" s="222">
        <v>-27153108.32</v>
      </c>
      <c r="FA91" s="222">
        <v>-39037418.939999998</v>
      </c>
      <c r="FB91" s="222">
        <v>-21834803.579999998</v>
      </c>
      <c r="FC91" s="222">
        <v>-14614825.02</v>
      </c>
      <c r="FD91" s="222">
        <v>-10900916.550000001</v>
      </c>
      <c r="FE91" s="222">
        <v>-10361170.710000001</v>
      </c>
      <c r="FF91" s="222">
        <v>-7324409.7000000002</v>
      </c>
      <c r="FG91" s="222">
        <v>-7531857.4199999999</v>
      </c>
      <c r="FH91" s="222">
        <v>-57650706.060000002</v>
      </c>
      <c r="FI91" s="222">
        <v>-10278011.640000001</v>
      </c>
      <c r="FJ91" s="222">
        <v>-11916248.380000001</v>
      </c>
      <c r="FK91" s="222">
        <v>-9755603.2799999993</v>
      </c>
      <c r="FL91" s="222">
        <v>-15392606.300000001</v>
      </c>
      <c r="FM91" s="222">
        <v>-12337419.49</v>
      </c>
      <c r="FN91" s="222">
        <v>-9479000.75</v>
      </c>
      <c r="FO91" s="222">
        <v>-5350030.62</v>
      </c>
      <c r="FP91" s="222">
        <v>-323569919.69</v>
      </c>
      <c r="FQ91" s="222">
        <v>-11876659.300000001</v>
      </c>
      <c r="FR91" s="222">
        <v>-25062422.550000001</v>
      </c>
      <c r="FS91" s="222">
        <v>-31418081.739999998</v>
      </c>
      <c r="FT91" s="222">
        <v>-24270376.969999999</v>
      </c>
      <c r="FU91" s="222">
        <v>-6026363.4100000001</v>
      </c>
      <c r="FV91" s="222">
        <v>-53643639.950000003</v>
      </c>
      <c r="FW91" s="222">
        <v>-32705531.850000001</v>
      </c>
      <c r="FX91" s="222">
        <v>-26875249.309999999</v>
      </c>
      <c r="FY91" s="222">
        <v>-13629300.93</v>
      </c>
      <c r="FZ91" s="222">
        <v>-59485216.619999997</v>
      </c>
      <c r="GA91" s="222">
        <v>-19485110.199999999</v>
      </c>
      <c r="GB91" s="222">
        <v>-12743268.26</v>
      </c>
      <c r="GC91" s="222">
        <v>-6489877.29</v>
      </c>
      <c r="GD91" s="222">
        <v>-149213939.30000001</v>
      </c>
      <c r="GE91" s="222">
        <v>-6717804.0199999996</v>
      </c>
      <c r="GF91" s="222">
        <v>-4652521.78</v>
      </c>
      <c r="GG91" s="222">
        <v>-39807558.219999999</v>
      </c>
      <c r="GH91" s="222">
        <v>-17196268.550000001</v>
      </c>
      <c r="GI91" s="222">
        <v>-6962861.0700000003</v>
      </c>
      <c r="GJ91" s="222">
        <v>-16896884.710000001</v>
      </c>
      <c r="GK91" s="222">
        <v>-24771381.57</v>
      </c>
      <c r="GL91" s="222">
        <v>-8634804.1400000006</v>
      </c>
      <c r="GM91" s="222">
        <v>-4457853.03</v>
      </c>
      <c r="GN91" s="222">
        <v>-4334857.5199999996</v>
      </c>
      <c r="GO91" s="222">
        <v>-7563522.1100000003</v>
      </c>
      <c r="GP91" s="222">
        <v>-152488657.94999999</v>
      </c>
      <c r="GQ91" s="222">
        <v>-8266701.2000000002</v>
      </c>
      <c r="GR91" s="222">
        <v>-9301290.9800000004</v>
      </c>
      <c r="GS91" s="222">
        <v>-13378119.34</v>
      </c>
      <c r="GT91" s="222">
        <v>-4246177.42</v>
      </c>
      <c r="GU91" s="222">
        <v>-21936625.52</v>
      </c>
      <c r="GV91" s="222">
        <v>-8788254.0199999996</v>
      </c>
      <c r="GW91" s="222">
        <v>-7677938.4699999997</v>
      </c>
      <c r="GX91" s="222">
        <v>-155320703.11000001</v>
      </c>
      <c r="GY91" s="222">
        <v>-9368700.8599999994</v>
      </c>
      <c r="GZ91" s="222">
        <v>-29421447.59</v>
      </c>
      <c r="HA91" s="222">
        <v>-19325233.84</v>
      </c>
      <c r="HB91" s="222">
        <v>-680247449.49000001</v>
      </c>
      <c r="HC91" s="222">
        <v>-39663688.689999998</v>
      </c>
      <c r="HD91" s="222">
        <v>-55949861.119999997</v>
      </c>
      <c r="HE91" s="222">
        <v>-80087198.680000007</v>
      </c>
      <c r="HF91" s="222">
        <v>-33164154.890000001</v>
      </c>
      <c r="HG91" s="222">
        <v>-42826302.640000001</v>
      </c>
      <c r="HH91" s="222">
        <v>-29372471.510000002</v>
      </c>
      <c r="HI91" s="222">
        <v>-238060794.84</v>
      </c>
      <c r="HJ91" s="222">
        <v>-48147698.399999999</v>
      </c>
      <c r="HK91" s="222">
        <v>-99873770.689999998</v>
      </c>
      <c r="HL91" s="222">
        <v>-27910352.52</v>
      </c>
      <c r="HM91" s="222">
        <v>-22808297.760000002</v>
      </c>
      <c r="HN91" s="222">
        <v>-26965099.609999999</v>
      </c>
      <c r="HO91" s="222">
        <v>-31316569.940000001</v>
      </c>
      <c r="HP91" s="222">
        <v>-28683377.699999999</v>
      </c>
      <c r="HQ91" s="222">
        <v>-277684832.45999998</v>
      </c>
      <c r="HR91" s="222">
        <v>-168201832.52000001</v>
      </c>
      <c r="HS91" s="222">
        <v>-19921311.510000002</v>
      </c>
      <c r="HT91" s="222">
        <v>-10278638.859999999</v>
      </c>
      <c r="HU91" s="222">
        <v>-15212316.27</v>
      </c>
      <c r="HV91" s="222">
        <v>-17982776.73</v>
      </c>
      <c r="HW91" s="222">
        <v>-57837350.409999996</v>
      </c>
      <c r="HX91" s="222">
        <v>-27603560.530000001</v>
      </c>
      <c r="HY91" s="222">
        <v>-24174857.66</v>
      </c>
      <c r="HZ91" s="222">
        <v>-17030009.199999999</v>
      </c>
      <c r="IA91" s="222">
        <v>-18824773.449999999</v>
      </c>
      <c r="IB91" s="222">
        <v>-23385651.079999998</v>
      </c>
      <c r="IC91" s="222">
        <v>-4220394.1399999997</v>
      </c>
      <c r="ID91" s="222">
        <v>-15960765.630000001</v>
      </c>
      <c r="IE91" s="222">
        <v>-14481445.630000001</v>
      </c>
      <c r="IF91" s="222">
        <v>-7114508.7000000002</v>
      </c>
      <c r="IG91" s="222">
        <v>-297763859.51999998</v>
      </c>
      <c r="IH91" s="222">
        <v>-39247465.670000002</v>
      </c>
      <c r="II91" s="222">
        <v>-21931459.649999999</v>
      </c>
      <c r="IJ91" s="222">
        <v>-63740981.280000001</v>
      </c>
      <c r="IK91" s="222">
        <v>-99783852.480000004</v>
      </c>
      <c r="IL91" s="222">
        <v>-45033406.729999997</v>
      </c>
      <c r="IM91" s="222">
        <v>-10470332.5</v>
      </c>
      <c r="IN91" s="222">
        <v>-13519481.48</v>
      </c>
      <c r="IO91" s="222">
        <v>-14554333.810000001</v>
      </c>
      <c r="IP91" s="222">
        <v>-26715699.440000001</v>
      </c>
      <c r="IQ91" s="222">
        <v>-15204314.32</v>
      </c>
      <c r="IR91" s="222">
        <v>-454280501.73000002</v>
      </c>
      <c r="IS91" s="222">
        <v>-320756221.77999997</v>
      </c>
      <c r="IT91" s="222">
        <v>-11738562.77</v>
      </c>
      <c r="IU91" s="222">
        <v>-20049716.16</v>
      </c>
      <c r="IV91" s="222">
        <v>-25594810.100000001</v>
      </c>
      <c r="IW91" s="222">
        <v>-9991498.5899999999</v>
      </c>
      <c r="IX91" s="222">
        <v>-21276656.370000001</v>
      </c>
      <c r="IY91" s="222">
        <v>-5380795.4400000004</v>
      </c>
      <c r="IZ91" s="222">
        <v>-10060029</v>
      </c>
      <c r="JA91" s="222">
        <v>-27397451.649999999</v>
      </c>
      <c r="JB91" s="222">
        <v>-38412803.369999997</v>
      </c>
      <c r="JC91" s="222">
        <v>-15954627.039999999</v>
      </c>
      <c r="JD91" s="222">
        <v>-67151368.790000007</v>
      </c>
      <c r="JE91" s="222">
        <v>-84765930.150000006</v>
      </c>
      <c r="JF91" s="222">
        <v>-19839825.760000002</v>
      </c>
      <c r="JG91" s="222">
        <v>-15948952.91</v>
      </c>
      <c r="JH91" s="222">
        <v>-16018333.73</v>
      </c>
      <c r="JI91" s="222">
        <v>-10491889.4</v>
      </c>
      <c r="JJ91" s="222">
        <v>-194333283.65000001</v>
      </c>
      <c r="JK91" s="222">
        <v>-19492957.359999999</v>
      </c>
      <c r="JL91" s="222">
        <v>-25099850.359999999</v>
      </c>
      <c r="JM91" s="222">
        <v>-42275853.100000001</v>
      </c>
      <c r="JN91" s="222">
        <v>-27745520.030000001</v>
      </c>
      <c r="JO91" s="222">
        <v>-48697199.109999999</v>
      </c>
      <c r="JP91" s="222">
        <v>-17849996.969999999</v>
      </c>
      <c r="JQ91" s="222">
        <v>-213287734.90000001</v>
      </c>
      <c r="JR91" s="222">
        <v>-139764265.66999999</v>
      </c>
      <c r="JS91" s="222">
        <v>-13970428.67</v>
      </c>
      <c r="JT91" s="222">
        <v>-5033538.41</v>
      </c>
      <c r="JU91" s="222">
        <v>-14290034.52</v>
      </c>
      <c r="JV91" s="222">
        <v>-4992182.5599999996</v>
      </c>
      <c r="JW91" s="222">
        <v>-55104330.549999997</v>
      </c>
      <c r="JX91" s="222">
        <v>-19528765.079999998</v>
      </c>
      <c r="JY91" s="222">
        <v>-13375683.800000001</v>
      </c>
      <c r="JZ91" s="222">
        <v>-20243328.43</v>
      </c>
      <c r="KA91" s="222">
        <v>-8919405.8399999999</v>
      </c>
      <c r="KB91" s="222">
        <v>-9477948.3200000003</v>
      </c>
      <c r="KC91" s="222">
        <v>-14712884.050000001</v>
      </c>
      <c r="KD91" s="222">
        <v>-2842703.11</v>
      </c>
      <c r="KE91" s="222">
        <v>-7693013.1100000003</v>
      </c>
      <c r="KF91" s="222">
        <v>-487989743.56999999</v>
      </c>
      <c r="KG91" s="222">
        <v>-48807227.310000002</v>
      </c>
      <c r="KH91" s="222">
        <v>-17843681.829999998</v>
      </c>
      <c r="KI91" s="222">
        <v>-25110299.390000001</v>
      </c>
      <c r="KJ91" s="222">
        <v>-12462979.970000001</v>
      </c>
      <c r="KK91" s="222">
        <v>-19241414.969999999</v>
      </c>
      <c r="KL91" s="222">
        <v>-74491637.510000005</v>
      </c>
      <c r="KM91" s="222">
        <v>-21541007.449999999</v>
      </c>
      <c r="KN91" s="222">
        <v>-16761159.73</v>
      </c>
      <c r="KO91" s="222">
        <v>-154854589.09</v>
      </c>
      <c r="KP91" s="222">
        <v>-24664988.780000001</v>
      </c>
      <c r="KQ91" s="222">
        <v>-29528696.440000001</v>
      </c>
      <c r="KR91" s="222">
        <v>-93179562.829999998</v>
      </c>
      <c r="KS91" s="222">
        <v>-26999331.309999999</v>
      </c>
      <c r="KT91" s="222">
        <v>-35327870.969999999</v>
      </c>
      <c r="KU91" s="222">
        <v>-220689455.87</v>
      </c>
      <c r="KV91" s="222">
        <v>-22248818.510000002</v>
      </c>
      <c r="KW91" s="222">
        <v>-227328384.15000001</v>
      </c>
      <c r="KX91" s="222">
        <v>-21703633.800000001</v>
      </c>
      <c r="KY91" s="222">
        <v>-10365954.75</v>
      </c>
      <c r="KZ91" s="222">
        <v>-39980190.399999999</v>
      </c>
      <c r="LA91" s="222">
        <v>-28221385.140000001</v>
      </c>
      <c r="LB91" s="222">
        <v>-12149618.029999999</v>
      </c>
      <c r="LC91" s="222">
        <v>-16739579.949999999</v>
      </c>
      <c r="LD91" s="222">
        <v>-22921888.850000001</v>
      </c>
      <c r="LE91" s="222">
        <v>-491402727.49000001</v>
      </c>
      <c r="LF91" s="222">
        <v>-158020653.33000001</v>
      </c>
      <c r="LG91" s="222">
        <v>-116442945.54000001</v>
      </c>
      <c r="LH91" s="222">
        <v>-112386785.65000001</v>
      </c>
      <c r="LI91" s="222">
        <v>-18346945.57</v>
      </c>
      <c r="LJ91" s="222">
        <v>-26347616.399999999</v>
      </c>
      <c r="LK91" s="222">
        <v>-11045468.51</v>
      </c>
      <c r="LL91" s="222">
        <v>-29278587.530000001</v>
      </c>
      <c r="LM91" s="222">
        <v>-11914737.5</v>
      </c>
      <c r="LN91" s="222">
        <v>-34943421.219999999</v>
      </c>
      <c r="LO91" s="222">
        <v>-8068860.9100000001</v>
      </c>
      <c r="LP91" s="222">
        <v>-141135256.44999999</v>
      </c>
      <c r="LQ91" s="222">
        <v>-15629771.85</v>
      </c>
      <c r="LR91" s="222">
        <v>-10005709.300000001</v>
      </c>
      <c r="LS91" s="222">
        <v>-348728630.41000003</v>
      </c>
      <c r="LT91" s="222">
        <v>-164784667.13999999</v>
      </c>
      <c r="LU91" s="222">
        <v>-474807726.37</v>
      </c>
      <c r="LV91" s="222">
        <v>-96517647.489999995</v>
      </c>
      <c r="LW91" s="222">
        <v>-42280758.030000001</v>
      </c>
      <c r="LX91" s="222">
        <v>-34384781.969999999</v>
      </c>
      <c r="LY91" s="222">
        <v>-26344492.120000001</v>
      </c>
      <c r="LZ91" s="222">
        <v>-22038471.440000001</v>
      </c>
      <c r="MA91" s="222">
        <v>-19551843.050000001</v>
      </c>
      <c r="MB91" s="222">
        <v>-21078084.050000001</v>
      </c>
      <c r="MC91" s="222">
        <v>-93183753.530000001</v>
      </c>
      <c r="MD91" s="222">
        <v>-18316176.460000001</v>
      </c>
      <c r="ME91" s="222">
        <v>-409622508.39999998</v>
      </c>
      <c r="MF91" s="222">
        <v>-13802672.6</v>
      </c>
      <c r="MG91" s="222">
        <v>-9570231.3800000008</v>
      </c>
      <c r="MH91" s="222">
        <v>-6310149.3099999996</v>
      </c>
      <c r="MI91" s="222">
        <v>-10827808.119999999</v>
      </c>
      <c r="MJ91" s="222">
        <v>-10912244.26</v>
      </c>
      <c r="MK91" s="222">
        <v>-18900203.539999999</v>
      </c>
      <c r="ML91" s="222">
        <v>-12542056.15</v>
      </c>
      <c r="MM91" s="222">
        <v>-33539247.77</v>
      </c>
      <c r="MN91" s="222">
        <v>-12578820.08</v>
      </c>
      <c r="MO91" s="222">
        <v>-12170195.050000001</v>
      </c>
      <c r="MP91" s="222">
        <v>-11483667.93</v>
      </c>
      <c r="MQ91" s="222">
        <v>-381652263.13</v>
      </c>
      <c r="MR91" s="222">
        <v>-17759367.93</v>
      </c>
      <c r="MS91" s="222">
        <v>-26354513.960000001</v>
      </c>
      <c r="MT91" s="222">
        <v>-36667573.340000004</v>
      </c>
      <c r="MU91" s="222">
        <v>-41350099.079999998</v>
      </c>
      <c r="MV91" s="222">
        <v>-20578241.190000001</v>
      </c>
      <c r="MW91" s="222">
        <v>-52175958.998999998</v>
      </c>
      <c r="MX91" s="222">
        <v>-48912810.100000001</v>
      </c>
      <c r="MY91" s="222">
        <v>-16956607.73</v>
      </c>
      <c r="MZ91" s="222">
        <v>-10390305.310000001</v>
      </c>
      <c r="NA91" s="222">
        <v>-5105776.0199999996</v>
      </c>
      <c r="NB91" s="222">
        <v>-786483810.14999998</v>
      </c>
      <c r="NC91" s="222">
        <v>-42967431.590000004</v>
      </c>
      <c r="ND91" s="222">
        <v>-15910858.460000001</v>
      </c>
      <c r="NE91" s="222">
        <v>-150020389.52000001</v>
      </c>
      <c r="NF91" s="222">
        <v>-20415447.93</v>
      </c>
      <c r="NG91" s="222">
        <v>-38476022.939999998</v>
      </c>
      <c r="NH91" s="222">
        <v>-122813544.48999999</v>
      </c>
      <c r="NI91" s="222">
        <v>-102942174.23999999</v>
      </c>
      <c r="NJ91" s="222">
        <v>-5095886.75</v>
      </c>
      <c r="NK91" s="222">
        <v>-39497340.829999998</v>
      </c>
      <c r="NL91" s="222">
        <v>-16274646.91</v>
      </c>
      <c r="NM91" s="222">
        <v>-14592002.737</v>
      </c>
      <c r="NN91" s="222">
        <v>-104366515.03</v>
      </c>
      <c r="NO91" s="222">
        <v>-5138764.37</v>
      </c>
      <c r="NP91" s="222">
        <v>-13884854.970000001</v>
      </c>
      <c r="NQ91" s="222">
        <v>-5676487.4400000004</v>
      </c>
      <c r="NR91" s="222">
        <v>-4664588.13</v>
      </c>
      <c r="NS91" s="222">
        <v>-2113652.09</v>
      </c>
      <c r="NT91" s="222">
        <v>-4121046.12</v>
      </c>
      <c r="NU91" s="222">
        <v>-305074543.91000003</v>
      </c>
      <c r="NV91" s="222">
        <v>-116809639.59999999</v>
      </c>
      <c r="NW91" s="222">
        <v>-11347709.75</v>
      </c>
      <c r="NX91" s="222">
        <v>-14176638.439999999</v>
      </c>
      <c r="NY91" s="222">
        <v>-11804350.130000001</v>
      </c>
      <c r="NZ91" s="222">
        <v>-26745719.649999999</v>
      </c>
      <c r="OA91" s="222">
        <v>-12268617.84</v>
      </c>
      <c r="OB91" s="222">
        <v>-312246936</v>
      </c>
      <c r="OC91" s="222">
        <v>-135469927.02000001</v>
      </c>
      <c r="OD91" s="222">
        <v>-19103688.309999999</v>
      </c>
      <c r="OE91" s="222">
        <v>-120213469.86</v>
      </c>
      <c r="OF91" s="222">
        <v>-24393692.370000001</v>
      </c>
      <c r="OG91" s="222">
        <v>-22392519.82</v>
      </c>
      <c r="OH91" s="222">
        <v>-79218654.480000004</v>
      </c>
      <c r="OI91" s="222">
        <v>-14992572.34</v>
      </c>
      <c r="OJ91" s="222">
        <v>-21776672.039999999</v>
      </c>
      <c r="OK91" s="222">
        <v>-470115546.38</v>
      </c>
      <c r="OL91" s="222">
        <v>-77534754.849999994</v>
      </c>
      <c r="OM91" s="222">
        <v>-200062077.94999999</v>
      </c>
      <c r="ON91" s="222">
        <v>-29280357.91</v>
      </c>
      <c r="OO91" s="222">
        <v>-30910665.940000001</v>
      </c>
      <c r="OP91" s="222">
        <v>-47467210.390000001</v>
      </c>
      <c r="OQ91" s="222">
        <v>-144875437.56</v>
      </c>
      <c r="OR91" s="222">
        <v>-16349179.199999999</v>
      </c>
      <c r="OS91" s="222">
        <v>-19003180.199999999</v>
      </c>
      <c r="OT91" s="222">
        <v>-25331938.850000001</v>
      </c>
      <c r="OU91" s="222">
        <v>-22354374.760000002</v>
      </c>
      <c r="OV91" s="222">
        <v>-71586126.280000001</v>
      </c>
      <c r="OW91" s="222">
        <v>-14406904.869999999</v>
      </c>
      <c r="OX91" s="222">
        <v>-5812003.75</v>
      </c>
      <c r="OY91" s="222">
        <v>-10201544.789999999</v>
      </c>
      <c r="OZ91" s="222">
        <v>-295655180.25999999</v>
      </c>
      <c r="PA91" s="222">
        <v>-10859705.130000001</v>
      </c>
      <c r="PB91" s="222">
        <v>-67418560.459999993</v>
      </c>
      <c r="PC91" s="222">
        <v>-9192232.9299999997</v>
      </c>
      <c r="PD91" s="222">
        <v>-13091601.859999999</v>
      </c>
      <c r="PE91" s="222">
        <v>-53495212.289999999</v>
      </c>
      <c r="PF91" s="222">
        <v>-12879788.970000001</v>
      </c>
      <c r="PG91" s="222">
        <v>-11774655.23</v>
      </c>
      <c r="PH91" s="222">
        <v>-23810375.280000001</v>
      </c>
      <c r="PI91" s="222">
        <v>-19444976.300000001</v>
      </c>
      <c r="PJ91" s="222">
        <v>-11205005.869999999</v>
      </c>
      <c r="PK91" s="222">
        <v>-38796945.219999999</v>
      </c>
      <c r="PL91" s="222">
        <v>-12248586.640000001</v>
      </c>
      <c r="PM91" s="222">
        <v>-62929105.25</v>
      </c>
      <c r="PN91" s="222">
        <v>-10389948.130000001</v>
      </c>
      <c r="PO91" s="222">
        <v>-9076530.9700000007</v>
      </c>
      <c r="PP91" s="222">
        <v>-9425796.25</v>
      </c>
      <c r="PQ91" s="222">
        <v>-6655476.04</v>
      </c>
      <c r="PR91" s="222">
        <v>-898256476.17999995</v>
      </c>
      <c r="PS91" s="222">
        <v>-32197008.059999999</v>
      </c>
      <c r="PT91" s="222">
        <v>-19747955.600000001</v>
      </c>
      <c r="PU91" s="222">
        <v>-23155299.399999999</v>
      </c>
      <c r="PV91" s="222">
        <v>-239697389.44999999</v>
      </c>
      <c r="PW91" s="222">
        <v>-25745331.539999999</v>
      </c>
      <c r="PX91" s="222">
        <v>-63917231.369999997</v>
      </c>
      <c r="PY91" s="222">
        <v>-11282074.68</v>
      </c>
      <c r="PZ91" s="222">
        <v>-63198219.659999996</v>
      </c>
      <c r="QA91" s="222">
        <v>-8396831.8900000006</v>
      </c>
      <c r="QB91" s="222">
        <v>-41072863.469999999</v>
      </c>
      <c r="QC91" s="222">
        <v>-19065635.469999999</v>
      </c>
      <c r="QD91" s="222">
        <v>-9270793.9700000007</v>
      </c>
      <c r="QE91" s="222">
        <v>-8457069.7400000002</v>
      </c>
      <c r="QF91" s="222">
        <v>-56883297.909999996</v>
      </c>
      <c r="QG91" s="222">
        <v>-15816870.52</v>
      </c>
      <c r="QH91" s="222">
        <v>-18835652.52</v>
      </c>
      <c r="QI91" s="222">
        <v>-23517959.550000001</v>
      </c>
      <c r="QJ91" s="222">
        <v>-14170723.689999999</v>
      </c>
      <c r="QK91" s="222">
        <v>-69484408.590000004</v>
      </c>
      <c r="QL91" s="222">
        <v>-87647807.310000002</v>
      </c>
      <c r="QM91" s="222">
        <v>-17181423.73</v>
      </c>
      <c r="QN91" s="222">
        <v>-3031788.56</v>
      </c>
      <c r="QO91" s="222">
        <v>-7680228.4299999997</v>
      </c>
      <c r="QP91" s="222">
        <v>-3184511.02</v>
      </c>
      <c r="QQ91" s="222">
        <v>-12090929.289999999</v>
      </c>
      <c r="QR91" s="222">
        <v>-315209751.48000002</v>
      </c>
      <c r="QS91" s="222">
        <v>-11988379.609999999</v>
      </c>
      <c r="QT91" s="222">
        <v>-56951946.359999999</v>
      </c>
      <c r="QU91" s="222">
        <v>-5227322.21</v>
      </c>
      <c r="QV91" s="222">
        <v>-20908294.289999999</v>
      </c>
      <c r="QW91" s="222">
        <v>-43073389.579999998</v>
      </c>
      <c r="QX91" s="222">
        <v>-20328276.640000001</v>
      </c>
      <c r="QY91" s="222">
        <v>-29190273.829999998</v>
      </c>
      <c r="QZ91" s="222">
        <v>-29102474.030000001</v>
      </c>
      <c r="RA91" s="222">
        <v>-15096256.49</v>
      </c>
      <c r="RB91" s="222">
        <v>-10965195.98</v>
      </c>
      <c r="RC91" s="222">
        <v>-7464490.1900000004</v>
      </c>
      <c r="RD91" s="222">
        <v>-8850318.3100000005</v>
      </c>
      <c r="RE91" s="222">
        <v>-430763141.80000001</v>
      </c>
      <c r="RF91" s="222">
        <v>-54868709.68</v>
      </c>
      <c r="RG91" s="222">
        <v>-19956100.870000001</v>
      </c>
      <c r="RH91" s="222">
        <v>-12784804.720000001</v>
      </c>
      <c r="RI91" s="222">
        <v>-25812578.23</v>
      </c>
      <c r="RJ91" s="222">
        <v>-39077190.93</v>
      </c>
      <c r="RK91" s="222">
        <v>-88910040.900000006</v>
      </c>
      <c r="RL91" s="222">
        <v>-14619352.449999999</v>
      </c>
      <c r="RM91" s="222">
        <v>-18337298.5</v>
      </c>
      <c r="RN91" s="222">
        <v>-56646793.299999997</v>
      </c>
      <c r="RO91" s="222">
        <v>-61361397.689999998</v>
      </c>
      <c r="RP91" s="222">
        <v>-13007987.439999999</v>
      </c>
      <c r="RQ91" s="222">
        <v>-14999817.26</v>
      </c>
      <c r="RR91" s="222">
        <v>-28633719.809999999</v>
      </c>
      <c r="RS91" s="222">
        <v>-16471523.32</v>
      </c>
      <c r="RT91" s="222">
        <v>-10702987.529999999</v>
      </c>
      <c r="RU91" s="222">
        <v>-14306250.130000001</v>
      </c>
      <c r="RV91" s="222">
        <v>-7463170.8300000001</v>
      </c>
      <c r="RW91" s="222">
        <v>-6867609.29</v>
      </c>
      <c r="RX91" s="222">
        <v>-12503192.92</v>
      </c>
      <c r="RY91" s="222">
        <v>-153016822.40000001</v>
      </c>
      <c r="RZ91" s="222">
        <v>-9037447.4399999995</v>
      </c>
      <c r="SA91" s="222">
        <v>-10021970.869999999</v>
      </c>
      <c r="SB91" s="222">
        <v>-15582376.93</v>
      </c>
      <c r="SC91" s="222">
        <v>-6575879.1200000001</v>
      </c>
      <c r="SD91" s="222">
        <v>-14137066.34</v>
      </c>
      <c r="SE91" s="222">
        <v>-15819153.1</v>
      </c>
      <c r="SF91" s="222">
        <v>-28597443.23</v>
      </c>
      <c r="SG91" s="222">
        <v>-11786885.810000001</v>
      </c>
      <c r="SH91" s="222">
        <v>-6984804.0599999996</v>
      </c>
      <c r="SI91" s="222">
        <v>-66456390.920000002</v>
      </c>
      <c r="SJ91" s="222">
        <v>-3406368.13</v>
      </c>
      <c r="SK91" s="222">
        <v>-154463291.41</v>
      </c>
      <c r="SL91" s="222">
        <v>-15177077.949999999</v>
      </c>
      <c r="SM91" s="222">
        <v>-23603924.829999998</v>
      </c>
      <c r="SN91" s="222">
        <v>-36613397.32</v>
      </c>
      <c r="SO91" s="222">
        <v>-11674133.34</v>
      </c>
      <c r="SP91" s="222">
        <v>-14729590.58</v>
      </c>
      <c r="SQ91" s="222">
        <v>-21516197.449999999</v>
      </c>
      <c r="SR91" s="222">
        <v>-14022368.359999999</v>
      </c>
      <c r="SS91" s="222">
        <v>-313673258.62</v>
      </c>
      <c r="ST91" s="222">
        <v>-6837206.5</v>
      </c>
      <c r="SU91" s="222">
        <v>-11067302.060000001</v>
      </c>
      <c r="SV91" s="222">
        <v>-29102132.309999999</v>
      </c>
      <c r="SW91" s="222">
        <v>-6236905.0999999996</v>
      </c>
      <c r="SX91" s="222">
        <v>-7413830.9000000004</v>
      </c>
      <c r="SY91" s="222">
        <v>-4827780.28</v>
      </c>
      <c r="SZ91" s="222">
        <v>-54870820.369999997</v>
      </c>
      <c r="TA91" s="222">
        <v>-11471618.9</v>
      </c>
      <c r="TB91" s="222">
        <v>-14298947.65</v>
      </c>
      <c r="TC91" s="222">
        <v>-9160452.75</v>
      </c>
      <c r="TD91" s="222">
        <v>-24329948.039999999</v>
      </c>
      <c r="TE91" s="222">
        <v>-10726559.02</v>
      </c>
      <c r="TF91" s="222">
        <v>-6047116.6900000004</v>
      </c>
      <c r="TG91" s="222">
        <v>-615926477.14999998</v>
      </c>
      <c r="TH91" s="222">
        <v>-11406720.390000001</v>
      </c>
      <c r="TI91" s="222">
        <v>-18882510.969999999</v>
      </c>
      <c r="TJ91" s="222">
        <v>-64586021.060000002</v>
      </c>
      <c r="TK91" s="222">
        <v>-21637242.5</v>
      </c>
      <c r="TL91" s="222">
        <v>-10284508.26</v>
      </c>
      <c r="TM91" s="222">
        <v>-9049252.0999999996</v>
      </c>
      <c r="TN91" s="222">
        <v>-53860884.950000003</v>
      </c>
      <c r="TO91" s="222">
        <v>-8500933.7899999991</v>
      </c>
      <c r="TP91" s="222">
        <v>-32339770.289999999</v>
      </c>
      <c r="TQ91" s="222">
        <v>-40959488.140000001</v>
      </c>
      <c r="TR91" s="222">
        <v>-11080428.57</v>
      </c>
      <c r="TS91" s="222">
        <v>-13128762.640000001</v>
      </c>
      <c r="TT91" s="222">
        <v>-18472395.370000001</v>
      </c>
      <c r="TU91" s="222">
        <v>-23238275.52</v>
      </c>
      <c r="TV91" s="222">
        <v>-4512813.6100000003</v>
      </c>
      <c r="TW91" s="222">
        <v>-114870227.33</v>
      </c>
      <c r="TX91" s="222">
        <v>-18954342.309999999</v>
      </c>
      <c r="TY91" s="222">
        <v>-121359027.68000001</v>
      </c>
      <c r="TZ91" s="222">
        <v>-54316648.25</v>
      </c>
      <c r="UA91" s="222">
        <v>-16381245.140000001</v>
      </c>
      <c r="UB91" s="222">
        <v>-15113436.27</v>
      </c>
      <c r="UC91" s="222">
        <v>-256760967.5</v>
      </c>
      <c r="UD91" s="222">
        <v>-10281196.08</v>
      </c>
      <c r="UE91" s="222">
        <v>-16961534.5</v>
      </c>
      <c r="UF91" s="222">
        <v>-30001033.789999999</v>
      </c>
      <c r="UG91" s="222">
        <v>-14049380.4</v>
      </c>
      <c r="UH91" s="222">
        <v>-169924814.81</v>
      </c>
      <c r="UI91" s="222">
        <v>-40375871.280000001</v>
      </c>
      <c r="UJ91" s="222">
        <v>-30683047.02</v>
      </c>
      <c r="UK91" s="222">
        <v>-35806567.039999999</v>
      </c>
      <c r="UL91" s="222">
        <v>-25395591.379999999</v>
      </c>
      <c r="UM91" s="222">
        <v>-29233144</v>
      </c>
      <c r="UN91" s="222">
        <v>-431541429.19999999</v>
      </c>
      <c r="UO91" s="222">
        <v>-26436994.559999999</v>
      </c>
      <c r="UP91" s="222">
        <v>-24107249.059999999</v>
      </c>
      <c r="UQ91" s="222">
        <v>-137506147.52000001</v>
      </c>
      <c r="UR91" s="222">
        <v>-3197190.72</v>
      </c>
      <c r="US91" s="222">
        <v>-13729718.460000001</v>
      </c>
      <c r="UT91" s="222">
        <v>-70310069.439999998</v>
      </c>
      <c r="UU91" s="222">
        <v>-9897853.2799999993</v>
      </c>
      <c r="UV91" s="222">
        <v>-13828197.529999999</v>
      </c>
      <c r="UW91" s="222">
        <v>-13096087.34</v>
      </c>
      <c r="UX91" s="222">
        <v>-32555118.059999999</v>
      </c>
      <c r="UY91" s="222">
        <v>-55756776.909999996</v>
      </c>
      <c r="UZ91" s="222">
        <v>-25880824.870000001</v>
      </c>
      <c r="VA91" s="222">
        <v>-26824163.469999999</v>
      </c>
      <c r="VB91" s="222">
        <v>-16978020.949999999</v>
      </c>
      <c r="VC91" s="222">
        <v>-17632171.870000001</v>
      </c>
      <c r="VD91" s="222">
        <v>-16640048.720000001</v>
      </c>
      <c r="VE91" s="222">
        <v>-16085585.029999999</v>
      </c>
      <c r="VF91" s="222">
        <v>-59131586.740000002</v>
      </c>
      <c r="VG91" s="222">
        <v>-9239817.3800000008</v>
      </c>
      <c r="VH91" s="222">
        <v>-6741491.4400000004</v>
      </c>
      <c r="VI91" s="222">
        <v>-6915963.4500000002</v>
      </c>
      <c r="VJ91" s="222">
        <v>-382408796.97000003</v>
      </c>
      <c r="VK91" s="222">
        <v>-18085828.219999999</v>
      </c>
      <c r="VL91" s="222">
        <v>-22040327.079999998</v>
      </c>
      <c r="VM91" s="222">
        <v>-41120667.770000003</v>
      </c>
      <c r="VN91" s="222">
        <v>-54904438.219999999</v>
      </c>
      <c r="VO91" s="222">
        <v>-42918239.520000003</v>
      </c>
      <c r="VP91" s="222">
        <v>-36520582.700000003</v>
      </c>
      <c r="VQ91" s="222">
        <v>-9907606.0099999998</v>
      </c>
      <c r="VR91" s="222">
        <v>-11564462.42</v>
      </c>
      <c r="VS91" s="222">
        <v>-104420752.23999999</v>
      </c>
      <c r="VT91" s="222">
        <v>-9674365.6099999994</v>
      </c>
      <c r="VU91" s="222">
        <v>-35136135.770000003</v>
      </c>
      <c r="VV91" s="222">
        <v>-21137592.469999999</v>
      </c>
      <c r="VW91" s="222">
        <v>-4607768.3099999996</v>
      </c>
      <c r="VX91" s="222">
        <v>-8671802.2899999991</v>
      </c>
      <c r="VY91" s="222">
        <v>-579693994.28999996</v>
      </c>
      <c r="VZ91" s="222">
        <v>-28333709.899999999</v>
      </c>
      <c r="WA91" s="222">
        <v>-20679829.75</v>
      </c>
      <c r="WB91" s="222">
        <v>-28939962.039000001</v>
      </c>
      <c r="WC91" s="222">
        <v>-11087246.779999999</v>
      </c>
      <c r="WD91" s="222">
        <v>-19870909.91</v>
      </c>
      <c r="WE91" s="222">
        <v>-49173890.920000002</v>
      </c>
      <c r="WF91" s="222">
        <v>-44428190.07</v>
      </c>
      <c r="WG91" s="222">
        <v>-18196938.399999999</v>
      </c>
      <c r="WH91" s="222">
        <v>-33893496.619999997</v>
      </c>
      <c r="WI91" s="222">
        <v>-12069661.17</v>
      </c>
      <c r="WJ91" s="222">
        <v>-49302397</v>
      </c>
      <c r="WK91" s="222">
        <v>-23882847.66</v>
      </c>
      <c r="WL91" s="222">
        <v>-56586796.770000003</v>
      </c>
      <c r="WM91" s="222">
        <v>-48565979.740000002</v>
      </c>
      <c r="WN91" s="222">
        <v>-23788470.100000001</v>
      </c>
      <c r="WO91" s="222">
        <v>-27713743.420000002</v>
      </c>
      <c r="WP91" s="222">
        <v>-34041488.159999996</v>
      </c>
      <c r="WQ91" s="222">
        <v>-10753965.17</v>
      </c>
      <c r="WR91" s="222">
        <v>-38679165.310000002</v>
      </c>
      <c r="WS91" s="222">
        <v>-143254946.94</v>
      </c>
      <c r="WT91" s="222">
        <v>-19924921.719999999</v>
      </c>
      <c r="WU91" s="222">
        <v>-15260588.279999999</v>
      </c>
      <c r="WV91" s="222">
        <v>-13710551.939999999</v>
      </c>
      <c r="WW91" s="222">
        <v>-15254944.029999999</v>
      </c>
      <c r="WX91" s="222">
        <v>-16521496.24</v>
      </c>
      <c r="WY91" s="222">
        <v>-6760095.1399999997</v>
      </c>
      <c r="WZ91" s="222">
        <v>-17000983.460000001</v>
      </c>
      <c r="XA91" s="222">
        <v>-161341807.68000001</v>
      </c>
      <c r="XB91" s="222">
        <v>-13191046.970000001</v>
      </c>
      <c r="XC91" s="222">
        <v>-9823348.4700000007</v>
      </c>
      <c r="XD91" s="222">
        <v>-5109767.96</v>
      </c>
      <c r="XE91" s="222">
        <v>-15437824.17</v>
      </c>
      <c r="XF91" s="222">
        <v>-264075887.75</v>
      </c>
      <c r="XG91" s="222">
        <v>-29245494.899999999</v>
      </c>
      <c r="XH91" s="222">
        <v>-22391088.620000001</v>
      </c>
      <c r="XI91" s="222">
        <v>-107573369.95</v>
      </c>
      <c r="XJ91" s="222">
        <v>-18135804.390000001</v>
      </c>
      <c r="XK91" s="222">
        <v>-25664811.149999999</v>
      </c>
      <c r="XL91" s="222">
        <v>-57698104.020000003</v>
      </c>
      <c r="XM91" s="222">
        <v>-16252161.4</v>
      </c>
      <c r="XN91" s="222">
        <v>-17188662.370000001</v>
      </c>
      <c r="XO91" s="222">
        <v>-53365855.280000001</v>
      </c>
      <c r="XP91" s="222">
        <v>-23367804.23</v>
      </c>
      <c r="XQ91" s="222">
        <v>-19726006.579999998</v>
      </c>
      <c r="XR91" s="222">
        <v>-9940815.4900000002</v>
      </c>
      <c r="XS91" s="222">
        <v>-11685890.359999999</v>
      </c>
      <c r="XT91" s="222">
        <v>-12449612.82</v>
      </c>
      <c r="XU91" s="222">
        <v>-15069907.810000001</v>
      </c>
      <c r="XV91" s="222">
        <v>-8953702.3399999999</v>
      </c>
      <c r="XW91" s="222">
        <v>-14274902.210000001</v>
      </c>
      <c r="XX91" s="222">
        <v>-9827235.5099999998</v>
      </c>
      <c r="XY91" s="222">
        <v>-9465075.9700000007</v>
      </c>
      <c r="XZ91" s="222">
        <v>-7903346.2000000002</v>
      </c>
      <c r="YA91" s="222">
        <v>-10702943.07</v>
      </c>
      <c r="YB91" s="222">
        <v>-11212124.369999999</v>
      </c>
      <c r="YC91" s="222">
        <v>-247616773.71000001</v>
      </c>
      <c r="YD91" s="222">
        <v>-18580881.719999999</v>
      </c>
      <c r="YE91" s="222">
        <v>-40826480.68</v>
      </c>
      <c r="YF91" s="222">
        <v>-7668482.9299999997</v>
      </c>
      <c r="YG91" s="222">
        <v>-75752625.609999999</v>
      </c>
      <c r="YH91" s="222">
        <v>-12475670.310000001</v>
      </c>
      <c r="YI91" s="222">
        <v>-49644165.899999999</v>
      </c>
      <c r="YJ91" s="222">
        <v>-8346364.0099999998</v>
      </c>
      <c r="YK91" s="222">
        <v>-76822045.969999999</v>
      </c>
      <c r="YL91" s="222">
        <v>-46637750.090000004</v>
      </c>
      <c r="YM91" s="222">
        <v>-18831904.91</v>
      </c>
      <c r="YN91" s="222">
        <v>-14027944.02</v>
      </c>
      <c r="YO91" s="222">
        <v>-15382448.300000001</v>
      </c>
      <c r="YP91" s="222">
        <v>-7262102.5700000003</v>
      </c>
      <c r="YQ91" s="222">
        <v>-7402400.96</v>
      </c>
      <c r="YR91" s="222">
        <v>-16936765.050000001</v>
      </c>
      <c r="YS91" s="222">
        <v>-7018862.6600000001</v>
      </c>
      <c r="YT91" s="222">
        <v>-132512162.84999999</v>
      </c>
      <c r="YU91" s="222">
        <v>-12151607.300000001</v>
      </c>
      <c r="YV91" s="222">
        <v>-7839387.4299999997</v>
      </c>
      <c r="YW91" s="222">
        <v>-8785911.9800000004</v>
      </c>
      <c r="YX91" s="222">
        <v>-16201509.48</v>
      </c>
      <c r="YY91" s="222">
        <v>-5081023.51</v>
      </c>
      <c r="YZ91" s="222">
        <v>-5338562.21</v>
      </c>
      <c r="ZA91" s="222">
        <v>-136819152.88999999</v>
      </c>
      <c r="ZB91" s="222">
        <v>-8228167.1200000001</v>
      </c>
      <c r="ZC91" s="222">
        <v>-8616706.7100000009</v>
      </c>
      <c r="ZD91" s="222">
        <v>-19876562.390000001</v>
      </c>
      <c r="ZE91" s="222">
        <v>-6973601.5499999998</v>
      </c>
      <c r="ZF91" s="222">
        <v>-8081402.1799999997</v>
      </c>
      <c r="ZG91" s="222">
        <v>-9324473.7300000004</v>
      </c>
      <c r="ZH91" s="222">
        <v>-9650501.9900000002</v>
      </c>
      <c r="ZI91" s="222">
        <v>-45597739.119999997</v>
      </c>
      <c r="ZJ91" s="222">
        <v>-306871496.00999999</v>
      </c>
      <c r="ZK91" s="222">
        <v>-10300746.84</v>
      </c>
      <c r="ZL91" s="222">
        <v>-48445851.719999999</v>
      </c>
      <c r="ZM91" s="222">
        <v>-70138581.989999995</v>
      </c>
      <c r="ZN91" s="222">
        <v>-25378477.920000002</v>
      </c>
      <c r="ZO91" s="222">
        <v>-15289998.85</v>
      </c>
      <c r="ZP91" s="222">
        <v>-14775288.810000001</v>
      </c>
      <c r="ZQ91" s="222">
        <v>-32176534.079999998</v>
      </c>
      <c r="ZR91" s="222">
        <v>-24278289.43</v>
      </c>
      <c r="ZS91" s="222">
        <v>-42813464.619999997</v>
      </c>
      <c r="ZT91" s="222">
        <v>-3505208.32</v>
      </c>
      <c r="ZU91" s="222">
        <v>-19429691.890000001</v>
      </c>
      <c r="ZV91" s="222">
        <v>-16298936.16</v>
      </c>
      <c r="ZW91" s="222">
        <v>-21856206.609999999</v>
      </c>
      <c r="ZX91" s="222">
        <v>-17308619.359999999</v>
      </c>
      <c r="ZY91" s="222">
        <v>-16963880.309999999</v>
      </c>
      <c r="ZZ91" s="222">
        <v>-12665804.310000001</v>
      </c>
      <c r="AAA91" s="222">
        <v>-5504907.9699999997</v>
      </c>
      <c r="AAB91" s="222">
        <v>-25738591.940000001</v>
      </c>
      <c r="AAC91" s="222">
        <v>-12430323.08</v>
      </c>
      <c r="AAD91" s="222">
        <v>-6458630.1200000001</v>
      </c>
      <c r="AAE91" s="222">
        <v>-8031125.2999999998</v>
      </c>
      <c r="AAF91" s="222">
        <v>-86065083.739999995</v>
      </c>
      <c r="AAG91" s="222">
        <v>-18449311.780000001</v>
      </c>
      <c r="AAH91" s="222">
        <v>-25252441.399999999</v>
      </c>
      <c r="AAI91" s="222">
        <v>-12786497.810000001</v>
      </c>
      <c r="AAJ91" s="222">
        <v>-10139054.779999999</v>
      </c>
      <c r="AAK91" s="222">
        <v>-27145684.829999998</v>
      </c>
      <c r="AAL91" s="222">
        <v>-11071374.800000001</v>
      </c>
      <c r="AAM91" s="222">
        <v>-1007516543.41</v>
      </c>
      <c r="AAN91" s="222">
        <v>-26270763.609999999</v>
      </c>
      <c r="AAO91" s="222">
        <v>-25653356.539999999</v>
      </c>
      <c r="AAP91" s="222">
        <v>-26798085.43</v>
      </c>
      <c r="AAQ91" s="222">
        <v>-41449678.380000003</v>
      </c>
      <c r="AAR91" s="222">
        <v>-13360827.609999999</v>
      </c>
      <c r="AAS91" s="222">
        <v>-16249611.66</v>
      </c>
      <c r="AAT91" s="222">
        <v>-27461514.91</v>
      </c>
      <c r="AAU91" s="222">
        <v>-82822601.019999996</v>
      </c>
      <c r="AAV91" s="222">
        <v>-16247700.359999999</v>
      </c>
      <c r="AAW91" s="222">
        <v>-31090494.059999999</v>
      </c>
      <c r="AAX91" s="222">
        <v>-178305777.19999999</v>
      </c>
      <c r="AAY91" s="222">
        <v>-54011362.490000002</v>
      </c>
      <c r="AAZ91" s="222">
        <v>-10749098.91</v>
      </c>
      <c r="ABA91" s="222">
        <v>-15384587.699999999</v>
      </c>
      <c r="ABB91" s="222">
        <v>-20984108.100000001</v>
      </c>
      <c r="ABC91" s="222">
        <v>-8870991.3499999996</v>
      </c>
      <c r="ABD91" s="222">
        <v>-11802275.74</v>
      </c>
      <c r="ABE91" s="222">
        <v>-9933005.9800000004</v>
      </c>
      <c r="ABF91" s="222">
        <v>-129437354.89</v>
      </c>
      <c r="ABG91" s="222">
        <v>-176604938.96000001</v>
      </c>
      <c r="ABH91" s="222">
        <v>-17756955.98</v>
      </c>
      <c r="ABI91" s="222">
        <v>-7649826.8300000001</v>
      </c>
      <c r="ABJ91" s="222">
        <v>-15833969.16</v>
      </c>
      <c r="ABK91" s="222">
        <v>-6007229.3799999999</v>
      </c>
      <c r="ABL91" s="222">
        <v>-9289167.1699999999</v>
      </c>
      <c r="ABM91" s="222">
        <v>-234154830.34</v>
      </c>
      <c r="ABN91" s="222">
        <v>-14971204.449999999</v>
      </c>
      <c r="ABO91" s="222">
        <v>-15678104.01</v>
      </c>
      <c r="ABP91" s="222">
        <v>-26426625.73</v>
      </c>
      <c r="ABQ91" s="222">
        <v>-27164152.649999999</v>
      </c>
      <c r="ABR91" s="222">
        <v>-16649499.76</v>
      </c>
      <c r="ABS91" s="222">
        <v>-11576786.380000001</v>
      </c>
      <c r="ABT91" s="222">
        <v>-18669052.210000001</v>
      </c>
      <c r="ABU91" s="222">
        <v>-1955737.98</v>
      </c>
      <c r="ABV91" s="222">
        <v>-366374208.06</v>
      </c>
      <c r="ABW91" s="222">
        <v>-15243727.220000001</v>
      </c>
      <c r="ABX91" s="222">
        <v>-27082299.09</v>
      </c>
      <c r="ABY91" s="222">
        <v>-13307045.26</v>
      </c>
      <c r="ABZ91" s="222">
        <v>-14093948.75</v>
      </c>
      <c r="ACA91" s="222">
        <v>-81686041.950000003</v>
      </c>
      <c r="ACB91" s="222">
        <v>-11925879.4</v>
      </c>
      <c r="ACC91" s="222">
        <v>-12811731.939999999</v>
      </c>
      <c r="ACD91" s="222">
        <v>-13585644.17</v>
      </c>
      <c r="ACE91" s="222">
        <v>-33911559.490000002</v>
      </c>
      <c r="ACF91" s="222">
        <v>-24687485.710000001</v>
      </c>
      <c r="ACG91" s="222">
        <v>-278189688.69999999</v>
      </c>
      <c r="ACH91" s="222">
        <v>-10586012.85</v>
      </c>
      <c r="ACI91" s="222">
        <v>-25253709.5</v>
      </c>
      <c r="ACJ91" s="222">
        <v>-39550468.880000003</v>
      </c>
      <c r="ACK91" s="222">
        <v>-5240018.41</v>
      </c>
      <c r="ACL91" s="222">
        <v>-48356064.619999997</v>
      </c>
      <c r="ACM91" s="222">
        <v>-17242114.530000001</v>
      </c>
      <c r="ACN91" s="222">
        <v>-91233504.420000002</v>
      </c>
      <c r="ACO91" s="222">
        <v>-176128912.91999999</v>
      </c>
      <c r="ACP91" s="222">
        <v>-25381893.640000001</v>
      </c>
      <c r="ACQ91" s="222">
        <v>-46651921.140000001</v>
      </c>
      <c r="ACR91" s="222">
        <v>-39589267.5</v>
      </c>
      <c r="ACS91" s="222">
        <v>-25072815.649999999</v>
      </c>
      <c r="ACT91" s="222">
        <v>-40224550.670000002</v>
      </c>
      <c r="ACU91" s="222">
        <v>-23664121.640000001</v>
      </c>
      <c r="ACV91" s="222">
        <v>-16383735.25</v>
      </c>
      <c r="ACW91" s="222">
        <v>-23612352.550000001</v>
      </c>
      <c r="ACX91" s="222">
        <v>-18469338.789999999</v>
      </c>
      <c r="ACY91" s="222">
        <v>-19358102.239999998</v>
      </c>
      <c r="ACZ91" s="222">
        <v>-7726178.9100000001</v>
      </c>
      <c r="ADA91" s="222">
        <v>-17233778.34</v>
      </c>
      <c r="ADB91" s="222">
        <v>-4151696.09</v>
      </c>
      <c r="ADC91" s="222">
        <v>-8838282.0299999993</v>
      </c>
      <c r="ADD91" s="222">
        <v>-92007679.400000006</v>
      </c>
      <c r="ADE91" s="222">
        <v>-49496674.579999998</v>
      </c>
      <c r="ADF91" s="222">
        <v>-5654918.2300000004</v>
      </c>
      <c r="ADG91" s="222">
        <v>-10442095.9</v>
      </c>
      <c r="ADH91" s="222">
        <v>-34387525.390000001</v>
      </c>
      <c r="ADI91" s="222">
        <v>-20495779.789999999</v>
      </c>
      <c r="ADJ91" s="222">
        <v>-14859805.369999999</v>
      </c>
      <c r="ADK91" s="222">
        <v>-22939720.07</v>
      </c>
      <c r="ADL91" s="222">
        <v>-28532626.629999999</v>
      </c>
      <c r="ADM91" s="222">
        <v>-679121587.54999995</v>
      </c>
      <c r="ADN91" s="222">
        <v>-85061050.349999994</v>
      </c>
      <c r="ADO91" s="222">
        <v>-42370830.799999997</v>
      </c>
      <c r="ADP91" s="222">
        <v>-128548383.38</v>
      </c>
      <c r="ADQ91" s="222">
        <v>-4358060.4400000004</v>
      </c>
      <c r="ADR91" s="222">
        <v>-14104210.92</v>
      </c>
      <c r="ADS91" s="222">
        <v>-19077482.370000001</v>
      </c>
      <c r="ADT91" s="222">
        <v>-5846677.0199999996</v>
      </c>
      <c r="ADU91" s="222">
        <v>-590369431.52999997</v>
      </c>
      <c r="ADV91" s="222">
        <v>-130967219.23</v>
      </c>
      <c r="ADW91" s="222">
        <v>-90452486.739999995</v>
      </c>
      <c r="ADX91" s="222">
        <v>-32775535.5</v>
      </c>
      <c r="ADY91" s="222">
        <v>-26875498.460000001</v>
      </c>
      <c r="ADZ91" s="222">
        <v>-46820493.350000001</v>
      </c>
      <c r="AEA91" s="222">
        <v>-32418115.629999999</v>
      </c>
      <c r="AEB91" s="222">
        <v>-18744443.02</v>
      </c>
      <c r="AEC91" s="222">
        <v>-12095029.77</v>
      </c>
      <c r="AED91" s="222">
        <v>-17394354.149999999</v>
      </c>
      <c r="AEE91" s="222">
        <v>-41477669.25</v>
      </c>
      <c r="AEF91" s="222">
        <v>-12275790.77</v>
      </c>
      <c r="AEG91" s="222">
        <v>-10435549.98</v>
      </c>
      <c r="AEH91" s="222">
        <v>-21753855.989999998</v>
      </c>
      <c r="AEI91" s="222">
        <v>-38176703.539999999</v>
      </c>
      <c r="AEJ91" s="222">
        <v>-26390501.460000001</v>
      </c>
      <c r="AEK91" s="222">
        <v>-7292516.9100000001</v>
      </c>
      <c r="AEL91" s="222">
        <v>-77867134.319999993</v>
      </c>
      <c r="AEM91" s="222">
        <v>-7136447.0300000003</v>
      </c>
      <c r="AEN91" s="222">
        <v>-36977073.020000003</v>
      </c>
      <c r="AEO91" s="222">
        <v>-162281784.38</v>
      </c>
      <c r="AEP91" s="222">
        <v>-41341923.789999999</v>
      </c>
      <c r="AEQ91" s="222">
        <v>-38264985.390000001</v>
      </c>
      <c r="AER91" s="222">
        <v>-30544074.359999999</v>
      </c>
      <c r="AES91" s="222">
        <v>-16848795.079999998</v>
      </c>
      <c r="AET91" s="222">
        <v>-81297831.670000002</v>
      </c>
      <c r="AEU91" s="222">
        <v>-25424967.449999999</v>
      </c>
      <c r="AEV91" s="222">
        <v>-37693893.630000003</v>
      </c>
      <c r="AEW91" s="222">
        <v>-19892982.440000001</v>
      </c>
      <c r="AEX91" s="222">
        <v>-11450488.18</v>
      </c>
      <c r="AEY91" s="222">
        <v>-143815651.09999999</v>
      </c>
      <c r="AEZ91" s="222">
        <v>-48613609.899999999</v>
      </c>
      <c r="AFA91" s="222">
        <v>-12801555.390000001</v>
      </c>
      <c r="AFB91" s="222">
        <v>-17532243.879999999</v>
      </c>
      <c r="AFC91" s="222">
        <v>-13191673.98</v>
      </c>
      <c r="AFD91" s="222">
        <v>-30640100.41</v>
      </c>
      <c r="AFE91" s="222">
        <v>-19236761.399999999</v>
      </c>
      <c r="AFF91" s="222">
        <v>-14883460.26</v>
      </c>
      <c r="AFG91" s="222">
        <v>-12344524.02</v>
      </c>
      <c r="AFH91" s="222">
        <v>-17594627.870000001</v>
      </c>
      <c r="AFI91" s="222">
        <v>-16293246.560000001</v>
      </c>
      <c r="AFJ91" s="222">
        <v>-13250660.970000001</v>
      </c>
      <c r="AFK91" s="222">
        <v>-24577197.640000001</v>
      </c>
      <c r="AFL91" s="222">
        <v>-223397934.80000001</v>
      </c>
      <c r="AFM91" s="222">
        <v>-41221329.159999996</v>
      </c>
      <c r="AFN91" s="222">
        <v>-34010981.909999996</v>
      </c>
      <c r="AFO91" s="222">
        <v>-26981091.32</v>
      </c>
      <c r="AFP91" s="222">
        <v>-27708768.579999998</v>
      </c>
      <c r="AFQ91" s="222">
        <v>-23191381.170000002</v>
      </c>
      <c r="AFR91" s="222">
        <v>-10022317.039999999</v>
      </c>
      <c r="AFS91" s="222">
        <v>-32927947.48</v>
      </c>
      <c r="AFT91" s="222">
        <v>-43680452.630000003</v>
      </c>
      <c r="AFU91" s="222">
        <v>-10706264.07</v>
      </c>
      <c r="AFV91" s="222">
        <v>-55625617.810000002</v>
      </c>
      <c r="AFW91" s="222">
        <v>-11079218.210000001</v>
      </c>
      <c r="AFX91" s="222">
        <v>-123939232.59999999</v>
      </c>
      <c r="AFY91" s="222">
        <v>-14780192.77</v>
      </c>
      <c r="AFZ91" s="222">
        <v>-16011214.34</v>
      </c>
      <c r="AGA91" s="222">
        <v>-16910291.890000001</v>
      </c>
      <c r="AGB91" s="222">
        <v>-38597465.740000002</v>
      </c>
      <c r="AGC91" s="222">
        <v>-16957126.5</v>
      </c>
      <c r="AGD91" s="222">
        <v>-6512022.1399999997</v>
      </c>
      <c r="AGE91" s="222">
        <v>-13677877.460000001</v>
      </c>
      <c r="AGF91" s="222">
        <v>-7715679.4000000004</v>
      </c>
      <c r="AGG91" s="222">
        <v>-9603371.8100000005</v>
      </c>
      <c r="AGH91" s="222">
        <v>-12336391.460000001</v>
      </c>
      <c r="AGI91" s="222">
        <v>-145632810.71000001</v>
      </c>
      <c r="AGJ91" s="222">
        <v>-59875858.060000002</v>
      </c>
      <c r="AGK91" s="222">
        <v>-29801746.5</v>
      </c>
      <c r="AGL91" s="222">
        <v>-9270915.8699999992</v>
      </c>
      <c r="AGM91" s="222">
        <v>-22085363.969999999</v>
      </c>
      <c r="AGN91" s="222">
        <v>-32070484.920000002</v>
      </c>
      <c r="AGO91" s="222">
        <v>-10818431.6</v>
      </c>
      <c r="AGP91" s="222">
        <v>-8039857.04</v>
      </c>
      <c r="AGQ91" s="222">
        <v>-569672541.08000004</v>
      </c>
      <c r="AGR91" s="222">
        <v>-574567414.73000002</v>
      </c>
      <c r="AGS91" s="222">
        <v>-23909765.489999998</v>
      </c>
      <c r="AGT91" s="222">
        <v>-36907192.920000002</v>
      </c>
      <c r="AGU91" s="222">
        <v>-47629725.380000003</v>
      </c>
      <c r="AGV91" s="222">
        <v>-15728727.390000001</v>
      </c>
      <c r="AGW91" s="222">
        <v>-19484737.670000002</v>
      </c>
      <c r="AGX91" s="222">
        <v>-14897824.859999999</v>
      </c>
      <c r="AGY91" s="222">
        <v>-6351524.3200000003</v>
      </c>
      <c r="AGZ91" s="222">
        <v>-50031022.210000001</v>
      </c>
      <c r="AHA91" s="222">
        <v>-30048526.149999999</v>
      </c>
      <c r="AHB91" s="222">
        <v>-22748190.239999998</v>
      </c>
      <c r="AHC91" s="222">
        <v>-16319561.42</v>
      </c>
      <c r="AHD91" s="222">
        <v>-24124773.239999998</v>
      </c>
      <c r="AHE91" s="222">
        <v>-9961061.6899999995</v>
      </c>
      <c r="AHF91" s="222">
        <v>-15622493.609999999</v>
      </c>
      <c r="AHG91" s="222">
        <v>-19318700.190000001</v>
      </c>
      <c r="AHH91" s="222">
        <v>-139058990.78</v>
      </c>
      <c r="AHI91" s="222">
        <v>-11846863.82</v>
      </c>
      <c r="AHJ91" s="222">
        <v>-15697265.960000001</v>
      </c>
      <c r="AHK91" s="222">
        <v>-12362342.15</v>
      </c>
      <c r="AHL91" s="222">
        <v>-30341940.32</v>
      </c>
      <c r="AHM91" s="222">
        <v>-10436089.460000001</v>
      </c>
      <c r="AHN91" s="222">
        <v>-17008896.84</v>
      </c>
    </row>
    <row r="92" spans="2:898">
      <c r="C92" s="222">
        <v>485447540.01999998</v>
      </c>
      <c r="D92" s="222">
        <v>-7887096.4299999997</v>
      </c>
      <c r="E92" s="222">
        <v>-11596830.850000001</v>
      </c>
      <c r="F92" s="222">
        <v>2775689.5199999996</v>
      </c>
      <c r="G92" s="222">
        <v>8315612.3400000036</v>
      </c>
      <c r="H92" s="222">
        <v>-10263300.469999999</v>
      </c>
      <c r="I92" s="222">
        <v>287917852.38</v>
      </c>
      <c r="J92" s="222">
        <v>73706359.570000008</v>
      </c>
      <c r="K92" s="222">
        <v>2512767.34</v>
      </c>
      <c r="L92" s="222">
        <v>-1990948.8499999996</v>
      </c>
      <c r="M92" s="222">
        <v>-10285118.329999998</v>
      </c>
      <c r="N92" s="222">
        <v>-3055404.25</v>
      </c>
      <c r="O92" s="222">
        <v>74332787.719999999</v>
      </c>
      <c r="P92" s="222">
        <v>477148.74000000022</v>
      </c>
      <c r="Q92" s="222">
        <v>-2084519.4299999997</v>
      </c>
      <c r="R92" s="222">
        <v>-13964434.850000001</v>
      </c>
      <c r="S92" s="222">
        <v>-3476259.1099999994</v>
      </c>
      <c r="T92" s="222">
        <v>-2237315.7200000002</v>
      </c>
      <c r="U92" s="222">
        <v>377043783.50000006</v>
      </c>
      <c r="V92" s="222">
        <v>-60091393.750000007</v>
      </c>
      <c r="W92" s="222">
        <v>19061689.029999997</v>
      </c>
      <c r="X92" s="222">
        <v>104218057.71000001</v>
      </c>
      <c r="Y92" s="222">
        <v>-10404014.099999998</v>
      </c>
      <c r="Z92" s="222">
        <v>-17905739.280000001</v>
      </c>
      <c r="AA92" s="222">
        <v>-581371.60000000149</v>
      </c>
      <c r="AB92" s="222">
        <v>-99577541.239999995</v>
      </c>
      <c r="AC92" s="222">
        <v>-8584409.0100000054</v>
      </c>
      <c r="AD92" s="222">
        <v>-21648856.609999999</v>
      </c>
      <c r="AE92" s="222">
        <v>-95223421.919999987</v>
      </c>
      <c r="AF92" s="222">
        <v>-16197109.399999999</v>
      </c>
      <c r="AG92" s="222">
        <v>-78702839.540000007</v>
      </c>
      <c r="AH92" s="222">
        <v>-37212145.479999997</v>
      </c>
      <c r="AI92" s="222">
        <v>-5247192.2399999984</v>
      </c>
      <c r="AJ92" s="222">
        <v>-5600316.1300000008</v>
      </c>
      <c r="AK92" s="222">
        <v>60636942.930000007</v>
      </c>
      <c r="AL92" s="222">
        <v>-19798699.16</v>
      </c>
      <c r="AM92" s="222">
        <v>52647949.129999995</v>
      </c>
      <c r="AN92" s="222">
        <v>-777977.18000000156</v>
      </c>
      <c r="AO92" s="222">
        <v>-4078169.0700000003</v>
      </c>
      <c r="AP92" s="222">
        <v>-4924822.9999999981</v>
      </c>
      <c r="AQ92" s="222">
        <v>-8044366.6899999976</v>
      </c>
      <c r="AR92" s="222">
        <v>-12061671.579999998</v>
      </c>
      <c r="AS92" s="222">
        <v>-58621399.400000006</v>
      </c>
      <c r="AT92" s="222">
        <v>5419945.959999999</v>
      </c>
      <c r="AU92" s="222">
        <v>9490383.5600000005</v>
      </c>
      <c r="AV92" s="222">
        <v>5172143.25</v>
      </c>
      <c r="AW92" s="222">
        <v>-6429775.8100000005</v>
      </c>
      <c r="AX92" s="222">
        <v>-5942512.3699999992</v>
      </c>
      <c r="AY92" s="222">
        <v>13475594.589999998</v>
      </c>
      <c r="AZ92" s="222">
        <v>3409011.76</v>
      </c>
      <c r="BA92" s="222">
        <v>7571983.8599999994</v>
      </c>
      <c r="BB92" s="222">
        <v>6182602.7400000002</v>
      </c>
      <c r="BC92" s="222">
        <v>8112391.8899999987</v>
      </c>
      <c r="BD92" s="222">
        <v>430943.04000000004</v>
      </c>
      <c r="BE92" s="222">
        <v>-16003800.48</v>
      </c>
      <c r="BF92" s="222">
        <v>5457837.7799999993</v>
      </c>
      <c r="BG92" s="222">
        <v>22447616.550000001</v>
      </c>
      <c r="BH92" s="222">
        <v>-94078165.940000013</v>
      </c>
      <c r="BI92" s="222">
        <v>20287215.459999993</v>
      </c>
      <c r="BJ92" s="222">
        <v>-4356811.4800000004</v>
      </c>
      <c r="BK92" s="222">
        <v>-3755205.1800000006</v>
      </c>
      <c r="BL92" s="222">
        <v>-11027215.65</v>
      </c>
      <c r="BM92" s="222">
        <v>-2400186.2399999984</v>
      </c>
      <c r="BN92" s="222">
        <v>-7114265</v>
      </c>
      <c r="BO92" s="222">
        <v>48039.810000000056</v>
      </c>
      <c r="BP92" s="222">
        <v>305936.04000000004</v>
      </c>
      <c r="BQ92" s="222">
        <v>71185681.980000004</v>
      </c>
      <c r="BR92" s="222">
        <v>7153733.9500000002</v>
      </c>
      <c r="BS92" s="222">
        <v>3687252.3400000008</v>
      </c>
      <c r="BT92" s="222">
        <v>-2225670.1300000008</v>
      </c>
      <c r="BU92" s="222">
        <v>-1705865.88</v>
      </c>
      <c r="BV92" s="222">
        <v>-170275.18000000063</v>
      </c>
      <c r="BW92" s="222">
        <v>3745518.28</v>
      </c>
      <c r="BX92" s="222">
        <v>5224268.5</v>
      </c>
      <c r="BY92" s="222">
        <v>2896914</v>
      </c>
      <c r="BZ92" s="222">
        <v>-4721251.1399999997</v>
      </c>
      <c r="CA92" s="222">
        <v>-19039889.210000001</v>
      </c>
      <c r="CB92" s="222">
        <v>-23481514.000000004</v>
      </c>
      <c r="CC92" s="222">
        <v>-5101736.8000000007</v>
      </c>
      <c r="CD92" s="222">
        <v>1915339.3900000006</v>
      </c>
      <c r="CE92" s="222">
        <v>-5465897.3399999999</v>
      </c>
      <c r="CF92" s="222">
        <v>1278359116.6700001</v>
      </c>
      <c r="CG92" s="222">
        <v>16807263.770000003</v>
      </c>
      <c r="CH92" s="222">
        <v>1200248.1400000006</v>
      </c>
      <c r="CI92" s="222">
        <v>6390914.620000001</v>
      </c>
      <c r="CJ92" s="222">
        <v>30484499.849999998</v>
      </c>
      <c r="CK92" s="222">
        <v>6230002.2899999991</v>
      </c>
      <c r="CL92" s="222">
        <v>12252910.719999999</v>
      </c>
      <c r="CM92" s="222">
        <v>11783931.690000001</v>
      </c>
      <c r="CN92" s="222">
        <v>10954434.65</v>
      </c>
      <c r="CO92" s="222">
        <v>-1771516.3200000003</v>
      </c>
      <c r="CP92" s="222">
        <v>8485615.2699999996</v>
      </c>
      <c r="CQ92" s="222">
        <v>2283385.209999999</v>
      </c>
      <c r="CR92" s="222">
        <v>12260434.309999999</v>
      </c>
      <c r="CS92" s="222">
        <v>21518819.430000007</v>
      </c>
      <c r="CT92" s="222">
        <v>13523245.040000003</v>
      </c>
      <c r="CU92" s="222">
        <v>8614634.3600000013</v>
      </c>
      <c r="CV92" s="222">
        <v>-6165821.9699999988</v>
      </c>
      <c r="CW92" s="222">
        <v>10409470.359999999</v>
      </c>
      <c r="CX92" s="222">
        <v>-6344613.9699999988</v>
      </c>
      <c r="CY92" s="222">
        <v>1369958.3500000006</v>
      </c>
      <c r="CZ92" s="222">
        <v>8339488.8799999999</v>
      </c>
      <c r="DA92" s="222">
        <v>-55062937.439999998</v>
      </c>
      <c r="DB92" s="222">
        <v>28714112.789999992</v>
      </c>
      <c r="DC92" s="222">
        <v>-8109478.620000001</v>
      </c>
      <c r="DD92" s="222">
        <v>-2382234.4899999984</v>
      </c>
      <c r="DE92" s="222">
        <v>-3870066.3100000024</v>
      </c>
      <c r="DF92" s="222">
        <v>7373558.820000004</v>
      </c>
      <c r="DG92" s="222">
        <v>-10056883.930000002</v>
      </c>
      <c r="DH92" s="222">
        <v>-16602119.169999998</v>
      </c>
      <c r="DI92" s="222">
        <v>12918493.459999999</v>
      </c>
      <c r="DJ92" s="222">
        <v>681275315.30000007</v>
      </c>
      <c r="DK92" s="222">
        <v>-3317980.75</v>
      </c>
      <c r="DL92" s="222">
        <v>6139736.8099999987</v>
      </c>
      <c r="DM92" s="222">
        <v>17434558.309999999</v>
      </c>
      <c r="DN92" s="222">
        <v>-2536668.3899000008</v>
      </c>
      <c r="DO92" s="222">
        <v>-1791702.1100000013</v>
      </c>
      <c r="DP92" s="222">
        <v>23531645.580000006</v>
      </c>
      <c r="DQ92" s="222">
        <v>23551312.1501</v>
      </c>
      <c r="DR92" s="222">
        <v>5224954.0900000036</v>
      </c>
      <c r="DS92" s="222">
        <v>4392287.6899999976</v>
      </c>
      <c r="DT92" s="222">
        <v>-17761833.140000001</v>
      </c>
      <c r="DU92" s="222">
        <v>-39391878.750000007</v>
      </c>
      <c r="DV92" s="222">
        <v>-73866536.050000012</v>
      </c>
      <c r="DW92" s="222">
        <v>-11224547.189999998</v>
      </c>
      <c r="DX92" s="222">
        <v>-20813826.290000003</v>
      </c>
      <c r="DY92" s="222">
        <v>-4535613.57</v>
      </c>
      <c r="DZ92" s="222">
        <v>8663061.0199999996</v>
      </c>
      <c r="EA92" s="222">
        <v>-7345478.799999997</v>
      </c>
      <c r="EB92" s="222">
        <v>3961972.8199999984</v>
      </c>
      <c r="EC92" s="222">
        <v>-35322601.75</v>
      </c>
      <c r="ED92" s="222">
        <v>37643324.210000008</v>
      </c>
      <c r="EE92" s="222">
        <v>87345557.530000001</v>
      </c>
      <c r="EF92" s="222">
        <v>16336836.210000001</v>
      </c>
      <c r="EG92" s="222">
        <v>-483473.23000000045</v>
      </c>
      <c r="EH92" s="222">
        <v>14986298.640000001</v>
      </c>
      <c r="EI92" s="222">
        <v>-11762929.240000002</v>
      </c>
      <c r="EJ92" s="222">
        <v>-3174769.6400000006</v>
      </c>
      <c r="EK92" s="222">
        <v>-1884124.040000001</v>
      </c>
      <c r="EL92" s="222">
        <v>8735102.4600000009</v>
      </c>
      <c r="EM92" s="222">
        <v>-99446586.340000004</v>
      </c>
      <c r="EN92" s="222">
        <v>-3795830.84</v>
      </c>
      <c r="EO92" s="222">
        <v>-12243581.070000002</v>
      </c>
      <c r="EP92" s="222">
        <v>-2265509.5199999996</v>
      </c>
      <c r="EQ92" s="222">
        <v>-3804507.66</v>
      </c>
      <c r="ER92" s="222">
        <v>5850135.7299999995</v>
      </c>
      <c r="ES92" s="222">
        <v>-20075607.359999999</v>
      </c>
      <c r="ET92" s="222">
        <v>-13530320.25</v>
      </c>
      <c r="EU92" s="222">
        <v>-11995681.790000001</v>
      </c>
      <c r="EV92" s="222">
        <v>-56019197.330000013</v>
      </c>
      <c r="EW92" s="222">
        <v>29178488.809999999</v>
      </c>
      <c r="EX92" s="222">
        <v>17610502.77</v>
      </c>
      <c r="EY92" s="222">
        <v>-317104.83000000194</v>
      </c>
      <c r="EZ92" s="222">
        <v>2823478.7199999988</v>
      </c>
      <c r="FA92" s="222">
        <v>1471377.1799999997</v>
      </c>
      <c r="FB92" s="222">
        <v>13080696.859999999</v>
      </c>
      <c r="FC92" s="222">
        <v>6214571.2300000004</v>
      </c>
      <c r="FD92" s="222">
        <v>12794102.529999997</v>
      </c>
      <c r="FE92" s="222">
        <v>25848800.93</v>
      </c>
      <c r="FF92" s="222">
        <v>8861565.1000000015</v>
      </c>
      <c r="FG92" s="222">
        <v>5087698.4700000007</v>
      </c>
      <c r="FH92" s="222">
        <v>20061691.459999993</v>
      </c>
      <c r="FI92" s="222">
        <v>7856680.8499999978</v>
      </c>
      <c r="FJ92" s="222">
        <v>6117294.339999998</v>
      </c>
      <c r="FK92" s="222">
        <v>6724690.4800000004</v>
      </c>
      <c r="FL92" s="222">
        <v>-2357253.3200000003</v>
      </c>
      <c r="FM92" s="222">
        <v>21907647.600000001</v>
      </c>
      <c r="FN92" s="222">
        <v>2426894.7100000009</v>
      </c>
      <c r="FO92" s="222">
        <v>8969833.1900000013</v>
      </c>
      <c r="FP92" s="222">
        <v>729471607.66000009</v>
      </c>
      <c r="FQ92" s="222">
        <v>2106654.3899999987</v>
      </c>
      <c r="FR92" s="222">
        <v>11695430.510000002</v>
      </c>
      <c r="FS92" s="222">
        <v>-3273770.0799999982</v>
      </c>
      <c r="FT92" s="222">
        <v>15375687.859999999</v>
      </c>
      <c r="FU92" s="222">
        <v>9085793.8699999992</v>
      </c>
      <c r="FV92" s="222">
        <v>-19183258.359999999</v>
      </c>
      <c r="FW92" s="222">
        <v>-18399401.600000001</v>
      </c>
      <c r="FX92" s="222">
        <v>10096674.699999999</v>
      </c>
      <c r="FY92" s="222">
        <v>23240656.799999997</v>
      </c>
      <c r="FZ92" s="222">
        <v>-7618097</v>
      </c>
      <c r="GA92" s="222">
        <v>-4796518.8899999987</v>
      </c>
      <c r="GB92" s="222">
        <v>14451949.270000001</v>
      </c>
      <c r="GC92" s="222">
        <v>22574515.240000002</v>
      </c>
      <c r="GD92" s="222">
        <v>38731359.469999999</v>
      </c>
      <c r="GE92" s="222">
        <v>1646128.12</v>
      </c>
      <c r="GF92" s="222">
        <v>14937633.23</v>
      </c>
      <c r="GG92" s="222">
        <v>-6790922.3900000006</v>
      </c>
      <c r="GH92" s="222">
        <v>3721052.870000001</v>
      </c>
      <c r="GI92" s="222">
        <v>6661634.5199999996</v>
      </c>
      <c r="GJ92" s="222">
        <v>-3446072.3800000008</v>
      </c>
      <c r="GK92" s="222">
        <v>15558325.859999999</v>
      </c>
      <c r="GL92" s="222">
        <v>3625979.33</v>
      </c>
      <c r="GM92" s="222">
        <v>6418250.8099999996</v>
      </c>
      <c r="GN92" s="222">
        <v>4302458.58</v>
      </c>
      <c r="GO92" s="222">
        <v>2433346.0300000003</v>
      </c>
      <c r="GP92" s="222">
        <v>1826224.9100000262</v>
      </c>
      <c r="GQ92" s="222">
        <v>55712302.119999997</v>
      </c>
      <c r="GR92" s="222">
        <v>9793884.3200000003</v>
      </c>
      <c r="GS92" s="222">
        <v>4540670.8300000019</v>
      </c>
      <c r="GT92" s="222">
        <v>6396504.0600000005</v>
      </c>
      <c r="GU92" s="222">
        <v>4895901.129999999</v>
      </c>
      <c r="GV92" s="222">
        <v>5480337.2300000004</v>
      </c>
      <c r="GW92" s="222">
        <v>8590424.7899999991</v>
      </c>
      <c r="GX92" s="222">
        <v>-68380721.050000012</v>
      </c>
      <c r="GY92" s="222">
        <v>6567078.870000001</v>
      </c>
      <c r="GZ92" s="222">
        <v>-17047701.66</v>
      </c>
      <c r="HA92" s="222">
        <v>-12052481.6</v>
      </c>
      <c r="HB92" s="222">
        <v>-292338497.68000001</v>
      </c>
      <c r="HC92" s="222">
        <v>114575354.65000001</v>
      </c>
      <c r="HD92" s="222">
        <v>7688370.6600000039</v>
      </c>
      <c r="HE92" s="222">
        <v>-21783675.150000006</v>
      </c>
      <c r="HF92" s="222">
        <v>20882051.009999998</v>
      </c>
      <c r="HG92" s="222">
        <v>48497646.5</v>
      </c>
      <c r="HH92" s="222">
        <v>-6258643.7300000004</v>
      </c>
      <c r="HI92" s="222">
        <v>316217249.20999992</v>
      </c>
      <c r="HJ92" s="222">
        <v>-17006563.969999999</v>
      </c>
      <c r="HK92" s="222">
        <v>1531015</v>
      </c>
      <c r="HL92" s="222">
        <v>75365852.010000005</v>
      </c>
      <c r="HM92" s="222">
        <v>-9521496.3300000019</v>
      </c>
      <c r="HN92" s="222">
        <v>9587800.1400000006</v>
      </c>
      <c r="HO92" s="222">
        <v>26093479.559999999</v>
      </c>
      <c r="HP92" s="222">
        <v>-17267719.859999999</v>
      </c>
      <c r="HQ92" s="222">
        <v>-20218804.069999993</v>
      </c>
      <c r="HR92" s="222">
        <v>-73005114.470000014</v>
      </c>
      <c r="HS92" s="222">
        <v>-339615.29000000283</v>
      </c>
      <c r="HT92" s="222">
        <v>1946690.3600000013</v>
      </c>
      <c r="HU92" s="222">
        <v>6329786.9200000018</v>
      </c>
      <c r="HV92" s="222">
        <v>-1417465.0700000003</v>
      </c>
      <c r="HW92" s="222">
        <v>-19838945</v>
      </c>
      <c r="HX92" s="222">
        <v>-4215924.5</v>
      </c>
      <c r="HY92" s="222">
        <v>1254969.5599999987</v>
      </c>
      <c r="HZ92" s="222">
        <v>3308798.7699999996</v>
      </c>
      <c r="IA92" s="222">
        <v>7245535.2699999996</v>
      </c>
      <c r="IB92" s="222">
        <v>32445189.079999998</v>
      </c>
      <c r="IC92" s="222">
        <v>1453512.1600000001</v>
      </c>
      <c r="ID92" s="222">
        <v>-6330165.7600000016</v>
      </c>
      <c r="IE92" s="222">
        <v>-7896694.4700000007</v>
      </c>
      <c r="IF92" s="222">
        <v>2558270.8999999994</v>
      </c>
      <c r="IG92" s="222">
        <v>-147112639.01999998</v>
      </c>
      <c r="IH92" s="222">
        <v>73712112.219999999</v>
      </c>
      <c r="II92" s="222">
        <v>4172664.91</v>
      </c>
      <c r="IJ92" s="222">
        <v>-15219491.120000005</v>
      </c>
      <c r="IK92" s="222">
        <v>-59131184.720000006</v>
      </c>
      <c r="IL92" s="222">
        <v>469710.42000000179</v>
      </c>
      <c r="IM92" s="222">
        <v>-225585.91000000015</v>
      </c>
      <c r="IN92" s="222">
        <v>-4960925.1900000013</v>
      </c>
      <c r="IO92" s="222">
        <v>2765660.8199999984</v>
      </c>
      <c r="IP92" s="222">
        <v>-13813406.520000001</v>
      </c>
      <c r="IQ92" s="222">
        <v>39271049.990000002</v>
      </c>
      <c r="IR92" s="222">
        <v>-244858223.21000001</v>
      </c>
      <c r="IS92" s="222">
        <v>-193505118.47999996</v>
      </c>
      <c r="IT92" s="222">
        <v>-2176464.6799999997</v>
      </c>
      <c r="IU92" s="222">
        <v>1899929.379999999</v>
      </c>
      <c r="IV92" s="222">
        <v>40687695.769999996</v>
      </c>
      <c r="IW92" s="222">
        <v>5685796.9600000009</v>
      </c>
      <c r="IX92" s="222">
        <v>-2052705.9100000001</v>
      </c>
      <c r="IY92" s="222">
        <v>10287523.280000001</v>
      </c>
      <c r="IZ92" s="222">
        <v>-135817.75</v>
      </c>
      <c r="JA92" s="222">
        <v>-15080168.059999999</v>
      </c>
      <c r="JB92" s="222">
        <v>-15204700.379999999</v>
      </c>
      <c r="JC92" s="222">
        <v>-5592022.8199999984</v>
      </c>
      <c r="JD92" s="222">
        <v>14508672.61999999</v>
      </c>
      <c r="JE92" s="222">
        <v>-23844358.950000003</v>
      </c>
      <c r="JF92" s="222">
        <v>-1880052.5400000028</v>
      </c>
      <c r="JG92" s="222">
        <v>-1116913.0700000003</v>
      </c>
      <c r="JH92" s="222">
        <v>-8915266.0800000001</v>
      </c>
      <c r="JI92" s="222">
        <v>-1479005.1300000008</v>
      </c>
      <c r="JJ92" s="222">
        <v>-44525989.039999992</v>
      </c>
      <c r="JK92" s="222">
        <v>-5121038.6499999985</v>
      </c>
      <c r="JL92" s="222">
        <v>-7469377.75</v>
      </c>
      <c r="JM92" s="222">
        <v>13959693.240000002</v>
      </c>
      <c r="JN92" s="222">
        <v>-7042676.8800000027</v>
      </c>
      <c r="JO92" s="222">
        <v>-28672456.960000001</v>
      </c>
      <c r="JP92" s="222">
        <v>-938895.45999999717</v>
      </c>
      <c r="JQ92" s="222">
        <v>15541801.889999986</v>
      </c>
      <c r="JR92" s="222">
        <v>-32822272.11999999</v>
      </c>
      <c r="JS92" s="222">
        <v>12360587.790000001</v>
      </c>
      <c r="JT92" s="222">
        <v>4523146.84</v>
      </c>
      <c r="JU92" s="222">
        <v>-2025332.17</v>
      </c>
      <c r="JV92" s="222">
        <v>2513815.1500000004</v>
      </c>
      <c r="JW92" s="222">
        <v>-13118379.18</v>
      </c>
      <c r="JX92" s="222">
        <v>11284855.810000002</v>
      </c>
      <c r="JY92" s="222">
        <v>28865159.040000003</v>
      </c>
      <c r="JZ92" s="222">
        <v>-3724522.49</v>
      </c>
      <c r="KA92" s="222">
        <v>24926237.309999999</v>
      </c>
      <c r="KB92" s="222">
        <v>3154151.66</v>
      </c>
      <c r="KC92" s="222">
        <v>-2706666.16</v>
      </c>
      <c r="KD92" s="222">
        <v>11321774.65</v>
      </c>
      <c r="KE92" s="222">
        <v>3001006.8</v>
      </c>
      <c r="KF92" s="222">
        <v>324511169.96999997</v>
      </c>
      <c r="KG92" s="222">
        <v>-13310848.020000003</v>
      </c>
      <c r="KH92" s="222">
        <v>36365819.039999999</v>
      </c>
      <c r="KI92" s="222">
        <v>-15833614.950000001</v>
      </c>
      <c r="KJ92" s="222">
        <v>46031801.719999999</v>
      </c>
      <c r="KK92" s="222">
        <v>71710131.159999996</v>
      </c>
      <c r="KL92" s="222">
        <v>11122488.359999999</v>
      </c>
      <c r="KM92" s="222">
        <v>13198523.419999998</v>
      </c>
      <c r="KN92" s="222">
        <v>7702918.75</v>
      </c>
      <c r="KO92" s="222">
        <v>-3789614.4699999988</v>
      </c>
      <c r="KP92" s="222">
        <v>-4557055.32</v>
      </c>
      <c r="KQ92" s="222">
        <v>-11076410.920000002</v>
      </c>
      <c r="KR92" s="222">
        <v>-60379064.909999996</v>
      </c>
      <c r="KS92" s="222">
        <v>1293734.1300000027</v>
      </c>
      <c r="KT92" s="222">
        <v>-11550563.09</v>
      </c>
      <c r="KU92" s="222">
        <v>-102093928.63000001</v>
      </c>
      <c r="KV92" s="222">
        <v>73222769.649999991</v>
      </c>
      <c r="KW92" s="222">
        <v>44227175.929999977</v>
      </c>
      <c r="KX92" s="222">
        <v>-5508966.3300000001</v>
      </c>
      <c r="KY92" s="222">
        <v>432979.8900000006</v>
      </c>
      <c r="KZ92" s="222">
        <v>-31173374.919999998</v>
      </c>
      <c r="LA92" s="222">
        <v>-9256719.7300000004</v>
      </c>
      <c r="LB92" s="222">
        <v>-4734122.379999999</v>
      </c>
      <c r="LC92" s="222">
        <v>-2880404.4699999988</v>
      </c>
      <c r="LD92" s="222">
        <v>-7138415.3200000022</v>
      </c>
      <c r="LE92" s="222">
        <v>-113614305.60000002</v>
      </c>
      <c r="LF92" s="222">
        <v>-36121955.210000008</v>
      </c>
      <c r="LG92" s="222">
        <v>16610216.069999993</v>
      </c>
      <c r="LH92" s="222">
        <v>-13676834.040000007</v>
      </c>
      <c r="LI92" s="222">
        <v>2577280.6799999997</v>
      </c>
      <c r="LJ92" s="222">
        <v>-8920343.2399999984</v>
      </c>
      <c r="LK92" s="222">
        <v>-5733665.0099999998</v>
      </c>
      <c r="LL92" s="222">
        <v>-3245148.2699999996</v>
      </c>
      <c r="LM92" s="222">
        <v>-5393728.29</v>
      </c>
      <c r="LN92" s="222">
        <v>-12323046.77</v>
      </c>
      <c r="LO92" s="222">
        <v>-3097758.51</v>
      </c>
      <c r="LP92" s="222">
        <v>-80723788.719999999</v>
      </c>
      <c r="LQ92" s="222">
        <v>8490890.1699999999</v>
      </c>
      <c r="LR92" s="222">
        <v>22328074.189999998</v>
      </c>
      <c r="LS92" s="222">
        <v>251598857.68000001</v>
      </c>
      <c r="LT92" s="222">
        <v>-11736076.039999992</v>
      </c>
      <c r="LU92" s="222">
        <v>-142460031.14999998</v>
      </c>
      <c r="LV92" s="222">
        <v>4673068.3800000101</v>
      </c>
      <c r="LW92" s="222">
        <v>-14502804.890000001</v>
      </c>
      <c r="LX92" s="222">
        <v>15600963.850000001</v>
      </c>
      <c r="LY92" s="222">
        <v>6102618.2199999988</v>
      </c>
      <c r="LZ92" s="222">
        <v>20397021.539999995</v>
      </c>
      <c r="MA92" s="222">
        <v>26992713.929999996</v>
      </c>
      <c r="MB92" s="222">
        <v>65988641.210000008</v>
      </c>
      <c r="MC92" s="222">
        <v>-43508117.590000004</v>
      </c>
      <c r="MD92" s="222">
        <v>13315682.039999999</v>
      </c>
      <c r="ME92" s="222">
        <v>-59383241.589999974</v>
      </c>
      <c r="MF92" s="222">
        <v>13492377.060000001</v>
      </c>
      <c r="MG92" s="222">
        <v>22532683.350000001</v>
      </c>
      <c r="MH92" s="222">
        <v>19041595.540000003</v>
      </c>
      <c r="MI92" s="222">
        <v>21419656.82</v>
      </c>
      <c r="MJ92" s="222">
        <v>14087061.110000001</v>
      </c>
      <c r="MK92" s="222">
        <v>-5505499.8899999987</v>
      </c>
      <c r="ML92" s="222">
        <v>12056245.429999998</v>
      </c>
      <c r="MM92" s="222">
        <v>-6145780.0399999991</v>
      </c>
      <c r="MN92" s="222">
        <v>13450096.560000001</v>
      </c>
      <c r="MO92" s="222">
        <v>8752367.5700000003</v>
      </c>
      <c r="MP92" s="222">
        <v>18757014.649999999</v>
      </c>
      <c r="MQ92" s="222">
        <v>8360801.4599999785</v>
      </c>
      <c r="MR92" s="222">
        <v>5586234.3399999999</v>
      </c>
      <c r="MS92" s="222">
        <v>45448484.919999994</v>
      </c>
      <c r="MT92" s="222">
        <v>-13621377.810000002</v>
      </c>
      <c r="MU92" s="222">
        <v>22559945.940000005</v>
      </c>
      <c r="MV92" s="222">
        <v>3870137.4699999988</v>
      </c>
      <c r="MW92" s="222">
        <v>17282624.620700002</v>
      </c>
      <c r="MX92" s="222">
        <v>-28134451.490000002</v>
      </c>
      <c r="MY92" s="222">
        <v>-8076466.3900000006</v>
      </c>
      <c r="MZ92" s="222">
        <v>-1892322.540000001</v>
      </c>
      <c r="NA92" s="222">
        <v>23535685.48</v>
      </c>
      <c r="NB92" s="222">
        <v>338726315.36000001</v>
      </c>
      <c r="NC92" s="222">
        <v>133196991.78</v>
      </c>
      <c r="ND92" s="222">
        <v>13522207.34</v>
      </c>
      <c r="NE92" s="222">
        <v>252658176.10999998</v>
      </c>
      <c r="NF92" s="222">
        <v>8849272.7800000012</v>
      </c>
      <c r="NG92" s="222">
        <v>30838611.799999997</v>
      </c>
      <c r="NH92" s="222">
        <v>103973344.57000001</v>
      </c>
      <c r="NI92" s="222">
        <v>98756865.810000017</v>
      </c>
      <c r="NJ92" s="222">
        <v>23578973.219999999</v>
      </c>
      <c r="NK92" s="222">
        <v>121417655.3</v>
      </c>
      <c r="NL92" s="222">
        <v>64866213.590000004</v>
      </c>
      <c r="NM92" s="222">
        <v>31658130.756000001</v>
      </c>
      <c r="NN92" s="222">
        <v>66859139.150000006</v>
      </c>
      <c r="NO92" s="222">
        <v>11558727.09</v>
      </c>
      <c r="NP92" s="222">
        <v>2092336.9399999995</v>
      </c>
      <c r="NQ92" s="222">
        <v>10048911.669999998</v>
      </c>
      <c r="NR92" s="222">
        <v>13391638.670000002</v>
      </c>
      <c r="NS92" s="222">
        <v>10043076.140000001</v>
      </c>
      <c r="NT92" s="222">
        <v>14797144.41</v>
      </c>
      <c r="NU92" s="222">
        <v>-7393596.8200000525</v>
      </c>
      <c r="NV92" s="222">
        <v>19284174.170000017</v>
      </c>
      <c r="NW92" s="222">
        <v>11496716.190000001</v>
      </c>
      <c r="NX92" s="222">
        <v>-2961813.2199999988</v>
      </c>
      <c r="NY92" s="222">
        <v>12784629.83</v>
      </c>
      <c r="NZ92" s="222">
        <v>-4847395.7199999988</v>
      </c>
      <c r="OA92" s="222">
        <v>1479947.4100000001</v>
      </c>
      <c r="OB92" s="222">
        <v>557295473.04999995</v>
      </c>
      <c r="OC92" s="222">
        <v>-103978238.05000001</v>
      </c>
      <c r="OD92" s="222">
        <v>25183187.379999999</v>
      </c>
      <c r="OE92" s="222">
        <v>-67791952.340000004</v>
      </c>
      <c r="OF92" s="222">
        <v>-6939900.1700000018</v>
      </c>
      <c r="OG92" s="222">
        <v>45850649.619999997</v>
      </c>
      <c r="OH92" s="222">
        <v>-32125719.990000002</v>
      </c>
      <c r="OI92" s="222">
        <v>3330494.629999999</v>
      </c>
      <c r="OJ92" s="222">
        <v>79878286.780000001</v>
      </c>
      <c r="OK92" s="222">
        <v>-297507066.69</v>
      </c>
      <c r="OL92" s="222">
        <v>24632078.969999999</v>
      </c>
      <c r="OM92" s="222">
        <v>446247602.03000003</v>
      </c>
      <c r="ON92" s="222">
        <v>23443841.180000003</v>
      </c>
      <c r="OO92" s="222">
        <v>-5376435.950000003</v>
      </c>
      <c r="OP92" s="222">
        <v>71385304.969999999</v>
      </c>
      <c r="OQ92" s="222">
        <v>216242754.55000001</v>
      </c>
      <c r="OR92" s="222">
        <v>8368130.4400000013</v>
      </c>
      <c r="OS92" s="222">
        <v>38300978.540000007</v>
      </c>
      <c r="OT92" s="222">
        <v>-9074088.8400000017</v>
      </c>
      <c r="OU92" s="222">
        <v>23903055.779999997</v>
      </c>
      <c r="OV92" s="222">
        <v>16861612.819999993</v>
      </c>
      <c r="OW92" s="222">
        <v>18938693.329999998</v>
      </c>
      <c r="OX92" s="222">
        <v>18568082.07</v>
      </c>
      <c r="OY92" s="222">
        <v>11333880.359999999</v>
      </c>
      <c r="OZ92" s="222">
        <v>-43797906.060000002</v>
      </c>
      <c r="PA92" s="222">
        <v>9079924.8300000001</v>
      </c>
      <c r="PB92" s="222">
        <v>-23504991.409999996</v>
      </c>
      <c r="PC92" s="222">
        <v>-533819.84999999963</v>
      </c>
      <c r="PD92" s="222">
        <v>17082108.890000001</v>
      </c>
      <c r="PE92" s="222">
        <v>-10661402.490000002</v>
      </c>
      <c r="PF92" s="222">
        <v>550141.01999999955</v>
      </c>
      <c r="PG92" s="222">
        <v>-2360501.4299999997</v>
      </c>
      <c r="PH92" s="222">
        <v>-3762417.9000000022</v>
      </c>
      <c r="PI92" s="222">
        <v>-5184492.2000000011</v>
      </c>
      <c r="PJ92" s="222">
        <v>27158761.150000006</v>
      </c>
      <c r="PK92" s="222">
        <v>9903372.6700000018</v>
      </c>
      <c r="PL92" s="222">
        <v>-3364324.24</v>
      </c>
      <c r="PM92" s="222">
        <v>-30975885.739999998</v>
      </c>
      <c r="PN92" s="222">
        <v>46967.689999999478</v>
      </c>
      <c r="PO92" s="222">
        <v>-53508.730000000447</v>
      </c>
      <c r="PP92" s="222">
        <v>-556350.97000000067</v>
      </c>
      <c r="PQ92" s="222">
        <v>-820894.29999999981</v>
      </c>
      <c r="PR92" s="222">
        <v>45529911.820000052</v>
      </c>
      <c r="PS92" s="222">
        <v>9848744.9800000004</v>
      </c>
      <c r="PT92" s="222">
        <v>-11241578.810000002</v>
      </c>
      <c r="PU92" s="222">
        <v>16889864.649999999</v>
      </c>
      <c r="PV92" s="222">
        <v>-125168136.27999999</v>
      </c>
      <c r="PW92" s="222">
        <v>-12718223.68</v>
      </c>
      <c r="PX92" s="222">
        <v>-19914581.549999997</v>
      </c>
      <c r="PY92" s="222">
        <v>-2898266.8199999994</v>
      </c>
      <c r="PZ92" s="222">
        <v>3022967.7300000042</v>
      </c>
      <c r="QA92" s="222">
        <v>722450.66999999993</v>
      </c>
      <c r="QB92" s="222">
        <v>6620127.2100000009</v>
      </c>
      <c r="QC92" s="222">
        <v>-9416369.1699999981</v>
      </c>
      <c r="QD92" s="222">
        <v>11641479.859999998</v>
      </c>
      <c r="QE92" s="222">
        <v>30224988.629999995</v>
      </c>
      <c r="QF92" s="222">
        <v>-33371659.169999998</v>
      </c>
      <c r="QG92" s="222">
        <v>25139332.790000003</v>
      </c>
      <c r="QH92" s="222">
        <v>-9394444.2999999989</v>
      </c>
      <c r="QI92" s="222">
        <v>-15355549.109999999</v>
      </c>
      <c r="QJ92" s="222">
        <v>-4976964.9399999995</v>
      </c>
      <c r="QK92" s="222">
        <v>-43793821.719999999</v>
      </c>
      <c r="QL92" s="222">
        <v>-33200780.480000004</v>
      </c>
      <c r="QM92" s="222">
        <v>-7772267.5800000001</v>
      </c>
      <c r="QN92" s="222">
        <v>-897701.81999999983</v>
      </c>
      <c r="QO92" s="222">
        <v>-6773273.8799999999</v>
      </c>
      <c r="QP92" s="222">
        <v>-974880.48</v>
      </c>
      <c r="QQ92" s="222">
        <v>4872368.8500000015</v>
      </c>
      <c r="QR92" s="222">
        <v>28635470.629999995</v>
      </c>
      <c r="QS92" s="222">
        <v>-1777669.2199999988</v>
      </c>
      <c r="QT92" s="222">
        <v>-1049525.9399999976</v>
      </c>
      <c r="QU92" s="222">
        <v>24854997.629999999</v>
      </c>
      <c r="QV92" s="222">
        <v>6948238.4800000004</v>
      </c>
      <c r="QW92" s="222">
        <v>100977193.67</v>
      </c>
      <c r="QX92" s="222">
        <v>2367063.5999999978</v>
      </c>
      <c r="QY92" s="222">
        <v>-6009044.3599999994</v>
      </c>
      <c r="QZ92" s="222">
        <v>74784998.920000002</v>
      </c>
      <c r="RA92" s="222">
        <v>4052082.3699999992</v>
      </c>
      <c r="RB92" s="222">
        <v>1379780.5399999991</v>
      </c>
      <c r="RC92" s="222">
        <v>20008496.689999998</v>
      </c>
      <c r="RD92" s="222">
        <v>6579304.5599999987</v>
      </c>
      <c r="RE92" s="222">
        <v>160270770.31999999</v>
      </c>
      <c r="RF92" s="222">
        <v>-33655906.640000001</v>
      </c>
      <c r="RG92" s="222">
        <v>-12159267.640000001</v>
      </c>
      <c r="RH92" s="222">
        <v>40304431.700000003</v>
      </c>
      <c r="RI92" s="222">
        <v>-19300462.329999998</v>
      </c>
      <c r="RJ92" s="222">
        <v>-21230635.300000001</v>
      </c>
      <c r="RK92" s="222">
        <v>-74116360.850000009</v>
      </c>
      <c r="RL92" s="222">
        <v>8171334.8200000003</v>
      </c>
      <c r="RM92" s="222">
        <v>11141198.48</v>
      </c>
      <c r="RN92" s="222">
        <v>-42077571.699999996</v>
      </c>
      <c r="RO92" s="222">
        <v>-25497071.199999996</v>
      </c>
      <c r="RP92" s="222">
        <v>2058096.0200000014</v>
      </c>
      <c r="RQ92" s="222">
        <v>581749</v>
      </c>
      <c r="RR92" s="222">
        <v>-14368078.579999998</v>
      </c>
      <c r="RS92" s="222">
        <v>-5076290.1099999994</v>
      </c>
      <c r="RT92" s="222">
        <v>3044761.0300000012</v>
      </c>
      <c r="RU92" s="222">
        <v>-3678964.6000000015</v>
      </c>
      <c r="RV92" s="222">
        <v>9367644.2299999986</v>
      </c>
      <c r="RW92" s="222">
        <v>-4032612.84</v>
      </c>
      <c r="RX92" s="222">
        <v>-3489256.8900000006</v>
      </c>
      <c r="RY92" s="222">
        <v>-31599924.960000008</v>
      </c>
      <c r="RZ92" s="222">
        <v>14280742.1</v>
      </c>
      <c r="SA92" s="222">
        <v>10869405.630000001</v>
      </c>
      <c r="SB92" s="222">
        <v>10987059.899999999</v>
      </c>
      <c r="SC92" s="222">
        <v>10663238.919999998</v>
      </c>
      <c r="SD92" s="222">
        <v>1649935.0099999998</v>
      </c>
      <c r="SE92" s="222">
        <v>12431360.520000001</v>
      </c>
      <c r="SF92" s="222">
        <v>15287269.720000003</v>
      </c>
      <c r="SG92" s="222">
        <v>17620456.539999999</v>
      </c>
      <c r="SH92" s="222">
        <v>22072572.110000003</v>
      </c>
      <c r="SI92" s="222">
        <v>-47508313.870000005</v>
      </c>
      <c r="SJ92" s="222">
        <v>4049832.33</v>
      </c>
      <c r="SK92" s="222">
        <v>-40832594.879999995</v>
      </c>
      <c r="SL92" s="222">
        <v>18765607.489999998</v>
      </c>
      <c r="SM92" s="222">
        <v>3578705.1000000015</v>
      </c>
      <c r="SN92" s="222">
        <v>6490629.6899999976</v>
      </c>
      <c r="SO92" s="222">
        <v>18588090.920000002</v>
      </c>
      <c r="SP92" s="222">
        <v>12037390.909999998</v>
      </c>
      <c r="SQ92" s="222">
        <v>3426850.3100000024</v>
      </c>
      <c r="SR92" s="222">
        <v>4837893.1000000015</v>
      </c>
      <c r="SS92" s="222">
        <v>-164631842.48000002</v>
      </c>
      <c r="ST92" s="222">
        <v>7946347.0500000007</v>
      </c>
      <c r="SU92" s="222">
        <v>22350614.310000002</v>
      </c>
      <c r="SV92" s="222">
        <v>8102455.0300000049</v>
      </c>
      <c r="SW92" s="222">
        <v>5319547.5199999996</v>
      </c>
      <c r="SX92" s="222">
        <v>9213834.8699999992</v>
      </c>
      <c r="SY92" s="222">
        <v>11071187.800000001</v>
      </c>
      <c r="SZ92" s="222">
        <v>-29378803.609999996</v>
      </c>
      <c r="TA92" s="222">
        <v>-1967239</v>
      </c>
      <c r="TB92" s="222">
        <v>-3234303.01</v>
      </c>
      <c r="TC92" s="222">
        <v>24779260.420000002</v>
      </c>
      <c r="TD92" s="222">
        <v>-8700416.6899999995</v>
      </c>
      <c r="TE92" s="222">
        <v>46986285.450000003</v>
      </c>
      <c r="TF92" s="222">
        <v>353251.07999999914</v>
      </c>
      <c r="TG92" s="222">
        <v>-285965723.95999998</v>
      </c>
      <c r="TH92" s="222">
        <v>1587650.2999999989</v>
      </c>
      <c r="TI92" s="222">
        <v>7817364.4600000009</v>
      </c>
      <c r="TJ92" s="222">
        <v>-40230908.950000003</v>
      </c>
      <c r="TK92" s="222">
        <v>-15322499.17</v>
      </c>
      <c r="TL92" s="222">
        <v>-2882555.9699999997</v>
      </c>
      <c r="TM92" s="222">
        <v>2505268.2100000009</v>
      </c>
      <c r="TN92" s="222">
        <v>-8683239.6700000018</v>
      </c>
      <c r="TO92" s="222">
        <v>7278284.7700000014</v>
      </c>
      <c r="TP92" s="222">
        <v>-15398579.219999999</v>
      </c>
      <c r="TQ92" s="222">
        <v>-31548085.310000002</v>
      </c>
      <c r="TR92" s="222">
        <v>6814894.6999999993</v>
      </c>
      <c r="TS92" s="222">
        <v>-1666321.0600000005</v>
      </c>
      <c r="TT92" s="222">
        <v>-8494485.4200000018</v>
      </c>
      <c r="TU92" s="222">
        <v>765711.0700000003</v>
      </c>
      <c r="TV92" s="222">
        <v>11085771.34</v>
      </c>
      <c r="TW92" s="222">
        <v>-32733991.810000002</v>
      </c>
      <c r="TX92" s="222">
        <v>-2425728.5699999984</v>
      </c>
      <c r="TY92" s="222">
        <v>211370248.86000001</v>
      </c>
      <c r="TZ92" s="222">
        <v>-13586707.189999998</v>
      </c>
      <c r="UA92" s="222">
        <v>-8670211.7800000012</v>
      </c>
      <c r="UB92" s="222">
        <v>-5966783.4800000004</v>
      </c>
      <c r="UC92" s="222">
        <v>-191245108.31999999</v>
      </c>
      <c r="UD92" s="222">
        <v>9597910.0499999989</v>
      </c>
      <c r="UE92" s="222">
        <v>-9571717.5399999991</v>
      </c>
      <c r="UF92" s="222">
        <v>3143527.3100000024</v>
      </c>
      <c r="UG92" s="222">
        <v>-4618372.4500000011</v>
      </c>
      <c r="UH92" s="222">
        <v>-56346096.969999999</v>
      </c>
      <c r="UI92" s="222">
        <v>-14080557.580000002</v>
      </c>
      <c r="UJ92" s="222">
        <v>-11347288.960000001</v>
      </c>
      <c r="UK92" s="222">
        <v>-12052132.789999999</v>
      </c>
      <c r="UL92" s="222">
        <v>-11633689.819999998</v>
      </c>
      <c r="UM92" s="222">
        <v>-11422586.170000002</v>
      </c>
      <c r="UN92" s="222">
        <v>269940690.00000006</v>
      </c>
      <c r="UO92" s="222">
        <v>-9459784.3399999999</v>
      </c>
      <c r="UP92" s="222">
        <v>-11637439.359999999</v>
      </c>
      <c r="UQ92" s="222">
        <v>-85862425.99000001</v>
      </c>
      <c r="UR92" s="222">
        <v>2391558.11</v>
      </c>
      <c r="US92" s="222">
        <v>-1472038.040000001</v>
      </c>
      <c r="UT92" s="222">
        <v>-38088457.299999997</v>
      </c>
      <c r="UU92" s="222">
        <v>-2104922.6799999997</v>
      </c>
      <c r="UV92" s="222">
        <v>-5983792.1199999992</v>
      </c>
      <c r="UW92" s="222">
        <v>8294105.2199999988</v>
      </c>
      <c r="UX92" s="222">
        <v>-12603556.969999999</v>
      </c>
      <c r="UY92" s="222">
        <v>-14815808.359999999</v>
      </c>
      <c r="UZ92" s="222">
        <v>14756042.900000002</v>
      </c>
      <c r="VA92" s="222">
        <v>21091909.859999999</v>
      </c>
      <c r="VB92" s="222">
        <v>2883674.2400000021</v>
      </c>
      <c r="VC92" s="222">
        <v>876289.57999999821</v>
      </c>
      <c r="VD92" s="222">
        <v>-896220.05000000075</v>
      </c>
      <c r="VE92" s="222">
        <v>-5305607.24</v>
      </c>
      <c r="VF92" s="222">
        <v>-35928467.829999998</v>
      </c>
      <c r="VG92" s="222">
        <v>-4143059.330000001</v>
      </c>
      <c r="VH92" s="222">
        <v>4228914.6900000004</v>
      </c>
      <c r="VI92" s="222">
        <v>11891698.050000001</v>
      </c>
      <c r="VJ92" s="222">
        <v>-39483683.340000033</v>
      </c>
      <c r="VK92" s="222">
        <v>9237298.7400000021</v>
      </c>
      <c r="VL92" s="222">
        <v>19438221.890000001</v>
      </c>
      <c r="VM92" s="222">
        <v>-4719028.450000003</v>
      </c>
      <c r="VN92" s="222">
        <v>-5132965.43</v>
      </c>
      <c r="VO92" s="222">
        <v>-12621415.360000003</v>
      </c>
      <c r="VP92" s="222">
        <v>-10506262.100000001</v>
      </c>
      <c r="VQ92" s="222">
        <v>-6440389.71</v>
      </c>
      <c r="VR92" s="222">
        <v>18410112.899999999</v>
      </c>
      <c r="VS92" s="222">
        <v>-25101996</v>
      </c>
      <c r="VT92" s="222">
        <v>6368786.3500000015</v>
      </c>
      <c r="VU92" s="222">
        <v>53838515.240000002</v>
      </c>
      <c r="VV92" s="222">
        <v>1583261.1900000013</v>
      </c>
      <c r="VW92" s="222">
        <v>30002154.059999999</v>
      </c>
      <c r="VX92" s="222">
        <v>-853838.95999999903</v>
      </c>
      <c r="VY92" s="222">
        <v>1522681349.3299999</v>
      </c>
      <c r="VZ92" s="222">
        <v>18718797.969999999</v>
      </c>
      <c r="WA92" s="222">
        <v>53749298.969999999</v>
      </c>
      <c r="WB92" s="222">
        <v>10197264.440999996</v>
      </c>
      <c r="WC92" s="222">
        <v>13553264.590000002</v>
      </c>
      <c r="WD92" s="222">
        <v>-4992694.9600000009</v>
      </c>
      <c r="WE92" s="222">
        <v>-17278126.280000001</v>
      </c>
      <c r="WF92" s="222">
        <v>3363284.6700000018</v>
      </c>
      <c r="WG92" s="222">
        <v>28712395.789999999</v>
      </c>
      <c r="WH92" s="222">
        <v>-8963083.6699999981</v>
      </c>
      <c r="WI92" s="222">
        <v>-3061966.3499999996</v>
      </c>
      <c r="WJ92" s="222">
        <v>-21160918.530000001</v>
      </c>
      <c r="WK92" s="222">
        <v>13916798.169999998</v>
      </c>
      <c r="WL92" s="222">
        <v>1075967.0700000003</v>
      </c>
      <c r="WM92" s="222">
        <v>12170767.609999999</v>
      </c>
      <c r="WN92" s="222">
        <v>23149029.199999996</v>
      </c>
      <c r="WO92" s="222">
        <v>6558206.8799999952</v>
      </c>
      <c r="WP92" s="222">
        <v>-7689705.429999996</v>
      </c>
      <c r="WQ92" s="222">
        <v>4051398.5299999993</v>
      </c>
      <c r="WR92" s="222">
        <v>-4358830.4800000042</v>
      </c>
      <c r="WS92" s="222">
        <v>20867316.979999989</v>
      </c>
      <c r="WT92" s="222">
        <v>-5157335.8699999992</v>
      </c>
      <c r="WU92" s="222">
        <v>16940772.780000001</v>
      </c>
      <c r="WV92" s="222">
        <v>13599200.410000002</v>
      </c>
      <c r="WW92" s="222">
        <v>8637537.0900000017</v>
      </c>
      <c r="WX92" s="222">
        <v>-3176447.5199999996</v>
      </c>
      <c r="WY92" s="222">
        <v>5964944.3999999994</v>
      </c>
      <c r="WZ92" s="222">
        <v>6497656.0700000003</v>
      </c>
      <c r="XA92" s="222">
        <v>29590437.459999979</v>
      </c>
      <c r="XB92" s="222">
        <v>-2631221.34</v>
      </c>
      <c r="XC92" s="222">
        <v>19835219.329999998</v>
      </c>
      <c r="XD92" s="222">
        <v>16790396.57</v>
      </c>
      <c r="XE92" s="222">
        <v>10969427.090000002</v>
      </c>
      <c r="XF92" s="222">
        <v>451706356.37</v>
      </c>
      <c r="XG92" s="222">
        <v>2795933.9800000004</v>
      </c>
      <c r="XH92" s="222">
        <v>73083058.799999997</v>
      </c>
      <c r="XI92" s="222">
        <v>28039229.439999983</v>
      </c>
      <c r="XJ92" s="222">
        <v>5168215.43</v>
      </c>
      <c r="XK92" s="222">
        <v>7236632.8000000007</v>
      </c>
      <c r="XL92" s="222">
        <v>-9178322.8700000048</v>
      </c>
      <c r="XM92" s="222">
        <v>54812991.470000006</v>
      </c>
      <c r="XN92" s="222">
        <v>2984469.5</v>
      </c>
      <c r="XO92" s="222">
        <v>-12790459.660000004</v>
      </c>
      <c r="XP92" s="222">
        <v>12557935.510000002</v>
      </c>
      <c r="XQ92" s="222">
        <v>3626636.5100000016</v>
      </c>
      <c r="XR92" s="222">
        <v>9080051.089999998</v>
      </c>
      <c r="XS92" s="222">
        <v>9034387.4000000022</v>
      </c>
      <c r="XT92" s="222">
        <v>43383173.469999999</v>
      </c>
      <c r="XU92" s="222">
        <v>3322568.7200000007</v>
      </c>
      <c r="XV92" s="222">
        <v>14364416.629999999</v>
      </c>
      <c r="XW92" s="222">
        <v>11542318.539999999</v>
      </c>
      <c r="XX92" s="222">
        <v>4302585.92</v>
      </c>
      <c r="XY92" s="222">
        <v>6259697.1899999995</v>
      </c>
      <c r="XZ92" s="222">
        <v>5688502.6499999994</v>
      </c>
      <c r="YA92" s="222">
        <v>46002469.200000003</v>
      </c>
      <c r="YB92" s="222">
        <v>41211716.43</v>
      </c>
      <c r="YC92" s="222">
        <v>278227310.16999996</v>
      </c>
      <c r="YD92" s="222">
        <v>12653000.200000003</v>
      </c>
      <c r="YE92" s="222">
        <v>22740505.090000004</v>
      </c>
      <c r="YF92" s="222">
        <v>51636008.950000003</v>
      </c>
      <c r="YG92" s="222">
        <v>45728369.870000005</v>
      </c>
      <c r="YH92" s="222">
        <v>16111012.65</v>
      </c>
      <c r="YI92" s="222">
        <v>18727490.479999997</v>
      </c>
      <c r="YJ92" s="222">
        <v>15716335.709999999</v>
      </c>
      <c r="YK92" s="222">
        <v>18426104.230000004</v>
      </c>
      <c r="YL92" s="222">
        <v>8878325.8599999994</v>
      </c>
      <c r="YM92" s="222">
        <v>34053540.75</v>
      </c>
      <c r="YN92" s="222">
        <v>9892592.3500000015</v>
      </c>
      <c r="YO92" s="222">
        <v>24194265.02</v>
      </c>
      <c r="YP92" s="222">
        <v>9917424</v>
      </c>
      <c r="YQ92" s="222">
        <v>62508814.869999997</v>
      </c>
      <c r="YR92" s="222">
        <v>59714693.25</v>
      </c>
      <c r="YS92" s="222">
        <v>17773522.629999999</v>
      </c>
      <c r="YT92" s="222">
        <v>43111163.870000005</v>
      </c>
      <c r="YU92" s="222">
        <v>-592118.76000000164</v>
      </c>
      <c r="YV92" s="222">
        <v>14472711.289999999</v>
      </c>
      <c r="YW92" s="222">
        <v>94877.5</v>
      </c>
      <c r="YX92" s="222">
        <v>-1174968.7000000011</v>
      </c>
      <c r="YY92" s="222">
        <v>8523296.7599999998</v>
      </c>
      <c r="YZ92" s="222">
        <v>21598407.57</v>
      </c>
      <c r="ZA92" s="222">
        <v>5694086.7100000083</v>
      </c>
      <c r="ZB92" s="222">
        <v>415768.30999999959</v>
      </c>
      <c r="ZC92" s="222">
        <v>23446630.899999999</v>
      </c>
      <c r="ZD92" s="222">
        <v>-10163017.950000001</v>
      </c>
      <c r="ZE92" s="222">
        <v>25050548.460000001</v>
      </c>
      <c r="ZF92" s="222">
        <v>-2936434.96</v>
      </c>
      <c r="ZG92" s="222">
        <v>-2232314.4800000004</v>
      </c>
      <c r="ZH92" s="222">
        <v>3753400.4800000004</v>
      </c>
      <c r="ZI92" s="222">
        <v>-1543008.799999997</v>
      </c>
      <c r="ZJ92" s="222">
        <v>-9322701.1100000143</v>
      </c>
      <c r="ZK92" s="222">
        <v>17359827.25</v>
      </c>
      <c r="ZL92" s="222">
        <v>44918857.710000008</v>
      </c>
      <c r="ZM92" s="222">
        <v>205644310.98000002</v>
      </c>
      <c r="ZN92" s="222">
        <v>67070185.659999996</v>
      </c>
      <c r="ZO92" s="222">
        <v>37094756.5</v>
      </c>
      <c r="ZP92" s="222">
        <v>34101981.890000001</v>
      </c>
      <c r="ZQ92" s="222">
        <v>109403735.64</v>
      </c>
      <c r="ZR92" s="222">
        <v>297354796.46999997</v>
      </c>
      <c r="ZS92" s="222">
        <v>11546997.970000006</v>
      </c>
      <c r="ZT92" s="222">
        <v>31805846.700000003</v>
      </c>
      <c r="ZU92" s="222">
        <v>30732377.380000003</v>
      </c>
      <c r="ZV92" s="222">
        <v>14489504.48</v>
      </c>
      <c r="ZW92" s="222">
        <v>17168321.890000001</v>
      </c>
      <c r="ZX92" s="222">
        <v>5197308.16</v>
      </c>
      <c r="ZY92" s="222">
        <v>11012253.870000001</v>
      </c>
      <c r="ZZ92" s="222">
        <v>12730460.269999998</v>
      </c>
      <c r="AAA92" s="222">
        <v>20342968.25</v>
      </c>
      <c r="AAB92" s="222">
        <v>12251784.919999998</v>
      </c>
      <c r="AAC92" s="222">
        <v>32269161.329999998</v>
      </c>
      <c r="AAD92" s="222">
        <v>7706540.8899999997</v>
      </c>
      <c r="AAE92" s="222">
        <v>21267016.66</v>
      </c>
      <c r="AAF92" s="222">
        <v>14554019.020000011</v>
      </c>
      <c r="AAG92" s="222">
        <v>1704437.8599999994</v>
      </c>
      <c r="AAH92" s="222">
        <v>5591418.5</v>
      </c>
      <c r="AAI92" s="222">
        <v>-4976286.41</v>
      </c>
      <c r="AAJ92" s="222">
        <v>6001246.1800000016</v>
      </c>
      <c r="AAK92" s="222">
        <v>-14649146.169999998</v>
      </c>
      <c r="AAL92" s="222">
        <v>5552492.2299999986</v>
      </c>
      <c r="AAM92" s="222">
        <v>503106956.85000002</v>
      </c>
      <c r="AAN92" s="222">
        <v>-6370917.2800000012</v>
      </c>
      <c r="AAO92" s="222">
        <v>2826144.0800000019</v>
      </c>
      <c r="AAP92" s="222">
        <v>38600546.18</v>
      </c>
      <c r="AAQ92" s="222">
        <v>-12568373.340000004</v>
      </c>
      <c r="AAR92" s="222">
        <v>40283839.230000004</v>
      </c>
      <c r="AAS92" s="222">
        <v>13378551.559999999</v>
      </c>
      <c r="AAT92" s="222">
        <v>16525030.59</v>
      </c>
      <c r="AAU92" s="222">
        <v>-27554489.659999996</v>
      </c>
      <c r="AAV92" s="222">
        <v>6870440.629999999</v>
      </c>
      <c r="AAW92" s="222">
        <v>-9269520.7799999975</v>
      </c>
      <c r="AAX92" s="222">
        <v>-87088023.139999986</v>
      </c>
      <c r="AAY92" s="222">
        <v>-10632947.230000004</v>
      </c>
      <c r="AAZ92" s="222">
        <v>-4431778.66</v>
      </c>
      <c r="ABA92" s="222">
        <v>-3290939.5999999996</v>
      </c>
      <c r="ABB92" s="222">
        <v>-3306557.2100000009</v>
      </c>
      <c r="ABC92" s="222">
        <v>12125467.01</v>
      </c>
      <c r="ABD92" s="222">
        <v>21645702.149999999</v>
      </c>
      <c r="ABE92" s="222">
        <v>2713906.17</v>
      </c>
      <c r="ABF92" s="222">
        <v>-27298270.099999994</v>
      </c>
      <c r="ABG92" s="222">
        <v>-115948210.78</v>
      </c>
      <c r="ABH92" s="222">
        <v>16682728.389999997</v>
      </c>
      <c r="ABI92" s="222">
        <v>2804512.2899999991</v>
      </c>
      <c r="ABJ92" s="222">
        <v>-5897452.5500000007</v>
      </c>
      <c r="ABK92" s="222">
        <v>32733070.300000001</v>
      </c>
      <c r="ABL92" s="222">
        <v>6001323.2200000007</v>
      </c>
      <c r="ABM92" s="222">
        <v>-66828315.219999999</v>
      </c>
      <c r="ABN92" s="222">
        <v>51737030.060000002</v>
      </c>
      <c r="ABO92" s="222">
        <v>-6311070.5</v>
      </c>
      <c r="ABP92" s="222">
        <v>18118583.599999998</v>
      </c>
      <c r="ABQ92" s="222">
        <v>-9773508.9299999997</v>
      </c>
      <c r="ABR92" s="222">
        <v>8988316.5600000005</v>
      </c>
      <c r="ABS92" s="222">
        <v>383238.08999999985</v>
      </c>
      <c r="ABT92" s="222">
        <v>-2590861.5300000012</v>
      </c>
      <c r="ABU92" s="222">
        <v>29682664.289999999</v>
      </c>
      <c r="ABV92" s="222">
        <v>-235193082.11000001</v>
      </c>
      <c r="ABW92" s="222">
        <v>23078617.420000002</v>
      </c>
      <c r="ABX92" s="222">
        <v>32000494.080000002</v>
      </c>
      <c r="ABY92" s="222">
        <v>-4944270.74</v>
      </c>
      <c r="ABZ92" s="222">
        <v>10361343.43</v>
      </c>
      <c r="ACA92" s="222">
        <v>-36136626.770000003</v>
      </c>
      <c r="ACB92" s="222">
        <v>-4233589.9000000004</v>
      </c>
      <c r="ACC92" s="222">
        <v>1123158.7300000004</v>
      </c>
      <c r="ACD92" s="222">
        <v>-553182.6400000006</v>
      </c>
      <c r="ACE92" s="222">
        <v>-11035897.850000001</v>
      </c>
      <c r="ACF92" s="222">
        <v>-3039951.0199999996</v>
      </c>
      <c r="ACG92" s="222">
        <v>181357663.04000002</v>
      </c>
      <c r="ACH92" s="222">
        <v>-2438814.7599999998</v>
      </c>
      <c r="ACI92" s="222">
        <v>-12711495.59</v>
      </c>
      <c r="ACJ92" s="222">
        <v>-12156460.890000004</v>
      </c>
      <c r="ACK92" s="222">
        <v>10076834.359999999</v>
      </c>
      <c r="ACL92" s="222">
        <v>-20799561.379999999</v>
      </c>
      <c r="ACM92" s="222">
        <v>37778514.469999999</v>
      </c>
      <c r="ACN92" s="222">
        <v>69395581.519999996</v>
      </c>
      <c r="ACO92" s="222">
        <v>30137878.580000013</v>
      </c>
      <c r="ACP92" s="222">
        <v>-11256944.640000001</v>
      </c>
      <c r="ACQ92" s="222">
        <v>-12269403.07</v>
      </c>
      <c r="ACR92" s="222">
        <v>1322507.9399999976</v>
      </c>
      <c r="ACS92" s="222">
        <v>-8918031.5399999991</v>
      </c>
      <c r="ACT92" s="222">
        <v>167466829.06</v>
      </c>
      <c r="ACU92" s="222">
        <v>-1501381.4200000018</v>
      </c>
      <c r="ACV92" s="222">
        <v>11959657.949999999</v>
      </c>
      <c r="ACW92" s="222">
        <v>22795798.66</v>
      </c>
      <c r="ACX92" s="222">
        <v>-11133251.859999999</v>
      </c>
      <c r="ACY92" s="222">
        <v>-3940872.8099999987</v>
      </c>
      <c r="ACZ92" s="222">
        <v>818330.3200000003</v>
      </c>
      <c r="ADA92" s="222">
        <v>-8914369.9900000002</v>
      </c>
      <c r="ADB92" s="222">
        <v>17320221.68</v>
      </c>
      <c r="ADC92" s="222">
        <v>39217700.039999999</v>
      </c>
      <c r="ADD92" s="222">
        <v>-54857948.430000007</v>
      </c>
      <c r="ADE92" s="222">
        <v>6554415.2899999991</v>
      </c>
      <c r="ADF92" s="222">
        <v>9785241.8899999987</v>
      </c>
      <c r="ADG92" s="222">
        <v>-2668804.04</v>
      </c>
      <c r="ADH92" s="222">
        <v>-17416154.219999999</v>
      </c>
      <c r="ADI92" s="222">
        <v>-3931487.8299999982</v>
      </c>
      <c r="ADJ92" s="222">
        <v>5894869.7799999993</v>
      </c>
      <c r="ADK92" s="222">
        <v>-1751099.6700000018</v>
      </c>
      <c r="ADL92" s="222">
        <v>-17137097.850000001</v>
      </c>
      <c r="ADM92" s="222">
        <v>-263029828.84999996</v>
      </c>
      <c r="ADN92" s="222">
        <v>44108882.370000005</v>
      </c>
      <c r="ADO92" s="222">
        <v>-6653187.049999997</v>
      </c>
      <c r="ADP92" s="222">
        <v>-53055436.579999998</v>
      </c>
      <c r="ADQ92" s="222">
        <v>-6929.9599999999627</v>
      </c>
      <c r="ADR92" s="222">
        <v>-2914040.74</v>
      </c>
      <c r="ADS92" s="222">
        <v>33063639.650000002</v>
      </c>
      <c r="ADT92" s="222">
        <v>-257894.91999999993</v>
      </c>
      <c r="ADU92" s="222">
        <v>44744642.590000033</v>
      </c>
      <c r="ADV92" s="222">
        <v>-8395791.3700000048</v>
      </c>
      <c r="ADW92" s="222">
        <v>-58638051.939999998</v>
      </c>
      <c r="ADX92" s="222">
        <v>1415556.200000003</v>
      </c>
      <c r="ADY92" s="222">
        <v>5980963.6400000006</v>
      </c>
      <c r="ADZ92" s="222">
        <v>-6060059.1799999997</v>
      </c>
      <c r="AEA92" s="222">
        <v>-9880344.129999999</v>
      </c>
      <c r="AEB92" s="222">
        <v>-2886088.25</v>
      </c>
      <c r="AEC92" s="222">
        <v>-228468.71999999881</v>
      </c>
      <c r="AED92" s="222">
        <v>20215168.350000001</v>
      </c>
      <c r="AEE92" s="222">
        <v>-31875625.890000001</v>
      </c>
      <c r="AEF92" s="222">
        <v>4493594.92</v>
      </c>
      <c r="AEG92" s="222">
        <v>10041602.460000001</v>
      </c>
      <c r="AEH92" s="222">
        <v>539090.20000000298</v>
      </c>
      <c r="AEI92" s="222">
        <v>-4954435.59</v>
      </c>
      <c r="AEJ92" s="222">
        <v>10894868.949999996</v>
      </c>
      <c r="AEK92" s="222">
        <v>6145760.6400000006</v>
      </c>
      <c r="AEL92" s="222">
        <v>-29920608.279999994</v>
      </c>
      <c r="AEM92" s="222">
        <v>10566312.279999997</v>
      </c>
      <c r="AEN92" s="222">
        <v>-7854068.8400000036</v>
      </c>
      <c r="AEO92" s="222">
        <v>178921023.06999999</v>
      </c>
      <c r="AEP92" s="222">
        <v>-232876.46999999881</v>
      </c>
      <c r="AEQ92" s="222">
        <v>-7242839.8599999994</v>
      </c>
      <c r="AER92" s="222">
        <v>-6015551.5099999979</v>
      </c>
      <c r="AES92" s="222">
        <v>-2843524.589999998</v>
      </c>
      <c r="AET92" s="222">
        <v>-24708962.789999999</v>
      </c>
      <c r="AEU92" s="222">
        <v>5527099.0700000003</v>
      </c>
      <c r="AEV92" s="222">
        <v>-6566694.9000000022</v>
      </c>
      <c r="AEW92" s="222">
        <v>1193890.6199999973</v>
      </c>
      <c r="AEX92" s="222">
        <v>5601001.2600000016</v>
      </c>
      <c r="AEY92" s="222">
        <v>90335767.890000015</v>
      </c>
      <c r="AEZ92" s="222">
        <v>115137977.66</v>
      </c>
      <c r="AFA92" s="222">
        <v>10538697.210000001</v>
      </c>
      <c r="AFB92" s="222">
        <v>1227955.6500000022</v>
      </c>
      <c r="AFC92" s="222">
        <v>28818733.679999996</v>
      </c>
      <c r="AFD92" s="222">
        <v>47590870.060000002</v>
      </c>
      <c r="AFE92" s="222">
        <v>-324992.75999999791</v>
      </c>
      <c r="AFF92" s="222">
        <v>-1642499.6500000004</v>
      </c>
      <c r="AFG92" s="222">
        <v>16046614.91</v>
      </c>
      <c r="AFH92" s="222">
        <v>5143497.8699999973</v>
      </c>
      <c r="AFI92" s="222">
        <v>2676276.709999999</v>
      </c>
      <c r="AFJ92" s="222">
        <v>-2699309.08</v>
      </c>
      <c r="AFK92" s="222">
        <v>-10425086.200000001</v>
      </c>
      <c r="AFL92" s="222">
        <v>-39362552.430000007</v>
      </c>
      <c r="AFM92" s="222">
        <v>-11613886.039999995</v>
      </c>
      <c r="AFN92" s="222">
        <v>20881801.040000007</v>
      </c>
      <c r="AFO92" s="222">
        <v>-9248954.5500000007</v>
      </c>
      <c r="AFP92" s="222">
        <v>7301598.7400000021</v>
      </c>
      <c r="AFQ92" s="222">
        <v>18974404.119999997</v>
      </c>
      <c r="AFR92" s="222">
        <v>14603521.539999999</v>
      </c>
      <c r="AFS92" s="222">
        <v>14960774.610000003</v>
      </c>
      <c r="AFT92" s="222">
        <v>-8544050.1700000018</v>
      </c>
      <c r="AFU92" s="222">
        <v>10067741.68</v>
      </c>
      <c r="AFV92" s="222">
        <v>-17882328.960000001</v>
      </c>
      <c r="AFW92" s="222">
        <v>28464102.729999997</v>
      </c>
      <c r="AFX92" s="222">
        <v>197484733.01000002</v>
      </c>
      <c r="AFY92" s="222">
        <v>15486453.280000001</v>
      </c>
      <c r="AFZ92" s="222">
        <v>-2063822</v>
      </c>
      <c r="AGA92" s="222">
        <v>11579013.969999999</v>
      </c>
      <c r="AGB92" s="222">
        <v>-12252088.140000001</v>
      </c>
      <c r="AGC92" s="222">
        <v>-4457263.5199999996</v>
      </c>
      <c r="AGD92" s="222">
        <v>8186706.2400000012</v>
      </c>
      <c r="AGE92" s="222">
        <v>3318022.9399999976</v>
      </c>
      <c r="AGF92" s="222">
        <v>4218941.4000000004</v>
      </c>
      <c r="AGG92" s="222">
        <v>2240970.0399999991</v>
      </c>
      <c r="AGH92" s="222">
        <v>3064498.1099999994</v>
      </c>
      <c r="AGI92" s="222">
        <v>521559527.63999999</v>
      </c>
      <c r="AGJ92" s="222">
        <v>-6078061.4299999997</v>
      </c>
      <c r="AGK92" s="222">
        <v>6500170.0799999982</v>
      </c>
      <c r="AGL92" s="222">
        <v>5563285.7400000002</v>
      </c>
      <c r="AGM92" s="222">
        <v>31213220.039999999</v>
      </c>
      <c r="AGN92" s="222">
        <v>525963.66999999806</v>
      </c>
      <c r="AGO92" s="222">
        <v>-377969.51999999955</v>
      </c>
      <c r="AGP92" s="222">
        <v>24529294.740000002</v>
      </c>
      <c r="AGQ92" s="222">
        <v>-33019118.660000026</v>
      </c>
      <c r="AGR92" s="222">
        <v>-104903939.31</v>
      </c>
      <c r="AGS92" s="222">
        <v>-6821331.6999999993</v>
      </c>
      <c r="AGT92" s="222">
        <v>12434609.159999996</v>
      </c>
      <c r="AGU92" s="222">
        <v>1023102.4099999964</v>
      </c>
      <c r="AGV92" s="222">
        <v>-3162093.8600000013</v>
      </c>
      <c r="AGW92" s="222">
        <v>-8456788.0700000022</v>
      </c>
      <c r="AGX92" s="222">
        <v>8335330.7699999996</v>
      </c>
      <c r="AGY92" s="222">
        <v>4452607.24</v>
      </c>
      <c r="AGZ92" s="222">
        <v>-13259687.490000002</v>
      </c>
      <c r="AHA92" s="222">
        <v>17320063.300000004</v>
      </c>
      <c r="AHB92" s="222">
        <v>2257647.2900000028</v>
      </c>
      <c r="AHC92" s="222">
        <v>-1022559.6500000004</v>
      </c>
      <c r="AHD92" s="222">
        <v>36295.690000001341</v>
      </c>
      <c r="AHE92" s="222">
        <v>500707.98000000045</v>
      </c>
      <c r="AHF92" s="222">
        <v>-3672865.3599999994</v>
      </c>
      <c r="AHG92" s="222">
        <v>-10285663.100000001</v>
      </c>
      <c r="AHH92" s="222">
        <v>-51699406.480000004</v>
      </c>
      <c r="AHI92" s="222">
        <v>19675782.719999999</v>
      </c>
      <c r="AHJ92" s="222">
        <v>10017151.259999998</v>
      </c>
      <c r="AHK92" s="222">
        <v>1844704.6999999993</v>
      </c>
      <c r="AHL92" s="222">
        <v>-4633313.0599999987</v>
      </c>
      <c r="AHM92" s="222">
        <v>12703614.57</v>
      </c>
      <c r="AHN92" s="222">
        <v>-6007172.25</v>
      </c>
    </row>
    <row r="94" spans="2:898">
      <c r="C94" s="222">
        <v>0</v>
      </c>
      <c r="D94" s="222">
        <v>0</v>
      </c>
      <c r="E94" s="222">
        <v>0</v>
      </c>
      <c r="F94" s="222">
        <v>0</v>
      </c>
      <c r="G94" s="222">
        <v>0</v>
      </c>
      <c r="H94" s="222">
        <v>0</v>
      </c>
      <c r="I94" s="222">
        <v>0</v>
      </c>
      <c r="J94" s="222">
        <v>0</v>
      </c>
      <c r="K94" s="222">
        <v>0</v>
      </c>
      <c r="L94" s="222">
        <v>0</v>
      </c>
      <c r="M94" s="222">
        <v>0</v>
      </c>
      <c r="N94" s="222">
        <v>0</v>
      </c>
      <c r="O94" s="222">
        <v>0</v>
      </c>
      <c r="P94" s="222">
        <v>0</v>
      </c>
      <c r="Q94" s="222">
        <v>0</v>
      </c>
      <c r="R94" s="222">
        <v>0</v>
      </c>
      <c r="S94" s="222">
        <v>0</v>
      </c>
      <c r="T94" s="222">
        <v>0</v>
      </c>
      <c r="U94" s="222">
        <v>0</v>
      </c>
      <c r="V94" s="222">
        <v>0</v>
      </c>
      <c r="W94" s="222">
        <v>0</v>
      </c>
      <c r="X94" s="222">
        <v>0</v>
      </c>
      <c r="Y94" s="222">
        <v>0</v>
      </c>
      <c r="Z94" s="222">
        <v>0</v>
      </c>
      <c r="AA94" s="222">
        <v>1.5133991837501526E-9</v>
      </c>
      <c r="AB94" s="222">
        <v>0</v>
      </c>
      <c r="AC94" s="222">
        <v>0</v>
      </c>
      <c r="AD94" s="222">
        <v>0</v>
      </c>
      <c r="AE94" s="222">
        <v>0</v>
      </c>
      <c r="AF94" s="222">
        <v>0</v>
      </c>
      <c r="AG94" s="222">
        <v>0</v>
      </c>
      <c r="AH94" s="222">
        <v>0</v>
      </c>
      <c r="AI94" s="222">
        <v>0</v>
      </c>
      <c r="AJ94" s="222">
        <v>0</v>
      </c>
      <c r="AK94" s="222">
        <v>0</v>
      </c>
      <c r="AL94" s="222">
        <v>0</v>
      </c>
      <c r="AM94" s="222">
        <v>0</v>
      </c>
      <c r="AN94" s="222">
        <v>1.5133991837501526E-9</v>
      </c>
      <c r="AO94" s="222">
        <v>0</v>
      </c>
      <c r="AP94" s="222">
        <v>0</v>
      </c>
      <c r="AQ94" s="222">
        <v>0</v>
      </c>
      <c r="AR94" s="222">
        <v>0</v>
      </c>
      <c r="AS94" s="222">
        <v>0</v>
      </c>
      <c r="AT94" s="222">
        <v>0</v>
      </c>
      <c r="AU94" s="222">
        <v>0</v>
      </c>
      <c r="AV94" s="222">
        <v>0</v>
      </c>
      <c r="AW94" s="222">
        <v>0</v>
      </c>
      <c r="AX94" s="222">
        <v>0</v>
      </c>
      <c r="AY94" s="222">
        <v>0</v>
      </c>
      <c r="AZ94" s="222">
        <v>0</v>
      </c>
      <c r="BA94" s="222">
        <v>0</v>
      </c>
      <c r="BB94" s="222">
        <v>0</v>
      </c>
      <c r="BC94" s="222">
        <v>0</v>
      </c>
      <c r="BD94" s="222">
        <v>0</v>
      </c>
      <c r="BE94" s="222">
        <v>0</v>
      </c>
      <c r="BF94" s="222">
        <v>0</v>
      </c>
      <c r="BG94" s="222">
        <v>0</v>
      </c>
      <c r="BH94" s="222">
        <v>0</v>
      </c>
      <c r="BI94" s="222">
        <v>0</v>
      </c>
      <c r="BJ94" s="222">
        <v>0</v>
      </c>
      <c r="BK94" s="222">
        <v>0</v>
      </c>
      <c r="BL94" s="222">
        <v>0</v>
      </c>
      <c r="BM94" s="222">
        <v>0</v>
      </c>
      <c r="BN94" s="222">
        <v>0</v>
      </c>
      <c r="BO94" s="222">
        <v>-5.8207660913467407E-11</v>
      </c>
      <c r="BP94" s="222">
        <v>0</v>
      </c>
      <c r="BQ94" s="222">
        <v>0</v>
      </c>
      <c r="BR94" s="222">
        <v>0</v>
      </c>
      <c r="BS94" s="222">
        <v>0</v>
      </c>
      <c r="BT94" s="222">
        <v>0</v>
      </c>
      <c r="BU94" s="222">
        <v>0</v>
      </c>
      <c r="BV94" s="222">
        <v>6.4028427004814148E-10</v>
      </c>
      <c r="BW94" s="222">
        <v>0</v>
      </c>
      <c r="BX94" s="222">
        <v>0</v>
      </c>
      <c r="BY94" s="222">
        <v>0</v>
      </c>
      <c r="BZ94" s="222">
        <v>0</v>
      </c>
      <c r="CA94" s="222">
        <v>0</v>
      </c>
      <c r="CB94" s="222">
        <v>0</v>
      </c>
      <c r="CC94" s="222">
        <v>0</v>
      </c>
      <c r="CD94" s="222">
        <v>0</v>
      </c>
      <c r="CE94" s="222">
        <v>0</v>
      </c>
      <c r="CF94" s="222">
        <v>0</v>
      </c>
      <c r="CG94" s="222">
        <v>0</v>
      </c>
      <c r="CH94" s="222">
        <v>0</v>
      </c>
      <c r="CI94" s="222">
        <v>0</v>
      </c>
      <c r="CJ94" s="222">
        <v>0</v>
      </c>
      <c r="CK94" s="222">
        <v>0</v>
      </c>
      <c r="CL94" s="222">
        <v>0</v>
      </c>
      <c r="CM94" s="222">
        <v>0</v>
      </c>
      <c r="CN94" s="222">
        <v>0</v>
      </c>
      <c r="CO94" s="222">
        <v>0</v>
      </c>
      <c r="CP94" s="222">
        <v>0</v>
      </c>
      <c r="CQ94" s="222">
        <v>0</v>
      </c>
      <c r="CR94" s="222">
        <v>0</v>
      </c>
      <c r="CS94" s="222">
        <v>0</v>
      </c>
      <c r="CT94" s="222">
        <v>0</v>
      </c>
      <c r="CU94" s="222">
        <v>0</v>
      </c>
      <c r="CV94" s="222">
        <v>0</v>
      </c>
      <c r="CW94" s="222">
        <v>0</v>
      </c>
      <c r="CX94" s="222">
        <v>0</v>
      </c>
      <c r="CY94" s="222">
        <v>0</v>
      </c>
      <c r="CZ94" s="222">
        <v>0</v>
      </c>
      <c r="DA94" s="222">
        <v>0</v>
      </c>
      <c r="DB94" s="222">
        <v>0</v>
      </c>
      <c r="DC94" s="222">
        <v>0</v>
      </c>
      <c r="DD94" s="222">
        <v>0</v>
      </c>
      <c r="DE94" s="222">
        <v>0</v>
      </c>
      <c r="DF94" s="222">
        <v>0</v>
      </c>
      <c r="DG94" s="222">
        <v>0</v>
      </c>
      <c r="DH94" s="222">
        <v>0</v>
      </c>
      <c r="DI94" s="222">
        <v>0</v>
      </c>
      <c r="DJ94" s="222">
        <v>0</v>
      </c>
      <c r="DK94" s="222">
        <v>0</v>
      </c>
      <c r="DL94" s="222">
        <v>0</v>
      </c>
      <c r="DM94" s="222">
        <v>0</v>
      </c>
      <c r="DN94" s="222">
        <v>-9.9999364465475082E-5</v>
      </c>
      <c r="DO94" s="222">
        <v>0</v>
      </c>
      <c r="DP94" s="222">
        <v>0</v>
      </c>
      <c r="DQ94" s="222">
        <v>-1.0000169277191162E-4</v>
      </c>
      <c r="DR94" s="222">
        <v>0</v>
      </c>
      <c r="DS94" s="222">
        <v>0</v>
      </c>
      <c r="DT94" s="222">
        <v>0</v>
      </c>
      <c r="DU94" s="222">
        <v>0</v>
      </c>
      <c r="DV94" s="222">
        <v>0</v>
      </c>
      <c r="DW94" s="222">
        <v>0</v>
      </c>
      <c r="DX94" s="222">
        <v>0</v>
      </c>
      <c r="DY94" s="222">
        <v>0</v>
      </c>
      <c r="DZ94" s="222">
        <v>0</v>
      </c>
      <c r="EA94" s="222">
        <v>0</v>
      </c>
      <c r="EB94" s="222">
        <v>0</v>
      </c>
      <c r="EC94" s="222">
        <v>0</v>
      </c>
      <c r="ED94" s="222">
        <v>0</v>
      </c>
      <c r="EE94" s="222">
        <v>0</v>
      </c>
      <c r="EF94" s="222">
        <v>0</v>
      </c>
      <c r="EG94" s="222">
        <v>4.6566128730773926E-10</v>
      </c>
      <c r="EH94" s="222">
        <v>0</v>
      </c>
      <c r="EI94" s="222">
        <v>0</v>
      </c>
      <c r="EJ94" s="222">
        <v>0</v>
      </c>
      <c r="EK94" s="222">
        <v>0</v>
      </c>
      <c r="EL94" s="222">
        <v>0</v>
      </c>
      <c r="EM94" s="222">
        <v>0</v>
      </c>
      <c r="EN94" s="222">
        <v>0</v>
      </c>
      <c r="EO94" s="222">
        <v>0</v>
      </c>
      <c r="EP94" s="222">
        <v>0</v>
      </c>
      <c r="EQ94" s="222">
        <v>0</v>
      </c>
      <c r="ER94" s="222">
        <v>0</v>
      </c>
      <c r="ES94" s="222">
        <v>0</v>
      </c>
      <c r="ET94" s="222">
        <v>0</v>
      </c>
      <c r="EU94" s="222">
        <v>0</v>
      </c>
      <c r="EV94" s="222">
        <v>0</v>
      </c>
      <c r="EW94" s="222">
        <v>0</v>
      </c>
      <c r="EX94" s="222">
        <v>0</v>
      </c>
      <c r="EY94" s="222">
        <v>1.9208528101444244E-9</v>
      </c>
      <c r="EZ94" s="222">
        <v>0</v>
      </c>
      <c r="FA94" s="222">
        <v>0</v>
      </c>
      <c r="FB94" s="222">
        <v>0</v>
      </c>
      <c r="FC94" s="222">
        <v>0</v>
      </c>
      <c r="FD94" s="222">
        <v>0</v>
      </c>
      <c r="FE94" s="222">
        <v>0</v>
      </c>
      <c r="FF94" s="222">
        <v>0</v>
      </c>
      <c r="FG94" s="222">
        <v>0</v>
      </c>
      <c r="FH94" s="222">
        <v>0</v>
      </c>
      <c r="FI94" s="222">
        <v>0</v>
      </c>
      <c r="FJ94" s="222">
        <v>0</v>
      </c>
      <c r="FK94" s="222">
        <v>0</v>
      </c>
      <c r="FL94" s="222">
        <v>0</v>
      </c>
      <c r="FM94" s="222">
        <v>0</v>
      </c>
      <c r="FN94" s="222">
        <v>0</v>
      </c>
      <c r="FO94" s="222">
        <v>0</v>
      </c>
      <c r="FP94" s="222">
        <v>0</v>
      </c>
      <c r="FQ94" s="222">
        <v>0</v>
      </c>
      <c r="FR94" s="222">
        <v>0</v>
      </c>
      <c r="FS94" s="222">
        <v>0</v>
      </c>
      <c r="FT94" s="222">
        <v>0</v>
      </c>
      <c r="FU94" s="222">
        <v>0</v>
      </c>
      <c r="FV94" s="222">
        <v>0</v>
      </c>
      <c r="FW94" s="222">
        <v>0</v>
      </c>
      <c r="FX94" s="222">
        <v>0</v>
      </c>
      <c r="FY94" s="222">
        <v>0</v>
      </c>
      <c r="FZ94" s="222">
        <v>0</v>
      </c>
      <c r="GA94" s="222">
        <v>0</v>
      </c>
      <c r="GB94" s="222">
        <v>0</v>
      </c>
      <c r="GC94" s="222">
        <v>0</v>
      </c>
      <c r="GD94" s="222">
        <v>0</v>
      </c>
      <c r="GE94" s="222">
        <v>0</v>
      </c>
      <c r="GF94" s="222">
        <v>0</v>
      </c>
      <c r="GG94" s="222">
        <v>0</v>
      </c>
      <c r="GH94" s="222">
        <v>0</v>
      </c>
      <c r="GI94" s="222">
        <v>0</v>
      </c>
      <c r="GJ94" s="222">
        <v>0</v>
      </c>
      <c r="GK94" s="222">
        <v>0</v>
      </c>
      <c r="GL94" s="222">
        <v>0</v>
      </c>
      <c r="GM94" s="222">
        <v>0</v>
      </c>
      <c r="GN94" s="222">
        <v>0</v>
      </c>
      <c r="GO94" s="222">
        <v>0</v>
      </c>
      <c r="GP94" s="222">
        <v>-2.6309862732887268E-8</v>
      </c>
      <c r="GQ94" s="222">
        <v>0</v>
      </c>
      <c r="GR94" s="222">
        <v>0</v>
      </c>
      <c r="GS94" s="222">
        <v>0</v>
      </c>
      <c r="GT94" s="222">
        <v>0</v>
      </c>
      <c r="GU94" s="222">
        <v>0</v>
      </c>
      <c r="GV94" s="222">
        <v>0</v>
      </c>
      <c r="GW94" s="222">
        <v>0</v>
      </c>
      <c r="GX94" s="222">
        <v>0</v>
      </c>
      <c r="GY94" s="222">
        <v>0</v>
      </c>
      <c r="GZ94" s="222">
        <v>0</v>
      </c>
      <c r="HA94" s="222">
        <v>0</v>
      </c>
      <c r="HB94" s="222">
        <v>0</v>
      </c>
      <c r="HC94" s="222">
        <v>0</v>
      </c>
      <c r="HD94" s="222">
        <v>0</v>
      </c>
      <c r="HE94" s="222">
        <v>0</v>
      </c>
      <c r="HF94" s="222">
        <v>0</v>
      </c>
      <c r="HG94" s="222">
        <v>0</v>
      </c>
      <c r="HH94" s="222">
        <v>0</v>
      </c>
      <c r="HI94" s="222">
        <v>0</v>
      </c>
      <c r="HJ94" s="222">
        <v>0</v>
      </c>
      <c r="HK94" s="222">
        <v>0</v>
      </c>
      <c r="HL94" s="222">
        <v>0</v>
      </c>
      <c r="HM94" s="222">
        <v>0</v>
      </c>
      <c r="HN94" s="222">
        <v>0</v>
      </c>
      <c r="HO94" s="222">
        <v>0</v>
      </c>
      <c r="HP94" s="222">
        <v>0</v>
      </c>
      <c r="HQ94" s="222">
        <v>0</v>
      </c>
      <c r="HR94" s="222">
        <v>0</v>
      </c>
      <c r="HS94" s="222">
        <v>2.852175384759903E-9</v>
      </c>
      <c r="HT94" s="222">
        <v>0</v>
      </c>
      <c r="HU94" s="222">
        <v>0</v>
      </c>
      <c r="HV94" s="222">
        <v>0</v>
      </c>
      <c r="HW94" s="222">
        <v>0</v>
      </c>
      <c r="HX94" s="222">
        <v>0</v>
      </c>
      <c r="HY94" s="222">
        <v>0</v>
      </c>
      <c r="HZ94" s="222">
        <v>0</v>
      </c>
      <c r="IA94" s="222">
        <v>0</v>
      </c>
      <c r="IB94" s="222">
        <v>0</v>
      </c>
      <c r="IC94" s="222">
        <v>0</v>
      </c>
      <c r="ID94" s="222">
        <v>0</v>
      </c>
      <c r="IE94" s="222">
        <v>0</v>
      </c>
      <c r="IF94" s="222">
        <v>0</v>
      </c>
      <c r="IG94" s="222">
        <v>0</v>
      </c>
      <c r="IH94" s="222">
        <v>0</v>
      </c>
      <c r="II94" s="222">
        <v>0</v>
      </c>
      <c r="IJ94" s="222">
        <v>0</v>
      </c>
      <c r="IK94" s="222">
        <v>0</v>
      </c>
      <c r="IL94" s="222">
        <v>-1.8044374883174896E-9</v>
      </c>
      <c r="IM94" s="222">
        <v>0</v>
      </c>
      <c r="IN94" s="222">
        <v>0</v>
      </c>
      <c r="IO94" s="222">
        <v>0</v>
      </c>
      <c r="IP94" s="222">
        <v>0</v>
      </c>
      <c r="IQ94" s="222">
        <v>0</v>
      </c>
      <c r="IR94" s="222">
        <v>0</v>
      </c>
      <c r="IS94" s="222">
        <v>0</v>
      </c>
      <c r="IT94" s="222">
        <v>0</v>
      </c>
      <c r="IU94" s="222">
        <v>0</v>
      </c>
      <c r="IV94" s="222">
        <v>0</v>
      </c>
      <c r="IW94" s="222">
        <v>0</v>
      </c>
      <c r="IX94" s="222">
        <v>0</v>
      </c>
      <c r="IY94" s="222">
        <v>0</v>
      </c>
      <c r="IZ94" s="222">
        <v>0</v>
      </c>
      <c r="JA94" s="222">
        <v>0</v>
      </c>
      <c r="JB94" s="222">
        <v>0</v>
      </c>
      <c r="JC94" s="222">
        <v>0</v>
      </c>
      <c r="JD94" s="222">
        <v>0</v>
      </c>
      <c r="JE94" s="222">
        <v>0</v>
      </c>
      <c r="JF94" s="222">
        <v>2.7939677238464355E-9</v>
      </c>
      <c r="JG94" s="222">
        <v>0</v>
      </c>
      <c r="JH94" s="222">
        <v>0</v>
      </c>
      <c r="JI94" s="222">
        <v>0</v>
      </c>
      <c r="JJ94" s="222">
        <v>0</v>
      </c>
      <c r="JK94" s="222">
        <v>0</v>
      </c>
      <c r="JL94" s="222">
        <v>0</v>
      </c>
      <c r="JM94" s="222">
        <v>0</v>
      </c>
      <c r="JN94" s="222">
        <v>0</v>
      </c>
      <c r="JO94" s="222">
        <v>0</v>
      </c>
      <c r="JP94" s="222">
        <v>-2.7939677238464355E-9</v>
      </c>
      <c r="JQ94" s="222">
        <v>1.4901161193847656E-8</v>
      </c>
      <c r="JR94" s="222">
        <v>0</v>
      </c>
      <c r="JS94" s="222">
        <v>0</v>
      </c>
      <c r="JT94" s="222">
        <v>0</v>
      </c>
      <c r="JU94" s="222">
        <v>0</v>
      </c>
      <c r="JV94" s="222">
        <v>0</v>
      </c>
      <c r="JW94" s="222">
        <v>0</v>
      </c>
      <c r="JX94" s="222">
        <v>0</v>
      </c>
      <c r="JY94" s="222">
        <v>0</v>
      </c>
      <c r="JZ94" s="222">
        <v>0</v>
      </c>
      <c r="KA94" s="222">
        <v>0</v>
      </c>
      <c r="KB94" s="222">
        <v>0</v>
      </c>
      <c r="KC94" s="222">
        <v>0</v>
      </c>
      <c r="KD94" s="222">
        <v>0</v>
      </c>
      <c r="KE94" s="222">
        <v>0</v>
      </c>
      <c r="KF94" s="222">
        <v>0</v>
      </c>
      <c r="KG94" s="222">
        <v>0</v>
      </c>
      <c r="KH94" s="222">
        <v>0</v>
      </c>
      <c r="KI94" s="222">
        <v>0</v>
      </c>
      <c r="KJ94" s="222">
        <v>0</v>
      </c>
      <c r="KK94" s="222">
        <v>0</v>
      </c>
      <c r="KL94" s="222">
        <v>0</v>
      </c>
      <c r="KM94" s="222">
        <v>0</v>
      </c>
      <c r="KN94" s="222">
        <v>0</v>
      </c>
      <c r="KO94" s="222">
        <v>0</v>
      </c>
      <c r="KP94" s="222">
        <v>0</v>
      </c>
      <c r="KQ94" s="222">
        <v>0</v>
      </c>
      <c r="KR94" s="222">
        <v>0</v>
      </c>
      <c r="KS94" s="222">
        <v>-2.7939677238464355E-9</v>
      </c>
      <c r="KT94" s="222">
        <v>0</v>
      </c>
      <c r="KU94" s="222">
        <v>0</v>
      </c>
      <c r="KV94" s="222">
        <v>0</v>
      </c>
      <c r="KW94" s="222">
        <v>0</v>
      </c>
      <c r="KX94" s="222">
        <v>0</v>
      </c>
      <c r="KY94" s="222">
        <v>-5.8207660913467407E-10</v>
      </c>
      <c r="KZ94" s="222">
        <v>0</v>
      </c>
      <c r="LA94" s="222">
        <v>0</v>
      </c>
      <c r="LB94" s="222">
        <v>0</v>
      </c>
      <c r="LC94" s="222">
        <v>0</v>
      </c>
      <c r="LD94" s="222">
        <v>0</v>
      </c>
      <c r="LE94" s="222">
        <v>0</v>
      </c>
      <c r="LF94" s="222">
        <v>0</v>
      </c>
      <c r="LG94" s="222">
        <v>0</v>
      </c>
      <c r="LH94" s="222">
        <v>0</v>
      </c>
      <c r="LI94" s="222">
        <v>0</v>
      </c>
      <c r="LJ94" s="222">
        <v>0</v>
      </c>
      <c r="LK94" s="222">
        <v>0</v>
      </c>
      <c r="LL94" s="222">
        <v>0</v>
      </c>
      <c r="LM94" s="222">
        <v>0</v>
      </c>
      <c r="LN94" s="222">
        <v>0</v>
      </c>
      <c r="LO94" s="222">
        <v>0</v>
      </c>
      <c r="LP94" s="222">
        <v>0</v>
      </c>
      <c r="LQ94" s="222">
        <v>0</v>
      </c>
      <c r="LR94" s="222">
        <v>0</v>
      </c>
      <c r="LS94" s="222">
        <v>0</v>
      </c>
      <c r="LT94" s="222">
        <v>0</v>
      </c>
      <c r="LU94" s="222">
        <v>0</v>
      </c>
      <c r="LV94" s="222">
        <v>-1.0244548320770264E-8</v>
      </c>
      <c r="LW94" s="222">
        <v>0</v>
      </c>
      <c r="LX94" s="222">
        <v>0</v>
      </c>
      <c r="LY94" s="222">
        <v>0</v>
      </c>
      <c r="LZ94" s="222">
        <v>0</v>
      </c>
      <c r="MA94" s="222">
        <v>0</v>
      </c>
      <c r="MB94" s="222">
        <v>0</v>
      </c>
      <c r="MC94" s="222">
        <v>0</v>
      </c>
      <c r="MD94" s="222">
        <v>0</v>
      </c>
      <c r="ME94" s="222">
        <v>0</v>
      </c>
      <c r="MF94" s="222">
        <v>0</v>
      </c>
      <c r="MG94" s="222">
        <v>0</v>
      </c>
      <c r="MH94" s="222">
        <v>0</v>
      </c>
      <c r="MI94" s="222">
        <v>0</v>
      </c>
      <c r="MJ94" s="222">
        <v>0</v>
      </c>
      <c r="MK94" s="222">
        <v>0</v>
      </c>
      <c r="ML94" s="222">
        <v>0</v>
      </c>
      <c r="MM94" s="222">
        <v>0</v>
      </c>
      <c r="MN94" s="222">
        <v>0</v>
      </c>
      <c r="MO94" s="222">
        <v>0</v>
      </c>
      <c r="MP94" s="222">
        <v>0</v>
      </c>
      <c r="MQ94" s="222">
        <v>2.1420419216156006E-8</v>
      </c>
      <c r="MR94" s="222">
        <v>0</v>
      </c>
      <c r="MS94" s="222">
        <v>0</v>
      </c>
      <c r="MT94" s="222">
        <v>0</v>
      </c>
      <c r="MU94" s="222">
        <v>0</v>
      </c>
      <c r="MV94" s="222">
        <v>0</v>
      </c>
      <c r="MW94" s="222">
        <v>-7.0000067353248596E-4</v>
      </c>
      <c r="MX94" s="222">
        <v>0</v>
      </c>
      <c r="MY94" s="222">
        <v>0</v>
      </c>
      <c r="MZ94" s="222">
        <v>0</v>
      </c>
      <c r="NA94" s="222">
        <v>0</v>
      </c>
      <c r="NB94" s="222">
        <v>0</v>
      </c>
      <c r="NC94" s="222">
        <v>0</v>
      </c>
      <c r="ND94" s="222">
        <v>0</v>
      </c>
      <c r="NE94" s="222">
        <v>0</v>
      </c>
      <c r="NF94" s="222">
        <v>0</v>
      </c>
      <c r="NG94" s="222">
        <v>0</v>
      </c>
      <c r="NH94" s="222">
        <v>0</v>
      </c>
      <c r="NI94" s="222">
        <v>0</v>
      </c>
      <c r="NJ94" s="222">
        <v>0</v>
      </c>
      <c r="NK94" s="222">
        <v>0</v>
      </c>
      <c r="NL94" s="222">
        <v>0</v>
      </c>
      <c r="NM94" s="222">
        <v>4.0000006556510925E-3</v>
      </c>
      <c r="NN94" s="222">
        <v>0</v>
      </c>
      <c r="NO94" s="222">
        <v>0</v>
      </c>
      <c r="NP94" s="222">
        <v>0</v>
      </c>
      <c r="NQ94" s="222">
        <v>0</v>
      </c>
      <c r="NR94" s="222">
        <v>0</v>
      </c>
      <c r="NS94" s="222">
        <v>0</v>
      </c>
      <c r="NT94" s="222">
        <v>0</v>
      </c>
      <c r="NU94" s="222">
        <v>5.2154064178466797E-8</v>
      </c>
      <c r="NV94" s="222">
        <v>0</v>
      </c>
      <c r="NW94" s="222">
        <v>0</v>
      </c>
      <c r="NX94" s="222">
        <v>0</v>
      </c>
      <c r="NY94" s="222">
        <v>0</v>
      </c>
      <c r="NZ94" s="222">
        <v>0</v>
      </c>
      <c r="OA94" s="222">
        <v>0</v>
      </c>
      <c r="OB94" s="222">
        <v>0</v>
      </c>
      <c r="OC94" s="222">
        <v>0</v>
      </c>
      <c r="OD94" s="222">
        <v>0</v>
      </c>
      <c r="OE94" s="222">
        <v>0</v>
      </c>
      <c r="OF94" s="222">
        <v>0</v>
      </c>
      <c r="OG94" s="222">
        <v>0</v>
      </c>
      <c r="OH94" s="222">
        <v>0</v>
      </c>
      <c r="OI94" s="222">
        <v>0</v>
      </c>
      <c r="OJ94" s="222">
        <v>0</v>
      </c>
      <c r="OK94" s="222">
        <v>0</v>
      </c>
      <c r="OL94" s="222">
        <v>0</v>
      </c>
      <c r="OM94" s="222">
        <v>0</v>
      </c>
      <c r="ON94" s="222">
        <v>0</v>
      </c>
      <c r="OO94" s="222">
        <v>0</v>
      </c>
      <c r="OP94" s="222">
        <v>0</v>
      </c>
      <c r="OQ94" s="222">
        <v>0</v>
      </c>
      <c r="OR94" s="222">
        <v>0</v>
      </c>
      <c r="OS94" s="222">
        <v>0</v>
      </c>
      <c r="OT94" s="222">
        <v>0</v>
      </c>
      <c r="OU94" s="222">
        <v>0</v>
      </c>
      <c r="OV94" s="222">
        <v>0</v>
      </c>
      <c r="OW94" s="222">
        <v>0</v>
      </c>
      <c r="OX94" s="222">
        <v>0</v>
      </c>
      <c r="OY94" s="222">
        <v>0</v>
      </c>
      <c r="OZ94" s="222">
        <v>0</v>
      </c>
      <c r="PA94" s="222">
        <v>0</v>
      </c>
      <c r="PB94" s="222">
        <v>0</v>
      </c>
      <c r="PC94" s="222">
        <v>0</v>
      </c>
      <c r="PD94" s="222">
        <v>0</v>
      </c>
      <c r="PE94" s="222">
        <v>0</v>
      </c>
      <c r="PF94" s="222">
        <v>0</v>
      </c>
      <c r="PG94" s="222">
        <v>0</v>
      </c>
      <c r="PH94" s="222">
        <v>0</v>
      </c>
      <c r="PI94" s="222">
        <v>0</v>
      </c>
      <c r="PJ94" s="222">
        <v>0</v>
      </c>
      <c r="PK94" s="222">
        <v>0</v>
      </c>
      <c r="PL94" s="222">
        <v>0</v>
      </c>
      <c r="PM94" s="222">
        <v>0</v>
      </c>
      <c r="PN94" s="222">
        <v>5.2386894822120667E-10</v>
      </c>
      <c r="PO94" s="222">
        <v>4.4383341446518898E-10</v>
      </c>
      <c r="PP94" s="222">
        <v>0</v>
      </c>
      <c r="PQ94" s="222">
        <v>0</v>
      </c>
      <c r="PR94" s="222">
        <v>0</v>
      </c>
      <c r="PS94" s="222">
        <v>0</v>
      </c>
      <c r="PT94" s="222">
        <v>0</v>
      </c>
      <c r="PU94" s="222">
        <v>0</v>
      </c>
      <c r="PV94" s="222">
        <v>0</v>
      </c>
      <c r="PW94" s="222">
        <v>0</v>
      </c>
      <c r="PX94" s="222">
        <v>0</v>
      </c>
      <c r="PY94" s="222">
        <v>0</v>
      </c>
      <c r="PZ94" s="222">
        <v>-4.1909515857696533E-9</v>
      </c>
      <c r="QA94" s="222">
        <v>0</v>
      </c>
      <c r="QB94" s="222">
        <v>0</v>
      </c>
      <c r="QC94" s="222">
        <v>0</v>
      </c>
      <c r="QD94" s="222">
        <v>0</v>
      </c>
      <c r="QE94" s="222">
        <v>0</v>
      </c>
      <c r="QF94" s="222">
        <v>0</v>
      </c>
      <c r="QG94" s="222">
        <v>0</v>
      </c>
      <c r="QH94" s="222">
        <v>0</v>
      </c>
      <c r="QI94" s="222">
        <v>0</v>
      </c>
      <c r="QJ94" s="222">
        <v>0</v>
      </c>
      <c r="QK94" s="222">
        <v>0</v>
      </c>
      <c r="QL94" s="222">
        <v>0</v>
      </c>
      <c r="QM94" s="222">
        <v>0</v>
      </c>
      <c r="QN94" s="222">
        <v>0</v>
      </c>
      <c r="QO94" s="222">
        <v>0</v>
      </c>
      <c r="QP94" s="222">
        <v>0</v>
      </c>
      <c r="QQ94" s="222">
        <v>0</v>
      </c>
      <c r="QR94" s="222">
        <v>0</v>
      </c>
      <c r="QS94" s="222">
        <v>0</v>
      </c>
      <c r="QT94" s="222">
        <v>-2.3283064365386963E-9</v>
      </c>
      <c r="QU94" s="222">
        <v>0</v>
      </c>
      <c r="QV94" s="222">
        <v>0</v>
      </c>
      <c r="QW94" s="222">
        <v>0</v>
      </c>
      <c r="QX94" s="222">
        <v>0</v>
      </c>
      <c r="QY94" s="222">
        <v>0</v>
      </c>
      <c r="QZ94" s="222">
        <v>0</v>
      </c>
      <c r="RA94" s="222">
        <v>0</v>
      </c>
      <c r="RB94" s="222">
        <v>0</v>
      </c>
      <c r="RC94" s="222">
        <v>0</v>
      </c>
      <c r="RD94" s="222">
        <v>0</v>
      </c>
      <c r="RE94" s="222">
        <v>0</v>
      </c>
      <c r="RF94" s="222">
        <v>0</v>
      </c>
      <c r="RG94" s="222">
        <v>0</v>
      </c>
      <c r="RH94" s="222">
        <v>0</v>
      </c>
      <c r="RI94" s="222">
        <v>0</v>
      </c>
      <c r="RJ94" s="222">
        <v>0</v>
      </c>
      <c r="RK94" s="222">
        <v>0</v>
      </c>
      <c r="RL94" s="222">
        <v>0</v>
      </c>
      <c r="RM94" s="222">
        <v>0</v>
      </c>
      <c r="RN94" s="222">
        <v>0</v>
      </c>
      <c r="RO94" s="222">
        <v>0</v>
      </c>
      <c r="RP94" s="222">
        <v>0</v>
      </c>
      <c r="RQ94" s="222">
        <v>0</v>
      </c>
      <c r="RR94" s="222">
        <v>0</v>
      </c>
      <c r="RS94" s="222">
        <v>0</v>
      </c>
      <c r="RT94" s="222">
        <v>0</v>
      </c>
      <c r="RU94" s="222">
        <v>0</v>
      </c>
      <c r="RV94" s="222">
        <v>0</v>
      </c>
      <c r="RW94" s="222">
        <v>0</v>
      </c>
      <c r="RX94" s="222">
        <v>0</v>
      </c>
      <c r="RY94" s="222">
        <v>0</v>
      </c>
      <c r="RZ94" s="222">
        <v>0</v>
      </c>
      <c r="SA94" s="222">
        <v>0</v>
      </c>
      <c r="SB94" s="222">
        <v>0</v>
      </c>
      <c r="SC94" s="222">
        <v>0</v>
      </c>
      <c r="SD94" s="222">
        <v>0</v>
      </c>
      <c r="SE94" s="222">
        <v>0</v>
      </c>
      <c r="SF94" s="222">
        <v>0</v>
      </c>
      <c r="SG94" s="222">
        <v>0</v>
      </c>
      <c r="SH94" s="222">
        <v>0</v>
      </c>
      <c r="SI94" s="222">
        <v>0</v>
      </c>
      <c r="SJ94" s="222">
        <v>0</v>
      </c>
      <c r="SK94" s="222">
        <v>0</v>
      </c>
      <c r="SL94" s="222">
        <v>0</v>
      </c>
      <c r="SM94" s="222">
        <v>0</v>
      </c>
      <c r="SN94" s="222">
        <v>0</v>
      </c>
      <c r="SO94" s="222">
        <v>0</v>
      </c>
      <c r="SP94" s="222">
        <v>0</v>
      </c>
      <c r="SQ94" s="222">
        <v>0</v>
      </c>
      <c r="SR94" s="222">
        <v>0</v>
      </c>
      <c r="SS94" s="222">
        <v>0</v>
      </c>
      <c r="ST94" s="222">
        <v>0</v>
      </c>
      <c r="SU94" s="222">
        <v>0</v>
      </c>
      <c r="SV94" s="222">
        <v>0</v>
      </c>
      <c r="SW94" s="222">
        <v>0</v>
      </c>
      <c r="SX94" s="222">
        <v>0</v>
      </c>
      <c r="SY94" s="222">
        <v>0</v>
      </c>
      <c r="SZ94" s="222">
        <v>0</v>
      </c>
      <c r="TA94" s="222">
        <v>0</v>
      </c>
      <c r="TB94" s="222">
        <v>0</v>
      </c>
      <c r="TC94" s="222">
        <v>0</v>
      </c>
      <c r="TD94" s="222">
        <v>0</v>
      </c>
      <c r="TE94" s="222">
        <v>0</v>
      </c>
      <c r="TF94" s="222">
        <v>8.7311491370201111E-10</v>
      </c>
      <c r="TG94" s="222">
        <v>0</v>
      </c>
      <c r="TH94" s="222">
        <v>0</v>
      </c>
      <c r="TI94" s="222">
        <v>0</v>
      </c>
      <c r="TJ94" s="222">
        <v>0</v>
      </c>
      <c r="TK94" s="222">
        <v>0</v>
      </c>
      <c r="TL94" s="222">
        <v>0</v>
      </c>
      <c r="TM94" s="222">
        <v>0</v>
      </c>
      <c r="TN94" s="222">
        <v>0</v>
      </c>
      <c r="TO94" s="222">
        <v>0</v>
      </c>
      <c r="TP94" s="222">
        <v>0</v>
      </c>
      <c r="TQ94" s="222">
        <v>0</v>
      </c>
      <c r="TR94" s="222">
        <v>0</v>
      </c>
      <c r="TS94" s="222">
        <v>0</v>
      </c>
      <c r="TT94" s="222">
        <v>0</v>
      </c>
      <c r="TU94" s="222">
        <v>0</v>
      </c>
      <c r="TV94" s="222">
        <v>0</v>
      </c>
      <c r="TW94" s="222">
        <v>0</v>
      </c>
      <c r="TX94" s="222">
        <v>0</v>
      </c>
      <c r="TY94" s="222">
        <v>0</v>
      </c>
      <c r="TZ94" s="222">
        <v>0</v>
      </c>
      <c r="UA94" s="222">
        <v>0</v>
      </c>
      <c r="UB94" s="222">
        <v>0</v>
      </c>
      <c r="UC94" s="222">
        <v>0</v>
      </c>
      <c r="UD94" s="222">
        <v>0</v>
      </c>
      <c r="UE94" s="222">
        <v>0</v>
      </c>
      <c r="UF94" s="222">
        <v>0</v>
      </c>
      <c r="UG94" s="222">
        <v>0</v>
      </c>
      <c r="UH94" s="222">
        <v>0</v>
      </c>
      <c r="UI94" s="222">
        <v>0</v>
      </c>
      <c r="UJ94" s="222">
        <v>0</v>
      </c>
      <c r="UK94" s="222">
        <v>0</v>
      </c>
      <c r="UL94" s="222">
        <v>0</v>
      </c>
      <c r="UM94" s="222">
        <v>0</v>
      </c>
      <c r="UN94" s="222">
        <v>0</v>
      </c>
      <c r="UO94" s="222">
        <v>0</v>
      </c>
      <c r="UP94" s="222">
        <v>0</v>
      </c>
      <c r="UQ94" s="222">
        <v>0</v>
      </c>
      <c r="UR94" s="222">
        <v>0</v>
      </c>
      <c r="US94" s="222">
        <v>0</v>
      </c>
      <c r="UT94" s="222">
        <v>0</v>
      </c>
      <c r="UU94" s="222">
        <v>0</v>
      </c>
      <c r="UV94" s="222">
        <v>0</v>
      </c>
      <c r="UW94" s="222">
        <v>0</v>
      </c>
      <c r="UX94" s="222">
        <v>0</v>
      </c>
      <c r="UY94" s="222">
        <v>0</v>
      </c>
      <c r="UZ94" s="222">
        <v>0</v>
      </c>
      <c r="VA94" s="222">
        <v>0</v>
      </c>
      <c r="VB94" s="222">
        <v>0</v>
      </c>
      <c r="VC94" s="222">
        <v>1.7462298274040222E-9</v>
      </c>
      <c r="VD94" s="222">
        <v>0</v>
      </c>
      <c r="VE94" s="222">
        <v>0</v>
      </c>
      <c r="VF94" s="222">
        <v>0</v>
      </c>
      <c r="VG94" s="222">
        <v>0</v>
      </c>
      <c r="VH94" s="222">
        <v>0</v>
      </c>
      <c r="VI94" s="222">
        <v>0</v>
      </c>
      <c r="VJ94" s="222">
        <v>0</v>
      </c>
      <c r="VK94" s="222">
        <v>0</v>
      </c>
      <c r="VL94" s="222">
        <v>0</v>
      </c>
      <c r="VM94" s="222">
        <v>0</v>
      </c>
      <c r="VN94" s="222">
        <v>0</v>
      </c>
      <c r="VO94" s="222">
        <v>0</v>
      </c>
      <c r="VP94" s="222">
        <v>0</v>
      </c>
      <c r="VQ94" s="222">
        <v>0</v>
      </c>
      <c r="VR94" s="222">
        <v>0</v>
      </c>
      <c r="VS94" s="222">
        <v>0</v>
      </c>
      <c r="VT94" s="222">
        <v>0</v>
      </c>
      <c r="VU94" s="222">
        <v>0</v>
      </c>
      <c r="VV94" s="222">
        <v>0</v>
      </c>
      <c r="VW94" s="222">
        <v>0</v>
      </c>
      <c r="VX94" s="222">
        <v>-9.3132257461547852E-10</v>
      </c>
      <c r="VY94" s="222">
        <v>0</v>
      </c>
      <c r="VZ94" s="222">
        <v>0</v>
      </c>
      <c r="WA94" s="222">
        <v>0</v>
      </c>
      <c r="WB94" s="222">
        <v>-9.9999643862247467E-4</v>
      </c>
      <c r="WC94" s="222">
        <v>0</v>
      </c>
      <c r="WD94" s="222">
        <v>0</v>
      </c>
      <c r="WE94" s="222">
        <v>0</v>
      </c>
      <c r="WF94" s="222">
        <v>0</v>
      </c>
      <c r="WG94" s="222">
        <v>0</v>
      </c>
      <c r="WH94" s="222">
        <v>0</v>
      </c>
      <c r="WI94" s="222">
        <v>0</v>
      </c>
      <c r="WJ94" s="222">
        <v>0</v>
      </c>
      <c r="WK94" s="222">
        <v>0</v>
      </c>
      <c r="WL94" s="222">
        <v>0</v>
      </c>
      <c r="WM94" s="222">
        <v>0</v>
      </c>
      <c r="WN94" s="222">
        <v>0</v>
      </c>
      <c r="WO94" s="222">
        <v>0</v>
      </c>
      <c r="WP94" s="222">
        <v>0</v>
      </c>
      <c r="WQ94" s="222">
        <v>0</v>
      </c>
      <c r="WR94" s="222">
        <v>0</v>
      </c>
      <c r="WS94" s="222">
        <v>0</v>
      </c>
      <c r="WT94" s="222">
        <v>0</v>
      </c>
      <c r="WU94" s="222">
        <v>0</v>
      </c>
      <c r="WV94" s="222">
        <v>0</v>
      </c>
      <c r="WW94" s="222">
        <v>0</v>
      </c>
      <c r="WX94" s="222">
        <v>0</v>
      </c>
      <c r="WY94" s="222">
        <v>0</v>
      </c>
      <c r="WZ94" s="222">
        <v>0</v>
      </c>
      <c r="XA94" s="222">
        <v>0</v>
      </c>
      <c r="XB94" s="222">
        <v>0</v>
      </c>
      <c r="XC94" s="222">
        <v>0</v>
      </c>
      <c r="XD94" s="222">
        <v>0</v>
      </c>
      <c r="XE94" s="222">
        <v>0</v>
      </c>
      <c r="XF94" s="222">
        <v>0</v>
      </c>
      <c r="XG94" s="222">
        <v>0</v>
      </c>
      <c r="XH94" s="222">
        <v>0</v>
      </c>
      <c r="XI94" s="222">
        <v>0</v>
      </c>
      <c r="XJ94" s="222">
        <v>0</v>
      </c>
      <c r="XK94" s="222">
        <v>0</v>
      </c>
      <c r="XL94" s="222">
        <v>0</v>
      </c>
      <c r="XM94" s="222">
        <v>0</v>
      </c>
      <c r="XN94" s="222">
        <v>0</v>
      </c>
      <c r="XO94" s="222">
        <v>0</v>
      </c>
      <c r="XP94" s="222">
        <v>0</v>
      </c>
      <c r="XQ94" s="222">
        <v>0</v>
      </c>
      <c r="XR94" s="222">
        <v>0</v>
      </c>
      <c r="XS94" s="222">
        <v>0</v>
      </c>
      <c r="XT94" s="222">
        <v>0</v>
      </c>
      <c r="XU94" s="222">
        <v>0</v>
      </c>
      <c r="XV94" s="222">
        <v>0</v>
      </c>
      <c r="XW94" s="222">
        <v>0</v>
      </c>
      <c r="XX94" s="222">
        <v>0</v>
      </c>
      <c r="XY94" s="222">
        <v>0</v>
      </c>
      <c r="XZ94" s="222">
        <v>0</v>
      </c>
      <c r="YA94" s="222">
        <v>0</v>
      </c>
      <c r="YB94" s="222">
        <v>0</v>
      </c>
      <c r="YC94" s="222">
        <v>0</v>
      </c>
      <c r="YD94" s="222">
        <v>0</v>
      </c>
      <c r="YE94" s="222">
        <v>0</v>
      </c>
      <c r="YF94" s="222">
        <v>0</v>
      </c>
      <c r="YG94" s="222">
        <v>0</v>
      </c>
      <c r="YH94" s="222">
        <v>0</v>
      </c>
      <c r="YI94" s="222">
        <v>0</v>
      </c>
      <c r="YJ94" s="222">
        <v>0</v>
      </c>
      <c r="YK94" s="222">
        <v>0</v>
      </c>
      <c r="YL94" s="222">
        <v>0</v>
      </c>
      <c r="YM94" s="222">
        <v>0</v>
      </c>
      <c r="YN94" s="222">
        <v>0</v>
      </c>
      <c r="YO94" s="222">
        <v>0</v>
      </c>
      <c r="YP94" s="222">
        <v>0</v>
      </c>
      <c r="YQ94" s="222">
        <v>0</v>
      </c>
      <c r="YR94" s="222">
        <v>0</v>
      </c>
      <c r="YS94" s="222">
        <v>0</v>
      </c>
      <c r="YT94" s="222">
        <v>0</v>
      </c>
      <c r="YU94" s="222">
        <v>1.6298145055770874E-9</v>
      </c>
      <c r="YV94" s="222">
        <v>0</v>
      </c>
      <c r="YW94" s="222">
        <v>0</v>
      </c>
      <c r="YX94" s="222">
        <v>0</v>
      </c>
      <c r="YY94" s="222">
        <v>0</v>
      </c>
      <c r="YZ94" s="222">
        <v>0</v>
      </c>
      <c r="ZA94" s="222">
        <v>-8.3819031715393066E-9</v>
      </c>
      <c r="ZB94" s="222">
        <v>0</v>
      </c>
      <c r="ZC94" s="222">
        <v>0</v>
      </c>
      <c r="ZD94" s="222">
        <v>0</v>
      </c>
      <c r="ZE94" s="222">
        <v>0</v>
      </c>
      <c r="ZF94" s="222">
        <v>0</v>
      </c>
      <c r="ZG94" s="222">
        <v>0</v>
      </c>
      <c r="ZH94" s="222">
        <v>0</v>
      </c>
      <c r="ZI94" s="222">
        <v>-3.0267983675003052E-9</v>
      </c>
      <c r="ZJ94" s="222">
        <v>1.4901161193847656E-8</v>
      </c>
      <c r="ZK94" s="222">
        <v>0</v>
      </c>
      <c r="ZL94" s="222">
        <v>0</v>
      </c>
      <c r="ZM94" s="222">
        <v>0</v>
      </c>
      <c r="ZN94" s="222">
        <v>0</v>
      </c>
      <c r="ZO94" s="222">
        <v>0</v>
      </c>
      <c r="ZP94" s="222">
        <v>0</v>
      </c>
      <c r="ZQ94" s="222">
        <v>0</v>
      </c>
      <c r="ZR94" s="222">
        <v>0</v>
      </c>
      <c r="ZS94" s="222">
        <v>0</v>
      </c>
      <c r="ZT94" s="222">
        <v>0</v>
      </c>
      <c r="ZU94" s="222">
        <v>0</v>
      </c>
      <c r="ZV94" s="222">
        <v>0</v>
      </c>
      <c r="ZW94" s="222">
        <v>0</v>
      </c>
      <c r="ZX94" s="222">
        <v>0</v>
      </c>
      <c r="ZY94" s="222">
        <v>0</v>
      </c>
      <c r="ZZ94" s="222">
        <v>0</v>
      </c>
      <c r="AAA94" s="222">
        <v>0</v>
      </c>
      <c r="AAB94" s="222">
        <v>0</v>
      </c>
      <c r="AAC94" s="222">
        <v>0</v>
      </c>
      <c r="AAD94" s="222">
        <v>0</v>
      </c>
      <c r="AAE94" s="222">
        <v>0</v>
      </c>
      <c r="AAF94" s="222">
        <v>0</v>
      </c>
      <c r="AAG94" s="222">
        <v>0</v>
      </c>
      <c r="AAH94" s="222">
        <v>0</v>
      </c>
      <c r="AAI94" s="222">
        <v>0</v>
      </c>
      <c r="AAJ94" s="222">
        <v>0</v>
      </c>
      <c r="AAK94" s="222">
        <v>0</v>
      </c>
      <c r="AAL94" s="222">
        <v>0</v>
      </c>
      <c r="AAM94" s="222">
        <v>0</v>
      </c>
      <c r="AAN94" s="222">
        <v>0</v>
      </c>
      <c r="AAO94" s="222">
        <v>0</v>
      </c>
      <c r="AAP94" s="222">
        <v>0</v>
      </c>
      <c r="AAQ94" s="222">
        <v>0</v>
      </c>
      <c r="AAR94" s="222">
        <v>0</v>
      </c>
      <c r="AAS94" s="222">
        <v>0</v>
      </c>
      <c r="AAT94" s="222">
        <v>0</v>
      </c>
      <c r="AAU94" s="222">
        <v>0</v>
      </c>
      <c r="AAV94" s="222">
        <v>0</v>
      </c>
      <c r="AAW94" s="222">
        <v>0</v>
      </c>
      <c r="AAX94" s="222">
        <v>0</v>
      </c>
      <c r="AAY94" s="222">
        <v>0</v>
      </c>
      <c r="AAZ94" s="222">
        <v>0</v>
      </c>
      <c r="ABA94" s="222">
        <v>0</v>
      </c>
      <c r="ABB94" s="222">
        <v>0</v>
      </c>
      <c r="ABC94" s="222">
        <v>0</v>
      </c>
      <c r="ABD94" s="222">
        <v>0</v>
      </c>
      <c r="ABE94" s="222">
        <v>0</v>
      </c>
      <c r="ABF94" s="222">
        <v>0</v>
      </c>
      <c r="ABG94" s="222">
        <v>0</v>
      </c>
      <c r="ABH94" s="222">
        <v>0</v>
      </c>
      <c r="ABI94" s="222">
        <v>0</v>
      </c>
      <c r="ABJ94" s="222">
        <v>0</v>
      </c>
      <c r="ABK94" s="222">
        <v>0</v>
      </c>
      <c r="ABL94" s="222">
        <v>0</v>
      </c>
      <c r="ABM94" s="222">
        <v>0</v>
      </c>
      <c r="ABN94" s="222">
        <v>0</v>
      </c>
      <c r="ABO94" s="222">
        <v>0</v>
      </c>
      <c r="ABP94" s="222">
        <v>0</v>
      </c>
      <c r="ABQ94" s="222">
        <v>0</v>
      </c>
      <c r="ABR94" s="222">
        <v>0</v>
      </c>
      <c r="ABS94" s="222">
        <v>0</v>
      </c>
      <c r="ABT94" s="222">
        <v>0</v>
      </c>
      <c r="ABU94" s="222">
        <v>0</v>
      </c>
      <c r="ABV94" s="222">
        <v>0</v>
      </c>
      <c r="ABW94" s="222">
        <v>0</v>
      </c>
      <c r="ABX94" s="222">
        <v>0</v>
      </c>
      <c r="ABY94" s="222">
        <v>0</v>
      </c>
      <c r="ABZ94" s="222">
        <v>0</v>
      </c>
      <c r="ACA94" s="222">
        <v>0</v>
      </c>
      <c r="ACB94" s="222">
        <v>0</v>
      </c>
      <c r="ACC94" s="222">
        <v>0</v>
      </c>
      <c r="ACD94" s="222">
        <v>0</v>
      </c>
      <c r="ACE94" s="222">
        <v>0</v>
      </c>
      <c r="ACF94" s="222">
        <v>0</v>
      </c>
      <c r="ACG94" s="222">
        <v>0</v>
      </c>
      <c r="ACH94" s="222">
        <v>0</v>
      </c>
      <c r="ACI94" s="222">
        <v>0</v>
      </c>
      <c r="ACJ94" s="222">
        <v>0</v>
      </c>
      <c r="ACK94" s="222">
        <v>0</v>
      </c>
      <c r="ACL94" s="222">
        <v>0</v>
      </c>
      <c r="ACM94" s="222">
        <v>0</v>
      </c>
      <c r="ACN94" s="222">
        <v>0</v>
      </c>
      <c r="ACO94" s="222">
        <v>0</v>
      </c>
      <c r="ACP94" s="222">
        <v>0</v>
      </c>
      <c r="ACQ94" s="222">
        <v>0</v>
      </c>
      <c r="ACR94" s="222">
        <v>2.3283064365386963E-9</v>
      </c>
      <c r="ACS94" s="222">
        <v>0</v>
      </c>
      <c r="ACT94" s="222">
        <v>0</v>
      </c>
      <c r="ACU94" s="222">
        <v>1.862645149230957E-9</v>
      </c>
      <c r="ACV94" s="222">
        <v>0</v>
      </c>
      <c r="ACW94" s="222">
        <v>0</v>
      </c>
      <c r="ACX94" s="222">
        <v>0</v>
      </c>
      <c r="ACY94" s="222">
        <v>0</v>
      </c>
      <c r="ACZ94" s="222">
        <v>0</v>
      </c>
      <c r="ADA94" s="222">
        <v>0</v>
      </c>
      <c r="ADB94" s="222">
        <v>0</v>
      </c>
      <c r="ADC94" s="222">
        <v>0</v>
      </c>
      <c r="ADD94" s="222">
        <v>0</v>
      </c>
      <c r="ADE94" s="222">
        <v>0</v>
      </c>
      <c r="ADF94" s="222">
        <v>0</v>
      </c>
      <c r="ADG94" s="222">
        <v>0</v>
      </c>
      <c r="ADH94" s="222">
        <v>0</v>
      </c>
      <c r="ADI94" s="222">
        <v>0</v>
      </c>
      <c r="ADJ94" s="222">
        <v>0</v>
      </c>
      <c r="ADK94" s="222">
        <v>1.862645149230957E-9</v>
      </c>
      <c r="ADL94" s="222">
        <v>0</v>
      </c>
      <c r="ADM94" s="222">
        <v>0</v>
      </c>
      <c r="ADN94" s="222">
        <v>0</v>
      </c>
      <c r="ADO94" s="222">
        <v>0</v>
      </c>
      <c r="ADP94" s="222">
        <v>0</v>
      </c>
      <c r="ADQ94" s="222">
        <v>-3.7289282772690058E-11</v>
      </c>
      <c r="ADR94" s="222">
        <v>0</v>
      </c>
      <c r="ADS94" s="222">
        <v>0</v>
      </c>
      <c r="ADT94" s="222">
        <v>0</v>
      </c>
      <c r="ADU94" s="222">
        <v>0</v>
      </c>
      <c r="ADV94" s="222">
        <v>0</v>
      </c>
      <c r="ADW94" s="222">
        <v>0</v>
      </c>
      <c r="ADX94" s="222">
        <v>-3.0267983675003052E-9</v>
      </c>
      <c r="ADY94" s="222">
        <v>0</v>
      </c>
      <c r="ADZ94" s="222">
        <v>0</v>
      </c>
      <c r="AEA94" s="222">
        <v>0</v>
      </c>
      <c r="AEB94" s="222">
        <v>0</v>
      </c>
      <c r="AEC94" s="222">
        <v>-1.1932570487260818E-9</v>
      </c>
      <c r="AED94" s="222">
        <v>0</v>
      </c>
      <c r="AEE94" s="222">
        <v>0</v>
      </c>
      <c r="AEF94" s="222">
        <v>0</v>
      </c>
      <c r="AEG94" s="222">
        <v>0</v>
      </c>
      <c r="AEH94" s="222">
        <v>-3.0267983675003052E-9</v>
      </c>
      <c r="AEI94" s="222">
        <v>0</v>
      </c>
      <c r="AEJ94" s="222">
        <v>0</v>
      </c>
      <c r="AEK94" s="222">
        <v>0</v>
      </c>
      <c r="AEL94" s="222">
        <v>0</v>
      </c>
      <c r="AEM94" s="222">
        <v>0</v>
      </c>
      <c r="AEN94" s="222">
        <v>0</v>
      </c>
      <c r="AEO94" s="222">
        <v>0</v>
      </c>
      <c r="AEP94" s="222">
        <v>-1.1932570487260818E-9</v>
      </c>
      <c r="AEQ94" s="222">
        <v>0</v>
      </c>
      <c r="AER94" s="222">
        <v>0</v>
      </c>
      <c r="AES94" s="222">
        <v>0</v>
      </c>
      <c r="AET94" s="222">
        <v>0</v>
      </c>
      <c r="AEU94" s="222">
        <v>0</v>
      </c>
      <c r="AEV94" s="222">
        <v>0</v>
      </c>
      <c r="AEW94" s="222">
        <v>2.7939677238464355E-9</v>
      </c>
      <c r="AEX94" s="222">
        <v>0</v>
      </c>
      <c r="AEY94" s="222">
        <v>0</v>
      </c>
      <c r="AEZ94" s="222">
        <v>0</v>
      </c>
      <c r="AFA94" s="222">
        <v>0</v>
      </c>
      <c r="AFB94" s="222">
        <v>-2.3283064365386963E-9</v>
      </c>
      <c r="AFC94" s="222">
        <v>0</v>
      </c>
      <c r="AFD94" s="222">
        <v>0</v>
      </c>
      <c r="AFE94" s="222">
        <v>-2.0954757928848267E-9</v>
      </c>
      <c r="AFF94" s="222">
        <v>0</v>
      </c>
      <c r="AFG94" s="222">
        <v>0</v>
      </c>
      <c r="AFH94" s="222">
        <v>0</v>
      </c>
      <c r="AFI94" s="222">
        <v>0</v>
      </c>
      <c r="AFJ94" s="222">
        <v>0</v>
      </c>
      <c r="AFK94" s="222">
        <v>0</v>
      </c>
      <c r="AFL94" s="222">
        <v>0</v>
      </c>
      <c r="AFM94" s="222">
        <v>0</v>
      </c>
      <c r="AFN94" s="222">
        <v>0</v>
      </c>
      <c r="AFO94" s="222">
        <v>0</v>
      </c>
      <c r="AFP94" s="222">
        <v>0</v>
      </c>
      <c r="AFQ94" s="222">
        <v>0</v>
      </c>
      <c r="AFR94" s="222">
        <v>0</v>
      </c>
      <c r="AFS94" s="222">
        <v>0</v>
      </c>
      <c r="AFT94" s="222">
        <v>0</v>
      </c>
      <c r="AFU94" s="222">
        <v>0</v>
      </c>
      <c r="AFV94" s="222">
        <v>0</v>
      </c>
      <c r="AFW94" s="222">
        <v>0</v>
      </c>
      <c r="AFX94" s="222">
        <v>0</v>
      </c>
      <c r="AFY94" s="222">
        <v>0</v>
      </c>
      <c r="AFZ94" s="222">
        <v>0</v>
      </c>
      <c r="AGA94" s="222">
        <v>0</v>
      </c>
      <c r="AGB94" s="222">
        <v>0</v>
      </c>
      <c r="AGC94" s="222">
        <v>0</v>
      </c>
      <c r="AGD94" s="222">
        <v>0</v>
      </c>
      <c r="AGE94" s="222">
        <v>0</v>
      </c>
      <c r="AGF94" s="222">
        <v>0</v>
      </c>
      <c r="AGG94" s="222">
        <v>0</v>
      </c>
      <c r="AGH94" s="222">
        <v>0</v>
      </c>
      <c r="AGI94" s="222">
        <v>0</v>
      </c>
      <c r="AGJ94" s="222">
        <v>0</v>
      </c>
      <c r="AGK94" s="222">
        <v>0</v>
      </c>
      <c r="AGL94" s="222">
        <v>0</v>
      </c>
      <c r="AGM94" s="222">
        <v>0</v>
      </c>
      <c r="AGN94" s="222">
        <v>1.9790604710578918E-9</v>
      </c>
      <c r="AGO94" s="222">
        <v>-4.6566128730773926E-10</v>
      </c>
      <c r="AGP94" s="222">
        <v>0</v>
      </c>
      <c r="AGQ94" s="222">
        <v>0</v>
      </c>
      <c r="AGR94" s="222">
        <v>0</v>
      </c>
      <c r="AGS94" s="222">
        <v>0</v>
      </c>
      <c r="AGT94" s="222">
        <v>0</v>
      </c>
      <c r="AGU94" s="222">
        <v>3.6088749766349792E-9</v>
      </c>
      <c r="AGV94" s="222">
        <v>0</v>
      </c>
      <c r="AGW94" s="222">
        <v>0</v>
      </c>
      <c r="AGX94" s="222">
        <v>0</v>
      </c>
      <c r="AGY94" s="222">
        <v>0</v>
      </c>
      <c r="AGZ94" s="222">
        <v>0</v>
      </c>
      <c r="AHA94" s="222">
        <v>0</v>
      </c>
      <c r="AHB94" s="222">
        <v>0</v>
      </c>
      <c r="AHC94" s="222">
        <v>0</v>
      </c>
      <c r="AHD94" s="222">
        <v>-1.3387762010097504E-9</v>
      </c>
      <c r="AHE94" s="222">
        <v>-4.6566128730773926E-10</v>
      </c>
      <c r="AHF94" s="222">
        <v>0</v>
      </c>
      <c r="AHG94" s="222">
        <v>0</v>
      </c>
      <c r="AHH94" s="222">
        <v>0</v>
      </c>
      <c r="AHI94" s="222">
        <v>0</v>
      </c>
      <c r="AHJ94" s="222">
        <v>0</v>
      </c>
      <c r="AHK94" s="222">
        <v>0</v>
      </c>
      <c r="AHL94" s="222">
        <v>0</v>
      </c>
      <c r="AHM94" s="222">
        <v>0</v>
      </c>
      <c r="AHN94" s="222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CB459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2.5"/>
  <cols>
    <col min="1" max="1" width="7.5" style="511" customWidth="1"/>
    <col min="2" max="2" width="8.83203125" style="666" bestFit="1" customWidth="1"/>
    <col min="3" max="3" width="20.08203125" style="667" customWidth="1"/>
    <col min="4" max="4" width="14.33203125" style="521" hidden="1" customWidth="1"/>
    <col min="5" max="5" width="28.33203125" style="513" hidden="1" customWidth="1"/>
    <col min="6" max="6" width="15.25" style="662" customWidth="1"/>
    <col min="7" max="7" width="72.33203125" style="663" customWidth="1"/>
    <col min="8" max="8" width="18.33203125" style="668" customWidth="1"/>
    <col min="9" max="9" width="17.58203125" style="668" customWidth="1"/>
    <col min="10" max="10" width="17.83203125" style="668" customWidth="1"/>
    <col min="11" max="11" width="17.58203125" style="668" customWidth="1"/>
    <col min="12" max="12" width="19.08203125" style="668" customWidth="1"/>
    <col min="13" max="13" width="17.33203125" style="668" customWidth="1"/>
    <col min="14" max="25" width="19.33203125" style="668" customWidth="1"/>
    <col min="26" max="26" width="25.25" style="668" customWidth="1"/>
    <col min="27" max="27" width="25.75" style="668" customWidth="1"/>
    <col min="28" max="28" width="24.25" style="668" customWidth="1"/>
    <col min="29" max="29" width="24" style="668" customWidth="1"/>
    <col min="30" max="34" width="23" style="668" customWidth="1"/>
    <col min="35" max="35" width="21.5" style="668" customWidth="1"/>
    <col min="36" max="40" width="18.83203125" style="668" customWidth="1"/>
    <col min="41" max="41" width="20.08203125" style="668" customWidth="1"/>
    <col min="42" max="42" width="19.75" style="668" customWidth="1"/>
    <col min="43" max="46" width="18.83203125" style="668" customWidth="1"/>
    <col min="47" max="47" width="19.08203125" style="668" customWidth="1"/>
    <col min="48" max="53" width="16.08203125" style="668" customWidth="1"/>
    <col min="54" max="54" width="29" style="668" customWidth="1"/>
    <col min="55" max="55" width="21.83203125" style="668" customWidth="1"/>
    <col min="56" max="56" width="20.33203125" style="668" customWidth="1"/>
    <col min="57" max="57" width="21.83203125" style="668" customWidth="1"/>
    <col min="58" max="58" width="22.5" style="668" customWidth="1"/>
    <col min="59" max="64" width="19.33203125" style="668" customWidth="1"/>
    <col min="65" max="65" width="19.25" style="668" customWidth="1"/>
    <col min="66" max="66" width="16.75" style="668" customWidth="1"/>
    <col min="67" max="71" width="16" style="668" customWidth="1"/>
    <col min="72" max="72" width="27.58203125" style="668" customWidth="1"/>
    <col min="73" max="73" width="22.33203125" style="668" customWidth="1"/>
    <col min="74" max="74" width="22" style="668" customWidth="1"/>
    <col min="75" max="75" width="22.25" style="668" customWidth="1"/>
    <col min="76" max="76" width="21.5" style="668" customWidth="1"/>
    <col min="77" max="77" width="24.08203125" style="668" customWidth="1"/>
    <col min="78" max="79" width="22.83203125" style="668" customWidth="1"/>
    <col min="80" max="80" width="22.08203125" style="668" customWidth="1"/>
    <col min="81" max="81" width="22.58203125" style="669" customWidth="1"/>
    <col min="82" max="16384" width="9" style="513"/>
  </cols>
  <sheetData>
    <row r="1" spans="1:81">
      <c r="B1" s="1152" t="s">
        <v>6744</v>
      </c>
      <c r="C1" s="1152"/>
      <c r="D1" s="1152"/>
      <c r="E1" s="1152"/>
      <c r="F1" s="1152"/>
      <c r="G1" s="115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2"/>
      <c r="AH1" s="512"/>
      <c r="AI1" s="512"/>
      <c r="AJ1" s="512"/>
      <c r="AK1" s="512"/>
      <c r="AL1" s="512"/>
      <c r="AM1" s="512"/>
      <c r="AN1" s="512"/>
      <c r="AO1" s="512"/>
      <c r="AP1" s="512"/>
      <c r="AQ1" s="512"/>
      <c r="AR1" s="512"/>
      <c r="AS1" s="512"/>
      <c r="AT1" s="512"/>
      <c r="AU1" s="512"/>
      <c r="AV1" s="512"/>
      <c r="AW1" s="512"/>
      <c r="AX1" s="512"/>
      <c r="AY1" s="512"/>
      <c r="AZ1" s="512"/>
      <c r="BA1" s="512"/>
      <c r="BB1" s="512"/>
      <c r="BC1" s="512"/>
      <c r="BD1" s="512"/>
      <c r="BE1" s="512"/>
      <c r="BF1" s="512"/>
      <c r="BG1" s="512"/>
      <c r="BH1" s="512"/>
      <c r="BI1" s="512"/>
      <c r="BJ1" s="512"/>
      <c r="BK1" s="512"/>
      <c r="BL1" s="512"/>
      <c r="BM1" s="512"/>
      <c r="BN1" s="512"/>
      <c r="BO1" s="512"/>
      <c r="BP1" s="512"/>
      <c r="BQ1" s="512"/>
      <c r="BR1" s="512"/>
      <c r="BS1" s="512"/>
      <c r="BT1" s="512"/>
      <c r="BU1" s="512"/>
      <c r="BV1" s="512"/>
      <c r="BW1" s="512"/>
      <c r="BX1" s="512"/>
      <c r="BY1" s="512"/>
      <c r="BZ1" s="512"/>
      <c r="CA1" s="512"/>
      <c r="CB1" s="512"/>
      <c r="CC1" s="512"/>
    </row>
    <row r="2" spans="1:81">
      <c r="B2" s="1153" t="s">
        <v>6745</v>
      </c>
      <c r="C2" s="1153"/>
      <c r="D2" s="1153"/>
      <c r="E2" s="1153"/>
      <c r="F2" s="1153"/>
      <c r="G2" s="1153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  <c r="BA2" s="514"/>
      <c r="BB2" s="514"/>
      <c r="BC2" s="514"/>
      <c r="BD2" s="514"/>
      <c r="BE2" s="514"/>
      <c r="BF2" s="514"/>
      <c r="BG2" s="514"/>
      <c r="BH2" s="514"/>
      <c r="BI2" s="514"/>
      <c r="BJ2" s="514"/>
      <c r="BK2" s="514"/>
      <c r="BL2" s="514"/>
      <c r="BM2" s="514"/>
      <c r="BN2" s="514"/>
      <c r="BO2" s="514"/>
      <c r="BP2" s="514"/>
      <c r="BQ2" s="514"/>
      <c r="BR2" s="514"/>
      <c r="BS2" s="514"/>
      <c r="BT2" s="514"/>
      <c r="BU2" s="514"/>
      <c r="BV2" s="514"/>
      <c r="BW2" s="514"/>
      <c r="BX2" s="514"/>
      <c r="BY2" s="514"/>
      <c r="BZ2" s="514"/>
      <c r="CA2" s="514"/>
      <c r="CB2" s="514"/>
      <c r="CC2" s="515"/>
    </row>
    <row r="3" spans="1:81" s="521" customFormat="1">
      <c r="A3" s="516" t="s">
        <v>1163</v>
      </c>
      <c r="B3" s="517" t="s">
        <v>6746</v>
      </c>
      <c r="C3" s="518" t="s">
        <v>6747</v>
      </c>
      <c r="D3" s="518" t="s">
        <v>678</v>
      </c>
      <c r="E3" s="518" t="s">
        <v>679</v>
      </c>
      <c r="F3" s="518" t="s">
        <v>6748</v>
      </c>
      <c r="G3" s="519" t="s">
        <v>6749</v>
      </c>
      <c r="H3" s="1154" t="s">
        <v>1242</v>
      </c>
      <c r="I3" s="1154"/>
      <c r="J3" s="1154"/>
      <c r="K3" s="1154"/>
      <c r="L3" s="1154"/>
      <c r="M3" s="1154"/>
      <c r="N3" s="1155" t="s">
        <v>1238</v>
      </c>
      <c r="O3" s="1155"/>
      <c r="P3" s="1155"/>
      <c r="Q3" s="1155"/>
      <c r="R3" s="1155"/>
      <c r="S3" s="1155"/>
      <c r="T3" s="1155"/>
      <c r="U3" s="1155"/>
      <c r="V3" s="1155"/>
      <c r="W3" s="1155"/>
      <c r="X3" s="1155"/>
      <c r="Y3" s="1155"/>
      <c r="Z3" s="1156" t="s">
        <v>1241</v>
      </c>
      <c r="AA3" s="1156"/>
      <c r="AB3" s="1156"/>
      <c r="AC3" s="1156"/>
      <c r="AD3" s="1156"/>
      <c r="AE3" s="1156"/>
      <c r="AF3" s="1156"/>
      <c r="AG3" s="1156"/>
      <c r="AH3" s="1156"/>
      <c r="AI3" s="1157" t="s">
        <v>1236</v>
      </c>
      <c r="AJ3" s="1157"/>
      <c r="AK3" s="1157"/>
      <c r="AL3" s="1157"/>
      <c r="AM3" s="1157"/>
      <c r="AN3" s="1157"/>
      <c r="AO3" s="1157"/>
      <c r="AP3" s="1157"/>
      <c r="AQ3" s="1157"/>
      <c r="AR3" s="1157"/>
      <c r="AS3" s="1157"/>
      <c r="AT3" s="1157"/>
      <c r="AU3" s="1158" t="s">
        <v>1239</v>
      </c>
      <c r="AV3" s="1158"/>
      <c r="AW3" s="1158"/>
      <c r="AX3" s="1158"/>
      <c r="AY3" s="1158"/>
      <c r="AZ3" s="1158"/>
      <c r="BA3" s="1158"/>
      <c r="BB3" s="1159" t="s">
        <v>1237</v>
      </c>
      <c r="BC3" s="1159"/>
      <c r="BD3" s="1159"/>
      <c r="BE3" s="1159"/>
      <c r="BF3" s="1159"/>
      <c r="BG3" s="1159"/>
      <c r="BH3" s="1159"/>
      <c r="BI3" s="1159"/>
      <c r="BJ3" s="1159"/>
      <c r="BK3" s="1159"/>
      <c r="BL3" s="1159"/>
      <c r="BM3" s="1160" t="s">
        <v>1240</v>
      </c>
      <c r="BN3" s="1160"/>
      <c r="BO3" s="1160"/>
      <c r="BP3" s="1160"/>
      <c r="BQ3" s="1160"/>
      <c r="BR3" s="1160"/>
      <c r="BS3" s="1160"/>
      <c r="BT3" s="1161" t="s">
        <v>1243</v>
      </c>
      <c r="BU3" s="1161"/>
      <c r="BV3" s="1161"/>
      <c r="BW3" s="1161"/>
      <c r="BX3" s="1161"/>
      <c r="BY3" s="1161"/>
      <c r="BZ3" s="1161"/>
      <c r="CA3" s="1161"/>
      <c r="CB3" s="1161"/>
      <c r="CC3" s="520" t="s">
        <v>6750</v>
      </c>
    </row>
    <row r="4" spans="1:81" s="534" customFormat="1" ht="24.75" customHeight="1">
      <c r="A4" s="522" t="s">
        <v>6751</v>
      </c>
      <c r="B4" s="523" t="s">
        <v>6752</v>
      </c>
      <c r="C4" s="524"/>
      <c r="D4" s="524"/>
      <c r="E4" s="524"/>
      <c r="F4" s="524"/>
      <c r="G4" s="525"/>
      <c r="H4" s="526" t="s">
        <v>1665</v>
      </c>
      <c r="I4" s="526" t="s">
        <v>1666</v>
      </c>
      <c r="J4" s="526" t="s">
        <v>2138</v>
      </c>
      <c r="K4" s="526" t="s">
        <v>1667</v>
      </c>
      <c r="L4" s="526" t="s">
        <v>1668</v>
      </c>
      <c r="M4" s="526" t="s">
        <v>2139</v>
      </c>
      <c r="N4" s="527" t="s">
        <v>1634</v>
      </c>
      <c r="O4" s="527" t="s">
        <v>1635</v>
      </c>
      <c r="P4" s="527" t="s">
        <v>1636</v>
      </c>
      <c r="Q4" s="527" t="s">
        <v>2133</v>
      </c>
      <c r="R4" s="527" t="s">
        <v>1637</v>
      </c>
      <c r="S4" s="527" t="s">
        <v>1638</v>
      </c>
      <c r="T4" s="527" t="s">
        <v>1639</v>
      </c>
      <c r="U4" s="527" t="s">
        <v>1640</v>
      </c>
      <c r="V4" s="527" t="s">
        <v>1641</v>
      </c>
      <c r="W4" s="527" t="s">
        <v>1642</v>
      </c>
      <c r="X4" s="527" t="s">
        <v>1643</v>
      </c>
      <c r="Y4" s="527" t="s">
        <v>2134</v>
      </c>
      <c r="Z4" s="528" t="s">
        <v>1658</v>
      </c>
      <c r="AA4" s="528" t="s">
        <v>2136</v>
      </c>
      <c r="AB4" s="528" t="s">
        <v>1659</v>
      </c>
      <c r="AC4" s="528" t="s">
        <v>2137</v>
      </c>
      <c r="AD4" s="528" t="s">
        <v>1660</v>
      </c>
      <c r="AE4" s="528" t="s">
        <v>1661</v>
      </c>
      <c r="AF4" s="528" t="s">
        <v>1664</v>
      </c>
      <c r="AG4" s="528" t="s">
        <v>1662</v>
      </c>
      <c r="AH4" s="528" t="s">
        <v>1663</v>
      </c>
      <c r="AI4" s="529" t="s">
        <v>1612</v>
      </c>
      <c r="AJ4" s="529" t="s">
        <v>1613</v>
      </c>
      <c r="AK4" s="529" t="s">
        <v>1614</v>
      </c>
      <c r="AL4" s="529" t="s">
        <v>1615</v>
      </c>
      <c r="AM4" s="529" t="s">
        <v>1616</v>
      </c>
      <c r="AN4" s="529" t="s">
        <v>1617</v>
      </c>
      <c r="AO4" s="529" t="s">
        <v>1618</v>
      </c>
      <c r="AP4" s="529" t="s">
        <v>1619</v>
      </c>
      <c r="AQ4" s="529" t="s">
        <v>1620</v>
      </c>
      <c r="AR4" s="529" t="s">
        <v>1621</v>
      </c>
      <c r="AS4" s="529" t="s">
        <v>1622</v>
      </c>
      <c r="AT4" s="529" t="s">
        <v>1623</v>
      </c>
      <c r="AU4" s="530" t="s">
        <v>1645</v>
      </c>
      <c r="AV4" s="530" t="s">
        <v>1646</v>
      </c>
      <c r="AW4" s="530" t="s">
        <v>1647</v>
      </c>
      <c r="AX4" s="530" t="s">
        <v>1648</v>
      </c>
      <c r="AY4" s="530" t="s">
        <v>1649</v>
      </c>
      <c r="AZ4" s="530" t="s">
        <v>1650</v>
      </c>
      <c r="BA4" s="530" t="s">
        <v>1651</v>
      </c>
      <c r="BB4" s="531" t="s">
        <v>1624</v>
      </c>
      <c r="BC4" s="531" t="s">
        <v>1625</v>
      </c>
      <c r="BD4" s="531" t="s">
        <v>1626</v>
      </c>
      <c r="BE4" s="531" t="s">
        <v>1627</v>
      </c>
      <c r="BF4" s="531" t="s">
        <v>1628</v>
      </c>
      <c r="BG4" s="531" t="s">
        <v>1629</v>
      </c>
      <c r="BH4" s="531" t="s">
        <v>1630</v>
      </c>
      <c r="BI4" s="531" t="s">
        <v>1631</v>
      </c>
      <c r="BJ4" s="531" t="s">
        <v>1632</v>
      </c>
      <c r="BK4" s="531" t="s">
        <v>1633</v>
      </c>
      <c r="BL4" s="531" t="s">
        <v>2132</v>
      </c>
      <c r="BM4" s="532" t="s">
        <v>1652</v>
      </c>
      <c r="BN4" s="532" t="s">
        <v>2135</v>
      </c>
      <c r="BO4" s="532" t="s">
        <v>1653</v>
      </c>
      <c r="BP4" s="532" t="s">
        <v>1654</v>
      </c>
      <c r="BQ4" s="532" t="s">
        <v>1655</v>
      </c>
      <c r="BR4" s="532" t="s">
        <v>1656</v>
      </c>
      <c r="BS4" s="532" t="s">
        <v>1657</v>
      </c>
      <c r="BT4" s="533" t="s">
        <v>1670</v>
      </c>
      <c r="BU4" s="533" t="s">
        <v>1671</v>
      </c>
      <c r="BV4" s="533" t="s">
        <v>1672</v>
      </c>
      <c r="BW4" s="533" t="s">
        <v>1673</v>
      </c>
      <c r="BX4" s="533" t="s">
        <v>1674</v>
      </c>
      <c r="BY4" s="533" t="s">
        <v>2140</v>
      </c>
      <c r="BZ4" s="533" t="s">
        <v>1675</v>
      </c>
      <c r="CA4" s="533" t="s">
        <v>2141</v>
      </c>
      <c r="CB4" s="533" t="s">
        <v>2142</v>
      </c>
      <c r="CC4" s="1147" t="s">
        <v>1241</v>
      </c>
    </row>
    <row r="5" spans="1:81" s="547" customFormat="1">
      <c r="A5" s="535"/>
      <c r="B5" s="536" t="s">
        <v>1278</v>
      </c>
      <c r="C5" s="537" t="s">
        <v>1279</v>
      </c>
      <c r="D5" s="537" t="s">
        <v>6753</v>
      </c>
      <c r="E5" s="537" t="s">
        <v>6754</v>
      </c>
      <c r="F5" s="537" t="s">
        <v>6407</v>
      </c>
      <c r="G5" s="538" t="s">
        <v>6408</v>
      </c>
      <c r="H5" s="539" t="s">
        <v>3816</v>
      </c>
      <c r="I5" s="539" t="s">
        <v>3820</v>
      </c>
      <c r="J5" s="539" t="s">
        <v>3824</v>
      </c>
      <c r="K5" s="539" t="s">
        <v>3828</v>
      </c>
      <c r="L5" s="539" t="s">
        <v>3833</v>
      </c>
      <c r="M5" s="539" t="s">
        <v>3837</v>
      </c>
      <c r="N5" s="540" t="s">
        <v>3840</v>
      </c>
      <c r="O5" s="540" t="s">
        <v>3844</v>
      </c>
      <c r="P5" s="540" t="s">
        <v>3848</v>
      </c>
      <c r="Q5" s="540" t="s">
        <v>3852</v>
      </c>
      <c r="R5" s="540" t="s">
        <v>3857</v>
      </c>
      <c r="S5" s="540" t="s">
        <v>3862</v>
      </c>
      <c r="T5" s="540" t="s">
        <v>3867</v>
      </c>
      <c r="U5" s="540" t="s">
        <v>3872</v>
      </c>
      <c r="V5" s="540" t="s">
        <v>3877</v>
      </c>
      <c r="W5" s="540" t="s">
        <v>3882</v>
      </c>
      <c r="X5" s="540" t="s">
        <v>3886</v>
      </c>
      <c r="Y5" s="540" t="s">
        <v>3890</v>
      </c>
      <c r="Z5" s="541" t="s">
        <v>3893</v>
      </c>
      <c r="AA5" s="541" t="s">
        <v>3897</v>
      </c>
      <c r="AB5" s="541" t="s">
        <v>3902</v>
      </c>
      <c r="AC5" s="541" t="s">
        <v>3906</v>
      </c>
      <c r="AD5" s="541" t="s">
        <v>3910</v>
      </c>
      <c r="AE5" s="541">
        <v>10831</v>
      </c>
      <c r="AF5" s="541" t="s">
        <v>3918</v>
      </c>
      <c r="AG5" s="541" t="s">
        <v>3922</v>
      </c>
      <c r="AH5" s="541" t="s">
        <v>3926</v>
      </c>
      <c r="AI5" s="542" t="s">
        <v>3930</v>
      </c>
      <c r="AJ5" s="542" t="s">
        <v>3935</v>
      </c>
      <c r="AK5" s="542" t="s">
        <v>3939</v>
      </c>
      <c r="AL5" s="542" t="s">
        <v>3943</v>
      </c>
      <c r="AM5" s="542" t="s">
        <v>3947</v>
      </c>
      <c r="AN5" s="542" t="s">
        <v>3951</v>
      </c>
      <c r="AO5" s="542" t="s">
        <v>3956</v>
      </c>
      <c r="AP5" s="542" t="s">
        <v>3960</v>
      </c>
      <c r="AQ5" s="542" t="s">
        <v>3964</v>
      </c>
      <c r="AR5" s="542" t="s">
        <v>3968</v>
      </c>
      <c r="AS5" s="542" t="s">
        <v>3972</v>
      </c>
      <c r="AT5" s="542" t="s">
        <v>3976</v>
      </c>
      <c r="AU5" s="543" t="s">
        <v>3980</v>
      </c>
      <c r="AV5" s="543" t="s">
        <v>3984</v>
      </c>
      <c r="AW5" s="543" t="s">
        <v>3988</v>
      </c>
      <c r="AX5" s="543" t="s">
        <v>3992</v>
      </c>
      <c r="AY5" s="543" t="s">
        <v>3996</v>
      </c>
      <c r="AZ5" s="543" t="s">
        <v>4000</v>
      </c>
      <c r="BA5" s="543" t="s">
        <v>4005</v>
      </c>
      <c r="BB5" s="544" t="s">
        <v>4009</v>
      </c>
      <c r="BC5" s="544" t="s">
        <v>4013</v>
      </c>
      <c r="BD5" s="544" t="s">
        <v>4017</v>
      </c>
      <c r="BE5" s="544" t="s">
        <v>4021</v>
      </c>
      <c r="BF5" s="544" t="s">
        <v>4025</v>
      </c>
      <c r="BG5" s="544" t="s">
        <v>4029</v>
      </c>
      <c r="BH5" s="544" t="s">
        <v>4033</v>
      </c>
      <c r="BI5" s="544" t="s">
        <v>4038</v>
      </c>
      <c r="BJ5" s="544" t="s">
        <v>4043</v>
      </c>
      <c r="BK5" s="544" t="s">
        <v>4047</v>
      </c>
      <c r="BL5" s="544" t="s">
        <v>4051</v>
      </c>
      <c r="BM5" s="545" t="s">
        <v>4055</v>
      </c>
      <c r="BN5" s="545" t="s">
        <v>4060</v>
      </c>
      <c r="BO5" s="545" t="s">
        <v>4064</v>
      </c>
      <c r="BP5" s="545" t="s">
        <v>4068</v>
      </c>
      <c r="BQ5" s="545" t="s">
        <v>4072</v>
      </c>
      <c r="BR5" s="545" t="s">
        <v>4076</v>
      </c>
      <c r="BS5" s="545" t="s">
        <v>4080</v>
      </c>
      <c r="BT5" s="546" t="s">
        <v>4084</v>
      </c>
      <c r="BU5" s="546" t="s">
        <v>4089</v>
      </c>
      <c r="BV5" s="546" t="s">
        <v>4093</v>
      </c>
      <c r="BW5" s="546" t="s">
        <v>4097</v>
      </c>
      <c r="BX5" s="546" t="s">
        <v>4102</v>
      </c>
      <c r="BY5" s="546" t="s">
        <v>4106</v>
      </c>
      <c r="BZ5" s="546" t="s">
        <v>4111</v>
      </c>
      <c r="CA5" s="546" t="s">
        <v>4115</v>
      </c>
      <c r="CB5" s="546" t="s">
        <v>4119</v>
      </c>
      <c r="CC5" s="1148"/>
    </row>
    <row r="6" spans="1:81" s="547" customFormat="1" ht="25.5" customHeight="1">
      <c r="A6" s="548" t="s">
        <v>1160</v>
      </c>
      <c r="B6" s="549" t="s">
        <v>0</v>
      </c>
      <c r="C6" s="550" t="s">
        <v>1</v>
      </c>
      <c r="D6" s="551">
        <v>41010</v>
      </c>
      <c r="E6" s="550" t="s">
        <v>847</v>
      </c>
      <c r="F6" s="552" t="s">
        <v>45</v>
      </c>
      <c r="G6" s="553" t="s">
        <v>958</v>
      </c>
      <c r="H6" s="554">
        <v>361366628.95999998</v>
      </c>
      <c r="I6" s="554">
        <v>50457989.350000001</v>
      </c>
      <c r="J6" s="554">
        <v>98347931.939999998</v>
      </c>
      <c r="K6" s="554">
        <v>46674407</v>
      </c>
      <c r="L6" s="554">
        <v>42310703</v>
      </c>
      <c r="M6" s="554">
        <v>21466674.129999999</v>
      </c>
      <c r="N6" s="554">
        <v>237933293.97</v>
      </c>
      <c r="O6" s="554">
        <v>54571775.549999997</v>
      </c>
      <c r="P6" s="554">
        <v>13077669</v>
      </c>
      <c r="Q6" s="554">
        <v>116696373.42</v>
      </c>
      <c r="R6" s="554">
        <v>12315486.6</v>
      </c>
      <c r="S6" s="554">
        <v>44985189.840000004</v>
      </c>
      <c r="T6" s="554">
        <v>101755379.5</v>
      </c>
      <c r="U6" s="554">
        <v>76643959.569999993</v>
      </c>
      <c r="V6" s="554">
        <v>5594427</v>
      </c>
      <c r="W6" s="554">
        <v>52183984.310000002</v>
      </c>
      <c r="X6" s="554">
        <v>36480136.5</v>
      </c>
      <c r="Y6" s="554">
        <v>18570578.75</v>
      </c>
      <c r="Z6" s="554">
        <v>170230025.09999999</v>
      </c>
      <c r="AA6" s="554">
        <v>43331210</v>
      </c>
      <c r="AB6" s="554">
        <v>38714038.039999999</v>
      </c>
      <c r="AC6" s="554">
        <v>92599619.230000004</v>
      </c>
      <c r="AD6" s="554">
        <v>22899224.550000001</v>
      </c>
      <c r="AE6" s="554">
        <v>39817152.619999997</v>
      </c>
      <c r="AF6" s="554">
        <v>34613666.600000001</v>
      </c>
      <c r="AG6" s="554">
        <v>17114478.5</v>
      </c>
      <c r="AH6" s="554">
        <v>20755264</v>
      </c>
      <c r="AI6" s="554">
        <v>15222728.310000001</v>
      </c>
      <c r="AJ6" s="554">
        <v>29134135.75</v>
      </c>
      <c r="AK6" s="554">
        <v>22594614.5</v>
      </c>
      <c r="AL6" s="554">
        <v>16958827</v>
      </c>
      <c r="AM6" s="554">
        <v>14922895</v>
      </c>
      <c r="AN6" s="554">
        <v>28223617.329999998</v>
      </c>
      <c r="AO6" s="554">
        <v>17638621</v>
      </c>
      <c r="AP6" s="554">
        <v>23040531</v>
      </c>
      <c r="AQ6" s="554">
        <v>29766328.5</v>
      </c>
      <c r="AR6" s="554">
        <v>23279005</v>
      </c>
      <c r="AS6" s="554">
        <v>28706366.850000001</v>
      </c>
      <c r="AT6" s="554">
        <v>24361099</v>
      </c>
      <c r="AU6" s="554">
        <v>88038876.75</v>
      </c>
      <c r="AV6" s="554">
        <v>15772088</v>
      </c>
      <c r="AW6" s="554">
        <v>21932547</v>
      </c>
      <c r="AX6" s="554">
        <v>29436181</v>
      </c>
      <c r="AY6" s="554">
        <v>17035022.5</v>
      </c>
      <c r="AZ6" s="554">
        <v>1507156</v>
      </c>
      <c r="BA6" s="554">
        <v>6008449</v>
      </c>
      <c r="BB6" s="554">
        <v>109322328</v>
      </c>
      <c r="BC6" s="554">
        <v>40765418.780000001</v>
      </c>
      <c r="BD6" s="554">
        <v>27617593.5</v>
      </c>
      <c r="BE6" s="554">
        <v>99922961.049999997</v>
      </c>
      <c r="BF6" s="554">
        <v>51450392.75</v>
      </c>
      <c r="BG6" s="554">
        <v>26306562</v>
      </c>
      <c r="BH6" s="554">
        <v>50350254.5</v>
      </c>
      <c r="BI6" s="554">
        <v>34522632.009999998</v>
      </c>
      <c r="BJ6" s="554">
        <v>27150676.649999999</v>
      </c>
      <c r="BK6" s="554">
        <v>10364865.1</v>
      </c>
      <c r="BL6" s="554">
        <v>8167527</v>
      </c>
      <c r="BM6" s="554">
        <v>121007639.91</v>
      </c>
      <c r="BN6" s="554">
        <v>95499823.299999997</v>
      </c>
      <c r="BO6" s="554">
        <v>28426675</v>
      </c>
      <c r="BP6" s="554">
        <v>26108043</v>
      </c>
      <c r="BQ6" s="554">
        <v>27169364.030000001</v>
      </c>
      <c r="BR6" s="554">
        <v>30630473</v>
      </c>
      <c r="BS6" s="554">
        <v>14148985.75</v>
      </c>
      <c r="BT6" s="554">
        <v>90220127</v>
      </c>
      <c r="BU6" s="554">
        <v>28179147.25</v>
      </c>
      <c r="BV6" s="554">
        <v>28777047</v>
      </c>
      <c r="BW6" s="554">
        <v>40764656.909999996</v>
      </c>
      <c r="BX6" s="554">
        <v>61774447.840000004</v>
      </c>
      <c r="BY6" s="554">
        <v>100418369</v>
      </c>
      <c r="BZ6" s="554">
        <v>28165415</v>
      </c>
      <c r="CA6" s="554">
        <v>18890100.75</v>
      </c>
      <c r="CB6" s="554">
        <v>19702836.98</v>
      </c>
      <c r="CC6" s="555">
        <f>SUM(H6:CB6)</f>
        <v>3570910719.5800004</v>
      </c>
    </row>
    <row r="7" spans="1:81" s="547" customFormat="1" ht="25.5" customHeight="1">
      <c r="A7" s="548" t="s">
        <v>1161</v>
      </c>
      <c r="B7" s="549" t="s">
        <v>0</v>
      </c>
      <c r="C7" s="550" t="s">
        <v>1</v>
      </c>
      <c r="D7" s="551">
        <v>42010</v>
      </c>
      <c r="E7" s="550" t="s">
        <v>849</v>
      </c>
      <c r="F7" s="552" t="s">
        <v>46</v>
      </c>
      <c r="G7" s="553" t="s">
        <v>6755</v>
      </c>
      <c r="H7" s="554">
        <v>694079435.05999994</v>
      </c>
      <c r="I7" s="554">
        <v>79059814.299999997</v>
      </c>
      <c r="J7" s="554">
        <v>117223415.91</v>
      </c>
      <c r="K7" s="554">
        <v>43792759.119999997</v>
      </c>
      <c r="L7" s="554">
        <v>19400772.57</v>
      </c>
      <c r="M7" s="554">
        <v>7607359.5700000003</v>
      </c>
      <c r="N7" s="554">
        <v>1041801228.5700001</v>
      </c>
      <c r="O7" s="554">
        <v>70739365.239999995</v>
      </c>
      <c r="P7" s="554">
        <v>11378092.67</v>
      </c>
      <c r="Q7" s="554">
        <v>380393129.02999997</v>
      </c>
      <c r="R7" s="554">
        <v>11014308.960000001</v>
      </c>
      <c r="S7" s="554">
        <v>38654252.810000002</v>
      </c>
      <c r="T7" s="554">
        <v>106716621.86</v>
      </c>
      <c r="U7" s="554">
        <v>155179761.28</v>
      </c>
      <c r="V7" s="554">
        <v>2652911</v>
      </c>
      <c r="W7" s="554">
        <v>36584069.460000001</v>
      </c>
      <c r="X7" s="554">
        <v>13716507.83</v>
      </c>
      <c r="Y7" s="554">
        <v>7877008.3200000003</v>
      </c>
      <c r="Z7" s="554">
        <v>302749709.27999997</v>
      </c>
      <c r="AA7" s="554">
        <v>92816322.680000007</v>
      </c>
      <c r="AB7" s="554">
        <v>22587870.079999998</v>
      </c>
      <c r="AC7" s="554">
        <v>82963073.150000006</v>
      </c>
      <c r="AD7" s="554">
        <v>7258300.5</v>
      </c>
      <c r="AE7" s="554">
        <v>14170014.76</v>
      </c>
      <c r="AF7" s="554">
        <v>36697506.5</v>
      </c>
      <c r="AG7" s="554">
        <v>9176147.75</v>
      </c>
      <c r="AH7" s="554">
        <v>3415486</v>
      </c>
      <c r="AI7" s="554">
        <v>861512412.88999999</v>
      </c>
      <c r="AJ7" s="554">
        <v>13218080.32</v>
      </c>
      <c r="AK7" s="554">
        <v>7908364.3899999997</v>
      </c>
      <c r="AL7" s="554">
        <v>6766522.4100000001</v>
      </c>
      <c r="AM7" s="554">
        <v>7129537.25</v>
      </c>
      <c r="AN7" s="554">
        <v>18231709.420000002</v>
      </c>
      <c r="AO7" s="554">
        <v>7538088.2699999996</v>
      </c>
      <c r="AP7" s="554">
        <v>7989077.5</v>
      </c>
      <c r="AQ7" s="554">
        <v>22553098.949999999</v>
      </c>
      <c r="AR7" s="554">
        <v>9555930.4199999999</v>
      </c>
      <c r="AS7" s="554">
        <v>10936049.83</v>
      </c>
      <c r="AT7" s="554">
        <v>7007362.2400000002</v>
      </c>
      <c r="AU7" s="554">
        <v>183444106.53999999</v>
      </c>
      <c r="AV7" s="554">
        <v>2934691.93</v>
      </c>
      <c r="AW7" s="554">
        <v>5093219.84</v>
      </c>
      <c r="AX7" s="554">
        <v>11385897.640000001</v>
      </c>
      <c r="AY7" s="554">
        <v>8608905</v>
      </c>
      <c r="AZ7" s="554">
        <v>427469.78</v>
      </c>
      <c r="BA7" s="554">
        <v>5934147.9199999999</v>
      </c>
      <c r="BB7" s="554">
        <v>459421175.76999998</v>
      </c>
      <c r="BC7" s="554">
        <v>15331318.43</v>
      </c>
      <c r="BD7" s="554">
        <v>32238581.75</v>
      </c>
      <c r="BE7" s="554">
        <v>48144366.869999997</v>
      </c>
      <c r="BF7" s="554">
        <v>39092463.25</v>
      </c>
      <c r="BG7" s="554">
        <v>18630215</v>
      </c>
      <c r="BH7" s="554">
        <v>61417575.899999999</v>
      </c>
      <c r="BI7" s="554">
        <v>82525600.209999993</v>
      </c>
      <c r="BJ7" s="554">
        <v>14388256.199999999</v>
      </c>
      <c r="BK7" s="554">
        <v>4984832.1500000004</v>
      </c>
      <c r="BL7" s="554">
        <v>2720989.3</v>
      </c>
      <c r="BM7" s="554">
        <v>540336953.30999994</v>
      </c>
      <c r="BN7" s="554">
        <v>153133179.99000001</v>
      </c>
      <c r="BO7" s="554">
        <v>10142392</v>
      </c>
      <c r="BP7" s="554">
        <v>8073713</v>
      </c>
      <c r="BQ7" s="554">
        <v>5551449.0999999996</v>
      </c>
      <c r="BR7" s="554">
        <v>8766781.0899999999</v>
      </c>
      <c r="BS7" s="554">
        <v>11482770.619999999</v>
      </c>
      <c r="BT7" s="554">
        <v>553148122.99000001</v>
      </c>
      <c r="BU7" s="554">
        <v>14385868.619999999</v>
      </c>
      <c r="BV7" s="554">
        <v>11400645</v>
      </c>
      <c r="BW7" s="554">
        <v>24684007.989999998</v>
      </c>
      <c r="BX7" s="554">
        <v>30245475.82</v>
      </c>
      <c r="BY7" s="554">
        <v>123191303.94</v>
      </c>
      <c r="BZ7" s="554">
        <v>14676929.1</v>
      </c>
      <c r="CA7" s="554">
        <v>5905196.71</v>
      </c>
      <c r="CB7" s="554">
        <v>18320652.41</v>
      </c>
      <c r="CC7" s="555">
        <f t="shared" ref="CC7:CC37" si="0">SUM(H7:CB7)</f>
        <v>6920220733.3199997</v>
      </c>
    </row>
    <row r="8" spans="1:81" s="547" customFormat="1" ht="25.5" customHeight="1">
      <c r="A8" s="548" t="s">
        <v>1160</v>
      </c>
      <c r="B8" s="549" t="s">
        <v>0</v>
      </c>
      <c r="C8" s="550" t="s">
        <v>1</v>
      </c>
      <c r="D8" s="551">
        <v>41010</v>
      </c>
      <c r="E8" s="550" t="s">
        <v>847</v>
      </c>
      <c r="F8" s="552" t="s">
        <v>47</v>
      </c>
      <c r="G8" s="553" t="s">
        <v>960</v>
      </c>
      <c r="H8" s="554">
        <v>49823173</v>
      </c>
      <c r="I8" s="554">
        <v>1545314</v>
      </c>
      <c r="J8" s="554">
        <v>3378762</v>
      </c>
      <c r="K8" s="554">
        <v>1876064.75</v>
      </c>
      <c r="L8" s="554">
        <v>48106</v>
      </c>
      <c r="M8" s="554">
        <v>11856.75</v>
      </c>
      <c r="N8" s="554">
        <v>124759624.44</v>
      </c>
      <c r="O8" s="554">
        <v>1298988.25</v>
      </c>
      <c r="P8" s="554">
        <v>180851</v>
      </c>
      <c r="Q8" s="554">
        <v>12017392.75</v>
      </c>
      <c r="R8" s="554">
        <v>3093720.7</v>
      </c>
      <c r="S8" s="554">
        <v>943780</v>
      </c>
      <c r="T8" s="554">
        <v>3292767</v>
      </c>
      <c r="U8" s="554">
        <v>887982.5</v>
      </c>
      <c r="V8" s="554">
        <v>270</v>
      </c>
      <c r="W8" s="554">
        <v>188240.67</v>
      </c>
      <c r="X8" s="554">
        <v>720660.5</v>
      </c>
      <c r="Y8" s="554">
        <v>886962.2</v>
      </c>
      <c r="Z8" s="554">
        <v>106811331.48999999</v>
      </c>
      <c r="AA8" s="554">
        <v>5752982</v>
      </c>
      <c r="AB8" s="554">
        <v>151023.51</v>
      </c>
      <c r="AC8" s="554">
        <v>7124494.4199999999</v>
      </c>
      <c r="AD8" s="554">
        <v>2496349.5</v>
      </c>
      <c r="AE8" s="554">
        <v>512947.21</v>
      </c>
      <c r="AF8" s="554">
        <v>639798.25</v>
      </c>
      <c r="AG8" s="554">
        <v>174341</v>
      </c>
      <c r="AH8" s="554">
        <v>12445</v>
      </c>
      <c r="AI8" s="554">
        <v>192093679</v>
      </c>
      <c r="AJ8" s="554">
        <v>209228.61</v>
      </c>
      <c r="AK8" s="554">
        <v>621420</v>
      </c>
      <c r="AL8" s="554">
        <v>156945</v>
      </c>
      <c r="AM8" s="554">
        <v>978528</v>
      </c>
      <c r="AN8" s="554">
        <v>279318</v>
      </c>
      <c r="AO8" s="554">
        <v>743168</v>
      </c>
      <c r="AP8" s="554">
        <v>925732</v>
      </c>
      <c r="AQ8" s="554">
        <v>183972</v>
      </c>
      <c r="AR8" s="554">
        <v>133400</v>
      </c>
      <c r="AS8" s="554">
        <v>685629.5</v>
      </c>
      <c r="AT8" s="554">
        <v>545355</v>
      </c>
      <c r="AU8" s="554">
        <v>40739522.25</v>
      </c>
      <c r="AV8" s="554">
        <v>509902</v>
      </c>
      <c r="AW8" s="554">
        <v>760475</v>
      </c>
      <c r="AX8" s="554">
        <v>1586580</v>
      </c>
      <c r="AY8" s="554">
        <v>704321</v>
      </c>
      <c r="AZ8" s="554">
        <v>238224</v>
      </c>
      <c r="BA8" s="554">
        <v>264396</v>
      </c>
      <c r="BB8" s="554">
        <v>58743845</v>
      </c>
      <c r="BC8" s="554">
        <v>36138.5</v>
      </c>
      <c r="BD8" s="554">
        <v>496423</v>
      </c>
      <c r="BE8" s="554">
        <v>75884</v>
      </c>
      <c r="BF8" s="554">
        <v>33901</v>
      </c>
      <c r="BG8" s="554">
        <v>478146.6</v>
      </c>
      <c r="BH8" s="554">
        <v>743887.5</v>
      </c>
      <c r="BI8" s="554">
        <v>2856821.19</v>
      </c>
      <c r="BJ8" s="554">
        <v>1125792.5</v>
      </c>
      <c r="BK8" s="554">
        <v>232058</v>
      </c>
      <c r="BL8" s="554">
        <v>137665</v>
      </c>
      <c r="BM8" s="554">
        <v>70209106.640000001</v>
      </c>
      <c r="BN8" s="554">
        <v>5301632.67</v>
      </c>
      <c r="BO8" s="554">
        <v>293112</v>
      </c>
      <c r="BP8" s="554">
        <v>691711</v>
      </c>
      <c r="BQ8" s="554">
        <v>179270</v>
      </c>
      <c r="BR8" s="554">
        <v>36012</v>
      </c>
      <c r="BS8" s="554">
        <v>70239</v>
      </c>
      <c r="BT8" s="554">
        <v>63984237</v>
      </c>
      <c r="BU8" s="554">
        <v>1008106</v>
      </c>
      <c r="BV8" s="554">
        <v>100478</v>
      </c>
      <c r="BW8" s="554">
        <v>4394793</v>
      </c>
      <c r="BX8" s="554">
        <v>640975.75</v>
      </c>
      <c r="BY8" s="554">
        <v>16276274</v>
      </c>
      <c r="BZ8" s="554">
        <v>1625008</v>
      </c>
      <c r="CA8" s="554">
        <v>16810</v>
      </c>
      <c r="CB8" s="554">
        <v>93846</v>
      </c>
      <c r="CC8" s="555">
        <f t="shared" si="0"/>
        <v>800872197.60000002</v>
      </c>
    </row>
    <row r="9" spans="1:81" s="547" customFormat="1" ht="25.5" customHeight="1">
      <c r="A9" s="548" t="s">
        <v>1160</v>
      </c>
      <c r="B9" s="549" t="s">
        <v>0</v>
      </c>
      <c r="C9" s="550" t="s">
        <v>1</v>
      </c>
      <c r="D9" s="551">
        <v>41010</v>
      </c>
      <c r="E9" s="550" t="s">
        <v>847</v>
      </c>
      <c r="F9" s="552" t="s">
        <v>48</v>
      </c>
      <c r="G9" s="553" t="s">
        <v>961</v>
      </c>
      <c r="H9" s="554">
        <v>136357.6</v>
      </c>
      <c r="I9" s="554">
        <v>0</v>
      </c>
      <c r="J9" s="554">
        <v>0</v>
      </c>
      <c r="K9" s="554">
        <v>0</v>
      </c>
      <c r="L9" s="554">
        <v>704188.65</v>
      </c>
      <c r="M9" s="554">
        <v>0</v>
      </c>
      <c r="N9" s="554">
        <v>21623295.66</v>
      </c>
      <c r="O9" s="554">
        <v>0</v>
      </c>
      <c r="P9" s="554">
        <v>0</v>
      </c>
      <c r="Q9" s="554">
        <v>0</v>
      </c>
      <c r="R9" s="554">
        <v>0</v>
      </c>
      <c r="S9" s="554">
        <v>0</v>
      </c>
      <c r="T9" s="554">
        <v>0</v>
      </c>
      <c r="U9" s="554">
        <v>0</v>
      </c>
      <c r="V9" s="554">
        <v>0</v>
      </c>
      <c r="W9" s="554">
        <v>0</v>
      </c>
      <c r="X9" s="554">
        <v>0</v>
      </c>
      <c r="Y9" s="554">
        <v>0</v>
      </c>
      <c r="Z9" s="554">
        <v>0</v>
      </c>
      <c r="AA9" s="554">
        <v>0</v>
      </c>
      <c r="AB9" s="554">
        <v>0</v>
      </c>
      <c r="AC9" s="554">
        <v>0</v>
      </c>
      <c r="AD9" s="554">
        <v>59229.5</v>
      </c>
      <c r="AE9" s="554">
        <v>0</v>
      </c>
      <c r="AF9" s="554">
        <v>0</v>
      </c>
      <c r="AG9" s="554">
        <v>0</v>
      </c>
      <c r="AH9" s="554">
        <v>0</v>
      </c>
      <c r="AI9" s="554">
        <v>0</v>
      </c>
      <c r="AJ9" s="554">
        <v>24879</v>
      </c>
      <c r="AK9" s="554">
        <v>0</v>
      </c>
      <c r="AL9" s="554">
        <v>0</v>
      </c>
      <c r="AM9" s="554">
        <v>0</v>
      </c>
      <c r="AN9" s="554">
        <v>0</v>
      </c>
      <c r="AO9" s="554">
        <v>0</v>
      </c>
      <c r="AP9" s="554">
        <v>0</v>
      </c>
      <c r="AQ9" s="554">
        <v>0</v>
      </c>
      <c r="AR9" s="554">
        <v>0</v>
      </c>
      <c r="AS9" s="554">
        <v>0</v>
      </c>
      <c r="AT9" s="554">
        <v>2871</v>
      </c>
      <c r="AU9" s="554">
        <v>657707.5</v>
      </c>
      <c r="AV9" s="554">
        <v>0</v>
      </c>
      <c r="AW9" s="554">
        <v>137926.25</v>
      </c>
      <c r="AX9" s="554">
        <v>0</v>
      </c>
      <c r="AY9" s="554">
        <v>0</v>
      </c>
      <c r="AZ9" s="554">
        <v>0</v>
      </c>
      <c r="BA9" s="554">
        <v>0</v>
      </c>
      <c r="BB9" s="554">
        <v>298457</v>
      </c>
      <c r="BC9" s="554">
        <v>0</v>
      </c>
      <c r="BD9" s="554">
        <v>0</v>
      </c>
      <c r="BE9" s="554">
        <v>0</v>
      </c>
      <c r="BF9" s="554">
        <v>0</v>
      </c>
      <c r="BG9" s="554">
        <v>0</v>
      </c>
      <c r="BH9" s="554">
        <v>0</v>
      </c>
      <c r="BI9" s="554">
        <v>0</v>
      </c>
      <c r="BJ9" s="554">
        <v>0</v>
      </c>
      <c r="BK9" s="554">
        <v>0</v>
      </c>
      <c r="BL9" s="554">
        <v>0</v>
      </c>
      <c r="BM9" s="554">
        <v>1791114.65</v>
      </c>
      <c r="BN9" s="554">
        <v>1672751.56</v>
      </c>
      <c r="BO9" s="554">
        <v>259831</v>
      </c>
      <c r="BP9" s="554">
        <v>0</v>
      </c>
      <c r="BQ9" s="554">
        <v>0</v>
      </c>
      <c r="BR9" s="554">
        <v>0</v>
      </c>
      <c r="BS9" s="554">
        <v>0</v>
      </c>
      <c r="BT9" s="554">
        <v>675201</v>
      </c>
      <c r="BU9" s="554">
        <v>0</v>
      </c>
      <c r="BV9" s="554">
        <v>0</v>
      </c>
      <c r="BW9" s="554">
        <v>0</v>
      </c>
      <c r="BX9" s="554">
        <v>0</v>
      </c>
      <c r="BY9" s="554">
        <v>0</v>
      </c>
      <c r="BZ9" s="554">
        <v>79042.7</v>
      </c>
      <c r="CA9" s="554">
        <v>0</v>
      </c>
      <c r="CB9" s="554">
        <v>17505</v>
      </c>
      <c r="CC9" s="555">
        <f t="shared" si="0"/>
        <v>28140358.069999997</v>
      </c>
    </row>
    <row r="10" spans="1:81" s="547" customFormat="1" ht="25.5" customHeight="1">
      <c r="A10" s="548" t="s">
        <v>1160</v>
      </c>
      <c r="B10" s="549" t="s">
        <v>0</v>
      </c>
      <c r="C10" s="550" t="s">
        <v>1</v>
      </c>
      <c r="D10" s="551">
        <v>41010</v>
      </c>
      <c r="E10" s="550" t="s">
        <v>847</v>
      </c>
      <c r="F10" s="552" t="s">
        <v>49</v>
      </c>
      <c r="G10" s="553" t="s">
        <v>6756</v>
      </c>
      <c r="H10" s="554">
        <v>1061548.2</v>
      </c>
      <c r="I10" s="554">
        <v>0</v>
      </c>
      <c r="J10" s="554">
        <v>4772139.5</v>
      </c>
      <c r="K10" s="554">
        <v>415475</v>
      </c>
      <c r="L10" s="554">
        <v>5846</v>
      </c>
      <c r="M10" s="554">
        <v>0</v>
      </c>
      <c r="N10" s="554">
        <v>6322343.6100000003</v>
      </c>
      <c r="O10" s="554">
        <v>22750</v>
      </c>
      <c r="P10" s="554">
        <v>0</v>
      </c>
      <c r="Q10" s="554">
        <v>12689498.460000001</v>
      </c>
      <c r="R10" s="554">
        <v>0</v>
      </c>
      <c r="S10" s="554">
        <v>34140</v>
      </c>
      <c r="T10" s="554">
        <v>25839</v>
      </c>
      <c r="U10" s="554">
        <v>2475422.5</v>
      </c>
      <c r="V10" s="554">
        <v>111405</v>
      </c>
      <c r="W10" s="554">
        <v>27360.78</v>
      </c>
      <c r="X10" s="554">
        <v>0</v>
      </c>
      <c r="Y10" s="554">
        <v>64050</v>
      </c>
      <c r="Z10" s="554">
        <v>0</v>
      </c>
      <c r="AA10" s="554">
        <v>0</v>
      </c>
      <c r="AB10" s="554">
        <v>0</v>
      </c>
      <c r="AC10" s="554">
        <v>0</v>
      </c>
      <c r="AD10" s="554">
        <v>0</v>
      </c>
      <c r="AE10" s="554">
        <v>0</v>
      </c>
      <c r="AF10" s="554">
        <v>0</v>
      </c>
      <c r="AG10" s="554">
        <v>1400</v>
      </c>
      <c r="AH10" s="554">
        <v>0</v>
      </c>
      <c r="AI10" s="554">
        <v>0</v>
      </c>
      <c r="AJ10" s="554">
        <v>0</v>
      </c>
      <c r="AK10" s="554">
        <v>0</v>
      </c>
      <c r="AL10" s="554">
        <v>0</v>
      </c>
      <c r="AM10" s="554">
        <v>0</v>
      </c>
      <c r="AN10" s="554">
        <v>0</v>
      </c>
      <c r="AO10" s="554">
        <v>0</v>
      </c>
      <c r="AP10" s="554">
        <v>0</v>
      </c>
      <c r="AQ10" s="554">
        <v>0</v>
      </c>
      <c r="AR10" s="554">
        <v>0</v>
      </c>
      <c r="AS10" s="554">
        <v>0</v>
      </c>
      <c r="AT10" s="554">
        <v>0</v>
      </c>
      <c r="AU10" s="554">
        <v>0</v>
      </c>
      <c r="AV10" s="554">
        <v>0</v>
      </c>
      <c r="AW10" s="554">
        <v>0</v>
      </c>
      <c r="AX10" s="554">
        <v>0</v>
      </c>
      <c r="AY10" s="554">
        <v>0</v>
      </c>
      <c r="AZ10" s="554">
        <v>0</v>
      </c>
      <c r="BA10" s="554">
        <v>0</v>
      </c>
      <c r="BB10" s="554">
        <v>0</v>
      </c>
      <c r="BC10" s="554">
        <v>0</v>
      </c>
      <c r="BD10" s="554">
        <v>0</v>
      </c>
      <c r="BE10" s="554">
        <v>0</v>
      </c>
      <c r="BF10" s="554">
        <v>0</v>
      </c>
      <c r="BG10" s="554">
        <v>0</v>
      </c>
      <c r="BH10" s="554">
        <v>0</v>
      </c>
      <c r="BI10" s="554">
        <v>0</v>
      </c>
      <c r="BJ10" s="554">
        <v>0</v>
      </c>
      <c r="BK10" s="554">
        <v>0</v>
      </c>
      <c r="BL10" s="554">
        <v>44290.5</v>
      </c>
      <c r="BM10" s="554">
        <v>1484491.65</v>
      </c>
      <c r="BN10" s="554">
        <v>5978</v>
      </c>
      <c r="BO10" s="554">
        <v>0</v>
      </c>
      <c r="BP10" s="554">
        <v>0</v>
      </c>
      <c r="BQ10" s="554">
        <v>0</v>
      </c>
      <c r="BR10" s="554">
        <v>0</v>
      </c>
      <c r="BS10" s="554">
        <v>0</v>
      </c>
      <c r="BT10" s="554">
        <v>35880</v>
      </c>
      <c r="BU10" s="554">
        <v>43850</v>
      </c>
      <c r="BV10" s="554">
        <v>28249</v>
      </c>
      <c r="BW10" s="554">
        <v>0</v>
      </c>
      <c r="BX10" s="554">
        <v>16411</v>
      </c>
      <c r="BY10" s="554">
        <v>159827</v>
      </c>
      <c r="BZ10" s="554">
        <v>22863</v>
      </c>
      <c r="CA10" s="554">
        <v>0</v>
      </c>
      <c r="CB10" s="554">
        <v>8248</v>
      </c>
      <c r="CC10" s="555">
        <f t="shared" si="0"/>
        <v>29879306.200000003</v>
      </c>
    </row>
    <row r="11" spans="1:81" s="547" customFormat="1" ht="25.5" customHeight="1">
      <c r="A11" s="548" t="s">
        <v>6757</v>
      </c>
      <c r="B11" s="556" t="s">
        <v>0</v>
      </c>
      <c r="C11" s="557" t="s">
        <v>1</v>
      </c>
      <c r="D11" s="558">
        <v>44010</v>
      </c>
      <c r="E11" s="559" t="s">
        <v>625</v>
      </c>
      <c r="F11" s="560" t="s">
        <v>50</v>
      </c>
      <c r="G11" s="561" t="s">
        <v>963</v>
      </c>
      <c r="H11" s="554">
        <v>0</v>
      </c>
      <c r="I11" s="562">
        <v>20389153.75</v>
      </c>
      <c r="J11" s="562">
        <v>31521499.120000001</v>
      </c>
      <c r="K11" s="562">
        <v>15909172.23</v>
      </c>
      <c r="L11" s="562">
        <v>22983095.190000001</v>
      </c>
      <c r="M11" s="562">
        <v>13656035.300000001</v>
      </c>
      <c r="N11" s="562">
        <v>0</v>
      </c>
      <c r="O11" s="562">
        <v>24298174.489999998</v>
      </c>
      <c r="P11" s="562">
        <v>9981034.0399999991</v>
      </c>
      <c r="Q11" s="562">
        <v>9506858.1199999992</v>
      </c>
      <c r="R11" s="562">
        <v>12838695.48</v>
      </c>
      <c r="S11" s="562">
        <v>8052679.96</v>
      </c>
      <c r="T11" s="562">
        <v>0</v>
      </c>
      <c r="U11" s="562">
        <v>15174202.85</v>
      </c>
      <c r="V11" s="562">
        <v>5871506.1500000004</v>
      </c>
      <c r="W11" s="562">
        <v>14227827.779999999</v>
      </c>
      <c r="X11" s="562">
        <v>6752464.46</v>
      </c>
      <c r="Y11" s="562">
        <v>14570575.609999999</v>
      </c>
      <c r="Z11" s="562">
        <v>132520324.84</v>
      </c>
      <c r="AA11" s="562">
        <v>8420062.8499999996</v>
      </c>
      <c r="AB11" s="562">
        <v>12160067.550000001</v>
      </c>
      <c r="AC11" s="562">
        <v>56627681.810000002</v>
      </c>
      <c r="AD11" s="562">
        <v>12133037.07</v>
      </c>
      <c r="AE11" s="562">
        <v>11391434.970000001</v>
      </c>
      <c r="AF11" s="562">
        <v>27688226.550000001</v>
      </c>
      <c r="AG11" s="562">
        <v>13640476.26</v>
      </c>
      <c r="AH11" s="562">
        <v>12022876.85</v>
      </c>
      <c r="AI11" s="562">
        <v>84602465.480000004</v>
      </c>
      <c r="AJ11" s="562">
        <v>9602733.5399999991</v>
      </c>
      <c r="AK11" s="562">
        <v>8198245.6799999997</v>
      </c>
      <c r="AL11" s="562">
        <v>9874155.6300000008</v>
      </c>
      <c r="AM11" s="562">
        <v>9575024.5399999991</v>
      </c>
      <c r="AN11" s="562">
        <v>12335398.25</v>
      </c>
      <c r="AO11" s="562">
        <v>14435060</v>
      </c>
      <c r="AP11" s="562">
        <v>6607433.7199999997</v>
      </c>
      <c r="AQ11" s="562">
        <v>23338599.370000001</v>
      </c>
      <c r="AR11" s="562">
        <v>11247580.699999999</v>
      </c>
      <c r="AS11" s="562">
        <v>1399649.5</v>
      </c>
      <c r="AT11" s="562">
        <v>4059130.64</v>
      </c>
      <c r="AU11" s="562">
        <v>0</v>
      </c>
      <c r="AV11" s="562">
        <v>13815243.18</v>
      </c>
      <c r="AW11" s="562">
        <v>18789417.530000001</v>
      </c>
      <c r="AX11" s="562">
        <v>12952060.77</v>
      </c>
      <c r="AY11" s="562">
        <v>7594078.2800000003</v>
      </c>
      <c r="AZ11" s="562">
        <v>7182297.6799999997</v>
      </c>
      <c r="BA11" s="562">
        <v>8178452.79</v>
      </c>
      <c r="BB11" s="562">
        <v>5158777.6100000003</v>
      </c>
      <c r="BC11" s="562">
        <v>0</v>
      </c>
      <c r="BD11" s="562">
        <v>11383202.5</v>
      </c>
      <c r="BE11" s="562">
        <v>-28940844.07</v>
      </c>
      <c r="BF11" s="562">
        <v>8999802.6600000001</v>
      </c>
      <c r="BG11" s="562">
        <v>13659493.449999999</v>
      </c>
      <c r="BH11" s="562">
        <v>11500813.779999999</v>
      </c>
      <c r="BI11" s="562">
        <v>24050738.649999999</v>
      </c>
      <c r="BJ11" s="562">
        <v>7579762.3600000003</v>
      </c>
      <c r="BK11" s="562">
        <v>5763996.1299999999</v>
      </c>
      <c r="BL11" s="562">
        <v>4118926.49</v>
      </c>
      <c r="BM11" s="562">
        <v>71271799.989999995</v>
      </c>
      <c r="BN11" s="562">
        <v>82336386.659999996</v>
      </c>
      <c r="BO11" s="562">
        <v>26793551.100000001</v>
      </c>
      <c r="BP11" s="562">
        <v>0</v>
      </c>
      <c r="BQ11" s="562">
        <v>12387705.65</v>
      </c>
      <c r="BR11" s="562">
        <v>20488460.489999998</v>
      </c>
      <c r="BS11" s="562">
        <v>11202688.369999999</v>
      </c>
      <c r="BT11" s="562">
        <v>578841.75</v>
      </c>
      <c r="BU11" s="562">
        <v>861989.56</v>
      </c>
      <c r="BV11" s="562">
        <v>2597062.2400000002</v>
      </c>
      <c r="BW11" s="562">
        <v>15679274.75</v>
      </c>
      <c r="BX11" s="562">
        <v>0</v>
      </c>
      <c r="BY11" s="562">
        <v>0</v>
      </c>
      <c r="BZ11" s="562">
        <v>14212962.119999999</v>
      </c>
      <c r="CA11" s="562">
        <v>14010488.130000001</v>
      </c>
      <c r="CB11" s="562">
        <v>1695599.45</v>
      </c>
      <c r="CC11" s="555">
        <f t="shared" si="0"/>
        <v>1113515670.3799999</v>
      </c>
    </row>
    <row r="12" spans="1:81" s="547" customFormat="1" ht="25.5" customHeight="1">
      <c r="A12" s="548" t="s">
        <v>6757</v>
      </c>
      <c r="B12" s="549" t="s">
        <v>0</v>
      </c>
      <c r="C12" s="550" t="s">
        <v>1</v>
      </c>
      <c r="D12" s="551">
        <v>43010</v>
      </c>
      <c r="E12" s="550" t="s">
        <v>852</v>
      </c>
      <c r="F12" s="552" t="s">
        <v>51</v>
      </c>
      <c r="G12" s="553" t="s">
        <v>964</v>
      </c>
      <c r="H12" s="554">
        <v>1675100.12</v>
      </c>
      <c r="I12" s="554">
        <v>721587.08</v>
      </c>
      <c r="J12" s="554">
        <v>723143.7</v>
      </c>
      <c r="K12" s="554">
        <v>466618.39</v>
      </c>
      <c r="L12" s="554">
        <v>552655.73</v>
      </c>
      <c r="M12" s="554">
        <v>277482.28999999998</v>
      </c>
      <c r="N12" s="554">
        <v>1091017.46</v>
      </c>
      <c r="O12" s="554">
        <v>1077490.57</v>
      </c>
      <c r="P12" s="554">
        <v>349503.99</v>
      </c>
      <c r="Q12" s="554">
        <v>0</v>
      </c>
      <c r="R12" s="554">
        <v>198793.58</v>
      </c>
      <c r="S12" s="554">
        <v>494681.66</v>
      </c>
      <c r="T12" s="554">
        <v>725867.76</v>
      </c>
      <c r="U12" s="554">
        <v>881135.97</v>
      </c>
      <c r="V12" s="554">
        <v>38934.53</v>
      </c>
      <c r="W12" s="554">
        <v>556464.30000000005</v>
      </c>
      <c r="X12" s="554">
        <v>443837.65</v>
      </c>
      <c r="Y12" s="554">
        <v>178763.37</v>
      </c>
      <c r="Z12" s="554">
        <v>2212224.11</v>
      </c>
      <c r="AA12" s="554">
        <v>832413.77</v>
      </c>
      <c r="AB12" s="554">
        <v>0</v>
      </c>
      <c r="AC12" s="554">
        <v>992030.58</v>
      </c>
      <c r="AD12" s="554">
        <v>326255.81</v>
      </c>
      <c r="AE12" s="554">
        <v>735346.12</v>
      </c>
      <c r="AF12" s="554">
        <v>156063.75</v>
      </c>
      <c r="AG12" s="554">
        <v>158062.70000000001</v>
      </c>
      <c r="AH12" s="554">
        <v>723125.33</v>
      </c>
      <c r="AI12" s="554">
        <v>1017617.22</v>
      </c>
      <c r="AJ12" s="554">
        <v>293250.03000000003</v>
      </c>
      <c r="AK12" s="554">
        <v>144981.07</v>
      </c>
      <c r="AL12" s="554">
        <v>111595.12</v>
      </c>
      <c r="AM12" s="554">
        <v>180531.94</v>
      </c>
      <c r="AN12" s="554">
        <v>353398.41</v>
      </c>
      <c r="AO12" s="554">
        <v>189482.62</v>
      </c>
      <c r="AP12" s="554">
        <v>0</v>
      </c>
      <c r="AQ12" s="554">
        <v>0</v>
      </c>
      <c r="AR12" s="554">
        <v>292365</v>
      </c>
      <c r="AS12" s="554">
        <v>260110.22</v>
      </c>
      <c r="AT12" s="554">
        <v>203745.59</v>
      </c>
      <c r="AU12" s="554">
        <v>304600</v>
      </c>
      <c r="AV12" s="554">
        <v>550278.53</v>
      </c>
      <c r="AW12" s="554">
        <v>0</v>
      </c>
      <c r="AX12" s="554">
        <v>73434.2</v>
      </c>
      <c r="AY12" s="554">
        <v>62270.09</v>
      </c>
      <c r="AZ12" s="554">
        <v>24289.73</v>
      </c>
      <c r="BA12" s="554">
        <v>78649.5</v>
      </c>
      <c r="BB12" s="554">
        <v>1067077.24</v>
      </c>
      <c r="BC12" s="554">
        <v>413497.38</v>
      </c>
      <c r="BD12" s="554">
        <v>303785.68</v>
      </c>
      <c r="BE12" s="554">
        <v>875654.52</v>
      </c>
      <c r="BF12" s="554">
        <v>5035586.09</v>
      </c>
      <c r="BG12" s="554">
        <v>0</v>
      </c>
      <c r="BH12" s="554">
        <v>579921.93999999994</v>
      </c>
      <c r="BI12" s="554">
        <v>451633.69</v>
      </c>
      <c r="BJ12" s="554">
        <v>0</v>
      </c>
      <c r="BK12" s="554">
        <v>1932856.39</v>
      </c>
      <c r="BL12" s="554">
        <v>77578.990000000005</v>
      </c>
      <c r="BM12" s="554">
        <v>1864597.71</v>
      </c>
      <c r="BN12" s="554">
        <v>784887.35</v>
      </c>
      <c r="BO12" s="554">
        <v>1589913.59</v>
      </c>
      <c r="BP12" s="554">
        <v>128089.46</v>
      </c>
      <c r="BQ12" s="554">
        <v>396625.51</v>
      </c>
      <c r="BR12" s="554">
        <v>46080</v>
      </c>
      <c r="BS12" s="554">
        <v>266203.84000000003</v>
      </c>
      <c r="BT12" s="554">
        <v>956917.7</v>
      </c>
      <c r="BU12" s="554">
        <v>220611.32</v>
      </c>
      <c r="BV12" s="554">
        <v>453747.71</v>
      </c>
      <c r="BW12" s="554">
        <v>398087.1</v>
      </c>
      <c r="BX12" s="554">
        <v>437783.68</v>
      </c>
      <c r="BY12" s="554">
        <v>469962.61</v>
      </c>
      <c r="BZ12" s="554">
        <v>260090.42</v>
      </c>
      <c r="CA12" s="554">
        <v>200786.59</v>
      </c>
      <c r="CB12" s="554">
        <v>157407.06</v>
      </c>
      <c r="CC12" s="555">
        <f t="shared" si="0"/>
        <v>40098583.160000019</v>
      </c>
    </row>
    <row r="13" spans="1:81" s="547" customFormat="1" ht="25.5" customHeight="1">
      <c r="A13" s="548" t="s">
        <v>6757</v>
      </c>
      <c r="B13" s="549" t="s">
        <v>0</v>
      </c>
      <c r="C13" s="550" t="s">
        <v>1</v>
      </c>
      <c r="D13" s="551">
        <v>41010</v>
      </c>
      <c r="E13" s="550" t="s">
        <v>847</v>
      </c>
      <c r="F13" s="552" t="s">
        <v>52</v>
      </c>
      <c r="G13" s="553" t="s">
        <v>965</v>
      </c>
      <c r="H13" s="554">
        <v>72017432.859999999</v>
      </c>
      <c r="I13" s="554">
        <v>10345171.560000001</v>
      </c>
      <c r="J13" s="554">
        <v>23543363.379999999</v>
      </c>
      <c r="K13" s="554">
        <v>28458277.809999999</v>
      </c>
      <c r="L13" s="554">
        <v>22599545.289999999</v>
      </c>
      <c r="M13" s="554">
        <v>9042133.3800000008</v>
      </c>
      <c r="N13" s="554">
        <v>49605197.259999998</v>
      </c>
      <c r="O13" s="554">
        <v>7831277.54</v>
      </c>
      <c r="P13" s="554">
        <v>7131337.29</v>
      </c>
      <c r="Q13" s="554">
        <v>49511430.020000003</v>
      </c>
      <c r="R13" s="554">
        <v>5842693.3200000003</v>
      </c>
      <c r="S13" s="554">
        <v>6706873.9400000004</v>
      </c>
      <c r="T13" s="554">
        <v>33690878.109999999</v>
      </c>
      <c r="U13" s="554">
        <v>37567636.899999999</v>
      </c>
      <c r="V13" s="554">
        <v>3977105.88</v>
      </c>
      <c r="W13" s="554">
        <v>28175539.829999998</v>
      </c>
      <c r="X13" s="554">
        <v>10185686.1</v>
      </c>
      <c r="Y13" s="554">
        <v>9058858.6500000004</v>
      </c>
      <c r="Z13" s="554">
        <v>35870563.659999996</v>
      </c>
      <c r="AA13" s="554">
        <v>1989930.04</v>
      </c>
      <c r="AB13" s="554">
        <v>4332922.05</v>
      </c>
      <c r="AC13" s="554">
        <v>11574728.380000001</v>
      </c>
      <c r="AD13" s="554">
        <v>0</v>
      </c>
      <c r="AE13" s="554">
        <v>8380613.6500000004</v>
      </c>
      <c r="AF13" s="554">
        <v>10316055.52</v>
      </c>
      <c r="AG13" s="554">
        <v>3055869.9</v>
      </c>
      <c r="AH13" s="554">
        <v>4425316.38</v>
      </c>
      <c r="AI13" s="554">
        <v>19767594.760000002</v>
      </c>
      <c r="AJ13" s="554">
        <v>12725394.84</v>
      </c>
      <c r="AK13" s="554">
        <v>5033005.1399999997</v>
      </c>
      <c r="AL13" s="554">
        <v>5589570.5499999998</v>
      </c>
      <c r="AM13" s="554">
        <v>3133472.14</v>
      </c>
      <c r="AN13" s="554">
        <v>8673002.0999999996</v>
      </c>
      <c r="AO13" s="554">
        <v>5918508.2699999996</v>
      </c>
      <c r="AP13" s="554">
        <v>4850494.67</v>
      </c>
      <c r="AQ13" s="554">
        <v>15749105.550000001</v>
      </c>
      <c r="AR13" s="554">
        <v>4096462.56</v>
      </c>
      <c r="AS13" s="554">
        <v>3457539.23</v>
      </c>
      <c r="AT13" s="554">
        <v>4743383.63</v>
      </c>
      <c r="AU13" s="554">
        <v>16603633.85</v>
      </c>
      <c r="AV13" s="554">
        <v>5028343.9400000004</v>
      </c>
      <c r="AW13" s="554">
        <v>7007837.71</v>
      </c>
      <c r="AX13" s="554">
        <v>7744263.3600000003</v>
      </c>
      <c r="AY13" s="554">
        <v>6219824.6600000001</v>
      </c>
      <c r="AZ13" s="554">
        <v>2026422.97</v>
      </c>
      <c r="BA13" s="554">
        <v>2837497.11</v>
      </c>
      <c r="BB13" s="554">
        <v>30503558.719999999</v>
      </c>
      <c r="BC13" s="554">
        <v>8074449.04</v>
      </c>
      <c r="BD13" s="554">
        <v>0</v>
      </c>
      <c r="BE13" s="554">
        <v>17826625.359999999</v>
      </c>
      <c r="BF13" s="554">
        <v>9741855.8100000005</v>
      </c>
      <c r="BG13" s="554">
        <v>9517627.2400000002</v>
      </c>
      <c r="BH13" s="554">
        <v>2403220.83</v>
      </c>
      <c r="BI13" s="554">
        <v>10621264.359999999</v>
      </c>
      <c r="BJ13" s="554">
        <v>908711.75</v>
      </c>
      <c r="BK13" s="554">
        <v>2045692.59</v>
      </c>
      <c r="BL13" s="554">
        <v>2704370.13</v>
      </c>
      <c r="BM13" s="554">
        <v>13988541.82</v>
      </c>
      <c r="BN13" s="554">
        <v>10678618.16</v>
      </c>
      <c r="BO13" s="554">
        <v>5772198.8200000003</v>
      </c>
      <c r="BP13" s="554">
        <v>0</v>
      </c>
      <c r="BQ13" s="554">
        <v>0</v>
      </c>
      <c r="BR13" s="554">
        <v>8731560.75</v>
      </c>
      <c r="BS13" s="554">
        <v>172546.04</v>
      </c>
      <c r="BT13" s="554">
        <v>14593210.07</v>
      </c>
      <c r="BU13" s="554">
        <v>1591201.25</v>
      </c>
      <c r="BV13" s="554">
        <v>0</v>
      </c>
      <c r="BW13" s="554">
        <v>2486594.92</v>
      </c>
      <c r="BX13" s="554">
        <v>0</v>
      </c>
      <c r="BY13" s="554">
        <v>0</v>
      </c>
      <c r="BZ13" s="554">
        <v>7843661.8200000003</v>
      </c>
      <c r="CA13" s="554">
        <v>340794.74</v>
      </c>
      <c r="CB13" s="554">
        <v>0</v>
      </c>
      <c r="CC13" s="555">
        <f t="shared" si="0"/>
        <v>796988099.95999992</v>
      </c>
    </row>
    <row r="14" spans="1:81" s="547" customFormat="1" ht="25.5" customHeight="1">
      <c r="A14" s="548" t="s">
        <v>6757</v>
      </c>
      <c r="B14" s="549" t="s">
        <v>0</v>
      </c>
      <c r="C14" s="550" t="s">
        <v>1</v>
      </c>
      <c r="D14" s="551">
        <v>43010</v>
      </c>
      <c r="E14" s="550" t="s">
        <v>852</v>
      </c>
      <c r="F14" s="552" t="s">
        <v>53</v>
      </c>
      <c r="G14" s="553" t="s">
        <v>54</v>
      </c>
      <c r="H14" s="554">
        <v>11614716.529999999</v>
      </c>
      <c r="I14" s="554">
        <v>2268328.11</v>
      </c>
      <c r="J14" s="554">
        <v>2786277.86</v>
      </c>
      <c r="K14" s="554">
        <v>1691677.67</v>
      </c>
      <c r="L14" s="554">
        <v>1521929.3</v>
      </c>
      <c r="M14" s="554">
        <v>937835.78</v>
      </c>
      <c r="N14" s="554">
        <v>13527909.689999999</v>
      </c>
      <c r="O14" s="554">
        <v>2702926.85</v>
      </c>
      <c r="P14" s="554">
        <v>532667.94999999995</v>
      </c>
      <c r="Q14" s="554">
        <v>48575026.82</v>
      </c>
      <c r="R14" s="554">
        <v>662778.62</v>
      </c>
      <c r="S14" s="554">
        <v>1321461.93</v>
      </c>
      <c r="T14" s="554">
        <v>15543569.039999999</v>
      </c>
      <c r="U14" s="554">
        <v>3465742.22</v>
      </c>
      <c r="V14" s="554">
        <v>127909.84</v>
      </c>
      <c r="W14" s="554">
        <v>8443206.8100000005</v>
      </c>
      <c r="X14" s="554">
        <v>3147140.65</v>
      </c>
      <c r="Y14" s="554">
        <v>632835.15</v>
      </c>
      <c r="Z14" s="554">
        <v>12124559.91</v>
      </c>
      <c r="AA14" s="554">
        <v>1463889.01</v>
      </c>
      <c r="AB14" s="554">
        <v>1637812.5</v>
      </c>
      <c r="AC14" s="554">
        <v>4169948.21</v>
      </c>
      <c r="AD14" s="554">
        <v>750889.57</v>
      </c>
      <c r="AE14" s="554">
        <v>2088353.03</v>
      </c>
      <c r="AF14" s="554">
        <v>887137.06</v>
      </c>
      <c r="AG14" s="554">
        <v>1062932.92</v>
      </c>
      <c r="AH14" s="554">
        <v>674056.96</v>
      </c>
      <c r="AI14" s="554">
        <v>10434361.199999999</v>
      </c>
      <c r="AJ14" s="554">
        <v>1860987.5</v>
      </c>
      <c r="AK14" s="554">
        <v>832621.93</v>
      </c>
      <c r="AL14" s="554">
        <v>448833.2</v>
      </c>
      <c r="AM14" s="554">
        <v>675632.9</v>
      </c>
      <c r="AN14" s="554">
        <v>1381386.52</v>
      </c>
      <c r="AO14" s="554">
        <v>1049908</v>
      </c>
      <c r="AP14" s="554">
        <v>1234643.1200000001</v>
      </c>
      <c r="AQ14" s="554">
        <v>1216651.3700000001</v>
      </c>
      <c r="AR14" s="554">
        <v>2860581.99</v>
      </c>
      <c r="AS14" s="554">
        <v>1921777.92</v>
      </c>
      <c r="AT14" s="554">
        <v>737102.82</v>
      </c>
      <c r="AU14" s="554">
        <v>2027796.98</v>
      </c>
      <c r="AV14" s="554">
        <v>597620.25</v>
      </c>
      <c r="AW14" s="554">
        <v>1045134.87</v>
      </c>
      <c r="AX14" s="554">
        <v>882416.7</v>
      </c>
      <c r="AY14" s="554">
        <v>552779.81000000006</v>
      </c>
      <c r="AZ14" s="554">
        <v>54215.29</v>
      </c>
      <c r="BA14" s="554">
        <v>295861.21999999997</v>
      </c>
      <c r="BB14" s="554">
        <v>22157895.600000001</v>
      </c>
      <c r="BC14" s="554">
        <v>1808792.76</v>
      </c>
      <c r="BD14" s="554">
        <v>1497156.72</v>
      </c>
      <c r="BE14" s="554">
        <v>4942683.59</v>
      </c>
      <c r="BF14" s="554">
        <v>1856856.77</v>
      </c>
      <c r="BG14" s="554">
        <v>1439565.75</v>
      </c>
      <c r="BH14" s="554">
        <v>4561296.99</v>
      </c>
      <c r="BI14" s="554">
        <v>1527165.56</v>
      </c>
      <c r="BJ14" s="554">
        <v>1234386.92</v>
      </c>
      <c r="BK14" s="554">
        <v>704036.49</v>
      </c>
      <c r="BL14" s="554">
        <v>722841.69</v>
      </c>
      <c r="BM14" s="554">
        <v>17286611.100000001</v>
      </c>
      <c r="BN14" s="554">
        <v>2514900.84</v>
      </c>
      <c r="BO14" s="554">
        <v>793434.24</v>
      </c>
      <c r="BP14" s="554">
        <v>748040.5</v>
      </c>
      <c r="BQ14" s="554">
        <v>1318755.51</v>
      </c>
      <c r="BR14" s="554">
        <v>1067710.3</v>
      </c>
      <c r="BS14" s="554">
        <v>69461</v>
      </c>
      <c r="BT14" s="554">
        <v>5727703.3300000001</v>
      </c>
      <c r="BU14" s="554">
        <v>965557.57</v>
      </c>
      <c r="BV14" s="554">
        <v>914433.2</v>
      </c>
      <c r="BW14" s="554">
        <v>1371272.07</v>
      </c>
      <c r="BX14" s="554">
        <v>2542368.31</v>
      </c>
      <c r="BY14" s="554">
        <v>7579717.4500000002</v>
      </c>
      <c r="BZ14" s="554">
        <v>1332171.8799999999</v>
      </c>
      <c r="CA14" s="554">
        <v>745037.87</v>
      </c>
      <c r="CB14" s="554">
        <v>798572</v>
      </c>
      <c r="CC14" s="555">
        <f t="shared" si="0"/>
        <v>262702259.58999997</v>
      </c>
    </row>
    <row r="15" spans="1:81" s="547" customFormat="1" ht="25.5" customHeight="1">
      <c r="A15" s="548" t="s">
        <v>6757</v>
      </c>
      <c r="B15" s="549" t="s">
        <v>0</v>
      </c>
      <c r="C15" s="550" t="s">
        <v>1</v>
      </c>
      <c r="D15" s="551">
        <v>43010</v>
      </c>
      <c r="E15" s="550" t="s">
        <v>852</v>
      </c>
      <c r="F15" s="552" t="s">
        <v>55</v>
      </c>
      <c r="G15" s="553" t="s">
        <v>6758</v>
      </c>
      <c r="H15" s="554">
        <v>3853501.03</v>
      </c>
      <c r="I15" s="554">
        <v>594989.03</v>
      </c>
      <c r="J15" s="554">
        <v>7050846.8499999996</v>
      </c>
      <c r="K15" s="554">
        <v>7152000.9900000002</v>
      </c>
      <c r="L15" s="554">
        <v>6321506.4299999997</v>
      </c>
      <c r="M15" s="554">
        <v>1739708.44</v>
      </c>
      <c r="N15" s="554">
        <v>1668370</v>
      </c>
      <c r="O15" s="554">
        <v>1462699.13</v>
      </c>
      <c r="P15" s="554">
        <v>200</v>
      </c>
      <c r="Q15" s="554">
        <v>31732122.719999999</v>
      </c>
      <c r="R15" s="554">
        <v>58920</v>
      </c>
      <c r="S15" s="554">
        <v>12429951.859999999</v>
      </c>
      <c r="T15" s="554">
        <v>4220253.1900000004</v>
      </c>
      <c r="U15" s="554">
        <v>4231779.28</v>
      </c>
      <c r="V15" s="554">
        <v>932962.25</v>
      </c>
      <c r="W15" s="554">
        <v>1825234.71</v>
      </c>
      <c r="X15" s="554">
        <v>1173005.1499999999</v>
      </c>
      <c r="Y15" s="554">
        <v>122137</v>
      </c>
      <c r="Z15" s="554">
        <v>12751961.050000001</v>
      </c>
      <c r="AA15" s="554">
        <v>12908341.130000001</v>
      </c>
      <c r="AB15" s="554">
        <v>8101545.0700000003</v>
      </c>
      <c r="AC15" s="554">
        <v>1115091.48</v>
      </c>
      <c r="AD15" s="554">
        <v>52300</v>
      </c>
      <c r="AE15" s="554">
        <v>17939353.079999998</v>
      </c>
      <c r="AF15" s="554">
        <v>7892847.46</v>
      </c>
      <c r="AG15" s="554">
        <v>5200</v>
      </c>
      <c r="AH15" s="554">
        <v>5493869.5599999996</v>
      </c>
      <c r="AI15" s="554">
        <v>9464757.0800000001</v>
      </c>
      <c r="AJ15" s="554">
        <v>5965320.25</v>
      </c>
      <c r="AK15" s="554">
        <v>31191</v>
      </c>
      <c r="AL15" s="554">
        <v>103014</v>
      </c>
      <c r="AM15" s="554">
        <v>2629619.85</v>
      </c>
      <c r="AN15" s="554">
        <v>5021561.32</v>
      </c>
      <c r="AO15" s="554">
        <v>41530.54</v>
      </c>
      <c r="AP15" s="554">
        <v>3427642.78</v>
      </c>
      <c r="AQ15" s="554">
        <v>74700</v>
      </c>
      <c r="AR15" s="554">
        <v>690989.21</v>
      </c>
      <c r="AS15" s="554">
        <v>709750</v>
      </c>
      <c r="AT15" s="554">
        <v>3625769.35</v>
      </c>
      <c r="AU15" s="554">
        <v>22645350.449999999</v>
      </c>
      <c r="AV15" s="554">
        <v>15700</v>
      </c>
      <c r="AW15" s="554">
        <v>2120311.35</v>
      </c>
      <c r="AX15" s="554">
        <v>3034394.44</v>
      </c>
      <c r="AY15" s="554">
        <v>1294400.1100000001</v>
      </c>
      <c r="AZ15" s="554">
        <v>203716.78</v>
      </c>
      <c r="BA15" s="554">
        <v>591215.38</v>
      </c>
      <c r="BB15" s="554">
        <v>1165997.6000000001</v>
      </c>
      <c r="BC15" s="554">
        <v>729578.69</v>
      </c>
      <c r="BD15" s="554">
        <v>1542577.73</v>
      </c>
      <c r="BE15" s="554">
        <v>198805</v>
      </c>
      <c r="BF15" s="554">
        <v>232810</v>
      </c>
      <c r="BG15" s="554">
        <v>2971948.69</v>
      </c>
      <c r="BH15" s="554">
        <v>7785488.4000000004</v>
      </c>
      <c r="BI15" s="554">
        <v>2883820.07</v>
      </c>
      <c r="BJ15" s="554">
        <v>6897717.5300000003</v>
      </c>
      <c r="BK15" s="554">
        <v>4376980.09</v>
      </c>
      <c r="BL15" s="554">
        <v>500</v>
      </c>
      <c r="BM15" s="554">
        <v>228400</v>
      </c>
      <c r="BN15" s="554">
        <v>6719356.9100000001</v>
      </c>
      <c r="BO15" s="554">
        <v>3000</v>
      </c>
      <c r="BP15" s="554">
        <v>1265378.04</v>
      </c>
      <c r="BQ15" s="554">
        <v>384281.36</v>
      </c>
      <c r="BR15" s="554">
        <v>23220</v>
      </c>
      <c r="BS15" s="554">
        <v>41450</v>
      </c>
      <c r="BT15" s="554">
        <v>31902739.620000001</v>
      </c>
      <c r="BU15" s="554">
        <v>2864056.84</v>
      </c>
      <c r="BV15" s="554">
        <v>188650</v>
      </c>
      <c r="BW15" s="554">
        <v>9467254.2599999998</v>
      </c>
      <c r="BX15" s="554">
        <v>15708390.26</v>
      </c>
      <c r="BY15" s="554">
        <v>1018455.64</v>
      </c>
      <c r="BZ15" s="554">
        <v>5455065.4500000002</v>
      </c>
      <c r="CA15" s="554">
        <v>55200</v>
      </c>
      <c r="CB15" s="554">
        <v>596180.4</v>
      </c>
      <c r="CC15" s="555">
        <f t="shared" si="0"/>
        <v>319228933.35999984</v>
      </c>
    </row>
    <row r="16" spans="1:81" s="547" customFormat="1" ht="25.5" customHeight="1">
      <c r="A16" s="548" t="s">
        <v>6757</v>
      </c>
      <c r="B16" s="549" t="s">
        <v>0</v>
      </c>
      <c r="C16" s="550" t="s">
        <v>1</v>
      </c>
      <c r="D16" s="551">
        <v>43010</v>
      </c>
      <c r="E16" s="550" t="s">
        <v>852</v>
      </c>
      <c r="F16" s="552" t="s">
        <v>56</v>
      </c>
      <c r="G16" s="553" t="s">
        <v>6759</v>
      </c>
      <c r="H16" s="554">
        <v>18743453.370000001</v>
      </c>
      <c r="I16" s="554">
        <v>1736738.24</v>
      </c>
      <c r="J16" s="554">
        <v>6358660.6200000001</v>
      </c>
      <c r="K16" s="554">
        <v>998764.76</v>
      </c>
      <c r="L16" s="554">
        <v>2828631.47</v>
      </c>
      <c r="M16" s="554">
        <v>370780.37</v>
      </c>
      <c r="N16" s="554">
        <v>1868538.82</v>
      </c>
      <c r="O16" s="554">
        <v>2204144.0699999998</v>
      </c>
      <c r="P16" s="554">
        <v>1358579.27</v>
      </c>
      <c r="Q16" s="554">
        <v>40588303.600000001</v>
      </c>
      <c r="R16" s="554">
        <v>1320011.54</v>
      </c>
      <c r="S16" s="554">
        <v>820088.93</v>
      </c>
      <c r="T16" s="554">
        <v>3093778.54</v>
      </c>
      <c r="U16" s="554">
        <v>1275392.8600000001</v>
      </c>
      <c r="V16" s="554">
        <v>68469.31</v>
      </c>
      <c r="W16" s="554">
        <v>1292799.92</v>
      </c>
      <c r="X16" s="554">
        <v>796312.36</v>
      </c>
      <c r="Y16" s="554">
        <v>670553.09</v>
      </c>
      <c r="Z16" s="554">
        <v>8475096.8900000006</v>
      </c>
      <c r="AA16" s="554">
        <v>920885.72</v>
      </c>
      <c r="AB16" s="554">
        <v>1306114.27</v>
      </c>
      <c r="AC16" s="554">
        <v>2270173.36</v>
      </c>
      <c r="AD16" s="554">
        <v>1869571.28</v>
      </c>
      <c r="AE16" s="554">
        <v>1447106.51</v>
      </c>
      <c r="AF16" s="554">
        <v>1193021.71</v>
      </c>
      <c r="AG16" s="554">
        <v>1293054.6399999999</v>
      </c>
      <c r="AH16" s="554">
        <v>1355388</v>
      </c>
      <c r="AI16" s="554">
        <v>5275862.83</v>
      </c>
      <c r="AJ16" s="554">
        <v>558514.17000000004</v>
      </c>
      <c r="AK16" s="554">
        <v>227322.14</v>
      </c>
      <c r="AL16" s="554">
        <v>313051.59000000003</v>
      </c>
      <c r="AM16" s="554">
        <v>740937.1</v>
      </c>
      <c r="AN16" s="554">
        <v>614655.04</v>
      </c>
      <c r="AO16" s="554">
        <v>1302587.1100000001</v>
      </c>
      <c r="AP16" s="554">
        <v>82043.929999999993</v>
      </c>
      <c r="AQ16" s="554">
        <v>668873.13</v>
      </c>
      <c r="AR16" s="554">
        <v>1175990.57</v>
      </c>
      <c r="AS16" s="554">
        <v>1212722.19</v>
      </c>
      <c r="AT16" s="554">
        <v>932659.78</v>
      </c>
      <c r="AU16" s="554">
        <v>17631056.079999998</v>
      </c>
      <c r="AV16" s="554">
        <v>8330440.6399999997</v>
      </c>
      <c r="AW16" s="554">
        <v>572901.86</v>
      </c>
      <c r="AX16" s="554">
        <v>352242.98</v>
      </c>
      <c r="AY16" s="554">
        <v>395434.75</v>
      </c>
      <c r="AZ16" s="554">
        <v>21248.94</v>
      </c>
      <c r="BA16" s="554">
        <v>167280.65</v>
      </c>
      <c r="BB16" s="554">
        <v>8529170.8200000003</v>
      </c>
      <c r="BC16" s="554">
        <v>1070405.07</v>
      </c>
      <c r="BD16" s="554">
        <v>391819.32</v>
      </c>
      <c r="BE16" s="554">
        <v>1336336.45</v>
      </c>
      <c r="BF16" s="554">
        <v>645715.28</v>
      </c>
      <c r="BG16" s="554">
        <v>1004376.94</v>
      </c>
      <c r="BH16" s="554">
        <v>2397398.7799999998</v>
      </c>
      <c r="BI16" s="554">
        <v>1141994.03</v>
      </c>
      <c r="BJ16" s="554">
        <v>548912.99</v>
      </c>
      <c r="BK16" s="554">
        <v>164485.92000000001</v>
      </c>
      <c r="BL16" s="554">
        <v>350031.89</v>
      </c>
      <c r="BM16" s="554">
        <v>9270034.0800000001</v>
      </c>
      <c r="BN16" s="554">
        <v>7554134.1399999997</v>
      </c>
      <c r="BO16" s="554">
        <v>870369.91</v>
      </c>
      <c r="BP16" s="554">
        <v>289357.98</v>
      </c>
      <c r="BQ16" s="554">
        <v>426246.61</v>
      </c>
      <c r="BR16" s="554">
        <v>522754.94</v>
      </c>
      <c r="BS16" s="554">
        <v>513991.78</v>
      </c>
      <c r="BT16" s="554">
        <v>8063506.25</v>
      </c>
      <c r="BU16" s="554">
        <v>1066705.32</v>
      </c>
      <c r="BV16" s="554">
        <v>533341.96</v>
      </c>
      <c r="BW16" s="554">
        <v>1571605.04</v>
      </c>
      <c r="BX16" s="554">
        <v>2591514.69</v>
      </c>
      <c r="BY16" s="554">
        <v>6274517.4900000002</v>
      </c>
      <c r="BZ16" s="554">
        <v>837896.05</v>
      </c>
      <c r="CA16" s="554">
        <v>1526234.39</v>
      </c>
      <c r="CB16" s="554">
        <v>1265246.3</v>
      </c>
      <c r="CC16" s="555">
        <f t="shared" si="0"/>
        <v>207858343.41999996</v>
      </c>
    </row>
    <row r="17" spans="1:81" s="547" customFormat="1" ht="25.5" customHeight="1">
      <c r="A17" s="548" t="s">
        <v>6757</v>
      </c>
      <c r="B17" s="549" t="s">
        <v>0</v>
      </c>
      <c r="C17" s="550" t="s">
        <v>1</v>
      </c>
      <c r="D17" s="551">
        <v>44010</v>
      </c>
      <c r="E17" s="563" t="s">
        <v>625</v>
      </c>
      <c r="F17" s="552" t="s">
        <v>58</v>
      </c>
      <c r="G17" s="553" t="s">
        <v>967</v>
      </c>
      <c r="H17" s="554">
        <v>-134391745.37</v>
      </c>
      <c r="I17" s="554">
        <v>0</v>
      </c>
      <c r="J17" s="554">
        <v>0</v>
      </c>
      <c r="K17" s="554">
        <v>0</v>
      </c>
      <c r="L17" s="554">
        <v>0</v>
      </c>
      <c r="M17" s="554">
        <v>0</v>
      </c>
      <c r="N17" s="554">
        <v>-71688680</v>
      </c>
      <c r="O17" s="554">
        <v>0</v>
      </c>
      <c r="P17" s="554">
        <v>-965</v>
      </c>
      <c r="Q17" s="554">
        <v>0</v>
      </c>
      <c r="R17" s="554">
        <v>0</v>
      </c>
      <c r="S17" s="554">
        <v>0</v>
      </c>
      <c r="T17" s="554">
        <v>-40569519.840000004</v>
      </c>
      <c r="U17" s="554">
        <v>0</v>
      </c>
      <c r="V17" s="554">
        <v>0</v>
      </c>
      <c r="W17" s="554">
        <v>0</v>
      </c>
      <c r="X17" s="554">
        <v>-3492817.75</v>
      </c>
      <c r="Y17" s="554">
        <v>-2200330.15</v>
      </c>
      <c r="Z17" s="554">
        <v>-239487132.49000001</v>
      </c>
      <c r="AA17" s="554">
        <v>0</v>
      </c>
      <c r="AB17" s="554">
        <v>0</v>
      </c>
      <c r="AC17" s="554">
        <v>-47008193.899999999</v>
      </c>
      <c r="AD17" s="554">
        <v>0</v>
      </c>
      <c r="AE17" s="554">
        <v>0</v>
      </c>
      <c r="AF17" s="554">
        <v>-1518070.14</v>
      </c>
      <c r="AG17" s="554">
        <v>0</v>
      </c>
      <c r="AH17" s="554">
        <v>0</v>
      </c>
      <c r="AI17" s="554">
        <v>0</v>
      </c>
      <c r="AJ17" s="554">
        <v>0</v>
      </c>
      <c r="AK17" s="554">
        <v>0</v>
      </c>
      <c r="AL17" s="554">
        <v>0</v>
      </c>
      <c r="AM17" s="554">
        <v>-116763.91</v>
      </c>
      <c r="AN17" s="554">
        <v>-3240396</v>
      </c>
      <c r="AO17" s="554">
        <v>-2055923</v>
      </c>
      <c r="AP17" s="554">
        <v>0</v>
      </c>
      <c r="AQ17" s="554">
        <v>0</v>
      </c>
      <c r="AR17" s="554">
        <v>0</v>
      </c>
      <c r="AS17" s="554">
        <v>-156322.5</v>
      </c>
      <c r="AT17" s="554">
        <v>0</v>
      </c>
      <c r="AU17" s="554">
        <v>-22444127.329999998</v>
      </c>
      <c r="AV17" s="554">
        <v>-1789952</v>
      </c>
      <c r="AW17" s="554">
        <v>0</v>
      </c>
      <c r="AX17" s="554">
        <v>-3807981</v>
      </c>
      <c r="AY17" s="554">
        <v>0</v>
      </c>
      <c r="AZ17" s="554">
        <v>0</v>
      </c>
      <c r="BA17" s="554">
        <v>0</v>
      </c>
      <c r="BB17" s="554">
        <v>0</v>
      </c>
      <c r="BC17" s="554">
        <v>-3149362.69</v>
      </c>
      <c r="BD17" s="554">
        <v>0</v>
      </c>
      <c r="BE17" s="554">
        <v>0</v>
      </c>
      <c r="BF17" s="554">
        <v>0</v>
      </c>
      <c r="BG17" s="554">
        <v>-2851978.85</v>
      </c>
      <c r="BH17" s="554">
        <v>0</v>
      </c>
      <c r="BI17" s="554">
        <v>0</v>
      </c>
      <c r="BJ17" s="554">
        <v>0</v>
      </c>
      <c r="BK17" s="554">
        <v>0</v>
      </c>
      <c r="BL17" s="554">
        <v>0</v>
      </c>
      <c r="BM17" s="554">
        <v>-117934723.81</v>
      </c>
      <c r="BN17" s="554">
        <v>-102791435.92</v>
      </c>
      <c r="BO17" s="554">
        <v>-22878939</v>
      </c>
      <c r="BP17" s="554">
        <v>-1454007.05</v>
      </c>
      <c r="BQ17" s="554">
        <v>-1085119.58</v>
      </c>
      <c r="BR17" s="554">
        <v>0</v>
      </c>
      <c r="BS17" s="554">
        <v>-608596.06999999995</v>
      </c>
      <c r="BT17" s="554">
        <v>-23746645.670000002</v>
      </c>
      <c r="BU17" s="554">
        <v>0</v>
      </c>
      <c r="BV17" s="554">
        <v>0</v>
      </c>
      <c r="BW17" s="554">
        <v>-449192.45</v>
      </c>
      <c r="BX17" s="554">
        <v>-9150423.8100000005</v>
      </c>
      <c r="BY17" s="554">
        <v>-37377613.270000003</v>
      </c>
      <c r="BZ17" s="554">
        <v>-2496959</v>
      </c>
      <c r="CA17" s="554">
        <v>0</v>
      </c>
      <c r="CB17" s="554">
        <v>0</v>
      </c>
      <c r="CC17" s="555">
        <f t="shared" si="0"/>
        <v>-899943917.54999995</v>
      </c>
    </row>
    <row r="18" spans="1:81" s="547" customFormat="1" ht="25.5" customHeight="1">
      <c r="A18" s="548" t="s">
        <v>6757</v>
      </c>
      <c r="B18" s="549" t="s">
        <v>0</v>
      </c>
      <c r="C18" s="550" t="s">
        <v>1</v>
      </c>
      <c r="D18" s="551">
        <v>44010</v>
      </c>
      <c r="E18" s="563" t="s">
        <v>625</v>
      </c>
      <c r="F18" s="552" t="s">
        <v>59</v>
      </c>
      <c r="G18" s="553" t="s">
        <v>968</v>
      </c>
      <c r="H18" s="554">
        <v>-108073101.2</v>
      </c>
      <c r="I18" s="554">
        <v>-29104607.300000001</v>
      </c>
      <c r="J18" s="554">
        <v>-35299153.399999999</v>
      </c>
      <c r="K18" s="554">
        <v>-11166960.039999999</v>
      </c>
      <c r="L18" s="554">
        <v>-5242165.3</v>
      </c>
      <c r="M18" s="554">
        <v>-192634.68</v>
      </c>
      <c r="N18" s="554">
        <v>-277972587.43000001</v>
      </c>
      <c r="O18" s="554">
        <v>-12699092.390000001</v>
      </c>
      <c r="P18" s="554">
        <v>-1930668.38</v>
      </c>
      <c r="Q18" s="554">
        <v>-71387018.840000004</v>
      </c>
      <c r="R18" s="554">
        <v>-304469.93</v>
      </c>
      <c r="S18" s="554">
        <v>-5266597.38</v>
      </c>
      <c r="T18" s="554">
        <v>-10883016.42</v>
      </c>
      <c r="U18" s="554">
        <v>-53817563.450000003</v>
      </c>
      <c r="V18" s="554">
        <v>-1150619.42</v>
      </c>
      <c r="W18" s="554">
        <v>0</v>
      </c>
      <c r="X18" s="554">
        <v>-2330875.27</v>
      </c>
      <c r="Y18" s="554">
        <v>0</v>
      </c>
      <c r="Z18" s="554">
        <v>-67893754.209999993</v>
      </c>
      <c r="AA18" s="554">
        <v>-17591942.989999998</v>
      </c>
      <c r="AB18" s="554">
        <v>-2501608.27</v>
      </c>
      <c r="AC18" s="554">
        <v>-19143589.48</v>
      </c>
      <c r="AD18" s="554">
        <v>-1088182.3</v>
      </c>
      <c r="AE18" s="554">
        <v>0</v>
      </c>
      <c r="AF18" s="554">
        <v>0</v>
      </c>
      <c r="AG18" s="554">
        <v>0</v>
      </c>
      <c r="AH18" s="554">
        <v>-3834.4</v>
      </c>
      <c r="AI18" s="554">
        <v>-161896693.34999999</v>
      </c>
      <c r="AJ18" s="554">
        <v>-2892446</v>
      </c>
      <c r="AK18" s="554">
        <v>-1539617.64</v>
      </c>
      <c r="AL18" s="554">
        <v>-709379.38</v>
      </c>
      <c r="AM18" s="554">
        <v>0</v>
      </c>
      <c r="AN18" s="554">
        <v>-2479961.33</v>
      </c>
      <c r="AO18" s="554">
        <v>-1612309.53</v>
      </c>
      <c r="AP18" s="554">
        <v>-1264111.69</v>
      </c>
      <c r="AQ18" s="554">
        <v>-5800177.79</v>
      </c>
      <c r="AR18" s="554">
        <v>-1749863.31</v>
      </c>
      <c r="AS18" s="554">
        <v>-2695964.58</v>
      </c>
      <c r="AT18" s="554">
        <v>-1838210.23</v>
      </c>
      <c r="AU18" s="554">
        <v>-26068994.350000001</v>
      </c>
      <c r="AV18" s="554">
        <v>0</v>
      </c>
      <c r="AW18" s="554">
        <v>-56519.38</v>
      </c>
      <c r="AX18" s="554">
        <v>-1850253.59</v>
      </c>
      <c r="AY18" s="554">
        <v>-193163.29</v>
      </c>
      <c r="AZ18" s="554">
        <v>-982.48</v>
      </c>
      <c r="BA18" s="554">
        <v>-2350731.7000000002</v>
      </c>
      <c r="BB18" s="554">
        <v>-166637698.25999999</v>
      </c>
      <c r="BC18" s="554">
        <v>0</v>
      </c>
      <c r="BD18" s="554">
        <v>-2995399.21</v>
      </c>
      <c r="BE18" s="554">
        <v>-6699972.3399999999</v>
      </c>
      <c r="BF18" s="554">
        <v>-15742726.09</v>
      </c>
      <c r="BG18" s="554">
        <v>-102181.87</v>
      </c>
      <c r="BH18" s="554">
        <v>-7877586.6600000001</v>
      </c>
      <c r="BI18" s="554">
        <v>-7741877.3600000003</v>
      </c>
      <c r="BJ18" s="554">
        <v>-2177957.67</v>
      </c>
      <c r="BK18" s="554">
        <v>-606724.81999999995</v>
      </c>
      <c r="BL18" s="554">
        <v>-305465.84000000003</v>
      </c>
      <c r="BM18" s="554">
        <v>-197066587.18000001</v>
      </c>
      <c r="BN18" s="554">
        <v>-30131173.440000001</v>
      </c>
      <c r="BO18" s="554">
        <v>-30946.32</v>
      </c>
      <c r="BP18" s="554">
        <v>0</v>
      </c>
      <c r="BQ18" s="554">
        <v>-2142575.35</v>
      </c>
      <c r="BR18" s="554">
        <v>-1414861.82</v>
      </c>
      <c r="BS18" s="554">
        <v>-74922.3</v>
      </c>
      <c r="BT18" s="554">
        <v>-218802292.06</v>
      </c>
      <c r="BU18" s="554">
        <v>-194605.17</v>
      </c>
      <c r="BV18" s="554">
        <v>0</v>
      </c>
      <c r="BW18" s="554">
        <v>-9645654.2300000004</v>
      </c>
      <c r="BX18" s="554">
        <v>-5451227.4000000004</v>
      </c>
      <c r="BY18" s="554">
        <v>-15363126.630000001</v>
      </c>
      <c r="BZ18" s="554">
        <v>-363475.73</v>
      </c>
      <c r="CA18" s="554">
        <v>0</v>
      </c>
      <c r="CB18" s="554">
        <v>-4131881.81</v>
      </c>
      <c r="CC18" s="555">
        <f t="shared" si="0"/>
        <v>-1645744341.6599998</v>
      </c>
    </row>
    <row r="19" spans="1:81" s="547" customFormat="1" ht="25.5" customHeight="1">
      <c r="A19" s="548" t="s">
        <v>6757</v>
      </c>
      <c r="B19" s="549" t="s">
        <v>0</v>
      </c>
      <c r="C19" s="550" t="s">
        <v>1</v>
      </c>
      <c r="D19" s="551">
        <v>44010</v>
      </c>
      <c r="E19" s="563" t="s">
        <v>625</v>
      </c>
      <c r="F19" s="552" t="s">
        <v>60</v>
      </c>
      <c r="G19" s="553" t="s">
        <v>969</v>
      </c>
      <c r="H19" s="554">
        <v>0</v>
      </c>
      <c r="I19" s="554">
        <v>0</v>
      </c>
      <c r="J19" s="554">
        <v>5024485.92</v>
      </c>
      <c r="K19" s="554">
        <v>6189685.0899999999</v>
      </c>
      <c r="L19" s="554">
        <v>0</v>
      </c>
      <c r="M19" s="554">
        <v>0</v>
      </c>
      <c r="N19" s="554">
        <v>89268336.519999996</v>
      </c>
      <c r="O19" s="554">
        <v>3695793.34</v>
      </c>
      <c r="P19" s="554">
        <v>1885259.69</v>
      </c>
      <c r="Q19" s="554">
        <v>34784039.560000002</v>
      </c>
      <c r="R19" s="554">
        <v>311015.53999999998</v>
      </c>
      <c r="S19" s="554">
        <v>1768353.48</v>
      </c>
      <c r="T19" s="554">
        <v>3986436.34</v>
      </c>
      <c r="U19" s="554">
        <v>6107742.3700000001</v>
      </c>
      <c r="V19" s="554">
        <v>-661824.97</v>
      </c>
      <c r="W19" s="554">
        <v>0</v>
      </c>
      <c r="X19" s="554">
        <v>3176927.71</v>
      </c>
      <c r="Y19" s="554">
        <v>2895890.21</v>
      </c>
      <c r="Z19" s="554">
        <v>0</v>
      </c>
      <c r="AA19" s="554">
        <v>9283626.6300000008</v>
      </c>
      <c r="AB19" s="554">
        <v>0</v>
      </c>
      <c r="AC19" s="554">
        <v>0</v>
      </c>
      <c r="AD19" s="554">
        <v>1044279.95</v>
      </c>
      <c r="AE19" s="554">
        <v>0</v>
      </c>
      <c r="AF19" s="554">
        <v>0</v>
      </c>
      <c r="AG19" s="554">
        <v>0</v>
      </c>
      <c r="AH19" s="554">
        <v>0</v>
      </c>
      <c r="AI19" s="554">
        <v>23145533.550000001</v>
      </c>
      <c r="AJ19" s="554">
        <v>4210600.22</v>
      </c>
      <c r="AK19" s="554">
        <v>4866310.9000000004</v>
      </c>
      <c r="AL19" s="554">
        <v>3789741.5</v>
      </c>
      <c r="AM19" s="554">
        <v>101671.49</v>
      </c>
      <c r="AN19" s="554">
        <v>186660.39</v>
      </c>
      <c r="AO19" s="554">
        <v>2989681.26</v>
      </c>
      <c r="AP19" s="554">
        <v>4286026.08</v>
      </c>
      <c r="AQ19" s="554">
        <v>10527270.9</v>
      </c>
      <c r="AR19" s="554">
        <v>5374517.8300000001</v>
      </c>
      <c r="AS19" s="554">
        <v>1325025.45</v>
      </c>
      <c r="AT19" s="554">
        <v>3321382.17</v>
      </c>
      <c r="AU19" s="554">
        <v>0</v>
      </c>
      <c r="AV19" s="554">
        <v>0</v>
      </c>
      <c r="AW19" s="554">
        <v>864664.5</v>
      </c>
      <c r="AX19" s="554">
        <v>3525417.21</v>
      </c>
      <c r="AY19" s="554">
        <v>1099781.54</v>
      </c>
      <c r="AZ19" s="554">
        <v>73414.259999999995</v>
      </c>
      <c r="BA19" s="554">
        <v>561602.39</v>
      </c>
      <c r="BB19" s="554">
        <v>86947394.670000002</v>
      </c>
      <c r="BC19" s="554">
        <v>0</v>
      </c>
      <c r="BD19" s="554">
        <v>2768142.45</v>
      </c>
      <c r="BE19" s="554">
        <v>7859078.4500000002</v>
      </c>
      <c r="BF19" s="554">
        <v>0</v>
      </c>
      <c r="BG19" s="554">
        <v>0</v>
      </c>
      <c r="BH19" s="554">
        <v>0</v>
      </c>
      <c r="BI19" s="554">
        <v>0</v>
      </c>
      <c r="BJ19" s="554">
        <v>1247809.07</v>
      </c>
      <c r="BK19" s="554">
        <v>147342.85</v>
      </c>
      <c r="BL19" s="554">
        <v>1514997.79</v>
      </c>
      <c r="BM19" s="554">
        <v>28275163.989999998</v>
      </c>
      <c r="BN19" s="554">
        <v>0</v>
      </c>
      <c r="BO19" s="554">
        <v>0</v>
      </c>
      <c r="BP19" s="554">
        <v>0</v>
      </c>
      <c r="BQ19" s="554">
        <v>2888412.3</v>
      </c>
      <c r="BR19" s="554">
        <v>2104223.79</v>
      </c>
      <c r="BS19" s="554">
        <v>662779.17000000004</v>
      </c>
      <c r="BT19" s="554">
        <v>13921828.65</v>
      </c>
      <c r="BU19" s="554">
        <v>0</v>
      </c>
      <c r="BV19" s="554">
        <v>0</v>
      </c>
      <c r="BW19" s="554">
        <v>13283922.380000001</v>
      </c>
      <c r="BX19" s="554">
        <v>3002962.28</v>
      </c>
      <c r="BY19" s="554">
        <v>130987.74</v>
      </c>
      <c r="BZ19" s="554">
        <v>171642.39</v>
      </c>
      <c r="CA19" s="554">
        <v>0</v>
      </c>
      <c r="CB19" s="554">
        <v>1953170.26</v>
      </c>
      <c r="CC19" s="555">
        <f t="shared" si="0"/>
        <v>405889207.25</v>
      </c>
    </row>
    <row r="20" spans="1:81" s="547" customFormat="1" ht="25.5" customHeight="1">
      <c r="A20" s="548" t="s">
        <v>6757</v>
      </c>
      <c r="B20" s="549" t="s">
        <v>0</v>
      </c>
      <c r="C20" s="550" t="s">
        <v>1</v>
      </c>
      <c r="D20" s="551">
        <v>44010</v>
      </c>
      <c r="E20" s="563" t="s">
        <v>625</v>
      </c>
      <c r="F20" s="552" t="s">
        <v>61</v>
      </c>
      <c r="G20" s="553" t="s">
        <v>970</v>
      </c>
      <c r="H20" s="554">
        <v>-17603249.149999999</v>
      </c>
      <c r="I20" s="554">
        <v>0</v>
      </c>
      <c r="J20" s="554">
        <v>136359.5</v>
      </c>
      <c r="K20" s="554">
        <v>-11723</v>
      </c>
      <c r="L20" s="554">
        <v>-13492.3</v>
      </c>
      <c r="M20" s="554">
        <v>0</v>
      </c>
      <c r="N20" s="554">
        <v>-29061350.84</v>
      </c>
      <c r="O20" s="554">
        <v>-486759.8</v>
      </c>
      <c r="P20" s="554">
        <v>-42849</v>
      </c>
      <c r="Q20" s="554">
        <v>-4371771</v>
      </c>
      <c r="R20" s="554">
        <v>-91965</v>
      </c>
      <c r="S20" s="554">
        <v>-541951</v>
      </c>
      <c r="T20" s="554">
        <v>-580</v>
      </c>
      <c r="U20" s="554">
        <v>-775517</v>
      </c>
      <c r="V20" s="554">
        <v>0</v>
      </c>
      <c r="W20" s="554">
        <v>-25950.799999999999</v>
      </c>
      <c r="X20" s="554">
        <v>3681849</v>
      </c>
      <c r="Y20" s="554">
        <v>-366643.85</v>
      </c>
      <c r="Z20" s="554">
        <v>-68333960.659999996</v>
      </c>
      <c r="AA20" s="554">
        <v>-2264332</v>
      </c>
      <c r="AB20" s="554">
        <v>-47245.14</v>
      </c>
      <c r="AC20" s="554">
        <v>-45</v>
      </c>
      <c r="AD20" s="554">
        <v>-1009777.5</v>
      </c>
      <c r="AE20" s="554">
        <v>-6117</v>
      </c>
      <c r="AF20" s="554">
        <v>-4122169.7</v>
      </c>
      <c r="AG20" s="554">
        <v>0</v>
      </c>
      <c r="AH20" s="554">
        <v>0</v>
      </c>
      <c r="AI20" s="554">
        <v>-160254066.05000001</v>
      </c>
      <c r="AJ20" s="554">
        <v>-24632</v>
      </c>
      <c r="AK20" s="554">
        <v>-167932</v>
      </c>
      <c r="AL20" s="554">
        <v>-66871</v>
      </c>
      <c r="AM20" s="554">
        <v>-676215</v>
      </c>
      <c r="AN20" s="554">
        <v>18585.5</v>
      </c>
      <c r="AO20" s="554">
        <v>-217118</v>
      </c>
      <c r="AP20" s="554">
        <v>-200993</v>
      </c>
      <c r="AQ20" s="554">
        <v>-90637</v>
      </c>
      <c r="AR20" s="554">
        <v>-56236</v>
      </c>
      <c r="AS20" s="554">
        <v>-177336.8</v>
      </c>
      <c r="AT20" s="554">
        <v>-174721</v>
      </c>
      <c r="AU20" s="554">
        <v>-21944767.75</v>
      </c>
      <c r="AV20" s="554">
        <v>-105882</v>
      </c>
      <c r="AW20" s="554">
        <v>-136987.5</v>
      </c>
      <c r="AX20" s="554">
        <v>-5054708</v>
      </c>
      <c r="AY20" s="554">
        <v>-228050</v>
      </c>
      <c r="AZ20" s="554">
        <v>17605.25</v>
      </c>
      <c r="BA20" s="554">
        <v>-66061</v>
      </c>
      <c r="BB20" s="554">
        <v>-35474469</v>
      </c>
      <c r="BC20" s="554">
        <v>-13860</v>
      </c>
      <c r="BD20" s="554">
        <v>-5177508</v>
      </c>
      <c r="BE20" s="554">
        <v>-5786740</v>
      </c>
      <c r="BF20" s="554">
        <v>0</v>
      </c>
      <c r="BG20" s="554">
        <v>0</v>
      </c>
      <c r="BH20" s="554">
        <v>-282914.5</v>
      </c>
      <c r="BI20" s="554">
        <v>-678614.16</v>
      </c>
      <c r="BJ20" s="554">
        <v>-314663</v>
      </c>
      <c r="BK20" s="554">
        <v>290</v>
      </c>
      <c r="BL20" s="554">
        <v>-20504</v>
      </c>
      <c r="BM20" s="554">
        <v>-25634216.149999999</v>
      </c>
      <c r="BN20" s="554">
        <v>-2054664</v>
      </c>
      <c r="BO20" s="554">
        <v>-2046</v>
      </c>
      <c r="BP20" s="554">
        <v>0</v>
      </c>
      <c r="BQ20" s="554">
        <v>-130463.53</v>
      </c>
      <c r="BR20" s="554">
        <v>-7721</v>
      </c>
      <c r="BS20" s="554">
        <v>-11194</v>
      </c>
      <c r="BT20" s="554">
        <v>-43709887</v>
      </c>
      <c r="BU20" s="554">
        <v>-223703.5</v>
      </c>
      <c r="BV20" s="554">
        <v>0</v>
      </c>
      <c r="BW20" s="554">
        <v>-2703270.5</v>
      </c>
      <c r="BX20" s="554">
        <v>-352670.75</v>
      </c>
      <c r="BY20" s="554">
        <v>-6682287</v>
      </c>
      <c r="BZ20" s="554">
        <v>-209207</v>
      </c>
      <c r="CA20" s="554">
        <v>0</v>
      </c>
      <c r="CB20" s="554">
        <v>-11397</v>
      </c>
      <c r="CC20" s="555">
        <f t="shared" si="0"/>
        <v>-444447974.68000001</v>
      </c>
    </row>
    <row r="21" spans="1:81" s="547" customFormat="1" ht="25.5" customHeight="1">
      <c r="A21" s="548" t="s">
        <v>6757</v>
      </c>
      <c r="B21" s="549" t="s">
        <v>0</v>
      </c>
      <c r="C21" s="550" t="s">
        <v>1</v>
      </c>
      <c r="D21" s="551">
        <v>44010</v>
      </c>
      <c r="E21" s="563" t="s">
        <v>625</v>
      </c>
      <c r="F21" s="552" t="s">
        <v>6091</v>
      </c>
      <c r="G21" s="553" t="s">
        <v>971</v>
      </c>
      <c r="H21" s="554">
        <v>0</v>
      </c>
      <c r="I21" s="554">
        <v>0</v>
      </c>
      <c r="J21" s="554">
        <v>0</v>
      </c>
      <c r="K21" s="554">
        <v>2096963</v>
      </c>
      <c r="L21" s="554">
        <v>0</v>
      </c>
      <c r="M21" s="554">
        <v>0</v>
      </c>
      <c r="N21" s="554">
        <v>2273723</v>
      </c>
      <c r="O21" s="554">
        <v>7589405.0999999996</v>
      </c>
      <c r="P21" s="554">
        <v>100</v>
      </c>
      <c r="Q21" s="554">
        <v>7768908.75</v>
      </c>
      <c r="R21" s="554">
        <v>166748</v>
      </c>
      <c r="S21" s="554">
        <v>9009671.5</v>
      </c>
      <c r="T21" s="554">
        <v>10961862</v>
      </c>
      <c r="U21" s="554">
        <v>26452.5</v>
      </c>
      <c r="V21" s="554">
        <v>0</v>
      </c>
      <c r="W21" s="554">
        <v>0</v>
      </c>
      <c r="X21" s="554">
        <v>1674849.35</v>
      </c>
      <c r="Y21" s="554">
        <v>6080.25</v>
      </c>
      <c r="Z21" s="554">
        <v>16977</v>
      </c>
      <c r="AA21" s="554">
        <v>21595</v>
      </c>
      <c r="AB21" s="554">
        <v>42079.1</v>
      </c>
      <c r="AC21" s="554">
        <v>0</v>
      </c>
      <c r="AD21" s="554">
        <v>4852564.16</v>
      </c>
      <c r="AE21" s="554">
        <v>104571</v>
      </c>
      <c r="AF21" s="554">
        <v>0</v>
      </c>
      <c r="AG21" s="554">
        <v>0</v>
      </c>
      <c r="AH21" s="554">
        <v>0</v>
      </c>
      <c r="AI21" s="554">
        <v>914806.19</v>
      </c>
      <c r="AJ21" s="554">
        <v>19613992.25</v>
      </c>
      <c r="AK21" s="554">
        <v>14679825</v>
      </c>
      <c r="AL21" s="554">
        <v>6972622</v>
      </c>
      <c r="AM21" s="554">
        <v>9126359</v>
      </c>
      <c r="AN21" s="554">
        <v>11693937.5</v>
      </c>
      <c r="AO21" s="554">
        <v>10797126</v>
      </c>
      <c r="AP21" s="554">
        <v>10644199</v>
      </c>
      <c r="AQ21" s="554">
        <v>16597053.5</v>
      </c>
      <c r="AR21" s="554">
        <v>13824538</v>
      </c>
      <c r="AS21" s="554">
        <v>12252488</v>
      </c>
      <c r="AT21" s="554">
        <v>12880388</v>
      </c>
      <c r="AU21" s="554">
        <v>366103</v>
      </c>
      <c r="AV21" s="554">
        <v>3354905.5</v>
      </c>
      <c r="AW21" s="554">
        <v>8784183.5</v>
      </c>
      <c r="AX21" s="554">
        <v>4128239.25</v>
      </c>
      <c r="AY21" s="554">
        <v>4199912.6399999997</v>
      </c>
      <c r="AZ21" s="554">
        <v>327541.33</v>
      </c>
      <c r="BA21" s="554">
        <v>1137600</v>
      </c>
      <c r="BB21" s="554">
        <v>7260912.5800000001</v>
      </c>
      <c r="BC21" s="554">
        <v>1603141.24</v>
      </c>
      <c r="BD21" s="554">
        <v>4749231.75</v>
      </c>
      <c r="BE21" s="554">
        <v>5738529</v>
      </c>
      <c r="BF21" s="554">
        <v>4149024</v>
      </c>
      <c r="BG21" s="554">
        <v>0</v>
      </c>
      <c r="BH21" s="554">
        <v>5355687.8899999997</v>
      </c>
      <c r="BI21" s="554">
        <v>2943220</v>
      </c>
      <c r="BJ21" s="554">
        <v>1612317.05</v>
      </c>
      <c r="BK21" s="554">
        <v>1452863</v>
      </c>
      <c r="BL21" s="554">
        <v>1841193.25</v>
      </c>
      <c r="BM21" s="554">
        <v>0</v>
      </c>
      <c r="BN21" s="554">
        <v>3011592.95</v>
      </c>
      <c r="BO21" s="554">
        <v>1140000</v>
      </c>
      <c r="BP21" s="554">
        <v>5128555.25</v>
      </c>
      <c r="BQ21" s="554">
        <v>9252913.3000000007</v>
      </c>
      <c r="BR21" s="554">
        <v>8928951.8800000008</v>
      </c>
      <c r="BS21" s="554">
        <v>1095467.55</v>
      </c>
      <c r="BT21" s="554">
        <v>0</v>
      </c>
      <c r="BU21" s="554">
        <v>202046.25</v>
      </c>
      <c r="BV21" s="554">
        <v>3976184.5</v>
      </c>
      <c r="BW21" s="554">
        <v>15082</v>
      </c>
      <c r="BX21" s="554">
        <v>14108497.85</v>
      </c>
      <c r="BY21" s="554">
        <v>0</v>
      </c>
      <c r="BZ21" s="554">
        <v>513754.61</v>
      </c>
      <c r="CA21" s="554">
        <v>33571</v>
      </c>
      <c r="CB21" s="554">
        <v>5114.5</v>
      </c>
      <c r="CC21" s="555">
        <f t="shared" si="0"/>
        <v>293026220.7700001</v>
      </c>
    </row>
    <row r="22" spans="1:81" s="547" customFormat="1" ht="25.5" customHeight="1">
      <c r="A22" s="548" t="s">
        <v>1160</v>
      </c>
      <c r="B22" s="549" t="s">
        <v>0</v>
      </c>
      <c r="C22" s="550" t="s">
        <v>1</v>
      </c>
      <c r="D22" s="551">
        <v>41010</v>
      </c>
      <c r="E22" s="550" t="s">
        <v>847</v>
      </c>
      <c r="F22" s="552" t="s">
        <v>62</v>
      </c>
      <c r="G22" s="553" t="s">
        <v>6760</v>
      </c>
      <c r="H22" s="554">
        <v>5240197</v>
      </c>
      <c r="I22" s="554">
        <v>2014607.5</v>
      </c>
      <c r="J22" s="554">
        <v>111500</v>
      </c>
      <c r="K22" s="554">
        <v>167500</v>
      </c>
      <c r="L22" s="554">
        <v>168893</v>
      </c>
      <c r="M22" s="554">
        <v>2500</v>
      </c>
      <c r="N22" s="554">
        <v>5503383.25</v>
      </c>
      <c r="O22" s="554">
        <v>30165139.75</v>
      </c>
      <c r="P22" s="554">
        <v>1862221.5</v>
      </c>
      <c r="Q22" s="554">
        <v>0</v>
      </c>
      <c r="R22" s="554">
        <v>1746141</v>
      </c>
      <c r="S22" s="554">
        <v>9304940.5</v>
      </c>
      <c r="T22" s="554">
        <v>1390429</v>
      </c>
      <c r="U22" s="554">
        <v>4604085</v>
      </c>
      <c r="V22" s="554">
        <v>0</v>
      </c>
      <c r="W22" s="554">
        <v>3676658.75</v>
      </c>
      <c r="X22" s="554">
        <v>5699217</v>
      </c>
      <c r="Y22" s="554">
        <v>1755897.41</v>
      </c>
      <c r="Z22" s="554">
        <v>0</v>
      </c>
      <c r="AA22" s="554">
        <v>13646731.710000001</v>
      </c>
      <c r="AB22" s="554">
        <v>3959358.34</v>
      </c>
      <c r="AC22" s="554">
        <v>4361488.32</v>
      </c>
      <c r="AD22" s="554">
        <v>11491872</v>
      </c>
      <c r="AE22" s="554">
        <v>6892865.5</v>
      </c>
      <c r="AF22" s="554">
        <v>1531162.8</v>
      </c>
      <c r="AG22" s="554">
        <v>2915814.81</v>
      </c>
      <c r="AH22" s="554">
        <v>698001.42</v>
      </c>
      <c r="AI22" s="554">
        <v>0</v>
      </c>
      <c r="AJ22" s="554">
        <v>2445410</v>
      </c>
      <c r="AK22" s="554">
        <v>2082202</v>
      </c>
      <c r="AL22" s="554">
        <v>419083</v>
      </c>
      <c r="AM22" s="554">
        <v>2517339</v>
      </c>
      <c r="AN22" s="554">
        <v>1195410</v>
      </c>
      <c r="AO22" s="554">
        <v>1858515</v>
      </c>
      <c r="AP22" s="554">
        <v>2169724</v>
      </c>
      <c r="AQ22" s="554">
        <v>3776589</v>
      </c>
      <c r="AR22" s="554">
        <v>4974678</v>
      </c>
      <c r="AS22" s="554">
        <v>1737496</v>
      </c>
      <c r="AT22" s="554">
        <v>2130882.75</v>
      </c>
      <c r="AU22" s="554">
        <v>320920</v>
      </c>
      <c r="AV22" s="554">
        <v>2122210</v>
      </c>
      <c r="AW22" s="554">
        <v>2384418</v>
      </c>
      <c r="AX22" s="554">
        <v>332285</v>
      </c>
      <c r="AY22" s="554">
        <v>806314.45</v>
      </c>
      <c r="AZ22" s="554">
        <v>0</v>
      </c>
      <c r="BA22" s="554">
        <v>284829</v>
      </c>
      <c r="BB22" s="554">
        <v>369379</v>
      </c>
      <c r="BC22" s="554">
        <v>2670028.5</v>
      </c>
      <c r="BD22" s="554">
        <v>397202031</v>
      </c>
      <c r="BE22" s="554">
        <v>57500</v>
      </c>
      <c r="BF22" s="554">
        <v>2286982</v>
      </c>
      <c r="BG22" s="554">
        <v>2549991</v>
      </c>
      <c r="BH22" s="554">
        <v>9324439.5</v>
      </c>
      <c r="BI22" s="554">
        <v>0</v>
      </c>
      <c r="BJ22" s="554">
        <v>2208208.5</v>
      </c>
      <c r="BK22" s="554">
        <v>542422</v>
      </c>
      <c r="BL22" s="554">
        <v>782483</v>
      </c>
      <c r="BM22" s="554">
        <v>15036214</v>
      </c>
      <c r="BN22" s="554">
        <v>16643105.84</v>
      </c>
      <c r="BO22" s="554">
        <v>2596273.48</v>
      </c>
      <c r="BP22" s="554">
        <v>28596976.25</v>
      </c>
      <c r="BQ22" s="554">
        <v>10593793</v>
      </c>
      <c r="BR22" s="554">
        <v>4303924.07</v>
      </c>
      <c r="BS22" s="554">
        <v>4690045</v>
      </c>
      <c r="BT22" s="554">
        <v>2359897.5</v>
      </c>
      <c r="BU22" s="554">
        <v>5363690.75</v>
      </c>
      <c r="BV22" s="554">
        <v>12495212.140000001</v>
      </c>
      <c r="BW22" s="554">
        <v>8724172.4100000001</v>
      </c>
      <c r="BX22" s="554">
        <v>13975653.75</v>
      </c>
      <c r="BY22" s="554">
        <v>2525034.7400000002</v>
      </c>
      <c r="BZ22" s="554">
        <v>3531367</v>
      </c>
      <c r="CA22" s="554">
        <v>5901730</v>
      </c>
      <c r="CB22" s="554">
        <v>6614811.75</v>
      </c>
      <c r="CC22" s="555">
        <f t="shared" si="0"/>
        <v>712414276.94000006</v>
      </c>
    </row>
    <row r="23" spans="1:81" s="547" customFormat="1" ht="25.5" customHeight="1">
      <c r="A23" s="548" t="s">
        <v>6757</v>
      </c>
      <c r="B23" s="549" t="s">
        <v>0</v>
      </c>
      <c r="C23" s="550" t="s">
        <v>1</v>
      </c>
      <c r="D23" s="551">
        <v>43010</v>
      </c>
      <c r="E23" s="563" t="s">
        <v>852</v>
      </c>
      <c r="F23" s="552" t="s">
        <v>63</v>
      </c>
      <c r="G23" s="553" t="s">
        <v>64</v>
      </c>
      <c r="H23" s="554">
        <v>0</v>
      </c>
      <c r="I23" s="554">
        <v>0</v>
      </c>
      <c r="J23" s="554">
        <v>4555825.71</v>
      </c>
      <c r="K23" s="554">
        <v>0</v>
      </c>
      <c r="L23" s="554">
        <v>0</v>
      </c>
      <c r="M23" s="554">
        <v>0</v>
      </c>
      <c r="N23" s="554">
        <v>0</v>
      </c>
      <c r="O23" s="554">
        <v>0</v>
      </c>
      <c r="P23" s="554">
        <v>0</v>
      </c>
      <c r="Q23" s="554">
        <v>0</v>
      </c>
      <c r="R23" s="554">
        <v>0</v>
      </c>
      <c r="S23" s="554">
        <v>0</v>
      </c>
      <c r="T23" s="554">
        <v>0</v>
      </c>
      <c r="U23" s="554">
        <v>0</v>
      </c>
      <c r="V23" s="554">
        <v>0</v>
      </c>
      <c r="W23" s="554">
        <v>0</v>
      </c>
      <c r="X23" s="554">
        <v>0</v>
      </c>
      <c r="Y23" s="554">
        <v>0</v>
      </c>
      <c r="Z23" s="554">
        <v>0</v>
      </c>
      <c r="AA23" s="554">
        <v>3609039.86</v>
      </c>
      <c r="AB23" s="554">
        <v>0</v>
      </c>
      <c r="AC23" s="554">
        <v>6270084.0800000001</v>
      </c>
      <c r="AD23" s="554">
        <v>0</v>
      </c>
      <c r="AE23" s="554">
        <v>0</v>
      </c>
      <c r="AF23" s="554">
        <v>3500</v>
      </c>
      <c r="AG23" s="554">
        <v>0</v>
      </c>
      <c r="AH23" s="554">
        <v>0</v>
      </c>
      <c r="AI23" s="554">
        <v>0</v>
      </c>
      <c r="AJ23" s="554">
        <v>0</v>
      </c>
      <c r="AK23" s="554">
        <v>0</v>
      </c>
      <c r="AL23" s="554">
        <v>0</v>
      </c>
      <c r="AM23" s="554">
        <v>0</v>
      </c>
      <c r="AN23" s="554">
        <v>17576.3</v>
      </c>
      <c r="AO23" s="554">
        <v>0</v>
      </c>
      <c r="AP23" s="554">
        <v>0</v>
      </c>
      <c r="AQ23" s="554">
        <v>0</v>
      </c>
      <c r="AR23" s="554">
        <v>0</v>
      </c>
      <c r="AS23" s="554">
        <v>0</v>
      </c>
      <c r="AT23" s="554">
        <v>0</v>
      </c>
      <c r="AU23" s="554">
        <v>0</v>
      </c>
      <c r="AV23" s="554">
        <v>0</v>
      </c>
      <c r="AW23" s="554">
        <v>0</v>
      </c>
      <c r="AX23" s="554">
        <v>0</v>
      </c>
      <c r="AY23" s="554">
        <v>0</v>
      </c>
      <c r="AZ23" s="554">
        <v>4770152.78</v>
      </c>
      <c r="BA23" s="554">
        <v>4175381.96</v>
      </c>
      <c r="BB23" s="554">
        <v>0</v>
      </c>
      <c r="BC23" s="554">
        <v>4796733.3600000003</v>
      </c>
      <c r="BD23" s="554">
        <v>0</v>
      </c>
      <c r="BE23" s="554">
        <v>0</v>
      </c>
      <c r="BF23" s="554">
        <v>0</v>
      </c>
      <c r="BG23" s="554">
        <v>0</v>
      </c>
      <c r="BH23" s="554">
        <v>0</v>
      </c>
      <c r="BI23" s="554">
        <v>0</v>
      </c>
      <c r="BJ23" s="554">
        <v>0</v>
      </c>
      <c r="BK23" s="554">
        <v>0</v>
      </c>
      <c r="BL23" s="554">
        <v>0</v>
      </c>
      <c r="BM23" s="554">
        <v>0</v>
      </c>
      <c r="BN23" s="554">
        <v>0</v>
      </c>
      <c r="BO23" s="554">
        <v>0</v>
      </c>
      <c r="BP23" s="554">
        <v>0</v>
      </c>
      <c r="BQ23" s="554">
        <v>0</v>
      </c>
      <c r="BR23" s="554">
        <v>0</v>
      </c>
      <c r="BS23" s="554">
        <v>23930</v>
      </c>
      <c r="BT23" s="554">
        <v>0</v>
      </c>
      <c r="BU23" s="554">
        <v>0</v>
      </c>
      <c r="BV23" s="554">
        <v>5580176.4299999997</v>
      </c>
      <c r="BW23" s="554">
        <v>0</v>
      </c>
      <c r="BX23" s="554">
        <v>0</v>
      </c>
      <c r="BY23" s="554">
        <v>5581783.3799999999</v>
      </c>
      <c r="BZ23" s="554">
        <v>0</v>
      </c>
      <c r="CA23" s="554">
        <v>0</v>
      </c>
      <c r="CB23" s="554">
        <v>0</v>
      </c>
      <c r="CC23" s="555">
        <f t="shared" si="0"/>
        <v>39384183.860000007</v>
      </c>
    </row>
    <row r="24" spans="1:81" s="547" customFormat="1" ht="25.5" customHeight="1">
      <c r="A24" s="548" t="s">
        <v>6757</v>
      </c>
      <c r="B24" s="549" t="s">
        <v>0</v>
      </c>
      <c r="C24" s="550" t="s">
        <v>1</v>
      </c>
      <c r="D24" s="551">
        <v>43010</v>
      </c>
      <c r="E24" s="563" t="s">
        <v>852</v>
      </c>
      <c r="F24" s="552" t="s">
        <v>65</v>
      </c>
      <c r="G24" s="553" t="s">
        <v>66</v>
      </c>
      <c r="H24" s="554">
        <v>40233486</v>
      </c>
      <c r="I24" s="554">
        <v>40000</v>
      </c>
      <c r="J24" s="554">
        <v>9536526</v>
      </c>
      <c r="K24" s="554">
        <v>889637</v>
      </c>
      <c r="L24" s="554">
        <v>40000</v>
      </c>
      <c r="M24" s="554">
        <v>3795335</v>
      </c>
      <c r="N24" s="554">
        <v>2322300</v>
      </c>
      <c r="O24" s="554">
        <v>1088815</v>
      </c>
      <c r="P24" s="554">
        <v>40000</v>
      </c>
      <c r="Q24" s="554">
        <v>17182170</v>
      </c>
      <c r="R24" s="554">
        <v>40000</v>
      </c>
      <c r="S24" s="554">
        <v>7323764</v>
      </c>
      <c r="T24" s="554">
        <v>7624149</v>
      </c>
      <c r="U24" s="554">
        <v>40000</v>
      </c>
      <c r="V24" s="554">
        <v>5040000</v>
      </c>
      <c r="W24" s="554">
        <v>40000</v>
      </c>
      <c r="X24" s="554">
        <v>14131698</v>
      </c>
      <c r="Y24" s="554">
        <v>5782895</v>
      </c>
      <c r="Z24" s="554">
        <v>17367093</v>
      </c>
      <c r="AA24" s="554">
        <v>11436998</v>
      </c>
      <c r="AB24" s="554">
        <v>3223526</v>
      </c>
      <c r="AC24" s="554">
        <v>21538600</v>
      </c>
      <c r="AD24" s="554">
        <v>698227</v>
      </c>
      <c r="AE24" s="554">
        <v>7185724</v>
      </c>
      <c r="AF24" s="554">
        <v>151943</v>
      </c>
      <c r="AG24" s="554">
        <v>520394</v>
      </c>
      <c r="AH24" s="554">
        <v>400177.48</v>
      </c>
      <c r="AI24" s="554">
        <v>7025433</v>
      </c>
      <c r="AJ24" s="554">
        <v>1017000</v>
      </c>
      <c r="AK24" s="554">
        <v>2535271</v>
      </c>
      <c r="AL24" s="554">
        <v>819000</v>
      </c>
      <c r="AM24" s="554">
        <v>959000</v>
      </c>
      <c r="AN24" s="554">
        <v>1744056</v>
      </c>
      <c r="AO24" s="554">
        <v>67000</v>
      </c>
      <c r="AP24" s="554">
        <v>949000</v>
      </c>
      <c r="AQ24" s="554">
        <v>2990014</v>
      </c>
      <c r="AR24" s="554">
        <v>4496571</v>
      </c>
      <c r="AS24" s="554">
        <v>797000</v>
      </c>
      <c r="AT24" s="554">
        <v>981318</v>
      </c>
      <c r="AU24" s="554">
        <v>16897056</v>
      </c>
      <c r="AV24" s="554">
        <v>5941.58</v>
      </c>
      <c r="AW24" s="554">
        <v>900000</v>
      </c>
      <c r="AX24" s="554">
        <v>3910850</v>
      </c>
      <c r="AY24" s="554">
        <v>2991060</v>
      </c>
      <c r="AZ24" s="554">
        <v>141053</v>
      </c>
      <c r="BA24" s="554">
        <v>2304281</v>
      </c>
      <c r="BB24" s="554">
        <v>11135097</v>
      </c>
      <c r="BC24" s="554">
        <v>6704313.5</v>
      </c>
      <c r="BD24" s="554">
        <v>728770</v>
      </c>
      <c r="BE24" s="554">
        <v>11263136</v>
      </c>
      <c r="BF24" s="554">
        <v>5439782</v>
      </c>
      <c r="BG24" s="554">
        <v>8235282.1600000001</v>
      </c>
      <c r="BH24" s="554">
        <v>40000</v>
      </c>
      <c r="BI24" s="554">
        <v>3540000</v>
      </c>
      <c r="BJ24" s="554">
        <v>5075102</v>
      </c>
      <c r="BK24" s="554">
        <v>2040000</v>
      </c>
      <c r="BL24" s="554">
        <v>9128613</v>
      </c>
      <c r="BM24" s="554">
        <v>800000</v>
      </c>
      <c r="BN24" s="554">
        <v>15010259</v>
      </c>
      <c r="BO24" s="554">
        <v>2787039</v>
      </c>
      <c r="BP24" s="554">
        <v>1040000</v>
      </c>
      <c r="BQ24" s="554">
        <v>6299453</v>
      </c>
      <c r="BR24" s="554">
        <v>1472700.01</v>
      </c>
      <c r="BS24" s="554">
        <v>4269089.99</v>
      </c>
      <c r="BT24" s="554">
        <v>760000</v>
      </c>
      <c r="BU24" s="554">
        <v>40000</v>
      </c>
      <c r="BV24" s="554">
        <v>3480223</v>
      </c>
      <c r="BW24" s="554">
        <v>11317395</v>
      </c>
      <c r="BX24" s="554">
        <v>1112980</v>
      </c>
      <c r="BY24" s="554">
        <v>19000617</v>
      </c>
      <c r="BZ24" s="554">
        <v>1212859</v>
      </c>
      <c r="CA24" s="554">
        <v>2364182</v>
      </c>
      <c r="CB24" s="554">
        <v>5593648</v>
      </c>
      <c r="CC24" s="555">
        <f t="shared" si="0"/>
        <v>369134902.72000003</v>
      </c>
    </row>
    <row r="25" spans="1:81" s="547" customFormat="1" ht="25.5" customHeight="1">
      <c r="A25" s="548" t="s">
        <v>1160</v>
      </c>
      <c r="B25" s="549" t="s">
        <v>0</v>
      </c>
      <c r="C25" s="550" t="s">
        <v>1</v>
      </c>
      <c r="D25" s="551">
        <v>41010</v>
      </c>
      <c r="E25" s="550" t="s">
        <v>847</v>
      </c>
      <c r="F25" s="552" t="s">
        <v>67</v>
      </c>
      <c r="G25" s="553" t="s">
        <v>6761</v>
      </c>
      <c r="H25" s="554">
        <v>28587748.809999999</v>
      </c>
      <c r="I25" s="554">
        <v>8018723.1799999997</v>
      </c>
      <c r="J25" s="554">
        <v>14231121.300000001</v>
      </c>
      <c r="K25" s="554">
        <v>1449739</v>
      </c>
      <c r="L25" s="554">
        <v>749577.44</v>
      </c>
      <c r="M25" s="554">
        <v>349892.18</v>
      </c>
      <c r="N25" s="554">
        <v>63630455.140000001</v>
      </c>
      <c r="O25" s="554">
        <v>6174341</v>
      </c>
      <c r="P25" s="554">
        <v>893687.95</v>
      </c>
      <c r="Q25" s="554">
        <v>14128392.640000001</v>
      </c>
      <c r="R25" s="554">
        <v>1548364</v>
      </c>
      <c r="S25" s="554">
        <v>2412265.5</v>
      </c>
      <c r="T25" s="554">
        <v>5982802.1100000003</v>
      </c>
      <c r="U25" s="554">
        <v>3330938.23</v>
      </c>
      <c r="V25" s="554">
        <v>444397.33</v>
      </c>
      <c r="W25" s="554">
        <v>1382958.52</v>
      </c>
      <c r="X25" s="554">
        <v>867981.08</v>
      </c>
      <c r="Y25" s="554">
        <v>754183.04</v>
      </c>
      <c r="Z25" s="554">
        <v>6801723.8200000003</v>
      </c>
      <c r="AA25" s="554">
        <v>3792256.77</v>
      </c>
      <c r="AB25" s="554">
        <v>2349554.5</v>
      </c>
      <c r="AC25" s="554">
        <v>1458491.5</v>
      </c>
      <c r="AD25" s="554">
        <v>4638016.45</v>
      </c>
      <c r="AE25" s="554">
        <v>1118050.29</v>
      </c>
      <c r="AF25" s="554">
        <v>2065815.92</v>
      </c>
      <c r="AG25" s="554">
        <v>664124.5</v>
      </c>
      <c r="AH25" s="554">
        <v>622522</v>
      </c>
      <c r="AI25" s="554">
        <v>84583859.890000001</v>
      </c>
      <c r="AJ25" s="554">
        <v>1146956.68</v>
      </c>
      <c r="AK25" s="554">
        <v>218962.86</v>
      </c>
      <c r="AL25" s="554">
        <v>429994.28</v>
      </c>
      <c r="AM25" s="554">
        <v>616298</v>
      </c>
      <c r="AN25" s="554">
        <v>1205807.6000000001</v>
      </c>
      <c r="AO25" s="554">
        <v>693158.25</v>
      </c>
      <c r="AP25" s="554">
        <v>382291.5</v>
      </c>
      <c r="AQ25" s="554">
        <v>1112922.3500000001</v>
      </c>
      <c r="AR25" s="554">
        <v>834944.25</v>
      </c>
      <c r="AS25" s="554">
        <v>1104085.75</v>
      </c>
      <c r="AT25" s="554">
        <v>1381660</v>
      </c>
      <c r="AU25" s="554">
        <v>7526019.6100000003</v>
      </c>
      <c r="AV25" s="554">
        <v>345861.76</v>
      </c>
      <c r="AW25" s="554">
        <v>751819</v>
      </c>
      <c r="AX25" s="554">
        <v>3864472.5</v>
      </c>
      <c r="AY25" s="554">
        <v>731843.94</v>
      </c>
      <c r="AZ25" s="554">
        <v>154158.75</v>
      </c>
      <c r="BA25" s="554">
        <v>485871.5</v>
      </c>
      <c r="BB25" s="554">
        <v>9738145.1999999993</v>
      </c>
      <c r="BC25" s="554">
        <v>668441.43000000005</v>
      </c>
      <c r="BD25" s="554">
        <v>4329220.25</v>
      </c>
      <c r="BE25" s="554">
        <v>380320.2</v>
      </c>
      <c r="BF25" s="554">
        <v>4267175</v>
      </c>
      <c r="BG25" s="554">
        <v>6149239</v>
      </c>
      <c r="BH25" s="554">
        <v>1368380</v>
      </c>
      <c r="BI25" s="554">
        <v>4486371.3</v>
      </c>
      <c r="BJ25" s="554">
        <v>2298972.14</v>
      </c>
      <c r="BK25" s="554">
        <v>263581.12</v>
      </c>
      <c r="BL25" s="554">
        <v>163882.12</v>
      </c>
      <c r="BM25" s="554">
        <v>8790463.8399999999</v>
      </c>
      <c r="BN25" s="554">
        <v>2990199.25</v>
      </c>
      <c r="BO25" s="554">
        <v>254701</v>
      </c>
      <c r="BP25" s="554">
        <v>1821950.5</v>
      </c>
      <c r="BQ25" s="554">
        <v>902214</v>
      </c>
      <c r="BR25" s="554">
        <v>999416</v>
      </c>
      <c r="BS25" s="554">
        <v>480196.7</v>
      </c>
      <c r="BT25" s="554">
        <v>30598326.079999998</v>
      </c>
      <c r="BU25" s="554">
        <v>699750.75</v>
      </c>
      <c r="BV25" s="554">
        <v>1035701.18</v>
      </c>
      <c r="BW25" s="554">
        <v>980141.25</v>
      </c>
      <c r="BX25" s="554">
        <v>1241462.67</v>
      </c>
      <c r="BY25" s="554">
        <v>15946479.359999999</v>
      </c>
      <c r="BZ25" s="554">
        <v>1094595.44</v>
      </c>
      <c r="CA25" s="554">
        <v>799693</v>
      </c>
      <c r="CB25" s="554">
        <v>775175.85</v>
      </c>
      <c r="CC25" s="555">
        <f t="shared" si="0"/>
        <v>389543307.30000001</v>
      </c>
    </row>
    <row r="26" spans="1:81" s="547" customFormat="1" ht="25.5" customHeight="1">
      <c r="A26" s="548" t="s">
        <v>1161</v>
      </c>
      <c r="B26" s="549" t="s">
        <v>0</v>
      </c>
      <c r="C26" s="550" t="s">
        <v>1</v>
      </c>
      <c r="D26" s="551">
        <v>42010</v>
      </c>
      <c r="E26" s="550" t="s">
        <v>849</v>
      </c>
      <c r="F26" s="552" t="s">
        <v>68</v>
      </c>
      <c r="G26" s="553" t="s">
        <v>6762</v>
      </c>
      <c r="H26" s="554">
        <v>30817518.25</v>
      </c>
      <c r="I26" s="554">
        <v>16529662.76</v>
      </c>
      <c r="J26" s="554">
        <v>22563200.359999999</v>
      </c>
      <c r="K26" s="554">
        <v>1142941.25</v>
      </c>
      <c r="L26" s="554">
        <v>1281218.51</v>
      </c>
      <c r="M26" s="554">
        <v>216152.54</v>
      </c>
      <c r="N26" s="554">
        <v>52027514.740000002</v>
      </c>
      <c r="O26" s="554">
        <v>0</v>
      </c>
      <c r="P26" s="554">
        <v>1582223.53</v>
      </c>
      <c r="Q26" s="554">
        <v>21565333.170000002</v>
      </c>
      <c r="R26" s="554">
        <v>172920.24</v>
      </c>
      <c r="S26" s="554">
        <v>2744187.5</v>
      </c>
      <c r="T26" s="554">
        <v>20511811</v>
      </c>
      <c r="U26" s="554">
        <v>34262706.630000003</v>
      </c>
      <c r="V26" s="554">
        <v>1017446.13</v>
      </c>
      <c r="W26" s="554">
        <v>202631.98</v>
      </c>
      <c r="X26" s="554">
        <v>0</v>
      </c>
      <c r="Y26" s="554">
        <v>535427.81000000006</v>
      </c>
      <c r="Z26" s="554">
        <v>188934814.77000001</v>
      </c>
      <c r="AA26" s="554">
        <v>4144691.83</v>
      </c>
      <c r="AB26" s="554">
        <v>905224.45</v>
      </c>
      <c r="AC26" s="554">
        <v>13602986.5</v>
      </c>
      <c r="AD26" s="554">
        <v>115677.5</v>
      </c>
      <c r="AE26" s="554">
        <v>66128.5</v>
      </c>
      <c r="AF26" s="554">
        <v>19858516</v>
      </c>
      <c r="AG26" s="554">
        <v>1497.25</v>
      </c>
      <c r="AH26" s="554">
        <v>479710</v>
      </c>
      <c r="AI26" s="554">
        <v>72136122.370000005</v>
      </c>
      <c r="AJ26" s="554">
        <v>517990.22</v>
      </c>
      <c r="AK26" s="554">
        <v>55534.23</v>
      </c>
      <c r="AL26" s="554">
        <v>47400.44</v>
      </c>
      <c r="AM26" s="554">
        <v>2021170</v>
      </c>
      <c r="AN26" s="554">
        <v>0</v>
      </c>
      <c r="AO26" s="554">
        <v>755934.35</v>
      </c>
      <c r="AP26" s="554">
        <v>168861.1</v>
      </c>
      <c r="AQ26" s="554">
        <v>1442289</v>
      </c>
      <c r="AR26" s="554">
        <v>402875.93</v>
      </c>
      <c r="AS26" s="554">
        <v>198873.48</v>
      </c>
      <c r="AT26" s="554">
        <v>566995.86</v>
      </c>
      <c r="AU26" s="554">
        <v>8091736.6900000004</v>
      </c>
      <c r="AV26" s="554">
        <v>47623.85</v>
      </c>
      <c r="AW26" s="554">
        <v>152205.26</v>
      </c>
      <c r="AX26" s="554">
        <v>183087.38</v>
      </c>
      <c r="AY26" s="554">
        <v>170968.13</v>
      </c>
      <c r="AZ26" s="554">
        <v>116516</v>
      </c>
      <c r="BA26" s="554">
        <v>191266.67</v>
      </c>
      <c r="BB26" s="554">
        <v>29751367.789999999</v>
      </c>
      <c r="BC26" s="554">
        <v>1950743.5</v>
      </c>
      <c r="BD26" s="554">
        <v>6863066</v>
      </c>
      <c r="BE26" s="554">
        <v>132182.82999999999</v>
      </c>
      <c r="BF26" s="554">
        <v>8838435.5</v>
      </c>
      <c r="BG26" s="554">
        <v>3781550</v>
      </c>
      <c r="BH26" s="554">
        <v>7482729.7999999998</v>
      </c>
      <c r="BI26" s="554">
        <v>0</v>
      </c>
      <c r="BJ26" s="554">
        <v>3353850</v>
      </c>
      <c r="BK26" s="554">
        <v>131032</v>
      </c>
      <c r="BL26" s="554">
        <v>180078.86</v>
      </c>
      <c r="BM26" s="554">
        <v>41522241.25</v>
      </c>
      <c r="BN26" s="554">
        <v>17395194.949999999</v>
      </c>
      <c r="BO26" s="554">
        <v>144024</v>
      </c>
      <c r="BP26" s="554">
        <v>343299</v>
      </c>
      <c r="BQ26" s="554">
        <v>1298771</v>
      </c>
      <c r="BR26" s="554">
        <v>0</v>
      </c>
      <c r="BS26" s="554">
        <v>0</v>
      </c>
      <c r="BT26" s="554">
        <v>20529173.309999999</v>
      </c>
      <c r="BU26" s="554">
        <v>2301198.75</v>
      </c>
      <c r="BV26" s="554">
        <v>1126170</v>
      </c>
      <c r="BW26" s="554">
        <v>3691515.54</v>
      </c>
      <c r="BX26" s="554">
        <v>3929514.38</v>
      </c>
      <c r="BY26" s="554">
        <v>47174864.759999998</v>
      </c>
      <c r="BZ26" s="554">
        <v>2190071.08</v>
      </c>
      <c r="CA26" s="554">
        <v>352200</v>
      </c>
      <c r="CB26" s="554">
        <v>6453924.0300000003</v>
      </c>
      <c r="CC26" s="555">
        <f t="shared" si="0"/>
        <v>733466792.49000013</v>
      </c>
    </row>
    <row r="27" spans="1:81" s="547" customFormat="1" ht="25.5" customHeight="1">
      <c r="A27" s="548" t="s">
        <v>6757</v>
      </c>
      <c r="B27" s="549" t="s">
        <v>0</v>
      </c>
      <c r="C27" s="550" t="s">
        <v>1</v>
      </c>
      <c r="D27" s="551">
        <v>41010</v>
      </c>
      <c r="E27" s="550" t="s">
        <v>847</v>
      </c>
      <c r="F27" s="552" t="s">
        <v>69</v>
      </c>
      <c r="G27" s="553" t="s">
        <v>6763</v>
      </c>
      <c r="H27" s="554">
        <v>-2519043.0699999998</v>
      </c>
      <c r="I27" s="554">
        <v>0</v>
      </c>
      <c r="J27" s="554">
        <v>0</v>
      </c>
      <c r="K27" s="554">
        <v>-154301.44</v>
      </c>
      <c r="L27" s="554">
        <v>-527273.63</v>
      </c>
      <c r="M27" s="554">
        <v>0</v>
      </c>
      <c r="N27" s="554">
        <v>0</v>
      </c>
      <c r="O27" s="554">
        <v>0</v>
      </c>
      <c r="P27" s="554">
        <v>0</v>
      </c>
      <c r="Q27" s="554">
        <v>0</v>
      </c>
      <c r="R27" s="554">
        <v>0</v>
      </c>
      <c r="S27" s="554">
        <v>0</v>
      </c>
      <c r="T27" s="554">
        <v>-3151553.68</v>
      </c>
      <c r="U27" s="554">
        <v>-2833468.86</v>
      </c>
      <c r="V27" s="554">
        <v>0</v>
      </c>
      <c r="W27" s="554">
        <v>0</v>
      </c>
      <c r="X27" s="554">
        <v>0</v>
      </c>
      <c r="Y27" s="554">
        <v>0</v>
      </c>
      <c r="Z27" s="554">
        <v>-67790654.430000007</v>
      </c>
      <c r="AA27" s="554">
        <v>-5140248.5999999996</v>
      </c>
      <c r="AB27" s="554">
        <v>-277925.83</v>
      </c>
      <c r="AC27" s="554">
        <v>0</v>
      </c>
      <c r="AD27" s="554">
        <v>-7674.35</v>
      </c>
      <c r="AE27" s="554">
        <v>0</v>
      </c>
      <c r="AF27" s="554">
        <v>0</v>
      </c>
      <c r="AG27" s="554">
        <v>0</v>
      </c>
      <c r="AH27" s="554">
        <v>0</v>
      </c>
      <c r="AI27" s="554">
        <v>0</v>
      </c>
      <c r="AJ27" s="554">
        <v>0</v>
      </c>
      <c r="AK27" s="554">
        <v>-80</v>
      </c>
      <c r="AL27" s="554">
        <v>0</v>
      </c>
      <c r="AM27" s="554">
        <v>0</v>
      </c>
      <c r="AN27" s="554">
        <v>0</v>
      </c>
      <c r="AO27" s="554">
        <v>-190823.29</v>
      </c>
      <c r="AP27" s="554">
        <v>-22456.68</v>
      </c>
      <c r="AQ27" s="554">
        <v>-383537.11</v>
      </c>
      <c r="AR27" s="554">
        <v>0</v>
      </c>
      <c r="AS27" s="554">
        <v>0</v>
      </c>
      <c r="AT27" s="554">
        <v>-15451.94</v>
      </c>
      <c r="AU27" s="554">
        <v>-2125837.02</v>
      </c>
      <c r="AV27" s="554">
        <v>0</v>
      </c>
      <c r="AW27" s="554">
        <v>0</v>
      </c>
      <c r="AX27" s="554">
        <v>-58909.61</v>
      </c>
      <c r="AY27" s="554">
        <v>0</v>
      </c>
      <c r="AZ27" s="554">
        <v>-9821.58</v>
      </c>
      <c r="BA27" s="554">
        <v>-60945.54</v>
      </c>
      <c r="BB27" s="554">
        <v>0</v>
      </c>
      <c r="BC27" s="554">
        <v>0</v>
      </c>
      <c r="BD27" s="554">
        <v>-389349.84</v>
      </c>
      <c r="BE27" s="554">
        <v>0</v>
      </c>
      <c r="BF27" s="554">
        <v>0</v>
      </c>
      <c r="BG27" s="554">
        <v>0</v>
      </c>
      <c r="BH27" s="554">
        <v>-7467</v>
      </c>
      <c r="BI27" s="554">
        <v>0</v>
      </c>
      <c r="BJ27" s="554">
        <v>0</v>
      </c>
      <c r="BK27" s="554">
        <v>0</v>
      </c>
      <c r="BL27" s="554">
        <v>-10854.9</v>
      </c>
      <c r="BM27" s="554">
        <v>-14893780.949999999</v>
      </c>
      <c r="BN27" s="554">
        <v>-692965.25</v>
      </c>
      <c r="BO27" s="554">
        <v>0</v>
      </c>
      <c r="BP27" s="554">
        <v>0</v>
      </c>
      <c r="BQ27" s="554">
        <v>0</v>
      </c>
      <c r="BR27" s="554">
        <v>6347.63</v>
      </c>
      <c r="BS27" s="554">
        <v>-14123.35</v>
      </c>
      <c r="BT27" s="554">
        <v>0</v>
      </c>
      <c r="BU27" s="554">
        <v>-7294.31</v>
      </c>
      <c r="BV27" s="554">
        <v>-28139.1</v>
      </c>
      <c r="BW27" s="554">
        <v>-562806.68999999994</v>
      </c>
      <c r="BX27" s="554">
        <v>-182680.87</v>
      </c>
      <c r="BY27" s="554">
        <v>-12040610.51</v>
      </c>
      <c r="BZ27" s="554">
        <v>-454342.09</v>
      </c>
      <c r="CA27" s="554">
        <v>13269.5</v>
      </c>
      <c r="CB27" s="554">
        <v>-498176.42</v>
      </c>
      <c r="CC27" s="555">
        <f t="shared" si="0"/>
        <v>-115032980.81000003</v>
      </c>
    </row>
    <row r="28" spans="1:81" s="547" customFormat="1" ht="25.5" customHeight="1">
      <c r="A28" s="548" t="s">
        <v>6757</v>
      </c>
      <c r="B28" s="549" t="s">
        <v>0</v>
      </c>
      <c r="C28" s="550" t="s">
        <v>1</v>
      </c>
      <c r="D28" s="551">
        <v>42010</v>
      </c>
      <c r="E28" s="550" t="s">
        <v>849</v>
      </c>
      <c r="F28" s="552" t="s">
        <v>70</v>
      </c>
      <c r="G28" s="553" t="s">
        <v>6764</v>
      </c>
      <c r="H28" s="554">
        <v>0</v>
      </c>
      <c r="I28" s="554">
        <v>0</v>
      </c>
      <c r="J28" s="554">
        <v>0</v>
      </c>
      <c r="K28" s="554">
        <v>38199.269999999997</v>
      </c>
      <c r="L28" s="554">
        <v>0</v>
      </c>
      <c r="M28" s="554">
        <v>0</v>
      </c>
      <c r="N28" s="554">
        <v>0</v>
      </c>
      <c r="O28" s="554">
        <v>0</v>
      </c>
      <c r="P28" s="554">
        <v>0</v>
      </c>
      <c r="Q28" s="554">
        <v>0</v>
      </c>
      <c r="R28" s="554">
        <v>0</v>
      </c>
      <c r="S28" s="554">
        <v>0</v>
      </c>
      <c r="T28" s="554">
        <v>1012613</v>
      </c>
      <c r="U28" s="554">
        <v>341958.16</v>
      </c>
      <c r="V28" s="554">
        <v>0</v>
      </c>
      <c r="W28" s="554">
        <v>0</v>
      </c>
      <c r="X28" s="554">
        <v>0</v>
      </c>
      <c r="Y28" s="554">
        <v>0</v>
      </c>
      <c r="Z28" s="554">
        <v>0</v>
      </c>
      <c r="AA28" s="554">
        <v>266660.62</v>
      </c>
      <c r="AB28" s="554">
        <v>0</v>
      </c>
      <c r="AC28" s="554">
        <v>0</v>
      </c>
      <c r="AD28" s="554">
        <v>36596.5</v>
      </c>
      <c r="AE28" s="554">
        <v>0</v>
      </c>
      <c r="AF28" s="554">
        <v>0</v>
      </c>
      <c r="AG28" s="554">
        <v>0</v>
      </c>
      <c r="AH28" s="554">
        <v>0</v>
      </c>
      <c r="AI28" s="554">
        <v>0</v>
      </c>
      <c r="AJ28" s="554">
        <v>0</v>
      </c>
      <c r="AK28" s="554">
        <v>0</v>
      </c>
      <c r="AL28" s="554">
        <v>0</v>
      </c>
      <c r="AM28" s="554">
        <v>0</v>
      </c>
      <c r="AN28" s="554">
        <v>0</v>
      </c>
      <c r="AO28" s="554">
        <v>116011.55</v>
      </c>
      <c r="AP28" s="554">
        <v>40906.46</v>
      </c>
      <c r="AQ28" s="554">
        <v>163577.63</v>
      </c>
      <c r="AR28" s="554">
        <v>0</v>
      </c>
      <c r="AS28" s="554">
        <v>0</v>
      </c>
      <c r="AT28" s="554">
        <v>0</v>
      </c>
      <c r="AU28" s="554">
        <v>0</v>
      </c>
      <c r="AV28" s="554">
        <v>0</v>
      </c>
      <c r="AW28" s="554">
        <v>0</v>
      </c>
      <c r="AX28" s="554">
        <v>179812.79</v>
      </c>
      <c r="AY28" s="554">
        <v>0</v>
      </c>
      <c r="AZ28" s="554">
        <v>1375.32</v>
      </c>
      <c r="BA28" s="554">
        <v>11163.46</v>
      </c>
      <c r="BB28" s="554">
        <v>0</v>
      </c>
      <c r="BC28" s="554">
        <v>0</v>
      </c>
      <c r="BD28" s="554">
        <v>60642.15</v>
      </c>
      <c r="BE28" s="554">
        <v>0</v>
      </c>
      <c r="BF28" s="554">
        <v>0</v>
      </c>
      <c r="BG28" s="554">
        <v>0</v>
      </c>
      <c r="BH28" s="554">
        <v>0</v>
      </c>
      <c r="BI28" s="554">
        <v>0</v>
      </c>
      <c r="BJ28" s="554">
        <v>0</v>
      </c>
      <c r="BK28" s="554">
        <v>0</v>
      </c>
      <c r="BL28" s="554">
        <v>19145.490000000002</v>
      </c>
      <c r="BM28" s="554">
        <v>1126867.58</v>
      </c>
      <c r="BN28" s="554">
        <v>0</v>
      </c>
      <c r="BO28" s="554">
        <v>0</v>
      </c>
      <c r="BP28" s="554">
        <v>0</v>
      </c>
      <c r="BQ28" s="554">
        <v>0</v>
      </c>
      <c r="BR28" s="554">
        <v>4565.2</v>
      </c>
      <c r="BS28" s="554">
        <v>0</v>
      </c>
      <c r="BT28" s="554">
        <v>0</v>
      </c>
      <c r="BU28" s="554">
        <v>12586.5</v>
      </c>
      <c r="BV28" s="554">
        <v>79042</v>
      </c>
      <c r="BW28" s="554">
        <v>379324.89</v>
      </c>
      <c r="BX28" s="554">
        <v>93935.039999999994</v>
      </c>
      <c r="BY28" s="554">
        <v>397100.7</v>
      </c>
      <c r="BZ28" s="554">
        <v>0</v>
      </c>
      <c r="CA28" s="554">
        <v>71247.179999999993</v>
      </c>
      <c r="CB28" s="554">
        <v>0</v>
      </c>
      <c r="CC28" s="555">
        <f t="shared" si="0"/>
        <v>4453331.49</v>
      </c>
    </row>
    <row r="29" spans="1:81" s="547" customFormat="1" ht="25.5" customHeight="1">
      <c r="A29" s="548" t="s">
        <v>6757</v>
      </c>
      <c r="B29" s="549" t="s">
        <v>0</v>
      </c>
      <c r="C29" s="550" t="s">
        <v>1</v>
      </c>
      <c r="D29" s="551">
        <v>41010</v>
      </c>
      <c r="E29" s="550" t="s">
        <v>847</v>
      </c>
      <c r="F29" s="552" t="s">
        <v>734</v>
      </c>
      <c r="G29" s="553" t="s">
        <v>735</v>
      </c>
      <c r="H29" s="554">
        <v>0</v>
      </c>
      <c r="I29" s="554">
        <v>1299105.47</v>
      </c>
      <c r="J29" s="554">
        <v>1301907.92</v>
      </c>
      <c r="K29" s="554">
        <v>840073.94</v>
      </c>
      <c r="L29" s="554">
        <v>994970.81</v>
      </c>
      <c r="M29" s="554">
        <v>5593520.21</v>
      </c>
      <c r="N29" s="554">
        <v>1026940.25</v>
      </c>
      <c r="O29" s="554">
        <v>1939854.43</v>
      </c>
      <c r="P29" s="554">
        <v>495305.26</v>
      </c>
      <c r="Q29" s="554">
        <v>0</v>
      </c>
      <c r="R29" s="554">
        <v>381067.41</v>
      </c>
      <c r="S29" s="554">
        <v>890597.51</v>
      </c>
      <c r="T29" s="554">
        <v>1306812.18</v>
      </c>
      <c r="U29" s="554">
        <v>1586348.48</v>
      </c>
      <c r="V29" s="554">
        <v>41353.08</v>
      </c>
      <c r="W29" s="554">
        <v>1001827.55</v>
      </c>
      <c r="X29" s="554">
        <v>799060.75</v>
      </c>
      <c r="Y29" s="554">
        <v>321835.68</v>
      </c>
      <c r="Z29" s="554">
        <v>3982765.96</v>
      </c>
      <c r="AA29" s="554">
        <v>1226153.22</v>
      </c>
      <c r="AB29" s="554">
        <v>0</v>
      </c>
      <c r="AC29" s="554">
        <v>1785996.99</v>
      </c>
      <c r="AD29" s="554">
        <v>587372.92000000004</v>
      </c>
      <c r="AE29" s="554">
        <v>1648968.5</v>
      </c>
      <c r="AF29" s="554">
        <v>0</v>
      </c>
      <c r="AG29" s="554">
        <v>275791.11</v>
      </c>
      <c r="AH29" s="554">
        <v>3196676.28</v>
      </c>
      <c r="AI29" s="554">
        <v>1832061.77</v>
      </c>
      <c r="AJ29" s="554">
        <v>527951.14</v>
      </c>
      <c r="AK29" s="554">
        <v>235713.86</v>
      </c>
      <c r="AL29" s="554">
        <v>0</v>
      </c>
      <c r="AM29" s="554">
        <v>325019.73</v>
      </c>
      <c r="AN29" s="554">
        <v>636238.94999999995</v>
      </c>
      <c r="AO29" s="554">
        <v>341134.04</v>
      </c>
      <c r="AP29" s="554">
        <v>0</v>
      </c>
      <c r="AQ29" s="554">
        <v>0</v>
      </c>
      <c r="AR29" s="554">
        <v>526357.79</v>
      </c>
      <c r="AS29" s="554">
        <v>383144.77</v>
      </c>
      <c r="AT29" s="554">
        <v>366812.3</v>
      </c>
      <c r="AU29" s="554">
        <v>0</v>
      </c>
      <c r="AV29" s="554">
        <v>0</v>
      </c>
      <c r="AW29" s="554">
        <v>0</v>
      </c>
      <c r="AX29" s="554">
        <v>0</v>
      </c>
      <c r="AY29" s="554">
        <v>48737.22</v>
      </c>
      <c r="AZ29" s="554">
        <v>46530.23</v>
      </c>
      <c r="BA29" s="554">
        <v>141596.22</v>
      </c>
      <c r="BB29" s="554">
        <v>1921106.85</v>
      </c>
      <c r="BC29" s="554">
        <v>744437.81</v>
      </c>
      <c r="BD29" s="554">
        <v>447479.14</v>
      </c>
      <c r="BE29" s="554">
        <v>1601879.98</v>
      </c>
      <c r="BF29" s="554">
        <v>746363.79</v>
      </c>
      <c r="BG29" s="554">
        <v>359843.99</v>
      </c>
      <c r="BH29" s="554">
        <v>1044059.39</v>
      </c>
      <c r="BI29" s="554">
        <v>4265603.5599999996</v>
      </c>
      <c r="BJ29" s="554">
        <v>0</v>
      </c>
      <c r="BK29" s="554">
        <v>107822.9</v>
      </c>
      <c r="BL29" s="554">
        <v>0</v>
      </c>
      <c r="BM29" s="554">
        <v>275858</v>
      </c>
      <c r="BN29" s="554">
        <v>1413067.77</v>
      </c>
      <c r="BO29" s="554">
        <v>0</v>
      </c>
      <c r="BP29" s="554">
        <v>230605.17</v>
      </c>
      <c r="BQ29" s="554">
        <v>584233.06000000006</v>
      </c>
      <c r="BR29" s="554">
        <v>788793</v>
      </c>
      <c r="BS29" s="554">
        <v>0</v>
      </c>
      <c r="BT29" s="554">
        <v>1722781.7</v>
      </c>
      <c r="BU29" s="554">
        <v>397176.42</v>
      </c>
      <c r="BV29" s="554">
        <v>816902.28</v>
      </c>
      <c r="BW29" s="554">
        <v>716694.01</v>
      </c>
      <c r="BX29" s="554">
        <v>788161.53</v>
      </c>
      <c r="BY29" s="554">
        <v>846094.69</v>
      </c>
      <c r="BZ29" s="554">
        <v>468252.41</v>
      </c>
      <c r="CA29" s="554">
        <v>361485.08</v>
      </c>
      <c r="CB29" s="554">
        <v>283386.96000000002</v>
      </c>
      <c r="CC29" s="555">
        <f t="shared" si="0"/>
        <v>58867693.420000002</v>
      </c>
    </row>
    <row r="30" spans="1:81" s="547" customFormat="1" ht="25.5" customHeight="1">
      <c r="A30" s="548" t="s">
        <v>6757</v>
      </c>
      <c r="B30" s="549" t="s">
        <v>0</v>
      </c>
      <c r="C30" s="550" t="s">
        <v>1</v>
      </c>
      <c r="D30" s="551">
        <v>42010</v>
      </c>
      <c r="E30" s="550" t="s">
        <v>849</v>
      </c>
      <c r="F30" s="552" t="s">
        <v>736</v>
      </c>
      <c r="G30" s="553" t="s">
        <v>737</v>
      </c>
      <c r="H30" s="554">
        <v>0</v>
      </c>
      <c r="I30" s="554">
        <v>0</v>
      </c>
      <c r="J30" s="554">
        <v>0</v>
      </c>
      <c r="K30" s="554">
        <v>0</v>
      </c>
      <c r="L30" s="554">
        <v>2801423</v>
      </c>
      <c r="M30" s="554">
        <v>0</v>
      </c>
      <c r="N30" s="554">
        <v>0</v>
      </c>
      <c r="O30" s="554">
        <v>0</v>
      </c>
      <c r="P30" s="554">
        <v>0</v>
      </c>
      <c r="Q30" s="554">
        <v>0</v>
      </c>
      <c r="R30" s="554">
        <v>0</v>
      </c>
      <c r="S30" s="554">
        <v>0</v>
      </c>
      <c r="T30" s="554">
        <v>0</v>
      </c>
      <c r="U30" s="554">
        <v>0</v>
      </c>
      <c r="V30" s="554">
        <v>0</v>
      </c>
      <c r="W30" s="554">
        <v>0</v>
      </c>
      <c r="X30" s="554">
        <v>0</v>
      </c>
      <c r="Y30" s="554">
        <v>0</v>
      </c>
      <c r="Z30" s="554">
        <v>0</v>
      </c>
      <c r="AA30" s="554">
        <v>221624.62</v>
      </c>
      <c r="AB30" s="554">
        <v>246883.28</v>
      </c>
      <c r="AC30" s="554">
        <v>0</v>
      </c>
      <c r="AD30" s="554">
        <v>120763.89</v>
      </c>
      <c r="AE30" s="554">
        <v>683734.35</v>
      </c>
      <c r="AF30" s="554">
        <v>244227.22</v>
      </c>
      <c r="AG30" s="554">
        <v>0</v>
      </c>
      <c r="AH30" s="554">
        <v>198694.26</v>
      </c>
      <c r="AI30" s="554">
        <v>0</v>
      </c>
      <c r="AJ30" s="554">
        <v>0</v>
      </c>
      <c r="AK30" s="554">
        <v>0</v>
      </c>
      <c r="AL30" s="554">
        <v>0</v>
      </c>
      <c r="AM30" s="554">
        <v>0</v>
      </c>
      <c r="AN30" s="554">
        <v>0</v>
      </c>
      <c r="AO30" s="554">
        <v>0</v>
      </c>
      <c r="AP30" s="554">
        <v>0</v>
      </c>
      <c r="AQ30" s="554">
        <v>0</v>
      </c>
      <c r="AR30" s="554">
        <v>0</v>
      </c>
      <c r="AS30" s="554">
        <v>0</v>
      </c>
      <c r="AT30" s="554">
        <v>0</v>
      </c>
      <c r="AU30" s="554">
        <v>0</v>
      </c>
      <c r="AV30" s="554">
        <v>0</v>
      </c>
      <c r="AW30" s="554">
        <v>0</v>
      </c>
      <c r="AX30" s="554">
        <v>0</v>
      </c>
      <c r="AY30" s="554">
        <v>0</v>
      </c>
      <c r="AZ30" s="554">
        <v>0</v>
      </c>
      <c r="BA30" s="554">
        <v>0</v>
      </c>
      <c r="BB30" s="554">
        <v>0</v>
      </c>
      <c r="BC30" s="554">
        <v>0</v>
      </c>
      <c r="BD30" s="554">
        <v>0</v>
      </c>
      <c r="BE30" s="554">
        <v>0</v>
      </c>
      <c r="BF30" s="554">
        <v>0</v>
      </c>
      <c r="BG30" s="554">
        <v>0</v>
      </c>
      <c r="BH30" s="554">
        <v>0</v>
      </c>
      <c r="BI30" s="554">
        <v>0</v>
      </c>
      <c r="BJ30" s="554">
        <v>0</v>
      </c>
      <c r="BK30" s="554">
        <v>0</v>
      </c>
      <c r="BL30" s="554">
        <v>0</v>
      </c>
      <c r="BM30" s="554">
        <v>0</v>
      </c>
      <c r="BN30" s="554">
        <v>0</v>
      </c>
      <c r="BO30" s="554">
        <v>0</v>
      </c>
      <c r="BP30" s="554">
        <v>0</v>
      </c>
      <c r="BQ30" s="554">
        <v>400000</v>
      </c>
      <c r="BR30" s="554">
        <v>0</v>
      </c>
      <c r="BS30" s="554">
        <v>0</v>
      </c>
      <c r="BT30" s="554">
        <v>0</v>
      </c>
      <c r="BU30" s="554">
        <v>862967.5</v>
      </c>
      <c r="BV30" s="554">
        <v>614015.9</v>
      </c>
      <c r="BW30" s="554">
        <v>1635254.8</v>
      </c>
      <c r="BX30" s="554">
        <v>2066283</v>
      </c>
      <c r="BY30" s="554">
        <v>985924.5</v>
      </c>
      <c r="BZ30" s="554">
        <v>1399360</v>
      </c>
      <c r="CA30" s="554">
        <v>0</v>
      </c>
      <c r="CB30" s="554">
        <v>192423.5</v>
      </c>
      <c r="CC30" s="555">
        <f t="shared" si="0"/>
        <v>12673579.82</v>
      </c>
    </row>
    <row r="31" spans="1:81" s="547" customFormat="1" ht="25.5" customHeight="1">
      <c r="A31" s="548" t="s">
        <v>6757</v>
      </c>
      <c r="B31" s="549" t="s">
        <v>0</v>
      </c>
      <c r="C31" s="550" t="s">
        <v>1</v>
      </c>
      <c r="D31" s="551">
        <v>43010</v>
      </c>
      <c r="E31" s="563" t="s">
        <v>852</v>
      </c>
      <c r="F31" s="552" t="s">
        <v>738</v>
      </c>
      <c r="G31" s="553" t="s">
        <v>739</v>
      </c>
      <c r="H31" s="554">
        <v>0</v>
      </c>
      <c r="I31" s="554">
        <v>0</v>
      </c>
      <c r="J31" s="554">
        <v>0</v>
      </c>
      <c r="K31" s="554">
        <v>0</v>
      </c>
      <c r="L31" s="554">
        <v>0</v>
      </c>
      <c r="M31" s="554">
        <v>0</v>
      </c>
      <c r="N31" s="554">
        <v>0</v>
      </c>
      <c r="O31" s="554">
        <v>0</v>
      </c>
      <c r="P31" s="554">
        <v>0</v>
      </c>
      <c r="Q31" s="554">
        <v>0</v>
      </c>
      <c r="R31" s="554">
        <v>0</v>
      </c>
      <c r="S31" s="554">
        <v>0</v>
      </c>
      <c r="T31" s="554">
        <v>0</v>
      </c>
      <c r="U31" s="554">
        <v>0</v>
      </c>
      <c r="V31" s="554">
        <v>0</v>
      </c>
      <c r="W31" s="554">
        <v>0</v>
      </c>
      <c r="X31" s="554">
        <v>0</v>
      </c>
      <c r="Y31" s="554">
        <v>-69889</v>
      </c>
      <c r="Z31" s="554">
        <v>0</v>
      </c>
      <c r="AA31" s="554">
        <v>0</v>
      </c>
      <c r="AB31" s="554">
        <v>0</v>
      </c>
      <c r="AC31" s="554">
        <v>5429944.5999999996</v>
      </c>
      <c r="AD31" s="554">
        <v>-3312092.29</v>
      </c>
      <c r="AE31" s="554">
        <v>0</v>
      </c>
      <c r="AF31" s="554">
        <v>-1531162.8</v>
      </c>
      <c r="AG31" s="554">
        <v>-17467825.5</v>
      </c>
      <c r="AH31" s="554">
        <v>0</v>
      </c>
      <c r="AI31" s="554">
        <v>0</v>
      </c>
      <c r="AJ31" s="554">
        <v>0</v>
      </c>
      <c r="AK31" s="554">
        <v>0</v>
      </c>
      <c r="AL31" s="554">
        <v>0</v>
      </c>
      <c r="AM31" s="554">
        <v>0</v>
      </c>
      <c r="AN31" s="554">
        <v>0</v>
      </c>
      <c r="AO31" s="554">
        <v>-156562</v>
      </c>
      <c r="AP31" s="554">
        <v>0</v>
      </c>
      <c r="AQ31" s="554">
        <v>0</v>
      </c>
      <c r="AR31" s="554">
        <v>0</v>
      </c>
      <c r="AS31" s="554">
        <v>0</v>
      </c>
      <c r="AT31" s="554">
        <v>-60947.28</v>
      </c>
      <c r="AU31" s="554">
        <v>0</v>
      </c>
      <c r="AV31" s="554">
        <v>0</v>
      </c>
      <c r="AW31" s="554">
        <v>0</v>
      </c>
      <c r="AX31" s="554">
        <v>0</v>
      </c>
      <c r="AY31" s="554">
        <v>0</v>
      </c>
      <c r="AZ31" s="554">
        <v>0</v>
      </c>
      <c r="BA31" s="554">
        <v>-11280</v>
      </c>
      <c r="BB31" s="554">
        <v>0</v>
      </c>
      <c r="BC31" s="554">
        <v>-259693</v>
      </c>
      <c r="BD31" s="554">
        <v>-387754096.63999999</v>
      </c>
      <c r="BE31" s="554">
        <v>0</v>
      </c>
      <c r="BF31" s="554">
        <v>0</v>
      </c>
      <c r="BG31" s="554">
        <v>-334311</v>
      </c>
      <c r="BH31" s="554">
        <v>0</v>
      </c>
      <c r="BI31" s="554">
        <v>-184800.5</v>
      </c>
      <c r="BJ31" s="554">
        <v>0</v>
      </c>
      <c r="BK31" s="554">
        <v>0</v>
      </c>
      <c r="BL31" s="554">
        <v>0</v>
      </c>
      <c r="BM31" s="554">
        <v>0</v>
      </c>
      <c r="BN31" s="554">
        <v>0</v>
      </c>
      <c r="BO31" s="554">
        <v>0</v>
      </c>
      <c r="BP31" s="554">
        <v>-16146147.810000001</v>
      </c>
      <c r="BQ31" s="554">
        <v>0</v>
      </c>
      <c r="BR31" s="554">
        <v>0</v>
      </c>
      <c r="BS31" s="554">
        <v>0</v>
      </c>
      <c r="BT31" s="554">
        <v>0</v>
      </c>
      <c r="BU31" s="554">
        <v>0</v>
      </c>
      <c r="BV31" s="554">
        <v>0</v>
      </c>
      <c r="BW31" s="554">
        <v>-23922.5</v>
      </c>
      <c r="BX31" s="554">
        <v>-3650322.45</v>
      </c>
      <c r="BY31" s="554">
        <v>0</v>
      </c>
      <c r="BZ31" s="554">
        <v>0</v>
      </c>
      <c r="CA31" s="554">
        <v>0</v>
      </c>
      <c r="CB31" s="554">
        <v>-2409525.35</v>
      </c>
      <c r="CC31" s="555">
        <f t="shared" si="0"/>
        <v>-427942633.51999998</v>
      </c>
    </row>
    <row r="32" spans="1:81" s="547" customFormat="1" ht="25.5" customHeight="1">
      <c r="A32" s="548" t="s">
        <v>6757</v>
      </c>
      <c r="B32" s="549" t="s">
        <v>0</v>
      </c>
      <c r="C32" s="550" t="s">
        <v>1</v>
      </c>
      <c r="D32" s="551">
        <v>43010</v>
      </c>
      <c r="E32" s="563" t="s">
        <v>852</v>
      </c>
      <c r="F32" s="552" t="s">
        <v>740</v>
      </c>
      <c r="G32" s="553" t="s">
        <v>6765</v>
      </c>
      <c r="H32" s="554">
        <v>-139811.41</v>
      </c>
      <c r="I32" s="554">
        <v>-804</v>
      </c>
      <c r="J32" s="554">
        <v>0</v>
      </c>
      <c r="K32" s="554">
        <v>0</v>
      </c>
      <c r="L32" s="554">
        <v>0</v>
      </c>
      <c r="M32" s="554">
        <v>0</v>
      </c>
      <c r="N32" s="554">
        <v>-2432905.87</v>
      </c>
      <c r="O32" s="554">
        <v>-44493.07</v>
      </c>
      <c r="P32" s="554">
        <v>-289616.5</v>
      </c>
      <c r="Q32" s="554">
        <v>-129998.39</v>
      </c>
      <c r="R32" s="554">
        <v>-79637.23</v>
      </c>
      <c r="S32" s="554">
        <v>0</v>
      </c>
      <c r="T32" s="554">
        <v>-74073.539999999994</v>
      </c>
      <c r="U32" s="554">
        <v>-225176.63</v>
      </c>
      <c r="V32" s="554">
        <v>0</v>
      </c>
      <c r="W32" s="554">
        <v>-2730</v>
      </c>
      <c r="X32" s="554">
        <v>0</v>
      </c>
      <c r="Y32" s="554">
        <v>0</v>
      </c>
      <c r="Z32" s="554">
        <v>-13235358.5</v>
      </c>
      <c r="AA32" s="554">
        <v>-60067.8</v>
      </c>
      <c r="AB32" s="554">
        <v>-561119.49</v>
      </c>
      <c r="AC32" s="554">
        <v>0</v>
      </c>
      <c r="AD32" s="554">
        <v>-10718.2</v>
      </c>
      <c r="AE32" s="554">
        <v>0</v>
      </c>
      <c r="AF32" s="554">
        <v>0</v>
      </c>
      <c r="AG32" s="554">
        <v>0</v>
      </c>
      <c r="AH32" s="554">
        <v>0</v>
      </c>
      <c r="AI32" s="554">
        <v>0</v>
      </c>
      <c r="AJ32" s="554">
        <v>-79844.52</v>
      </c>
      <c r="AK32" s="554">
        <v>-1708</v>
      </c>
      <c r="AL32" s="554">
        <v>-3268</v>
      </c>
      <c r="AM32" s="554">
        <v>0</v>
      </c>
      <c r="AN32" s="554">
        <v>-195249.15</v>
      </c>
      <c r="AO32" s="554">
        <v>-278088.62</v>
      </c>
      <c r="AP32" s="554">
        <v>-7987</v>
      </c>
      <c r="AQ32" s="554">
        <v>-111601.2</v>
      </c>
      <c r="AR32" s="554">
        <v>-38741.1</v>
      </c>
      <c r="AS32" s="554">
        <v>0</v>
      </c>
      <c r="AT32" s="554">
        <v>-264153.09999999998</v>
      </c>
      <c r="AU32" s="554">
        <v>-376839.15</v>
      </c>
      <c r="AV32" s="554">
        <v>0</v>
      </c>
      <c r="AW32" s="554">
        <v>-9835.7000000000007</v>
      </c>
      <c r="AX32" s="554">
        <v>-2983765.9</v>
      </c>
      <c r="AY32" s="554">
        <v>0</v>
      </c>
      <c r="AZ32" s="554">
        <v>-5011.5</v>
      </c>
      <c r="BA32" s="554">
        <v>-79157.5</v>
      </c>
      <c r="BB32" s="554">
        <v>0</v>
      </c>
      <c r="BC32" s="554">
        <v>0</v>
      </c>
      <c r="BD32" s="554">
        <v>-4573615.75</v>
      </c>
      <c r="BE32" s="554">
        <v>0</v>
      </c>
      <c r="BF32" s="554">
        <v>0</v>
      </c>
      <c r="BG32" s="554">
        <v>0</v>
      </c>
      <c r="BH32" s="554">
        <v>-769184.6899</v>
      </c>
      <c r="BI32" s="554">
        <v>0</v>
      </c>
      <c r="BJ32" s="554">
        <v>0</v>
      </c>
      <c r="BK32" s="554">
        <v>0</v>
      </c>
      <c r="BL32" s="554">
        <v>0</v>
      </c>
      <c r="BM32" s="554">
        <v>-3986345.29</v>
      </c>
      <c r="BN32" s="554">
        <v>0</v>
      </c>
      <c r="BO32" s="554">
        <v>0</v>
      </c>
      <c r="BP32" s="554">
        <v>0</v>
      </c>
      <c r="BQ32" s="554">
        <v>0</v>
      </c>
      <c r="BR32" s="554">
        <v>-150</v>
      </c>
      <c r="BS32" s="554">
        <v>0</v>
      </c>
      <c r="BT32" s="554">
        <v>-312604</v>
      </c>
      <c r="BU32" s="554">
        <v>-21375.5</v>
      </c>
      <c r="BV32" s="554">
        <v>0</v>
      </c>
      <c r="BW32" s="554">
        <v>-110353.7</v>
      </c>
      <c r="BX32" s="554">
        <v>-65859.7</v>
      </c>
      <c r="BY32" s="554">
        <v>-1579001.02</v>
      </c>
      <c r="BZ32" s="554">
        <v>0</v>
      </c>
      <c r="CA32" s="554">
        <v>0</v>
      </c>
      <c r="CB32" s="554">
        <v>-1760</v>
      </c>
      <c r="CC32" s="555">
        <f t="shared" si="0"/>
        <v>-33142010.719899993</v>
      </c>
    </row>
    <row r="33" spans="1:81" s="547" customFormat="1" ht="25.5" customHeight="1">
      <c r="A33" s="548" t="s">
        <v>6757</v>
      </c>
      <c r="B33" s="549" t="s">
        <v>0</v>
      </c>
      <c r="C33" s="550" t="s">
        <v>1</v>
      </c>
      <c r="D33" s="551"/>
      <c r="E33" s="563"/>
      <c r="F33" s="552" t="s">
        <v>713</v>
      </c>
      <c r="G33" s="553" t="s">
        <v>6766</v>
      </c>
      <c r="H33" s="554">
        <v>0</v>
      </c>
      <c r="I33" s="554">
        <v>0</v>
      </c>
      <c r="J33" s="554">
        <v>0</v>
      </c>
      <c r="K33" s="554">
        <v>139031.75</v>
      </c>
      <c r="L33" s="554">
        <v>0</v>
      </c>
      <c r="M33" s="554">
        <v>0</v>
      </c>
      <c r="N33" s="554">
        <v>3935999.09</v>
      </c>
      <c r="O33" s="554">
        <v>0</v>
      </c>
      <c r="P33" s="554">
        <v>2595</v>
      </c>
      <c r="Q33" s="554">
        <v>65050.95</v>
      </c>
      <c r="R33" s="554">
        <v>66958</v>
      </c>
      <c r="S33" s="554">
        <v>0</v>
      </c>
      <c r="T33" s="554">
        <v>5506.2</v>
      </c>
      <c r="U33" s="554">
        <v>46051.54</v>
      </c>
      <c r="V33" s="554">
        <v>0</v>
      </c>
      <c r="W33" s="554">
        <v>0</v>
      </c>
      <c r="X33" s="554">
        <v>92681.61</v>
      </c>
      <c r="Y33" s="554">
        <v>0</v>
      </c>
      <c r="Z33" s="554">
        <v>0</v>
      </c>
      <c r="AA33" s="554">
        <v>111552.7</v>
      </c>
      <c r="AB33" s="554">
        <v>0</v>
      </c>
      <c r="AC33" s="554">
        <v>0</v>
      </c>
      <c r="AD33" s="554">
        <v>552065.25</v>
      </c>
      <c r="AE33" s="554">
        <v>0</v>
      </c>
      <c r="AF33" s="554">
        <v>0</v>
      </c>
      <c r="AG33" s="554">
        <v>0</v>
      </c>
      <c r="AH33" s="554">
        <v>0</v>
      </c>
      <c r="AI33" s="554">
        <v>0</v>
      </c>
      <c r="AJ33" s="554">
        <v>1358.32</v>
      </c>
      <c r="AK33" s="554">
        <v>0</v>
      </c>
      <c r="AL33" s="554">
        <v>903</v>
      </c>
      <c r="AM33" s="554">
        <v>54800.75</v>
      </c>
      <c r="AN33" s="554">
        <v>66892.7</v>
      </c>
      <c r="AO33" s="554">
        <v>4001</v>
      </c>
      <c r="AP33" s="554">
        <v>290</v>
      </c>
      <c r="AQ33" s="554">
        <v>0</v>
      </c>
      <c r="AR33" s="554">
        <v>5638</v>
      </c>
      <c r="AS33" s="554">
        <v>0</v>
      </c>
      <c r="AT33" s="554">
        <v>10140</v>
      </c>
      <c r="AU33" s="554">
        <v>0</v>
      </c>
      <c r="AV33" s="554">
        <v>0</v>
      </c>
      <c r="AW33" s="554">
        <v>0</v>
      </c>
      <c r="AX33" s="554">
        <v>460340.75</v>
      </c>
      <c r="AY33" s="554">
        <v>10686.09</v>
      </c>
      <c r="AZ33" s="554">
        <v>0</v>
      </c>
      <c r="BA33" s="554">
        <v>16300.24</v>
      </c>
      <c r="BB33" s="554">
        <v>0</v>
      </c>
      <c r="BC33" s="554">
        <v>0</v>
      </c>
      <c r="BD33" s="554">
        <v>53677</v>
      </c>
      <c r="BE33" s="554">
        <v>0</v>
      </c>
      <c r="BF33" s="554">
        <v>0</v>
      </c>
      <c r="BG33" s="554">
        <v>0</v>
      </c>
      <c r="BH33" s="554">
        <v>0</v>
      </c>
      <c r="BI33" s="554">
        <v>0</v>
      </c>
      <c r="BJ33" s="554">
        <v>0</v>
      </c>
      <c r="BK33" s="554">
        <v>0</v>
      </c>
      <c r="BL33" s="554">
        <v>0</v>
      </c>
      <c r="BM33" s="554">
        <v>172841</v>
      </c>
      <c r="BN33" s="554">
        <v>0</v>
      </c>
      <c r="BO33" s="554">
        <v>0</v>
      </c>
      <c r="BP33" s="554">
        <v>0</v>
      </c>
      <c r="BQ33" s="554">
        <v>0</v>
      </c>
      <c r="BR33" s="554">
        <v>0</v>
      </c>
      <c r="BS33" s="554">
        <v>0</v>
      </c>
      <c r="BT33" s="554">
        <v>0</v>
      </c>
      <c r="BU33" s="554">
        <v>59728.29</v>
      </c>
      <c r="BV33" s="554">
        <v>0</v>
      </c>
      <c r="BW33" s="554">
        <v>873</v>
      </c>
      <c r="BX33" s="554">
        <v>10</v>
      </c>
      <c r="BY33" s="554">
        <v>335104</v>
      </c>
      <c r="BZ33" s="554">
        <v>0</v>
      </c>
      <c r="CA33" s="554">
        <v>0</v>
      </c>
      <c r="CB33" s="554">
        <v>0</v>
      </c>
      <c r="CC33" s="555">
        <f t="shared" si="0"/>
        <v>6271076.2300000014</v>
      </c>
    </row>
    <row r="34" spans="1:81" s="547" customFormat="1" ht="25.5" customHeight="1">
      <c r="A34" s="548" t="s">
        <v>1160</v>
      </c>
      <c r="B34" s="549" t="s">
        <v>0</v>
      </c>
      <c r="C34" s="550" t="s">
        <v>1</v>
      </c>
      <c r="D34" s="551"/>
      <c r="E34" s="563"/>
      <c r="F34" s="552" t="s">
        <v>714</v>
      </c>
      <c r="G34" s="553" t="s">
        <v>715</v>
      </c>
      <c r="H34" s="554">
        <v>0</v>
      </c>
      <c r="I34" s="554">
        <v>0</v>
      </c>
      <c r="J34" s="554">
        <v>0</v>
      </c>
      <c r="K34" s="554">
        <v>0</v>
      </c>
      <c r="L34" s="554">
        <v>0</v>
      </c>
      <c r="M34" s="554">
        <v>0</v>
      </c>
      <c r="N34" s="554">
        <v>0</v>
      </c>
      <c r="O34" s="554">
        <v>0</v>
      </c>
      <c r="P34" s="554">
        <v>0</v>
      </c>
      <c r="Q34" s="554">
        <v>2304990.5499999998</v>
      </c>
      <c r="R34" s="554">
        <v>0</v>
      </c>
      <c r="S34" s="554">
        <v>0</v>
      </c>
      <c r="T34" s="554">
        <v>0</v>
      </c>
      <c r="U34" s="554">
        <v>0</v>
      </c>
      <c r="V34" s="554">
        <v>0</v>
      </c>
      <c r="W34" s="554">
        <v>0</v>
      </c>
      <c r="X34" s="554">
        <v>0</v>
      </c>
      <c r="Y34" s="554">
        <v>0</v>
      </c>
      <c r="Z34" s="554">
        <v>0</v>
      </c>
      <c r="AA34" s="554">
        <v>0</v>
      </c>
      <c r="AB34" s="554">
        <v>0</v>
      </c>
      <c r="AC34" s="554">
        <v>0</v>
      </c>
      <c r="AD34" s="554">
        <v>0</v>
      </c>
      <c r="AE34" s="554">
        <v>0</v>
      </c>
      <c r="AF34" s="554">
        <v>0</v>
      </c>
      <c r="AG34" s="554">
        <v>0</v>
      </c>
      <c r="AH34" s="554">
        <v>0</v>
      </c>
      <c r="AI34" s="554">
        <v>87067999.900000006</v>
      </c>
      <c r="AJ34" s="554">
        <v>0</v>
      </c>
      <c r="AK34" s="554">
        <v>0</v>
      </c>
      <c r="AL34" s="554">
        <v>0</v>
      </c>
      <c r="AM34" s="554">
        <v>0</v>
      </c>
      <c r="AN34" s="554">
        <v>0</v>
      </c>
      <c r="AO34" s="554">
        <v>0</v>
      </c>
      <c r="AP34" s="554">
        <v>0</v>
      </c>
      <c r="AQ34" s="554">
        <v>0</v>
      </c>
      <c r="AR34" s="554">
        <v>0</v>
      </c>
      <c r="AS34" s="554">
        <v>0</v>
      </c>
      <c r="AT34" s="554">
        <v>0</v>
      </c>
      <c r="AU34" s="554">
        <v>0</v>
      </c>
      <c r="AV34" s="554">
        <v>0</v>
      </c>
      <c r="AW34" s="554">
        <v>0</v>
      </c>
      <c r="AX34" s="554">
        <v>0</v>
      </c>
      <c r="AY34" s="554">
        <v>6868</v>
      </c>
      <c r="AZ34" s="554">
        <v>0</v>
      </c>
      <c r="BA34" s="554">
        <v>0</v>
      </c>
      <c r="BB34" s="554">
        <v>0</v>
      </c>
      <c r="BC34" s="554">
        <v>0</v>
      </c>
      <c r="BD34" s="554">
        <v>0</v>
      </c>
      <c r="BE34" s="554">
        <v>0</v>
      </c>
      <c r="BF34" s="554">
        <v>0</v>
      </c>
      <c r="BG34" s="554">
        <v>0</v>
      </c>
      <c r="BH34" s="554">
        <v>0</v>
      </c>
      <c r="BI34" s="554">
        <v>0</v>
      </c>
      <c r="BJ34" s="554">
        <v>0</v>
      </c>
      <c r="BK34" s="554">
        <v>0</v>
      </c>
      <c r="BL34" s="554">
        <v>0</v>
      </c>
      <c r="BM34" s="554">
        <v>444754.3</v>
      </c>
      <c r="BN34" s="554">
        <v>0</v>
      </c>
      <c r="BO34" s="554">
        <v>0</v>
      </c>
      <c r="BP34" s="554">
        <v>0</v>
      </c>
      <c r="BQ34" s="554">
        <v>37800</v>
      </c>
      <c r="BR34" s="554">
        <v>0</v>
      </c>
      <c r="BS34" s="554">
        <v>0</v>
      </c>
      <c r="BT34" s="554">
        <v>17778.5</v>
      </c>
      <c r="BU34" s="554">
        <v>0</v>
      </c>
      <c r="BV34" s="554">
        <v>0</v>
      </c>
      <c r="BW34" s="554">
        <v>0</v>
      </c>
      <c r="BX34" s="554">
        <v>0</v>
      </c>
      <c r="BY34" s="554">
        <v>0</v>
      </c>
      <c r="BZ34" s="554">
        <v>0</v>
      </c>
      <c r="CA34" s="554">
        <v>0</v>
      </c>
      <c r="CB34" s="554">
        <v>0</v>
      </c>
      <c r="CC34" s="555">
        <f t="shared" si="0"/>
        <v>89880191.25</v>
      </c>
    </row>
    <row r="35" spans="1:81" s="547" customFormat="1" ht="25.5" customHeight="1">
      <c r="A35" s="548" t="s">
        <v>6757</v>
      </c>
      <c r="B35" s="549" t="s">
        <v>0</v>
      </c>
      <c r="C35" s="550" t="s">
        <v>1</v>
      </c>
      <c r="D35" s="551"/>
      <c r="E35" s="563"/>
      <c r="F35" s="552" t="s">
        <v>716</v>
      </c>
      <c r="G35" s="553" t="s">
        <v>717</v>
      </c>
      <c r="H35" s="554">
        <v>-99913972.959999993</v>
      </c>
      <c r="I35" s="554">
        <v>-34763199.600000001</v>
      </c>
      <c r="J35" s="554">
        <v>-37580469.270000003</v>
      </c>
      <c r="K35" s="554">
        <v>-26968335.41</v>
      </c>
      <c r="L35" s="554">
        <v>-23148370.59</v>
      </c>
      <c r="M35" s="554">
        <v>-15052294.119999999</v>
      </c>
      <c r="N35" s="554">
        <v>-25089323.579999998</v>
      </c>
      <c r="O35" s="554">
        <v>-34060606.75</v>
      </c>
      <c r="P35" s="554">
        <v>-14650262.220000001</v>
      </c>
      <c r="Q35" s="554">
        <v>-57346859.729999997</v>
      </c>
      <c r="R35" s="554">
        <v>-14851475.83</v>
      </c>
      <c r="S35" s="554">
        <v>-28368938.16</v>
      </c>
      <c r="T35" s="554">
        <v>-42685992.210000001</v>
      </c>
      <c r="U35" s="554">
        <v>-48086983.359999999</v>
      </c>
      <c r="V35" s="554">
        <v>-4612408.47</v>
      </c>
      <c r="W35" s="554">
        <v>-32170922.52</v>
      </c>
      <c r="X35" s="554">
        <v>-22225926.600000001</v>
      </c>
      <c r="Y35" s="554">
        <v>-9621159.1699999999</v>
      </c>
      <c r="Z35" s="554">
        <v>-85909111.969999999</v>
      </c>
      <c r="AA35" s="554">
        <v>-39489579.68</v>
      </c>
      <c r="AB35" s="554">
        <v>-29996328.780000001</v>
      </c>
      <c r="AC35" s="554">
        <v>-50916836.979999997</v>
      </c>
      <c r="AD35" s="554">
        <v>-18345383.719999999</v>
      </c>
      <c r="AE35" s="554">
        <v>-33747042.840000004</v>
      </c>
      <c r="AF35" s="554">
        <v>-21857194.16</v>
      </c>
      <c r="AG35" s="554">
        <v>0</v>
      </c>
      <c r="AH35" s="554">
        <v>-12496650.859999999</v>
      </c>
      <c r="AI35" s="554">
        <v>-64209673.32</v>
      </c>
      <c r="AJ35" s="554">
        <v>-23994752.170000002</v>
      </c>
      <c r="AK35" s="554">
        <v>-16378317.25</v>
      </c>
      <c r="AL35" s="554">
        <v>-12464336.189999999</v>
      </c>
      <c r="AM35" s="554">
        <v>-13257450.58</v>
      </c>
      <c r="AN35" s="554">
        <v>-21250426.190000001</v>
      </c>
      <c r="AO35" s="554">
        <v>-17542034.079999998</v>
      </c>
      <c r="AP35" s="554">
        <v>-15395017.189999999</v>
      </c>
      <c r="AQ35" s="554">
        <v>-25232935.300000001</v>
      </c>
      <c r="AR35" s="554">
        <v>-14292344.58</v>
      </c>
      <c r="AS35" s="554">
        <v>-15829404.810000001</v>
      </c>
      <c r="AT35" s="554">
        <v>-15106585.189999999</v>
      </c>
      <c r="AU35" s="554">
        <v>-59464027.82</v>
      </c>
      <c r="AV35" s="554">
        <v>-18581576.120000001</v>
      </c>
      <c r="AW35" s="554">
        <v>-23859137.829999998</v>
      </c>
      <c r="AX35" s="554">
        <v>-19281224.789999999</v>
      </c>
      <c r="AY35" s="554">
        <v>-18695390.93</v>
      </c>
      <c r="AZ35" s="554">
        <v>-4292254.6500000004</v>
      </c>
      <c r="BA35" s="554">
        <v>-7822841.0800000001</v>
      </c>
      <c r="BB35" s="554">
        <v>-78869606.480000004</v>
      </c>
      <c r="BC35" s="554">
        <v>-16118755.470000001</v>
      </c>
      <c r="BD35" s="554">
        <v>-22064226.440000001</v>
      </c>
      <c r="BE35" s="554">
        <v>-33805194.799999997</v>
      </c>
      <c r="BF35" s="554">
        <v>-32811304.77</v>
      </c>
      <c r="BG35" s="554">
        <v>-24346660.890000001</v>
      </c>
      <c r="BH35" s="554">
        <v>-33260956.390000001</v>
      </c>
      <c r="BI35" s="554">
        <v>-31142457.93</v>
      </c>
      <c r="BJ35" s="554">
        <v>-20337559.059999999</v>
      </c>
      <c r="BK35" s="554">
        <v>-9666557.8900000006</v>
      </c>
      <c r="BL35" s="554">
        <v>-7190183.5099999998</v>
      </c>
      <c r="BM35" s="554">
        <v>-62289112.350000001</v>
      </c>
      <c r="BN35" s="554">
        <v>-25579151.34</v>
      </c>
      <c r="BO35" s="554">
        <v>-11285103.220000001</v>
      </c>
      <c r="BP35" s="554">
        <v>-12074138.35</v>
      </c>
      <c r="BQ35" s="554">
        <v>-26034750.210000001</v>
      </c>
      <c r="BR35" s="554">
        <v>-29210642.850000001</v>
      </c>
      <c r="BS35" s="554">
        <v>-15070398.189999999</v>
      </c>
      <c r="BT35" s="554">
        <v>-36561833.439999998</v>
      </c>
      <c r="BU35" s="554">
        <v>-14769254.060000001</v>
      </c>
      <c r="BV35" s="554">
        <v>-17723325.719999999</v>
      </c>
      <c r="BW35" s="554">
        <v>-20877628.649999999</v>
      </c>
      <c r="BX35" s="554">
        <v>-28764539.809999999</v>
      </c>
      <c r="BY35" s="554">
        <v>-34576376.380000003</v>
      </c>
      <c r="BZ35" s="554">
        <v>-17705310.870000001</v>
      </c>
      <c r="CA35" s="554">
        <v>-10611644.189999999</v>
      </c>
      <c r="CB35" s="554">
        <v>-9440422.9199999999</v>
      </c>
      <c r="CC35" s="555">
        <f t="shared" si="0"/>
        <v>-1953092455.7900004</v>
      </c>
    </row>
    <row r="36" spans="1:81" s="547" customFormat="1" ht="25.5" customHeight="1">
      <c r="A36" s="548" t="s">
        <v>6757</v>
      </c>
      <c r="B36" s="549" t="s">
        <v>0</v>
      </c>
      <c r="C36" s="550" t="s">
        <v>1</v>
      </c>
      <c r="D36" s="551"/>
      <c r="E36" s="563"/>
      <c r="F36" s="552" t="s">
        <v>718</v>
      </c>
      <c r="G36" s="553" t="s">
        <v>719</v>
      </c>
      <c r="H36" s="554">
        <v>-95455258.540000007</v>
      </c>
      <c r="I36" s="554">
        <v>-18390052.600000001</v>
      </c>
      <c r="J36" s="554">
        <v>-21650357.760000002</v>
      </c>
      <c r="K36" s="554">
        <v>-7884486.6299999999</v>
      </c>
      <c r="L36" s="554">
        <v>-4696770.84</v>
      </c>
      <c r="M36" s="554">
        <v>-620336.1</v>
      </c>
      <c r="N36" s="554">
        <v>-310450572.94</v>
      </c>
      <c r="O36" s="554">
        <v>-17255302.91</v>
      </c>
      <c r="P36" s="554">
        <v>-2874205.17</v>
      </c>
      <c r="Q36" s="554">
        <v>-42033001.140000001</v>
      </c>
      <c r="R36" s="554">
        <v>-3161198.74</v>
      </c>
      <c r="S36" s="554">
        <v>-8549844.6300000008</v>
      </c>
      <c r="T36" s="554">
        <v>-30816090.620000001</v>
      </c>
      <c r="U36" s="554">
        <v>-17395072.91</v>
      </c>
      <c r="V36" s="554">
        <v>-858668.61</v>
      </c>
      <c r="W36" s="554">
        <v>-5050511.29</v>
      </c>
      <c r="X36" s="554">
        <v>-5456914.9500000002</v>
      </c>
      <c r="Y36" s="554">
        <v>-2154520.65</v>
      </c>
      <c r="Z36" s="554">
        <v>-141704261.59999999</v>
      </c>
      <c r="AA36" s="554">
        <v>-21303454.359999999</v>
      </c>
      <c r="AB36" s="554">
        <v>-8526206.9499999993</v>
      </c>
      <c r="AC36" s="554">
        <v>-21252511.98</v>
      </c>
      <c r="AD36" s="554">
        <v>-4146250.68</v>
      </c>
      <c r="AE36" s="554">
        <v>-4367718.2300000004</v>
      </c>
      <c r="AF36" s="554">
        <v>-5068109.7</v>
      </c>
      <c r="AG36" s="554">
        <v>-1686148.53</v>
      </c>
      <c r="AH36" s="554">
        <v>-381605.28</v>
      </c>
      <c r="AI36" s="554">
        <v>-217721423.05000001</v>
      </c>
      <c r="AJ36" s="554">
        <v>-3830527.24</v>
      </c>
      <c r="AK36" s="554">
        <v>-2308259.4</v>
      </c>
      <c r="AL36" s="554">
        <v>-4287595.9800000004</v>
      </c>
      <c r="AM36" s="554">
        <v>-2169576.84</v>
      </c>
      <c r="AN36" s="554">
        <v>-5261277</v>
      </c>
      <c r="AO36" s="554">
        <v>-4044193.11</v>
      </c>
      <c r="AP36" s="554">
        <v>-4247931.8</v>
      </c>
      <c r="AQ36" s="554">
        <v>-5252346.5999999996</v>
      </c>
      <c r="AR36" s="554">
        <v>-2386996.0299999998</v>
      </c>
      <c r="AS36" s="554">
        <v>-3896948.45</v>
      </c>
      <c r="AT36" s="554">
        <v>-2133006.56</v>
      </c>
      <c r="AU36" s="554">
        <v>-95014385.519999996</v>
      </c>
      <c r="AV36" s="554">
        <v>-913297.82</v>
      </c>
      <c r="AW36" s="554">
        <v>-2553793.14</v>
      </c>
      <c r="AX36" s="554">
        <v>-4414136.84</v>
      </c>
      <c r="AY36" s="554">
        <v>-3805206.86</v>
      </c>
      <c r="AZ36" s="554">
        <v>-463856.3</v>
      </c>
      <c r="BA36" s="554">
        <v>-2339758.48</v>
      </c>
      <c r="BB36" s="554">
        <v>-142633270.19999999</v>
      </c>
      <c r="BC36" s="554">
        <v>-3219446.88</v>
      </c>
      <c r="BD36" s="554">
        <v>-5199008.3099999996</v>
      </c>
      <c r="BE36" s="554">
        <v>-7392403.6200000001</v>
      </c>
      <c r="BF36" s="554">
        <v>-8529343.3000000007</v>
      </c>
      <c r="BG36" s="554">
        <v>-2809425</v>
      </c>
      <c r="BH36" s="554">
        <v>-16798198.59</v>
      </c>
      <c r="BI36" s="554">
        <v>-15060397.789999999</v>
      </c>
      <c r="BJ36" s="554">
        <v>-5206129.82</v>
      </c>
      <c r="BK36" s="554">
        <v>-2140938.54</v>
      </c>
      <c r="BL36" s="554">
        <v>-1459009.8</v>
      </c>
      <c r="BM36" s="554">
        <v>-96610364.140000001</v>
      </c>
      <c r="BN36" s="554">
        <v>-35838984.609999999</v>
      </c>
      <c r="BO36" s="554">
        <v>-2971703.35</v>
      </c>
      <c r="BP36" s="554">
        <v>-1274580.04</v>
      </c>
      <c r="BQ36" s="554">
        <v>-2776168.53</v>
      </c>
      <c r="BR36" s="554">
        <v>-5371388.9000000004</v>
      </c>
      <c r="BS36" s="554">
        <v>-7186454.0099999998</v>
      </c>
      <c r="BT36" s="554">
        <v>-85882223.349999994</v>
      </c>
      <c r="BU36" s="554">
        <v>-3888390</v>
      </c>
      <c r="BV36" s="554">
        <v>-2855620.64</v>
      </c>
      <c r="BW36" s="554">
        <v>-4878663.03</v>
      </c>
      <c r="BX36" s="554">
        <v>-7770204.5</v>
      </c>
      <c r="BY36" s="554">
        <v>-21484005.600000001</v>
      </c>
      <c r="BZ36" s="554">
        <v>-3164455</v>
      </c>
      <c r="CA36" s="554">
        <v>-1887894.7</v>
      </c>
      <c r="CB36" s="554">
        <v>-1931148.5</v>
      </c>
      <c r="CC36" s="555">
        <f t="shared" si="0"/>
        <v>-1666453772.1099994</v>
      </c>
    </row>
    <row r="37" spans="1:81" s="547" customFormat="1" ht="25.5" customHeight="1">
      <c r="A37" s="548" t="s">
        <v>6757</v>
      </c>
      <c r="B37" s="549" t="s">
        <v>0</v>
      </c>
      <c r="C37" s="550" t="s">
        <v>1</v>
      </c>
      <c r="D37" s="551"/>
      <c r="E37" s="563"/>
      <c r="F37" s="564" t="s">
        <v>720</v>
      </c>
      <c r="G37" s="565" t="s">
        <v>721</v>
      </c>
      <c r="H37" s="554">
        <v>-18168291.710000001</v>
      </c>
      <c r="I37" s="554">
        <v>-6328620.2800000003</v>
      </c>
      <c r="J37" s="554">
        <v>-6827693.4199999999</v>
      </c>
      <c r="K37" s="554">
        <v>-10512648.82</v>
      </c>
      <c r="L37" s="554">
        <v>-4213894.4000000004</v>
      </c>
      <c r="M37" s="554">
        <v>-2740587.12</v>
      </c>
      <c r="N37" s="554">
        <v>-4702395.63</v>
      </c>
      <c r="O37" s="554">
        <v>-9730722.6799999997</v>
      </c>
      <c r="P37" s="554">
        <v>-2772451.14</v>
      </c>
      <c r="Q37" s="554">
        <v>-10894953.9</v>
      </c>
      <c r="R37" s="554">
        <v>-2817142.69</v>
      </c>
      <c r="S37" s="554">
        <v>-5402137.2999999998</v>
      </c>
      <c r="T37" s="554">
        <v>-8129829.04</v>
      </c>
      <c r="U37" s="554">
        <v>-9147912.9900000002</v>
      </c>
      <c r="V37" s="554">
        <v>-851923.16</v>
      </c>
      <c r="W37" s="554">
        <v>-6128004.25</v>
      </c>
      <c r="X37" s="554">
        <v>-4231309.46</v>
      </c>
      <c r="Y37" s="554">
        <v>-1833062.2</v>
      </c>
      <c r="Z37" s="554">
        <v>-16357904.42</v>
      </c>
      <c r="AA37" s="554">
        <v>-7495908.8200000003</v>
      </c>
      <c r="AB37" s="554">
        <v>-5694342.8799999999</v>
      </c>
      <c r="AC37" s="554">
        <v>-9597804.3800000008</v>
      </c>
      <c r="AD37" s="554">
        <v>-3461907.48</v>
      </c>
      <c r="AE37" s="554">
        <v>-6406076.3700000001</v>
      </c>
      <c r="AF37" s="554">
        <v>-4148330.14</v>
      </c>
      <c r="AG37" s="554">
        <v>0</v>
      </c>
      <c r="AH37" s="554">
        <v>-2372428.9900000002</v>
      </c>
      <c r="AI37" s="554">
        <v>-11674486.060000001</v>
      </c>
      <c r="AJ37" s="554">
        <v>-4359387.1399999997</v>
      </c>
      <c r="AK37" s="554">
        <v>-2975663.47</v>
      </c>
      <c r="AL37" s="554">
        <v>-2263532.9900000002</v>
      </c>
      <c r="AM37" s="554">
        <v>-2408847.12</v>
      </c>
      <c r="AN37" s="554">
        <v>-3862285.39</v>
      </c>
      <c r="AO37" s="554">
        <v>-3187600.18</v>
      </c>
      <c r="AP37" s="554">
        <v>-2794436.64</v>
      </c>
      <c r="AQ37" s="554">
        <v>-11697885.66</v>
      </c>
      <c r="AR37" s="554">
        <v>-2597710.1800000002</v>
      </c>
      <c r="AS37" s="554">
        <v>-2875947.99</v>
      </c>
      <c r="AT37" s="554">
        <v>-2745352.94</v>
      </c>
      <c r="AU37" s="554">
        <v>-10751925.960000001</v>
      </c>
      <c r="AV37" s="554">
        <v>-3313996.09</v>
      </c>
      <c r="AW37" s="554">
        <v>-4315720.12</v>
      </c>
      <c r="AX37" s="554">
        <v>-3487182.43</v>
      </c>
      <c r="AY37" s="554">
        <v>-3380723.9</v>
      </c>
      <c r="AZ37" s="554">
        <v>-781901.77</v>
      </c>
      <c r="BA37" s="554">
        <v>-1413631.65</v>
      </c>
      <c r="BB37" s="554">
        <v>-13998958.949999999</v>
      </c>
      <c r="BC37" s="554">
        <v>-2854750.72</v>
      </c>
      <c r="BD37" s="554">
        <v>-3906153.88</v>
      </c>
      <c r="BE37" s="554">
        <v>-5993371.0499999998</v>
      </c>
      <c r="BF37" s="554">
        <v>-5808910.2699999996</v>
      </c>
      <c r="BG37" s="554">
        <v>-4313275.07</v>
      </c>
      <c r="BH37" s="554">
        <v>-5890217.4800000004</v>
      </c>
      <c r="BI37" s="554">
        <v>-5516976.7300000004</v>
      </c>
      <c r="BJ37" s="554">
        <v>-3602860.75</v>
      </c>
      <c r="BK37" s="554">
        <v>-1720306.86</v>
      </c>
      <c r="BL37" s="554">
        <v>-1272958.08</v>
      </c>
      <c r="BM37" s="554">
        <v>-11171032.640000001</v>
      </c>
      <c r="BN37" s="554">
        <v>-4588835.12</v>
      </c>
      <c r="BO37" s="554">
        <v>-1881557.54</v>
      </c>
      <c r="BP37" s="554">
        <v>-2224140.2799999998</v>
      </c>
      <c r="BQ37" s="554">
        <v>-4664788.75</v>
      </c>
      <c r="BR37" s="554">
        <v>-5234823.32</v>
      </c>
      <c r="BS37" s="554">
        <v>-3037211.1</v>
      </c>
      <c r="BT37" s="554">
        <v>-6581677.3499999996</v>
      </c>
      <c r="BU37" s="554">
        <v>-2657802.94</v>
      </c>
      <c r="BV37" s="554">
        <v>-3189896.27</v>
      </c>
      <c r="BW37" s="554">
        <v>-3759619.71</v>
      </c>
      <c r="BX37" s="554">
        <v>-5179174.8099999996</v>
      </c>
      <c r="BY37" s="554">
        <v>-6225478.9000000004</v>
      </c>
      <c r="BZ37" s="554">
        <v>-3187499.14</v>
      </c>
      <c r="CA37" s="554">
        <v>-1910569.16</v>
      </c>
      <c r="CB37" s="554">
        <v>-1699679.85</v>
      </c>
      <c r="CC37" s="555">
        <f t="shared" si="0"/>
        <v>-373929028.07000005</v>
      </c>
    </row>
    <row r="38" spans="1:81" s="568" customFormat="1" ht="25.5" customHeight="1">
      <c r="A38" s="566"/>
      <c r="B38" s="1149" t="s">
        <v>6767</v>
      </c>
      <c r="C38" s="1150"/>
      <c r="D38" s="1150"/>
      <c r="E38" s="1150"/>
      <c r="F38" s="1150"/>
      <c r="G38" s="1151"/>
      <c r="H38" s="567">
        <f>SUM(H6:H37)</f>
        <v>842985823.37999952</v>
      </c>
      <c r="I38" s="567">
        <f t="shared" ref="I38:BT38" si="1">SUM(I6:I37)</f>
        <v>106433900.55000004</v>
      </c>
      <c r="J38" s="567">
        <f t="shared" si="1"/>
        <v>251809293.7400001</v>
      </c>
      <c r="K38" s="567">
        <f t="shared" si="1"/>
        <v>103690532.68000004</v>
      </c>
      <c r="L38" s="567">
        <f t="shared" si="1"/>
        <v>87471095.329999998</v>
      </c>
      <c r="M38" s="567">
        <f t="shared" si="1"/>
        <v>46461413.920000002</v>
      </c>
      <c r="N38" s="567">
        <f t="shared" si="1"/>
        <v>998791655.18000019</v>
      </c>
      <c r="O38" s="567">
        <f t="shared" si="1"/>
        <v>142585962.70999995</v>
      </c>
      <c r="P38" s="567">
        <f t="shared" si="1"/>
        <v>28190310.730000004</v>
      </c>
      <c r="Q38" s="567">
        <f t="shared" si="1"/>
        <v>613345417.56000006</v>
      </c>
      <c r="R38" s="567">
        <f t="shared" si="1"/>
        <v>30472733.569999997</v>
      </c>
      <c r="S38" s="567">
        <f t="shared" si="1"/>
        <v>99767412.450000033</v>
      </c>
      <c r="T38" s="567">
        <f t="shared" si="1"/>
        <v>185536719.48000002</v>
      </c>
      <c r="U38" s="567">
        <f t="shared" si="1"/>
        <v>215847603.64000008</v>
      </c>
      <c r="V38" s="567">
        <f t="shared" si="1"/>
        <v>17783652.869999997</v>
      </c>
      <c r="W38" s="567">
        <f t="shared" si="1"/>
        <v>106430686.50999999</v>
      </c>
      <c r="X38" s="567">
        <f t="shared" si="1"/>
        <v>65802171.669999979</v>
      </c>
      <c r="Y38" s="567">
        <f t="shared" si="1"/>
        <v>48438926.519999988</v>
      </c>
      <c r="Z38" s="567">
        <f t="shared" si="1"/>
        <v>300137032.59999985</v>
      </c>
      <c r="AA38" s="567">
        <f t="shared" si="1"/>
        <v>122851433.91</v>
      </c>
      <c r="AB38" s="567">
        <f t="shared" si="1"/>
        <v>52113241.399999984</v>
      </c>
      <c r="AC38" s="567">
        <f t="shared" si="1"/>
        <v>165965450.89000005</v>
      </c>
      <c r="AD38" s="567">
        <f t="shared" si="1"/>
        <v>40600606.880000032</v>
      </c>
      <c r="AE38" s="567">
        <f t="shared" si="1"/>
        <v>69655409.649999991</v>
      </c>
      <c r="AF38" s="567">
        <f t="shared" si="1"/>
        <v>105694451.69999996</v>
      </c>
      <c r="AG38" s="567">
        <f t="shared" si="1"/>
        <v>30905611.310000002</v>
      </c>
      <c r="AH38" s="567">
        <f t="shared" si="1"/>
        <v>39219089.990000002</v>
      </c>
      <c r="AI38" s="567">
        <f t="shared" si="1"/>
        <v>860340953.6099999</v>
      </c>
      <c r="AJ38" s="567">
        <f t="shared" si="1"/>
        <v>67892193.770000011</v>
      </c>
      <c r="AK38" s="567">
        <f t="shared" si="1"/>
        <v>46894007.940000005</v>
      </c>
      <c r="AL38" s="567">
        <f t="shared" si="1"/>
        <v>33006275.18</v>
      </c>
      <c r="AM38" s="567">
        <f t="shared" si="1"/>
        <v>37058983.240000002</v>
      </c>
      <c r="AN38" s="567">
        <f t="shared" si="1"/>
        <v>55589616.269999996</v>
      </c>
      <c r="AO38" s="567">
        <f t="shared" si="1"/>
        <v>37194863.449999996</v>
      </c>
      <c r="AP38" s="567">
        <f t="shared" si="1"/>
        <v>42865962.860000007</v>
      </c>
      <c r="AQ38" s="567">
        <f t="shared" si="1"/>
        <v>81591924.590000004</v>
      </c>
      <c r="AR38" s="567">
        <f t="shared" si="1"/>
        <v>62650535.050000019</v>
      </c>
      <c r="AS38" s="567">
        <f t="shared" si="1"/>
        <v>41455783.559999995</v>
      </c>
      <c r="AT38" s="567">
        <f t="shared" si="1"/>
        <v>45519629.890000015</v>
      </c>
      <c r="AU38" s="567">
        <f t="shared" si="1"/>
        <v>167103580.80000004</v>
      </c>
      <c r="AV38" s="567">
        <f t="shared" si="1"/>
        <v>28726147.129999995</v>
      </c>
      <c r="AW38" s="567">
        <f t="shared" si="1"/>
        <v>40365068.000000007</v>
      </c>
      <c r="AX38" s="567">
        <f t="shared" si="1"/>
        <v>43093813.81000001</v>
      </c>
      <c r="AY38" s="567">
        <f t="shared" si="1"/>
        <v>26230673.230000012</v>
      </c>
      <c r="AZ38" s="567">
        <f t="shared" si="1"/>
        <v>11779559.810000001</v>
      </c>
      <c r="BA38" s="567">
        <f t="shared" si="1"/>
        <v>19521435.059999999</v>
      </c>
      <c r="BB38" s="567">
        <f t="shared" si="1"/>
        <v>405877683.56000018</v>
      </c>
      <c r="BC38" s="567">
        <f t="shared" si="1"/>
        <v>61751569.229999997</v>
      </c>
      <c r="BD38" s="567">
        <f t="shared" si="1"/>
        <v>60614041.869999997</v>
      </c>
      <c r="BE38" s="567">
        <f t="shared" si="1"/>
        <v>111737417.41999996</v>
      </c>
      <c r="BF38" s="567">
        <f t="shared" si="1"/>
        <v>79924861.470000014</v>
      </c>
      <c r="BG38" s="567">
        <f t="shared" si="1"/>
        <v>60326009.139999978</v>
      </c>
      <c r="BH38" s="567">
        <f t="shared" si="1"/>
        <v>101468629.89009997</v>
      </c>
      <c r="BI38" s="567">
        <f t="shared" si="1"/>
        <v>115491740.16000001</v>
      </c>
      <c r="BJ38" s="567">
        <f t="shared" si="1"/>
        <v>43991305.359999992</v>
      </c>
      <c r="BK38" s="567">
        <f t="shared" si="1"/>
        <v>21120628.619999997</v>
      </c>
      <c r="BL38" s="567">
        <f t="shared" si="1"/>
        <v>22416138.369999997</v>
      </c>
      <c r="BM38" s="567">
        <f t="shared" si="1"/>
        <v>415597532.30999994</v>
      </c>
      <c r="BN38" s="567">
        <f t="shared" si="1"/>
        <v>220987859.65999997</v>
      </c>
      <c r="BO38" s="567">
        <f t="shared" si="1"/>
        <v>42816219.709999979</v>
      </c>
      <c r="BP38" s="567">
        <f t="shared" si="1"/>
        <v>41292705.620000005</v>
      </c>
      <c r="BQ38" s="567">
        <f t="shared" si="1"/>
        <v>43237421.479999997</v>
      </c>
      <c r="BR38" s="567">
        <f t="shared" si="1"/>
        <v>47682386.260000013</v>
      </c>
      <c r="BS38" s="567">
        <f t="shared" si="1"/>
        <v>23186945.790000007</v>
      </c>
      <c r="BT38" s="567">
        <f t="shared" si="1"/>
        <v>424199109.58000028</v>
      </c>
      <c r="BU38" s="567">
        <f t="shared" ref="BU38:CC38" si="2">SUM(BU6:BU37)</f>
        <v>39363813.459999993</v>
      </c>
      <c r="BV38" s="567">
        <f t="shared" si="2"/>
        <v>50400299.810000025</v>
      </c>
      <c r="BW38" s="567">
        <f t="shared" si="2"/>
        <v>98550809.859999999</v>
      </c>
      <c r="BX38" s="567">
        <f t="shared" si="2"/>
        <v>93709723.75</v>
      </c>
      <c r="BY38" s="567">
        <f t="shared" si="2"/>
        <v>212983918.69</v>
      </c>
      <c r="BZ38" s="567">
        <f t="shared" si="2"/>
        <v>57511758.639999986</v>
      </c>
      <c r="CA38" s="567">
        <f t="shared" si="2"/>
        <v>37177918.890000008</v>
      </c>
      <c r="CB38" s="567">
        <f t="shared" si="2"/>
        <v>44403756.599999994</v>
      </c>
      <c r="CC38" s="567">
        <f t="shared" si="2"/>
        <v>9645690853.2700996</v>
      </c>
    </row>
    <row r="39" spans="1:81" s="573" customFormat="1" ht="25.5" customHeight="1">
      <c r="A39" s="566" t="s">
        <v>6757</v>
      </c>
      <c r="B39" s="569" t="s">
        <v>2</v>
      </c>
      <c r="C39" s="570" t="s">
        <v>3</v>
      </c>
      <c r="D39" s="571"/>
      <c r="E39" s="571"/>
      <c r="F39" s="552" t="s">
        <v>726</v>
      </c>
      <c r="G39" s="553" t="s">
        <v>727</v>
      </c>
      <c r="H39" s="572">
        <v>1966800</v>
      </c>
      <c r="I39" s="572">
        <v>601028</v>
      </c>
      <c r="J39" s="572">
        <v>515850</v>
      </c>
      <c r="K39" s="572">
        <v>891039</v>
      </c>
      <c r="L39" s="572">
        <v>711489</v>
      </c>
      <c r="M39" s="572">
        <v>359650</v>
      </c>
      <c r="N39" s="572">
        <v>702150</v>
      </c>
      <c r="O39" s="572">
        <v>357100</v>
      </c>
      <c r="P39" s="572">
        <v>44550</v>
      </c>
      <c r="Q39" s="572">
        <v>714150</v>
      </c>
      <c r="R39" s="572">
        <v>156139</v>
      </c>
      <c r="S39" s="572">
        <v>231050</v>
      </c>
      <c r="T39" s="572">
        <v>259050</v>
      </c>
      <c r="U39" s="572">
        <v>396150</v>
      </c>
      <c r="V39" s="572">
        <v>52600</v>
      </c>
      <c r="W39" s="572">
        <v>121250</v>
      </c>
      <c r="X39" s="572">
        <v>86450</v>
      </c>
      <c r="Y39" s="572">
        <v>66400</v>
      </c>
      <c r="Z39" s="572">
        <v>850350</v>
      </c>
      <c r="AA39" s="572">
        <v>326350</v>
      </c>
      <c r="AB39" s="572">
        <v>178450</v>
      </c>
      <c r="AC39" s="572">
        <v>156100</v>
      </c>
      <c r="AD39" s="572">
        <v>62150</v>
      </c>
      <c r="AE39" s="572">
        <v>0</v>
      </c>
      <c r="AF39" s="572">
        <v>259250</v>
      </c>
      <c r="AG39" s="572">
        <v>1710.17</v>
      </c>
      <c r="AH39" s="572">
        <v>0</v>
      </c>
      <c r="AI39" s="572">
        <v>1905904</v>
      </c>
      <c r="AJ39" s="572">
        <v>253750</v>
      </c>
      <c r="AK39" s="572">
        <v>185000</v>
      </c>
      <c r="AL39" s="572">
        <v>100150</v>
      </c>
      <c r="AM39" s="572">
        <v>163000</v>
      </c>
      <c r="AN39" s="572">
        <v>312107.93</v>
      </c>
      <c r="AO39" s="572">
        <v>240400</v>
      </c>
      <c r="AP39" s="572">
        <v>156800</v>
      </c>
      <c r="AQ39" s="572">
        <v>445000</v>
      </c>
      <c r="AR39" s="572">
        <v>154800</v>
      </c>
      <c r="AS39" s="572">
        <v>172400</v>
      </c>
      <c r="AT39" s="572">
        <v>116850</v>
      </c>
      <c r="AU39" s="572">
        <v>880557.76</v>
      </c>
      <c r="AV39" s="572">
        <v>139750</v>
      </c>
      <c r="AW39" s="572">
        <v>197050</v>
      </c>
      <c r="AX39" s="572">
        <v>179700</v>
      </c>
      <c r="AY39" s="572">
        <v>190800</v>
      </c>
      <c r="AZ39" s="572">
        <v>455900</v>
      </c>
      <c r="BA39" s="572">
        <v>435700</v>
      </c>
      <c r="BB39" s="572">
        <v>1429200</v>
      </c>
      <c r="BC39" s="572">
        <v>228100</v>
      </c>
      <c r="BD39" s="572">
        <v>351950</v>
      </c>
      <c r="BE39" s="572">
        <v>353100</v>
      </c>
      <c r="BF39" s="572">
        <v>583450</v>
      </c>
      <c r="BG39" s="572">
        <v>646800</v>
      </c>
      <c r="BH39" s="572">
        <v>368050</v>
      </c>
      <c r="BI39" s="572">
        <v>358250</v>
      </c>
      <c r="BJ39" s="572">
        <v>204000</v>
      </c>
      <c r="BK39" s="572">
        <v>83700</v>
      </c>
      <c r="BL39" s="572">
        <v>128050</v>
      </c>
      <c r="BM39" s="572">
        <v>1761569.53</v>
      </c>
      <c r="BN39" s="572">
        <v>1087200</v>
      </c>
      <c r="BO39" s="572">
        <v>353350</v>
      </c>
      <c r="BP39" s="572">
        <v>151300</v>
      </c>
      <c r="BQ39" s="572">
        <v>214150</v>
      </c>
      <c r="BR39" s="572">
        <v>523250</v>
      </c>
      <c r="BS39" s="572">
        <v>136000</v>
      </c>
      <c r="BT39" s="572">
        <v>653000</v>
      </c>
      <c r="BU39" s="572">
        <v>145900</v>
      </c>
      <c r="BV39" s="572">
        <v>452950</v>
      </c>
      <c r="BW39" s="572">
        <v>444650</v>
      </c>
      <c r="BX39" s="572">
        <v>499050</v>
      </c>
      <c r="BY39" s="572">
        <v>444400</v>
      </c>
      <c r="BZ39" s="572">
        <v>298450</v>
      </c>
      <c r="CA39" s="572">
        <v>167350</v>
      </c>
      <c r="CB39" s="572">
        <v>108200</v>
      </c>
      <c r="CC39" s="555">
        <f>SUM(H39:CB39)</f>
        <v>28928294.390000001</v>
      </c>
    </row>
    <row r="40" spans="1:81" s="568" customFormat="1" ht="25.5" customHeight="1">
      <c r="A40" s="566"/>
      <c r="B40" s="1149" t="s">
        <v>6768</v>
      </c>
      <c r="C40" s="1150"/>
      <c r="D40" s="1150"/>
      <c r="E40" s="1150"/>
      <c r="F40" s="1150"/>
      <c r="G40" s="1151"/>
      <c r="H40" s="567">
        <f>SUM(H39)</f>
        <v>1966800</v>
      </c>
      <c r="I40" s="567">
        <f t="shared" ref="I40:BT40" si="3">SUM(I39)</f>
        <v>601028</v>
      </c>
      <c r="J40" s="567">
        <f t="shared" si="3"/>
        <v>515850</v>
      </c>
      <c r="K40" s="567">
        <f t="shared" si="3"/>
        <v>891039</v>
      </c>
      <c r="L40" s="567">
        <f t="shared" si="3"/>
        <v>711489</v>
      </c>
      <c r="M40" s="567">
        <f t="shared" si="3"/>
        <v>359650</v>
      </c>
      <c r="N40" s="567">
        <f t="shared" si="3"/>
        <v>702150</v>
      </c>
      <c r="O40" s="567">
        <f t="shared" si="3"/>
        <v>357100</v>
      </c>
      <c r="P40" s="567">
        <f t="shared" si="3"/>
        <v>44550</v>
      </c>
      <c r="Q40" s="567">
        <f t="shared" si="3"/>
        <v>714150</v>
      </c>
      <c r="R40" s="567">
        <f t="shared" si="3"/>
        <v>156139</v>
      </c>
      <c r="S40" s="567">
        <f t="shared" si="3"/>
        <v>231050</v>
      </c>
      <c r="T40" s="567">
        <f t="shared" si="3"/>
        <v>259050</v>
      </c>
      <c r="U40" s="567">
        <f t="shared" si="3"/>
        <v>396150</v>
      </c>
      <c r="V40" s="567">
        <f t="shared" si="3"/>
        <v>52600</v>
      </c>
      <c r="W40" s="567">
        <f t="shared" si="3"/>
        <v>121250</v>
      </c>
      <c r="X40" s="567">
        <f t="shared" si="3"/>
        <v>86450</v>
      </c>
      <c r="Y40" s="567">
        <f t="shared" si="3"/>
        <v>66400</v>
      </c>
      <c r="Z40" s="567">
        <f t="shared" si="3"/>
        <v>850350</v>
      </c>
      <c r="AA40" s="567">
        <f t="shared" si="3"/>
        <v>326350</v>
      </c>
      <c r="AB40" s="567">
        <f t="shared" si="3"/>
        <v>178450</v>
      </c>
      <c r="AC40" s="567">
        <f t="shared" si="3"/>
        <v>156100</v>
      </c>
      <c r="AD40" s="567">
        <f t="shared" si="3"/>
        <v>62150</v>
      </c>
      <c r="AE40" s="567">
        <f t="shared" si="3"/>
        <v>0</v>
      </c>
      <c r="AF40" s="567">
        <f t="shared" si="3"/>
        <v>259250</v>
      </c>
      <c r="AG40" s="567">
        <f t="shared" si="3"/>
        <v>1710.17</v>
      </c>
      <c r="AH40" s="567">
        <f t="shared" si="3"/>
        <v>0</v>
      </c>
      <c r="AI40" s="567">
        <f t="shared" si="3"/>
        <v>1905904</v>
      </c>
      <c r="AJ40" s="567">
        <f t="shared" si="3"/>
        <v>253750</v>
      </c>
      <c r="AK40" s="567">
        <f t="shared" si="3"/>
        <v>185000</v>
      </c>
      <c r="AL40" s="567">
        <f t="shared" si="3"/>
        <v>100150</v>
      </c>
      <c r="AM40" s="567">
        <f t="shared" si="3"/>
        <v>163000</v>
      </c>
      <c r="AN40" s="567">
        <f t="shared" si="3"/>
        <v>312107.93</v>
      </c>
      <c r="AO40" s="567">
        <f t="shared" si="3"/>
        <v>240400</v>
      </c>
      <c r="AP40" s="567">
        <f t="shared" si="3"/>
        <v>156800</v>
      </c>
      <c r="AQ40" s="567">
        <f t="shared" si="3"/>
        <v>445000</v>
      </c>
      <c r="AR40" s="567">
        <f t="shared" si="3"/>
        <v>154800</v>
      </c>
      <c r="AS40" s="567">
        <f t="shared" si="3"/>
        <v>172400</v>
      </c>
      <c r="AT40" s="567">
        <f t="shared" si="3"/>
        <v>116850</v>
      </c>
      <c r="AU40" s="567">
        <f t="shared" si="3"/>
        <v>880557.76</v>
      </c>
      <c r="AV40" s="567">
        <f t="shared" si="3"/>
        <v>139750</v>
      </c>
      <c r="AW40" s="567">
        <f t="shared" si="3"/>
        <v>197050</v>
      </c>
      <c r="AX40" s="567">
        <f t="shared" si="3"/>
        <v>179700</v>
      </c>
      <c r="AY40" s="567">
        <f t="shared" si="3"/>
        <v>190800</v>
      </c>
      <c r="AZ40" s="567">
        <f t="shared" si="3"/>
        <v>455900</v>
      </c>
      <c r="BA40" s="567">
        <f t="shared" si="3"/>
        <v>435700</v>
      </c>
      <c r="BB40" s="567">
        <f t="shared" si="3"/>
        <v>1429200</v>
      </c>
      <c r="BC40" s="567">
        <f t="shared" si="3"/>
        <v>228100</v>
      </c>
      <c r="BD40" s="567">
        <f t="shared" si="3"/>
        <v>351950</v>
      </c>
      <c r="BE40" s="567">
        <f t="shared" si="3"/>
        <v>353100</v>
      </c>
      <c r="BF40" s="567">
        <f t="shared" si="3"/>
        <v>583450</v>
      </c>
      <c r="BG40" s="567">
        <f t="shared" si="3"/>
        <v>646800</v>
      </c>
      <c r="BH40" s="567">
        <f t="shared" si="3"/>
        <v>368050</v>
      </c>
      <c r="BI40" s="567">
        <f t="shared" si="3"/>
        <v>358250</v>
      </c>
      <c r="BJ40" s="567">
        <f t="shared" si="3"/>
        <v>204000</v>
      </c>
      <c r="BK40" s="567">
        <f t="shared" si="3"/>
        <v>83700</v>
      </c>
      <c r="BL40" s="567">
        <f t="shared" si="3"/>
        <v>128050</v>
      </c>
      <c r="BM40" s="567">
        <f t="shared" si="3"/>
        <v>1761569.53</v>
      </c>
      <c r="BN40" s="567">
        <f t="shared" si="3"/>
        <v>1087200</v>
      </c>
      <c r="BO40" s="567">
        <f t="shared" si="3"/>
        <v>353350</v>
      </c>
      <c r="BP40" s="567">
        <f t="shared" si="3"/>
        <v>151300</v>
      </c>
      <c r="BQ40" s="567">
        <f t="shared" si="3"/>
        <v>214150</v>
      </c>
      <c r="BR40" s="567">
        <f t="shared" si="3"/>
        <v>523250</v>
      </c>
      <c r="BS40" s="567">
        <f t="shared" si="3"/>
        <v>136000</v>
      </c>
      <c r="BT40" s="567">
        <f t="shared" si="3"/>
        <v>653000</v>
      </c>
      <c r="BU40" s="567">
        <f t="shared" ref="BU40:CB40" si="4">SUM(BU39)</f>
        <v>145900</v>
      </c>
      <c r="BV40" s="567">
        <f t="shared" si="4"/>
        <v>452950</v>
      </c>
      <c r="BW40" s="567">
        <f t="shared" si="4"/>
        <v>444650</v>
      </c>
      <c r="BX40" s="567">
        <f t="shared" si="4"/>
        <v>499050</v>
      </c>
      <c r="BY40" s="567">
        <f t="shared" si="4"/>
        <v>444400</v>
      </c>
      <c r="BZ40" s="567">
        <f t="shared" si="4"/>
        <v>298450</v>
      </c>
      <c r="CA40" s="567">
        <f t="shared" si="4"/>
        <v>167350</v>
      </c>
      <c r="CB40" s="567">
        <f t="shared" si="4"/>
        <v>108200</v>
      </c>
      <c r="CC40" s="567">
        <f>SUM(CC39)</f>
        <v>28928294.390000001</v>
      </c>
    </row>
    <row r="41" spans="1:81" s="577" customFormat="1" ht="25.5" customHeight="1">
      <c r="A41" s="574" t="s">
        <v>1160</v>
      </c>
      <c r="B41" s="549" t="s">
        <v>4</v>
      </c>
      <c r="C41" s="550" t="s">
        <v>5</v>
      </c>
      <c r="D41" s="551">
        <v>41020</v>
      </c>
      <c r="E41" s="550" t="s">
        <v>6769</v>
      </c>
      <c r="F41" s="552" t="s">
        <v>71</v>
      </c>
      <c r="G41" s="553" t="s">
        <v>949</v>
      </c>
      <c r="H41" s="575">
        <v>858587.5</v>
      </c>
      <c r="I41" s="575">
        <v>587822</v>
      </c>
      <c r="J41" s="575">
        <v>23583</v>
      </c>
      <c r="K41" s="575">
        <v>1385</v>
      </c>
      <c r="L41" s="575">
        <v>13393.5</v>
      </c>
      <c r="M41" s="575">
        <v>0</v>
      </c>
      <c r="N41" s="575">
        <v>1036277.5</v>
      </c>
      <c r="O41" s="575">
        <v>40618</v>
      </c>
      <c r="P41" s="575">
        <v>43778</v>
      </c>
      <c r="Q41" s="575">
        <v>1522438.61</v>
      </c>
      <c r="R41" s="575">
        <v>53948</v>
      </c>
      <c r="S41" s="576">
        <v>71744</v>
      </c>
      <c r="T41" s="576">
        <v>701314</v>
      </c>
      <c r="U41" s="575">
        <v>417704</v>
      </c>
      <c r="V41" s="575">
        <v>30130</v>
      </c>
      <c r="W41" s="575">
        <v>155663.15</v>
      </c>
      <c r="X41" s="575">
        <v>65558.5</v>
      </c>
      <c r="Y41" s="575">
        <v>0</v>
      </c>
      <c r="Z41" s="575">
        <v>2555123.9700000002</v>
      </c>
      <c r="AA41" s="575">
        <v>1252257.3</v>
      </c>
      <c r="AB41" s="575">
        <v>748635.17</v>
      </c>
      <c r="AC41" s="575">
        <v>709479.25</v>
      </c>
      <c r="AD41" s="575">
        <v>945031</v>
      </c>
      <c r="AE41" s="575">
        <v>680859</v>
      </c>
      <c r="AF41" s="575">
        <v>521721</v>
      </c>
      <c r="AG41" s="575">
        <v>0</v>
      </c>
      <c r="AH41" s="575">
        <v>253852</v>
      </c>
      <c r="AI41" s="575">
        <v>533936.5</v>
      </c>
      <c r="AJ41" s="575">
        <v>0</v>
      </c>
      <c r="AK41" s="575">
        <v>109408</v>
      </c>
      <c r="AL41" s="575">
        <v>0</v>
      </c>
      <c r="AM41" s="575">
        <v>0</v>
      </c>
      <c r="AN41" s="575">
        <v>162304</v>
      </c>
      <c r="AO41" s="575">
        <v>15872</v>
      </c>
      <c r="AP41" s="575">
        <v>0</v>
      </c>
      <c r="AQ41" s="575">
        <v>0</v>
      </c>
      <c r="AR41" s="575">
        <v>0</v>
      </c>
      <c r="AS41" s="575">
        <v>30791</v>
      </c>
      <c r="AT41" s="575">
        <v>169846.5</v>
      </c>
      <c r="AU41" s="575">
        <v>21802.5</v>
      </c>
      <c r="AV41" s="575">
        <v>0</v>
      </c>
      <c r="AW41" s="575">
        <v>9162</v>
      </c>
      <c r="AX41" s="575">
        <v>0</v>
      </c>
      <c r="AY41" s="575">
        <v>83010</v>
      </c>
      <c r="AZ41" s="575">
        <v>0</v>
      </c>
      <c r="BA41" s="575">
        <v>4867</v>
      </c>
      <c r="BB41" s="575">
        <v>373123</v>
      </c>
      <c r="BC41" s="575">
        <v>17340</v>
      </c>
      <c r="BD41" s="575">
        <v>324418</v>
      </c>
      <c r="BE41" s="575">
        <v>0</v>
      </c>
      <c r="BF41" s="575">
        <v>0</v>
      </c>
      <c r="BG41" s="575">
        <v>37029</v>
      </c>
      <c r="BH41" s="575">
        <v>202465</v>
      </c>
      <c r="BI41" s="575">
        <v>46196.6</v>
      </c>
      <c r="BJ41" s="575">
        <v>154933</v>
      </c>
      <c r="BK41" s="575">
        <v>80603.5</v>
      </c>
      <c r="BL41" s="575">
        <v>0</v>
      </c>
      <c r="BM41" s="575">
        <v>51204</v>
      </c>
      <c r="BN41" s="575">
        <v>300</v>
      </c>
      <c r="BO41" s="575">
        <v>68791</v>
      </c>
      <c r="BP41" s="575">
        <v>0</v>
      </c>
      <c r="BQ41" s="575">
        <v>0</v>
      </c>
      <c r="BR41" s="575">
        <v>223163</v>
      </c>
      <c r="BS41" s="575">
        <v>0</v>
      </c>
      <c r="BT41" s="575">
        <v>12076</v>
      </c>
      <c r="BU41" s="575">
        <v>40032</v>
      </c>
      <c r="BV41" s="575">
        <v>0</v>
      </c>
      <c r="BW41" s="575">
        <v>22567.75</v>
      </c>
      <c r="BX41" s="575">
        <v>0</v>
      </c>
      <c r="BY41" s="575">
        <v>950902</v>
      </c>
      <c r="BZ41" s="575">
        <v>12863</v>
      </c>
      <c r="CA41" s="575">
        <v>4509</v>
      </c>
      <c r="CB41" s="576">
        <v>0</v>
      </c>
      <c r="CC41" s="555">
        <f>SUM(H41:CB41)</f>
        <v>17054418.800000001</v>
      </c>
    </row>
    <row r="42" spans="1:81" s="577" customFormat="1" ht="25.5" customHeight="1">
      <c r="A42" s="574" t="s">
        <v>1161</v>
      </c>
      <c r="B42" s="549" t="s">
        <v>4</v>
      </c>
      <c r="C42" s="550" t="s">
        <v>5</v>
      </c>
      <c r="D42" s="551">
        <v>41020</v>
      </c>
      <c r="E42" s="550" t="s">
        <v>6769</v>
      </c>
      <c r="F42" s="552" t="s">
        <v>72</v>
      </c>
      <c r="G42" s="553" t="s">
        <v>950</v>
      </c>
      <c r="H42" s="576">
        <v>16908340.68</v>
      </c>
      <c r="I42" s="575">
        <v>1268663</v>
      </c>
      <c r="J42" s="575">
        <v>2186355.4</v>
      </c>
      <c r="K42" s="575">
        <v>1354002</v>
      </c>
      <c r="L42" s="575">
        <v>379783</v>
      </c>
      <c r="M42" s="575">
        <v>0</v>
      </c>
      <c r="N42" s="575">
        <v>29944549.350000001</v>
      </c>
      <c r="O42" s="575">
        <v>664383.5</v>
      </c>
      <c r="P42" s="575">
        <v>53592</v>
      </c>
      <c r="Q42" s="575">
        <v>2028307</v>
      </c>
      <c r="R42" s="575">
        <v>0</v>
      </c>
      <c r="S42" s="576">
        <v>61877</v>
      </c>
      <c r="T42" s="575">
        <v>701837.12</v>
      </c>
      <c r="U42" s="575">
        <v>679910</v>
      </c>
      <c r="V42" s="575">
        <v>0</v>
      </c>
      <c r="W42" s="575">
        <v>20629.599999999999</v>
      </c>
      <c r="X42" s="575">
        <v>35341.5</v>
      </c>
      <c r="Y42" s="575">
        <v>24649</v>
      </c>
      <c r="Z42" s="575">
        <v>3909521.07</v>
      </c>
      <c r="AA42" s="575">
        <v>1381493</v>
      </c>
      <c r="AB42" s="575">
        <v>56087.25</v>
      </c>
      <c r="AC42" s="575">
        <v>1235827</v>
      </c>
      <c r="AD42" s="575">
        <v>0</v>
      </c>
      <c r="AE42" s="575">
        <v>4089</v>
      </c>
      <c r="AF42" s="575">
        <v>44628</v>
      </c>
      <c r="AG42" s="575">
        <v>0</v>
      </c>
      <c r="AH42" s="575">
        <v>18221</v>
      </c>
      <c r="AI42" s="575">
        <v>34850921.310000002</v>
      </c>
      <c r="AJ42" s="575">
        <v>51798</v>
      </c>
      <c r="AK42" s="575">
        <v>65952</v>
      </c>
      <c r="AL42" s="575">
        <v>13515</v>
      </c>
      <c r="AM42" s="575">
        <v>21275</v>
      </c>
      <c r="AN42" s="575">
        <v>48353</v>
      </c>
      <c r="AO42" s="575">
        <v>17172</v>
      </c>
      <c r="AP42" s="575">
        <v>18377</v>
      </c>
      <c r="AQ42" s="575">
        <v>29903</v>
      </c>
      <c r="AR42" s="575">
        <v>0</v>
      </c>
      <c r="AS42" s="575">
        <v>31916.22</v>
      </c>
      <c r="AT42" s="575">
        <v>11316</v>
      </c>
      <c r="AU42" s="576">
        <v>4624390.1500000004</v>
      </c>
      <c r="AV42" s="575">
        <v>7931</v>
      </c>
      <c r="AW42" s="575">
        <v>21114</v>
      </c>
      <c r="AX42" s="575">
        <v>105358</v>
      </c>
      <c r="AY42" s="575">
        <v>9214</v>
      </c>
      <c r="AZ42" s="575">
        <v>0</v>
      </c>
      <c r="BA42" s="575">
        <v>39276</v>
      </c>
      <c r="BB42" s="576">
        <v>6045501.5</v>
      </c>
      <c r="BC42" s="575">
        <v>1191</v>
      </c>
      <c r="BD42" s="575">
        <v>135201</v>
      </c>
      <c r="BE42" s="575">
        <v>165592</v>
      </c>
      <c r="BF42" s="575">
        <v>214993</v>
      </c>
      <c r="BG42" s="575">
        <v>74050</v>
      </c>
      <c r="BH42" s="575">
        <v>866551.75</v>
      </c>
      <c r="BI42" s="575">
        <v>647049.25</v>
      </c>
      <c r="BJ42" s="575">
        <v>558753</v>
      </c>
      <c r="BK42" s="575">
        <v>29247</v>
      </c>
      <c r="BL42" s="575">
        <v>0</v>
      </c>
      <c r="BM42" s="576">
        <v>6828024.25</v>
      </c>
      <c r="BN42" s="575">
        <v>606051.25</v>
      </c>
      <c r="BO42" s="575">
        <v>30554</v>
      </c>
      <c r="BP42" s="575">
        <v>68030</v>
      </c>
      <c r="BQ42" s="575">
        <v>124360</v>
      </c>
      <c r="BR42" s="575">
        <v>58815</v>
      </c>
      <c r="BS42" s="575">
        <v>104638</v>
      </c>
      <c r="BT42" s="575">
        <v>3237152.72</v>
      </c>
      <c r="BU42" s="575">
        <v>51048.5</v>
      </c>
      <c r="BV42" s="575">
        <v>0</v>
      </c>
      <c r="BW42" s="575">
        <v>41975.25</v>
      </c>
      <c r="BX42" s="575">
        <v>75992</v>
      </c>
      <c r="BY42" s="575">
        <v>2248431.69</v>
      </c>
      <c r="BZ42" s="575">
        <v>25415</v>
      </c>
      <c r="CA42" s="575">
        <v>24283</v>
      </c>
      <c r="CB42" s="576">
        <v>0</v>
      </c>
      <c r="CC42" s="555">
        <f t="shared" ref="CC42:CC55" si="5">SUM(H42:CB42)</f>
        <v>125192768.31</v>
      </c>
    </row>
    <row r="43" spans="1:81" s="577" customFormat="1" ht="25.5" customHeight="1">
      <c r="A43" s="574" t="s">
        <v>1160</v>
      </c>
      <c r="B43" s="549" t="s">
        <v>4</v>
      </c>
      <c r="C43" s="550" t="s">
        <v>5</v>
      </c>
      <c r="D43" s="551">
        <v>41020</v>
      </c>
      <c r="E43" s="550" t="s">
        <v>6769</v>
      </c>
      <c r="F43" s="552" t="s">
        <v>1140</v>
      </c>
      <c r="G43" s="553" t="s">
        <v>6770</v>
      </c>
      <c r="H43" s="576">
        <v>0</v>
      </c>
      <c r="I43" s="575">
        <v>0</v>
      </c>
      <c r="J43" s="575">
        <v>0</v>
      </c>
      <c r="K43" s="575">
        <v>17743</v>
      </c>
      <c r="L43" s="575">
        <v>1505</v>
      </c>
      <c r="M43" s="575">
        <v>0</v>
      </c>
      <c r="N43" s="575">
        <v>42574.75</v>
      </c>
      <c r="O43" s="575">
        <v>0</v>
      </c>
      <c r="P43" s="575">
        <v>0</v>
      </c>
      <c r="Q43" s="575">
        <v>0</v>
      </c>
      <c r="R43" s="575">
        <v>0</v>
      </c>
      <c r="S43" s="575">
        <v>0</v>
      </c>
      <c r="T43" s="575">
        <v>6146.5</v>
      </c>
      <c r="U43" s="575">
        <v>0</v>
      </c>
      <c r="V43" s="575">
        <v>0</v>
      </c>
      <c r="W43" s="575">
        <v>0</v>
      </c>
      <c r="X43" s="575">
        <v>0</v>
      </c>
      <c r="Y43" s="575">
        <v>0</v>
      </c>
      <c r="Z43" s="575">
        <v>0</v>
      </c>
      <c r="AA43" s="575">
        <v>491</v>
      </c>
      <c r="AB43" s="575">
        <v>0</v>
      </c>
      <c r="AC43" s="575">
        <v>248</v>
      </c>
      <c r="AD43" s="575">
        <v>0</v>
      </c>
      <c r="AE43" s="575">
        <v>7788</v>
      </c>
      <c r="AF43" s="575">
        <v>0</v>
      </c>
      <c r="AG43" s="575">
        <v>0</v>
      </c>
      <c r="AH43" s="575">
        <v>0</v>
      </c>
      <c r="AI43" s="576">
        <v>0</v>
      </c>
      <c r="AJ43" s="575">
        <v>0</v>
      </c>
      <c r="AK43" s="575">
        <v>0</v>
      </c>
      <c r="AL43" s="575">
        <v>0</v>
      </c>
      <c r="AM43" s="575">
        <v>0</v>
      </c>
      <c r="AN43" s="575">
        <v>0</v>
      </c>
      <c r="AO43" s="575">
        <v>0</v>
      </c>
      <c r="AP43" s="575">
        <v>0</v>
      </c>
      <c r="AQ43" s="575">
        <v>0</v>
      </c>
      <c r="AR43" s="575">
        <v>0</v>
      </c>
      <c r="AS43" s="575">
        <v>3278</v>
      </c>
      <c r="AT43" s="575">
        <v>0</v>
      </c>
      <c r="AU43" s="576">
        <v>0</v>
      </c>
      <c r="AV43" s="575">
        <v>0</v>
      </c>
      <c r="AW43" s="576">
        <v>0</v>
      </c>
      <c r="AX43" s="575">
        <v>0</v>
      </c>
      <c r="AY43" s="575">
        <v>0</v>
      </c>
      <c r="AZ43" s="575">
        <v>0</v>
      </c>
      <c r="BA43" s="575">
        <v>0</v>
      </c>
      <c r="BB43" s="575">
        <v>85968.5</v>
      </c>
      <c r="BC43" s="575">
        <v>0</v>
      </c>
      <c r="BD43" s="575">
        <v>0</v>
      </c>
      <c r="BE43" s="575">
        <v>0</v>
      </c>
      <c r="BF43" s="575">
        <v>0</v>
      </c>
      <c r="BG43" s="575">
        <v>0</v>
      </c>
      <c r="BH43" s="575">
        <v>0</v>
      </c>
      <c r="BI43" s="575">
        <v>0</v>
      </c>
      <c r="BJ43" s="575">
        <v>0</v>
      </c>
      <c r="BK43" s="575">
        <v>0</v>
      </c>
      <c r="BL43" s="575">
        <v>0</v>
      </c>
      <c r="BM43" s="575">
        <v>131675.5</v>
      </c>
      <c r="BN43" s="575">
        <v>0</v>
      </c>
      <c r="BO43" s="575">
        <v>0</v>
      </c>
      <c r="BP43" s="575">
        <v>0</v>
      </c>
      <c r="BQ43" s="575">
        <v>0</v>
      </c>
      <c r="BR43" s="575">
        <v>0</v>
      </c>
      <c r="BS43" s="575">
        <v>0</v>
      </c>
      <c r="BT43" s="575">
        <v>12208</v>
      </c>
      <c r="BU43" s="575">
        <v>0</v>
      </c>
      <c r="BV43" s="575">
        <v>0</v>
      </c>
      <c r="BW43" s="575">
        <v>0</v>
      </c>
      <c r="BX43" s="575">
        <v>0</v>
      </c>
      <c r="BY43" s="575">
        <v>0</v>
      </c>
      <c r="BZ43" s="575">
        <v>0</v>
      </c>
      <c r="CA43" s="575">
        <v>0</v>
      </c>
      <c r="CB43" s="576">
        <v>0</v>
      </c>
      <c r="CC43" s="555">
        <f t="shared" si="5"/>
        <v>309626.25</v>
      </c>
    </row>
    <row r="44" spans="1:81" s="577" customFormat="1" ht="25.5" customHeight="1">
      <c r="A44" s="574" t="s">
        <v>1161</v>
      </c>
      <c r="B44" s="549" t="s">
        <v>4</v>
      </c>
      <c r="C44" s="550" t="s">
        <v>5</v>
      </c>
      <c r="D44" s="551">
        <v>41020</v>
      </c>
      <c r="E44" s="550" t="s">
        <v>6769</v>
      </c>
      <c r="F44" s="552" t="s">
        <v>1141</v>
      </c>
      <c r="G44" s="553" t="s">
        <v>6771</v>
      </c>
      <c r="H44" s="575">
        <v>0</v>
      </c>
      <c r="I44" s="575">
        <v>0</v>
      </c>
      <c r="J44" s="575">
        <v>0</v>
      </c>
      <c r="K44" s="575">
        <v>0</v>
      </c>
      <c r="L44" s="575">
        <v>0</v>
      </c>
      <c r="M44" s="575">
        <v>0</v>
      </c>
      <c r="N44" s="576">
        <v>0</v>
      </c>
      <c r="O44" s="575">
        <v>0</v>
      </c>
      <c r="P44" s="575">
        <v>0</v>
      </c>
      <c r="Q44" s="575">
        <v>0</v>
      </c>
      <c r="R44" s="575">
        <v>0</v>
      </c>
      <c r="S44" s="575">
        <v>0</v>
      </c>
      <c r="T44" s="575">
        <v>0</v>
      </c>
      <c r="U44" s="575">
        <v>0</v>
      </c>
      <c r="V44" s="575">
        <v>0</v>
      </c>
      <c r="W44" s="575">
        <v>0</v>
      </c>
      <c r="X44" s="575">
        <v>0</v>
      </c>
      <c r="Y44" s="575">
        <v>0</v>
      </c>
      <c r="Z44" s="575">
        <v>0</v>
      </c>
      <c r="AA44" s="575">
        <v>70613.13</v>
      </c>
      <c r="AB44" s="575">
        <v>0</v>
      </c>
      <c r="AC44" s="575">
        <v>0</v>
      </c>
      <c r="AD44" s="575">
        <v>0</v>
      </c>
      <c r="AE44" s="575">
        <v>0</v>
      </c>
      <c r="AF44" s="576">
        <v>0</v>
      </c>
      <c r="AG44" s="575">
        <v>0</v>
      </c>
      <c r="AH44" s="575">
        <v>0</v>
      </c>
      <c r="AI44" s="576">
        <v>0</v>
      </c>
      <c r="AJ44" s="575">
        <v>0</v>
      </c>
      <c r="AK44" s="575">
        <v>0</v>
      </c>
      <c r="AL44" s="575">
        <v>0</v>
      </c>
      <c r="AM44" s="575">
        <v>0</v>
      </c>
      <c r="AN44" s="575">
        <v>0</v>
      </c>
      <c r="AO44" s="575">
        <v>0</v>
      </c>
      <c r="AP44" s="575">
        <v>0</v>
      </c>
      <c r="AQ44" s="575">
        <v>0</v>
      </c>
      <c r="AR44" s="575">
        <v>0</v>
      </c>
      <c r="AS44" s="575">
        <v>0</v>
      </c>
      <c r="AT44" s="575">
        <v>0</v>
      </c>
      <c r="AU44" s="576">
        <v>0</v>
      </c>
      <c r="AV44" s="575">
        <v>0</v>
      </c>
      <c r="AW44" s="575">
        <v>0</v>
      </c>
      <c r="AX44" s="575">
        <v>0</v>
      </c>
      <c r="AY44" s="575">
        <v>0</v>
      </c>
      <c r="AZ44" s="575">
        <v>0</v>
      </c>
      <c r="BA44" s="575">
        <v>0</v>
      </c>
      <c r="BB44" s="576">
        <v>0</v>
      </c>
      <c r="BC44" s="575">
        <v>0</v>
      </c>
      <c r="BD44" s="575">
        <v>0</v>
      </c>
      <c r="BE44" s="575">
        <v>0</v>
      </c>
      <c r="BF44" s="575">
        <v>0</v>
      </c>
      <c r="BG44" s="575">
        <v>0</v>
      </c>
      <c r="BH44" s="575">
        <v>0</v>
      </c>
      <c r="BI44" s="575">
        <v>0</v>
      </c>
      <c r="BJ44" s="575">
        <v>0</v>
      </c>
      <c r="BK44" s="575">
        <v>0</v>
      </c>
      <c r="BL44" s="575">
        <v>0</v>
      </c>
      <c r="BM44" s="576">
        <v>30879.88</v>
      </c>
      <c r="BN44" s="575">
        <v>0</v>
      </c>
      <c r="BO44" s="575">
        <v>0</v>
      </c>
      <c r="BP44" s="575">
        <v>0</v>
      </c>
      <c r="BQ44" s="575">
        <v>0</v>
      </c>
      <c r="BR44" s="575">
        <v>0</v>
      </c>
      <c r="BS44" s="575">
        <v>0</v>
      </c>
      <c r="BT44" s="576">
        <v>0</v>
      </c>
      <c r="BU44" s="575">
        <v>0</v>
      </c>
      <c r="BV44" s="575">
        <v>0</v>
      </c>
      <c r="BW44" s="575">
        <v>0</v>
      </c>
      <c r="BX44" s="575">
        <v>0</v>
      </c>
      <c r="BY44" s="575">
        <v>0</v>
      </c>
      <c r="BZ44" s="575">
        <v>0</v>
      </c>
      <c r="CA44" s="575">
        <v>0</v>
      </c>
      <c r="CB44" s="576">
        <v>0</v>
      </c>
      <c r="CC44" s="555">
        <f t="shared" si="5"/>
        <v>101493.01000000001</v>
      </c>
    </row>
    <row r="45" spans="1:81" s="577" customFormat="1" ht="25.5" customHeight="1">
      <c r="A45" s="574" t="s">
        <v>6757</v>
      </c>
      <c r="B45" s="549" t="s">
        <v>4</v>
      </c>
      <c r="C45" s="550" t="s">
        <v>5</v>
      </c>
      <c r="D45" s="551">
        <v>41020</v>
      </c>
      <c r="E45" s="550" t="s">
        <v>6769</v>
      </c>
      <c r="F45" s="552" t="s">
        <v>1142</v>
      </c>
      <c r="G45" s="553" t="s">
        <v>6772</v>
      </c>
      <c r="H45" s="575">
        <v>0</v>
      </c>
      <c r="I45" s="575">
        <v>0</v>
      </c>
      <c r="J45" s="575">
        <v>0</v>
      </c>
      <c r="K45" s="575">
        <v>0</v>
      </c>
      <c r="L45" s="575">
        <v>0</v>
      </c>
      <c r="M45" s="575">
        <v>0</v>
      </c>
      <c r="N45" s="575">
        <v>0</v>
      </c>
      <c r="O45" s="575">
        <v>0</v>
      </c>
      <c r="P45" s="575">
        <v>0</v>
      </c>
      <c r="Q45" s="575">
        <v>0</v>
      </c>
      <c r="R45" s="575">
        <v>-50</v>
      </c>
      <c r="S45" s="575">
        <v>0</v>
      </c>
      <c r="T45" s="576">
        <v>0</v>
      </c>
      <c r="U45" s="575">
        <v>0</v>
      </c>
      <c r="V45" s="575">
        <v>0</v>
      </c>
      <c r="W45" s="575">
        <v>0</v>
      </c>
      <c r="X45" s="575">
        <v>-5884.68</v>
      </c>
      <c r="Y45" s="575">
        <v>0</v>
      </c>
      <c r="Z45" s="575">
        <v>0</v>
      </c>
      <c r="AA45" s="575">
        <v>0</v>
      </c>
      <c r="AB45" s="575">
        <v>0</v>
      </c>
      <c r="AC45" s="575">
        <v>0</v>
      </c>
      <c r="AD45" s="576">
        <v>0</v>
      </c>
      <c r="AE45" s="575">
        <v>-4</v>
      </c>
      <c r="AF45" s="575">
        <v>0</v>
      </c>
      <c r="AG45" s="575">
        <v>0</v>
      </c>
      <c r="AH45" s="576">
        <v>0</v>
      </c>
      <c r="AI45" s="575">
        <v>0</v>
      </c>
      <c r="AJ45" s="575">
        <v>0</v>
      </c>
      <c r="AK45" s="575">
        <v>0</v>
      </c>
      <c r="AL45" s="575">
        <v>0</v>
      </c>
      <c r="AM45" s="575">
        <v>0</v>
      </c>
      <c r="AN45" s="575">
        <v>0</v>
      </c>
      <c r="AO45" s="575">
        <v>0</v>
      </c>
      <c r="AP45" s="575">
        <v>0</v>
      </c>
      <c r="AQ45" s="575">
        <v>0</v>
      </c>
      <c r="AR45" s="575">
        <v>0</v>
      </c>
      <c r="AS45" s="575">
        <v>0</v>
      </c>
      <c r="AT45" s="575">
        <v>0</v>
      </c>
      <c r="AU45" s="575">
        <v>0</v>
      </c>
      <c r="AV45" s="575">
        <v>0</v>
      </c>
      <c r="AW45" s="575">
        <v>0</v>
      </c>
      <c r="AX45" s="575">
        <v>0</v>
      </c>
      <c r="AY45" s="575">
        <v>0</v>
      </c>
      <c r="AZ45" s="575">
        <v>0</v>
      </c>
      <c r="BA45" s="576">
        <v>0</v>
      </c>
      <c r="BB45" s="575">
        <v>0</v>
      </c>
      <c r="BC45" s="575">
        <v>0</v>
      </c>
      <c r="BD45" s="575">
        <v>-1080310.3400000001</v>
      </c>
      <c r="BE45" s="575">
        <v>0</v>
      </c>
      <c r="BF45" s="575">
        <v>-141600.93</v>
      </c>
      <c r="BG45" s="576">
        <v>0</v>
      </c>
      <c r="BH45" s="575">
        <v>0</v>
      </c>
      <c r="BI45" s="575">
        <v>0</v>
      </c>
      <c r="BJ45" s="575">
        <v>0</v>
      </c>
      <c r="BK45" s="575">
        <v>0</v>
      </c>
      <c r="BL45" s="575">
        <v>0</v>
      </c>
      <c r="BM45" s="575">
        <v>0</v>
      </c>
      <c r="BN45" s="575">
        <v>0</v>
      </c>
      <c r="BO45" s="575">
        <v>0</v>
      </c>
      <c r="BP45" s="575">
        <v>-2989</v>
      </c>
      <c r="BQ45" s="575">
        <v>0</v>
      </c>
      <c r="BR45" s="575">
        <v>0</v>
      </c>
      <c r="BS45" s="575">
        <v>0</v>
      </c>
      <c r="BT45" s="575">
        <v>0</v>
      </c>
      <c r="BU45" s="575">
        <v>0</v>
      </c>
      <c r="BV45" s="575">
        <v>0</v>
      </c>
      <c r="BW45" s="576">
        <v>0</v>
      </c>
      <c r="BX45" s="576">
        <v>0</v>
      </c>
      <c r="BY45" s="575">
        <v>0</v>
      </c>
      <c r="BZ45" s="575">
        <v>0</v>
      </c>
      <c r="CA45" s="575">
        <v>0</v>
      </c>
      <c r="CB45" s="576">
        <v>0</v>
      </c>
      <c r="CC45" s="555">
        <f t="shared" si="5"/>
        <v>-1230838.95</v>
      </c>
    </row>
    <row r="46" spans="1:81" s="577" customFormat="1" ht="25.5" customHeight="1">
      <c r="A46" s="574" t="s">
        <v>6757</v>
      </c>
      <c r="B46" s="549" t="s">
        <v>4</v>
      </c>
      <c r="C46" s="550" t="s">
        <v>5</v>
      </c>
      <c r="D46" s="551">
        <v>42020</v>
      </c>
      <c r="E46" s="550" t="s">
        <v>6773</v>
      </c>
      <c r="F46" s="552" t="s">
        <v>1143</v>
      </c>
      <c r="G46" s="553" t="s">
        <v>6774</v>
      </c>
      <c r="H46" s="575">
        <v>0</v>
      </c>
      <c r="I46" s="575">
        <v>0</v>
      </c>
      <c r="J46" s="576">
        <v>0</v>
      </c>
      <c r="K46" s="575">
        <v>0</v>
      </c>
      <c r="L46" s="575">
        <v>0</v>
      </c>
      <c r="M46" s="575">
        <v>0</v>
      </c>
      <c r="N46" s="575">
        <v>0</v>
      </c>
      <c r="O46" s="575">
        <v>0</v>
      </c>
      <c r="P46" s="575">
        <v>0</v>
      </c>
      <c r="Q46" s="575">
        <v>0</v>
      </c>
      <c r="R46" s="575">
        <v>0</v>
      </c>
      <c r="S46" s="575">
        <v>0</v>
      </c>
      <c r="T46" s="575">
        <v>0</v>
      </c>
      <c r="U46" s="575">
        <v>0</v>
      </c>
      <c r="V46" s="575">
        <v>0</v>
      </c>
      <c r="W46" s="575">
        <v>0</v>
      </c>
      <c r="X46" s="575">
        <v>4379.82</v>
      </c>
      <c r="Y46" s="575">
        <v>0</v>
      </c>
      <c r="Z46" s="575">
        <v>0</v>
      </c>
      <c r="AA46" s="575">
        <v>0</v>
      </c>
      <c r="AB46" s="575">
        <v>0</v>
      </c>
      <c r="AC46" s="575">
        <v>0</v>
      </c>
      <c r="AD46" s="575">
        <v>0</v>
      </c>
      <c r="AE46" s="575">
        <v>0</v>
      </c>
      <c r="AF46" s="575">
        <v>0</v>
      </c>
      <c r="AG46" s="575">
        <v>0</v>
      </c>
      <c r="AH46" s="575">
        <v>0</v>
      </c>
      <c r="AI46" s="575">
        <v>0</v>
      </c>
      <c r="AJ46" s="575">
        <v>0</v>
      </c>
      <c r="AK46" s="575">
        <v>0</v>
      </c>
      <c r="AL46" s="575">
        <v>19393</v>
      </c>
      <c r="AM46" s="575">
        <v>0</v>
      </c>
      <c r="AN46" s="575">
        <v>0</v>
      </c>
      <c r="AO46" s="575">
        <v>0</v>
      </c>
      <c r="AP46" s="575">
        <v>0</v>
      </c>
      <c r="AQ46" s="575">
        <v>0</v>
      </c>
      <c r="AR46" s="575">
        <v>0</v>
      </c>
      <c r="AS46" s="575">
        <v>0</v>
      </c>
      <c r="AT46" s="575">
        <v>0</v>
      </c>
      <c r="AU46" s="575">
        <v>0</v>
      </c>
      <c r="AV46" s="575">
        <v>0</v>
      </c>
      <c r="AW46" s="575">
        <v>0</v>
      </c>
      <c r="AX46" s="575">
        <v>0</v>
      </c>
      <c r="AY46" s="575">
        <v>0</v>
      </c>
      <c r="AZ46" s="575">
        <v>0</v>
      </c>
      <c r="BA46" s="575">
        <v>0</v>
      </c>
      <c r="BB46" s="575">
        <v>11282.83</v>
      </c>
      <c r="BC46" s="575">
        <v>0</v>
      </c>
      <c r="BD46" s="575">
        <v>31480</v>
      </c>
      <c r="BE46" s="575">
        <v>0</v>
      </c>
      <c r="BF46" s="575">
        <v>437.27</v>
      </c>
      <c r="BG46" s="575">
        <v>0</v>
      </c>
      <c r="BH46" s="575">
        <v>0</v>
      </c>
      <c r="BI46" s="575">
        <v>0</v>
      </c>
      <c r="BJ46" s="575">
        <v>0</v>
      </c>
      <c r="BK46" s="575">
        <v>0</v>
      </c>
      <c r="BL46" s="575">
        <v>0</v>
      </c>
      <c r="BM46" s="575">
        <v>0</v>
      </c>
      <c r="BN46" s="575">
        <v>0</v>
      </c>
      <c r="BO46" s="575">
        <v>0</v>
      </c>
      <c r="BP46" s="575">
        <v>0</v>
      </c>
      <c r="BQ46" s="575">
        <v>0</v>
      </c>
      <c r="BR46" s="575">
        <v>0</v>
      </c>
      <c r="BS46" s="575">
        <v>0</v>
      </c>
      <c r="BT46" s="575">
        <v>0</v>
      </c>
      <c r="BU46" s="575">
        <v>0</v>
      </c>
      <c r="BV46" s="575">
        <v>0</v>
      </c>
      <c r="BW46" s="575">
        <v>0</v>
      </c>
      <c r="BX46" s="575">
        <v>0</v>
      </c>
      <c r="BY46" s="575">
        <v>14216.01</v>
      </c>
      <c r="BZ46" s="575">
        <v>0</v>
      </c>
      <c r="CA46" s="575">
        <v>0</v>
      </c>
      <c r="CB46" s="576">
        <v>0</v>
      </c>
      <c r="CC46" s="555">
        <f t="shared" si="5"/>
        <v>81188.929999999993</v>
      </c>
    </row>
    <row r="47" spans="1:81" s="568" customFormat="1" ht="25.5" customHeight="1">
      <c r="A47" s="566"/>
      <c r="B47" s="1149" t="s">
        <v>6775</v>
      </c>
      <c r="C47" s="1150"/>
      <c r="D47" s="1150"/>
      <c r="E47" s="1150"/>
      <c r="F47" s="1150"/>
      <c r="G47" s="1151"/>
      <c r="H47" s="567">
        <f>SUM(H41:H46)</f>
        <v>17766928.18</v>
      </c>
      <c r="I47" s="567">
        <f t="shared" ref="I47:BT47" si="6">SUM(I41:I46)</f>
        <v>1856485</v>
      </c>
      <c r="J47" s="567">
        <f t="shared" si="6"/>
        <v>2209938.4</v>
      </c>
      <c r="K47" s="567">
        <f t="shared" si="6"/>
        <v>1373130</v>
      </c>
      <c r="L47" s="567">
        <f t="shared" si="6"/>
        <v>394681.5</v>
      </c>
      <c r="M47" s="567">
        <f t="shared" si="6"/>
        <v>0</v>
      </c>
      <c r="N47" s="567">
        <f t="shared" si="6"/>
        <v>31023401.600000001</v>
      </c>
      <c r="O47" s="567">
        <f t="shared" si="6"/>
        <v>705001.5</v>
      </c>
      <c r="P47" s="567">
        <f t="shared" si="6"/>
        <v>97370</v>
      </c>
      <c r="Q47" s="567">
        <f t="shared" si="6"/>
        <v>3550745.6100000003</v>
      </c>
      <c r="R47" s="567">
        <f t="shared" si="6"/>
        <v>53898</v>
      </c>
      <c r="S47" s="567">
        <f t="shared" si="6"/>
        <v>133621</v>
      </c>
      <c r="T47" s="567">
        <f t="shared" si="6"/>
        <v>1409297.62</v>
      </c>
      <c r="U47" s="567">
        <f t="shared" si="6"/>
        <v>1097614</v>
      </c>
      <c r="V47" s="567">
        <f t="shared" si="6"/>
        <v>30130</v>
      </c>
      <c r="W47" s="567">
        <f t="shared" si="6"/>
        <v>176292.75</v>
      </c>
      <c r="X47" s="567">
        <f t="shared" si="6"/>
        <v>99395.140000000014</v>
      </c>
      <c r="Y47" s="567">
        <f t="shared" si="6"/>
        <v>24649</v>
      </c>
      <c r="Z47" s="567">
        <f t="shared" si="6"/>
        <v>6464645.04</v>
      </c>
      <c r="AA47" s="567">
        <f t="shared" si="6"/>
        <v>2704854.4299999997</v>
      </c>
      <c r="AB47" s="567">
        <f t="shared" si="6"/>
        <v>804722.42</v>
      </c>
      <c r="AC47" s="567">
        <f t="shared" si="6"/>
        <v>1945554.25</v>
      </c>
      <c r="AD47" s="567">
        <f t="shared" si="6"/>
        <v>945031</v>
      </c>
      <c r="AE47" s="567">
        <f t="shared" si="6"/>
        <v>692732</v>
      </c>
      <c r="AF47" s="567">
        <f t="shared" si="6"/>
        <v>566349</v>
      </c>
      <c r="AG47" s="567">
        <f t="shared" si="6"/>
        <v>0</v>
      </c>
      <c r="AH47" s="567">
        <f t="shared" si="6"/>
        <v>272073</v>
      </c>
      <c r="AI47" s="567">
        <f t="shared" si="6"/>
        <v>35384857.810000002</v>
      </c>
      <c r="AJ47" s="567">
        <f t="shared" si="6"/>
        <v>51798</v>
      </c>
      <c r="AK47" s="567">
        <f t="shared" si="6"/>
        <v>175360</v>
      </c>
      <c r="AL47" s="567">
        <f t="shared" si="6"/>
        <v>32908</v>
      </c>
      <c r="AM47" s="567">
        <f t="shared" si="6"/>
        <v>21275</v>
      </c>
      <c r="AN47" s="567">
        <f t="shared" si="6"/>
        <v>210657</v>
      </c>
      <c r="AO47" s="567">
        <f t="shared" si="6"/>
        <v>33044</v>
      </c>
      <c r="AP47" s="567">
        <f t="shared" si="6"/>
        <v>18377</v>
      </c>
      <c r="AQ47" s="567">
        <f t="shared" si="6"/>
        <v>29903</v>
      </c>
      <c r="AR47" s="567">
        <f t="shared" si="6"/>
        <v>0</v>
      </c>
      <c r="AS47" s="567">
        <f t="shared" si="6"/>
        <v>65985.22</v>
      </c>
      <c r="AT47" s="567">
        <f t="shared" si="6"/>
        <v>181162.5</v>
      </c>
      <c r="AU47" s="567">
        <f t="shared" si="6"/>
        <v>4646192.6500000004</v>
      </c>
      <c r="AV47" s="567">
        <f t="shared" si="6"/>
        <v>7931</v>
      </c>
      <c r="AW47" s="567">
        <f t="shared" si="6"/>
        <v>30276</v>
      </c>
      <c r="AX47" s="567">
        <f t="shared" si="6"/>
        <v>105358</v>
      </c>
      <c r="AY47" s="567">
        <f t="shared" si="6"/>
        <v>92224</v>
      </c>
      <c r="AZ47" s="567">
        <f t="shared" si="6"/>
        <v>0</v>
      </c>
      <c r="BA47" s="567">
        <f t="shared" si="6"/>
        <v>44143</v>
      </c>
      <c r="BB47" s="567">
        <f t="shared" si="6"/>
        <v>6515875.8300000001</v>
      </c>
      <c r="BC47" s="567">
        <f t="shared" si="6"/>
        <v>18531</v>
      </c>
      <c r="BD47" s="567">
        <f t="shared" si="6"/>
        <v>-589211.34000000008</v>
      </c>
      <c r="BE47" s="567">
        <f t="shared" si="6"/>
        <v>165592</v>
      </c>
      <c r="BF47" s="567">
        <f t="shared" si="6"/>
        <v>73829.340000000011</v>
      </c>
      <c r="BG47" s="567">
        <f t="shared" si="6"/>
        <v>111079</v>
      </c>
      <c r="BH47" s="567">
        <f t="shared" si="6"/>
        <v>1069016.75</v>
      </c>
      <c r="BI47" s="567">
        <f t="shared" si="6"/>
        <v>693245.85</v>
      </c>
      <c r="BJ47" s="567">
        <f t="shared" si="6"/>
        <v>713686</v>
      </c>
      <c r="BK47" s="567">
        <f t="shared" si="6"/>
        <v>109850.5</v>
      </c>
      <c r="BL47" s="567">
        <f t="shared" si="6"/>
        <v>0</v>
      </c>
      <c r="BM47" s="567">
        <f t="shared" si="6"/>
        <v>7041783.6299999999</v>
      </c>
      <c r="BN47" s="567">
        <f t="shared" si="6"/>
        <v>606351.25</v>
      </c>
      <c r="BO47" s="567">
        <f t="shared" si="6"/>
        <v>99345</v>
      </c>
      <c r="BP47" s="567">
        <f t="shared" si="6"/>
        <v>65041</v>
      </c>
      <c r="BQ47" s="567">
        <f t="shared" si="6"/>
        <v>124360</v>
      </c>
      <c r="BR47" s="567">
        <f t="shared" si="6"/>
        <v>281978</v>
      </c>
      <c r="BS47" s="567">
        <f t="shared" si="6"/>
        <v>104638</v>
      </c>
      <c r="BT47" s="567">
        <f t="shared" si="6"/>
        <v>3261436.72</v>
      </c>
      <c r="BU47" s="567">
        <f t="shared" ref="BU47:CB47" si="7">SUM(BU41:BU46)</f>
        <v>91080.5</v>
      </c>
      <c r="BV47" s="567">
        <f t="shared" si="7"/>
        <v>0</v>
      </c>
      <c r="BW47" s="567">
        <f t="shared" si="7"/>
        <v>64543</v>
      </c>
      <c r="BX47" s="567">
        <f t="shared" si="7"/>
        <v>75992</v>
      </c>
      <c r="BY47" s="567">
        <f t="shared" si="7"/>
        <v>3213549.6999999997</v>
      </c>
      <c r="BZ47" s="567">
        <f t="shared" si="7"/>
        <v>38278</v>
      </c>
      <c r="CA47" s="567">
        <f t="shared" si="7"/>
        <v>28792</v>
      </c>
      <c r="CB47" s="567">
        <f t="shared" si="7"/>
        <v>0</v>
      </c>
      <c r="CC47" s="567">
        <f>SUM(CC41:CC46)</f>
        <v>141508656.35000002</v>
      </c>
    </row>
    <row r="48" spans="1:81" s="577" customFormat="1" ht="25.5" customHeight="1">
      <c r="A48" s="574" t="s">
        <v>1160</v>
      </c>
      <c r="B48" s="549" t="s">
        <v>6776</v>
      </c>
      <c r="C48" s="550" t="s">
        <v>667</v>
      </c>
      <c r="D48" s="551">
        <v>41030</v>
      </c>
      <c r="E48" s="550" t="s">
        <v>6777</v>
      </c>
      <c r="F48" s="552" t="s">
        <v>73</v>
      </c>
      <c r="G48" s="553" t="s">
        <v>957</v>
      </c>
      <c r="H48" s="554">
        <v>10589796.75</v>
      </c>
      <c r="I48" s="578">
        <v>1546807.5</v>
      </c>
      <c r="J48" s="578">
        <v>1445591.86</v>
      </c>
      <c r="K48" s="578">
        <v>276137</v>
      </c>
      <c r="L48" s="578">
        <v>241832.27</v>
      </c>
      <c r="M48" s="578">
        <v>224232.15</v>
      </c>
      <c r="N48" s="578">
        <v>22082008</v>
      </c>
      <c r="O48" s="578">
        <v>1081196.25</v>
      </c>
      <c r="P48" s="578">
        <v>234044</v>
      </c>
      <c r="Q48" s="578">
        <v>1196194.8</v>
      </c>
      <c r="R48" s="578">
        <v>133196.79999999999</v>
      </c>
      <c r="S48" s="578">
        <v>570838</v>
      </c>
      <c r="T48" s="578">
        <v>2833585</v>
      </c>
      <c r="U48" s="578">
        <v>503783</v>
      </c>
      <c r="V48" s="578">
        <v>221667</v>
      </c>
      <c r="W48" s="578">
        <v>197563</v>
      </c>
      <c r="X48" s="578">
        <v>351839.5</v>
      </c>
      <c r="Y48" s="578">
        <v>245954.15</v>
      </c>
      <c r="Z48" s="578">
        <v>10743258.25</v>
      </c>
      <c r="AA48" s="578">
        <v>580286.55000000005</v>
      </c>
      <c r="AB48" s="578">
        <v>134019.17000000001</v>
      </c>
      <c r="AC48" s="578">
        <v>2736822.82</v>
      </c>
      <c r="AD48" s="578">
        <v>1138901</v>
      </c>
      <c r="AE48" s="578">
        <v>512436.66</v>
      </c>
      <c r="AF48" s="578">
        <v>374275.5</v>
      </c>
      <c r="AG48" s="578">
        <v>146773</v>
      </c>
      <c r="AH48" s="578">
        <v>136615</v>
      </c>
      <c r="AI48" s="578">
        <v>24804993.039999999</v>
      </c>
      <c r="AJ48" s="578">
        <v>1025179.74</v>
      </c>
      <c r="AK48" s="578">
        <v>913672.75</v>
      </c>
      <c r="AL48" s="578">
        <v>176883.42</v>
      </c>
      <c r="AM48" s="578">
        <v>461114.75</v>
      </c>
      <c r="AN48" s="578">
        <v>392445</v>
      </c>
      <c r="AO48" s="578">
        <v>359233</v>
      </c>
      <c r="AP48" s="578">
        <v>770140</v>
      </c>
      <c r="AQ48" s="578">
        <v>318062</v>
      </c>
      <c r="AR48" s="578">
        <v>208531.75</v>
      </c>
      <c r="AS48" s="578">
        <v>464657</v>
      </c>
      <c r="AT48" s="578">
        <v>346103.5</v>
      </c>
      <c r="AU48" s="578">
        <v>3443803</v>
      </c>
      <c r="AV48" s="578">
        <v>283428.94</v>
      </c>
      <c r="AW48" s="578">
        <v>273045</v>
      </c>
      <c r="AX48" s="578">
        <v>289256.5</v>
      </c>
      <c r="AY48" s="578">
        <v>727639.57</v>
      </c>
      <c r="AZ48" s="578">
        <v>32324.25</v>
      </c>
      <c r="BA48" s="578">
        <v>44171.5</v>
      </c>
      <c r="BB48" s="578">
        <v>8755349.5</v>
      </c>
      <c r="BC48" s="578">
        <v>100934.5</v>
      </c>
      <c r="BD48" s="578">
        <v>1275926.75</v>
      </c>
      <c r="BE48" s="578">
        <v>452761.11</v>
      </c>
      <c r="BF48" s="578">
        <v>632843.5</v>
      </c>
      <c r="BG48" s="578">
        <v>1597715.5</v>
      </c>
      <c r="BH48" s="578">
        <v>960949.78</v>
      </c>
      <c r="BI48" s="578">
        <v>797847.9</v>
      </c>
      <c r="BJ48" s="578">
        <v>479651.25</v>
      </c>
      <c r="BK48" s="578">
        <v>106581.5</v>
      </c>
      <c r="BL48" s="578">
        <v>180911.25</v>
      </c>
      <c r="BM48" s="578">
        <v>10150781.65</v>
      </c>
      <c r="BN48" s="578">
        <v>1666382.38</v>
      </c>
      <c r="BO48" s="578">
        <v>394661.84</v>
      </c>
      <c r="BP48" s="578">
        <v>694697</v>
      </c>
      <c r="BQ48" s="578">
        <v>299021</v>
      </c>
      <c r="BR48" s="578">
        <v>159880</v>
      </c>
      <c r="BS48" s="578">
        <v>277608.55</v>
      </c>
      <c r="BT48" s="578">
        <v>8011426</v>
      </c>
      <c r="BU48" s="578">
        <v>194896.75</v>
      </c>
      <c r="BV48" s="578">
        <v>193695</v>
      </c>
      <c r="BW48" s="578">
        <v>554415</v>
      </c>
      <c r="BX48" s="578">
        <v>868111.37</v>
      </c>
      <c r="BY48" s="578">
        <v>3241163.85</v>
      </c>
      <c r="BZ48" s="578">
        <v>322613.42</v>
      </c>
      <c r="CA48" s="578">
        <v>155411.6</v>
      </c>
      <c r="CB48" s="578">
        <v>177398</v>
      </c>
      <c r="CC48" s="555">
        <f>SUM(H48:CB48)</f>
        <v>138517975.63999996</v>
      </c>
    </row>
    <row r="49" spans="1:81" s="577" customFormat="1" ht="25.5" customHeight="1">
      <c r="A49" s="574" t="s">
        <v>1161</v>
      </c>
      <c r="B49" s="549" t="s">
        <v>6776</v>
      </c>
      <c r="C49" s="550" t="s">
        <v>667</v>
      </c>
      <c r="D49" s="551">
        <v>42030</v>
      </c>
      <c r="E49" s="550" t="s">
        <v>6778</v>
      </c>
      <c r="F49" s="552" t="s">
        <v>74</v>
      </c>
      <c r="G49" s="553" t="s">
        <v>1107</v>
      </c>
      <c r="H49" s="554">
        <v>6932366.3600000003</v>
      </c>
      <c r="I49" s="578">
        <v>653724.76</v>
      </c>
      <c r="J49" s="578">
        <v>1742731.35</v>
      </c>
      <c r="K49" s="578">
        <v>701145</v>
      </c>
      <c r="L49" s="578">
        <v>244432</v>
      </c>
      <c r="M49" s="578">
        <v>2690</v>
      </c>
      <c r="N49" s="578">
        <v>11535567.720000001</v>
      </c>
      <c r="O49" s="578">
        <v>1110223</v>
      </c>
      <c r="P49" s="578">
        <v>11207.14</v>
      </c>
      <c r="Q49" s="578">
        <v>604168.02</v>
      </c>
      <c r="R49" s="578">
        <v>88820.5</v>
      </c>
      <c r="S49" s="578">
        <v>297087.09999999998</v>
      </c>
      <c r="T49" s="578">
        <v>2820084.11</v>
      </c>
      <c r="U49" s="578">
        <v>255537.47</v>
      </c>
      <c r="V49" s="578">
        <v>9368</v>
      </c>
      <c r="W49" s="578">
        <v>4120</v>
      </c>
      <c r="X49" s="578">
        <v>244255.5</v>
      </c>
      <c r="Y49" s="578">
        <v>80109</v>
      </c>
      <c r="Z49" s="578">
        <v>5820349.3200000003</v>
      </c>
      <c r="AA49" s="578">
        <v>526101.52</v>
      </c>
      <c r="AB49" s="578">
        <v>174673</v>
      </c>
      <c r="AC49" s="578">
        <v>1256694.25</v>
      </c>
      <c r="AD49" s="578">
        <v>100666.64</v>
      </c>
      <c r="AE49" s="578">
        <v>102391</v>
      </c>
      <c r="AF49" s="578">
        <v>103480.5</v>
      </c>
      <c r="AG49" s="578">
        <v>24234</v>
      </c>
      <c r="AH49" s="578">
        <v>8997</v>
      </c>
      <c r="AI49" s="578">
        <v>20663656.149999999</v>
      </c>
      <c r="AJ49" s="578">
        <v>319164.14</v>
      </c>
      <c r="AK49" s="578">
        <v>202268</v>
      </c>
      <c r="AL49" s="578">
        <v>109889</v>
      </c>
      <c r="AM49" s="578">
        <v>131096</v>
      </c>
      <c r="AN49" s="578">
        <v>351093</v>
      </c>
      <c r="AO49" s="578">
        <v>53240.01</v>
      </c>
      <c r="AP49" s="578">
        <v>141809</v>
      </c>
      <c r="AQ49" s="578">
        <v>165192</v>
      </c>
      <c r="AR49" s="578">
        <v>85052.5</v>
      </c>
      <c r="AS49" s="578">
        <v>118728</v>
      </c>
      <c r="AT49" s="578">
        <v>68214.990000000005</v>
      </c>
      <c r="AU49" s="578">
        <v>3520630.73</v>
      </c>
      <c r="AV49" s="578">
        <v>4148.07</v>
      </c>
      <c r="AW49" s="578">
        <v>16471</v>
      </c>
      <c r="AX49" s="578">
        <v>67340</v>
      </c>
      <c r="AY49" s="578">
        <v>107477</v>
      </c>
      <c r="AZ49" s="578">
        <v>0</v>
      </c>
      <c r="BA49" s="578">
        <v>0</v>
      </c>
      <c r="BB49" s="578">
        <v>7153464.5</v>
      </c>
      <c r="BC49" s="578">
        <v>55676</v>
      </c>
      <c r="BD49" s="578">
        <v>517083.5</v>
      </c>
      <c r="BE49" s="578">
        <v>566394.75</v>
      </c>
      <c r="BF49" s="578">
        <v>419895.56</v>
      </c>
      <c r="BG49" s="578">
        <v>268438.5</v>
      </c>
      <c r="BH49" s="578">
        <v>1088503.19</v>
      </c>
      <c r="BI49" s="578">
        <v>784194.25</v>
      </c>
      <c r="BJ49" s="578">
        <v>315478.75</v>
      </c>
      <c r="BK49" s="578">
        <v>1005</v>
      </c>
      <c r="BL49" s="578">
        <v>29061</v>
      </c>
      <c r="BM49" s="578">
        <v>9117679.8699999992</v>
      </c>
      <c r="BN49" s="578">
        <v>1295899.2</v>
      </c>
      <c r="BO49" s="578">
        <v>99788</v>
      </c>
      <c r="BP49" s="578">
        <v>172827.94</v>
      </c>
      <c r="BQ49" s="578">
        <v>25282</v>
      </c>
      <c r="BR49" s="578">
        <v>111682</v>
      </c>
      <c r="BS49" s="578">
        <v>50670.75</v>
      </c>
      <c r="BT49" s="578">
        <v>3713786.67</v>
      </c>
      <c r="BU49" s="578">
        <v>35562.25</v>
      </c>
      <c r="BV49" s="578">
        <v>38042.68</v>
      </c>
      <c r="BW49" s="578">
        <v>198420.03</v>
      </c>
      <c r="BX49" s="578">
        <v>220658.05</v>
      </c>
      <c r="BY49" s="578">
        <v>1191375.1000000001</v>
      </c>
      <c r="BZ49" s="578">
        <v>167676.29</v>
      </c>
      <c r="CA49" s="578">
        <v>113273</v>
      </c>
      <c r="CB49" s="578">
        <v>97746</v>
      </c>
      <c r="CC49" s="555">
        <f t="shared" si="5"/>
        <v>89430258.680000007</v>
      </c>
    </row>
    <row r="50" spans="1:81" s="577" customFormat="1" ht="25.5" customHeight="1">
      <c r="A50" s="574" t="s">
        <v>6757</v>
      </c>
      <c r="B50" s="549" t="s">
        <v>6776</v>
      </c>
      <c r="C50" s="550" t="s">
        <v>667</v>
      </c>
      <c r="D50" s="551">
        <v>44030</v>
      </c>
      <c r="E50" s="579" t="s">
        <v>627</v>
      </c>
      <c r="F50" s="552" t="s">
        <v>75</v>
      </c>
      <c r="G50" s="553" t="s">
        <v>6779</v>
      </c>
      <c r="H50" s="554">
        <v>-6347208.6399999997</v>
      </c>
      <c r="I50" s="554">
        <v>0</v>
      </c>
      <c r="J50" s="554">
        <v>-297013.55</v>
      </c>
      <c r="K50" s="554">
        <v>-58722.52</v>
      </c>
      <c r="L50" s="554">
        <v>-22426.32</v>
      </c>
      <c r="M50" s="554">
        <v>0</v>
      </c>
      <c r="N50" s="554">
        <v>-1622526.97</v>
      </c>
      <c r="O50" s="554">
        <v>-172808.42</v>
      </c>
      <c r="P50" s="554">
        <v>-4622.57</v>
      </c>
      <c r="Q50" s="554">
        <v>-111293.81</v>
      </c>
      <c r="R50" s="554">
        <v>-34972.28</v>
      </c>
      <c r="S50" s="554">
        <v>-12526.87</v>
      </c>
      <c r="T50" s="554">
        <v>-632347.19999999995</v>
      </c>
      <c r="U50" s="554">
        <v>-71853.23</v>
      </c>
      <c r="V50" s="554">
        <v>0</v>
      </c>
      <c r="W50" s="554">
        <v>0</v>
      </c>
      <c r="X50" s="554">
        <v>-28282.05</v>
      </c>
      <c r="Y50" s="554">
        <v>0</v>
      </c>
      <c r="Z50" s="554">
        <v>-1043235.66</v>
      </c>
      <c r="AA50" s="554">
        <v>-22081.63</v>
      </c>
      <c r="AB50" s="554">
        <v>-21412.28</v>
      </c>
      <c r="AC50" s="554">
        <v>-428384.29</v>
      </c>
      <c r="AD50" s="554">
        <v>-25328.15</v>
      </c>
      <c r="AE50" s="554">
        <v>-23974.21</v>
      </c>
      <c r="AF50" s="554">
        <v>0</v>
      </c>
      <c r="AG50" s="554">
        <v>0</v>
      </c>
      <c r="AH50" s="554">
        <v>0</v>
      </c>
      <c r="AI50" s="554">
        <v>-3528227.1</v>
      </c>
      <c r="AJ50" s="554">
        <v>-79444.34</v>
      </c>
      <c r="AK50" s="554">
        <v>-99543.98</v>
      </c>
      <c r="AL50" s="554">
        <v>-5980.81</v>
      </c>
      <c r="AM50" s="554">
        <v>0</v>
      </c>
      <c r="AN50" s="554">
        <v>-66495.42</v>
      </c>
      <c r="AO50" s="554">
        <v>-2611.85</v>
      </c>
      <c r="AP50" s="554">
        <v>-5746.35</v>
      </c>
      <c r="AQ50" s="554">
        <v>-17136.05</v>
      </c>
      <c r="AR50" s="554">
        <v>-23507.69</v>
      </c>
      <c r="AS50" s="554">
        <v>-19325.740000000002</v>
      </c>
      <c r="AT50" s="554">
        <v>-18853.37</v>
      </c>
      <c r="AU50" s="554">
        <v>-634141.46</v>
      </c>
      <c r="AV50" s="554">
        <v>0</v>
      </c>
      <c r="AW50" s="554">
        <v>-2353.15</v>
      </c>
      <c r="AX50" s="554">
        <v>-7481.23</v>
      </c>
      <c r="AY50" s="554">
        <v>0</v>
      </c>
      <c r="AZ50" s="554">
        <v>-1750.25</v>
      </c>
      <c r="BA50" s="554">
        <v>0</v>
      </c>
      <c r="BB50" s="554">
        <v>-469807.82</v>
      </c>
      <c r="BC50" s="554">
        <v>-3926.56</v>
      </c>
      <c r="BD50" s="554">
        <v>-95717.9</v>
      </c>
      <c r="BE50" s="554">
        <v>-9756.93</v>
      </c>
      <c r="BF50" s="554">
        <v>-103930.41</v>
      </c>
      <c r="BG50" s="554">
        <v>-36858.699999999997</v>
      </c>
      <c r="BH50" s="554">
        <v>-122715.62</v>
      </c>
      <c r="BI50" s="554">
        <v>-50197.4</v>
      </c>
      <c r="BJ50" s="554">
        <v>0</v>
      </c>
      <c r="BK50" s="554">
        <v>-989</v>
      </c>
      <c r="BL50" s="554">
        <v>-3907.34</v>
      </c>
      <c r="BM50" s="554">
        <v>-2258443.56</v>
      </c>
      <c r="BN50" s="554">
        <v>0</v>
      </c>
      <c r="BO50" s="554">
        <v>-1912.56</v>
      </c>
      <c r="BP50" s="554">
        <v>-59608.56</v>
      </c>
      <c r="BQ50" s="554">
        <v>0</v>
      </c>
      <c r="BR50" s="554">
        <v>-223.12</v>
      </c>
      <c r="BS50" s="554">
        <v>-5817.73</v>
      </c>
      <c r="BT50" s="554">
        <v>-428478.05</v>
      </c>
      <c r="BU50" s="554">
        <v>-7762.1</v>
      </c>
      <c r="BV50" s="554">
        <v>-3845.8</v>
      </c>
      <c r="BW50" s="554">
        <v>-17695.71</v>
      </c>
      <c r="BX50" s="554">
        <v>-10577.32</v>
      </c>
      <c r="BY50" s="554">
        <v>-218313</v>
      </c>
      <c r="BZ50" s="554">
        <v>-33876.67</v>
      </c>
      <c r="CA50" s="554">
        <v>0</v>
      </c>
      <c r="CB50" s="554">
        <v>-16882.57</v>
      </c>
      <c r="CC50" s="555">
        <f t="shared" si="5"/>
        <v>-19454863.870000005</v>
      </c>
    </row>
    <row r="51" spans="1:81" s="577" customFormat="1" ht="25.5" customHeight="1">
      <c r="A51" s="574" t="s">
        <v>6757</v>
      </c>
      <c r="B51" s="549" t="s">
        <v>6776</v>
      </c>
      <c r="C51" s="550" t="s">
        <v>667</v>
      </c>
      <c r="D51" s="551">
        <v>44030</v>
      </c>
      <c r="E51" s="579" t="s">
        <v>627</v>
      </c>
      <c r="F51" s="552" t="s">
        <v>77</v>
      </c>
      <c r="G51" s="553" t="s">
        <v>6780</v>
      </c>
      <c r="H51" s="554">
        <v>78767.539999999994</v>
      </c>
      <c r="I51" s="554">
        <v>0</v>
      </c>
      <c r="J51" s="554">
        <v>122473.02</v>
      </c>
      <c r="K51" s="554">
        <v>35357.46</v>
      </c>
      <c r="L51" s="554">
        <v>2974.34</v>
      </c>
      <c r="M51" s="554">
        <v>0</v>
      </c>
      <c r="N51" s="554">
        <v>1187312.3799999999</v>
      </c>
      <c r="O51" s="554">
        <v>50177.75</v>
      </c>
      <c r="P51" s="554">
        <v>0</v>
      </c>
      <c r="Q51" s="554">
        <v>123854.22</v>
      </c>
      <c r="R51" s="554">
        <v>8535.85</v>
      </c>
      <c r="S51" s="554">
        <v>2100</v>
      </c>
      <c r="T51" s="554">
        <v>91938.38</v>
      </c>
      <c r="U51" s="554">
        <v>13483.36</v>
      </c>
      <c r="V51" s="554">
        <v>0</v>
      </c>
      <c r="W51" s="554">
        <v>0</v>
      </c>
      <c r="X51" s="554">
        <v>9787.74</v>
      </c>
      <c r="Y51" s="554">
        <v>0</v>
      </c>
      <c r="Z51" s="554">
        <v>5544393.04</v>
      </c>
      <c r="AA51" s="554">
        <v>35687.93</v>
      </c>
      <c r="AB51" s="554">
        <v>6726.08</v>
      </c>
      <c r="AC51" s="554">
        <v>109817.56</v>
      </c>
      <c r="AD51" s="554">
        <v>3563.9</v>
      </c>
      <c r="AE51" s="554">
        <v>0</v>
      </c>
      <c r="AF51" s="554">
        <v>0</v>
      </c>
      <c r="AG51" s="554">
        <v>0</v>
      </c>
      <c r="AH51" s="554">
        <v>0</v>
      </c>
      <c r="AI51" s="554">
        <v>1424427.47</v>
      </c>
      <c r="AJ51" s="554">
        <v>46233.64</v>
      </c>
      <c r="AK51" s="554">
        <v>51880.08</v>
      </c>
      <c r="AL51" s="554">
        <v>650.08000000000004</v>
      </c>
      <c r="AM51" s="554">
        <v>0</v>
      </c>
      <c r="AN51" s="554">
        <v>85574.29</v>
      </c>
      <c r="AO51" s="554">
        <v>2015.7</v>
      </c>
      <c r="AP51" s="554">
        <v>15442.92</v>
      </c>
      <c r="AQ51" s="554">
        <v>25312.58</v>
      </c>
      <c r="AR51" s="554">
        <v>28807.17</v>
      </c>
      <c r="AS51" s="554">
        <v>25609.41</v>
      </c>
      <c r="AT51" s="554">
        <v>80.989999999999995</v>
      </c>
      <c r="AU51" s="554">
        <v>574076.5</v>
      </c>
      <c r="AV51" s="554">
        <v>0</v>
      </c>
      <c r="AW51" s="554">
        <v>0</v>
      </c>
      <c r="AX51" s="554">
        <v>16831.560000000001</v>
      </c>
      <c r="AY51" s="554">
        <v>11922.46</v>
      </c>
      <c r="AZ51" s="554">
        <v>0</v>
      </c>
      <c r="BA51" s="554">
        <v>0</v>
      </c>
      <c r="BB51" s="554">
        <v>1304326.8799999999</v>
      </c>
      <c r="BC51" s="554">
        <v>0</v>
      </c>
      <c r="BD51" s="554">
        <v>39840.33</v>
      </c>
      <c r="BE51" s="554">
        <v>52226.39</v>
      </c>
      <c r="BF51" s="554">
        <v>18756.54</v>
      </c>
      <c r="BG51" s="554">
        <v>387.88</v>
      </c>
      <c r="BH51" s="554">
        <v>25592.959999999999</v>
      </c>
      <c r="BI51" s="554">
        <v>4568.95</v>
      </c>
      <c r="BJ51" s="554">
        <v>640.16</v>
      </c>
      <c r="BK51" s="554">
        <v>0</v>
      </c>
      <c r="BL51" s="554">
        <v>3854.68</v>
      </c>
      <c r="BM51" s="554">
        <v>1099106.1000000001</v>
      </c>
      <c r="BN51" s="554">
        <v>0</v>
      </c>
      <c r="BO51" s="554">
        <v>7743.1</v>
      </c>
      <c r="BP51" s="554">
        <v>0</v>
      </c>
      <c r="BQ51" s="554">
        <v>1959.51</v>
      </c>
      <c r="BR51" s="554">
        <v>406.01</v>
      </c>
      <c r="BS51" s="554">
        <v>621.64</v>
      </c>
      <c r="BT51" s="554">
        <v>567871.34</v>
      </c>
      <c r="BU51" s="554">
        <v>0</v>
      </c>
      <c r="BV51" s="554">
        <v>1999.51</v>
      </c>
      <c r="BW51" s="554">
        <v>46054.2</v>
      </c>
      <c r="BX51" s="554">
        <v>12568.92</v>
      </c>
      <c r="BY51" s="554">
        <v>412083.23</v>
      </c>
      <c r="BZ51" s="554">
        <v>1938.46</v>
      </c>
      <c r="CA51" s="554">
        <v>890.3</v>
      </c>
      <c r="CB51" s="554">
        <v>6495.95</v>
      </c>
      <c r="CC51" s="555">
        <f t="shared" si="5"/>
        <v>13345748.440000001</v>
      </c>
    </row>
    <row r="52" spans="1:81" s="547" customFormat="1" ht="25.5" customHeight="1">
      <c r="A52" s="548" t="s">
        <v>1160</v>
      </c>
      <c r="B52" s="549" t="s">
        <v>6776</v>
      </c>
      <c r="C52" s="550" t="s">
        <v>667</v>
      </c>
      <c r="D52" s="551"/>
      <c r="E52" s="563"/>
      <c r="F52" s="580" t="s">
        <v>730</v>
      </c>
      <c r="G52" s="581" t="s">
        <v>6781</v>
      </c>
      <c r="H52" s="554">
        <v>3381652.84</v>
      </c>
      <c r="I52" s="554">
        <v>0</v>
      </c>
      <c r="J52" s="554">
        <v>11500</v>
      </c>
      <c r="K52" s="554">
        <v>292896</v>
      </c>
      <c r="L52" s="554">
        <v>100504</v>
      </c>
      <c r="M52" s="554">
        <v>0</v>
      </c>
      <c r="N52" s="554">
        <v>2543006.25</v>
      </c>
      <c r="O52" s="554">
        <v>0</v>
      </c>
      <c r="P52" s="554">
        <v>0</v>
      </c>
      <c r="Q52" s="554">
        <v>2074663.33</v>
      </c>
      <c r="R52" s="554">
        <v>9438</v>
      </c>
      <c r="S52" s="554">
        <v>0</v>
      </c>
      <c r="T52" s="554">
        <v>271826.5</v>
      </c>
      <c r="U52" s="554">
        <v>0</v>
      </c>
      <c r="V52" s="554">
        <v>0</v>
      </c>
      <c r="W52" s="554">
        <v>0</v>
      </c>
      <c r="X52" s="554">
        <v>0</v>
      </c>
      <c r="Y52" s="554">
        <v>0</v>
      </c>
      <c r="Z52" s="554">
        <v>3148.5</v>
      </c>
      <c r="AA52" s="554">
        <v>0</v>
      </c>
      <c r="AB52" s="554">
        <v>279083.5</v>
      </c>
      <c r="AC52" s="554">
        <v>65929.75</v>
      </c>
      <c r="AD52" s="554">
        <v>488960.5</v>
      </c>
      <c r="AE52" s="554">
        <v>0</v>
      </c>
      <c r="AF52" s="554">
        <v>0</v>
      </c>
      <c r="AG52" s="554">
        <v>14096</v>
      </c>
      <c r="AH52" s="554">
        <v>0</v>
      </c>
      <c r="AI52" s="554">
        <v>784579.4</v>
      </c>
      <c r="AJ52" s="554">
        <v>0</v>
      </c>
      <c r="AK52" s="554">
        <v>0</v>
      </c>
      <c r="AL52" s="554">
        <v>0</v>
      </c>
      <c r="AM52" s="554">
        <v>0</v>
      </c>
      <c r="AN52" s="554">
        <v>13581.5</v>
      </c>
      <c r="AO52" s="554">
        <v>0</v>
      </c>
      <c r="AP52" s="554">
        <v>0</v>
      </c>
      <c r="AQ52" s="554">
        <v>0</v>
      </c>
      <c r="AR52" s="554">
        <v>0</v>
      </c>
      <c r="AS52" s="554">
        <v>5820</v>
      </c>
      <c r="AT52" s="554">
        <v>0</v>
      </c>
      <c r="AU52" s="554">
        <v>157948.75</v>
      </c>
      <c r="AV52" s="554">
        <v>0</v>
      </c>
      <c r="AW52" s="554">
        <v>0</v>
      </c>
      <c r="AX52" s="554">
        <v>17131.25</v>
      </c>
      <c r="AY52" s="554">
        <v>0</v>
      </c>
      <c r="AZ52" s="554">
        <v>0</v>
      </c>
      <c r="BA52" s="554">
        <v>0</v>
      </c>
      <c r="BB52" s="554">
        <v>2076816</v>
      </c>
      <c r="BC52" s="554">
        <v>0</v>
      </c>
      <c r="BD52" s="554">
        <v>70082</v>
      </c>
      <c r="BE52" s="554">
        <v>246595.5</v>
      </c>
      <c r="BF52" s="554">
        <v>0</v>
      </c>
      <c r="BG52" s="554">
        <v>0</v>
      </c>
      <c r="BH52" s="554">
        <v>59204.5</v>
      </c>
      <c r="BI52" s="554">
        <v>1096</v>
      </c>
      <c r="BJ52" s="554">
        <v>0</v>
      </c>
      <c r="BK52" s="554">
        <v>0</v>
      </c>
      <c r="BL52" s="554">
        <v>37091.25</v>
      </c>
      <c r="BM52" s="554">
        <v>1408634.5</v>
      </c>
      <c r="BN52" s="554">
        <v>0</v>
      </c>
      <c r="BO52" s="554">
        <v>0</v>
      </c>
      <c r="BP52" s="554">
        <v>0</v>
      </c>
      <c r="BQ52" s="554">
        <v>81243</v>
      </c>
      <c r="BR52" s="554">
        <v>0</v>
      </c>
      <c r="BS52" s="554">
        <v>0</v>
      </c>
      <c r="BT52" s="554">
        <v>718306.59</v>
      </c>
      <c r="BU52" s="554">
        <v>0</v>
      </c>
      <c r="BV52" s="554">
        <v>21911.75</v>
      </c>
      <c r="BW52" s="554">
        <v>3632</v>
      </c>
      <c r="BX52" s="554">
        <v>0</v>
      </c>
      <c r="BY52" s="554">
        <v>522736.68</v>
      </c>
      <c r="BZ52" s="554">
        <v>0</v>
      </c>
      <c r="CA52" s="554">
        <v>1086.25</v>
      </c>
      <c r="CB52" s="554">
        <v>30643.5</v>
      </c>
      <c r="CC52" s="555">
        <f t="shared" si="5"/>
        <v>15794845.59</v>
      </c>
    </row>
    <row r="53" spans="1:81" s="547" customFormat="1" ht="25.5" customHeight="1">
      <c r="A53" s="548" t="s">
        <v>1161</v>
      </c>
      <c r="B53" s="549" t="s">
        <v>6776</v>
      </c>
      <c r="C53" s="550" t="s">
        <v>667</v>
      </c>
      <c r="D53" s="551"/>
      <c r="E53" s="563"/>
      <c r="F53" s="580" t="s">
        <v>731</v>
      </c>
      <c r="G53" s="581" t="s">
        <v>6782</v>
      </c>
      <c r="H53" s="554">
        <v>2707646.68</v>
      </c>
      <c r="I53" s="554">
        <v>0</v>
      </c>
      <c r="J53" s="554">
        <v>770221.43</v>
      </c>
      <c r="K53" s="554">
        <v>394407</v>
      </c>
      <c r="L53" s="554">
        <v>271822.75</v>
      </c>
      <c r="M53" s="554">
        <v>0</v>
      </c>
      <c r="N53" s="554">
        <v>1148352.43</v>
      </c>
      <c r="O53" s="554">
        <v>0</v>
      </c>
      <c r="P53" s="554">
        <v>0</v>
      </c>
      <c r="Q53" s="554">
        <v>702056.45</v>
      </c>
      <c r="R53" s="554">
        <v>5908</v>
      </c>
      <c r="S53" s="554">
        <v>0</v>
      </c>
      <c r="T53" s="554">
        <v>147926</v>
      </c>
      <c r="U53" s="554">
        <v>0</v>
      </c>
      <c r="V53" s="554">
        <v>0</v>
      </c>
      <c r="W53" s="554">
        <v>0</v>
      </c>
      <c r="X53" s="554">
        <v>0</v>
      </c>
      <c r="Y53" s="554">
        <v>0</v>
      </c>
      <c r="Z53" s="554">
        <v>32390.57</v>
      </c>
      <c r="AA53" s="554">
        <v>0</v>
      </c>
      <c r="AB53" s="554">
        <v>407.25</v>
      </c>
      <c r="AC53" s="554">
        <v>8292</v>
      </c>
      <c r="AD53" s="554">
        <v>28343.5</v>
      </c>
      <c r="AE53" s="554">
        <v>0</v>
      </c>
      <c r="AF53" s="554">
        <v>0</v>
      </c>
      <c r="AG53" s="554">
        <v>0</v>
      </c>
      <c r="AH53" s="554">
        <v>0</v>
      </c>
      <c r="AI53" s="554">
        <v>0</v>
      </c>
      <c r="AJ53" s="554">
        <v>0</v>
      </c>
      <c r="AK53" s="554">
        <v>0</v>
      </c>
      <c r="AL53" s="554">
        <v>0</v>
      </c>
      <c r="AM53" s="554">
        <v>0</v>
      </c>
      <c r="AN53" s="554">
        <v>4905</v>
      </c>
      <c r="AO53" s="554">
        <v>0</v>
      </c>
      <c r="AP53" s="554">
        <v>0</v>
      </c>
      <c r="AQ53" s="554">
        <v>0</v>
      </c>
      <c r="AR53" s="554">
        <v>0</v>
      </c>
      <c r="AS53" s="554">
        <v>0</v>
      </c>
      <c r="AT53" s="554">
        <v>0</v>
      </c>
      <c r="AU53" s="554">
        <v>349989</v>
      </c>
      <c r="AV53" s="554">
        <v>0</v>
      </c>
      <c r="AW53" s="554">
        <v>0</v>
      </c>
      <c r="AX53" s="554">
        <v>0</v>
      </c>
      <c r="AY53" s="554">
        <v>0</v>
      </c>
      <c r="AZ53" s="554">
        <v>0</v>
      </c>
      <c r="BA53" s="554">
        <v>0</v>
      </c>
      <c r="BB53" s="554">
        <v>1943986</v>
      </c>
      <c r="BC53" s="554">
        <v>0</v>
      </c>
      <c r="BD53" s="554">
        <v>263733.5</v>
      </c>
      <c r="BE53" s="554">
        <v>550977.75</v>
      </c>
      <c r="BF53" s="554">
        <v>0</v>
      </c>
      <c r="BG53" s="554">
        <v>0</v>
      </c>
      <c r="BH53" s="554">
        <v>35302.5</v>
      </c>
      <c r="BI53" s="554">
        <v>0</v>
      </c>
      <c r="BJ53" s="554">
        <v>0</v>
      </c>
      <c r="BK53" s="554">
        <v>0</v>
      </c>
      <c r="BL53" s="554">
        <v>6898</v>
      </c>
      <c r="BM53" s="554">
        <v>2478643.6800000002</v>
      </c>
      <c r="BN53" s="554">
        <v>0</v>
      </c>
      <c r="BO53" s="554">
        <v>0</v>
      </c>
      <c r="BP53" s="554">
        <v>0</v>
      </c>
      <c r="BQ53" s="554">
        <v>0</v>
      </c>
      <c r="BR53" s="554">
        <v>0</v>
      </c>
      <c r="BS53" s="554">
        <v>0</v>
      </c>
      <c r="BT53" s="554">
        <v>1044682</v>
      </c>
      <c r="BU53" s="554">
        <v>0</v>
      </c>
      <c r="BV53" s="554">
        <v>65596.5</v>
      </c>
      <c r="BW53" s="554">
        <v>0</v>
      </c>
      <c r="BX53" s="554">
        <v>0</v>
      </c>
      <c r="BY53" s="554">
        <v>114676.72</v>
      </c>
      <c r="BZ53" s="554">
        <v>0</v>
      </c>
      <c r="CA53" s="554">
        <v>0</v>
      </c>
      <c r="CB53" s="554">
        <v>0</v>
      </c>
      <c r="CC53" s="555">
        <f t="shared" si="5"/>
        <v>13077164.710000001</v>
      </c>
    </row>
    <row r="54" spans="1:81" s="547" customFormat="1" ht="25.5" customHeight="1">
      <c r="A54" s="548" t="s">
        <v>6757</v>
      </c>
      <c r="B54" s="549" t="s">
        <v>6776</v>
      </c>
      <c r="C54" s="550" t="s">
        <v>667</v>
      </c>
      <c r="D54" s="551"/>
      <c r="E54" s="563"/>
      <c r="F54" s="580" t="s">
        <v>732</v>
      </c>
      <c r="G54" s="581" t="s">
        <v>1108</v>
      </c>
      <c r="H54" s="554">
        <v>-203280.03</v>
      </c>
      <c r="I54" s="554">
        <v>0</v>
      </c>
      <c r="J54" s="554">
        <v>-76186.58</v>
      </c>
      <c r="K54" s="554">
        <v>-5608.2</v>
      </c>
      <c r="L54" s="554">
        <v>-27794.52</v>
      </c>
      <c r="M54" s="554">
        <v>0</v>
      </c>
      <c r="N54" s="554">
        <v>-196717.13</v>
      </c>
      <c r="O54" s="554">
        <v>0</v>
      </c>
      <c r="P54" s="554">
        <v>0</v>
      </c>
      <c r="Q54" s="554">
        <v>0</v>
      </c>
      <c r="R54" s="554">
        <v>0</v>
      </c>
      <c r="S54" s="554">
        <v>0</v>
      </c>
      <c r="T54" s="554">
        <v>-6663.25</v>
      </c>
      <c r="U54" s="554">
        <v>0</v>
      </c>
      <c r="V54" s="554">
        <v>0</v>
      </c>
      <c r="W54" s="554">
        <v>0</v>
      </c>
      <c r="X54" s="554">
        <v>0</v>
      </c>
      <c r="Y54" s="554">
        <v>0</v>
      </c>
      <c r="Z54" s="554">
        <v>0</v>
      </c>
      <c r="AA54" s="554">
        <v>0</v>
      </c>
      <c r="AB54" s="554">
        <v>-25</v>
      </c>
      <c r="AC54" s="554">
        <v>0</v>
      </c>
      <c r="AD54" s="554">
        <v>0</v>
      </c>
      <c r="AE54" s="554">
        <v>0</v>
      </c>
      <c r="AF54" s="554">
        <v>0</v>
      </c>
      <c r="AG54" s="554">
        <v>0</v>
      </c>
      <c r="AH54" s="554">
        <v>0</v>
      </c>
      <c r="AI54" s="554">
        <v>0</v>
      </c>
      <c r="AJ54" s="554">
        <v>0</v>
      </c>
      <c r="AK54" s="554">
        <v>0</v>
      </c>
      <c r="AL54" s="554">
        <v>0</v>
      </c>
      <c r="AM54" s="554">
        <v>0</v>
      </c>
      <c r="AN54" s="554">
        <v>0</v>
      </c>
      <c r="AO54" s="554">
        <v>0</v>
      </c>
      <c r="AP54" s="554">
        <v>0</v>
      </c>
      <c r="AQ54" s="554">
        <v>0</v>
      </c>
      <c r="AR54" s="554">
        <v>0</v>
      </c>
      <c r="AS54" s="554">
        <v>0</v>
      </c>
      <c r="AT54" s="554">
        <v>0</v>
      </c>
      <c r="AU54" s="554">
        <v>-9625.3700000000008</v>
      </c>
      <c r="AV54" s="554">
        <v>0</v>
      </c>
      <c r="AW54" s="554">
        <v>0</v>
      </c>
      <c r="AX54" s="554">
        <v>0</v>
      </c>
      <c r="AY54" s="554">
        <v>0</v>
      </c>
      <c r="AZ54" s="554">
        <v>0</v>
      </c>
      <c r="BA54" s="554">
        <v>0</v>
      </c>
      <c r="BB54" s="554">
        <v>-164533.26999999999</v>
      </c>
      <c r="BC54" s="554">
        <v>0</v>
      </c>
      <c r="BD54" s="554">
        <v>-17897.12</v>
      </c>
      <c r="BE54" s="554">
        <v>0</v>
      </c>
      <c r="BF54" s="554">
        <v>0</v>
      </c>
      <c r="BG54" s="554">
        <v>0</v>
      </c>
      <c r="BH54" s="554">
        <v>0</v>
      </c>
      <c r="BI54" s="554">
        <v>0</v>
      </c>
      <c r="BJ54" s="554">
        <v>0</v>
      </c>
      <c r="BK54" s="554">
        <v>0</v>
      </c>
      <c r="BL54" s="554">
        <v>0</v>
      </c>
      <c r="BM54" s="554">
        <v>0</v>
      </c>
      <c r="BN54" s="554">
        <v>0</v>
      </c>
      <c r="BO54" s="554">
        <v>0</v>
      </c>
      <c r="BP54" s="554">
        <v>0</v>
      </c>
      <c r="BQ54" s="554">
        <v>0</v>
      </c>
      <c r="BR54" s="554">
        <v>0</v>
      </c>
      <c r="BS54" s="554">
        <v>0</v>
      </c>
      <c r="BT54" s="554">
        <v>-197118.96</v>
      </c>
      <c r="BU54" s="554">
        <v>0</v>
      </c>
      <c r="BV54" s="554">
        <v>-10646.94</v>
      </c>
      <c r="BW54" s="554">
        <v>-750</v>
      </c>
      <c r="BX54" s="554">
        <v>0</v>
      </c>
      <c r="BY54" s="554">
        <v>0</v>
      </c>
      <c r="BZ54" s="554">
        <v>0</v>
      </c>
      <c r="CA54" s="554">
        <v>0</v>
      </c>
      <c r="CB54" s="554">
        <v>0</v>
      </c>
      <c r="CC54" s="555">
        <f t="shared" si="5"/>
        <v>-916846.37</v>
      </c>
    </row>
    <row r="55" spans="1:81" s="547" customFormat="1" ht="25.5" customHeight="1">
      <c r="A55" s="548" t="s">
        <v>6757</v>
      </c>
      <c r="B55" s="549" t="s">
        <v>6776</v>
      </c>
      <c r="C55" s="550" t="s">
        <v>667</v>
      </c>
      <c r="D55" s="551"/>
      <c r="E55" s="563"/>
      <c r="F55" s="580" t="s">
        <v>733</v>
      </c>
      <c r="G55" s="581" t="s">
        <v>1109</v>
      </c>
      <c r="H55" s="554">
        <v>197209.25</v>
      </c>
      <c r="I55" s="554">
        <v>0</v>
      </c>
      <c r="J55" s="554">
        <v>190035.29</v>
      </c>
      <c r="K55" s="554">
        <v>23092.79</v>
      </c>
      <c r="L55" s="554">
        <v>7581</v>
      </c>
      <c r="M55" s="554">
        <v>0</v>
      </c>
      <c r="N55" s="554">
        <v>175860.16</v>
      </c>
      <c r="O55" s="554">
        <v>0</v>
      </c>
      <c r="P55" s="554">
        <v>0</v>
      </c>
      <c r="Q55" s="554">
        <v>0</v>
      </c>
      <c r="R55" s="554">
        <v>0</v>
      </c>
      <c r="S55" s="554">
        <v>0</v>
      </c>
      <c r="T55" s="554">
        <v>28208.53</v>
      </c>
      <c r="U55" s="554">
        <v>0</v>
      </c>
      <c r="V55" s="554">
        <v>0</v>
      </c>
      <c r="W55" s="554">
        <v>0</v>
      </c>
      <c r="X55" s="554">
        <v>0</v>
      </c>
      <c r="Y55" s="554">
        <v>0</v>
      </c>
      <c r="Z55" s="554">
        <v>0</v>
      </c>
      <c r="AA55" s="554">
        <v>0</v>
      </c>
      <c r="AB55" s="554">
        <v>0</v>
      </c>
      <c r="AC55" s="554">
        <v>0</v>
      </c>
      <c r="AD55" s="554">
        <v>0</v>
      </c>
      <c r="AE55" s="554">
        <v>0</v>
      </c>
      <c r="AF55" s="554">
        <v>0</v>
      </c>
      <c r="AG55" s="554">
        <v>0</v>
      </c>
      <c r="AH55" s="554">
        <v>0</v>
      </c>
      <c r="AI55" s="554">
        <v>0</v>
      </c>
      <c r="AJ55" s="554">
        <v>0</v>
      </c>
      <c r="AK55" s="554">
        <v>0</v>
      </c>
      <c r="AL55" s="554">
        <v>0</v>
      </c>
      <c r="AM55" s="554">
        <v>0</v>
      </c>
      <c r="AN55" s="554">
        <v>0</v>
      </c>
      <c r="AO55" s="554">
        <v>0</v>
      </c>
      <c r="AP55" s="554">
        <v>0</v>
      </c>
      <c r="AQ55" s="554">
        <v>0</v>
      </c>
      <c r="AR55" s="554">
        <v>0</v>
      </c>
      <c r="AS55" s="554">
        <v>0</v>
      </c>
      <c r="AT55" s="554">
        <v>0</v>
      </c>
      <c r="AU55" s="554">
        <v>98055.85</v>
      </c>
      <c r="AV55" s="554">
        <v>0</v>
      </c>
      <c r="AW55" s="554">
        <v>0</v>
      </c>
      <c r="AX55" s="554">
        <v>0</v>
      </c>
      <c r="AY55" s="554">
        <v>0</v>
      </c>
      <c r="AZ55" s="554">
        <v>0</v>
      </c>
      <c r="BA55" s="554">
        <v>0</v>
      </c>
      <c r="BB55" s="554">
        <v>348600.32000000001</v>
      </c>
      <c r="BC55" s="554">
        <v>0</v>
      </c>
      <c r="BD55" s="554">
        <v>1292.18</v>
      </c>
      <c r="BE55" s="554">
        <v>0</v>
      </c>
      <c r="BF55" s="554">
        <v>0</v>
      </c>
      <c r="BG55" s="554">
        <v>0</v>
      </c>
      <c r="BH55" s="554">
        <v>0</v>
      </c>
      <c r="BI55" s="554">
        <v>0</v>
      </c>
      <c r="BJ55" s="554">
        <v>0</v>
      </c>
      <c r="BK55" s="554">
        <v>0</v>
      </c>
      <c r="BL55" s="554">
        <v>220</v>
      </c>
      <c r="BM55" s="554">
        <v>0</v>
      </c>
      <c r="BN55" s="554">
        <v>0</v>
      </c>
      <c r="BO55" s="554">
        <v>0</v>
      </c>
      <c r="BP55" s="554">
        <v>0</v>
      </c>
      <c r="BQ55" s="554">
        <v>0</v>
      </c>
      <c r="BR55" s="554">
        <v>0</v>
      </c>
      <c r="BS55" s="554">
        <v>0</v>
      </c>
      <c r="BT55" s="554">
        <v>136948.10999999999</v>
      </c>
      <c r="BU55" s="554">
        <v>0</v>
      </c>
      <c r="BV55" s="554">
        <v>0</v>
      </c>
      <c r="BW55" s="554">
        <v>0</v>
      </c>
      <c r="BX55" s="554">
        <v>0</v>
      </c>
      <c r="BY55" s="554">
        <v>17970.39</v>
      </c>
      <c r="BZ55" s="554">
        <v>0</v>
      </c>
      <c r="CA55" s="554">
        <v>0</v>
      </c>
      <c r="CB55" s="554">
        <v>0</v>
      </c>
      <c r="CC55" s="555">
        <f t="shared" si="5"/>
        <v>1225073.8699999999</v>
      </c>
    </row>
    <row r="56" spans="1:81" s="568" customFormat="1" ht="25.5" customHeight="1">
      <c r="A56" s="566"/>
      <c r="B56" s="1149" t="s">
        <v>6783</v>
      </c>
      <c r="C56" s="1150"/>
      <c r="D56" s="1150"/>
      <c r="E56" s="1150"/>
      <c r="F56" s="1150"/>
      <c r="G56" s="1151"/>
      <c r="H56" s="567">
        <f>SUM(H48:H55)</f>
        <v>17336950.749999996</v>
      </c>
      <c r="I56" s="567">
        <f t="shared" ref="I56:BT56" si="8">SUM(I48:I55)</f>
        <v>2200532.2599999998</v>
      </c>
      <c r="J56" s="567">
        <f t="shared" si="8"/>
        <v>3909352.8200000003</v>
      </c>
      <c r="K56" s="567">
        <f t="shared" si="8"/>
        <v>1658704.53</v>
      </c>
      <c r="L56" s="567">
        <f t="shared" si="8"/>
        <v>818925.52</v>
      </c>
      <c r="M56" s="567">
        <f t="shared" si="8"/>
        <v>226922.15</v>
      </c>
      <c r="N56" s="567">
        <f t="shared" si="8"/>
        <v>36852862.839999989</v>
      </c>
      <c r="O56" s="567">
        <f t="shared" si="8"/>
        <v>2068788.58</v>
      </c>
      <c r="P56" s="567">
        <f t="shared" si="8"/>
        <v>240628.57</v>
      </c>
      <c r="Q56" s="567">
        <f t="shared" si="8"/>
        <v>4589643.01</v>
      </c>
      <c r="R56" s="567">
        <f t="shared" si="8"/>
        <v>210926.87</v>
      </c>
      <c r="S56" s="567">
        <f t="shared" si="8"/>
        <v>857498.23</v>
      </c>
      <c r="T56" s="567">
        <f t="shared" si="8"/>
        <v>5554558.0699999994</v>
      </c>
      <c r="U56" s="567">
        <f t="shared" si="8"/>
        <v>700950.6</v>
      </c>
      <c r="V56" s="567">
        <f t="shared" si="8"/>
        <v>231035</v>
      </c>
      <c r="W56" s="567">
        <f t="shared" si="8"/>
        <v>201683</v>
      </c>
      <c r="X56" s="567">
        <f t="shared" si="8"/>
        <v>577600.68999999994</v>
      </c>
      <c r="Y56" s="567">
        <f t="shared" si="8"/>
        <v>326063.15000000002</v>
      </c>
      <c r="Z56" s="567">
        <f t="shared" si="8"/>
        <v>21100304.02</v>
      </c>
      <c r="AA56" s="567">
        <f t="shared" si="8"/>
        <v>1119994.3700000001</v>
      </c>
      <c r="AB56" s="567">
        <f t="shared" si="8"/>
        <v>573471.72</v>
      </c>
      <c r="AC56" s="567">
        <f t="shared" si="8"/>
        <v>3749172.09</v>
      </c>
      <c r="AD56" s="567">
        <f t="shared" si="8"/>
        <v>1735107.39</v>
      </c>
      <c r="AE56" s="567">
        <f t="shared" si="8"/>
        <v>590853.44999999995</v>
      </c>
      <c r="AF56" s="567">
        <f t="shared" si="8"/>
        <v>477756</v>
      </c>
      <c r="AG56" s="567">
        <f t="shared" si="8"/>
        <v>185103</v>
      </c>
      <c r="AH56" s="567">
        <f t="shared" si="8"/>
        <v>145612</v>
      </c>
      <c r="AI56" s="567">
        <f t="shared" si="8"/>
        <v>44149428.959999993</v>
      </c>
      <c r="AJ56" s="567">
        <f t="shared" si="8"/>
        <v>1311133.1799999997</v>
      </c>
      <c r="AK56" s="567">
        <f t="shared" si="8"/>
        <v>1068276.8500000001</v>
      </c>
      <c r="AL56" s="567">
        <f t="shared" si="8"/>
        <v>281441.69000000006</v>
      </c>
      <c r="AM56" s="567">
        <f t="shared" si="8"/>
        <v>592210.75</v>
      </c>
      <c r="AN56" s="567">
        <f t="shared" si="8"/>
        <v>781103.37</v>
      </c>
      <c r="AO56" s="567">
        <f t="shared" si="8"/>
        <v>411876.86000000004</v>
      </c>
      <c r="AP56" s="567">
        <f t="shared" si="8"/>
        <v>921645.57000000007</v>
      </c>
      <c r="AQ56" s="567">
        <f t="shared" si="8"/>
        <v>491430.53</v>
      </c>
      <c r="AR56" s="567">
        <f t="shared" si="8"/>
        <v>298883.73</v>
      </c>
      <c r="AS56" s="567">
        <f t="shared" si="8"/>
        <v>595488.67000000004</v>
      </c>
      <c r="AT56" s="567">
        <f t="shared" si="8"/>
        <v>395546.11</v>
      </c>
      <c r="AU56" s="567">
        <f t="shared" si="8"/>
        <v>7500737</v>
      </c>
      <c r="AV56" s="567">
        <f t="shared" si="8"/>
        <v>287577.01</v>
      </c>
      <c r="AW56" s="567">
        <f t="shared" si="8"/>
        <v>287162.84999999998</v>
      </c>
      <c r="AX56" s="567">
        <f t="shared" si="8"/>
        <v>383078.08</v>
      </c>
      <c r="AY56" s="567">
        <f t="shared" si="8"/>
        <v>847039.02999999991</v>
      </c>
      <c r="AZ56" s="567">
        <f t="shared" si="8"/>
        <v>30574</v>
      </c>
      <c r="BA56" s="567">
        <f t="shared" si="8"/>
        <v>44171.5</v>
      </c>
      <c r="BB56" s="567">
        <f t="shared" si="8"/>
        <v>20948202.109999999</v>
      </c>
      <c r="BC56" s="567">
        <f t="shared" si="8"/>
        <v>152683.94</v>
      </c>
      <c r="BD56" s="567">
        <f t="shared" si="8"/>
        <v>2054343.24</v>
      </c>
      <c r="BE56" s="567">
        <f t="shared" si="8"/>
        <v>1859198.5699999998</v>
      </c>
      <c r="BF56" s="567">
        <f t="shared" si="8"/>
        <v>967565.19000000006</v>
      </c>
      <c r="BG56" s="567">
        <f t="shared" si="8"/>
        <v>1829683.18</v>
      </c>
      <c r="BH56" s="567">
        <f t="shared" si="8"/>
        <v>2046837.31</v>
      </c>
      <c r="BI56" s="567">
        <f t="shared" si="8"/>
        <v>1537509.7</v>
      </c>
      <c r="BJ56" s="567">
        <f t="shared" si="8"/>
        <v>795770.16</v>
      </c>
      <c r="BK56" s="567">
        <f t="shared" si="8"/>
        <v>106597.5</v>
      </c>
      <c r="BL56" s="567">
        <f t="shared" si="8"/>
        <v>254128.84</v>
      </c>
      <c r="BM56" s="567">
        <f t="shared" si="8"/>
        <v>21996402.240000002</v>
      </c>
      <c r="BN56" s="567">
        <f t="shared" si="8"/>
        <v>2962281.58</v>
      </c>
      <c r="BO56" s="567">
        <f t="shared" si="8"/>
        <v>500280.38</v>
      </c>
      <c r="BP56" s="567">
        <f t="shared" si="8"/>
        <v>807916.37999999989</v>
      </c>
      <c r="BQ56" s="567">
        <f t="shared" si="8"/>
        <v>407505.51</v>
      </c>
      <c r="BR56" s="567">
        <f t="shared" si="8"/>
        <v>271744.89</v>
      </c>
      <c r="BS56" s="567">
        <f t="shared" si="8"/>
        <v>323083.21000000002</v>
      </c>
      <c r="BT56" s="567">
        <f t="shared" si="8"/>
        <v>13567423.699999997</v>
      </c>
      <c r="BU56" s="567">
        <f t="shared" ref="BU56:CB56" si="9">SUM(BU48:BU55)</f>
        <v>222696.9</v>
      </c>
      <c r="BV56" s="567">
        <f t="shared" si="9"/>
        <v>306752.7</v>
      </c>
      <c r="BW56" s="567">
        <f t="shared" si="9"/>
        <v>784075.52</v>
      </c>
      <c r="BX56" s="567">
        <f t="shared" si="9"/>
        <v>1090761.0199999998</v>
      </c>
      <c r="BY56" s="567">
        <f t="shared" si="9"/>
        <v>5281692.9699999988</v>
      </c>
      <c r="BZ56" s="567">
        <f t="shared" si="9"/>
        <v>458351.5</v>
      </c>
      <c r="CA56" s="567">
        <f t="shared" si="9"/>
        <v>270661.14999999997</v>
      </c>
      <c r="CB56" s="567">
        <f t="shared" si="9"/>
        <v>295400.88</v>
      </c>
      <c r="CC56" s="567">
        <f>SUM(CC48:CC55)</f>
        <v>251019356.68999997</v>
      </c>
    </row>
    <row r="57" spans="1:81" s="577" customFormat="1" ht="25.5" customHeight="1">
      <c r="A57" s="574" t="s">
        <v>1160</v>
      </c>
      <c r="B57" s="549" t="s">
        <v>6</v>
      </c>
      <c r="C57" s="550" t="s">
        <v>7</v>
      </c>
      <c r="D57" s="551"/>
      <c r="E57" s="550"/>
      <c r="F57" s="552" t="s">
        <v>725</v>
      </c>
      <c r="G57" s="553" t="s">
        <v>79</v>
      </c>
      <c r="H57" s="554">
        <v>83610</v>
      </c>
      <c r="I57" s="578">
        <v>978930</v>
      </c>
      <c r="J57" s="578">
        <v>205880</v>
      </c>
      <c r="K57" s="578">
        <v>28550</v>
      </c>
      <c r="L57" s="578">
        <v>79460</v>
      </c>
      <c r="M57" s="578">
        <v>0</v>
      </c>
      <c r="N57" s="578">
        <v>2933986.8</v>
      </c>
      <c r="O57" s="578">
        <v>136770</v>
      </c>
      <c r="P57" s="578">
        <v>0</v>
      </c>
      <c r="Q57" s="578">
        <v>207560</v>
      </c>
      <c r="R57" s="578">
        <v>50960</v>
      </c>
      <c r="S57" s="578">
        <v>0</v>
      </c>
      <c r="T57" s="578">
        <v>408738</v>
      </c>
      <c r="U57" s="578">
        <v>273880</v>
      </c>
      <c r="V57" s="578">
        <v>0</v>
      </c>
      <c r="W57" s="578">
        <v>0</v>
      </c>
      <c r="X57" s="578">
        <v>0</v>
      </c>
      <c r="Y57" s="578">
        <v>36630</v>
      </c>
      <c r="Z57" s="578">
        <v>18400</v>
      </c>
      <c r="AA57" s="578">
        <v>172130</v>
      </c>
      <c r="AB57" s="578">
        <v>27780</v>
      </c>
      <c r="AC57" s="578">
        <v>0</v>
      </c>
      <c r="AD57" s="578">
        <v>0</v>
      </c>
      <c r="AE57" s="578">
        <v>0</v>
      </c>
      <c r="AF57" s="578">
        <v>0</v>
      </c>
      <c r="AG57" s="578">
        <v>0</v>
      </c>
      <c r="AH57" s="578">
        <v>0</v>
      </c>
      <c r="AI57" s="578">
        <v>1318890</v>
      </c>
      <c r="AJ57" s="578">
        <v>0</v>
      </c>
      <c r="AK57" s="578">
        <v>64970</v>
      </c>
      <c r="AL57" s="578">
        <v>26020</v>
      </c>
      <c r="AM57" s="578">
        <v>96550</v>
      </c>
      <c r="AN57" s="578">
        <v>89570</v>
      </c>
      <c r="AO57" s="578">
        <v>117783</v>
      </c>
      <c r="AP57" s="578">
        <v>18820</v>
      </c>
      <c r="AQ57" s="578">
        <v>103430</v>
      </c>
      <c r="AR57" s="578">
        <v>38580</v>
      </c>
      <c r="AS57" s="578">
        <v>60580</v>
      </c>
      <c r="AT57" s="578">
        <v>62580</v>
      </c>
      <c r="AU57" s="578">
        <v>1513470</v>
      </c>
      <c r="AV57" s="578">
        <v>53730</v>
      </c>
      <c r="AW57" s="578">
        <v>0</v>
      </c>
      <c r="AX57" s="578">
        <v>154650</v>
      </c>
      <c r="AY57" s="578">
        <v>0</v>
      </c>
      <c r="AZ57" s="578">
        <v>11190</v>
      </c>
      <c r="BA57" s="578">
        <v>29880</v>
      </c>
      <c r="BB57" s="578">
        <v>366640</v>
      </c>
      <c r="BC57" s="578">
        <v>27360.5</v>
      </c>
      <c r="BD57" s="578">
        <v>98210</v>
      </c>
      <c r="BE57" s="578">
        <v>0</v>
      </c>
      <c r="BF57" s="578">
        <v>0</v>
      </c>
      <c r="BG57" s="578">
        <v>21315</v>
      </c>
      <c r="BH57" s="578">
        <v>447232</v>
      </c>
      <c r="BI57" s="578">
        <v>0</v>
      </c>
      <c r="BJ57" s="578">
        <v>276425</v>
      </c>
      <c r="BK57" s="578">
        <v>0</v>
      </c>
      <c r="BL57" s="578">
        <v>30220</v>
      </c>
      <c r="BM57" s="578">
        <v>45815</v>
      </c>
      <c r="BN57" s="578">
        <v>258433.38</v>
      </c>
      <c r="BO57" s="578">
        <v>0</v>
      </c>
      <c r="BP57" s="578">
        <v>30090</v>
      </c>
      <c r="BQ57" s="578">
        <v>47320</v>
      </c>
      <c r="BR57" s="578">
        <v>0</v>
      </c>
      <c r="BS57" s="578">
        <v>63757.5</v>
      </c>
      <c r="BT57" s="578">
        <v>195896</v>
      </c>
      <c r="BU57" s="578">
        <v>130720</v>
      </c>
      <c r="BV57" s="578">
        <v>89345</v>
      </c>
      <c r="BW57" s="578">
        <v>28040</v>
      </c>
      <c r="BX57" s="578">
        <v>95140</v>
      </c>
      <c r="BY57" s="578">
        <v>0</v>
      </c>
      <c r="BZ57" s="578">
        <v>0</v>
      </c>
      <c r="CA57" s="578">
        <v>13800</v>
      </c>
      <c r="CB57" s="578">
        <v>23872</v>
      </c>
      <c r="CC57" s="555">
        <f>SUM(H57:CB57)</f>
        <v>11693589.180000002</v>
      </c>
    </row>
    <row r="58" spans="1:81" s="577" customFormat="1" ht="25.5" customHeight="1">
      <c r="A58" s="574" t="s">
        <v>1160</v>
      </c>
      <c r="B58" s="549" t="s">
        <v>6</v>
      </c>
      <c r="C58" s="550" t="s">
        <v>7</v>
      </c>
      <c r="D58" s="551">
        <v>41040</v>
      </c>
      <c r="E58" s="550" t="s">
        <v>6784</v>
      </c>
      <c r="F58" s="552" t="s">
        <v>80</v>
      </c>
      <c r="G58" s="553" t="s">
        <v>953</v>
      </c>
      <c r="H58" s="554">
        <v>78052954.650000006</v>
      </c>
      <c r="I58" s="578">
        <v>12394830.26</v>
      </c>
      <c r="J58" s="578">
        <v>14037262.23</v>
      </c>
      <c r="K58" s="578">
        <v>2807610</v>
      </c>
      <c r="L58" s="578">
        <v>3001156.1</v>
      </c>
      <c r="M58" s="578">
        <v>1680239.31</v>
      </c>
      <c r="N58" s="578">
        <v>236560742</v>
      </c>
      <c r="O58" s="578">
        <v>9686461.25</v>
      </c>
      <c r="P58" s="578">
        <v>1266108.5</v>
      </c>
      <c r="Q58" s="578">
        <v>21760052.800000001</v>
      </c>
      <c r="R58" s="578">
        <v>1866882</v>
      </c>
      <c r="S58" s="578">
        <v>4984798</v>
      </c>
      <c r="T58" s="578">
        <v>25329688</v>
      </c>
      <c r="U58" s="578">
        <v>4074945</v>
      </c>
      <c r="V58" s="578">
        <v>698651.3</v>
      </c>
      <c r="W58" s="578">
        <v>3031823.39</v>
      </c>
      <c r="X58" s="578">
        <v>2197283</v>
      </c>
      <c r="Y58" s="578">
        <v>2910416.62</v>
      </c>
      <c r="Z58" s="578">
        <v>114276542.34</v>
      </c>
      <c r="AA58" s="578">
        <v>3697158.97</v>
      </c>
      <c r="AB58" s="578">
        <v>2150061.94</v>
      </c>
      <c r="AC58" s="578">
        <v>18929770.34</v>
      </c>
      <c r="AD58" s="578">
        <v>8186929</v>
      </c>
      <c r="AE58" s="578">
        <v>4069652.94</v>
      </c>
      <c r="AF58" s="578">
        <v>2790430.35</v>
      </c>
      <c r="AG58" s="578">
        <v>1608866</v>
      </c>
      <c r="AH58" s="578">
        <v>731773</v>
      </c>
      <c r="AI58" s="578">
        <v>182906154.27000001</v>
      </c>
      <c r="AJ58" s="578">
        <v>6469002.54</v>
      </c>
      <c r="AK58" s="578">
        <v>3311006</v>
      </c>
      <c r="AL58" s="578">
        <v>1981856</v>
      </c>
      <c r="AM58" s="578">
        <v>2061863.25</v>
      </c>
      <c r="AN58" s="578">
        <v>3873620</v>
      </c>
      <c r="AO58" s="578">
        <v>3372976.74</v>
      </c>
      <c r="AP58" s="578">
        <v>4686878</v>
      </c>
      <c r="AQ58" s="578">
        <v>4064727</v>
      </c>
      <c r="AR58" s="578">
        <v>1747045</v>
      </c>
      <c r="AS58" s="578">
        <v>3289629.5</v>
      </c>
      <c r="AT58" s="578">
        <v>3784762</v>
      </c>
      <c r="AU58" s="578">
        <v>43064998.899999999</v>
      </c>
      <c r="AV58" s="578">
        <v>3574225.1</v>
      </c>
      <c r="AW58" s="578">
        <v>3374813</v>
      </c>
      <c r="AX58" s="578">
        <v>2884667.98</v>
      </c>
      <c r="AY58" s="578">
        <v>6183127.5999999996</v>
      </c>
      <c r="AZ58" s="578">
        <v>465762</v>
      </c>
      <c r="BA58" s="578">
        <v>700021.75</v>
      </c>
      <c r="BB58" s="578">
        <v>77059052.700000003</v>
      </c>
      <c r="BC58" s="578">
        <v>1985792</v>
      </c>
      <c r="BD58" s="578">
        <v>7798941.25</v>
      </c>
      <c r="BE58" s="578">
        <v>5106014.7</v>
      </c>
      <c r="BF58" s="578">
        <v>3867054.75</v>
      </c>
      <c r="BG58" s="578">
        <v>11014509</v>
      </c>
      <c r="BH58" s="578">
        <v>13911675.1598</v>
      </c>
      <c r="BI58" s="578">
        <v>6997473.4500000002</v>
      </c>
      <c r="BJ58" s="578">
        <v>2690809.25</v>
      </c>
      <c r="BK58" s="578">
        <v>1100991.28</v>
      </c>
      <c r="BL58" s="578">
        <v>2077926.5</v>
      </c>
      <c r="BM58" s="578">
        <v>123655314.97</v>
      </c>
      <c r="BN58" s="578">
        <v>17479451.800000001</v>
      </c>
      <c r="BO58" s="578">
        <v>3378600</v>
      </c>
      <c r="BP58" s="578">
        <v>2755524</v>
      </c>
      <c r="BQ58" s="578">
        <v>2786681</v>
      </c>
      <c r="BR58" s="578">
        <v>2046057</v>
      </c>
      <c r="BS58" s="578">
        <v>2663168.88</v>
      </c>
      <c r="BT58" s="578">
        <v>56690885.280000001</v>
      </c>
      <c r="BU58" s="578">
        <v>1853101.7</v>
      </c>
      <c r="BV58" s="578">
        <v>2175080.4500000002</v>
      </c>
      <c r="BW58" s="578">
        <v>3091103.25</v>
      </c>
      <c r="BX58" s="578">
        <v>7059485.9699999997</v>
      </c>
      <c r="BY58" s="578">
        <v>26952231.050000001</v>
      </c>
      <c r="BZ58" s="578">
        <v>2174622</v>
      </c>
      <c r="CA58" s="578">
        <v>1109473.5</v>
      </c>
      <c r="CB58" s="578">
        <v>1962129.5</v>
      </c>
      <c r="CC58" s="555">
        <f t="shared" ref="CC58:CC126" si="10">SUM(H58:CB58)</f>
        <v>1256023376.3098004</v>
      </c>
    </row>
    <row r="59" spans="1:81" s="577" customFormat="1" ht="25.5" customHeight="1">
      <c r="A59" s="574" t="s">
        <v>1161</v>
      </c>
      <c r="B59" s="549" t="s">
        <v>6</v>
      </c>
      <c r="C59" s="550" t="s">
        <v>7</v>
      </c>
      <c r="D59" s="551">
        <v>42040</v>
      </c>
      <c r="E59" s="550" t="s">
        <v>6785</v>
      </c>
      <c r="F59" s="552" t="s">
        <v>81</v>
      </c>
      <c r="G59" s="553" t="s">
        <v>954</v>
      </c>
      <c r="H59" s="554">
        <v>59655917.960000001</v>
      </c>
      <c r="I59" s="578">
        <v>8411329.5</v>
      </c>
      <c r="J59" s="578">
        <v>15204741.789999999</v>
      </c>
      <c r="K59" s="578">
        <v>6519980</v>
      </c>
      <c r="L59" s="578">
        <v>1483585.29</v>
      </c>
      <c r="M59" s="578">
        <v>452456.46</v>
      </c>
      <c r="N59" s="578">
        <v>109212092.66</v>
      </c>
      <c r="O59" s="578">
        <v>8520181.25</v>
      </c>
      <c r="P59" s="578">
        <v>382662.5</v>
      </c>
      <c r="Q59" s="578">
        <v>14656273.970000001</v>
      </c>
      <c r="R59" s="578">
        <v>578937</v>
      </c>
      <c r="S59" s="578">
        <v>2103745.75</v>
      </c>
      <c r="T59" s="578">
        <v>20695298.59</v>
      </c>
      <c r="U59" s="578">
        <v>3962120</v>
      </c>
      <c r="V59" s="578">
        <v>32783.5</v>
      </c>
      <c r="W59" s="578">
        <v>1787488.35</v>
      </c>
      <c r="X59" s="578">
        <v>791555.5</v>
      </c>
      <c r="Y59" s="578">
        <v>1183117.82</v>
      </c>
      <c r="Z59" s="578">
        <v>53509855.630000003</v>
      </c>
      <c r="AA59" s="578">
        <v>5068518.5599999996</v>
      </c>
      <c r="AB59" s="578">
        <v>1282495.1599999999</v>
      </c>
      <c r="AC59" s="578">
        <v>12046921</v>
      </c>
      <c r="AD59" s="578">
        <v>916955.5</v>
      </c>
      <c r="AE59" s="578">
        <v>1591734.31</v>
      </c>
      <c r="AF59" s="578">
        <v>1975732.25</v>
      </c>
      <c r="AG59" s="578">
        <v>319082.69</v>
      </c>
      <c r="AH59" s="578">
        <v>45573</v>
      </c>
      <c r="AI59" s="578">
        <v>168028340.43000001</v>
      </c>
      <c r="AJ59" s="578">
        <v>1133898</v>
      </c>
      <c r="AK59" s="578">
        <v>867436</v>
      </c>
      <c r="AL59" s="578">
        <v>687902</v>
      </c>
      <c r="AM59" s="578">
        <v>586646</v>
      </c>
      <c r="AN59" s="578">
        <v>990756</v>
      </c>
      <c r="AO59" s="578">
        <v>660553.88</v>
      </c>
      <c r="AP59" s="578">
        <v>1401197</v>
      </c>
      <c r="AQ59" s="578">
        <v>2274876</v>
      </c>
      <c r="AR59" s="578">
        <v>403900</v>
      </c>
      <c r="AS59" s="578">
        <v>632253.67000000004</v>
      </c>
      <c r="AT59" s="578">
        <v>626108</v>
      </c>
      <c r="AU59" s="578">
        <v>39347043.710000001</v>
      </c>
      <c r="AV59" s="578">
        <v>363502.97</v>
      </c>
      <c r="AW59" s="578">
        <v>618230.92000000004</v>
      </c>
      <c r="AX59" s="578">
        <v>666579.80000000005</v>
      </c>
      <c r="AY59" s="578">
        <v>1232610.25</v>
      </c>
      <c r="AZ59" s="578">
        <v>0</v>
      </c>
      <c r="BA59" s="578">
        <v>158366.5</v>
      </c>
      <c r="BB59" s="578">
        <v>55347955.75</v>
      </c>
      <c r="BC59" s="578">
        <v>582784</v>
      </c>
      <c r="BD59" s="578">
        <v>5668479.25</v>
      </c>
      <c r="BE59" s="578">
        <v>3291538</v>
      </c>
      <c r="BF59" s="578">
        <v>2831238.85</v>
      </c>
      <c r="BG59" s="578">
        <v>2175040</v>
      </c>
      <c r="BH59" s="578">
        <v>18777749.529899999</v>
      </c>
      <c r="BI59" s="578">
        <v>5845690.5599999996</v>
      </c>
      <c r="BJ59" s="578">
        <v>1802108.3</v>
      </c>
      <c r="BK59" s="578">
        <v>155107.4</v>
      </c>
      <c r="BL59" s="578">
        <v>376424</v>
      </c>
      <c r="BM59" s="578">
        <v>90432320.760000005</v>
      </c>
      <c r="BN59" s="578">
        <v>14750392.4</v>
      </c>
      <c r="BO59" s="578">
        <v>1056264</v>
      </c>
      <c r="BP59" s="578">
        <v>583010.34</v>
      </c>
      <c r="BQ59" s="578">
        <v>968951</v>
      </c>
      <c r="BR59" s="578">
        <v>713029.41</v>
      </c>
      <c r="BS59" s="578">
        <v>1037517.5</v>
      </c>
      <c r="BT59" s="578">
        <v>44087239.439999998</v>
      </c>
      <c r="BU59" s="578">
        <v>513880.45</v>
      </c>
      <c r="BV59" s="578">
        <v>1147336.56</v>
      </c>
      <c r="BW59" s="578">
        <v>1101934.45</v>
      </c>
      <c r="BX59" s="578">
        <v>2858845.98</v>
      </c>
      <c r="BY59" s="578">
        <v>18199321.25</v>
      </c>
      <c r="BZ59" s="578">
        <v>558603</v>
      </c>
      <c r="CA59" s="578">
        <v>507050.65</v>
      </c>
      <c r="CB59" s="578">
        <v>1313915.25</v>
      </c>
      <c r="CC59" s="555">
        <f t="shared" si="10"/>
        <v>829755065.19989979</v>
      </c>
    </row>
    <row r="60" spans="1:81" s="577" customFormat="1" ht="25.5" customHeight="1">
      <c r="A60" s="574" t="s">
        <v>6757</v>
      </c>
      <c r="B60" s="549" t="s">
        <v>6</v>
      </c>
      <c r="C60" s="550" t="s">
        <v>7</v>
      </c>
      <c r="D60" s="551">
        <v>44020</v>
      </c>
      <c r="E60" s="563" t="s">
        <v>626</v>
      </c>
      <c r="F60" s="552" t="s">
        <v>82</v>
      </c>
      <c r="G60" s="553" t="s">
        <v>83</v>
      </c>
      <c r="H60" s="554">
        <v>-7678163.2400000002</v>
      </c>
      <c r="I60" s="578">
        <v>0</v>
      </c>
      <c r="J60" s="578">
        <v>-2571168.33</v>
      </c>
      <c r="K60" s="578">
        <v>-798280.96</v>
      </c>
      <c r="L60" s="578">
        <v>-32149.17</v>
      </c>
      <c r="M60" s="578">
        <v>0</v>
      </c>
      <c r="N60" s="578">
        <v>-7483573.4400000004</v>
      </c>
      <c r="O60" s="578">
        <v>-1270777.67</v>
      </c>
      <c r="P60" s="578">
        <v>-25848.32</v>
      </c>
      <c r="Q60" s="578">
        <v>-2474914.9900000002</v>
      </c>
      <c r="R60" s="578">
        <v>-69554.69</v>
      </c>
      <c r="S60" s="578">
        <v>-279020.5</v>
      </c>
      <c r="T60" s="578">
        <v>-6053202.8700000001</v>
      </c>
      <c r="U60" s="578">
        <v>-627262.62</v>
      </c>
      <c r="V60" s="578">
        <v>0</v>
      </c>
      <c r="W60" s="578">
        <v>-28169.95</v>
      </c>
      <c r="X60" s="578">
        <v>-78123.86</v>
      </c>
      <c r="Y60" s="578">
        <v>-31200.77</v>
      </c>
      <c r="Z60" s="578">
        <v>-17635376.52</v>
      </c>
      <c r="AA60" s="578">
        <v>-840189.87</v>
      </c>
      <c r="AB60" s="578">
        <v>-98586.44</v>
      </c>
      <c r="AC60" s="578">
        <v>0</v>
      </c>
      <c r="AD60" s="578">
        <v>-182957.62</v>
      </c>
      <c r="AE60" s="578">
        <v>-342413.17</v>
      </c>
      <c r="AF60" s="578">
        <v>-636280.36</v>
      </c>
      <c r="AG60" s="578">
        <v>0</v>
      </c>
      <c r="AH60" s="578">
        <v>0</v>
      </c>
      <c r="AI60" s="578">
        <v>-41018362.509999998</v>
      </c>
      <c r="AJ60" s="578">
        <v>-125271.01</v>
      </c>
      <c r="AK60" s="578">
        <v>-466445.63</v>
      </c>
      <c r="AL60" s="578">
        <v>-139330.96</v>
      </c>
      <c r="AM60" s="578">
        <v>0</v>
      </c>
      <c r="AN60" s="578">
        <v>-105745.23</v>
      </c>
      <c r="AO60" s="578">
        <v>-41518.050000000003</v>
      </c>
      <c r="AP60" s="578">
        <v>-126374.54</v>
      </c>
      <c r="AQ60" s="578">
        <v>-339096.4</v>
      </c>
      <c r="AR60" s="578">
        <v>-52008.1</v>
      </c>
      <c r="AS60" s="578">
        <v>-104749.01</v>
      </c>
      <c r="AT60" s="578">
        <v>-105363.56</v>
      </c>
      <c r="AU60" s="578">
        <v>-4959627.59</v>
      </c>
      <c r="AV60" s="578">
        <v>0</v>
      </c>
      <c r="AW60" s="578">
        <v>-81402.37</v>
      </c>
      <c r="AX60" s="578">
        <v>-83523.25</v>
      </c>
      <c r="AY60" s="578">
        <v>-6047.75</v>
      </c>
      <c r="AZ60" s="578">
        <v>-50</v>
      </c>
      <c r="BA60" s="578">
        <v>-59007.040000000001</v>
      </c>
      <c r="BB60" s="578">
        <v>-8618642.0899999999</v>
      </c>
      <c r="BC60" s="578">
        <v>-221391.73</v>
      </c>
      <c r="BD60" s="578">
        <v>-580129.59</v>
      </c>
      <c r="BE60" s="578">
        <v>-50787.94</v>
      </c>
      <c r="BF60" s="578">
        <v>-835709.78</v>
      </c>
      <c r="BG60" s="578">
        <v>-93634.67</v>
      </c>
      <c r="BH60" s="578">
        <v>-331961.89990000002</v>
      </c>
      <c r="BI60" s="578">
        <v>-1451880.05</v>
      </c>
      <c r="BJ60" s="578">
        <v>0</v>
      </c>
      <c r="BK60" s="578">
        <v>-72736.89</v>
      </c>
      <c r="BL60" s="578">
        <v>-52097.279999999999</v>
      </c>
      <c r="BM60" s="578">
        <v>-11072378.130000001</v>
      </c>
      <c r="BN60" s="578">
        <v>0</v>
      </c>
      <c r="BO60" s="578">
        <v>-9445.51</v>
      </c>
      <c r="BP60" s="578">
        <v>-181314.3</v>
      </c>
      <c r="BQ60" s="578">
        <v>-31049.26</v>
      </c>
      <c r="BR60" s="578">
        <v>-45821.22</v>
      </c>
      <c r="BS60" s="578">
        <v>-57198.7</v>
      </c>
      <c r="BT60" s="578">
        <v>-9319838.4499999993</v>
      </c>
      <c r="BU60" s="578">
        <v>-61541.13</v>
      </c>
      <c r="BV60" s="578">
        <v>-30880.62</v>
      </c>
      <c r="BW60" s="578">
        <v>-85217.46</v>
      </c>
      <c r="BX60" s="578">
        <v>-335735.01</v>
      </c>
      <c r="BY60" s="578">
        <v>-2449206.88</v>
      </c>
      <c r="BZ60" s="578">
        <v>-21215.24</v>
      </c>
      <c r="CA60" s="578">
        <v>0</v>
      </c>
      <c r="CB60" s="578">
        <v>-13581.8</v>
      </c>
      <c r="CC60" s="555">
        <f t="shared" si="10"/>
        <v>-133074533.98990004</v>
      </c>
    </row>
    <row r="61" spans="1:81" s="577" customFormat="1" ht="25.5" customHeight="1">
      <c r="A61" s="574" t="s">
        <v>6757</v>
      </c>
      <c r="B61" s="549" t="s">
        <v>6</v>
      </c>
      <c r="C61" s="550" t="s">
        <v>7</v>
      </c>
      <c r="D61" s="551">
        <v>44020</v>
      </c>
      <c r="E61" s="563" t="s">
        <v>626</v>
      </c>
      <c r="F61" s="552" t="s">
        <v>84</v>
      </c>
      <c r="G61" s="553" t="s">
        <v>85</v>
      </c>
      <c r="H61" s="554">
        <v>5351590.32</v>
      </c>
      <c r="I61" s="578">
        <v>0</v>
      </c>
      <c r="J61" s="578">
        <v>1840203.36</v>
      </c>
      <c r="K61" s="578">
        <v>127520.58</v>
      </c>
      <c r="L61" s="578">
        <v>24284.12</v>
      </c>
      <c r="M61" s="578">
        <v>0</v>
      </c>
      <c r="N61" s="578">
        <v>6424566.9800000004</v>
      </c>
      <c r="O61" s="578">
        <v>399370.42</v>
      </c>
      <c r="P61" s="578">
        <v>3994.31</v>
      </c>
      <c r="Q61" s="578">
        <v>1637915.95</v>
      </c>
      <c r="R61" s="578">
        <v>1333.01</v>
      </c>
      <c r="S61" s="578">
        <v>17044.52</v>
      </c>
      <c r="T61" s="578">
        <v>789773.03</v>
      </c>
      <c r="U61" s="578">
        <v>43814.17</v>
      </c>
      <c r="V61" s="578">
        <v>0</v>
      </c>
      <c r="W61" s="578">
        <v>14755.15</v>
      </c>
      <c r="X61" s="578">
        <v>38976.879999999997</v>
      </c>
      <c r="Y61" s="578">
        <v>121287.7</v>
      </c>
      <c r="Z61" s="578">
        <v>1776029.08</v>
      </c>
      <c r="AA61" s="578">
        <v>354211.29</v>
      </c>
      <c r="AB61" s="578">
        <v>59970.13</v>
      </c>
      <c r="AC61" s="578">
        <v>0</v>
      </c>
      <c r="AD61" s="578">
        <v>61204.62</v>
      </c>
      <c r="AE61" s="578">
        <v>0</v>
      </c>
      <c r="AF61" s="578">
        <v>-252971.1</v>
      </c>
      <c r="AG61" s="578">
        <v>0</v>
      </c>
      <c r="AH61" s="578">
        <v>0</v>
      </c>
      <c r="AI61" s="578">
        <v>13410427.789999999</v>
      </c>
      <c r="AJ61" s="578">
        <v>330299.03000000003</v>
      </c>
      <c r="AK61" s="578">
        <v>489688.29</v>
      </c>
      <c r="AL61" s="578">
        <v>94378.17</v>
      </c>
      <c r="AM61" s="578">
        <v>0</v>
      </c>
      <c r="AN61" s="578">
        <v>318745.88</v>
      </c>
      <c r="AO61" s="578">
        <v>59703.59</v>
      </c>
      <c r="AP61" s="578">
        <v>121078.04</v>
      </c>
      <c r="AQ61" s="578">
        <v>252065.76</v>
      </c>
      <c r="AR61" s="578">
        <v>32798.11</v>
      </c>
      <c r="AS61" s="578">
        <v>97792.79</v>
      </c>
      <c r="AT61" s="578">
        <v>17235.8</v>
      </c>
      <c r="AU61" s="578">
        <v>6021792.0700000003</v>
      </c>
      <c r="AV61" s="578">
        <v>0</v>
      </c>
      <c r="AW61" s="578">
        <v>17890.439999999999</v>
      </c>
      <c r="AX61" s="578">
        <v>47889.05</v>
      </c>
      <c r="AY61" s="578">
        <v>108699.56</v>
      </c>
      <c r="AZ61" s="578">
        <v>0</v>
      </c>
      <c r="BA61" s="578">
        <v>4585.28</v>
      </c>
      <c r="BB61" s="578">
        <v>9198846.7300000004</v>
      </c>
      <c r="BC61" s="578">
        <v>3099.57</v>
      </c>
      <c r="BD61" s="578">
        <v>326245.88</v>
      </c>
      <c r="BE61" s="578">
        <v>191290.26</v>
      </c>
      <c r="BF61" s="578">
        <v>90295.09</v>
      </c>
      <c r="BG61" s="578">
        <v>0</v>
      </c>
      <c r="BH61" s="578">
        <v>366063.35989999998</v>
      </c>
      <c r="BI61" s="578">
        <v>63135.199999999997</v>
      </c>
      <c r="BJ61" s="578">
        <v>0</v>
      </c>
      <c r="BK61" s="578">
        <v>4080.92</v>
      </c>
      <c r="BL61" s="578">
        <v>98184.83</v>
      </c>
      <c r="BM61" s="578">
        <v>16770375.439999999</v>
      </c>
      <c r="BN61" s="578">
        <v>0</v>
      </c>
      <c r="BO61" s="578">
        <v>19086.38</v>
      </c>
      <c r="BP61" s="578">
        <v>0</v>
      </c>
      <c r="BQ61" s="578">
        <v>56128.72</v>
      </c>
      <c r="BR61" s="578">
        <v>49814.96</v>
      </c>
      <c r="BS61" s="578">
        <v>25300.28</v>
      </c>
      <c r="BT61" s="578">
        <v>5961999.7400000002</v>
      </c>
      <c r="BU61" s="578">
        <v>25227.62</v>
      </c>
      <c r="BV61" s="578">
        <v>66922.929999999993</v>
      </c>
      <c r="BW61" s="578">
        <v>350343.57</v>
      </c>
      <c r="BX61" s="578">
        <v>136612.66</v>
      </c>
      <c r="BY61" s="578">
        <v>1613018.48</v>
      </c>
      <c r="BZ61" s="578">
        <v>18106.939999999999</v>
      </c>
      <c r="CA61" s="578">
        <v>0</v>
      </c>
      <c r="CB61" s="578">
        <v>4235.3599999999997</v>
      </c>
      <c r="CC61" s="555">
        <f t="shared" si="10"/>
        <v>75698359.089899987</v>
      </c>
    </row>
    <row r="62" spans="1:81" s="568" customFormat="1" ht="25.5" customHeight="1">
      <c r="A62" s="566"/>
      <c r="B62" s="1149" t="s">
        <v>6786</v>
      </c>
      <c r="C62" s="1150"/>
      <c r="D62" s="1150"/>
      <c r="E62" s="1150"/>
      <c r="F62" s="1150"/>
      <c r="G62" s="1151"/>
      <c r="H62" s="567">
        <f>SUM(H57:H61)</f>
        <v>135465909.69000003</v>
      </c>
      <c r="I62" s="567">
        <f t="shared" ref="I62:BT62" si="11">SUM(I57:I61)</f>
        <v>21785089.759999998</v>
      </c>
      <c r="J62" s="567">
        <f t="shared" si="11"/>
        <v>28716919.049999997</v>
      </c>
      <c r="K62" s="567">
        <f t="shared" si="11"/>
        <v>8685379.6199999992</v>
      </c>
      <c r="L62" s="567">
        <f t="shared" si="11"/>
        <v>4556336.3400000008</v>
      </c>
      <c r="M62" s="567">
        <f t="shared" si="11"/>
        <v>2132695.77</v>
      </c>
      <c r="N62" s="567">
        <f t="shared" si="11"/>
        <v>347647815.00000006</v>
      </c>
      <c r="O62" s="567">
        <f t="shared" si="11"/>
        <v>17472005.25</v>
      </c>
      <c r="P62" s="567">
        <f t="shared" si="11"/>
        <v>1626916.99</v>
      </c>
      <c r="Q62" s="567">
        <f t="shared" si="11"/>
        <v>35786887.730000004</v>
      </c>
      <c r="R62" s="567">
        <f t="shared" si="11"/>
        <v>2428557.3199999998</v>
      </c>
      <c r="S62" s="567">
        <f t="shared" si="11"/>
        <v>6826567.7699999996</v>
      </c>
      <c r="T62" s="567">
        <f t="shared" si="11"/>
        <v>41170294.750000007</v>
      </c>
      <c r="U62" s="567">
        <f t="shared" si="11"/>
        <v>7727496.5499999998</v>
      </c>
      <c r="V62" s="567">
        <f t="shared" si="11"/>
        <v>731434.8</v>
      </c>
      <c r="W62" s="567">
        <f t="shared" si="11"/>
        <v>4805896.9400000004</v>
      </c>
      <c r="X62" s="567">
        <f t="shared" si="11"/>
        <v>2949691.52</v>
      </c>
      <c r="Y62" s="567">
        <f t="shared" si="11"/>
        <v>4220251.37</v>
      </c>
      <c r="Z62" s="567">
        <f t="shared" si="11"/>
        <v>151945450.53</v>
      </c>
      <c r="AA62" s="567">
        <f t="shared" si="11"/>
        <v>8451828.9499999993</v>
      </c>
      <c r="AB62" s="567">
        <f t="shared" si="11"/>
        <v>3421720.7899999996</v>
      </c>
      <c r="AC62" s="567">
        <f t="shared" si="11"/>
        <v>30976691.34</v>
      </c>
      <c r="AD62" s="567">
        <f t="shared" si="11"/>
        <v>8982131.5</v>
      </c>
      <c r="AE62" s="567">
        <f t="shared" si="11"/>
        <v>5318974.08</v>
      </c>
      <c r="AF62" s="567">
        <f t="shared" si="11"/>
        <v>3876911.1399999997</v>
      </c>
      <c r="AG62" s="567">
        <f t="shared" si="11"/>
        <v>1927948.69</v>
      </c>
      <c r="AH62" s="567">
        <f t="shared" si="11"/>
        <v>777346</v>
      </c>
      <c r="AI62" s="567">
        <f t="shared" si="11"/>
        <v>324645449.98000008</v>
      </c>
      <c r="AJ62" s="567">
        <f t="shared" si="11"/>
        <v>7807928.5600000005</v>
      </c>
      <c r="AK62" s="567">
        <f t="shared" si="11"/>
        <v>4266654.66</v>
      </c>
      <c r="AL62" s="567">
        <f t="shared" si="11"/>
        <v>2650825.21</v>
      </c>
      <c r="AM62" s="567">
        <f t="shared" si="11"/>
        <v>2745059.25</v>
      </c>
      <c r="AN62" s="567">
        <f t="shared" si="11"/>
        <v>5166946.6499999994</v>
      </c>
      <c r="AO62" s="567">
        <f t="shared" si="11"/>
        <v>4169499.16</v>
      </c>
      <c r="AP62" s="567">
        <f t="shared" si="11"/>
        <v>6101598.5</v>
      </c>
      <c r="AQ62" s="567">
        <f t="shared" si="11"/>
        <v>6356002.3599999994</v>
      </c>
      <c r="AR62" s="567">
        <f t="shared" si="11"/>
        <v>2170315.0099999998</v>
      </c>
      <c r="AS62" s="567">
        <f t="shared" si="11"/>
        <v>3975506.95</v>
      </c>
      <c r="AT62" s="567">
        <f t="shared" si="11"/>
        <v>4385322.24</v>
      </c>
      <c r="AU62" s="567">
        <f t="shared" si="11"/>
        <v>84987677.090000004</v>
      </c>
      <c r="AV62" s="567">
        <f t="shared" si="11"/>
        <v>3991458.0700000003</v>
      </c>
      <c r="AW62" s="567">
        <f t="shared" si="11"/>
        <v>3929531.9899999998</v>
      </c>
      <c r="AX62" s="567">
        <f t="shared" si="11"/>
        <v>3670263.58</v>
      </c>
      <c r="AY62" s="567">
        <f t="shared" si="11"/>
        <v>7518389.6599999992</v>
      </c>
      <c r="AZ62" s="567">
        <f t="shared" si="11"/>
        <v>476902</v>
      </c>
      <c r="BA62" s="567">
        <f t="shared" si="11"/>
        <v>833846.49</v>
      </c>
      <c r="BB62" s="567">
        <f t="shared" si="11"/>
        <v>133353853.09</v>
      </c>
      <c r="BC62" s="567">
        <f t="shared" si="11"/>
        <v>2377644.34</v>
      </c>
      <c r="BD62" s="567">
        <f t="shared" si="11"/>
        <v>13311746.790000001</v>
      </c>
      <c r="BE62" s="567">
        <f t="shared" si="11"/>
        <v>8538055.0199999996</v>
      </c>
      <c r="BF62" s="567">
        <f t="shared" si="11"/>
        <v>5952878.9099999992</v>
      </c>
      <c r="BG62" s="567">
        <f t="shared" si="11"/>
        <v>13117229.33</v>
      </c>
      <c r="BH62" s="567">
        <f t="shared" si="11"/>
        <v>33170758.149700001</v>
      </c>
      <c r="BI62" s="567">
        <f t="shared" si="11"/>
        <v>11454419.159999998</v>
      </c>
      <c r="BJ62" s="567">
        <f t="shared" si="11"/>
        <v>4769342.55</v>
      </c>
      <c r="BK62" s="567">
        <f t="shared" si="11"/>
        <v>1187442.71</v>
      </c>
      <c r="BL62" s="567">
        <f t="shared" si="11"/>
        <v>2530658.0500000003</v>
      </c>
      <c r="BM62" s="567">
        <f t="shared" si="11"/>
        <v>219831448.04000002</v>
      </c>
      <c r="BN62" s="567">
        <f t="shared" si="11"/>
        <v>32488277.579999998</v>
      </c>
      <c r="BO62" s="567">
        <f t="shared" si="11"/>
        <v>4444504.87</v>
      </c>
      <c r="BP62" s="567">
        <f t="shared" si="11"/>
        <v>3187310.04</v>
      </c>
      <c r="BQ62" s="567">
        <f t="shared" si="11"/>
        <v>3828031.4600000004</v>
      </c>
      <c r="BR62" s="567">
        <f t="shared" si="11"/>
        <v>2763080.15</v>
      </c>
      <c r="BS62" s="567">
        <f t="shared" si="11"/>
        <v>3732545.4599999995</v>
      </c>
      <c r="BT62" s="567">
        <f t="shared" si="11"/>
        <v>97616182.00999999</v>
      </c>
      <c r="BU62" s="567">
        <f t="shared" ref="BU62:CB62" si="12">SUM(BU57:BU61)</f>
        <v>2461388.64</v>
      </c>
      <c r="BV62" s="567">
        <f t="shared" si="12"/>
        <v>3447804.3200000003</v>
      </c>
      <c r="BW62" s="567">
        <f t="shared" si="12"/>
        <v>4486203.8100000005</v>
      </c>
      <c r="BX62" s="567">
        <f t="shared" si="12"/>
        <v>9814349.5999999996</v>
      </c>
      <c r="BY62" s="567">
        <f t="shared" si="12"/>
        <v>44315363.899999991</v>
      </c>
      <c r="BZ62" s="567">
        <f t="shared" si="12"/>
        <v>2730116.6999999997</v>
      </c>
      <c r="CA62" s="567">
        <f t="shared" si="12"/>
        <v>1630324.15</v>
      </c>
      <c r="CB62" s="567">
        <f t="shared" si="12"/>
        <v>3290570.31</v>
      </c>
      <c r="CC62" s="567">
        <f>SUM(CC57:CC61)</f>
        <v>2040095855.7897</v>
      </c>
    </row>
    <row r="63" spans="1:81" s="577" customFormat="1" ht="25.5" customHeight="1">
      <c r="A63" s="574" t="s">
        <v>6757</v>
      </c>
      <c r="B63" s="549" t="s">
        <v>8</v>
      </c>
      <c r="C63" s="550" t="s">
        <v>9</v>
      </c>
      <c r="D63" s="551">
        <v>44040</v>
      </c>
      <c r="E63" s="582" t="s">
        <v>628</v>
      </c>
      <c r="F63" s="552" t="s">
        <v>86</v>
      </c>
      <c r="G63" s="553" t="s">
        <v>87</v>
      </c>
      <c r="H63" s="554">
        <v>21795446.98</v>
      </c>
      <c r="I63" s="578">
        <v>2593337.4700000002</v>
      </c>
      <c r="J63" s="578">
        <v>1292146.0900000001</v>
      </c>
      <c r="K63" s="578">
        <v>0</v>
      </c>
      <c r="L63" s="578">
        <v>0</v>
      </c>
      <c r="M63" s="578">
        <v>0</v>
      </c>
      <c r="N63" s="578">
        <v>27120814</v>
      </c>
      <c r="O63" s="578">
        <v>1719222.49</v>
      </c>
      <c r="P63" s="578">
        <v>1347990.48</v>
      </c>
      <c r="Q63" s="578">
        <v>85263.6</v>
      </c>
      <c r="R63" s="578">
        <v>0</v>
      </c>
      <c r="S63" s="578">
        <v>287966.88</v>
      </c>
      <c r="T63" s="578">
        <v>23785555.129999999</v>
      </c>
      <c r="U63" s="578">
        <v>3675389.49</v>
      </c>
      <c r="V63" s="578">
        <v>0</v>
      </c>
      <c r="W63" s="578">
        <v>143294.34</v>
      </c>
      <c r="X63" s="578">
        <v>0</v>
      </c>
      <c r="Y63" s="578">
        <v>0</v>
      </c>
      <c r="Z63" s="578">
        <v>8424249.5</v>
      </c>
      <c r="AA63" s="578">
        <v>0</v>
      </c>
      <c r="AB63" s="578">
        <v>28914.14</v>
      </c>
      <c r="AC63" s="578">
        <v>60685</v>
      </c>
      <c r="AD63" s="578">
        <v>0</v>
      </c>
      <c r="AE63" s="578">
        <v>32671.27</v>
      </c>
      <c r="AF63" s="578">
        <v>0</v>
      </c>
      <c r="AG63" s="578">
        <v>0</v>
      </c>
      <c r="AH63" s="578">
        <v>0</v>
      </c>
      <c r="AI63" s="578">
        <v>13895345.08</v>
      </c>
      <c r="AJ63" s="578">
        <v>128004.15</v>
      </c>
      <c r="AK63" s="578">
        <v>0</v>
      </c>
      <c r="AL63" s="578">
        <v>0</v>
      </c>
      <c r="AM63" s="578">
        <v>0</v>
      </c>
      <c r="AN63" s="578">
        <v>0</v>
      </c>
      <c r="AO63" s="578">
        <v>0</v>
      </c>
      <c r="AP63" s="578">
        <v>0</v>
      </c>
      <c r="AQ63" s="578">
        <v>0</v>
      </c>
      <c r="AR63" s="578">
        <v>159356.42000000001</v>
      </c>
      <c r="AS63" s="578">
        <v>0</v>
      </c>
      <c r="AT63" s="578">
        <v>0</v>
      </c>
      <c r="AU63" s="578">
        <v>16259097.789999999</v>
      </c>
      <c r="AV63" s="578">
        <v>0</v>
      </c>
      <c r="AW63" s="578">
        <v>0</v>
      </c>
      <c r="AX63" s="578">
        <v>0</v>
      </c>
      <c r="AY63" s="578">
        <v>0</v>
      </c>
      <c r="AZ63" s="578">
        <v>0</v>
      </c>
      <c r="BA63" s="578">
        <v>0</v>
      </c>
      <c r="BB63" s="578">
        <v>69581530.75</v>
      </c>
      <c r="BC63" s="578">
        <v>0</v>
      </c>
      <c r="BD63" s="578">
        <v>0</v>
      </c>
      <c r="BE63" s="578">
        <v>0</v>
      </c>
      <c r="BF63" s="578">
        <v>0</v>
      </c>
      <c r="BG63" s="578">
        <v>0</v>
      </c>
      <c r="BH63" s="578">
        <v>0</v>
      </c>
      <c r="BI63" s="578">
        <v>0</v>
      </c>
      <c r="BJ63" s="578">
        <v>0</v>
      </c>
      <c r="BK63" s="578">
        <v>0</v>
      </c>
      <c r="BL63" s="578">
        <v>0</v>
      </c>
      <c r="BM63" s="578">
        <v>80945585.099999994</v>
      </c>
      <c r="BN63" s="578">
        <v>20029507.559999999</v>
      </c>
      <c r="BO63" s="578">
        <v>47880</v>
      </c>
      <c r="BP63" s="578">
        <v>0</v>
      </c>
      <c r="BQ63" s="578">
        <v>316626.53999999998</v>
      </c>
      <c r="BR63" s="578">
        <v>0</v>
      </c>
      <c r="BS63" s="578">
        <v>0</v>
      </c>
      <c r="BT63" s="578">
        <v>16902404.379999999</v>
      </c>
      <c r="BU63" s="578">
        <v>0</v>
      </c>
      <c r="BV63" s="578">
        <v>0</v>
      </c>
      <c r="BW63" s="578">
        <v>0</v>
      </c>
      <c r="BX63" s="578">
        <v>0</v>
      </c>
      <c r="BY63" s="578">
        <v>250942.45</v>
      </c>
      <c r="BZ63" s="578">
        <v>0</v>
      </c>
      <c r="CA63" s="578">
        <v>0</v>
      </c>
      <c r="CB63" s="578">
        <v>115385</v>
      </c>
      <c r="CC63" s="555">
        <f>SUM(H63:CB63)</f>
        <v>311024612.07999998</v>
      </c>
    </row>
    <row r="64" spans="1:81" s="577" customFormat="1" ht="25.5" customHeight="1">
      <c r="A64" s="574" t="s">
        <v>1160</v>
      </c>
      <c r="B64" s="549" t="s">
        <v>8</v>
      </c>
      <c r="C64" s="550" t="s">
        <v>9</v>
      </c>
      <c r="D64" s="551">
        <v>41050</v>
      </c>
      <c r="E64" s="579" t="s">
        <v>6787</v>
      </c>
      <c r="F64" s="552" t="s">
        <v>88</v>
      </c>
      <c r="G64" s="553" t="s">
        <v>976</v>
      </c>
      <c r="H64" s="554">
        <v>30011266.09</v>
      </c>
      <c r="I64" s="578">
        <v>8990360.8399999999</v>
      </c>
      <c r="J64" s="578">
        <v>9391215.0899999999</v>
      </c>
      <c r="K64" s="578">
        <v>414281</v>
      </c>
      <c r="L64" s="578">
        <v>396122.25</v>
      </c>
      <c r="M64" s="578">
        <v>0</v>
      </c>
      <c r="N64" s="578">
        <v>176794130.25</v>
      </c>
      <c r="O64" s="578">
        <v>21888958.25</v>
      </c>
      <c r="P64" s="578">
        <v>4653961.66</v>
      </c>
      <c r="Q64" s="578">
        <v>11002805.41</v>
      </c>
      <c r="R64" s="578">
        <v>401703</v>
      </c>
      <c r="S64" s="578">
        <v>15295502</v>
      </c>
      <c r="T64" s="578">
        <v>23473598.5</v>
      </c>
      <c r="U64" s="578">
        <v>5141288.5</v>
      </c>
      <c r="V64" s="578">
        <v>38803.24</v>
      </c>
      <c r="W64" s="578">
        <v>559481.5</v>
      </c>
      <c r="X64" s="578">
        <v>6141863</v>
      </c>
      <c r="Y64" s="578">
        <v>3344431.95</v>
      </c>
      <c r="Z64" s="578">
        <v>179380598.72999999</v>
      </c>
      <c r="AA64" s="578">
        <v>18919107.93</v>
      </c>
      <c r="AB64" s="578">
        <v>2308548.91</v>
      </c>
      <c r="AC64" s="578">
        <v>12601584.73</v>
      </c>
      <c r="AD64" s="578">
        <v>3315899.5</v>
      </c>
      <c r="AE64" s="578">
        <v>4609861.17</v>
      </c>
      <c r="AF64" s="578">
        <v>10591363.539999999</v>
      </c>
      <c r="AG64" s="578">
        <v>230839.31</v>
      </c>
      <c r="AH64" s="578">
        <v>4720649</v>
      </c>
      <c r="AI64" s="578">
        <v>57739320.5</v>
      </c>
      <c r="AJ64" s="578">
        <v>2145368.4700000002</v>
      </c>
      <c r="AK64" s="578">
        <v>2692850.38</v>
      </c>
      <c r="AL64" s="578">
        <v>919527</v>
      </c>
      <c r="AM64" s="578">
        <v>1739584.2</v>
      </c>
      <c r="AN64" s="578">
        <v>1553240</v>
      </c>
      <c r="AO64" s="578">
        <v>1438497.61</v>
      </c>
      <c r="AP64" s="578">
        <v>1568686</v>
      </c>
      <c r="AQ64" s="578">
        <v>1921631.25</v>
      </c>
      <c r="AR64" s="578">
        <v>721697</v>
      </c>
      <c r="AS64" s="578">
        <v>2569179.21</v>
      </c>
      <c r="AT64" s="578">
        <v>1470458.12</v>
      </c>
      <c r="AU64" s="578">
        <v>20961478.5</v>
      </c>
      <c r="AV64" s="578">
        <v>1391314.53</v>
      </c>
      <c r="AW64" s="578">
        <v>1185680.25</v>
      </c>
      <c r="AX64" s="578">
        <v>2144575.15</v>
      </c>
      <c r="AY64" s="578">
        <v>2490527.0699999998</v>
      </c>
      <c r="AZ64" s="578">
        <v>804518.15</v>
      </c>
      <c r="BA64" s="578">
        <v>2198450.7599999998</v>
      </c>
      <c r="BB64" s="578">
        <v>97384144.25</v>
      </c>
      <c r="BC64" s="578">
        <v>1602988</v>
      </c>
      <c r="BD64" s="578">
        <v>4320652</v>
      </c>
      <c r="BE64" s="578">
        <v>8115119.3200000003</v>
      </c>
      <c r="BF64" s="578">
        <v>1658479.46</v>
      </c>
      <c r="BG64" s="578">
        <v>3435823</v>
      </c>
      <c r="BH64" s="578">
        <v>9006708.0099999998</v>
      </c>
      <c r="BI64" s="578">
        <v>2949767.43</v>
      </c>
      <c r="BJ64" s="578">
        <v>5783383.1399999997</v>
      </c>
      <c r="BK64" s="578">
        <v>1528790.25</v>
      </c>
      <c r="BL64" s="578">
        <v>665703.5</v>
      </c>
      <c r="BM64" s="578">
        <v>91181003.290000007</v>
      </c>
      <c r="BN64" s="578">
        <v>29270466.050000001</v>
      </c>
      <c r="BO64" s="578">
        <v>4429604</v>
      </c>
      <c r="BP64" s="578">
        <v>4824245.21</v>
      </c>
      <c r="BQ64" s="578">
        <v>3218264</v>
      </c>
      <c r="BR64" s="578">
        <v>10096349</v>
      </c>
      <c r="BS64" s="578">
        <v>2326280.69</v>
      </c>
      <c r="BT64" s="578">
        <v>33213094.620000001</v>
      </c>
      <c r="BU64" s="578">
        <v>1179201.5</v>
      </c>
      <c r="BV64" s="578">
        <v>765683.75</v>
      </c>
      <c r="BW64" s="578">
        <v>2461356.75</v>
      </c>
      <c r="BX64" s="578">
        <v>5682194.0800000001</v>
      </c>
      <c r="BY64" s="578">
        <v>13489942.15</v>
      </c>
      <c r="BZ64" s="578">
        <v>1406311.6</v>
      </c>
      <c r="CA64" s="578">
        <v>987029.7</v>
      </c>
      <c r="CB64" s="578">
        <v>1028846.75</v>
      </c>
      <c r="CC64" s="555">
        <f t="shared" si="10"/>
        <v>1004286241.0000001</v>
      </c>
    </row>
    <row r="65" spans="1:81" s="577" customFormat="1" ht="25.5" customHeight="1">
      <c r="A65" s="574" t="s">
        <v>1161</v>
      </c>
      <c r="B65" s="549" t="s">
        <v>8</v>
      </c>
      <c r="C65" s="550" t="s">
        <v>9</v>
      </c>
      <c r="D65" s="551">
        <v>42050</v>
      </c>
      <c r="E65" s="579" t="s">
        <v>6788</v>
      </c>
      <c r="F65" s="552" t="s">
        <v>89</v>
      </c>
      <c r="G65" s="553" t="s">
        <v>977</v>
      </c>
      <c r="H65" s="554">
        <v>21798513.539999999</v>
      </c>
      <c r="I65" s="578">
        <v>8574216.5099999998</v>
      </c>
      <c r="J65" s="578">
        <v>17150711.719999999</v>
      </c>
      <c r="K65" s="578">
        <v>44264</v>
      </c>
      <c r="L65" s="578">
        <v>14154.75</v>
      </c>
      <c r="M65" s="578">
        <v>0</v>
      </c>
      <c r="N65" s="578">
        <v>179651828.05000001</v>
      </c>
      <c r="O65" s="578">
        <v>49320147.75</v>
      </c>
      <c r="P65" s="578">
        <v>2303406.25</v>
      </c>
      <c r="Q65" s="578">
        <v>4131933.18</v>
      </c>
      <c r="R65" s="578">
        <v>113706</v>
      </c>
      <c r="S65" s="578">
        <v>23683929.25</v>
      </c>
      <c r="T65" s="578">
        <v>42396009.5</v>
      </c>
      <c r="U65" s="578">
        <v>5692508.5</v>
      </c>
      <c r="V65" s="578">
        <v>0</v>
      </c>
      <c r="W65" s="578">
        <v>21215.37</v>
      </c>
      <c r="X65" s="578">
        <v>7694865.5</v>
      </c>
      <c r="Y65" s="578">
        <v>2238068.7000000002</v>
      </c>
      <c r="Z65" s="578">
        <v>149037512.69999999</v>
      </c>
      <c r="AA65" s="578">
        <v>22807130.199999999</v>
      </c>
      <c r="AB65" s="578">
        <v>3215385</v>
      </c>
      <c r="AC65" s="578">
        <v>12131783</v>
      </c>
      <c r="AD65" s="578">
        <v>3632455.9</v>
      </c>
      <c r="AE65" s="578">
        <v>5747537.5</v>
      </c>
      <c r="AF65" s="578">
        <v>18865961.75</v>
      </c>
      <c r="AG65" s="578">
        <v>57588.58</v>
      </c>
      <c r="AH65" s="578">
        <v>629706</v>
      </c>
      <c r="AI65" s="578">
        <v>73570948.099999994</v>
      </c>
      <c r="AJ65" s="578">
        <v>425751.08</v>
      </c>
      <c r="AK65" s="578">
        <v>471235.24</v>
      </c>
      <c r="AL65" s="578">
        <v>625557</v>
      </c>
      <c r="AM65" s="578">
        <v>776560</v>
      </c>
      <c r="AN65" s="578">
        <v>829572.5</v>
      </c>
      <c r="AO65" s="578">
        <v>293509.14</v>
      </c>
      <c r="AP65" s="578">
        <v>669748.5</v>
      </c>
      <c r="AQ65" s="578">
        <v>961712.5</v>
      </c>
      <c r="AR65" s="578">
        <v>289318.48</v>
      </c>
      <c r="AS65" s="578">
        <v>553097.84</v>
      </c>
      <c r="AT65" s="578">
        <v>168026.75</v>
      </c>
      <c r="AU65" s="578">
        <v>24798241.699999999</v>
      </c>
      <c r="AV65" s="578">
        <v>492537.4</v>
      </c>
      <c r="AW65" s="578">
        <v>345367.5</v>
      </c>
      <c r="AX65" s="578">
        <v>497223.04</v>
      </c>
      <c r="AY65" s="578">
        <v>1208157.28</v>
      </c>
      <c r="AZ65" s="578">
        <v>220549.76000000001</v>
      </c>
      <c r="BA65" s="578">
        <v>933306.22</v>
      </c>
      <c r="BB65" s="578">
        <v>90638574.950000003</v>
      </c>
      <c r="BC65" s="578">
        <v>1621672.5</v>
      </c>
      <c r="BD65" s="578">
        <v>42392191.75</v>
      </c>
      <c r="BE65" s="578">
        <v>10629251.380000001</v>
      </c>
      <c r="BF65" s="578">
        <v>1024199.2</v>
      </c>
      <c r="BG65" s="578">
        <v>5057317.3600000003</v>
      </c>
      <c r="BH65" s="578">
        <v>31698114.48</v>
      </c>
      <c r="BI65" s="578">
        <v>8681733.3499999996</v>
      </c>
      <c r="BJ65" s="578">
        <v>3083167.65</v>
      </c>
      <c r="BK65" s="578">
        <v>443865.85</v>
      </c>
      <c r="BL65" s="578">
        <v>885308.25</v>
      </c>
      <c r="BM65" s="578">
        <v>81676411.099999994</v>
      </c>
      <c r="BN65" s="578">
        <v>52373682.020000003</v>
      </c>
      <c r="BO65" s="578">
        <v>1627810</v>
      </c>
      <c r="BP65" s="578">
        <v>3132663.03</v>
      </c>
      <c r="BQ65" s="578">
        <v>5870520</v>
      </c>
      <c r="BR65" s="578">
        <v>3853349</v>
      </c>
      <c r="BS65" s="578">
        <v>2784180.57</v>
      </c>
      <c r="BT65" s="578">
        <v>46394838.859999999</v>
      </c>
      <c r="BU65" s="578">
        <v>803185</v>
      </c>
      <c r="BV65" s="578">
        <v>195935.75</v>
      </c>
      <c r="BW65" s="578">
        <v>975468.15</v>
      </c>
      <c r="BX65" s="578">
        <v>3613479.49</v>
      </c>
      <c r="BY65" s="578">
        <v>8250687.5</v>
      </c>
      <c r="BZ65" s="578">
        <v>561615.04</v>
      </c>
      <c r="CA65" s="578">
        <v>870961</v>
      </c>
      <c r="CB65" s="578">
        <v>2149077.85</v>
      </c>
      <c r="CC65" s="555">
        <f t="shared" si="10"/>
        <v>1100374220.3100002</v>
      </c>
    </row>
    <row r="66" spans="1:81" s="577" customFormat="1" ht="25.5" customHeight="1">
      <c r="A66" s="574" t="s">
        <v>1160</v>
      </c>
      <c r="B66" s="549" t="s">
        <v>8</v>
      </c>
      <c r="C66" s="550" t="s">
        <v>9</v>
      </c>
      <c r="D66" s="551">
        <v>41050</v>
      </c>
      <c r="E66" s="579" t="s">
        <v>6787</v>
      </c>
      <c r="F66" s="552" t="s">
        <v>90</v>
      </c>
      <c r="G66" s="553" t="s">
        <v>6143</v>
      </c>
      <c r="H66" s="554">
        <v>1080225.75</v>
      </c>
      <c r="I66" s="578">
        <v>33024</v>
      </c>
      <c r="J66" s="578">
        <v>311951.35999999999</v>
      </c>
      <c r="K66" s="578">
        <v>69476</v>
      </c>
      <c r="L66" s="578">
        <v>0</v>
      </c>
      <c r="M66" s="578">
        <v>13712.01</v>
      </c>
      <c r="N66" s="578">
        <v>7218031.2999999998</v>
      </c>
      <c r="O66" s="578">
        <v>154127.75</v>
      </c>
      <c r="P66" s="578">
        <v>255531</v>
      </c>
      <c r="Q66" s="578">
        <v>6638.75</v>
      </c>
      <c r="R66" s="578">
        <v>0</v>
      </c>
      <c r="S66" s="578">
        <v>12254</v>
      </c>
      <c r="T66" s="578">
        <v>2083921</v>
      </c>
      <c r="U66" s="578">
        <v>227434.25</v>
      </c>
      <c r="V66" s="578">
        <v>0</v>
      </c>
      <c r="W66" s="578">
        <v>7875</v>
      </c>
      <c r="X66" s="578">
        <v>144114.5</v>
      </c>
      <c r="Y66" s="578">
        <v>0</v>
      </c>
      <c r="Z66" s="578">
        <v>9207760.8300000001</v>
      </c>
      <c r="AA66" s="578">
        <v>0</v>
      </c>
      <c r="AB66" s="578">
        <v>0</v>
      </c>
      <c r="AC66" s="578">
        <v>0</v>
      </c>
      <c r="AD66" s="578">
        <v>79408.5</v>
      </c>
      <c r="AE66" s="578">
        <v>150</v>
      </c>
      <c r="AF66" s="578">
        <v>129133.5</v>
      </c>
      <c r="AG66" s="578">
        <v>896122</v>
      </c>
      <c r="AH66" s="578">
        <v>0</v>
      </c>
      <c r="AI66" s="578">
        <v>5590810.5</v>
      </c>
      <c r="AJ66" s="578">
        <v>41745</v>
      </c>
      <c r="AK66" s="578">
        <v>0</v>
      </c>
      <c r="AL66" s="578">
        <v>0</v>
      </c>
      <c r="AM66" s="578">
        <v>3343.85</v>
      </c>
      <c r="AN66" s="578">
        <v>0</v>
      </c>
      <c r="AO66" s="578">
        <v>30432.5</v>
      </c>
      <c r="AP66" s="578">
        <v>0</v>
      </c>
      <c r="AQ66" s="578">
        <v>0</v>
      </c>
      <c r="AR66" s="578">
        <v>37804.5</v>
      </c>
      <c r="AS66" s="578">
        <v>115374.5</v>
      </c>
      <c r="AT66" s="578">
        <v>0</v>
      </c>
      <c r="AU66" s="578">
        <v>18483.5</v>
      </c>
      <c r="AV66" s="578">
        <v>123209</v>
      </c>
      <c r="AW66" s="578">
        <v>547</v>
      </c>
      <c r="AX66" s="578">
        <v>0</v>
      </c>
      <c r="AY66" s="578">
        <v>0</v>
      </c>
      <c r="AZ66" s="578">
        <v>0</v>
      </c>
      <c r="BA66" s="578">
        <v>0</v>
      </c>
      <c r="BB66" s="578">
        <v>750260.5</v>
      </c>
      <c r="BC66" s="578">
        <v>0</v>
      </c>
      <c r="BD66" s="578">
        <v>0</v>
      </c>
      <c r="BE66" s="578">
        <v>214985</v>
      </c>
      <c r="BF66" s="578">
        <v>285233</v>
      </c>
      <c r="BG66" s="578">
        <v>84680</v>
      </c>
      <c r="BH66" s="578">
        <v>172179.25</v>
      </c>
      <c r="BI66" s="578">
        <v>4373.75</v>
      </c>
      <c r="BJ66" s="578">
        <v>102252</v>
      </c>
      <c r="BK66" s="578">
        <v>107000</v>
      </c>
      <c r="BL66" s="578">
        <v>0</v>
      </c>
      <c r="BM66" s="578">
        <v>1467212.65</v>
      </c>
      <c r="BN66" s="578">
        <v>1472038.8</v>
      </c>
      <c r="BO66" s="578">
        <v>214781</v>
      </c>
      <c r="BP66" s="578">
        <v>0</v>
      </c>
      <c r="BQ66" s="578">
        <v>13754</v>
      </c>
      <c r="BR66" s="578">
        <v>102050</v>
      </c>
      <c r="BS66" s="578">
        <v>0</v>
      </c>
      <c r="BT66" s="578">
        <v>232462</v>
      </c>
      <c r="BU66" s="578">
        <v>0</v>
      </c>
      <c r="BV66" s="578">
        <v>0</v>
      </c>
      <c r="BW66" s="578">
        <v>18967.25</v>
      </c>
      <c r="BX66" s="578">
        <v>233220.61</v>
      </c>
      <c r="BY66" s="578">
        <v>1000885.17</v>
      </c>
      <c r="BZ66" s="578">
        <v>0</v>
      </c>
      <c r="CA66" s="578">
        <v>780394</v>
      </c>
      <c r="CB66" s="578">
        <v>2732</v>
      </c>
      <c r="CC66" s="555">
        <f t="shared" si="10"/>
        <v>35152102.829999998</v>
      </c>
    </row>
    <row r="67" spans="1:81" s="577" customFormat="1" ht="25.5" customHeight="1">
      <c r="A67" s="574" t="s">
        <v>1161</v>
      </c>
      <c r="B67" s="549" t="s">
        <v>8</v>
      </c>
      <c r="C67" s="550" t="s">
        <v>9</v>
      </c>
      <c r="D67" s="551">
        <v>42050</v>
      </c>
      <c r="E67" s="579" t="s">
        <v>6788</v>
      </c>
      <c r="F67" s="552" t="s">
        <v>91</v>
      </c>
      <c r="G67" s="553" t="s">
        <v>6144</v>
      </c>
      <c r="H67" s="554">
        <v>3211595.65</v>
      </c>
      <c r="I67" s="578">
        <v>69746.75</v>
      </c>
      <c r="J67" s="578">
        <v>477406.5</v>
      </c>
      <c r="K67" s="578">
        <v>79209</v>
      </c>
      <c r="L67" s="578">
        <v>0</v>
      </c>
      <c r="M67" s="578">
        <v>410663.5</v>
      </c>
      <c r="N67" s="578">
        <v>19066595.800000001</v>
      </c>
      <c r="O67" s="578">
        <v>196979</v>
      </c>
      <c r="P67" s="578">
        <v>220111</v>
      </c>
      <c r="Q67" s="578">
        <v>138902.25</v>
      </c>
      <c r="R67" s="578">
        <v>0</v>
      </c>
      <c r="S67" s="578">
        <v>0</v>
      </c>
      <c r="T67" s="578">
        <v>9120353</v>
      </c>
      <c r="U67" s="578">
        <v>382851.75</v>
      </c>
      <c r="V67" s="578">
        <v>0</v>
      </c>
      <c r="W67" s="578">
        <v>129727.48</v>
      </c>
      <c r="X67" s="578">
        <v>46525</v>
      </c>
      <c r="Y67" s="578">
        <v>0</v>
      </c>
      <c r="Z67" s="578">
        <v>8534874</v>
      </c>
      <c r="AA67" s="578">
        <v>360002</v>
      </c>
      <c r="AB67" s="578">
        <v>0</v>
      </c>
      <c r="AC67" s="578">
        <v>78590.25</v>
      </c>
      <c r="AD67" s="578">
        <v>0</v>
      </c>
      <c r="AE67" s="578">
        <v>4808689</v>
      </c>
      <c r="AF67" s="578">
        <v>0</v>
      </c>
      <c r="AG67" s="578">
        <v>122209</v>
      </c>
      <c r="AH67" s="578">
        <v>0</v>
      </c>
      <c r="AI67" s="578">
        <v>29103624.399999999</v>
      </c>
      <c r="AJ67" s="578">
        <v>37865.5</v>
      </c>
      <c r="AK67" s="578">
        <v>0</v>
      </c>
      <c r="AL67" s="578">
        <v>0</v>
      </c>
      <c r="AM67" s="578">
        <v>49985.25</v>
      </c>
      <c r="AN67" s="578">
        <v>11297</v>
      </c>
      <c r="AO67" s="578">
        <v>20963.5</v>
      </c>
      <c r="AP67" s="578">
        <v>0</v>
      </c>
      <c r="AQ67" s="578">
        <v>0</v>
      </c>
      <c r="AR67" s="578">
        <v>51196</v>
      </c>
      <c r="AS67" s="578">
        <v>37172</v>
      </c>
      <c r="AT67" s="578">
        <v>0</v>
      </c>
      <c r="AU67" s="578">
        <v>2363605.25</v>
      </c>
      <c r="AV67" s="578">
        <v>36691</v>
      </c>
      <c r="AW67" s="578">
        <v>0</v>
      </c>
      <c r="AX67" s="578">
        <v>0</v>
      </c>
      <c r="AY67" s="578">
        <v>0</v>
      </c>
      <c r="AZ67" s="578">
        <v>0</v>
      </c>
      <c r="BA67" s="578">
        <v>0</v>
      </c>
      <c r="BB67" s="578">
        <v>3848761.5</v>
      </c>
      <c r="BC67" s="578">
        <v>0</v>
      </c>
      <c r="BD67" s="578">
        <v>0</v>
      </c>
      <c r="BE67" s="578">
        <v>5681982.6100000003</v>
      </c>
      <c r="BF67" s="578">
        <v>4669299</v>
      </c>
      <c r="BG67" s="578">
        <v>8288602</v>
      </c>
      <c r="BH67" s="578">
        <v>19374785.5</v>
      </c>
      <c r="BI67" s="578">
        <v>120652.95</v>
      </c>
      <c r="BJ67" s="578">
        <v>67971.600000000006</v>
      </c>
      <c r="BK67" s="578">
        <v>96888</v>
      </c>
      <c r="BL67" s="578">
        <v>0</v>
      </c>
      <c r="BM67" s="578">
        <v>4342261.0999999996</v>
      </c>
      <c r="BN67" s="578">
        <v>1030614.86</v>
      </c>
      <c r="BO67" s="578">
        <v>458466</v>
      </c>
      <c r="BP67" s="578">
        <v>0</v>
      </c>
      <c r="BQ67" s="578">
        <v>1224841</v>
      </c>
      <c r="BR67" s="578">
        <v>4532355</v>
      </c>
      <c r="BS67" s="578">
        <v>0</v>
      </c>
      <c r="BT67" s="578">
        <v>4282320.55</v>
      </c>
      <c r="BU67" s="578">
        <v>0</v>
      </c>
      <c r="BV67" s="578">
        <v>0</v>
      </c>
      <c r="BW67" s="578">
        <v>0</v>
      </c>
      <c r="BX67" s="578">
        <v>3720869</v>
      </c>
      <c r="BY67" s="578">
        <v>7535975.96</v>
      </c>
      <c r="BZ67" s="578">
        <v>6189</v>
      </c>
      <c r="CA67" s="578">
        <v>22997</v>
      </c>
      <c r="CB67" s="578">
        <v>1064</v>
      </c>
      <c r="CC67" s="555">
        <f t="shared" si="10"/>
        <v>148474327.46000001</v>
      </c>
    </row>
    <row r="68" spans="1:81" s="577" customFormat="1" ht="25.5" customHeight="1">
      <c r="A68" s="574" t="s">
        <v>1160</v>
      </c>
      <c r="B68" s="549" t="s">
        <v>8</v>
      </c>
      <c r="C68" s="550" t="s">
        <v>9</v>
      </c>
      <c r="D68" s="551"/>
      <c r="E68" s="579"/>
      <c r="F68" s="583" t="s">
        <v>6140</v>
      </c>
      <c r="G68" s="584" t="s">
        <v>6138</v>
      </c>
      <c r="H68" s="554">
        <v>156745</v>
      </c>
      <c r="I68" s="578">
        <v>0</v>
      </c>
      <c r="J68" s="578">
        <v>3049</v>
      </c>
      <c r="K68" s="578">
        <v>12657</v>
      </c>
      <c r="L68" s="578">
        <v>30912</v>
      </c>
      <c r="M68" s="578">
        <v>0</v>
      </c>
      <c r="N68" s="578">
        <v>20291010</v>
      </c>
      <c r="O68" s="578">
        <v>0</v>
      </c>
      <c r="P68" s="578">
        <v>84387</v>
      </c>
      <c r="Q68" s="578">
        <v>9521162.4900000002</v>
      </c>
      <c r="R68" s="578">
        <v>2180181.2000000002</v>
      </c>
      <c r="S68" s="578">
        <v>0</v>
      </c>
      <c r="T68" s="578">
        <v>7006</v>
      </c>
      <c r="U68" s="578">
        <v>10182</v>
      </c>
      <c r="V68" s="578">
        <v>469274.2</v>
      </c>
      <c r="W68" s="578">
        <v>0</v>
      </c>
      <c r="X68" s="578">
        <v>0</v>
      </c>
      <c r="Y68" s="578">
        <v>0</v>
      </c>
      <c r="Z68" s="578">
        <v>0</v>
      </c>
      <c r="AA68" s="578">
        <v>0</v>
      </c>
      <c r="AB68" s="578">
        <v>0</v>
      </c>
      <c r="AC68" s="578">
        <v>136194</v>
      </c>
      <c r="AD68" s="578">
        <v>0</v>
      </c>
      <c r="AE68" s="578">
        <v>0</v>
      </c>
      <c r="AF68" s="578">
        <v>15995.75</v>
      </c>
      <c r="AG68" s="578">
        <v>0</v>
      </c>
      <c r="AH68" s="578">
        <v>0</v>
      </c>
      <c r="AI68" s="578">
        <v>0</v>
      </c>
      <c r="AJ68" s="578">
        <v>0</v>
      </c>
      <c r="AK68" s="578">
        <v>0</v>
      </c>
      <c r="AL68" s="578">
        <v>0</v>
      </c>
      <c r="AM68" s="578">
        <v>0</v>
      </c>
      <c r="AN68" s="578">
        <v>0</v>
      </c>
      <c r="AO68" s="578">
        <v>0</v>
      </c>
      <c r="AP68" s="578">
        <v>0</v>
      </c>
      <c r="AQ68" s="578">
        <v>0</v>
      </c>
      <c r="AR68" s="578">
        <v>0</v>
      </c>
      <c r="AS68" s="578">
        <v>572</v>
      </c>
      <c r="AT68" s="578">
        <v>17993.5</v>
      </c>
      <c r="AU68" s="578">
        <v>0</v>
      </c>
      <c r="AV68" s="578">
        <v>18345</v>
      </c>
      <c r="AW68" s="578">
        <v>0</v>
      </c>
      <c r="AX68" s="578">
        <v>0</v>
      </c>
      <c r="AY68" s="578">
        <v>0</v>
      </c>
      <c r="AZ68" s="578">
        <v>-300</v>
      </c>
      <c r="BA68" s="578">
        <v>0</v>
      </c>
      <c r="BB68" s="578">
        <v>11180</v>
      </c>
      <c r="BC68" s="578">
        <v>0</v>
      </c>
      <c r="BD68" s="578">
        <v>0</v>
      </c>
      <c r="BE68" s="578">
        <v>0</v>
      </c>
      <c r="BF68" s="578">
        <v>0</v>
      </c>
      <c r="BG68" s="578">
        <v>0</v>
      </c>
      <c r="BH68" s="578">
        <v>0</v>
      </c>
      <c r="BI68" s="578">
        <v>0</v>
      </c>
      <c r="BJ68" s="578">
        <v>2958</v>
      </c>
      <c r="BK68" s="578">
        <v>0</v>
      </c>
      <c r="BL68" s="578">
        <v>0</v>
      </c>
      <c r="BM68" s="578">
        <v>414291.3</v>
      </c>
      <c r="BN68" s="578">
        <v>0</v>
      </c>
      <c r="BO68" s="578">
        <v>0</v>
      </c>
      <c r="BP68" s="578">
        <v>0</v>
      </c>
      <c r="BQ68" s="578">
        <v>0</v>
      </c>
      <c r="BR68" s="578">
        <v>0</v>
      </c>
      <c r="BS68" s="578">
        <v>0</v>
      </c>
      <c r="BT68" s="578">
        <v>8496</v>
      </c>
      <c r="BU68" s="578">
        <v>0</v>
      </c>
      <c r="BV68" s="578">
        <v>0</v>
      </c>
      <c r="BW68" s="578">
        <v>0</v>
      </c>
      <c r="BX68" s="578">
        <v>0</v>
      </c>
      <c r="BY68" s="578">
        <v>0</v>
      </c>
      <c r="BZ68" s="578">
        <v>0</v>
      </c>
      <c r="CA68" s="578">
        <v>0</v>
      </c>
      <c r="CB68" s="578">
        <v>0</v>
      </c>
      <c r="CC68" s="555">
        <f t="shared" si="10"/>
        <v>33392291.440000001</v>
      </c>
    </row>
    <row r="69" spans="1:81" s="577" customFormat="1" ht="25.5" customHeight="1">
      <c r="A69" s="574" t="s">
        <v>1161</v>
      </c>
      <c r="B69" s="549" t="s">
        <v>8</v>
      </c>
      <c r="C69" s="550" t="s">
        <v>9</v>
      </c>
      <c r="D69" s="551"/>
      <c r="E69" s="579"/>
      <c r="F69" s="583" t="s">
        <v>6141</v>
      </c>
      <c r="G69" s="584" t="s">
        <v>6139</v>
      </c>
      <c r="H69" s="554">
        <v>2328727.0499999998</v>
      </c>
      <c r="I69" s="578">
        <v>0</v>
      </c>
      <c r="J69" s="578">
        <v>46000</v>
      </c>
      <c r="K69" s="578">
        <v>0</v>
      </c>
      <c r="L69" s="578">
        <v>4343</v>
      </c>
      <c r="M69" s="578">
        <v>0</v>
      </c>
      <c r="N69" s="578">
        <v>86555062.75</v>
      </c>
      <c r="O69" s="578">
        <v>0</v>
      </c>
      <c r="P69" s="578">
        <v>0</v>
      </c>
      <c r="Q69" s="578">
        <v>676276.5</v>
      </c>
      <c r="R69" s="578">
        <v>763536.1</v>
      </c>
      <c r="S69" s="578">
        <v>0</v>
      </c>
      <c r="T69" s="578">
        <v>3772</v>
      </c>
      <c r="U69" s="578">
        <v>227939</v>
      </c>
      <c r="V69" s="578">
        <v>0</v>
      </c>
      <c r="W69" s="578">
        <v>0</v>
      </c>
      <c r="X69" s="578">
        <v>0</v>
      </c>
      <c r="Y69" s="578">
        <v>0</v>
      </c>
      <c r="Z69" s="578">
        <v>0</v>
      </c>
      <c r="AA69" s="578">
        <v>0</v>
      </c>
      <c r="AB69" s="578">
        <v>0</v>
      </c>
      <c r="AC69" s="578">
        <v>0</v>
      </c>
      <c r="AD69" s="578">
        <v>0</v>
      </c>
      <c r="AE69" s="578">
        <v>0</v>
      </c>
      <c r="AF69" s="578">
        <v>0</v>
      </c>
      <c r="AG69" s="578">
        <v>0</v>
      </c>
      <c r="AH69" s="578">
        <v>0</v>
      </c>
      <c r="AI69" s="578">
        <v>0</v>
      </c>
      <c r="AJ69" s="578">
        <v>0</v>
      </c>
      <c r="AK69" s="578">
        <v>0</v>
      </c>
      <c r="AL69" s="578">
        <v>0</v>
      </c>
      <c r="AM69" s="578">
        <v>0</v>
      </c>
      <c r="AN69" s="578">
        <v>0</v>
      </c>
      <c r="AO69" s="578">
        <v>0</v>
      </c>
      <c r="AP69" s="578">
        <v>0</v>
      </c>
      <c r="AQ69" s="578">
        <v>0</v>
      </c>
      <c r="AR69" s="578">
        <v>0</v>
      </c>
      <c r="AS69" s="578">
        <v>0</v>
      </c>
      <c r="AT69" s="578">
        <v>7080.5</v>
      </c>
      <c r="AU69" s="578">
        <v>0</v>
      </c>
      <c r="AV69" s="578">
        <v>131088</v>
      </c>
      <c r="AW69" s="578">
        <v>0</v>
      </c>
      <c r="AX69" s="578">
        <v>0</v>
      </c>
      <c r="AY69" s="578">
        <v>0</v>
      </c>
      <c r="AZ69" s="578">
        <v>0</v>
      </c>
      <c r="BA69" s="578">
        <v>0</v>
      </c>
      <c r="BB69" s="578">
        <v>1591972.8</v>
      </c>
      <c r="BC69" s="578">
        <v>0</v>
      </c>
      <c r="BD69" s="578">
        <v>0</v>
      </c>
      <c r="BE69" s="578">
        <v>0</v>
      </c>
      <c r="BF69" s="578">
        <v>0</v>
      </c>
      <c r="BG69" s="578">
        <v>0</v>
      </c>
      <c r="BH69" s="578">
        <v>0</v>
      </c>
      <c r="BI69" s="578">
        <v>0</v>
      </c>
      <c r="BJ69" s="578">
        <v>0</v>
      </c>
      <c r="BK69" s="578">
        <v>0</v>
      </c>
      <c r="BL69" s="578">
        <v>0</v>
      </c>
      <c r="BM69" s="578">
        <v>528997.37</v>
      </c>
      <c r="BN69" s="578">
        <v>0</v>
      </c>
      <c r="BO69" s="578">
        <v>0</v>
      </c>
      <c r="BP69" s="578">
        <v>0</v>
      </c>
      <c r="BQ69" s="578">
        <v>0</v>
      </c>
      <c r="BR69" s="578">
        <v>0</v>
      </c>
      <c r="BS69" s="578">
        <v>0</v>
      </c>
      <c r="BT69" s="578">
        <v>14718295</v>
      </c>
      <c r="BU69" s="578">
        <v>0</v>
      </c>
      <c r="BV69" s="578">
        <v>0</v>
      </c>
      <c r="BW69" s="578">
        <v>0</v>
      </c>
      <c r="BX69" s="578">
        <v>0</v>
      </c>
      <c r="BY69" s="578">
        <v>0</v>
      </c>
      <c r="BZ69" s="578">
        <v>0</v>
      </c>
      <c r="CA69" s="578">
        <v>0</v>
      </c>
      <c r="CB69" s="578">
        <v>0</v>
      </c>
      <c r="CC69" s="555">
        <f t="shared" si="10"/>
        <v>107583090.06999999</v>
      </c>
    </row>
    <row r="70" spans="1:81" s="577" customFormat="1" ht="25.5" customHeight="1">
      <c r="A70" s="574" t="s">
        <v>6757</v>
      </c>
      <c r="B70" s="549" t="s">
        <v>8</v>
      </c>
      <c r="C70" s="550" t="s">
        <v>9</v>
      </c>
      <c r="D70" s="551">
        <v>43030</v>
      </c>
      <c r="E70" s="579" t="s">
        <v>869</v>
      </c>
      <c r="F70" s="552" t="s">
        <v>92</v>
      </c>
      <c r="G70" s="553" t="s">
        <v>93</v>
      </c>
      <c r="H70" s="554">
        <v>8701019.9600000009</v>
      </c>
      <c r="I70" s="578">
        <v>1791757.92</v>
      </c>
      <c r="J70" s="578">
        <v>1592339.47</v>
      </c>
      <c r="K70" s="578">
        <v>3317136.77</v>
      </c>
      <c r="L70" s="578">
        <v>178797</v>
      </c>
      <c r="M70" s="578">
        <v>85133.759999999995</v>
      </c>
      <c r="N70" s="578">
        <v>6737714.6799999997</v>
      </c>
      <c r="O70" s="578">
        <v>1895870.8</v>
      </c>
      <c r="P70" s="578">
        <v>668303.96</v>
      </c>
      <c r="Q70" s="578">
        <v>1314832.52</v>
      </c>
      <c r="R70" s="578">
        <v>142696.31</v>
      </c>
      <c r="S70" s="578">
        <v>717021.68</v>
      </c>
      <c r="T70" s="578">
        <v>2023445.64</v>
      </c>
      <c r="U70" s="578">
        <v>1020735.07</v>
      </c>
      <c r="V70" s="578">
        <v>65331</v>
      </c>
      <c r="W70" s="578">
        <v>70965.72</v>
      </c>
      <c r="X70" s="578">
        <v>445437.66</v>
      </c>
      <c r="Y70" s="578">
        <v>259132.47</v>
      </c>
      <c r="Z70" s="578">
        <v>6651987.3099999996</v>
      </c>
      <c r="AA70" s="578">
        <v>2748922.8</v>
      </c>
      <c r="AB70" s="578">
        <v>103181.72</v>
      </c>
      <c r="AC70" s="578">
        <v>2242284.6</v>
      </c>
      <c r="AD70" s="578">
        <v>2029732.32</v>
      </c>
      <c r="AE70" s="578">
        <v>201949.44</v>
      </c>
      <c r="AF70" s="578">
        <v>477172</v>
      </c>
      <c r="AG70" s="578">
        <v>64954.84</v>
      </c>
      <c r="AH70" s="578">
        <v>203758.94</v>
      </c>
      <c r="AI70" s="578">
        <v>3528802.88</v>
      </c>
      <c r="AJ70" s="578">
        <v>99068.43</v>
      </c>
      <c r="AK70" s="578">
        <v>117177</v>
      </c>
      <c r="AL70" s="578">
        <v>76581.2</v>
      </c>
      <c r="AM70" s="578">
        <v>95463.25</v>
      </c>
      <c r="AN70" s="578">
        <v>126209</v>
      </c>
      <c r="AO70" s="578">
        <v>229989.73</v>
      </c>
      <c r="AP70" s="578">
        <v>74401</v>
      </c>
      <c r="AQ70" s="578">
        <v>224699.83</v>
      </c>
      <c r="AR70" s="578">
        <v>120970.11</v>
      </c>
      <c r="AS70" s="578">
        <v>1267901.8999999999</v>
      </c>
      <c r="AT70" s="578">
        <v>66142.25</v>
      </c>
      <c r="AU70" s="578">
        <v>1036611.12</v>
      </c>
      <c r="AV70" s="578">
        <v>29689.18</v>
      </c>
      <c r="AW70" s="578">
        <v>139374.47</v>
      </c>
      <c r="AX70" s="578">
        <v>83430.960000000006</v>
      </c>
      <c r="AY70" s="578">
        <v>172043.15</v>
      </c>
      <c r="AZ70" s="578">
        <v>76365</v>
      </c>
      <c r="BA70" s="578">
        <v>198482.05</v>
      </c>
      <c r="BB70" s="578">
        <v>9269123.0899999999</v>
      </c>
      <c r="BC70" s="578">
        <v>164600.57999999999</v>
      </c>
      <c r="BD70" s="578">
        <v>223956.25</v>
      </c>
      <c r="BE70" s="578">
        <v>224653</v>
      </c>
      <c r="BF70" s="578">
        <v>696387.7</v>
      </c>
      <c r="BG70" s="578">
        <v>424614.6</v>
      </c>
      <c r="BH70" s="578">
        <v>1040737.44</v>
      </c>
      <c r="BI70" s="578">
        <v>231649.64</v>
      </c>
      <c r="BJ70" s="578">
        <v>752710.84</v>
      </c>
      <c r="BK70" s="578">
        <v>85763</v>
      </c>
      <c r="BL70" s="578">
        <v>77127.5</v>
      </c>
      <c r="BM70" s="578">
        <v>4612921.45</v>
      </c>
      <c r="BN70" s="578">
        <v>1945167.21</v>
      </c>
      <c r="BO70" s="578">
        <v>498509.2</v>
      </c>
      <c r="BP70" s="578">
        <v>134341.49</v>
      </c>
      <c r="BQ70" s="578">
        <v>390273.69</v>
      </c>
      <c r="BR70" s="578">
        <v>511414.63</v>
      </c>
      <c r="BS70" s="578">
        <v>183169.25</v>
      </c>
      <c r="BT70" s="578">
        <v>4255743.5599999996</v>
      </c>
      <c r="BU70" s="578">
        <v>86805.26</v>
      </c>
      <c r="BV70" s="578">
        <v>761904.47</v>
      </c>
      <c r="BW70" s="578">
        <v>551212.96</v>
      </c>
      <c r="BX70" s="578">
        <v>498089.93</v>
      </c>
      <c r="BY70" s="578">
        <v>949258.5</v>
      </c>
      <c r="BZ70" s="578">
        <v>124063.67</v>
      </c>
      <c r="CA70" s="578">
        <v>106302.61</v>
      </c>
      <c r="CB70" s="578">
        <v>116897.28</v>
      </c>
      <c r="CC70" s="555">
        <f t="shared" si="10"/>
        <v>82432417.669999987</v>
      </c>
    </row>
    <row r="71" spans="1:81" s="577" customFormat="1" ht="25.5" customHeight="1">
      <c r="A71" s="574" t="s">
        <v>1161</v>
      </c>
      <c r="B71" s="549" t="s">
        <v>8</v>
      </c>
      <c r="C71" s="550" t="s">
        <v>9</v>
      </c>
      <c r="D71" s="551">
        <v>42050</v>
      </c>
      <c r="E71" s="579" t="s">
        <v>6788</v>
      </c>
      <c r="F71" s="552" t="s">
        <v>94</v>
      </c>
      <c r="G71" s="553" t="s">
        <v>95</v>
      </c>
      <c r="H71" s="554">
        <v>3078487</v>
      </c>
      <c r="I71" s="578">
        <v>12257937.25</v>
      </c>
      <c r="J71" s="578">
        <v>745528.5</v>
      </c>
      <c r="K71" s="578">
        <v>74978</v>
      </c>
      <c r="L71" s="578">
        <v>9668.5</v>
      </c>
      <c r="M71" s="578">
        <v>0</v>
      </c>
      <c r="N71" s="578">
        <v>28260187.199999999</v>
      </c>
      <c r="O71" s="578">
        <v>9718535.5</v>
      </c>
      <c r="P71" s="578">
        <v>2777744.2</v>
      </c>
      <c r="Q71" s="578">
        <v>329469</v>
      </c>
      <c r="R71" s="578">
        <v>275762</v>
      </c>
      <c r="S71" s="578">
        <v>340281</v>
      </c>
      <c r="T71" s="578">
        <v>1288005</v>
      </c>
      <c r="U71" s="578">
        <v>8083618.25</v>
      </c>
      <c r="V71" s="578">
        <v>100692.36</v>
      </c>
      <c r="W71" s="578">
        <v>8110450.5199999996</v>
      </c>
      <c r="X71" s="578">
        <v>1305610</v>
      </c>
      <c r="Y71" s="578">
        <v>403475</v>
      </c>
      <c r="Z71" s="578">
        <v>2959916.2</v>
      </c>
      <c r="AA71" s="578">
        <v>15370397.5</v>
      </c>
      <c r="AB71" s="578">
        <v>5630923.75</v>
      </c>
      <c r="AC71" s="578">
        <v>1565132</v>
      </c>
      <c r="AD71" s="578">
        <v>2042042.5</v>
      </c>
      <c r="AE71" s="578">
        <v>61227.5</v>
      </c>
      <c r="AF71" s="578">
        <v>16476358</v>
      </c>
      <c r="AG71" s="578">
        <v>4870925</v>
      </c>
      <c r="AH71" s="578">
        <v>85301</v>
      </c>
      <c r="AI71" s="578">
        <v>3310727.5</v>
      </c>
      <c r="AJ71" s="578">
        <v>21925</v>
      </c>
      <c r="AK71" s="578">
        <v>0</v>
      </c>
      <c r="AL71" s="578">
        <v>479376</v>
      </c>
      <c r="AM71" s="578">
        <v>12186</v>
      </c>
      <c r="AN71" s="578">
        <v>452799</v>
      </c>
      <c r="AO71" s="578">
        <v>31564</v>
      </c>
      <c r="AP71" s="578">
        <v>321296</v>
      </c>
      <c r="AQ71" s="578">
        <v>112164</v>
      </c>
      <c r="AR71" s="578">
        <v>106484</v>
      </c>
      <c r="AS71" s="578">
        <v>18043</v>
      </c>
      <c r="AT71" s="578">
        <v>0</v>
      </c>
      <c r="AU71" s="578">
        <v>1155775.6000000001</v>
      </c>
      <c r="AV71" s="578">
        <v>0</v>
      </c>
      <c r="AW71" s="578">
        <v>182772</v>
      </c>
      <c r="AX71" s="578">
        <v>105063</v>
      </c>
      <c r="AY71" s="578">
        <v>2544</v>
      </c>
      <c r="AZ71" s="578">
        <v>2253</v>
      </c>
      <c r="BA71" s="578">
        <v>0</v>
      </c>
      <c r="BB71" s="578">
        <v>6532792.75</v>
      </c>
      <c r="BC71" s="578">
        <v>1869499.5</v>
      </c>
      <c r="BD71" s="578">
        <v>111011.25</v>
      </c>
      <c r="BE71" s="578">
        <v>0</v>
      </c>
      <c r="BF71" s="578">
        <v>0</v>
      </c>
      <c r="BG71" s="578">
        <v>164316</v>
      </c>
      <c r="BH71" s="578">
        <v>792254</v>
      </c>
      <c r="BI71" s="578">
        <v>7367445.4299999997</v>
      </c>
      <c r="BJ71" s="578">
        <v>5926267</v>
      </c>
      <c r="BK71" s="578">
        <v>0</v>
      </c>
      <c r="BL71" s="578">
        <v>7460</v>
      </c>
      <c r="BM71" s="578">
        <v>3554430.17</v>
      </c>
      <c r="BN71" s="578">
        <v>22305311.32</v>
      </c>
      <c r="BO71" s="578">
        <v>0</v>
      </c>
      <c r="BP71" s="578">
        <v>48203</v>
      </c>
      <c r="BQ71" s="578">
        <v>0</v>
      </c>
      <c r="BR71" s="578">
        <v>0</v>
      </c>
      <c r="BS71" s="578">
        <v>0</v>
      </c>
      <c r="BT71" s="578">
        <v>4502748</v>
      </c>
      <c r="BU71" s="578">
        <v>47468.5</v>
      </c>
      <c r="BV71" s="578">
        <v>0</v>
      </c>
      <c r="BW71" s="578">
        <v>2120355.4500000002</v>
      </c>
      <c r="BX71" s="578">
        <v>354965.95</v>
      </c>
      <c r="BY71" s="578">
        <v>709699.83</v>
      </c>
      <c r="BZ71" s="578">
        <v>64638</v>
      </c>
      <c r="CA71" s="578">
        <v>0</v>
      </c>
      <c r="CB71" s="578">
        <v>7415254</v>
      </c>
      <c r="CC71" s="555">
        <f t="shared" si="10"/>
        <v>196431744.97999996</v>
      </c>
    </row>
    <row r="72" spans="1:81" s="577" customFormat="1" ht="25.5" customHeight="1">
      <c r="A72" s="574" t="s">
        <v>1160</v>
      </c>
      <c r="B72" s="549" t="s">
        <v>8</v>
      </c>
      <c r="C72" s="550" t="s">
        <v>9</v>
      </c>
      <c r="D72" s="551">
        <v>41050</v>
      </c>
      <c r="E72" s="579" t="s">
        <v>6787</v>
      </c>
      <c r="F72" s="552" t="s">
        <v>96</v>
      </c>
      <c r="G72" s="553" t="s">
        <v>978</v>
      </c>
      <c r="H72" s="554">
        <v>2840726.4</v>
      </c>
      <c r="I72" s="578">
        <v>6593981.25</v>
      </c>
      <c r="J72" s="578">
        <v>1014375</v>
      </c>
      <c r="K72" s="578">
        <v>66046</v>
      </c>
      <c r="L72" s="578">
        <v>55011</v>
      </c>
      <c r="M72" s="578">
        <v>3710.79</v>
      </c>
      <c r="N72" s="578">
        <v>18601576.850000001</v>
      </c>
      <c r="O72" s="578">
        <v>1160250.25</v>
      </c>
      <c r="P72" s="578">
        <v>102056</v>
      </c>
      <c r="Q72" s="578">
        <v>1135620</v>
      </c>
      <c r="R72" s="578">
        <v>77642</v>
      </c>
      <c r="S72" s="578">
        <v>1843694</v>
      </c>
      <c r="T72" s="578">
        <v>324685</v>
      </c>
      <c r="U72" s="578">
        <v>209500</v>
      </c>
      <c r="V72" s="578">
        <v>90483.5</v>
      </c>
      <c r="W72" s="578">
        <v>0</v>
      </c>
      <c r="X72" s="578">
        <v>195645</v>
      </c>
      <c r="Y72" s="578">
        <v>0</v>
      </c>
      <c r="Z72" s="578">
        <v>5587431.5</v>
      </c>
      <c r="AA72" s="578">
        <v>1528708.5</v>
      </c>
      <c r="AB72" s="578">
        <v>0</v>
      </c>
      <c r="AC72" s="578">
        <v>1130491.3500000001</v>
      </c>
      <c r="AD72" s="578">
        <v>108265.5</v>
      </c>
      <c r="AE72" s="578">
        <v>275171.25</v>
      </c>
      <c r="AF72" s="578">
        <v>4330378.6399999997</v>
      </c>
      <c r="AG72" s="578">
        <v>0</v>
      </c>
      <c r="AH72" s="578">
        <v>16159.84</v>
      </c>
      <c r="AI72" s="578">
        <v>4985215.5</v>
      </c>
      <c r="AJ72" s="578">
        <v>0</v>
      </c>
      <c r="AK72" s="578">
        <v>34866</v>
      </c>
      <c r="AL72" s="578">
        <v>27266</v>
      </c>
      <c r="AM72" s="578">
        <v>105081.75</v>
      </c>
      <c r="AN72" s="578">
        <v>61439</v>
      </c>
      <c r="AO72" s="578">
        <v>0</v>
      </c>
      <c r="AP72" s="578">
        <v>20248</v>
      </c>
      <c r="AQ72" s="578">
        <v>71546</v>
      </c>
      <c r="AR72" s="578">
        <v>20017</v>
      </c>
      <c r="AS72" s="578">
        <v>36711.5</v>
      </c>
      <c r="AT72" s="578">
        <v>50055</v>
      </c>
      <c r="AU72" s="578">
        <v>3788292.25</v>
      </c>
      <c r="AV72" s="578">
        <v>0</v>
      </c>
      <c r="AW72" s="578">
        <v>31200</v>
      </c>
      <c r="AX72" s="578">
        <v>342047</v>
      </c>
      <c r="AY72" s="578">
        <v>216709</v>
      </c>
      <c r="AZ72" s="578">
        <v>4254</v>
      </c>
      <c r="BA72" s="578">
        <v>44383</v>
      </c>
      <c r="BB72" s="578">
        <v>1497259.5</v>
      </c>
      <c r="BC72" s="578">
        <v>0</v>
      </c>
      <c r="BD72" s="578">
        <v>1022685.25</v>
      </c>
      <c r="BE72" s="578">
        <v>900</v>
      </c>
      <c r="BF72" s="578">
        <v>297657</v>
      </c>
      <c r="BG72" s="578">
        <v>4630720</v>
      </c>
      <c r="BH72" s="578">
        <v>583667.5</v>
      </c>
      <c r="BI72" s="578">
        <v>3740636.65</v>
      </c>
      <c r="BJ72" s="578">
        <v>427877</v>
      </c>
      <c r="BK72" s="578">
        <v>0</v>
      </c>
      <c r="BL72" s="578">
        <v>18106</v>
      </c>
      <c r="BM72" s="578">
        <v>11625017.25</v>
      </c>
      <c r="BN72" s="578">
        <v>2360040.8199999998</v>
      </c>
      <c r="BO72" s="578">
        <v>0</v>
      </c>
      <c r="BP72" s="578">
        <v>0</v>
      </c>
      <c r="BQ72" s="578">
        <v>0</v>
      </c>
      <c r="BR72" s="578">
        <v>107718</v>
      </c>
      <c r="BS72" s="578">
        <v>87054.25</v>
      </c>
      <c r="BT72" s="578">
        <v>9242433</v>
      </c>
      <c r="BU72" s="578">
        <v>120647.5</v>
      </c>
      <c r="BV72" s="578">
        <v>112384</v>
      </c>
      <c r="BW72" s="578">
        <v>106657.75</v>
      </c>
      <c r="BX72" s="578">
        <v>0</v>
      </c>
      <c r="BY72" s="578">
        <v>3239619.74</v>
      </c>
      <c r="BZ72" s="578">
        <v>178068.5</v>
      </c>
      <c r="CA72" s="578">
        <v>49471</v>
      </c>
      <c r="CB72" s="578">
        <v>109736</v>
      </c>
      <c r="CC72" s="555">
        <f t="shared" si="10"/>
        <v>96689297.329999998</v>
      </c>
    </row>
    <row r="73" spans="1:81" s="577" customFormat="1" ht="25.5" customHeight="1">
      <c r="A73" s="574" t="s">
        <v>1161</v>
      </c>
      <c r="B73" s="549" t="s">
        <v>8</v>
      </c>
      <c r="C73" s="550" t="s">
        <v>9</v>
      </c>
      <c r="D73" s="551">
        <v>42050</v>
      </c>
      <c r="E73" s="579" t="s">
        <v>6788</v>
      </c>
      <c r="F73" s="552" t="s">
        <v>97</v>
      </c>
      <c r="G73" s="553" t="s">
        <v>979</v>
      </c>
      <c r="H73" s="554">
        <v>2909328.8</v>
      </c>
      <c r="I73" s="578">
        <v>0</v>
      </c>
      <c r="J73" s="578">
        <v>6406189.1900000004</v>
      </c>
      <c r="K73" s="578">
        <v>0</v>
      </c>
      <c r="L73" s="578">
        <v>0</v>
      </c>
      <c r="M73" s="578">
        <v>0</v>
      </c>
      <c r="N73" s="578">
        <v>812203</v>
      </c>
      <c r="O73" s="578">
        <v>61404.4</v>
      </c>
      <c r="P73" s="578">
        <v>0</v>
      </c>
      <c r="Q73" s="578">
        <v>30851698.199999999</v>
      </c>
      <c r="R73" s="578">
        <v>0</v>
      </c>
      <c r="S73" s="578">
        <v>0</v>
      </c>
      <c r="T73" s="578">
        <v>0</v>
      </c>
      <c r="U73" s="578">
        <v>20433.5</v>
      </c>
      <c r="V73" s="578">
        <v>0</v>
      </c>
      <c r="W73" s="578">
        <v>0</v>
      </c>
      <c r="X73" s="578">
        <v>0</v>
      </c>
      <c r="Y73" s="578">
        <v>0</v>
      </c>
      <c r="Z73" s="578">
        <v>25453107.5</v>
      </c>
      <c r="AA73" s="578">
        <v>0</v>
      </c>
      <c r="AB73" s="578">
        <v>0</v>
      </c>
      <c r="AC73" s="578">
        <v>0</v>
      </c>
      <c r="AD73" s="578">
        <v>0</v>
      </c>
      <c r="AE73" s="578">
        <v>0</v>
      </c>
      <c r="AF73" s="578">
        <v>0</v>
      </c>
      <c r="AG73" s="578">
        <v>0</v>
      </c>
      <c r="AH73" s="578">
        <v>0</v>
      </c>
      <c r="AI73" s="578">
        <v>38729187.649999999</v>
      </c>
      <c r="AJ73" s="578">
        <v>0</v>
      </c>
      <c r="AK73" s="578">
        <v>34720</v>
      </c>
      <c r="AL73" s="578">
        <v>0</v>
      </c>
      <c r="AM73" s="578">
        <v>84017.51</v>
      </c>
      <c r="AN73" s="578">
        <v>0</v>
      </c>
      <c r="AO73" s="578">
        <v>0</v>
      </c>
      <c r="AP73" s="578">
        <v>0</v>
      </c>
      <c r="AQ73" s="578">
        <v>148543</v>
      </c>
      <c r="AR73" s="578">
        <v>0</v>
      </c>
      <c r="AS73" s="578">
        <v>0</v>
      </c>
      <c r="AT73" s="578">
        <v>36931</v>
      </c>
      <c r="AU73" s="578">
        <v>1149026</v>
      </c>
      <c r="AV73" s="578">
        <v>0</v>
      </c>
      <c r="AW73" s="578">
        <v>0</v>
      </c>
      <c r="AX73" s="578">
        <v>451237</v>
      </c>
      <c r="AY73" s="578">
        <v>301198</v>
      </c>
      <c r="AZ73" s="578">
        <v>0</v>
      </c>
      <c r="BA73" s="578">
        <v>46679</v>
      </c>
      <c r="BB73" s="578">
        <v>48450174.799999997</v>
      </c>
      <c r="BC73" s="578">
        <v>0</v>
      </c>
      <c r="BD73" s="578">
        <v>0</v>
      </c>
      <c r="BE73" s="578">
        <v>44649</v>
      </c>
      <c r="BF73" s="578">
        <v>1100671</v>
      </c>
      <c r="BG73" s="578">
        <v>11265</v>
      </c>
      <c r="BH73" s="578">
        <v>0</v>
      </c>
      <c r="BI73" s="578">
        <v>0</v>
      </c>
      <c r="BJ73" s="578">
        <v>0</v>
      </c>
      <c r="BK73" s="578">
        <v>0</v>
      </c>
      <c r="BL73" s="578">
        <v>0</v>
      </c>
      <c r="BM73" s="578">
        <v>1059070.3999999999</v>
      </c>
      <c r="BN73" s="578">
        <v>6248764.0700000003</v>
      </c>
      <c r="BO73" s="578">
        <v>0</v>
      </c>
      <c r="BP73" s="578">
        <v>0</v>
      </c>
      <c r="BQ73" s="578">
        <v>0</v>
      </c>
      <c r="BR73" s="578">
        <v>158799</v>
      </c>
      <c r="BS73" s="578">
        <v>677070</v>
      </c>
      <c r="BT73" s="578">
        <v>27894312.199999999</v>
      </c>
      <c r="BU73" s="578">
        <v>1275603.5</v>
      </c>
      <c r="BV73" s="578">
        <v>184180</v>
      </c>
      <c r="BW73" s="578">
        <v>12419.5</v>
      </c>
      <c r="BX73" s="578">
        <v>0</v>
      </c>
      <c r="BY73" s="578">
        <v>3294.36</v>
      </c>
      <c r="BZ73" s="578">
        <v>1450847</v>
      </c>
      <c r="CA73" s="578">
        <v>2085173</v>
      </c>
      <c r="CB73" s="578">
        <v>0</v>
      </c>
      <c r="CC73" s="555">
        <f t="shared" si="10"/>
        <v>198152196.58000001</v>
      </c>
    </row>
    <row r="74" spans="1:81" s="577" customFormat="1" ht="25.5" customHeight="1">
      <c r="A74" s="574" t="s">
        <v>6757</v>
      </c>
      <c r="B74" s="549" t="s">
        <v>8</v>
      </c>
      <c r="C74" s="550" t="s">
        <v>9</v>
      </c>
      <c r="D74" s="551">
        <v>44040</v>
      </c>
      <c r="E74" s="579" t="s">
        <v>628</v>
      </c>
      <c r="F74" s="552" t="s">
        <v>98</v>
      </c>
      <c r="G74" s="553" t="s">
        <v>980</v>
      </c>
      <c r="H74" s="554">
        <v>-12977038.890000001</v>
      </c>
      <c r="I74" s="578">
        <v>0</v>
      </c>
      <c r="J74" s="578">
        <v>0</v>
      </c>
      <c r="K74" s="578">
        <v>0</v>
      </c>
      <c r="L74" s="578">
        <v>-15750</v>
      </c>
      <c r="M74" s="578">
        <v>0</v>
      </c>
      <c r="N74" s="578">
        <v>-90112376.269999996</v>
      </c>
      <c r="O74" s="578">
        <v>-1815933.66</v>
      </c>
      <c r="P74" s="578">
        <v>-256088.02</v>
      </c>
      <c r="Q74" s="578">
        <v>-4730143.46</v>
      </c>
      <c r="R74" s="578">
        <v>-10726.88</v>
      </c>
      <c r="S74" s="578">
        <v>-4166067</v>
      </c>
      <c r="T74" s="578">
        <v>-5866146.1200000001</v>
      </c>
      <c r="U74" s="578">
        <v>-306930.63</v>
      </c>
      <c r="V74" s="578">
        <v>0</v>
      </c>
      <c r="W74" s="578">
        <v>-121878.89</v>
      </c>
      <c r="X74" s="578">
        <v>-1056750</v>
      </c>
      <c r="Y74" s="578">
        <v>-213356.75</v>
      </c>
      <c r="Z74" s="578">
        <v>0</v>
      </c>
      <c r="AA74" s="578">
        <v>0</v>
      </c>
      <c r="AB74" s="578">
        <v>-115979</v>
      </c>
      <c r="AC74" s="578">
        <v>0</v>
      </c>
      <c r="AD74" s="578">
        <v>2691</v>
      </c>
      <c r="AE74" s="578">
        <v>0</v>
      </c>
      <c r="AF74" s="578">
        <v>0</v>
      </c>
      <c r="AG74" s="578">
        <v>0</v>
      </c>
      <c r="AH74" s="578">
        <v>0</v>
      </c>
      <c r="AI74" s="578">
        <v>-26121773.739999998</v>
      </c>
      <c r="AJ74" s="578">
        <v>-1648677.82</v>
      </c>
      <c r="AK74" s="578">
        <v>-1740094.82</v>
      </c>
      <c r="AL74" s="578">
        <v>-529333.55000000005</v>
      </c>
      <c r="AM74" s="578">
        <v>-1205593.43</v>
      </c>
      <c r="AN74" s="578">
        <v>-893300.52</v>
      </c>
      <c r="AO74" s="578">
        <v>-653766.03</v>
      </c>
      <c r="AP74" s="578">
        <v>-678360.34</v>
      </c>
      <c r="AQ74" s="578">
        <v>-1027768.82</v>
      </c>
      <c r="AR74" s="578">
        <v>-407647.84</v>
      </c>
      <c r="AS74" s="578">
        <v>-1323052.8799999999</v>
      </c>
      <c r="AT74" s="578">
        <v>-1123037.17</v>
      </c>
      <c r="AU74" s="578">
        <v>-13761960.49</v>
      </c>
      <c r="AV74" s="578">
        <v>0</v>
      </c>
      <c r="AW74" s="578">
        <v>-421277.81</v>
      </c>
      <c r="AX74" s="578">
        <v>-1534535.1943000001</v>
      </c>
      <c r="AY74" s="578">
        <v>-1838985.99</v>
      </c>
      <c r="AZ74" s="578">
        <v>-4263.45</v>
      </c>
      <c r="BA74" s="578">
        <v>-1114747.1000000001</v>
      </c>
      <c r="BB74" s="578">
        <v>-58668649.189999998</v>
      </c>
      <c r="BC74" s="578">
        <v>-279837.65000000002</v>
      </c>
      <c r="BD74" s="578">
        <v>-4838743.18</v>
      </c>
      <c r="BE74" s="578">
        <v>0</v>
      </c>
      <c r="BF74" s="578">
        <v>-1025972.56</v>
      </c>
      <c r="BG74" s="578">
        <v>-298954.23</v>
      </c>
      <c r="BH74" s="578">
        <v>-3738379.69</v>
      </c>
      <c r="BI74" s="578">
        <v>-1188547.32</v>
      </c>
      <c r="BJ74" s="578">
        <v>-2450706.27</v>
      </c>
      <c r="BK74" s="578">
        <v>0</v>
      </c>
      <c r="BL74" s="578">
        <v>-4345</v>
      </c>
      <c r="BM74" s="578">
        <v>-45519307.880000003</v>
      </c>
      <c r="BN74" s="578">
        <v>-8055929.5599999996</v>
      </c>
      <c r="BO74" s="578">
        <v>-774111.82</v>
      </c>
      <c r="BP74" s="578">
        <v>-491427.06</v>
      </c>
      <c r="BQ74" s="578">
        <v>-581055.91</v>
      </c>
      <c r="BR74" s="578">
        <v>-3084691.01</v>
      </c>
      <c r="BS74" s="578">
        <v>-114232.94</v>
      </c>
      <c r="BT74" s="578">
        <v>-18596953.260000002</v>
      </c>
      <c r="BU74" s="578">
        <v>-152329.5</v>
      </c>
      <c r="BV74" s="578">
        <v>-157743.1</v>
      </c>
      <c r="BW74" s="578">
        <v>-1362287.71</v>
      </c>
      <c r="BX74" s="578">
        <v>-2820856.44</v>
      </c>
      <c r="BY74" s="578">
        <v>-4173443.48</v>
      </c>
      <c r="BZ74" s="578">
        <v>-672103.84</v>
      </c>
      <c r="CA74" s="578">
        <v>0</v>
      </c>
      <c r="CB74" s="578">
        <v>-8985.6</v>
      </c>
      <c r="CC74" s="555">
        <f t="shared" si="10"/>
        <v>-336850245.76429999</v>
      </c>
    </row>
    <row r="75" spans="1:81" s="577" customFormat="1" ht="25.5" customHeight="1">
      <c r="A75" s="574" t="s">
        <v>6757</v>
      </c>
      <c r="B75" s="549" t="s">
        <v>8</v>
      </c>
      <c r="C75" s="550" t="s">
        <v>9</v>
      </c>
      <c r="D75" s="551">
        <v>44040</v>
      </c>
      <c r="E75" s="579" t="s">
        <v>628</v>
      </c>
      <c r="F75" s="552" t="s">
        <v>99</v>
      </c>
      <c r="G75" s="553" t="s">
        <v>981</v>
      </c>
      <c r="H75" s="554">
        <v>-11433314.4</v>
      </c>
      <c r="I75" s="554">
        <v>0</v>
      </c>
      <c r="J75" s="554">
        <v>-5134762.9000000004</v>
      </c>
      <c r="K75" s="554">
        <v>0</v>
      </c>
      <c r="L75" s="554">
        <v>-8054.4</v>
      </c>
      <c r="M75" s="554">
        <v>0</v>
      </c>
      <c r="N75" s="554">
        <v>-108730392.97</v>
      </c>
      <c r="O75" s="554">
        <v>-262248.31</v>
      </c>
      <c r="P75" s="554">
        <v>-3615.8</v>
      </c>
      <c r="Q75" s="554">
        <v>-2797889.29</v>
      </c>
      <c r="R75" s="554">
        <v>-8399.24</v>
      </c>
      <c r="S75" s="554">
        <v>0</v>
      </c>
      <c r="T75" s="554">
        <v>-1402850</v>
      </c>
      <c r="U75" s="554">
        <v>-124997.3</v>
      </c>
      <c r="V75" s="554">
        <v>0</v>
      </c>
      <c r="W75" s="554">
        <v>0</v>
      </c>
      <c r="X75" s="554">
        <v>0</v>
      </c>
      <c r="Y75" s="554">
        <v>0</v>
      </c>
      <c r="Z75" s="554">
        <v>0</v>
      </c>
      <c r="AA75" s="554">
        <v>-2108539.41</v>
      </c>
      <c r="AB75" s="554">
        <v>-56444.25</v>
      </c>
      <c r="AC75" s="554">
        <v>0</v>
      </c>
      <c r="AD75" s="554">
        <v>0</v>
      </c>
      <c r="AE75" s="554">
        <v>-36729.360000000001</v>
      </c>
      <c r="AF75" s="554">
        <v>0</v>
      </c>
      <c r="AG75" s="554">
        <v>0</v>
      </c>
      <c r="AH75" s="554">
        <v>0</v>
      </c>
      <c r="AI75" s="554">
        <v>-48793098.229999997</v>
      </c>
      <c r="AJ75" s="554">
        <v>-110053.92</v>
      </c>
      <c r="AK75" s="554">
        <v>-353571.57</v>
      </c>
      <c r="AL75" s="554">
        <v>3065.2</v>
      </c>
      <c r="AM75" s="554">
        <v>-492373.18</v>
      </c>
      <c r="AN75" s="554">
        <v>-660531.02</v>
      </c>
      <c r="AO75" s="554">
        <v>-224746.9</v>
      </c>
      <c r="AP75" s="554">
        <v>-323993.45</v>
      </c>
      <c r="AQ75" s="554">
        <v>-230935.05</v>
      </c>
      <c r="AR75" s="554">
        <v>-144945.64000000001</v>
      </c>
      <c r="AS75" s="554">
        <v>-523929.37</v>
      </c>
      <c r="AT75" s="554">
        <v>-99036.83</v>
      </c>
      <c r="AU75" s="554">
        <v>-16757886.289999999</v>
      </c>
      <c r="AV75" s="554">
        <v>0</v>
      </c>
      <c r="AW75" s="554">
        <v>-72459.490000000005</v>
      </c>
      <c r="AX75" s="554">
        <v>-296296.59999999998</v>
      </c>
      <c r="AY75" s="554">
        <v>-911951.43</v>
      </c>
      <c r="AZ75" s="554">
        <v>-97732.37</v>
      </c>
      <c r="BA75" s="554">
        <v>-375416.36</v>
      </c>
      <c r="BB75" s="554">
        <v>-57989035.960000001</v>
      </c>
      <c r="BC75" s="554">
        <v>0</v>
      </c>
      <c r="BD75" s="554">
        <v>-432972.24</v>
      </c>
      <c r="BE75" s="554">
        <v>0</v>
      </c>
      <c r="BF75" s="554">
        <v>-281130.55</v>
      </c>
      <c r="BG75" s="554">
        <v>-483109.42</v>
      </c>
      <c r="BH75" s="554">
        <v>-12803947.119999999</v>
      </c>
      <c r="BI75" s="554">
        <v>-743150.99</v>
      </c>
      <c r="BJ75" s="554">
        <v>-1070971.33</v>
      </c>
      <c r="BK75" s="554">
        <v>0</v>
      </c>
      <c r="BL75" s="554">
        <v>0</v>
      </c>
      <c r="BM75" s="554">
        <v>-38964279.119999997</v>
      </c>
      <c r="BN75" s="554">
        <v>-5210848.68</v>
      </c>
      <c r="BO75" s="554">
        <v>-93264.95</v>
      </c>
      <c r="BP75" s="554">
        <v>-340738.37</v>
      </c>
      <c r="BQ75" s="554">
        <v>-31428.86</v>
      </c>
      <c r="BR75" s="554">
        <v>-247797.2</v>
      </c>
      <c r="BS75" s="554">
        <v>-10888.35</v>
      </c>
      <c r="BT75" s="554">
        <v>-27751717.260000002</v>
      </c>
      <c r="BU75" s="554">
        <v>-124653.1</v>
      </c>
      <c r="BV75" s="554">
        <v>-105000.1</v>
      </c>
      <c r="BW75" s="554">
        <v>-542725.54</v>
      </c>
      <c r="BX75" s="554">
        <v>-1766763.45</v>
      </c>
      <c r="BY75" s="554">
        <v>-3273453.68</v>
      </c>
      <c r="BZ75" s="554">
        <v>-185726.46</v>
      </c>
      <c r="CA75" s="554">
        <v>0</v>
      </c>
      <c r="CB75" s="554">
        <v>-45234.5</v>
      </c>
      <c r="CC75" s="555">
        <f t="shared" si="10"/>
        <v>-355072967.36000007</v>
      </c>
    </row>
    <row r="76" spans="1:81" s="577" customFormat="1" ht="25.5" customHeight="1">
      <c r="A76" s="574" t="s">
        <v>6757</v>
      </c>
      <c r="B76" s="549" t="s">
        <v>8</v>
      </c>
      <c r="C76" s="550" t="s">
        <v>9</v>
      </c>
      <c r="D76" s="551">
        <v>44040</v>
      </c>
      <c r="E76" s="579" t="s">
        <v>628</v>
      </c>
      <c r="F76" s="552" t="s">
        <v>100</v>
      </c>
      <c r="G76" s="553" t="s">
        <v>6789</v>
      </c>
      <c r="H76" s="554">
        <v>-1581629.4</v>
      </c>
      <c r="I76" s="578">
        <v>0</v>
      </c>
      <c r="J76" s="578">
        <v>0</v>
      </c>
      <c r="K76" s="578">
        <v>-6278.96</v>
      </c>
      <c r="L76" s="578">
        <v>-21893.599999999999</v>
      </c>
      <c r="M76" s="578">
        <v>0</v>
      </c>
      <c r="N76" s="578">
        <v>-93309.67</v>
      </c>
      <c r="O76" s="578">
        <v>-900</v>
      </c>
      <c r="P76" s="578">
        <v>0</v>
      </c>
      <c r="Q76" s="578">
        <v>0</v>
      </c>
      <c r="R76" s="578">
        <v>-58490.76</v>
      </c>
      <c r="S76" s="578">
        <v>0</v>
      </c>
      <c r="T76" s="578">
        <v>0</v>
      </c>
      <c r="U76" s="578">
        <v>-7838.97</v>
      </c>
      <c r="V76" s="578">
        <v>0</v>
      </c>
      <c r="W76" s="578">
        <v>-1841248.47</v>
      </c>
      <c r="X76" s="578">
        <v>0</v>
      </c>
      <c r="Y76" s="578">
        <v>0</v>
      </c>
      <c r="Z76" s="578">
        <v>0</v>
      </c>
      <c r="AA76" s="578">
        <v>-3218</v>
      </c>
      <c r="AB76" s="578">
        <v>-91</v>
      </c>
      <c r="AC76" s="578">
        <v>-71444.2</v>
      </c>
      <c r="AD76" s="578">
        <v>-12032.5</v>
      </c>
      <c r="AE76" s="578">
        <v>-102</v>
      </c>
      <c r="AF76" s="578">
        <v>-2450841.5499999998</v>
      </c>
      <c r="AG76" s="578">
        <v>0</v>
      </c>
      <c r="AH76" s="578">
        <v>0</v>
      </c>
      <c r="AI76" s="578">
        <v>0</v>
      </c>
      <c r="AJ76" s="578">
        <v>0</v>
      </c>
      <c r="AK76" s="578">
        <v>-15948.99</v>
      </c>
      <c r="AL76" s="578">
        <v>-9432.39</v>
      </c>
      <c r="AM76" s="578">
        <v>0</v>
      </c>
      <c r="AN76" s="578">
        <v>-3171</v>
      </c>
      <c r="AO76" s="578">
        <v>-488846.38</v>
      </c>
      <c r="AP76" s="578">
        <v>-45</v>
      </c>
      <c r="AQ76" s="578">
        <v>-9378.4</v>
      </c>
      <c r="AR76" s="578">
        <v>-590</v>
      </c>
      <c r="AS76" s="578">
        <v>0</v>
      </c>
      <c r="AT76" s="578">
        <v>0</v>
      </c>
      <c r="AU76" s="578">
        <v>0</v>
      </c>
      <c r="AV76" s="578">
        <v>0</v>
      </c>
      <c r="AW76" s="578">
        <v>0</v>
      </c>
      <c r="AX76" s="578">
        <v>-214880</v>
      </c>
      <c r="AY76" s="578">
        <v>23601.06</v>
      </c>
      <c r="AZ76" s="578">
        <v>-3918</v>
      </c>
      <c r="BA76" s="578">
        <v>-17689</v>
      </c>
      <c r="BB76" s="578">
        <v>-535274.4</v>
      </c>
      <c r="BC76" s="578">
        <v>-615870.24</v>
      </c>
      <c r="BD76" s="578">
        <v>-894883.31</v>
      </c>
      <c r="BE76" s="578">
        <v>-3747309.89</v>
      </c>
      <c r="BF76" s="578">
        <v>-600</v>
      </c>
      <c r="BG76" s="578">
        <v>0</v>
      </c>
      <c r="BH76" s="578">
        <v>-4776.1000000000004</v>
      </c>
      <c r="BI76" s="578">
        <v>0</v>
      </c>
      <c r="BJ76" s="578">
        <v>0</v>
      </c>
      <c r="BK76" s="578">
        <v>-466139.18</v>
      </c>
      <c r="BL76" s="578">
        <v>-259423.04</v>
      </c>
      <c r="BM76" s="578">
        <v>-76052.45</v>
      </c>
      <c r="BN76" s="578">
        <v>0</v>
      </c>
      <c r="BO76" s="578">
        <v>-30608.95</v>
      </c>
      <c r="BP76" s="578">
        <v>0</v>
      </c>
      <c r="BQ76" s="578">
        <v>-3121.6</v>
      </c>
      <c r="BR76" s="578">
        <v>14233.6</v>
      </c>
      <c r="BS76" s="578">
        <v>-25062.49</v>
      </c>
      <c r="BT76" s="578">
        <v>0</v>
      </c>
      <c r="BU76" s="578">
        <v>-8908.09</v>
      </c>
      <c r="BV76" s="578">
        <v>-73066.25</v>
      </c>
      <c r="BW76" s="578">
        <v>-15548.24</v>
      </c>
      <c r="BX76" s="578">
        <v>-39326.65</v>
      </c>
      <c r="BY76" s="578">
        <v>-357416.37</v>
      </c>
      <c r="BZ76" s="578">
        <v>-8850.4</v>
      </c>
      <c r="CA76" s="578">
        <v>0</v>
      </c>
      <c r="CB76" s="578">
        <v>-247551.3</v>
      </c>
      <c r="CC76" s="555">
        <f t="shared" si="10"/>
        <v>-14285172.529999999</v>
      </c>
    </row>
    <row r="77" spans="1:81" s="577" customFormat="1" ht="25.5" customHeight="1">
      <c r="A77" s="574" t="s">
        <v>6757</v>
      </c>
      <c r="B77" s="549" t="s">
        <v>8</v>
      </c>
      <c r="C77" s="550" t="s">
        <v>9</v>
      </c>
      <c r="D77" s="551">
        <v>44040</v>
      </c>
      <c r="E77" s="579" t="s">
        <v>628</v>
      </c>
      <c r="F77" s="552" t="s">
        <v>101</v>
      </c>
      <c r="G77" s="553" t="s">
        <v>6790</v>
      </c>
      <c r="H77" s="554">
        <v>0</v>
      </c>
      <c r="I77" s="554">
        <v>0</v>
      </c>
      <c r="J77" s="554">
        <v>0</v>
      </c>
      <c r="K77" s="554">
        <v>63760.5</v>
      </c>
      <c r="L77" s="554">
        <v>43393.3</v>
      </c>
      <c r="M77" s="554">
        <v>0</v>
      </c>
      <c r="N77" s="554">
        <v>392151.94</v>
      </c>
      <c r="O77" s="554">
        <v>0</v>
      </c>
      <c r="P77" s="554">
        <v>0</v>
      </c>
      <c r="Q77" s="554">
        <v>0</v>
      </c>
      <c r="R77" s="554">
        <v>52700.95</v>
      </c>
      <c r="S77" s="554">
        <v>0</v>
      </c>
      <c r="T77" s="554">
        <v>0</v>
      </c>
      <c r="U77" s="554">
        <v>0</v>
      </c>
      <c r="V77" s="554">
        <v>0</v>
      </c>
      <c r="W77" s="554">
        <v>42650.27</v>
      </c>
      <c r="X77" s="554">
        <v>73819.42</v>
      </c>
      <c r="Y77" s="554">
        <v>0</v>
      </c>
      <c r="Z77" s="554">
        <v>0</v>
      </c>
      <c r="AA77" s="554">
        <v>531628.07999999996</v>
      </c>
      <c r="AB77" s="554">
        <v>4294.8</v>
      </c>
      <c r="AC77" s="554">
        <v>0</v>
      </c>
      <c r="AD77" s="554">
        <v>897</v>
      </c>
      <c r="AE77" s="554">
        <v>2870.3</v>
      </c>
      <c r="AF77" s="554">
        <v>0</v>
      </c>
      <c r="AG77" s="554">
        <v>0</v>
      </c>
      <c r="AH77" s="554">
        <v>0</v>
      </c>
      <c r="AI77" s="554">
        <v>0</v>
      </c>
      <c r="AJ77" s="554">
        <v>123821.52</v>
      </c>
      <c r="AK77" s="554">
        <v>263415.59000000003</v>
      </c>
      <c r="AL77" s="554">
        <v>0</v>
      </c>
      <c r="AM77" s="554">
        <v>51673.599999999999</v>
      </c>
      <c r="AN77" s="554">
        <v>336586.55</v>
      </c>
      <c r="AO77" s="554">
        <v>0</v>
      </c>
      <c r="AP77" s="554">
        <v>32150.94</v>
      </c>
      <c r="AQ77" s="554">
        <v>16214.64</v>
      </c>
      <c r="AR77" s="554">
        <v>17676.03</v>
      </c>
      <c r="AS77" s="554">
        <v>0</v>
      </c>
      <c r="AT77" s="554">
        <v>0</v>
      </c>
      <c r="AU77" s="554">
        <v>0</v>
      </c>
      <c r="AV77" s="554">
        <v>0</v>
      </c>
      <c r="AW77" s="554">
        <v>0</v>
      </c>
      <c r="AX77" s="554">
        <v>7659</v>
      </c>
      <c r="AY77" s="554">
        <v>0</v>
      </c>
      <c r="AZ77" s="554">
        <v>0</v>
      </c>
      <c r="BA77" s="554">
        <v>5108</v>
      </c>
      <c r="BB77" s="554">
        <v>393310.3</v>
      </c>
      <c r="BC77" s="554">
        <v>0</v>
      </c>
      <c r="BD77" s="554">
        <v>126937.12</v>
      </c>
      <c r="BE77" s="554">
        <v>-183124.43</v>
      </c>
      <c r="BF77" s="554">
        <v>0</v>
      </c>
      <c r="BG77" s="554">
        <v>0</v>
      </c>
      <c r="BH77" s="554">
        <v>23373.5</v>
      </c>
      <c r="BI77" s="554">
        <v>0</v>
      </c>
      <c r="BJ77" s="554">
        <v>0</v>
      </c>
      <c r="BK77" s="554">
        <v>-44126.7</v>
      </c>
      <c r="BL77" s="554">
        <v>190003.74</v>
      </c>
      <c r="BM77" s="554">
        <v>70237.399999999994</v>
      </c>
      <c r="BN77" s="554">
        <v>0</v>
      </c>
      <c r="BO77" s="554">
        <v>-62431.76</v>
      </c>
      <c r="BP77" s="554">
        <v>0</v>
      </c>
      <c r="BQ77" s="554">
        <v>25562.799999999999</v>
      </c>
      <c r="BR77" s="554">
        <v>114935</v>
      </c>
      <c r="BS77" s="554">
        <v>29345.57</v>
      </c>
      <c r="BT77" s="554">
        <v>0</v>
      </c>
      <c r="BU77" s="554">
        <v>15664.7</v>
      </c>
      <c r="BV77" s="554">
        <v>4968.8</v>
      </c>
      <c r="BW77" s="554">
        <v>0</v>
      </c>
      <c r="BX77" s="554">
        <v>256</v>
      </c>
      <c r="BY77" s="554">
        <v>165747.21</v>
      </c>
      <c r="BZ77" s="554">
        <v>0</v>
      </c>
      <c r="CA77" s="554">
        <v>0</v>
      </c>
      <c r="CB77" s="554">
        <v>3809.1</v>
      </c>
      <c r="CC77" s="555">
        <f t="shared" si="10"/>
        <v>2936940.78</v>
      </c>
    </row>
    <row r="78" spans="1:81" s="577" customFormat="1" ht="25.5" customHeight="1">
      <c r="A78" s="574" t="s">
        <v>6757</v>
      </c>
      <c r="B78" s="549" t="s">
        <v>8</v>
      </c>
      <c r="C78" s="550" t="s">
        <v>9</v>
      </c>
      <c r="D78" s="551"/>
      <c r="E78" s="579"/>
      <c r="F78" s="552" t="s">
        <v>742</v>
      </c>
      <c r="G78" s="553" t="s">
        <v>102</v>
      </c>
      <c r="H78" s="554">
        <v>0</v>
      </c>
      <c r="I78" s="578">
        <v>0</v>
      </c>
      <c r="J78" s="578">
        <v>0</v>
      </c>
      <c r="K78" s="578">
        <v>0</v>
      </c>
      <c r="L78" s="578">
        <v>0</v>
      </c>
      <c r="M78" s="578">
        <v>0</v>
      </c>
      <c r="N78" s="578">
        <v>14273621.99</v>
      </c>
      <c r="O78" s="578">
        <v>0</v>
      </c>
      <c r="P78" s="578">
        <v>0</v>
      </c>
      <c r="Q78" s="578">
        <v>0</v>
      </c>
      <c r="R78" s="578">
        <v>0</v>
      </c>
      <c r="S78" s="578">
        <v>0</v>
      </c>
      <c r="T78" s="578">
        <v>0</v>
      </c>
      <c r="U78" s="578">
        <v>0</v>
      </c>
      <c r="V78" s="578">
        <v>0</v>
      </c>
      <c r="W78" s="578">
        <v>0</v>
      </c>
      <c r="X78" s="578">
        <v>0</v>
      </c>
      <c r="Y78" s="578">
        <v>0</v>
      </c>
      <c r="Z78" s="578">
        <v>0</v>
      </c>
      <c r="AA78" s="578">
        <v>316482.71000000002</v>
      </c>
      <c r="AB78" s="578">
        <v>316482.71000000002</v>
      </c>
      <c r="AC78" s="578">
        <v>2333858.67</v>
      </c>
      <c r="AD78" s="578">
        <v>316482.71000000002</v>
      </c>
      <c r="AE78" s="578">
        <v>316482.71000000002</v>
      </c>
      <c r="AF78" s="578">
        <v>104839.5</v>
      </c>
      <c r="AG78" s="578">
        <v>316482.71000000002</v>
      </c>
      <c r="AH78" s="578">
        <v>368505.29</v>
      </c>
      <c r="AI78" s="578">
        <v>618013.9</v>
      </c>
      <c r="AJ78" s="578">
        <v>0</v>
      </c>
      <c r="AK78" s="578">
        <v>90000</v>
      </c>
      <c r="AL78" s="578">
        <v>280000</v>
      </c>
      <c r="AM78" s="578">
        <v>280000</v>
      </c>
      <c r="AN78" s="578">
        <v>0</v>
      </c>
      <c r="AO78" s="578">
        <v>90000</v>
      </c>
      <c r="AP78" s="578">
        <v>90000</v>
      </c>
      <c r="AQ78" s="578">
        <v>1000000</v>
      </c>
      <c r="AR78" s="578">
        <v>90000</v>
      </c>
      <c r="AS78" s="578">
        <v>90000</v>
      </c>
      <c r="AT78" s="578">
        <v>90000</v>
      </c>
      <c r="AU78" s="578">
        <v>17420</v>
      </c>
      <c r="AV78" s="578">
        <v>0</v>
      </c>
      <c r="AW78" s="578">
        <v>0</v>
      </c>
      <c r="AX78" s="578">
        <v>0</v>
      </c>
      <c r="AY78" s="578">
        <v>0</v>
      </c>
      <c r="AZ78" s="578">
        <v>0</v>
      </c>
      <c r="BA78" s="578">
        <v>0</v>
      </c>
      <c r="BB78" s="578">
        <v>2413089</v>
      </c>
      <c r="BC78" s="578">
        <v>0</v>
      </c>
      <c r="BD78" s="578">
        <v>0</v>
      </c>
      <c r="BE78" s="578">
        <v>0</v>
      </c>
      <c r="BF78" s="578">
        <v>0</v>
      </c>
      <c r="BG78" s="578">
        <v>0</v>
      </c>
      <c r="BH78" s="578">
        <v>0</v>
      </c>
      <c r="BI78" s="578">
        <v>0</v>
      </c>
      <c r="BJ78" s="578">
        <v>0</v>
      </c>
      <c r="BK78" s="578">
        <v>0</v>
      </c>
      <c r="BL78" s="578">
        <v>0</v>
      </c>
      <c r="BM78" s="578">
        <v>1682622.25</v>
      </c>
      <c r="BN78" s="578">
        <v>0</v>
      </c>
      <c r="BO78" s="578">
        <v>0</v>
      </c>
      <c r="BP78" s="578">
        <v>0</v>
      </c>
      <c r="BQ78" s="578">
        <v>0</v>
      </c>
      <c r="BR78" s="578">
        <v>0</v>
      </c>
      <c r="BS78" s="578">
        <v>762054.4</v>
      </c>
      <c r="BT78" s="578">
        <v>823006</v>
      </c>
      <c r="BU78" s="578">
        <v>0</v>
      </c>
      <c r="BV78" s="578">
        <v>0</v>
      </c>
      <c r="BW78" s="578">
        <v>0</v>
      </c>
      <c r="BX78" s="578">
        <v>0</v>
      </c>
      <c r="BY78" s="578">
        <v>0</v>
      </c>
      <c r="BZ78" s="578">
        <v>99000</v>
      </c>
      <c r="CA78" s="578">
        <v>0</v>
      </c>
      <c r="CB78" s="578">
        <v>0</v>
      </c>
      <c r="CC78" s="555">
        <f t="shared" si="10"/>
        <v>27178444.550000001</v>
      </c>
    </row>
    <row r="79" spans="1:81" s="577" customFormat="1" ht="25.5" customHeight="1">
      <c r="A79" s="574" t="s">
        <v>6757</v>
      </c>
      <c r="B79" s="549" t="s">
        <v>8</v>
      </c>
      <c r="C79" s="550" t="s">
        <v>9</v>
      </c>
      <c r="D79" s="551"/>
      <c r="E79" s="579"/>
      <c r="F79" s="552" t="s">
        <v>743</v>
      </c>
      <c r="G79" s="553" t="s">
        <v>103</v>
      </c>
      <c r="H79" s="554">
        <v>0</v>
      </c>
      <c r="I79" s="554">
        <v>0</v>
      </c>
      <c r="J79" s="554">
        <v>0</v>
      </c>
      <c r="K79" s="554">
        <v>0</v>
      </c>
      <c r="L79" s="554">
        <v>0</v>
      </c>
      <c r="M79" s="554">
        <v>0</v>
      </c>
      <c r="N79" s="554">
        <v>0</v>
      </c>
      <c r="O79" s="554">
        <v>0</v>
      </c>
      <c r="P79" s="554">
        <v>0</v>
      </c>
      <c r="Q79" s="554">
        <v>0</v>
      </c>
      <c r="R79" s="554">
        <v>0</v>
      </c>
      <c r="S79" s="554">
        <v>0</v>
      </c>
      <c r="T79" s="554">
        <v>0</v>
      </c>
      <c r="U79" s="554">
        <v>0</v>
      </c>
      <c r="V79" s="554">
        <v>0</v>
      </c>
      <c r="W79" s="554">
        <v>0</v>
      </c>
      <c r="X79" s="554">
        <v>0</v>
      </c>
      <c r="Y79" s="554">
        <v>0</v>
      </c>
      <c r="Z79" s="554">
        <v>1703197.4</v>
      </c>
      <c r="AA79" s="554">
        <v>0</v>
      </c>
      <c r="AB79" s="554">
        <v>0</v>
      </c>
      <c r="AC79" s="554">
        <v>0</v>
      </c>
      <c r="AD79" s="554">
        <v>0</v>
      </c>
      <c r="AE79" s="554">
        <v>0</v>
      </c>
      <c r="AF79" s="554">
        <v>0</v>
      </c>
      <c r="AG79" s="554">
        <v>0</v>
      </c>
      <c r="AH79" s="554">
        <v>0</v>
      </c>
      <c r="AI79" s="554">
        <v>0</v>
      </c>
      <c r="AJ79" s="554">
        <v>0</v>
      </c>
      <c r="AK79" s="554">
        <v>0</v>
      </c>
      <c r="AL79" s="554">
        <v>0</v>
      </c>
      <c r="AM79" s="554">
        <v>0</v>
      </c>
      <c r="AN79" s="554">
        <v>0</v>
      </c>
      <c r="AO79" s="554">
        <v>0</v>
      </c>
      <c r="AP79" s="554">
        <v>0</v>
      </c>
      <c r="AQ79" s="554">
        <v>0</v>
      </c>
      <c r="AR79" s="554">
        <v>0</v>
      </c>
      <c r="AS79" s="554">
        <v>0</v>
      </c>
      <c r="AT79" s="554">
        <v>0</v>
      </c>
      <c r="AU79" s="554">
        <v>0</v>
      </c>
      <c r="AV79" s="554">
        <v>0</v>
      </c>
      <c r="AW79" s="554">
        <v>0</v>
      </c>
      <c r="AX79" s="554">
        <v>0</v>
      </c>
      <c r="AY79" s="554">
        <v>0</v>
      </c>
      <c r="AZ79" s="554">
        <v>0</v>
      </c>
      <c r="BA79" s="554">
        <v>350000</v>
      </c>
      <c r="BB79" s="554">
        <v>0</v>
      </c>
      <c r="BC79" s="554">
        <v>0</v>
      </c>
      <c r="BD79" s="554">
        <v>0</v>
      </c>
      <c r="BE79" s="554">
        <v>0</v>
      </c>
      <c r="BF79" s="554">
        <v>0</v>
      </c>
      <c r="BG79" s="554">
        <v>0</v>
      </c>
      <c r="BH79" s="554">
        <v>0</v>
      </c>
      <c r="BI79" s="554">
        <v>0</v>
      </c>
      <c r="BJ79" s="554">
        <v>0</v>
      </c>
      <c r="BK79" s="554">
        <v>0</v>
      </c>
      <c r="BL79" s="554">
        <v>0</v>
      </c>
      <c r="BM79" s="554">
        <v>423533.73</v>
      </c>
      <c r="BN79" s="554">
        <v>0</v>
      </c>
      <c r="BO79" s="554">
        <v>0</v>
      </c>
      <c r="BP79" s="554">
        <v>0</v>
      </c>
      <c r="BQ79" s="554">
        <v>0</v>
      </c>
      <c r="BR79" s="554">
        <v>2676755.35</v>
      </c>
      <c r="BS79" s="554">
        <v>0</v>
      </c>
      <c r="BT79" s="554">
        <v>0</v>
      </c>
      <c r="BU79" s="554">
        <v>0</v>
      </c>
      <c r="BV79" s="554">
        <v>0</v>
      </c>
      <c r="BW79" s="554">
        <v>0</v>
      </c>
      <c r="BX79" s="554">
        <v>0</v>
      </c>
      <c r="BY79" s="554">
        <v>0</v>
      </c>
      <c r="BZ79" s="554">
        <v>0</v>
      </c>
      <c r="CA79" s="554">
        <v>0</v>
      </c>
      <c r="CB79" s="554">
        <v>0</v>
      </c>
      <c r="CC79" s="555">
        <f t="shared" si="10"/>
        <v>5153486.4800000004</v>
      </c>
    </row>
    <row r="80" spans="1:81" s="568" customFormat="1" ht="25.5" customHeight="1">
      <c r="A80" s="566"/>
      <c r="B80" s="1149" t="s">
        <v>6791</v>
      </c>
      <c r="C80" s="1150"/>
      <c r="D80" s="1150"/>
      <c r="E80" s="1150"/>
      <c r="F80" s="1150"/>
      <c r="G80" s="1151"/>
      <c r="H80" s="567">
        <f>SUM(H63:H79)</f>
        <v>71920099.530000001</v>
      </c>
      <c r="I80" s="567">
        <f t="shared" ref="I80:BT80" si="13">SUM(I63:I79)</f>
        <v>40904361.990000002</v>
      </c>
      <c r="J80" s="567">
        <f t="shared" si="13"/>
        <v>33296149.019999996</v>
      </c>
      <c r="K80" s="567">
        <f t="shared" si="13"/>
        <v>4135529.31</v>
      </c>
      <c r="L80" s="567">
        <f t="shared" si="13"/>
        <v>686703.8</v>
      </c>
      <c r="M80" s="567">
        <f t="shared" si="13"/>
        <v>513220.06</v>
      </c>
      <c r="N80" s="567">
        <f t="shared" si="13"/>
        <v>386838848.9000001</v>
      </c>
      <c r="O80" s="567">
        <f t="shared" si="13"/>
        <v>84036414.219999999</v>
      </c>
      <c r="P80" s="567">
        <f t="shared" si="13"/>
        <v>12153787.73</v>
      </c>
      <c r="Q80" s="567">
        <f t="shared" si="13"/>
        <v>51666569.149999999</v>
      </c>
      <c r="R80" s="567">
        <f t="shared" si="13"/>
        <v>3930310.6800000006</v>
      </c>
      <c r="S80" s="567">
        <f t="shared" si="13"/>
        <v>38014581.810000002</v>
      </c>
      <c r="T80" s="567">
        <f t="shared" si="13"/>
        <v>97237354.649999991</v>
      </c>
      <c r="U80" s="567">
        <f t="shared" si="13"/>
        <v>24252113.410000004</v>
      </c>
      <c r="V80" s="567">
        <f t="shared" si="13"/>
        <v>764584.29999999993</v>
      </c>
      <c r="W80" s="567">
        <f t="shared" si="13"/>
        <v>7122532.8399999989</v>
      </c>
      <c r="X80" s="567">
        <f t="shared" si="13"/>
        <v>14991130.08</v>
      </c>
      <c r="Y80" s="567">
        <f t="shared" si="13"/>
        <v>6031751.3700000001</v>
      </c>
      <c r="Z80" s="567">
        <f t="shared" si="13"/>
        <v>396940635.6699999</v>
      </c>
      <c r="AA80" s="567">
        <f t="shared" si="13"/>
        <v>60470622.309999995</v>
      </c>
      <c r="AB80" s="567">
        <f t="shared" si="13"/>
        <v>11435216.780000001</v>
      </c>
      <c r="AC80" s="567">
        <f t="shared" si="13"/>
        <v>32209159.400000006</v>
      </c>
      <c r="AD80" s="567">
        <f t="shared" si="13"/>
        <v>11515842.430000002</v>
      </c>
      <c r="AE80" s="567">
        <f t="shared" si="13"/>
        <v>16019778.780000001</v>
      </c>
      <c r="AF80" s="567">
        <f t="shared" si="13"/>
        <v>48540361.130000003</v>
      </c>
      <c r="AG80" s="567">
        <f t="shared" si="13"/>
        <v>6559121.4400000004</v>
      </c>
      <c r="AH80" s="567">
        <f t="shared" si="13"/>
        <v>6024080.0700000003</v>
      </c>
      <c r="AI80" s="567">
        <f t="shared" si="13"/>
        <v>156157124.04000002</v>
      </c>
      <c r="AJ80" s="567">
        <f t="shared" si="13"/>
        <v>1264817.4100000004</v>
      </c>
      <c r="AK80" s="567">
        <f t="shared" si="13"/>
        <v>1594648.83</v>
      </c>
      <c r="AL80" s="567">
        <f t="shared" si="13"/>
        <v>1872606.4600000002</v>
      </c>
      <c r="AM80" s="567">
        <f t="shared" si="13"/>
        <v>1499928.8000000003</v>
      </c>
      <c r="AN80" s="567">
        <f t="shared" si="13"/>
        <v>1814140.51</v>
      </c>
      <c r="AO80" s="567">
        <f t="shared" si="13"/>
        <v>767597.17</v>
      </c>
      <c r="AP80" s="567">
        <f t="shared" si="13"/>
        <v>1774131.6500000001</v>
      </c>
      <c r="AQ80" s="567">
        <f t="shared" si="13"/>
        <v>3188428.9500000007</v>
      </c>
      <c r="AR80" s="567">
        <f t="shared" si="13"/>
        <v>1061336.06</v>
      </c>
      <c r="AS80" s="567">
        <f t="shared" si="13"/>
        <v>2841069.6999999993</v>
      </c>
      <c r="AT80" s="567">
        <f t="shared" si="13"/>
        <v>684613.12000000023</v>
      </c>
      <c r="AU80" s="567">
        <f t="shared" si="13"/>
        <v>41028184.929999992</v>
      </c>
      <c r="AV80" s="567">
        <f t="shared" si="13"/>
        <v>2222874.1100000003</v>
      </c>
      <c r="AW80" s="567">
        <f t="shared" si="13"/>
        <v>1391203.92</v>
      </c>
      <c r="AX80" s="567">
        <f t="shared" si="13"/>
        <v>1585523.3556999997</v>
      </c>
      <c r="AY80" s="567">
        <f t="shared" si="13"/>
        <v>1663842.1399999997</v>
      </c>
      <c r="AZ80" s="567">
        <f t="shared" si="13"/>
        <v>1001726.0900000002</v>
      </c>
      <c r="BA80" s="567">
        <f t="shared" si="13"/>
        <v>2268556.5699999994</v>
      </c>
      <c r="BB80" s="567">
        <f t="shared" si="13"/>
        <v>215169214.63999999</v>
      </c>
      <c r="BC80" s="567">
        <f t="shared" si="13"/>
        <v>4363052.6899999995</v>
      </c>
      <c r="BD80" s="567">
        <f t="shared" si="13"/>
        <v>42030834.889999993</v>
      </c>
      <c r="BE80" s="567">
        <f t="shared" si="13"/>
        <v>20981105.990000002</v>
      </c>
      <c r="BF80" s="567">
        <f t="shared" si="13"/>
        <v>8424223.2499999981</v>
      </c>
      <c r="BG80" s="567">
        <f t="shared" si="13"/>
        <v>21315274.309999999</v>
      </c>
      <c r="BH80" s="567">
        <f t="shared" si="13"/>
        <v>46144716.770000003</v>
      </c>
      <c r="BI80" s="567">
        <f t="shared" si="13"/>
        <v>21164560.889999997</v>
      </c>
      <c r="BJ80" s="567">
        <f t="shared" si="13"/>
        <v>12624909.629999999</v>
      </c>
      <c r="BK80" s="567">
        <f t="shared" si="13"/>
        <v>1752041.2200000002</v>
      </c>
      <c r="BL80" s="567">
        <f t="shared" si="13"/>
        <v>1579940.95</v>
      </c>
      <c r="BM80" s="567">
        <f t="shared" si="13"/>
        <v>199023955.10999995</v>
      </c>
      <c r="BN80" s="567">
        <f t="shared" si="13"/>
        <v>123768814.46999997</v>
      </c>
      <c r="BO80" s="567">
        <f t="shared" si="13"/>
        <v>6316632.7199999997</v>
      </c>
      <c r="BP80" s="567">
        <f t="shared" si="13"/>
        <v>7307287.3000000007</v>
      </c>
      <c r="BQ80" s="567">
        <f t="shared" si="13"/>
        <v>10444235.66</v>
      </c>
      <c r="BR80" s="567">
        <f t="shared" si="13"/>
        <v>18835470.370000001</v>
      </c>
      <c r="BS80" s="567">
        <f t="shared" si="13"/>
        <v>6698970.9500000002</v>
      </c>
      <c r="BT80" s="567">
        <f t="shared" si="13"/>
        <v>116121483.64999999</v>
      </c>
      <c r="BU80" s="567">
        <f t="shared" ref="BU80:CB80" si="14">SUM(BU63:BU79)</f>
        <v>3242685.27</v>
      </c>
      <c r="BV80" s="567">
        <f t="shared" si="14"/>
        <v>1689247.3199999998</v>
      </c>
      <c r="BW80" s="567">
        <f t="shared" si="14"/>
        <v>4325876.32</v>
      </c>
      <c r="BX80" s="567">
        <f t="shared" si="14"/>
        <v>9476128.5199999996</v>
      </c>
      <c r="BY80" s="567">
        <f t="shared" si="14"/>
        <v>27791739.340000004</v>
      </c>
      <c r="BZ80" s="567">
        <f t="shared" si="14"/>
        <v>3024052.1100000003</v>
      </c>
      <c r="CA80" s="567">
        <f t="shared" si="14"/>
        <v>4902328.3100000005</v>
      </c>
      <c r="CB80" s="567">
        <f t="shared" si="14"/>
        <v>10641030.579999998</v>
      </c>
      <c r="CC80" s="567">
        <f>SUM(CC63:CC79)</f>
        <v>2643053027.9057007</v>
      </c>
    </row>
    <row r="81" spans="1:81" s="577" customFormat="1" ht="25.5" customHeight="1">
      <c r="A81" s="574" t="s">
        <v>6757</v>
      </c>
      <c r="B81" s="549" t="s">
        <v>10</v>
      </c>
      <c r="C81" s="550" t="s">
        <v>11</v>
      </c>
      <c r="D81" s="551">
        <v>41060</v>
      </c>
      <c r="E81" s="550" t="s">
        <v>872</v>
      </c>
      <c r="F81" s="552" t="s">
        <v>1154</v>
      </c>
      <c r="G81" s="553" t="s">
        <v>1155</v>
      </c>
      <c r="H81" s="554">
        <v>0</v>
      </c>
      <c r="I81" s="578">
        <v>0</v>
      </c>
      <c r="J81" s="578">
        <v>0</v>
      </c>
      <c r="K81" s="578">
        <v>0</v>
      </c>
      <c r="L81" s="578">
        <v>1500000</v>
      </c>
      <c r="M81" s="578">
        <v>0</v>
      </c>
      <c r="N81" s="578">
        <v>0</v>
      </c>
      <c r="O81" s="578">
        <v>0</v>
      </c>
      <c r="P81" s="578">
        <v>0</v>
      </c>
      <c r="Q81" s="578">
        <v>0</v>
      </c>
      <c r="R81" s="578">
        <v>0</v>
      </c>
      <c r="S81" s="578">
        <v>0</v>
      </c>
      <c r="T81" s="578">
        <v>0</v>
      </c>
      <c r="U81" s="578">
        <v>0</v>
      </c>
      <c r="V81" s="578">
        <v>0</v>
      </c>
      <c r="W81" s="578">
        <v>0</v>
      </c>
      <c r="X81" s="578">
        <v>0</v>
      </c>
      <c r="Y81" s="578">
        <v>6806.47</v>
      </c>
      <c r="Z81" s="578">
        <v>0</v>
      </c>
      <c r="AA81" s="578">
        <v>102461.81</v>
      </c>
      <c r="AB81" s="578">
        <v>0</v>
      </c>
      <c r="AC81" s="578">
        <v>0</v>
      </c>
      <c r="AD81" s="578">
        <v>0</v>
      </c>
      <c r="AE81" s="578">
        <v>557030.86</v>
      </c>
      <c r="AF81" s="578">
        <v>0</v>
      </c>
      <c r="AG81" s="578">
        <v>0</v>
      </c>
      <c r="AH81" s="578">
        <v>131594</v>
      </c>
      <c r="AI81" s="578">
        <v>3218265.14</v>
      </c>
      <c r="AJ81" s="578">
        <v>17131.560000000001</v>
      </c>
      <c r="AK81" s="578">
        <v>0</v>
      </c>
      <c r="AL81" s="578">
        <v>606</v>
      </c>
      <c r="AM81" s="578">
        <v>0</v>
      </c>
      <c r="AN81" s="578">
        <v>0</v>
      </c>
      <c r="AO81" s="578">
        <v>0</v>
      </c>
      <c r="AP81" s="578">
        <v>0</v>
      </c>
      <c r="AQ81" s="578">
        <v>0</v>
      </c>
      <c r="AR81" s="578">
        <v>599</v>
      </c>
      <c r="AS81" s="578">
        <v>0</v>
      </c>
      <c r="AT81" s="578">
        <v>0</v>
      </c>
      <c r="AU81" s="578">
        <v>0</v>
      </c>
      <c r="AV81" s="578">
        <v>0</v>
      </c>
      <c r="AW81" s="578">
        <v>0</v>
      </c>
      <c r="AX81" s="578">
        <v>0</v>
      </c>
      <c r="AY81" s="578">
        <v>0</v>
      </c>
      <c r="AZ81" s="578">
        <v>0</v>
      </c>
      <c r="BA81" s="578">
        <v>0</v>
      </c>
      <c r="BB81" s="578">
        <v>0</v>
      </c>
      <c r="BC81" s="578">
        <v>0</v>
      </c>
      <c r="BD81" s="578">
        <v>0</v>
      </c>
      <c r="BE81" s="578">
        <v>0</v>
      </c>
      <c r="BF81" s="578">
        <v>0</v>
      </c>
      <c r="BG81" s="578">
        <v>0</v>
      </c>
      <c r="BH81" s="578">
        <v>0</v>
      </c>
      <c r="BI81" s="578">
        <v>0</v>
      </c>
      <c r="BJ81" s="578">
        <v>0</v>
      </c>
      <c r="BK81" s="578">
        <v>0</v>
      </c>
      <c r="BL81" s="578">
        <v>0</v>
      </c>
      <c r="BM81" s="578">
        <v>606279</v>
      </c>
      <c r="BN81" s="578">
        <v>202944.03</v>
      </c>
      <c r="BO81" s="578">
        <v>6444</v>
      </c>
      <c r="BP81" s="578">
        <v>0</v>
      </c>
      <c r="BQ81" s="578">
        <v>0</v>
      </c>
      <c r="BR81" s="578">
        <v>0</v>
      </c>
      <c r="BS81" s="578">
        <v>0</v>
      </c>
      <c r="BT81" s="578">
        <v>0</v>
      </c>
      <c r="BU81" s="578">
        <v>0</v>
      </c>
      <c r="BV81" s="578">
        <v>0</v>
      </c>
      <c r="BW81" s="578">
        <v>0</v>
      </c>
      <c r="BX81" s="578">
        <v>0</v>
      </c>
      <c r="BY81" s="578">
        <v>0</v>
      </c>
      <c r="BZ81" s="578">
        <v>0</v>
      </c>
      <c r="CA81" s="578">
        <v>0</v>
      </c>
      <c r="CB81" s="578">
        <v>0</v>
      </c>
      <c r="CC81" s="555">
        <f t="shared" si="10"/>
        <v>6350161.8700000001</v>
      </c>
    </row>
    <row r="82" spans="1:81" s="577" customFormat="1" ht="25.5" customHeight="1">
      <c r="A82" s="574" t="s">
        <v>1160</v>
      </c>
      <c r="B82" s="549" t="s">
        <v>10</v>
      </c>
      <c r="C82" s="550" t="s">
        <v>11</v>
      </c>
      <c r="D82" s="551">
        <v>41060</v>
      </c>
      <c r="E82" s="550" t="s">
        <v>872</v>
      </c>
      <c r="F82" s="552" t="s">
        <v>104</v>
      </c>
      <c r="G82" s="553" t="s">
        <v>984</v>
      </c>
      <c r="H82" s="554">
        <v>2109299</v>
      </c>
      <c r="I82" s="578">
        <v>416731</v>
      </c>
      <c r="J82" s="578">
        <v>1502548</v>
      </c>
      <c r="K82" s="578">
        <v>300397</v>
      </c>
      <c r="L82" s="578">
        <v>152675</v>
      </c>
      <c r="M82" s="578">
        <v>0</v>
      </c>
      <c r="N82" s="578">
        <v>2966394.25</v>
      </c>
      <c r="O82" s="578">
        <v>831480.25</v>
      </c>
      <c r="P82" s="578">
        <v>575379</v>
      </c>
      <c r="Q82" s="578">
        <v>1620444.5</v>
      </c>
      <c r="R82" s="578">
        <v>282749</v>
      </c>
      <c r="S82" s="578">
        <v>672347</v>
      </c>
      <c r="T82" s="578">
        <v>807863</v>
      </c>
      <c r="U82" s="578">
        <v>790101</v>
      </c>
      <c r="V82" s="578">
        <v>14837</v>
      </c>
      <c r="W82" s="578">
        <v>504579.95</v>
      </c>
      <c r="X82" s="578">
        <v>1266324.5</v>
      </c>
      <c r="Y82" s="578">
        <v>178338</v>
      </c>
      <c r="Z82" s="578">
        <v>2418819.81</v>
      </c>
      <c r="AA82" s="578">
        <v>710514.4</v>
      </c>
      <c r="AB82" s="578">
        <v>292737.40000000002</v>
      </c>
      <c r="AC82" s="578">
        <v>1649466.81</v>
      </c>
      <c r="AD82" s="578">
        <v>443679</v>
      </c>
      <c r="AE82" s="578">
        <v>549109</v>
      </c>
      <c r="AF82" s="578">
        <v>1178877.8999999999</v>
      </c>
      <c r="AG82" s="578">
        <v>369242.47</v>
      </c>
      <c r="AH82" s="578">
        <v>1832405</v>
      </c>
      <c r="AI82" s="578">
        <v>1227368.5</v>
      </c>
      <c r="AJ82" s="578">
        <v>342469</v>
      </c>
      <c r="AK82" s="578">
        <v>520800</v>
      </c>
      <c r="AL82" s="578">
        <v>272732</v>
      </c>
      <c r="AM82" s="578">
        <v>918207</v>
      </c>
      <c r="AN82" s="578">
        <v>4455128</v>
      </c>
      <c r="AO82" s="578">
        <v>1002164.08</v>
      </c>
      <c r="AP82" s="578">
        <v>1184943</v>
      </c>
      <c r="AQ82" s="578">
        <v>2466895.39</v>
      </c>
      <c r="AR82" s="578">
        <v>1394199.17</v>
      </c>
      <c r="AS82" s="578">
        <v>200712</v>
      </c>
      <c r="AT82" s="578">
        <v>577096.69999999995</v>
      </c>
      <c r="AU82" s="578">
        <v>2801883</v>
      </c>
      <c r="AV82" s="578">
        <v>862085</v>
      </c>
      <c r="AW82" s="578">
        <v>460777</v>
      </c>
      <c r="AX82" s="578">
        <v>640682.25</v>
      </c>
      <c r="AY82" s="578">
        <v>3283295.44</v>
      </c>
      <c r="AZ82" s="578">
        <v>233264.72</v>
      </c>
      <c r="BA82" s="578">
        <v>213299</v>
      </c>
      <c r="BB82" s="578">
        <v>938879</v>
      </c>
      <c r="BC82" s="578">
        <v>666339</v>
      </c>
      <c r="BD82" s="578">
        <v>223993</v>
      </c>
      <c r="BE82" s="578">
        <v>136123</v>
      </c>
      <c r="BF82" s="578">
        <v>385834</v>
      </c>
      <c r="BG82" s="578">
        <v>67552</v>
      </c>
      <c r="BH82" s="578">
        <v>319201</v>
      </c>
      <c r="BI82" s="578">
        <v>485077</v>
      </c>
      <c r="BJ82" s="578">
        <v>216788</v>
      </c>
      <c r="BK82" s="578">
        <v>10606</v>
      </c>
      <c r="BL82" s="578">
        <v>6145</v>
      </c>
      <c r="BM82" s="578">
        <v>143961.75</v>
      </c>
      <c r="BN82" s="578">
        <v>341035.5</v>
      </c>
      <c r="BO82" s="578">
        <v>5551</v>
      </c>
      <c r="BP82" s="578">
        <v>62445</v>
      </c>
      <c r="BQ82" s="578">
        <v>73528</v>
      </c>
      <c r="BR82" s="578">
        <v>102430</v>
      </c>
      <c r="BS82" s="578">
        <v>35868</v>
      </c>
      <c r="BT82" s="578">
        <v>882290</v>
      </c>
      <c r="BU82" s="578">
        <v>185036</v>
      </c>
      <c r="BV82" s="578">
        <v>123196</v>
      </c>
      <c r="BW82" s="578">
        <v>172028.25</v>
      </c>
      <c r="BX82" s="578">
        <v>576550.91</v>
      </c>
      <c r="BY82" s="578">
        <v>1161900</v>
      </c>
      <c r="BZ82" s="578">
        <v>154878</v>
      </c>
      <c r="CA82" s="578">
        <v>79644</v>
      </c>
      <c r="CB82" s="578">
        <v>590341</v>
      </c>
      <c r="CC82" s="555">
        <f t="shared" si="10"/>
        <v>55642560.899999991</v>
      </c>
    </row>
    <row r="83" spans="1:81" s="577" customFormat="1" ht="25.5" customHeight="1">
      <c r="A83" s="574" t="s">
        <v>1161</v>
      </c>
      <c r="B83" s="549" t="s">
        <v>10</v>
      </c>
      <c r="C83" s="550" t="s">
        <v>11</v>
      </c>
      <c r="D83" s="551">
        <v>42060</v>
      </c>
      <c r="E83" s="550" t="s">
        <v>874</v>
      </c>
      <c r="F83" s="552" t="s">
        <v>105</v>
      </c>
      <c r="G83" s="553" t="s">
        <v>985</v>
      </c>
      <c r="H83" s="554">
        <v>4805586.8</v>
      </c>
      <c r="I83" s="578">
        <v>675183.25</v>
      </c>
      <c r="J83" s="578">
        <v>13659663.41</v>
      </c>
      <c r="K83" s="578">
        <v>479192</v>
      </c>
      <c r="L83" s="578">
        <v>248524</v>
      </c>
      <c r="M83" s="578">
        <v>0</v>
      </c>
      <c r="N83" s="578">
        <v>10847384.5</v>
      </c>
      <c r="O83" s="578">
        <v>1511276.75</v>
      </c>
      <c r="P83" s="578">
        <v>637591</v>
      </c>
      <c r="Q83" s="578">
        <v>2310301</v>
      </c>
      <c r="R83" s="578">
        <v>165157</v>
      </c>
      <c r="S83" s="578">
        <v>2313190</v>
      </c>
      <c r="T83" s="578">
        <v>1517559</v>
      </c>
      <c r="U83" s="578">
        <v>1925107.5</v>
      </c>
      <c r="V83" s="578">
        <v>0</v>
      </c>
      <c r="W83" s="578">
        <v>753279.4</v>
      </c>
      <c r="X83" s="578">
        <v>1004178.5</v>
      </c>
      <c r="Y83" s="578">
        <v>124902</v>
      </c>
      <c r="Z83" s="578">
        <v>5255115.42</v>
      </c>
      <c r="AA83" s="578">
        <v>860965</v>
      </c>
      <c r="AB83" s="578">
        <v>251206.75</v>
      </c>
      <c r="AC83" s="578">
        <v>1680873</v>
      </c>
      <c r="AD83" s="578">
        <v>181240</v>
      </c>
      <c r="AE83" s="578">
        <v>267007</v>
      </c>
      <c r="AF83" s="578">
        <v>2647584</v>
      </c>
      <c r="AG83" s="578">
        <v>71997</v>
      </c>
      <c r="AH83" s="578">
        <v>46659</v>
      </c>
      <c r="AI83" s="578">
        <v>4454089.5</v>
      </c>
      <c r="AJ83" s="578">
        <v>213346</v>
      </c>
      <c r="AK83" s="578">
        <v>104514</v>
      </c>
      <c r="AL83" s="578">
        <v>109816</v>
      </c>
      <c r="AM83" s="578">
        <v>29977</v>
      </c>
      <c r="AN83" s="578">
        <v>1009414</v>
      </c>
      <c r="AO83" s="578">
        <v>461641.5</v>
      </c>
      <c r="AP83" s="578">
        <v>145526</v>
      </c>
      <c r="AQ83" s="578">
        <v>307068</v>
      </c>
      <c r="AR83" s="578">
        <v>175788</v>
      </c>
      <c r="AS83" s="578">
        <v>131038.5</v>
      </c>
      <c r="AT83" s="578">
        <v>180019.8</v>
      </c>
      <c r="AU83" s="578">
        <v>5798053.71</v>
      </c>
      <c r="AV83" s="578">
        <v>106070</v>
      </c>
      <c r="AW83" s="578">
        <v>140710</v>
      </c>
      <c r="AX83" s="578">
        <v>0</v>
      </c>
      <c r="AY83" s="578">
        <v>1762810</v>
      </c>
      <c r="AZ83" s="578">
        <v>13840</v>
      </c>
      <c r="BA83" s="578">
        <v>110561</v>
      </c>
      <c r="BB83" s="578">
        <v>4245968</v>
      </c>
      <c r="BC83" s="578">
        <v>310035</v>
      </c>
      <c r="BD83" s="578">
        <v>175522</v>
      </c>
      <c r="BE83" s="578">
        <v>1352038</v>
      </c>
      <c r="BF83" s="578">
        <v>573848</v>
      </c>
      <c r="BG83" s="578">
        <v>35573</v>
      </c>
      <c r="BH83" s="578">
        <v>2008327</v>
      </c>
      <c r="BI83" s="578">
        <v>887563</v>
      </c>
      <c r="BJ83" s="578">
        <v>226244</v>
      </c>
      <c r="BK83" s="578">
        <v>4407</v>
      </c>
      <c r="BL83" s="578">
        <v>0</v>
      </c>
      <c r="BM83" s="578">
        <v>573512.75</v>
      </c>
      <c r="BN83" s="578">
        <v>1581703</v>
      </c>
      <c r="BO83" s="578">
        <v>0</v>
      </c>
      <c r="BP83" s="578">
        <v>11099</v>
      </c>
      <c r="BQ83" s="578">
        <v>5180</v>
      </c>
      <c r="BR83" s="578">
        <v>46603</v>
      </c>
      <c r="BS83" s="578">
        <v>74465</v>
      </c>
      <c r="BT83" s="578">
        <v>5026036</v>
      </c>
      <c r="BU83" s="578">
        <v>107750.5</v>
      </c>
      <c r="BV83" s="578">
        <v>29004</v>
      </c>
      <c r="BW83" s="578">
        <v>439926.75</v>
      </c>
      <c r="BX83" s="578">
        <v>664422.94999999995</v>
      </c>
      <c r="BY83" s="578">
        <v>1230344</v>
      </c>
      <c r="BZ83" s="578">
        <v>154362</v>
      </c>
      <c r="CA83" s="578">
        <v>2231</v>
      </c>
      <c r="CB83" s="578">
        <v>49400</v>
      </c>
      <c r="CC83" s="555">
        <f t="shared" si="10"/>
        <v>89310571.239999995</v>
      </c>
    </row>
    <row r="84" spans="1:81" s="577" customFormat="1" ht="25.5" customHeight="1">
      <c r="A84" s="574" t="s">
        <v>6757</v>
      </c>
      <c r="B84" s="549" t="s">
        <v>10</v>
      </c>
      <c r="C84" s="550" t="s">
        <v>11</v>
      </c>
      <c r="D84" s="551">
        <v>44050</v>
      </c>
      <c r="E84" s="579" t="s">
        <v>629</v>
      </c>
      <c r="F84" s="552" t="s">
        <v>106</v>
      </c>
      <c r="G84" s="553" t="s">
        <v>986</v>
      </c>
      <c r="H84" s="554">
        <v>0</v>
      </c>
      <c r="I84" s="554">
        <v>0</v>
      </c>
      <c r="J84" s="554">
        <v>0</v>
      </c>
      <c r="K84" s="554">
        <v>0</v>
      </c>
      <c r="L84" s="554">
        <v>0</v>
      </c>
      <c r="M84" s="554">
        <v>0</v>
      </c>
      <c r="N84" s="554">
        <v>0</v>
      </c>
      <c r="O84" s="554">
        <v>0</v>
      </c>
      <c r="P84" s="554">
        <v>0</v>
      </c>
      <c r="Q84" s="554">
        <v>0</v>
      </c>
      <c r="R84" s="554">
        <v>-2737</v>
      </c>
      <c r="S84" s="554">
        <v>0</v>
      </c>
      <c r="T84" s="554">
        <v>0</v>
      </c>
      <c r="U84" s="554">
        <v>0</v>
      </c>
      <c r="V84" s="554">
        <v>0</v>
      </c>
      <c r="W84" s="554">
        <v>0</v>
      </c>
      <c r="X84" s="554">
        <v>0</v>
      </c>
      <c r="Y84" s="554">
        <v>-150</v>
      </c>
      <c r="Z84" s="554">
        <v>0</v>
      </c>
      <c r="AA84" s="554">
        <v>0</v>
      </c>
      <c r="AB84" s="554">
        <v>0</v>
      </c>
      <c r="AC84" s="554">
        <v>0</v>
      </c>
      <c r="AD84" s="554">
        <v>0</v>
      </c>
      <c r="AE84" s="554">
        <v>0</v>
      </c>
      <c r="AF84" s="554">
        <v>0</v>
      </c>
      <c r="AG84" s="554">
        <v>-316637</v>
      </c>
      <c r="AH84" s="554">
        <v>0</v>
      </c>
      <c r="AI84" s="554">
        <v>-2281867.62</v>
      </c>
      <c r="AJ84" s="554">
        <v>0</v>
      </c>
      <c r="AK84" s="554">
        <v>36874.230000000003</v>
      </c>
      <c r="AL84" s="554">
        <v>-113041.42</v>
      </c>
      <c r="AM84" s="554">
        <v>-6214</v>
      </c>
      <c r="AN84" s="554">
        <v>0</v>
      </c>
      <c r="AO84" s="554">
        <v>-145164.5</v>
      </c>
      <c r="AP84" s="554">
        <v>0</v>
      </c>
      <c r="AQ84" s="554">
        <v>0</v>
      </c>
      <c r="AR84" s="554">
        <v>0</v>
      </c>
      <c r="AS84" s="554">
        <v>-2833.25</v>
      </c>
      <c r="AT84" s="554">
        <v>-123736.5</v>
      </c>
      <c r="AU84" s="554">
        <v>0</v>
      </c>
      <c r="AV84" s="554">
        <v>0</v>
      </c>
      <c r="AW84" s="554">
        <v>0</v>
      </c>
      <c r="AX84" s="554">
        <v>0</v>
      </c>
      <c r="AY84" s="554">
        <v>-2283912.69</v>
      </c>
      <c r="AZ84" s="554">
        <v>0</v>
      </c>
      <c r="BA84" s="554">
        <v>0</v>
      </c>
      <c r="BB84" s="554">
        <v>-127789</v>
      </c>
      <c r="BC84" s="554">
        <v>0</v>
      </c>
      <c r="BD84" s="554">
        <v>-2241.6</v>
      </c>
      <c r="BE84" s="554">
        <v>0</v>
      </c>
      <c r="BF84" s="554">
        <v>0</v>
      </c>
      <c r="BG84" s="554">
        <v>0</v>
      </c>
      <c r="BH84" s="554">
        <v>0</v>
      </c>
      <c r="BI84" s="554">
        <v>-44423</v>
      </c>
      <c r="BJ84" s="554">
        <v>0</v>
      </c>
      <c r="BK84" s="554">
        <v>0</v>
      </c>
      <c r="BL84" s="554">
        <v>0</v>
      </c>
      <c r="BM84" s="554">
        <v>-135183.75</v>
      </c>
      <c r="BN84" s="554">
        <v>-349436</v>
      </c>
      <c r="BO84" s="554">
        <v>-5521</v>
      </c>
      <c r="BP84" s="554">
        <v>0</v>
      </c>
      <c r="BQ84" s="554">
        <v>-72217.820000000007</v>
      </c>
      <c r="BR84" s="554">
        <v>-12970.58</v>
      </c>
      <c r="BS84" s="554">
        <v>0</v>
      </c>
      <c r="BT84" s="554">
        <v>-378334.38</v>
      </c>
      <c r="BU84" s="554">
        <v>0</v>
      </c>
      <c r="BV84" s="554">
        <v>0</v>
      </c>
      <c r="BW84" s="554">
        <v>0</v>
      </c>
      <c r="BX84" s="554">
        <v>0</v>
      </c>
      <c r="BY84" s="554">
        <v>0</v>
      </c>
      <c r="BZ84" s="554">
        <v>0</v>
      </c>
      <c r="CA84" s="554">
        <v>0</v>
      </c>
      <c r="CB84" s="554">
        <v>0</v>
      </c>
      <c r="CC84" s="555">
        <f t="shared" si="10"/>
        <v>-6367536.8799999999</v>
      </c>
    </row>
    <row r="85" spans="1:81" s="577" customFormat="1" ht="25.5" customHeight="1">
      <c r="A85" s="574" t="s">
        <v>6757</v>
      </c>
      <c r="B85" s="549" t="s">
        <v>10</v>
      </c>
      <c r="C85" s="550" t="s">
        <v>11</v>
      </c>
      <c r="D85" s="551">
        <v>44050</v>
      </c>
      <c r="E85" s="579" t="s">
        <v>629</v>
      </c>
      <c r="F85" s="552" t="s">
        <v>107</v>
      </c>
      <c r="G85" s="553" t="s">
        <v>987</v>
      </c>
      <c r="H85" s="554">
        <v>0</v>
      </c>
      <c r="I85" s="554">
        <v>0</v>
      </c>
      <c r="J85" s="554">
        <v>0</v>
      </c>
      <c r="K85" s="554">
        <v>0</v>
      </c>
      <c r="L85" s="554">
        <v>0</v>
      </c>
      <c r="M85" s="554">
        <v>0</v>
      </c>
      <c r="N85" s="554">
        <v>0</v>
      </c>
      <c r="O85" s="554">
        <v>0</v>
      </c>
      <c r="P85" s="554">
        <v>0</v>
      </c>
      <c r="Q85" s="554">
        <v>0</v>
      </c>
      <c r="R85" s="554">
        <v>0</v>
      </c>
      <c r="S85" s="554">
        <v>0</v>
      </c>
      <c r="T85" s="554">
        <v>0</v>
      </c>
      <c r="U85" s="554">
        <v>0</v>
      </c>
      <c r="V85" s="554">
        <v>0</v>
      </c>
      <c r="W85" s="554">
        <v>0</v>
      </c>
      <c r="X85" s="554">
        <v>0</v>
      </c>
      <c r="Y85" s="554">
        <v>0</v>
      </c>
      <c r="Z85" s="554">
        <v>0</v>
      </c>
      <c r="AA85" s="554">
        <v>0</v>
      </c>
      <c r="AB85" s="554">
        <v>0</v>
      </c>
      <c r="AC85" s="554">
        <v>0</v>
      </c>
      <c r="AD85" s="554">
        <v>0</v>
      </c>
      <c r="AE85" s="554">
        <v>0</v>
      </c>
      <c r="AF85" s="554">
        <v>0</v>
      </c>
      <c r="AG85" s="554">
        <v>-74192</v>
      </c>
      <c r="AH85" s="554">
        <v>0</v>
      </c>
      <c r="AI85" s="554">
        <v>-11784918.359999999</v>
      </c>
      <c r="AJ85" s="554">
        <v>0</v>
      </c>
      <c r="AK85" s="554">
        <v>0</v>
      </c>
      <c r="AL85" s="554">
        <v>5484.46</v>
      </c>
      <c r="AM85" s="554">
        <v>-3864</v>
      </c>
      <c r="AN85" s="554">
        <v>0</v>
      </c>
      <c r="AO85" s="554">
        <v>-98979.839999999997</v>
      </c>
      <c r="AP85" s="554">
        <v>0</v>
      </c>
      <c r="AQ85" s="554">
        <v>0</v>
      </c>
      <c r="AR85" s="554">
        <v>0</v>
      </c>
      <c r="AS85" s="554">
        <v>0</v>
      </c>
      <c r="AT85" s="554">
        <v>-49259.31</v>
      </c>
      <c r="AU85" s="554">
        <v>0</v>
      </c>
      <c r="AV85" s="554">
        <v>0</v>
      </c>
      <c r="AW85" s="554">
        <v>0</v>
      </c>
      <c r="AX85" s="554">
        <v>0</v>
      </c>
      <c r="AY85" s="554">
        <v>-1737249.97</v>
      </c>
      <c r="AZ85" s="554">
        <v>0</v>
      </c>
      <c r="BA85" s="554">
        <v>0</v>
      </c>
      <c r="BB85" s="554">
        <v>-605304.62</v>
      </c>
      <c r="BC85" s="554">
        <v>0</v>
      </c>
      <c r="BD85" s="554">
        <v>0</v>
      </c>
      <c r="BE85" s="554">
        <v>0</v>
      </c>
      <c r="BF85" s="554">
        <v>0</v>
      </c>
      <c r="BG85" s="554">
        <v>0</v>
      </c>
      <c r="BH85" s="554">
        <v>0</v>
      </c>
      <c r="BI85" s="554">
        <v>0</v>
      </c>
      <c r="BJ85" s="554">
        <v>0</v>
      </c>
      <c r="BK85" s="554">
        <v>0</v>
      </c>
      <c r="BL85" s="554">
        <v>0</v>
      </c>
      <c r="BM85" s="554">
        <v>-571739.75</v>
      </c>
      <c r="BN85" s="554">
        <v>-1581703</v>
      </c>
      <c r="BO85" s="554">
        <v>0</v>
      </c>
      <c r="BP85" s="554">
        <v>0</v>
      </c>
      <c r="BQ85" s="554">
        <v>0</v>
      </c>
      <c r="BR85" s="554">
        <v>-2884</v>
      </c>
      <c r="BS85" s="554">
        <v>0</v>
      </c>
      <c r="BT85" s="554">
        <v>-3073032.14</v>
      </c>
      <c r="BU85" s="554">
        <v>0</v>
      </c>
      <c r="BV85" s="554">
        <v>0</v>
      </c>
      <c r="BW85" s="554">
        <v>0</v>
      </c>
      <c r="BX85" s="554">
        <v>0</v>
      </c>
      <c r="BY85" s="554">
        <v>-3585</v>
      </c>
      <c r="BZ85" s="554">
        <v>0</v>
      </c>
      <c r="CA85" s="554">
        <v>0</v>
      </c>
      <c r="CB85" s="554">
        <v>0</v>
      </c>
      <c r="CC85" s="555">
        <f t="shared" si="10"/>
        <v>-19581227.529999997</v>
      </c>
    </row>
    <row r="86" spans="1:81" s="577" customFormat="1" ht="25.5" customHeight="1">
      <c r="A86" s="574" t="s">
        <v>1160</v>
      </c>
      <c r="B86" s="549" t="s">
        <v>10</v>
      </c>
      <c r="C86" s="550" t="s">
        <v>11</v>
      </c>
      <c r="D86" s="551">
        <v>43040</v>
      </c>
      <c r="E86" s="550" t="s">
        <v>876</v>
      </c>
      <c r="F86" s="552" t="s">
        <v>108</v>
      </c>
      <c r="G86" s="553" t="s">
        <v>6792</v>
      </c>
      <c r="H86" s="554">
        <v>46683.59</v>
      </c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203056.5</v>
      </c>
      <c r="O86" s="554">
        <v>19796.5</v>
      </c>
      <c r="P86" s="554">
        <v>20371</v>
      </c>
      <c r="Q86" s="554">
        <v>333917.75</v>
      </c>
      <c r="R86" s="554">
        <v>140407</v>
      </c>
      <c r="S86" s="554">
        <v>23836.16</v>
      </c>
      <c r="T86" s="554">
        <v>2149</v>
      </c>
      <c r="U86" s="554">
        <v>0</v>
      </c>
      <c r="V86" s="554">
        <v>0</v>
      </c>
      <c r="W86" s="554">
        <v>21388.2</v>
      </c>
      <c r="X86" s="554">
        <v>0</v>
      </c>
      <c r="Y86" s="554">
        <v>376102</v>
      </c>
      <c r="Z86" s="554">
        <v>60954.15</v>
      </c>
      <c r="AA86" s="554">
        <v>246359.44</v>
      </c>
      <c r="AB86" s="554">
        <v>37592</v>
      </c>
      <c r="AC86" s="554">
        <v>45854</v>
      </c>
      <c r="AD86" s="554">
        <v>0</v>
      </c>
      <c r="AE86" s="554">
        <v>104872</v>
      </c>
      <c r="AF86" s="554">
        <v>0</v>
      </c>
      <c r="AG86" s="554">
        <v>0</v>
      </c>
      <c r="AH86" s="554">
        <v>16603.310000000001</v>
      </c>
      <c r="AI86" s="554">
        <v>172245</v>
      </c>
      <c r="AJ86" s="554">
        <v>0</v>
      </c>
      <c r="AK86" s="554">
        <v>0</v>
      </c>
      <c r="AL86" s="554">
        <v>0</v>
      </c>
      <c r="AM86" s="554">
        <v>188.5</v>
      </c>
      <c r="AN86" s="554">
        <v>0</v>
      </c>
      <c r="AO86" s="554">
        <v>55.5</v>
      </c>
      <c r="AP86" s="554">
        <v>7936.23</v>
      </c>
      <c r="AQ86" s="554">
        <v>1217</v>
      </c>
      <c r="AR86" s="554">
        <v>9434.66</v>
      </c>
      <c r="AS86" s="554">
        <v>0</v>
      </c>
      <c r="AT86" s="554">
        <v>470</v>
      </c>
      <c r="AU86" s="554">
        <v>217971.52</v>
      </c>
      <c r="AV86" s="554">
        <v>245458.56</v>
      </c>
      <c r="AW86" s="554">
        <v>1120</v>
      </c>
      <c r="AX86" s="554">
        <v>3256.5</v>
      </c>
      <c r="AY86" s="554">
        <v>2158.56</v>
      </c>
      <c r="AZ86" s="554">
        <v>0</v>
      </c>
      <c r="BA86" s="554">
        <v>9467.52</v>
      </c>
      <c r="BB86" s="554">
        <v>20674.05</v>
      </c>
      <c r="BC86" s="554">
        <v>0</v>
      </c>
      <c r="BD86" s="554">
        <v>133046</v>
      </c>
      <c r="BE86" s="554">
        <v>0</v>
      </c>
      <c r="BF86" s="554">
        <v>0</v>
      </c>
      <c r="BG86" s="554">
        <v>0</v>
      </c>
      <c r="BH86" s="554">
        <v>0</v>
      </c>
      <c r="BI86" s="554">
        <v>0</v>
      </c>
      <c r="BJ86" s="554">
        <v>23931</v>
      </c>
      <c r="BK86" s="554">
        <v>0</v>
      </c>
      <c r="BL86" s="554">
        <v>0</v>
      </c>
      <c r="BM86" s="554">
        <v>0</v>
      </c>
      <c r="BN86" s="554">
        <v>100163.56</v>
      </c>
      <c r="BO86" s="554">
        <v>0</v>
      </c>
      <c r="BP86" s="554">
        <v>0</v>
      </c>
      <c r="BQ86" s="554">
        <v>0</v>
      </c>
      <c r="BR86" s="554">
        <v>0</v>
      </c>
      <c r="BS86" s="554">
        <v>0</v>
      </c>
      <c r="BT86" s="554">
        <v>587200</v>
      </c>
      <c r="BU86" s="554">
        <v>0</v>
      </c>
      <c r="BV86" s="554">
        <v>0</v>
      </c>
      <c r="BW86" s="554">
        <v>0</v>
      </c>
      <c r="BX86" s="554">
        <v>0</v>
      </c>
      <c r="BY86" s="554">
        <v>0</v>
      </c>
      <c r="BZ86" s="554">
        <v>0</v>
      </c>
      <c r="CA86" s="554">
        <v>0</v>
      </c>
      <c r="CB86" s="554">
        <v>0</v>
      </c>
      <c r="CC86" s="555">
        <f t="shared" si="10"/>
        <v>3235936.76</v>
      </c>
    </row>
    <row r="87" spans="1:81" s="577" customFormat="1" ht="25.5" customHeight="1">
      <c r="A87" s="574" t="s">
        <v>6757</v>
      </c>
      <c r="B87" s="549" t="s">
        <v>10</v>
      </c>
      <c r="C87" s="550" t="s">
        <v>11</v>
      </c>
      <c r="D87" s="551">
        <v>44050</v>
      </c>
      <c r="E87" s="579" t="s">
        <v>629</v>
      </c>
      <c r="F87" s="552" t="s">
        <v>109</v>
      </c>
      <c r="G87" s="553" t="s">
        <v>989</v>
      </c>
      <c r="H87" s="554">
        <v>-151310.46</v>
      </c>
      <c r="I87" s="554">
        <v>0</v>
      </c>
      <c r="J87" s="554">
        <v>0</v>
      </c>
      <c r="K87" s="554">
        <v>0</v>
      </c>
      <c r="L87" s="554">
        <v>0</v>
      </c>
      <c r="M87" s="554">
        <v>0</v>
      </c>
      <c r="N87" s="554">
        <v>-3885827.33</v>
      </c>
      <c r="O87" s="554">
        <v>-111844.65</v>
      </c>
      <c r="P87" s="554">
        <v>0</v>
      </c>
      <c r="Q87" s="554">
        <v>-240722.24</v>
      </c>
      <c r="R87" s="554">
        <v>-1773.28</v>
      </c>
      <c r="S87" s="554">
        <v>0</v>
      </c>
      <c r="T87" s="554">
        <v>0</v>
      </c>
      <c r="U87" s="554">
        <v>0</v>
      </c>
      <c r="V87" s="554">
        <v>0</v>
      </c>
      <c r="W87" s="554">
        <v>0</v>
      </c>
      <c r="X87" s="554">
        <v>0</v>
      </c>
      <c r="Y87" s="554">
        <v>0</v>
      </c>
      <c r="Z87" s="554">
        <v>-1001893.32</v>
      </c>
      <c r="AA87" s="554">
        <v>-284180.65999999997</v>
      </c>
      <c r="AB87" s="554">
        <v>-8370.43</v>
      </c>
      <c r="AC87" s="554">
        <v>0</v>
      </c>
      <c r="AD87" s="554">
        <v>0</v>
      </c>
      <c r="AE87" s="554">
        <v>0</v>
      </c>
      <c r="AF87" s="554">
        <v>0</v>
      </c>
      <c r="AG87" s="554">
        <v>0</v>
      </c>
      <c r="AH87" s="554">
        <v>0</v>
      </c>
      <c r="AI87" s="554">
        <v>-3596416.07</v>
      </c>
      <c r="AJ87" s="554">
        <v>-31200.97</v>
      </c>
      <c r="AK87" s="554">
        <v>0</v>
      </c>
      <c r="AL87" s="554">
        <v>-16107.06</v>
      </c>
      <c r="AM87" s="554">
        <v>0</v>
      </c>
      <c r="AN87" s="554">
        <v>0</v>
      </c>
      <c r="AO87" s="554">
        <v>-33058.93</v>
      </c>
      <c r="AP87" s="554">
        <v>-67124.929999999993</v>
      </c>
      <c r="AQ87" s="554">
        <v>-74511.990000000005</v>
      </c>
      <c r="AR87" s="554">
        <v>-3512.51</v>
      </c>
      <c r="AS87" s="554">
        <v>-12394.35</v>
      </c>
      <c r="AT87" s="554">
        <v>-14544.47</v>
      </c>
      <c r="AU87" s="554">
        <v>-533995.36</v>
      </c>
      <c r="AV87" s="554">
        <v>0</v>
      </c>
      <c r="AW87" s="554">
        <v>-3606.8</v>
      </c>
      <c r="AX87" s="554">
        <v>0</v>
      </c>
      <c r="AY87" s="554">
        <v>-2949.28</v>
      </c>
      <c r="AZ87" s="554">
        <v>0</v>
      </c>
      <c r="BA87" s="554">
        <v>0</v>
      </c>
      <c r="BB87" s="554">
        <v>-19998.48</v>
      </c>
      <c r="BC87" s="554">
        <v>0</v>
      </c>
      <c r="BD87" s="554">
        <v>-11830.65</v>
      </c>
      <c r="BE87" s="554">
        <v>0</v>
      </c>
      <c r="BF87" s="554">
        <v>-6859.06</v>
      </c>
      <c r="BG87" s="554">
        <v>0</v>
      </c>
      <c r="BH87" s="554">
        <v>0</v>
      </c>
      <c r="BI87" s="554">
        <v>0</v>
      </c>
      <c r="BJ87" s="554">
        <v>11805.97</v>
      </c>
      <c r="BK87" s="554">
        <v>0</v>
      </c>
      <c r="BL87" s="554">
        <v>0</v>
      </c>
      <c r="BM87" s="554">
        <v>-21248.98</v>
      </c>
      <c r="BN87" s="554">
        <v>0</v>
      </c>
      <c r="BO87" s="554">
        <v>0</v>
      </c>
      <c r="BP87" s="554">
        <v>0</v>
      </c>
      <c r="BQ87" s="554">
        <v>0</v>
      </c>
      <c r="BR87" s="554">
        <v>0</v>
      </c>
      <c r="BS87" s="554">
        <v>0</v>
      </c>
      <c r="BT87" s="554">
        <v>-1136090.1000000001</v>
      </c>
      <c r="BU87" s="554">
        <v>0</v>
      </c>
      <c r="BV87" s="554">
        <v>0</v>
      </c>
      <c r="BW87" s="554">
        <v>-13662.3</v>
      </c>
      <c r="BX87" s="554">
        <v>0</v>
      </c>
      <c r="BY87" s="554">
        <v>0</v>
      </c>
      <c r="BZ87" s="554">
        <v>0</v>
      </c>
      <c r="CA87" s="554">
        <v>0</v>
      </c>
      <c r="CB87" s="554">
        <v>0</v>
      </c>
      <c r="CC87" s="555">
        <f t="shared" si="10"/>
        <v>-11273228.690000001</v>
      </c>
    </row>
    <row r="88" spans="1:81" s="577" customFormat="1" ht="25.5" customHeight="1">
      <c r="A88" s="574" t="s">
        <v>6757</v>
      </c>
      <c r="B88" s="549" t="s">
        <v>10</v>
      </c>
      <c r="C88" s="550" t="s">
        <v>11</v>
      </c>
      <c r="D88" s="551">
        <v>44050</v>
      </c>
      <c r="E88" s="579" t="s">
        <v>629</v>
      </c>
      <c r="F88" s="552" t="s">
        <v>110</v>
      </c>
      <c r="G88" s="553" t="s">
        <v>6793</v>
      </c>
      <c r="H88" s="554">
        <v>0</v>
      </c>
      <c r="I88" s="554">
        <v>0</v>
      </c>
      <c r="J88" s="554">
        <v>0</v>
      </c>
      <c r="K88" s="554">
        <v>0</v>
      </c>
      <c r="L88" s="554">
        <v>0</v>
      </c>
      <c r="M88" s="554">
        <v>0</v>
      </c>
      <c r="N88" s="554">
        <v>1250209.1499999999</v>
      </c>
      <c r="O88" s="554">
        <v>3575.65</v>
      </c>
      <c r="P88" s="554">
        <v>0</v>
      </c>
      <c r="Q88" s="554">
        <v>532013.89</v>
      </c>
      <c r="R88" s="554">
        <v>0</v>
      </c>
      <c r="S88" s="554">
        <v>0</v>
      </c>
      <c r="T88" s="554">
        <v>0</v>
      </c>
      <c r="U88" s="554">
        <v>0</v>
      </c>
      <c r="V88" s="554">
        <v>0</v>
      </c>
      <c r="W88" s="554">
        <v>0</v>
      </c>
      <c r="X88" s="554">
        <v>0</v>
      </c>
      <c r="Y88" s="554">
        <v>0</v>
      </c>
      <c r="Z88" s="554">
        <v>0</v>
      </c>
      <c r="AA88" s="554">
        <v>156766.18</v>
      </c>
      <c r="AB88" s="554">
        <v>0</v>
      </c>
      <c r="AC88" s="554">
        <v>0</v>
      </c>
      <c r="AD88" s="554">
        <v>206127.4</v>
      </c>
      <c r="AE88" s="554">
        <v>0</v>
      </c>
      <c r="AF88" s="554">
        <v>0</v>
      </c>
      <c r="AG88" s="554">
        <v>0</v>
      </c>
      <c r="AH88" s="554">
        <v>0</v>
      </c>
      <c r="AI88" s="554">
        <v>1650111.65</v>
      </c>
      <c r="AJ88" s="554">
        <v>1286.0899999999999</v>
      </c>
      <c r="AK88" s="554">
        <v>18547.39</v>
      </c>
      <c r="AL88" s="554">
        <v>463992.36</v>
      </c>
      <c r="AM88" s="554">
        <v>5275.49</v>
      </c>
      <c r="AN88" s="554">
        <v>0</v>
      </c>
      <c r="AO88" s="554">
        <v>3453.02</v>
      </c>
      <c r="AP88" s="554">
        <v>26965.73</v>
      </c>
      <c r="AQ88" s="554">
        <v>41226.92</v>
      </c>
      <c r="AR88" s="554">
        <v>54528.02</v>
      </c>
      <c r="AS88" s="554">
        <v>478.04</v>
      </c>
      <c r="AT88" s="554">
        <v>4194.82</v>
      </c>
      <c r="AU88" s="554">
        <v>0</v>
      </c>
      <c r="AV88" s="554">
        <v>0</v>
      </c>
      <c r="AW88" s="554">
        <v>520773.93</v>
      </c>
      <c r="AX88" s="554">
        <v>186728.64</v>
      </c>
      <c r="AY88" s="554">
        <v>106731.85</v>
      </c>
      <c r="AZ88" s="554">
        <v>4163</v>
      </c>
      <c r="BA88" s="554">
        <v>5958.8</v>
      </c>
      <c r="BB88" s="554">
        <v>0</v>
      </c>
      <c r="BC88" s="554">
        <v>0</v>
      </c>
      <c r="BD88" s="554">
        <v>2016.2</v>
      </c>
      <c r="BE88" s="554">
        <v>0</v>
      </c>
      <c r="BF88" s="554">
        <v>0</v>
      </c>
      <c r="BG88" s="554">
        <v>538.39</v>
      </c>
      <c r="BH88" s="554">
        <v>0</v>
      </c>
      <c r="BI88" s="554">
        <v>4605</v>
      </c>
      <c r="BJ88" s="554">
        <v>13597.5</v>
      </c>
      <c r="BK88" s="554">
        <v>0</v>
      </c>
      <c r="BL88" s="554">
        <v>0</v>
      </c>
      <c r="BM88" s="554">
        <v>56.32</v>
      </c>
      <c r="BN88" s="554">
        <v>0</v>
      </c>
      <c r="BO88" s="554">
        <v>0</v>
      </c>
      <c r="BP88" s="554">
        <v>0</v>
      </c>
      <c r="BQ88" s="554">
        <v>0</v>
      </c>
      <c r="BR88" s="554">
        <v>0</v>
      </c>
      <c r="BS88" s="554">
        <v>0</v>
      </c>
      <c r="BT88" s="554">
        <v>10284.6</v>
      </c>
      <c r="BU88" s="554">
        <v>0</v>
      </c>
      <c r="BV88" s="554">
        <v>0</v>
      </c>
      <c r="BW88" s="554">
        <v>0</v>
      </c>
      <c r="BX88" s="554">
        <v>0</v>
      </c>
      <c r="BY88" s="554">
        <v>9057.6</v>
      </c>
      <c r="BZ88" s="554">
        <v>0</v>
      </c>
      <c r="CA88" s="554">
        <v>0</v>
      </c>
      <c r="CB88" s="554">
        <v>0</v>
      </c>
      <c r="CC88" s="555">
        <f t="shared" si="10"/>
        <v>5283263.629999998</v>
      </c>
    </row>
    <row r="89" spans="1:81" s="577" customFormat="1" ht="25.5" customHeight="1">
      <c r="A89" s="574" t="s">
        <v>1160</v>
      </c>
      <c r="B89" s="549" t="s">
        <v>10</v>
      </c>
      <c r="C89" s="550" t="s">
        <v>11</v>
      </c>
      <c r="D89" s="551"/>
      <c r="E89" s="579"/>
      <c r="F89" s="552" t="s">
        <v>744</v>
      </c>
      <c r="G89" s="553" t="s">
        <v>6794</v>
      </c>
      <c r="H89" s="554">
        <v>169352</v>
      </c>
      <c r="I89" s="578">
        <v>0</v>
      </c>
      <c r="J89" s="578">
        <v>0</v>
      </c>
      <c r="K89" s="578">
        <v>0</v>
      </c>
      <c r="L89" s="578">
        <v>0</v>
      </c>
      <c r="M89" s="578">
        <v>0</v>
      </c>
      <c r="N89" s="578">
        <v>2171241</v>
      </c>
      <c r="O89" s="578">
        <v>31845.5</v>
      </c>
      <c r="P89" s="578">
        <v>0</v>
      </c>
      <c r="Q89" s="578">
        <v>60474</v>
      </c>
      <c r="R89" s="578">
        <v>2584</v>
      </c>
      <c r="S89" s="578">
        <v>0</v>
      </c>
      <c r="T89" s="578">
        <v>50708</v>
      </c>
      <c r="U89" s="578">
        <v>3250</v>
      </c>
      <c r="V89" s="578">
        <v>0</v>
      </c>
      <c r="W89" s="578">
        <v>0</v>
      </c>
      <c r="X89" s="578">
        <v>13927</v>
      </c>
      <c r="Y89" s="578">
        <v>4142</v>
      </c>
      <c r="Z89" s="578">
        <v>540630.85</v>
      </c>
      <c r="AA89" s="578">
        <v>52037</v>
      </c>
      <c r="AB89" s="578">
        <v>0</v>
      </c>
      <c r="AC89" s="578">
        <v>290839</v>
      </c>
      <c r="AD89" s="578">
        <v>0</v>
      </c>
      <c r="AE89" s="578">
        <v>880</v>
      </c>
      <c r="AF89" s="578">
        <v>1228.5</v>
      </c>
      <c r="AG89" s="578">
        <v>0</v>
      </c>
      <c r="AH89" s="578">
        <v>0</v>
      </c>
      <c r="AI89" s="578">
        <v>1441418</v>
      </c>
      <c r="AJ89" s="578">
        <v>77</v>
      </c>
      <c r="AK89" s="578">
        <v>0</v>
      </c>
      <c r="AL89" s="578">
        <v>28896</v>
      </c>
      <c r="AM89" s="578">
        <v>18472</v>
      </c>
      <c r="AN89" s="578">
        <v>0</v>
      </c>
      <c r="AO89" s="578">
        <v>489</v>
      </c>
      <c r="AP89" s="578">
        <v>1605</v>
      </c>
      <c r="AQ89" s="578">
        <v>0</v>
      </c>
      <c r="AR89" s="578">
        <v>3688</v>
      </c>
      <c r="AS89" s="578">
        <v>3463.5</v>
      </c>
      <c r="AT89" s="578">
        <v>3663</v>
      </c>
      <c r="AU89" s="578">
        <v>357074</v>
      </c>
      <c r="AV89" s="578">
        <v>34407.760000000002</v>
      </c>
      <c r="AW89" s="578">
        <v>7672</v>
      </c>
      <c r="AX89" s="578">
        <v>11627</v>
      </c>
      <c r="AY89" s="578">
        <v>15032</v>
      </c>
      <c r="AZ89" s="578">
        <v>1972</v>
      </c>
      <c r="BA89" s="578">
        <v>4674</v>
      </c>
      <c r="BB89" s="578">
        <v>349551.25</v>
      </c>
      <c r="BC89" s="578">
        <v>0</v>
      </c>
      <c r="BD89" s="578">
        <v>0</v>
      </c>
      <c r="BE89" s="578">
        <v>0</v>
      </c>
      <c r="BF89" s="578">
        <v>0</v>
      </c>
      <c r="BG89" s="578">
        <v>0</v>
      </c>
      <c r="BH89" s="578">
        <v>890</v>
      </c>
      <c r="BI89" s="578">
        <v>15803</v>
      </c>
      <c r="BJ89" s="578">
        <v>0</v>
      </c>
      <c r="BK89" s="578">
        <v>0</v>
      </c>
      <c r="BL89" s="578">
        <v>0</v>
      </c>
      <c r="BM89" s="578">
        <v>161561.25</v>
      </c>
      <c r="BN89" s="578">
        <v>1913.94</v>
      </c>
      <c r="BO89" s="578">
        <v>0</v>
      </c>
      <c r="BP89" s="578">
        <v>0</v>
      </c>
      <c r="BQ89" s="578">
        <v>0</v>
      </c>
      <c r="BR89" s="578">
        <v>0</v>
      </c>
      <c r="BS89" s="578">
        <v>0</v>
      </c>
      <c r="BT89" s="578">
        <v>137998</v>
      </c>
      <c r="BU89" s="578">
        <v>22163</v>
      </c>
      <c r="BV89" s="578">
        <v>0</v>
      </c>
      <c r="BW89" s="578">
        <v>0</v>
      </c>
      <c r="BX89" s="578">
        <v>0</v>
      </c>
      <c r="BY89" s="578">
        <v>22621</v>
      </c>
      <c r="BZ89" s="578">
        <v>0</v>
      </c>
      <c r="CA89" s="578">
        <v>0</v>
      </c>
      <c r="CB89" s="578">
        <v>100</v>
      </c>
      <c r="CC89" s="555">
        <f t="shared" si="10"/>
        <v>6039970.5499999998</v>
      </c>
    </row>
    <row r="90" spans="1:81" s="577" customFormat="1" ht="25.5" customHeight="1">
      <c r="A90" s="574" t="s">
        <v>1161</v>
      </c>
      <c r="B90" s="549" t="s">
        <v>10</v>
      </c>
      <c r="C90" s="550" t="s">
        <v>11</v>
      </c>
      <c r="D90" s="551"/>
      <c r="E90" s="579"/>
      <c r="F90" s="552" t="s">
        <v>746</v>
      </c>
      <c r="G90" s="553" t="s">
        <v>747</v>
      </c>
      <c r="H90" s="554">
        <v>1341644.43</v>
      </c>
      <c r="I90" s="578">
        <v>73335</v>
      </c>
      <c r="J90" s="578">
        <v>0</v>
      </c>
      <c r="K90" s="578">
        <v>0</v>
      </c>
      <c r="L90" s="578">
        <v>0</v>
      </c>
      <c r="M90" s="578">
        <v>0</v>
      </c>
      <c r="N90" s="578">
        <v>9670345.75</v>
      </c>
      <c r="O90" s="578">
        <v>187977.75</v>
      </c>
      <c r="P90" s="578">
        <v>0</v>
      </c>
      <c r="Q90" s="578">
        <v>379136.4</v>
      </c>
      <c r="R90" s="578">
        <v>12812</v>
      </c>
      <c r="S90" s="578">
        <v>0</v>
      </c>
      <c r="T90" s="578">
        <v>641822.19999999995</v>
      </c>
      <c r="U90" s="578">
        <v>168650.6</v>
      </c>
      <c r="V90" s="578">
        <v>0</v>
      </c>
      <c r="W90" s="578">
        <v>0</v>
      </c>
      <c r="X90" s="578">
        <v>14605</v>
      </c>
      <c r="Y90" s="578">
        <v>1784</v>
      </c>
      <c r="Z90" s="578">
        <v>4175905.01</v>
      </c>
      <c r="AA90" s="578">
        <v>515415.8</v>
      </c>
      <c r="AB90" s="578">
        <v>0</v>
      </c>
      <c r="AC90" s="578">
        <v>562436</v>
      </c>
      <c r="AD90" s="578">
        <v>16858</v>
      </c>
      <c r="AE90" s="578">
        <v>0</v>
      </c>
      <c r="AF90" s="578">
        <v>104626</v>
      </c>
      <c r="AG90" s="578">
        <v>0</v>
      </c>
      <c r="AH90" s="578">
        <v>0</v>
      </c>
      <c r="AI90" s="578">
        <v>9005232.9100000001</v>
      </c>
      <c r="AJ90" s="578">
        <v>0</v>
      </c>
      <c r="AK90" s="578">
        <v>0</v>
      </c>
      <c r="AL90" s="578">
        <v>41200</v>
      </c>
      <c r="AM90" s="578">
        <v>136464</v>
      </c>
      <c r="AN90" s="578">
        <v>8736</v>
      </c>
      <c r="AO90" s="578">
        <v>3887</v>
      </c>
      <c r="AP90" s="578">
        <v>5019</v>
      </c>
      <c r="AQ90" s="578">
        <v>0</v>
      </c>
      <c r="AR90" s="578">
        <v>0</v>
      </c>
      <c r="AS90" s="578">
        <v>0</v>
      </c>
      <c r="AT90" s="578">
        <v>8651</v>
      </c>
      <c r="AU90" s="578">
        <v>920666.15</v>
      </c>
      <c r="AV90" s="578">
        <v>11219.96</v>
      </c>
      <c r="AW90" s="578">
        <v>27616</v>
      </c>
      <c r="AX90" s="578">
        <v>0</v>
      </c>
      <c r="AY90" s="578">
        <v>463765</v>
      </c>
      <c r="AZ90" s="578">
        <v>0</v>
      </c>
      <c r="BA90" s="578">
        <v>0</v>
      </c>
      <c r="BB90" s="578">
        <v>3928217.43</v>
      </c>
      <c r="BC90" s="578">
        <v>0</v>
      </c>
      <c r="BD90" s="578">
        <v>0</v>
      </c>
      <c r="BE90" s="578">
        <v>0</v>
      </c>
      <c r="BF90" s="578">
        <v>0</v>
      </c>
      <c r="BG90" s="578">
        <v>0</v>
      </c>
      <c r="BH90" s="578">
        <v>22184</v>
      </c>
      <c r="BI90" s="578">
        <v>340844</v>
      </c>
      <c r="BJ90" s="578">
        <v>0</v>
      </c>
      <c r="BK90" s="578">
        <v>0</v>
      </c>
      <c r="BL90" s="578">
        <v>0</v>
      </c>
      <c r="BM90" s="578">
        <v>527910.40000000002</v>
      </c>
      <c r="BN90" s="578">
        <v>169362.58</v>
      </c>
      <c r="BO90" s="578">
        <v>0</v>
      </c>
      <c r="BP90" s="578">
        <v>0</v>
      </c>
      <c r="BQ90" s="578">
        <v>0</v>
      </c>
      <c r="BR90" s="578">
        <v>0</v>
      </c>
      <c r="BS90" s="578">
        <v>0</v>
      </c>
      <c r="BT90" s="578">
        <v>3810230.8</v>
      </c>
      <c r="BU90" s="578">
        <v>4313</v>
      </c>
      <c r="BV90" s="578">
        <v>0</v>
      </c>
      <c r="BW90" s="578">
        <v>58814.5</v>
      </c>
      <c r="BX90" s="578">
        <v>0</v>
      </c>
      <c r="BY90" s="578">
        <v>38410</v>
      </c>
      <c r="BZ90" s="578">
        <v>0</v>
      </c>
      <c r="CA90" s="578">
        <v>0</v>
      </c>
      <c r="CB90" s="578">
        <v>0</v>
      </c>
      <c r="CC90" s="555">
        <f t="shared" si="10"/>
        <v>37400097.669999994</v>
      </c>
    </row>
    <row r="91" spans="1:81" s="577" customFormat="1" ht="25.5" customHeight="1">
      <c r="A91" s="574" t="s">
        <v>1161</v>
      </c>
      <c r="B91" s="549" t="s">
        <v>10</v>
      </c>
      <c r="C91" s="550" t="s">
        <v>11</v>
      </c>
      <c r="D91" s="551"/>
      <c r="E91" s="579"/>
      <c r="F91" s="585" t="s">
        <v>748</v>
      </c>
      <c r="G91" s="586" t="s">
        <v>6795</v>
      </c>
      <c r="H91" s="554">
        <v>2395715.06</v>
      </c>
      <c r="I91" s="554">
        <v>0</v>
      </c>
      <c r="J91" s="554">
        <v>511517.15</v>
      </c>
      <c r="K91" s="554">
        <v>0</v>
      </c>
      <c r="L91" s="554">
        <v>0</v>
      </c>
      <c r="M91" s="554">
        <v>0</v>
      </c>
      <c r="N91" s="554">
        <v>6295337.1299999999</v>
      </c>
      <c r="O91" s="554">
        <v>151346.25</v>
      </c>
      <c r="P91" s="554">
        <v>1513901</v>
      </c>
      <c r="Q91" s="554">
        <v>893614</v>
      </c>
      <c r="R91" s="554">
        <v>5197</v>
      </c>
      <c r="S91" s="554">
        <v>0</v>
      </c>
      <c r="T91" s="554">
        <v>354911.68</v>
      </c>
      <c r="U91" s="554">
        <v>5200</v>
      </c>
      <c r="V91" s="554">
        <v>0</v>
      </c>
      <c r="W91" s="554">
        <v>3897587.3</v>
      </c>
      <c r="X91" s="554">
        <v>89832</v>
      </c>
      <c r="Y91" s="554">
        <v>332075</v>
      </c>
      <c r="Z91" s="554">
        <v>4094090.52</v>
      </c>
      <c r="AA91" s="554">
        <v>1018008.62</v>
      </c>
      <c r="AB91" s="554">
        <v>40382.97</v>
      </c>
      <c r="AC91" s="554">
        <v>1553810</v>
      </c>
      <c r="AD91" s="554">
        <v>97479</v>
      </c>
      <c r="AE91" s="554">
        <v>64269.81</v>
      </c>
      <c r="AF91" s="554">
        <v>45992</v>
      </c>
      <c r="AG91" s="554">
        <v>0</v>
      </c>
      <c r="AH91" s="554">
        <v>0</v>
      </c>
      <c r="AI91" s="554">
        <v>8503147.3699999992</v>
      </c>
      <c r="AJ91" s="554">
        <v>0</v>
      </c>
      <c r="AK91" s="554">
        <v>0</v>
      </c>
      <c r="AL91" s="554">
        <v>18465</v>
      </c>
      <c r="AM91" s="554">
        <v>0</v>
      </c>
      <c r="AN91" s="554">
        <v>150606.98000000001</v>
      </c>
      <c r="AO91" s="554">
        <v>0</v>
      </c>
      <c r="AP91" s="554">
        <v>8435</v>
      </c>
      <c r="AQ91" s="554">
        <v>22796</v>
      </c>
      <c r="AR91" s="554">
        <v>12062.38</v>
      </c>
      <c r="AS91" s="554">
        <v>31811</v>
      </c>
      <c r="AT91" s="554">
        <v>50264.480000000003</v>
      </c>
      <c r="AU91" s="554">
        <v>326663.88</v>
      </c>
      <c r="AV91" s="554">
        <v>0</v>
      </c>
      <c r="AW91" s="554">
        <v>0</v>
      </c>
      <c r="AX91" s="554">
        <v>178223</v>
      </c>
      <c r="AY91" s="554">
        <v>0</v>
      </c>
      <c r="AZ91" s="554">
        <v>0</v>
      </c>
      <c r="BA91" s="554">
        <v>58181.61</v>
      </c>
      <c r="BB91" s="554">
        <v>320833.67</v>
      </c>
      <c r="BC91" s="554">
        <v>0</v>
      </c>
      <c r="BD91" s="554">
        <v>52883</v>
      </c>
      <c r="BE91" s="554">
        <v>6225.69</v>
      </c>
      <c r="BF91" s="554">
        <v>63782.6</v>
      </c>
      <c r="BG91" s="554">
        <v>0</v>
      </c>
      <c r="BH91" s="554">
        <v>4110484.64</v>
      </c>
      <c r="BI91" s="554">
        <v>0</v>
      </c>
      <c r="BJ91" s="554">
        <v>127287.03</v>
      </c>
      <c r="BK91" s="554">
        <v>0</v>
      </c>
      <c r="BL91" s="554">
        <v>0</v>
      </c>
      <c r="BM91" s="554">
        <v>0</v>
      </c>
      <c r="BN91" s="554">
        <v>342485.19</v>
      </c>
      <c r="BO91" s="554">
        <v>0</v>
      </c>
      <c r="BP91" s="554">
        <v>0</v>
      </c>
      <c r="BQ91" s="554">
        <v>0</v>
      </c>
      <c r="BR91" s="554">
        <v>0</v>
      </c>
      <c r="BS91" s="554">
        <v>0</v>
      </c>
      <c r="BT91" s="554">
        <v>2883534</v>
      </c>
      <c r="BU91" s="554">
        <v>0</v>
      </c>
      <c r="BV91" s="554">
        <v>0</v>
      </c>
      <c r="BW91" s="554">
        <v>0</v>
      </c>
      <c r="BX91" s="554">
        <v>0</v>
      </c>
      <c r="BY91" s="554">
        <v>0</v>
      </c>
      <c r="BZ91" s="554">
        <v>0</v>
      </c>
      <c r="CA91" s="554">
        <v>0</v>
      </c>
      <c r="CB91" s="554">
        <v>0</v>
      </c>
      <c r="CC91" s="555">
        <f t="shared" si="10"/>
        <v>40628439.009999998</v>
      </c>
    </row>
    <row r="92" spans="1:81" s="577" customFormat="1" ht="25.5" customHeight="1">
      <c r="A92" s="574" t="s">
        <v>6757</v>
      </c>
      <c r="B92" s="549" t="s">
        <v>10</v>
      </c>
      <c r="C92" s="550" t="s">
        <v>11</v>
      </c>
      <c r="D92" s="551"/>
      <c r="E92" s="579"/>
      <c r="F92" s="585" t="s">
        <v>750</v>
      </c>
      <c r="G92" s="586" t="s">
        <v>751</v>
      </c>
      <c r="H92" s="554">
        <v>0</v>
      </c>
      <c r="I92" s="554">
        <v>-26408.22</v>
      </c>
      <c r="J92" s="554">
        <v>0</v>
      </c>
      <c r="K92" s="554">
        <v>0</v>
      </c>
      <c r="L92" s="554">
        <v>0</v>
      </c>
      <c r="M92" s="554">
        <v>0</v>
      </c>
      <c r="N92" s="554">
        <v>-100553.5</v>
      </c>
      <c r="O92" s="554">
        <v>-2468.5</v>
      </c>
      <c r="P92" s="554">
        <v>0</v>
      </c>
      <c r="Q92" s="554">
        <v>-17266</v>
      </c>
      <c r="R92" s="554">
        <v>-34960.300000000003</v>
      </c>
      <c r="S92" s="554">
        <v>0</v>
      </c>
      <c r="T92" s="554">
        <v>0</v>
      </c>
      <c r="U92" s="554">
        <v>0</v>
      </c>
      <c r="V92" s="554">
        <v>0</v>
      </c>
      <c r="W92" s="554">
        <v>10918</v>
      </c>
      <c r="X92" s="554">
        <v>0</v>
      </c>
      <c r="Y92" s="554">
        <v>0</v>
      </c>
      <c r="Z92" s="554">
        <v>-182982.25</v>
      </c>
      <c r="AA92" s="554">
        <v>-81440.639999999999</v>
      </c>
      <c r="AB92" s="554">
        <v>0</v>
      </c>
      <c r="AC92" s="554">
        <v>0</v>
      </c>
      <c r="AD92" s="554">
        <v>2026.5</v>
      </c>
      <c r="AE92" s="554">
        <v>0</v>
      </c>
      <c r="AF92" s="554">
        <v>0</v>
      </c>
      <c r="AG92" s="554">
        <v>0</v>
      </c>
      <c r="AH92" s="554">
        <v>0</v>
      </c>
      <c r="AI92" s="554">
        <v>-2100</v>
      </c>
      <c r="AJ92" s="554">
        <v>-34098.26</v>
      </c>
      <c r="AK92" s="554">
        <v>-310</v>
      </c>
      <c r="AL92" s="554">
        <v>-1288</v>
      </c>
      <c r="AM92" s="554">
        <v>0</v>
      </c>
      <c r="AN92" s="554">
        <v>-160401</v>
      </c>
      <c r="AO92" s="554">
        <v>0</v>
      </c>
      <c r="AP92" s="554">
        <v>-28375</v>
      </c>
      <c r="AQ92" s="554">
        <v>-97178.6</v>
      </c>
      <c r="AR92" s="554">
        <v>-71470</v>
      </c>
      <c r="AS92" s="554">
        <v>-37305.5</v>
      </c>
      <c r="AT92" s="554">
        <v>0</v>
      </c>
      <c r="AU92" s="554">
        <v>-171358</v>
      </c>
      <c r="AV92" s="554">
        <v>0</v>
      </c>
      <c r="AW92" s="554">
        <v>-1094</v>
      </c>
      <c r="AX92" s="554">
        <v>-3193.5</v>
      </c>
      <c r="AY92" s="554">
        <v>-4128.8</v>
      </c>
      <c r="AZ92" s="554">
        <v>0</v>
      </c>
      <c r="BA92" s="554">
        <v>-740</v>
      </c>
      <c r="BB92" s="554">
        <v>0</v>
      </c>
      <c r="BC92" s="554">
        <v>0</v>
      </c>
      <c r="BD92" s="554">
        <v>-8669.7199999999993</v>
      </c>
      <c r="BE92" s="554">
        <v>0</v>
      </c>
      <c r="BF92" s="554">
        <v>-10740.86</v>
      </c>
      <c r="BG92" s="554">
        <v>0</v>
      </c>
      <c r="BH92" s="554">
        <v>0</v>
      </c>
      <c r="BI92" s="554">
        <v>0</v>
      </c>
      <c r="BJ92" s="554">
        <v>-3025</v>
      </c>
      <c r="BK92" s="554">
        <v>0</v>
      </c>
      <c r="BL92" s="554">
        <v>0</v>
      </c>
      <c r="BM92" s="554">
        <v>0</v>
      </c>
      <c r="BN92" s="554">
        <v>0</v>
      </c>
      <c r="BO92" s="554">
        <v>0</v>
      </c>
      <c r="BP92" s="554">
        <v>0</v>
      </c>
      <c r="BQ92" s="554">
        <v>47060.75</v>
      </c>
      <c r="BR92" s="554">
        <v>0</v>
      </c>
      <c r="BS92" s="554">
        <v>0</v>
      </c>
      <c r="BT92" s="554">
        <v>-49267</v>
      </c>
      <c r="BU92" s="554">
        <v>0</v>
      </c>
      <c r="BV92" s="554">
        <v>0</v>
      </c>
      <c r="BW92" s="554">
        <v>-14467.3</v>
      </c>
      <c r="BX92" s="554">
        <v>0</v>
      </c>
      <c r="BY92" s="554">
        <v>-6691</v>
      </c>
      <c r="BZ92" s="554">
        <v>0</v>
      </c>
      <c r="CA92" s="554">
        <v>0</v>
      </c>
      <c r="CB92" s="554">
        <v>0</v>
      </c>
      <c r="CC92" s="555">
        <f t="shared" si="10"/>
        <v>-1091975.7000000002</v>
      </c>
    </row>
    <row r="93" spans="1:81" s="577" customFormat="1" ht="25.5" customHeight="1">
      <c r="A93" s="574" t="s">
        <v>1160</v>
      </c>
      <c r="B93" s="549" t="s">
        <v>10</v>
      </c>
      <c r="C93" s="550" t="s">
        <v>11</v>
      </c>
      <c r="D93" s="551"/>
      <c r="E93" s="579"/>
      <c r="F93" s="585" t="s">
        <v>752</v>
      </c>
      <c r="G93" s="586" t="s">
        <v>753</v>
      </c>
      <c r="H93" s="554">
        <v>12550540</v>
      </c>
      <c r="I93" s="578">
        <v>6843215.2000000002</v>
      </c>
      <c r="J93" s="578">
        <v>34539800</v>
      </c>
      <c r="K93" s="578">
        <v>2127865</v>
      </c>
      <c r="L93" s="578">
        <v>1537300</v>
      </c>
      <c r="M93" s="578">
        <v>0</v>
      </c>
      <c r="N93" s="578">
        <v>28297900</v>
      </c>
      <c r="O93" s="578">
        <v>16382950</v>
      </c>
      <c r="P93" s="578">
        <v>4195620</v>
      </c>
      <c r="Q93" s="578">
        <v>2755000</v>
      </c>
      <c r="R93" s="578">
        <v>375500</v>
      </c>
      <c r="S93" s="578">
        <v>7242100</v>
      </c>
      <c r="T93" s="578">
        <v>3230000</v>
      </c>
      <c r="U93" s="578">
        <v>5049000</v>
      </c>
      <c r="V93" s="578">
        <v>11000</v>
      </c>
      <c r="W93" s="578">
        <v>1413000</v>
      </c>
      <c r="X93" s="578">
        <v>2457300</v>
      </c>
      <c r="Y93" s="578">
        <v>1714900</v>
      </c>
      <c r="Z93" s="578">
        <v>3420000</v>
      </c>
      <c r="AA93" s="578">
        <v>1621170</v>
      </c>
      <c r="AB93" s="578">
        <v>1858000</v>
      </c>
      <c r="AC93" s="578">
        <v>9265357</v>
      </c>
      <c r="AD93" s="578">
        <v>3125100</v>
      </c>
      <c r="AE93" s="578">
        <v>3513200</v>
      </c>
      <c r="AF93" s="578">
        <v>3267500</v>
      </c>
      <c r="AG93" s="578">
        <v>449500</v>
      </c>
      <c r="AH93" s="578">
        <v>651500</v>
      </c>
      <c r="AI93" s="578">
        <v>1925000</v>
      </c>
      <c r="AJ93" s="578">
        <v>2072490</v>
      </c>
      <c r="AK93" s="578">
        <v>284500</v>
      </c>
      <c r="AL93" s="578">
        <v>1892700</v>
      </c>
      <c r="AM93" s="578">
        <v>637000</v>
      </c>
      <c r="AN93" s="578">
        <v>3913154.43</v>
      </c>
      <c r="AO93" s="578">
        <v>2432500</v>
      </c>
      <c r="AP93" s="578">
        <v>630850</v>
      </c>
      <c r="AQ93" s="578">
        <v>1098900</v>
      </c>
      <c r="AR93" s="578">
        <v>912000</v>
      </c>
      <c r="AS93" s="578">
        <v>496500</v>
      </c>
      <c r="AT93" s="578">
        <v>2965668</v>
      </c>
      <c r="AU93" s="578">
        <v>1724000</v>
      </c>
      <c r="AV93" s="578">
        <v>782500</v>
      </c>
      <c r="AW93" s="578">
        <v>1641000</v>
      </c>
      <c r="AX93" s="578">
        <v>1104590</v>
      </c>
      <c r="AY93" s="578">
        <v>1043500</v>
      </c>
      <c r="AZ93" s="578">
        <v>448400</v>
      </c>
      <c r="BA93" s="578">
        <v>754700</v>
      </c>
      <c r="BB93" s="578">
        <v>672110</v>
      </c>
      <c r="BC93" s="578">
        <v>341500</v>
      </c>
      <c r="BD93" s="578">
        <v>4567655.5999999996</v>
      </c>
      <c r="BE93" s="578">
        <v>0</v>
      </c>
      <c r="BF93" s="578">
        <v>1158983.06</v>
      </c>
      <c r="BG93" s="578">
        <v>2336000</v>
      </c>
      <c r="BH93" s="578">
        <v>0</v>
      </c>
      <c r="BI93" s="578">
        <v>538500</v>
      </c>
      <c r="BJ93" s="578">
        <v>498807</v>
      </c>
      <c r="BK93" s="578">
        <v>0</v>
      </c>
      <c r="BL93" s="578">
        <v>24500</v>
      </c>
      <c r="BM93" s="578">
        <v>0</v>
      </c>
      <c r="BN93" s="578">
        <v>24000</v>
      </c>
      <c r="BO93" s="578">
        <v>325242</v>
      </c>
      <c r="BP93" s="578">
        <v>147668</v>
      </c>
      <c r="BQ93" s="578">
        <v>341500</v>
      </c>
      <c r="BR93" s="578">
        <v>0</v>
      </c>
      <c r="BS93" s="578">
        <v>0</v>
      </c>
      <c r="BT93" s="578">
        <v>1291725</v>
      </c>
      <c r="BU93" s="578">
        <v>354500</v>
      </c>
      <c r="BV93" s="578">
        <v>183000</v>
      </c>
      <c r="BW93" s="578">
        <v>1984605.5</v>
      </c>
      <c r="BX93" s="578">
        <v>1223000</v>
      </c>
      <c r="BY93" s="578">
        <v>3968310</v>
      </c>
      <c r="BZ93" s="578">
        <v>487400</v>
      </c>
      <c r="CA93" s="578">
        <v>274000</v>
      </c>
      <c r="CB93" s="578">
        <v>324000</v>
      </c>
      <c r="CC93" s="555">
        <f t="shared" si="10"/>
        <v>205721275.78999999</v>
      </c>
    </row>
    <row r="94" spans="1:81" s="577" customFormat="1" ht="25.5" customHeight="1">
      <c r="A94" s="574" t="s">
        <v>6757</v>
      </c>
      <c r="B94" s="549" t="s">
        <v>10</v>
      </c>
      <c r="C94" s="550" t="s">
        <v>11</v>
      </c>
      <c r="D94" s="551"/>
      <c r="E94" s="579"/>
      <c r="F94" s="585" t="s">
        <v>754</v>
      </c>
      <c r="G94" s="586" t="s">
        <v>111</v>
      </c>
      <c r="H94" s="554">
        <v>0</v>
      </c>
      <c r="I94" s="578">
        <v>0</v>
      </c>
      <c r="J94" s="578">
        <v>0</v>
      </c>
      <c r="K94" s="578">
        <v>0</v>
      </c>
      <c r="L94" s="578">
        <v>0</v>
      </c>
      <c r="M94" s="578">
        <v>0</v>
      </c>
      <c r="N94" s="578">
        <v>0</v>
      </c>
      <c r="O94" s="578">
        <v>0</v>
      </c>
      <c r="P94" s="578">
        <v>0</v>
      </c>
      <c r="Q94" s="578">
        <v>0</v>
      </c>
      <c r="R94" s="578">
        <v>0</v>
      </c>
      <c r="S94" s="578">
        <v>0</v>
      </c>
      <c r="T94" s="578">
        <v>0</v>
      </c>
      <c r="U94" s="578">
        <v>0</v>
      </c>
      <c r="V94" s="578">
        <v>0</v>
      </c>
      <c r="W94" s="578">
        <v>2069805</v>
      </c>
      <c r="X94" s="578">
        <v>0</v>
      </c>
      <c r="Y94" s="578">
        <v>0</v>
      </c>
      <c r="Z94" s="578">
        <v>0</v>
      </c>
      <c r="AA94" s="578">
        <v>945</v>
      </c>
      <c r="AB94" s="578">
        <v>0</v>
      </c>
      <c r="AC94" s="578">
        <v>0</v>
      </c>
      <c r="AD94" s="578">
        <v>0</v>
      </c>
      <c r="AE94" s="578">
        <v>0</v>
      </c>
      <c r="AF94" s="578">
        <v>498931.32</v>
      </c>
      <c r="AG94" s="578">
        <v>0</v>
      </c>
      <c r="AH94" s="578">
        <v>39290</v>
      </c>
      <c r="AI94" s="578">
        <v>0</v>
      </c>
      <c r="AJ94" s="578">
        <v>1893389.65</v>
      </c>
      <c r="AK94" s="578">
        <v>300361.33</v>
      </c>
      <c r="AL94" s="578">
        <v>911164.75</v>
      </c>
      <c r="AM94" s="578">
        <v>569701.56999999995</v>
      </c>
      <c r="AN94" s="578">
        <v>1235511.8400000001</v>
      </c>
      <c r="AO94" s="578">
        <v>1333673.67</v>
      </c>
      <c r="AP94" s="578">
        <v>219487.32</v>
      </c>
      <c r="AQ94" s="578">
        <v>765484.39</v>
      </c>
      <c r="AR94" s="578">
        <v>477928.94</v>
      </c>
      <c r="AS94" s="578">
        <v>364074.81</v>
      </c>
      <c r="AT94" s="578">
        <v>164738.12</v>
      </c>
      <c r="AU94" s="578">
        <v>661470</v>
      </c>
      <c r="AV94" s="578">
        <v>236306.41</v>
      </c>
      <c r="AW94" s="578">
        <v>28000</v>
      </c>
      <c r="AX94" s="578">
        <v>0</v>
      </c>
      <c r="AY94" s="578">
        <v>0</v>
      </c>
      <c r="AZ94" s="578">
        <v>0</v>
      </c>
      <c r="BA94" s="578">
        <v>0</v>
      </c>
      <c r="BB94" s="578">
        <v>0</v>
      </c>
      <c r="BC94" s="578">
        <v>0</v>
      </c>
      <c r="BD94" s="578">
        <v>0</v>
      </c>
      <c r="BE94" s="578">
        <v>0</v>
      </c>
      <c r="BF94" s="578">
        <v>0</v>
      </c>
      <c r="BG94" s="578">
        <v>0</v>
      </c>
      <c r="BH94" s="578">
        <v>0</v>
      </c>
      <c r="BI94" s="578">
        <v>0</v>
      </c>
      <c r="BJ94" s="578">
        <v>0</v>
      </c>
      <c r="BK94" s="578">
        <v>0</v>
      </c>
      <c r="BL94" s="578">
        <v>0</v>
      </c>
      <c r="BM94" s="578">
        <v>1000000</v>
      </c>
      <c r="BN94" s="578">
        <v>0</v>
      </c>
      <c r="BO94" s="578">
        <v>97610.83</v>
      </c>
      <c r="BP94" s="578">
        <v>0</v>
      </c>
      <c r="BQ94" s="578">
        <v>0</v>
      </c>
      <c r="BR94" s="578">
        <v>0</v>
      </c>
      <c r="BS94" s="578">
        <v>375</v>
      </c>
      <c r="BT94" s="578">
        <v>0</v>
      </c>
      <c r="BU94" s="578">
        <v>0</v>
      </c>
      <c r="BV94" s="578">
        <v>0</v>
      </c>
      <c r="BW94" s="578">
        <v>0</v>
      </c>
      <c r="BX94" s="578">
        <v>0</v>
      </c>
      <c r="BY94" s="578">
        <v>0</v>
      </c>
      <c r="BZ94" s="578">
        <v>168005</v>
      </c>
      <c r="CA94" s="578">
        <v>0</v>
      </c>
      <c r="CB94" s="578">
        <v>93314.74</v>
      </c>
      <c r="CC94" s="555">
        <f t="shared" si="10"/>
        <v>13129569.689999999</v>
      </c>
    </row>
    <row r="95" spans="1:81" s="577" customFormat="1" ht="25.5" customHeight="1">
      <c r="A95" s="574" t="s">
        <v>6757</v>
      </c>
      <c r="B95" s="549" t="s">
        <v>10</v>
      </c>
      <c r="C95" s="550" t="s">
        <v>11</v>
      </c>
      <c r="D95" s="551"/>
      <c r="E95" s="579"/>
      <c r="F95" s="585" t="s">
        <v>755</v>
      </c>
      <c r="G95" s="586" t="s">
        <v>756</v>
      </c>
      <c r="H95" s="554">
        <v>0</v>
      </c>
      <c r="I95" s="578">
        <v>0</v>
      </c>
      <c r="J95" s="578">
        <v>0</v>
      </c>
      <c r="K95" s="578">
        <v>0</v>
      </c>
      <c r="L95" s="578">
        <v>0</v>
      </c>
      <c r="M95" s="578">
        <v>0</v>
      </c>
      <c r="N95" s="578">
        <v>0</v>
      </c>
      <c r="O95" s="578">
        <v>0</v>
      </c>
      <c r="P95" s="578">
        <v>0</v>
      </c>
      <c r="Q95" s="578">
        <v>0</v>
      </c>
      <c r="R95" s="578">
        <v>0</v>
      </c>
      <c r="S95" s="578">
        <v>0</v>
      </c>
      <c r="T95" s="578">
        <v>0</v>
      </c>
      <c r="U95" s="578">
        <v>0</v>
      </c>
      <c r="V95" s="578">
        <v>0</v>
      </c>
      <c r="W95" s="578">
        <v>0</v>
      </c>
      <c r="X95" s="578">
        <v>0</v>
      </c>
      <c r="Y95" s="578">
        <v>0</v>
      </c>
      <c r="Z95" s="578">
        <v>0</v>
      </c>
      <c r="AA95" s="578">
        <v>0</v>
      </c>
      <c r="AB95" s="578">
        <v>0</v>
      </c>
      <c r="AC95" s="578">
        <v>0</v>
      </c>
      <c r="AD95" s="578">
        <v>0</v>
      </c>
      <c r="AE95" s="578">
        <v>0</v>
      </c>
      <c r="AF95" s="578">
        <v>0</v>
      </c>
      <c r="AG95" s="578">
        <v>0</v>
      </c>
      <c r="AH95" s="578">
        <v>114752.65</v>
      </c>
      <c r="AI95" s="578">
        <v>0</v>
      </c>
      <c r="AJ95" s="578">
        <v>0</v>
      </c>
      <c r="AK95" s="578">
        <v>0</v>
      </c>
      <c r="AL95" s="578">
        <v>0</v>
      </c>
      <c r="AM95" s="578">
        <v>0</v>
      </c>
      <c r="AN95" s="578">
        <v>0</v>
      </c>
      <c r="AO95" s="578">
        <v>0</v>
      </c>
      <c r="AP95" s="578">
        <v>0</v>
      </c>
      <c r="AQ95" s="578">
        <v>0</v>
      </c>
      <c r="AR95" s="578">
        <v>0</v>
      </c>
      <c r="AS95" s="578">
        <v>0</v>
      </c>
      <c r="AT95" s="578">
        <v>0</v>
      </c>
      <c r="AU95" s="578">
        <v>0</v>
      </c>
      <c r="AV95" s="578">
        <v>0</v>
      </c>
      <c r="AW95" s="578">
        <v>0</v>
      </c>
      <c r="AX95" s="578">
        <v>0</v>
      </c>
      <c r="AY95" s="578">
        <v>0</v>
      </c>
      <c r="AZ95" s="578">
        <v>0</v>
      </c>
      <c r="BA95" s="578">
        <v>0</v>
      </c>
      <c r="BB95" s="578">
        <v>0</v>
      </c>
      <c r="BC95" s="578">
        <v>0</v>
      </c>
      <c r="BD95" s="578">
        <v>0</v>
      </c>
      <c r="BE95" s="578">
        <v>0</v>
      </c>
      <c r="BF95" s="578">
        <v>0</v>
      </c>
      <c r="BG95" s="578">
        <v>0</v>
      </c>
      <c r="BH95" s="578">
        <v>0</v>
      </c>
      <c r="BI95" s="578">
        <v>0</v>
      </c>
      <c r="BJ95" s="578">
        <v>0</v>
      </c>
      <c r="BK95" s="578">
        <v>0</v>
      </c>
      <c r="BL95" s="578">
        <v>0</v>
      </c>
      <c r="BM95" s="578">
        <v>0</v>
      </c>
      <c r="BN95" s="578">
        <v>321</v>
      </c>
      <c r="BO95" s="578">
        <v>0</v>
      </c>
      <c r="BP95" s="578">
        <v>150290.63</v>
      </c>
      <c r="BQ95" s="578">
        <v>0</v>
      </c>
      <c r="BR95" s="578">
        <v>0</v>
      </c>
      <c r="BS95" s="578">
        <v>0</v>
      </c>
      <c r="BT95" s="578">
        <v>0</v>
      </c>
      <c r="BU95" s="578">
        <v>0</v>
      </c>
      <c r="BV95" s="578">
        <v>0</v>
      </c>
      <c r="BW95" s="578">
        <v>0</v>
      </c>
      <c r="BX95" s="578">
        <v>0</v>
      </c>
      <c r="BY95" s="578">
        <v>0</v>
      </c>
      <c r="BZ95" s="578">
        <v>0</v>
      </c>
      <c r="CA95" s="578">
        <v>0</v>
      </c>
      <c r="CB95" s="578">
        <v>0</v>
      </c>
      <c r="CC95" s="555">
        <f t="shared" si="10"/>
        <v>265364.28000000003</v>
      </c>
    </row>
    <row r="96" spans="1:81" s="577" customFormat="1" ht="25.5" customHeight="1">
      <c r="A96" s="574" t="s">
        <v>6757</v>
      </c>
      <c r="B96" s="549" t="s">
        <v>10</v>
      </c>
      <c r="C96" s="550" t="s">
        <v>11</v>
      </c>
      <c r="D96" s="551"/>
      <c r="E96" s="579"/>
      <c r="F96" s="585" t="s">
        <v>1144</v>
      </c>
      <c r="G96" s="586" t="s">
        <v>6796</v>
      </c>
      <c r="H96" s="554">
        <v>0</v>
      </c>
      <c r="I96" s="554">
        <v>0</v>
      </c>
      <c r="J96" s="554">
        <v>0</v>
      </c>
      <c r="K96" s="554">
        <v>0</v>
      </c>
      <c r="L96" s="554">
        <v>0</v>
      </c>
      <c r="M96" s="554">
        <v>0</v>
      </c>
      <c r="N96" s="554">
        <v>9220</v>
      </c>
      <c r="O96" s="554">
        <v>0</v>
      </c>
      <c r="P96" s="554">
        <v>0</v>
      </c>
      <c r="Q96" s="554">
        <v>0</v>
      </c>
      <c r="R96" s="554">
        <v>0</v>
      </c>
      <c r="S96" s="554">
        <v>0</v>
      </c>
      <c r="T96" s="554">
        <v>0</v>
      </c>
      <c r="U96" s="554">
        <v>0</v>
      </c>
      <c r="V96" s="554">
        <v>0</v>
      </c>
      <c r="W96" s="554">
        <v>0</v>
      </c>
      <c r="X96" s="554">
        <v>0</v>
      </c>
      <c r="Y96" s="554">
        <v>0</v>
      </c>
      <c r="Z96" s="554">
        <v>14501.5</v>
      </c>
      <c r="AA96" s="554">
        <v>21165.53</v>
      </c>
      <c r="AB96" s="554">
        <v>0</v>
      </c>
      <c r="AC96" s="554">
        <v>0</v>
      </c>
      <c r="AD96" s="554">
        <v>88658.5</v>
      </c>
      <c r="AE96" s="554">
        <v>0</v>
      </c>
      <c r="AF96" s="554">
        <v>0</v>
      </c>
      <c r="AG96" s="554">
        <v>0</v>
      </c>
      <c r="AH96" s="554">
        <v>0</v>
      </c>
      <c r="AI96" s="554">
        <v>0</v>
      </c>
      <c r="AJ96" s="554">
        <v>4191.3999999999996</v>
      </c>
      <c r="AK96" s="554">
        <v>0</v>
      </c>
      <c r="AL96" s="554">
        <v>0</v>
      </c>
      <c r="AM96" s="554">
        <v>1482.2</v>
      </c>
      <c r="AN96" s="554">
        <v>0</v>
      </c>
      <c r="AO96" s="554">
        <v>0</v>
      </c>
      <c r="AP96" s="554">
        <v>0</v>
      </c>
      <c r="AQ96" s="554">
        <v>0</v>
      </c>
      <c r="AR96" s="554">
        <v>0</v>
      </c>
      <c r="AS96" s="554">
        <v>0</v>
      </c>
      <c r="AT96" s="554">
        <v>0</v>
      </c>
      <c r="AU96" s="554">
        <v>0</v>
      </c>
      <c r="AV96" s="554">
        <v>22477.85</v>
      </c>
      <c r="AW96" s="554">
        <v>97153.600000000006</v>
      </c>
      <c r="AX96" s="554">
        <v>27678.85</v>
      </c>
      <c r="AY96" s="554">
        <v>50457.15</v>
      </c>
      <c r="AZ96" s="554">
        <v>2007.7</v>
      </c>
      <c r="BA96" s="554">
        <v>15721.4</v>
      </c>
      <c r="BB96" s="554">
        <v>0</v>
      </c>
      <c r="BC96" s="554">
        <v>0</v>
      </c>
      <c r="BD96" s="554">
        <v>0</v>
      </c>
      <c r="BE96" s="554">
        <v>0</v>
      </c>
      <c r="BF96" s="554">
        <v>0</v>
      </c>
      <c r="BG96" s="554">
        <v>0</v>
      </c>
      <c r="BH96" s="554">
        <v>0</v>
      </c>
      <c r="BI96" s="554">
        <v>0</v>
      </c>
      <c r="BJ96" s="554">
        <v>0</v>
      </c>
      <c r="BK96" s="554">
        <v>0</v>
      </c>
      <c r="BL96" s="554">
        <v>0</v>
      </c>
      <c r="BM96" s="554">
        <v>0</v>
      </c>
      <c r="BN96" s="554">
        <v>0</v>
      </c>
      <c r="BO96" s="554">
        <v>0</v>
      </c>
      <c r="BP96" s="554">
        <v>0</v>
      </c>
      <c r="BQ96" s="554">
        <v>0</v>
      </c>
      <c r="BR96" s="554">
        <v>0</v>
      </c>
      <c r="BS96" s="554">
        <v>0</v>
      </c>
      <c r="BT96" s="554">
        <v>0</v>
      </c>
      <c r="BU96" s="554">
        <v>0</v>
      </c>
      <c r="BV96" s="554">
        <v>0</v>
      </c>
      <c r="BW96" s="554">
        <v>0</v>
      </c>
      <c r="BX96" s="554">
        <v>627150.9</v>
      </c>
      <c r="BY96" s="554">
        <v>8666</v>
      </c>
      <c r="BZ96" s="554">
        <v>0</v>
      </c>
      <c r="CA96" s="554">
        <v>0</v>
      </c>
      <c r="CB96" s="554">
        <v>0</v>
      </c>
      <c r="CC96" s="555">
        <f t="shared" si="10"/>
        <v>990532.58000000007</v>
      </c>
    </row>
    <row r="97" spans="1:81" s="568" customFormat="1" ht="25.5" customHeight="1">
      <c r="A97" s="566"/>
      <c r="B97" s="1149" t="s">
        <v>6797</v>
      </c>
      <c r="C97" s="1150"/>
      <c r="D97" s="1150"/>
      <c r="E97" s="1150"/>
      <c r="F97" s="1150"/>
      <c r="G97" s="1151"/>
      <c r="H97" s="567">
        <f>SUM(H81:H96)</f>
        <v>23267510.420000002</v>
      </c>
      <c r="I97" s="567">
        <f t="shared" ref="I97:BT97" si="15">SUM(I81:I96)</f>
        <v>7982056.2300000004</v>
      </c>
      <c r="J97" s="567">
        <f t="shared" si="15"/>
        <v>50213528.560000002</v>
      </c>
      <c r="K97" s="567">
        <f t="shared" si="15"/>
        <v>2907454</v>
      </c>
      <c r="L97" s="567">
        <f t="shared" si="15"/>
        <v>3438499</v>
      </c>
      <c r="M97" s="567">
        <f t="shared" si="15"/>
        <v>0</v>
      </c>
      <c r="N97" s="567">
        <f t="shared" si="15"/>
        <v>57724707.450000003</v>
      </c>
      <c r="O97" s="567">
        <f t="shared" si="15"/>
        <v>19005935.5</v>
      </c>
      <c r="P97" s="567">
        <f t="shared" si="15"/>
        <v>6942862</v>
      </c>
      <c r="Q97" s="567">
        <f t="shared" si="15"/>
        <v>8626913.3000000007</v>
      </c>
      <c r="R97" s="567">
        <f t="shared" si="15"/>
        <v>944935.41999999993</v>
      </c>
      <c r="S97" s="567">
        <f t="shared" si="15"/>
        <v>10251473.16</v>
      </c>
      <c r="T97" s="567">
        <f t="shared" si="15"/>
        <v>6605012.8800000008</v>
      </c>
      <c r="U97" s="567">
        <f t="shared" si="15"/>
        <v>7941309.0999999996</v>
      </c>
      <c r="V97" s="567">
        <f t="shared" si="15"/>
        <v>25837</v>
      </c>
      <c r="W97" s="567">
        <f t="shared" si="15"/>
        <v>8670557.8499999996</v>
      </c>
      <c r="X97" s="567">
        <f t="shared" si="15"/>
        <v>4846167</v>
      </c>
      <c r="Y97" s="567">
        <f t="shared" si="15"/>
        <v>2738899.4699999997</v>
      </c>
      <c r="Z97" s="567">
        <f t="shared" si="15"/>
        <v>18795141.689999998</v>
      </c>
      <c r="AA97" s="567">
        <f t="shared" si="15"/>
        <v>4940187.4799999995</v>
      </c>
      <c r="AB97" s="567">
        <f t="shared" si="15"/>
        <v>2471548.69</v>
      </c>
      <c r="AC97" s="567">
        <f t="shared" si="15"/>
        <v>15048635.810000001</v>
      </c>
      <c r="AD97" s="567">
        <f t="shared" si="15"/>
        <v>4161168.4</v>
      </c>
      <c r="AE97" s="567">
        <f t="shared" si="15"/>
        <v>5056368.67</v>
      </c>
      <c r="AF97" s="567">
        <f t="shared" si="15"/>
        <v>7744739.7200000007</v>
      </c>
      <c r="AG97" s="567">
        <f t="shared" si="15"/>
        <v>499910.47</v>
      </c>
      <c r="AH97" s="567">
        <f t="shared" si="15"/>
        <v>2832803.96</v>
      </c>
      <c r="AI97" s="567">
        <f t="shared" si="15"/>
        <v>13931576.020000001</v>
      </c>
      <c r="AJ97" s="567">
        <f t="shared" si="15"/>
        <v>4479081.4700000007</v>
      </c>
      <c r="AK97" s="567">
        <f t="shared" si="15"/>
        <v>1265286.95</v>
      </c>
      <c r="AL97" s="567">
        <f t="shared" si="15"/>
        <v>3614620.09</v>
      </c>
      <c r="AM97" s="567">
        <f t="shared" si="15"/>
        <v>2306689.7600000002</v>
      </c>
      <c r="AN97" s="567">
        <f t="shared" si="15"/>
        <v>10612150.25</v>
      </c>
      <c r="AO97" s="567">
        <f t="shared" si="15"/>
        <v>4960660.5</v>
      </c>
      <c r="AP97" s="567">
        <f t="shared" si="15"/>
        <v>2135267.35</v>
      </c>
      <c r="AQ97" s="567">
        <f t="shared" si="15"/>
        <v>4531897.1099999994</v>
      </c>
      <c r="AR97" s="567">
        <f t="shared" si="15"/>
        <v>2965245.6599999997</v>
      </c>
      <c r="AS97" s="567">
        <f t="shared" si="15"/>
        <v>1175544.75</v>
      </c>
      <c r="AT97" s="567">
        <f t="shared" si="15"/>
        <v>3767225.64</v>
      </c>
      <c r="AU97" s="567">
        <f t="shared" si="15"/>
        <v>12102428.900000002</v>
      </c>
      <c r="AV97" s="567">
        <f t="shared" si="15"/>
        <v>2300525.54</v>
      </c>
      <c r="AW97" s="567">
        <f t="shared" si="15"/>
        <v>2920121.73</v>
      </c>
      <c r="AX97" s="567">
        <f t="shared" si="15"/>
        <v>2149592.7400000002</v>
      </c>
      <c r="AY97" s="567">
        <f t="shared" si="15"/>
        <v>2699509.2599999993</v>
      </c>
      <c r="AZ97" s="567">
        <f t="shared" si="15"/>
        <v>703647.41999999993</v>
      </c>
      <c r="BA97" s="567">
        <f t="shared" si="15"/>
        <v>1171823.3299999998</v>
      </c>
      <c r="BB97" s="567">
        <f t="shared" si="15"/>
        <v>9723141.2999999989</v>
      </c>
      <c r="BC97" s="567">
        <f t="shared" si="15"/>
        <v>1317874</v>
      </c>
      <c r="BD97" s="567">
        <f t="shared" si="15"/>
        <v>5132373.83</v>
      </c>
      <c r="BE97" s="567">
        <f t="shared" si="15"/>
        <v>1494386.69</v>
      </c>
      <c r="BF97" s="567">
        <f t="shared" si="15"/>
        <v>2164847.7400000002</v>
      </c>
      <c r="BG97" s="567">
        <f t="shared" si="15"/>
        <v>2439663.39</v>
      </c>
      <c r="BH97" s="567">
        <f t="shared" si="15"/>
        <v>6461086.6400000006</v>
      </c>
      <c r="BI97" s="567">
        <f t="shared" si="15"/>
        <v>2227969</v>
      </c>
      <c r="BJ97" s="567">
        <f t="shared" si="15"/>
        <v>1115435.5</v>
      </c>
      <c r="BK97" s="567">
        <f t="shared" si="15"/>
        <v>15013</v>
      </c>
      <c r="BL97" s="567">
        <f t="shared" si="15"/>
        <v>30645</v>
      </c>
      <c r="BM97" s="567">
        <f t="shared" si="15"/>
        <v>2285108.9900000002</v>
      </c>
      <c r="BN97" s="567">
        <f t="shared" si="15"/>
        <v>832789.80000000028</v>
      </c>
      <c r="BO97" s="567">
        <f t="shared" si="15"/>
        <v>429326.83</v>
      </c>
      <c r="BP97" s="567">
        <f t="shared" si="15"/>
        <v>371502.63</v>
      </c>
      <c r="BQ97" s="567">
        <f t="shared" si="15"/>
        <v>395050.93</v>
      </c>
      <c r="BR97" s="567">
        <f t="shared" si="15"/>
        <v>133178.42000000001</v>
      </c>
      <c r="BS97" s="567">
        <f t="shared" si="15"/>
        <v>110708</v>
      </c>
      <c r="BT97" s="567">
        <f t="shared" si="15"/>
        <v>9992574.7799999993</v>
      </c>
      <c r="BU97" s="567">
        <f t="shared" ref="BU97:CB97" si="16">SUM(BU81:BU96)</f>
        <v>673762.5</v>
      </c>
      <c r="BV97" s="567">
        <f t="shared" si="16"/>
        <v>335200</v>
      </c>
      <c r="BW97" s="567">
        <f t="shared" si="16"/>
        <v>2627245.4</v>
      </c>
      <c r="BX97" s="567">
        <f t="shared" si="16"/>
        <v>3091124.76</v>
      </c>
      <c r="BY97" s="567">
        <f t="shared" si="16"/>
        <v>6429032.5999999996</v>
      </c>
      <c r="BZ97" s="567">
        <f t="shared" si="16"/>
        <v>964645</v>
      </c>
      <c r="CA97" s="567">
        <f t="shared" si="16"/>
        <v>355875</v>
      </c>
      <c r="CB97" s="567">
        <f t="shared" si="16"/>
        <v>1057155.74</v>
      </c>
      <c r="CC97" s="567">
        <f>SUM(CC81:CC96)</f>
        <v>425683775.16999996</v>
      </c>
    </row>
    <row r="98" spans="1:81" s="577" customFormat="1" ht="25.5" customHeight="1">
      <c r="A98" s="574" t="s">
        <v>6757</v>
      </c>
      <c r="B98" s="549" t="s">
        <v>12</v>
      </c>
      <c r="C98" s="550" t="s">
        <v>13</v>
      </c>
      <c r="D98" s="551">
        <v>43050</v>
      </c>
      <c r="E98" s="550" t="s">
        <v>878</v>
      </c>
      <c r="F98" s="552" t="s">
        <v>112</v>
      </c>
      <c r="G98" s="553" t="s">
        <v>113</v>
      </c>
      <c r="H98" s="554">
        <v>0</v>
      </c>
      <c r="I98" s="578">
        <v>0</v>
      </c>
      <c r="J98" s="578">
        <v>0</v>
      </c>
      <c r="K98" s="578">
        <v>0</v>
      </c>
      <c r="L98" s="578">
        <v>0</v>
      </c>
      <c r="M98" s="578">
        <v>0</v>
      </c>
      <c r="N98" s="578">
        <v>0</v>
      </c>
      <c r="O98" s="578">
        <v>0</v>
      </c>
      <c r="P98" s="578">
        <v>0</v>
      </c>
      <c r="Q98" s="578">
        <v>0</v>
      </c>
      <c r="R98" s="578">
        <v>0</v>
      </c>
      <c r="S98" s="578">
        <v>0</v>
      </c>
      <c r="T98" s="578">
        <v>19456</v>
      </c>
      <c r="U98" s="578">
        <v>0</v>
      </c>
      <c r="V98" s="578">
        <v>0</v>
      </c>
      <c r="W98" s="578">
        <v>0</v>
      </c>
      <c r="X98" s="578">
        <v>0</v>
      </c>
      <c r="Y98" s="578">
        <v>0</v>
      </c>
      <c r="Z98" s="578">
        <v>0</v>
      </c>
      <c r="AA98" s="578">
        <v>0</v>
      </c>
      <c r="AB98" s="578">
        <v>0</v>
      </c>
      <c r="AC98" s="578">
        <v>0</v>
      </c>
      <c r="AD98" s="578">
        <v>0</v>
      </c>
      <c r="AE98" s="578">
        <v>0</v>
      </c>
      <c r="AF98" s="578">
        <v>0</v>
      </c>
      <c r="AG98" s="578">
        <v>0</v>
      </c>
      <c r="AH98" s="578">
        <v>0</v>
      </c>
      <c r="AI98" s="578">
        <v>0</v>
      </c>
      <c r="AJ98" s="578">
        <v>0</v>
      </c>
      <c r="AK98" s="578">
        <v>0</v>
      </c>
      <c r="AL98" s="578">
        <v>0</v>
      </c>
      <c r="AM98" s="578">
        <v>0</v>
      </c>
      <c r="AN98" s="578">
        <v>0</v>
      </c>
      <c r="AO98" s="578">
        <v>0</v>
      </c>
      <c r="AP98" s="578">
        <v>0</v>
      </c>
      <c r="AQ98" s="578">
        <v>0</v>
      </c>
      <c r="AR98" s="578">
        <v>0</v>
      </c>
      <c r="AS98" s="578">
        <v>0</v>
      </c>
      <c r="AT98" s="578">
        <v>0</v>
      </c>
      <c r="AU98" s="578">
        <v>0</v>
      </c>
      <c r="AV98" s="578">
        <v>0</v>
      </c>
      <c r="AW98" s="578">
        <v>0</v>
      </c>
      <c r="AX98" s="578">
        <v>0</v>
      </c>
      <c r="AY98" s="578">
        <v>0</v>
      </c>
      <c r="AZ98" s="578">
        <v>0</v>
      </c>
      <c r="BA98" s="578">
        <v>0</v>
      </c>
      <c r="BB98" s="578">
        <v>0</v>
      </c>
      <c r="BC98" s="578">
        <v>0</v>
      </c>
      <c r="BD98" s="578">
        <v>0</v>
      </c>
      <c r="BE98" s="578">
        <v>0</v>
      </c>
      <c r="BF98" s="578">
        <v>0</v>
      </c>
      <c r="BG98" s="578">
        <v>0</v>
      </c>
      <c r="BH98" s="578">
        <v>0</v>
      </c>
      <c r="BI98" s="578">
        <v>0</v>
      </c>
      <c r="BJ98" s="578">
        <v>0</v>
      </c>
      <c r="BK98" s="578">
        <v>11445</v>
      </c>
      <c r="BL98" s="578">
        <v>0</v>
      </c>
      <c r="BM98" s="578">
        <v>0</v>
      </c>
      <c r="BN98" s="578">
        <v>0</v>
      </c>
      <c r="BO98" s="578">
        <v>3498.08</v>
      </c>
      <c r="BP98" s="578">
        <v>0</v>
      </c>
      <c r="BQ98" s="578">
        <v>0</v>
      </c>
      <c r="BR98" s="578">
        <v>0</v>
      </c>
      <c r="BS98" s="578">
        <v>0</v>
      </c>
      <c r="BT98" s="578">
        <v>0</v>
      </c>
      <c r="BU98" s="578">
        <v>0</v>
      </c>
      <c r="BV98" s="578">
        <v>0</v>
      </c>
      <c r="BW98" s="578">
        <v>166031</v>
      </c>
      <c r="BX98" s="578">
        <v>0</v>
      </c>
      <c r="BY98" s="578">
        <v>0</v>
      </c>
      <c r="BZ98" s="578">
        <v>0</v>
      </c>
      <c r="CA98" s="578">
        <v>0</v>
      </c>
      <c r="CB98" s="578">
        <v>0</v>
      </c>
      <c r="CC98" s="555">
        <f t="shared" si="10"/>
        <v>200430.08000000002</v>
      </c>
    </row>
    <row r="99" spans="1:81" s="577" customFormat="1" ht="25.5" customHeight="1">
      <c r="A99" s="574" t="s">
        <v>6757</v>
      </c>
      <c r="B99" s="549" t="s">
        <v>12</v>
      </c>
      <c r="C99" s="550" t="s">
        <v>13</v>
      </c>
      <c r="D99" s="551">
        <v>43050</v>
      </c>
      <c r="E99" s="550" t="s">
        <v>878</v>
      </c>
      <c r="F99" s="552" t="s">
        <v>114</v>
      </c>
      <c r="G99" s="553" t="s">
        <v>115</v>
      </c>
      <c r="H99" s="554">
        <v>0</v>
      </c>
      <c r="I99" s="554">
        <v>0</v>
      </c>
      <c r="J99" s="554">
        <v>0</v>
      </c>
      <c r="K99" s="554">
        <v>0</v>
      </c>
      <c r="L99" s="554">
        <v>0</v>
      </c>
      <c r="M99" s="554">
        <v>0</v>
      </c>
      <c r="N99" s="554">
        <v>0</v>
      </c>
      <c r="O99" s="554">
        <v>0</v>
      </c>
      <c r="P99" s="554">
        <v>0</v>
      </c>
      <c r="Q99" s="554">
        <v>0</v>
      </c>
      <c r="R99" s="554">
        <v>0</v>
      </c>
      <c r="S99" s="554">
        <v>0</v>
      </c>
      <c r="T99" s="554">
        <v>326620</v>
      </c>
      <c r="U99" s="554">
        <v>0</v>
      </c>
      <c r="V99" s="554">
        <v>0</v>
      </c>
      <c r="W99" s="554">
        <v>0</v>
      </c>
      <c r="X99" s="554">
        <v>0</v>
      </c>
      <c r="Y99" s="554">
        <v>0</v>
      </c>
      <c r="Z99" s="554">
        <v>0</v>
      </c>
      <c r="AA99" s="554">
        <v>0</v>
      </c>
      <c r="AB99" s="554">
        <v>0</v>
      </c>
      <c r="AC99" s="554">
        <v>0</v>
      </c>
      <c r="AD99" s="554">
        <v>0</v>
      </c>
      <c r="AE99" s="554">
        <v>0</v>
      </c>
      <c r="AF99" s="554">
        <v>0</v>
      </c>
      <c r="AG99" s="554">
        <v>0</v>
      </c>
      <c r="AH99" s="554">
        <v>0</v>
      </c>
      <c r="AI99" s="554">
        <v>0</v>
      </c>
      <c r="AJ99" s="554">
        <v>0</v>
      </c>
      <c r="AK99" s="554">
        <v>0</v>
      </c>
      <c r="AL99" s="554">
        <v>0</v>
      </c>
      <c r="AM99" s="554">
        <v>0</v>
      </c>
      <c r="AN99" s="554">
        <v>0</v>
      </c>
      <c r="AO99" s="554">
        <v>0</v>
      </c>
      <c r="AP99" s="554">
        <v>0</v>
      </c>
      <c r="AQ99" s="554">
        <v>0</v>
      </c>
      <c r="AR99" s="554">
        <v>0</v>
      </c>
      <c r="AS99" s="554">
        <v>0</v>
      </c>
      <c r="AT99" s="554">
        <v>0</v>
      </c>
      <c r="AU99" s="554">
        <v>0</v>
      </c>
      <c r="AV99" s="554">
        <v>0</v>
      </c>
      <c r="AW99" s="554">
        <v>0</v>
      </c>
      <c r="AX99" s="554">
        <v>0</v>
      </c>
      <c r="AY99" s="554">
        <v>0</v>
      </c>
      <c r="AZ99" s="554">
        <v>0</v>
      </c>
      <c r="BA99" s="554">
        <v>0</v>
      </c>
      <c r="BB99" s="554">
        <v>0</v>
      </c>
      <c r="BC99" s="554">
        <v>0</v>
      </c>
      <c r="BD99" s="554">
        <v>0</v>
      </c>
      <c r="BE99" s="554">
        <v>0</v>
      </c>
      <c r="BF99" s="554">
        <v>0</v>
      </c>
      <c r="BG99" s="554">
        <v>0</v>
      </c>
      <c r="BH99" s="554">
        <v>0</v>
      </c>
      <c r="BI99" s="554">
        <v>0</v>
      </c>
      <c r="BJ99" s="554">
        <v>0</v>
      </c>
      <c r="BK99" s="554">
        <v>0</v>
      </c>
      <c r="BL99" s="554">
        <v>0</v>
      </c>
      <c r="BM99" s="554">
        <v>0</v>
      </c>
      <c r="BN99" s="554">
        <v>0</v>
      </c>
      <c r="BO99" s="554">
        <v>0</v>
      </c>
      <c r="BP99" s="554">
        <v>0</v>
      </c>
      <c r="BQ99" s="554">
        <v>0</v>
      </c>
      <c r="BR99" s="554">
        <v>0</v>
      </c>
      <c r="BS99" s="554">
        <v>0</v>
      </c>
      <c r="BT99" s="554">
        <v>0</v>
      </c>
      <c r="BU99" s="554">
        <v>0</v>
      </c>
      <c r="BV99" s="554">
        <v>0</v>
      </c>
      <c r="BW99" s="554">
        <v>0</v>
      </c>
      <c r="BX99" s="554">
        <v>0</v>
      </c>
      <c r="BY99" s="554">
        <v>0</v>
      </c>
      <c r="BZ99" s="554">
        <v>0</v>
      </c>
      <c r="CA99" s="554">
        <v>0</v>
      </c>
      <c r="CB99" s="554">
        <v>0</v>
      </c>
      <c r="CC99" s="555">
        <f t="shared" si="10"/>
        <v>326620</v>
      </c>
    </row>
    <row r="100" spans="1:81" s="577" customFormat="1" ht="25.5" customHeight="1">
      <c r="A100" s="574" t="s">
        <v>6757</v>
      </c>
      <c r="B100" s="549" t="s">
        <v>12</v>
      </c>
      <c r="C100" s="550" t="s">
        <v>13</v>
      </c>
      <c r="D100" s="551">
        <v>43050</v>
      </c>
      <c r="E100" s="550" t="s">
        <v>878</v>
      </c>
      <c r="F100" s="552" t="s">
        <v>722</v>
      </c>
      <c r="G100" s="553" t="s">
        <v>117</v>
      </c>
      <c r="H100" s="554">
        <v>0</v>
      </c>
      <c r="I100" s="554">
        <v>0</v>
      </c>
      <c r="J100" s="554">
        <v>0</v>
      </c>
      <c r="K100" s="554">
        <v>0</v>
      </c>
      <c r="L100" s="554">
        <v>0</v>
      </c>
      <c r="M100" s="554">
        <v>0</v>
      </c>
      <c r="N100" s="554">
        <v>0</v>
      </c>
      <c r="O100" s="554">
        <v>0</v>
      </c>
      <c r="P100" s="554">
        <v>0</v>
      </c>
      <c r="Q100" s="554">
        <v>0</v>
      </c>
      <c r="R100" s="554">
        <v>0</v>
      </c>
      <c r="S100" s="554">
        <v>0</v>
      </c>
      <c r="T100" s="554">
        <v>144318</v>
      </c>
      <c r="U100" s="554">
        <v>0</v>
      </c>
      <c r="V100" s="554">
        <v>0</v>
      </c>
      <c r="W100" s="554">
        <v>0</v>
      </c>
      <c r="X100" s="554">
        <v>0</v>
      </c>
      <c r="Y100" s="554">
        <v>0</v>
      </c>
      <c r="Z100" s="554">
        <v>0</v>
      </c>
      <c r="AA100" s="554">
        <v>0</v>
      </c>
      <c r="AB100" s="554">
        <v>0</v>
      </c>
      <c r="AC100" s="554">
        <v>0</v>
      </c>
      <c r="AD100" s="554">
        <v>0</v>
      </c>
      <c r="AE100" s="554">
        <v>0</v>
      </c>
      <c r="AF100" s="554">
        <v>0</v>
      </c>
      <c r="AG100" s="554">
        <v>0</v>
      </c>
      <c r="AH100" s="554">
        <v>0</v>
      </c>
      <c r="AI100" s="554">
        <v>0</v>
      </c>
      <c r="AJ100" s="554">
        <v>0</v>
      </c>
      <c r="AK100" s="554">
        <v>0</v>
      </c>
      <c r="AL100" s="554">
        <v>0</v>
      </c>
      <c r="AM100" s="554">
        <v>0</v>
      </c>
      <c r="AN100" s="554">
        <v>0</v>
      </c>
      <c r="AO100" s="554">
        <v>0</v>
      </c>
      <c r="AP100" s="554">
        <v>0</v>
      </c>
      <c r="AQ100" s="554">
        <v>0</v>
      </c>
      <c r="AR100" s="554">
        <v>0</v>
      </c>
      <c r="AS100" s="554">
        <v>0</v>
      </c>
      <c r="AT100" s="554">
        <v>1815798.5</v>
      </c>
      <c r="AU100" s="554">
        <v>0</v>
      </c>
      <c r="AV100" s="554">
        <v>0</v>
      </c>
      <c r="AW100" s="554">
        <v>0</v>
      </c>
      <c r="AX100" s="554">
        <v>0</v>
      </c>
      <c r="AY100" s="554">
        <v>0</v>
      </c>
      <c r="AZ100" s="554">
        <v>0</v>
      </c>
      <c r="BA100" s="554">
        <v>0</v>
      </c>
      <c r="BB100" s="554">
        <v>0</v>
      </c>
      <c r="BC100" s="554">
        <v>0</v>
      </c>
      <c r="BD100" s="554">
        <v>0</v>
      </c>
      <c r="BE100" s="554">
        <v>0</v>
      </c>
      <c r="BF100" s="554">
        <v>0</v>
      </c>
      <c r="BG100" s="554">
        <v>0</v>
      </c>
      <c r="BH100" s="554">
        <v>0</v>
      </c>
      <c r="BI100" s="554">
        <v>0</v>
      </c>
      <c r="BJ100" s="554">
        <v>0</v>
      </c>
      <c r="BK100" s="554">
        <v>0</v>
      </c>
      <c r="BL100" s="554">
        <v>0</v>
      </c>
      <c r="BM100" s="554">
        <v>14000</v>
      </c>
      <c r="BN100" s="554">
        <v>0</v>
      </c>
      <c r="BO100" s="554">
        <v>0</v>
      </c>
      <c r="BP100" s="554">
        <v>0</v>
      </c>
      <c r="BQ100" s="554">
        <v>0</v>
      </c>
      <c r="BR100" s="554">
        <v>0</v>
      </c>
      <c r="BS100" s="554">
        <v>0</v>
      </c>
      <c r="BT100" s="554">
        <v>0</v>
      </c>
      <c r="BU100" s="554">
        <v>0</v>
      </c>
      <c r="BV100" s="554">
        <v>0</v>
      </c>
      <c r="BW100" s="554">
        <v>1210272.73</v>
      </c>
      <c r="BX100" s="554">
        <v>0</v>
      </c>
      <c r="BY100" s="554">
        <v>0</v>
      </c>
      <c r="BZ100" s="554">
        <v>0</v>
      </c>
      <c r="CA100" s="554">
        <v>0</v>
      </c>
      <c r="CB100" s="554">
        <v>0</v>
      </c>
      <c r="CC100" s="555">
        <f t="shared" si="10"/>
        <v>3184389.23</v>
      </c>
    </row>
    <row r="101" spans="1:81" s="577" customFormat="1" ht="25.5" customHeight="1">
      <c r="A101" s="574" t="s">
        <v>6757</v>
      </c>
      <c r="B101" s="549" t="s">
        <v>12</v>
      </c>
      <c r="C101" s="550" t="s">
        <v>13</v>
      </c>
      <c r="D101" s="551">
        <v>43050</v>
      </c>
      <c r="E101" s="550" t="s">
        <v>878</v>
      </c>
      <c r="F101" s="552" t="s">
        <v>723</v>
      </c>
      <c r="G101" s="553" t="s">
        <v>118</v>
      </c>
      <c r="H101" s="554">
        <v>0</v>
      </c>
      <c r="I101" s="554">
        <v>0</v>
      </c>
      <c r="J101" s="554">
        <v>0</v>
      </c>
      <c r="K101" s="554">
        <v>0</v>
      </c>
      <c r="L101" s="554">
        <v>0</v>
      </c>
      <c r="M101" s="554">
        <v>0</v>
      </c>
      <c r="N101" s="554">
        <v>0</v>
      </c>
      <c r="O101" s="554">
        <v>0</v>
      </c>
      <c r="P101" s="554">
        <v>0</v>
      </c>
      <c r="Q101" s="554">
        <v>0</v>
      </c>
      <c r="R101" s="554">
        <v>0</v>
      </c>
      <c r="S101" s="554">
        <v>0</v>
      </c>
      <c r="T101" s="554">
        <v>10360</v>
      </c>
      <c r="U101" s="554">
        <v>0</v>
      </c>
      <c r="V101" s="554">
        <v>0</v>
      </c>
      <c r="W101" s="554">
        <v>0</v>
      </c>
      <c r="X101" s="554">
        <v>0</v>
      </c>
      <c r="Y101" s="554">
        <v>0</v>
      </c>
      <c r="Z101" s="554">
        <v>0</v>
      </c>
      <c r="AA101" s="554">
        <v>0</v>
      </c>
      <c r="AB101" s="554">
        <v>0</v>
      </c>
      <c r="AC101" s="554">
        <v>0</v>
      </c>
      <c r="AD101" s="554">
        <v>0</v>
      </c>
      <c r="AE101" s="554">
        <v>0</v>
      </c>
      <c r="AF101" s="554">
        <v>0</v>
      </c>
      <c r="AG101" s="554">
        <v>0</v>
      </c>
      <c r="AH101" s="554">
        <v>0</v>
      </c>
      <c r="AI101" s="554">
        <v>0</v>
      </c>
      <c r="AJ101" s="554">
        <v>0</v>
      </c>
      <c r="AK101" s="554">
        <v>0</v>
      </c>
      <c r="AL101" s="554">
        <v>0</v>
      </c>
      <c r="AM101" s="554">
        <v>0</v>
      </c>
      <c r="AN101" s="554">
        <v>0</v>
      </c>
      <c r="AO101" s="554">
        <v>0</v>
      </c>
      <c r="AP101" s="554">
        <v>0</v>
      </c>
      <c r="AQ101" s="554">
        <v>0</v>
      </c>
      <c r="AR101" s="554">
        <v>0</v>
      </c>
      <c r="AS101" s="554">
        <v>0</v>
      </c>
      <c r="AT101" s="554">
        <v>0</v>
      </c>
      <c r="AU101" s="554">
        <v>0</v>
      </c>
      <c r="AV101" s="554">
        <v>0</v>
      </c>
      <c r="AW101" s="554">
        <v>0</v>
      </c>
      <c r="AX101" s="554">
        <v>0</v>
      </c>
      <c r="AY101" s="554">
        <v>0</v>
      </c>
      <c r="AZ101" s="554">
        <v>0</v>
      </c>
      <c r="BA101" s="554">
        <v>0</v>
      </c>
      <c r="BB101" s="554">
        <v>0</v>
      </c>
      <c r="BC101" s="554">
        <v>0</v>
      </c>
      <c r="BD101" s="554">
        <v>0</v>
      </c>
      <c r="BE101" s="554">
        <v>0</v>
      </c>
      <c r="BF101" s="554">
        <v>0</v>
      </c>
      <c r="BG101" s="554">
        <v>0</v>
      </c>
      <c r="BH101" s="554">
        <v>0</v>
      </c>
      <c r="BI101" s="554">
        <v>0</v>
      </c>
      <c r="BJ101" s="554">
        <v>0</v>
      </c>
      <c r="BK101" s="554">
        <v>0</v>
      </c>
      <c r="BL101" s="554">
        <v>0</v>
      </c>
      <c r="BM101" s="554">
        <v>0</v>
      </c>
      <c r="BN101" s="554">
        <v>0</v>
      </c>
      <c r="BO101" s="554">
        <v>0</v>
      </c>
      <c r="BP101" s="554">
        <v>0</v>
      </c>
      <c r="BQ101" s="554">
        <v>0</v>
      </c>
      <c r="BR101" s="554">
        <v>0</v>
      </c>
      <c r="BS101" s="554">
        <v>0</v>
      </c>
      <c r="BT101" s="554">
        <v>0</v>
      </c>
      <c r="BU101" s="554">
        <v>0</v>
      </c>
      <c r="BV101" s="554">
        <v>0</v>
      </c>
      <c r="BW101" s="554">
        <v>0</v>
      </c>
      <c r="BX101" s="554">
        <v>0</v>
      </c>
      <c r="BY101" s="554">
        <v>0</v>
      </c>
      <c r="BZ101" s="554">
        <v>0</v>
      </c>
      <c r="CA101" s="554">
        <v>0</v>
      </c>
      <c r="CB101" s="554">
        <v>0</v>
      </c>
      <c r="CC101" s="555">
        <f t="shared" si="10"/>
        <v>10360</v>
      </c>
    </row>
    <row r="102" spans="1:81" s="577" customFormat="1" ht="25.5" customHeight="1">
      <c r="A102" s="574" t="s">
        <v>6757</v>
      </c>
      <c r="B102" s="549" t="s">
        <v>12</v>
      </c>
      <c r="C102" s="550" t="s">
        <v>13</v>
      </c>
      <c r="D102" s="551"/>
      <c r="E102" s="550"/>
      <c r="F102" s="552" t="s">
        <v>119</v>
      </c>
      <c r="G102" s="553" t="s">
        <v>120</v>
      </c>
      <c r="H102" s="554">
        <v>88101335.920000002</v>
      </c>
      <c r="I102" s="554">
        <v>0</v>
      </c>
      <c r="J102" s="554">
        <v>0</v>
      </c>
      <c r="K102" s="554">
        <v>0</v>
      </c>
      <c r="L102" s="554">
        <v>0</v>
      </c>
      <c r="M102" s="554">
        <v>0</v>
      </c>
      <c r="N102" s="554">
        <v>1389800</v>
      </c>
      <c r="O102" s="554">
        <v>0</v>
      </c>
      <c r="P102" s="554">
        <v>0</v>
      </c>
      <c r="Q102" s="554">
        <v>383000</v>
      </c>
      <c r="R102" s="554">
        <v>0</v>
      </c>
      <c r="S102" s="554">
        <v>0</v>
      </c>
      <c r="T102" s="554">
        <v>0</v>
      </c>
      <c r="U102" s="554">
        <v>1827510</v>
      </c>
      <c r="V102" s="554">
        <v>0</v>
      </c>
      <c r="W102" s="554">
        <v>0</v>
      </c>
      <c r="X102" s="554">
        <v>0</v>
      </c>
      <c r="Y102" s="554">
        <v>0</v>
      </c>
      <c r="Z102" s="554">
        <v>1822350</v>
      </c>
      <c r="AA102" s="554">
        <v>7930</v>
      </c>
      <c r="AB102" s="554">
        <v>3390</v>
      </c>
      <c r="AC102" s="554">
        <v>0</v>
      </c>
      <c r="AD102" s="554">
        <v>0</v>
      </c>
      <c r="AE102" s="554">
        <v>0</v>
      </c>
      <c r="AF102" s="554">
        <v>0</v>
      </c>
      <c r="AG102" s="554">
        <v>724500</v>
      </c>
      <c r="AH102" s="554">
        <v>5750</v>
      </c>
      <c r="AI102" s="554">
        <v>0</v>
      </c>
      <c r="AJ102" s="554">
        <v>0</v>
      </c>
      <c r="AK102" s="554">
        <v>4155</v>
      </c>
      <c r="AL102" s="554">
        <v>0</v>
      </c>
      <c r="AM102" s="554">
        <v>0</v>
      </c>
      <c r="AN102" s="554">
        <v>0</v>
      </c>
      <c r="AO102" s="554">
        <v>2649</v>
      </c>
      <c r="AP102" s="554">
        <v>0</v>
      </c>
      <c r="AQ102" s="554">
        <v>0</v>
      </c>
      <c r="AR102" s="554">
        <v>0</v>
      </c>
      <c r="AS102" s="554">
        <v>0</v>
      </c>
      <c r="AT102" s="554">
        <v>0</v>
      </c>
      <c r="AU102" s="554">
        <v>0</v>
      </c>
      <c r="AV102" s="554">
        <v>0</v>
      </c>
      <c r="AW102" s="554">
        <v>0</v>
      </c>
      <c r="AX102" s="554">
        <v>0</v>
      </c>
      <c r="AY102" s="554">
        <v>0</v>
      </c>
      <c r="AZ102" s="554">
        <v>0</v>
      </c>
      <c r="BA102" s="554">
        <v>0</v>
      </c>
      <c r="BB102" s="554">
        <v>857060</v>
      </c>
      <c r="BC102" s="554">
        <v>7550</v>
      </c>
      <c r="BD102" s="554">
        <v>0</v>
      </c>
      <c r="BE102" s="554">
        <v>0</v>
      </c>
      <c r="BF102" s="554">
        <v>0</v>
      </c>
      <c r="BG102" s="554">
        <v>1535</v>
      </c>
      <c r="BH102" s="554">
        <v>0</v>
      </c>
      <c r="BI102" s="554">
        <v>0</v>
      </c>
      <c r="BJ102" s="554">
        <v>10180</v>
      </c>
      <c r="BK102" s="554">
        <v>0</v>
      </c>
      <c r="BL102" s="554">
        <v>0</v>
      </c>
      <c r="BM102" s="554">
        <v>0</v>
      </c>
      <c r="BN102" s="554">
        <v>0</v>
      </c>
      <c r="BO102" s="554">
        <v>0</v>
      </c>
      <c r="BP102" s="554">
        <v>0</v>
      </c>
      <c r="BQ102" s="554">
        <v>0</v>
      </c>
      <c r="BR102" s="554">
        <v>0</v>
      </c>
      <c r="BS102" s="554">
        <v>0</v>
      </c>
      <c r="BT102" s="554">
        <v>14350</v>
      </c>
      <c r="BU102" s="554">
        <v>0</v>
      </c>
      <c r="BV102" s="554">
        <v>0</v>
      </c>
      <c r="BW102" s="554">
        <v>0</v>
      </c>
      <c r="BX102" s="554">
        <v>0</v>
      </c>
      <c r="BY102" s="554">
        <v>4900</v>
      </c>
      <c r="BZ102" s="554">
        <v>0</v>
      </c>
      <c r="CA102" s="554">
        <v>0</v>
      </c>
      <c r="CB102" s="554">
        <v>0</v>
      </c>
      <c r="CC102" s="555">
        <f t="shared" si="10"/>
        <v>95167944.920000002</v>
      </c>
    </row>
    <row r="103" spans="1:81" s="577" customFormat="1" ht="25.5" customHeight="1">
      <c r="A103" s="574" t="s">
        <v>1160</v>
      </c>
      <c r="B103" s="549" t="s">
        <v>12</v>
      </c>
      <c r="C103" s="550" t="s">
        <v>13</v>
      </c>
      <c r="D103" s="551">
        <v>43050</v>
      </c>
      <c r="E103" s="550" t="s">
        <v>878</v>
      </c>
      <c r="F103" s="552" t="s">
        <v>121</v>
      </c>
      <c r="G103" s="553" t="s">
        <v>122</v>
      </c>
      <c r="H103" s="554">
        <v>331690</v>
      </c>
      <c r="I103" s="554">
        <v>986270</v>
      </c>
      <c r="J103" s="554">
        <v>255160</v>
      </c>
      <c r="K103" s="554">
        <v>29050</v>
      </c>
      <c r="L103" s="554">
        <v>0</v>
      </c>
      <c r="M103" s="554">
        <v>0</v>
      </c>
      <c r="N103" s="554">
        <v>1776600</v>
      </c>
      <c r="O103" s="554">
        <v>77397.25</v>
      </c>
      <c r="P103" s="554">
        <v>0</v>
      </c>
      <c r="Q103" s="554">
        <v>112500</v>
      </c>
      <c r="R103" s="554">
        <v>0</v>
      </c>
      <c r="S103" s="554">
        <v>205040</v>
      </c>
      <c r="T103" s="554">
        <v>1061930</v>
      </c>
      <c r="U103" s="554">
        <v>1201350.3400000001</v>
      </c>
      <c r="V103" s="554">
        <v>0</v>
      </c>
      <c r="W103" s="554">
        <v>0</v>
      </c>
      <c r="X103" s="554">
        <v>0</v>
      </c>
      <c r="Y103" s="554">
        <v>0</v>
      </c>
      <c r="Z103" s="554">
        <v>765786.5</v>
      </c>
      <c r="AA103" s="554">
        <v>3868515</v>
      </c>
      <c r="AB103" s="554">
        <v>721760</v>
      </c>
      <c r="AC103" s="554">
        <v>89950</v>
      </c>
      <c r="AD103" s="554">
        <v>0</v>
      </c>
      <c r="AE103" s="554">
        <v>541393</v>
      </c>
      <c r="AF103" s="554">
        <v>1407700</v>
      </c>
      <c r="AG103" s="554">
        <v>0</v>
      </c>
      <c r="AH103" s="554">
        <v>379930</v>
      </c>
      <c r="AI103" s="554">
        <v>84730</v>
      </c>
      <c r="AJ103" s="554">
        <v>2802600</v>
      </c>
      <c r="AK103" s="554">
        <v>128950</v>
      </c>
      <c r="AL103" s="554">
        <v>1080</v>
      </c>
      <c r="AM103" s="554">
        <v>212800</v>
      </c>
      <c r="AN103" s="554">
        <v>1321130</v>
      </c>
      <c r="AO103" s="554">
        <v>0</v>
      </c>
      <c r="AP103" s="554">
        <v>273200</v>
      </c>
      <c r="AQ103" s="554">
        <v>1604966.87</v>
      </c>
      <c r="AR103" s="554">
        <v>276800</v>
      </c>
      <c r="AS103" s="554">
        <v>146000</v>
      </c>
      <c r="AT103" s="554">
        <v>480300</v>
      </c>
      <c r="AU103" s="554">
        <v>31050</v>
      </c>
      <c r="AV103" s="554">
        <v>8310</v>
      </c>
      <c r="AW103" s="554">
        <v>167305</v>
      </c>
      <c r="AX103" s="554">
        <v>32850</v>
      </c>
      <c r="AY103" s="554">
        <v>0</v>
      </c>
      <c r="AZ103" s="554">
        <v>0</v>
      </c>
      <c r="BA103" s="554">
        <v>0</v>
      </c>
      <c r="BB103" s="554">
        <v>467890</v>
      </c>
      <c r="BC103" s="554">
        <v>0</v>
      </c>
      <c r="BD103" s="554">
        <v>158450</v>
      </c>
      <c r="BE103" s="554">
        <v>0</v>
      </c>
      <c r="BF103" s="554">
        <v>480690</v>
      </c>
      <c r="BG103" s="554">
        <v>427485</v>
      </c>
      <c r="BH103" s="554">
        <v>217505</v>
      </c>
      <c r="BI103" s="554">
        <v>6028</v>
      </c>
      <c r="BJ103" s="554">
        <v>225225</v>
      </c>
      <c r="BK103" s="554">
        <v>0</v>
      </c>
      <c r="BL103" s="554">
        <v>0</v>
      </c>
      <c r="BM103" s="554">
        <v>1311854</v>
      </c>
      <c r="BN103" s="554">
        <v>603940</v>
      </c>
      <c r="BO103" s="554">
        <v>756017</v>
      </c>
      <c r="BP103" s="554">
        <v>0</v>
      </c>
      <c r="BQ103" s="554">
        <v>0</v>
      </c>
      <c r="BR103" s="554">
        <v>490179</v>
      </c>
      <c r="BS103" s="554">
        <v>3680</v>
      </c>
      <c r="BT103" s="554">
        <v>184651</v>
      </c>
      <c r="BU103" s="554">
        <v>0</v>
      </c>
      <c r="BV103" s="554">
        <v>0</v>
      </c>
      <c r="BW103" s="554">
        <v>0</v>
      </c>
      <c r="BX103" s="554">
        <v>0</v>
      </c>
      <c r="BY103" s="554">
        <v>0</v>
      </c>
      <c r="BZ103" s="554">
        <v>0</v>
      </c>
      <c r="CA103" s="554">
        <v>0</v>
      </c>
      <c r="CB103" s="554">
        <v>0</v>
      </c>
      <c r="CC103" s="555">
        <f t="shared" si="10"/>
        <v>26717687.960000001</v>
      </c>
    </row>
    <row r="104" spans="1:81" s="577" customFormat="1" ht="25.5" customHeight="1">
      <c r="A104" s="574" t="s">
        <v>6757</v>
      </c>
      <c r="B104" s="549" t="s">
        <v>12</v>
      </c>
      <c r="C104" s="550" t="s">
        <v>13</v>
      </c>
      <c r="D104" s="551">
        <v>43050</v>
      </c>
      <c r="E104" s="550" t="s">
        <v>878</v>
      </c>
      <c r="F104" s="552" t="s">
        <v>724</v>
      </c>
      <c r="G104" s="553" t="s">
        <v>116</v>
      </c>
      <c r="H104" s="554">
        <v>127464913.47</v>
      </c>
      <c r="I104" s="578">
        <v>0</v>
      </c>
      <c r="J104" s="578">
        <v>290027</v>
      </c>
      <c r="K104" s="578">
        <v>0</v>
      </c>
      <c r="L104" s="578">
        <v>0</v>
      </c>
      <c r="M104" s="578">
        <v>0</v>
      </c>
      <c r="N104" s="578">
        <v>5045460</v>
      </c>
      <c r="O104" s="578">
        <v>0</v>
      </c>
      <c r="P104" s="578">
        <v>0</v>
      </c>
      <c r="Q104" s="578">
        <v>29924000</v>
      </c>
      <c r="R104" s="578">
        <v>25100</v>
      </c>
      <c r="S104" s="578">
        <v>0</v>
      </c>
      <c r="T104" s="578">
        <v>0</v>
      </c>
      <c r="U104" s="578">
        <v>6306762.25</v>
      </c>
      <c r="V104" s="578">
        <v>0</v>
      </c>
      <c r="W104" s="578">
        <v>0</v>
      </c>
      <c r="X104" s="578">
        <v>0</v>
      </c>
      <c r="Y104" s="578">
        <v>0</v>
      </c>
      <c r="Z104" s="578">
        <v>13538850</v>
      </c>
      <c r="AA104" s="578">
        <v>0</v>
      </c>
      <c r="AB104" s="578">
        <v>0</v>
      </c>
      <c r="AC104" s="578">
        <v>0</v>
      </c>
      <c r="AD104" s="578">
        <v>1695</v>
      </c>
      <c r="AE104" s="578">
        <v>0</v>
      </c>
      <c r="AF104" s="578">
        <v>0</v>
      </c>
      <c r="AG104" s="578">
        <v>0</v>
      </c>
      <c r="AH104" s="578">
        <v>98220</v>
      </c>
      <c r="AI104" s="578">
        <v>13616816.699999999</v>
      </c>
      <c r="AJ104" s="578">
        <v>0</v>
      </c>
      <c r="AK104" s="578">
        <v>0</v>
      </c>
      <c r="AL104" s="578">
        <v>2000</v>
      </c>
      <c r="AM104" s="578">
        <v>0</v>
      </c>
      <c r="AN104" s="578">
        <v>0</v>
      </c>
      <c r="AO104" s="578">
        <v>0</v>
      </c>
      <c r="AP104" s="578">
        <v>0</v>
      </c>
      <c r="AQ104" s="578">
        <v>0</v>
      </c>
      <c r="AR104" s="578">
        <v>0</v>
      </c>
      <c r="AS104" s="578">
        <v>0</v>
      </c>
      <c r="AT104" s="578">
        <v>0</v>
      </c>
      <c r="AU104" s="578">
        <v>8474360</v>
      </c>
      <c r="AV104" s="578">
        <v>0</v>
      </c>
      <c r="AW104" s="578">
        <v>0</v>
      </c>
      <c r="AX104" s="578">
        <v>0</v>
      </c>
      <c r="AY104" s="578">
        <v>0</v>
      </c>
      <c r="AZ104" s="578">
        <v>0</v>
      </c>
      <c r="BA104" s="578">
        <v>0</v>
      </c>
      <c r="BB104" s="578">
        <v>5475970</v>
      </c>
      <c r="BC104" s="578">
        <v>53620.5</v>
      </c>
      <c r="BD104" s="578">
        <v>4080</v>
      </c>
      <c r="BE104" s="578">
        <v>0</v>
      </c>
      <c r="BF104" s="578">
        <v>0</v>
      </c>
      <c r="BG104" s="578">
        <v>0</v>
      </c>
      <c r="BH104" s="578">
        <v>0</v>
      </c>
      <c r="BI104" s="578">
        <v>5540</v>
      </c>
      <c r="BJ104" s="578">
        <v>0</v>
      </c>
      <c r="BK104" s="578">
        <v>0</v>
      </c>
      <c r="BL104" s="578">
        <v>0</v>
      </c>
      <c r="BM104" s="578">
        <v>5696110</v>
      </c>
      <c r="BN104" s="578">
        <v>0</v>
      </c>
      <c r="BO104" s="578">
        <v>0</v>
      </c>
      <c r="BP104" s="578">
        <v>0</v>
      </c>
      <c r="BQ104" s="578">
        <v>0</v>
      </c>
      <c r="BR104" s="578">
        <v>0</v>
      </c>
      <c r="BS104" s="578">
        <v>0</v>
      </c>
      <c r="BT104" s="578">
        <v>13917611</v>
      </c>
      <c r="BU104" s="578">
        <v>3800</v>
      </c>
      <c r="BV104" s="578">
        <v>0</v>
      </c>
      <c r="BW104" s="578">
        <v>0</v>
      </c>
      <c r="BX104" s="578">
        <v>0</v>
      </c>
      <c r="BY104" s="578">
        <v>185775</v>
      </c>
      <c r="BZ104" s="578">
        <v>0</v>
      </c>
      <c r="CA104" s="578">
        <v>0</v>
      </c>
      <c r="CB104" s="578">
        <v>1600</v>
      </c>
      <c r="CC104" s="555">
        <f t="shared" si="10"/>
        <v>230132310.91999999</v>
      </c>
    </row>
    <row r="105" spans="1:81" s="577" customFormat="1" ht="25.5" customHeight="1">
      <c r="A105" s="574" t="s">
        <v>6757</v>
      </c>
      <c r="B105" s="549" t="s">
        <v>12</v>
      </c>
      <c r="C105" s="550" t="s">
        <v>13</v>
      </c>
      <c r="D105" s="551"/>
      <c r="E105" s="550"/>
      <c r="F105" s="552" t="s">
        <v>728</v>
      </c>
      <c r="G105" s="553" t="s">
        <v>6798</v>
      </c>
      <c r="H105" s="554">
        <v>0</v>
      </c>
      <c r="I105" s="578">
        <v>3681070.64</v>
      </c>
      <c r="J105" s="578">
        <v>6178182.9199999999</v>
      </c>
      <c r="K105" s="578">
        <v>0</v>
      </c>
      <c r="L105" s="578">
        <v>382113.9</v>
      </c>
      <c r="M105" s="578">
        <v>0</v>
      </c>
      <c r="N105" s="578">
        <v>0</v>
      </c>
      <c r="O105" s="578">
        <v>11618255.789999999</v>
      </c>
      <c r="P105" s="578">
        <v>2008309.32</v>
      </c>
      <c r="Q105" s="578">
        <v>858064.81</v>
      </c>
      <c r="R105" s="578">
        <v>2684458.51</v>
      </c>
      <c r="S105" s="578">
        <v>1560075.09</v>
      </c>
      <c r="T105" s="578">
        <v>60858.559999999998</v>
      </c>
      <c r="U105" s="578">
        <v>10014920.08</v>
      </c>
      <c r="V105" s="578">
        <v>8690</v>
      </c>
      <c r="W105" s="578">
        <v>69138</v>
      </c>
      <c r="X105" s="578">
        <v>765317.44</v>
      </c>
      <c r="Y105" s="578">
        <v>0</v>
      </c>
      <c r="Z105" s="578">
        <v>91317134.370000005</v>
      </c>
      <c r="AA105" s="578">
        <v>0</v>
      </c>
      <c r="AB105" s="578">
        <v>0</v>
      </c>
      <c r="AC105" s="578">
        <v>8533516.7400000002</v>
      </c>
      <c r="AD105" s="578">
        <v>1985510.67</v>
      </c>
      <c r="AE105" s="578">
        <v>10764</v>
      </c>
      <c r="AF105" s="578">
        <v>809501.53</v>
      </c>
      <c r="AG105" s="578">
        <v>0</v>
      </c>
      <c r="AH105" s="578">
        <v>0</v>
      </c>
      <c r="AI105" s="578">
        <v>0</v>
      </c>
      <c r="AJ105" s="578">
        <v>12947</v>
      </c>
      <c r="AK105" s="578">
        <v>368344.72</v>
      </c>
      <c r="AL105" s="578">
        <v>0</v>
      </c>
      <c r="AM105" s="578">
        <v>724537.95</v>
      </c>
      <c r="AN105" s="578">
        <v>1610332.3</v>
      </c>
      <c r="AO105" s="578">
        <v>0</v>
      </c>
      <c r="AP105" s="578">
        <v>0</v>
      </c>
      <c r="AQ105" s="578">
        <v>10261978.619999999</v>
      </c>
      <c r="AR105" s="578">
        <v>48957.94</v>
      </c>
      <c r="AS105" s="578">
        <v>0</v>
      </c>
      <c r="AT105" s="578">
        <v>188898</v>
      </c>
      <c r="AU105" s="578">
        <v>0</v>
      </c>
      <c r="AV105" s="578">
        <v>0</v>
      </c>
      <c r="AW105" s="578">
        <v>0</v>
      </c>
      <c r="AX105" s="578">
        <v>0</v>
      </c>
      <c r="AY105" s="578">
        <v>0</v>
      </c>
      <c r="AZ105" s="578">
        <v>0</v>
      </c>
      <c r="BA105" s="578">
        <v>0</v>
      </c>
      <c r="BB105" s="578">
        <v>69553765.489999995</v>
      </c>
      <c r="BC105" s="578">
        <v>0</v>
      </c>
      <c r="BD105" s="578">
        <v>0</v>
      </c>
      <c r="BE105" s="578">
        <v>21435631.02</v>
      </c>
      <c r="BF105" s="578">
        <v>0</v>
      </c>
      <c r="BG105" s="578">
        <v>0</v>
      </c>
      <c r="BH105" s="578">
        <v>1100</v>
      </c>
      <c r="BI105" s="578">
        <v>43159.15</v>
      </c>
      <c r="BJ105" s="578">
        <v>0</v>
      </c>
      <c r="BK105" s="578">
        <v>0</v>
      </c>
      <c r="BL105" s="578">
        <v>0</v>
      </c>
      <c r="BM105" s="578">
        <v>237659350.65000001</v>
      </c>
      <c r="BN105" s="578">
        <v>0</v>
      </c>
      <c r="BO105" s="578">
        <v>1151223.68</v>
      </c>
      <c r="BP105" s="578">
        <v>43489.96</v>
      </c>
      <c r="BQ105" s="578">
        <v>0</v>
      </c>
      <c r="BR105" s="578">
        <v>3774016.3</v>
      </c>
      <c r="BS105" s="578">
        <v>0</v>
      </c>
      <c r="BT105" s="578">
        <v>6357932.1399999997</v>
      </c>
      <c r="BU105" s="578">
        <v>198722.51</v>
      </c>
      <c r="BV105" s="578">
        <v>8267831.8700000001</v>
      </c>
      <c r="BW105" s="578">
        <v>0</v>
      </c>
      <c r="BX105" s="578">
        <v>0</v>
      </c>
      <c r="BY105" s="578">
        <v>1131658.8600000001</v>
      </c>
      <c r="BZ105" s="578">
        <v>279897.92</v>
      </c>
      <c r="CA105" s="578">
        <v>5000</v>
      </c>
      <c r="CB105" s="578">
        <v>431004.64</v>
      </c>
      <c r="CC105" s="555">
        <f t="shared" si="10"/>
        <v>506095663.09000003</v>
      </c>
    </row>
    <row r="106" spans="1:81" s="547" customFormat="1" ht="25.5" customHeight="1">
      <c r="A106" s="548" t="s">
        <v>1160</v>
      </c>
      <c r="B106" s="549" t="s">
        <v>12</v>
      </c>
      <c r="C106" s="550" t="s">
        <v>13</v>
      </c>
      <c r="D106" s="551"/>
      <c r="E106" s="550"/>
      <c r="F106" s="552" t="s">
        <v>123</v>
      </c>
      <c r="G106" s="553" t="s">
        <v>951</v>
      </c>
      <c r="H106" s="575">
        <v>59215060.409999996</v>
      </c>
      <c r="I106" s="575">
        <v>34182024.75</v>
      </c>
      <c r="J106" s="575">
        <v>28045672.75</v>
      </c>
      <c r="K106" s="576">
        <v>11383677.140000001</v>
      </c>
      <c r="L106" s="575">
        <v>8658208.8800000008</v>
      </c>
      <c r="M106" s="575">
        <v>1289209.3500000001</v>
      </c>
      <c r="N106" s="575">
        <v>122219915.47</v>
      </c>
      <c r="O106" s="575">
        <v>24107305.25</v>
      </c>
      <c r="P106" s="575">
        <v>5750041</v>
      </c>
      <c r="Q106" s="575">
        <v>45410453.5</v>
      </c>
      <c r="R106" s="575">
        <v>4623195</v>
      </c>
      <c r="S106" s="575">
        <v>11951493.6</v>
      </c>
      <c r="T106" s="575">
        <v>30029061.5</v>
      </c>
      <c r="U106" s="575">
        <v>32924918.73</v>
      </c>
      <c r="V106" s="575">
        <v>664258</v>
      </c>
      <c r="W106" s="575">
        <v>9237576.0399999991</v>
      </c>
      <c r="X106" s="575">
        <v>10005169.5</v>
      </c>
      <c r="Y106" s="575">
        <v>4478115.5</v>
      </c>
      <c r="Z106" s="575">
        <v>42768134.909999996</v>
      </c>
      <c r="AA106" s="575">
        <v>25937410</v>
      </c>
      <c r="AB106" s="575">
        <v>4978593.13</v>
      </c>
      <c r="AC106" s="575">
        <v>19722413.140000001</v>
      </c>
      <c r="AD106" s="575">
        <v>4941614</v>
      </c>
      <c r="AE106" s="575">
        <v>7849209.9500000002</v>
      </c>
      <c r="AF106" s="575">
        <v>10102449.199999999</v>
      </c>
      <c r="AG106" s="575">
        <v>1891515</v>
      </c>
      <c r="AH106" s="575">
        <v>6784545</v>
      </c>
      <c r="AI106" s="576">
        <v>66552961.700000003</v>
      </c>
      <c r="AJ106" s="575">
        <v>4379404.96</v>
      </c>
      <c r="AK106" s="575">
        <v>2484808</v>
      </c>
      <c r="AL106" s="575">
        <v>2637500</v>
      </c>
      <c r="AM106" s="575">
        <v>1610491.01</v>
      </c>
      <c r="AN106" s="575">
        <v>3515545</v>
      </c>
      <c r="AO106" s="576">
        <v>4828737</v>
      </c>
      <c r="AP106" s="575">
        <v>3476543</v>
      </c>
      <c r="AQ106" s="575">
        <v>5184944.5</v>
      </c>
      <c r="AR106" s="575">
        <v>1625651.22</v>
      </c>
      <c r="AS106" s="575">
        <v>1904556.5</v>
      </c>
      <c r="AT106" s="575">
        <v>2578158.5</v>
      </c>
      <c r="AU106" s="576">
        <v>18270554.5</v>
      </c>
      <c r="AV106" s="575">
        <v>7047286</v>
      </c>
      <c r="AW106" s="575">
        <v>6681361</v>
      </c>
      <c r="AX106" s="575">
        <v>5160421.75</v>
      </c>
      <c r="AY106" s="576">
        <v>3871806.5</v>
      </c>
      <c r="AZ106" s="576">
        <v>810140.5</v>
      </c>
      <c r="BA106" s="575">
        <v>3188691</v>
      </c>
      <c r="BB106" s="575">
        <v>41973938.479999997</v>
      </c>
      <c r="BC106" s="575">
        <v>2386612.5</v>
      </c>
      <c r="BD106" s="575">
        <v>18147922.25</v>
      </c>
      <c r="BE106" s="575">
        <v>6629912.8799999999</v>
      </c>
      <c r="BF106" s="575">
        <v>19199426</v>
      </c>
      <c r="BG106" s="575">
        <v>8438307</v>
      </c>
      <c r="BH106" s="575">
        <v>15294369</v>
      </c>
      <c r="BI106" s="575">
        <v>8626359.5500000007</v>
      </c>
      <c r="BJ106" s="575">
        <v>5571233</v>
      </c>
      <c r="BK106" s="575">
        <v>1127277.25</v>
      </c>
      <c r="BL106" s="575">
        <v>919356.5</v>
      </c>
      <c r="BM106" s="576">
        <v>39629215.18</v>
      </c>
      <c r="BN106" s="575">
        <v>25458050.760000002</v>
      </c>
      <c r="BO106" s="576">
        <v>3194693</v>
      </c>
      <c r="BP106" s="575">
        <v>2108497</v>
      </c>
      <c r="BQ106" s="575">
        <v>3472281</v>
      </c>
      <c r="BR106" s="575">
        <v>4961367</v>
      </c>
      <c r="BS106" s="575">
        <v>1915543.75</v>
      </c>
      <c r="BT106" s="576">
        <v>21410915.5</v>
      </c>
      <c r="BU106" s="575">
        <v>2406488.62</v>
      </c>
      <c r="BV106" s="575">
        <v>2630913.0499999998</v>
      </c>
      <c r="BW106" s="575">
        <v>4402723.3099999996</v>
      </c>
      <c r="BX106" s="575">
        <v>6907003.8600000003</v>
      </c>
      <c r="BY106" s="575">
        <v>29532452.41</v>
      </c>
      <c r="BZ106" s="575">
        <v>2295095.9500000002</v>
      </c>
      <c r="CA106" s="575">
        <v>2587460.5</v>
      </c>
      <c r="CB106" s="576">
        <v>2124757</v>
      </c>
      <c r="CC106" s="555">
        <f t="shared" si="10"/>
        <v>998312975.6400001</v>
      </c>
    </row>
    <row r="107" spans="1:81" s="577" customFormat="1" ht="25.5" customHeight="1">
      <c r="A107" s="574" t="s">
        <v>1161</v>
      </c>
      <c r="B107" s="549" t="s">
        <v>12</v>
      </c>
      <c r="C107" s="550" t="s">
        <v>13</v>
      </c>
      <c r="D107" s="551">
        <v>41070</v>
      </c>
      <c r="E107" s="550" t="s">
        <v>880</v>
      </c>
      <c r="F107" s="552" t="s">
        <v>124</v>
      </c>
      <c r="G107" s="553" t="s">
        <v>952</v>
      </c>
      <c r="H107" s="575">
        <v>96632387.319999993</v>
      </c>
      <c r="I107" s="575">
        <v>18814412</v>
      </c>
      <c r="J107" s="575">
        <v>39603697</v>
      </c>
      <c r="K107" s="575">
        <v>5143985</v>
      </c>
      <c r="L107" s="575">
        <v>240673</v>
      </c>
      <c r="M107" s="575">
        <v>787726.37</v>
      </c>
      <c r="N107" s="575">
        <v>120165557.19</v>
      </c>
      <c r="O107" s="575">
        <v>24329911.5</v>
      </c>
      <c r="P107" s="575">
        <v>1338763</v>
      </c>
      <c r="Q107" s="575">
        <v>44633485.630000003</v>
      </c>
      <c r="R107" s="575">
        <v>1279740</v>
      </c>
      <c r="S107" s="575">
        <v>3163852.65</v>
      </c>
      <c r="T107" s="575">
        <v>35574688</v>
      </c>
      <c r="U107" s="575">
        <v>12411983</v>
      </c>
      <c r="V107" s="575">
        <v>92124</v>
      </c>
      <c r="W107" s="575">
        <v>1268376.82</v>
      </c>
      <c r="X107" s="575">
        <v>2467630</v>
      </c>
      <c r="Y107" s="575">
        <v>459282.75</v>
      </c>
      <c r="Z107" s="575">
        <v>74013730.450000003</v>
      </c>
      <c r="AA107" s="575">
        <v>10436629.189999999</v>
      </c>
      <c r="AB107" s="575">
        <v>1078872.27</v>
      </c>
      <c r="AC107" s="575">
        <v>29387143</v>
      </c>
      <c r="AD107" s="575">
        <v>619394</v>
      </c>
      <c r="AE107" s="575">
        <v>1730047.53</v>
      </c>
      <c r="AF107" s="575">
        <v>2923938</v>
      </c>
      <c r="AG107" s="575">
        <v>342480</v>
      </c>
      <c r="AH107" s="575">
        <v>2136</v>
      </c>
      <c r="AI107" s="575">
        <v>94309319.25</v>
      </c>
      <c r="AJ107" s="575">
        <v>1256574.6000000001</v>
      </c>
      <c r="AK107" s="575">
        <v>716185</v>
      </c>
      <c r="AL107" s="575">
        <v>639563</v>
      </c>
      <c r="AM107" s="575">
        <v>168318</v>
      </c>
      <c r="AN107" s="575">
        <v>3128717</v>
      </c>
      <c r="AO107" s="575">
        <v>1292120</v>
      </c>
      <c r="AP107" s="575">
        <v>937435</v>
      </c>
      <c r="AQ107" s="575">
        <v>5176138</v>
      </c>
      <c r="AR107" s="575">
        <v>673308</v>
      </c>
      <c r="AS107" s="575">
        <v>945462.75</v>
      </c>
      <c r="AT107" s="575">
        <v>827498</v>
      </c>
      <c r="AU107" s="576">
        <v>50956199.82</v>
      </c>
      <c r="AV107" s="575">
        <v>123763</v>
      </c>
      <c r="AW107" s="575">
        <v>183548</v>
      </c>
      <c r="AX107" s="575">
        <v>629778</v>
      </c>
      <c r="AY107" s="575">
        <v>67630</v>
      </c>
      <c r="AZ107" s="575">
        <v>16617</v>
      </c>
      <c r="BA107" s="575">
        <v>901241</v>
      </c>
      <c r="BB107" s="575">
        <v>80405934</v>
      </c>
      <c r="BC107" s="575">
        <v>1090219</v>
      </c>
      <c r="BD107" s="575">
        <v>15336046.5</v>
      </c>
      <c r="BE107" s="575">
        <v>3409836</v>
      </c>
      <c r="BF107" s="575">
        <v>6950623</v>
      </c>
      <c r="BG107" s="575">
        <v>2304230.5</v>
      </c>
      <c r="BH107" s="575">
        <v>16577833</v>
      </c>
      <c r="BI107" s="575">
        <v>9141272.8499999996</v>
      </c>
      <c r="BJ107" s="575">
        <v>2406647.5</v>
      </c>
      <c r="BK107" s="575">
        <v>23182</v>
      </c>
      <c r="BL107" s="575">
        <v>1022739.5</v>
      </c>
      <c r="BM107" s="575">
        <v>69494799.900000006</v>
      </c>
      <c r="BN107" s="575">
        <v>2244819</v>
      </c>
      <c r="BO107" s="575">
        <v>454593</v>
      </c>
      <c r="BP107" s="575">
        <v>706746</v>
      </c>
      <c r="BQ107" s="575">
        <v>0</v>
      </c>
      <c r="BR107" s="575">
        <v>2196395</v>
      </c>
      <c r="BS107" s="575">
        <v>322278</v>
      </c>
      <c r="BT107" s="575">
        <v>39989996</v>
      </c>
      <c r="BU107" s="575">
        <v>1110221.5</v>
      </c>
      <c r="BV107" s="575">
        <v>1000377</v>
      </c>
      <c r="BW107" s="575">
        <v>3022668.02</v>
      </c>
      <c r="BX107" s="575">
        <v>2093049.25</v>
      </c>
      <c r="BY107" s="575">
        <v>47142156.590000004</v>
      </c>
      <c r="BZ107" s="575">
        <v>765101.25</v>
      </c>
      <c r="CA107" s="575">
        <v>708023</v>
      </c>
      <c r="CB107" s="576">
        <v>191753</v>
      </c>
      <c r="CC107" s="555">
        <f t="shared" si="10"/>
        <v>1002003601.4499999</v>
      </c>
    </row>
    <row r="108" spans="1:81" s="577" customFormat="1" ht="25.5" customHeight="1">
      <c r="A108" s="574" t="s">
        <v>1160</v>
      </c>
      <c r="B108" s="549" t="s">
        <v>12</v>
      </c>
      <c r="C108" s="550" t="s">
        <v>13</v>
      </c>
      <c r="D108" s="551">
        <v>42070</v>
      </c>
      <c r="E108" s="550" t="s">
        <v>882</v>
      </c>
      <c r="F108" s="552" t="s">
        <v>125</v>
      </c>
      <c r="G108" s="553" t="s">
        <v>955</v>
      </c>
      <c r="H108" s="554">
        <v>424493</v>
      </c>
      <c r="I108" s="578">
        <v>256255</v>
      </c>
      <c r="J108" s="578">
        <v>0</v>
      </c>
      <c r="K108" s="578">
        <v>87017</v>
      </c>
      <c r="L108" s="578">
        <v>1855</v>
      </c>
      <c r="M108" s="578">
        <v>0</v>
      </c>
      <c r="N108" s="578">
        <v>930250</v>
      </c>
      <c r="O108" s="578">
        <v>1931792</v>
      </c>
      <c r="P108" s="578">
        <v>222186</v>
      </c>
      <c r="Q108" s="578">
        <v>3655356</v>
      </c>
      <c r="R108" s="578">
        <v>70526</v>
      </c>
      <c r="S108" s="578">
        <v>690273</v>
      </c>
      <c r="T108" s="578">
        <v>377572</v>
      </c>
      <c r="U108" s="578">
        <v>836139.7</v>
      </c>
      <c r="V108" s="578">
        <v>36942</v>
      </c>
      <c r="W108" s="578">
        <v>8329.25</v>
      </c>
      <c r="X108" s="578">
        <v>824030</v>
      </c>
      <c r="Y108" s="578">
        <v>402775</v>
      </c>
      <c r="Z108" s="578">
        <v>339559.5</v>
      </c>
      <c r="AA108" s="578">
        <v>1047521.75</v>
      </c>
      <c r="AB108" s="578">
        <v>249149</v>
      </c>
      <c r="AC108" s="578">
        <v>632842.82999999996</v>
      </c>
      <c r="AD108" s="578">
        <v>959406.5</v>
      </c>
      <c r="AE108" s="578">
        <v>0</v>
      </c>
      <c r="AF108" s="578">
        <v>122516.75</v>
      </c>
      <c r="AG108" s="578">
        <v>435708</v>
      </c>
      <c r="AH108" s="578">
        <v>30615</v>
      </c>
      <c r="AI108" s="578">
        <v>966299.5</v>
      </c>
      <c r="AJ108" s="578">
        <v>37328</v>
      </c>
      <c r="AK108" s="578">
        <v>25327</v>
      </c>
      <c r="AL108" s="578">
        <v>14488</v>
      </c>
      <c r="AM108" s="578">
        <v>65997</v>
      </c>
      <c r="AN108" s="578">
        <v>428426</v>
      </c>
      <c r="AO108" s="578">
        <v>82917</v>
      </c>
      <c r="AP108" s="578">
        <v>8179</v>
      </c>
      <c r="AQ108" s="578">
        <v>310686</v>
      </c>
      <c r="AR108" s="578">
        <v>550055</v>
      </c>
      <c r="AS108" s="578">
        <v>452688.75</v>
      </c>
      <c r="AT108" s="578">
        <v>154027</v>
      </c>
      <c r="AU108" s="578">
        <v>68418.25</v>
      </c>
      <c r="AV108" s="578">
        <v>452984</v>
      </c>
      <c r="AW108" s="578">
        <v>235096</v>
      </c>
      <c r="AX108" s="578">
        <v>359916</v>
      </c>
      <c r="AY108" s="578">
        <v>417827</v>
      </c>
      <c r="AZ108" s="578">
        <v>25618</v>
      </c>
      <c r="BA108" s="578">
        <v>44238</v>
      </c>
      <c r="BB108" s="578">
        <v>75601</v>
      </c>
      <c r="BC108" s="578">
        <v>300278</v>
      </c>
      <c r="BD108" s="578">
        <v>513331</v>
      </c>
      <c r="BE108" s="578">
        <v>380979</v>
      </c>
      <c r="BF108" s="578">
        <v>57881</v>
      </c>
      <c r="BG108" s="578">
        <v>124400</v>
      </c>
      <c r="BH108" s="578">
        <v>1053866</v>
      </c>
      <c r="BI108" s="578">
        <v>231237</v>
      </c>
      <c r="BJ108" s="578">
        <v>220316</v>
      </c>
      <c r="BK108" s="578">
        <v>570</v>
      </c>
      <c r="BL108" s="578">
        <v>1545.25</v>
      </c>
      <c r="BM108" s="578">
        <v>403165.2</v>
      </c>
      <c r="BN108" s="578">
        <v>860372</v>
      </c>
      <c r="BO108" s="578">
        <v>242230</v>
      </c>
      <c r="BP108" s="578">
        <v>108871</v>
      </c>
      <c r="BQ108" s="578">
        <v>618739.35</v>
      </c>
      <c r="BR108" s="578">
        <v>822179</v>
      </c>
      <c r="BS108" s="578">
        <v>92438</v>
      </c>
      <c r="BT108" s="578">
        <v>407892</v>
      </c>
      <c r="BU108" s="578">
        <v>179171</v>
      </c>
      <c r="BV108" s="578">
        <v>122796</v>
      </c>
      <c r="BW108" s="578">
        <v>724372</v>
      </c>
      <c r="BX108" s="578">
        <v>426346.5</v>
      </c>
      <c r="BY108" s="578">
        <v>323158</v>
      </c>
      <c r="BZ108" s="578">
        <v>229043</v>
      </c>
      <c r="CA108" s="578">
        <v>254245</v>
      </c>
      <c r="CB108" s="578">
        <v>161221</v>
      </c>
      <c r="CC108" s="555">
        <f t="shared" si="10"/>
        <v>28209869.080000002</v>
      </c>
    </row>
    <row r="109" spans="1:81" s="577" customFormat="1" ht="25.5" customHeight="1">
      <c r="A109" s="574" t="s">
        <v>1161</v>
      </c>
      <c r="B109" s="549" t="s">
        <v>12</v>
      </c>
      <c r="C109" s="550" t="s">
        <v>13</v>
      </c>
      <c r="D109" s="551">
        <v>41070</v>
      </c>
      <c r="E109" s="550" t="s">
        <v>880</v>
      </c>
      <c r="F109" s="552" t="s">
        <v>126</v>
      </c>
      <c r="G109" s="553" t="s">
        <v>956</v>
      </c>
      <c r="H109" s="554">
        <v>13817546</v>
      </c>
      <c r="I109" s="578">
        <v>4433216</v>
      </c>
      <c r="J109" s="578">
        <v>2724474</v>
      </c>
      <c r="K109" s="578">
        <v>194047</v>
      </c>
      <c r="L109" s="578">
        <v>0</v>
      </c>
      <c r="M109" s="578">
        <v>0</v>
      </c>
      <c r="N109" s="578">
        <v>27828278.16</v>
      </c>
      <c r="O109" s="578">
        <v>3501633.65</v>
      </c>
      <c r="P109" s="578">
        <v>70909</v>
      </c>
      <c r="Q109" s="578">
        <v>9632881</v>
      </c>
      <c r="R109" s="578">
        <v>93513</v>
      </c>
      <c r="S109" s="578">
        <v>910631</v>
      </c>
      <c r="T109" s="578">
        <v>7880438.0300000003</v>
      </c>
      <c r="U109" s="578">
        <v>5698624.75</v>
      </c>
      <c r="V109" s="578">
        <v>0</v>
      </c>
      <c r="W109" s="578">
        <v>96233.600000000006</v>
      </c>
      <c r="X109" s="578">
        <v>375065.1</v>
      </c>
      <c r="Y109" s="578">
        <v>194412</v>
      </c>
      <c r="Z109" s="578">
        <v>18356931.91</v>
      </c>
      <c r="AA109" s="578">
        <v>3851572.5</v>
      </c>
      <c r="AB109" s="578">
        <v>323298.75</v>
      </c>
      <c r="AC109" s="578">
        <v>5657992</v>
      </c>
      <c r="AD109" s="578">
        <v>149727</v>
      </c>
      <c r="AE109" s="578">
        <v>101451.25</v>
      </c>
      <c r="AF109" s="578">
        <v>31922</v>
      </c>
      <c r="AG109" s="578">
        <v>88220</v>
      </c>
      <c r="AH109" s="578">
        <v>52169</v>
      </c>
      <c r="AI109" s="578">
        <v>37575024.950000003</v>
      </c>
      <c r="AJ109" s="578">
        <v>102362</v>
      </c>
      <c r="AK109" s="578">
        <v>27470</v>
      </c>
      <c r="AL109" s="578">
        <v>80750</v>
      </c>
      <c r="AM109" s="578">
        <v>85260.75</v>
      </c>
      <c r="AN109" s="578">
        <v>115677</v>
      </c>
      <c r="AO109" s="578">
        <v>113618</v>
      </c>
      <c r="AP109" s="578">
        <v>20507</v>
      </c>
      <c r="AQ109" s="578">
        <v>326596</v>
      </c>
      <c r="AR109" s="578">
        <v>148322</v>
      </c>
      <c r="AS109" s="578">
        <v>94954</v>
      </c>
      <c r="AT109" s="578">
        <v>54983</v>
      </c>
      <c r="AU109" s="578">
        <v>9771843.75</v>
      </c>
      <c r="AV109" s="578">
        <v>118327</v>
      </c>
      <c r="AW109" s="578">
        <v>94150</v>
      </c>
      <c r="AX109" s="578">
        <v>157216</v>
      </c>
      <c r="AY109" s="578">
        <v>186389</v>
      </c>
      <c r="AZ109" s="578">
        <v>4577</v>
      </c>
      <c r="BA109" s="578">
        <v>44527</v>
      </c>
      <c r="BB109" s="578">
        <v>16941649</v>
      </c>
      <c r="BC109" s="578">
        <v>172272</v>
      </c>
      <c r="BD109" s="578">
        <v>236030</v>
      </c>
      <c r="BE109" s="578">
        <v>96354</v>
      </c>
      <c r="BF109" s="578">
        <v>172834</v>
      </c>
      <c r="BG109" s="578">
        <v>205450</v>
      </c>
      <c r="BH109" s="578">
        <v>1395163</v>
      </c>
      <c r="BI109" s="578">
        <v>1048205</v>
      </c>
      <c r="BJ109" s="578">
        <v>216965</v>
      </c>
      <c r="BK109" s="578">
        <v>3905</v>
      </c>
      <c r="BL109" s="578">
        <v>12040.25</v>
      </c>
      <c r="BM109" s="578">
        <v>13146628.9</v>
      </c>
      <c r="BN109" s="578">
        <v>9891199.5600000005</v>
      </c>
      <c r="BO109" s="578">
        <v>232210</v>
      </c>
      <c r="BP109" s="578">
        <v>23705</v>
      </c>
      <c r="BQ109" s="578">
        <v>32824</v>
      </c>
      <c r="BR109" s="578">
        <v>85682</v>
      </c>
      <c r="BS109" s="578">
        <v>22981</v>
      </c>
      <c r="BT109" s="578">
        <v>16033840.25</v>
      </c>
      <c r="BU109" s="578">
        <v>251507</v>
      </c>
      <c r="BV109" s="578">
        <v>276442</v>
      </c>
      <c r="BW109" s="578">
        <v>676652</v>
      </c>
      <c r="BX109" s="578">
        <v>665863.25</v>
      </c>
      <c r="BY109" s="578">
        <v>3089163</v>
      </c>
      <c r="BZ109" s="578">
        <v>207853</v>
      </c>
      <c r="CA109" s="578">
        <v>105909</v>
      </c>
      <c r="CB109" s="578">
        <v>197858</v>
      </c>
      <c r="CC109" s="555">
        <f t="shared" si="10"/>
        <v>220628926.35999998</v>
      </c>
    </row>
    <row r="110" spans="1:81" s="577" customFormat="1" ht="25.5" customHeight="1">
      <c r="A110" s="574" t="s">
        <v>1160</v>
      </c>
      <c r="B110" s="549" t="s">
        <v>12</v>
      </c>
      <c r="C110" s="550" t="s">
        <v>13</v>
      </c>
      <c r="D110" s="551">
        <v>42070</v>
      </c>
      <c r="E110" s="550" t="s">
        <v>882</v>
      </c>
      <c r="F110" s="552" t="s">
        <v>127</v>
      </c>
      <c r="G110" s="553" t="s">
        <v>991</v>
      </c>
      <c r="H110" s="554">
        <v>193130</v>
      </c>
      <c r="I110" s="578">
        <v>0</v>
      </c>
      <c r="J110" s="578">
        <v>0</v>
      </c>
      <c r="K110" s="578">
        <v>0</v>
      </c>
      <c r="L110" s="578">
        <v>0</v>
      </c>
      <c r="M110" s="578">
        <v>0</v>
      </c>
      <c r="N110" s="578">
        <v>135209.5</v>
      </c>
      <c r="O110" s="578">
        <v>4769</v>
      </c>
      <c r="P110" s="578">
        <v>0</v>
      </c>
      <c r="Q110" s="578">
        <v>15578.25</v>
      </c>
      <c r="R110" s="578">
        <v>817</v>
      </c>
      <c r="S110" s="578">
        <v>0</v>
      </c>
      <c r="T110" s="578">
        <v>21018</v>
      </c>
      <c r="U110" s="578">
        <v>14880.5</v>
      </c>
      <c r="V110" s="578">
        <v>0</v>
      </c>
      <c r="W110" s="578">
        <v>0</v>
      </c>
      <c r="X110" s="578">
        <v>0</v>
      </c>
      <c r="Y110" s="578">
        <v>0</v>
      </c>
      <c r="Z110" s="578">
        <v>40093</v>
      </c>
      <c r="AA110" s="578">
        <v>6452</v>
      </c>
      <c r="AB110" s="578">
        <v>362.25</v>
      </c>
      <c r="AC110" s="578">
        <v>0</v>
      </c>
      <c r="AD110" s="578">
        <v>0</v>
      </c>
      <c r="AE110" s="578">
        <v>39150.67</v>
      </c>
      <c r="AF110" s="578">
        <v>0</v>
      </c>
      <c r="AG110" s="578">
        <v>0</v>
      </c>
      <c r="AH110" s="578">
        <v>0</v>
      </c>
      <c r="AI110" s="578">
        <v>228813</v>
      </c>
      <c r="AJ110" s="578">
        <v>0</v>
      </c>
      <c r="AK110" s="578">
        <v>0</v>
      </c>
      <c r="AL110" s="578">
        <v>5986</v>
      </c>
      <c r="AM110" s="578">
        <v>12306.93</v>
      </c>
      <c r="AN110" s="578">
        <v>977450</v>
      </c>
      <c r="AO110" s="578">
        <v>0</v>
      </c>
      <c r="AP110" s="578">
        <v>0</v>
      </c>
      <c r="AQ110" s="578">
        <v>0</v>
      </c>
      <c r="AR110" s="578">
        <v>0</v>
      </c>
      <c r="AS110" s="578">
        <v>610</v>
      </c>
      <c r="AT110" s="578">
        <v>0</v>
      </c>
      <c r="AU110" s="578">
        <v>536590.75</v>
      </c>
      <c r="AV110" s="578">
        <v>41669</v>
      </c>
      <c r="AW110" s="578">
        <v>36878</v>
      </c>
      <c r="AX110" s="578">
        <v>115459</v>
      </c>
      <c r="AY110" s="578">
        <v>41339.72</v>
      </c>
      <c r="AZ110" s="578">
        <v>8903</v>
      </c>
      <c r="BA110" s="578">
        <v>80194</v>
      </c>
      <c r="BB110" s="578">
        <v>0</v>
      </c>
      <c r="BC110" s="578">
        <v>0</v>
      </c>
      <c r="BD110" s="578">
        <v>0</v>
      </c>
      <c r="BE110" s="578">
        <v>0</v>
      </c>
      <c r="BF110" s="578">
        <v>0</v>
      </c>
      <c r="BG110" s="578">
        <v>904372</v>
      </c>
      <c r="BH110" s="578">
        <v>1886</v>
      </c>
      <c r="BI110" s="578">
        <v>0</v>
      </c>
      <c r="BJ110" s="578">
        <v>0</v>
      </c>
      <c r="BK110" s="578">
        <v>0</v>
      </c>
      <c r="BL110" s="578">
        <v>0</v>
      </c>
      <c r="BM110" s="578">
        <v>0</v>
      </c>
      <c r="BN110" s="578">
        <v>0</v>
      </c>
      <c r="BO110" s="578">
        <v>0</v>
      </c>
      <c r="BP110" s="578">
        <v>0</v>
      </c>
      <c r="BQ110" s="578">
        <v>0</v>
      </c>
      <c r="BR110" s="578">
        <v>0</v>
      </c>
      <c r="BS110" s="578">
        <v>0</v>
      </c>
      <c r="BT110" s="578">
        <v>65339</v>
      </c>
      <c r="BU110" s="578">
        <v>0</v>
      </c>
      <c r="BV110" s="578">
        <v>0</v>
      </c>
      <c r="BW110" s="578">
        <v>700</v>
      </c>
      <c r="BX110" s="578">
        <v>0</v>
      </c>
      <c r="BY110" s="578">
        <v>8362.25</v>
      </c>
      <c r="BZ110" s="578">
        <v>0</v>
      </c>
      <c r="CA110" s="578">
        <v>4703</v>
      </c>
      <c r="CB110" s="578">
        <v>4604</v>
      </c>
      <c r="CC110" s="555">
        <f t="shared" si="10"/>
        <v>3547625.8200000003</v>
      </c>
    </row>
    <row r="111" spans="1:81" s="577" customFormat="1" ht="25.5" customHeight="1">
      <c r="A111" s="574" t="s">
        <v>1160</v>
      </c>
      <c r="B111" s="549" t="s">
        <v>12</v>
      </c>
      <c r="C111" s="550" t="s">
        <v>13</v>
      </c>
      <c r="D111" s="551">
        <v>41070</v>
      </c>
      <c r="E111" s="550" t="s">
        <v>880</v>
      </c>
      <c r="F111" s="552" t="s">
        <v>128</v>
      </c>
      <c r="G111" s="553" t="s">
        <v>992</v>
      </c>
      <c r="H111" s="554">
        <v>972633.06</v>
      </c>
      <c r="I111" s="578">
        <v>23502</v>
      </c>
      <c r="J111" s="578">
        <v>3186</v>
      </c>
      <c r="K111" s="578">
        <v>0</v>
      </c>
      <c r="L111" s="578">
        <v>0</v>
      </c>
      <c r="M111" s="578">
        <v>0</v>
      </c>
      <c r="N111" s="578">
        <v>0</v>
      </c>
      <c r="O111" s="578">
        <v>4187</v>
      </c>
      <c r="P111" s="578">
        <v>0</v>
      </c>
      <c r="Q111" s="578">
        <v>7479.5</v>
      </c>
      <c r="R111" s="578">
        <v>0</v>
      </c>
      <c r="S111" s="578">
        <v>0</v>
      </c>
      <c r="T111" s="578">
        <v>637</v>
      </c>
      <c r="U111" s="578">
        <v>1984.92</v>
      </c>
      <c r="V111" s="578">
        <v>0</v>
      </c>
      <c r="W111" s="578">
        <v>17024.330000000002</v>
      </c>
      <c r="X111" s="578">
        <v>0</v>
      </c>
      <c r="Y111" s="578">
        <v>0</v>
      </c>
      <c r="Z111" s="578">
        <v>799143.58</v>
      </c>
      <c r="AA111" s="578">
        <v>12230</v>
      </c>
      <c r="AB111" s="578">
        <v>669.25</v>
      </c>
      <c r="AC111" s="578">
        <v>0</v>
      </c>
      <c r="AD111" s="578">
        <v>0</v>
      </c>
      <c r="AE111" s="578">
        <v>0</v>
      </c>
      <c r="AF111" s="578">
        <v>27691.200000000001</v>
      </c>
      <c r="AG111" s="578">
        <v>0</v>
      </c>
      <c r="AH111" s="578">
        <v>0</v>
      </c>
      <c r="AI111" s="578">
        <v>587947.64</v>
      </c>
      <c r="AJ111" s="578">
        <v>34647</v>
      </c>
      <c r="AK111" s="578">
        <v>0</v>
      </c>
      <c r="AL111" s="578">
        <v>0</v>
      </c>
      <c r="AM111" s="578">
        <v>771</v>
      </c>
      <c r="AN111" s="578">
        <v>0</v>
      </c>
      <c r="AO111" s="578">
        <v>1473.18</v>
      </c>
      <c r="AP111" s="578">
        <v>7731.61</v>
      </c>
      <c r="AQ111" s="578">
        <v>0</v>
      </c>
      <c r="AR111" s="578">
        <v>0</v>
      </c>
      <c r="AS111" s="578">
        <v>1978</v>
      </c>
      <c r="AT111" s="578">
        <v>6886</v>
      </c>
      <c r="AU111" s="578">
        <v>464691.62</v>
      </c>
      <c r="AV111" s="578">
        <v>583938.74</v>
      </c>
      <c r="AW111" s="578">
        <v>25960.36</v>
      </c>
      <c r="AX111" s="578">
        <v>55547.39</v>
      </c>
      <c r="AY111" s="578">
        <v>0</v>
      </c>
      <c r="AZ111" s="578">
        <v>3008.57</v>
      </c>
      <c r="BA111" s="578">
        <v>14954.76</v>
      </c>
      <c r="BB111" s="578">
        <v>32985</v>
      </c>
      <c r="BC111" s="578">
        <v>0</v>
      </c>
      <c r="BD111" s="578">
        <v>17053.580000000002</v>
      </c>
      <c r="BE111" s="578">
        <v>475</v>
      </c>
      <c r="BF111" s="578">
        <v>9877</v>
      </c>
      <c r="BG111" s="578">
        <v>2470</v>
      </c>
      <c r="BH111" s="578">
        <v>932</v>
      </c>
      <c r="BI111" s="578">
        <v>0</v>
      </c>
      <c r="BJ111" s="578">
        <v>0</v>
      </c>
      <c r="BK111" s="578">
        <v>0</v>
      </c>
      <c r="BL111" s="578">
        <v>0</v>
      </c>
      <c r="BM111" s="578">
        <v>0</v>
      </c>
      <c r="BN111" s="578">
        <v>0</v>
      </c>
      <c r="BO111" s="578">
        <v>2250</v>
      </c>
      <c r="BP111" s="578">
        <v>0</v>
      </c>
      <c r="BQ111" s="578">
        <v>0</v>
      </c>
      <c r="BR111" s="578">
        <v>0</v>
      </c>
      <c r="BS111" s="578">
        <v>0</v>
      </c>
      <c r="BT111" s="578">
        <v>0</v>
      </c>
      <c r="BU111" s="578">
        <v>0</v>
      </c>
      <c r="BV111" s="578">
        <v>386424.06</v>
      </c>
      <c r="BW111" s="578">
        <v>10216</v>
      </c>
      <c r="BX111" s="578">
        <v>26853.93</v>
      </c>
      <c r="BY111" s="578">
        <v>32323</v>
      </c>
      <c r="BZ111" s="578">
        <v>0</v>
      </c>
      <c r="CA111" s="578">
        <v>0</v>
      </c>
      <c r="CB111" s="578">
        <v>4920</v>
      </c>
      <c r="CC111" s="555">
        <f t="shared" si="10"/>
        <v>4186683.28</v>
      </c>
    </row>
    <row r="112" spans="1:81" s="577" customFormat="1" ht="25.5" customHeight="1">
      <c r="A112" s="574" t="s">
        <v>6757</v>
      </c>
      <c r="B112" s="549" t="s">
        <v>12</v>
      </c>
      <c r="C112" s="550" t="s">
        <v>13</v>
      </c>
      <c r="D112" s="551">
        <v>43050</v>
      </c>
      <c r="E112" s="550" t="s">
        <v>878</v>
      </c>
      <c r="F112" s="585" t="s">
        <v>129</v>
      </c>
      <c r="G112" s="586" t="s">
        <v>6799</v>
      </c>
      <c r="H112" s="554">
        <v>0</v>
      </c>
      <c r="I112" s="578">
        <v>0</v>
      </c>
      <c r="J112" s="578">
        <v>0</v>
      </c>
      <c r="K112" s="578">
        <v>0</v>
      </c>
      <c r="L112" s="578">
        <v>0</v>
      </c>
      <c r="M112" s="578">
        <v>0</v>
      </c>
      <c r="N112" s="578">
        <v>-7099.5</v>
      </c>
      <c r="O112" s="578">
        <v>0</v>
      </c>
      <c r="P112" s="578">
        <v>0</v>
      </c>
      <c r="Q112" s="578">
        <v>-7747</v>
      </c>
      <c r="R112" s="578">
        <v>0</v>
      </c>
      <c r="S112" s="578">
        <v>0</v>
      </c>
      <c r="T112" s="578">
        <v>30</v>
      </c>
      <c r="U112" s="578">
        <v>-958</v>
      </c>
      <c r="V112" s="578">
        <v>0</v>
      </c>
      <c r="W112" s="578">
        <v>16408.75</v>
      </c>
      <c r="X112" s="578">
        <v>1448</v>
      </c>
      <c r="Y112" s="578">
        <v>0</v>
      </c>
      <c r="Z112" s="578">
        <v>-15504.5</v>
      </c>
      <c r="AA112" s="578">
        <v>0</v>
      </c>
      <c r="AB112" s="578">
        <v>0</v>
      </c>
      <c r="AC112" s="578">
        <v>-5596.48</v>
      </c>
      <c r="AD112" s="578">
        <v>1219</v>
      </c>
      <c r="AE112" s="578">
        <v>0</v>
      </c>
      <c r="AF112" s="578">
        <v>0</v>
      </c>
      <c r="AG112" s="578">
        <v>0</v>
      </c>
      <c r="AH112" s="578">
        <v>0</v>
      </c>
      <c r="AI112" s="578">
        <v>-839112.67</v>
      </c>
      <c r="AJ112" s="578">
        <v>0</v>
      </c>
      <c r="AK112" s="578">
        <v>0</v>
      </c>
      <c r="AL112" s="578">
        <v>0</v>
      </c>
      <c r="AM112" s="578">
        <v>0</v>
      </c>
      <c r="AN112" s="578">
        <v>0</v>
      </c>
      <c r="AO112" s="578">
        <v>0</v>
      </c>
      <c r="AP112" s="578">
        <v>0</v>
      </c>
      <c r="AQ112" s="578">
        <v>0</v>
      </c>
      <c r="AR112" s="578">
        <v>0</v>
      </c>
      <c r="AS112" s="578">
        <v>-81600.5</v>
      </c>
      <c r="AT112" s="578">
        <v>0</v>
      </c>
      <c r="AU112" s="578">
        <v>-239915.02</v>
      </c>
      <c r="AV112" s="578">
        <v>0</v>
      </c>
      <c r="AW112" s="578">
        <v>1216</v>
      </c>
      <c r="AX112" s="578">
        <v>-41972</v>
      </c>
      <c r="AY112" s="578">
        <v>20079.28</v>
      </c>
      <c r="AZ112" s="578">
        <v>-289</v>
      </c>
      <c r="BA112" s="578">
        <v>-20362</v>
      </c>
      <c r="BB112" s="578">
        <v>0</v>
      </c>
      <c r="BC112" s="578">
        <v>0</v>
      </c>
      <c r="BD112" s="578">
        <v>-13790.43</v>
      </c>
      <c r="BE112" s="578">
        <v>0</v>
      </c>
      <c r="BF112" s="578">
        <v>0</v>
      </c>
      <c r="BG112" s="578">
        <v>0</v>
      </c>
      <c r="BH112" s="578">
        <v>0</v>
      </c>
      <c r="BI112" s="578">
        <v>0</v>
      </c>
      <c r="BJ112" s="578">
        <v>0</v>
      </c>
      <c r="BK112" s="578">
        <v>0</v>
      </c>
      <c r="BL112" s="578">
        <v>0</v>
      </c>
      <c r="BM112" s="578">
        <v>-2715.98</v>
      </c>
      <c r="BN112" s="578">
        <v>0</v>
      </c>
      <c r="BO112" s="578">
        <v>0</v>
      </c>
      <c r="BP112" s="578">
        <v>0</v>
      </c>
      <c r="BQ112" s="578">
        <v>0</v>
      </c>
      <c r="BR112" s="578">
        <v>0</v>
      </c>
      <c r="BS112" s="578">
        <v>0</v>
      </c>
      <c r="BT112" s="578">
        <v>0</v>
      </c>
      <c r="BU112" s="578">
        <v>0</v>
      </c>
      <c r="BV112" s="578">
        <v>0</v>
      </c>
      <c r="BW112" s="578">
        <v>0</v>
      </c>
      <c r="BX112" s="578">
        <v>0</v>
      </c>
      <c r="BY112" s="578">
        <v>-14922</v>
      </c>
      <c r="BZ112" s="578">
        <v>0</v>
      </c>
      <c r="CA112" s="578">
        <v>0</v>
      </c>
      <c r="CB112" s="578">
        <v>0</v>
      </c>
      <c r="CC112" s="555">
        <f t="shared" si="10"/>
        <v>-1251184.0499999998</v>
      </c>
    </row>
    <row r="113" spans="1:81" s="577" customFormat="1" ht="25.5" customHeight="1">
      <c r="A113" s="574" t="s">
        <v>6757</v>
      </c>
      <c r="B113" s="549" t="s">
        <v>12</v>
      </c>
      <c r="C113" s="550" t="s">
        <v>13</v>
      </c>
      <c r="D113" s="551">
        <v>43050</v>
      </c>
      <c r="E113" s="550" t="s">
        <v>878</v>
      </c>
      <c r="F113" s="585" t="s">
        <v>130</v>
      </c>
      <c r="G113" s="586" t="s">
        <v>131</v>
      </c>
      <c r="H113" s="554">
        <v>-303.55</v>
      </c>
      <c r="I113" s="554">
        <v>12902.25</v>
      </c>
      <c r="J113" s="554">
        <v>0</v>
      </c>
      <c r="K113" s="554">
        <v>0</v>
      </c>
      <c r="L113" s="554">
        <v>0</v>
      </c>
      <c r="M113" s="554">
        <v>0</v>
      </c>
      <c r="N113" s="554">
        <v>-788014.09</v>
      </c>
      <c r="O113" s="554">
        <v>-44516.639999999999</v>
      </c>
      <c r="P113" s="554">
        <v>0</v>
      </c>
      <c r="Q113" s="554">
        <v>-129463.09</v>
      </c>
      <c r="R113" s="554">
        <v>-4511.59</v>
      </c>
      <c r="S113" s="554">
        <v>0</v>
      </c>
      <c r="T113" s="554">
        <v>0</v>
      </c>
      <c r="U113" s="554">
        <v>-486066.69</v>
      </c>
      <c r="V113" s="554">
        <v>0</v>
      </c>
      <c r="W113" s="554">
        <v>0</v>
      </c>
      <c r="X113" s="554">
        <v>0</v>
      </c>
      <c r="Y113" s="554">
        <v>0</v>
      </c>
      <c r="Z113" s="554">
        <v>0</v>
      </c>
      <c r="AA113" s="554">
        <v>-44707.34</v>
      </c>
      <c r="AB113" s="554">
        <v>-1076.6500000000001</v>
      </c>
      <c r="AC113" s="554">
        <v>0</v>
      </c>
      <c r="AD113" s="554">
        <v>0</v>
      </c>
      <c r="AE113" s="554">
        <v>0</v>
      </c>
      <c r="AF113" s="554">
        <v>0</v>
      </c>
      <c r="AG113" s="554">
        <v>0</v>
      </c>
      <c r="AH113" s="554">
        <v>0</v>
      </c>
      <c r="AI113" s="554">
        <v>-877315.18</v>
      </c>
      <c r="AJ113" s="554">
        <v>-4061.49</v>
      </c>
      <c r="AK113" s="554">
        <v>0</v>
      </c>
      <c r="AL113" s="554">
        <v>-10602</v>
      </c>
      <c r="AM113" s="554">
        <v>0</v>
      </c>
      <c r="AN113" s="554">
        <v>-24301.56</v>
      </c>
      <c r="AO113" s="554">
        <v>0</v>
      </c>
      <c r="AP113" s="554">
        <v>0</v>
      </c>
      <c r="AQ113" s="554">
        <v>-3892.86</v>
      </c>
      <c r="AR113" s="554">
        <v>0</v>
      </c>
      <c r="AS113" s="554">
        <v>0</v>
      </c>
      <c r="AT113" s="554">
        <v>0</v>
      </c>
      <c r="AU113" s="554">
        <v>-68906.899999999994</v>
      </c>
      <c r="AV113" s="554">
        <v>1523.5</v>
      </c>
      <c r="AW113" s="554">
        <v>0</v>
      </c>
      <c r="AX113" s="554">
        <v>-72893.320000000007</v>
      </c>
      <c r="AY113" s="554">
        <v>-154.6</v>
      </c>
      <c r="AZ113" s="554">
        <v>1662</v>
      </c>
      <c r="BA113" s="554">
        <v>-1251.29</v>
      </c>
      <c r="BB113" s="554">
        <v>0</v>
      </c>
      <c r="BC113" s="554">
        <v>0</v>
      </c>
      <c r="BD113" s="554">
        <v>0</v>
      </c>
      <c r="BE113" s="554">
        <v>0</v>
      </c>
      <c r="BF113" s="554">
        <v>0</v>
      </c>
      <c r="BG113" s="554">
        <v>0</v>
      </c>
      <c r="BH113" s="554">
        <v>0</v>
      </c>
      <c r="BI113" s="554">
        <v>0</v>
      </c>
      <c r="BJ113" s="554">
        <v>-13003.06</v>
      </c>
      <c r="BK113" s="554">
        <v>0</v>
      </c>
      <c r="BL113" s="554">
        <v>0</v>
      </c>
      <c r="BM113" s="554">
        <v>-2903.67</v>
      </c>
      <c r="BN113" s="554">
        <v>0</v>
      </c>
      <c r="BO113" s="554">
        <v>-681.17</v>
      </c>
      <c r="BP113" s="554">
        <v>0</v>
      </c>
      <c r="BQ113" s="554">
        <v>0</v>
      </c>
      <c r="BR113" s="554">
        <v>0</v>
      </c>
      <c r="BS113" s="554">
        <v>0</v>
      </c>
      <c r="BT113" s="554">
        <v>-276668.96999999997</v>
      </c>
      <c r="BU113" s="554">
        <v>0</v>
      </c>
      <c r="BV113" s="554">
        <v>-194.32</v>
      </c>
      <c r="BW113" s="554">
        <v>-36937.040000000001</v>
      </c>
      <c r="BX113" s="554">
        <v>0</v>
      </c>
      <c r="BY113" s="554">
        <v>-213562.54</v>
      </c>
      <c r="BZ113" s="554">
        <v>0</v>
      </c>
      <c r="CA113" s="554">
        <v>0</v>
      </c>
      <c r="CB113" s="554">
        <v>-876.52</v>
      </c>
      <c r="CC113" s="555">
        <f t="shared" si="10"/>
        <v>-3090778.38</v>
      </c>
    </row>
    <row r="114" spans="1:81" s="577" customFormat="1" ht="25.5" customHeight="1">
      <c r="A114" s="574" t="s">
        <v>6757</v>
      </c>
      <c r="B114" s="549" t="s">
        <v>12</v>
      </c>
      <c r="C114" s="550" t="s">
        <v>13</v>
      </c>
      <c r="D114" s="551">
        <v>43050</v>
      </c>
      <c r="E114" s="550" t="s">
        <v>878</v>
      </c>
      <c r="F114" s="585" t="s">
        <v>132</v>
      </c>
      <c r="G114" s="586" t="s">
        <v>133</v>
      </c>
      <c r="H114" s="554">
        <v>0</v>
      </c>
      <c r="I114" s="554">
        <v>0</v>
      </c>
      <c r="J114" s="554">
        <v>0</v>
      </c>
      <c r="K114" s="554">
        <v>0</v>
      </c>
      <c r="L114" s="554">
        <v>0</v>
      </c>
      <c r="M114" s="554">
        <v>0</v>
      </c>
      <c r="N114" s="554">
        <v>128711.42</v>
      </c>
      <c r="O114" s="554">
        <v>1158.08</v>
      </c>
      <c r="P114" s="554">
        <v>0</v>
      </c>
      <c r="Q114" s="554">
        <v>98475.19</v>
      </c>
      <c r="R114" s="554">
        <v>15602.59</v>
      </c>
      <c r="S114" s="554">
        <v>0</v>
      </c>
      <c r="T114" s="554">
        <v>0</v>
      </c>
      <c r="U114" s="554">
        <v>5687.36</v>
      </c>
      <c r="V114" s="554">
        <v>0</v>
      </c>
      <c r="W114" s="554">
        <v>0</v>
      </c>
      <c r="X114" s="554">
        <v>0</v>
      </c>
      <c r="Y114" s="554">
        <v>0</v>
      </c>
      <c r="Z114" s="554">
        <v>0</v>
      </c>
      <c r="AA114" s="554">
        <v>1085</v>
      </c>
      <c r="AB114" s="554">
        <v>0</v>
      </c>
      <c r="AC114" s="554">
        <v>0</v>
      </c>
      <c r="AD114" s="554">
        <v>2787</v>
      </c>
      <c r="AE114" s="554">
        <v>0</v>
      </c>
      <c r="AF114" s="554">
        <v>0</v>
      </c>
      <c r="AG114" s="554">
        <v>0</v>
      </c>
      <c r="AH114" s="554">
        <v>0</v>
      </c>
      <c r="AI114" s="554">
        <v>242243.73</v>
      </c>
      <c r="AJ114" s="554">
        <v>128.08000000000001</v>
      </c>
      <c r="AK114" s="554">
        <v>0</v>
      </c>
      <c r="AL114" s="554">
        <v>0</v>
      </c>
      <c r="AM114" s="554">
        <v>0</v>
      </c>
      <c r="AN114" s="554">
        <v>2129.56</v>
      </c>
      <c r="AO114" s="554">
        <v>0</v>
      </c>
      <c r="AP114" s="554">
        <v>0</v>
      </c>
      <c r="AQ114" s="554">
        <v>0</v>
      </c>
      <c r="AR114" s="554">
        <v>0</v>
      </c>
      <c r="AS114" s="554">
        <v>0</v>
      </c>
      <c r="AT114" s="554">
        <v>0</v>
      </c>
      <c r="AU114" s="554">
        <v>0</v>
      </c>
      <c r="AV114" s="554">
        <v>133604</v>
      </c>
      <c r="AW114" s="554">
        <v>0</v>
      </c>
      <c r="AX114" s="554">
        <v>82219.100000000006</v>
      </c>
      <c r="AY114" s="554">
        <v>0</v>
      </c>
      <c r="AZ114" s="554">
        <v>0</v>
      </c>
      <c r="BA114" s="554">
        <v>8581.2900000000009</v>
      </c>
      <c r="BB114" s="554">
        <v>0</v>
      </c>
      <c r="BC114" s="554">
        <v>0</v>
      </c>
      <c r="BD114" s="554">
        <v>0</v>
      </c>
      <c r="BE114" s="554">
        <v>0</v>
      </c>
      <c r="BF114" s="554">
        <v>0</v>
      </c>
      <c r="BG114" s="554">
        <v>0</v>
      </c>
      <c r="BH114" s="554">
        <v>0</v>
      </c>
      <c r="BI114" s="554">
        <v>0</v>
      </c>
      <c r="BJ114" s="554">
        <v>0</v>
      </c>
      <c r="BK114" s="554">
        <v>0</v>
      </c>
      <c r="BL114" s="554">
        <v>0</v>
      </c>
      <c r="BM114" s="554">
        <v>0</v>
      </c>
      <c r="BN114" s="554">
        <v>0</v>
      </c>
      <c r="BO114" s="554">
        <v>0</v>
      </c>
      <c r="BP114" s="554">
        <v>0</v>
      </c>
      <c r="BQ114" s="554">
        <v>0</v>
      </c>
      <c r="BR114" s="554">
        <v>0</v>
      </c>
      <c r="BS114" s="554">
        <v>0</v>
      </c>
      <c r="BT114" s="554">
        <v>3505.32</v>
      </c>
      <c r="BU114" s="554">
        <v>7530.18</v>
      </c>
      <c r="BV114" s="554">
        <v>9177.02</v>
      </c>
      <c r="BW114" s="554">
        <v>0</v>
      </c>
      <c r="BX114" s="554">
        <v>0</v>
      </c>
      <c r="BY114" s="554">
        <v>41517.269999999997</v>
      </c>
      <c r="BZ114" s="554">
        <v>0</v>
      </c>
      <c r="CA114" s="554">
        <v>0</v>
      </c>
      <c r="CB114" s="554">
        <v>0</v>
      </c>
      <c r="CC114" s="555">
        <f t="shared" si="10"/>
        <v>784142.19000000006</v>
      </c>
    </row>
    <row r="115" spans="1:81" s="577" customFormat="1" ht="25.5" customHeight="1">
      <c r="A115" s="574" t="s">
        <v>1160</v>
      </c>
      <c r="B115" s="549" t="s">
        <v>12</v>
      </c>
      <c r="C115" s="550" t="s">
        <v>13</v>
      </c>
      <c r="D115" s="551">
        <v>43050</v>
      </c>
      <c r="E115" s="550" t="s">
        <v>878</v>
      </c>
      <c r="F115" s="585" t="s">
        <v>757</v>
      </c>
      <c r="G115" s="586" t="s">
        <v>758</v>
      </c>
      <c r="H115" s="554">
        <v>157795</v>
      </c>
      <c r="I115" s="554">
        <v>43243.25</v>
      </c>
      <c r="J115" s="554">
        <v>89782</v>
      </c>
      <c r="K115" s="554">
        <v>0</v>
      </c>
      <c r="L115" s="554">
        <v>0</v>
      </c>
      <c r="M115" s="554">
        <v>0</v>
      </c>
      <c r="N115" s="554">
        <v>316925.86</v>
      </c>
      <c r="O115" s="554">
        <v>91705</v>
      </c>
      <c r="P115" s="554">
        <v>3451</v>
      </c>
      <c r="Q115" s="554">
        <v>202405.25</v>
      </c>
      <c r="R115" s="554">
        <v>71025</v>
      </c>
      <c r="S115" s="554">
        <v>5055</v>
      </c>
      <c r="T115" s="554">
        <v>144902</v>
      </c>
      <c r="U115" s="554">
        <v>62796</v>
      </c>
      <c r="V115" s="554">
        <v>0</v>
      </c>
      <c r="W115" s="554">
        <v>0</v>
      </c>
      <c r="X115" s="554">
        <v>0</v>
      </c>
      <c r="Y115" s="554">
        <v>15425</v>
      </c>
      <c r="Z115" s="554">
        <v>634573.69999999995</v>
      </c>
      <c r="AA115" s="554">
        <v>80598</v>
      </c>
      <c r="AB115" s="554">
        <v>24105.75</v>
      </c>
      <c r="AC115" s="554">
        <v>74817.09</v>
      </c>
      <c r="AD115" s="554">
        <v>6779</v>
      </c>
      <c r="AE115" s="554">
        <v>57058.07</v>
      </c>
      <c r="AF115" s="554">
        <v>30310.75</v>
      </c>
      <c r="AG115" s="554">
        <v>0</v>
      </c>
      <c r="AH115" s="554">
        <v>89099.02</v>
      </c>
      <c r="AI115" s="554">
        <v>595649</v>
      </c>
      <c r="AJ115" s="554">
        <v>0</v>
      </c>
      <c r="AK115" s="554">
        <v>2933.89</v>
      </c>
      <c r="AL115" s="554">
        <v>6002</v>
      </c>
      <c r="AM115" s="554">
        <v>675.74</v>
      </c>
      <c r="AN115" s="554">
        <v>72618</v>
      </c>
      <c r="AO115" s="554">
        <v>7865.16</v>
      </c>
      <c r="AP115" s="554">
        <v>27552</v>
      </c>
      <c r="AQ115" s="554">
        <v>15356.5</v>
      </c>
      <c r="AR115" s="554">
        <v>9951</v>
      </c>
      <c r="AS115" s="554">
        <v>106946.62</v>
      </c>
      <c r="AT115" s="554">
        <v>16254.68</v>
      </c>
      <c r="AU115" s="554">
        <v>1031144.25</v>
      </c>
      <c r="AV115" s="554">
        <v>1936032</v>
      </c>
      <c r="AW115" s="554">
        <v>39024</v>
      </c>
      <c r="AX115" s="554">
        <v>458907.86</v>
      </c>
      <c r="AY115" s="554">
        <v>47979</v>
      </c>
      <c r="AZ115" s="554">
        <v>16128</v>
      </c>
      <c r="BA115" s="554">
        <v>57680</v>
      </c>
      <c r="BB115" s="554">
        <v>0</v>
      </c>
      <c r="BC115" s="554">
        <v>21355</v>
      </c>
      <c r="BD115" s="554">
        <v>61996</v>
      </c>
      <c r="BE115" s="554">
        <v>0</v>
      </c>
      <c r="BF115" s="554">
        <v>112510</v>
      </c>
      <c r="BG115" s="554">
        <v>46832</v>
      </c>
      <c r="BH115" s="554">
        <v>24636</v>
      </c>
      <c r="BI115" s="554">
        <v>28936.84</v>
      </c>
      <c r="BJ115" s="554">
        <v>52194</v>
      </c>
      <c r="BK115" s="554">
        <v>0</v>
      </c>
      <c r="BL115" s="554">
        <v>0</v>
      </c>
      <c r="BM115" s="554">
        <v>44598.5</v>
      </c>
      <c r="BN115" s="554">
        <v>24649.38</v>
      </c>
      <c r="BO115" s="554">
        <v>0</v>
      </c>
      <c r="BP115" s="554">
        <v>0</v>
      </c>
      <c r="BQ115" s="554">
        <v>0</v>
      </c>
      <c r="BR115" s="554">
        <v>0</v>
      </c>
      <c r="BS115" s="554">
        <v>0</v>
      </c>
      <c r="BT115" s="554">
        <v>12222</v>
      </c>
      <c r="BU115" s="554">
        <v>33562</v>
      </c>
      <c r="BV115" s="554">
        <v>0</v>
      </c>
      <c r="BW115" s="554">
        <v>13029.5</v>
      </c>
      <c r="BX115" s="554">
        <v>0</v>
      </c>
      <c r="BY115" s="554">
        <v>883889</v>
      </c>
      <c r="BZ115" s="554">
        <v>0</v>
      </c>
      <c r="CA115" s="554">
        <v>7.78</v>
      </c>
      <c r="CB115" s="554">
        <v>110655</v>
      </c>
      <c r="CC115" s="555">
        <f t="shared" si="10"/>
        <v>8121624.4400000004</v>
      </c>
    </row>
    <row r="116" spans="1:81" s="577" customFormat="1" ht="25.5" customHeight="1">
      <c r="A116" s="574" t="s">
        <v>1161</v>
      </c>
      <c r="B116" s="549" t="s">
        <v>12</v>
      </c>
      <c r="C116" s="550" t="s">
        <v>13</v>
      </c>
      <c r="D116" s="551"/>
      <c r="E116" s="550"/>
      <c r="F116" s="587" t="s">
        <v>759</v>
      </c>
      <c r="G116" s="588" t="s">
        <v>760</v>
      </c>
      <c r="H116" s="554">
        <v>1574955.97</v>
      </c>
      <c r="I116" s="578">
        <v>31450.75</v>
      </c>
      <c r="J116" s="578">
        <v>283150.08000000002</v>
      </c>
      <c r="K116" s="578">
        <v>0</v>
      </c>
      <c r="L116" s="578">
        <v>0</v>
      </c>
      <c r="M116" s="578">
        <v>0</v>
      </c>
      <c r="N116" s="578">
        <v>2753128</v>
      </c>
      <c r="O116" s="578">
        <v>19160177.75</v>
      </c>
      <c r="P116" s="578">
        <v>0</v>
      </c>
      <c r="Q116" s="578">
        <v>821838.64</v>
      </c>
      <c r="R116" s="578">
        <v>50068</v>
      </c>
      <c r="S116" s="578">
        <v>0</v>
      </c>
      <c r="T116" s="578">
        <v>105937.19</v>
      </c>
      <c r="U116" s="578">
        <v>747101.75</v>
      </c>
      <c r="V116" s="578">
        <v>0</v>
      </c>
      <c r="W116" s="578">
        <v>8770.56</v>
      </c>
      <c r="X116" s="578">
        <v>0</v>
      </c>
      <c r="Y116" s="578">
        <v>7863</v>
      </c>
      <c r="Z116" s="578">
        <v>2570462.7999999998</v>
      </c>
      <c r="AA116" s="578">
        <v>640255.86</v>
      </c>
      <c r="AB116" s="578">
        <v>2123582.48</v>
      </c>
      <c r="AC116" s="578">
        <v>45504</v>
      </c>
      <c r="AD116" s="578">
        <v>864054</v>
      </c>
      <c r="AE116" s="578">
        <v>18209.5</v>
      </c>
      <c r="AF116" s="578">
        <v>7663</v>
      </c>
      <c r="AG116" s="578">
        <v>0</v>
      </c>
      <c r="AH116" s="578">
        <v>0</v>
      </c>
      <c r="AI116" s="578">
        <v>16153359.5</v>
      </c>
      <c r="AJ116" s="578">
        <v>22188</v>
      </c>
      <c r="AK116" s="578">
        <v>0</v>
      </c>
      <c r="AL116" s="578">
        <v>10602</v>
      </c>
      <c r="AM116" s="578">
        <v>75288</v>
      </c>
      <c r="AN116" s="578">
        <v>55623</v>
      </c>
      <c r="AO116" s="578">
        <v>23583.360000000001</v>
      </c>
      <c r="AP116" s="578">
        <v>42344</v>
      </c>
      <c r="AQ116" s="578">
        <v>10933.5</v>
      </c>
      <c r="AR116" s="578">
        <v>0</v>
      </c>
      <c r="AS116" s="578">
        <v>7741</v>
      </c>
      <c r="AT116" s="578">
        <v>0</v>
      </c>
      <c r="AU116" s="578">
        <v>1755594.18</v>
      </c>
      <c r="AV116" s="578">
        <v>590873.94999999995</v>
      </c>
      <c r="AW116" s="578">
        <v>1956</v>
      </c>
      <c r="AX116" s="578">
        <v>168692</v>
      </c>
      <c r="AY116" s="578">
        <v>66133</v>
      </c>
      <c r="AZ116" s="578">
        <v>9314.8799999999992</v>
      </c>
      <c r="BA116" s="578">
        <v>135464.32000000001</v>
      </c>
      <c r="BB116" s="578">
        <v>389920.64</v>
      </c>
      <c r="BC116" s="578">
        <v>7396</v>
      </c>
      <c r="BD116" s="578">
        <v>0</v>
      </c>
      <c r="BE116" s="578">
        <v>5945.28</v>
      </c>
      <c r="BF116" s="578">
        <v>123526</v>
      </c>
      <c r="BG116" s="578">
        <v>0</v>
      </c>
      <c r="BH116" s="578">
        <v>11991</v>
      </c>
      <c r="BI116" s="578">
        <v>8351</v>
      </c>
      <c r="BJ116" s="578">
        <v>44722.04</v>
      </c>
      <c r="BK116" s="578">
        <v>0</v>
      </c>
      <c r="BL116" s="578">
        <v>0</v>
      </c>
      <c r="BM116" s="578">
        <v>987528.71</v>
      </c>
      <c r="BN116" s="578">
        <v>9062</v>
      </c>
      <c r="BO116" s="578">
        <v>0</v>
      </c>
      <c r="BP116" s="578">
        <v>0</v>
      </c>
      <c r="BQ116" s="578">
        <v>0</v>
      </c>
      <c r="BR116" s="578">
        <v>0</v>
      </c>
      <c r="BS116" s="578">
        <v>0</v>
      </c>
      <c r="BT116" s="578">
        <v>791250.78</v>
      </c>
      <c r="BU116" s="578">
        <v>15974.6</v>
      </c>
      <c r="BV116" s="578">
        <v>12475.06</v>
      </c>
      <c r="BW116" s="578">
        <v>45963</v>
      </c>
      <c r="BX116" s="578">
        <v>0</v>
      </c>
      <c r="BY116" s="578">
        <v>1349905</v>
      </c>
      <c r="BZ116" s="578">
        <v>0</v>
      </c>
      <c r="CA116" s="578">
        <v>24708</v>
      </c>
      <c r="CB116" s="578">
        <v>108573</v>
      </c>
      <c r="CC116" s="555">
        <f t="shared" si="10"/>
        <v>54881156.13000001</v>
      </c>
    </row>
    <row r="117" spans="1:81" s="577" customFormat="1" ht="25.5" customHeight="1">
      <c r="A117" s="574" t="s">
        <v>6757</v>
      </c>
      <c r="B117" s="549" t="s">
        <v>12</v>
      </c>
      <c r="C117" s="550" t="s">
        <v>13</v>
      </c>
      <c r="D117" s="551"/>
      <c r="E117" s="550"/>
      <c r="F117" s="587" t="s">
        <v>761</v>
      </c>
      <c r="G117" s="588" t="s">
        <v>762</v>
      </c>
      <c r="H117" s="554">
        <v>0</v>
      </c>
      <c r="I117" s="578">
        <v>0</v>
      </c>
      <c r="J117" s="578">
        <v>0</v>
      </c>
      <c r="K117" s="578">
        <v>0</v>
      </c>
      <c r="L117" s="578">
        <v>0</v>
      </c>
      <c r="M117" s="578">
        <v>0</v>
      </c>
      <c r="N117" s="578">
        <v>0</v>
      </c>
      <c r="O117" s="578">
        <v>0</v>
      </c>
      <c r="P117" s="578">
        <v>0</v>
      </c>
      <c r="Q117" s="578">
        <v>-134446.37</v>
      </c>
      <c r="R117" s="578">
        <v>0</v>
      </c>
      <c r="S117" s="578">
        <v>-1545</v>
      </c>
      <c r="T117" s="578">
        <v>-144902</v>
      </c>
      <c r="U117" s="578">
        <v>-59456</v>
      </c>
      <c r="V117" s="578">
        <v>0</v>
      </c>
      <c r="W117" s="578">
        <v>0</v>
      </c>
      <c r="X117" s="578">
        <v>0</v>
      </c>
      <c r="Y117" s="578">
        <v>0</v>
      </c>
      <c r="Z117" s="578">
        <v>-600151.5</v>
      </c>
      <c r="AA117" s="578">
        <v>-18465</v>
      </c>
      <c r="AB117" s="578">
        <v>-15175.55</v>
      </c>
      <c r="AC117" s="578">
        <v>0</v>
      </c>
      <c r="AD117" s="578">
        <v>-1900.5</v>
      </c>
      <c r="AE117" s="578">
        <v>0</v>
      </c>
      <c r="AF117" s="578">
        <v>0</v>
      </c>
      <c r="AG117" s="578">
        <v>0</v>
      </c>
      <c r="AH117" s="578">
        <v>0</v>
      </c>
      <c r="AI117" s="578">
        <v>0</v>
      </c>
      <c r="AJ117" s="578">
        <v>0</v>
      </c>
      <c r="AK117" s="578">
        <v>0</v>
      </c>
      <c r="AL117" s="578">
        <v>-5738</v>
      </c>
      <c r="AM117" s="578">
        <v>0</v>
      </c>
      <c r="AN117" s="578">
        <v>0</v>
      </c>
      <c r="AO117" s="578">
        <v>0</v>
      </c>
      <c r="AP117" s="578">
        <v>0</v>
      </c>
      <c r="AQ117" s="578">
        <v>0</v>
      </c>
      <c r="AR117" s="578">
        <v>0</v>
      </c>
      <c r="AS117" s="578">
        <v>-7866.5</v>
      </c>
      <c r="AT117" s="578">
        <v>0</v>
      </c>
      <c r="AU117" s="578">
        <v>0</v>
      </c>
      <c r="AV117" s="578">
        <v>-1936032</v>
      </c>
      <c r="AW117" s="578">
        <v>-39024</v>
      </c>
      <c r="AX117" s="578">
        <v>-351081.86</v>
      </c>
      <c r="AY117" s="578">
        <v>0</v>
      </c>
      <c r="AZ117" s="578">
        <v>-16128</v>
      </c>
      <c r="BA117" s="578">
        <v>-57680</v>
      </c>
      <c r="BB117" s="578">
        <v>0</v>
      </c>
      <c r="BC117" s="578">
        <v>0</v>
      </c>
      <c r="BD117" s="578">
        <v>-899</v>
      </c>
      <c r="BE117" s="578">
        <v>0</v>
      </c>
      <c r="BF117" s="578">
        <v>0</v>
      </c>
      <c r="BG117" s="578">
        <v>0</v>
      </c>
      <c r="BH117" s="578">
        <v>0</v>
      </c>
      <c r="BI117" s="578">
        <v>0</v>
      </c>
      <c r="BJ117" s="578">
        <v>-17670.849999999999</v>
      </c>
      <c r="BK117" s="578">
        <v>0</v>
      </c>
      <c r="BL117" s="578">
        <v>0</v>
      </c>
      <c r="BM117" s="578">
        <v>-7349.5</v>
      </c>
      <c r="BN117" s="578">
        <v>0</v>
      </c>
      <c r="BO117" s="578">
        <v>0</v>
      </c>
      <c r="BP117" s="578">
        <v>0</v>
      </c>
      <c r="BQ117" s="578">
        <v>0</v>
      </c>
      <c r="BR117" s="578">
        <v>0</v>
      </c>
      <c r="BS117" s="578">
        <v>0</v>
      </c>
      <c r="BT117" s="578">
        <v>-5895</v>
      </c>
      <c r="BU117" s="578">
        <v>-7721.2</v>
      </c>
      <c r="BV117" s="578">
        <v>0</v>
      </c>
      <c r="BW117" s="578">
        <v>-6525.75</v>
      </c>
      <c r="BX117" s="578">
        <v>0</v>
      </c>
      <c r="BY117" s="578">
        <v>0</v>
      </c>
      <c r="BZ117" s="578">
        <v>0</v>
      </c>
      <c r="CA117" s="578">
        <v>0</v>
      </c>
      <c r="CB117" s="578">
        <v>0</v>
      </c>
      <c r="CC117" s="555">
        <f t="shared" si="10"/>
        <v>-3435653.58</v>
      </c>
    </row>
    <row r="118" spans="1:81" s="577" customFormat="1" ht="25.5" customHeight="1">
      <c r="A118" s="574" t="s">
        <v>6757</v>
      </c>
      <c r="B118" s="549" t="s">
        <v>12</v>
      </c>
      <c r="C118" s="550" t="s">
        <v>13</v>
      </c>
      <c r="D118" s="551"/>
      <c r="E118" s="550"/>
      <c r="F118" s="580" t="s">
        <v>763</v>
      </c>
      <c r="G118" s="581" t="s">
        <v>764</v>
      </c>
      <c r="H118" s="554">
        <v>0</v>
      </c>
      <c r="I118" s="554">
        <v>12125.19</v>
      </c>
      <c r="J118" s="554">
        <v>26125.919999999998</v>
      </c>
      <c r="K118" s="554">
        <v>657387.31000000006</v>
      </c>
      <c r="L118" s="554">
        <v>129561.89</v>
      </c>
      <c r="M118" s="554">
        <v>0</v>
      </c>
      <c r="N118" s="554">
        <v>0</v>
      </c>
      <c r="O118" s="554">
        <v>144084.54999999999</v>
      </c>
      <c r="P118" s="554">
        <v>75225.2</v>
      </c>
      <c r="Q118" s="554">
        <v>0</v>
      </c>
      <c r="R118" s="554">
        <v>58438.07</v>
      </c>
      <c r="S118" s="554">
        <v>32464.62</v>
      </c>
      <c r="T118" s="554">
        <v>0</v>
      </c>
      <c r="U118" s="554">
        <v>0</v>
      </c>
      <c r="V118" s="554">
        <v>0</v>
      </c>
      <c r="W118" s="554">
        <v>88159.95</v>
      </c>
      <c r="X118" s="554">
        <v>85650</v>
      </c>
      <c r="Y118" s="554">
        <v>7061.05</v>
      </c>
      <c r="Z118" s="554">
        <v>768391.66</v>
      </c>
      <c r="AA118" s="554">
        <v>-53921.88</v>
      </c>
      <c r="AB118" s="554">
        <v>0</v>
      </c>
      <c r="AC118" s="554">
        <v>0</v>
      </c>
      <c r="AD118" s="554">
        <v>91338.42</v>
      </c>
      <c r="AE118" s="554">
        <v>0</v>
      </c>
      <c r="AF118" s="554">
        <v>72403.34</v>
      </c>
      <c r="AG118" s="554">
        <v>0</v>
      </c>
      <c r="AH118" s="554">
        <v>0</v>
      </c>
      <c r="AI118" s="554">
        <v>297968.33</v>
      </c>
      <c r="AJ118" s="554">
        <v>74184.05</v>
      </c>
      <c r="AK118" s="554">
        <v>6893.68</v>
      </c>
      <c r="AL118" s="554">
        <v>4208.08</v>
      </c>
      <c r="AM118" s="554">
        <v>105</v>
      </c>
      <c r="AN118" s="554">
        <v>382406.38</v>
      </c>
      <c r="AO118" s="554">
        <v>20955.48</v>
      </c>
      <c r="AP118" s="554">
        <v>23182.27</v>
      </c>
      <c r="AQ118" s="554">
        <v>22018.26</v>
      </c>
      <c r="AR118" s="554">
        <v>36114.74</v>
      </c>
      <c r="AS118" s="554">
        <v>19608.32</v>
      </c>
      <c r="AT118" s="554">
        <v>101118.97</v>
      </c>
      <c r="AU118" s="554">
        <v>1016400.84</v>
      </c>
      <c r="AV118" s="554">
        <v>4962235.3899999997</v>
      </c>
      <c r="AW118" s="554">
        <v>143195.72</v>
      </c>
      <c r="AX118" s="554">
        <v>624485.14</v>
      </c>
      <c r="AY118" s="554">
        <v>0</v>
      </c>
      <c r="AZ118" s="554">
        <v>14225.52</v>
      </c>
      <c r="BA118" s="554">
        <v>217704.07</v>
      </c>
      <c r="BB118" s="554">
        <v>936463.15</v>
      </c>
      <c r="BC118" s="554">
        <v>0</v>
      </c>
      <c r="BD118" s="554">
        <v>0</v>
      </c>
      <c r="BE118" s="554">
        <v>57762.89</v>
      </c>
      <c r="BF118" s="554">
        <v>88924.89</v>
      </c>
      <c r="BG118" s="554">
        <v>0</v>
      </c>
      <c r="BH118" s="554">
        <v>18213.57</v>
      </c>
      <c r="BI118" s="554">
        <v>34550.28</v>
      </c>
      <c r="BJ118" s="554">
        <v>-1375</v>
      </c>
      <c r="BK118" s="554">
        <v>0</v>
      </c>
      <c r="BL118" s="554">
        <v>0</v>
      </c>
      <c r="BM118" s="554">
        <v>27422.51</v>
      </c>
      <c r="BN118" s="554">
        <v>153480.98000000001</v>
      </c>
      <c r="BO118" s="554">
        <v>15174.62</v>
      </c>
      <c r="BP118" s="554">
        <v>28017.77</v>
      </c>
      <c r="BQ118" s="554">
        <v>1606.21</v>
      </c>
      <c r="BR118" s="554">
        <v>26323.72</v>
      </c>
      <c r="BS118" s="554">
        <v>0</v>
      </c>
      <c r="BT118" s="554">
        <v>0</v>
      </c>
      <c r="BU118" s="554">
        <v>64558.5</v>
      </c>
      <c r="BV118" s="554">
        <v>0</v>
      </c>
      <c r="BW118" s="554">
        <v>140997.15</v>
      </c>
      <c r="BX118" s="554">
        <v>13959.32</v>
      </c>
      <c r="BY118" s="554">
        <v>1000346.55</v>
      </c>
      <c r="BZ118" s="554">
        <v>34114.92</v>
      </c>
      <c r="CA118" s="554">
        <v>310.20999999999998</v>
      </c>
      <c r="CB118" s="554">
        <v>40016.71</v>
      </c>
      <c r="CC118" s="555">
        <f t="shared" si="10"/>
        <v>12842374.480000006</v>
      </c>
    </row>
    <row r="119" spans="1:81" s="577" customFormat="1" ht="25.5" customHeight="1">
      <c r="A119" s="574" t="s">
        <v>6757</v>
      </c>
      <c r="B119" s="549" t="s">
        <v>12</v>
      </c>
      <c r="C119" s="550" t="s">
        <v>13</v>
      </c>
      <c r="D119" s="551"/>
      <c r="E119" s="550"/>
      <c r="F119" s="580" t="s">
        <v>134</v>
      </c>
      <c r="G119" s="581" t="s">
        <v>135</v>
      </c>
      <c r="H119" s="576">
        <v>0</v>
      </c>
      <c r="I119" s="576">
        <v>1725</v>
      </c>
      <c r="J119" s="576">
        <v>0</v>
      </c>
      <c r="K119" s="576">
        <v>0</v>
      </c>
      <c r="L119" s="576">
        <v>0</v>
      </c>
      <c r="M119" s="575">
        <v>7360</v>
      </c>
      <c r="N119" s="576">
        <v>0</v>
      </c>
      <c r="O119" s="576">
        <v>0</v>
      </c>
      <c r="P119" s="576">
        <v>0</v>
      </c>
      <c r="Q119" s="576">
        <v>0</v>
      </c>
      <c r="R119" s="576">
        <v>0</v>
      </c>
      <c r="S119" s="576">
        <v>0</v>
      </c>
      <c r="T119" s="576">
        <v>21250</v>
      </c>
      <c r="U119" s="576">
        <v>0</v>
      </c>
      <c r="V119" s="576">
        <v>0</v>
      </c>
      <c r="W119" s="576">
        <v>0</v>
      </c>
      <c r="X119" s="576">
        <v>0</v>
      </c>
      <c r="Y119" s="576">
        <v>0</v>
      </c>
      <c r="Z119" s="576">
        <v>0</v>
      </c>
      <c r="AA119" s="576">
        <v>0</v>
      </c>
      <c r="AB119" s="576">
        <v>0</v>
      </c>
      <c r="AC119" s="575">
        <v>0</v>
      </c>
      <c r="AD119" s="576">
        <v>0</v>
      </c>
      <c r="AE119" s="576">
        <v>0</v>
      </c>
      <c r="AF119" s="576">
        <v>0</v>
      </c>
      <c r="AG119" s="575">
        <v>0</v>
      </c>
      <c r="AH119" s="575">
        <v>0</v>
      </c>
      <c r="AI119" s="576">
        <v>3687659.54</v>
      </c>
      <c r="AJ119" s="576">
        <v>0</v>
      </c>
      <c r="AK119" s="576">
        <v>0</v>
      </c>
      <c r="AL119" s="576">
        <v>0</v>
      </c>
      <c r="AM119" s="576">
        <v>0</v>
      </c>
      <c r="AN119" s="576">
        <v>0</v>
      </c>
      <c r="AO119" s="576">
        <v>0</v>
      </c>
      <c r="AP119" s="576">
        <v>0</v>
      </c>
      <c r="AQ119" s="576">
        <v>0</v>
      </c>
      <c r="AR119" s="576">
        <v>0</v>
      </c>
      <c r="AS119" s="575">
        <v>0</v>
      </c>
      <c r="AT119" s="576">
        <v>0</v>
      </c>
      <c r="AU119" s="576">
        <v>0</v>
      </c>
      <c r="AV119" s="576">
        <v>0</v>
      </c>
      <c r="AW119" s="576">
        <v>0</v>
      </c>
      <c r="AX119" s="576">
        <v>0</v>
      </c>
      <c r="AY119" s="576">
        <v>0</v>
      </c>
      <c r="AZ119" s="576">
        <v>0</v>
      </c>
      <c r="BA119" s="576">
        <v>0</v>
      </c>
      <c r="BB119" s="576">
        <v>0</v>
      </c>
      <c r="BC119" s="575">
        <v>0</v>
      </c>
      <c r="BD119" s="575">
        <v>0</v>
      </c>
      <c r="BE119" s="576">
        <v>0</v>
      </c>
      <c r="BF119" s="576">
        <v>0</v>
      </c>
      <c r="BG119" s="576">
        <v>0</v>
      </c>
      <c r="BH119" s="576">
        <v>0</v>
      </c>
      <c r="BI119" s="576">
        <v>0</v>
      </c>
      <c r="BJ119" s="576">
        <v>0</v>
      </c>
      <c r="BK119" s="576">
        <v>0</v>
      </c>
      <c r="BL119" s="575">
        <v>0</v>
      </c>
      <c r="BM119" s="576">
        <v>777892.26</v>
      </c>
      <c r="BN119" s="576">
        <v>0</v>
      </c>
      <c r="BO119" s="576">
        <v>0</v>
      </c>
      <c r="BP119" s="575">
        <v>0</v>
      </c>
      <c r="BQ119" s="576">
        <v>0</v>
      </c>
      <c r="BR119" s="576">
        <v>9840</v>
      </c>
      <c r="BS119" s="576">
        <v>0</v>
      </c>
      <c r="BT119" s="576">
        <v>798467</v>
      </c>
      <c r="BU119" s="575">
        <v>0</v>
      </c>
      <c r="BV119" s="576">
        <v>0</v>
      </c>
      <c r="BW119" s="576">
        <v>0</v>
      </c>
      <c r="BX119" s="576">
        <v>0</v>
      </c>
      <c r="BY119" s="576">
        <v>0</v>
      </c>
      <c r="BZ119" s="576">
        <v>0</v>
      </c>
      <c r="CA119" s="576">
        <v>0</v>
      </c>
      <c r="CB119" s="576">
        <v>1180</v>
      </c>
      <c r="CC119" s="555">
        <f t="shared" si="10"/>
        <v>5305373.8</v>
      </c>
    </row>
    <row r="120" spans="1:81" s="577" customFormat="1" ht="25.5" customHeight="1">
      <c r="A120" s="574" t="s">
        <v>6757</v>
      </c>
      <c r="B120" s="549" t="s">
        <v>12</v>
      </c>
      <c r="C120" s="550" t="s">
        <v>13</v>
      </c>
      <c r="D120" s="551">
        <v>43050</v>
      </c>
      <c r="E120" s="550" t="s">
        <v>878</v>
      </c>
      <c r="F120" s="552" t="s">
        <v>136</v>
      </c>
      <c r="G120" s="553" t="s">
        <v>137</v>
      </c>
      <c r="H120" s="575">
        <v>0</v>
      </c>
      <c r="I120" s="575">
        <v>0</v>
      </c>
      <c r="J120" s="576">
        <v>0</v>
      </c>
      <c r="K120" s="575">
        <v>0</v>
      </c>
      <c r="L120" s="575">
        <v>0</v>
      </c>
      <c r="M120" s="575">
        <v>0</v>
      </c>
      <c r="N120" s="575">
        <v>0</v>
      </c>
      <c r="O120" s="575">
        <v>0</v>
      </c>
      <c r="P120" s="576">
        <v>0</v>
      </c>
      <c r="Q120" s="576">
        <v>0</v>
      </c>
      <c r="R120" s="575">
        <v>0</v>
      </c>
      <c r="S120" s="575">
        <v>0</v>
      </c>
      <c r="T120" s="576">
        <v>1000</v>
      </c>
      <c r="U120" s="576">
        <v>607600</v>
      </c>
      <c r="V120" s="575">
        <v>0</v>
      </c>
      <c r="W120" s="575">
        <v>0</v>
      </c>
      <c r="X120" s="575">
        <v>0</v>
      </c>
      <c r="Y120" s="575">
        <v>0</v>
      </c>
      <c r="Z120" s="576">
        <v>32238</v>
      </c>
      <c r="AA120" s="576">
        <v>2080</v>
      </c>
      <c r="AB120" s="576">
        <v>0</v>
      </c>
      <c r="AC120" s="575">
        <v>0</v>
      </c>
      <c r="AD120" s="575">
        <v>0</v>
      </c>
      <c r="AE120" s="575">
        <v>0</v>
      </c>
      <c r="AF120" s="575">
        <v>0</v>
      </c>
      <c r="AG120" s="575">
        <v>0</v>
      </c>
      <c r="AH120" s="575">
        <v>0</v>
      </c>
      <c r="AI120" s="576">
        <v>600</v>
      </c>
      <c r="AJ120" s="576">
        <v>0</v>
      </c>
      <c r="AK120" s="575">
        <v>0</v>
      </c>
      <c r="AL120" s="575">
        <v>0</v>
      </c>
      <c r="AM120" s="576">
        <v>0</v>
      </c>
      <c r="AN120" s="575">
        <v>0</v>
      </c>
      <c r="AO120" s="576">
        <v>0</v>
      </c>
      <c r="AP120" s="576">
        <v>0</v>
      </c>
      <c r="AQ120" s="576">
        <v>0</v>
      </c>
      <c r="AR120" s="576">
        <v>0</v>
      </c>
      <c r="AS120" s="576">
        <v>0</v>
      </c>
      <c r="AT120" s="575">
        <v>0</v>
      </c>
      <c r="AU120" s="576">
        <v>0</v>
      </c>
      <c r="AV120" s="576">
        <v>0</v>
      </c>
      <c r="AW120" s="576">
        <v>0</v>
      </c>
      <c r="AX120" s="576">
        <v>0</v>
      </c>
      <c r="AY120" s="575">
        <v>0</v>
      </c>
      <c r="AZ120" s="575">
        <v>0</v>
      </c>
      <c r="BA120" s="575">
        <v>0</v>
      </c>
      <c r="BB120" s="576">
        <v>0</v>
      </c>
      <c r="BC120" s="575">
        <v>0</v>
      </c>
      <c r="BD120" s="575">
        <v>0</v>
      </c>
      <c r="BE120" s="576">
        <v>0</v>
      </c>
      <c r="BF120" s="575">
        <v>0</v>
      </c>
      <c r="BG120" s="575">
        <v>0</v>
      </c>
      <c r="BH120" s="575">
        <v>0</v>
      </c>
      <c r="BI120" s="576">
        <v>0</v>
      </c>
      <c r="BJ120" s="576">
        <v>0</v>
      </c>
      <c r="BK120" s="575">
        <v>0</v>
      </c>
      <c r="BL120" s="575">
        <v>0</v>
      </c>
      <c r="BM120" s="575">
        <v>0</v>
      </c>
      <c r="BN120" s="575">
        <v>0</v>
      </c>
      <c r="BO120" s="575">
        <v>0</v>
      </c>
      <c r="BP120" s="575">
        <v>0</v>
      </c>
      <c r="BQ120" s="575">
        <v>0</v>
      </c>
      <c r="BR120" s="575">
        <v>0</v>
      </c>
      <c r="BS120" s="575">
        <v>0</v>
      </c>
      <c r="BT120" s="576">
        <v>30948</v>
      </c>
      <c r="BU120" s="576">
        <v>0</v>
      </c>
      <c r="BV120" s="576">
        <v>0</v>
      </c>
      <c r="BW120" s="576">
        <v>0</v>
      </c>
      <c r="BX120" s="576">
        <v>0</v>
      </c>
      <c r="BY120" s="575">
        <v>0</v>
      </c>
      <c r="BZ120" s="576">
        <v>0</v>
      </c>
      <c r="CA120" s="575">
        <v>0</v>
      </c>
      <c r="CB120" s="576">
        <v>0</v>
      </c>
      <c r="CC120" s="555">
        <f t="shared" si="10"/>
        <v>674466</v>
      </c>
    </row>
    <row r="121" spans="1:81" s="547" customFormat="1" ht="25.5" customHeight="1">
      <c r="A121" s="548" t="s">
        <v>1160</v>
      </c>
      <c r="B121" s="549" t="s">
        <v>0</v>
      </c>
      <c r="C121" s="550" t="s">
        <v>1</v>
      </c>
      <c r="D121" s="589"/>
      <c r="E121" s="590"/>
      <c r="F121" s="591" t="s">
        <v>6095</v>
      </c>
      <c r="G121" s="592" t="s">
        <v>6097</v>
      </c>
      <c r="H121" s="554">
        <v>285884039.50999999</v>
      </c>
      <c r="I121" s="554">
        <v>18344238.5</v>
      </c>
      <c r="J121" s="554">
        <v>30894292.199999999</v>
      </c>
      <c r="K121" s="554">
        <v>1744510.04</v>
      </c>
      <c r="L121" s="554">
        <v>1135258</v>
      </c>
      <c r="M121" s="554">
        <v>10919126.91</v>
      </c>
      <c r="N121" s="554">
        <v>220805689.75</v>
      </c>
      <c r="O121" s="554">
        <v>7203855.2000000002</v>
      </c>
      <c r="P121" s="554">
        <v>119720</v>
      </c>
      <c r="Q121" s="554">
        <v>117717848.61</v>
      </c>
      <c r="R121" s="554">
        <v>85840</v>
      </c>
      <c r="S121" s="554">
        <v>1874426.66</v>
      </c>
      <c r="T121" s="554">
        <v>979400</v>
      </c>
      <c r="U121" s="554">
        <v>506360</v>
      </c>
      <c r="V121" s="554">
        <v>163920</v>
      </c>
      <c r="W121" s="554">
        <v>2401724.7999999998</v>
      </c>
      <c r="X121" s="554">
        <v>175069.92</v>
      </c>
      <c r="Y121" s="554">
        <v>4694213</v>
      </c>
      <c r="Z121" s="554">
        <v>269248827.51999998</v>
      </c>
      <c r="AA121" s="554">
        <v>7333426.7999999998</v>
      </c>
      <c r="AB121" s="554">
        <v>223032.18</v>
      </c>
      <c r="AC121" s="554">
        <v>5486605</v>
      </c>
      <c r="AD121" s="554">
        <v>867007.26</v>
      </c>
      <c r="AE121" s="554">
        <v>1903657.36</v>
      </c>
      <c r="AF121" s="554">
        <v>169980</v>
      </c>
      <c r="AG121" s="554">
        <v>948900</v>
      </c>
      <c r="AH121" s="554">
        <v>1425846</v>
      </c>
      <c r="AI121" s="554">
        <v>121180390</v>
      </c>
      <c r="AJ121" s="554">
        <v>1076900</v>
      </c>
      <c r="AK121" s="554">
        <v>187140</v>
      </c>
      <c r="AL121" s="554">
        <v>48120</v>
      </c>
      <c r="AM121" s="554">
        <v>11840</v>
      </c>
      <c r="AN121" s="554">
        <v>1384342.5</v>
      </c>
      <c r="AO121" s="554">
        <v>819877</v>
      </c>
      <c r="AP121" s="554">
        <v>518432</v>
      </c>
      <c r="AQ121" s="554">
        <v>804620</v>
      </c>
      <c r="AR121" s="554">
        <v>203180</v>
      </c>
      <c r="AS121" s="554">
        <v>0</v>
      </c>
      <c r="AT121" s="554">
        <v>100800</v>
      </c>
      <c r="AU121" s="554">
        <v>41044959</v>
      </c>
      <c r="AV121" s="554">
        <v>213868.88</v>
      </c>
      <c r="AW121" s="554">
        <v>204501</v>
      </c>
      <c r="AX121" s="554">
        <v>296600</v>
      </c>
      <c r="AY121" s="554">
        <v>963891</v>
      </c>
      <c r="AZ121" s="554">
        <v>4400</v>
      </c>
      <c r="BA121" s="554">
        <v>302100</v>
      </c>
      <c r="BB121" s="554">
        <v>98033650</v>
      </c>
      <c r="BC121" s="554">
        <v>1145541.93</v>
      </c>
      <c r="BD121" s="554">
        <v>13209529.5</v>
      </c>
      <c r="BE121" s="554">
        <v>4014065.83</v>
      </c>
      <c r="BF121" s="554">
        <v>1755992</v>
      </c>
      <c r="BG121" s="554">
        <v>2969093</v>
      </c>
      <c r="BH121" s="554">
        <v>26577584</v>
      </c>
      <c r="BI121" s="554">
        <v>4558908.0999999996</v>
      </c>
      <c r="BJ121" s="554">
        <v>6324899</v>
      </c>
      <c r="BK121" s="554">
        <v>219176.75</v>
      </c>
      <c r="BL121" s="554">
        <v>172480</v>
      </c>
      <c r="BM121" s="554">
        <v>105959307.75</v>
      </c>
      <c r="BN121" s="554">
        <v>96720</v>
      </c>
      <c r="BO121" s="554">
        <v>0</v>
      </c>
      <c r="BP121" s="554">
        <v>375300</v>
      </c>
      <c r="BQ121" s="554">
        <v>4187470</v>
      </c>
      <c r="BR121" s="554">
        <v>4342645</v>
      </c>
      <c r="BS121" s="554">
        <v>119468.55</v>
      </c>
      <c r="BT121" s="554">
        <v>107517099.25</v>
      </c>
      <c r="BU121" s="554">
        <v>8592718</v>
      </c>
      <c r="BV121" s="554">
        <v>2637796.16</v>
      </c>
      <c r="BW121" s="554">
        <v>2692765</v>
      </c>
      <c r="BX121" s="554">
        <v>777034</v>
      </c>
      <c r="BY121" s="554">
        <v>25027079</v>
      </c>
      <c r="BZ121" s="554">
        <v>1350762</v>
      </c>
      <c r="CA121" s="554">
        <v>7930120</v>
      </c>
      <c r="CB121" s="554">
        <v>1787714.46</v>
      </c>
      <c r="CC121" s="555">
        <f>SUM(H121:CB121)</f>
        <v>1594997695.8799999</v>
      </c>
    </row>
    <row r="122" spans="1:81" s="547" customFormat="1" ht="25.5" customHeight="1">
      <c r="A122" s="548" t="s">
        <v>1161</v>
      </c>
      <c r="B122" s="549" t="s">
        <v>0</v>
      </c>
      <c r="C122" s="550" t="s">
        <v>1</v>
      </c>
      <c r="D122" s="589"/>
      <c r="E122" s="590"/>
      <c r="F122" s="591" t="s">
        <v>6096</v>
      </c>
      <c r="G122" s="592" t="s">
        <v>6800</v>
      </c>
      <c r="H122" s="554">
        <v>174028076.24000001</v>
      </c>
      <c r="I122" s="554">
        <v>10078220.699999999</v>
      </c>
      <c r="J122" s="554">
        <v>20638820.359999999</v>
      </c>
      <c r="K122" s="554">
        <v>14557525.109999999</v>
      </c>
      <c r="L122" s="554">
        <v>20225855.82</v>
      </c>
      <c r="M122" s="554">
        <v>6963578.7800000003</v>
      </c>
      <c r="N122" s="554">
        <v>119942692.48999999</v>
      </c>
      <c r="O122" s="554">
        <v>34757457.340000004</v>
      </c>
      <c r="P122" s="554">
        <v>0</v>
      </c>
      <c r="Q122" s="554">
        <v>2347454.56</v>
      </c>
      <c r="R122" s="554">
        <v>550155</v>
      </c>
      <c r="S122" s="554">
        <v>6640565.9400000004</v>
      </c>
      <c r="T122" s="554">
        <v>7306753.79</v>
      </c>
      <c r="U122" s="554">
        <v>9474322.3699999992</v>
      </c>
      <c r="V122" s="554">
        <v>58778</v>
      </c>
      <c r="W122" s="554">
        <v>16618038.52</v>
      </c>
      <c r="X122" s="554">
        <v>9279918.6799999997</v>
      </c>
      <c r="Y122" s="554">
        <v>7622954</v>
      </c>
      <c r="Z122" s="554">
        <v>100791954.39</v>
      </c>
      <c r="AA122" s="554">
        <v>3480885.45</v>
      </c>
      <c r="AB122" s="554">
        <v>2782718.48</v>
      </c>
      <c r="AC122" s="554">
        <v>18411071.350000001</v>
      </c>
      <c r="AD122" s="554">
        <v>4385228.4400000004</v>
      </c>
      <c r="AE122" s="554">
        <v>9084145.2100000009</v>
      </c>
      <c r="AF122" s="554">
        <v>57674.6</v>
      </c>
      <c r="AG122" s="554">
        <v>2655.4</v>
      </c>
      <c r="AH122" s="554">
        <v>8538816</v>
      </c>
      <c r="AI122" s="554">
        <v>60980366.469999999</v>
      </c>
      <c r="AJ122" s="554">
        <v>353377.32</v>
      </c>
      <c r="AK122" s="554">
        <v>58262.37</v>
      </c>
      <c r="AL122" s="554">
        <v>2116597.09</v>
      </c>
      <c r="AM122" s="554">
        <v>0</v>
      </c>
      <c r="AN122" s="554">
        <v>5089395.74</v>
      </c>
      <c r="AO122" s="554">
        <v>138827.01999999999</v>
      </c>
      <c r="AP122" s="554">
        <v>233426.88</v>
      </c>
      <c r="AQ122" s="554">
        <v>229705.56</v>
      </c>
      <c r="AR122" s="554">
        <v>197786.32</v>
      </c>
      <c r="AS122" s="554">
        <v>0</v>
      </c>
      <c r="AT122" s="554">
        <v>764082.39</v>
      </c>
      <c r="AU122" s="554">
        <v>5660669.5800000001</v>
      </c>
      <c r="AV122" s="554">
        <v>244584.5</v>
      </c>
      <c r="AW122" s="554">
        <v>627643</v>
      </c>
      <c r="AX122" s="554">
        <v>481578.47</v>
      </c>
      <c r="AY122" s="554">
        <v>826417</v>
      </c>
      <c r="AZ122" s="554">
        <v>0</v>
      </c>
      <c r="BA122" s="554">
        <v>546036.74</v>
      </c>
      <c r="BB122" s="554">
        <v>112287637.34</v>
      </c>
      <c r="BC122" s="554">
        <v>424861.38</v>
      </c>
      <c r="BD122" s="554">
        <v>206767.25</v>
      </c>
      <c r="BE122" s="554">
        <v>0</v>
      </c>
      <c r="BF122" s="554">
        <v>2583514.65</v>
      </c>
      <c r="BG122" s="554">
        <v>108716</v>
      </c>
      <c r="BH122" s="554">
        <v>76893508</v>
      </c>
      <c r="BI122" s="554">
        <v>808975.4</v>
      </c>
      <c r="BJ122" s="554">
        <v>703712.67</v>
      </c>
      <c r="BK122" s="554">
        <v>6994258.7699999996</v>
      </c>
      <c r="BL122" s="554">
        <v>1086511</v>
      </c>
      <c r="BM122" s="554">
        <v>64888558.899999999</v>
      </c>
      <c r="BN122" s="554">
        <v>0</v>
      </c>
      <c r="BO122" s="554">
        <v>0</v>
      </c>
      <c r="BP122" s="554">
        <v>63853.5</v>
      </c>
      <c r="BQ122" s="554">
        <v>12194981.9</v>
      </c>
      <c r="BR122" s="554">
        <v>5249298</v>
      </c>
      <c r="BS122" s="554">
        <v>0</v>
      </c>
      <c r="BT122" s="554">
        <v>253174.36</v>
      </c>
      <c r="BU122" s="554">
        <v>257374.29</v>
      </c>
      <c r="BV122" s="554">
        <v>8005373.1299999999</v>
      </c>
      <c r="BW122" s="554">
        <v>4428195.97</v>
      </c>
      <c r="BX122" s="554">
        <v>6389539.0999999996</v>
      </c>
      <c r="BY122" s="554">
        <v>7802782.3300000001</v>
      </c>
      <c r="BZ122" s="554">
        <v>1302499.44</v>
      </c>
      <c r="CA122" s="554">
        <v>7783023.1299999999</v>
      </c>
      <c r="CB122" s="554">
        <v>349699</v>
      </c>
      <c r="CC122" s="555">
        <f>SUM(H122:CB122)</f>
        <v>1008241888.9800004</v>
      </c>
    </row>
    <row r="123" spans="1:81" s="568" customFormat="1" ht="25.5" customHeight="1">
      <c r="A123" s="566"/>
      <c r="B123" s="1149" t="s">
        <v>6801</v>
      </c>
      <c r="C123" s="1150"/>
      <c r="D123" s="1150"/>
      <c r="E123" s="1150"/>
      <c r="F123" s="1150"/>
      <c r="G123" s="1151"/>
      <c r="H123" s="567">
        <f>SUM(H98:H122)</f>
        <v>848797752.3499999</v>
      </c>
      <c r="I123" s="567">
        <f t="shared" ref="I123:BT123" si="17">SUM(I98:I122)</f>
        <v>90900656.030000001</v>
      </c>
      <c r="J123" s="567">
        <f t="shared" si="17"/>
        <v>129032570.23</v>
      </c>
      <c r="K123" s="567">
        <f t="shared" si="17"/>
        <v>33797198.599999994</v>
      </c>
      <c r="L123" s="567">
        <f t="shared" si="17"/>
        <v>30773526.490000002</v>
      </c>
      <c r="M123" s="567">
        <f t="shared" si="17"/>
        <v>19967001.41</v>
      </c>
      <c r="N123" s="567">
        <f t="shared" si="17"/>
        <v>622643104.25</v>
      </c>
      <c r="O123" s="567">
        <f t="shared" si="17"/>
        <v>126889172.72</v>
      </c>
      <c r="P123" s="567">
        <f t="shared" si="17"/>
        <v>9588604.5199999996</v>
      </c>
      <c r="Q123" s="567">
        <f t="shared" si="17"/>
        <v>255549164.47999996</v>
      </c>
      <c r="R123" s="567">
        <f t="shared" si="17"/>
        <v>9603966.5800000001</v>
      </c>
      <c r="S123" s="567">
        <f t="shared" si="17"/>
        <v>27032332.560000002</v>
      </c>
      <c r="T123" s="567">
        <f t="shared" si="17"/>
        <v>83921328.070000008</v>
      </c>
      <c r="U123" s="567">
        <f t="shared" si="17"/>
        <v>82096461.060000017</v>
      </c>
      <c r="V123" s="567">
        <f t="shared" si="17"/>
        <v>1024712</v>
      </c>
      <c r="W123" s="567">
        <f t="shared" si="17"/>
        <v>29829780.619999997</v>
      </c>
      <c r="X123" s="567">
        <f t="shared" si="17"/>
        <v>23979298.640000001</v>
      </c>
      <c r="Y123" s="567">
        <f t="shared" si="17"/>
        <v>17882101.300000001</v>
      </c>
      <c r="Z123" s="567">
        <f t="shared" si="17"/>
        <v>617192506.28999996</v>
      </c>
      <c r="AA123" s="567">
        <f t="shared" si="17"/>
        <v>56589497.329999991</v>
      </c>
      <c r="AB123" s="567">
        <f t="shared" si="17"/>
        <v>12493281.34</v>
      </c>
      <c r="AC123" s="567">
        <f t="shared" si="17"/>
        <v>88036258.670000017</v>
      </c>
      <c r="AD123" s="567">
        <f t="shared" si="17"/>
        <v>14873859.789999999</v>
      </c>
      <c r="AE123" s="567">
        <f t="shared" si="17"/>
        <v>21335086.539999999</v>
      </c>
      <c r="AF123" s="567">
        <f t="shared" si="17"/>
        <v>15763750.369999999</v>
      </c>
      <c r="AG123" s="567">
        <f t="shared" si="17"/>
        <v>4433978.4000000004</v>
      </c>
      <c r="AH123" s="567">
        <f t="shared" si="17"/>
        <v>17407126.02</v>
      </c>
      <c r="AI123" s="567">
        <f t="shared" si="17"/>
        <v>415343721.46000004</v>
      </c>
      <c r="AJ123" s="567">
        <f t="shared" si="17"/>
        <v>10148579.520000001</v>
      </c>
      <c r="AK123" s="567">
        <f t="shared" si="17"/>
        <v>4010469.66</v>
      </c>
      <c r="AL123" s="567">
        <f t="shared" si="17"/>
        <v>5550556.1699999999</v>
      </c>
      <c r="AM123" s="567">
        <f t="shared" si="17"/>
        <v>2968391.3800000004</v>
      </c>
      <c r="AN123" s="567">
        <f t="shared" si="17"/>
        <v>18059490.920000002</v>
      </c>
      <c r="AO123" s="567">
        <f t="shared" si="17"/>
        <v>7332622.2000000002</v>
      </c>
      <c r="AP123" s="567">
        <f t="shared" si="17"/>
        <v>5568532.7599999998</v>
      </c>
      <c r="AQ123" s="567">
        <f t="shared" si="17"/>
        <v>23944050.949999999</v>
      </c>
      <c r="AR123" s="567">
        <f t="shared" si="17"/>
        <v>3770126.22</v>
      </c>
      <c r="AS123" s="567">
        <f t="shared" si="17"/>
        <v>3591078.94</v>
      </c>
      <c r="AT123" s="567">
        <f t="shared" si="17"/>
        <v>7088805.0399999991</v>
      </c>
      <c r="AU123" s="567">
        <f t="shared" si="17"/>
        <v>138773654.62</v>
      </c>
      <c r="AV123" s="567">
        <f t="shared" si="17"/>
        <v>14522967.959999999</v>
      </c>
      <c r="AW123" s="567">
        <f t="shared" si="17"/>
        <v>8402810.0800000001</v>
      </c>
      <c r="AX123" s="567">
        <f t="shared" si="17"/>
        <v>8157723.5299999984</v>
      </c>
      <c r="AY123" s="567">
        <f t="shared" si="17"/>
        <v>6509336.9000000004</v>
      </c>
      <c r="AZ123" s="567">
        <f t="shared" si="17"/>
        <v>898177.47</v>
      </c>
      <c r="BA123" s="567">
        <f t="shared" si="17"/>
        <v>5462118.8900000006</v>
      </c>
      <c r="BB123" s="567">
        <f t="shared" si="17"/>
        <v>427432464.10000002</v>
      </c>
      <c r="BC123" s="567">
        <f t="shared" si="17"/>
        <v>5609706.3099999996</v>
      </c>
      <c r="BD123" s="567">
        <f t="shared" si="17"/>
        <v>47876516.649999999</v>
      </c>
      <c r="BE123" s="567">
        <f t="shared" si="17"/>
        <v>36030961.899999999</v>
      </c>
      <c r="BF123" s="567">
        <f t="shared" si="17"/>
        <v>31535798.539999999</v>
      </c>
      <c r="BG123" s="567">
        <f t="shared" si="17"/>
        <v>15532890.5</v>
      </c>
      <c r="BH123" s="567">
        <f t="shared" si="17"/>
        <v>138068586.56999999</v>
      </c>
      <c r="BI123" s="567">
        <f t="shared" si="17"/>
        <v>24541523.170000002</v>
      </c>
      <c r="BJ123" s="567">
        <f t="shared" si="17"/>
        <v>15744045.299999999</v>
      </c>
      <c r="BK123" s="567">
        <f t="shared" si="17"/>
        <v>8379814.7699999996</v>
      </c>
      <c r="BL123" s="567">
        <f t="shared" si="17"/>
        <v>3214672.5</v>
      </c>
      <c r="BM123" s="567">
        <f t="shared" si="17"/>
        <v>540027463.30999994</v>
      </c>
      <c r="BN123" s="567">
        <f t="shared" si="17"/>
        <v>39342293.68</v>
      </c>
      <c r="BO123" s="567">
        <f t="shared" si="17"/>
        <v>6051208.21</v>
      </c>
      <c r="BP123" s="567">
        <f t="shared" si="17"/>
        <v>3458480.23</v>
      </c>
      <c r="BQ123" s="567">
        <f t="shared" si="17"/>
        <v>20507902.460000001</v>
      </c>
      <c r="BR123" s="567">
        <f t="shared" si="17"/>
        <v>21957925.020000003</v>
      </c>
      <c r="BS123" s="567">
        <f t="shared" si="17"/>
        <v>2476389.2999999998</v>
      </c>
      <c r="BT123" s="567">
        <f t="shared" si="17"/>
        <v>207506629.63</v>
      </c>
      <c r="BU123" s="567">
        <f t="shared" ref="BU123:CC123" si="18">SUM(BU98:BU122)</f>
        <v>13113907</v>
      </c>
      <c r="BV123" s="567">
        <f t="shared" si="18"/>
        <v>23349411.030000001</v>
      </c>
      <c r="BW123" s="567">
        <f t="shared" si="18"/>
        <v>17491122.890000001</v>
      </c>
      <c r="BX123" s="567">
        <f t="shared" si="18"/>
        <v>17299649.210000001</v>
      </c>
      <c r="BY123" s="567">
        <f t="shared" si="18"/>
        <v>117326983.71999998</v>
      </c>
      <c r="BZ123" s="567">
        <f t="shared" si="18"/>
        <v>6464367.4800000004</v>
      </c>
      <c r="CA123" s="567">
        <f t="shared" si="18"/>
        <v>19403509.620000001</v>
      </c>
      <c r="CB123" s="567">
        <f t="shared" si="18"/>
        <v>5514679.29</v>
      </c>
      <c r="CC123" s="567">
        <f t="shared" si="18"/>
        <v>5796796193.7200012</v>
      </c>
    </row>
    <row r="124" spans="1:81" s="577" customFormat="1" ht="25.5" customHeight="1">
      <c r="A124" s="574" t="s">
        <v>6757</v>
      </c>
      <c r="B124" s="549" t="s">
        <v>14</v>
      </c>
      <c r="C124" s="550" t="s">
        <v>15</v>
      </c>
      <c r="D124" s="551">
        <v>45100</v>
      </c>
      <c r="E124" s="550" t="s">
        <v>15</v>
      </c>
      <c r="F124" s="552" t="s">
        <v>138</v>
      </c>
      <c r="G124" s="553" t="s">
        <v>998</v>
      </c>
      <c r="H124" s="554">
        <v>345074218.38999999</v>
      </c>
      <c r="I124" s="578">
        <v>94583737.939999998</v>
      </c>
      <c r="J124" s="578">
        <v>108894472.94</v>
      </c>
      <c r="K124" s="578">
        <v>60535149.869999997</v>
      </c>
      <c r="L124" s="578">
        <v>43631647.039999999</v>
      </c>
      <c r="M124" s="578">
        <v>17356970.280000001</v>
      </c>
      <c r="N124" s="578">
        <v>609029127.00999999</v>
      </c>
      <c r="O124" s="578">
        <v>80436904</v>
      </c>
      <c r="P124" s="578">
        <v>31286267.059999999</v>
      </c>
      <c r="Q124" s="578">
        <v>180638019.84999999</v>
      </c>
      <c r="R124" s="578">
        <v>30746632.510000002</v>
      </c>
      <c r="S124" s="578">
        <v>62465757.789999999</v>
      </c>
      <c r="T124" s="578">
        <v>115465005.02</v>
      </c>
      <c r="U124" s="578">
        <v>108960848.29000001</v>
      </c>
      <c r="V124" s="578">
        <v>12803876.4</v>
      </c>
      <c r="W124" s="578">
        <v>54957835.979999997</v>
      </c>
      <c r="X124" s="578">
        <v>42089105.969999999</v>
      </c>
      <c r="Y124" s="578">
        <v>15591170</v>
      </c>
      <c r="Z124" s="578">
        <v>393098783.05000001</v>
      </c>
      <c r="AA124" s="578">
        <v>96026721.010000005</v>
      </c>
      <c r="AB124" s="578">
        <v>55008763.859999999</v>
      </c>
      <c r="AC124" s="578">
        <v>118206728.16</v>
      </c>
      <c r="AD124" s="578">
        <v>37211238.82</v>
      </c>
      <c r="AE124" s="578">
        <v>56514073.490000002</v>
      </c>
      <c r="AF124" s="578">
        <v>40337778.740000002</v>
      </c>
      <c r="AG124" s="578">
        <v>20330208.16</v>
      </c>
      <c r="AH124" s="578">
        <v>15654916.5</v>
      </c>
      <c r="AI124" s="578">
        <v>526319466.37</v>
      </c>
      <c r="AJ124" s="578">
        <v>35952053.380000003</v>
      </c>
      <c r="AK124" s="578">
        <v>25982501.789999999</v>
      </c>
      <c r="AL124" s="578">
        <v>26845859.82</v>
      </c>
      <c r="AM124" s="578">
        <v>25260850.16</v>
      </c>
      <c r="AN124" s="578">
        <v>39106587.850000001</v>
      </c>
      <c r="AO124" s="578">
        <v>29643675.18</v>
      </c>
      <c r="AP124" s="578">
        <v>29731117.32</v>
      </c>
      <c r="AQ124" s="578">
        <v>45379695.420000002</v>
      </c>
      <c r="AR124" s="578">
        <v>24067397.32</v>
      </c>
      <c r="AS124" s="578">
        <v>28151246.350000001</v>
      </c>
      <c r="AT124" s="578">
        <v>28288287.469999999</v>
      </c>
      <c r="AU124" s="578">
        <v>231504577.99000001</v>
      </c>
      <c r="AV124" s="578">
        <v>33990499.960000001</v>
      </c>
      <c r="AW124" s="578">
        <v>32909191.77</v>
      </c>
      <c r="AX124" s="578">
        <v>31447806.109999999</v>
      </c>
      <c r="AY124" s="578">
        <v>30762733.739999998</v>
      </c>
      <c r="AZ124" s="578">
        <v>8585752.0500000007</v>
      </c>
      <c r="BA124" s="578">
        <v>15196215.48</v>
      </c>
      <c r="BB124" s="578">
        <v>395505403.00999999</v>
      </c>
      <c r="BC124" s="578">
        <v>30080335.32</v>
      </c>
      <c r="BD124" s="578">
        <v>42691247.740000002</v>
      </c>
      <c r="BE124" s="578">
        <v>61317353</v>
      </c>
      <c r="BF124" s="578">
        <v>65509250.579999998</v>
      </c>
      <c r="BG124" s="578">
        <v>41817682.590000004</v>
      </c>
      <c r="BH124" s="578">
        <v>70651411.059900001</v>
      </c>
      <c r="BI124" s="578">
        <v>69222423.349999994</v>
      </c>
      <c r="BJ124" s="578">
        <v>37597702.490000002</v>
      </c>
      <c r="BK124" s="578">
        <v>19045503.030000001</v>
      </c>
      <c r="BL124" s="578">
        <v>11503721.58</v>
      </c>
      <c r="BM124" s="578">
        <v>351239846.38</v>
      </c>
      <c r="BN124" s="578">
        <v>116998565.19</v>
      </c>
      <c r="BO124" s="578">
        <v>36463955.880000003</v>
      </c>
      <c r="BP124" s="578">
        <v>29452278.41</v>
      </c>
      <c r="BQ124" s="578">
        <v>40428279.07</v>
      </c>
      <c r="BR124" s="578">
        <v>51524993.890000001</v>
      </c>
      <c r="BS124" s="578">
        <v>26030389.829999998</v>
      </c>
      <c r="BT124" s="578">
        <v>207994676.66999999</v>
      </c>
      <c r="BU124" s="578">
        <v>28383549.09</v>
      </c>
      <c r="BV124" s="578">
        <v>28534413.879999999</v>
      </c>
      <c r="BW124" s="578">
        <v>46488483.530000001</v>
      </c>
      <c r="BX124" s="578">
        <v>51121993.560000002</v>
      </c>
      <c r="BY124" s="578">
        <v>89754804.920000002</v>
      </c>
      <c r="BZ124" s="578">
        <v>31720573.879999999</v>
      </c>
      <c r="CA124" s="578">
        <v>12329819.52</v>
      </c>
      <c r="CB124" s="578">
        <v>13535957.42</v>
      </c>
      <c r="CC124" s="555">
        <f t="shared" si="10"/>
        <v>6103006088.5298996</v>
      </c>
    </row>
    <row r="125" spans="1:81" s="568" customFormat="1" ht="25.5" customHeight="1">
      <c r="A125" s="566"/>
      <c r="B125" s="1149" t="s">
        <v>6802</v>
      </c>
      <c r="C125" s="1150"/>
      <c r="D125" s="1150"/>
      <c r="E125" s="1150"/>
      <c r="F125" s="1150"/>
      <c r="G125" s="1151"/>
      <c r="H125" s="567">
        <f>SUM(H124)</f>
        <v>345074218.38999999</v>
      </c>
      <c r="I125" s="567">
        <f t="shared" ref="I125:BT125" si="19">SUM(I124)</f>
        <v>94583737.939999998</v>
      </c>
      <c r="J125" s="567">
        <f t="shared" si="19"/>
        <v>108894472.94</v>
      </c>
      <c r="K125" s="567">
        <f t="shared" si="19"/>
        <v>60535149.869999997</v>
      </c>
      <c r="L125" s="567">
        <f t="shared" si="19"/>
        <v>43631647.039999999</v>
      </c>
      <c r="M125" s="567">
        <f t="shared" si="19"/>
        <v>17356970.280000001</v>
      </c>
      <c r="N125" s="567">
        <f t="shared" si="19"/>
        <v>609029127.00999999</v>
      </c>
      <c r="O125" s="567">
        <f t="shared" si="19"/>
        <v>80436904</v>
      </c>
      <c r="P125" s="567">
        <f t="shared" si="19"/>
        <v>31286267.059999999</v>
      </c>
      <c r="Q125" s="567">
        <f t="shared" si="19"/>
        <v>180638019.84999999</v>
      </c>
      <c r="R125" s="567">
        <f t="shared" si="19"/>
        <v>30746632.510000002</v>
      </c>
      <c r="S125" s="567">
        <f t="shared" si="19"/>
        <v>62465757.789999999</v>
      </c>
      <c r="T125" s="567">
        <f t="shared" si="19"/>
        <v>115465005.02</v>
      </c>
      <c r="U125" s="567">
        <f t="shared" si="19"/>
        <v>108960848.29000001</v>
      </c>
      <c r="V125" s="567">
        <f t="shared" si="19"/>
        <v>12803876.4</v>
      </c>
      <c r="W125" s="567">
        <f t="shared" si="19"/>
        <v>54957835.979999997</v>
      </c>
      <c r="X125" s="567">
        <f t="shared" si="19"/>
        <v>42089105.969999999</v>
      </c>
      <c r="Y125" s="567">
        <f t="shared" si="19"/>
        <v>15591170</v>
      </c>
      <c r="Z125" s="567">
        <f t="shared" si="19"/>
        <v>393098783.05000001</v>
      </c>
      <c r="AA125" s="567">
        <f t="shared" si="19"/>
        <v>96026721.010000005</v>
      </c>
      <c r="AB125" s="567">
        <f t="shared" si="19"/>
        <v>55008763.859999999</v>
      </c>
      <c r="AC125" s="567">
        <f t="shared" si="19"/>
        <v>118206728.16</v>
      </c>
      <c r="AD125" s="567">
        <f t="shared" si="19"/>
        <v>37211238.82</v>
      </c>
      <c r="AE125" s="567">
        <f t="shared" si="19"/>
        <v>56514073.490000002</v>
      </c>
      <c r="AF125" s="567">
        <f t="shared" si="19"/>
        <v>40337778.740000002</v>
      </c>
      <c r="AG125" s="567">
        <f t="shared" si="19"/>
        <v>20330208.16</v>
      </c>
      <c r="AH125" s="567">
        <f t="shared" si="19"/>
        <v>15654916.5</v>
      </c>
      <c r="AI125" s="567">
        <f t="shared" si="19"/>
        <v>526319466.37</v>
      </c>
      <c r="AJ125" s="567">
        <f t="shared" si="19"/>
        <v>35952053.380000003</v>
      </c>
      <c r="AK125" s="567">
        <f t="shared" si="19"/>
        <v>25982501.789999999</v>
      </c>
      <c r="AL125" s="567">
        <f t="shared" si="19"/>
        <v>26845859.82</v>
      </c>
      <c r="AM125" s="567">
        <f t="shared" si="19"/>
        <v>25260850.16</v>
      </c>
      <c r="AN125" s="567">
        <f t="shared" si="19"/>
        <v>39106587.850000001</v>
      </c>
      <c r="AO125" s="567">
        <f t="shared" si="19"/>
        <v>29643675.18</v>
      </c>
      <c r="AP125" s="567">
        <f t="shared" si="19"/>
        <v>29731117.32</v>
      </c>
      <c r="AQ125" s="567">
        <f t="shared" si="19"/>
        <v>45379695.420000002</v>
      </c>
      <c r="AR125" s="567">
        <f t="shared" si="19"/>
        <v>24067397.32</v>
      </c>
      <c r="AS125" s="567">
        <f t="shared" si="19"/>
        <v>28151246.350000001</v>
      </c>
      <c r="AT125" s="567">
        <f t="shared" si="19"/>
        <v>28288287.469999999</v>
      </c>
      <c r="AU125" s="567">
        <f t="shared" si="19"/>
        <v>231504577.99000001</v>
      </c>
      <c r="AV125" s="567">
        <f t="shared" si="19"/>
        <v>33990499.960000001</v>
      </c>
      <c r="AW125" s="567">
        <f t="shared" si="19"/>
        <v>32909191.77</v>
      </c>
      <c r="AX125" s="567">
        <f t="shared" si="19"/>
        <v>31447806.109999999</v>
      </c>
      <c r="AY125" s="567">
        <f t="shared" si="19"/>
        <v>30762733.739999998</v>
      </c>
      <c r="AZ125" s="567">
        <f t="shared" si="19"/>
        <v>8585752.0500000007</v>
      </c>
      <c r="BA125" s="567">
        <f t="shared" si="19"/>
        <v>15196215.48</v>
      </c>
      <c r="BB125" s="567">
        <f t="shared" si="19"/>
        <v>395505403.00999999</v>
      </c>
      <c r="BC125" s="567">
        <f t="shared" si="19"/>
        <v>30080335.32</v>
      </c>
      <c r="BD125" s="567">
        <f t="shared" si="19"/>
        <v>42691247.740000002</v>
      </c>
      <c r="BE125" s="567">
        <f t="shared" si="19"/>
        <v>61317353</v>
      </c>
      <c r="BF125" s="567">
        <f t="shared" si="19"/>
        <v>65509250.579999998</v>
      </c>
      <c r="BG125" s="567">
        <f t="shared" si="19"/>
        <v>41817682.590000004</v>
      </c>
      <c r="BH125" s="567">
        <f t="shared" si="19"/>
        <v>70651411.059900001</v>
      </c>
      <c r="BI125" s="567">
        <f t="shared" si="19"/>
        <v>69222423.349999994</v>
      </c>
      <c r="BJ125" s="567">
        <f t="shared" si="19"/>
        <v>37597702.490000002</v>
      </c>
      <c r="BK125" s="567">
        <f t="shared" si="19"/>
        <v>19045503.030000001</v>
      </c>
      <c r="BL125" s="567">
        <f t="shared" si="19"/>
        <v>11503721.58</v>
      </c>
      <c r="BM125" s="567">
        <f t="shared" si="19"/>
        <v>351239846.38</v>
      </c>
      <c r="BN125" s="567">
        <f t="shared" si="19"/>
        <v>116998565.19</v>
      </c>
      <c r="BO125" s="567">
        <f t="shared" si="19"/>
        <v>36463955.880000003</v>
      </c>
      <c r="BP125" s="567">
        <f t="shared" si="19"/>
        <v>29452278.41</v>
      </c>
      <c r="BQ125" s="567">
        <f t="shared" si="19"/>
        <v>40428279.07</v>
      </c>
      <c r="BR125" s="567">
        <f t="shared" si="19"/>
        <v>51524993.890000001</v>
      </c>
      <c r="BS125" s="567">
        <f t="shared" si="19"/>
        <v>26030389.829999998</v>
      </c>
      <c r="BT125" s="567">
        <f t="shared" si="19"/>
        <v>207994676.66999999</v>
      </c>
      <c r="BU125" s="567">
        <f t="shared" ref="BU125:CB125" si="20">SUM(BU124)</f>
        <v>28383549.09</v>
      </c>
      <c r="BV125" s="567">
        <f t="shared" si="20"/>
        <v>28534413.879999999</v>
      </c>
      <c r="BW125" s="567">
        <f t="shared" si="20"/>
        <v>46488483.530000001</v>
      </c>
      <c r="BX125" s="567">
        <f t="shared" si="20"/>
        <v>51121993.560000002</v>
      </c>
      <c r="BY125" s="567">
        <f t="shared" si="20"/>
        <v>89754804.920000002</v>
      </c>
      <c r="BZ125" s="567">
        <f t="shared" si="20"/>
        <v>31720573.879999999</v>
      </c>
      <c r="CA125" s="567">
        <f t="shared" si="20"/>
        <v>12329819.52</v>
      </c>
      <c r="CB125" s="567">
        <f t="shared" si="20"/>
        <v>13535957.42</v>
      </c>
      <c r="CC125" s="567">
        <f>SUM(CC124)</f>
        <v>6103006088.5298996</v>
      </c>
    </row>
    <row r="126" spans="1:81" s="577" customFormat="1" ht="25.5" customHeight="1">
      <c r="A126" s="574" t="s">
        <v>6757</v>
      </c>
      <c r="B126" s="549" t="s">
        <v>16</v>
      </c>
      <c r="C126" s="550" t="s">
        <v>17</v>
      </c>
      <c r="D126" s="551">
        <v>45110</v>
      </c>
      <c r="E126" s="550" t="s">
        <v>17</v>
      </c>
      <c r="F126" s="552" t="s">
        <v>139</v>
      </c>
      <c r="G126" s="553" t="s">
        <v>140</v>
      </c>
      <c r="H126" s="554">
        <v>0</v>
      </c>
      <c r="I126" s="554">
        <v>0</v>
      </c>
      <c r="J126" s="554">
        <v>0</v>
      </c>
      <c r="K126" s="554">
        <v>0</v>
      </c>
      <c r="L126" s="554">
        <v>0</v>
      </c>
      <c r="M126" s="554">
        <v>0</v>
      </c>
      <c r="N126" s="554">
        <v>0</v>
      </c>
      <c r="O126" s="554">
        <v>0</v>
      </c>
      <c r="P126" s="554">
        <v>0</v>
      </c>
      <c r="Q126" s="554">
        <v>0</v>
      </c>
      <c r="R126" s="554">
        <v>0</v>
      </c>
      <c r="S126" s="554">
        <v>0</v>
      </c>
      <c r="T126" s="554">
        <v>0</v>
      </c>
      <c r="U126" s="554">
        <v>0</v>
      </c>
      <c r="V126" s="554">
        <v>0</v>
      </c>
      <c r="W126" s="554">
        <v>0</v>
      </c>
      <c r="X126" s="554">
        <v>0</v>
      </c>
      <c r="Y126" s="554">
        <v>0</v>
      </c>
      <c r="Z126" s="554">
        <v>1198728.7</v>
      </c>
      <c r="AA126" s="554">
        <v>0</v>
      </c>
      <c r="AB126" s="554">
        <v>0</v>
      </c>
      <c r="AC126" s="554">
        <v>0</v>
      </c>
      <c r="AD126" s="554">
        <v>0</v>
      </c>
      <c r="AE126" s="554">
        <v>0</v>
      </c>
      <c r="AF126" s="554">
        <v>0</v>
      </c>
      <c r="AG126" s="554">
        <v>0</v>
      </c>
      <c r="AH126" s="554">
        <v>0</v>
      </c>
      <c r="AI126" s="554">
        <v>0</v>
      </c>
      <c r="AJ126" s="554">
        <v>0</v>
      </c>
      <c r="AK126" s="554">
        <v>0</v>
      </c>
      <c r="AL126" s="554">
        <v>0</v>
      </c>
      <c r="AM126" s="554">
        <v>0</v>
      </c>
      <c r="AN126" s="554">
        <v>0</v>
      </c>
      <c r="AO126" s="554">
        <v>0</v>
      </c>
      <c r="AP126" s="554">
        <v>0</v>
      </c>
      <c r="AQ126" s="554">
        <v>0</v>
      </c>
      <c r="AR126" s="554">
        <v>0</v>
      </c>
      <c r="AS126" s="554">
        <v>0</v>
      </c>
      <c r="AT126" s="554">
        <v>0</v>
      </c>
      <c r="AU126" s="554">
        <v>3394755.96</v>
      </c>
      <c r="AV126" s="554">
        <v>0</v>
      </c>
      <c r="AW126" s="554">
        <v>0</v>
      </c>
      <c r="AX126" s="554">
        <v>0</v>
      </c>
      <c r="AY126" s="554">
        <v>0</v>
      </c>
      <c r="AZ126" s="554">
        <v>0</v>
      </c>
      <c r="BA126" s="554">
        <v>0</v>
      </c>
      <c r="BB126" s="554">
        <v>311578.90000000002</v>
      </c>
      <c r="BC126" s="554">
        <v>0</v>
      </c>
      <c r="BD126" s="554">
        <v>0</v>
      </c>
      <c r="BE126" s="554">
        <v>0</v>
      </c>
      <c r="BF126" s="554">
        <v>0</v>
      </c>
      <c r="BG126" s="554">
        <v>3711.32</v>
      </c>
      <c r="BH126" s="554">
        <v>0</v>
      </c>
      <c r="BI126" s="554">
        <v>0</v>
      </c>
      <c r="BJ126" s="554">
        <v>0</v>
      </c>
      <c r="BK126" s="554">
        <v>0</v>
      </c>
      <c r="BL126" s="554">
        <v>0</v>
      </c>
      <c r="BM126" s="554">
        <v>976962.44</v>
      </c>
      <c r="BN126" s="554">
        <v>0</v>
      </c>
      <c r="BO126" s="554">
        <v>0</v>
      </c>
      <c r="BP126" s="554">
        <v>0</v>
      </c>
      <c r="BQ126" s="554">
        <v>0</v>
      </c>
      <c r="BR126" s="554">
        <v>0</v>
      </c>
      <c r="BS126" s="554">
        <v>0</v>
      </c>
      <c r="BT126" s="554">
        <v>0</v>
      </c>
      <c r="BU126" s="554">
        <v>0</v>
      </c>
      <c r="BV126" s="554">
        <v>0</v>
      </c>
      <c r="BW126" s="554">
        <v>0</v>
      </c>
      <c r="BX126" s="554">
        <v>0</v>
      </c>
      <c r="BY126" s="554">
        <v>0</v>
      </c>
      <c r="BZ126" s="554">
        <v>0</v>
      </c>
      <c r="CA126" s="554">
        <v>0</v>
      </c>
      <c r="CB126" s="554">
        <v>0</v>
      </c>
      <c r="CC126" s="555">
        <f t="shared" si="10"/>
        <v>5885737.3200000003</v>
      </c>
    </row>
    <row r="127" spans="1:81" s="577" customFormat="1" ht="25.5" customHeight="1">
      <c r="A127" s="574" t="s">
        <v>6757</v>
      </c>
      <c r="B127" s="549" t="s">
        <v>16</v>
      </c>
      <c r="C127" s="550" t="s">
        <v>17</v>
      </c>
      <c r="D127" s="551">
        <v>45110</v>
      </c>
      <c r="E127" s="550" t="s">
        <v>17</v>
      </c>
      <c r="F127" s="552" t="s">
        <v>141</v>
      </c>
      <c r="G127" s="553" t="s">
        <v>142</v>
      </c>
      <c r="H127" s="554">
        <v>0</v>
      </c>
      <c r="I127" s="554">
        <v>0</v>
      </c>
      <c r="J127" s="554">
        <v>0</v>
      </c>
      <c r="K127" s="554">
        <v>0</v>
      </c>
      <c r="L127" s="554">
        <v>0</v>
      </c>
      <c r="M127" s="554">
        <v>0</v>
      </c>
      <c r="N127" s="554">
        <v>0</v>
      </c>
      <c r="O127" s="554">
        <v>0</v>
      </c>
      <c r="P127" s="554">
        <v>0</v>
      </c>
      <c r="Q127" s="554">
        <v>0</v>
      </c>
      <c r="R127" s="554">
        <v>0</v>
      </c>
      <c r="S127" s="554">
        <v>0</v>
      </c>
      <c r="T127" s="554">
        <v>0</v>
      </c>
      <c r="U127" s="554">
        <v>0</v>
      </c>
      <c r="V127" s="554">
        <v>0</v>
      </c>
      <c r="W127" s="554">
        <v>0</v>
      </c>
      <c r="X127" s="554">
        <v>0</v>
      </c>
      <c r="Y127" s="554">
        <v>0</v>
      </c>
      <c r="Z127" s="554">
        <v>0</v>
      </c>
      <c r="AA127" s="554">
        <v>0</v>
      </c>
      <c r="AB127" s="554">
        <v>0</v>
      </c>
      <c r="AC127" s="554">
        <v>0</v>
      </c>
      <c r="AD127" s="554">
        <v>0</v>
      </c>
      <c r="AE127" s="554">
        <v>0</v>
      </c>
      <c r="AF127" s="554">
        <v>0</v>
      </c>
      <c r="AG127" s="554">
        <v>0</v>
      </c>
      <c r="AH127" s="554">
        <v>0</v>
      </c>
      <c r="AI127" s="554">
        <v>50824</v>
      </c>
      <c r="AJ127" s="554">
        <v>0</v>
      </c>
      <c r="AK127" s="554">
        <v>0</v>
      </c>
      <c r="AL127" s="554">
        <v>0</v>
      </c>
      <c r="AM127" s="554">
        <v>0</v>
      </c>
      <c r="AN127" s="554">
        <v>0</v>
      </c>
      <c r="AO127" s="554">
        <v>0</v>
      </c>
      <c r="AP127" s="554">
        <v>0</v>
      </c>
      <c r="AQ127" s="554">
        <v>0</v>
      </c>
      <c r="AR127" s="554">
        <v>0</v>
      </c>
      <c r="AS127" s="554">
        <v>0</v>
      </c>
      <c r="AT127" s="554">
        <v>0</v>
      </c>
      <c r="AU127" s="554">
        <v>11898.4</v>
      </c>
      <c r="AV127" s="554">
        <v>5658.96</v>
      </c>
      <c r="AW127" s="554">
        <v>0</v>
      </c>
      <c r="AX127" s="554">
        <v>0</v>
      </c>
      <c r="AY127" s="554">
        <v>0</v>
      </c>
      <c r="AZ127" s="554">
        <v>0</v>
      </c>
      <c r="BA127" s="554">
        <v>0</v>
      </c>
      <c r="BB127" s="554">
        <v>0</v>
      </c>
      <c r="BC127" s="554">
        <v>0</v>
      </c>
      <c r="BD127" s="554">
        <v>0</v>
      </c>
      <c r="BE127" s="554">
        <v>0</v>
      </c>
      <c r="BF127" s="554">
        <v>0</v>
      </c>
      <c r="BG127" s="554">
        <v>0</v>
      </c>
      <c r="BH127" s="554">
        <v>0</v>
      </c>
      <c r="BI127" s="554">
        <v>0</v>
      </c>
      <c r="BJ127" s="554">
        <v>0</v>
      </c>
      <c r="BK127" s="554">
        <v>0</v>
      </c>
      <c r="BL127" s="554">
        <v>0</v>
      </c>
      <c r="BM127" s="554">
        <v>11733.6</v>
      </c>
      <c r="BN127" s="554">
        <v>0</v>
      </c>
      <c r="BO127" s="554">
        <v>0</v>
      </c>
      <c r="BP127" s="554">
        <v>0</v>
      </c>
      <c r="BQ127" s="554">
        <v>0</v>
      </c>
      <c r="BR127" s="554">
        <v>0</v>
      </c>
      <c r="BS127" s="554">
        <v>0</v>
      </c>
      <c r="BT127" s="554">
        <v>100713.4</v>
      </c>
      <c r="BU127" s="554">
        <v>0</v>
      </c>
      <c r="BV127" s="554">
        <v>0</v>
      </c>
      <c r="BW127" s="554">
        <v>0</v>
      </c>
      <c r="BX127" s="554">
        <v>0</v>
      </c>
      <c r="BY127" s="554">
        <v>0</v>
      </c>
      <c r="BZ127" s="554">
        <v>0</v>
      </c>
      <c r="CA127" s="554">
        <v>0</v>
      </c>
      <c r="CB127" s="554">
        <v>0</v>
      </c>
      <c r="CC127" s="555">
        <f t="shared" ref="CC127:CC183" si="21">SUM(H127:CB127)</f>
        <v>180828.36</v>
      </c>
    </row>
    <row r="128" spans="1:81" s="577" customFormat="1" ht="25.5" customHeight="1">
      <c r="A128" s="574" t="s">
        <v>6757</v>
      </c>
      <c r="B128" s="549" t="s">
        <v>16</v>
      </c>
      <c r="C128" s="550" t="s">
        <v>17</v>
      </c>
      <c r="D128" s="551">
        <v>45110</v>
      </c>
      <c r="E128" s="550" t="s">
        <v>17</v>
      </c>
      <c r="F128" s="552" t="s">
        <v>143</v>
      </c>
      <c r="G128" s="553" t="s">
        <v>144</v>
      </c>
      <c r="H128" s="554">
        <v>14300</v>
      </c>
      <c r="I128" s="554">
        <v>0</v>
      </c>
      <c r="J128" s="554">
        <v>0</v>
      </c>
      <c r="K128" s="554">
        <v>0</v>
      </c>
      <c r="L128" s="554">
        <v>0</v>
      </c>
      <c r="M128" s="554">
        <v>0</v>
      </c>
      <c r="N128" s="554">
        <v>0</v>
      </c>
      <c r="O128" s="554">
        <v>0</v>
      </c>
      <c r="P128" s="554">
        <v>0</v>
      </c>
      <c r="Q128" s="554">
        <v>0</v>
      </c>
      <c r="R128" s="554">
        <v>0</v>
      </c>
      <c r="S128" s="554">
        <v>0</v>
      </c>
      <c r="T128" s="554">
        <v>0</v>
      </c>
      <c r="U128" s="554">
        <v>0</v>
      </c>
      <c r="V128" s="554">
        <v>0</v>
      </c>
      <c r="W128" s="554">
        <v>0</v>
      </c>
      <c r="X128" s="554">
        <v>0</v>
      </c>
      <c r="Y128" s="554">
        <v>0</v>
      </c>
      <c r="Z128" s="554">
        <v>0</v>
      </c>
      <c r="AA128" s="554">
        <v>0</v>
      </c>
      <c r="AB128" s="554">
        <v>0</v>
      </c>
      <c r="AC128" s="554">
        <v>0</v>
      </c>
      <c r="AD128" s="554">
        <v>0</v>
      </c>
      <c r="AE128" s="554">
        <v>0</v>
      </c>
      <c r="AF128" s="554">
        <v>0</v>
      </c>
      <c r="AG128" s="554">
        <v>0</v>
      </c>
      <c r="AH128" s="554">
        <v>0</v>
      </c>
      <c r="AI128" s="554">
        <v>17450</v>
      </c>
      <c r="AJ128" s="554">
        <v>0</v>
      </c>
      <c r="AK128" s="554">
        <v>0</v>
      </c>
      <c r="AL128" s="554">
        <v>0</v>
      </c>
      <c r="AM128" s="554">
        <v>0</v>
      </c>
      <c r="AN128" s="554">
        <v>0</v>
      </c>
      <c r="AO128" s="554">
        <v>0</v>
      </c>
      <c r="AP128" s="554">
        <v>0</v>
      </c>
      <c r="AQ128" s="554">
        <v>0</v>
      </c>
      <c r="AR128" s="554">
        <v>0</v>
      </c>
      <c r="AS128" s="554">
        <v>0</v>
      </c>
      <c r="AT128" s="554">
        <v>0</v>
      </c>
      <c r="AU128" s="554">
        <v>2600</v>
      </c>
      <c r="AV128" s="554">
        <v>0</v>
      </c>
      <c r="AW128" s="554">
        <v>0</v>
      </c>
      <c r="AX128" s="554">
        <v>0</v>
      </c>
      <c r="AY128" s="554">
        <v>0</v>
      </c>
      <c r="AZ128" s="554">
        <v>0</v>
      </c>
      <c r="BA128" s="554">
        <v>0</v>
      </c>
      <c r="BB128" s="554">
        <v>13700</v>
      </c>
      <c r="BC128" s="554">
        <v>0</v>
      </c>
      <c r="BD128" s="554">
        <v>0</v>
      </c>
      <c r="BE128" s="554">
        <v>0</v>
      </c>
      <c r="BF128" s="554">
        <v>0</v>
      </c>
      <c r="BG128" s="554">
        <v>0</v>
      </c>
      <c r="BH128" s="554">
        <v>0</v>
      </c>
      <c r="BI128" s="554">
        <v>0</v>
      </c>
      <c r="BJ128" s="554">
        <v>0</v>
      </c>
      <c r="BK128" s="554">
        <v>0</v>
      </c>
      <c r="BL128" s="554">
        <v>0</v>
      </c>
      <c r="BM128" s="554">
        <v>29800</v>
      </c>
      <c r="BN128" s="554">
        <v>0</v>
      </c>
      <c r="BO128" s="554">
        <v>0</v>
      </c>
      <c r="BP128" s="554">
        <v>8</v>
      </c>
      <c r="BQ128" s="554">
        <v>0</v>
      </c>
      <c r="BR128" s="554">
        <v>0</v>
      </c>
      <c r="BS128" s="554">
        <v>0</v>
      </c>
      <c r="BT128" s="554">
        <v>450</v>
      </c>
      <c r="BU128" s="554">
        <v>0</v>
      </c>
      <c r="BV128" s="554">
        <v>0</v>
      </c>
      <c r="BW128" s="554">
        <v>0</v>
      </c>
      <c r="BX128" s="554">
        <v>0</v>
      </c>
      <c r="BY128" s="554">
        <v>0</v>
      </c>
      <c r="BZ128" s="554">
        <v>0</v>
      </c>
      <c r="CA128" s="554">
        <v>0</v>
      </c>
      <c r="CB128" s="554">
        <v>0</v>
      </c>
      <c r="CC128" s="555">
        <f t="shared" si="21"/>
        <v>78308</v>
      </c>
    </row>
    <row r="129" spans="1:81" s="577" customFormat="1" ht="25.5" customHeight="1">
      <c r="A129" s="574" t="s">
        <v>6757</v>
      </c>
      <c r="B129" s="549" t="s">
        <v>16</v>
      </c>
      <c r="C129" s="550" t="s">
        <v>17</v>
      </c>
      <c r="D129" s="551">
        <v>45110</v>
      </c>
      <c r="E129" s="550" t="s">
        <v>17</v>
      </c>
      <c r="F129" s="552" t="s">
        <v>145</v>
      </c>
      <c r="G129" s="553" t="s">
        <v>6803</v>
      </c>
      <c r="H129" s="554">
        <v>0</v>
      </c>
      <c r="I129" s="554">
        <v>0</v>
      </c>
      <c r="J129" s="554">
        <v>0</v>
      </c>
      <c r="K129" s="554">
        <v>0</v>
      </c>
      <c r="L129" s="554">
        <v>0</v>
      </c>
      <c r="M129" s="554">
        <v>0</v>
      </c>
      <c r="N129" s="554">
        <v>0</v>
      </c>
      <c r="O129" s="554">
        <v>0</v>
      </c>
      <c r="P129" s="554">
        <v>0</v>
      </c>
      <c r="Q129" s="554">
        <v>0</v>
      </c>
      <c r="R129" s="554">
        <v>0</v>
      </c>
      <c r="S129" s="554">
        <v>0</v>
      </c>
      <c r="T129" s="554">
        <v>26400</v>
      </c>
      <c r="U129" s="554">
        <v>0</v>
      </c>
      <c r="V129" s="554">
        <v>0</v>
      </c>
      <c r="W129" s="554">
        <v>0</v>
      </c>
      <c r="X129" s="554">
        <v>0</v>
      </c>
      <c r="Y129" s="554">
        <v>0</v>
      </c>
      <c r="Z129" s="554">
        <v>0</v>
      </c>
      <c r="AA129" s="554">
        <v>0</v>
      </c>
      <c r="AB129" s="554">
        <v>0</v>
      </c>
      <c r="AC129" s="554">
        <v>0</v>
      </c>
      <c r="AD129" s="554">
        <v>0</v>
      </c>
      <c r="AE129" s="554">
        <v>0</v>
      </c>
      <c r="AF129" s="554">
        <v>0</v>
      </c>
      <c r="AG129" s="554">
        <v>0</v>
      </c>
      <c r="AH129" s="554">
        <v>0</v>
      </c>
      <c r="AI129" s="554">
        <v>0</v>
      </c>
      <c r="AJ129" s="554">
        <v>0</v>
      </c>
      <c r="AK129" s="554">
        <v>0</v>
      </c>
      <c r="AL129" s="554">
        <v>0</v>
      </c>
      <c r="AM129" s="554">
        <v>0</v>
      </c>
      <c r="AN129" s="554">
        <v>0</v>
      </c>
      <c r="AO129" s="554">
        <v>0</v>
      </c>
      <c r="AP129" s="554">
        <v>0</v>
      </c>
      <c r="AQ129" s="554">
        <v>0</v>
      </c>
      <c r="AR129" s="554">
        <v>0</v>
      </c>
      <c r="AS129" s="554">
        <v>0</v>
      </c>
      <c r="AT129" s="554">
        <v>0</v>
      </c>
      <c r="AU129" s="554">
        <v>0</v>
      </c>
      <c r="AV129" s="554">
        <v>0</v>
      </c>
      <c r="AW129" s="554">
        <v>0</v>
      </c>
      <c r="AX129" s="554">
        <v>0</v>
      </c>
      <c r="AY129" s="554">
        <v>0</v>
      </c>
      <c r="AZ129" s="554">
        <v>0</v>
      </c>
      <c r="BA129" s="554">
        <v>0</v>
      </c>
      <c r="BB129" s="554">
        <v>0</v>
      </c>
      <c r="BC129" s="554">
        <v>0</v>
      </c>
      <c r="BD129" s="554">
        <v>0</v>
      </c>
      <c r="BE129" s="554">
        <v>0</v>
      </c>
      <c r="BF129" s="554">
        <v>0</v>
      </c>
      <c r="BG129" s="554">
        <v>0</v>
      </c>
      <c r="BH129" s="554">
        <v>0</v>
      </c>
      <c r="BI129" s="554">
        <v>0</v>
      </c>
      <c r="BJ129" s="554">
        <v>0</v>
      </c>
      <c r="BK129" s="554">
        <v>0</v>
      </c>
      <c r="BL129" s="554">
        <v>0</v>
      </c>
      <c r="BM129" s="554">
        <v>0</v>
      </c>
      <c r="BN129" s="554">
        <v>0</v>
      </c>
      <c r="BO129" s="554">
        <v>0</v>
      </c>
      <c r="BP129" s="554">
        <v>0</v>
      </c>
      <c r="BQ129" s="554">
        <v>0</v>
      </c>
      <c r="BR129" s="554">
        <v>0</v>
      </c>
      <c r="BS129" s="554">
        <v>0</v>
      </c>
      <c r="BT129" s="554">
        <v>0</v>
      </c>
      <c r="BU129" s="554">
        <v>0</v>
      </c>
      <c r="BV129" s="554">
        <v>0</v>
      </c>
      <c r="BW129" s="554">
        <v>0</v>
      </c>
      <c r="BX129" s="554">
        <v>0</v>
      </c>
      <c r="BY129" s="554">
        <v>0</v>
      </c>
      <c r="BZ129" s="554">
        <v>0</v>
      </c>
      <c r="CA129" s="554">
        <v>0</v>
      </c>
      <c r="CB129" s="554">
        <v>0</v>
      </c>
      <c r="CC129" s="555">
        <f t="shared" si="21"/>
        <v>26400</v>
      </c>
    </row>
    <row r="130" spans="1:81" s="577" customFormat="1" ht="25.5" customHeight="1">
      <c r="A130" s="574" t="s">
        <v>6757</v>
      </c>
      <c r="B130" s="549" t="s">
        <v>16</v>
      </c>
      <c r="C130" s="550" t="s">
        <v>17</v>
      </c>
      <c r="D130" s="551">
        <v>45110</v>
      </c>
      <c r="E130" s="550" t="s">
        <v>17</v>
      </c>
      <c r="F130" s="552" t="s">
        <v>147</v>
      </c>
      <c r="G130" s="553" t="s">
        <v>948</v>
      </c>
      <c r="H130" s="554">
        <v>0</v>
      </c>
      <c r="I130" s="554">
        <v>0</v>
      </c>
      <c r="J130" s="554">
        <v>0</v>
      </c>
      <c r="K130" s="554">
        <v>0</v>
      </c>
      <c r="L130" s="554">
        <v>0</v>
      </c>
      <c r="M130" s="554">
        <v>0</v>
      </c>
      <c r="N130" s="554">
        <v>0</v>
      </c>
      <c r="O130" s="554">
        <v>0</v>
      </c>
      <c r="P130" s="554">
        <v>0</v>
      </c>
      <c r="Q130" s="554">
        <v>0</v>
      </c>
      <c r="R130" s="554">
        <v>0</v>
      </c>
      <c r="S130" s="554">
        <v>0</v>
      </c>
      <c r="T130" s="554">
        <v>0</v>
      </c>
      <c r="U130" s="554">
        <v>0</v>
      </c>
      <c r="V130" s="554">
        <v>0</v>
      </c>
      <c r="W130" s="554">
        <v>0</v>
      </c>
      <c r="X130" s="554">
        <v>0</v>
      </c>
      <c r="Y130" s="554">
        <v>0</v>
      </c>
      <c r="Z130" s="554">
        <v>0</v>
      </c>
      <c r="AA130" s="554">
        <v>0</v>
      </c>
      <c r="AB130" s="554">
        <v>0</v>
      </c>
      <c r="AC130" s="554">
        <v>0</v>
      </c>
      <c r="AD130" s="554">
        <v>0</v>
      </c>
      <c r="AE130" s="554">
        <v>0</v>
      </c>
      <c r="AF130" s="554">
        <v>0</v>
      </c>
      <c r="AG130" s="554">
        <v>0</v>
      </c>
      <c r="AH130" s="554">
        <v>0</v>
      </c>
      <c r="AI130" s="554">
        <v>0</v>
      </c>
      <c r="AJ130" s="554">
        <v>0</v>
      </c>
      <c r="AK130" s="554">
        <v>0</v>
      </c>
      <c r="AL130" s="554">
        <v>0</v>
      </c>
      <c r="AM130" s="554">
        <v>0</v>
      </c>
      <c r="AN130" s="554">
        <v>0</v>
      </c>
      <c r="AO130" s="554">
        <v>0</v>
      </c>
      <c r="AP130" s="554">
        <v>0</v>
      </c>
      <c r="AQ130" s="554">
        <v>0</v>
      </c>
      <c r="AR130" s="554">
        <v>0</v>
      </c>
      <c r="AS130" s="554">
        <v>0</v>
      </c>
      <c r="AT130" s="554">
        <v>0</v>
      </c>
      <c r="AU130" s="554">
        <v>0</v>
      </c>
      <c r="AV130" s="554">
        <v>0</v>
      </c>
      <c r="AW130" s="554">
        <v>0</v>
      </c>
      <c r="AX130" s="554">
        <v>0</v>
      </c>
      <c r="AY130" s="554">
        <v>0</v>
      </c>
      <c r="AZ130" s="554">
        <v>0</v>
      </c>
      <c r="BA130" s="554">
        <v>0</v>
      </c>
      <c r="BB130" s="554">
        <v>65000</v>
      </c>
      <c r="BC130" s="554">
        <v>0</v>
      </c>
      <c r="BD130" s="554">
        <v>0</v>
      </c>
      <c r="BE130" s="554">
        <v>0</v>
      </c>
      <c r="BF130" s="554">
        <v>0</v>
      </c>
      <c r="BG130" s="554">
        <v>0</v>
      </c>
      <c r="BH130" s="554">
        <v>0</v>
      </c>
      <c r="BI130" s="554">
        <v>0</v>
      </c>
      <c r="BJ130" s="554">
        <v>0</v>
      </c>
      <c r="BK130" s="554">
        <v>0</v>
      </c>
      <c r="BL130" s="554">
        <v>0</v>
      </c>
      <c r="BM130" s="554">
        <v>74500</v>
      </c>
      <c r="BN130" s="554">
        <v>0</v>
      </c>
      <c r="BO130" s="554">
        <v>0</v>
      </c>
      <c r="BP130" s="554">
        <v>0</v>
      </c>
      <c r="BQ130" s="554">
        <v>0</v>
      </c>
      <c r="BR130" s="554">
        <v>0</v>
      </c>
      <c r="BS130" s="554">
        <v>0</v>
      </c>
      <c r="BT130" s="554">
        <v>0</v>
      </c>
      <c r="BU130" s="554">
        <v>0</v>
      </c>
      <c r="BV130" s="554">
        <v>0</v>
      </c>
      <c r="BW130" s="554">
        <v>0</v>
      </c>
      <c r="BX130" s="554">
        <v>0</v>
      </c>
      <c r="BY130" s="554">
        <v>0</v>
      </c>
      <c r="BZ130" s="554">
        <v>0</v>
      </c>
      <c r="CA130" s="554">
        <v>0</v>
      </c>
      <c r="CB130" s="554">
        <v>0</v>
      </c>
      <c r="CC130" s="555">
        <f t="shared" si="21"/>
        <v>139500</v>
      </c>
    </row>
    <row r="131" spans="1:81" s="577" customFormat="1" ht="25.5" customHeight="1">
      <c r="A131" s="574" t="s">
        <v>6757</v>
      </c>
      <c r="B131" s="549" t="s">
        <v>16</v>
      </c>
      <c r="C131" s="550" t="s">
        <v>17</v>
      </c>
      <c r="D131" s="551">
        <v>45110</v>
      </c>
      <c r="E131" s="550" t="s">
        <v>17</v>
      </c>
      <c r="F131" s="552" t="s">
        <v>148</v>
      </c>
      <c r="G131" s="553" t="s">
        <v>149</v>
      </c>
      <c r="H131" s="554">
        <v>0</v>
      </c>
      <c r="I131" s="554">
        <v>0</v>
      </c>
      <c r="J131" s="554">
        <v>0</v>
      </c>
      <c r="K131" s="554">
        <v>0</v>
      </c>
      <c r="L131" s="554">
        <v>0</v>
      </c>
      <c r="M131" s="554">
        <v>413.94</v>
      </c>
      <c r="N131" s="554">
        <v>0</v>
      </c>
      <c r="O131" s="554">
        <v>0</v>
      </c>
      <c r="P131" s="554">
        <v>0</v>
      </c>
      <c r="Q131" s="554">
        <v>0</v>
      </c>
      <c r="R131" s="554">
        <v>0</v>
      </c>
      <c r="S131" s="554">
        <v>0</v>
      </c>
      <c r="T131" s="554">
        <v>0</v>
      </c>
      <c r="U131" s="554">
        <v>0</v>
      </c>
      <c r="V131" s="554">
        <v>0</v>
      </c>
      <c r="W131" s="554">
        <v>0</v>
      </c>
      <c r="X131" s="554">
        <v>0</v>
      </c>
      <c r="Y131" s="554">
        <v>0</v>
      </c>
      <c r="Z131" s="554">
        <v>0</v>
      </c>
      <c r="AA131" s="554">
        <v>0</v>
      </c>
      <c r="AB131" s="554">
        <v>0</v>
      </c>
      <c r="AC131" s="554">
        <v>0</v>
      </c>
      <c r="AD131" s="554">
        <v>0</v>
      </c>
      <c r="AE131" s="554">
        <v>0</v>
      </c>
      <c r="AF131" s="554">
        <v>0</v>
      </c>
      <c r="AG131" s="554">
        <v>0</v>
      </c>
      <c r="AH131" s="554">
        <v>0</v>
      </c>
      <c r="AI131" s="554">
        <v>78789.41</v>
      </c>
      <c r="AJ131" s="554">
        <v>0</v>
      </c>
      <c r="AK131" s="554">
        <v>0</v>
      </c>
      <c r="AL131" s="554">
        <v>0</v>
      </c>
      <c r="AM131" s="554">
        <v>0</v>
      </c>
      <c r="AN131" s="554">
        <v>0</v>
      </c>
      <c r="AO131" s="554">
        <v>0</v>
      </c>
      <c r="AP131" s="554">
        <v>0</v>
      </c>
      <c r="AQ131" s="554">
        <v>0</v>
      </c>
      <c r="AR131" s="554">
        <v>0</v>
      </c>
      <c r="AS131" s="554">
        <v>0</v>
      </c>
      <c r="AT131" s="554">
        <v>0</v>
      </c>
      <c r="AU131" s="554">
        <v>3284.97</v>
      </c>
      <c r="AV131" s="554">
        <v>0</v>
      </c>
      <c r="AW131" s="554">
        <v>0</v>
      </c>
      <c r="AX131" s="554">
        <v>0</v>
      </c>
      <c r="AY131" s="554">
        <v>0</v>
      </c>
      <c r="AZ131" s="554">
        <v>0</v>
      </c>
      <c r="BA131" s="554">
        <v>0</v>
      </c>
      <c r="BB131" s="554">
        <v>0</v>
      </c>
      <c r="BC131" s="554">
        <v>0</v>
      </c>
      <c r="BD131" s="554">
        <v>0</v>
      </c>
      <c r="BE131" s="554">
        <v>0</v>
      </c>
      <c r="BF131" s="554">
        <v>0</v>
      </c>
      <c r="BG131" s="554">
        <v>95.93</v>
      </c>
      <c r="BH131" s="554">
        <v>0</v>
      </c>
      <c r="BI131" s="554">
        <v>0</v>
      </c>
      <c r="BJ131" s="554">
        <v>23372.720000000001</v>
      </c>
      <c r="BK131" s="554">
        <v>0</v>
      </c>
      <c r="BL131" s="554">
        <v>0</v>
      </c>
      <c r="BM131" s="554">
        <v>34535.230000000003</v>
      </c>
      <c r="BN131" s="554">
        <v>0</v>
      </c>
      <c r="BO131" s="554">
        <v>0</v>
      </c>
      <c r="BP131" s="554">
        <v>0</v>
      </c>
      <c r="BQ131" s="554">
        <v>0</v>
      </c>
      <c r="BR131" s="554">
        <v>0</v>
      </c>
      <c r="BS131" s="554">
        <v>0</v>
      </c>
      <c r="BT131" s="554">
        <v>875.96</v>
      </c>
      <c r="BU131" s="554">
        <v>0</v>
      </c>
      <c r="BV131" s="554">
        <v>0</v>
      </c>
      <c r="BW131" s="554">
        <v>0</v>
      </c>
      <c r="BX131" s="554">
        <v>0</v>
      </c>
      <c r="BY131" s="554">
        <v>0</v>
      </c>
      <c r="BZ131" s="554">
        <v>0</v>
      </c>
      <c r="CA131" s="554">
        <v>0</v>
      </c>
      <c r="CB131" s="554">
        <v>0.2</v>
      </c>
      <c r="CC131" s="555">
        <f t="shared" si="21"/>
        <v>141368.36000000002</v>
      </c>
    </row>
    <row r="132" spans="1:81" s="577" customFormat="1" ht="25.5" customHeight="1">
      <c r="A132" s="574" t="s">
        <v>6757</v>
      </c>
      <c r="B132" s="549" t="s">
        <v>16</v>
      </c>
      <c r="C132" s="550" t="s">
        <v>17</v>
      </c>
      <c r="D132" s="551">
        <v>45110</v>
      </c>
      <c r="E132" s="550" t="s">
        <v>17</v>
      </c>
      <c r="F132" s="552" t="s">
        <v>150</v>
      </c>
      <c r="G132" s="553" t="s">
        <v>171</v>
      </c>
      <c r="H132" s="554">
        <v>0</v>
      </c>
      <c r="I132" s="554">
        <v>0</v>
      </c>
      <c r="J132" s="554">
        <v>0</v>
      </c>
      <c r="K132" s="554">
        <v>0</v>
      </c>
      <c r="L132" s="554">
        <v>0</v>
      </c>
      <c r="M132" s="554">
        <v>0</v>
      </c>
      <c r="N132" s="554">
        <v>0</v>
      </c>
      <c r="O132" s="554">
        <v>0</v>
      </c>
      <c r="P132" s="554">
        <v>0</v>
      </c>
      <c r="Q132" s="554">
        <v>0</v>
      </c>
      <c r="R132" s="554">
        <v>0</v>
      </c>
      <c r="S132" s="554">
        <v>0</v>
      </c>
      <c r="T132" s="554">
        <v>0</v>
      </c>
      <c r="U132" s="554">
        <v>0</v>
      </c>
      <c r="V132" s="554">
        <v>0</v>
      </c>
      <c r="W132" s="554">
        <v>0</v>
      </c>
      <c r="X132" s="554">
        <v>0</v>
      </c>
      <c r="Y132" s="554">
        <v>0</v>
      </c>
      <c r="Z132" s="554">
        <v>0</v>
      </c>
      <c r="AA132" s="554">
        <v>0</v>
      </c>
      <c r="AB132" s="554">
        <v>0</v>
      </c>
      <c r="AC132" s="554">
        <v>0</v>
      </c>
      <c r="AD132" s="554">
        <v>0</v>
      </c>
      <c r="AE132" s="554">
        <v>0</v>
      </c>
      <c r="AF132" s="554">
        <v>0</v>
      </c>
      <c r="AG132" s="554">
        <v>0</v>
      </c>
      <c r="AH132" s="554">
        <v>0</v>
      </c>
      <c r="AI132" s="554">
        <v>0</v>
      </c>
      <c r="AJ132" s="554">
        <v>0</v>
      </c>
      <c r="AK132" s="554">
        <v>0</v>
      </c>
      <c r="AL132" s="554">
        <v>0</v>
      </c>
      <c r="AM132" s="554">
        <v>0</v>
      </c>
      <c r="AN132" s="554">
        <v>0</v>
      </c>
      <c r="AO132" s="554">
        <v>0</v>
      </c>
      <c r="AP132" s="554">
        <v>0</v>
      </c>
      <c r="AQ132" s="554">
        <v>0</v>
      </c>
      <c r="AR132" s="554">
        <v>0</v>
      </c>
      <c r="AS132" s="554">
        <v>0</v>
      </c>
      <c r="AT132" s="554">
        <v>0</v>
      </c>
      <c r="AU132" s="554">
        <v>0</v>
      </c>
      <c r="AV132" s="554">
        <v>0</v>
      </c>
      <c r="AW132" s="554">
        <v>0</v>
      </c>
      <c r="AX132" s="554">
        <v>0</v>
      </c>
      <c r="AY132" s="554">
        <v>0</v>
      </c>
      <c r="AZ132" s="554">
        <v>0</v>
      </c>
      <c r="BA132" s="554">
        <v>0</v>
      </c>
      <c r="BB132" s="554">
        <v>0</v>
      </c>
      <c r="BC132" s="554">
        <v>0</v>
      </c>
      <c r="BD132" s="554">
        <v>1600</v>
      </c>
      <c r="BE132" s="554">
        <v>0</v>
      </c>
      <c r="BF132" s="554">
        <v>0</v>
      </c>
      <c r="BG132" s="554">
        <v>0</v>
      </c>
      <c r="BH132" s="554">
        <v>0</v>
      </c>
      <c r="BI132" s="554">
        <v>0</v>
      </c>
      <c r="BJ132" s="554">
        <v>0</v>
      </c>
      <c r="BK132" s="554">
        <v>0</v>
      </c>
      <c r="BL132" s="554">
        <v>0</v>
      </c>
      <c r="BM132" s="554">
        <v>0</v>
      </c>
      <c r="BN132" s="554">
        <v>0</v>
      </c>
      <c r="BO132" s="554">
        <v>0</v>
      </c>
      <c r="BP132" s="554">
        <v>0</v>
      </c>
      <c r="BQ132" s="554">
        <v>0</v>
      </c>
      <c r="BR132" s="554">
        <v>0</v>
      </c>
      <c r="BS132" s="554">
        <v>0</v>
      </c>
      <c r="BT132" s="554">
        <v>0</v>
      </c>
      <c r="BU132" s="554">
        <v>0</v>
      </c>
      <c r="BV132" s="554">
        <v>0</v>
      </c>
      <c r="BW132" s="554">
        <v>0</v>
      </c>
      <c r="BX132" s="554">
        <v>0</v>
      </c>
      <c r="BY132" s="554">
        <v>0</v>
      </c>
      <c r="BZ132" s="554">
        <v>0</v>
      </c>
      <c r="CA132" s="554">
        <v>0</v>
      </c>
      <c r="CB132" s="554">
        <v>0</v>
      </c>
      <c r="CC132" s="555">
        <f t="shared" si="21"/>
        <v>1600</v>
      </c>
    </row>
    <row r="133" spans="1:81" s="577" customFormat="1" ht="25.5" customHeight="1">
      <c r="A133" s="574" t="s">
        <v>6757</v>
      </c>
      <c r="B133" s="549" t="s">
        <v>16</v>
      </c>
      <c r="C133" s="550" t="s">
        <v>17</v>
      </c>
      <c r="D133" s="551">
        <v>45110</v>
      </c>
      <c r="E133" s="550" t="s">
        <v>17</v>
      </c>
      <c r="F133" s="552" t="s">
        <v>151</v>
      </c>
      <c r="G133" s="553" t="s">
        <v>173</v>
      </c>
      <c r="H133" s="554">
        <v>195520</v>
      </c>
      <c r="I133" s="554">
        <v>10366</v>
      </c>
      <c r="J133" s="554">
        <v>0</v>
      </c>
      <c r="K133" s="554">
        <v>0</v>
      </c>
      <c r="L133" s="554">
        <v>0</v>
      </c>
      <c r="M133" s="554">
        <v>0</v>
      </c>
      <c r="N133" s="554">
        <v>100000</v>
      </c>
      <c r="O133" s="554">
        <v>0</v>
      </c>
      <c r="P133" s="554">
        <v>0</v>
      </c>
      <c r="Q133" s="554">
        <v>20350</v>
      </c>
      <c r="R133" s="554">
        <v>0</v>
      </c>
      <c r="S133" s="554">
        <v>0</v>
      </c>
      <c r="T133" s="554">
        <v>17600</v>
      </c>
      <c r="U133" s="554">
        <v>0</v>
      </c>
      <c r="V133" s="554">
        <v>0</v>
      </c>
      <c r="W133" s="554">
        <v>0</v>
      </c>
      <c r="X133" s="554">
        <v>0</v>
      </c>
      <c r="Y133" s="554">
        <v>0</v>
      </c>
      <c r="Z133" s="554">
        <v>55335</v>
      </c>
      <c r="AA133" s="554">
        <v>0</v>
      </c>
      <c r="AB133" s="554">
        <v>0</v>
      </c>
      <c r="AC133" s="554">
        <v>0</v>
      </c>
      <c r="AD133" s="554">
        <v>0</v>
      </c>
      <c r="AE133" s="554">
        <v>0</v>
      </c>
      <c r="AF133" s="554">
        <v>0</v>
      </c>
      <c r="AG133" s="554">
        <v>0</v>
      </c>
      <c r="AH133" s="554">
        <v>0</v>
      </c>
      <c r="AI133" s="554">
        <v>61326.5</v>
      </c>
      <c r="AJ133" s="554">
        <v>0</v>
      </c>
      <c r="AK133" s="554">
        <v>0</v>
      </c>
      <c r="AL133" s="554">
        <v>0</v>
      </c>
      <c r="AM133" s="554">
        <v>0</v>
      </c>
      <c r="AN133" s="554">
        <v>0</v>
      </c>
      <c r="AO133" s="554">
        <v>0</v>
      </c>
      <c r="AP133" s="554">
        <v>0</v>
      </c>
      <c r="AQ133" s="554">
        <v>0</v>
      </c>
      <c r="AR133" s="554">
        <v>0</v>
      </c>
      <c r="AS133" s="554">
        <v>0</v>
      </c>
      <c r="AT133" s="554">
        <v>0</v>
      </c>
      <c r="AU133" s="554">
        <v>79600</v>
      </c>
      <c r="AV133" s="554">
        <v>0</v>
      </c>
      <c r="AW133" s="554">
        <v>0</v>
      </c>
      <c r="AX133" s="554">
        <v>0</v>
      </c>
      <c r="AY133" s="554">
        <v>0</v>
      </c>
      <c r="AZ133" s="554">
        <v>0</v>
      </c>
      <c r="BA133" s="554">
        <v>0</v>
      </c>
      <c r="BB133" s="554">
        <v>0</v>
      </c>
      <c r="BC133" s="554">
        <v>0</v>
      </c>
      <c r="BD133" s="554">
        <v>0</v>
      </c>
      <c r="BE133" s="554">
        <v>0</v>
      </c>
      <c r="BF133" s="554">
        <v>0</v>
      </c>
      <c r="BG133" s="554">
        <v>0</v>
      </c>
      <c r="BH133" s="554">
        <v>0</v>
      </c>
      <c r="BI133" s="554">
        <v>0</v>
      </c>
      <c r="BJ133" s="554">
        <v>0</v>
      </c>
      <c r="BK133" s="554">
        <v>0</v>
      </c>
      <c r="BL133" s="554">
        <v>0</v>
      </c>
      <c r="BM133" s="554">
        <v>0</v>
      </c>
      <c r="BN133" s="554">
        <v>0</v>
      </c>
      <c r="BO133" s="554">
        <v>0</v>
      </c>
      <c r="BP133" s="554">
        <v>0</v>
      </c>
      <c r="BQ133" s="554">
        <v>0</v>
      </c>
      <c r="BR133" s="554">
        <v>0</v>
      </c>
      <c r="BS133" s="554">
        <v>0</v>
      </c>
      <c r="BT133" s="554">
        <v>0</v>
      </c>
      <c r="BU133" s="554">
        <v>0</v>
      </c>
      <c r="BV133" s="554">
        <v>0</v>
      </c>
      <c r="BW133" s="554">
        <v>0</v>
      </c>
      <c r="BX133" s="554">
        <v>0</v>
      </c>
      <c r="BY133" s="554">
        <v>0</v>
      </c>
      <c r="BZ133" s="554">
        <v>0</v>
      </c>
      <c r="CA133" s="554">
        <v>0</v>
      </c>
      <c r="CB133" s="554">
        <v>0</v>
      </c>
      <c r="CC133" s="555">
        <f t="shared" si="21"/>
        <v>540097.5</v>
      </c>
    </row>
    <row r="134" spans="1:81" s="577" customFormat="1" ht="25.5" customHeight="1">
      <c r="A134" s="574" t="s">
        <v>6757</v>
      </c>
      <c r="B134" s="549" t="s">
        <v>16</v>
      </c>
      <c r="C134" s="550" t="s">
        <v>17</v>
      </c>
      <c r="D134" s="551">
        <v>45110</v>
      </c>
      <c r="E134" s="550" t="s">
        <v>17</v>
      </c>
      <c r="F134" s="552" t="s">
        <v>152</v>
      </c>
      <c r="G134" s="553" t="s">
        <v>6804</v>
      </c>
      <c r="H134" s="554">
        <v>0</v>
      </c>
      <c r="I134" s="578">
        <v>0</v>
      </c>
      <c r="J134" s="578">
        <v>0</v>
      </c>
      <c r="K134" s="578">
        <v>0</v>
      </c>
      <c r="L134" s="578">
        <v>0</v>
      </c>
      <c r="M134" s="578">
        <v>0</v>
      </c>
      <c r="N134" s="578">
        <v>931637.2</v>
      </c>
      <c r="O134" s="578">
        <v>0</v>
      </c>
      <c r="P134" s="578">
        <v>0</v>
      </c>
      <c r="Q134" s="578">
        <v>0</v>
      </c>
      <c r="R134" s="578">
        <v>0</v>
      </c>
      <c r="S134" s="578">
        <v>0</v>
      </c>
      <c r="T134" s="578">
        <v>0</v>
      </c>
      <c r="U134" s="578">
        <v>0</v>
      </c>
      <c r="V134" s="578">
        <v>0</v>
      </c>
      <c r="W134" s="578">
        <v>0</v>
      </c>
      <c r="X134" s="578">
        <v>0</v>
      </c>
      <c r="Y134" s="578">
        <v>0</v>
      </c>
      <c r="Z134" s="578">
        <v>198116.44</v>
      </c>
      <c r="AA134" s="578">
        <v>0</v>
      </c>
      <c r="AB134" s="578">
        <v>0</v>
      </c>
      <c r="AC134" s="578">
        <v>0</v>
      </c>
      <c r="AD134" s="578">
        <v>0</v>
      </c>
      <c r="AE134" s="578">
        <v>0</v>
      </c>
      <c r="AF134" s="578">
        <v>0</v>
      </c>
      <c r="AG134" s="578">
        <v>0</v>
      </c>
      <c r="AH134" s="578">
        <v>0</v>
      </c>
      <c r="AI134" s="578">
        <v>366667.74</v>
      </c>
      <c r="AJ134" s="578">
        <v>0</v>
      </c>
      <c r="AK134" s="578">
        <v>0</v>
      </c>
      <c r="AL134" s="578">
        <v>0</v>
      </c>
      <c r="AM134" s="578">
        <v>0</v>
      </c>
      <c r="AN134" s="578">
        <v>0</v>
      </c>
      <c r="AO134" s="578">
        <v>0</v>
      </c>
      <c r="AP134" s="578">
        <v>0</v>
      </c>
      <c r="AQ134" s="578">
        <v>0</v>
      </c>
      <c r="AR134" s="578">
        <v>0</v>
      </c>
      <c r="AS134" s="578">
        <v>0</v>
      </c>
      <c r="AT134" s="578">
        <v>0</v>
      </c>
      <c r="AU134" s="578">
        <v>10220</v>
      </c>
      <c r="AV134" s="578">
        <v>0</v>
      </c>
      <c r="AW134" s="578">
        <v>0</v>
      </c>
      <c r="AX134" s="578">
        <v>0</v>
      </c>
      <c r="AY134" s="578">
        <v>0</v>
      </c>
      <c r="AZ134" s="578">
        <v>0</v>
      </c>
      <c r="BA134" s="578">
        <v>0</v>
      </c>
      <c r="BB134" s="578">
        <v>69030.67</v>
      </c>
      <c r="BC134" s="578">
        <v>0</v>
      </c>
      <c r="BD134" s="578">
        <v>0</v>
      </c>
      <c r="BE134" s="578">
        <v>0</v>
      </c>
      <c r="BF134" s="578">
        <v>0</v>
      </c>
      <c r="BG134" s="578">
        <v>0</v>
      </c>
      <c r="BH134" s="578">
        <v>0</v>
      </c>
      <c r="BI134" s="578">
        <v>0</v>
      </c>
      <c r="BJ134" s="578">
        <v>0</v>
      </c>
      <c r="BK134" s="578">
        <v>0</v>
      </c>
      <c r="BL134" s="578">
        <v>0</v>
      </c>
      <c r="BM134" s="578">
        <v>0</v>
      </c>
      <c r="BN134" s="578">
        <v>0</v>
      </c>
      <c r="BO134" s="578">
        <v>0</v>
      </c>
      <c r="BP134" s="578">
        <v>0</v>
      </c>
      <c r="BQ134" s="578">
        <v>0</v>
      </c>
      <c r="BR134" s="578">
        <v>0</v>
      </c>
      <c r="BS134" s="578">
        <v>0</v>
      </c>
      <c r="BT134" s="578">
        <v>15877.87</v>
      </c>
      <c r="BU134" s="578">
        <v>0</v>
      </c>
      <c r="BV134" s="578">
        <v>0</v>
      </c>
      <c r="BW134" s="578">
        <v>0</v>
      </c>
      <c r="BX134" s="578">
        <v>0</v>
      </c>
      <c r="BY134" s="578">
        <v>0</v>
      </c>
      <c r="BZ134" s="578">
        <v>0</v>
      </c>
      <c r="CA134" s="578">
        <v>0</v>
      </c>
      <c r="CB134" s="578">
        <v>0</v>
      </c>
      <c r="CC134" s="555">
        <f t="shared" si="21"/>
        <v>1591549.92</v>
      </c>
    </row>
    <row r="135" spans="1:81" s="577" customFormat="1" ht="25.5" customHeight="1">
      <c r="A135" s="574" t="s">
        <v>6757</v>
      </c>
      <c r="B135" s="549" t="s">
        <v>16</v>
      </c>
      <c r="C135" s="550" t="s">
        <v>17</v>
      </c>
      <c r="D135" s="551"/>
      <c r="E135" s="550"/>
      <c r="F135" s="583" t="s">
        <v>6093</v>
      </c>
      <c r="G135" s="584" t="s">
        <v>6094</v>
      </c>
      <c r="H135" s="554">
        <v>0</v>
      </c>
      <c r="I135" s="578">
        <v>0</v>
      </c>
      <c r="J135" s="578">
        <v>0</v>
      </c>
      <c r="K135" s="578">
        <v>0</v>
      </c>
      <c r="L135" s="578">
        <v>0</v>
      </c>
      <c r="M135" s="578">
        <v>0</v>
      </c>
      <c r="N135" s="578">
        <v>31776.6</v>
      </c>
      <c r="O135" s="578">
        <v>0</v>
      </c>
      <c r="P135" s="578">
        <v>0</v>
      </c>
      <c r="Q135" s="578">
        <v>0</v>
      </c>
      <c r="R135" s="578">
        <v>0</v>
      </c>
      <c r="S135" s="578">
        <v>0</v>
      </c>
      <c r="T135" s="578">
        <v>0</v>
      </c>
      <c r="U135" s="578">
        <v>0</v>
      </c>
      <c r="V135" s="578">
        <v>0</v>
      </c>
      <c r="W135" s="578">
        <v>0</v>
      </c>
      <c r="X135" s="578">
        <v>0</v>
      </c>
      <c r="Y135" s="578">
        <v>0</v>
      </c>
      <c r="Z135" s="578">
        <v>0</v>
      </c>
      <c r="AA135" s="578">
        <v>37373.4</v>
      </c>
      <c r="AB135" s="578">
        <v>0</v>
      </c>
      <c r="AC135" s="578">
        <v>0</v>
      </c>
      <c r="AD135" s="578">
        <v>0</v>
      </c>
      <c r="AE135" s="578">
        <v>0</v>
      </c>
      <c r="AF135" s="578">
        <v>0</v>
      </c>
      <c r="AG135" s="578">
        <v>0</v>
      </c>
      <c r="AH135" s="578">
        <v>0</v>
      </c>
      <c r="AI135" s="578">
        <v>0</v>
      </c>
      <c r="AJ135" s="578">
        <v>0</v>
      </c>
      <c r="AK135" s="578">
        <v>0</v>
      </c>
      <c r="AL135" s="578">
        <v>0</v>
      </c>
      <c r="AM135" s="578">
        <v>0</v>
      </c>
      <c r="AN135" s="578">
        <v>0</v>
      </c>
      <c r="AO135" s="578">
        <v>0</v>
      </c>
      <c r="AP135" s="578">
        <v>0</v>
      </c>
      <c r="AQ135" s="578">
        <v>0</v>
      </c>
      <c r="AR135" s="578">
        <v>0</v>
      </c>
      <c r="AS135" s="578">
        <v>0</v>
      </c>
      <c r="AT135" s="578">
        <v>0</v>
      </c>
      <c r="AU135" s="578">
        <v>604862</v>
      </c>
      <c r="AV135" s="578">
        <v>0</v>
      </c>
      <c r="AW135" s="578">
        <v>0</v>
      </c>
      <c r="AX135" s="578">
        <v>0</v>
      </c>
      <c r="AY135" s="578">
        <v>0</v>
      </c>
      <c r="AZ135" s="578">
        <v>0</v>
      </c>
      <c r="BA135" s="578">
        <v>0</v>
      </c>
      <c r="BB135" s="578">
        <v>0</v>
      </c>
      <c r="BC135" s="578">
        <v>0</v>
      </c>
      <c r="BD135" s="578">
        <v>0</v>
      </c>
      <c r="BE135" s="578">
        <v>0</v>
      </c>
      <c r="BF135" s="578">
        <v>0</v>
      </c>
      <c r="BG135" s="578">
        <v>0</v>
      </c>
      <c r="BH135" s="578">
        <v>0</v>
      </c>
      <c r="BI135" s="578">
        <v>0</v>
      </c>
      <c r="BJ135" s="578">
        <v>0</v>
      </c>
      <c r="BK135" s="578">
        <v>0</v>
      </c>
      <c r="BL135" s="578">
        <v>0</v>
      </c>
      <c r="BM135" s="578">
        <v>9000</v>
      </c>
      <c r="BN135" s="578">
        <v>0</v>
      </c>
      <c r="BO135" s="578">
        <v>0</v>
      </c>
      <c r="BP135" s="578">
        <v>0</v>
      </c>
      <c r="BQ135" s="578">
        <v>0</v>
      </c>
      <c r="BR135" s="578">
        <v>0</v>
      </c>
      <c r="BS135" s="578">
        <v>0</v>
      </c>
      <c r="BT135" s="578">
        <v>0</v>
      </c>
      <c r="BU135" s="578">
        <v>0</v>
      </c>
      <c r="BV135" s="578">
        <v>0</v>
      </c>
      <c r="BW135" s="578">
        <v>0</v>
      </c>
      <c r="BX135" s="578">
        <v>0</v>
      </c>
      <c r="BY135" s="578">
        <v>0</v>
      </c>
      <c r="BZ135" s="578">
        <v>0</v>
      </c>
      <c r="CA135" s="578">
        <v>0</v>
      </c>
      <c r="CB135" s="578">
        <v>0</v>
      </c>
      <c r="CC135" s="555">
        <f t="shared" si="21"/>
        <v>683012</v>
      </c>
    </row>
    <row r="136" spans="1:81" s="577" customFormat="1" ht="25.5" customHeight="1">
      <c r="A136" s="574" t="s">
        <v>6757</v>
      </c>
      <c r="B136" s="549" t="s">
        <v>16</v>
      </c>
      <c r="C136" s="550" t="s">
        <v>17</v>
      </c>
      <c r="D136" s="551">
        <v>45110</v>
      </c>
      <c r="E136" s="550" t="s">
        <v>17</v>
      </c>
      <c r="F136" s="552" t="s">
        <v>154</v>
      </c>
      <c r="G136" s="553" t="s">
        <v>155</v>
      </c>
      <c r="H136" s="593">
        <v>0</v>
      </c>
      <c r="I136" s="593">
        <v>0</v>
      </c>
      <c r="J136" s="593">
        <v>0</v>
      </c>
      <c r="K136" s="593">
        <v>0</v>
      </c>
      <c r="L136" s="593">
        <v>0</v>
      </c>
      <c r="M136" s="593">
        <v>0</v>
      </c>
      <c r="N136" s="593">
        <v>0</v>
      </c>
      <c r="O136" s="593">
        <v>0</v>
      </c>
      <c r="P136" s="593">
        <v>0</v>
      </c>
      <c r="Q136" s="593">
        <v>0</v>
      </c>
      <c r="R136" s="593">
        <v>0</v>
      </c>
      <c r="S136" s="593">
        <v>0</v>
      </c>
      <c r="T136" s="593">
        <v>0</v>
      </c>
      <c r="U136" s="593">
        <v>0</v>
      </c>
      <c r="V136" s="593">
        <v>0</v>
      </c>
      <c r="W136" s="593">
        <v>0</v>
      </c>
      <c r="X136" s="593">
        <v>0</v>
      </c>
      <c r="Y136" s="593">
        <v>0</v>
      </c>
      <c r="Z136" s="593">
        <v>0</v>
      </c>
      <c r="AA136" s="593">
        <v>0</v>
      </c>
      <c r="AB136" s="593">
        <v>0</v>
      </c>
      <c r="AC136" s="593">
        <v>0</v>
      </c>
      <c r="AD136" s="593">
        <v>0</v>
      </c>
      <c r="AE136" s="593">
        <v>0</v>
      </c>
      <c r="AF136" s="593">
        <v>0</v>
      </c>
      <c r="AG136" s="593">
        <v>0</v>
      </c>
      <c r="AH136" s="593">
        <v>0</v>
      </c>
      <c r="AI136" s="593">
        <v>0</v>
      </c>
      <c r="AJ136" s="593">
        <v>0</v>
      </c>
      <c r="AK136" s="593">
        <v>0</v>
      </c>
      <c r="AL136" s="593">
        <v>0</v>
      </c>
      <c r="AM136" s="593">
        <v>0</v>
      </c>
      <c r="AN136" s="593">
        <v>0</v>
      </c>
      <c r="AO136" s="593">
        <v>0</v>
      </c>
      <c r="AP136" s="593">
        <v>0</v>
      </c>
      <c r="AQ136" s="593">
        <v>0</v>
      </c>
      <c r="AR136" s="593">
        <v>0</v>
      </c>
      <c r="AS136" s="593">
        <v>0</v>
      </c>
      <c r="AT136" s="593">
        <v>0</v>
      </c>
      <c r="AU136" s="593">
        <v>0</v>
      </c>
      <c r="AV136" s="593">
        <v>0</v>
      </c>
      <c r="AW136" s="593">
        <v>0</v>
      </c>
      <c r="AX136" s="593">
        <v>0</v>
      </c>
      <c r="AY136" s="593">
        <v>0</v>
      </c>
      <c r="AZ136" s="593">
        <v>0</v>
      </c>
      <c r="BA136" s="593">
        <v>0</v>
      </c>
      <c r="BB136" s="593">
        <v>0</v>
      </c>
      <c r="BC136" s="593">
        <v>0</v>
      </c>
      <c r="BD136" s="593">
        <v>0</v>
      </c>
      <c r="BE136" s="593">
        <v>0</v>
      </c>
      <c r="BF136" s="593">
        <v>0</v>
      </c>
      <c r="BG136" s="593">
        <v>0</v>
      </c>
      <c r="BH136" s="593">
        <v>0</v>
      </c>
      <c r="BI136" s="593">
        <v>0</v>
      </c>
      <c r="BJ136" s="593">
        <v>0</v>
      </c>
      <c r="BK136" s="593">
        <v>0</v>
      </c>
      <c r="BL136" s="593">
        <v>0</v>
      </c>
      <c r="BM136" s="593">
        <v>0</v>
      </c>
      <c r="BN136" s="593">
        <v>0</v>
      </c>
      <c r="BO136" s="593">
        <v>0</v>
      </c>
      <c r="BP136" s="593">
        <v>0</v>
      </c>
      <c r="BQ136" s="593">
        <v>0</v>
      </c>
      <c r="BR136" s="593">
        <v>0</v>
      </c>
      <c r="BS136" s="593">
        <v>0</v>
      </c>
      <c r="BT136" s="593">
        <v>0</v>
      </c>
      <c r="BU136" s="593">
        <v>0</v>
      </c>
      <c r="BV136" s="593">
        <v>0</v>
      </c>
      <c r="BW136" s="593">
        <v>0</v>
      </c>
      <c r="BX136" s="593">
        <v>0</v>
      </c>
      <c r="BY136" s="593">
        <v>0</v>
      </c>
      <c r="BZ136" s="593">
        <v>0</v>
      </c>
      <c r="CA136" s="593">
        <v>0</v>
      </c>
      <c r="CB136" s="593">
        <v>0</v>
      </c>
      <c r="CC136" s="555">
        <f t="shared" si="21"/>
        <v>0</v>
      </c>
    </row>
    <row r="137" spans="1:81" s="577" customFormat="1" ht="25.5" customHeight="1">
      <c r="A137" s="574" t="s">
        <v>6757</v>
      </c>
      <c r="B137" s="549" t="s">
        <v>16</v>
      </c>
      <c r="C137" s="550" t="s">
        <v>17</v>
      </c>
      <c r="D137" s="551">
        <v>45110</v>
      </c>
      <c r="E137" s="550" t="s">
        <v>17</v>
      </c>
      <c r="F137" s="552" t="s">
        <v>156</v>
      </c>
      <c r="G137" s="553" t="s">
        <v>157</v>
      </c>
      <c r="H137" s="554">
        <v>0</v>
      </c>
      <c r="I137" s="554">
        <v>0</v>
      </c>
      <c r="J137" s="554">
        <v>0</v>
      </c>
      <c r="K137" s="554">
        <v>0</v>
      </c>
      <c r="L137" s="554">
        <v>0</v>
      </c>
      <c r="M137" s="554">
        <v>0</v>
      </c>
      <c r="N137" s="554">
        <v>0</v>
      </c>
      <c r="O137" s="554">
        <v>0</v>
      </c>
      <c r="P137" s="554">
        <v>0</v>
      </c>
      <c r="Q137" s="554">
        <v>0</v>
      </c>
      <c r="R137" s="554">
        <v>0</v>
      </c>
      <c r="S137" s="554">
        <v>0</v>
      </c>
      <c r="T137" s="554">
        <v>0</v>
      </c>
      <c r="U137" s="554">
        <v>0</v>
      </c>
      <c r="V137" s="554">
        <v>0</v>
      </c>
      <c r="W137" s="554">
        <v>0</v>
      </c>
      <c r="X137" s="554">
        <v>0</v>
      </c>
      <c r="Y137" s="554">
        <v>0</v>
      </c>
      <c r="Z137" s="554">
        <v>0</v>
      </c>
      <c r="AA137" s="554">
        <v>57300</v>
      </c>
      <c r="AB137" s="554">
        <v>0</v>
      </c>
      <c r="AC137" s="554">
        <v>0</v>
      </c>
      <c r="AD137" s="554">
        <v>0</v>
      </c>
      <c r="AE137" s="554">
        <v>0</v>
      </c>
      <c r="AF137" s="554">
        <v>0</v>
      </c>
      <c r="AG137" s="554">
        <v>0</v>
      </c>
      <c r="AH137" s="554">
        <v>0</v>
      </c>
      <c r="AI137" s="554">
        <v>0</v>
      </c>
      <c r="AJ137" s="554">
        <v>0</v>
      </c>
      <c r="AK137" s="554">
        <v>0</v>
      </c>
      <c r="AL137" s="554">
        <v>0</v>
      </c>
      <c r="AM137" s="554">
        <v>0</v>
      </c>
      <c r="AN137" s="554">
        <v>0</v>
      </c>
      <c r="AO137" s="554">
        <v>0</v>
      </c>
      <c r="AP137" s="554">
        <v>0</v>
      </c>
      <c r="AQ137" s="554">
        <v>0</v>
      </c>
      <c r="AR137" s="554">
        <v>0</v>
      </c>
      <c r="AS137" s="554">
        <v>0</v>
      </c>
      <c r="AT137" s="554">
        <v>0</v>
      </c>
      <c r="AU137" s="554">
        <v>0</v>
      </c>
      <c r="AV137" s="554">
        <v>0</v>
      </c>
      <c r="AW137" s="554">
        <v>0</v>
      </c>
      <c r="AX137" s="554">
        <v>0</v>
      </c>
      <c r="AY137" s="554">
        <v>0</v>
      </c>
      <c r="AZ137" s="554">
        <v>0</v>
      </c>
      <c r="BA137" s="554">
        <v>0</v>
      </c>
      <c r="BB137" s="554">
        <v>0</v>
      </c>
      <c r="BC137" s="554">
        <v>0</v>
      </c>
      <c r="BD137" s="554">
        <v>0</v>
      </c>
      <c r="BE137" s="554">
        <v>0</v>
      </c>
      <c r="BF137" s="554">
        <v>0</v>
      </c>
      <c r="BG137" s="554">
        <v>0</v>
      </c>
      <c r="BH137" s="554">
        <v>0</v>
      </c>
      <c r="BI137" s="554">
        <v>0</v>
      </c>
      <c r="BJ137" s="554">
        <v>0</v>
      </c>
      <c r="BK137" s="554">
        <v>0</v>
      </c>
      <c r="BL137" s="554">
        <v>0</v>
      </c>
      <c r="BM137" s="554">
        <v>0</v>
      </c>
      <c r="BN137" s="554">
        <v>77630</v>
      </c>
      <c r="BO137" s="554">
        <v>13200</v>
      </c>
      <c r="BP137" s="554">
        <v>0</v>
      </c>
      <c r="BQ137" s="554">
        <v>0</v>
      </c>
      <c r="BR137" s="554">
        <v>0</v>
      </c>
      <c r="BS137" s="554">
        <v>0</v>
      </c>
      <c r="BT137" s="554">
        <v>0</v>
      </c>
      <c r="BU137" s="554">
        <v>0</v>
      </c>
      <c r="BV137" s="554">
        <v>0</v>
      </c>
      <c r="BW137" s="554">
        <v>0</v>
      </c>
      <c r="BX137" s="554">
        <v>0</v>
      </c>
      <c r="BY137" s="554">
        <v>0</v>
      </c>
      <c r="BZ137" s="554">
        <v>0</v>
      </c>
      <c r="CA137" s="554">
        <v>0</v>
      </c>
      <c r="CB137" s="554">
        <v>0</v>
      </c>
      <c r="CC137" s="555">
        <f t="shared" si="21"/>
        <v>148130</v>
      </c>
    </row>
    <row r="138" spans="1:81" s="577" customFormat="1" ht="25.5" customHeight="1">
      <c r="A138" s="574" t="s">
        <v>6757</v>
      </c>
      <c r="B138" s="549" t="s">
        <v>16</v>
      </c>
      <c r="C138" s="550" t="s">
        <v>17</v>
      </c>
      <c r="D138" s="551">
        <v>45110</v>
      </c>
      <c r="E138" s="550" t="s">
        <v>17</v>
      </c>
      <c r="F138" s="552" t="s">
        <v>158</v>
      </c>
      <c r="G138" s="553" t="s">
        <v>994</v>
      </c>
      <c r="H138" s="593">
        <v>0</v>
      </c>
      <c r="I138" s="593">
        <v>0</v>
      </c>
      <c r="J138" s="593">
        <v>0</v>
      </c>
      <c r="K138" s="593">
        <v>0</v>
      </c>
      <c r="L138" s="593">
        <v>0</v>
      </c>
      <c r="M138" s="593">
        <v>0</v>
      </c>
      <c r="N138" s="593">
        <v>0</v>
      </c>
      <c r="O138" s="593">
        <v>0</v>
      </c>
      <c r="P138" s="593">
        <v>0</v>
      </c>
      <c r="Q138" s="593">
        <v>0</v>
      </c>
      <c r="R138" s="593">
        <v>0</v>
      </c>
      <c r="S138" s="593">
        <v>0</v>
      </c>
      <c r="T138" s="593">
        <v>0</v>
      </c>
      <c r="U138" s="593">
        <v>0</v>
      </c>
      <c r="V138" s="593">
        <v>0</v>
      </c>
      <c r="W138" s="593">
        <v>0</v>
      </c>
      <c r="X138" s="593">
        <v>0</v>
      </c>
      <c r="Y138" s="593">
        <v>0</v>
      </c>
      <c r="Z138" s="593">
        <v>0</v>
      </c>
      <c r="AA138" s="593">
        <v>0</v>
      </c>
      <c r="AB138" s="593">
        <v>0</v>
      </c>
      <c r="AC138" s="593">
        <v>0</v>
      </c>
      <c r="AD138" s="593">
        <v>0</v>
      </c>
      <c r="AE138" s="593">
        <v>0</v>
      </c>
      <c r="AF138" s="593">
        <v>0</v>
      </c>
      <c r="AG138" s="593">
        <v>0</v>
      </c>
      <c r="AH138" s="593">
        <v>0</v>
      </c>
      <c r="AI138" s="593">
        <v>0</v>
      </c>
      <c r="AJ138" s="593">
        <v>0</v>
      </c>
      <c r="AK138" s="593">
        <v>0</v>
      </c>
      <c r="AL138" s="593">
        <v>0</v>
      </c>
      <c r="AM138" s="593">
        <v>0</v>
      </c>
      <c r="AN138" s="593">
        <v>0</v>
      </c>
      <c r="AO138" s="593">
        <v>0</v>
      </c>
      <c r="AP138" s="593">
        <v>0</v>
      </c>
      <c r="AQ138" s="593">
        <v>0</v>
      </c>
      <c r="AR138" s="593">
        <v>0</v>
      </c>
      <c r="AS138" s="593">
        <v>0</v>
      </c>
      <c r="AT138" s="593">
        <v>0</v>
      </c>
      <c r="AU138" s="593">
        <v>0</v>
      </c>
      <c r="AV138" s="593">
        <v>0</v>
      </c>
      <c r="AW138" s="593">
        <v>0</v>
      </c>
      <c r="AX138" s="593">
        <v>0</v>
      </c>
      <c r="AY138" s="593">
        <v>0</v>
      </c>
      <c r="AZ138" s="593">
        <v>0</v>
      </c>
      <c r="BA138" s="593">
        <v>0</v>
      </c>
      <c r="BB138" s="593">
        <v>0</v>
      </c>
      <c r="BC138" s="593">
        <v>0</v>
      </c>
      <c r="BD138" s="593">
        <v>0</v>
      </c>
      <c r="BE138" s="593">
        <v>0</v>
      </c>
      <c r="BF138" s="593">
        <v>0</v>
      </c>
      <c r="BG138" s="593">
        <v>0</v>
      </c>
      <c r="BH138" s="593">
        <v>0</v>
      </c>
      <c r="BI138" s="593">
        <v>0</v>
      </c>
      <c r="BJ138" s="593">
        <v>0</v>
      </c>
      <c r="BK138" s="593">
        <v>0</v>
      </c>
      <c r="BL138" s="593">
        <v>0</v>
      </c>
      <c r="BM138" s="593">
        <v>0</v>
      </c>
      <c r="BN138" s="593">
        <v>0</v>
      </c>
      <c r="BO138" s="593">
        <v>0</v>
      </c>
      <c r="BP138" s="593">
        <v>0</v>
      </c>
      <c r="BQ138" s="593">
        <v>0</v>
      </c>
      <c r="BR138" s="593">
        <v>0</v>
      </c>
      <c r="BS138" s="593">
        <v>0</v>
      </c>
      <c r="BT138" s="593">
        <v>0</v>
      </c>
      <c r="BU138" s="593">
        <v>0</v>
      </c>
      <c r="BV138" s="593">
        <v>0</v>
      </c>
      <c r="BW138" s="593">
        <v>0</v>
      </c>
      <c r="BX138" s="593">
        <v>0</v>
      </c>
      <c r="BY138" s="593">
        <v>0</v>
      </c>
      <c r="BZ138" s="593">
        <v>0</v>
      </c>
      <c r="CA138" s="593">
        <v>0</v>
      </c>
      <c r="CB138" s="593">
        <v>0</v>
      </c>
      <c r="CC138" s="555">
        <f t="shared" si="21"/>
        <v>0</v>
      </c>
    </row>
    <row r="139" spans="1:81" s="577" customFormat="1" ht="25.5" customHeight="1">
      <c r="A139" s="574" t="s">
        <v>6757</v>
      </c>
      <c r="B139" s="549" t="s">
        <v>16</v>
      </c>
      <c r="C139" s="550" t="s">
        <v>17</v>
      </c>
      <c r="D139" s="551">
        <v>45110</v>
      </c>
      <c r="E139" s="550" t="s">
        <v>17</v>
      </c>
      <c r="F139" s="552" t="s">
        <v>159</v>
      </c>
      <c r="G139" s="553" t="s">
        <v>995</v>
      </c>
      <c r="H139" s="554">
        <v>0</v>
      </c>
      <c r="I139" s="554">
        <v>0</v>
      </c>
      <c r="J139" s="554">
        <v>0</v>
      </c>
      <c r="K139" s="554">
        <v>0</v>
      </c>
      <c r="L139" s="554">
        <v>0</v>
      </c>
      <c r="M139" s="554">
        <v>0</v>
      </c>
      <c r="N139" s="554">
        <v>0</v>
      </c>
      <c r="O139" s="554">
        <v>0</v>
      </c>
      <c r="P139" s="554">
        <v>0</v>
      </c>
      <c r="Q139" s="554">
        <v>0</v>
      </c>
      <c r="R139" s="554">
        <v>0</v>
      </c>
      <c r="S139" s="554">
        <v>0</v>
      </c>
      <c r="T139" s="554">
        <v>0</v>
      </c>
      <c r="U139" s="554">
        <v>0</v>
      </c>
      <c r="V139" s="554">
        <v>0</v>
      </c>
      <c r="W139" s="554">
        <v>0</v>
      </c>
      <c r="X139" s="554">
        <v>0</v>
      </c>
      <c r="Y139" s="554">
        <v>0</v>
      </c>
      <c r="Z139" s="554">
        <v>0</v>
      </c>
      <c r="AA139" s="554">
        <v>0</v>
      </c>
      <c r="AB139" s="554">
        <v>0</v>
      </c>
      <c r="AC139" s="554">
        <v>0</v>
      </c>
      <c r="AD139" s="554">
        <v>0</v>
      </c>
      <c r="AE139" s="554">
        <v>0</v>
      </c>
      <c r="AF139" s="554">
        <v>0</v>
      </c>
      <c r="AG139" s="554">
        <v>0</v>
      </c>
      <c r="AH139" s="554">
        <v>0</v>
      </c>
      <c r="AI139" s="554">
        <v>0</v>
      </c>
      <c r="AJ139" s="554">
        <v>0</v>
      </c>
      <c r="AK139" s="554">
        <v>0</v>
      </c>
      <c r="AL139" s="554">
        <v>0</v>
      </c>
      <c r="AM139" s="554">
        <v>0</v>
      </c>
      <c r="AN139" s="554">
        <v>0</v>
      </c>
      <c r="AO139" s="554">
        <v>0</v>
      </c>
      <c r="AP139" s="554">
        <v>0</v>
      </c>
      <c r="AQ139" s="554">
        <v>18300</v>
      </c>
      <c r="AR139" s="554">
        <v>0</v>
      </c>
      <c r="AS139" s="554">
        <v>0</v>
      </c>
      <c r="AT139" s="554">
        <v>0</v>
      </c>
      <c r="AU139" s="554">
        <v>0</v>
      </c>
      <c r="AV139" s="554">
        <v>0</v>
      </c>
      <c r="AW139" s="554">
        <v>0</v>
      </c>
      <c r="AX139" s="554">
        <v>0</v>
      </c>
      <c r="AY139" s="554">
        <v>0</v>
      </c>
      <c r="AZ139" s="554">
        <v>0</v>
      </c>
      <c r="BA139" s="554">
        <v>0</v>
      </c>
      <c r="BB139" s="554">
        <v>0</v>
      </c>
      <c r="BC139" s="554">
        <v>0</v>
      </c>
      <c r="BD139" s="554">
        <v>0</v>
      </c>
      <c r="BE139" s="554">
        <v>0</v>
      </c>
      <c r="BF139" s="554">
        <v>0</v>
      </c>
      <c r="BG139" s="554">
        <v>0</v>
      </c>
      <c r="BH139" s="554">
        <v>260800</v>
      </c>
      <c r="BI139" s="554">
        <v>0</v>
      </c>
      <c r="BJ139" s="554">
        <v>0</v>
      </c>
      <c r="BK139" s="554">
        <v>0</v>
      </c>
      <c r="BL139" s="554">
        <v>0</v>
      </c>
      <c r="BM139" s="554">
        <v>0</v>
      </c>
      <c r="BN139" s="554">
        <v>0</v>
      </c>
      <c r="BO139" s="554">
        <v>0</v>
      </c>
      <c r="BP139" s="554">
        <v>0</v>
      </c>
      <c r="BQ139" s="554">
        <v>0</v>
      </c>
      <c r="BR139" s="554">
        <v>0</v>
      </c>
      <c r="BS139" s="554">
        <v>0</v>
      </c>
      <c r="BT139" s="554">
        <v>0</v>
      </c>
      <c r="BU139" s="554">
        <v>0</v>
      </c>
      <c r="BV139" s="554">
        <v>0</v>
      </c>
      <c r="BW139" s="554">
        <v>0</v>
      </c>
      <c r="BX139" s="554">
        <v>0</v>
      </c>
      <c r="BY139" s="554">
        <v>0</v>
      </c>
      <c r="BZ139" s="554">
        <v>0</v>
      </c>
      <c r="CA139" s="554">
        <v>0</v>
      </c>
      <c r="CB139" s="554">
        <v>0</v>
      </c>
      <c r="CC139" s="555">
        <f t="shared" si="21"/>
        <v>279100</v>
      </c>
    </row>
    <row r="140" spans="1:81" s="577" customFormat="1" ht="25.5" customHeight="1">
      <c r="A140" s="574" t="s">
        <v>6757</v>
      </c>
      <c r="B140" s="549" t="s">
        <v>16</v>
      </c>
      <c r="C140" s="550" t="s">
        <v>17</v>
      </c>
      <c r="D140" s="551">
        <v>45110</v>
      </c>
      <c r="E140" s="550" t="s">
        <v>17</v>
      </c>
      <c r="F140" s="552" t="s">
        <v>160</v>
      </c>
      <c r="G140" s="553" t="s">
        <v>161</v>
      </c>
      <c r="H140" s="554">
        <v>0</v>
      </c>
      <c r="I140" s="554">
        <v>28650</v>
      </c>
      <c r="J140" s="554">
        <v>0</v>
      </c>
      <c r="K140" s="554">
        <v>1358875.26</v>
      </c>
      <c r="L140" s="554">
        <v>0</v>
      </c>
      <c r="M140" s="554">
        <v>0</v>
      </c>
      <c r="N140" s="554">
        <v>0</v>
      </c>
      <c r="O140" s="554">
        <v>0</v>
      </c>
      <c r="P140" s="554">
        <v>21000</v>
      </c>
      <c r="Q140" s="554">
        <v>141135.28</v>
      </c>
      <c r="R140" s="554">
        <v>0</v>
      </c>
      <c r="S140" s="554">
        <v>0</v>
      </c>
      <c r="T140" s="554">
        <v>0</v>
      </c>
      <c r="U140" s="554">
        <v>12257764.4</v>
      </c>
      <c r="V140" s="554">
        <v>0</v>
      </c>
      <c r="W140" s="554">
        <v>274900</v>
      </c>
      <c r="X140" s="554">
        <v>100000</v>
      </c>
      <c r="Y140" s="554">
        <v>0</v>
      </c>
      <c r="Z140" s="554">
        <v>0</v>
      </c>
      <c r="AA140" s="554">
        <v>491635</v>
      </c>
      <c r="AB140" s="554">
        <v>0</v>
      </c>
      <c r="AC140" s="554">
        <v>0</v>
      </c>
      <c r="AD140" s="554">
        <v>0</v>
      </c>
      <c r="AE140" s="554">
        <v>306590</v>
      </c>
      <c r="AF140" s="554">
        <v>0</v>
      </c>
      <c r="AG140" s="554">
        <v>73145</v>
      </c>
      <c r="AH140" s="554">
        <v>0</v>
      </c>
      <c r="AI140" s="554">
        <v>337575.6</v>
      </c>
      <c r="AJ140" s="554">
        <v>941600</v>
      </c>
      <c r="AK140" s="554">
        <v>0</v>
      </c>
      <c r="AL140" s="554">
        <v>146250</v>
      </c>
      <c r="AM140" s="554">
        <v>76000</v>
      </c>
      <c r="AN140" s="554">
        <v>0</v>
      </c>
      <c r="AO140" s="554">
        <v>0</v>
      </c>
      <c r="AP140" s="554">
        <v>58375</v>
      </c>
      <c r="AQ140" s="554">
        <v>0</v>
      </c>
      <c r="AR140" s="554">
        <v>0</v>
      </c>
      <c r="AS140" s="554">
        <v>98000</v>
      </c>
      <c r="AT140" s="554">
        <v>80026</v>
      </c>
      <c r="AU140" s="554">
        <v>43250</v>
      </c>
      <c r="AV140" s="554">
        <v>0</v>
      </c>
      <c r="AW140" s="554">
        <v>60000</v>
      </c>
      <c r="AX140" s="554">
        <v>61530</v>
      </c>
      <c r="AY140" s="554">
        <v>77390</v>
      </c>
      <c r="AZ140" s="554">
        <v>9404</v>
      </c>
      <c r="BA140" s="554">
        <v>23850</v>
      </c>
      <c r="BB140" s="554">
        <v>1899800</v>
      </c>
      <c r="BC140" s="554">
        <v>0</v>
      </c>
      <c r="BD140" s="554">
        <v>103300</v>
      </c>
      <c r="BE140" s="554">
        <v>0</v>
      </c>
      <c r="BF140" s="554">
        <v>0</v>
      </c>
      <c r="BG140" s="554">
        <v>0</v>
      </c>
      <c r="BH140" s="554">
        <v>40500</v>
      </c>
      <c r="BI140" s="554">
        <v>295209.25</v>
      </c>
      <c r="BJ140" s="554">
        <v>178200</v>
      </c>
      <c r="BK140" s="554">
        <v>0</v>
      </c>
      <c r="BL140" s="554">
        <v>0</v>
      </c>
      <c r="BM140" s="554">
        <v>0</v>
      </c>
      <c r="BN140" s="554">
        <v>0</v>
      </c>
      <c r="BO140" s="554">
        <v>0</v>
      </c>
      <c r="BP140" s="554">
        <v>0</v>
      </c>
      <c r="BQ140" s="554">
        <v>16320</v>
      </c>
      <c r="BR140" s="554">
        <v>166131.04999999999</v>
      </c>
      <c r="BS140" s="554">
        <v>142225</v>
      </c>
      <c r="BT140" s="554">
        <v>113944</v>
      </c>
      <c r="BU140" s="554">
        <v>52280</v>
      </c>
      <c r="BV140" s="554">
        <v>13800</v>
      </c>
      <c r="BW140" s="554">
        <v>190297.5</v>
      </c>
      <c r="BX140" s="554">
        <v>322490</v>
      </c>
      <c r="BY140" s="554">
        <v>197590</v>
      </c>
      <c r="BZ140" s="554">
        <v>198550</v>
      </c>
      <c r="CA140" s="554">
        <v>0</v>
      </c>
      <c r="CB140" s="554">
        <v>261624</v>
      </c>
      <c r="CC140" s="555">
        <f t="shared" si="21"/>
        <v>21259206.34</v>
      </c>
    </row>
    <row r="141" spans="1:81" s="577" customFormat="1" ht="25.5" customHeight="1">
      <c r="A141" s="574" t="s">
        <v>6757</v>
      </c>
      <c r="B141" s="549" t="s">
        <v>16</v>
      </c>
      <c r="C141" s="550" t="s">
        <v>17</v>
      </c>
      <c r="D141" s="551">
        <v>45110</v>
      </c>
      <c r="E141" s="550" t="s">
        <v>17</v>
      </c>
      <c r="F141" s="552" t="s">
        <v>162</v>
      </c>
      <c r="G141" s="553" t="s">
        <v>163</v>
      </c>
      <c r="H141" s="554">
        <v>0</v>
      </c>
      <c r="I141" s="554">
        <v>2177720</v>
      </c>
      <c r="J141" s="554">
        <v>0</v>
      </c>
      <c r="K141" s="554">
        <v>0</v>
      </c>
      <c r="L141" s="554">
        <v>0</v>
      </c>
      <c r="M141" s="554">
        <v>0</v>
      </c>
      <c r="N141" s="554">
        <v>5200459</v>
      </c>
      <c r="O141" s="554">
        <v>6523490.0800000001</v>
      </c>
      <c r="P141" s="554">
        <v>0</v>
      </c>
      <c r="Q141" s="554">
        <v>75158208.019999996</v>
      </c>
      <c r="R141" s="554">
        <v>0</v>
      </c>
      <c r="S141" s="554">
        <v>0</v>
      </c>
      <c r="T141" s="554">
        <v>0</v>
      </c>
      <c r="U141" s="554">
        <v>422030</v>
      </c>
      <c r="V141" s="554">
        <v>0</v>
      </c>
      <c r="W141" s="554">
        <v>0</v>
      </c>
      <c r="X141" s="554">
        <v>0</v>
      </c>
      <c r="Y141" s="554">
        <v>0</v>
      </c>
      <c r="Z141" s="554">
        <v>761502.17</v>
      </c>
      <c r="AA141" s="554">
        <v>17499342.699999999</v>
      </c>
      <c r="AB141" s="554">
        <v>214996.5</v>
      </c>
      <c r="AC141" s="554">
        <v>3100465</v>
      </c>
      <c r="AD141" s="554">
        <v>50000</v>
      </c>
      <c r="AE141" s="554">
        <v>0</v>
      </c>
      <c r="AF141" s="554">
        <v>0</v>
      </c>
      <c r="AG141" s="554">
        <v>0</v>
      </c>
      <c r="AH141" s="554">
        <v>0</v>
      </c>
      <c r="AI141" s="554">
        <v>6826350</v>
      </c>
      <c r="AJ141" s="554">
        <v>0</v>
      </c>
      <c r="AK141" s="554">
        <v>0</v>
      </c>
      <c r="AL141" s="554">
        <v>0</v>
      </c>
      <c r="AM141" s="554">
        <v>0</v>
      </c>
      <c r="AN141" s="554">
        <v>633406</v>
      </c>
      <c r="AO141" s="554">
        <v>1371160</v>
      </c>
      <c r="AP141" s="554">
        <v>0</v>
      </c>
      <c r="AQ141" s="554">
        <v>0</v>
      </c>
      <c r="AR141" s="554">
        <v>57900</v>
      </c>
      <c r="AS141" s="554">
        <v>1843318.7</v>
      </c>
      <c r="AT141" s="554">
        <v>0</v>
      </c>
      <c r="AU141" s="554">
        <v>318152.5</v>
      </c>
      <c r="AV141" s="554">
        <v>0</v>
      </c>
      <c r="AW141" s="554">
        <v>207800</v>
      </c>
      <c r="AX141" s="554">
        <v>58335</v>
      </c>
      <c r="AY141" s="554">
        <v>630</v>
      </c>
      <c r="AZ141" s="554">
        <v>0</v>
      </c>
      <c r="BA141" s="554">
        <v>0</v>
      </c>
      <c r="BB141" s="554">
        <v>0</v>
      </c>
      <c r="BC141" s="554">
        <v>0</v>
      </c>
      <c r="BD141" s="554">
        <v>0</v>
      </c>
      <c r="BE141" s="554">
        <v>0</v>
      </c>
      <c r="BF141" s="554">
        <v>90000</v>
      </c>
      <c r="BG141" s="554">
        <v>0</v>
      </c>
      <c r="BH141" s="554">
        <v>0</v>
      </c>
      <c r="BI141" s="554">
        <v>0</v>
      </c>
      <c r="BJ141" s="554">
        <v>0</v>
      </c>
      <c r="BK141" s="554">
        <v>0</v>
      </c>
      <c r="BL141" s="554">
        <v>0</v>
      </c>
      <c r="BM141" s="554">
        <v>1076923.55</v>
      </c>
      <c r="BN141" s="554">
        <v>0</v>
      </c>
      <c r="BO141" s="554">
        <v>0</v>
      </c>
      <c r="BP141" s="554">
        <v>0</v>
      </c>
      <c r="BQ141" s="554">
        <v>450000</v>
      </c>
      <c r="BR141" s="554">
        <v>0</v>
      </c>
      <c r="BS141" s="554">
        <v>0</v>
      </c>
      <c r="BT141" s="554">
        <v>241608.8</v>
      </c>
      <c r="BU141" s="554">
        <v>0</v>
      </c>
      <c r="BV141" s="554">
        <v>0</v>
      </c>
      <c r="BW141" s="554">
        <v>0</v>
      </c>
      <c r="BX141" s="554">
        <v>1133000</v>
      </c>
      <c r="BY141" s="554">
        <v>0</v>
      </c>
      <c r="BZ141" s="554">
        <v>0</v>
      </c>
      <c r="CA141" s="554">
        <v>0</v>
      </c>
      <c r="CB141" s="554">
        <v>0</v>
      </c>
      <c r="CC141" s="555">
        <f t="shared" si="21"/>
        <v>125416798.02</v>
      </c>
    </row>
    <row r="142" spans="1:81" s="577" customFormat="1" ht="25.5" customHeight="1">
      <c r="A142" s="574" t="s">
        <v>6757</v>
      </c>
      <c r="B142" s="549" t="s">
        <v>16</v>
      </c>
      <c r="C142" s="550" t="s">
        <v>17</v>
      </c>
      <c r="D142" s="551">
        <v>45110</v>
      </c>
      <c r="E142" s="550" t="s">
        <v>17</v>
      </c>
      <c r="F142" s="552" t="s">
        <v>168</v>
      </c>
      <c r="G142" s="553" t="s">
        <v>996</v>
      </c>
      <c r="H142" s="554">
        <v>39903998.280000001</v>
      </c>
      <c r="I142" s="578">
        <v>4833615.28</v>
      </c>
      <c r="J142" s="578">
        <v>15308268.52</v>
      </c>
      <c r="K142" s="578">
        <v>1441313.99</v>
      </c>
      <c r="L142" s="578">
        <v>2109098.02</v>
      </c>
      <c r="M142" s="578">
        <v>1640607.98</v>
      </c>
      <c r="N142" s="578">
        <v>180273177.77000001</v>
      </c>
      <c r="O142" s="578">
        <v>683000</v>
      </c>
      <c r="P142" s="578">
        <v>3128</v>
      </c>
      <c r="Q142" s="578">
        <v>37018804.049999997</v>
      </c>
      <c r="R142" s="578">
        <v>803039.02</v>
      </c>
      <c r="S142" s="578">
        <v>12275731.85</v>
      </c>
      <c r="T142" s="578">
        <v>19022966.23</v>
      </c>
      <c r="U142" s="578">
        <v>9243324.8399999999</v>
      </c>
      <c r="V142" s="578">
        <v>181000</v>
      </c>
      <c r="W142" s="578">
        <v>895229.08</v>
      </c>
      <c r="X142" s="578">
        <v>3600</v>
      </c>
      <c r="Y142" s="578">
        <v>739888.99</v>
      </c>
      <c r="Z142" s="578">
        <v>38329402.579999998</v>
      </c>
      <c r="AA142" s="578">
        <v>15790216.039999999</v>
      </c>
      <c r="AB142" s="578">
        <v>3076127.11</v>
      </c>
      <c r="AC142" s="578">
        <v>11377667.289999999</v>
      </c>
      <c r="AD142" s="578">
        <v>11854475.560000001</v>
      </c>
      <c r="AE142" s="578">
        <v>1204969.8899999999</v>
      </c>
      <c r="AF142" s="578">
        <v>5658558.0800000001</v>
      </c>
      <c r="AG142" s="578">
        <v>1182734.57</v>
      </c>
      <c r="AH142" s="578">
        <v>319201</v>
      </c>
      <c r="AI142" s="578">
        <v>73976933.5</v>
      </c>
      <c r="AJ142" s="578">
        <v>530481</v>
      </c>
      <c r="AK142" s="578">
        <v>453412.25</v>
      </c>
      <c r="AL142" s="578">
        <v>520290</v>
      </c>
      <c r="AM142" s="578">
        <v>439421.55</v>
      </c>
      <c r="AN142" s="578">
        <v>681396.61</v>
      </c>
      <c r="AO142" s="578">
        <v>418468</v>
      </c>
      <c r="AP142" s="578">
        <v>115319</v>
      </c>
      <c r="AQ142" s="578">
        <v>92973.27</v>
      </c>
      <c r="AR142" s="578">
        <v>188355.02</v>
      </c>
      <c r="AS142" s="578">
        <v>265417.43</v>
      </c>
      <c r="AT142" s="578">
        <v>779808.56</v>
      </c>
      <c r="AU142" s="578">
        <v>17281198.609999999</v>
      </c>
      <c r="AV142" s="578">
        <v>179346.46</v>
      </c>
      <c r="AW142" s="578">
        <v>274994.59999999998</v>
      </c>
      <c r="AX142" s="578">
        <v>162000.24</v>
      </c>
      <c r="AY142" s="578">
        <v>484873.23</v>
      </c>
      <c r="AZ142" s="578">
        <v>7000</v>
      </c>
      <c r="BA142" s="578">
        <v>101728.71</v>
      </c>
      <c r="BB142" s="578">
        <v>3625047.83</v>
      </c>
      <c r="BC142" s="578">
        <v>166888</v>
      </c>
      <c r="BD142" s="578">
        <v>3706485.35</v>
      </c>
      <c r="BE142" s="578">
        <v>704021.81</v>
      </c>
      <c r="BF142" s="578">
        <v>2001355.74</v>
      </c>
      <c r="BG142" s="578">
        <v>1215</v>
      </c>
      <c r="BH142" s="578">
        <v>8558738.5398999993</v>
      </c>
      <c r="BI142" s="578">
        <v>3777729</v>
      </c>
      <c r="BJ142" s="578">
        <v>3157028</v>
      </c>
      <c r="BK142" s="578">
        <v>684720</v>
      </c>
      <c r="BL142" s="578">
        <v>5548329.4100000001</v>
      </c>
      <c r="BM142" s="578">
        <v>49924157.100000001</v>
      </c>
      <c r="BN142" s="578">
        <v>943439.67</v>
      </c>
      <c r="BO142" s="578">
        <v>57393</v>
      </c>
      <c r="BP142" s="578">
        <v>319300.96999999997</v>
      </c>
      <c r="BQ142" s="578">
        <v>1740140</v>
      </c>
      <c r="BR142" s="578">
        <v>2452285.4500000002</v>
      </c>
      <c r="BS142" s="578">
        <v>100400</v>
      </c>
      <c r="BT142" s="578">
        <v>17185893.52</v>
      </c>
      <c r="BU142" s="578">
        <v>625773.18000000005</v>
      </c>
      <c r="BV142" s="578">
        <v>188059.51</v>
      </c>
      <c r="BW142" s="578">
        <v>1247979.21</v>
      </c>
      <c r="BX142" s="578">
        <v>1971416.99</v>
      </c>
      <c r="BY142" s="578">
        <v>1539311.99</v>
      </c>
      <c r="BZ142" s="578">
        <v>696689.77</v>
      </c>
      <c r="CA142" s="578">
        <v>190548.65</v>
      </c>
      <c r="CB142" s="578">
        <v>1311519.21</v>
      </c>
      <c r="CC142" s="555">
        <f t="shared" si="21"/>
        <v>624552428.95990002</v>
      </c>
    </row>
    <row r="143" spans="1:81" s="577" customFormat="1" ht="25.5" customHeight="1">
      <c r="A143" s="574" t="s">
        <v>6757</v>
      </c>
      <c r="B143" s="549" t="s">
        <v>16</v>
      </c>
      <c r="C143" s="550" t="s">
        <v>17</v>
      </c>
      <c r="D143" s="551"/>
      <c r="E143" s="550"/>
      <c r="F143" s="552" t="s">
        <v>765</v>
      </c>
      <c r="G143" s="553" t="s">
        <v>766</v>
      </c>
      <c r="H143" s="554">
        <v>0</v>
      </c>
      <c r="I143" s="578">
        <v>0</v>
      </c>
      <c r="J143" s="578">
        <v>33452021.359999999</v>
      </c>
      <c r="K143" s="578">
        <v>1046415</v>
      </c>
      <c r="L143" s="578">
        <v>872947.29</v>
      </c>
      <c r="M143" s="578">
        <v>1326233.3700000001</v>
      </c>
      <c r="N143" s="578">
        <v>1523732.32</v>
      </c>
      <c r="O143" s="578">
        <v>4271400</v>
      </c>
      <c r="P143" s="578">
        <v>362327.52</v>
      </c>
      <c r="Q143" s="578">
        <v>12806284.039999999</v>
      </c>
      <c r="R143" s="578">
        <v>0</v>
      </c>
      <c r="S143" s="578">
        <v>3986886.35</v>
      </c>
      <c r="T143" s="578">
        <v>3072673.42</v>
      </c>
      <c r="U143" s="578">
        <v>8687266.0500000007</v>
      </c>
      <c r="V143" s="578">
        <v>0</v>
      </c>
      <c r="W143" s="578">
        <v>101110.66</v>
      </c>
      <c r="X143" s="578">
        <v>398383.37</v>
      </c>
      <c r="Y143" s="578">
        <v>0</v>
      </c>
      <c r="Z143" s="578">
        <v>23026680.66</v>
      </c>
      <c r="AA143" s="578">
        <v>142680.95000000001</v>
      </c>
      <c r="AB143" s="578">
        <v>3718477.24</v>
      </c>
      <c r="AC143" s="578">
        <v>2710251</v>
      </c>
      <c r="AD143" s="578">
        <v>768892.01</v>
      </c>
      <c r="AE143" s="578">
        <v>0</v>
      </c>
      <c r="AF143" s="578">
        <v>569535</v>
      </c>
      <c r="AG143" s="578">
        <v>0</v>
      </c>
      <c r="AH143" s="578">
        <v>0</v>
      </c>
      <c r="AI143" s="578">
        <v>240003063.90000001</v>
      </c>
      <c r="AJ143" s="578">
        <v>2607050.35</v>
      </c>
      <c r="AK143" s="578">
        <v>792000</v>
      </c>
      <c r="AL143" s="578">
        <v>2082258.42</v>
      </c>
      <c r="AM143" s="578">
        <v>456416.66</v>
      </c>
      <c r="AN143" s="578">
        <v>1654659.97</v>
      </c>
      <c r="AO143" s="578">
        <v>3259754.7</v>
      </c>
      <c r="AP143" s="578">
        <v>3399165.77</v>
      </c>
      <c r="AQ143" s="578">
        <v>13160526.93</v>
      </c>
      <c r="AR143" s="578">
        <v>1100003.96</v>
      </c>
      <c r="AS143" s="578">
        <v>641576.44999999995</v>
      </c>
      <c r="AT143" s="578">
        <v>73263</v>
      </c>
      <c r="AU143" s="578">
        <v>13286480.720000001</v>
      </c>
      <c r="AV143" s="578">
        <v>677637</v>
      </c>
      <c r="AW143" s="578">
        <v>170580</v>
      </c>
      <c r="AX143" s="578">
        <v>932221.34</v>
      </c>
      <c r="AY143" s="578">
        <v>288383.34999999998</v>
      </c>
      <c r="AZ143" s="578">
        <v>887277.53</v>
      </c>
      <c r="BA143" s="578">
        <v>186584.33</v>
      </c>
      <c r="BB143" s="578">
        <v>23029255.309999999</v>
      </c>
      <c r="BC143" s="578">
        <v>227727</v>
      </c>
      <c r="BD143" s="578">
        <v>676436</v>
      </c>
      <c r="BE143" s="578">
        <v>3179825.25</v>
      </c>
      <c r="BF143" s="578">
        <v>0</v>
      </c>
      <c r="BG143" s="578">
        <v>2480335.98</v>
      </c>
      <c r="BH143" s="578">
        <v>8164056.2999999998</v>
      </c>
      <c r="BI143" s="578">
        <v>7093450</v>
      </c>
      <c r="BJ143" s="578">
        <v>1374202.74</v>
      </c>
      <c r="BK143" s="578">
        <v>414039</v>
      </c>
      <c r="BL143" s="578">
        <v>47936</v>
      </c>
      <c r="BM143" s="578">
        <v>1890000</v>
      </c>
      <c r="BN143" s="578">
        <v>0</v>
      </c>
      <c r="BO143" s="578">
        <v>1100000</v>
      </c>
      <c r="BP143" s="578">
        <v>0</v>
      </c>
      <c r="BQ143" s="578">
        <v>0</v>
      </c>
      <c r="BR143" s="578">
        <v>447362</v>
      </c>
      <c r="BS143" s="578">
        <v>0</v>
      </c>
      <c r="BT143" s="578">
        <v>0</v>
      </c>
      <c r="BU143" s="578">
        <v>215724.6</v>
      </c>
      <c r="BV143" s="578">
        <v>476935</v>
      </c>
      <c r="BW143" s="578">
        <v>948332</v>
      </c>
      <c r="BX143" s="578">
        <v>0</v>
      </c>
      <c r="BY143" s="578">
        <v>1450350</v>
      </c>
      <c r="BZ143" s="578">
        <v>0</v>
      </c>
      <c r="CA143" s="578">
        <v>916859.17</v>
      </c>
      <c r="CB143" s="578">
        <v>322890</v>
      </c>
      <c r="CC143" s="555">
        <f t="shared" si="21"/>
        <v>442958818.34000009</v>
      </c>
    </row>
    <row r="144" spans="1:81" s="577" customFormat="1" ht="25.5" customHeight="1">
      <c r="A144" s="574" t="s">
        <v>6757</v>
      </c>
      <c r="B144" s="549" t="s">
        <v>16</v>
      </c>
      <c r="C144" s="550" t="s">
        <v>17</v>
      </c>
      <c r="D144" s="551">
        <v>45110</v>
      </c>
      <c r="E144" s="550" t="s">
        <v>17</v>
      </c>
      <c r="F144" s="552" t="s">
        <v>169</v>
      </c>
      <c r="G144" s="553" t="s">
        <v>997</v>
      </c>
      <c r="H144" s="575">
        <v>427996.94</v>
      </c>
      <c r="I144" s="575">
        <v>312144.81</v>
      </c>
      <c r="J144" s="575">
        <v>1339801.42</v>
      </c>
      <c r="K144" s="575">
        <v>149686.57</v>
      </c>
      <c r="L144" s="575">
        <v>80088.210000000006</v>
      </c>
      <c r="M144" s="575">
        <v>175853.42</v>
      </c>
      <c r="N144" s="575">
        <v>822027.98</v>
      </c>
      <c r="O144" s="576">
        <v>463082.67</v>
      </c>
      <c r="P144" s="575">
        <v>79425.279999999999</v>
      </c>
      <c r="Q144" s="576">
        <v>1222646.47</v>
      </c>
      <c r="R144" s="575">
        <v>73816.12</v>
      </c>
      <c r="S144" s="575">
        <v>259585.06</v>
      </c>
      <c r="T144" s="575">
        <v>121216.42</v>
      </c>
      <c r="U144" s="576">
        <v>446251.62</v>
      </c>
      <c r="V144" s="575">
        <v>34505.07</v>
      </c>
      <c r="W144" s="576">
        <v>418803.69</v>
      </c>
      <c r="X144" s="575">
        <v>161618.64000000001</v>
      </c>
      <c r="Y144" s="576">
        <v>91732.63</v>
      </c>
      <c r="Z144" s="576">
        <v>1006168.31</v>
      </c>
      <c r="AA144" s="576">
        <v>26232.720000000001</v>
      </c>
      <c r="AB144" s="575">
        <v>116314.87</v>
      </c>
      <c r="AC144" s="575">
        <v>245658.39</v>
      </c>
      <c r="AD144" s="575">
        <v>76849.14</v>
      </c>
      <c r="AE144" s="575">
        <v>234499.47</v>
      </c>
      <c r="AF144" s="575">
        <v>79751.66</v>
      </c>
      <c r="AG144" s="575">
        <v>37026.199999999997</v>
      </c>
      <c r="AH144" s="575">
        <v>172886.53</v>
      </c>
      <c r="AI144" s="576">
        <v>462583.86</v>
      </c>
      <c r="AJ144" s="576">
        <v>62957.42</v>
      </c>
      <c r="AK144" s="575">
        <v>74290.75</v>
      </c>
      <c r="AL144" s="575">
        <v>54337.22</v>
      </c>
      <c r="AM144" s="575">
        <v>75794.83</v>
      </c>
      <c r="AN144" s="575">
        <v>59991.17</v>
      </c>
      <c r="AO144" s="576">
        <v>32579.360000000001</v>
      </c>
      <c r="AP144" s="575">
        <v>57138</v>
      </c>
      <c r="AQ144" s="575">
        <v>74393.960000000006</v>
      </c>
      <c r="AR144" s="575">
        <v>55624.77</v>
      </c>
      <c r="AS144" s="575">
        <v>50474.73</v>
      </c>
      <c r="AT144" s="576">
        <v>94790.26</v>
      </c>
      <c r="AU144" s="575">
        <v>292014.95</v>
      </c>
      <c r="AV144" s="576">
        <v>31602.67</v>
      </c>
      <c r="AW144" s="575">
        <v>80554.95</v>
      </c>
      <c r="AX144" s="576">
        <v>78055.789999999994</v>
      </c>
      <c r="AY144" s="575">
        <v>42901.73</v>
      </c>
      <c r="AZ144" s="575">
        <v>37708.86</v>
      </c>
      <c r="BA144" s="576">
        <v>49809.94</v>
      </c>
      <c r="BB144" s="575">
        <v>481582.48</v>
      </c>
      <c r="BC144" s="575">
        <v>72550.28</v>
      </c>
      <c r="BD144" s="575">
        <v>119406.24</v>
      </c>
      <c r="BE144" s="575">
        <v>70097.39</v>
      </c>
      <c r="BF144" s="575">
        <v>125169.45</v>
      </c>
      <c r="BG144" s="576">
        <v>12257.33</v>
      </c>
      <c r="BH144" s="575">
        <v>135897.96</v>
      </c>
      <c r="BI144" s="576">
        <v>82315.11</v>
      </c>
      <c r="BJ144" s="575">
        <v>8388.26</v>
      </c>
      <c r="BK144" s="575">
        <v>15582</v>
      </c>
      <c r="BL144" s="575">
        <v>52303.360000000001</v>
      </c>
      <c r="BM144" s="575">
        <v>449022.84</v>
      </c>
      <c r="BN144" s="576">
        <v>616130.03</v>
      </c>
      <c r="BO144" s="575">
        <v>54421.3</v>
      </c>
      <c r="BP144" s="575">
        <v>27189.52</v>
      </c>
      <c r="BQ144" s="575">
        <v>61892.63</v>
      </c>
      <c r="BR144" s="575">
        <v>47069.36</v>
      </c>
      <c r="BS144" s="575">
        <v>5575.88</v>
      </c>
      <c r="BT144" s="575">
        <v>712011.93</v>
      </c>
      <c r="BU144" s="575">
        <v>45308.82</v>
      </c>
      <c r="BV144" s="576">
        <v>118662.58</v>
      </c>
      <c r="BW144" s="576">
        <v>50821.06</v>
      </c>
      <c r="BX144" s="576">
        <v>98695.12</v>
      </c>
      <c r="BY144" s="576">
        <v>66089.41</v>
      </c>
      <c r="BZ144" s="575">
        <v>64853.73</v>
      </c>
      <c r="CA144" s="575">
        <v>44744.19</v>
      </c>
      <c r="CB144" s="576">
        <v>43819.12</v>
      </c>
      <c r="CC144" s="555">
        <f t="shared" si="21"/>
        <v>14125132.909999993</v>
      </c>
    </row>
    <row r="145" spans="1:81" s="577" customFormat="1" ht="25.5" customHeight="1">
      <c r="A145" s="574" t="s">
        <v>6757</v>
      </c>
      <c r="B145" s="549" t="s">
        <v>16</v>
      </c>
      <c r="C145" s="550" t="s">
        <v>17</v>
      </c>
      <c r="D145" s="551">
        <v>45110</v>
      </c>
      <c r="E145" s="550" t="s">
        <v>17</v>
      </c>
      <c r="F145" s="552" t="s">
        <v>170</v>
      </c>
      <c r="G145" s="553" t="s">
        <v>171</v>
      </c>
      <c r="H145" s="593">
        <v>0</v>
      </c>
      <c r="I145" s="594">
        <v>0</v>
      </c>
      <c r="J145" s="594">
        <v>0</v>
      </c>
      <c r="K145" s="594">
        <v>0</v>
      </c>
      <c r="L145" s="594">
        <v>0</v>
      </c>
      <c r="M145" s="594">
        <v>0</v>
      </c>
      <c r="N145" s="594">
        <v>0</v>
      </c>
      <c r="O145" s="594">
        <v>0</v>
      </c>
      <c r="P145" s="594">
        <v>0</v>
      </c>
      <c r="Q145" s="594">
        <v>0</v>
      </c>
      <c r="R145" s="594">
        <v>0</v>
      </c>
      <c r="S145" s="594">
        <v>0</v>
      </c>
      <c r="T145" s="594">
        <v>0</v>
      </c>
      <c r="U145" s="594">
        <v>0</v>
      </c>
      <c r="V145" s="594">
        <v>0</v>
      </c>
      <c r="W145" s="594">
        <v>0</v>
      </c>
      <c r="X145" s="594">
        <v>0</v>
      </c>
      <c r="Y145" s="594">
        <v>0</v>
      </c>
      <c r="Z145" s="594">
        <v>0</v>
      </c>
      <c r="AA145" s="594">
        <v>0</v>
      </c>
      <c r="AB145" s="594">
        <v>0</v>
      </c>
      <c r="AC145" s="594">
        <v>0</v>
      </c>
      <c r="AD145" s="594">
        <v>0</v>
      </c>
      <c r="AE145" s="594">
        <v>0</v>
      </c>
      <c r="AF145" s="594">
        <v>0</v>
      </c>
      <c r="AG145" s="594">
        <v>0</v>
      </c>
      <c r="AH145" s="594">
        <v>0</v>
      </c>
      <c r="AI145" s="594">
        <v>0</v>
      </c>
      <c r="AJ145" s="594">
        <v>0</v>
      </c>
      <c r="AK145" s="594">
        <v>0</v>
      </c>
      <c r="AL145" s="594">
        <v>0</v>
      </c>
      <c r="AM145" s="594">
        <v>0</v>
      </c>
      <c r="AN145" s="594">
        <v>0</v>
      </c>
      <c r="AO145" s="594">
        <v>0</v>
      </c>
      <c r="AP145" s="594">
        <v>0</v>
      </c>
      <c r="AQ145" s="594">
        <v>0</v>
      </c>
      <c r="AR145" s="594">
        <v>0</v>
      </c>
      <c r="AS145" s="594">
        <v>0</v>
      </c>
      <c r="AT145" s="594">
        <v>0</v>
      </c>
      <c r="AU145" s="594">
        <v>0</v>
      </c>
      <c r="AV145" s="594">
        <v>0</v>
      </c>
      <c r="AW145" s="594">
        <v>0</v>
      </c>
      <c r="AX145" s="594">
        <v>0</v>
      </c>
      <c r="AY145" s="594">
        <v>0</v>
      </c>
      <c r="AZ145" s="594">
        <v>0</v>
      </c>
      <c r="BA145" s="594">
        <v>0</v>
      </c>
      <c r="BB145" s="594">
        <v>0</v>
      </c>
      <c r="BC145" s="594">
        <v>0</v>
      </c>
      <c r="BD145" s="594">
        <v>0</v>
      </c>
      <c r="BE145" s="594">
        <v>0</v>
      </c>
      <c r="BF145" s="594">
        <v>0</v>
      </c>
      <c r="BG145" s="594">
        <v>0</v>
      </c>
      <c r="BH145" s="594">
        <v>0</v>
      </c>
      <c r="BI145" s="594">
        <v>0</v>
      </c>
      <c r="BJ145" s="594">
        <v>0</v>
      </c>
      <c r="BK145" s="594">
        <v>0</v>
      </c>
      <c r="BL145" s="594">
        <v>0</v>
      </c>
      <c r="BM145" s="594">
        <v>0</v>
      </c>
      <c r="BN145" s="594">
        <v>0</v>
      </c>
      <c r="BO145" s="594">
        <v>0</v>
      </c>
      <c r="BP145" s="594">
        <v>0</v>
      </c>
      <c r="BQ145" s="594">
        <v>0</v>
      </c>
      <c r="BR145" s="594">
        <v>0</v>
      </c>
      <c r="BS145" s="594">
        <v>0</v>
      </c>
      <c r="BT145" s="594">
        <v>0</v>
      </c>
      <c r="BU145" s="594">
        <v>0</v>
      </c>
      <c r="BV145" s="594">
        <v>0</v>
      </c>
      <c r="BW145" s="594">
        <v>0</v>
      </c>
      <c r="BX145" s="594">
        <v>0</v>
      </c>
      <c r="BY145" s="594">
        <v>0</v>
      </c>
      <c r="BZ145" s="594">
        <v>0</v>
      </c>
      <c r="CA145" s="594">
        <v>0</v>
      </c>
      <c r="CB145" s="594">
        <v>0</v>
      </c>
      <c r="CC145" s="555">
        <f t="shared" si="21"/>
        <v>0</v>
      </c>
    </row>
    <row r="146" spans="1:81" s="577" customFormat="1" ht="25.5" customHeight="1">
      <c r="A146" s="574" t="s">
        <v>6757</v>
      </c>
      <c r="B146" s="549" t="s">
        <v>16</v>
      </c>
      <c r="C146" s="550" t="s">
        <v>17</v>
      </c>
      <c r="D146" s="551">
        <v>45110</v>
      </c>
      <c r="E146" s="550" t="s">
        <v>17</v>
      </c>
      <c r="F146" s="552" t="s">
        <v>172</v>
      </c>
      <c r="G146" s="553" t="s">
        <v>173</v>
      </c>
      <c r="H146" s="554">
        <v>571094</v>
      </c>
      <c r="I146" s="554">
        <v>0</v>
      </c>
      <c r="J146" s="554">
        <v>0</v>
      </c>
      <c r="K146" s="554">
        <v>3130</v>
      </c>
      <c r="L146" s="554">
        <v>0</v>
      </c>
      <c r="M146" s="554">
        <v>0</v>
      </c>
      <c r="N146" s="554">
        <v>80000</v>
      </c>
      <c r="O146" s="554">
        <v>0</v>
      </c>
      <c r="P146" s="554">
        <v>0</v>
      </c>
      <c r="Q146" s="554">
        <v>40650</v>
      </c>
      <c r="R146" s="554">
        <v>0</v>
      </c>
      <c r="S146" s="554">
        <v>14730</v>
      </c>
      <c r="T146" s="554">
        <v>50430</v>
      </c>
      <c r="U146" s="554">
        <v>34400</v>
      </c>
      <c r="V146" s="554">
        <v>0</v>
      </c>
      <c r="W146" s="554">
        <v>0</v>
      </c>
      <c r="X146" s="554">
        <v>0</v>
      </c>
      <c r="Y146" s="554">
        <v>3190</v>
      </c>
      <c r="Z146" s="554">
        <v>360350</v>
      </c>
      <c r="AA146" s="554">
        <v>10740</v>
      </c>
      <c r="AB146" s="554">
        <v>0</v>
      </c>
      <c r="AC146" s="554">
        <v>0</v>
      </c>
      <c r="AD146" s="554">
        <v>0</v>
      </c>
      <c r="AE146" s="554">
        <v>0</v>
      </c>
      <c r="AF146" s="554">
        <v>0</v>
      </c>
      <c r="AG146" s="554">
        <v>0</v>
      </c>
      <c r="AH146" s="554">
        <v>0</v>
      </c>
      <c r="AI146" s="554">
        <v>58673.5</v>
      </c>
      <c r="AJ146" s="554">
        <v>0</v>
      </c>
      <c r="AK146" s="554">
        <v>0</v>
      </c>
      <c r="AL146" s="554">
        <v>0</v>
      </c>
      <c r="AM146" s="554">
        <v>0</v>
      </c>
      <c r="AN146" s="554">
        <v>0</v>
      </c>
      <c r="AO146" s="554">
        <v>0</v>
      </c>
      <c r="AP146" s="554">
        <v>0</v>
      </c>
      <c r="AQ146" s="554">
        <v>0</v>
      </c>
      <c r="AR146" s="554">
        <v>0</v>
      </c>
      <c r="AS146" s="554">
        <v>0</v>
      </c>
      <c r="AT146" s="554">
        <v>0</v>
      </c>
      <c r="AU146" s="554">
        <v>0</v>
      </c>
      <c r="AV146" s="554">
        <v>2750</v>
      </c>
      <c r="AW146" s="554">
        <v>0</v>
      </c>
      <c r="AX146" s="554">
        <v>2752</v>
      </c>
      <c r="AY146" s="554">
        <v>6120</v>
      </c>
      <c r="AZ146" s="554">
        <v>1495</v>
      </c>
      <c r="BA146" s="554">
        <v>0</v>
      </c>
      <c r="BB146" s="554">
        <v>0</v>
      </c>
      <c r="BC146" s="554">
        <v>0</v>
      </c>
      <c r="BD146" s="554">
        <v>8500</v>
      </c>
      <c r="BE146" s="554">
        <v>0</v>
      </c>
      <c r="BF146" s="554">
        <v>16300</v>
      </c>
      <c r="BG146" s="554">
        <v>0</v>
      </c>
      <c r="BH146" s="554">
        <v>0</v>
      </c>
      <c r="BI146" s="554">
        <v>0</v>
      </c>
      <c r="BJ146" s="554">
        <v>0</v>
      </c>
      <c r="BK146" s="554">
        <v>0</v>
      </c>
      <c r="BL146" s="554">
        <v>0</v>
      </c>
      <c r="BM146" s="554">
        <v>0</v>
      </c>
      <c r="BN146" s="554">
        <v>0</v>
      </c>
      <c r="BO146" s="554">
        <v>0</v>
      </c>
      <c r="BP146" s="554">
        <v>0</v>
      </c>
      <c r="BQ146" s="554">
        <v>0</v>
      </c>
      <c r="BR146" s="554">
        <v>0</v>
      </c>
      <c r="BS146" s="554">
        <v>0</v>
      </c>
      <c r="BT146" s="554">
        <v>0</v>
      </c>
      <c r="BU146" s="554">
        <v>0</v>
      </c>
      <c r="BV146" s="554">
        <v>0</v>
      </c>
      <c r="BW146" s="554">
        <v>0</v>
      </c>
      <c r="BX146" s="554">
        <v>0</v>
      </c>
      <c r="BY146" s="554">
        <v>3400</v>
      </c>
      <c r="BZ146" s="554">
        <v>0</v>
      </c>
      <c r="CA146" s="554">
        <v>0</v>
      </c>
      <c r="CB146" s="554">
        <v>570</v>
      </c>
      <c r="CC146" s="555">
        <f t="shared" si="21"/>
        <v>1269274.5</v>
      </c>
    </row>
    <row r="147" spans="1:81" s="577" customFormat="1" ht="25.5" customHeight="1">
      <c r="A147" s="574" t="s">
        <v>6757</v>
      </c>
      <c r="B147" s="549" t="s">
        <v>16</v>
      </c>
      <c r="C147" s="550" t="s">
        <v>17</v>
      </c>
      <c r="D147" s="551"/>
      <c r="E147" s="550"/>
      <c r="F147" s="552" t="s">
        <v>769</v>
      </c>
      <c r="G147" s="553" t="s">
        <v>770</v>
      </c>
      <c r="H147" s="554">
        <v>4386</v>
      </c>
      <c r="I147" s="554">
        <v>0</v>
      </c>
      <c r="J147" s="554">
        <v>0</v>
      </c>
      <c r="K147" s="554">
        <v>0</v>
      </c>
      <c r="L147" s="554">
        <v>0</v>
      </c>
      <c r="M147" s="554">
        <v>0</v>
      </c>
      <c r="N147" s="554">
        <v>0</v>
      </c>
      <c r="O147" s="554">
        <v>0</v>
      </c>
      <c r="P147" s="554">
        <v>0</v>
      </c>
      <c r="Q147" s="554">
        <v>0</v>
      </c>
      <c r="R147" s="554">
        <v>0</v>
      </c>
      <c r="S147" s="554">
        <v>0</v>
      </c>
      <c r="T147" s="554">
        <v>0</v>
      </c>
      <c r="U147" s="554">
        <v>0</v>
      </c>
      <c r="V147" s="554">
        <v>0</v>
      </c>
      <c r="W147" s="554">
        <v>0</v>
      </c>
      <c r="X147" s="554">
        <v>0</v>
      </c>
      <c r="Y147" s="554">
        <v>0</v>
      </c>
      <c r="Z147" s="554">
        <v>0</v>
      </c>
      <c r="AA147" s="554">
        <v>18371.5</v>
      </c>
      <c r="AB147" s="554">
        <v>0</v>
      </c>
      <c r="AC147" s="554">
        <v>0</v>
      </c>
      <c r="AD147" s="554">
        <v>0</v>
      </c>
      <c r="AE147" s="554">
        <v>0</v>
      </c>
      <c r="AF147" s="554">
        <v>1584</v>
      </c>
      <c r="AG147" s="554">
        <v>0</v>
      </c>
      <c r="AH147" s="554">
        <v>0</v>
      </c>
      <c r="AI147" s="554">
        <v>10820</v>
      </c>
      <c r="AJ147" s="554">
        <v>0</v>
      </c>
      <c r="AK147" s="554">
        <v>0</v>
      </c>
      <c r="AL147" s="554">
        <v>0</v>
      </c>
      <c r="AM147" s="554">
        <v>0</v>
      </c>
      <c r="AN147" s="554">
        <v>0</v>
      </c>
      <c r="AO147" s="554">
        <v>0</v>
      </c>
      <c r="AP147" s="554">
        <v>0</v>
      </c>
      <c r="AQ147" s="554">
        <v>0</v>
      </c>
      <c r="AR147" s="554">
        <v>0</v>
      </c>
      <c r="AS147" s="554">
        <v>0</v>
      </c>
      <c r="AT147" s="554">
        <v>0</v>
      </c>
      <c r="AU147" s="554">
        <v>0</v>
      </c>
      <c r="AV147" s="554">
        <v>0</v>
      </c>
      <c r="AW147" s="554">
        <v>0</v>
      </c>
      <c r="AX147" s="554">
        <v>0</v>
      </c>
      <c r="AY147" s="554">
        <v>0</v>
      </c>
      <c r="AZ147" s="554">
        <v>0</v>
      </c>
      <c r="BA147" s="554">
        <v>0</v>
      </c>
      <c r="BB147" s="554">
        <v>0</v>
      </c>
      <c r="BC147" s="554">
        <v>0</v>
      </c>
      <c r="BD147" s="554">
        <v>0</v>
      </c>
      <c r="BE147" s="554">
        <v>30000</v>
      </c>
      <c r="BF147" s="554">
        <v>0</v>
      </c>
      <c r="BG147" s="554">
        <v>0</v>
      </c>
      <c r="BH147" s="554">
        <v>0</v>
      </c>
      <c r="BI147" s="554">
        <v>0</v>
      </c>
      <c r="BJ147" s="554">
        <v>0</v>
      </c>
      <c r="BK147" s="554">
        <v>0</v>
      </c>
      <c r="BL147" s="554">
        <v>0</v>
      </c>
      <c r="BM147" s="554">
        <v>0</v>
      </c>
      <c r="BN147" s="554">
        <v>0</v>
      </c>
      <c r="BO147" s="554">
        <v>0</v>
      </c>
      <c r="BP147" s="554">
        <v>0</v>
      </c>
      <c r="BQ147" s="554">
        <v>0</v>
      </c>
      <c r="BR147" s="554">
        <v>0</v>
      </c>
      <c r="BS147" s="554">
        <v>0</v>
      </c>
      <c r="BT147" s="554">
        <v>0</v>
      </c>
      <c r="BU147" s="554">
        <v>0</v>
      </c>
      <c r="BV147" s="554">
        <v>0</v>
      </c>
      <c r="BW147" s="554">
        <v>0</v>
      </c>
      <c r="BX147" s="554">
        <v>0</v>
      </c>
      <c r="BY147" s="554">
        <v>200</v>
      </c>
      <c r="BZ147" s="554">
        <v>0</v>
      </c>
      <c r="CA147" s="554">
        <v>0</v>
      </c>
      <c r="CB147" s="554">
        <v>0</v>
      </c>
      <c r="CC147" s="555">
        <f t="shared" si="21"/>
        <v>65361.5</v>
      </c>
    </row>
    <row r="148" spans="1:81" s="577" customFormat="1" ht="25.5" customHeight="1">
      <c r="A148" s="574" t="s">
        <v>6757</v>
      </c>
      <c r="B148" s="549" t="s">
        <v>16</v>
      </c>
      <c r="C148" s="550" t="s">
        <v>17</v>
      </c>
      <c r="D148" s="551">
        <v>45110</v>
      </c>
      <c r="E148" s="550" t="s">
        <v>17</v>
      </c>
      <c r="F148" s="552" t="s">
        <v>174</v>
      </c>
      <c r="G148" s="553" t="s">
        <v>1000</v>
      </c>
      <c r="H148" s="554">
        <v>32422937.440000001</v>
      </c>
      <c r="I148" s="578">
        <v>7563.6</v>
      </c>
      <c r="J148" s="578">
        <v>0</v>
      </c>
      <c r="K148" s="578">
        <v>37743.449999999997</v>
      </c>
      <c r="L148" s="578">
        <v>588522.80000000005</v>
      </c>
      <c r="M148" s="578">
        <v>0</v>
      </c>
      <c r="N148" s="578">
        <v>49298693.579999998</v>
      </c>
      <c r="O148" s="578">
        <v>727610</v>
      </c>
      <c r="P148" s="578">
        <v>561499</v>
      </c>
      <c r="Q148" s="578">
        <v>15820413.26</v>
      </c>
      <c r="R148" s="578">
        <v>39300</v>
      </c>
      <c r="S148" s="578">
        <v>46734.879999999997</v>
      </c>
      <c r="T148" s="578">
        <v>0</v>
      </c>
      <c r="U148" s="578">
        <v>103237.31</v>
      </c>
      <c r="V148" s="578">
        <v>0</v>
      </c>
      <c r="W148" s="578">
        <v>5395.77</v>
      </c>
      <c r="X148" s="578">
        <v>5031442</v>
      </c>
      <c r="Y148" s="578">
        <v>370581</v>
      </c>
      <c r="Z148" s="578">
        <v>80848177.810000002</v>
      </c>
      <c r="AA148" s="578">
        <v>9770827.6500000004</v>
      </c>
      <c r="AB148" s="578">
        <v>43661.27</v>
      </c>
      <c r="AC148" s="578">
        <v>8903981.4000000004</v>
      </c>
      <c r="AD148" s="578">
        <v>128520.4</v>
      </c>
      <c r="AE148" s="578">
        <v>0</v>
      </c>
      <c r="AF148" s="578">
        <v>0</v>
      </c>
      <c r="AG148" s="578">
        <v>0</v>
      </c>
      <c r="AH148" s="578">
        <v>0</v>
      </c>
      <c r="AI148" s="578">
        <v>42779466.479999997</v>
      </c>
      <c r="AJ148" s="578">
        <v>17672.95</v>
      </c>
      <c r="AK148" s="578">
        <v>244200</v>
      </c>
      <c r="AL148" s="578">
        <v>4622.2</v>
      </c>
      <c r="AM148" s="578">
        <v>0</v>
      </c>
      <c r="AN148" s="578">
        <v>0</v>
      </c>
      <c r="AO148" s="578">
        <v>97000</v>
      </c>
      <c r="AP148" s="578">
        <v>13237.86</v>
      </c>
      <c r="AQ148" s="578">
        <v>32705.66</v>
      </c>
      <c r="AR148" s="578">
        <v>31828</v>
      </c>
      <c r="AS148" s="578">
        <v>109122.6</v>
      </c>
      <c r="AT148" s="578">
        <v>14569.05</v>
      </c>
      <c r="AU148" s="578">
        <v>14380227.699999999</v>
      </c>
      <c r="AV148" s="578">
        <v>0</v>
      </c>
      <c r="AW148" s="578">
        <v>12140</v>
      </c>
      <c r="AX148" s="578">
        <v>0</v>
      </c>
      <c r="AY148" s="578">
        <v>0</v>
      </c>
      <c r="AZ148" s="578">
        <v>0</v>
      </c>
      <c r="BA148" s="578">
        <v>0</v>
      </c>
      <c r="BB148" s="578">
        <v>27895763.48</v>
      </c>
      <c r="BC148" s="578">
        <v>575823.64</v>
      </c>
      <c r="BD148" s="578">
        <v>0</v>
      </c>
      <c r="BE148" s="578">
        <v>5344789.57</v>
      </c>
      <c r="BF148" s="578">
        <v>5029787</v>
      </c>
      <c r="BG148" s="578">
        <v>0</v>
      </c>
      <c r="BH148" s="578">
        <v>0</v>
      </c>
      <c r="BI148" s="578">
        <v>0</v>
      </c>
      <c r="BJ148" s="578">
        <v>0</v>
      </c>
      <c r="BK148" s="578">
        <v>375</v>
      </c>
      <c r="BL148" s="578">
        <v>157500</v>
      </c>
      <c r="BM148" s="578">
        <v>26467037</v>
      </c>
      <c r="BN148" s="578">
        <v>20438362.77</v>
      </c>
      <c r="BO148" s="578">
        <v>0</v>
      </c>
      <c r="BP148" s="578">
        <v>0</v>
      </c>
      <c r="BQ148" s="578">
        <v>11122.25</v>
      </c>
      <c r="BR148" s="578">
        <v>0</v>
      </c>
      <c r="BS148" s="578">
        <v>1079097.56</v>
      </c>
      <c r="BT148" s="578">
        <v>19505898.050000001</v>
      </c>
      <c r="BU148" s="578">
        <v>19803.62</v>
      </c>
      <c r="BV148" s="578">
        <v>0</v>
      </c>
      <c r="BW148" s="578">
        <v>40363.26</v>
      </c>
      <c r="BX148" s="578">
        <v>19613.59</v>
      </c>
      <c r="BY148" s="578">
        <v>7747859.5</v>
      </c>
      <c r="BZ148" s="578">
        <v>0</v>
      </c>
      <c r="CA148" s="578">
        <v>0</v>
      </c>
      <c r="CB148" s="578">
        <v>0</v>
      </c>
      <c r="CC148" s="555">
        <f t="shared" si="21"/>
        <v>376826831.40999997</v>
      </c>
    </row>
    <row r="149" spans="1:81" s="577" customFormat="1" ht="25.5" customHeight="1">
      <c r="A149" s="574" t="s">
        <v>6757</v>
      </c>
      <c r="B149" s="549" t="s">
        <v>16</v>
      </c>
      <c r="C149" s="550" t="s">
        <v>17</v>
      </c>
      <c r="D149" s="551">
        <v>45110</v>
      </c>
      <c r="E149" s="550" t="s">
        <v>17</v>
      </c>
      <c r="F149" s="552" t="s">
        <v>175</v>
      </c>
      <c r="G149" s="553" t="s">
        <v>1001</v>
      </c>
      <c r="H149" s="554">
        <v>0</v>
      </c>
      <c r="I149" s="554">
        <v>0</v>
      </c>
      <c r="J149" s="554">
        <v>0</v>
      </c>
      <c r="K149" s="554">
        <v>0</v>
      </c>
      <c r="L149" s="554">
        <v>0</v>
      </c>
      <c r="M149" s="554">
        <v>0</v>
      </c>
      <c r="N149" s="554">
        <v>33394806</v>
      </c>
      <c r="O149" s="554">
        <v>0</v>
      </c>
      <c r="P149" s="554">
        <v>0</v>
      </c>
      <c r="Q149" s="554">
        <v>0</v>
      </c>
      <c r="R149" s="554">
        <v>0</v>
      </c>
      <c r="S149" s="554">
        <v>0</v>
      </c>
      <c r="T149" s="554">
        <v>0</v>
      </c>
      <c r="U149" s="554">
        <v>0</v>
      </c>
      <c r="V149" s="554">
        <v>0</v>
      </c>
      <c r="W149" s="554">
        <v>0</v>
      </c>
      <c r="X149" s="554">
        <v>0</v>
      </c>
      <c r="Y149" s="554">
        <v>0</v>
      </c>
      <c r="Z149" s="554">
        <v>19960</v>
      </c>
      <c r="AA149" s="554">
        <v>0</v>
      </c>
      <c r="AB149" s="554">
        <v>0</v>
      </c>
      <c r="AC149" s="554">
        <v>0</v>
      </c>
      <c r="AD149" s="554">
        <v>0</v>
      </c>
      <c r="AE149" s="554">
        <v>0</v>
      </c>
      <c r="AF149" s="554">
        <v>0</v>
      </c>
      <c r="AG149" s="554">
        <v>0</v>
      </c>
      <c r="AH149" s="554">
        <v>0</v>
      </c>
      <c r="AI149" s="554">
        <v>32848500</v>
      </c>
      <c r="AJ149" s="554">
        <v>0</v>
      </c>
      <c r="AK149" s="554">
        <v>0</v>
      </c>
      <c r="AL149" s="554">
        <v>0</v>
      </c>
      <c r="AM149" s="554">
        <v>0</v>
      </c>
      <c r="AN149" s="554">
        <v>0</v>
      </c>
      <c r="AO149" s="554">
        <v>0</v>
      </c>
      <c r="AP149" s="554">
        <v>0</v>
      </c>
      <c r="AQ149" s="554">
        <v>0</v>
      </c>
      <c r="AR149" s="554">
        <v>0</v>
      </c>
      <c r="AS149" s="554">
        <v>0</v>
      </c>
      <c r="AT149" s="554">
        <v>0</v>
      </c>
      <c r="AU149" s="554">
        <v>54940</v>
      </c>
      <c r="AV149" s="554">
        <v>0</v>
      </c>
      <c r="AW149" s="554">
        <v>0</v>
      </c>
      <c r="AX149" s="554">
        <v>0</v>
      </c>
      <c r="AY149" s="554">
        <v>0</v>
      </c>
      <c r="AZ149" s="554">
        <v>0</v>
      </c>
      <c r="BA149" s="554">
        <v>0</v>
      </c>
      <c r="BB149" s="554">
        <v>26604600</v>
      </c>
      <c r="BC149" s="554">
        <v>0</v>
      </c>
      <c r="BD149" s="554">
        <v>0</v>
      </c>
      <c r="BE149" s="554">
        <v>0</v>
      </c>
      <c r="BF149" s="554">
        <v>0</v>
      </c>
      <c r="BG149" s="554">
        <v>0</v>
      </c>
      <c r="BH149" s="554">
        <v>0</v>
      </c>
      <c r="BI149" s="554">
        <v>0</v>
      </c>
      <c r="BJ149" s="554">
        <v>0</v>
      </c>
      <c r="BK149" s="554">
        <v>0</v>
      </c>
      <c r="BL149" s="554">
        <v>0</v>
      </c>
      <c r="BM149" s="554">
        <v>142798750</v>
      </c>
      <c r="BN149" s="554">
        <v>0</v>
      </c>
      <c r="BO149" s="554">
        <v>0</v>
      </c>
      <c r="BP149" s="554">
        <v>0</v>
      </c>
      <c r="BQ149" s="554">
        <v>0</v>
      </c>
      <c r="BR149" s="554">
        <v>0</v>
      </c>
      <c r="BS149" s="554">
        <v>0</v>
      </c>
      <c r="BT149" s="554">
        <v>0</v>
      </c>
      <c r="BU149" s="554">
        <v>0</v>
      </c>
      <c r="BV149" s="554">
        <v>0</v>
      </c>
      <c r="BW149" s="554">
        <v>0</v>
      </c>
      <c r="BX149" s="554">
        <v>0</v>
      </c>
      <c r="BY149" s="554">
        <v>0</v>
      </c>
      <c r="BZ149" s="554">
        <v>0</v>
      </c>
      <c r="CA149" s="554">
        <v>0</v>
      </c>
      <c r="CB149" s="554">
        <v>0</v>
      </c>
      <c r="CC149" s="555">
        <f t="shared" si="21"/>
        <v>235721556</v>
      </c>
    </row>
    <row r="150" spans="1:81" s="577" customFormat="1" ht="25.5" customHeight="1">
      <c r="A150" s="574" t="s">
        <v>6757</v>
      </c>
      <c r="B150" s="549" t="s">
        <v>16</v>
      </c>
      <c r="C150" s="550" t="s">
        <v>17</v>
      </c>
      <c r="D150" s="551">
        <v>45110</v>
      </c>
      <c r="E150" s="550" t="s">
        <v>17</v>
      </c>
      <c r="F150" s="552" t="s">
        <v>176</v>
      </c>
      <c r="G150" s="553" t="s">
        <v>1002</v>
      </c>
      <c r="H150" s="554">
        <v>0</v>
      </c>
      <c r="I150" s="554">
        <v>0</v>
      </c>
      <c r="J150" s="554">
        <v>0</v>
      </c>
      <c r="K150" s="554">
        <v>0</v>
      </c>
      <c r="L150" s="554">
        <v>0</v>
      </c>
      <c r="M150" s="554">
        <v>0</v>
      </c>
      <c r="N150" s="554">
        <v>0</v>
      </c>
      <c r="O150" s="554">
        <v>0</v>
      </c>
      <c r="P150" s="554">
        <v>0</v>
      </c>
      <c r="Q150" s="554">
        <v>0</v>
      </c>
      <c r="R150" s="554">
        <v>0</v>
      </c>
      <c r="S150" s="554">
        <v>0</v>
      </c>
      <c r="T150" s="554">
        <v>0</v>
      </c>
      <c r="U150" s="554">
        <v>0</v>
      </c>
      <c r="V150" s="554">
        <v>0</v>
      </c>
      <c r="W150" s="554">
        <v>0</v>
      </c>
      <c r="X150" s="554">
        <v>0</v>
      </c>
      <c r="Y150" s="554">
        <v>0</v>
      </c>
      <c r="Z150" s="554">
        <v>0</v>
      </c>
      <c r="AA150" s="554">
        <v>0</v>
      </c>
      <c r="AB150" s="554">
        <v>0</v>
      </c>
      <c r="AC150" s="554">
        <v>0</v>
      </c>
      <c r="AD150" s="554">
        <v>0</v>
      </c>
      <c r="AE150" s="554">
        <v>0</v>
      </c>
      <c r="AF150" s="554">
        <v>0</v>
      </c>
      <c r="AG150" s="554">
        <v>0</v>
      </c>
      <c r="AH150" s="554">
        <v>0</v>
      </c>
      <c r="AI150" s="554">
        <v>0</v>
      </c>
      <c r="AJ150" s="554">
        <v>0</v>
      </c>
      <c r="AK150" s="554">
        <v>0</v>
      </c>
      <c r="AL150" s="554">
        <v>0</v>
      </c>
      <c r="AM150" s="554">
        <v>0</v>
      </c>
      <c r="AN150" s="554">
        <v>0</v>
      </c>
      <c r="AO150" s="554">
        <v>0</v>
      </c>
      <c r="AP150" s="554">
        <v>0</v>
      </c>
      <c r="AQ150" s="554">
        <v>0</v>
      </c>
      <c r="AR150" s="554">
        <v>0</v>
      </c>
      <c r="AS150" s="554">
        <v>0</v>
      </c>
      <c r="AT150" s="554">
        <v>0</v>
      </c>
      <c r="AU150" s="554">
        <v>0</v>
      </c>
      <c r="AV150" s="554">
        <v>0</v>
      </c>
      <c r="AW150" s="554">
        <v>0</v>
      </c>
      <c r="AX150" s="554">
        <v>0</v>
      </c>
      <c r="AY150" s="554">
        <v>0</v>
      </c>
      <c r="AZ150" s="554">
        <v>0</v>
      </c>
      <c r="BA150" s="554">
        <v>0</v>
      </c>
      <c r="BB150" s="554">
        <v>0</v>
      </c>
      <c r="BC150" s="554">
        <v>170194.39</v>
      </c>
      <c r="BD150" s="554">
        <v>0</v>
      </c>
      <c r="BE150" s="554">
        <v>0</v>
      </c>
      <c r="BF150" s="554">
        <v>464791.5</v>
      </c>
      <c r="BG150" s="554">
        <v>0</v>
      </c>
      <c r="BH150" s="554">
        <v>0</v>
      </c>
      <c r="BI150" s="554">
        <v>0</v>
      </c>
      <c r="BJ150" s="554">
        <v>0</v>
      </c>
      <c r="BK150" s="554">
        <v>0</v>
      </c>
      <c r="BL150" s="554">
        <v>0</v>
      </c>
      <c r="BM150" s="554">
        <v>0</v>
      </c>
      <c r="BN150" s="554">
        <v>0</v>
      </c>
      <c r="BO150" s="554">
        <v>0</v>
      </c>
      <c r="BP150" s="554">
        <v>0</v>
      </c>
      <c r="BQ150" s="554">
        <v>0</v>
      </c>
      <c r="BR150" s="554">
        <v>0</v>
      </c>
      <c r="BS150" s="554">
        <v>0</v>
      </c>
      <c r="BT150" s="554">
        <v>0</v>
      </c>
      <c r="BU150" s="554">
        <v>0</v>
      </c>
      <c r="BV150" s="554">
        <v>0</v>
      </c>
      <c r="BW150" s="554">
        <v>0</v>
      </c>
      <c r="BX150" s="554">
        <v>0</v>
      </c>
      <c r="BY150" s="554">
        <v>0</v>
      </c>
      <c r="BZ150" s="554">
        <v>0</v>
      </c>
      <c r="CA150" s="554">
        <v>0</v>
      </c>
      <c r="CB150" s="554">
        <v>0</v>
      </c>
      <c r="CC150" s="555">
        <f t="shared" si="21"/>
        <v>634985.89</v>
      </c>
    </row>
    <row r="151" spans="1:81" s="577" customFormat="1" ht="25.5" customHeight="1">
      <c r="A151" s="574" t="s">
        <v>6757</v>
      </c>
      <c r="B151" s="549" t="s">
        <v>16</v>
      </c>
      <c r="C151" s="550" t="s">
        <v>17</v>
      </c>
      <c r="D151" s="551">
        <v>45110</v>
      </c>
      <c r="E151" s="550" t="s">
        <v>17</v>
      </c>
      <c r="F151" s="552" t="s">
        <v>177</v>
      </c>
      <c r="G151" s="553" t="s">
        <v>1003</v>
      </c>
      <c r="H151" s="554">
        <v>17079207.239999998</v>
      </c>
      <c r="I151" s="578">
        <v>3944336.19</v>
      </c>
      <c r="J151" s="578">
        <v>4693659.4800000004</v>
      </c>
      <c r="K151" s="578">
        <v>2553818.16</v>
      </c>
      <c r="L151" s="578">
        <v>1666749.26</v>
      </c>
      <c r="M151" s="578">
        <v>767108.91</v>
      </c>
      <c r="N151" s="578">
        <v>31829565.34</v>
      </c>
      <c r="O151" s="578">
        <v>3153355.9</v>
      </c>
      <c r="P151" s="578">
        <v>1308675.08</v>
      </c>
      <c r="Q151" s="578">
        <v>9808718.3900000006</v>
      </c>
      <c r="R151" s="578">
        <v>1188433.47</v>
      </c>
      <c r="S151" s="578">
        <v>3668549.35</v>
      </c>
      <c r="T151" s="578">
        <v>6959295.8200000003</v>
      </c>
      <c r="U151" s="578">
        <v>4277398.68</v>
      </c>
      <c r="V151" s="578">
        <v>530748.1</v>
      </c>
      <c r="W151" s="578">
        <v>1182578.98</v>
      </c>
      <c r="X151" s="578">
        <v>3405998.13</v>
      </c>
      <c r="Y151" s="578">
        <v>701123.4</v>
      </c>
      <c r="Z151" s="578">
        <v>21591123.77</v>
      </c>
      <c r="AA151" s="578">
        <v>4581206.5</v>
      </c>
      <c r="AB151" s="578">
        <v>2183832.4</v>
      </c>
      <c r="AC151" s="578">
        <v>5862407.96</v>
      </c>
      <c r="AD151" s="578">
        <v>1785414.8</v>
      </c>
      <c r="AE151" s="578">
        <v>2247475.2000000002</v>
      </c>
      <c r="AF151" s="578">
        <v>1644581.09</v>
      </c>
      <c r="AG151" s="578">
        <v>33180</v>
      </c>
      <c r="AH151" s="578">
        <v>0</v>
      </c>
      <c r="AI151" s="578">
        <v>25570847.690000001</v>
      </c>
      <c r="AJ151" s="578">
        <v>1386357.75</v>
      </c>
      <c r="AK151" s="578">
        <v>959668.43</v>
      </c>
      <c r="AL151" s="578">
        <v>1011456.58</v>
      </c>
      <c r="AM151" s="578">
        <v>1038447.11</v>
      </c>
      <c r="AN151" s="578">
        <v>1037793.17</v>
      </c>
      <c r="AO151" s="578">
        <v>1110832.1100000001</v>
      </c>
      <c r="AP151" s="578">
        <v>1021591.65</v>
      </c>
      <c r="AQ151" s="578">
        <v>1750070.69</v>
      </c>
      <c r="AR151" s="578">
        <v>1004155.3</v>
      </c>
      <c r="AS151" s="578">
        <v>1090677.06</v>
      </c>
      <c r="AT151" s="578">
        <v>732021.38</v>
      </c>
      <c r="AU151" s="578">
        <v>8224020.46</v>
      </c>
      <c r="AV151" s="578">
        <v>589424.85</v>
      </c>
      <c r="AW151" s="578">
        <v>1027082.93</v>
      </c>
      <c r="AX151" s="578">
        <v>980162.15</v>
      </c>
      <c r="AY151" s="578">
        <v>833820.1</v>
      </c>
      <c r="AZ151" s="578">
        <v>264845.71999999997</v>
      </c>
      <c r="BA151" s="578">
        <v>647756.07999999996</v>
      </c>
      <c r="BB151" s="578">
        <v>16567036.310000001</v>
      </c>
      <c r="BC151" s="578">
        <v>1412685.75</v>
      </c>
      <c r="BD151" s="578">
        <v>773798.5</v>
      </c>
      <c r="BE151" s="578">
        <v>3329026.99</v>
      </c>
      <c r="BF151" s="578">
        <v>1975246.7</v>
      </c>
      <c r="BG151" s="578">
        <v>0</v>
      </c>
      <c r="BH151" s="578">
        <v>788600</v>
      </c>
      <c r="BI151" s="578">
        <v>2688436</v>
      </c>
      <c r="BJ151" s="578">
        <v>1490172.37</v>
      </c>
      <c r="BK151" s="578">
        <v>0</v>
      </c>
      <c r="BL151" s="578">
        <v>476085.83</v>
      </c>
      <c r="BM151" s="578">
        <v>15732533.49</v>
      </c>
      <c r="BN151" s="578">
        <v>4674707.74</v>
      </c>
      <c r="BO151" s="578">
        <v>1571208.61</v>
      </c>
      <c r="BP151" s="578">
        <v>0</v>
      </c>
      <c r="BQ151" s="578">
        <v>1442485.19</v>
      </c>
      <c r="BR151" s="578">
        <v>1885962.89</v>
      </c>
      <c r="BS151" s="578">
        <v>0</v>
      </c>
      <c r="BT151" s="578">
        <v>10422138.24</v>
      </c>
      <c r="BU151" s="578">
        <v>943824.49</v>
      </c>
      <c r="BV151" s="578">
        <v>1025118.64</v>
      </c>
      <c r="BW151" s="578">
        <v>1654280.33</v>
      </c>
      <c r="BX151" s="578">
        <v>1756466.24</v>
      </c>
      <c r="BY151" s="578">
        <v>3551105.13</v>
      </c>
      <c r="BZ151" s="578">
        <v>1400672.69</v>
      </c>
      <c r="CA151" s="578">
        <v>534319.63</v>
      </c>
      <c r="CB151" s="578">
        <v>620717.88</v>
      </c>
      <c r="CC151" s="555">
        <f t="shared" si="21"/>
        <v>265646202.45000008</v>
      </c>
    </row>
    <row r="152" spans="1:81" s="577" customFormat="1" ht="25.5" customHeight="1">
      <c r="A152" s="574" t="s">
        <v>6757</v>
      </c>
      <c r="B152" s="549" t="s">
        <v>16</v>
      </c>
      <c r="C152" s="550" t="s">
        <v>17</v>
      </c>
      <c r="D152" s="551">
        <v>45110</v>
      </c>
      <c r="E152" s="550" t="s">
        <v>17</v>
      </c>
      <c r="F152" s="552" t="s">
        <v>178</v>
      </c>
      <c r="G152" s="553" t="s">
        <v>1004</v>
      </c>
      <c r="H152" s="554">
        <v>0</v>
      </c>
      <c r="I152" s="554">
        <v>0</v>
      </c>
      <c r="J152" s="554">
        <v>0</v>
      </c>
      <c r="K152" s="554">
        <v>0</v>
      </c>
      <c r="L152" s="554">
        <v>0</v>
      </c>
      <c r="M152" s="554">
        <v>0</v>
      </c>
      <c r="N152" s="554">
        <v>0</v>
      </c>
      <c r="O152" s="554">
        <v>0</v>
      </c>
      <c r="P152" s="554">
        <v>0</v>
      </c>
      <c r="Q152" s="554">
        <v>0</v>
      </c>
      <c r="R152" s="554">
        <v>0</v>
      </c>
      <c r="S152" s="554">
        <v>0</v>
      </c>
      <c r="T152" s="554">
        <v>0</v>
      </c>
      <c r="U152" s="554">
        <v>0</v>
      </c>
      <c r="V152" s="554">
        <v>0</v>
      </c>
      <c r="W152" s="554">
        <v>0</v>
      </c>
      <c r="X152" s="554">
        <v>0</v>
      </c>
      <c r="Y152" s="554">
        <v>0</v>
      </c>
      <c r="Z152" s="554">
        <v>17279765</v>
      </c>
      <c r="AA152" s="554">
        <v>0</v>
      </c>
      <c r="AB152" s="554">
        <v>0</v>
      </c>
      <c r="AC152" s="554">
        <v>0</v>
      </c>
      <c r="AD152" s="554">
        <v>0</v>
      </c>
      <c r="AE152" s="554">
        <v>0</v>
      </c>
      <c r="AF152" s="554">
        <v>0</v>
      </c>
      <c r="AG152" s="554">
        <v>0</v>
      </c>
      <c r="AH152" s="554">
        <v>0</v>
      </c>
      <c r="AI152" s="554">
        <v>16690000</v>
      </c>
      <c r="AJ152" s="554">
        <v>0</v>
      </c>
      <c r="AK152" s="554">
        <v>0</v>
      </c>
      <c r="AL152" s="554">
        <v>0</v>
      </c>
      <c r="AM152" s="554">
        <v>0</v>
      </c>
      <c r="AN152" s="554">
        <v>0</v>
      </c>
      <c r="AO152" s="554">
        <v>0</v>
      </c>
      <c r="AP152" s="554">
        <v>0</v>
      </c>
      <c r="AQ152" s="554">
        <v>0</v>
      </c>
      <c r="AR152" s="554">
        <v>0</v>
      </c>
      <c r="AS152" s="554">
        <v>0</v>
      </c>
      <c r="AT152" s="554">
        <v>0</v>
      </c>
      <c r="AU152" s="554">
        <v>0</v>
      </c>
      <c r="AV152" s="554">
        <v>0</v>
      </c>
      <c r="AW152" s="554">
        <v>0</v>
      </c>
      <c r="AX152" s="554">
        <v>0</v>
      </c>
      <c r="AY152" s="554">
        <v>0</v>
      </c>
      <c r="AZ152" s="554">
        <v>0</v>
      </c>
      <c r="BA152" s="554">
        <v>0</v>
      </c>
      <c r="BB152" s="554">
        <v>3312600</v>
      </c>
      <c r="BC152" s="554">
        <v>0</v>
      </c>
      <c r="BD152" s="554">
        <v>0</v>
      </c>
      <c r="BE152" s="554">
        <v>0</v>
      </c>
      <c r="BF152" s="554">
        <v>0</v>
      </c>
      <c r="BG152" s="554">
        <v>0</v>
      </c>
      <c r="BH152" s="554">
        <v>861022</v>
      </c>
      <c r="BI152" s="554">
        <v>0</v>
      </c>
      <c r="BJ152" s="554">
        <v>390550</v>
      </c>
      <c r="BK152" s="554">
        <v>0</v>
      </c>
      <c r="BL152" s="554">
        <v>0</v>
      </c>
      <c r="BM152" s="554">
        <v>4718500</v>
      </c>
      <c r="BN152" s="554">
        <v>0</v>
      </c>
      <c r="BO152" s="554">
        <v>0</v>
      </c>
      <c r="BP152" s="554">
        <v>0</v>
      </c>
      <c r="BQ152" s="554">
        <v>0</v>
      </c>
      <c r="BR152" s="554">
        <v>0</v>
      </c>
      <c r="BS152" s="554">
        <v>0</v>
      </c>
      <c r="BT152" s="554">
        <v>9780800</v>
      </c>
      <c r="BU152" s="554">
        <v>0</v>
      </c>
      <c r="BV152" s="554">
        <v>0</v>
      </c>
      <c r="BW152" s="554">
        <v>0</v>
      </c>
      <c r="BX152" s="554">
        <v>0</v>
      </c>
      <c r="BY152" s="554">
        <v>7991000</v>
      </c>
      <c r="BZ152" s="554">
        <v>0</v>
      </c>
      <c r="CA152" s="554">
        <v>0</v>
      </c>
      <c r="CB152" s="554">
        <v>0</v>
      </c>
      <c r="CC152" s="555">
        <f t="shared" si="21"/>
        <v>61024237</v>
      </c>
    </row>
    <row r="153" spans="1:81" s="577" customFormat="1" ht="25.5" customHeight="1">
      <c r="A153" s="574" t="s">
        <v>6757</v>
      </c>
      <c r="B153" s="549" t="s">
        <v>16</v>
      </c>
      <c r="C153" s="550" t="s">
        <v>17</v>
      </c>
      <c r="D153" s="551">
        <v>45110</v>
      </c>
      <c r="E153" s="550" t="s">
        <v>17</v>
      </c>
      <c r="F153" s="552" t="s">
        <v>181</v>
      </c>
      <c r="G153" s="553" t="s">
        <v>182</v>
      </c>
      <c r="H153" s="554">
        <v>0</v>
      </c>
      <c r="I153" s="554">
        <v>0</v>
      </c>
      <c r="J153" s="554">
        <v>0</v>
      </c>
      <c r="K153" s="554">
        <v>0</v>
      </c>
      <c r="L153" s="554">
        <v>0</v>
      </c>
      <c r="M153" s="554">
        <v>0</v>
      </c>
      <c r="N153" s="554">
        <v>0</v>
      </c>
      <c r="O153" s="554">
        <v>0</v>
      </c>
      <c r="P153" s="554">
        <v>0</v>
      </c>
      <c r="Q153" s="554">
        <v>0</v>
      </c>
      <c r="R153" s="554">
        <v>0</v>
      </c>
      <c r="S153" s="554">
        <v>14358</v>
      </c>
      <c r="T153" s="554">
        <v>0</v>
      </c>
      <c r="U153" s="554">
        <v>0</v>
      </c>
      <c r="V153" s="554">
        <v>0</v>
      </c>
      <c r="W153" s="554">
        <v>0</v>
      </c>
      <c r="X153" s="554">
        <v>0</v>
      </c>
      <c r="Y153" s="554">
        <v>0</v>
      </c>
      <c r="Z153" s="554">
        <v>0</v>
      </c>
      <c r="AA153" s="554">
        <v>0</v>
      </c>
      <c r="AB153" s="554">
        <v>0</v>
      </c>
      <c r="AC153" s="554">
        <v>0</v>
      </c>
      <c r="AD153" s="554">
        <v>0</v>
      </c>
      <c r="AE153" s="554">
        <v>0</v>
      </c>
      <c r="AF153" s="554">
        <v>0</v>
      </c>
      <c r="AG153" s="554">
        <v>0</v>
      </c>
      <c r="AH153" s="554">
        <v>0</v>
      </c>
      <c r="AI153" s="554">
        <v>0</v>
      </c>
      <c r="AJ153" s="554">
        <v>0</v>
      </c>
      <c r="AK153" s="554">
        <v>0</v>
      </c>
      <c r="AL153" s="554">
        <v>0</v>
      </c>
      <c r="AM153" s="554">
        <v>0</v>
      </c>
      <c r="AN153" s="554">
        <v>0</v>
      </c>
      <c r="AO153" s="554">
        <v>0</v>
      </c>
      <c r="AP153" s="554">
        <v>0</v>
      </c>
      <c r="AQ153" s="554">
        <v>9324</v>
      </c>
      <c r="AR153" s="554">
        <v>14660</v>
      </c>
      <c r="AS153" s="554">
        <v>0</v>
      </c>
      <c r="AT153" s="554">
        <v>0</v>
      </c>
      <c r="AU153" s="554">
        <v>0</v>
      </c>
      <c r="AV153" s="554">
        <v>0</v>
      </c>
      <c r="AW153" s="554">
        <v>0</v>
      </c>
      <c r="AX153" s="554">
        <v>0</v>
      </c>
      <c r="AY153" s="554">
        <v>0</v>
      </c>
      <c r="AZ153" s="554">
        <v>0</v>
      </c>
      <c r="BA153" s="554">
        <v>0</v>
      </c>
      <c r="BB153" s="554">
        <v>0</v>
      </c>
      <c r="BC153" s="554">
        <v>0</v>
      </c>
      <c r="BD153" s="554">
        <v>0</v>
      </c>
      <c r="BE153" s="554">
        <v>0</v>
      </c>
      <c r="BF153" s="554">
        <v>0</v>
      </c>
      <c r="BG153" s="554">
        <v>0</v>
      </c>
      <c r="BH153" s="554">
        <v>0</v>
      </c>
      <c r="BI153" s="554">
        <v>0</v>
      </c>
      <c r="BJ153" s="554">
        <v>0</v>
      </c>
      <c r="BK153" s="554">
        <v>0</v>
      </c>
      <c r="BL153" s="554">
        <v>0</v>
      </c>
      <c r="BM153" s="554">
        <v>339294.12</v>
      </c>
      <c r="BN153" s="554">
        <v>0</v>
      </c>
      <c r="BO153" s="554">
        <v>0</v>
      </c>
      <c r="BP153" s="554">
        <v>0</v>
      </c>
      <c r="BQ153" s="554">
        <v>0</v>
      </c>
      <c r="BR153" s="554">
        <v>0</v>
      </c>
      <c r="BS153" s="554">
        <v>0</v>
      </c>
      <c r="BT153" s="554">
        <v>0</v>
      </c>
      <c r="BU153" s="554">
        <v>0</v>
      </c>
      <c r="BV153" s="554">
        <v>0</v>
      </c>
      <c r="BW153" s="554">
        <v>0</v>
      </c>
      <c r="BX153" s="554">
        <v>0</v>
      </c>
      <c r="BY153" s="554">
        <v>0</v>
      </c>
      <c r="BZ153" s="554">
        <v>0</v>
      </c>
      <c r="CA153" s="554">
        <v>0</v>
      </c>
      <c r="CB153" s="554">
        <v>0</v>
      </c>
      <c r="CC153" s="555">
        <f t="shared" si="21"/>
        <v>377636.12</v>
      </c>
    </row>
    <row r="154" spans="1:81" s="577" customFormat="1" ht="25.5" customHeight="1">
      <c r="A154" s="574" t="s">
        <v>6757</v>
      </c>
      <c r="B154" s="549" t="s">
        <v>16</v>
      </c>
      <c r="C154" s="550" t="s">
        <v>17</v>
      </c>
      <c r="D154" s="551">
        <v>45110</v>
      </c>
      <c r="E154" s="550" t="s">
        <v>17</v>
      </c>
      <c r="F154" s="552" t="s">
        <v>183</v>
      </c>
      <c r="G154" s="553" t="s">
        <v>184</v>
      </c>
      <c r="H154" s="554">
        <v>362282.73</v>
      </c>
      <c r="I154" s="578">
        <v>62894.64</v>
      </c>
      <c r="J154" s="578">
        <v>302761.11</v>
      </c>
      <c r="K154" s="578">
        <v>0</v>
      </c>
      <c r="L154" s="578">
        <v>0</v>
      </c>
      <c r="M154" s="578">
        <v>7020</v>
      </c>
      <c r="N154" s="578">
        <v>2015166.12</v>
      </c>
      <c r="O154" s="578">
        <v>187215.16</v>
      </c>
      <c r="P154" s="578">
        <v>90523.7</v>
      </c>
      <c r="Q154" s="578">
        <v>80040.350000000006</v>
      </c>
      <c r="R154" s="578">
        <v>0</v>
      </c>
      <c r="S154" s="578">
        <v>8958.9599999999991</v>
      </c>
      <c r="T154" s="578">
        <v>264972.98</v>
      </c>
      <c r="U154" s="578">
        <v>271289.09000000003</v>
      </c>
      <c r="V154" s="578">
        <v>0</v>
      </c>
      <c r="W154" s="578">
        <v>28000.84</v>
      </c>
      <c r="X154" s="578">
        <v>382212.02</v>
      </c>
      <c r="Y154" s="578">
        <v>0</v>
      </c>
      <c r="Z154" s="578">
        <v>2717887.83</v>
      </c>
      <c r="AA154" s="578">
        <v>1330</v>
      </c>
      <c r="AB154" s="578">
        <v>80445.72</v>
      </c>
      <c r="AC154" s="578">
        <v>0</v>
      </c>
      <c r="AD154" s="578">
        <v>552674</v>
      </c>
      <c r="AE154" s="578">
        <v>5730.3</v>
      </c>
      <c r="AF154" s="578">
        <v>0</v>
      </c>
      <c r="AG154" s="578">
        <v>0</v>
      </c>
      <c r="AH154" s="578">
        <v>0</v>
      </c>
      <c r="AI154" s="578">
        <v>107227</v>
      </c>
      <c r="AJ154" s="578">
        <v>2236.52</v>
      </c>
      <c r="AK154" s="578">
        <v>160862.07999999999</v>
      </c>
      <c r="AL154" s="578">
        <v>0</v>
      </c>
      <c r="AM154" s="578">
        <v>22010</v>
      </c>
      <c r="AN154" s="578">
        <v>23585</v>
      </c>
      <c r="AO154" s="578">
        <v>17649.560000000001</v>
      </c>
      <c r="AP154" s="578">
        <v>40000</v>
      </c>
      <c r="AQ154" s="578">
        <v>69420</v>
      </c>
      <c r="AR154" s="578">
        <v>19500</v>
      </c>
      <c r="AS154" s="578">
        <v>0</v>
      </c>
      <c r="AT154" s="578">
        <v>19350</v>
      </c>
      <c r="AU154" s="578">
        <v>125860.8</v>
      </c>
      <c r="AV154" s="578">
        <v>0</v>
      </c>
      <c r="AW154" s="578">
        <v>43915.44</v>
      </c>
      <c r="AX154" s="578">
        <v>105892.32</v>
      </c>
      <c r="AY154" s="578">
        <v>244626</v>
      </c>
      <c r="AZ154" s="578">
        <v>0</v>
      </c>
      <c r="BA154" s="578">
        <v>14600</v>
      </c>
      <c r="BB154" s="578">
        <v>154696</v>
      </c>
      <c r="BC154" s="578">
        <v>0</v>
      </c>
      <c r="BD154" s="578">
        <v>0</v>
      </c>
      <c r="BE154" s="578">
        <v>29140</v>
      </c>
      <c r="BF154" s="578">
        <v>0</v>
      </c>
      <c r="BG154" s="578">
        <v>0</v>
      </c>
      <c r="BH154" s="578">
        <v>19274.21</v>
      </c>
      <c r="BI154" s="578">
        <v>8700</v>
      </c>
      <c r="BJ154" s="578">
        <v>12456.92</v>
      </c>
      <c r="BK154" s="578">
        <v>0</v>
      </c>
      <c r="BL154" s="578">
        <v>0</v>
      </c>
      <c r="BM154" s="578">
        <v>317775.17</v>
      </c>
      <c r="BN154" s="578">
        <v>95400</v>
      </c>
      <c r="BO154" s="578">
        <v>0</v>
      </c>
      <c r="BP154" s="578">
        <v>3724</v>
      </c>
      <c r="BQ154" s="578">
        <v>0</v>
      </c>
      <c r="BR154" s="578">
        <v>6328</v>
      </c>
      <c r="BS154" s="578">
        <v>0</v>
      </c>
      <c r="BT154" s="578">
        <v>54154.18</v>
      </c>
      <c r="BU154" s="578">
        <v>0</v>
      </c>
      <c r="BV154" s="578">
        <v>10094</v>
      </c>
      <c r="BW154" s="578">
        <v>8279.4</v>
      </c>
      <c r="BX154" s="578">
        <v>0</v>
      </c>
      <c r="BY154" s="578">
        <v>138499.35</v>
      </c>
      <c r="BZ154" s="578">
        <v>50000</v>
      </c>
      <c r="CA154" s="578">
        <v>240000</v>
      </c>
      <c r="CB154" s="578">
        <v>241.6</v>
      </c>
      <c r="CC154" s="555">
        <f t="shared" si="21"/>
        <v>9586903.0999999996</v>
      </c>
    </row>
    <row r="155" spans="1:81" s="577" customFormat="1" ht="25.5" customHeight="1">
      <c r="A155" s="574" t="s">
        <v>6757</v>
      </c>
      <c r="B155" s="549" t="s">
        <v>16</v>
      </c>
      <c r="C155" s="550" t="s">
        <v>17</v>
      </c>
      <c r="D155" s="551">
        <v>45110</v>
      </c>
      <c r="E155" s="550" t="s">
        <v>17</v>
      </c>
      <c r="F155" s="552" t="s">
        <v>185</v>
      </c>
      <c r="G155" s="553" t="s">
        <v>186</v>
      </c>
      <c r="H155" s="554">
        <v>0</v>
      </c>
      <c r="I155" s="554">
        <v>0</v>
      </c>
      <c r="J155" s="554">
        <v>17700</v>
      </c>
      <c r="K155" s="554">
        <v>21300</v>
      </c>
      <c r="L155" s="554">
        <v>35520</v>
      </c>
      <c r="M155" s="554">
        <v>0</v>
      </c>
      <c r="N155" s="554">
        <v>571240</v>
      </c>
      <c r="O155" s="554">
        <v>54540</v>
      </c>
      <c r="P155" s="554">
        <v>291610</v>
      </c>
      <c r="Q155" s="554">
        <v>0</v>
      </c>
      <c r="R155" s="554">
        <v>0</v>
      </c>
      <c r="S155" s="554">
        <v>0</v>
      </c>
      <c r="T155" s="554">
        <v>0</v>
      </c>
      <c r="U155" s="554">
        <v>0</v>
      </c>
      <c r="V155" s="554">
        <v>0</v>
      </c>
      <c r="W155" s="554">
        <v>0</v>
      </c>
      <c r="X155" s="554">
        <v>0</v>
      </c>
      <c r="Y155" s="554">
        <v>0</v>
      </c>
      <c r="Z155" s="554">
        <v>0</v>
      </c>
      <c r="AA155" s="554">
        <v>450600</v>
      </c>
      <c r="AB155" s="554">
        <v>0</v>
      </c>
      <c r="AC155" s="554">
        <v>0</v>
      </c>
      <c r="AD155" s="554">
        <v>0</v>
      </c>
      <c r="AE155" s="554">
        <v>0</v>
      </c>
      <c r="AF155" s="554">
        <v>0</v>
      </c>
      <c r="AG155" s="554">
        <v>0</v>
      </c>
      <c r="AH155" s="554">
        <v>0</v>
      </c>
      <c r="AI155" s="554">
        <v>100800</v>
      </c>
      <c r="AJ155" s="554">
        <v>0</v>
      </c>
      <c r="AK155" s="554">
        <v>102780</v>
      </c>
      <c r="AL155" s="554">
        <v>0</v>
      </c>
      <c r="AM155" s="554">
        <v>34090</v>
      </c>
      <c r="AN155" s="554">
        <v>1800</v>
      </c>
      <c r="AO155" s="554">
        <v>0</v>
      </c>
      <c r="AP155" s="554">
        <v>162120</v>
      </c>
      <c r="AQ155" s="554">
        <v>56110</v>
      </c>
      <c r="AR155" s="554">
        <v>28290</v>
      </c>
      <c r="AS155" s="554">
        <v>0</v>
      </c>
      <c r="AT155" s="554">
        <v>0</v>
      </c>
      <c r="AU155" s="554">
        <v>0</v>
      </c>
      <c r="AV155" s="554">
        <v>0</v>
      </c>
      <c r="AW155" s="554">
        <v>0</v>
      </c>
      <c r="AX155" s="554">
        <v>0</v>
      </c>
      <c r="AY155" s="554">
        <v>0</v>
      </c>
      <c r="AZ155" s="554">
        <v>0</v>
      </c>
      <c r="BA155" s="554">
        <v>0</v>
      </c>
      <c r="BB155" s="554">
        <v>0</v>
      </c>
      <c r="BC155" s="554">
        <v>0</v>
      </c>
      <c r="BD155" s="554">
        <v>0</v>
      </c>
      <c r="BE155" s="554">
        <v>0</v>
      </c>
      <c r="BF155" s="554">
        <v>129700</v>
      </c>
      <c r="BG155" s="554">
        <v>0</v>
      </c>
      <c r="BH155" s="554">
        <v>0</v>
      </c>
      <c r="BI155" s="554">
        <v>363114</v>
      </c>
      <c r="BJ155" s="554">
        <v>547670</v>
      </c>
      <c r="BK155" s="554">
        <v>0</v>
      </c>
      <c r="BL155" s="554">
        <v>0</v>
      </c>
      <c r="BM155" s="554">
        <v>0</v>
      </c>
      <c r="BN155" s="554">
        <v>0</v>
      </c>
      <c r="BO155" s="554">
        <v>0</v>
      </c>
      <c r="BP155" s="554">
        <v>0</v>
      </c>
      <c r="BQ155" s="554">
        <v>0</v>
      </c>
      <c r="BR155" s="554">
        <v>0</v>
      </c>
      <c r="BS155" s="554">
        <v>0</v>
      </c>
      <c r="BT155" s="554">
        <v>558820</v>
      </c>
      <c r="BU155" s="554">
        <v>0</v>
      </c>
      <c r="BV155" s="554">
        <v>0</v>
      </c>
      <c r="BW155" s="554">
        <v>3400</v>
      </c>
      <c r="BX155" s="554">
        <v>223500</v>
      </c>
      <c r="BY155" s="554">
        <v>0</v>
      </c>
      <c r="BZ155" s="554">
        <v>0</v>
      </c>
      <c r="CA155" s="554">
        <v>0</v>
      </c>
      <c r="CB155" s="554">
        <v>0</v>
      </c>
      <c r="CC155" s="555">
        <f t="shared" si="21"/>
        <v>3754704</v>
      </c>
    </row>
    <row r="156" spans="1:81" s="577" customFormat="1" ht="25.5" customHeight="1">
      <c r="A156" s="574" t="s">
        <v>6757</v>
      </c>
      <c r="B156" s="549" t="s">
        <v>16</v>
      </c>
      <c r="C156" s="550" t="s">
        <v>17</v>
      </c>
      <c r="D156" s="551">
        <v>45110</v>
      </c>
      <c r="E156" s="550" t="s">
        <v>17</v>
      </c>
      <c r="F156" s="552" t="s">
        <v>187</v>
      </c>
      <c r="G156" s="553" t="s">
        <v>188</v>
      </c>
      <c r="H156" s="554">
        <v>0</v>
      </c>
      <c r="I156" s="554">
        <v>0</v>
      </c>
      <c r="J156" s="554">
        <v>0</v>
      </c>
      <c r="K156" s="554">
        <v>0</v>
      </c>
      <c r="L156" s="554">
        <v>0</v>
      </c>
      <c r="M156" s="554">
        <v>0</v>
      </c>
      <c r="N156" s="554">
        <v>29297132.829999998</v>
      </c>
      <c r="O156" s="554">
        <v>0</v>
      </c>
      <c r="P156" s="554">
        <v>0</v>
      </c>
      <c r="Q156" s="554">
        <v>125000</v>
      </c>
      <c r="R156" s="554">
        <v>0</v>
      </c>
      <c r="S156" s="554">
        <v>55000</v>
      </c>
      <c r="T156" s="554">
        <v>200</v>
      </c>
      <c r="U156" s="554">
        <v>0</v>
      </c>
      <c r="V156" s="554">
        <v>0</v>
      </c>
      <c r="W156" s="554">
        <v>0</v>
      </c>
      <c r="X156" s="554">
        <v>0</v>
      </c>
      <c r="Y156" s="554">
        <v>0</v>
      </c>
      <c r="Z156" s="554">
        <v>0</v>
      </c>
      <c r="AA156" s="554">
        <v>0</v>
      </c>
      <c r="AB156" s="554">
        <v>0</v>
      </c>
      <c r="AC156" s="554">
        <v>0</v>
      </c>
      <c r="AD156" s="554">
        <v>0</v>
      </c>
      <c r="AE156" s="554">
        <v>0</v>
      </c>
      <c r="AF156" s="554">
        <v>0</v>
      </c>
      <c r="AG156" s="554">
        <v>0</v>
      </c>
      <c r="AH156" s="554">
        <v>0</v>
      </c>
      <c r="AI156" s="554">
        <v>3242846.16</v>
      </c>
      <c r="AJ156" s="554">
        <v>0</v>
      </c>
      <c r="AK156" s="554">
        <v>0</v>
      </c>
      <c r="AL156" s="554">
        <v>0</v>
      </c>
      <c r="AM156" s="554">
        <v>0</v>
      </c>
      <c r="AN156" s="554">
        <v>0</v>
      </c>
      <c r="AO156" s="554">
        <v>0</v>
      </c>
      <c r="AP156" s="554">
        <v>0</v>
      </c>
      <c r="AQ156" s="554">
        <v>0</v>
      </c>
      <c r="AR156" s="554">
        <v>0</v>
      </c>
      <c r="AS156" s="554">
        <v>0</v>
      </c>
      <c r="AT156" s="554">
        <v>0</v>
      </c>
      <c r="AU156" s="554">
        <v>0</v>
      </c>
      <c r="AV156" s="554">
        <v>0</v>
      </c>
      <c r="AW156" s="554">
        <v>0</v>
      </c>
      <c r="AX156" s="554">
        <v>0</v>
      </c>
      <c r="AY156" s="554">
        <v>0</v>
      </c>
      <c r="AZ156" s="554">
        <v>0</v>
      </c>
      <c r="BA156" s="554">
        <v>0</v>
      </c>
      <c r="BB156" s="554">
        <v>0</v>
      </c>
      <c r="BC156" s="554">
        <v>0</v>
      </c>
      <c r="BD156" s="554">
        <v>0</v>
      </c>
      <c r="BE156" s="554">
        <v>0</v>
      </c>
      <c r="BF156" s="554">
        <v>0</v>
      </c>
      <c r="BG156" s="554">
        <v>70000</v>
      </c>
      <c r="BH156" s="554">
        <v>125000</v>
      </c>
      <c r="BI156" s="554">
        <v>0</v>
      </c>
      <c r="BJ156" s="554">
        <v>0</v>
      </c>
      <c r="BK156" s="554">
        <v>0</v>
      </c>
      <c r="BL156" s="554">
        <v>0</v>
      </c>
      <c r="BM156" s="554">
        <v>4569558.6500000004</v>
      </c>
      <c r="BN156" s="554">
        <v>0</v>
      </c>
      <c r="BO156" s="554">
        <v>0</v>
      </c>
      <c r="BP156" s="554">
        <v>0</v>
      </c>
      <c r="BQ156" s="554">
        <v>0</v>
      </c>
      <c r="BR156" s="554">
        <v>0</v>
      </c>
      <c r="BS156" s="554">
        <v>0</v>
      </c>
      <c r="BT156" s="554">
        <v>0</v>
      </c>
      <c r="BU156" s="554">
        <v>0</v>
      </c>
      <c r="BV156" s="554">
        <v>0</v>
      </c>
      <c r="BW156" s="554">
        <v>0</v>
      </c>
      <c r="BX156" s="554">
        <v>0</v>
      </c>
      <c r="BY156" s="554">
        <v>0</v>
      </c>
      <c r="BZ156" s="554">
        <v>0</v>
      </c>
      <c r="CA156" s="554">
        <v>0</v>
      </c>
      <c r="CB156" s="554">
        <v>0</v>
      </c>
      <c r="CC156" s="555">
        <f t="shared" si="21"/>
        <v>37484737.640000001</v>
      </c>
    </row>
    <row r="157" spans="1:81" s="577" customFormat="1" ht="25.5" customHeight="1">
      <c r="A157" s="574" t="s">
        <v>6757</v>
      </c>
      <c r="B157" s="549" t="s">
        <v>16</v>
      </c>
      <c r="C157" s="550" t="s">
        <v>17</v>
      </c>
      <c r="D157" s="551">
        <v>45110</v>
      </c>
      <c r="E157" s="550" t="s">
        <v>17</v>
      </c>
      <c r="F157" s="552" t="s">
        <v>189</v>
      </c>
      <c r="G157" s="553" t="s">
        <v>190</v>
      </c>
      <c r="H157" s="554">
        <v>0</v>
      </c>
      <c r="I157" s="578">
        <v>0</v>
      </c>
      <c r="J157" s="578">
        <v>0</v>
      </c>
      <c r="K157" s="578">
        <v>0</v>
      </c>
      <c r="L157" s="578">
        <v>0</v>
      </c>
      <c r="M157" s="578">
        <v>0</v>
      </c>
      <c r="N157" s="578">
        <v>0</v>
      </c>
      <c r="O157" s="578">
        <v>0</v>
      </c>
      <c r="P157" s="578">
        <v>0</v>
      </c>
      <c r="Q157" s="578">
        <v>0</v>
      </c>
      <c r="R157" s="578">
        <v>0</v>
      </c>
      <c r="S157" s="578">
        <v>60000</v>
      </c>
      <c r="T157" s="578">
        <v>113900</v>
      </c>
      <c r="U157" s="578">
        <v>18450</v>
      </c>
      <c r="V157" s="578">
        <v>0</v>
      </c>
      <c r="W157" s="578">
        <v>0</v>
      </c>
      <c r="X157" s="578">
        <v>0</v>
      </c>
      <c r="Y157" s="578">
        <v>0</v>
      </c>
      <c r="Z157" s="578">
        <v>0</v>
      </c>
      <c r="AA157" s="578">
        <v>1890000</v>
      </c>
      <c r="AB157" s="578">
        <v>0</v>
      </c>
      <c r="AC157" s="578">
        <v>0</v>
      </c>
      <c r="AD157" s="578">
        <v>0</v>
      </c>
      <c r="AE157" s="578">
        <v>0</v>
      </c>
      <c r="AF157" s="578">
        <v>0</v>
      </c>
      <c r="AG157" s="578">
        <v>0</v>
      </c>
      <c r="AH157" s="578">
        <v>0</v>
      </c>
      <c r="AI157" s="578">
        <v>0</v>
      </c>
      <c r="AJ157" s="578">
        <v>0</v>
      </c>
      <c r="AK157" s="578">
        <v>0</v>
      </c>
      <c r="AL157" s="578">
        <v>0</v>
      </c>
      <c r="AM157" s="578">
        <v>0</v>
      </c>
      <c r="AN157" s="578">
        <v>0</v>
      </c>
      <c r="AO157" s="578">
        <v>0</v>
      </c>
      <c r="AP157" s="578">
        <v>0</v>
      </c>
      <c r="AQ157" s="578">
        <v>0</v>
      </c>
      <c r="AR157" s="578">
        <v>0</v>
      </c>
      <c r="AS157" s="578">
        <v>0</v>
      </c>
      <c r="AT157" s="578">
        <v>0</v>
      </c>
      <c r="AU157" s="578">
        <v>0</v>
      </c>
      <c r="AV157" s="578">
        <v>0</v>
      </c>
      <c r="AW157" s="578">
        <v>0</v>
      </c>
      <c r="AX157" s="578">
        <v>0</v>
      </c>
      <c r="AY157" s="578">
        <v>0</v>
      </c>
      <c r="AZ157" s="578">
        <v>0</v>
      </c>
      <c r="BA157" s="578">
        <v>0</v>
      </c>
      <c r="BB157" s="578">
        <v>0</v>
      </c>
      <c r="BC157" s="578">
        <v>0</v>
      </c>
      <c r="BD157" s="578">
        <v>0</v>
      </c>
      <c r="BE157" s="578">
        <v>0</v>
      </c>
      <c r="BF157" s="578">
        <v>0</v>
      </c>
      <c r="BG157" s="578">
        <v>0</v>
      </c>
      <c r="BH157" s="578">
        <v>0</v>
      </c>
      <c r="BI157" s="578">
        <v>0</v>
      </c>
      <c r="BJ157" s="578">
        <v>0</v>
      </c>
      <c r="BK157" s="578">
        <v>0</v>
      </c>
      <c r="BL157" s="578">
        <v>0</v>
      </c>
      <c r="BM157" s="578">
        <v>9349716.5700000003</v>
      </c>
      <c r="BN157" s="578">
        <v>0</v>
      </c>
      <c r="BO157" s="578">
        <v>0</v>
      </c>
      <c r="BP157" s="578">
        <v>0</v>
      </c>
      <c r="BQ157" s="578">
        <v>0</v>
      </c>
      <c r="BR157" s="578">
        <v>0</v>
      </c>
      <c r="BS157" s="578">
        <v>0</v>
      </c>
      <c r="BT157" s="578">
        <v>0</v>
      </c>
      <c r="BU157" s="578">
        <v>0</v>
      </c>
      <c r="BV157" s="578">
        <v>0</v>
      </c>
      <c r="BW157" s="578">
        <v>0</v>
      </c>
      <c r="BX157" s="578">
        <v>0</v>
      </c>
      <c r="BY157" s="578">
        <v>0</v>
      </c>
      <c r="BZ157" s="578">
        <v>0</v>
      </c>
      <c r="CA157" s="578">
        <v>0</v>
      </c>
      <c r="CB157" s="578">
        <v>0</v>
      </c>
      <c r="CC157" s="555">
        <f t="shared" si="21"/>
        <v>11432066.57</v>
      </c>
    </row>
    <row r="158" spans="1:81" s="577" customFormat="1" ht="25.5" customHeight="1">
      <c r="A158" s="574" t="s">
        <v>6757</v>
      </c>
      <c r="B158" s="549" t="s">
        <v>16</v>
      </c>
      <c r="C158" s="550" t="s">
        <v>17</v>
      </c>
      <c r="D158" s="551">
        <v>45110</v>
      </c>
      <c r="E158" s="550" t="s">
        <v>17</v>
      </c>
      <c r="F158" s="552" t="s">
        <v>191</v>
      </c>
      <c r="G158" s="553" t="s">
        <v>192</v>
      </c>
      <c r="H158" s="554">
        <v>6642027.7000000002</v>
      </c>
      <c r="I158" s="578">
        <v>1073970.2</v>
      </c>
      <c r="J158" s="578">
        <v>1302566.8500000001</v>
      </c>
      <c r="K158" s="578">
        <v>169415</v>
      </c>
      <c r="L158" s="578">
        <v>73341.679999999993</v>
      </c>
      <c r="M158" s="578">
        <v>63989</v>
      </c>
      <c r="N158" s="578">
        <v>20474635.739999998</v>
      </c>
      <c r="O158" s="578">
        <v>72276</v>
      </c>
      <c r="P158" s="578">
        <v>22570</v>
      </c>
      <c r="Q158" s="578">
        <v>11609685.58</v>
      </c>
      <c r="R158" s="578">
        <v>15600</v>
      </c>
      <c r="S158" s="578">
        <v>502430.13</v>
      </c>
      <c r="T158" s="578">
        <v>44950</v>
      </c>
      <c r="U158" s="578">
        <v>15700</v>
      </c>
      <c r="V158" s="578">
        <v>804460.72</v>
      </c>
      <c r="W158" s="578">
        <v>36287.5</v>
      </c>
      <c r="X158" s="578">
        <v>52613</v>
      </c>
      <c r="Y158" s="578">
        <v>23780.05</v>
      </c>
      <c r="Z158" s="578">
        <v>4969169.83</v>
      </c>
      <c r="AA158" s="578">
        <v>595614.96</v>
      </c>
      <c r="AB158" s="578">
        <v>261202.5</v>
      </c>
      <c r="AC158" s="578">
        <v>10916235.609999999</v>
      </c>
      <c r="AD158" s="578">
        <v>106607</v>
      </c>
      <c r="AE158" s="578">
        <v>130704.16</v>
      </c>
      <c r="AF158" s="578">
        <v>88532</v>
      </c>
      <c r="AG158" s="578">
        <v>264096</v>
      </c>
      <c r="AH158" s="578">
        <v>407464.25</v>
      </c>
      <c r="AI158" s="578">
        <v>3991426.47</v>
      </c>
      <c r="AJ158" s="578">
        <v>1077847</v>
      </c>
      <c r="AK158" s="578">
        <v>120138</v>
      </c>
      <c r="AL158" s="578">
        <v>60400.52</v>
      </c>
      <c r="AM158" s="578">
        <v>22975.26</v>
      </c>
      <c r="AN158" s="578">
        <v>495937.54</v>
      </c>
      <c r="AO158" s="578">
        <v>533243.76</v>
      </c>
      <c r="AP158" s="578">
        <v>265669.2</v>
      </c>
      <c r="AQ158" s="578">
        <v>134018</v>
      </c>
      <c r="AR158" s="578">
        <v>6900</v>
      </c>
      <c r="AS158" s="578">
        <v>81570</v>
      </c>
      <c r="AT158" s="578">
        <v>23964</v>
      </c>
      <c r="AU158" s="578">
        <v>579734.76</v>
      </c>
      <c r="AV158" s="578">
        <v>507013.82</v>
      </c>
      <c r="AW158" s="578">
        <v>10000</v>
      </c>
      <c r="AX158" s="578">
        <v>47468.78</v>
      </c>
      <c r="AY158" s="578">
        <v>11338.2</v>
      </c>
      <c r="AZ158" s="578">
        <v>5060</v>
      </c>
      <c r="BA158" s="578">
        <v>11100</v>
      </c>
      <c r="BB158" s="578">
        <v>30140895.32</v>
      </c>
      <c r="BC158" s="578">
        <v>237270.16</v>
      </c>
      <c r="BD158" s="578">
        <v>148878</v>
      </c>
      <c r="BE158" s="578">
        <v>760779.86</v>
      </c>
      <c r="BF158" s="578">
        <v>927965</v>
      </c>
      <c r="BG158" s="578">
        <v>4067562.4</v>
      </c>
      <c r="BH158" s="578">
        <v>538145.32999999996</v>
      </c>
      <c r="BI158" s="578">
        <v>478504.54</v>
      </c>
      <c r="BJ158" s="578">
        <v>293682.58</v>
      </c>
      <c r="BK158" s="578">
        <v>33485.5</v>
      </c>
      <c r="BL158" s="578">
        <v>21946</v>
      </c>
      <c r="BM158" s="578">
        <v>27819649.550000001</v>
      </c>
      <c r="BN158" s="578">
        <v>0</v>
      </c>
      <c r="BO158" s="578">
        <v>1000</v>
      </c>
      <c r="BP158" s="578">
        <v>854184.29</v>
      </c>
      <c r="BQ158" s="578">
        <v>10600</v>
      </c>
      <c r="BR158" s="578">
        <v>16200</v>
      </c>
      <c r="BS158" s="578">
        <v>62743</v>
      </c>
      <c r="BT158" s="578">
        <v>3784519.44</v>
      </c>
      <c r="BU158" s="578">
        <v>188279.74</v>
      </c>
      <c r="BV158" s="578">
        <v>37133</v>
      </c>
      <c r="BW158" s="578">
        <v>402244.13</v>
      </c>
      <c r="BX158" s="578">
        <v>1120</v>
      </c>
      <c r="BY158" s="578">
        <v>51600</v>
      </c>
      <c r="BZ158" s="578">
        <v>34598.199999999997</v>
      </c>
      <c r="CA158" s="578">
        <v>25338</v>
      </c>
      <c r="CB158" s="578">
        <v>324032</v>
      </c>
      <c r="CC158" s="555">
        <f t="shared" si="21"/>
        <v>139988086.81</v>
      </c>
    </row>
    <row r="159" spans="1:81" s="577" customFormat="1" ht="25.5" customHeight="1">
      <c r="A159" s="574" t="s">
        <v>6757</v>
      </c>
      <c r="B159" s="549" t="s">
        <v>16</v>
      </c>
      <c r="C159" s="550" t="s">
        <v>17</v>
      </c>
      <c r="D159" s="551">
        <v>45110</v>
      </c>
      <c r="E159" s="550" t="s">
        <v>17</v>
      </c>
      <c r="F159" s="552" t="s">
        <v>193</v>
      </c>
      <c r="G159" s="553" t="s">
        <v>194</v>
      </c>
      <c r="H159" s="554">
        <v>0</v>
      </c>
      <c r="I159" s="578">
        <v>0</v>
      </c>
      <c r="J159" s="578">
        <v>0</v>
      </c>
      <c r="K159" s="578">
        <v>19550</v>
      </c>
      <c r="L159" s="578">
        <v>0</v>
      </c>
      <c r="M159" s="578">
        <v>0</v>
      </c>
      <c r="N159" s="578">
        <v>0</v>
      </c>
      <c r="O159" s="578">
        <v>33136</v>
      </c>
      <c r="P159" s="578">
        <v>0</v>
      </c>
      <c r="Q159" s="578">
        <v>72030</v>
      </c>
      <c r="R159" s="578">
        <v>21930</v>
      </c>
      <c r="S159" s="578">
        <v>39420</v>
      </c>
      <c r="T159" s="578">
        <v>3350</v>
      </c>
      <c r="U159" s="578">
        <v>30480</v>
      </c>
      <c r="V159" s="578">
        <v>300</v>
      </c>
      <c r="W159" s="578">
        <v>6810</v>
      </c>
      <c r="X159" s="578">
        <v>0</v>
      </c>
      <c r="Y159" s="578">
        <v>0</v>
      </c>
      <c r="Z159" s="578">
        <v>77740</v>
      </c>
      <c r="AA159" s="578">
        <v>111760</v>
      </c>
      <c r="AB159" s="578">
        <v>18570</v>
      </c>
      <c r="AC159" s="578">
        <v>75601</v>
      </c>
      <c r="AD159" s="578">
        <v>34230</v>
      </c>
      <c r="AE159" s="578">
        <v>0</v>
      </c>
      <c r="AF159" s="578">
        <v>54020</v>
      </c>
      <c r="AG159" s="578">
        <v>26810</v>
      </c>
      <c r="AH159" s="578">
        <v>0</v>
      </c>
      <c r="AI159" s="578">
        <v>54390</v>
      </c>
      <c r="AJ159" s="578">
        <v>42236</v>
      </c>
      <c r="AK159" s="578">
        <v>0</v>
      </c>
      <c r="AL159" s="578">
        <v>19860</v>
      </c>
      <c r="AM159" s="578">
        <v>2970</v>
      </c>
      <c r="AN159" s="578">
        <v>4200</v>
      </c>
      <c r="AO159" s="578">
        <v>0</v>
      </c>
      <c r="AP159" s="578">
        <v>17560</v>
      </c>
      <c r="AQ159" s="578">
        <v>15210</v>
      </c>
      <c r="AR159" s="578">
        <v>36870</v>
      </c>
      <c r="AS159" s="578">
        <v>17220</v>
      </c>
      <c r="AT159" s="578">
        <v>42865</v>
      </c>
      <c r="AU159" s="578">
        <v>107730</v>
      </c>
      <c r="AV159" s="578">
        <v>41070</v>
      </c>
      <c r="AW159" s="578">
        <v>62940</v>
      </c>
      <c r="AX159" s="578">
        <v>44476</v>
      </c>
      <c r="AY159" s="578">
        <v>0</v>
      </c>
      <c r="AZ159" s="578">
        <v>9120</v>
      </c>
      <c r="BA159" s="578">
        <v>23745</v>
      </c>
      <c r="BB159" s="578">
        <v>0</v>
      </c>
      <c r="BC159" s="578">
        <v>0</v>
      </c>
      <c r="BD159" s="578">
        <v>0</v>
      </c>
      <c r="BE159" s="578">
        <v>0</v>
      </c>
      <c r="BF159" s="578">
        <v>0</v>
      </c>
      <c r="BG159" s="578">
        <v>758591</v>
      </c>
      <c r="BH159" s="578">
        <v>0</v>
      </c>
      <c r="BI159" s="578">
        <v>0</v>
      </c>
      <c r="BJ159" s="578">
        <v>15968</v>
      </c>
      <c r="BK159" s="578">
        <v>3000</v>
      </c>
      <c r="BL159" s="578">
        <v>0</v>
      </c>
      <c r="BM159" s="578">
        <v>0</v>
      </c>
      <c r="BN159" s="578">
        <v>0</v>
      </c>
      <c r="BO159" s="578">
        <v>0</v>
      </c>
      <c r="BP159" s="578">
        <v>3600</v>
      </c>
      <c r="BQ159" s="578">
        <v>0</v>
      </c>
      <c r="BR159" s="578">
        <v>0</v>
      </c>
      <c r="BS159" s="578">
        <v>0</v>
      </c>
      <c r="BT159" s="578">
        <v>24550</v>
      </c>
      <c r="BU159" s="578">
        <v>15890</v>
      </c>
      <c r="BV159" s="578">
        <v>7500</v>
      </c>
      <c r="BW159" s="578">
        <v>10140</v>
      </c>
      <c r="BX159" s="578">
        <v>0</v>
      </c>
      <c r="BY159" s="578">
        <v>70500</v>
      </c>
      <c r="BZ159" s="578">
        <v>9930</v>
      </c>
      <c r="CA159" s="578">
        <v>2970</v>
      </c>
      <c r="CB159" s="578">
        <v>0</v>
      </c>
      <c r="CC159" s="555">
        <f t="shared" si="21"/>
        <v>2090838</v>
      </c>
    </row>
    <row r="160" spans="1:81" s="577" customFormat="1" ht="25.5" customHeight="1">
      <c r="A160" s="574" t="s">
        <v>6757</v>
      </c>
      <c r="B160" s="549" t="s">
        <v>16</v>
      </c>
      <c r="C160" s="550" t="s">
        <v>17</v>
      </c>
      <c r="D160" s="551">
        <v>45110</v>
      </c>
      <c r="E160" s="550" t="s">
        <v>17</v>
      </c>
      <c r="F160" s="552" t="s">
        <v>195</v>
      </c>
      <c r="G160" s="553" t="s">
        <v>6805</v>
      </c>
      <c r="H160" s="554">
        <v>0</v>
      </c>
      <c r="I160" s="554">
        <v>0</v>
      </c>
      <c r="J160" s="554">
        <v>508010</v>
      </c>
      <c r="K160" s="554">
        <v>0</v>
      </c>
      <c r="L160" s="554">
        <v>0</v>
      </c>
      <c r="M160" s="554">
        <v>0</v>
      </c>
      <c r="N160" s="554">
        <v>0</v>
      </c>
      <c r="O160" s="554">
        <v>0</v>
      </c>
      <c r="P160" s="554">
        <v>0</v>
      </c>
      <c r="Q160" s="554">
        <v>0</v>
      </c>
      <c r="R160" s="554">
        <v>0</v>
      </c>
      <c r="S160" s="554">
        <v>0</v>
      </c>
      <c r="T160" s="554">
        <v>0</v>
      </c>
      <c r="U160" s="554">
        <v>0</v>
      </c>
      <c r="V160" s="554">
        <v>0</v>
      </c>
      <c r="W160" s="554">
        <v>0</v>
      </c>
      <c r="X160" s="554">
        <v>0</v>
      </c>
      <c r="Y160" s="554">
        <v>0</v>
      </c>
      <c r="Z160" s="554">
        <v>0</v>
      </c>
      <c r="AA160" s="554">
        <v>0</v>
      </c>
      <c r="AB160" s="554">
        <v>0</v>
      </c>
      <c r="AC160" s="554">
        <v>0</v>
      </c>
      <c r="AD160" s="554">
        <v>0</v>
      </c>
      <c r="AE160" s="554">
        <v>0</v>
      </c>
      <c r="AF160" s="554">
        <v>0</v>
      </c>
      <c r="AG160" s="554">
        <v>0</v>
      </c>
      <c r="AH160" s="554">
        <v>0</v>
      </c>
      <c r="AI160" s="554">
        <v>0</v>
      </c>
      <c r="AJ160" s="554">
        <v>0</v>
      </c>
      <c r="AK160" s="554">
        <v>0</v>
      </c>
      <c r="AL160" s="554">
        <v>0</v>
      </c>
      <c r="AM160" s="554">
        <v>0</v>
      </c>
      <c r="AN160" s="554">
        <v>0</v>
      </c>
      <c r="AO160" s="554">
        <v>0</v>
      </c>
      <c r="AP160" s="554">
        <v>0</v>
      </c>
      <c r="AQ160" s="554">
        <v>0</v>
      </c>
      <c r="AR160" s="554">
        <v>0</v>
      </c>
      <c r="AS160" s="554">
        <v>0</v>
      </c>
      <c r="AT160" s="554">
        <v>0</v>
      </c>
      <c r="AU160" s="554">
        <v>0</v>
      </c>
      <c r="AV160" s="554">
        <v>0</v>
      </c>
      <c r="AW160" s="554">
        <v>0</v>
      </c>
      <c r="AX160" s="554">
        <v>0</v>
      </c>
      <c r="AY160" s="554">
        <v>0</v>
      </c>
      <c r="AZ160" s="554">
        <v>0</v>
      </c>
      <c r="BA160" s="554">
        <v>0</v>
      </c>
      <c r="BB160" s="554">
        <v>0</v>
      </c>
      <c r="BC160" s="554">
        <v>0</v>
      </c>
      <c r="BD160" s="554">
        <v>0</v>
      </c>
      <c r="BE160" s="554">
        <v>0</v>
      </c>
      <c r="BF160" s="554">
        <v>0</v>
      </c>
      <c r="BG160" s="554">
        <v>0</v>
      </c>
      <c r="BH160" s="554">
        <v>0</v>
      </c>
      <c r="BI160" s="554">
        <v>0</v>
      </c>
      <c r="BJ160" s="554">
        <v>0</v>
      </c>
      <c r="BK160" s="554">
        <v>0</v>
      </c>
      <c r="BL160" s="554">
        <v>0</v>
      </c>
      <c r="BM160" s="554">
        <v>0</v>
      </c>
      <c r="BN160" s="554">
        <v>0</v>
      </c>
      <c r="BO160" s="554">
        <v>0</v>
      </c>
      <c r="BP160" s="554">
        <v>0</v>
      </c>
      <c r="BQ160" s="554">
        <v>0</v>
      </c>
      <c r="BR160" s="554">
        <v>0</v>
      </c>
      <c r="BS160" s="554">
        <v>0</v>
      </c>
      <c r="BT160" s="554">
        <v>0</v>
      </c>
      <c r="BU160" s="554">
        <v>0</v>
      </c>
      <c r="BV160" s="554">
        <v>0</v>
      </c>
      <c r="BW160" s="554">
        <v>0</v>
      </c>
      <c r="BX160" s="554">
        <v>0</v>
      </c>
      <c r="BY160" s="554">
        <v>0</v>
      </c>
      <c r="BZ160" s="554">
        <v>0</v>
      </c>
      <c r="CA160" s="554">
        <v>0</v>
      </c>
      <c r="CB160" s="554">
        <v>0</v>
      </c>
      <c r="CC160" s="555">
        <f t="shared" si="21"/>
        <v>508010</v>
      </c>
    </row>
    <row r="161" spans="1:81" s="577" customFormat="1" ht="25.5" customHeight="1">
      <c r="A161" s="574" t="s">
        <v>6757</v>
      </c>
      <c r="B161" s="549" t="s">
        <v>16</v>
      </c>
      <c r="C161" s="550" t="s">
        <v>17</v>
      </c>
      <c r="D161" s="551">
        <v>45110</v>
      </c>
      <c r="E161" s="550" t="s">
        <v>17</v>
      </c>
      <c r="F161" s="552" t="s">
        <v>196</v>
      </c>
      <c r="G161" s="553" t="s">
        <v>1008</v>
      </c>
      <c r="H161" s="554">
        <v>0</v>
      </c>
      <c r="I161" s="578">
        <v>583175</v>
      </c>
      <c r="J161" s="578">
        <v>0</v>
      </c>
      <c r="K161" s="578">
        <v>0</v>
      </c>
      <c r="L161" s="578">
        <v>0</v>
      </c>
      <c r="M161" s="578">
        <v>0</v>
      </c>
      <c r="N161" s="578">
        <v>0</v>
      </c>
      <c r="O161" s="578">
        <v>0</v>
      </c>
      <c r="P161" s="578">
        <v>0</v>
      </c>
      <c r="Q161" s="578">
        <v>0</v>
      </c>
      <c r="R161" s="578">
        <v>0</v>
      </c>
      <c r="S161" s="578">
        <v>0</v>
      </c>
      <c r="T161" s="578">
        <v>0</v>
      </c>
      <c r="U161" s="578">
        <v>0</v>
      </c>
      <c r="V161" s="578">
        <v>0</v>
      </c>
      <c r="W161" s="578">
        <v>0</v>
      </c>
      <c r="X161" s="578">
        <v>0</v>
      </c>
      <c r="Y161" s="578">
        <v>0</v>
      </c>
      <c r="Z161" s="578">
        <v>0</v>
      </c>
      <c r="AA161" s="578">
        <v>0</v>
      </c>
      <c r="AB161" s="578">
        <v>0</v>
      </c>
      <c r="AC161" s="578">
        <v>0</v>
      </c>
      <c r="AD161" s="578">
        <v>0</v>
      </c>
      <c r="AE161" s="578">
        <v>0</v>
      </c>
      <c r="AF161" s="578">
        <v>0</v>
      </c>
      <c r="AG161" s="578">
        <v>0</v>
      </c>
      <c r="AH161" s="578">
        <v>0</v>
      </c>
      <c r="AI161" s="578">
        <v>0</v>
      </c>
      <c r="AJ161" s="578">
        <v>0</v>
      </c>
      <c r="AK161" s="578">
        <v>0</v>
      </c>
      <c r="AL161" s="578">
        <v>0</v>
      </c>
      <c r="AM161" s="578">
        <v>0</v>
      </c>
      <c r="AN161" s="578">
        <v>0</v>
      </c>
      <c r="AO161" s="578">
        <v>0</v>
      </c>
      <c r="AP161" s="578">
        <v>0</v>
      </c>
      <c r="AQ161" s="578">
        <v>0</v>
      </c>
      <c r="AR161" s="578">
        <v>0</v>
      </c>
      <c r="AS161" s="578">
        <v>0</v>
      </c>
      <c r="AT161" s="578">
        <v>0</v>
      </c>
      <c r="AU161" s="578">
        <v>0</v>
      </c>
      <c r="AV161" s="578">
        <v>0</v>
      </c>
      <c r="AW161" s="578">
        <v>0</v>
      </c>
      <c r="AX161" s="578">
        <v>0</v>
      </c>
      <c r="AY161" s="578">
        <v>0</v>
      </c>
      <c r="AZ161" s="578">
        <v>0</v>
      </c>
      <c r="BA161" s="578">
        <v>0</v>
      </c>
      <c r="BB161" s="578">
        <v>0</v>
      </c>
      <c r="BC161" s="578">
        <v>0</v>
      </c>
      <c r="BD161" s="578">
        <v>0</v>
      </c>
      <c r="BE161" s="578">
        <v>0</v>
      </c>
      <c r="BF161" s="578">
        <v>0</v>
      </c>
      <c r="BG161" s="578">
        <v>0</v>
      </c>
      <c r="BH161" s="578">
        <v>405500</v>
      </c>
      <c r="BI161" s="578">
        <v>0</v>
      </c>
      <c r="BJ161" s="578">
        <v>0</v>
      </c>
      <c r="BK161" s="578">
        <v>0</v>
      </c>
      <c r="BL161" s="578">
        <v>0</v>
      </c>
      <c r="BM161" s="578">
        <v>0</v>
      </c>
      <c r="BN161" s="578">
        <v>0</v>
      </c>
      <c r="BO161" s="578">
        <v>0</v>
      </c>
      <c r="BP161" s="578">
        <v>0</v>
      </c>
      <c r="BQ161" s="578">
        <v>0</v>
      </c>
      <c r="BR161" s="578">
        <v>0</v>
      </c>
      <c r="BS161" s="578">
        <v>0</v>
      </c>
      <c r="BT161" s="578">
        <v>0</v>
      </c>
      <c r="BU161" s="578">
        <v>0</v>
      </c>
      <c r="BV161" s="578">
        <v>0</v>
      </c>
      <c r="BW161" s="578">
        <v>0</v>
      </c>
      <c r="BX161" s="578">
        <v>0</v>
      </c>
      <c r="BY161" s="578">
        <v>0</v>
      </c>
      <c r="BZ161" s="578">
        <v>0</v>
      </c>
      <c r="CA161" s="578">
        <v>0</v>
      </c>
      <c r="CB161" s="578">
        <v>0</v>
      </c>
      <c r="CC161" s="555">
        <f t="shared" si="21"/>
        <v>988675</v>
      </c>
    </row>
    <row r="162" spans="1:81" s="577" customFormat="1" ht="25.5" customHeight="1">
      <c r="A162" s="574" t="s">
        <v>6757</v>
      </c>
      <c r="B162" s="549" t="s">
        <v>16</v>
      </c>
      <c r="C162" s="550" t="s">
        <v>17</v>
      </c>
      <c r="D162" s="551">
        <v>45110</v>
      </c>
      <c r="E162" s="550" t="s">
        <v>17</v>
      </c>
      <c r="F162" s="552" t="s">
        <v>197</v>
      </c>
      <c r="G162" s="553" t="s">
        <v>6806</v>
      </c>
      <c r="H162" s="554">
        <v>0</v>
      </c>
      <c r="I162" s="554">
        <v>0</v>
      </c>
      <c r="J162" s="554">
        <v>3970000</v>
      </c>
      <c r="K162" s="554">
        <v>0</v>
      </c>
      <c r="L162" s="554">
        <v>0</v>
      </c>
      <c r="M162" s="554">
        <v>0</v>
      </c>
      <c r="N162" s="554">
        <v>0</v>
      </c>
      <c r="O162" s="554">
        <v>29017895</v>
      </c>
      <c r="P162" s="554">
        <v>0</v>
      </c>
      <c r="Q162" s="554">
        <v>10360000</v>
      </c>
      <c r="R162" s="554">
        <v>0</v>
      </c>
      <c r="S162" s="554">
        <v>1302480</v>
      </c>
      <c r="T162" s="554">
        <v>22741083</v>
      </c>
      <c r="U162" s="554">
        <v>0</v>
      </c>
      <c r="V162" s="554">
        <v>0</v>
      </c>
      <c r="W162" s="554">
        <v>0</v>
      </c>
      <c r="X162" s="554">
        <v>0</v>
      </c>
      <c r="Y162" s="554">
        <v>2374000</v>
      </c>
      <c r="Z162" s="554">
        <v>0</v>
      </c>
      <c r="AA162" s="554">
        <v>0</v>
      </c>
      <c r="AB162" s="554">
        <v>5916000</v>
      </c>
      <c r="AC162" s="554">
        <v>0</v>
      </c>
      <c r="AD162" s="554">
        <v>0</v>
      </c>
      <c r="AE162" s="554">
        <v>0</v>
      </c>
      <c r="AF162" s="554">
        <v>0</v>
      </c>
      <c r="AG162" s="554">
        <v>0</v>
      </c>
      <c r="AH162" s="554">
        <v>0</v>
      </c>
      <c r="AI162" s="554">
        <v>0</v>
      </c>
      <c r="AJ162" s="554">
        <v>275725</v>
      </c>
      <c r="AK162" s="554">
        <v>23500</v>
      </c>
      <c r="AL162" s="554">
        <v>116890</v>
      </c>
      <c r="AM162" s="554">
        <v>391000</v>
      </c>
      <c r="AN162" s="554">
        <v>2812670</v>
      </c>
      <c r="AO162" s="554">
        <v>223500</v>
      </c>
      <c r="AP162" s="554">
        <v>169835</v>
      </c>
      <c r="AQ162" s="554">
        <v>11000</v>
      </c>
      <c r="AR162" s="554">
        <v>0</v>
      </c>
      <c r="AS162" s="554">
        <v>182335</v>
      </c>
      <c r="AT162" s="554">
        <v>170500</v>
      </c>
      <c r="AU162" s="554">
        <v>0</v>
      </c>
      <c r="AV162" s="554">
        <v>0</v>
      </c>
      <c r="AW162" s="554">
        <v>0</v>
      </c>
      <c r="AX162" s="554">
        <v>28000</v>
      </c>
      <c r="AY162" s="554">
        <v>449900</v>
      </c>
      <c r="AZ162" s="554">
        <v>0</v>
      </c>
      <c r="BA162" s="554">
        <v>28000</v>
      </c>
      <c r="BB162" s="554">
        <v>0</v>
      </c>
      <c r="BC162" s="554">
        <v>1445500</v>
      </c>
      <c r="BD162" s="554">
        <v>160000</v>
      </c>
      <c r="BE162" s="554">
        <v>0</v>
      </c>
      <c r="BF162" s="554">
        <v>0</v>
      </c>
      <c r="BG162" s="554">
        <v>0</v>
      </c>
      <c r="BH162" s="554">
        <v>3311270</v>
      </c>
      <c r="BI162" s="554">
        <v>0</v>
      </c>
      <c r="BJ162" s="554">
        <v>2567000</v>
      </c>
      <c r="BK162" s="554">
        <v>484750</v>
      </c>
      <c r="BL162" s="554">
        <v>0</v>
      </c>
      <c r="BM162" s="554">
        <v>1995550</v>
      </c>
      <c r="BN162" s="554">
        <v>0</v>
      </c>
      <c r="BO162" s="554">
        <v>0</v>
      </c>
      <c r="BP162" s="554">
        <v>597900</v>
      </c>
      <c r="BQ162" s="554">
        <v>0</v>
      </c>
      <c r="BR162" s="554">
        <v>659400</v>
      </c>
      <c r="BS162" s="554">
        <v>0</v>
      </c>
      <c r="BT162" s="554">
        <v>0</v>
      </c>
      <c r="BU162" s="554">
        <v>0</v>
      </c>
      <c r="BV162" s="554">
        <v>0</v>
      </c>
      <c r="BW162" s="554">
        <v>1567000</v>
      </c>
      <c r="BX162" s="554">
        <v>0</v>
      </c>
      <c r="BY162" s="554">
        <v>79553909.400000006</v>
      </c>
      <c r="BZ162" s="554">
        <v>1</v>
      </c>
      <c r="CA162" s="554">
        <v>6995858.2300000004</v>
      </c>
      <c r="CB162" s="554">
        <v>15720225.01</v>
      </c>
      <c r="CC162" s="555">
        <f t="shared" si="21"/>
        <v>195622676.63999999</v>
      </c>
    </row>
    <row r="163" spans="1:81" s="577" customFormat="1" ht="25.5" customHeight="1">
      <c r="A163" s="574" t="s">
        <v>6757</v>
      </c>
      <c r="B163" s="549" t="s">
        <v>16</v>
      </c>
      <c r="C163" s="550" t="s">
        <v>17</v>
      </c>
      <c r="D163" s="551">
        <v>45110</v>
      </c>
      <c r="E163" s="550" t="s">
        <v>17</v>
      </c>
      <c r="F163" s="552" t="s">
        <v>199</v>
      </c>
      <c r="G163" s="553" t="s">
        <v>200</v>
      </c>
      <c r="H163" s="554">
        <v>25771727.609999999</v>
      </c>
      <c r="I163" s="578">
        <v>3416600</v>
      </c>
      <c r="J163" s="578">
        <v>88149</v>
      </c>
      <c r="K163" s="578">
        <v>0</v>
      </c>
      <c r="L163" s="578">
        <v>64260</v>
      </c>
      <c r="M163" s="578">
        <v>0</v>
      </c>
      <c r="N163" s="578">
        <v>0</v>
      </c>
      <c r="O163" s="578">
        <v>0</v>
      </c>
      <c r="P163" s="578">
        <v>0</v>
      </c>
      <c r="Q163" s="578">
        <v>0</v>
      </c>
      <c r="R163" s="578">
        <v>0</v>
      </c>
      <c r="S163" s="578">
        <v>0</v>
      </c>
      <c r="T163" s="578">
        <v>0</v>
      </c>
      <c r="U163" s="578">
        <v>0</v>
      </c>
      <c r="V163" s="578">
        <v>0</v>
      </c>
      <c r="W163" s="578">
        <v>0</v>
      </c>
      <c r="X163" s="578">
        <v>0</v>
      </c>
      <c r="Y163" s="578">
        <v>0</v>
      </c>
      <c r="Z163" s="578">
        <v>161630</v>
      </c>
      <c r="AA163" s="578">
        <v>0</v>
      </c>
      <c r="AB163" s="578">
        <v>0</v>
      </c>
      <c r="AC163" s="578">
        <v>0</v>
      </c>
      <c r="AD163" s="578">
        <v>0</v>
      </c>
      <c r="AE163" s="578">
        <v>0</v>
      </c>
      <c r="AF163" s="578">
        <v>0</v>
      </c>
      <c r="AG163" s="578">
        <v>0</v>
      </c>
      <c r="AH163" s="578">
        <v>0</v>
      </c>
      <c r="AI163" s="578">
        <v>338693.46</v>
      </c>
      <c r="AJ163" s="578">
        <v>0</v>
      </c>
      <c r="AK163" s="578">
        <v>0</v>
      </c>
      <c r="AL163" s="578">
        <v>0</v>
      </c>
      <c r="AM163" s="578">
        <v>0</v>
      </c>
      <c r="AN163" s="578">
        <v>0</v>
      </c>
      <c r="AO163" s="578">
        <v>0</v>
      </c>
      <c r="AP163" s="578">
        <v>0</v>
      </c>
      <c r="AQ163" s="578">
        <v>0</v>
      </c>
      <c r="AR163" s="578">
        <v>0</v>
      </c>
      <c r="AS163" s="578">
        <v>0</v>
      </c>
      <c r="AT163" s="578">
        <v>0</v>
      </c>
      <c r="AU163" s="578">
        <v>0</v>
      </c>
      <c r="AV163" s="578">
        <v>5000</v>
      </c>
      <c r="AW163" s="578">
        <v>0</v>
      </c>
      <c r="AX163" s="578">
        <v>0</v>
      </c>
      <c r="AY163" s="578">
        <v>0</v>
      </c>
      <c r="AZ163" s="578">
        <v>0</v>
      </c>
      <c r="BA163" s="578">
        <v>0</v>
      </c>
      <c r="BB163" s="578">
        <v>0</v>
      </c>
      <c r="BC163" s="578">
        <v>0</v>
      </c>
      <c r="BD163" s="578">
        <v>0</v>
      </c>
      <c r="BE163" s="578">
        <v>0</v>
      </c>
      <c r="BF163" s="578">
        <v>0</v>
      </c>
      <c r="BG163" s="578">
        <v>0</v>
      </c>
      <c r="BH163" s="578">
        <v>0</v>
      </c>
      <c r="BI163" s="578">
        <v>0</v>
      </c>
      <c r="BJ163" s="578">
        <v>0</v>
      </c>
      <c r="BK163" s="578">
        <v>0</v>
      </c>
      <c r="BL163" s="578">
        <v>0</v>
      </c>
      <c r="BM163" s="578">
        <v>0</v>
      </c>
      <c r="BN163" s="578">
        <v>0</v>
      </c>
      <c r="BO163" s="578">
        <v>58613</v>
      </c>
      <c r="BP163" s="578">
        <v>0</v>
      </c>
      <c r="BQ163" s="578">
        <v>25355</v>
      </c>
      <c r="BR163" s="578">
        <v>26525</v>
      </c>
      <c r="BS163" s="578">
        <v>412618</v>
      </c>
      <c r="BT163" s="578">
        <v>143967.24</v>
      </c>
      <c r="BU163" s="578">
        <v>40000</v>
      </c>
      <c r="BV163" s="578">
        <v>0</v>
      </c>
      <c r="BW163" s="578">
        <v>0</v>
      </c>
      <c r="BX163" s="578">
        <v>0</v>
      </c>
      <c r="BY163" s="578">
        <v>0</v>
      </c>
      <c r="BZ163" s="578">
        <v>0</v>
      </c>
      <c r="CA163" s="578">
        <v>0</v>
      </c>
      <c r="CB163" s="578">
        <v>0</v>
      </c>
      <c r="CC163" s="555">
        <f t="shared" si="21"/>
        <v>30553138.309999999</v>
      </c>
    </row>
    <row r="164" spans="1:81" s="577" customFormat="1" ht="25.5" customHeight="1">
      <c r="A164" s="574" t="s">
        <v>6757</v>
      </c>
      <c r="B164" s="549" t="s">
        <v>16</v>
      </c>
      <c r="C164" s="550" t="s">
        <v>17</v>
      </c>
      <c r="D164" s="551">
        <v>45110</v>
      </c>
      <c r="E164" s="550" t="s">
        <v>17</v>
      </c>
      <c r="F164" s="552" t="s">
        <v>201</v>
      </c>
      <c r="G164" s="553" t="s">
        <v>6807</v>
      </c>
      <c r="H164" s="554">
        <v>0</v>
      </c>
      <c r="I164" s="578">
        <v>4960994.38</v>
      </c>
      <c r="J164" s="578">
        <v>16257257.84</v>
      </c>
      <c r="K164" s="578">
        <v>4978300</v>
      </c>
      <c r="L164" s="578">
        <v>4626616</v>
      </c>
      <c r="M164" s="578">
        <v>2245086.48</v>
      </c>
      <c r="N164" s="578">
        <v>0</v>
      </c>
      <c r="O164" s="578">
        <v>18716273.059999999</v>
      </c>
      <c r="P164" s="578">
        <v>2519776</v>
      </c>
      <c r="Q164" s="578">
        <v>1212060.8</v>
      </c>
      <c r="R164" s="578">
        <v>4713581</v>
      </c>
      <c r="S164" s="578">
        <v>4482422.95</v>
      </c>
      <c r="T164" s="578">
        <v>13034893.5</v>
      </c>
      <c r="U164" s="578">
        <v>19849916.920000002</v>
      </c>
      <c r="V164" s="578">
        <v>2053737</v>
      </c>
      <c r="W164" s="578">
        <v>3387448.92</v>
      </c>
      <c r="X164" s="578">
        <v>0</v>
      </c>
      <c r="Y164" s="578">
        <v>3485536</v>
      </c>
      <c r="Z164" s="578">
        <v>150000</v>
      </c>
      <c r="AA164" s="578">
        <v>0</v>
      </c>
      <c r="AB164" s="578">
        <v>2874710</v>
      </c>
      <c r="AC164" s="578">
        <v>0</v>
      </c>
      <c r="AD164" s="578">
        <v>1311607</v>
      </c>
      <c r="AE164" s="578">
        <v>0</v>
      </c>
      <c r="AF164" s="578">
        <v>322878.59000000003</v>
      </c>
      <c r="AG164" s="578">
        <v>760714</v>
      </c>
      <c r="AH164" s="578">
        <v>0</v>
      </c>
      <c r="AI164" s="578">
        <v>403000</v>
      </c>
      <c r="AJ164" s="578">
        <v>4045727.13</v>
      </c>
      <c r="AK164" s="578">
        <v>1260742.75</v>
      </c>
      <c r="AL164" s="578">
        <v>2022404.75</v>
      </c>
      <c r="AM164" s="578">
        <v>2493548.3199999998</v>
      </c>
      <c r="AN164" s="578">
        <v>2592028.25</v>
      </c>
      <c r="AO164" s="578">
        <v>788333.17</v>
      </c>
      <c r="AP164" s="578">
        <v>2664798.25</v>
      </c>
      <c r="AQ164" s="578">
        <v>3978251.25</v>
      </c>
      <c r="AR164" s="578">
        <v>3087030.25</v>
      </c>
      <c r="AS164" s="578">
        <v>3601873.75</v>
      </c>
      <c r="AT164" s="578">
        <v>2165065.75</v>
      </c>
      <c r="AU164" s="578">
        <v>419363.86</v>
      </c>
      <c r="AV164" s="578">
        <v>20625</v>
      </c>
      <c r="AW164" s="578">
        <v>2029559.26</v>
      </c>
      <c r="AX164" s="578">
        <v>2053511.35</v>
      </c>
      <c r="AY164" s="578">
        <v>1933548</v>
      </c>
      <c r="AZ164" s="578">
        <v>1043034</v>
      </c>
      <c r="BA164" s="578">
        <v>2419383.0499999998</v>
      </c>
      <c r="BB164" s="578">
        <v>0</v>
      </c>
      <c r="BC164" s="578">
        <v>2115743.27</v>
      </c>
      <c r="BD164" s="578">
        <v>3932650</v>
      </c>
      <c r="BE164" s="578">
        <v>0</v>
      </c>
      <c r="BF164" s="578">
        <v>15975</v>
      </c>
      <c r="BG164" s="578">
        <v>0</v>
      </c>
      <c r="BH164" s="578">
        <v>5355299.92</v>
      </c>
      <c r="BI164" s="578">
        <v>19350</v>
      </c>
      <c r="BJ164" s="578">
        <v>3822882.2</v>
      </c>
      <c r="BK164" s="578">
        <v>2215302</v>
      </c>
      <c r="BL164" s="578">
        <v>1071826</v>
      </c>
      <c r="BM164" s="578">
        <v>0</v>
      </c>
      <c r="BN164" s="578">
        <v>2645095.2200000002</v>
      </c>
      <c r="BO164" s="578">
        <v>4238189.1900000004</v>
      </c>
      <c r="BP164" s="578">
        <v>3446644</v>
      </c>
      <c r="BQ164" s="578">
        <v>2966206.35</v>
      </c>
      <c r="BR164" s="578">
        <v>3913860</v>
      </c>
      <c r="BS164" s="578">
        <v>2806040</v>
      </c>
      <c r="BT164" s="578">
        <v>0</v>
      </c>
      <c r="BU164" s="578">
        <v>2266989</v>
      </c>
      <c r="BV164" s="578">
        <v>2719855.4</v>
      </c>
      <c r="BW164" s="578">
        <v>2775525</v>
      </c>
      <c r="BX164" s="578">
        <v>4668440.05</v>
      </c>
      <c r="BY164" s="578">
        <v>0</v>
      </c>
      <c r="BZ164" s="578">
        <v>3206231</v>
      </c>
      <c r="CA164" s="578">
        <v>2018552.65</v>
      </c>
      <c r="CB164" s="578">
        <v>1855395</v>
      </c>
      <c r="CC164" s="555">
        <f t="shared" si="21"/>
        <v>209041689.83000001</v>
      </c>
    </row>
    <row r="165" spans="1:81" s="577" customFormat="1" ht="25.5" customHeight="1">
      <c r="A165" s="574" t="s">
        <v>6757</v>
      </c>
      <c r="B165" s="549" t="s">
        <v>16</v>
      </c>
      <c r="C165" s="550" t="s">
        <v>17</v>
      </c>
      <c r="D165" s="551">
        <v>45110</v>
      </c>
      <c r="E165" s="550" t="s">
        <v>17</v>
      </c>
      <c r="F165" s="552" t="s">
        <v>202</v>
      </c>
      <c r="G165" s="553" t="s">
        <v>6808</v>
      </c>
      <c r="H165" s="554">
        <v>0</v>
      </c>
      <c r="I165" s="554">
        <v>0</v>
      </c>
      <c r="J165" s="554">
        <v>33018606.690000001</v>
      </c>
      <c r="K165" s="554">
        <v>0</v>
      </c>
      <c r="L165" s="554">
        <v>0</v>
      </c>
      <c r="M165" s="554">
        <v>0</v>
      </c>
      <c r="N165" s="554">
        <v>0</v>
      </c>
      <c r="O165" s="554">
        <v>0</v>
      </c>
      <c r="P165" s="554">
        <v>0</v>
      </c>
      <c r="Q165" s="554">
        <v>0</v>
      </c>
      <c r="R165" s="554">
        <v>0</v>
      </c>
      <c r="S165" s="554">
        <v>0</v>
      </c>
      <c r="T165" s="554">
        <v>0</v>
      </c>
      <c r="U165" s="554">
        <v>60000</v>
      </c>
      <c r="V165" s="554">
        <v>0</v>
      </c>
      <c r="W165" s="554">
        <v>0</v>
      </c>
      <c r="X165" s="554">
        <v>0</v>
      </c>
      <c r="Y165" s="554">
        <v>0</v>
      </c>
      <c r="Z165" s="554">
        <v>0</v>
      </c>
      <c r="AA165" s="554">
        <v>0</v>
      </c>
      <c r="AB165" s="554">
        <v>0</v>
      </c>
      <c r="AC165" s="554">
        <v>0</v>
      </c>
      <c r="AD165" s="554">
        <v>0</v>
      </c>
      <c r="AE165" s="554">
        <v>0</v>
      </c>
      <c r="AF165" s="554">
        <v>0</v>
      </c>
      <c r="AG165" s="554">
        <v>0</v>
      </c>
      <c r="AH165" s="554">
        <v>0</v>
      </c>
      <c r="AI165" s="554">
        <v>0</v>
      </c>
      <c r="AJ165" s="554">
        <v>0</v>
      </c>
      <c r="AK165" s="554">
        <v>0</v>
      </c>
      <c r="AL165" s="554">
        <v>0</v>
      </c>
      <c r="AM165" s="554">
        <v>0</v>
      </c>
      <c r="AN165" s="554">
        <v>0</v>
      </c>
      <c r="AO165" s="554">
        <v>0</v>
      </c>
      <c r="AP165" s="554">
        <v>0</v>
      </c>
      <c r="AQ165" s="554">
        <v>0</v>
      </c>
      <c r="AR165" s="554">
        <v>0</v>
      </c>
      <c r="AS165" s="554">
        <v>0</v>
      </c>
      <c r="AT165" s="554">
        <v>0</v>
      </c>
      <c r="AU165" s="554">
        <v>0</v>
      </c>
      <c r="AV165" s="554">
        <v>0</v>
      </c>
      <c r="AW165" s="554">
        <v>0</v>
      </c>
      <c r="AX165" s="554">
        <v>0</v>
      </c>
      <c r="AY165" s="554">
        <v>0</v>
      </c>
      <c r="AZ165" s="554">
        <v>0</v>
      </c>
      <c r="BA165" s="554">
        <v>0</v>
      </c>
      <c r="BB165" s="554">
        <v>0</v>
      </c>
      <c r="BC165" s="554">
        <v>0</v>
      </c>
      <c r="BD165" s="554">
        <v>0</v>
      </c>
      <c r="BE165" s="554">
        <v>0</v>
      </c>
      <c r="BF165" s="554">
        <v>0</v>
      </c>
      <c r="BG165" s="554">
        <v>0</v>
      </c>
      <c r="BH165" s="554">
        <v>0</v>
      </c>
      <c r="BI165" s="554">
        <v>0</v>
      </c>
      <c r="BJ165" s="554">
        <v>0</v>
      </c>
      <c r="BK165" s="554">
        <v>0</v>
      </c>
      <c r="BL165" s="554">
        <v>0</v>
      </c>
      <c r="BM165" s="554">
        <v>2054642.8</v>
      </c>
      <c r="BN165" s="554">
        <v>0</v>
      </c>
      <c r="BO165" s="554">
        <v>0</v>
      </c>
      <c r="BP165" s="554">
        <v>0</v>
      </c>
      <c r="BQ165" s="554">
        <v>0</v>
      </c>
      <c r="BR165" s="554">
        <v>0</v>
      </c>
      <c r="BS165" s="554">
        <v>0</v>
      </c>
      <c r="BT165" s="554">
        <v>0</v>
      </c>
      <c r="BU165" s="554">
        <v>0</v>
      </c>
      <c r="BV165" s="554">
        <v>0</v>
      </c>
      <c r="BW165" s="554">
        <v>0</v>
      </c>
      <c r="BX165" s="554">
        <v>0</v>
      </c>
      <c r="BY165" s="554">
        <v>0</v>
      </c>
      <c r="BZ165" s="554">
        <v>0</v>
      </c>
      <c r="CA165" s="554">
        <v>0</v>
      </c>
      <c r="CB165" s="554">
        <v>0</v>
      </c>
      <c r="CC165" s="555">
        <f t="shared" si="21"/>
        <v>35133249.490000002</v>
      </c>
    </row>
    <row r="166" spans="1:81" s="577" customFormat="1" ht="25.5" customHeight="1">
      <c r="A166" s="574" t="s">
        <v>6757</v>
      </c>
      <c r="B166" s="549" t="s">
        <v>16</v>
      </c>
      <c r="C166" s="550" t="s">
        <v>17</v>
      </c>
      <c r="D166" s="551">
        <v>45110</v>
      </c>
      <c r="E166" s="550" t="s">
        <v>17</v>
      </c>
      <c r="F166" s="552" t="s">
        <v>204</v>
      </c>
      <c r="G166" s="553" t="s">
        <v>6809</v>
      </c>
      <c r="H166" s="554">
        <v>0</v>
      </c>
      <c r="I166" s="554">
        <v>0</v>
      </c>
      <c r="J166" s="554">
        <v>0</v>
      </c>
      <c r="K166" s="554">
        <v>0</v>
      </c>
      <c r="L166" s="554">
        <v>0</v>
      </c>
      <c r="M166" s="554">
        <v>0</v>
      </c>
      <c r="N166" s="554">
        <v>0</v>
      </c>
      <c r="O166" s="554">
        <v>0</v>
      </c>
      <c r="P166" s="554">
        <v>0</v>
      </c>
      <c r="Q166" s="554">
        <v>0</v>
      </c>
      <c r="R166" s="554">
        <v>0</v>
      </c>
      <c r="S166" s="554">
        <v>0</v>
      </c>
      <c r="T166" s="554">
        <v>0</v>
      </c>
      <c r="U166" s="554">
        <v>0</v>
      </c>
      <c r="V166" s="554">
        <v>0</v>
      </c>
      <c r="W166" s="554">
        <v>0</v>
      </c>
      <c r="X166" s="554">
        <v>0</v>
      </c>
      <c r="Y166" s="554">
        <v>0</v>
      </c>
      <c r="Z166" s="554">
        <v>0</v>
      </c>
      <c r="AA166" s="554">
        <v>0</v>
      </c>
      <c r="AB166" s="554">
        <v>0</v>
      </c>
      <c r="AC166" s="554">
        <v>0</v>
      </c>
      <c r="AD166" s="554">
        <v>0</v>
      </c>
      <c r="AE166" s="554">
        <v>0</v>
      </c>
      <c r="AF166" s="554">
        <v>0</v>
      </c>
      <c r="AG166" s="554">
        <v>0</v>
      </c>
      <c r="AH166" s="554">
        <v>0</v>
      </c>
      <c r="AI166" s="554">
        <v>0</v>
      </c>
      <c r="AJ166" s="554">
        <v>0</v>
      </c>
      <c r="AK166" s="554">
        <v>0</v>
      </c>
      <c r="AL166" s="554">
        <v>0</v>
      </c>
      <c r="AM166" s="554">
        <v>0</v>
      </c>
      <c r="AN166" s="554">
        <v>0</v>
      </c>
      <c r="AO166" s="554">
        <v>0</v>
      </c>
      <c r="AP166" s="554">
        <v>0</v>
      </c>
      <c r="AQ166" s="554">
        <v>0</v>
      </c>
      <c r="AR166" s="554">
        <v>0</v>
      </c>
      <c r="AS166" s="554">
        <v>0</v>
      </c>
      <c r="AT166" s="554">
        <v>0</v>
      </c>
      <c r="AU166" s="554">
        <v>0</v>
      </c>
      <c r="AV166" s="554">
        <v>0</v>
      </c>
      <c r="AW166" s="554">
        <v>0</v>
      </c>
      <c r="AX166" s="554">
        <v>0</v>
      </c>
      <c r="AY166" s="554">
        <v>0</v>
      </c>
      <c r="AZ166" s="554">
        <v>0</v>
      </c>
      <c r="BA166" s="554">
        <v>0</v>
      </c>
      <c r="BB166" s="554">
        <v>0</v>
      </c>
      <c r="BC166" s="554">
        <v>0</v>
      </c>
      <c r="BD166" s="554">
        <v>1141401.01</v>
      </c>
      <c r="BE166" s="554">
        <v>243600</v>
      </c>
      <c r="BF166" s="554">
        <v>0</v>
      </c>
      <c r="BG166" s="554">
        <v>0</v>
      </c>
      <c r="BH166" s="554">
        <v>1018151</v>
      </c>
      <c r="BI166" s="554">
        <v>0</v>
      </c>
      <c r="BJ166" s="554">
        <v>0</v>
      </c>
      <c r="BK166" s="554">
        <v>0</v>
      </c>
      <c r="BL166" s="554">
        <v>-33850</v>
      </c>
      <c r="BM166" s="554">
        <v>0</v>
      </c>
      <c r="BN166" s="554">
        <v>0</v>
      </c>
      <c r="BO166" s="554">
        <v>49625</v>
      </c>
      <c r="BP166" s="554">
        <v>0</v>
      </c>
      <c r="BQ166" s="554">
        <v>0</v>
      </c>
      <c r="BR166" s="554">
        <v>0</v>
      </c>
      <c r="BS166" s="554">
        <v>53062.5</v>
      </c>
      <c r="BT166" s="554">
        <v>0</v>
      </c>
      <c r="BU166" s="554">
        <v>0</v>
      </c>
      <c r="BV166" s="554">
        <v>0</v>
      </c>
      <c r="BW166" s="554">
        <v>0</v>
      </c>
      <c r="BX166" s="554">
        <v>0</v>
      </c>
      <c r="BY166" s="554">
        <v>0</v>
      </c>
      <c r="BZ166" s="554">
        <v>0</v>
      </c>
      <c r="CA166" s="554">
        <v>0</v>
      </c>
      <c r="CB166" s="554">
        <v>0</v>
      </c>
      <c r="CC166" s="555">
        <f t="shared" si="21"/>
        <v>2471989.5099999998</v>
      </c>
    </row>
    <row r="167" spans="1:81" s="577" customFormat="1" ht="25.5" customHeight="1">
      <c r="A167" s="574" t="s">
        <v>6757</v>
      </c>
      <c r="B167" s="549" t="s">
        <v>16</v>
      </c>
      <c r="C167" s="550" t="s">
        <v>17</v>
      </c>
      <c r="D167" s="551">
        <v>45110</v>
      </c>
      <c r="E167" s="550" t="s">
        <v>17</v>
      </c>
      <c r="F167" s="552" t="s">
        <v>205</v>
      </c>
      <c r="G167" s="553" t="s">
        <v>6810</v>
      </c>
      <c r="H167" s="554">
        <v>0</v>
      </c>
      <c r="I167" s="578">
        <v>8993399.8000000007</v>
      </c>
      <c r="J167" s="578">
        <v>341692</v>
      </c>
      <c r="K167" s="578">
        <v>4970554</v>
      </c>
      <c r="L167" s="578">
        <v>2023683</v>
      </c>
      <c r="M167" s="578">
        <v>3360037.5</v>
      </c>
      <c r="N167" s="578">
        <v>15906119</v>
      </c>
      <c r="O167" s="578">
        <v>2654007</v>
      </c>
      <c r="P167" s="578">
        <v>3917654</v>
      </c>
      <c r="Q167" s="578">
        <v>12400920</v>
      </c>
      <c r="R167" s="578">
        <v>381950</v>
      </c>
      <c r="S167" s="578">
        <v>4531895</v>
      </c>
      <c r="T167" s="578">
        <v>3886922.9</v>
      </c>
      <c r="U167" s="578">
        <v>975775</v>
      </c>
      <c r="V167" s="578">
        <v>739289</v>
      </c>
      <c r="W167" s="578">
        <v>6496015.5</v>
      </c>
      <c r="X167" s="578">
        <v>0</v>
      </c>
      <c r="Y167" s="578">
        <v>752919</v>
      </c>
      <c r="Z167" s="578">
        <v>0</v>
      </c>
      <c r="AA167" s="578">
        <v>0</v>
      </c>
      <c r="AB167" s="578">
        <v>721162</v>
      </c>
      <c r="AC167" s="578">
        <v>0</v>
      </c>
      <c r="AD167" s="578">
        <v>347522.5</v>
      </c>
      <c r="AE167" s="578">
        <v>0</v>
      </c>
      <c r="AF167" s="578">
        <v>0</v>
      </c>
      <c r="AG167" s="578">
        <v>0</v>
      </c>
      <c r="AH167" s="578">
        <v>0</v>
      </c>
      <c r="AI167" s="578">
        <v>12100062.5</v>
      </c>
      <c r="AJ167" s="578">
        <v>859226.5</v>
      </c>
      <c r="AK167" s="578">
        <v>341768.25</v>
      </c>
      <c r="AL167" s="578">
        <v>786460.25</v>
      </c>
      <c r="AM167" s="578">
        <v>152294</v>
      </c>
      <c r="AN167" s="578">
        <v>482868.25</v>
      </c>
      <c r="AO167" s="578">
        <v>789750</v>
      </c>
      <c r="AP167" s="578">
        <v>387574</v>
      </c>
      <c r="AQ167" s="578">
        <v>2238974.5</v>
      </c>
      <c r="AR167" s="578">
        <v>172814.75</v>
      </c>
      <c r="AS167" s="578">
        <v>560299.5</v>
      </c>
      <c r="AT167" s="578">
        <v>72165.5</v>
      </c>
      <c r="AU167" s="578">
        <v>4295838.75</v>
      </c>
      <c r="AV167" s="578">
        <v>3012406.92</v>
      </c>
      <c r="AW167" s="578">
        <v>940104.5</v>
      </c>
      <c r="AX167" s="578">
        <v>508201.5</v>
      </c>
      <c r="AY167" s="578">
        <v>837102.5</v>
      </c>
      <c r="AZ167" s="578">
        <v>277797.5</v>
      </c>
      <c r="BA167" s="578">
        <v>226556.5</v>
      </c>
      <c r="BB167" s="578">
        <v>0</v>
      </c>
      <c r="BC167" s="578">
        <v>557658</v>
      </c>
      <c r="BD167" s="578">
        <v>1651867.5</v>
      </c>
      <c r="BE167" s="578">
        <v>0</v>
      </c>
      <c r="BF167" s="578">
        <v>0</v>
      </c>
      <c r="BG167" s="578">
        <v>4302129.45</v>
      </c>
      <c r="BH167" s="578">
        <v>3470670</v>
      </c>
      <c r="BI167" s="578">
        <v>11921059.93</v>
      </c>
      <c r="BJ167" s="578">
        <v>489772</v>
      </c>
      <c r="BK167" s="578">
        <v>669723</v>
      </c>
      <c r="BL167" s="578">
        <v>173843.5</v>
      </c>
      <c r="BM167" s="578">
        <v>16288320.77</v>
      </c>
      <c r="BN167" s="578">
        <v>0</v>
      </c>
      <c r="BO167" s="578">
        <v>1362709.75</v>
      </c>
      <c r="BP167" s="578">
        <v>224122.75</v>
      </c>
      <c r="BQ167" s="578">
        <v>273852</v>
      </c>
      <c r="BR167" s="578">
        <v>4910691.5</v>
      </c>
      <c r="BS167" s="578">
        <v>546893</v>
      </c>
      <c r="BT167" s="578">
        <v>0</v>
      </c>
      <c r="BU167" s="578">
        <v>968492.5</v>
      </c>
      <c r="BV167" s="578">
        <v>649996</v>
      </c>
      <c r="BW167" s="578">
        <v>1059035.75</v>
      </c>
      <c r="BX167" s="578">
        <v>1600360.56</v>
      </c>
      <c r="BY167" s="578">
        <v>3370375</v>
      </c>
      <c r="BZ167" s="578">
        <v>464025</v>
      </c>
      <c r="CA167" s="578">
        <v>41841</v>
      </c>
      <c r="CB167" s="578">
        <v>434648</v>
      </c>
      <c r="CC167" s="555">
        <f t="shared" si="21"/>
        <v>157875870.33000001</v>
      </c>
    </row>
    <row r="168" spans="1:81" s="577" customFormat="1" ht="25.5" customHeight="1">
      <c r="A168" s="574" t="s">
        <v>6757</v>
      </c>
      <c r="B168" s="549" t="s">
        <v>16</v>
      </c>
      <c r="C168" s="550" t="s">
        <v>17</v>
      </c>
      <c r="D168" s="551">
        <v>45110</v>
      </c>
      <c r="E168" s="550" t="s">
        <v>17</v>
      </c>
      <c r="F168" s="552" t="s">
        <v>207</v>
      </c>
      <c r="G168" s="553" t="s">
        <v>208</v>
      </c>
      <c r="H168" s="554">
        <v>0</v>
      </c>
      <c r="I168" s="578">
        <v>0</v>
      </c>
      <c r="J168" s="578">
        <v>0</v>
      </c>
      <c r="K168" s="578">
        <v>525789</v>
      </c>
      <c r="L168" s="578">
        <v>357110</v>
      </c>
      <c r="M168" s="578">
        <v>593542</v>
      </c>
      <c r="N168" s="578">
        <v>2763110</v>
      </c>
      <c r="O168" s="578">
        <v>0</v>
      </c>
      <c r="P168" s="578">
        <v>218940</v>
      </c>
      <c r="Q168" s="578">
        <v>1021080</v>
      </c>
      <c r="R168" s="578">
        <v>179100</v>
      </c>
      <c r="S168" s="578">
        <v>354180</v>
      </c>
      <c r="T168" s="578">
        <v>458560</v>
      </c>
      <c r="U168" s="578">
        <v>933360</v>
      </c>
      <c r="V168" s="578">
        <v>118972</v>
      </c>
      <c r="W168" s="578">
        <v>426640</v>
      </c>
      <c r="X168" s="578">
        <v>0</v>
      </c>
      <c r="Y168" s="578">
        <v>203250</v>
      </c>
      <c r="Z168" s="578">
        <v>2683815</v>
      </c>
      <c r="AA168" s="578">
        <v>710647</v>
      </c>
      <c r="AB168" s="578">
        <v>458630</v>
      </c>
      <c r="AC168" s="578">
        <v>867470</v>
      </c>
      <c r="AD168" s="578">
        <v>314160</v>
      </c>
      <c r="AE168" s="578">
        <v>0</v>
      </c>
      <c r="AF168" s="578">
        <v>460310</v>
      </c>
      <c r="AG168" s="578">
        <v>322764</v>
      </c>
      <c r="AH168" s="578">
        <v>0</v>
      </c>
      <c r="AI168" s="578">
        <v>1646160</v>
      </c>
      <c r="AJ168" s="578">
        <v>573668</v>
      </c>
      <c r="AK168" s="578">
        <v>221640</v>
      </c>
      <c r="AL168" s="578">
        <v>185381</v>
      </c>
      <c r="AM168" s="578">
        <v>205269</v>
      </c>
      <c r="AN168" s="578">
        <v>250190</v>
      </c>
      <c r="AO168" s="578">
        <v>290110</v>
      </c>
      <c r="AP168" s="578">
        <v>279340</v>
      </c>
      <c r="AQ168" s="578">
        <v>398107</v>
      </c>
      <c r="AR168" s="578">
        <v>236880</v>
      </c>
      <c r="AS168" s="578">
        <v>436156.75</v>
      </c>
      <c r="AT168" s="578">
        <v>401110</v>
      </c>
      <c r="AU168" s="578">
        <v>943650</v>
      </c>
      <c r="AV168" s="578">
        <v>149220</v>
      </c>
      <c r="AW168" s="578">
        <v>211620</v>
      </c>
      <c r="AX168" s="578">
        <v>598185</v>
      </c>
      <c r="AY168" s="578">
        <v>0</v>
      </c>
      <c r="AZ168" s="578">
        <v>134406</v>
      </c>
      <c r="BA168" s="578">
        <v>153948</v>
      </c>
      <c r="BB168" s="578">
        <v>0</v>
      </c>
      <c r="BC168" s="578">
        <v>288840</v>
      </c>
      <c r="BD168" s="578">
        <v>0</v>
      </c>
      <c r="BE168" s="578">
        <v>0</v>
      </c>
      <c r="BF168" s="578">
        <v>338290</v>
      </c>
      <c r="BG168" s="578">
        <v>0</v>
      </c>
      <c r="BH168" s="578">
        <v>429976</v>
      </c>
      <c r="BI168" s="578">
        <v>413383</v>
      </c>
      <c r="BJ168" s="578">
        <v>264330</v>
      </c>
      <c r="BK168" s="578">
        <v>156944.5</v>
      </c>
      <c r="BL168" s="578">
        <v>83820</v>
      </c>
      <c r="BM168" s="578">
        <v>0</v>
      </c>
      <c r="BN168" s="578">
        <v>676920</v>
      </c>
      <c r="BO168" s="578">
        <v>321112</v>
      </c>
      <c r="BP168" s="578">
        <v>303444</v>
      </c>
      <c r="BQ168" s="578">
        <v>0</v>
      </c>
      <c r="BR168" s="578">
        <v>340670</v>
      </c>
      <c r="BS168" s="578">
        <v>0</v>
      </c>
      <c r="BT168" s="578">
        <v>884900</v>
      </c>
      <c r="BU168" s="578">
        <v>185760</v>
      </c>
      <c r="BV168" s="578">
        <v>216770</v>
      </c>
      <c r="BW168" s="578">
        <v>362150.5</v>
      </c>
      <c r="BX168" s="578">
        <v>300870</v>
      </c>
      <c r="BY168" s="578">
        <v>447270</v>
      </c>
      <c r="BZ168" s="578">
        <v>319833</v>
      </c>
      <c r="CA168" s="578">
        <v>210654</v>
      </c>
      <c r="CB168" s="578">
        <v>229737.5</v>
      </c>
      <c r="CC168" s="555">
        <f t="shared" si="21"/>
        <v>28062144.25</v>
      </c>
    </row>
    <row r="169" spans="1:81" s="568" customFormat="1" ht="25.5" customHeight="1">
      <c r="A169" s="566"/>
      <c r="B169" s="1149" t="s">
        <v>6811</v>
      </c>
      <c r="C169" s="1150"/>
      <c r="D169" s="1150"/>
      <c r="E169" s="1150"/>
      <c r="F169" s="1150"/>
      <c r="G169" s="1151"/>
      <c r="H169" s="567">
        <f>SUM(H126:H168)</f>
        <v>123395477.94</v>
      </c>
      <c r="I169" s="567">
        <f t="shared" ref="I169:BT169" si="22">SUM(I126:I168)</f>
        <v>30405429.899999999</v>
      </c>
      <c r="J169" s="567">
        <f t="shared" si="22"/>
        <v>110600494.27</v>
      </c>
      <c r="K169" s="567">
        <f t="shared" si="22"/>
        <v>17275890.43</v>
      </c>
      <c r="L169" s="567">
        <f t="shared" si="22"/>
        <v>12497936.26</v>
      </c>
      <c r="M169" s="567">
        <f t="shared" si="22"/>
        <v>10179892.6</v>
      </c>
      <c r="N169" s="567">
        <f t="shared" si="22"/>
        <v>374513279.47999996</v>
      </c>
      <c r="O169" s="567">
        <f t="shared" si="22"/>
        <v>66557280.870000005</v>
      </c>
      <c r="P169" s="567">
        <f t="shared" si="22"/>
        <v>9397128.5800000001</v>
      </c>
      <c r="Q169" s="567">
        <f t="shared" si="22"/>
        <v>188918026.24000001</v>
      </c>
      <c r="R169" s="567">
        <f t="shared" si="22"/>
        <v>7416749.6099999994</v>
      </c>
      <c r="S169" s="567">
        <f t="shared" si="22"/>
        <v>31603362.530000001</v>
      </c>
      <c r="T169" s="567">
        <f t="shared" si="22"/>
        <v>69819414.270000011</v>
      </c>
      <c r="U169" s="567">
        <f t="shared" si="22"/>
        <v>57626643.910000011</v>
      </c>
      <c r="V169" s="567">
        <f t="shared" si="22"/>
        <v>4463011.8899999997</v>
      </c>
      <c r="W169" s="567">
        <f t="shared" si="22"/>
        <v>13259220.939999999</v>
      </c>
      <c r="X169" s="567">
        <f t="shared" si="22"/>
        <v>9535867.1600000001</v>
      </c>
      <c r="Y169" s="567">
        <f t="shared" si="22"/>
        <v>8746001.0700000003</v>
      </c>
      <c r="Z169" s="567">
        <f t="shared" si="22"/>
        <v>195435553.10000005</v>
      </c>
      <c r="AA169" s="567">
        <f t="shared" si="22"/>
        <v>52185878.420000002</v>
      </c>
      <c r="AB169" s="567">
        <f t="shared" si="22"/>
        <v>19684129.609999999</v>
      </c>
      <c r="AC169" s="567">
        <f t="shared" si="22"/>
        <v>44059737.649999999</v>
      </c>
      <c r="AD169" s="567">
        <f t="shared" si="22"/>
        <v>17330952.410000004</v>
      </c>
      <c r="AE169" s="567">
        <f t="shared" si="22"/>
        <v>4129969.02</v>
      </c>
      <c r="AF169" s="567">
        <f t="shared" si="22"/>
        <v>8879750.4199999999</v>
      </c>
      <c r="AG169" s="567">
        <f t="shared" si="22"/>
        <v>2700469.77</v>
      </c>
      <c r="AH169" s="567">
        <f t="shared" si="22"/>
        <v>899551.78</v>
      </c>
      <c r="AI169" s="567">
        <f t="shared" si="22"/>
        <v>462124477.77000004</v>
      </c>
      <c r="AJ169" s="567">
        <f t="shared" si="22"/>
        <v>12422785.620000001</v>
      </c>
      <c r="AK169" s="567">
        <f t="shared" si="22"/>
        <v>4755002.51</v>
      </c>
      <c r="AL169" s="567">
        <f t="shared" si="22"/>
        <v>7010610.9400000004</v>
      </c>
      <c r="AM169" s="567">
        <f t="shared" si="22"/>
        <v>5410236.7299999995</v>
      </c>
      <c r="AN169" s="567">
        <f t="shared" si="22"/>
        <v>10730525.960000001</v>
      </c>
      <c r="AO169" s="567">
        <f t="shared" si="22"/>
        <v>8932380.6600000001</v>
      </c>
      <c r="AP169" s="567">
        <f t="shared" si="22"/>
        <v>8651723.7300000004</v>
      </c>
      <c r="AQ169" s="567">
        <f t="shared" si="22"/>
        <v>22039385.259999998</v>
      </c>
      <c r="AR169" s="567">
        <f t="shared" si="22"/>
        <v>6040812.0499999998</v>
      </c>
      <c r="AS169" s="567">
        <f t="shared" si="22"/>
        <v>8978041.9700000007</v>
      </c>
      <c r="AT169" s="567">
        <f t="shared" si="22"/>
        <v>4669498.5</v>
      </c>
      <c r="AU169" s="567">
        <f t="shared" si="22"/>
        <v>64459684.439999998</v>
      </c>
      <c r="AV169" s="567">
        <f t="shared" si="22"/>
        <v>5221755.68</v>
      </c>
      <c r="AW169" s="567">
        <f t="shared" si="22"/>
        <v>5131291.68</v>
      </c>
      <c r="AX169" s="567">
        <f t="shared" si="22"/>
        <v>5660791.4699999997</v>
      </c>
      <c r="AY169" s="567">
        <f t="shared" si="22"/>
        <v>5210633.1099999994</v>
      </c>
      <c r="AZ169" s="567">
        <f t="shared" si="22"/>
        <v>2677148.61</v>
      </c>
      <c r="BA169" s="567">
        <f t="shared" si="22"/>
        <v>3887061.61</v>
      </c>
      <c r="BB169" s="567">
        <f t="shared" si="22"/>
        <v>134170586.30000001</v>
      </c>
      <c r="BC169" s="567">
        <f t="shared" si="22"/>
        <v>7270880.4900000002</v>
      </c>
      <c r="BD169" s="567">
        <f t="shared" si="22"/>
        <v>12424322.6</v>
      </c>
      <c r="BE169" s="567">
        <f t="shared" si="22"/>
        <v>13691280.869999999</v>
      </c>
      <c r="BF169" s="567">
        <f t="shared" si="22"/>
        <v>11114580.389999999</v>
      </c>
      <c r="BG169" s="567">
        <f t="shared" si="22"/>
        <v>11695898.41</v>
      </c>
      <c r="BH169" s="567">
        <f t="shared" si="22"/>
        <v>33482901.259899996</v>
      </c>
      <c r="BI169" s="567">
        <f t="shared" si="22"/>
        <v>27141250.829999998</v>
      </c>
      <c r="BJ169" s="567">
        <f t="shared" si="22"/>
        <v>14635675.789999999</v>
      </c>
      <c r="BK169" s="567">
        <f t="shared" si="22"/>
        <v>4677921</v>
      </c>
      <c r="BL169" s="567">
        <f t="shared" si="22"/>
        <v>7599740.1000000006</v>
      </c>
      <c r="BM169" s="567">
        <f t="shared" si="22"/>
        <v>306927962.88</v>
      </c>
      <c r="BN169" s="567">
        <f t="shared" si="22"/>
        <v>30167685.43</v>
      </c>
      <c r="BO169" s="567">
        <f t="shared" si="22"/>
        <v>8827471.8500000015</v>
      </c>
      <c r="BP169" s="567">
        <f t="shared" si="22"/>
        <v>5780117.5300000003</v>
      </c>
      <c r="BQ169" s="567">
        <f t="shared" si="22"/>
        <v>6997973.4199999999</v>
      </c>
      <c r="BR169" s="567">
        <f t="shared" si="22"/>
        <v>14872485.25</v>
      </c>
      <c r="BS169" s="567">
        <f t="shared" si="22"/>
        <v>5208654.9399999995</v>
      </c>
      <c r="BT169" s="567">
        <f t="shared" si="22"/>
        <v>63531122.630000003</v>
      </c>
      <c r="BU169" s="567">
        <f t="shared" ref="BU169:CC169" si="23">SUM(BU126:BU168)</f>
        <v>5568125.9500000002</v>
      </c>
      <c r="BV169" s="567">
        <f t="shared" si="23"/>
        <v>5463924.1299999999</v>
      </c>
      <c r="BW169" s="567">
        <f t="shared" si="23"/>
        <v>10319848.140000001</v>
      </c>
      <c r="BX169" s="567">
        <f t="shared" si="23"/>
        <v>12095972.550000001</v>
      </c>
      <c r="BY169" s="567">
        <f t="shared" si="23"/>
        <v>106179059.78</v>
      </c>
      <c r="BZ169" s="567">
        <f t="shared" si="23"/>
        <v>6445384.3900000006</v>
      </c>
      <c r="CA169" s="567">
        <f t="shared" si="23"/>
        <v>11221685.520000001</v>
      </c>
      <c r="CB169" s="567">
        <f t="shared" si="23"/>
        <v>21125419.52</v>
      </c>
      <c r="CC169" s="567">
        <f t="shared" si="23"/>
        <v>3044168880.3799</v>
      </c>
    </row>
    <row r="170" spans="1:81" s="577" customFormat="1" ht="25.5" customHeight="1">
      <c r="A170" s="574" t="s">
        <v>6757</v>
      </c>
      <c r="B170" s="549" t="s">
        <v>1156</v>
      </c>
      <c r="C170" s="550" t="s">
        <v>1159</v>
      </c>
      <c r="D170" s="551"/>
      <c r="E170" s="550"/>
      <c r="F170" s="552" t="s">
        <v>767</v>
      </c>
      <c r="G170" s="553" t="s">
        <v>768</v>
      </c>
      <c r="H170" s="576">
        <v>0</v>
      </c>
      <c r="I170" s="575">
        <v>0</v>
      </c>
      <c r="J170" s="575">
        <v>0</v>
      </c>
      <c r="K170" s="575">
        <v>0</v>
      </c>
      <c r="L170" s="575">
        <v>0</v>
      </c>
      <c r="M170" s="575">
        <v>0</v>
      </c>
      <c r="N170" s="576">
        <v>33337000</v>
      </c>
      <c r="O170" s="576">
        <v>0</v>
      </c>
      <c r="P170" s="575">
        <v>0</v>
      </c>
      <c r="Q170" s="576">
        <v>0</v>
      </c>
      <c r="R170" s="575">
        <v>0</v>
      </c>
      <c r="S170" s="575">
        <v>0</v>
      </c>
      <c r="T170" s="576">
        <v>0</v>
      </c>
      <c r="U170" s="576">
        <v>0</v>
      </c>
      <c r="V170" s="575">
        <v>0</v>
      </c>
      <c r="W170" s="575">
        <v>0</v>
      </c>
      <c r="X170" s="575">
        <v>0</v>
      </c>
      <c r="Y170" s="576">
        <v>0</v>
      </c>
      <c r="Z170" s="576">
        <v>0</v>
      </c>
      <c r="AA170" s="575">
        <v>0</v>
      </c>
      <c r="AB170" s="575">
        <v>0</v>
      </c>
      <c r="AC170" s="575">
        <v>0</v>
      </c>
      <c r="AD170" s="576">
        <v>0</v>
      </c>
      <c r="AE170" s="575">
        <v>0</v>
      </c>
      <c r="AF170" s="575">
        <v>0</v>
      </c>
      <c r="AG170" s="576">
        <v>0</v>
      </c>
      <c r="AH170" s="575">
        <v>0</v>
      </c>
      <c r="AI170" s="576">
        <v>32781000</v>
      </c>
      <c r="AJ170" s="575">
        <v>0</v>
      </c>
      <c r="AK170" s="575">
        <v>0</v>
      </c>
      <c r="AL170" s="575">
        <v>0</v>
      </c>
      <c r="AM170" s="575">
        <v>0</v>
      </c>
      <c r="AN170" s="576">
        <v>0</v>
      </c>
      <c r="AO170" s="575">
        <v>0</v>
      </c>
      <c r="AP170" s="575">
        <v>0</v>
      </c>
      <c r="AQ170" s="575">
        <v>0</v>
      </c>
      <c r="AR170" s="575">
        <v>0</v>
      </c>
      <c r="AS170" s="575">
        <v>0</v>
      </c>
      <c r="AT170" s="576">
        <v>0</v>
      </c>
      <c r="AU170" s="576">
        <v>0</v>
      </c>
      <c r="AV170" s="576">
        <v>0</v>
      </c>
      <c r="AW170" s="576">
        <v>0</v>
      </c>
      <c r="AX170" s="576">
        <v>0</v>
      </c>
      <c r="AY170" s="576">
        <v>0</v>
      </c>
      <c r="AZ170" s="576">
        <v>0</v>
      </c>
      <c r="BA170" s="576">
        <v>0</v>
      </c>
      <c r="BB170" s="576">
        <v>0</v>
      </c>
      <c r="BC170" s="575">
        <v>0</v>
      </c>
      <c r="BD170" s="575">
        <v>0</v>
      </c>
      <c r="BE170" s="575">
        <v>0</v>
      </c>
      <c r="BF170" s="575">
        <v>0</v>
      </c>
      <c r="BG170" s="576">
        <v>0</v>
      </c>
      <c r="BH170" s="575">
        <v>0</v>
      </c>
      <c r="BI170" s="575">
        <v>0</v>
      </c>
      <c r="BJ170" s="575">
        <v>0</v>
      </c>
      <c r="BK170" s="575">
        <v>0</v>
      </c>
      <c r="BL170" s="575">
        <v>0</v>
      </c>
      <c r="BM170" s="576">
        <v>0</v>
      </c>
      <c r="BN170" s="576">
        <v>0</v>
      </c>
      <c r="BO170" s="575">
        <v>0</v>
      </c>
      <c r="BP170" s="575">
        <v>0</v>
      </c>
      <c r="BQ170" s="576">
        <v>0</v>
      </c>
      <c r="BR170" s="576">
        <v>0</v>
      </c>
      <c r="BS170" s="575">
        <v>0</v>
      </c>
      <c r="BT170" s="576">
        <v>0</v>
      </c>
      <c r="BU170" s="576">
        <v>0</v>
      </c>
      <c r="BV170" s="575">
        <v>0</v>
      </c>
      <c r="BW170" s="576">
        <v>0</v>
      </c>
      <c r="BX170" s="575">
        <v>0</v>
      </c>
      <c r="BY170" s="575">
        <v>0</v>
      </c>
      <c r="BZ170" s="576">
        <v>0</v>
      </c>
      <c r="CA170" s="576">
        <v>0</v>
      </c>
      <c r="CB170" s="576">
        <v>0</v>
      </c>
      <c r="CC170" s="555">
        <f t="shared" ref="CC170:CC177" si="24">SUM(H170:CB170)</f>
        <v>66118000</v>
      </c>
    </row>
    <row r="171" spans="1:81" s="577" customFormat="1" ht="25.5" customHeight="1">
      <c r="A171" s="574" t="s">
        <v>6757</v>
      </c>
      <c r="B171" s="549" t="s">
        <v>1156</v>
      </c>
      <c r="C171" s="550" t="s">
        <v>1159</v>
      </c>
      <c r="D171" s="551"/>
      <c r="E171" s="550"/>
      <c r="F171" s="583" t="s">
        <v>6100</v>
      </c>
      <c r="G171" s="584" t="s">
        <v>6099</v>
      </c>
      <c r="H171" s="593">
        <v>0</v>
      </c>
      <c r="I171" s="593">
        <v>0</v>
      </c>
      <c r="J171" s="593">
        <v>0</v>
      </c>
      <c r="K171" s="593">
        <v>0</v>
      </c>
      <c r="L171" s="593">
        <v>0</v>
      </c>
      <c r="M171" s="593">
        <v>0</v>
      </c>
      <c r="N171" s="593">
        <v>0</v>
      </c>
      <c r="O171" s="593">
        <v>0</v>
      </c>
      <c r="P171" s="593">
        <v>0</v>
      </c>
      <c r="Q171" s="593">
        <v>0</v>
      </c>
      <c r="R171" s="593">
        <v>0</v>
      </c>
      <c r="S171" s="593">
        <v>0</v>
      </c>
      <c r="T171" s="593">
        <v>0</v>
      </c>
      <c r="U171" s="593">
        <v>0</v>
      </c>
      <c r="V171" s="593">
        <v>0</v>
      </c>
      <c r="W171" s="593">
        <v>0</v>
      </c>
      <c r="X171" s="593">
        <v>0</v>
      </c>
      <c r="Y171" s="593">
        <v>0</v>
      </c>
      <c r="Z171" s="593">
        <v>0</v>
      </c>
      <c r="AA171" s="593">
        <v>0</v>
      </c>
      <c r="AB171" s="593">
        <v>0</v>
      </c>
      <c r="AC171" s="593">
        <v>0</v>
      </c>
      <c r="AD171" s="593">
        <v>0</v>
      </c>
      <c r="AE171" s="593">
        <v>0</v>
      </c>
      <c r="AF171" s="593">
        <v>0</v>
      </c>
      <c r="AG171" s="593">
        <v>0</v>
      </c>
      <c r="AH171" s="593">
        <v>0</v>
      </c>
      <c r="AI171" s="593">
        <v>0</v>
      </c>
      <c r="AJ171" s="593">
        <v>0</v>
      </c>
      <c r="AK171" s="593">
        <v>0</v>
      </c>
      <c r="AL171" s="593">
        <v>0</v>
      </c>
      <c r="AM171" s="593">
        <v>0</v>
      </c>
      <c r="AN171" s="593">
        <v>0</v>
      </c>
      <c r="AO171" s="593">
        <v>0</v>
      </c>
      <c r="AP171" s="593">
        <v>0</v>
      </c>
      <c r="AQ171" s="593">
        <v>0</v>
      </c>
      <c r="AR171" s="593">
        <v>0</v>
      </c>
      <c r="AS171" s="593">
        <v>0</v>
      </c>
      <c r="AT171" s="593">
        <v>0</v>
      </c>
      <c r="AU171" s="593">
        <v>0</v>
      </c>
      <c r="AV171" s="593">
        <v>0</v>
      </c>
      <c r="AW171" s="593">
        <v>0</v>
      </c>
      <c r="AX171" s="593">
        <v>0</v>
      </c>
      <c r="AY171" s="593">
        <v>0</v>
      </c>
      <c r="AZ171" s="593">
        <v>0</v>
      </c>
      <c r="BA171" s="593">
        <v>0</v>
      </c>
      <c r="BB171" s="593">
        <v>0</v>
      </c>
      <c r="BC171" s="593">
        <v>0</v>
      </c>
      <c r="BD171" s="593">
        <v>0</v>
      </c>
      <c r="BE171" s="593">
        <v>0</v>
      </c>
      <c r="BF171" s="593">
        <v>0</v>
      </c>
      <c r="BG171" s="593">
        <v>0</v>
      </c>
      <c r="BH171" s="593">
        <v>0</v>
      </c>
      <c r="BI171" s="593">
        <v>0</v>
      </c>
      <c r="BJ171" s="593">
        <v>0</v>
      </c>
      <c r="BK171" s="593">
        <v>0</v>
      </c>
      <c r="BL171" s="593">
        <v>0</v>
      </c>
      <c r="BM171" s="593">
        <v>0</v>
      </c>
      <c r="BN171" s="593">
        <v>0</v>
      </c>
      <c r="BO171" s="593">
        <v>0</v>
      </c>
      <c r="BP171" s="593">
        <v>0</v>
      </c>
      <c r="BQ171" s="593">
        <v>0</v>
      </c>
      <c r="BR171" s="593">
        <v>0</v>
      </c>
      <c r="BS171" s="593">
        <v>0</v>
      </c>
      <c r="BT171" s="593">
        <v>0</v>
      </c>
      <c r="BU171" s="593">
        <v>0</v>
      </c>
      <c r="BV171" s="593">
        <v>0</v>
      </c>
      <c r="BW171" s="593">
        <v>0</v>
      </c>
      <c r="BX171" s="593">
        <v>0</v>
      </c>
      <c r="BY171" s="593">
        <v>0</v>
      </c>
      <c r="BZ171" s="593">
        <v>0</v>
      </c>
      <c r="CA171" s="593">
        <v>0</v>
      </c>
      <c r="CB171" s="593">
        <v>0</v>
      </c>
      <c r="CC171" s="555">
        <f t="shared" si="24"/>
        <v>0</v>
      </c>
    </row>
    <row r="172" spans="1:81" s="577" customFormat="1" ht="25.5" customHeight="1">
      <c r="A172" s="574" t="s">
        <v>6757</v>
      </c>
      <c r="B172" s="549" t="s">
        <v>1156</v>
      </c>
      <c r="C172" s="550" t="s">
        <v>1159</v>
      </c>
      <c r="D172" s="551"/>
      <c r="E172" s="550"/>
      <c r="F172" s="552" t="s">
        <v>771</v>
      </c>
      <c r="G172" s="553" t="s">
        <v>772</v>
      </c>
      <c r="H172" s="554">
        <v>0</v>
      </c>
      <c r="I172" s="554">
        <v>0</v>
      </c>
      <c r="J172" s="554">
        <v>0</v>
      </c>
      <c r="K172" s="554">
        <v>0</v>
      </c>
      <c r="L172" s="554">
        <v>0</v>
      </c>
      <c r="M172" s="554">
        <v>0</v>
      </c>
      <c r="N172" s="554">
        <v>1055608176.79</v>
      </c>
      <c r="O172" s="554">
        <v>0</v>
      </c>
      <c r="P172" s="554">
        <v>0</v>
      </c>
      <c r="Q172" s="554">
        <v>0</v>
      </c>
      <c r="R172" s="554">
        <v>0</v>
      </c>
      <c r="S172" s="554">
        <v>0</v>
      </c>
      <c r="T172" s="554">
        <v>0</v>
      </c>
      <c r="U172" s="554">
        <v>0</v>
      </c>
      <c r="V172" s="554">
        <v>0</v>
      </c>
      <c r="W172" s="554">
        <v>0</v>
      </c>
      <c r="X172" s="554">
        <v>0</v>
      </c>
      <c r="Y172" s="554">
        <v>0</v>
      </c>
      <c r="Z172" s="554">
        <v>0</v>
      </c>
      <c r="AA172" s="554">
        <v>232567.7</v>
      </c>
      <c r="AB172" s="554">
        <v>0</v>
      </c>
      <c r="AC172" s="554">
        <v>7103091.25</v>
      </c>
      <c r="AD172" s="554">
        <v>0</v>
      </c>
      <c r="AE172" s="554">
        <v>0</v>
      </c>
      <c r="AF172" s="554">
        <v>0</v>
      </c>
      <c r="AG172" s="554">
        <v>0</v>
      </c>
      <c r="AH172" s="554">
        <v>0</v>
      </c>
      <c r="AI172" s="554">
        <v>93454947.950000003</v>
      </c>
      <c r="AJ172" s="554">
        <v>0</v>
      </c>
      <c r="AK172" s="554">
        <v>0</v>
      </c>
      <c r="AL172" s="554">
        <v>0</v>
      </c>
      <c r="AM172" s="554">
        <v>0</v>
      </c>
      <c r="AN172" s="554">
        <v>0</v>
      </c>
      <c r="AO172" s="554">
        <v>0</v>
      </c>
      <c r="AP172" s="554">
        <v>0</v>
      </c>
      <c r="AQ172" s="554">
        <v>0</v>
      </c>
      <c r="AR172" s="554">
        <v>0</v>
      </c>
      <c r="AS172" s="554">
        <v>0</v>
      </c>
      <c r="AT172" s="554">
        <v>0</v>
      </c>
      <c r="AU172" s="554">
        <v>83136277.439999998</v>
      </c>
      <c r="AV172" s="554">
        <v>0</v>
      </c>
      <c r="AW172" s="554">
        <v>0</v>
      </c>
      <c r="AX172" s="554">
        <v>0</v>
      </c>
      <c r="AY172" s="554">
        <v>0</v>
      </c>
      <c r="AZ172" s="554">
        <v>0</v>
      </c>
      <c r="BA172" s="554">
        <v>0</v>
      </c>
      <c r="BB172" s="554">
        <v>529690787.89999998</v>
      </c>
      <c r="BC172" s="554">
        <v>0</v>
      </c>
      <c r="BD172" s="554">
        <v>0</v>
      </c>
      <c r="BE172" s="554">
        <v>0</v>
      </c>
      <c r="BF172" s="554">
        <v>0</v>
      </c>
      <c r="BG172" s="554">
        <v>0</v>
      </c>
      <c r="BH172" s="554">
        <v>0</v>
      </c>
      <c r="BI172" s="554">
        <v>0</v>
      </c>
      <c r="BJ172" s="554">
        <v>0</v>
      </c>
      <c r="BK172" s="554">
        <v>0</v>
      </c>
      <c r="BL172" s="554">
        <v>0</v>
      </c>
      <c r="BM172" s="554">
        <v>482279172.08999997</v>
      </c>
      <c r="BN172" s="554">
        <v>0</v>
      </c>
      <c r="BO172" s="554">
        <v>0</v>
      </c>
      <c r="BP172" s="554">
        <v>0</v>
      </c>
      <c r="BQ172" s="554">
        <v>0</v>
      </c>
      <c r="BR172" s="554">
        <v>0</v>
      </c>
      <c r="BS172" s="554">
        <v>0</v>
      </c>
      <c r="BT172" s="554">
        <v>0</v>
      </c>
      <c r="BU172" s="554">
        <v>0</v>
      </c>
      <c r="BV172" s="554">
        <v>0</v>
      </c>
      <c r="BW172" s="554">
        <v>0</v>
      </c>
      <c r="BX172" s="554">
        <v>0</v>
      </c>
      <c r="BY172" s="554">
        <v>0</v>
      </c>
      <c r="BZ172" s="554">
        <v>0</v>
      </c>
      <c r="CA172" s="554">
        <v>0</v>
      </c>
      <c r="CB172" s="554">
        <v>0</v>
      </c>
      <c r="CC172" s="555">
        <f t="shared" si="24"/>
        <v>2251505021.1200004</v>
      </c>
    </row>
    <row r="173" spans="1:81" s="577" customFormat="1" ht="25.5" customHeight="1">
      <c r="A173" s="574" t="s">
        <v>6757</v>
      </c>
      <c r="B173" s="549" t="s">
        <v>1156</v>
      </c>
      <c r="C173" s="550" t="s">
        <v>1159</v>
      </c>
      <c r="D173" s="551"/>
      <c r="E173" s="550"/>
      <c r="F173" s="552" t="s">
        <v>773</v>
      </c>
      <c r="G173" s="553" t="s">
        <v>774</v>
      </c>
      <c r="H173" s="554">
        <v>0</v>
      </c>
      <c r="I173" s="554">
        <v>0</v>
      </c>
      <c r="J173" s="554">
        <v>0</v>
      </c>
      <c r="K173" s="554">
        <v>0</v>
      </c>
      <c r="L173" s="554">
        <v>0</v>
      </c>
      <c r="M173" s="554">
        <v>0</v>
      </c>
      <c r="N173" s="554">
        <v>0</v>
      </c>
      <c r="O173" s="554">
        <v>0</v>
      </c>
      <c r="P173" s="554">
        <v>0</v>
      </c>
      <c r="Q173" s="554">
        <v>0</v>
      </c>
      <c r="R173" s="554">
        <v>0</v>
      </c>
      <c r="S173" s="554">
        <v>0</v>
      </c>
      <c r="T173" s="554">
        <v>0</v>
      </c>
      <c r="U173" s="554">
        <v>0</v>
      </c>
      <c r="V173" s="554">
        <v>0</v>
      </c>
      <c r="W173" s="554">
        <v>0</v>
      </c>
      <c r="X173" s="554">
        <v>0</v>
      </c>
      <c r="Y173" s="554">
        <v>0</v>
      </c>
      <c r="Z173" s="554">
        <v>0</v>
      </c>
      <c r="AA173" s="554">
        <v>312586</v>
      </c>
      <c r="AB173" s="554">
        <v>0</v>
      </c>
      <c r="AC173" s="554">
        <v>1908998.5</v>
      </c>
      <c r="AD173" s="554">
        <v>0</v>
      </c>
      <c r="AE173" s="554">
        <v>0</v>
      </c>
      <c r="AF173" s="554">
        <v>0</v>
      </c>
      <c r="AG173" s="554">
        <v>0</v>
      </c>
      <c r="AH173" s="554">
        <v>0</v>
      </c>
      <c r="AI173" s="554">
        <v>69797371.780000001</v>
      </c>
      <c r="AJ173" s="554">
        <v>0</v>
      </c>
      <c r="AK173" s="554">
        <v>0</v>
      </c>
      <c r="AL173" s="554">
        <v>0</v>
      </c>
      <c r="AM173" s="554">
        <v>0</v>
      </c>
      <c r="AN173" s="554">
        <v>0</v>
      </c>
      <c r="AO173" s="554">
        <v>0</v>
      </c>
      <c r="AP173" s="554">
        <v>0</v>
      </c>
      <c r="AQ173" s="554">
        <v>0</v>
      </c>
      <c r="AR173" s="554">
        <v>0</v>
      </c>
      <c r="AS173" s="554">
        <v>0</v>
      </c>
      <c r="AT173" s="554">
        <v>0</v>
      </c>
      <c r="AU173" s="554">
        <v>0</v>
      </c>
      <c r="AV173" s="554">
        <v>0</v>
      </c>
      <c r="AW173" s="554">
        <v>0</v>
      </c>
      <c r="AX173" s="554">
        <v>0</v>
      </c>
      <c r="AY173" s="554">
        <v>0</v>
      </c>
      <c r="AZ173" s="554">
        <v>0</v>
      </c>
      <c r="BA173" s="554">
        <v>0</v>
      </c>
      <c r="BB173" s="554">
        <v>530850687.26999998</v>
      </c>
      <c r="BC173" s="554">
        <v>0</v>
      </c>
      <c r="BD173" s="554">
        <v>0</v>
      </c>
      <c r="BE173" s="554">
        <v>0</v>
      </c>
      <c r="BF173" s="554">
        <v>0</v>
      </c>
      <c r="BG173" s="554">
        <v>0</v>
      </c>
      <c r="BH173" s="554">
        <v>0</v>
      </c>
      <c r="BI173" s="554">
        <v>0</v>
      </c>
      <c r="BJ173" s="554">
        <v>0</v>
      </c>
      <c r="BK173" s="554">
        <v>0</v>
      </c>
      <c r="BL173" s="554">
        <v>0</v>
      </c>
      <c r="BM173" s="554">
        <v>494990675.80000001</v>
      </c>
      <c r="BN173" s="554">
        <v>0</v>
      </c>
      <c r="BO173" s="554">
        <v>0</v>
      </c>
      <c r="BP173" s="554">
        <v>0</v>
      </c>
      <c r="BQ173" s="554">
        <v>0</v>
      </c>
      <c r="BR173" s="554">
        <v>0</v>
      </c>
      <c r="BS173" s="554">
        <v>0</v>
      </c>
      <c r="BT173" s="554">
        <v>0</v>
      </c>
      <c r="BU173" s="554">
        <v>0</v>
      </c>
      <c r="BV173" s="554">
        <v>0</v>
      </c>
      <c r="BW173" s="554">
        <v>0</v>
      </c>
      <c r="BX173" s="554">
        <v>0</v>
      </c>
      <c r="BY173" s="554">
        <v>0</v>
      </c>
      <c r="BZ173" s="554">
        <v>0</v>
      </c>
      <c r="CA173" s="554">
        <v>0</v>
      </c>
      <c r="CB173" s="554">
        <v>0</v>
      </c>
      <c r="CC173" s="555">
        <f t="shared" si="24"/>
        <v>1097860319.3499999</v>
      </c>
    </row>
    <row r="174" spans="1:81" s="577" customFormat="1" ht="25.5" customHeight="1">
      <c r="A174" s="574" t="s">
        <v>6757</v>
      </c>
      <c r="B174" s="549" t="s">
        <v>1156</v>
      </c>
      <c r="C174" s="550" t="s">
        <v>1159</v>
      </c>
      <c r="D174" s="551"/>
      <c r="E174" s="550"/>
      <c r="F174" s="552" t="s">
        <v>775</v>
      </c>
      <c r="G174" s="553" t="s">
        <v>776</v>
      </c>
      <c r="H174" s="554">
        <v>0</v>
      </c>
      <c r="I174" s="554">
        <v>0</v>
      </c>
      <c r="J174" s="554">
        <v>0</v>
      </c>
      <c r="K174" s="554">
        <v>0</v>
      </c>
      <c r="L174" s="554">
        <v>0</v>
      </c>
      <c r="M174" s="554">
        <v>0</v>
      </c>
      <c r="N174" s="554">
        <v>0</v>
      </c>
      <c r="O174" s="554">
        <v>0</v>
      </c>
      <c r="P174" s="554">
        <v>0</v>
      </c>
      <c r="Q174" s="554">
        <v>0</v>
      </c>
      <c r="R174" s="554">
        <v>0</v>
      </c>
      <c r="S174" s="554">
        <v>0</v>
      </c>
      <c r="T174" s="554">
        <v>0</v>
      </c>
      <c r="U174" s="554">
        <v>0</v>
      </c>
      <c r="V174" s="554">
        <v>0</v>
      </c>
      <c r="W174" s="554">
        <v>0</v>
      </c>
      <c r="X174" s="554">
        <v>0</v>
      </c>
      <c r="Y174" s="554">
        <v>0</v>
      </c>
      <c r="Z174" s="554">
        <v>0</v>
      </c>
      <c r="AA174" s="554">
        <v>0</v>
      </c>
      <c r="AB174" s="554">
        <v>0</v>
      </c>
      <c r="AC174" s="554">
        <v>0</v>
      </c>
      <c r="AD174" s="554">
        <v>0</v>
      </c>
      <c r="AE174" s="554">
        <v>0</v>
      </c>
      <c r="AF174" s="554">
        <v>0</v>
      </c>
      <c r="AG174" s="554">
        <v>0</v>
      </c>
      <c r="AH174" s="554">
        <v>0</v>
      </c>
      <c r="AI174" s="554">
        <v>0</v>
      </c>
      <c r="AJ174" s="554">
        <v>0</v>
      </c>
      <c r="AK174" s="554">
        <v>0</v>
      </c>
      <c r="AL174" s="554">
        <v>0</v>
      </c>
      <c r="AM174" s="554">
        <v>0</v>
      </c>
      <c r="AN174" s="554">
        <v>0</v>
      </c>
      <c r="AO174" s="554">
        <v>0</v>
      </c>
      <c r="AP174" s="554">
        <v>0</v>
      </c>
      <c r="AQ174" s="554">
        <v>0</v>
      </c>
      <c r="AR174" s="554">
        <v>0</v>
      </c>
      <c r="AS174" s="554">
        <v>0</v>
      </c>
      <c r="AT174" s="554">
        <v>0</v>
      </c>
      <c r="AU174" s="554">
        <v>0</v>
      </c>
      <c r="AV174" s="554">
        <v>0</v>
      </c>
      <c r="AW174" s="554">
        <v>0</v>
      </c>
      <c r="AX174" s="554">
        <v>0</v>
      </c>
      <c r="AY174" s="554">
        <v>0</v>
      </c>
      <c r="AZ174" s="554">
        <v>0</v>
      </c>
      <c r="BA174" s="554">
        <v>0</v>
      </c>
      <c r="BB174" s="554">
        <v>0</v>
      </c>
      <c r="BC174" s="554">
        <v>0</v>
      </c>
      <c r="BD174" s="554">
        <v>0</v>
      </c>
      <c r="BE174" s="554">
        <v>0</v>
      </c>
      <c r="BF174" s="554">
        <v>0</v>
      </c>
      <c r="BG174" s="554">
        <v>0</v>
      </c>
      <c r="BH174" s="554">
        <v>0</v>
      </c>
      <c r="BI174" s="554">
        <v>0</v>
      </c>
      <c r="BJ174" s="554">
        <v>0</v>
      </c>
      <c r="BK174" s="554">
        <v>0</v>
      </c>
      <c r="BL174" s="554">
        <v>0</v>
      </c>
      <c r="BM174" s="554">
        <v>0</v>
      </c>
      <c r="BN174" s="554">
        <v>41440</v>
      </c>
      <c r="BO174" s="554">
        <v>0</v>
      </c>
      <c r="BP174" s="554">
        <v>0</v>
      </c>
      <c r="BQ174" s="554">
        <v>0</v>
      </c>
      <c r="BR174" s="554">
        <v>0</v>
      </c>
      <c r="BS174" s="554">
        <v>0</v>
      </c>
      <c r="BT174" s="554">
        <v>0</v>
      </c>
      <c r="BU174" s="554">
        <v>0</v>
      </c>
      <c r="BV174" s="554">
        <v>0</v>
      </c>
      <c r="BW174" s="554">
        <v>0</v>
      </c>
      <c r="BX174" s="554">
        <v>0</v>
      </c>
      <c r="BY174" s="554">
        <v>0</v>
      </c>
      <c r="BZ174" s="554">
        <v>0</v>
      </c>
      <c r="CA174" s="554">
        <v>0</v>
      </c>
      <c r="CB174" s="554">
        <v>0</v>
      </c>
      <c r="CC174" s="555">
        <f t="shared" si="24"/>
        <v>41440</v>
      </c>
    </row>
    <row r="175" spans="1:81" s="577" customFormat="1" ht="25.5" customHeight="1">
      <c r="A175" s="574" t="s">
        <v>6757</v>
      </c>
      <c r="B175" s="549" t="s">
        <v>1156</v>
      </c>
      <c r="C175" s="550" t="s">
        <v>1159</v>
      </c>
      <c r="D175" s="551">
        <v>45110</v>
      </c>
      <c r="E175" s="550" t="s">
        <v>17</v>
      </c>
      <c r="F175" s="552" t="s">
        <v>179</v>
      </c>
      <c r="G175" s="553" t="s">
        <v>1005</v>
      </c>
      <c r="H175" s="593">
        <v>0</v>
      </c>
      <c r="I175" s="593">
        <v>0</v>
      </c>
      <c r="J175" s="593">
        <v>0</v>
      </c>
      <c r="K175" s="593">
        <v>0</v>
      </c>
      <c r="L175" s="593">
        <v>0</v>
      </c>
      <c r="M175" s="593">
        <v>0</v>
      </c>
      <c r="N175" s="593">
        <v>0</v>
      </c>
      <c r="O175" s="593">
        <v>0</v>
      </c>
      <c r="P175" s="593">
        <v>0</v>
      </c>
      <c r="Q175" s="593">
        <v>0</v>
      </c>
      <c r="R175" s="593">
        <v>0</v>
      </c>
      <c r="S175" s="593">
        <v>0</v>
      </c>
      <c r="T175" s="593">
        <v>0</v>
      </c>
      <c r="U175" s="593">
        <v>0</v>
      </c>
      <c r="V175" s="593">
        <v>0</v>
      </c>
      <c r="W175" s="593">
        <v>0</v>
      </c>
      <c r="X175" s="593">
        <v>0</v>
      </c>
      <c r="Y175" s="593">
        <v>0</v>
      </c>
      <c r="Z175" s="593">
        <v>0</v>
      </c>
      <c r="AA175" s="593">
        <v>0</v>
      </c>
      <c r="AB175" s="593">
        <v>0</v>
      </c>
      <c r="AC175" s="593">
        <v>0</v>
      </c>
      <c r="AD175" s="593">
        <v>0</v>
      </c>
      <c r="AE175" s="593">
        <v>0</v>
      </c>
      <c r="AF175" s="593">
        <v>0</v>
      </c>
      <c r="AG175" s="593">
        <v>0</v>
      </c>
      <c r="AH175" s="593">
        <v>0</v>
      </c>
      <c r="AI175" s="593">
        <v>0</v>
      </c>
      <c r="AJ175" s="593">
        <v>0</v>
      </c>
      <c r="AK175" s="593">
        <v>0</v>
      </c>
      <c r="AL175" s="593">
        <v>0</v>
      </c>
      <c r="AM175" s="593">
        <v>0</v>
      </c>
      <c r="AN175" s="593">
        <v>0</v>
      </c>
      <c r="AO175" s="593">
        <v>0</v>
      </c>
      <c r="AP175" s="593">
        <v>0</v>
      </c>
      <c r="AQ175" s="593">
        <v>0</v>
      </c>
      <c r="AR175" s="593">
        <v>0</v>
      </c>
      <c r="AS175" s="593">
        <v>0</v>
      </c>
      <c r="AT175" s="593">
        <v>0</v>
      </c>
      <c r="AU175" s="593">
        <v>0</v>
      </c>
      <c r="AV175" s="593">
        <v>0</v>
      </c>
      <c r="AW175" s="593">
        <v>0</v>
      </c>
      <c r="AX175" s="593">
        <v>0</v>
      </c>
      <c r="AY175" s="593">
        <v>0</v>
      </c>
      <c r="AZ175" s="593">
        <v>0</v>
      </c>
      <c r="BA175" s="593">
        <v>0</v>
      </c>
      <c r="BB175" s="593">
        <v>0</v>
      </c>
      <c r="BC175" s="593">
        <v>0</v>
      </c>
      <c r="BD175" s="593">
        <v>0</v>
      </c>
      <c r="BE175" s="593">
        <v>0</v>
      </c>
      <c r="BF175" s="593">
        <v>0</v>
      </c>
      <c r="BG175" s="593">
        <v>0</v>
      </c>
      <c r="BH175" s="593">
        <v>0</v>
      </c>
      <c r="BI175" s="593">
        <v>0</v>
      </c>
      <c r="BJ175" s="593">
        <v>0</v>
      </c>
      <c r="BK175" s="593">
        <v>0</v>
      </c>
      <c r="BL175" s="593">
        <v>0</v>
      </c>
      <c r="BM175" s="593">
        <v>0</v>
      </c>
      <c r="BN175" s="593">
        <v>0</v>
      </c>
      <c r="BO175" s="593">
        <v>0</v>
      </c>
      <c r="BP175" s="593">
        <v>0</v>
      </c>
      <c r="BQ175" s="593">
        <v>0</v>
      </c>
      <c r="BR175" s="593">
        <v>0</v>
      </c>
      <c r="BS175" s="593">
        <v>0</v>
      </c>
      <c r="BT175" s="593">
        <v>0</v>
      </c>
      <c r="BU175" s="593">
        <v>0</v>
      </c>
      <c r="BV175" s="593">
        <v>0</v>
      </c>
      <c r="BW175" s="593">
        <v>0</v>
      </c>
      <c r="BX175" s="593">
        <v>0</v>
      </c>
      <c r="BY175" s="593">
        <v>0</v>
      </c>
      <c r="BZ175" s="593">
        <v>0</v>
      </c>
      <c r="CA175" s="593">
        <v>0</v>
      </c>
      <c r="CB175" s="593">
        <v>0</v>
      </c>
      <c r="CC175" s="555">
        <f t="shared" si="24"/>
        <v>0</v>
      </c>
    </row>
    <row r="176" spans="1:81" s="577" customFormat="1" ht="25.5" customHeight="1">
      <c r="A176" s="574" t="s">
        <v>6757</v>
      </c>
      <c r="B176" s="549" t="s">
        <v>1156</v>
      </c>
      <c r="C176" s="550" t="s">
        <v>1159</v>
      </c>
      <c r="D176" s="551"/>
      <c r="E176" s="550"/>
      <c r="F176" s="552" t="s">
        <v>777</v>
      </c>
      <c r="G176" s="553" t="s">
        <v>778</v>
      </c>
      <c r="H176" s="593">
        <v>0</v>
      </c>
      <c r="I176" s="593">
        <v>0</v>
      </c>
      <c r="J176" s="593">
        <v>0</v>
      </c>
      <c r="K176" s="593">
        <v>0</v>
      </c>
      <c r="L176" s="593">
        <v>0</v>
      </c>
      <c r="M176" s="593">
        <v>0</v>
      </c>
      <c r="N176" s="593">
        <v>0</v>
      </c>
      <c r="O176" s="593">
        <v>0</v>
      </c>
      <c r="P176" s="593">
        <v>0</v>
      </c>
      <c r="Q176" s="593">
        <v>0</v>
      </c>
      <c r="R176" s="593">
        <v>0</v>
      </c>
      <c r="S176" s="593">
        <v>0</v>
      </c>
      <c r="T176" s="593">
        <v>0</v>
      </c>
      <c r="U176" s="593">
        <v>0</v>
      </c>
      <c r="V176" s="593">
        <v>0</v>
      </c>
      <c r="W176" s="593">
        <v>0</v>
      </c>
      <c r="X176" s="593">
        <v>0</v>
      </c>
      <c r="Y176" s="593">
        <v>0</v>
      </c>
      <c r="Z176" s="593">
        <v>0</v>
      </c>
      <c r="AA176" s="593">
        <v>0</v>
      </c>
      <c r="AB176" s="593">
        <v>0</v>
      </c>
      <c r="AC176" s="593">
        <v>0</v>
      </c>
      <c r="AD176" s="593">
        <v>0</v>
      </c>
      <c r="AE176" s="593">
        <v>0</v>
      </c>
      <c r="AF176" s="593">
        <v>0</v>
      </c>
      <c r="AG176" s="593">
        <v>0</v>
      </c>
      <c r="AH176" s="593">
        <v>0</v>
      </c>
      <c r="AI176" s="593">
        <v>0</v>
      </c>
      <c r="AJ176" s="593">
        <v>0</v>
      </c>
      <c r="AK176" s="593">
        <v>0</v>
      </c>
      <c r="AL176" s="593">
        <v>0</v>
      </c>
      <c r="AM176" s="593">
        <v>0</v>
      </c>
      <c r="AN176" s="593">
        <v>0</v>
      </c>
      <c r="AO176" s="593">
        <v>0</v>
      </c>
      <c r="AP176" s="593">
        <v>0</v>
      </c>
      <c r="AQ176" s="593">
        <v>0</v>
      </c>
      <c r="AR176" s="593">
        <v>0</v>
      </c>
      <c r="AS176" s="593">
        <v>0</v>
      </c>
      <c r="AT176" s="593">
        <v>0</v>
      </c>
      <c r="AU176" s="593">
        <v>0</v>
      </c>
      <c r="AV176" s="593">
        <v>0</v>
      </c>
      <c r="AW176" s="593">
        <v>0</v>
      </c>
      <c r="AX176" s="593">
        <v>0</v>
      </c>
      <c r="AY176" s="593">
        <v>0</v>
      </c>
      <c r="AZ176" s="593">
        <v>0</v>
      </c>
      <c r="BA176" s="593">
        <v>0</v>
      </c>
      <c r="BB176" s="593">
        <v>0</v>
      </c>
      <c r="BC176" s="593">
        <v>0</v>
      </c>
      <c r="BD176" s="593">
        <v>0</v>
      </c>
      <c r="BE176" s="593">
        <v>0</v>
      </c>
      <c r="BF176" s="593">
        <v>0</v>
      </c>
      <c r="BG176" s="593">
        <v>0</v>
      </c>
      <c r="BH176" s="593">
        <v>0</v>
      </c>
      <c r="BI176" s="593">
        <v>0</v>
      </c>
      <c r="BJ176" s="593">
        <v>0</v>
      </c>
      <c r="BK176" s="593">
        <v>0</v>
      </c>
      <c r="BL176" s="593">
        <v>0</v>
      </c>
      <c r="BM176" s="593">
        <v>0</v>
      </c>
      <c r="BN176" s="593">
        <v>0</v>
      </c>
      <c r="BO176" s="593">
        <v>0</v>
      </c>
      <c r="BP176" s="593">
        <v>0</v>
      </c>
      <c r="BQ176" s="593">
        <v>0</v>
      </c>
      <c r="BR176" s="593">
        <v>0</v>
      </c>
      <c r="BS176" s="593">
        <v>0</v>
      </c>
      <c r="BT176" s="593">
        <v>0</v>
      </c>
      <c r="BU176" s="593">
        <v>0</v>
      </c>
      <c r="BV176" s="593">
        <v>0</v>
      </c>
      <c r="BW176" s="593">
        <v>0</v>
      </c>
      <c r="BX176" s="593">
        <v>0</v>
      </c>
      <c r="BY176" s="593">
        <v>0</v>
      </c>
      <c r="BZ176" s="593">
        <v>0</v>
      </c>
      <c r="CA176" s="593">
        <v>0</v>
      </c>
      <c r="CB176" s="593">
        <v>0</v>
      </c>
      <c r="CC176" s="555">
        <f t="shared" si="24"/>
        <v>0</v>
      </c>
    </row>
    <row r="177" spans="1:81" s="577" customFormat="1" ht="25.5" customHeight="1">
      <c r="A177" s="574" t="s">
        <v>6757</v>
      </c>
      <c r="B177" s="549" t="s">
        <v>1156</v>
      </c>
      <c r="C177" s="550" t="s">
        <v>1159</v>
      </c>
      <c r="D177" s="551">
        <v>45110</v>
      </c>
      <c r="E177" s="550" t="s">
        <v>17</v>
      </c>
      <c r="F177" s="552" t="s">
        <v>180</v>
      </c>
      <c r="G177" s="553" t="s">
        <v>1006</v>
      </c>
      <c r="H177" s="575">
        <v>0</v>
      </c>
      <c r="I177" s="575">
        <v>0</v>
      </c>
      <c r="J177" s="575">
        <v>0</v>
      </c>
      <c r="K177" s="575">
        <v>0</v>
      </c>
      <c r="L177" s="575">
        <v>0</v>
      </c>
      <c r="M177" s="575">
        <v>0</v>
      </c>
      <c r="N177" s="575">
        <v>0</v>
      </c>
      <c r="O177" s="575">
        <v>0</v>
      </c>
      <c r="P177" s="575">
        <v>0</v>
      </c>
      <c r="Q177" s="576">
        <v>0</v>
      </c>
      <c r="R177" s="575">
        <v>0</v>
      </c>
      <c r="S177" s="575">
        <v>0</v>
      </c>
      <c r="T177" s="575">
        <v>0</v>
      </c>
      <c r="U177" s="576">
        <v>0</v>
      </c>
      <c r="V177" s="575">
        <v>0</v>
      </c>
      <c r="W177" s="575">
        <v>0</v>
      </c>
      <c r="X177" s="575">
        <v>0</v>
      </c>
      <c r="Y177" s="575">
        <v>0</v>
      </c>
      <c r="Z177" s="575">
        <v>89843.87</v>
      </c>
      <c r="AA177" s="575">
        <v>0</v>
      </c>
      <c r="AB177" s="575">
        <v>0</v>
      </c>
      <c r="AC177" s="575">
        <v>0</v>
      </c>
      <c r="AD177" s="575">
        <v>0</v>
      </c>
      <c r="AE177" s="575">
        <v>0</v>
      </c>
      <c r="AF177" s="575">
        <v>0</v>
      </c>
      <c r="AG177" s="575">
        <v>0</v>
      </c>
      <c r="AH177" s="575">
        <v>0</v>
      </c>
      <c r="AI177" s="575">
        <v>1212883.19</v>
      </c>
      <c r="AJ177" s="575">
        <v>0</v>
      </c>
      <c r="AK177" s="575">
        <v>0</v>
      </c>
      <c r="AL177" s="576">
        <v>0</v>
      </c>
      <c r="AM177" s="575">
        <v>0</v>
      </c>
      <c r="AN177" s="575">
        <v>0</v>
      </c>
      <c r="AO177" s="575">
        <v>0</v>
      </c>
      <c r="AP177" s="575">
        <v>0</v>
      </c>
      <c r="AQ177" s="575">
        <v>0</v>
      </c>
      <c r="AR177" s="575">
        <v>0</v>
      </c>
      <c r="AS177" s="575">
        <v>0</v>
      </c>
      <c r="AT177" s="575">
        <v>0</v>
      </c>
      <c r="AU177" s="575">
        <v>0</v>
      </c>
      <c r="AV177" s="575">
        <v>0</v>
      </c>
      <c r="AW177" s="575">
        <v>0</v>
      </c>
      <c r="AX177" s="575">
        <v>0</v>
      </c>
      <c r="AY177" s="575">
        <v>0</v>
      </c>
      <c r="AZ177" s="575">
        <v>0</v>
      </c>
      <c r="BA177" s="575">
        <v>0</v>
      </c>
      <c r="BB177" s="575">
        <v>0</v>
      </c>
      <c r="BC177" s="575">
        <v>0</v>
      </c>
      <c r="BD177" s="575">
        <v>0</v>
      </c>
      <c r="BE177" s="575">
        <v>0</v>
      </c>
      <c r="BF177" s="575">
        <v>0</v>
      </c>
      <c r="BG177" s="575">
        <v>0</v>
      </c>
      <c r="BH177" s="575">
        <v>0</v>
      </c>
      <c r="BI177" s="575">
        <v>0</v>
      </c>
      <c r="BJ177" s="575">
        <v>0</v>
      </c>
      <c r="BK177" s="575">
        <v>0</v>
      </c>
      <c r="BL177" s="575">
        <v>0</v>
      </c>
      <c r="BM177" s="575">
        <v>3467636.27</v>
      </c>
      <c r="BN177" s="575">
        <v>0</v>
      </c>
      <c r="BO177" s="575">
        <v>0</v>
      </c>
      <c r="BP177" s="575">
        <v>0</v>
      </c>
      <c r="BQ177" s="575">
        <v>0</v>
      </c>
      <c r="BR177" s="575">
        <v>0</v>
      </c>
      <c r="BS177" s="575">
        <v>0</v>
      </c>
      <c r="BT177" s="575">
        <v>261725</v>
      </c>
      <c r="BU177" s="575">
        <v>0</v>
      </c>
      <c r="BV177" s="575">
        <v>0</v>
      </c>
      <c r="BW177" s="575">
        <v>0</v>
      </c>
      <c r="BX177" s="575">
        <v>0</v>
      </c>
      <c r="BY177" s="575">
        <v>0</v>
      </c>
      <c r="BZ177" s="575">
        <v>0</v>
      </c>
      <c r="CA177" s="575">
        <v>0</v>
      </c>
      <c r="CB177" s="576">
        <v>0</v>
      </c>
      <c r="CC177" s="555">
        <f t="shared" si="24"/>
        <v>5032088.33</v>
      </c>
    </row>
    <row r="178" spans="1:81" s="568" customFormat="1" ht="25.5" customHeight="1">
      <c r="A178" s="566"/>
      <c r="B178" s="1149" t="s">
        <v>6812</v>
      </c>
      <c r="C178" s="1150"/>
      <c r="D178" s="1150"/>
      <c r="E178" s="1150"/>
      <c r="F178" s="1150"/>
      <c r="G178" s="1151"/>
      <c r="H178" s="567">
        <f>SUM(H170:H177)</f>
        <v>0</v>
      </c>
      <c r="I178" s="567">
        <f>SUM(I170:I177)</f>
        <v>0</v>
      </c>
      <c r="J178" s="567">
        <f t="shared" ref="J178:BU178" si="25">SUM(J170:J177)</f>
        <v>0</v>
      </c>
      <c r="K178" s="567">
        <f t="shared" si="25"/>
        <v>0</v>
      </c>
      <c r="L178" s="567">
        <f t="shared" si="25"/>
        <v>0</v>
      </c>
      <c r="M178" s="567">
        <f t="shared" si="25"/>
        <v>0</v>
      </c>
      <c r="N178" s="567">
        <f t="shared" si="25"/>
        <v>1088945176.79</v>
      </c>
      <c r="O178" s="567">
        <f t="shared" si="25"/>
        <v>0</v>
      </c>
      <c r="P178" s="567">
        <f t="shared" si="25"/>
        <v>0</v>
      </c>
      <c r="Q178" s="567">
        <f t="shared" si="25"/>
        <v>0</v>
      </c>
      <c r="R178" s="567">
        <f t="shared" si="25"/>
        <v>0</v>
      </c>
      <c r="S178" s="567">
        <f t="shared" si="25"/>
        <v>0</v>
      </c>
      <c r="T178" s="567">
        <f t="shared" si="25"/>
        <v>0</v>
      </c>
      <c r="U178" s="567">
        <f t="shared" si="25"/>
        <v>0</v>
      </c>
      <c r="V178" s="567">
        <f t="shared" si="25"/>
        <v>0</v>
      </c>
      <c r="W178" s="567">
        <f t="shared" si="25"/>
        <v>0</v>
      </c>
      <c r="X178" s="567">
        <f t="shared" si="25"/>
        <v>0</v>
      </c>
      <c r="Y178" s="567">
        <f t="shared" si="25"/>
        <v>0</v>
      </c>
      <c r="Z178" s="567">
        <f t="shared" si="25"/>
        <v>89843.87</v>
      </c>
      <c r="AA178" s="567">
        <f t="shared" si="25"/>
        <v>545153.69999999995</v>
      </c>
      <c r="AB178" s="567">
        <f t="shared" si="25"/>
        <v>0</v>
      </c>
      <c r="AC178" s="567">
        <f t="shared" si="25"/>
        <v>9012089.75</v>
      </c>
      <c r="AD178" s="567">
        <f t="shared" si="25"/>
        <v>0</v>
      </c>
      <c r="AE178" s="567">
        <f t="shared" si="25"/>
        <v>0</v>
      </c>
      <c r="AF178" s="567">
        <f t="shared" si="25"/>
        <v>0</v>
      </c>
      <c r="AG178" s="567">
        <f t="shared" si="25"/>
        <v>0</v>
      </c>
      <c r="AH178" s="567">
        <f t="shared" si="25"/>
        <v>0</v>
      </c>
      <c r="AI178" s="567">
        <f t="shared" si="25"/>
        <v>197246202.92000002</v>
      </c>
      <c r="AJ178" s="567">
        <f t="shared" si="25"/>
        <v>0</v>
      </c>
      <c r="AK178" s="567">
        <f t="shared" si="25"/>
        <v>0</v>
      </c>
      <c r="AL178" s="567">
        <f t="shared" si="25"/>
        <v>0</v>
      </c>
      <c r="AM178" s="567">
        <f t="shared" si="25"/>
        <v>0</v>
      </c>
      <c r="AN178" s="567">
        <f t="shared" si="25"/>
        <v>0</v>
      </c>
      <c r="AO178" s="567">
        <f t="shared" si="25"/>
        <v>0</v>
      </c>
      <c r="AP178" s="567">
        <f t="shared" si="25"/>
        <v>0</v>
      </c>
      <c r="AQ178" s="567">
        <f t="shared" si="25"/>
        <v>0</v>
      </c>
      <c r="AR178" s="567">
        <f t="shared" si="25"/>
        <v>0</v>
      </c>
      <c r="AS178" s="567">
        <f t="shared" si="25"/>
        <v>0</v>
      </c>
      <c r="AT178" s="567">
        <f t="shared" si="25"/>
        <v>0</v>
      </c>
      <c r="AU178" s="567">
        <f t="shared" si="25"/>
        <v>83136277.439999998</v>
      </c>
      <c r="AV178" s="567">
        <f t="shared" si="25"/>
        <v>0</v>
      </c>
      <c r="AW178" s="567">
        <f t="shared" si="25"/>
        <v>0</v>
      </c>
      <c r="AX178" s="567">
        <f t="shared" si="25"/>
        <v>0</v>
      </c>
      <c r="AY178" s="567">
        <f t="shared" si="25"/>
        <v>0</v>
      </c>
      <c r="AZ178" s="567">
        <f t="shared" si="25"/>
        <v>0</v>
      </c>
      <c r="BA178" s="567">
        <f t="shared" si="25"/>
        <v>0</v>
      </c>
      <c r="BB178" s="567">
        <f t="shared" si="25"/>
        <v>1060541475.17</v>
      </c>
      <c r="BC178" s="567">
        <f t="shared" si="25"/>
        <v>0</v>
      </c>
      <c r="BD178" s="567">
        <f t="shared" si="25"/>
        <v>0</v>
      </c>
      <c r="BE178" s="567">
        <f t="shared" si="25"/>
        <v>0</v>
      </c>
      <c r="BF178" s="567">
        <f t="shared" si="25"/>
        <v>0</v>
      </c>
      <c r="BG178" s="567">
        <f t="shared" si="25"/>
        <v>0</v>
      </c>
      <c r="BH178" s="567">
        <f t="shared" si="25"/>
        <v>0</v>
      </c>
      <c r="BI178" s="567">
        <f t="shared" si="25"/>
        <v>0</v>
      </c>
      <c r="BJ178" s="567">
        <f t="shared" si="25"/>
        <v>0</v>
      </c>
      <c r="BK178" s="567">
        <f t="shared" si="25"/>
        <v>0</v>
      </c>
      <c r="BL178" s="567">
        <f t="shared" si="25"/>
        <v>0</v>
      </c>
      <c r="BM178" s="567">
        <f>SUM(BM170:BM177)</f>
        <v>980737484.15999997</v>
      </c>
      <c r="BN178" s="567">
        <f t="shared" si="25"/>
        <v>41440</v>
      </c>
      <c r="BO178" s="567">
        <f t="shared" si="25"/>
        <v>0</v>
      </c>
      <c r="BP178" s="567">
        <f t="shared" si="25"/>
        <v>0</v>
      </c>
      <c r="BQ178" s="567">
        <f t="shared" si="25"/>
        <v>0</v>
      </c>
      <c r="BR178" s="567">
        <f t="shared" si="25"/>
        <v>0</v>
      </c>
      <c r="BS178" s="567">
        <f t="shared" si="25"/>
        <v>0</v>
      </c>
      <c r="BT178" s="567">
        <f t="shared" si="25"/>
        <v>261725</v>
      </c>
      <c r="BU178" s="567">
        <f t="shared" si="25"/>
        <v>0</v>
      </c>
      <c r="BV178" s="567">
        <f t="shared" ref="BV178:CB178" si="26">SUM(BV170:BV177)</f>
        <v>0</v>
      </c>
      <c r="BW178" s="567">
        <f t="shared" si="26"/>
        <v>0</v>
      </c>
      <c r="BX178" s="567">
        <f t="shared" si="26"/>
        <v>0</v>
      </c>
      <c r="BY178" s="567">
        <f t="shared" si="26"/>
        <v>0</v>
      </c>
      <c r="BZ178" s="567">
        <f t="shared" si="26"/>
        <v>0</v>
      </c>
      <c r="CA178" s="567">
        <f t="shared" si="26"/>
        <v>0</v>
      </c>
      <c r="CB178" s="567">
        <f t="shared" si="26"/>
        <v>0</v>
      </c>
      <c r="CC178" s="567">
        <f>SUM(CC170:CC177)</f>
        <v>3420556868.8000002</v>
      </c>
    </row>
    <row r="179" spans="1:81" s="577" customFormat="1" ht="25.5" customHeight="1">
      <c r="A179" s="574" t="s">
        <v>6757</v>
      </c>
      <c r="B179" s="549" t="s">
        <v>18</v>
      </c>
      <c r="C179" s="550" t="s">
        <v>645</v>
      </c>
      <c r="D179" s="551">
        <v>46030</v>
      </c>
      <c r="E179" s="579" t="s">
        <v>632</v>
      </c>
      <c r="F179" s="552" t="s">
        <v>209</v>
      </c>
      <c r="G179" s="553" t="s">
        <v>210</v>
      </c>
      <c r="H179" s="554">
        <v>24256985.460000001</v>
      </c>
      <c r="I179" s="554">
        <v>12737129.74</v>
      </c>
      <c r="J179" s="554">
        <v>5426339.8499999996</v>
      </c>
      <c r="K179" s="554">
        <v>3187321.32</v>
      </c>
      <c r="L179" s="554">
        <v>2562562.15</v>
      </c>
      <c r="M179" s="554">
        <v>2086949.54</v>
      </c>
      <c r="N179" s="554">
        <v>24457815.440000001</v>
      </c>
      <c r="O179" s="554">
        <v>10773000.91</v>
      </c>
      <c r="P179" s="554">
        <v>5187649.8600000003</v>
      </c>
      <c r="Q179" s="554">
        <v>12831040.529999999</v>
      </c>
      <c r="R179" s="554">
        <v>1170298.6499999999</v>
      </c>
      <c r="S179" s="554">
        <v>5908963.2800000003</v>
      </c>
      <c r="T179" s="554">
        <v>6960805.0800000001</v>
      </c>
      <c r="U179" s="554">
        <v>10432557.42</v>
      </c>
      <c r="V179" s="554">
        <v>1074416.71</v>
      </c>
      <c r="W179" s="554">
        <v>3843800</v>
      </c>
      <c r="X179" s="554">
        <v>3785123.93</v>
      </c>
      <c r="Y179" s="554">
        <v>2524805.15</v>
      </c>
      <c r="Z179" s="554">
        <v>16446837.699999999</v>
      </c>
      <c r="AA179" s="554">
        <v>3614707.05</v>
      </c>
      <c r="AB179" s="554">
        <v>3301224.41</v>
      </c>
      <c r="AC179" s="554">
        <v>600668.35</v>
      </c>
      <c r="AD179" s="554">
        <v>6001052.1100000003</v>
      </c>
      <c r="AE179" s="554">
        <v>4073660.74</v>
      </c>
      <c r="AF179" s="554">
        <v>3607402.51</v>
      </c>
      <c r="AG179" s="554">
        <v>1317193.75</v>
      </c>
      <c r="AH179" s="554">
        <v>2632501.64</v>
      </c>
      <c r="AI179" s="554">
        <v>20348365.309999999</v>
      </c>
      <c r="AJ179" s="554">
        <v>1399390.37</v>
      </c>
      <c r="AK179" s="554">
        <v>1307864.03</v>
      </c>
      <c r="AL179" s="554">
        <v>2185350.88</v>
      </c>
      <c r="AM179" s="554">
        <v>1627222.53</v>
      </c>
      <c r="AN179" s="554">
        <v>2432413.7000000002</v>
      </c>
      <c r="AO179" s="554">
        <v>4238614.04</v>
      </c>
      <c r="AP179" s="554">
        <v>1295419.3</v>
      </c>
      <c r="AQ179" s="554">
        <v>3799184.39</v>
      </c>
      <c r="AR179" s="554">
        <v>1543605.36</v>
      </c>
      <c r="AS179" s="554">
        <v>2511791.17</v>
      </c>
      <c r="AT179" s="554">
        <v>3665100</v>
      </c>
      <c r="AU179" s="554">
        <v>7344688.25</v>
      </c>
      <c r="AV179" s="554">
        <v>1356332.26</v>
      </c>
      <c r="AW179" s="554">
        <v>2470083.64</v>
      </c>
      <c r="AX179" s="554">
        <v>2606852</v>
      </c>
      <c r="AY179" s="554">
        <v>1804930.43</v>
      </c>
      <c r="AZ179" s="554">
        <v>460000</v>
      </c>
      <c r="BA179" s="554">
        <v>2887317.57</v>
      </c>
      <c r="BB179" s="554">
        <v>14585666.810000001</v>
      </c>
      <c r="BC179" s="554">
        <v>1780958.02</v>
      </c>
      <c r="BD179" s="554">
        <v>3507536.25</v>
      </c>
      <c r="BE179" s="554">
        <v>0</v>
      </c>
      <c r="BF179" s="554">
        <v>4741418.5</v>
      </c>
      <c r="BG179" s="554">
        <v>2664892.5499999998</v>
      </c>
      <c r="BH179" s="554">
        <v>4979675.8600000003</v>
      </c>
      <c r="BI179" s="554">
        <v>5761056.9900000002</v>
      </c>
      <c r="BJ179" s="554">
        <v>2257950</v>
      </c>
      <c r="BK179" s="554">
        <v>699135.06</v>
      </c>
      <c r="BL179" s="554">
        <v>1022945.33</v>
      </c>
      <c r="BM179" s="554">
        <v>11775978</v>
      </c>
      <c r="BN179" s="554">
        <v>5446055.3200000003</v>
      </c>
      <c r="BO179" s="554">
        <v>1620432.67</v>
      </c>
      <c r="BP179" s="554">
        <v>939879.24</v>
      </c>
      <c r="BQ179" s="554">
        <v>1572057.3</v>
      </c>
      <c r="BR179" s="554">
        <v>2743565.9</v>
      </c>
      <c r="BS179" s="554">
        <v>334891.57</v>
      </c>
      <c r="BT179" s="554">
        <v>15734509.140000001</v>
      </c>
      <c r="BU179" s="554">
        <v>1731199.35</v>
      </c>
      <c r="BV179" s="554">
        <v>2419625.1800000002</v>
      </c>
      <c r="BW179" s="554">
        <v>4069062.34</v>
      </c>
      <c r="BX179" s="554">
        <v>4109199.44</v>
      </c>
      <c r="BY179" s="554">
        <v>6385918.3600000003</v>
      </c>
      <c r="BZ179" s="554">
        <v>2022723.45</v>
      </c>
      <c r="CA179" s="554">
        <v>1454158.04</v>
      </c>
      <c r="CB179" s="554">
        <v>1802724.12</v>
      </c>
      <c r="CC179" s="555">
        <f t="shared" si="21"/>
        <v>352250553.30000001</v>
      </c>
    </row>
    <row r="180" spans="1:81" s="577" customFormat="1" ht="25.5" customHeight="1">
      <c r="A180" s="574" t="s">
        <v>6757</v>
      </c>
      <c r="B180" s="549" t="s">
        <v>18</v>
      </c>
      <c r="C180" s="550" t="s">
        <v>645</v>
      </c>
      <c r="D180" s="551">
        <v>46030</v>
      </c>
      <c r="E180" s="579" t="s">
        <v>632</v>
      </c>
      <c r="F180" s="552" t="s">
        <v>164</v>
      </c>
      <c r="G180" s="553" t="s">
        <v>165</v>
      </c>
      <c r="H180" s="554">
        <v>0</v>
      </c>
      <c r="I180" s="554">
        <v>0</v>
      </c>
      <c r="J180" s="554">
        <v>0</v>
      </c>
      <c r="K180" s="554">
        <v>0</v>
      </c>
      <c r="L180" s="554">
        <v>0</v>
      </c>
      <c r="M180" s="554">
        <v>0</v>
      </c>
      <c r="N180" s="554">
        <v>19260000</v>
      </c>
      <c r="O180" s="554">
        <v>0</v>
      </c>
      <c r="P180" s="554">
        <v>2646600</v>
      </c>
      <c r="Q180" s="554">
        <v>0</v>
      </c>
      <c r="R180" s="554">
        <v>0</v>
      </c>
      <c r="S180" s="554">
        <v>3495000</v>
      </c>
      <c r="T180" s="554">
        <v>10449000</v>
      </c>
      <c r="U180" s="554">
        <v>0</v>
      </c>
      <c r="V180" s="554">
        <v>0</v>
      </c>
      <c r="W180" s="554">
        <v>0</v>
      </c>
      <c r="X180" s="554">
        <v>6437900</v>
      </c>
      <c r="Y180" s="554">
        <v>2489000</v>
      </c>
      <c r="Z180" s="554">
        <v>0</v>
      </c>
      <c r="AA180" s="554">
        <v>0</v>
      </c>
      <c r="AB180" s="554">
        <v>0</v>
      </c>
      <c r="AC180" s="554">
        <v>0</v>
      </c>
      <c r="AD180" s="554">
        <v>0</v>
      </c>
      <c r="AE180" s="554">
        <v>0</v>
      </c>
      <c r="AF180" s="554">
        <v>0</v>
      </c>
      <c r="AG180" s="554">
        <v>0</v>
      </c>
      <c r="AH180" s="554">
        <v>0</v>
      </c>
      <c r="AI180" s="554">
        <v>0</v>
      </c>
      <c r="AJ180" s="554">
        <v>0</v>
      </c>
      <c r="AK180" s="554">
        <v>0</v>
      </c>
      <c r="AL180" s="554">
        <v>0</v>
      </c>
      <c r="AM180" s="554">
        <v>0</v>
      </c>
      <c r="AN180" s="554">
        <v>0</v>
      </c>
      <c r="AO180" s="554">
        <v>0</v>
      </c>
      <c r="AP180" s="554">
        <v>0</v>
      </c>
      <c r="AQ180" s="554">
        <v>890680</v>
      </c>
      <c r="AR180" s="554">
        <v>0</v>
      </c>
      <c r="AS180" s="554">
        <v>0</v>
      </c>
      <c r="AT180" s="554">
        <v>0</v>
      </c>
      <c r="AU180" s="554">
        <v>0</v>
      </c>
      <c r="AV180" s="554">
        <v>0</v>
      </c>
      <c r="AW180" s="554">
        <v>0</v>
      </c>
      <c r="AX180" s="554">
        <v>0</v>
      </c>
      <c r="AY180" s="554">
        <v>0</v>
      </c>
      <c r="AZ180" s="554">
        <v>0</v>
      </c>
      <c r="BA180" s="554">
        <v>0</v>
      </c>
      <c r="BB180" s="554">
        <v>0</v>
      </c>
      <c r="BC180" s="554">
        <v>0</v>
      </c>
      <c r="BD180" s="554">
        <v>0</v>
      </c>
      <c r="BE180" s="554">
        <v>0</v>
      </c>
      <c r="BF180" s="554">
        <v>0</v>
      </c>
      <c r="BG180" s="554">
        <v>0</v>
      </c>
      <c r="BH180" s="554">
        <v>0</v>
      </c>
      <c r="BI180" s="554">
        <v>0</v>
      </c>
      <c r="BJ180" s="554">
        <v>0</v>
      </c>
      <c r="BK180" s="554">
        <v>0</v>
      </c>
      <c r="BL180" s="554">
        <v>0</v>
      </c>
      <c r="BM180" s="554">
        <v>0</v>
      </c>
      <c r="BN180" s="554">
        <v>0</v>
      </c>
      <c r="BO180" s="554">
        <v>0</v>
      </c>
      <c r="BP180" s="554">
        <v>0</v>
      </c>
      <c r="BQ180" s="554">
        <v>0</v>
      </c>
      <c r="BR180" s="554">
        <v>0</v>
      </c>
      <c r="BS180" s="554">
        <v>0</v>
      </c>
      <c r="BT180" s="554">
        <v>0</v>
      </c>
      <c r="BU180" s="554">
        <v>0</v>
      </c>
      <c r="BV180" s="554">
        <v>0</v>
      </c>
      <c r="BW180" s="554">
        <v>0</v>
      </c>
      <c r="BX180" s="554">
        <v>0</v>
      </c>
      <c r="BY180" s="554">
        <v>0</v>
      </c>
      <c r="BZ180" s="554">
        <v>0</v>
      </c>
      <c r="CA180" s="554">
        <v>0</v>
      </c>
      <c r="CB180" s="554">
        <v>0</v>
      </c>
      <c r="CC180" s="555">
        <f t="shared" si="21"/>
        <v>45668180</v>
      </c>
    </row>
    <row r="181" spans="1:81" s="577" customFormat="1" ht="25.5" customHeight="1">
      <c r="A181" s="574" t="s">
        <v>6757</v>
      </c>
      <c r="B181" s="549" t="s">
        <v>18</v>
      </c>
      <c r="C181" s="550" t="s">
        <v>645</v>
      </c>
      <c r="D181" s="551"/>
      <c r="E181" s="579"/>
      <c r="F181" s="552" t="s">
        <v>166</v>
      </c>
      <c r="G181" s="553" t="s">
        <v>167</v>
      </c>
      <c r="H181" s="554">
        <v>0</v>
      </c>
      <c r="I181" s="554">
        <v>377481.19</v>
      </c>
      <c r="J181" s="554">
        <v>0</v>
      </c>
      <c r="K181" s="554">
        <v>0</v>
      </c>
      <c r="L181" s="554">
        <v>619741.66</v>
      </c>
      <c r="M181" s="554">
        <v>0</v>
      </c>
      <c r="N181" s="554">
        <v>10187119.6</v>
      </c>
      <c r="O181" s="554">
        <v>0</v>
      </c>
      <c r="P181" s="554">
        <v>0</v>
      </c>
      <c r="Q181" s="554">
        <v>0</v>
      </c>
      <c r="R181" s="554">
        <v>0</v>
      </c>
      <c r="S181" s="554">
        <v>0</v>
      </c>
      <c r="T181" s="554">
        <v>0</v>
      </c>
      <c r="U181" s="554">
        <v>0</v>
      </c>
      <c r="V181" s="554">
        <v>0</v>
      </c>
      <c r="W181" s="554">
        <v>0</v>
      </c>
      <c r="X181" s="554">
        <v>0</v>
      </c>
      <c r="Y181" s="554">
        <v>0</v>
      </c>
      <c r="Z181" s="554">
        <v>9627943.4000000004</v>
      </c>
      <c r="AA181" s="554">
        <v>0</v>
      </c>
      <c r="AB181" s="554">
        <v>0</v>
      </c>
      <c r="AC181" s="554">
        <v>0</v>
      </c>
      <c r="AD181" s="554">
        <v>0</v>
      </c>
      <c r="AE181" s="554">
        <v>0</v>
      </c>
      <c r="AF181" s="554">
        <v>0</v>
      </c>
      <c r="AG181" s="554">
        <v>0</v>
      </c>
      <c r="AH181" s="554">
        <v>0</v>
      </c>
      <c r="AI181" s="554">
        <v>0</v>
      </c>
      <c r="AJ181" s="554">
        <v>0</v>
      </c>
      <c r="AK181" s="554">
        <v>0</v>
      </c>
      <c r="AL181" s="554">
        <v>0</v>
      </c>
      <c r="AM181" s="554">
        <v>0</v>
      </c>
      <c r="AN181" s="554">
        <v>0</v>
      </c>
      <c r="AO181" s="554">
        <v>0</v>
      </c>
      <c r="AP181" s="554">
        <v>0</v>
      </c>
      <c r="AQ181" s="554">
        <v>85600</v>
      </c>
      <c r="AR181" s="554">
        <v>310410</v>
      </c>
      <c r="AS181" s="554">
        <v>0</v>
      </c>
      <c r="AT181" s="554">
        <v>875455</v>
      </c>
      <c r="AU181" s="554">
        <v>2074441.6</v>
      </c>
      <c r="AV181" s="554">
        <v>0</v>
      </c>
      <c r="AW181" s="554">
        <v>1518978.19</v>
      </c>
      <c r="AX181" s="554">
        <v>738645.38</v>
      </c>
      <c r="AY181" s="554">
        <v>0</v>
      </c>
      <c r="AZ181" s="554">
        <v>0</v>
      </c>
      <c r="BA181" s="554">
        <v>0</v>
      </c>
      <c r="BB181" s="554">
        <v>0</v>
      </c>
      <c r="BC181" s="554">
        <v>0</v>
      </c>
      <c r="BD181" s="554">
        <v>0</v>
      </c>
      <c r="BE181" s="554">
        <v>0</v>
      </c>
      <c r="BF181" s="554">
        <v>0</v>
      </c>
      <c r="BG181" s="554">
        <v>0</v>
      </c>
      <c r="BH181" s="554">
        <v>0</v>
      </c>
      <c r="BI181" s="554">
        <v>0</v>
      </c>
      <c r="BJ181" s="554">
        <v>0</v>
      </c>
      <c r="BK181" s="554">
        <v>0</v>
      </c>
      <c r="BL181" s="554">
        <v>0</v>
      </c>
      <c r="BM181" s="554">
        <v>0</v>
      </c>
      <c r="BN181" s="554">
        <v>0</v>
      </c>
      <c r="BO181" s="554">
        <v>0</v>
      </c>
      <c r="BP181" s="554">
        <v>0</v>
      </c>
      <c r="BQ181" s="554">
        <v>0</v>
      </c>
      <c r="BR181" s="554">
        <v>360000</v>
      </c>
      <c r="BS181" s="554">
        <v>0</v>
      </c>
      <c r="BT181" s="554">
        <v>20961000</v>
      </c>
      <c r="BU181" s="554">
        <v>0</v>
      </c>
      <c r="BV181" s="554">
        <v>0</v>
      </c>
      <c r="BW181" s="554">
        <v>0</v>
      </c>
      <c r="BX181" s="554">
        <v>0</v>
      </c>
      <c r="BY181" s="554">
        <v>1841932.02</v>
      </c>
      <c r="BZ181" s="554">
        <v>0</v>
      </c>
      <c r="CA181" s="554">
        <v>0</v>
      </c>
      <c r="CB181" s="554">
        <v>0</v>
      </c>
      <c r="CC181" s="555">
        <f t="shared" si="21"/>
        <v>49578748.040000007</v>
      </c>
    </row>
    <row r="182" spans="1:81" s="577" customFormat="1" ht="25.5" customHeight="1">
      <c r="A182" s="574" t="s">
        <v>6757</v>
      </c>
      <c r="B182" s="549" t="s">
        <v>18</v>
      </c>
      <c r="C182" s="550" t="s">
        <v>645</v>
      </c>
      <c r="D182" s="551">
        <v>46020</v>
      </c>
      <c r="E182" s="579" t="s">
        <v>631</v>
      </c>
      <c r="F182" s="552" t="s">
        <v>211</v>
      </c>
      <c r="G182" s="553" t="s">
        <v>999</v>
      </c>
      <c r="H182" s="554">
        <v>54218160</v>
      </c>
      <c r="I182" s="554">
        <v>0</v>
      </c>
      <c r="J182" s="554">
        <v>13086510.300000001</v>
      </c>
      <c r="K182" s="554">
        <v>0</v>
      </c>
      <c r="L182" s="554">
        <v>0</v>
      </c>
      <c r="M182" s="554">
        <v>0</v>
      </c>
      <c r="N182" s="554">
        <v>90437400</v>
      </c>
      <c r="O182" s="554">
        <v>0</v>
      </c>
      <c r="P182" s="554">
        <v>0</v>
      </c>
      <c r="Q182" s="554">
        <v>53231400</v>
      </c>
      <c r="R182" s="554">
        <v>0</v>
      </c>
      <c r="S182" s="554">
        <v>0</v>
      </c>
      <c r="T182" s="554">
        <v>0</v>
      </c>
      <c r="U182" s="554">
        <v>0</v>
      </c>
      <c r="V182" s="554">
        <v>0</v>
      </c>
      <c r="W182" s="554">
        <v>0</v>
      </c>
      <c r="X182" s="554">
        <v>0</v>
      </c>
      <c r="Y182" s="554">
        <v>0</v>
      </c>
      <c r="Z182" s="554">
        <v>43536762.869999997</v>
      </c>
      <c r="AA182" s="554">
        <v>18533618</v>
      </c>
      <c r="AB182" s="554">
        <v>0</v>
      </c>
      <c r="AC182" s="554">
        <v>25965350</v>
      </c>
      <c r="AD182" s="554">
        <v>0</v>
      </c>
      <c r="AE182" s="554">
        <v>0</v>
      </c>
      <c r="AF182" s="554">
        <v>0</v>
      </c>
      <c r="AG182" s="554">
        <v>0</v>
      </c>
      <c r="AH182" s="554">
        <v>0</v>
      </c>
      <c r="AI182" s="554">
        <v>145524000</v>
      </c>
      <c r="AJ182" s="554">
        <v>0</v>
      </c>
      <c r="AK182" s="554">
        <v>0</v>
      </c>
      <c r="AL182" s="554">
        <v>0</v>
      </c>
      <c r="AM182" s="554">
        <v>0</v>
      </c>
      <c r="AN182" s="554">
        <v>0</v>
      </c>
      <c r="AO182" s="554">
        <v>441000</v>
      </c>
      <c r="AP182" s="554">
        <v>0</v>
      </c>
      <c r="AQ182" s="554">
        <v>0</v>
      </c>
      <c r="AR182" s="554">
        <v>0</v>
      </c>
      <c r="AS182" s="554">
        <v>0</v>
      </c>
      <c r="AT182" s="554">
        <v>0</v>
      </c>
      <c r="AU182" s="554">
        <v>71694821</v>
      </c>
      <c r="AV182" s="554">
        <v>0</v>
      </c>
      <c r="AW182" s="554">
        <v>0</v>
      </c>
      <c r="AX182" s="554">
        <v>0</v>
      </c>
      <c r="AY182" s="554">
        <v>391500</v>
      </c>
      <c r="AZ182" s="554">
        <v>0</v>
      </c>
      <c r="BA182" s="554">
        <v>0</v>
      </c>
      <c r="BB182" s="554">
        <v>90585252.780000001</v>
      </c>
      <c r="BC182" s="554">
        <v>795850</v>
      </c>
      <c r="BD182" s="554">
        <v>0</v>
      </c>
      <c r="BE182" s="554">
        <v>5894036.6799999997</v>
      </c>
      <c r="BF182" s="554">
        <v>0</v>
      </c>
      <c r="BG182" s="554">
        <v>0</v>
      </c>
      <c r="BH182" s="554">
        <v>0</v>
      </c>
      <c r="BI182" s="554">
        <v>0</v>
      </c>
      <c r="BJ182" s="554">
        <v>0</v>
      </c>
      <c r="BK182" s="554">
        <v>0</v>
      </c>
      <c r="BL182" s="554">
        <v>0</v>
      </c>
      <c r="BM182" s="554">
        <v>74795200</v>
      </c>
      <c r="BN182" s="554">
        <v>0</v>
      </c>
      <c r="BO182" s="554">
        <v>0</v>
      </c>
      <c r="BP182" s="554">
        <v>0</v>
      </c>
      <c r="BQ182" s="554">
        <v>0</v>
      </c>
      <c r="BR182" s="554">
        <v>0</v>
      </c>
      <c r="BS182" s="554">
        <v>0</v>
      </c>
      <c r="BT182" s="554">
        <v>95515333.109999999</v>
      </c>
      <c r="BU182" s="554">
        <v>0</v>
      </c>
      <c r="BV182" s="554">
        <v>0</v>
      </c>
      <c r="BW182" s="554">
        <v>0</v>
      </c>
      <c r="BX182" s="554">
        <v>0</v>
      </c>
      <c r="BY182" s="554">
        <v>35055000</v>
      </c>
      <c r="BZ182" s="554">
        <v>0</v>
      </c>
      <c r="CA182" s="554">
        <v>0</v>
      </c>
      <c r="CB182" s="554">
        <v>0</v>
      </c>
      <c r="CC182" s="555">
        <f t="shared" si="21"/>
        <v>819701194.74000001</v>
      </c>
    </row>
    <row r="183" spans="1:81" s="577" customFormat="1" ht="25.5" customHeight="1">
      <c r="A183" s="574" t="s">
        <v>6757</v>
      </c>
      <c r="B183" s="549" t="s">
        <v>18</v>
      </c>
      <c r="C183" s="550" t="s">
        <v>645</v>
      </c>
      <c r="D183" s="551">
        <v>46010</v>
      </c>
      <c r="E183" s="579" t="s">
        <v>630</v>
      </c>
      <c r="F183" s="552" t="s">
        <v>212</v>
      </c>
      <c r="G183" s="553" t="s">
        <v>6813</v>
      </c>
      <c r="H183" s="554">
        <v>0</v>
      </c>
      <c r="I183" s="578">
        <v>0</v>
      </c>
      <c r="J183" s="578">
        <v>0</v>
      </c>
      <c r="K183" s="578">
        <v>0</v>
      </c>
      <c r="L183" s="578">
        <v>0</v>
      </c>
      <c r="M183" s="578">
        <v>0</v>
      </c>
      <c r="N183" s="578">
        <v>0</v>
      </c>
      <c r="O183" s="578">
        <v>0</v>
      </c>
      <c r="P183" s="578">
        <v>0</v>
      </c>
      <c r="Q183" s="578">
        <v>0</v>
      </c>
      <c r="R183" s="578">
        <v>0</v>
      </c>
      <c r="S183" s="578">
        <v>0</v>
      </c>
      <c r="T183" s="578">
        <v>100000</v>
      </c>
      <c r="U183" s="578">
        <v>10623666</v>
      </c>
      <c r="V183" s="578">
        <v>0</v>
      </c>
      <c r="W183" s="578">
        <v>0</v>
      </c>
      <c r="X183" s="578">
        <v>0</v>
      </c>
      <c r="Y183" s="578">
        <v>0</v>
      </c>
      <c r="Z183" s="578">
        <v>0</v>
      </c>
      <c r="AA183" s="578">
        <v>0</v>
      </c>
      <c r="AB183" s="578">
        <v>0</v>
      </c>
      <c r="AC183" s="578">
        <v>0</v>
      </c>
      <c r="AD183" s="578">
        <v>0</v>
      </c>
      <c r="AE183" s="578">
        <v>0</v>
      </c>
      <c r="AF183" s="578">
        <v>0</v>
      </c>
      <c r="AG183" s="578">
        <v>0</v>
      </c>
      <c r="AH183" s="578">
        <v>0</v>
      </c>
      <c r="AI183" s="578">
        <v>0</v>
      </c>
      <c r="AJ183" s="578">
        <v>0</v>
      </c>
      <c r="AK183" s="578">
        <v>441000</v>
      </c>
      <c r="AL183" s="578">
        <v>0</v>
      </c>
      <c r="AM183" s="578">
        <v>4334800</v>
      </c>
      <c r="AN183" s="578">
        <v>0</v>
      </c>
      <c r="AO183" s="578">
        <v>0</v>
      </c>
      <c r="AP183" s="578">
        <v>3176020</v>
      </c>
      <c r="AQ183" s="578">
        <v>98000</v>
      </c>
      <c r="AR183" s="578">
        <v>332999.86</v>
      </c>
      <c r="AS183" s="578">
        <v>196000</v>
      </c>
      <c r="AT183" s="578">
        <v>1759500</v>
      </c>
      <c r="AU183" s="578">
        <v>0</v>
      </c>
      <c r="AV183" s="578">
        <v>0</v>
      </c>
      <c r="AW183" s="578">
        <v>450000</v>
      </c>
      <c r="AX183" s="578">
        <v>0</v>
      </c>
      <c r="AY183" s="578">
        <v>0</v>
      </c>
      <c r="AZ183" s="578">
        <v>0</v>
      </c>
      <c r="BA183" s="578">
        <v>440000</v>
      </c>
      <c r="BB183" s="578">
        <v>0</v>
      </c>
      <c r="BC183" s="578">
        <v>0</v>
      </c>
      <c r="BD183" s="578">
        <v>835000</v>
      </c>
      <c r="BE183" s="578">
        <v>0</v>
      </c>
      <c r="BF183" s="578">
        <v>0</v>
      </c>
      <c r="BG183" s="578">
        <v>0</v>
      </c>
      <c r="BH183" s="578">
        <v>2910900</v>
      </c>
      <c r="BI183" s="578">
        <v>15162000</v>
      </c>
      <c r="BJ183" s="578">
        <v>0</v>
      </c>
      <c r="BK183" s="578">
        <v>236300</v>
      </c>
      <c r="BL183" s="578">
        <v>0</v>
      </c>
      <c r="BM183" s="578">
        <v>0</v>
      </c>
      <c r="BN183" s="578">
        <v>0</v>
      </c>
      <c r="BO183" s="578">
        <v>0</v>
      </c>
      <c r="BP183" s="578">
        <v>0</v>
      </c>
      <c r="BQ183" s="578">
        <v>178500</v>
      </c>
      <c r="BR183" s="578">
        <v>0</v>
      </c>
      <c r="BS183" s="578">
        <v>0</v>
      </c>
      <c r="BT183" s="578">
        <v>0</v>
      </c>
      <c r="BU183" s="578">
        <v>0</v>
      </c>
      <c r="BV183" s="578">
        <v>0</v>
      </c>
      <c r="BW183" s="578">
        <v>0</v>
      </c>
      <c r="BX183" s="578">
        <v>0</v>
      </c>
      <c r="BY183" s="578">
        <v>0</v>
      </c>
      <c r="BZ183" s="578">
        <v>0</v>
      </c>
      <c r="CA183" s="578">
        <v>0</v>
      </c>
      <c r="CB183" s="578">
        <v>0</v>
      </c>
      <c r="CC183" s="555">
        <f t="shared" si="21"/>
        <v>41274685.859999999</v>
      </c>
    </row>
    <row r="184" spans="1:81" s="568" customFormat="1" ht="25.5" customHeight="1">
      <c r="A184" s="566"/>
      <c r="B184" s="1149" t="s">
        <v>6814</v>
      </c>
      <c r="C184" s="1150"/>
      <c r="D184" s="1150"/>
      <c r="E184" s="1150"/>
      <c r="F184" s="1150"/>
      <c r="G184" s="1151"/>
      <c r="H184" s="567">
        <f>SUM(H179:H183)</f>
        <v>78475145.460000008</v>
      </c>
      <c r="I184" s="567">
        <f t="shared" ref="I184:BT184" si="27">SUM(I179:I183)</f>
        <v>13114610.93</v>
      </c>
      <c r="J184" s="567">
        <f t="shared" si="27"/>
        <v>18512850.149999999</v>
      </c>
      <c r="K184" s="567">
        <f t="shared" si="27"/>
        <v>3187321.32</v>
      </c>
      <c r="L184" s="567">
        <f t="shared" si="27"/>
        <v>3182303.81</v>
      </c>
      <c r="M184" s="567">
        <f t="shared" si="27"/>
        <v>2086949.54</v>
      </c>
      <c r="N184" s="567">
        <f t="shared" si="27"/>
        <v>144342335.03999999</v>
      </c>
      <c r="O184" s="567">
        <f t="shared" si="27"/>
        <v>10773000.91</v>
      </c>
      <c r="P184" s="567">
        <f t="shared" si="27"/>
        <v>7834249.8600000003</v>
      </c>
      <c r="Q184" s="567">
        <f t="shared" si="27"/>
        <v>66062440.530000001</v>
      </c>
      <c r="R184" s="567">
        <f t="shared" si="27"/>
        <v>1170298.6499999999</v>
      </c>
      <c r="S184" s="567">
        <f t="shared" si="27"/>
        <v>9403963.2800000012</v>
      </c>
      <c r="T184" s="567">
        <f t="shared" si="27"/>
        <v>17509805.079999998</v>
      </c>
      <c r="U184" s="567">
        <f t="shared" si="27"/>
        <v>21056223.420000002</v>
      </c>
      <c r="V184" s="567">
        <f t="shared" si="27"/>
        <v>1074416.71</v>
      </c>
      <c r="W184" s="567">
        <f t="shared" si="27"/>
        <v>3843800</v>
      </c>
      <c r="X184" s="567">
        <f t="shared" si="27"/>
        <v>10223023.93</v>
      </c>
      <c r="Y184" s="567">
        <f t="shared" si="27"/>
        <v>5013805.1500000004</v>
      </c>
      <c r="Z184" s="567">
        <f t="shared" si="27"/>
        <v>69611543.969999999</v>
      </c>
      <c r="AA184" s="567">
        <f t="shared" si="27"/>
        <v>22148325.050000001</v>
      </c>
      <c r="AB184" s="567">
        <f t="shared" si="27"/>
        <v>3301224.41</v>
      </c>
      <c r="AC184" s="567">
        <f t="shared" si="27"/>
        <v>26566018.350000001</v>
      </c>
      <c r="AD184" s="567">
        <f t="shared" si="27"/>
        <v>6001052.1100000003</v>
      </c>
      <c r="AE184" s="567">
        <f t="shared" si="27"/>
        <v>4073660.74</v>
      </c>
      <c r="AF184" s="567">
        <f t="shared" si="27"/>
        <v>3607402.51</v>
      </c>
      <c r="AG184" s="567">
        <f t="shared" si="27"/>
        <v>1317193.75</v>
      </c>
      <c r="AH184" s="567">
        <f t="shared" si="27"/>
        <v>2632501.64</v>
      </c>
      <c r="AI184" s="567">
        <f t="shared" si="27"/>
        <v>165872365.31</v>
      </c>
      <c r="AJ184" s="567">
        <f t="shared" si="27"/>
        <v>1399390.37</v>
      </c>
      <c r="AK184" s="567">
        <f t="shared" si="27"/>
        <v>1748864.03</v>
      </c>
      <c r="AL184" s="567">
        <f t="shared" si="27"/>
        <v>2185350.88</v>
      </c>
      <c r="AM184" s="567">
        <f t="shared" si="27"/>
        <v>5962022.5300000003</v>
      </c>
      <c r="AN184" s="567">
        <f t="shared" si="27"/>
        <v>2432413.7000000002</v>
      </c>
      <c r="AO184" s="567">
        <f t="shared" si="27"/>
        <v>4679614.04</v>
      </c>
      <c r="AP184" s="567">
        <f t="shared" si="27"/>
        <v>4471439.3</v>
      </c>
      <c r="AQ184" s="567">
        <f t="shared" si="27"/>
        <v>4873464.3900000006</v>
      </c>
      <c r="AR184" s="567">
        <f t="shared" si="27"/>
        <v>2187015.2200000002</v>
      </c>
      <c r="AS184" s="567">
        <f t="shared" si="27"/>
        <v>2707791.17</v>
      </c>
      <c r="AT184" s="567">
        <f t="shared" si="27"/>
        <v>6300055</v>
      </c>
      <c r="AU184" s="567">
        <f t="shared" si="27"/>
        <v>81113950.849999994</v>
      </c>
      <c r="AV184" s="567">
        <f t="shared" si="27"/>
        <v>1356332.26</v>
      </c>
      <c r="AW184" s="567">
        <f t="shared" si="27"/>
        <v>4439061.83</v>
      </c>
      <c r="AX184" s="567">
        <f t="shared" si="27"/>
        <v>3345497.38</v>
      </c>
      <c r="AY184" s="567">
        <f t="shared" si="27"/>
        <v>2196430.4299999997</v>
      </c>
      <c r="AZ184" s="567">
        <f t="shared" si="27"/>
        <v>460000</v>
      </c>
      <c r="BA184" s="567">
        <f t="shared" si="27"/>
        <v>3327317.57</v>
      </c>
      <c r="BB184" s="567">
        <f t="shared" si="27"/>
        <v>105170919.59</v>
      </c>
      <c r="BC184" s="567">
        <f t="shared" si="27"/>
        <v>2576808.02</v>
      </c>
      <c r="BD184" s="567">
        <f t="shared" si="27"/>
        <v>4342536.25</v>
      </c>
      <c r="BE184" s="567">
        <f t="shared" si="27"/>
        <v>5894036.6799999997</v>
      </c>
      <c r="BF184" s="567">
        <f t="shared" si="27"/>
        <v>4741418.5</v>
      </c>
      <c r="BG184" s="567">
        <f t="shared" si="27"/>
        <v>2664892.5499999998</v>
      </c>
      <c r="BH184" s="567">
        <f t="shared" si="27"/>
        <v>7890575.8600000003</v>
      </c>
      <c r="BI184" s="567">
        <f t="shared" si="27"/>
        <v>20923056.990000002</v>
      </c>
      <c r="BJ184" s="567">
        <f t="shared" si="27"/>
        <v>2257950</v>
      </c>
      <c r="BK184" s="567">
        <f t="shared" si="27"/>
        <v>935435.06</v>
      </c>
      <c r="BL184" s="567">
        <f t="shared" si="27"/>
        <v>1022945.33</v>
      </c>
      <c r="BM184" s="567">
        <f t="shared" si="27"/>
        <v>86571178</v>
      </c>
      <c r="BN184" s="567">
        <f t="shared" si="27"/>
        <v>5446055.3200000003</v>
      </c>
      <c r="BO184" s="567">
        <f t="shared" si="27"/>
        <v>1620432.67</v>
      </c>
      <c r="BP184" s="567">
        <f t="shared" si="27"/>
        <v>939879.24</v>
      </c>
      <c r="BQ184" s="567">
        <f t="shared" si="27"/>
        <v>1750557.3</v>
      </c>
      <c r="BR184" s="567">
        <f t="shared" si="27"/>
        <v>3103565.9</v>
      </c>
      <c r="BS184" s="567">
        <f t="shared" si="27"/>
        <v>334891.57</v>
      </c>
      <c r="BT184" s="567">
        <f t="shared" si="27"/>
        <v>132210842.25</v>
      </c>
      <c r="BU184" s="567">
        <f t="shared" ref="BU184:CB184" si="28">SUM(BU179:BU183)</f>
        <v>1731199.35</v>
      </c>
      <c r="BV184" s="567">
        <f t="shared" si="28"/>
        <v>2419625.1800000002</v>
      </c>
      <c r="BW184" s="567">
        <f t="shared" si="28"/>
        <v>4069062.34</v>
      </c>
      <c r="BX184" s="567">
        <f t="shared" si="28"/>
        <v>4109199.44</v>
      </c>
      <c r="BY184" s="567">
        <f t="shared" si="28"/>
        <v>43282850.380000003</v>
      </c>
      <c r="BZ184" s="567">
        <f t="shared" si="28"/>
        <v>2022723.45</v>
      </c>
      <c r="CA184" s="567">
        <f t="shared" si="28"/>
        <v>1454158.04</v>
      </c>
      <c r="CB184" s="567">
        <f t="shared" si="28"/>
        <v>1802724.12</v>
      </c>
      <c r="CC184" s="567">
        <f>SUM(CC179:CC183)</f>
        <v>1308473361.9399998</v>
      </c>
    </row>
    <row r="185" spans="1:81" s="568" customFormat="1" ht="25.5" customHeight="1">
      <c r="A185" s="566"/>
      <c r="B185" s="1149" t="s">
        <v>6815</v>
      </c>
      <c r="C185" s="1150"/>
      <c r="D185" s="1150"/>
      <c r="E185" s="1150"/>
      <c r="F185" s="1150"/>
      <c r="G185" s="1151"/>
      <c r="H185" s="567">
        <f>SUM(H178+H184,H169,H125,H123,H97,H80,H62,H56,H47,H40,H38)</f>
        <v>2506452616.0899997</v>
      </c>
      <c r="I185" s="567">
        <f t="shared" ref="I185:BT185" si="29">SUM(I178+I184,I169,I125,I123,I97,I80,I62,I56,I47,I40,I38)</f>
        <v>410767888.59000003</v>
      </c>
      <c r="J185" s="567">
        <f t="shared" si="29"/>
        <v>737711419.18000007</v>
      </c>
      <c r="K185" s="567">
        <f t="shared" si="29"/>
        <v>238137329.36000004</v>
      </c>
      <c r="L185" s="567">
        <f t="shared" si="29"/>
        <v>188163144.08999997</v>
      </c>
      <c r="M185" s="567">
        <f t="shared" si="29"/>
        <v>99284715.730000004</v>
      </c>
      <c r="N185" s="567">
        <f t="shared" si="29"/>
        <v>4699054463.54</v>
      </c>
      <c r="O185" s="567">
        <f t="shared" si="29"/>
        <v>550887566.25999999</v>
      </c>
      <c r="P185" s="567">
        <f t="shared" si="29"/>
        <v>107402676.03999999</v>
      </c>
      <c r="Q185" s="567">
        <f t="shared" si="29"/>
        <v>1409447977.46</v>
      </c>
      <c r="R185" s="567">
        <f t="shared" si="29"/>
        <v>87135148.209999993</v>
      </c>
      <c r="S185" s="567">
        <f t="shared" si="29"/>
        <v>286587620.58000004</v>
      </c>
      <c r="T185" s="567">
        <f t="shared" si="29"/>
        <v>624487839.88999999</v>
      </c>
      <c r="U185" s="567">
        <f t="shared" si="29"/>
        <v>527703413.98000014</v>
      </c>
      <c r="V185" s="567">
        <f t="shared" si="29"/>
        <v>38985290.969999999</v>
      </c>
      <c r="W185" s="567">
        <f t="shared" si="29"/>
        <v>229419537.42999998</v>
      </c>
      <c r="X185" s="567">
        <f t="shared" si="29"/>
        <v>175179901.79999998</v>
      </c>
      <c r="Y185" s="567">
        <f t="shared" si="29"/>
        <v>109080018.39999998</v>
      </c>
      <c r="Z185" s="567">
        <f t="shared" si="29"/>
        <v>2171661789.8299994</v>
      </c>
      <c r="AA185" s="567">
        <f t="shared" si="29"/>
        <v>428360846.95999992</v>
      </c>
      <c r="AB185" s="567">
        <f t="shared" si="29"/>
        <v>161485771.01999998</v>
      </c>
      <c r="AC185" s="567">
        <f t="shared" si="29"/>
        <v>535931596.36000007</v>
      </c>
      <c r="AD185" s="567">
        <f t="shared" si="29"/>
        <v>143419140.73000005</v>
      </c>
      <c r="AE185" s="567">
        <f t="shared" si="29"/>
        <v>183386906.41999999</v>
      </c>
      <c r="AF185" s="567">
        <f t="shared" si="29"/>
        <v>235748500.72999996</v>
      </c>
      <c r="AG185" s="567">
        <f t="shared" si="29"/>
        <v>68861255.159999996</v>
      </c>
      <c r="AH185" s="567">
        <f t="shared" si="29"/>
        <v>85865100.960000008</v>
      </c>
      <c r="AI185" s="567">
        <f t="shared" si="29"/>
        <v>3203421528.25</v>
      </c>
      <c r="AJ185" s="567">
        <f t="shared" si="29"/>
        <v>142983511.28000003</v>
      </c>
      <c r="AK185" s="567">
        <f t="shared" si="29"/>
        <v>91946073.219999999</v>
      </c>
      <c r="AL185" s="567">
        <f t="shared" si="29"/>
        <v>83151204.439999998</v>
      </c>
      <c r="AM185" s="567">
        <f t="shared" si="29"/>
        <v>83988647.599999994</v>
      </c>
      <c r="AN185" s="567">
        <f t="shared" si="29"/>
        <v>144815740.41000003</v>
      </c>
      <c r="AO185" s="567">
        <f t="shared" si="29"/>
        <v>98366233.219999999</v>
      </c>
      <c r="AP185" s="567">
        <f t="shared" si="29"/>
        <v>102396596.04000001</v>
      </c>
      <c r="AQ185" s="567">
        <f t="shared" si="29"/>
        <v>192871182.56</v>
      </c>
      <c r="AR185" s="567">
        <f t="shared" si="29"/>
        <v>105366466.32000002</v>
      </c>
      <c r="AS185" s="567">
        <f t="shared" si="29"/>
        <v>93709937.280000001</v>
      </c>
      <c r="AT185" s="567">
        <f t="shared" si="29"/>
        <v>101396995.51000002</v>
      </c>
      <c r="AU185" s="567">
        <f t="shared" si="29"/>
        <v>917237504.47000003</v>
      </c>
      <c r="AV185" s="567">
        <f t="shared" si="29"/>
        <v>92767818.719999999</v>
      </c>
      <c r="AW185" s="567">
        <f t="shared" si="29"/>
        <v>100002769.85000001</v>
      </c>
      <c r="AX185" s="567">
        <f t="shared" si="29"/>
        <v>99779148.055700004</v>
      </c>
      <c r="AY185" s="567">
        <f t="shared" si="29"/>
        <v>83921611.5</v>
      </c>
      <c r="AZ185" s="567">
        <f t="shared" si="29"/>
        <v>27069387.450000003</v>
      </c>
      <c r="BA185" s="567">
        <f t="shared" si="29"/>
        <v>52192389.5</v>
      </c>
      <c r="BB185" s="567">
        <f t="shared" si="29"/>
        <v>2915838018.7000008</v>
      </c>
      <c r="BC185" s="567">
        <f t="shared" si="29"/>
        <v>115747185.34</v>
      </c>
      <c r="BD185" s="567">
        <f t="shared" si="29"/>
        <v>230240702.52000001</v>
      </c>
      <c r="BE185" s="567">
        <f t="shared" si="29"/>
        <v>262062488.13999996</v>
      </c>
      <c r="BF185" s="567">
        <f t="shared" si="29"/>
        <v>210992703.91</v>
      </c>
      <c r="BG185" s="567">
        <f t="shared" si="29"/>
        <v>171497102.40000001</v>
      </c>
      <c r="BH185" s="567">
        <f t="shared" si="29"/>
        <v>440822570.25959992</v>
      </c>
      <c r="BI185" s="567">
        <f t="shared" si="29"/>
        <v>294755949.09999996</v>
      </c>
      <c r="BJ185" s="567">
        <f t="shared" si="29"/>
        <v>134449822.77999997</v>
      </c>
      <c r="BK185" s="567">
        <f t="shared" si="29"/>
        <v>57413947.410000004</v>
      </c>
      <c r="BL185" s="567">
        <f t="shared" si="29"/>
        <v>50280640.719999999</v>
      </c>
      <c r="BM185" s="567">
        <f t="shared" si="29"/>
        <v>3133041734.5799999</v>
      </c>
      <c r="BN185" s="567">
        <f t="shared" si="29"/>
        <v>574729613.95999992</v>
      </c>
      <c r="BO185" s="567">
        <f t="shared" si="29"/>
        <v>107922728.11999997</v>
      </c>
      <c r="BP185" s="567">
        <f t="shared" si="29"/>
        <v>92813818.38000001</v>
      </c>
      <c r="BQ185" s="567">
        <f t="shared" si="29"/>
        <v>128335467.28999999</v>
      </c>
      <c r="BR185" s="567">
        <f t="shared" si="29"/>
        <v>161950058.15000004</v>
      </c>
      <c r="BS185" s="567">
        <f t="shared" si="29"/>
        <v>68343217.050000012</v>
      </c>
      <c r="BT185" s="567">
        <f t="shared" si="29"/>
        <v>1276916206.6200004</v>
      </c>
      <c r="BU185" s="567">
        <f t="shared" ref="BU185:CC185" si="30">SUM(BU178+BU184,BU169,BU125,BU123,BU97,BU80,BU62,BU56,BU47,BU40,BU38)</f>
        <v>94998108.659999996</v>
      </c>
      <c r="BV185" s="567">
        <f t="shared" si="30"/>
        <v>116399628.37000003</v>
      </c>
      <c r="BW185" s="567">
        <f t="shared" si="30"/>
        <v>189651920.81</v>
      </c>
      <c r="BX185" s="567">
        <f t="shared" si="30"/>
        <v>202383944.40999997</v>
      </c>
      <c r="BY185" s="567">
        <f t="shared" si="30"/>
        <v>657003396</v>
      </c>
      <c r="BZ185" s="567">
        <f t="shared" si="30"/>
        <v>111678701.14999999</v>
      </c>
      <c r="CA185" s="567">
        <f t="shared" si="30"/>
        <v>88942422.200000018</v>
      </c>
      <c r="CB185" s="567">
        <f t="shared" si="30"/>
        <v>101774894.46000001</v>
      </c>
      <c r="CC185" s="567">
        <f t="shared" si="30"/>
        <v>34848981212.935295</v>
      </c>
    </row>
    <row r="186" spans="1:81" s="577" customFormat="1" ht="25.5" customHeight="1">
      <c r="A186" s="574" t="s">
        <v>6816</v>
      </c>
      <c r="B186" s="549" t="s">
        <v>19</v>
      </c>
      <c r="C186" s="550" t="s">
        <v>20</v>
      </c>
      <c r="D186" s="551">
        <v>51010</v>
      </c>
      <c r="E186" s="579" t="s">
        <v>889</v>
      </c>
      <c r="F186" s="552" t="s">
        <v>214</v>
      </c>
      <c r="G186" s="553" t="s">
        <v>215</v>
      </c>
      <c r="H186" s="554">
        <v>227944924.49000001</v>
      </c>
      <c r="I186" s="578">
        <v>37110303.549999997</v>
      </c>
      <c r="J186" s="578">
        <v>59110014.869999997</v>
      </c>
      <c r="K186" s="578">
        <v>25421497.859999999</v>
      </c>
      <c r="L186" s="578">
        <v>15863837.59</v>
      </c>
      <c r="M186" s="578">
        <v>4875085.8499999996</v>
      </c>
      <c r="N186" s="578">
        <v>789608427.99000001</v>
      </c>
      <c r="O186" s="578">
        <v>33498302.850000001</v>
      </c>
      <c r="P186" s="578">
        <v>6174818.5700000003</v>
      </c>
      <c r="Q186" s="578">
        <v>148894938.66</v>
      </c>
      <c r="R186" s="578">
        <v>6480593.2000000002</v>
      </c>
      <c r="S186" s="578">
        <v>27888256.07</v>
      </c>
      <c r="T186" s="578">
        <v>61758903.439999998</v>
      </c>
      <c r="U186" s="578">
        <v>41020570.950000003</v>
      </c>
      <c r="V186" s="578">
        <v>1826476.87</v>
      </c>
      <c r="W186" s="578">
        <v>19740159.190000001</v>
      </c>
      <c r="X186" s="578">
        <v>12134337.77</v>
      </c>
      <c r="Y186" s="578">
        <v>5579093.9100000001</v>
      </c>
      <c r="Z186" s="578">
        <v>375293165.17000002</v>
      </c>
      <c r="AA186" s="578">
        <v>32839930.100000001</v>
      </c>
      <c r="AB186" s="578">
        <v>19272731.449999999</v>
      </c>
      <c r="AC186" s="578">
        <v>58522989.380000003</v>
      </c>
      <c r="AD186" s="578">
        <v>9650153.1699999999</v>
      </c>
      <c r="AE186" s="578">
        <v>22715897.32</v>
      </c>
      <c r="AF186" s="578">
        <v>20975375.629999999</v>
      </c>
      <c r="AG186" s="578">
        <v>5116557.6399999997</v>
      </c>
      <c r="AH186" s="578">
        <v>4547494.3499999996</v>
      </c>
      <c r="AI186" s="578">
        <v>339131590.44999999</v>
      </c>
      <c r="AJ186" s="578">
        <v>17137094.609999999</v>
      </c>
      <c r="AK186" s="578">
        <v>4133544.2</v>
      </c>
      <c r="AL186" s="578">
        <v>4624831.66</v>
      </c>
      <c r="AM186" s="578">
        <v>5658374.6100000003</v>
      </c>
      <c r="AN186" s="578">
        <v>11378058.82</v>
      </c>
      <c r="AO186" s="578">
        <v>4909144.87</v>
      </c>
      <c r="AP186" s="578">
        <v>9949115.3699999992</v>
      </c>
      <c r="AQ186" s="578">
        <v>19893973.609999999</v>
      </c>
      <c r="AR186" s="578">
        <v>7723353.2000000002</v>
      </c>
      <c r="AS186" s="578">
        <v>4264700.38</v>
      </c>
      <c r="AT186" s="578">
        <v>10382042.789999999</v>
      </c>
      <c r="AU186" s="578">
        <v>82971276.920000002</v>
      </c>
      <c r="AV186" s="578">
        <v>12288744.91</v>
      </c>
      <c r="AW186" s="578">
        <v>6912940.7300000004</v>
      </c>
      <c r="AX186" s="578">
        <v>8381374.8899999997</v>
      </c>
      <c r="AY186" s="578">
        <v>5753745.4900000002</v>
      </c>
      <c r="AZ186" s="578">
        <v>724093.12</v>
      </c>
      <c r="BA186" s="578">
        <v>2374531.94</v>
      </c>
      <c r="BB186" s="578">
        <v>267302947.25999999</v>
      </c>
      <c r="BC186" s="578">
        <v>9189676.9000000004</v>
      </c>
      <c r="BD186" s="578">
        <v>10758586.109999999</v>
      </c>
      <c r="BE186" s="578">
        <v>31010621.629999999</v>
      </c>
      <c r="BF186" s="578">
        <v>15239622.68</v>
      </c>
      <c r="BG186" s="578">
        <v>11965556.73</v>
      </c>
      <c r="BH186" s="578">
        <v>21405293.179900002</v>
      </c>
      <c r="BI186" s="578">
        <v>16680005.02</v>
      </c>
      <c r="BJ186" s="578">
        <v>11546414.51</v>
      </c>
      <c r="BK186" s="578">
        <v>5425548.5700000003</v>
      </c>
      <c r="BL186" s="578">
        <v>2568217.02</v>
      </c>
      <c r="BM186" s="578">
        <v>278213456.68000001</v>
      </c>
      <c r="BN186" s="578">
        <v>51269475.479999997</v>
      </c>
      <c r="BO186" s="578">
        <v>6911172.5499999998</v>
      </c>
      <c r="BP186" s="578">
        <v>4944013.45</v>
      </c>
      <c r="BQ186" s="578">
        <v>5538705.1500000004</v>
      </c>
      <c r="BR186" s="578">
        <v>11504911.57</v>
      </c>
      <c r="BS186" s="578">
        <v>3476806.15</v>
      </c>
      <c r="BT186" s="578">
        <v>136035005.61000001</v>
      </c>
      <c r="BU186" s="578">
        <v>6575540.04</v>
      </c>
      <c r="BV186" s="578">
        <v>11759112.07</v>
      </c>
      <c r="BW186" s="578">
        <v>13714907.73</v>
      </c>
      <c r="BX186" s="578">
        <v>22250883.859999999</v>
      </c>
      <c r="BY186" s="578">
        <v>51235414.270000003</v>
      </c>
      <c r="BZ186" s="578">
        <v>10542003.43</v>
      </c>
      <c r="CA186" s="578">
        <v>3994946.64</v>
      </c>
      <c r="CB186" s="578">
        <v>3653181.97</v>
      </c>
      <c r="CC186" s="555">
        <f>SUM(H186:CB186)</f>
        <v>3657169396.7199001</v>
      </c>
    </row>
    <row r="187" spans="1:81" s="568" customFormat="1" ht="25.5" customHeight="1">
      <c r="A187" s="566"/>
      <c r="B187" s="1149" t="s">
        <v>6817</v>
      </c>
      <c r="C187" s="1150"/>
      <c r="D187" s="1150"/>
      <c r="E187" s="1150"/>
      <c r="F187" s="1150"/>
      <c r="G187" s="1151"/>
      <c r="H187" s="567">
        <f>SUM(H186)</f>
        <v>227944924.49000001</v>
      </c>
      <c r="I187" s="567">
        <f t="shared" ref="I187:BT187" si="31">SUM(I186)</f>
        <v>37110303.549999997</v>
      </c>
      <c r="J187" s="567">
        <f t="shared" si="31"/>
        <v>59110014.869999997</v>
      </c>
      <c r="K187" s="567">
        <f t="shared" si="31"/>
        <v>25421497.859999999</v>
      </c>
      <c r="L187" s="567">
        <f t="shared" si="31"/>
        <v>15863837.59</v>
      </c>
      <c r="M187" s="567">
        <f t="shared" si="31"/>
        <v>4875085.8499999996</v>
      </c>
      <c r="N187" s="567">
        <f t="shared" si="31"/>
        <v>789608427.99000001</v>
      </c>
      <c r="O187" s="567">
        <f t="shared" si="31"/>
        <v>33498302.850000001</v>
      </c>
      <c r="P187" s="567">
        <f t="shared" si="31"/>
        <v>6174818.5700000003</v>
      </c>
      <c r="Q187" s="567">
        <f t="shared" si="31"/>
        <v>148894938.66</v>
      </c>
      <c r="R187" s="567">
        <f t="shared" si="31"/>
        <v>6480593.2000000002</v>
      </c>
      <c r="S187" s="567">
        <f t="shared" si="31"/>
        <v>27888256.07</v>
      </c>
      <c r="T187" s="567">
        <f t="shared" si="31"/>
        <v>61758903.439999998</v>
      </c>
      <c r="U187" s="567">
        <f t="shared" si="31"/>
        <v>41020570.950000003</v>
      </c>
      <c r="V187" s="567">
        <f t="shared" si="31"/>
        <v>1826476.87</v>
      </c>
      <c r="W187" s="567">
        <f t="shared" si="31"/>
        <v>19740159.190000001</v>
      </c>
      <c r="X187" s="567">
        <f t="shared" si="31"/>
        <v>12134337.77</v>
      </c>
      <c r="Y187" s="567">
        <f t="shared" si="31"/>
        <v>5579093.9100000001</v>
      </c>
      <c r="Z187" s="567">
        <f t="shared" si="31"/>
        <v>375293165.17000002</v>
      </c>
      <c r="AA187" s="567">
        <f t="shared" si="31"/>
        <v>32839930.100000001</v>
      </c>
      <c r="AB187" s="567">
        <f t="shared" si="31"/>
        <v>19272731.449999999</v>
      </c>
      <c r="AC187" s="567">
        <f t="shared" si="31"/>
        <v>58522989.380000003</v>
      </c>
      <c r="AD187" s="567">
        <f t="shared" si="31"/>
        <v>9650153.1699999999</v>
      </c>
      <c r="AE187" s="567">
        <f t="shared" si="31"/>
        <v>22715897.32</v>
      </c>
      <c r="AF187" s="567">
        <f t="shared" si="31"/>
        <v>20975375.629999999</v>
      </c>
      <c r="AG187" s="567">
        <f t="shared" si="31"/>
        <v>5116557.6399999997</v>
      </c>
      <c r="AH187" s="567">
        <f t="shared" si="31"/>
        <v>4547494.3499999996</v>
      </c>
      <c r="AI187" s="567">
        <f t="shared" si="31"/>
        <v>339131590.44999999</v>
      </c>
      <c r="AJ187" s="567">
        <f t="shared" si="31"/>
        <v>17137094.609999999</v>
      </c>
      <c r="AK187" s="567">
        <f t="shared" si="31"/>
        <v>4133544.2</v>
      </c>
      <c r="AL187" s="567">
        <f t="shared" si="31"/>
        <v>4624831.66</v>
      </c>
      <c r="AM187" s="567">
        <f t="shared" si="31"/>
        <v>5658374.6100000003</v>
      </c>
      <c r="AN187" s="567">
        <f t="shared" si="31"/>
        <v>11378058.82</v>
      </c>
      <c r="AO187" s="567">
        <f t="shared" si="31"/>
        <v>4909144.87</v>
      </c>
      <c r="AP187" s="567">
        <f t="shared" si="31"/>
        <v>9949115.3699999992</v>
      </c>
      <c r="AQ187" s="567">
        <f t="shared" si="31"/>
        <v>19893973.609999999</v>
      </c>
      <c r="AR187" s="567">
        <f t="shared" si="31"/>
        <v>7723353.2000000002</v>
      </c>
      <c r="AS187" s="567">
        <f t="shared" si="31"/>
        <v>4264700.38</v>
      </c>
      <c r="AT187" s="567">
        <f t="shared" si="31"/>
        <v>10382042.789999999</v>
      </c>
      <c r="AU187" s="567">
        <f t="shared" si="31"/>
        <v>82971276.920000002</v>
      </c>
      <c r="AV187" s="567">
        <f t="shared" si="31"/>
        <v>12288744.91</v>
      </c>
      <c r="AW187" s="567">
        <f t="shared" si="31"/>
        <v>6912940.7300000004</v>
      </c>
      <c r="AX187" s="567">
        <f t="shared" si="31"/>
        <v>8381374.8899999997</v>
      </c>
      <c r="AY187" s="567">
        <f t="shared" si="31"/>
        <v>5753745.4900000002</v>
      </c>
      <c r="AZ187" s="567">
        <f t="shared" si="31"/>
        <v>724093.12</v>
      </c>
      <c r="BA187" s="567">
        <f t="shared" si="31"/>
        <v>2374531.94</v>
      </c>
      <c r="BB187" s="567">
        <f t="shared" si="31"/>
        <v>267302947.25999999</v>
      </c>
      <c r="BC187" s="567">
        <f t="shared" si="31"/>
        <v>9189676.9000000004</v>
      </c>
      <c r="BD187" s="567">
        <f t="shared" si="31"/>
        <v>10758586.109999999</v>
      </c>
      <c r="BE187" s="567">
        <f t="shared" si="31"/>
        <v>31010621.629999999</v>
      </c>
      <c r="BF187" s="567">
        <f t="shared" si="31"/>
        <v>15239622.68</v>
      </c>
      <c r="BG187" s="567">
        <f t="shared" si="31"/>
        <v>11965556.73</v>
      </c>
      <c r="BH187" s="567">
        <f t="shared" si="31"/>
        <v>21405293.179900002</v>
      </c>
      <c r="BI187" s="567">
        <f t="shared" si="31"/>
        <v>16680005.02</v>
      </c>
      <c r="BJ187" s="567">
        <f t="shared" si="31"/>
        <v>11546414.51</v>
      </c>
      <c r="BK187" s="567">
        <f t="shared" si="31"/>
        <v>5425548.5700000003</v>
      </c>
      <c r="BL187" s="567">
        <f t="shared" si="31"/>
        <v>2568217.02</v>
      </c>
      <c r="BM187" s="567">
        <f t="shared" si="31"/>
        <v>278213456.68000001</v>
      </c>
      <c r="BN187" s="567">
        <f t="shared" si="31"/>
        <v>51269475.479999997</v>
      </c>
      <c r="BO187" s="567">
        <f t="shared" si="31"/>
        <v>6911172.5499999998</v>
      </c>
      <c r="BP187" s="567">
        <f t="shared" si="31"/>
        <v>4944013.45</v>
      </c>
      <c r="BQ187" s="567">
        <f t="shared" si="31"/>
        <v>5538705.1500000004</v>
      </c>
      <c r="BR187" s="567">
        <f t="shared" si="31"/>
        <v>11504911.57</v>
      </c>
      <c r="BS187" s="567">
        <f t="shared" si="31"/>
        <v>3476806.15</v>
      </c>
      <c r="BT187" s="567">
        <f t="shared" si="31"/>
        <v>136035005.61000001</v>
      </c>
      <c r="BU187" s="567">
        <f t="shared" ref="BU187:CB187" si="32">SUM(BU186)</f>
        <v>6575540.04</v>
      </c>
      <c r="BV187" s="567">
        <f t="shared" si="32"/>
        <v>11759112.07</v>
      </c>
      <c r="BW187" s="567">
        <f t="shared" si="32"/>
        <v>13714907.73</v>
      </c>
      <c r="BX187" s="567">
        <f t="shared" si="32"/>
        <v>22250883.859999999</v>
      </c>
      <c r="BY187" s="567">
        <f t="shared" si="32"/>
        <v>51235414.270000003</v>
      </c>
      <c r="BZ187" s="567">
        <f t="shared" si="32"/>
        <v>10542003.43</v>
      </c>
      <c r="CA187" s="567">
        <f t="shared" si="32"/>
        <v>3994946.64</v>
      </c>
      <c r="CB187" s="567">
        <f t="shared" si="32"/>
        <v>3653181.97</v>
      </c>
      <c r="CC187" s="567">
        <f>SUM(CC186)</f>
        <v>3657169396.7199001</v>
      </c>
    </row>
    <row r="188" spans="1:81" s="577" customFormat="1" ht="25.5" customHeight="1">
      <c r="A188" s="574" t="s">
        <v>6816</v>
      </c>
      <c r="B188" s="549" t="s">
        <v>21</v>
      </c>
      <c r="C188" s="550" t="s">
        <v>22</v>
      </c>
      <c r="D188" s="551">
        <v>51020</v>
      </c>
      <c r="E188" s="563" t="s">
        <v>891</v>
      </c>
      <c r="F188" s="552" t="s">
        <v>216</v>
      </c>
      <c r="G188" s="553" t="s">
        <v>1025</v>
      </c>
      <c r="H188" s="576">
        <v>33811446.460000001</v>
      </c>
      <c r="I188" s="576">
        <v>672516.4</v>
      </c>
      <c r="J188" s="575">
        <v>19903376.629999999</v>
      </c>
      <c r="K188" s="576">
        <v>0</v>
      </c>
      <c r="L188" s="576">
        <v>0</v>
      </c>
      <c r="M188" s="576">
        <v>0</v>
      </c>
      <c r="N188" s="576">
        <v>8191747.7999999998</v>
      </c>
      <c r="O188" s="575">
        <v>15392707.43</v>
      </c>
      <c r="P188" s="576">
        <v>1199220.44</v>
      </c>
      <c r="Q188" s="576">
        <v>679661.46</v>
      </c>
      <c r="R188" s="576">
        <v>0</v>
      </c>
      <c r="S188" s="576">
        <v>128560.19</v>
      </c>
      <c r="T188" s="576">
        <v>3343442.98</v>
      </c>
      <c r="U188" s="576">
        <v>155101.12</v>
      </c>
      <c r="V188" s="576">
        <v>457101.09</v>
      </c>
      <c r="W188" s="575">
        <v>3067543.6</v>
      </c>
      <c r="X188" s="575">
        <v>3461923.26</v>
      </c>
      <c r="Y188" s="576">
        <v>1750338.43</v>
      </c>
      <c r="Z188" s="576">
        <v>952163.27</v>
      </c>
      <c r="AA188" s="575">
        <v>78486.259999999995</v>
      </c>
      <c r="AB188" s="576">
        <v>1443501.06</v>
      </c>
      <c r="AC188" s="576">
        <v>0</v>
      </c>
      <c r="AD188" s="576">
        <v>27212</v>
      </c>
      <c r="AE188" s="575">
        <v>203163.22</v>
      </c>
      <c r="AF188" s="575">
        <v>0</v>
      </c>
      <c r="AG188" s="575">
        <v>0</v>
      </c>
      <c r="AH188" s="575">
        <v>0</v>
      </c>
      <c r="AI188" s="576">
        <v>2640474.5099999998</v>
      </c>
      <c r="AJ188" s="575">
        <v>99269</v>
      </c>
      <c r="AK188" s="576">
        <v>1481076.9</v>
      </c>
      <c r="AL188" s="575">
        <v>0</v>
      </c>
      <c r="AM188" s="575">
        <v>148229.9</v>
      </c>
      <c r="AN188" s="576">
        <v>157414.74</v>
      </c>
      <c r="AO188" s="575">
        <v>93659</v>
      </c>
      <c r="AP188" s="575">
        <v>75958.070000000007</v>
      </c>
      <c r="AQ188" s="575">
        <v>138992.04999999999</v>
      </c>
      <c r="AR188" s="575">
        <v>94439</v>
      </c>
      <c r="AS188" s="575">
        <v>1555898.29</v>
      </c>
      <c r="AT188" s="575">
        <v>2235150.11</v>
      </c>
      <c r="AU188" s="576">
        <v>13184806.17</v>
      </c>
      <c r="AV188" s="575">
        <v>0</v>
      </c>
      <c r="AW188" s="575">
        <v>0</v>
      </c>
      <c r="AX188" s="575">
        <v>0</v>
      </c>
      <c r="AY188" s="576">
        <v>0</v>
      </c>
      <c r="AZ188" s="575">
        <v>0</v>
      </c>
      <c r="BA188" s="575">
        <v>0</v>
      </c>
      <c r="BB188" s="576">
        <v>0</v>
      </c>
      <c r="BC188" s="575">
        <v>0</v>
      </c>
      <c r="BD188" s="576">
        <v>84593</v>
      </c>
      <c r="BE188" s="576">
        <v>0</v>
      </c>
      <c r="BF188" s="575">
        <v>0</v>
      </c>
      <c r="BG188" s="576">
        <v>0</v>
      </c>
      <c r="BH188" s="576">
        <v>5176052.1398999998</v>
      </c>
      <c r="BI188" s="575">
        <v>212435</v>
      </c>
      <c r="BJ188" s="575">
        <v>412708.86</v>
      </c>
      <c r="BK188" s="575">
        <v>60470</v>
      </c>
      <c r="BL188" s="575">
        <v>0</v>
      </c>
      <c r="BM188" s="576">
        <v>68766262.140000001</v>
      </c>
      <c r="BN188" s="576">
        <v>21911654.100000001</v>
      </c>
      <c r="BO188" s="576">
        <v>1561443.37</v>
      </c>
      <c r="BP188" s="576">
        <v>0</v>
      </c>
      <c r="BQ188" s="576">
        <v>356840.71</v>
      </c>
      <c r="BR188" s="576">
        <v>0</v>
      </c>
      <c r="BS188" s="576">
        <v>0</v>
      </c>
      <c r="BT188" s="576">
        <v>1773729.18</v>
      </c>
      <c r="BU188" s="575">
        <v>42330</v>
      </c>
      <c r="BV188" s="575">
        <v>74186.31</v>
      </c>
      <c r="BW188" s="575">
        <v>7700</v>
      </c>
      <c r="BX188" s="576">
        <v>188800.8</v>
      </c>
      <c r="BY188" s="576">
        <v>801913.6</v>
      </c>
      <c r="BZ188" s="575">
        <v>182738.6</v>
      </c>
      <c r="CA188" s="575">
        <v>0</v>
      </c>
      <c r="CB188" s="576">
        <v>1009057.64</v>
      </c>
      <c r="CC188" s="555">
        <f t="shared" ref="CC188" si="33">SUM(H188:CB188)</f>
        <v>219447496.2899</v>
      </c>
    </row>
    <row r="189" spans="1:81" s="577" customFormat="1" ht="25.5" customHeight="1">
      <c r="A189" s="574" t="s">
        <v>6816</v>
      </c>
      <c r="B189" s="549" t="s">
        <v>21</v>
      </c>
      <c r="C189" s="550" t="s">
        <v>22</v>
      </c>
      <c r="D189" s="551">
        <v>51030</v>
      </c>
      <c r="E189" s="563" t="s">
        <v>893</v>
      </c>
      <c r="F189" s="552" t="s">
        <v>218</v>
      </c>
      <c r="G189" s="553" t="s">
        <v>1026</v>
      </c>
      <c r="H189" s="576">
        <v>87978862.959999993</v>
      </c>
      <c r="I189" s="576">
        <v>17698536.629999999</v>
      </c>
      <c r="J189" s="576">
        <v>28453061.379999999</v>
      </c>
      <c r="K189" s="576">
        <v>7608918.3099999996</v>
      </c>
      <c r="L189" s="576">
        <v>5298278.08</v>
      </c>
      <c r="M189" s="576">
        <v>2736322.59</v>
      </c>
      <c r="N189" s="576">
        <v>261557898.25</v>
      </c>
      <c r="O189" s="576">
        <v>3269745.88</v>
      </c>
      <c r="P189" s="576">
        <v>1381606.7</v>
      </c>
      <c r="Q189" s="576">
        <v>70554983.629999995</v>
      </c>
      <c r="R189" s="576">
        <v>2041406.12</v>
      </c>
      <c r="S189" s="576">
        <v>6090308.1100000003</v>
      </c>
      <c r="T189" s="576">
        <v>35978730.409999996</v>
      </c>
      <c r="U189" s="576">
        <v>20304508.809999999</v>
      </c>
      <c r="V189" s="576">
        <v>414287.21</v>
      </c>
      <c r="W189" s="576">
        <v>811862.19</v>
      </c>
      <c r="X189" s="576">
        <v>888459</v>
      </c>
      <c r="Y189" s="576">
        <v>2424786.04</v>
      </c>
      <c r="Z189" s="576">
        <v>156742049.09999999</v>
      </c>
      <c r="AA189" s="576">
        <v>23567171.559999999</v>
      </c>
      <c r="AB189" s="576">
        <v>1812719.08</v>
      </c>
      <c r="AC189" s="576">
        <v>20314502.84</v>
      </c>
      <c r="AD189" s="576">
        <v>2321127.63</v>
      </c>
      <c r="AE189" s="576">
        <v>3332707.96</v>
      </c>
      <c r="AF189" s="576">
        <v>8245479.5800000001</v>
      </c>
      <c r="AG189" s="576">
        <v>1373620.28</v>
      </c>
      <c r="AH189" s="576">
        <v>2821203.28</v>
      </c>
      <c r="AI189" s="576">
        <v>201119217.83000001</v>
      </c>
      <c r="AJ189" s="576">
        <v>3537499.58</v>
      </c>
      <c r="AK189" s="576">
        <v>903050.51</v>
      </c>
      <c r="AL189" s="576">
        <v>1510562.6</v>
      </c>
      <c r="AM189" s="576">
        <v>1151406.5</v>
      </c>
      <c r="AN189" s="576">
        <v>3625130.41</v>
      </c>
      <c r="AO189" s="576">
        <v>1875143.33</v>
      </c>
      <c r="AP189" s="576">
        <v>2007506.89</v>
      </c>
      <c r="AQ189" s="576">
        <v>5844043.1100000003</v>
      </c>
      <c r="AR189" s="576">
        <v>2389386.86</v>
      </c>
      <c r="AS189" s="576">
        <v>477661.2</v>
      </c>
      <c r="AT189" s="576">
        <v>185601.1</v>
      </c>
      <c r="AU189" s="576">
        <v>18189655.43</v>
      </c>
      <c r="AV189" s="576">
        <v>643618.82999999996</v>
      </c>
      <c r="AW189" s="576">
        <v>1325150.6000000001</v>
      </c>
      <c r="AX189" s="576">
        <v>1448087.77</v>
      </c>
      <c r="AY189" s="576">
        <v>768574.08</v>
      </c>
      <c r="AZ189" s="576">
        <v>319115.64</v>
      </c>
      <c r="BA189" s="576">
        <v>1400214.1</v>
      </c>
      <c r="BB189" s="576">
        <v>90475299.810000002</v>
      </c>
      <c r="BC189" s="576">
        <v>2816570.06</v>
      </c>
      <c r="BD189" s="576">
        <v>3886730.57</v>
      </c>
      <c r="BE189" s="576">
        <v>7797663.5</v>
      </c>
      <c r="BF189" s="576">
        <v>11726480.5</v>
      </c>
      <c r="BG189" s="576">
        <v>2117268.58</v>
      </c>
      <c r="BH189" s="576">
        <v>10881096.960000001</v>
      </c>
      <c r="BI189" s="576">
        <v>9465011.1999999993</v>
      </c>
      <c r="BJ189" s="576">
        <v>1986216.71</v>
      </c>
      <c r="BK189" s="576">
        <v>1239781.71</v>
      </c>
      <c r="BL189" s="576">
        <v>1064753.3600000001</v>
      </c>
      <c r="BM189" s="576">
        <v>12438523.6</v>
      </c>
      <c r="BN189" s="576">
        <v>15358965.130000001</v>
      </c>
      <c r="BO189" s="576">
        <v>1346227.8</v>
      </c>
      <c r="BP189" s="576">
        <v>1752899.07</v>
      </c>
      <c r="BQ189" s="576">
        <v>1938074.2</v>
      </c>
      <c r="BR189" s="576">
        <v>4256812.5999999996</v>
      </c>
      <c r="BS189" s="576">
        <v>1082248.51</v>
      </c>
      <c r="BT189" s="576">
        <v>52438037.07</v>
      </c>
      <c r="BU189" s="576">
        <v>1684986.5</v>
      </c>
      <c r="BV189" s="576">
        <v>2885873.6</v>
      </c>
      <c r="BW189" s="576">
        <v>2999414.23</v>
      </c>
      <c r="BX189" s="576">
        <v>3804434</v>
      </c>
      <c r="BY189" s="576">
        <v>19435897.289999999</v>
      </c>
      <c r="BZ189" s="576">
        <v>2192109.5699999998</v>
      </c>
      <c r="CA189" s="576">
        <v>1931293.77</v>
      </c>
      <c r="CB189" s="576">
        <v>288388</v>
      </c>
      <c r="CC189" s="555">
        <f>SUM(H189:CB189)</f>
        <v>1294034827.8799996</v>
      </c>
    </row>
    <row r="190" spans="1:81" s="577" customFormat="1" ht="25.5" customHeight="1">
      <c r="A190" s="574" t="s">
        <v>6816</v>
      </c>
      <c r="B190" s="549" t="s">
        <v>21</v>
      </c>
      <c r="C190" s="550" t="s">
        <v>22</v>
      </c>
      <c r="D190" s="551"/>
      <c r="E190" s="563"/>
      <c r="F190" s="552" t="s">
        <v>806</v>
      </c>
      <c r="G190" s="553" t="s">
        <v>807</v>
      </c>
      <c r="H190" s="575">
        <v>0</v>
      </c>
      <c r="I190" s="575">
        <v>0</v>
      </c>
      <c r="J190" s="575">
        <v>0</v>
      </c>
      <c r="K190" s="575">
        <v>0</v>
      </c>
      <c r="L190" s="575">
        <v>0</v>
      </c>
      <c r="M190" s="575">
        <v>0</v>
      </c>
      <c r="N190" s="575">
        <v>0</v>
      </c>
      <c r="O190" s="575">
        <v>0</v>
      </c>
      <c r="P190" s="575">
        <v>0</v>
      </c>
      <c r="Q190" s="575">
        <v>0</v>
      </c>
      <c r="R190" s="575">
        <v>0</v>
      </c>
      <c r="S190" s="575">
        <v>0</v>
      </c>
      <c r="T190" s="575">
        <v>0</v>
      </c>
      <c r="U190" s="575">
        <v>0</v>
      </c>
      <c r="V190" s="575">
        <v>0</v>
      </c>
      <c r="W190" s="575">
        <v>0</v>
      </c>
      <c r="X190" s="575">
        <v>0</v>
      </c>
      <c r="Y190" s="575">
        <v>0</v>
      </c>
      <c r="Z190" s="575">
        <v>0</v>
      </c>
      <c r="AA190" s="575">
        <v>0</v>
      </c>
      <c r="AB190" s="575">
        <v>8600</v>
      </c>
      <c r="AC190" s="575">
        <v>0</v>
      </c>
      <c r="AD190" s="575">
        <v>0</v>
      </c>
      <c r="AE190" s="575">
        <v>0</v>
      </c>
      <c r="AF190" s="575">
        <v>0</v>
      </c>
      <c r="AG190" s="575">
        <v>0</v>
      </c>
      <c r="AH190" s="575">
        <v>2850</v>
      </c>
      <c r="AI190" s="575">
        <v>788503.5</v>
      </c>
      <c r="AJ190" s="575">
        <v>0</v>
      </c>
      <c r="AK190" s="575">
        <v>0</v>
      </c>
      <c r="AL190" s="575">
        <v>0</v>
      </c>
      <c r="AM190" s="575">
        <v>0</v>
      </c>
      <c r="AN190" s="575">
        <v>0</v>
      </c>
      <c r="AO190" s="575">
        <v>0</v>
      </c>
      <c r="AP190" s="575">
        <v>0</v>
      </c>
      <c r="AQ190" s="575">
        <v>0</v>
      </c>
      <c r="AR190" s="575">
        <v>0</v>
      </c>
      <c r="AS190" s="575">
        <v>0</v>
      </c>
      <c r="AT190" s="575">
        <v>0</v>
      </c>
      <c r="AU190" s="575">
        <v>0</v>
      </c>
      <c r="AV190" s="575">
        <v>0</v>
      </c>
      <c r="AW190" s="575">
        <v>0</v>
      </c>
      <c r="AX190" s="575">
        <v>0</v>
      </c>
      <c r="AY190" s="576">
        <v>0</v>
      </c>
      <c r="AZ190" s="575">
        <v>0</v>
      </c>
      <c r="BA190" s="575">
        <v>0</v>
      </c>
      <c r="BB190" s="575">
        <v>0</v>
      </c>
      <c r="BC190" s="575">
        <v>0</v>
      </c>
      <c r="BD190" s="575">
        <v>0</v>
      </c>
      <c r="BE190" s="575">
        <v>0</v>
      </c>
      <c r="BF190" s="575">
        <v>8795</v>
      </c>
      <c r="BG190" s="575">
        <v>0</v>
      </c>
      <c r="BH190" s="575">
        <v>0</v>
      </c>
      <c r="BI190" s="575">
        <v>0</v>
      </c>
      <c r="BJ190" s="575">
        <v>0</v>
      </c>
      <c r="BK190" s="575">
        <v>0</v>
      </c>
      <c r="BL190" s="575">
        <v>0</v>
      </c>
      <c r="BM190" s="575">
        <v>0</v>
      </c>
      <c r="BN190" s="575">
        <v>0</v>
      </c>
      <c r="BO190" s="575">
        <v>0</v>
      </c>
      <c r="BP190" s="575">
        <v>0</v>
      </c>
      <c r="BQ190" s="575">
        <v>0</v>
      </c>
      <c r="BR190" s="575">
        <v>0</v>
      </c>
      <c r="BS190" s="575">
        <v>0</v>
      </c>
      <c r="BT190" s="575">
        <v>14390</v>
      </c>
      <c r="BU190" s="575">
        <v>3635</v>
      </c>
      <c r="BV190" s="575">
        <v>0</v>
      </c>
      <c r="BW190" s="575">
        <v>0</v>
      </c>
      <c r="BX190" s="575">
        <v>0</v>
      </c>
      <c r="BY190" s="575">
        <v>0</v>
      </c>
      <c r="BZ190" s="575">
        <v>2430</v>
      </c>
      <c r="CA190" s="575">
        <v>410</v>
      </c>
      <c r="CB190" s="576">
        <v>0</v>
      </c>
      <c r="CC190" s="555">
        <f>SUM(H190:CB190)</f>
        <v>829613.5</v>
      </c>
    </row>
    <row r="191" spans="1:81" s="568" customFormat="1" ht="25.5" customHeight="1">
      <c r="A191" s="566"/>
      <c r="B191" s="1149" t="s">
        <v>6818</v>
      </c>
      <c r="C191" s="1150"/>
      <c r="D191" s="1150"/>
      <c r="E191" s="1150"/>
      <c r="F191" s="1150"/>
      <c r="G191" s="1151"/>
      <c r="H191" s="567">
        <f t="shared" ref="H191:BS191" si="34">SUM(H188:H190)</f>
        <v>121790309.41999999</v>
      </c>
      <c r="I191" s="567">
        <f t="shared" si="34"/>
        <v>18371053.029999997</v>
      </c>
      <c r="J191" s="567">
        <f t="shared" si="34"/>
        <v>48356438.009999998</v>
      </c>
      <c r="K191" s="567">
        <f t="shared" si="34"/>
        <v>7608918.3099999996</v>
      </c>
      <c r="L191" s="567">
        <f t="shared" si="34"/>
        <v>5298278.08</v>
      </c>
      <c r="M191" s="567">
        <f t="shared" si="34"/>
        <v>2736322.59</v>
      </c>
      <c r="N191" s="567">
        <f t="shared" si="34"/>
        <v>269749646.05000001</v>
      </c>
      <c r="O191" s="567">
        <f t="shared" si="34"/>
        <v>18662453.309999999</v>
      </c>
      <c r="P191" s="567">
        <f t="shared" si="34"/>
        <v>2580827.1399999997</v>
      </c>
      <c r="Q191" s="567">
        <f t="shared" si="34"/>
        <v>71234645.089999989</v>
      </c>
      <c r="R191" s="567">
        <f t="shared" si="34"/>
        <v>2041406.12</v>
      </c>
      <c r="S191" s="567">
        <f t="shared" si="34"/>
        <v>6218868.3000000007</v>
      </c>
      <c r="T191" s="567">
        <f t="shared" si="34"/>
        <v>39322173.389999993</v>
      </c>
      <c r="U191" s="567">
        <f t="shared" si="34"/>
        <v>20459609.93</v>
      </c>
      <c r="V191" s="567">
        <f t="shared" si="34"/>
        <v>871388.3</v>
      </c>
      <c r="W191" s="567">
        <f t="shared" si="34"/>
        <v>3879405.79</v>
      </c>
      <c r="X191" s="567">
        <f t="shared" si="34"/>
        <v>4350382.26</v>
      </c>
      <c r="Y191" s="567">
        <f t="shared" si="34"/>
        <v>4175124.4699999997</v>
      </c>
      <c r="Z191" s="567">
        <f t="shared" si="34"/>
        <v>157694212.37</v>
      </c>
      <c r="AA191" s="567">
        <f t="shared" si="34"/>
        <v>23645657.82</v>
      </c>
      <c r="AB191" s="567">
        <f t="shared" si="34"/>
        <v>3264820.14</v>
      </c>
      <c r="AC191" s="567">
        <f t="shared" si="34"/>
        <v>20314502.84</v>
      </c>
      <c r="AD191" s="567">
        <f t="shared" si="34"/>
        <v>2348339.63</v>
      </c>
      <c r="AE191" s="567">
        <f t="shared" si="34"/>
        <v>3535871.18</v>
      </c>
      <c r="AF191" s="567">
        <f t="shared" si="34"/>
        <v>8245479.5800000001</v>
      </c>
      <c r="AG191" s="567">
        <f t="shared" si="34"/>
        <v>1373620.28</v>
      </c>
      <c r="AH191" s="567">
        <f t="shared" si="34"/>
        <v>2824053.28</v>
      </c>
      <c r="AI191" s="567">
        <f t="shared" si="34"/>
        <v>204548195.84</v>
      </c>
      <c r="AJ191" s="567">
        <f t="shared" si="34"/>
        <v>3636768.58</v>
      </c>
      <c r="AK191" s="567">
        <f t="shared" si="34"/>
        <v>2384127.41</v>
      </c>
      <c r="AL191" s="567">
        <f t="shared" si="34"/>
        <v>1510562.6</v>
      </c>
      <c r="AM191" s="567">
        <f t="shared" si="34"/>
        <v>1299636.3999999999</v>
      </c>
      <c r="AN191" s="567">
        <f t="shared" si="34"/>
        <v>3782545.1500000004</v>
      </c>
      <c r="AO191" s="567">
        <f t="shared" si="34"/>
        <v>1968802.33</v>
      </c>
      <c r="AP191" s="567">
        <f t="shared" si="34"/>
        <v>2083464.96</v>
      </c>
      <c r="AQ191" s="567">
        <f t="shared" si="34"/>
        <v>5983035.1600000001</v>
      </c>
      <c r="AR191" s="567">
        <f t="shared" si="34"/>
        <v>2483825.86</v>
      </c>
      <c r="AS191" s="567">
        <f t="shared" si="34"/>
        <v>2033559.49</v>
      </c>
      <c r="AT191" s="567">
        <f t="shared" si="34"/>
        <v>2420751.21</v>
      </c>
      <c r="AU191" s="567">
        <f t="shared" si="34"/>
        <v>31374461.600000001</v>
      </c>
      <c r="AV191" s="567">
        <f t="shared" si="34"/>
        <v>643618.82999999996</v>
      </c>
      <c r="AW191" s="567">
        <f t="shared" si="34"/>
        <v>1325150.6000000001</v>
      </c>
      <c r="AX191" s="567">
        <f t="shared" si="34"/>
        <v>1448087.77</v>
      </c>
      <c r="AY191" s="567">
        <f t="shared" si="34"/>
        <v>768574.08</v>
      </c>
      <c r="AZ191" s="567">
        <f t="shared" si="34"/>
        <v>319115.64</v>
      </c>
      <c r="BA191" s="567">
        <f t="shared" si="34"/>
        <v>1400214.1</v>
      </c>
      <c r="BB191" s="567">
        <f t="shared" si="34"/>
        <v>90475299.810000002</v>
      </c>
      <c r="BC191" s="567">
        <f t="shared" si="34"/>
        <v>2816570.06</v>
      </c>
      <c r="BD191" s="567">
        <f t="shared" si="34"/>
        <v>3971323.57</v>
      </c>
      <c r="BE191" s="567">
        <f t="shared" si="34"/>
        <v>7797663.5</v>
      </c>
      <c r="BF191" s="567">
        <f t="shared" si="34"/>
        <v>11735275.5</v>
      </c>
      <c r="BG191" s="567">
        <f t="shared" si="34"/>
        <v>2117268.58</v>
      </c>
      <c r="BH191" s="567">
        <f t="shared" si="34"/>
        <v>16057149.0999</v>
      </c>
      <c r="BI191" s="567">
        <f t="shared" si="34"/>
        <v>9677446.1999999993</v>
      </c>
      <c r="BJ191" s="567">
        <f t="shared" si="34"/>
        <v>2398925.5699999998</v>
      </c>
      <c r="BK191" s="567">
        <f t="shared" si="34"/>
        <v>1300251.71</v>
      </c>
      <c r="BL191" s="567">
        <f t="shared" si="34"/>
        <v>1064753.3600000001</v>
      </c>
      <c r="BM191" s="567">
        <f t="shared" si="34"/>
        <v>81204785.739999995</v>
      </c>
      <c r="BN191" s="567">
        <f t="shared" si="34"/>
        <v>37270619.230000004</v>
      </c>
      <c r="BO191" s="567">
        <f t="shared" si="34"/>
        <v>2907671.17</v>
      </c>
      <c r="BP191" s="567">
        <f t="shared" si="34"/>
        <v>1752899.07</v>
      </c>
      <c r="BQ191" s="567">
        <f t="shared" si="34"/>
        <v>2294914.91</v>
      </c>
      <c r="BR191" s="567">
        <f t="shared" si="34"/>
        <v>4256812.5999999996</v>
      </c>
      <c r="BS191" s="567">
        <f t="shared" si="34"/>
        <v>1082248.51</v>
      </c>
      <c r="BT191" s="567">
        <f t="shared" ref="BT191:CC191" si="35">SUM(BT188:BT190)</f>
        <v>54226156.25</v>
      </c>
      <c r="BU191" s="567">
        <f t="shared" si="35"/>
        <v>1730951.5</v>
      </c>
      <c r="BV191" s="567">
        <f t="shared" si="35"/>
        <v>2960059.91</v>
      </c>
      <c r="BW191" s="567">
        <f t="shared" si="35"/>
        <v>3007114.23</v>
      </c>
      <c r="BX191" s="567">
        <f t="shared" si="35"/>
        <v>3993234.8</v>
      </c>
      <c r="BY191" s="567">
        <f t="shared" si="35"/>
        <v>20237810.890000001</v>
      </c>
      <c r="BZ191" s="567">
        <f t="shared" si="35"/>
        <v>2377278.17</v>
      </c>
      <c r="CA191" s="567">
        <f t="shared" si="35"/>
        <v>1931703.77</v>
      </c>
      <c r="CB191" s="567">
        <f t="shared" si="35"/>
        <v>1297445.6400000001</v>
      </c>
      <c r="CC191" s="567">
        <f t="shared" si="35"/>
        <v>1514311937.6698997</v>
      </c>
    </row>
    <row r="192" spans="1:81" s="577" customFormat="1" ht="25.5" customHeight="1">
      <c r="A192" s="574" t="s">
        <v>6816</v>
      </c>
      <c r="B192" s="549" t="s">
        <v>668</v>
      </c>
      <c r="C192" s="550" t="s">
        <v>669</v>
      </c>
      <c r="D192" s="551">
        <v>51050</v>
      </c>
      <c r="E192" s="579" t="s">
        <v>895</v>
      </c>
      <c r="F192" s="552" t="s">
        <v>219</v>
      </c>
      <c r="G192" s="553" t="s">
        <v>220</v>
      </c>
      <c r="H192" s="576">
        <v>1605897.53</v>
      </c>
      <c r="I192" s="576">
        <v>243941.41</v>
      </c>
      <c r="J192" s="576">
        <v>1246523.8999999999</v>
      </c>
      <c r="K192" s="576">
        <v>318271.28999999998</v>
      </c>
      <c r="L192" s="576">
        <v>66959.3</v>
      </c>
      <c r="M192" s="575">
        <v>205594.74</v>
      </c>
      <c r="N192" s="576">
        <v>2476869.6</v>
      </c>
      <c r="O192" s="576">
        <v>1937562.06</v>
      </c>
      <c r="P192" s="576">
        <v>269538.07</v>
      </c>
      <c r="Q192" s="576">
        <v>520331.13</v>
      </c>
      <c r="R192" s="576">
        <v>201193.67</v>
      </c>
      <c r="S192" s="576">
        <v>645264.31999999995</v>
      </c>
      <c r="T192" s="576">
        <v>1291420.02</v>
      </c>
      <c r="U192" s="576">
        <v>1506318.36</v>
      </c>
      <c r="V192" s="576">
        <v>36722.31</v>
      </c>
      <c r="W192" s="576">
        <v>165032.78</v>
      </c>
      <c r="X192" s="576">
        <v>203935.47</v>
      </c>
      <c r="Y192" s="575">
        <v>74418.2</v>
      </c>
      <c r="Z192" s="576">
        <v>2212241.41</v>
      </c>
      <c r="AA192" s="576">
        <v>407229.42</v>
      </c>
      <c r="AB192" s="576">
        <v>303619.65000000002</v>
      </c>
      <c r="AC192" s="576">
        <v>689124.04</v>
      </c>
      <c r="AD192" s="576">
        <v>196470.08</v>
      </c>
      <c r="AE192" s="576">
        <v>399213.64</v>
      </c>
      <c r="AF192" s="576">
        <v>52685.23</v>
      </c>
      <c r="AG192" s="576">
        <v>45413.26</v>
      </c>
      <c r="AH192" s="576">
        <v>307832.88</v>
      </c>
      <c r="AI192" s="576">
        <v>2154528.83</v>
      </c>
      <c r="AJ192" s="576">
        <v>430740.84</v>
      </c>
      <c r="AK192" s="576">
        <v>328151.96999999997</v>
      </c>
      <c r="AL192" s="576">
        <v>174489.81</v>
      </c>
      <c r="AM192" s="575">
        <v>213383.48</v>
      </c>
      <c r="AN192" s="576">
        <v>300019.98</v>
      </c>
      <c r="AO192" s="576">
        <v>263083.17</v>
      </c>
      <c r="AP192" s="576">
        <v>425277.65</v>
      </c>
      <c r="AQ192" s="576">
        <v>277105.13</v>
      </c>
      <c r="AR192" s="575">
        <v>139462.04</v>
      </c>
      <c r="AS192" s="576">
        <v>110062.89</v>
      </c>
      <c r="AT192" s="576">
        <v>194567.04000000001</v>
      </c>
      <c r="AU192" s="576">
        <v>1833917.97</v>
      </c>
      <c r="AV192" s="576">
        <v>328210.31</v>
      </c>
      <c r="AW192" s="576">
        <v>356635.21</v>
      </c>
      <c r="AX192" s="576">
        <v>350545.55</v>
      </c>
      <c r="AY192" s="576">
        <v>187335.1</v>
      </c>
      <c r="AZ192" s="576">
        <v>66354.66</v>
      </c>
      <c r="BA192" s="576">
        <v>92565.24</v>
      </c>
      <c r="BB192" s="576">
        <v>428987.17</v>
      </c>
      <c r="BC192" s="575">
        <v>397673.7</v>
      </c>
      <c r="BD192" s="576">
        <v>140560.85999999999</v>
      </c>
      <c r="BE192" s="576">
        <v>252576.06</v>
      </c>
      <c r="BF192" s="576">
        <v>274461.39</v>
      </c>
      <c r="BG192" s="576">
        <v>169701.31</v>
      </c>
      <c r="BH192" s="576">
        <v>756890.08</v>
      </c>
      <c r="BI192" s="576">
        <v>358269.27</v>
      </c>
      <c r="BJ192" s="576">
        <v>224531.86</v>
      </c>
      <c r="BK192" s="575">
        <v>167575.51999999999</v>
      </c>
      <c r="BL192" s="575">
        <v>49077.3</v>
      </c>
      <c r="BM192" s="576">
        <v>4854285.7</v>
      </c>
      <c r="BN192" s="576">
        <v>858650.56</v>
      </c>
      <c r="BO192" s="575">
        <v>859278.94</v>
      </c>
      <c r="BP192" s="576">
        <v>131217.56</v>
      </c>
      <c r="BQ192" s="576">
        <v>510543.7</v>
      </c>
      <c r="BR192" s="576">
        <v>170177.77</v>
      </c>
      <c r="BS192" s="576">
        <v>236832.96</v>
      </c>
      <c r="BT192" s="576">
        <v>892460.14</v>
      </c>
      <c r="BU192" s="576">
        <v>67283.820000000007</v>
      </c>
      <c r="BV192" s="576">
        <v>277636.43</v>
      </c>
      <c r="BW192" s="576">
        <v>533656.80000000005</v>
      </c>
      <c r="BX192" s="576">
        <v>340051.07</v>
      </c>
      <c r="BY192" s="576">
        <v>247577</v>
      </c>
      <c r="BZ192" s="576">
        <v>161352.54999999999</v>
      </c>
      <c r="CA192" s="576">
        <v>274304.34000000003</v>
      </c>
      <c r="CB192" s="576">
        <v>188399.55</v>
      </c>
      <c r="CC192" s="555">
        <f>SUM(H192:CB192)</f>
        <v>39680074.049999997</v>
      </c>
    </row>
    <row r="193" spans="1:81" s="568" customFormat="1" ht="25.5" customHeight="1">
      <c r="A193" s="566"/>
      <c r="B193" s="1149" t="s">
        <v>6819</v>
      </c>
      <c r="C193" s="1150"/>
      <c r="D193" s="1150"/>
      <c r="E193" s="1150"/>
      <c r="F193" s="1150"/>
      <c r="G193" s="1151"/>
      <c r="H193" s="567">
        <f>SUM(H192)</f>
        <v>1605897.53</v>
      </c>
      <c r="I193" s="567">
        <f t="shared" ref="I193:BT193" si="36">SUM(I192)</f>
        <v>243941.41</v>
      </c>
      <c r="J193" s="567">
        <f t="shared" si="36"/>
        <v>1246523.8999999999</v>
      </c>
      <c r="K193" s="567">
        <f t="shared" si="36"/>
        <v>318271.28999999998</v>
      </c>
      <c r="L193" s="567">
        <f t="shared" si="36"/>
        <v>66959.3</v>
      </c>
      <c r="M193" s="567">
        <f t="shared" si="36"/>
        <v>205594.74</v>
      </c>
      <c r="N193" s="567">
        <f t="shared" si="36"/>
        <v>2476869.6</v>
      </c>
      <c r="O193" s="567">
        <f t="shared" si="36"/>
        <v>1937562.06</v>
      </c>
      <c r="P193" s="567">
        <f t="shared" si="36"/>
        <v>269538.07</v>
      </c>
      <c r="Q193" s="567">
        <f t="shared" si="36"/>
        <v>520331.13</v>
      </c>
      <c r="R193" s="567">
        <f t="shared" si="36"/>
        <v>201193.67</v>
      </c>
      <c r="S193" s="567">
        <f t="shared" si="36"/>
        <v>645264.31999999995</v>
      </c>
      <c r="T193" s="567">
        <f t="shared" si="36"/>
        <v>1291420.02</v>
      </c>
      <c r="U193" s="567">
        <f t="shared" si="36"/>
        <v>1506318.36</v>
      </c>
      <c r="V193" s="567">
        <f t="shared" si="36"/>
        <v>36722.31</v>
      </c>
      <c r="W193" s="567">
        <f t="shared" si="36"/>
        <v>165032.78</v>
      </c>
      <c r="X193" s="567">
        <f t="shared" si="36"/>
        <v>203935.47</v>
      </c>
      <c r="Y193" s="567">
        <f t="shared" si="36"/>
        <v>74418.2</v>
      </c>
      <c r="Z193" s="567">
        <f t="shared" si="36"/>
        <v>2212241.41</v>
      </c>
      <c r="AA193" s="567">
        <f t="shared" si="36"/>
        <v>407229.42</v>
      </c>
      <c r="AB193" s="567">
        <f t="shared" si="36"/>
        <v>303619.65000000002</v>
      </c>
      <c r="AC193" s="567">
        <f t="shared" si="36"/>
        <v>689124.04</v>
      </c>
      <c r="AD193" s="567">
        <f t="shared" si="36"/>
        <v>196470.08</v>
      </c>
      <c r="AE193" s="567">
        <f t="shared" si="36"/>
        <v>399213.64</v>
      </c>
      <c r="AF193" s="567">
        <f t="shared" si="36"/>
        <v>52685.23</v>
      </c>
      <c r="AG193" s="567">
        <f t="shared" si="36"/>
        <v>45413.26</v>
      </c>
      <c r="AH193" s="567">
        <f t="shared" si="36"/>
        <v>307832.88</v>
      </c>
      <c r="AI193" s="567">
        <f t="shared" si="36"/>
        <v>2154528.83</v>
      </c>
      <c r="AJ193" s="567">
        <f t="shared" si="36"/>
        <v>430740.84</v>
      </c>
      <c r="AK193" s="567">
        <f t="shared" si="36"/>
        <v>328151.96999999997</v>
      </c>
      <c r="AL193" s="567">
        <f t="shared" si="36"/>
        <v>174489.81</v>
      </c>
      <c r="AM193" s="567">
        <f t="shared" si="36"/>
        <v>213383.48</v>
      </c>
      <c r="AN193" s="567">
        <f t="shared" si="36"/>
        <v>300019.98</v>
      </c>
      <c r="AO193" s="567">
        <f t="shared" si="36"/>
        <v>263083.17</v>
      </c>
      <c r="AP193" s="567">
        <f t="shared" si="36"/>
        <v>425277.65</v>
      </c>
      <c r="AQ193" s="567">
        <f t="shared" si="36"/>
        <v>277105.13</v>
      </c>
      <c r="AR193" s="567">
        <f t="shared" si="36"/>
        <v>139462.04</v>
      </c>
      <c r="AS193" s="567">
        <f t="shared" si="36"/>
        <v>110062.89</v>
      </c>
      <c r="AT193" s="567">
        <f t="shared" si="36"/>
        <v>194567.04000000001</v>
      </c>
      <c r="AU193" s="567">
        <f t="shared" si="36"/>
        <v>1833917.97</v>
      </c>
      <c r="AV193" s="567">
        <f t="shared" si="36"/>
        <v>328210.31</v>
      </c>
      <c r="AW193" s="567">
        <f t="shared" si="36"/>
        <v>356635.21</v>
      </c>
      <c r="AX193" s="567">
        <f t="shared" si="36"/>
        <v>350545.55</v>
      </c>
      <c r="AY193" s="567">
        <f t="shared" si="36"/>
        <v>187335.1</v>
      </c>
      <c r="AZ193" s="567">
        <f t="shared" si="36"/>
        <v>66354.66</v>
      </c>
      <c r="BA193" s="567">
        <f t="shared" si="36"/>
        <v>92565.24</v>
      </c>
      <c r="BB193" s="567">
        <f t="shared" si="36"/>
        <v>428987.17</v>
      </c>
      <c r="BC193" s="567">
        <f t="shared" si="36"/>
        <v>397673.7</v>
      </c>
      <c r="BD193" s="567">
        <f t="shared" si="36"/>
        <v>140560.85999999999</v>
      </c>
      <c r="BE193" s="567">
        <f t="shared" si="36"/>
        <v>252576.06</v>
      </c>
      <c r="BF193" s="567">
        <f t="shared" si="36"/>
        <v>274461.39</v>
      </c>
      <c r="BG193" s="567">
        <f t="shared" si="36"/>
        <v>169701.31</v>
      </c>
      <c r="BH193" s="567">
        <f t="shared" si="36"/>
        <v>756890.08</v>
      </c>
      <c r="BI193" s="567">
        <f t="shared" si="36"/>
        <v>358269.27</v>
      </c>
      <c r="BJ193" s="567">
        <f t="shared" si="36"/>
        <v>224531.86</v>
      </c>
      <c r="BK193" s="567">
        <f t="shared" si="36"/>
        <v>167575.51999999999</v>
      </c>
      <c r="BL193" s="567">
        <f t="shared" si="36"/>
        <v>49077.3</v>
      </c>
      <c r="BM193" s="567">
        <f t="shared" si="36"/>
        <v>4854285.7</v>
      </c>
      <c r="BN193" s="567">
        <f t="shared" si="36"/>
        <v>858650.56</v>
      </c>
      <c r="BO193" s="567">
        <f t="shared" si="36"/>
        <v>859278.94</v>
      </c>
      <c r="BP193" s="567">
        <f t="shared" si="36"/>
        <v>131217.56</v>
      </c>
      <c r="BQ193" s="567">
        <f t="shared" si="36"/>
        <v>510543.7</v>
      </c>
      <c r="BR193" s="567">
        <f t="shared" si="36"/>
        <v>170177.77</v>
      </c>
      <c r="BS193" s="567">
        <f t="shared" si="36"/>
        <v>236832.96</v>
      </c>
      <c r="BT193" s="567">
        <f t="shared" si="36"/>
        <v>892460.14</v>
      </c>
      <c r="BU193" s="567">
        <f t="shared" ref="BU193:CB193" si="37">SUM(BU192)</f>
        <v>67283.820000000007</v>
      </c>
      <c r="BV193" s="567">
        <f t="shared" si="37"/>
        <v>277636.43</v>
      </c>
      <c r="BW193" s="567">
        <f t="shared" si="37"/>
        <v>533656.80000000005</v>
      </c>
      <c r="BX193" s="567">
        <f t="shared" si="37"/>
        <v>340051.07</v>
      </c>
      <c r="BY193" s="567">
        <f t="shared" si="37"/>
        <v>247577</v>
      </c>
      <c r="BZ193" s="567">
        <f t="shared" si="37"/>
        <v>161352.54999999999</v>
      </c>
      <c r="CA193" s="567">
        <f t="shared" si="37"/>
        <v>274304.34000000003</v>
      </c>
      <c r="CB193" s="567">
        <f t="shared" si="37"/>
        <v>188399.55</v>
      </c>
      <c r="CC193" s="567">
        <f>SUM(CC192)</f>
        <v>39680074.049999997</v>
      </c>
    </row>
    <row r="194" spans="1:81" s="577" customFormat="1" ht="25.5" customHeight="1">
      <c r="A194" s="574" t="s">
        <v>6816</v>
      </c>
      <c r="B194" s="549" t="s">
        <v>23</v>
      </c>
      <c r="C194" s="550" t="s">
        <v>24</v>
      </c>
      <c r="D194" s="551">
        <v>51040</v>
      </c>
      <c r="E194" s="563" t="s">
        <v>897</v>
      </c>
      <c r="F194" s="552" t="s">
        <v>221</v>
      </c>
      <c r="G194" s="553" t="s">
        <v>222</v>
      </c>
      <c r="H194" s="576">
        <v>107172458</v>
      </c>
      <c r="I194" s="576">
        <v>12078921.92</v>
      </c>
      <c r="J194" s="576">
        <v>13754510.25</v>
      </c>
      <c r="K194" s="576">
        <v>10597814.970000001</v>
      </c>
      <c r="L194" s="576">
        <v>7068277.4500000002</v>
      </c>
      <c r="M194" s="576">
        <v>3321508.07</v>
      </c>
      <c r="N194" s="576">
        <v>149238357.74000001</v>
      </c>
      <c r="O194" s="576">
        <v>9408391.4800000004</v>
      </c>
      <c r="P194" s="576">
        <v>2873621</v>
      </c>
      <c r="Q194" s="576">
        <v>146224992.96000001</v>
      </c>
      <c r="R194" s="575">
        <v>2290834.4900000002</v>
      </c>
      <c r="S194" s="576">
        <v>2328488.25</v>
      </c>
      <c r="T194" s="576">
        <v>14380979.369999999</v>
      </c>
      <c r="U194" s="576">
        <v>12456580.359999999</v>
      </c>
      <c r="V194" s="576">
        <v>466605</v>
      </c>
      <c r="W194" s="576">
        <v>6591875.5700000003</v>
      </c>
      <c r="X194" s="576">
        <v>2406011.4</v>
      </c>
      <c r="Y194" s="576">
        <v>1418913</v>
      </c>
      <c r="Z194" s="576">
        <v>223355362.75</v>
      </c>
      <c r="AA194" s="576">
        <v>10146938.1</v>
      </c>
      <c r="AB194" s="576">
        <v>3875214.96</v>
      </c>
      <c r="AC194" s="576">
        <v>14157931.15</v>
      </c>
      <c r="AD194" s="576">
        <v>3178116</v>
      </c>
      <c r="AE194" s="576">
        <v>3721135.1</v>
      </c>
      <c r="AF194" s="576">
        <v>5646367.2800000003</v>
      </c>
      <c r="AG194" s="575">
        <v>2676993.6</v>
      </c>
      <c r="AH194" s="575">
        <v>2149789.8199999998</v>
      </c>
      <c r="AI194" s="576">
        <v>142344433.37</v>
      </c>
      <c r="AJ194" s="576">
        <v>4117391.7</v>
      </c>
      <c r="AK194" s="576">
        <v>1753346.1</v>
      </c>
      <c r="AL194" s="575">
        <v>3772714.96</v>
      </c>
      <c r="AM194" s="575">
        <v>1738263.5</v>
      </c>
      <c r="AN194" s="576">
        <v>4996144.21</v>
      </c>
      <c r="AO194" s="576">
        <v>3202902.4</v>
      </c>
      <c r="AP194" s="576">
        <v>2202103.21</v>
      </c>
      <c r="AQ194" s="576">
        <v>4492997.5</v>
      </c>
      <c r="AR194" s="575">
        <v>2234169.7999999998</v>
      </c>
      <c r="AS194" s="576">
        <v>2567482.5499999998</v>
      </c>
      <c r="AT194" s="576">
        <v>3281683.25</v>
      </c>
      <c r="AU194" s="576">
        <v>79452471.780000001</v>
      </c>
      <c r="AV194" s="576">
        <v>3036367.55</v>
      </c>
      <c r="AW194" s="576">
        <v>2022189.7</v>
      </c>
      <c r="AX194" s="576">
        <v>2201644.5</v>
      </c>
      <c r="AY194" s="576">
        <v>1357058.25</v>
      </c>
      <c r="AZ194" s="575">
        <v>385625.58</v>
      </c>
      <c r="BA194" s="575">
        <v>1273369.03</v>
      </c>
      <c r="BB194" s="576">
        <v>61657219.240000002</v>
      </c>
      <c r="BC194" s="575">
        <v>4141569.91</v>
      </c>
      <c r="BD194" s="576">
        <v>2295757</v>
      </c>
      <c r="BE194" s="576">
        <v>3369917.06</v>
      </c>
      <c r="BF194" s="576">
        <v>4445555.38</v>
      </c>
      <c r="BG194" s="576">
        <v>2908961.54</v>
      </c>
      <c r="BH194" s="576">
        <v>5152630.91</v>
      </c>
      <c r="BI194" s="576">
        <v>3750890.6</v>
      </c>
      <c r="BJ194" s="576">
        <v>2462667.9</v>
      </c>
      <c r="BK194" s="576">
        <v>1187407.8999999999</v>
      </c>
      <c r="BL194" s="576">
        <v>1032284.3</v>
      </c>
      <c r="BM194" s="576">
        <v>92305775.569999993</v>
      </c>
      <c r="BN194" s="576">
        <v>16648379</v>
      </c>
      <c r="BO194" s="576">
        <v>2878786.4</v>
      </c>
      <c r="BP194" s="576">
        <v>2423057.2999999998</v>
      </c>
      <c r="BQ194" s="575">
        <v>3286281.5</v>
      </c>
      <c r="BR194" s="576">
        <v>3475734.12</v>
      </c>
      <c r="BS194" s="576">
        <v>1781809.8</v>
      </c>
      <c r="BT194" s="576">
        <v>79234770.519999996</v>
      </c>
      <c r="BU194" s="576">
        <v>1168674.05</v>
      </c>
      <c r="BV194" s="576">
        <v>1054669.55</v>
      </c>
      <c r="BW194" s="576">
        <v>4074823.41</v>
      </c>
      <c r="BX194" s="576">
        <v>3752700.29</v>
      </c>
      <c r="BY194" s="576">
        <v>25792994.879999999</v>
      </c>
      <c r="BZ194" s="576">
        <v>2473051.96</v>
      </c>
      <c r="CA194" s="575">
        <v>1292448.55</v>
      </c>
      <c r="CB194" s="576">
        <v>1724714.19</v>
      </c>
      <c r="CC194" s="555">
        <f>SUM(H194:CB194)</f>
        <v>1375192881.8100002</v>
      </c>
    </row>
    <row r="195" spans="1:81" s="568" customFormat="1" ht="25.5" customHeight="1">
      <c r="A195" s="566"/>
      <c r="B195" s="1149" t="s">
        <v>6820</v>
      </c>
      <c r="C195" s="1150"/>
      <c r="D195" s="1150"/>
      <c r="E195" s="1150"/>
      <c r="F195" s="1150"/>
      <c r="G195" s="1151"/>
      <c r="H195" s="567">
        <f>SUM(H194)</f>
        <v>107172458</v>
      </c>
      <c r="I195" s="567">
        <f t="shared" ref="I195:BT195" si="38">SUM(I194)</f>
        <v>12078921.92</v>
      </c>
      <c r="J195" s="567">
        <f t="shared" si="38"/>
        <v>13754510.25</v>
      </c>
      <c r="K195" s="567">
        <f t="shared" si="38"/>
        <v>10597814.970000001</v>
      </c>
      <c r="L195" s="567">
        <f t="shared" si="38"/>
        <v>7068277.4500000002</v>
      </c>
      <c r="M195" s="567">
        <f t="shared" si="38"/>
        <v>3321508.07</v>
      </c>
      <c r="N195" s="567">
        <f t="shared" si="38"/>
        <v>149238357.74000001</v>
      </c>
      <c r="O195" s="567">
        <f t="shared" si="38"/>
        <v>9408391.4800000004</v>
      </c>
      <c r="P195" s="567">
        <f t="shared" si="38"/>
        <v>2873621</v>
      </c>
      <c r="Q195" s="567">
        <f t="shared" si="38"/>
        <v>146224992.96000001</v>
      </c>
      <c r="R195" s="567">
        <f t="shared" si="38"/>
        <v>2290834.4900000002</v>
      </c>
      <c r="S195" s="567">
        <f t="shared" si="38"/>
        <v>2328488.25</v>
      </c>
      <c r="T195" s="567">
        <f t="shared" si="38"/>
        <v>14380979.369999999</v>
      </c>
      <c r="U195" s="567">
        <f t="shared" si="38"/>
        <v>12456580.359999999</v>
      </c>
      <c r="V195" s="567">
        <f t="shared" si="38"/>
        <v>466605</v>
      </c>
      <c r="W195" s="567">
        <f t="shared" si="38"/>
        <v>6591875.5700000003</v>
      </c>
      <c r="X195" s="567">
        <f t="shared" si="38"/>
        <v>2406011.4</v>
      </c>
      <c r="Y195" s="567">
        <f t="shared" si="38"/>
        <v>1418913</v>
      </c>
      <c r="Z195" s="567">
        <f t="shared" si="38"/>
        <v>223355362.75</v>
      </c>
      <c r="AA195" s="567">
        <f t="shared" si="38"/>
        <v>10146938.1</v>
      </c>
      <c r="AB195" s="567">
        <f t="shared" si="38"/>
        <v>3875214.96</v>
      </c>
      <c r="AC195" s="567">
        <f t="shared" si="38"/>
        <v>14157931.15</v>
      </c>
      <c r="AD195" s="567">
        <f t="shared" si="38"/>
        <v>3178116</v>
      </c>
      <c r="AE195" s="567">
        <f t="shared" si="38"/>
        <v>3721135.1</v>
      </c>
      <c r="AF195" s="567">
        <f t="shared" si="38"/>
        <v>5646367.2800000003</v>
      </c>
      <c r="AG195" s="567">
        <f t="shared" si="38"/>
        <v>2676993.6</v>
      </c>
      <c r="AH195" s="567">
        <f t="shared" si="38"/>
        <v>2149789.8199999998</v>
      </c>
      <c r="AI195" s="567">
        <f t="shared" si="38"/>
        <v>142344433.37</v>
      </c>
      <c r="AJ195" s="567">
        <f t="shared" si="38"/>
        <v>4117391.7</v>
      </c>
      <c r="AK195" s="567">
        <f t="shared" si="38"/>
        <v>1753346.1</v>
      </c>
      <c r="AL195" s="567">
        <f t="shared" si="38"/>
        <v>3772714.96</v>
      </c>
      <c r="AM195" s="567">
        <f t="shared" si="38"/>
        <v>1738263.5</v>
      </c>
      <c r="AN195" s="567">
        <f t="shared" si="38"/>
        <v>4996144.21</v>
      </c>
      <c r="AO195" s="567">
        <f t="shared" si="38"/>
        <v>3202902.4</v>
      </c>
      <c r="AP195" s="567">
        <f t="shared" si="38"/>
        <v>2202103.21</v>
      </c>
      <c r="AQ195" s="567">
        <f t="shared" si="38"/>
        <v>4492997.5</v>
      </c>
      <c r="AR195" s="567">
        <f t="shared" si="38"/>
        <v>2234169.7999999998</v>
      </c>
      <c r="AS195" s="567">
        <f t="shared" si="38"/>
        <v>2567482.5499999998</v>
      </c>
      <c r="AT195" s="567">
        <f t="shared" si="38"/>
        <v>3281683.25</v>
      </c>
      <c r="AU195" s="567">
        <f t="shared" si="38"/>
        <v>79452471.780000001</v>
      </c>
      <c r="AV195" s="567">
        <f t="shared" si="38"/>
        <v>3036367.55</v>
      </c>
      <c r="AW195" s="567">
        <f t="shared" si="38"/>
        <v>2022189.7</v>
      </c>
      <c r="AX195" s="567">
        <f t="shared" si="38"/>
        <v>2201644.5</v>
      </c>
      <c r="AY195" s="567">
        <f t="shared" si="38"/>
        <v>1357058.25</v>
      </c>
      <c r="AZ195" s="567">
        <f t="shared" si="38"/>
        <v>385625.58</v>
      </c>
      <c r="BA195" s="567">
        <f t="shared" si="38"/>
        <v>1273369.03</v>
      </c>
      <c r="BB195" s="567">
        <f t="shared" si="38"/>
        <v>61657219.240000002</v>
      </c>
      <c r="BC195" s="567">
        <f t="shared" si="38"/>
        <v>4141569.91</v>
      </c>
      <c r="BD195" s="567">
        <f t="shared" si="38"/>
        <v>2295757</v>
      </c>
      <c r="BE195" s="567">
        <f t="shared" si="38"/>
        <v>3369917.06</v>
      </c>
      <c r="BF195" s="567">
        <f t="shared" si="38"/>
        <v>4445555.38</v>
      </c>
      <c r="BG195" s="567">
        <f t="shared" si="38"/>
        <v>2908961.54</v>
      </c>
      <c r="BH195" s="567">
        <f t="shared" si="38"/>
        <v>5152630.91</v>
      </c>
      <c r="BI195" s="567">
        <f t="shared" si="38"/>
        <v>3750890.6</v>
      </c>
      <c r="BJ195" s="567">
        <f t="shared" si="38"/>
        <v>2462667.9</v>
      </c>
      <c r="BK195" s="567">
        <f t="shared" si="38"/>
        <v>1187407.8999999999</v>
      </c>
      <c r="BL195" s="567">
        <f t="shared" si="38"/>
        <v>1032284.3</v>
      </c>
      <c r="BM195" s="567">
        <f t="shared" si="38"/>
        <v>92305775.569999993</v>
      </c>
      <c r="BN195" s="567">
        <f t="shared" si="38"/>
        <v>16648379</v>
      </c>
      <c r="BO195" s="567">
        <f t="shared" si="38"/>
        <v>2878786.4</v>
      </c>
      <c r="BP195" s="567">
        <f t="shared" si="38"/>
        <v>2423057.2999999998</v>
      </c>
      <c r="BQ195" s="567">
        <f t="shared" si="38"/>
        <v>3286281.5</v>
      </c>
      <c r="BR195" s="567">
        <f t="shared" si="38"/>
        <v>3475734.12</v>
      </c>
      <c r="BS195" s="567">
        <f t="shared" si="38"/>
        <v>1781809.8</v>
      </c>
      <c r="BT195" s="567">
        <f t="shared" si="38"/>
        <v>79234770.519999996</v>
      </c>
      <c r="BU195" s="567">
        <f t="shared" ref="BU195:CB195" si="39">SUM(BU194)</f>
        <v>1168674.05</v>
      </c>
      <c r="BV195" s="567">
        <f t="shared" si="39"/>
        <v>1054669.55</v>
      </c>
      <c r="BW195" s="567">
        <f t="shared" si="39"/>
        <v>4074823.41</v>
      </c>
      <c r="BX195" s="567">
        <f t="shared" si="39"/>
        <v>3752700.29</v>
      </c>
      <c r="BY195" s="567">
        <f t="shared" si="39"/>
        <v>25792994.879999999</v>
      </c>
      <c r="BZ195" s="567">
        <f t="shared" si="39"/>
        <v>2473051.96</v>
      </c>
      <c r="CA195" s="567">
        <f t="shared" si="39"/>
        <v>1292448.55</v>
      </c>
      <c r="CB195" s="567">
        <f t="shared" si="39"/>
        <v>1724714.19</v>
      </c>
      <c r="CC195" s="567">
        <f>SUM(CC194)</f>
        <v>1375192881.8100002</v>
      </c>
    </row>
    <row r="196" spans="1:81" s="577" customFormat="1" ht="25.5" customHeight="1">
      <c r="A196" s="574" t="s">
        <v>6821</v>
      </c>
      <c r="B196" s="549" t="s">
        <v>25</v>
      </c>
      <c r="C196" s="550" t="s">
        <v>26</v>
      </c>
      <c r="D196" s="551">
        <v>52010</v>
      </c>
      <c r="E196" s="579" t="s">
        <v>899</v>
      </c>
      <c r="F196" s="552" t="s">
        <v>223</v>
      </c>
      <c r="G196" s="553" t="s">
        <v>224</v>
      </c>
      <c r="H196" s="554">
        <v>275011462.38</v>
      </c>
      <c r="I196" s="578">
        <v>85183599.930000007</v>
      </c>
      <c r="J196" s="578">
        <v>96201857.900000006</v>
      </c>
      <c r="K196" s="578">
        <v>53915239</v>
      </c>
      <c r="L196" s="578">
        <v>37843961.289999999</v>
      </c>
      <c r="M196" s="578">
        <v>15818598.189999999</v>
      </c>
      <c r="N196" s="578">
        <v>514852067.57999998</v>
      </c>
      <c r="O196" s="578">
        <v>64490913.880000003</v>
      </c>
      <c r="P196" s="578">
        <v>23497353.73</v>
      </c>
      <c r="Q196" s="578">
        <v>164249716.56</v>
      </c>
      <c r="R196" s="578">
        <v>22772640.57</v>
      </c>
      <c r="S196" s="578">
        <v>52357965.289999999</v>
      </c>
      <c r="T196" s="578">
        <v>102436216.79000001</v>
      </c>
      <c r="U196" s="578">
        <v>90299055.019999996</v>
      </c>
      <c r="V196" s="578">
        <v>11073040</v>
      </c>
      <c r="W196" s="578">
        <v>45086007.270000003</v>
      </c>
      <c r="X196" s="578">
        <v>35807930.969999999</v>
      </c>
      <c r="Y196" s="578">
        <v>14868110</v>
      </c>
      <c r="Z196" s="578">
        <v>329251337.97000003</v>
      </c>
      <c r="AA196" s="578">
        <v>85109907.939999998</v>
      </c>
      <c r="AB196" s="578">
        <v>46178490.640000001</v>
      </c>
      <c r="AC196" s="578">
        <v>101366470.76000001</v>
      </c>
      <c r="AD196" s="578">
        <v>31854690.969999999</v>
      </c>
      <c r="AE196" s="578">
        <v>49103203.490000002</v>
      </c>
      <c r="AF196" s="578">
        <v>35938203.740000002</v>
      </c>
      <c r="AG196" s="578">
        <v>17921858.670000002</v>
      </c>
      <c r="AH196" s="578">
        <v>14638333.33</v>
      </c>
      <c r="AI196" s="578">
        <v>429268743.08999997</v>
      </c>
      <c r="AJ196" s="578">
        <v>23373463.66</v>
      </c>
      <c r="AK196" s="578">
        <v>20940624.52</v>
      </c>
      <c r="AL196" s="578">
        <v>22335245.879999999</v>
      </c>
      <c r="AM196" s="578">
        <v>21933419.68</v>
      </c>
      <c r="AN196" s="578">
        <v>31605181.420000002</v>
      </c>
      <c r="AO196" s="578">
        <v>24363136.780000001</v>
      </c>
      <c r="AP196" s="578">
        <v>24263890</v>
      </c>
      <c r="AQ196" s="578">
        <v>39304032.740000002</v>
      </c>
      <c r="AR196" s="578">
        <v>19550489.030000001</v>
      </c>
      <c r="AS196" s="578">
        <v>24529951.289999999</v>
      </c>
      <c r="AT196" s="578">
        <v>23246835.59</v>
      </c>
      <c r="AU196" s="578">
        <v>174739155.47999999</v>
      </c>
      <c r="AV196" s="578">
        <v>19664180</v>
      </c>
      <c r="AW196" s="578">
        <v>28620373.489999998</v>
      </c>
      <c r="AX196" s="578">
        <v>25898464.190000001</v>
      </c>
      <c r="AY196" s="578">
        <v>26706388.739999998</v>
      </c>
      <c r="AZ196" s="578">
        <v>6754974.1299999999</v>
      </c>
      <c r="BA196" s="578">
        <v>11335925.48</v>
      </c>
      <c r="BB196" s="578">
        <v>344058364.25999999</v>
      </c>
      <c r="BC196" s="578">
        <v>26831922.109999999</v>
      </c>
      <c r="BD196" s="578">
        <v>37177227.740000002</v>
      </c>
      <c r="BE196" s="578">
        <v>55914572.030000001</v>
      </c>
      <c r="BF196" s="578">
        <v>57473400.579999998</v>
      </c>
      <c r="BG196" s="578">
        <v>37942738.439999998</v>
      </c>
      <c r="BH196" s="578">
        <v>60868335.130000003</v>
      </c>
      <c r="BI196" s="578">
        <v>62773007.549999997</v>
      </c>
      <c r="BJ196" s="578">
        <v>31603678.02</v>
      </c>
      <c r="BK196" s="578">
        <v>14104485.9</v>
      </c>
      <c r="BL196" s="578">
        <v>10667506.58</v>
      </c>
      <c r="BM196" s="578">
        <v>276938058.58999997</v>
      </c>
      <c r="BN196" s="578">
        <v>107641018.89</v>
      </c>
      <c r="BO196" s="578">
        <v>31042830.940000001</v>
      </c>
      <c r="BP196" s="578">
        <v>25601962.07</v>
      </c>
      <c r="BQ196" s="578">
        <v>36859929.75</v>
      </c>
      <c r="BR196" s="578">
        <v>45189203.670000002</v>
      </c>
      <c r="BS196" s="578">
        <v>23229977.09</v>
      </c>
      <c r="BT196" s="578">
        <v>175976553.83000001</v>
      </c>
      <c r="BU196" s="578">
        <v>21684982.800000001</v>
      </c>
      <c r="BV196" s="578">
        <v>23553038.879999999</v>
      </c>
      <c r="BW196" s="578">
        <v>42191585.200000003</v>
      </c>
      <c r="BX196" s="578">
        <v>44131120.810000002</v>
      </c>
      <c r="BY196" s="578">
        <v>76004672.799999997</v>
      </c>
      <c r="BZ196" s="578">
        <v>27327893.879999999</v>
      </c>
      <c r="CA196" s="578">
        <v>11550732.58</v>
      </c>
      <c r="CB196" s="578">
        <v>12899167.42</v>
      </c>
      <c r="CC196" s="555">
        <f t="shared" ref="CC196:CC260" si="40">SUM(H196:CB196)</f>
        <v>5136800676.5900002</v>
      </c>
    </row>
    <row r="197" spans="1:81" s="577" customFormat="1" ht="25.5" customHeight="1">
      <c r="A197" s="574" t="s">
        <v>6821</v>
      </c>
      <c r="B197" s="549" t="s">
        <v>25</v>
      </c>
      <c r="C197" s="550" t="s">
        <v>26</v>
      </c>
      <c r="D197" s="551">
        <v>52010</v>
      </c>
      <c r="E197" s="579" t="s">
        <v>899</v>
      </c>
      <c r="F197" s="552" t="s">
        <v>225</v>
      </c>
      <c r="G197" s="553" t="s">
        <v>226</v>
      </c>
      <c r="H197" s="554">
        <v>22883410</v>
      </c>
      <c r="I197" s="578">
        <v>520600</v>
      </c>
      <c r="J197" s="578">
        <v>1514742.33</v>
      </c>
      <c r="K197" s="578">
        <v>1052400</v>
      </c>
      <c r="L197" s="578">
        <v>1938110</v>
      </c>
      <c r="M197" s="578">
        <v>740430</v>
      </c>
      <c r="N197" s="578">
        <v>22763216.390000001</v>
      </c>
      <c r="O197" s="578">
        <v>8226876.1200000001</v>
      </c>
      <c r="P197" s="578">
        <v>3466193.33</v>
      </c>
      <c r="Q197" s="578">
        <v>3794270</v>
      </c>
      <c r="R197" s="578">
        <v>3529766.66</v>
      </c>
      <c r="S197" s="578">
        <v>4670037.12</v>
      </c>
      <c r="T197" s="578">
        <v>4574770.6500000004</v>
      </c>
      <c r="U197" s="578">
        <v>8395880</v>
      </c>
      <c r="V197" s="578">
        <v>169950</v>
      </c>
      <c r="W197" s="578">
        <v>4658948.71</v>
      </c>
      <c r="X197" s="578">
        <v>1568540</v>
      </c>
      <c r="Y197" s="578">
        <v>270310</v>
      </c>
      <c r="Z197" s="578">
        <v>18955244.670000002</v>
      </c>
      <c r="AA197" s="578">
        <v>3797354.2</v>
      </c>
      <c r="AB197" s="578">
        <v>2152350</v>
      </c>
      <c r="AC197" s="578">
        <v>3274840</v>
      </c>
      <c r="AD197" s="578">
        <v>1477108.33</v>
      </c>
      <c r="AE197" s="578">
        <v>3332050</v>
      </c>
      <c r="AF197" s="578">
        <v>1603670</v>
      </c>
      <c r="AG197" s="578">
        <v>151140</v>
      </c>
      <c r="AH197" s="578">
        <v>0</v>
      </c>
      <c r="AI197" s="578">
        <v>28356935</v>
      </c>
      <c r="AJ197" s="578">
        <v>8665506</v>
      </c>
      <c r="AK197" s="578">
        <v>1830190</v>
      </c>
      <c r="AL197" s="578">
        <v>1088100</v>
      </c>
      <c r="AM197" s="578">
        <v>1361602.58</v>
      </c>
      <c r="AN197" s="578">
        <v>1833400</v>
      </c>
      <c r="AO197" s="578">
        <v>3728840</v>
      </c>
      <c r="AP197" s="578">
        <v>1929499</v>
      </c>
      <c r="AQ197" s="578">
        <v>1142760</v>
      </c>
      <c r="AR197" s="578">
        <v>1180310</v>
      </c>
      <c r="AS197" s="578">
        <v>675890</v>
      </c>
      <c r="AT197" s="578">
        <v>1900410</v>
      </c>
      <c r="AU197" s="578">
        <v>19633469.43</v>
      </c>
      <c r="AV197" s="578">
        <v>11270013.33</v>
      </c>
      <c r="AW197" s="578">
        <v>1308460</v>
      </c>
      <c r="AX197" s="578">
        <v>987764.52</v>
      </c>
      <c r="AY197" s="578">
        <v>856970</v>
      </c>
      <c r="AZ197" s="578">
        <v>546510</v>
      </c>
      <c r="BA197" s="578">
        <v>1243410</v>
      </c>
      <c r="BB197" s="578">
        <v>0</v>
      </c>
      <c r="BC197" s="578">
        <v>0</v>
      </c>
      <c r="BD197" s="578">
        <v>1095430</v>
      </c>
      <c r="BE197" s="578">
        <v>0</v>
      </c>
      <c r="BF197" s="578">
        <v>2044350</v>
      </c>
      <c r="BG197" s="578">
        <v>0</v>
      </c>
      <c r="BH197" s="578">
        <v>2735330</v>
      </c>
      <c r="BI197" s="578">
        <v>0</v>
      </c>
      <c r="BJ197" s="578">
        <v>1070139</v>
      </c>
      <c r="BK197" s="578">
        <v>843676</v>
      </c>
      <c r="BL197" s="578">
        <v>0</v>
      </c>
      <c r="BM197" s="578">
        <v>28224550.16</v>
      </c>
      <c r="BN197" s="578">
        <v>4542180</v>
      </c>
      <c r="BO197" s="578">
        <v>1756032.27</v>
      </c>
      <c r="BP197" s="578">
        <v>0</v>
      </c>
      <c r="BQ197" s="578">
        <v>0</v>
      </c>
      <c r="BR197" s="578">
        <v>758510</v>
      </c>
      <c r="BS197" s="578">
        <v>0</v>
      </c>
      <c r="BT197" s="578">
        <v>11594179.15</v>
      </c>
      <c r="BU197" s="578">
        <v>2279450.3199999998</v>
      </c>
      <c r="BV197" s="578">
        <v>999500</v>
      </c>
      <c r="BW197" s="578">
        <v>331900</v>
      </c>
      <c r="BX197" s="578">
        <v>1784390</v>
      </c>
      <c r="BY197" s="578">
        <v>4753502.32</v>
      </c>
      <c r="BZ197" s="578">
        <v>694930</v>
      </c>
      <c r="CA197" s="578">
        <v>252140</v>
      </c>
      <c r="CB197" s="578">
        <v>0</v>
      </c>
      <c r="CC197" s="555">
        <f t="shared" si="40"/>
        <v>284782437.59000003</v>
      </c>
    </row>
    <row r="198" spans="1:81" s="577" customFormat="1" ht="25.5" customHeight="1">
      <c r="A198" s="574" t="s">
        <v>6821</v>
      </c>
      <c r="B198" s="549" t="s">
        <v>25</v>
      </c>
      <c r="C198" s="550" t="s">
        <v>26</v>
      </c>
      <c r="D198" s="551">
        <v>52010</v>
      </c>
      <c r="E198" s="579" t="s">
        <v>899</v>
      </c>
      <c r="F198" s="552" t="s">
        <v>227</v>
      </c>
      <c r="G198" s="553" t="s">
        <v>6822</v>
      </c>
      <c r="H198" s="554">
        <v>110000</v>
      </c>
      <c r="I198" s="578">
        <v>0</v>
      </c>
      <c r="J198" s="578">
        <v>0</v>
      </c>
      <c r="K198" s="578">
        <v>0</v>
      </c>
      <c r="L198" s="578">
        <v>0</v>
      </c>
      <c r="M198" s="578">
        <v>0</v>
      </c>
      <c r="N198" s="578">
        <v>100000</v>
      </c>
      <c r="O198" s="578">
        <v>0</v>
      </c>
      <c r="P198" s="578">
        <v>0</v>
      </c>
      <c r="Q198" s="578">
        <v>110000</v>
      </c>
      <c r="R198" s="578">
        <v>0</v>
      </c>
      <c r="S198" s="578">
        <v>38500</v>
      </c>
      <c r="T198" s="578">
        <v>1193672.03</v>
      </c>
      <c r="U198" s="578">
        <v>0</v>
      </c>
      <c r="V198" s="578">
        <v>0</v>
      </c>
      <c r="W198" s="578">
        <v>0</v>
      </c>
      <c r="X198" s="578">
        <v>0</v>
      </c>
      <c r="Y198" s="578">
        <v>184800</v>
      </c>
      <c r="Z198" s="578">
        <v>319000</v>
      </c>
      <c r="AA198" s="578">
        <v>148500</v>
      </c>
      <c r="AB198" s="578">
        <v>0</v>
      </c>
      <c r="AC198" s="578">
        <v>110000</v>
      </c>
      <c r="AD198" s="578">
        <v>246400</v>
      </c>
      <c r="AE198" s="578">
        <v>0</v>
      </c>
      <c r="AF198" s="578">
        <v>0</v>
      </c>
      <c r="AG198" s="578">
        <v>0</v>
      </c>
      <c r="AH198" s="578">
        <v>0</v>
      </c>
      <c r="AI198" s="578">
        <v>110000</v>
      </c>
      <c r="AJ198" s="578">
        <v>0</v>
      </c>
      <c r="AK198" s="578">
        <v>0</v>
      </c>
      <c r="AL198" s="578">
        <v>0</v>
      </c>
      <c r="AM198" s="578">
        <v>0</v>
      </c>
      <c r="AN198" s="578">
        <v>0</v>
      </c>
      <c r="AO198" s="578">
        <v>0</v>
      </c>
      <c r="AP198" s="578">
        <v>0</v>
      </c>
      <c r="AQ198" s="578">
        <v>0</v>
      </c>
      <c r="AR198" s="578">
        <v>0</v>
      </c>
      <c r="AS198" s="578">
        <v>0</v>
      </c>
      <c r="AT198" s="578">
        <v>0</v>
      </c>
      <c r="AU198" s="578">
        <v>110000</v>
      </c>
      <c r="AV198" s="578">
        <v>0</v>
      </c>
      <c r="AW198" s="578">
        <v>0</v>
      </c>
      <c r="AX198" s="578">
        <v>0</v>
      </c>
      <c r="AY198" s="578">
        <v>0</v>
      </c>
      <c r="AZ198" s="578">
        <v>0</v>
      </c>
      <c r="BA198" s="578">
        <v>0</v>
      </c>
      <c r="BB198" s="578">
        <v>110000</v>
      </c>
      <c r="BC198" s="578">
        <v>0</v>
      </c>
      <c r="BD198" s="578">
        <v>0</v>
      </c>
      <c r="BE198" s="578">
        <v>0</v>
      </c>
      <c r="BF198" s="578">
        <v>0</v>
      </c>
      <c r="BG198" s="578">
        <v>0</v>
      </c>
      <c r="BH198" s="578">
        <v>0</v>
      </c>
      <c r="BI198" s="578">
        <v>0</v>
      </c>
      <c r="BJ198" s="578">
        <v>0</v>
      </c>
      <c r="BK198" s="578">
        <v>0</v>
      </c>
      <c r="BL198" s="578">
        <v>0</v>
      </c>
      <c r="BM198" s="578">
        <v>110000</v>
      </c>
      <c r="BN198" s="578">
        <v>0</v>
      </c>
      <c r="BO198" s="578">
        <v>0</v>
      </c>
      <c r="BP198" s="578">
        <v>0</v>
      </c>
      <c r="BQ198" s="578">
        <v>0</v>
      </c>
      <c r="BR198" s="578">
        <v>0</v>
      </c>
      <c r="BS198" s="578">
        <v>0</v>
      </c>
      <c r="BT198" s="578">
        <v>111000</v>
      </c>
      <c r="BU198" s="578">
        <v>0</v>
      </c>
      <c r="BV198" s="578">
        <v>0</v>
      </c>
      <c r="BW198" s="578">
        <v>0</v>
      </c>
      <c r="BX198" s="578">
        <v>0</v>
      </c>
      <c r="BY198" s="578">
        <v>0</v>
      </c>
      <c r="BZ198" s="578">
        <v>0</v>
      </c>
      <c r="CA198" s="578">
        <v>0</v>
      </c>
      <c r="CB198" s="578">
        <v>0</v>
      </c>
      <c r="CC198" s="555">
        <f t="shared" si="40"/>
        <v>3111872.0300000003</v>
      </c>
    </row>
    <row r="199" spans="1:81" s="577" customFormat="1" ht="25.5" customHeight="1">
      <c r="A199" s="574" t="s">
        <v>6821</v>
      </c>
      <c r="B199" s="549" t="s">
        <v>25</v>
      </c>
      <c r="C199" s="550" t="s">
        <v>26</v>
      </c>
      <c r="D199" s="551">
        <v>52010</v>
      </c>
      <c r="E199" s="579" t="s">
        <v>899</v>
      </c>
      <c r="F199" s="552" t="s">
        <v>229</v>
      </c>
      <c r="G199" s="553" t="s">
        <v>230</v>
      </c>
      <c r="H199" s="554">
        <v>14166644.390000001</v>
      </c>
      <c r="I199" s="578">
        <v>3499253.33</v>
      </c>
      <c r="J199" s="578">
        <v>3646345.16</v>
      </c>
      <c r="K199" s="578">
        <v>0</v>
      </c>
      <c r="L199" s="578">
        <v>1442000</v>
      </c>
      <c r="M199" s="578">
        <v>207041.93</v>
      </c>
      <c r="N199" s="578">
        <v>18683237.969999999</v>
      </c>
      <c r="O199" s="578">
        <v>2796674</v>
      </c>
      <c r="P199" s="578">
        <v>943600</v>
      </c>
      <c r="Q199" s="578">
        <v>4692510.21</v>
      </c>
      <c r="R199" s="578">
        <v>1016968.28</v>
      </c>
      <c r="S199" s="578">
        <v>2000716.67</v>
      </c>
      <c r="T199" s="578">
        <v>4218477.9800000004</v>
      </c>
      <c r="U199" s="578">
        <v>3680670</v>
      </c>
      <c r="V199" s="578">
        <v>0</v>
      </c>
      <c r="W199" s="578">
        <v>2504500</v>
      </c>
      <c r="X199" s="578">
        <v>1250900</v>
      </c>
      <c r="Y199" s="578">
        <v>261800</v>
      </c>
      <c r="Z199" s="578">
        <v>16619946.23</v>
      </c>
      <c r="AA199" s="578">
        <v>2591806.9700000002</v>
      </c>
      <c r="AB199" s="578">
        <v>2606258.06</v>
      </c>
      <c r="AC199" s="578">
        <v>4080006.45</v>
      </c>
      <c r="AD199" s="578">
        <v>1641383.33</v>
      </c>
      <c r="AE199" s="578">
        <v>2319800</v>
      </c>
      <c r="AF199" s="578">
        <v>1178800</v>
      </c>
      <c r="AG199" s="578">
        <v>123200</v>
      </c>
      <c r="AH199" s="578">
        <v>254100</v>
      </c>
      <c r="AI199" s="578">
        <v>19044118.879999999</v>
      </c>
      <c r="AJ199" s="578">
        <v>1466577.42</v>
      </c>
      <c r="AK199" s="578">
        <v>914830</v>
      </c>
      <c r="AL199" s="578">
        <v>1079633.3400000001</v>
      </c>
      <c r="AM199" s="578">
        <v>1075900</v>
      </c>
      <c r="AN199" s="578">
        <v>1395235.48</v>
      </c>
      <c r="AO199" s="578">
        <v>0</v>
      </c>
      <c r="AP199" s="578">
        <v>1047316.67</v>
      </c>
      <c r="AQ199" s="578">
        <v>1683033.33</v>
      </c>
      <c r="AR199" s="578">
        <v>764268.29</v>
      </c>
      <c r="AS199" s="578">
        <v>271148.39</v>
      </c>
      <c r="AT199" s="578">
        <v>1143542.53</v>
      </c>
      <c r="AU199" s="578">
        <v>10468623.43</v>
      </c>
      <c r="AV199" s="578">
        <v>1119412.8999999999</v>
      </c>
      <c r="AW199" s="578">
        <v>1093866.67</v>
      </c>
      <c r="AX199" s="578">
        <v>1308170</v>
      </c>
      <c r="AY199" s="578">
        <v>1160600</v>
      </c>
      <c r="AZ199" s="578">
        <v>201600</v>
      </c>
      <c r="BA199" s="578">
        <v>473200</v>
      </c>
      <c r="BB199" s="578">
        <v>15658053.390000001</v>
      </c>
      <c r="BC199" s="578">
        <v>544200</v>
      </c>
      <c r="BD199" s="578">
        <v>1794800</v>
      </c>
      <c r="BE199" s="578">
        <v>772200</v>
      </c>
      <c r="BF199" s="578">
        <v>2471700</v>
      </c>
      <c r="BG199" s="578">
        <v>2032124.94</v>
      </c>
      <c r="BH199" s="578">
        <v>2584860</v>
      </c>
      <c r="BI199" s="578">
        <v>2305935.4900000002</v>
      </c>
      <c r="BJ199" s="578">
        <v>1393116.67</v>
      </c>
      <c r="BK199" s="578">
        <v>711200</v>
      </c>
      <c r="BL199" s="578">
        <v>278600</v>
      </c>
      <c r="BM199" s="578">
        <v>13975461.66</v>
      </c>
      <c r="BN199" s="578">
        <v>0</v>
      </c>
      <c r="BO199" s="578">
        <v>1512801.67</v>
      </c>
      <c r="BP199" s="578">
        <v>1499336.02</v>
      </c>
      <c r="BQ199" s="578">
        <v>1935364.52</v>
      </c>
      <c r="BR199" s="578">
        <v>2075883.87</v>
      </c>
      <c r="BS199" s="578">
        <v>1024167.74</v>
      </c>
      <c r="BT199" s="578">
        <v>8401393.2400000002</v>
      </c>
      <c r="BU199" s="578">
        <v>1150800</v>
      </c>
      <c r="BV199" s="578">
        <v>952000</v>
      </c>
      <c r="BW199" s="578">
        <v>1203066.67</v>
      </c>
      <c r="BX199" s="578">
        <v>1519767.75</v>
      </c>
      <c r="BY199" s="578">
        <v>2734209.15</v>
      </c>
      <c r="BZ199" s="578">
        <v>1107400</v>
      </c>
      <c r="CA199" s="578">
        <v>223841.94</v>
      </c>
      <c r="CB199" s="578">
        <v>138600</v>
      </c>
      <c r="CC199" s="555">
        <f t="shared" si="40"/>
        <v>212138603.01000002</v>
      </c>
    </row>
    <row r="200" spans="1:81" s="577" customFormat="1" ht="25.5" customHeight="1">
      <c r="A200" s="574" t="s">
        <v>6821</v>
      </c>
      <c r="B200" s="549" t="s">
        <v>25</v>
      </c>
      <c r="C200" s="550" t="s">
        <v>26</v>
      </c>
      <c r="D200" s="551">
        <v>52010</v>
      </c>
      <c r="E200" s="579" t="s">
        <v>899</v>
      </c>
      <c r="F200" s="552" t="s">
        <v>231</v>
      </c>
      <c r="G200" s="553" t="s">
        <v>232</v>
      </c>
      <c r="H200" s="554">
        <v>1743822.58</v>
      </c>
      <c r="I200" s="578">
        <v>217800</v>
      </c>
      <c r="J200" s="578">
        <v>110000</v>
      </c>
      <c r="K200" s="578">
        <v>2926950.87</v>
      </c>
      <c r="L200" s="578">
        <v>217800</v>
      </c>
      <c r="M200" s="578">
        <v>108900</v>
      </c>
      <c r="N200" s="578">
        <v>3979696.77</v>
      </c>
      <c r="O200" s="578">
        <v>0</v>
      </c>
      <c r="P200" s="578">
        <v>0</v>
      </c>
      <c r="Q200" s="578">
        <v>290673.33</v>
      </c>
      <c r="R200" s="578">
        <v>123200</v>
      </c>
      <c r="S200" s="578">
        <v>464200</v>
      </c>
      <c r="T200" s="578">
        <v>0</v>
      </c>
      <c r="U200" s="578">
        <v>544500</v>
      </c>
      <c r="V200" s="578">
        <v>400400</v>
      </c>
      <c r="W200" s="578">
        <v>0</v>
      </c>
      <c r="X200" s="578">
        <v>0</v>
      </c>
      <c r="Y200" s="578">
        <v>0</v>
      </c>
      <c r="Z200" s="578">
        <v>4401050.54</v>
      </c>
      <c r="AA200" s="578">
        <v>89100</v>
      </c>
      <c r="AB200" s="578">
        <v>217800</v>
      </c>
      <c r="AC200" s="578">
        <v>217800</v>
      </c>
      <c r="AD200" s="578">
        <v>0</v>
      </c>
      <c r="AE200" s="578">
        <v>207900</v>
      </c>
      <c r="AF200" s="578">
        <v>0</v>
      </c>
      <c r="AG200" s="578">
        <v>0</v>
      </c>
      <c r="AH200" s="578">
        <v>0</v>
      </c>
      <c r="AI200" s="578">
        <v>1643400</v>
      </c>
      <c r="AJ200" s="578">
        <v>0</v>
      </c>
      <c r="AK200" s="578">
        <v>220546.67</v>
      </c>
      <c r="AL200" s="578">
        <v>0</v>
      </c>
      <c r="AM200" s="578">
        <v>0</v>
      </c>
      <c r="AN200" s="578">
        <v>0</v>
      </c>
      <c r="AO200" s="578">
        <v>1146712.8999999999</v>
      </c>
      <c r="AP200" s="578">
        <v>108900</v>
      </c>
      <c r="AQ200" s="578">
        <v>108900</v>
      </c>
      <c r="AR200" s="578">
        <v>0</v>
      </c>
      <c r="AS200" s="578">
        <v>0</v>
      </c>
      <c r="AT200" s="578">
        <v>0</v>
      </c>
      <c r="AU200" s="578">
        <v>205983.87</v>
      </c>
      <c r="AV200" s="578">
        <v>0</v>
      </c>
      <c r="AW200" s="578">
        <v>0</v>
      </c>
      <c r="AX200" s="578">
        <v>0</v>
      </c>
      <c r="AY200" s="578">
        <v>0</v>
      </c>
      <c r="AZ200" s="578">
        <v>0</v>
      </c>
      <c r="BA200" s="578">
        <v>0</v>
      </c>
      <c r="BB200" s="578">
        <v>1918428.57</v>
      </c>
      <c r="BC200" s="578">
        <v>211700</v>
      </c>
      <c r="BD200" s="578">
        <v>108900</v>
      </c>
      <c r="BE200" s="578">
        <v>2495883.87</v>
      </c>
      <c r="BF200" s="578">
        <v>866800</v>
      </c>
      <c r="BG200" s="578">
        <v>0</v>
      </c>
      <c r="BH200" s="578">
        <v>369860</v>
      </c>
      <c r="BI200" s="578">
        <v>108900</v>
      </c>
      <c r="BJ200" s="578">
        <v>99000</v>
      </c>
      <c r="BK200" s="578">
        <v>89100</v>
      </c>
      <c r="BL200" s="578">
        <v>108900</v>
      </c>
      <c r="BM200" s="578">
        <v>1197900</v>
      </c>
      <c r="BN200" s="578">
        <v>4046266.76</v>
      </c>
      <c r="BO200" s="578">
        <v>0</v>
      </c>
      <c r="BP200" s="578">
        <v>0</v>
      </c>
      <c r="BQ200" s="578">
        <v>185119.8</v>
      </c>
      <c r="BR200" s="578">
        <v>0</v>
      </c>
      <c r="BS200" s="578">
        <v>123200</v>
      </c>
      <c r="BT200" s="578">
        <v>498312.9</v>
      </c>
      <c r="BU200" s="578">
        <v>0</v>
      </c>
      <c r="BV200" s="578">
        <v>0</v>
      </c>
      <c r="BW200" s="578">
        <v>108900</v>
      </c>
      <c r="BX200" s="578">
        <v>0</v>
      </c>
      <c r="BY200" s="578">
        <v>217800</v>
      </c>
      <c r="BZ200" s="578">
        <v>0</v>
      </c>
      <c r="CA200" s="578">
        <v>0</v>
      </c>
      <c r="CB200" s="578">
        <v>0</v>
      </c>
      <c r="CC200" s="555">
        <f t="shared" si="40"/>
        <v>32451009.430000003</v>
      </c>
    </row>
    <row r="201" spans="1:81" s="577" customFormat="1" ht="25.5" customHeight="1">
      <c r="A201" s="574" t="s">
        <v>6821</v>
      </c>
      <c r="B201" s="549" t="s">
        <v>25</v>
      </c>
      <c r="C201" s="550" t="s">
        <v>26</v>
      </c>
      <c r="D201" s="551">
        <v>52010</v>
      </c>
      <c r="E201" s="579" t="s">
        <v>899</v>
      </c>
      <c r="F201" s="552" t="s">
        <v>235</v>
      </c>
      <c r="G201" s="553" t="s">
        <v>236</v>
      </c>
      <c r="H201" s="554">
        <v>0</v>
      </c>
      <c r="I201" s="554">
        <v>2192.6</v>
      </c>
      <c r="J201" s="554">
        <v>98029</v>
      </c>
      <c r="K201" s="554">
        <v>4161.6499999999996</v>
      </c>
      <c r="L201" s="554">
        <v>742.3</v>
      </c>
      <c r="M201" s="554">
        <v>0</v>
      </c>
      <c r="N201" s="554">
        <v>604292.18000000005</v>
      </c>
      <c r="O201" s="554">
        <v>710810</v>
      </c>
      <c r="P201" s="554">
        <v>0</v>
      </c>
      <c r="Q201" s="554">
        <v>64829.34</v>
      </c>
      <c r="R201" s="554">
        <v>9330</v>
      </c>
      <c r="S201" s="554">
        <v>46734.879999999997</v>
      </c>
      <c r="T201" s="554">
        <v>0</v>
      </c>
      <c r="U201" s="554">
        <v>103380.52</v>
      </c>
      <c r="V201" s="554">
        <v>0</v>
      </c>
      <c r="W201" s="554">
        <v>353.37</v>
      </c>
      <c r="X201" s="554">
        <v>0</v>
      </c>
      <c r="Y201" s="554">
        <v>0</v>
      </c>
      <c r="Z201" s="554">
        <v>161301.45000000001</v>
      </c>
      <c r="AA201" s="554">
        <v>0</v>
      </c>
      <c r="AB201" s="554">
        <v>19618.27</v>
      </c>
      <c r="AC201" s="554">
        <v>31825.8</v>
      </c>
      <c r="AD201" s="554">
        <v>0</v>
      </c>
      <c r="AE201" s="554">
        <v>0</v>
      </c>
      <c r="AF201" s="554">
        <v>0</v>
      </c>
      <c r="AG201" s="554">
        <v>0</v>
      </c>
      <c r="AH201" s="554">
        <v>0</v>
      </c>
      <c r="AI201" s="554">
        <v>341112.88</v>
      </c>
      <c r="AJ201" s="554">
        <v>0</v>
      </c>
      <c r="AK201" s="554">
        <v>0</v>
      </c>
      <c r="AL201" s="554">
        <v>0</v>
      </c>
      <c r="AM201" s="554">
        <v>0</v>
      </c>
      <c r="AN201" s="554">
        <v>0</v>
      </c>
      <c r="AO201" s="554">
        <v>970.5</v>
      </c>
      <c r="AP201" s="554">
        <v>13237.86</v>
      </c>
      <c r="AQ201" s="554">
        <v>15759.06</v>
      </c>
      <c r="AR201" s="554">
        <v>0</v>
      </c>
      <c r="AS201" s="554">
        <v>0</v>
      </c>
      <c r="AT201" s="554">
        <v>282.25</v>
      </c>
      <c r="AU201" s="554">
        <v>107353.58</v>
      </c>
      <c r="AV201" s="554">
        <v>0</v>
      </c>
      <c r="AW201" s="554">
        <v>0</v>
      </c>
      <c r="AX201" s="554">
        <v>0</v>
      </c>
      <c r="AY201" s="554">
        <v>61600</v>
      </c>
      <c r="AZ201" s="554">
        <v>0</v>
      </c>
      <c r="BA201" s="554">
        <v>0</v>
      </c>
      <c r="BB201" s="554">
        <v>479844.85</v>
      </c>
      <c r="BC201" s="554">
        <v>0</v>
      </c>
      <c r="BD201" s="554">
        <v>0</v>
      </c>
      <c r="BE201" s="554">
        <v>90474.67</v>
      </c>
      <c r="BF201" s="554">
        <v>0</v>
      </c>
      <c r="BG201" s="554">
        <v>0</v>
      </c>
      <c r="BH201" s="554">
        <v>0</v>
      </c>
      <c r="BI201" s="554">
        <v>34342.67</v>
      </c>
      <c r="BJ201" s="554">
        <v>0</v>
      </c>
      <c r="BK201" s="554">
        <v>0</v>
      </c>
      <c r="BL201" s="554">
        <v>0</v>
      </c>
      <c r="BM201" s="554">
        <v>174089.93</v>
      </c>
      <c r="BN201" s="554">
        <v>31500</v>
      </c>
      <c r="BO201" s="554">
        <v>0</v>
      </c>
      <c r="BP201" s="554">
        <v>0</v>
      </c>
      <c r="BQ201" s="554">
        <v>11122.25</v>
      </c>
      <c r="BR201" s="554">
        <v>0</v>
      </c>
      <c r="BS201" s="554">
        <v>0</v>
      </c>
      <c r="BT201" s="554">
        <v>124404.73</v>
      </c>
      <c r="BU201" s="554">
        <v>0</v>
      </c>
      <c r="BV201" s="554">
        <v>0</v>
      </c>
      <c r="BW201" s="554">
        <v>40363.26</v>
      </c>
      <c r="BX201" s="554">
        <v>19613.59</v>
      </c>
      <c r="BY201" s="554">
        <v>47853.1</v>
      </c>
      <c r="BZ201" s="554">
        <v>0</v>
      </c>
      <c r="CA201" s="554">
        <v>0</v>
      </c>
      <c r="CB201" s="554">
        <v>61600</v>
      </c>
      <c r="CC201" s="555">
        <f t="shared" si="40"/>
        <v>3513126.54</v>
      </c>
    </row>
    <row r="202" spans="1:81" s="577" customFormat="1" ht="25.5" customHeight="1">
      <c r="A202" s="574" t="s">
        <v>6821</v>
      </c>
      <c r="B202" s="549" t="s">
        <v>25</v>
      </c>
      <c r="C202" s="550" t="s">
        <v>26</v>
      </c>
      <c r="D202" s="551">
        <v>52010</v>
      </c>
      <c r="E202" s="579" t="s">
        <v>899</v>
      </c>
      <c r="F202" s="552" t="s">
        <v>237</v>
      </c>
      <c r="G202" s="553" t="s">
        <v>238</v>
      </c>
      <c r="H202" s="554">
        <v>0</v>
      </c>
      <c r="I202" s="578">
        <v>0</v>
      </c>
      <c r="J202" s="578">
        <v>0</v>
      </c>
      <c r="K202" s="578">
        <v>0</v>
      </c>
      <c r="L202" s="578">
        <v>1113.45</v>
      </c>
      <c r="M202" s="578">
        <v>0</v>
      </c>
      <c r="N202" s="578">
        <v>3734.4</v>
      </c>
      <c r="O202" s="578">
        <v>16800</v>
      </c>
      <c r="P202" s="578">
        <v>0</v>
      </c>
      <c r="Q202" s="578">
        <v>0</v>
      </c>
      <c r="R202" s="578">
        <v>0</v>
      </c>
      <c r="S202" s="578">
        <v>0</v>
      </c>
      <c r="T202" s="578">
        <v>0</v>
      </c>
      <c r="U202" s="578">
        <v>5903.37</v>
      </c>
      <c r="V202" s="578">
        <v>0</v>
      </c>
      <c r="W202" s="578">
        <v>0</v>
      </c>
      <c r="X202" s="578">
        <v>0</v>
      </c>
      <c r="Y202" s="578">
        <v>0</v>
      </c>
      <c r="Z202" s="578">
        <v>87025.47</v>
      </c>
      <c r="AA202" s="578">
        <v>0</v>
      </c>
      <c r="AB202" s="578">
        <v>0</v>
      </c>
      <c r="AC202" s="578">
        <v>0</v>
      </c>
      <c r="AD202" s="578">
        <v>0</v>
      </c>
      <c r="AE202" s="578">
        <v>0</v>
      </c>
      <c r="AF202" s="578">
        <v>0</v>
      </c>
      <c r="AG202" s="578">
        <v>0</v>
      </c>
      <c r="AH202" s="578">
        <v>0</v>
      </c>
      <c r="AI202" s="578">
        <v>37508.9</v>
      </c>
      <c r="AJ202" s="578">
        <v>23811.05</v>
      </c>
      <c r="AK202" s="578">
        <v>0</v>
      </c>
      <c r="AL202" s="578">
        <v>0</v>
      </c>
      <c r="AM202" s="578">
        <v>0</v>
      </c>
      <c r="AN202" s="578">
        <v>0</v>
      </c>
      <c r="AO202" s="578">
        <v>0</v>
      </c>
      <c r="AP202" s="578">
        <v>0</v>
      </c>
      <c r="AQ202" s="578">
        <v>0</v>
      </c>
      <c r="AR202" s="578">
        <v>0</v>
      </c>
      <c r="AS202" s="578">
        <v>0</v>
      </c>
      <c r="AT202" s="578">
        <v>0</v>
      </c>
      <c r="AU202" s="578">
        <v>57244.32</v>
      </c>
      <c r="AV202" s="578">
        <v>0</v>
      </c>
      <c r="AW202" s="578">
        <v>0</v>
      </c>
      <c r="AX202" s="578">
        <v>0</v>
      </c>
      <c r="AY202" s="578">
        <v>0</v>
      </c>
      <c r="AZ202" s="578">
        <v>0</v>
      </c>
      <c r="BA202" s="578">
        <v>0</v>
      </c>
      <c r="BB202" s="578">
        <v>0</v>
      </c>
      <c r="BC202" s="578">
        <v>0</v>
      </c>
      <c r="BD202" s="578">
        <v>0</v>
      </c>
      <c r="BE202" s="578">
        <v>0</v>
      </c>
      <c r="BF202" s="578">
        <v>0</v>
      </c>
      <c r="BG202" s="578">
        <v>0</v>
      </c>
      <c r="BH202" s="578">
        <v>0</v>
      </c>
      <c r="BI202" s="578">
        <v>0</v>
      </c>
      <c r="BJ202" s="578">
        <v>0</v>
      </c>
      <c r="BK202" s="578">
        <v>0</v>
      </c>
      <c r="BL202" s="578">
        <v>0</v>
      </c>
      <c r="BM202" s="578">
        <v>10359.299999999999</v>
      </c>
      <c r="BN202" s="578">
        <v>0</v>
      </c>
      <c r="BO202" s="578">
        <v>0</v>
      </c>
      <c r="BP202" s="578">
        <v>0</v>
      </c>
      <c r="BQ202" s="578">
        <v>0</v>
      </c>
      <c r="BR202" s="578">
        <v>0</v>
      </c>
      <c r="BS202" s="578">
        <v>0</v>
      </c>
      <c r="BT202" s="578">
        <v>0</v>
      </c>
      <c r="BU202" s="578">
        <v>0</v>
      </c>
      <c r="BV202" s="578">
        <v>0</v>
      </c>
      <c r="BW202" s="578">
        <v>0</v>
      </c>
      <c r="BX202" s="578">
        <v>0</v>
      </c>
      <c r="BY202" s="578">
        <v>0</v>
      </c>
      <c r="BZ202" s="578">
        <v>0</v>
      </c>
      <c r="CA202" s="578">
        <v>0</v>
      </c>
      <c r="CB202" s="578">
        <v>0</v>
      </c>
      <c r="CC202" s="555">
        <f t="shared" si="40"/>
        <v>243500.25999999998</v>
      </c>
    </row>
    <row r="203" spans="1:81" s="577" customFormat="1" ht="25.5" customHeight="1">
      <c r="A203" s="574" t="s">
        <v>6821</v>
      </c>
      <c r="B203" s="549" t="s">
        <v>25</v>
      </c>
      <c r="C203" s="550" t="s">
        <v>26</v>
      </c>
      <c r="D203" s="551">
        <v>52010</v>
      </c>
      <c r="E203" s="579" t="s">
        <v>899</v>
      </c>
      <c r="F203" s="552" t="s">
        <v>239</v>
      </c>
      <c r="G203" s="553" t="s">
        <v>240</v>
      </c>
      <c r="H203" s="554">
        <v>111749.88</v>
      </c>
      <c r="I203" s="554">
        <v>8824.2000000000007</v>
      </c>
      <c r="J203" s="554">
        <v>0</v>
      </c>
      <c r="K203" s="554">
        <v>28573</v>
      </c>
      <c r="L203" s="554">
        <v>6722.8</v>
      </c>
      <c r="M203" s="554">
        <v>0</v>
      </c>
      <c r="N203" s="554">
        <v>0</v>
      </c>
      <c r="O203" s="554">
        <v>0</v>
      </c>
      <c r="P203" s="554">
        <v>0</v>
      </c>
      <c r="Q203" s="554">
        <v>0</v>
      </c>
      <c r="R203" s="554">
        <v>21847.200000000001</v>
      </c>
      <c r="S203" s="554">
        <v>0</v>
      </c>
      <c r="T203" s="554">
        <v>0</v>
      </c>
      <c r="U203" s="554">
        <v>0</v>
      </c>
      <c r="V203" s="554">
        <v>0</v>
      </c>
      <c r="W203" s="554">
        <v>5042.3999999999996</v>
      </c>
      <c r="X203" s="554">
        <v>0</v>
      </c>
      <c r="Y203" s="554">
        <v>0</v>
      </c>
      <c r="Z203" s="554">
        <v>15967.6</v>
      </c>
      <c r="AA203" s="554">
        <v>0</v>
      </c>
      <c r="AB203" s="554">
        <v>14707</v>
      </c>
      <c r="AC203" s="554">
        <v>7187.6</v>
      </c>
      <c r="AD203" s="554">
        <v>0</v>
      </c>
      <c r="AE203" s="554">
        <v>7187.6</v>
      </c>
      <c r="AF203" s="554">
        <v>0</v>
      </c>
      <c r="AG203" s="554">
        <v>0</v>
      </c>
      <c r="AH203" s="554">
        <v>0</v>
      </c>
      <c r="AI203" s="554">
        <v>76329.399999999994</v>
      </c>
      <c r="AJ203" s="554">
        <v>11808.2</v>
      </c>
      <c r="AK203" s="554">
        <v>23153.599999999999</v>
      </c>
      <c r="AL203" s="554">
        <v>0</v>
      </c>
      <c r="AM203" s="554">
        <v>0</v>
      </c>
      <c r="AN203" s="554">
        <v>37811.599999999999</v>
      </c>
      <c r="AO203" s="554">
        <v>0</v>
      </c>
      <c r="AP203" s="554">
        <v>0</v>
      </c>
      <c r="AQ203" s="554">
        <v>9244.4</v>
      </c>
      <c r="AR203" s="554">
        <v>0</v>
      </c>
      <c r="AS203" s="554">
        <v>2101</v>
      </c>
      <c r="AT203" s="554">
        <v>7983.8</v>
      </c>
      <c r="AU203" s="554">
        <v>44863.8</v>
      </c>
      <c r="AV203" s="554">
        <v>0</v>
      </c>
      <c r="AW203" s="554">
        <v>0</v>
      </c>
      <c r="AX203" s="554">
        <v>5042.3999999999996</v>
      </c>
      <c r="AY203" s="554">
        <v>0</v>
      </c>
      <c r="AZ203" s="554">
        <v>3361.6</v>
      </c>
      <c r="BA203" s="554">
        <v>0</v>
      </c>
      <c r="BB203" s="554">
        <v>23103</v>
      </c>
      <c r="BC203" s="554">
        <v>0</v>
      </c>
      <c r="BD203" s="554">
        <v>0</v>
      </c>
      <c r="BE203" s="554">
        <v>0</v>
      </c>
      <c r="BF203" s="554">
        <v>0</v>
      </c>
      <c r="BG203" s="554">
        <v>0</v>
      </c>
      <c r="BH203" s="554">
        <v>0</v>
      </c>
      <c r="BI203" s="554">
        <v>0</v>
      </c>
      <c r="BJ203" s="554">
        <v>1026.8</v>
      </c>
      <c r="BK203" s="554">
        <v>0</v>
      </c>
      <c r="BL203" s="554">
        <v>0</v>
      </c>
      <c r="BM203" s="554">
        <v>93222.6</v>
      </c>
      <c r="BN203" s="554">
        <v>25787.95</v>
      </c>
      <c r="BO203" s="554">
        <v>0</v>
      </c>
      <c r="BP203" s="554">
        <v>0</v>
      </c>
      <c r="BQ203" s="554">
        <v>0</v>
      </c>
      <c r="BR203" s="554">
        <v>513.4</v>
      </c>
      <c r="BS203" s="554">
        <v>0</v>
      </c>
      <c r="BT203" s="554">
        <v>0</v>
      </c>
      <c r="BU203" s="554">
        <v>0</v>
      </c>
      <c r="BV203" s="554">
        <v>0</v>
      </c>
      <c r="BW203" s="554">
        <v>0</v>
      </c>
      <c r="BX203" s="554">
        <v>0</v>
      </c>
      <c r="BY203" s="554">
        <v>5042.3999999999996</v>
      </c>
      <c r="BZ203" s="554">
        <v>0</v>
      </c>
      <c r="CA203" s="554">
        <v>0</v>
      </c>
      <c r="CB203" s="554">
        <v>0</v>
      </c>
      <c r="CC203" s="555">
        <f t="shared" si="40"/>
        <v>598205.23</v>
      </c>
    </row>
    <row r="204" spans="1:81" s="577" customFormat="1" ht="25.5" customHeight="1">
      <c r="A204" s="574" t="s">
        <v>6821</v>
      </c>
      <c r="B204" s="549" t="s">
        <v>25</v>
      </c>
      <c r="C204" s="550" t="s">
        <v>26</v>
      </c>
      <c r="D204" s="551">
        <v>52010</v>
      </c>
      <c r="E204" s="579" t="s">
        <v>899</v>
      </c>
      <c r="F204" s="552" t="s">
        <v>241</v>
      </c>
      <c r="G204" s="553" t="s">
        <v>242</v>
      </c>
      <c r="H204" s="554">
        <v>2521.1999999999998</v>
      </c>
      <c r="I204" s="554">
        <v>3781.8</v>
      </c>
      <c r="J204" s="554">
        <v>2101</v>
      </c>
      <c r="K204" s="554">
        <v>0</v>
      </c>
      <c r="L204" s="554">
        <v>0</v>
      </c>
      <c r="M204" s="554">
        <v>0</v>
      </c>
      <c r="N204" s="554">
        <v>42527</v>
      </c>
      <c r="O204" s="554">
        <v>0</v>
      </c>
      <c r="P204" s="554">
        <v>0</v>
      </c>
      <c r="Q204" s="554">
        <v>7143.4</v>
      </c>
      <c r="R204" s="554">
        <v>8122.8</v>
      </c>
      <c r="S204" s="554">
        <v>0</v>
      </c>
      <c r="T204" s="554">
        <v>0</v>
      </c>
      <c r="U204" s="554">
        <v>3080.4</v>
      </c>
      <c r="V204" s="554">
        <v>0</v>
      </c>
      <c r="W204" s="554">
        <v>0</v>
      </c>
      <c r="X204" s="554">
        <v>0</v>
      </c>
      <c r="Y204" s="554">
        <v>0</v>
      </c>
      <c r="Z204" s="554">
        <v>10084.799999999999</v>
      </c>
      <c r="AA204" s="554">
        <v>0</v>
      </c>
      <c r="AB204" s="554">
        <v>9336</v>
      </c>
      <c r="AC204" s="554">
        <v>0</v>
      </c>
      <c r="AD204" s="554">
        <v>3080.4</v>
      </c>
      <c r="AE204" s="554">
        <v>0</v>
      </c>
      <c r="AF204" s="554">
        <v>0</v>
      </c>
      <c r="AG204" s="554">
        <v>0</v>
      </c>
      <c r="AH204" s="554">
        <v>0</v>
      </c>
      <c r="AI204" s="554">
        <v>17697.8</v>
      </c>
      <c r="AJ204" s="554">
        <v>0</v>
      </c>
      <c r="AK204" s="554">
        <v>15823.8</v>
      </c>
      <c r="AL204" s="554">
        <v>4622.2</v>
      </c>
      <c r="AM204" s="554">
        <v>0</v>
      </c>
      <c r="AN204" s="554">
        <v>0</v>
      </c>
      <c r="AO204" s="554">
        <v>0</v>
      </c>
      <c r="AP204" s="554">
        <v>0</v>
      </c>
      <c r="AQ204" s="554">
        <v>4622.2</v>
      </c>
      <c r="AR204" s="554">
        <v>31828</v>
      </c>
      <c r="AS204" s="554">
        <v>0</v>
      </c>
      <c r="AT204" s="554">
        <v>6303</v>
      </c>
      <c r="AU204" s="554">
        <v>77509</v>
      </c>
      <c r="AV204" s="554">
        <v>0</v>
      </c>
      <c r="AW204" s="554">
        <v>0</v>
      </c>
      <c r="AX204" s="554">
        <v>0</v>
      </c>
      <c r="AY204" s="554">
        <v>0</v>
      </c>
      <c r="AZ204" s="554">
        <v>0</v>
      </c>
      <c r="BA204" s="554">
        <v>0</v>
      </c>
      <c r="BB204" s="554">
        <v>0</v>
      </c>
      <c r="BC204" s="554">
        <v>0</v>
      </c>
      <c r="BD204" s="554">
        <v>0</v>
      </c>
      <c r="BE204" s="554">
        <v>0</v>
      </c>
      <c r="BF204" s="554">
        <v>0</v>
      </c>
      <c r="BG204" s="554">
        <v>0</v>
      </c>
      <c r="BH204" s="554">
        <v>0</v>
      </c>
      <c r="BI204" s="554">
        <v>8727.7999999999993</v>
      </c>
      <c r="BJ204" s="554">
        <v>0</v>
      </c>
      <c r="BK204" s="554">
        <v>0</v>
      </c>
      <c r="BL204" s="554">
        <v>0</v>
      </c>
      <c r="BM204" s="554">
        <v>20877.490000000002</v>
      </c>
      <c r="BN204" s="554">
        <v>0</v>
      </c>
      <c r="BO204" s="554">
        <v>0</v>
      </c>
      <c r="BP204" s="554">
        <v>0</v>
      </c>
      <c r="BQ204" s="554">
        <v>0</v>
      </c>
      <c r="BR204" s="554">
        <v>2053.6</v>
      </c>
      <c r="BS204" s="554">
        <v>0</v>
      </c>
      <c r="BT204" s="554">
        <v>0</v>
      </c>
      <c r="BU204" s="554">
        <v>0</v>
      </c>
      <c r="BV204" s="554">
        <v>0</v>
      </c>
      <c r="BW204" s="554">
        <v>0</v>
      </c>
      <c r="BX204" s="554">
        <v>0</v>
      </c>
      <c r="BY204" s="554">
        <v>0</v>
      </c>
      <c r="BZ204" s="554">
        <v>0</v>
      </c>
      <c r="CA204" s="554">
        <v>0</v>
      </c>
      <c r="CB204" s="554">
        <v>0</v>
      </c>
      <c r="CC204" s="555">
        <f t="shared" si="40"/>
        <v>281843.68999999994</v>
      </c>
    </row>
    <row r="205" spans="1:81" s="577" customFormat="1" ht="25.5" customHeight="1">
      <c r="A205" s="574" t="s">
        <v>6821</v>
      </c>
      <c r="B205" s="549" t="s">
        <v>25</v>
      </c>
      <c r="C205" s="550" t="s">
        <v>26</v>
      </c>
      <c r="D205" s="551">
        <v>52010</v>
      </c>
      <c r="E205" s="579" t="s">
        <v>899</v>
      </c>
      <c r="F205" s="552" t="s">
        <v>243</v>
      </c>
      <c r="G205" s="553" t="s">
        <v>244</v>
      </c>
      <c r="H205" s="554">
        <v>5374460</v>
      </c>
      <c r="I205" s="578">
        <v>2265103.67</v>
      </c>
      <c r="J205" s="578">
        <v>1824250</v>
      </c>
      <c r="K205" s="578">
        <v>1510890</v>
      </c>
      <c r="L205" s="578">
        <v>1067280</v>
      </c>
      <c r="M205" s="578">
        <v>0</v>
      </c>
      <c r="N205" s="578">
        <v>12260030</v>
      </c>
      <c r="O205" s="578">
        <v>1074970</v>
      </c>
      <c r="P205" s="578">
        <v>2658700</v>
      </c>
      <c r="Q205" s="578">
        <v>2075900.15</v>
      </c>
      <c r="R205" s="578">
        <v>1291750</v>
      </c>
      <c r="S205" s="578">
        <v>1701150</v>
      </c>
      <c r="T205" s="578">
        <v>1617990</v>
      </c>
      <c r="U205" s="578">
        <v>2263580</v>
      </c>
      <c r="V205" s="578">
        <v>713736.4</v>
      </c>
      <c r="W205" s="578">
        <v>773010</v>
      </c>
      <c r="X205" s="578">
        <v>1975790</v>
      </c>
      <c r="Y205" s="578">
        <v>0</v>
      </c>
      <c r="Z205" s="578">
        <v>7705118.7199999997</v>
      </c>
      <c r="AA205" s="578">
        <v>209930</v>
      </c>
      <c r="AB205" s="578">
        <v>1946890</v>
      </c>
      <c r="AC205" s="578">
        <v>2810390</v>
      </c>
      <c r="AD205" s="578">
        <v>518765.81</v>
      </c>
      <c r="AE205" s="578">
        <v>778240</v>
      </c>
      <c r="AF205" s="578">
        <v>513590</v>
      </c>
      <c r="AG205" s="578">
        <v>0</v>
      </c>
      <c r="AH205" s="578">
        <v>0</v>
      </c>
      <c r="AI205" s="578">
        <v>14522029.68</v>
      </c>
      <c r="AJ205" s="578">
        <v>1387800</v>
      </c>
      <c r="AK205" s="578">
        <v>1540223.2</v>
      </c>
      <c r="AL205" s="578">
        <v>501020</v>
      </c>
      <c r="AM205" s="578">
        <v>517160</v>
      </c>
      <c r="AN205" s="578">
        <v>2681724.63</v>
      </c>
      <c r="AO205" s="578">
        <v>0</v>
      </c>
      <c r="AP205" s="578">
        <v>0</v>
      </c>
      <c r="AQ205" s="578">
        <v>1283970</v>
      </c>
      <c r="AR205" s="578">
        <v>253830</v>
      </c>
      <c r="AS205" s="578">
        <v>231110</v>
      </c>
      <c r="AT205" s="578">
        <v>1036220</v>
      </c>
      <c r="AU205" s="578">
        <v>7383130</v>
      </c>
      <c r="AV205" s="578">
        <v>0</v>
      </c>
      <c r="AW205" s="578">
        <v>958651.61</v>
      </c>
      <c r="AX205" s="578">
        <v>2173450</v>
      </c>
      <c r="AY205" s="578">
        <v>493640</v>
      </c>
      <c r="AZ205" s="578">
        <v>234891.8</v>
      </c>
      <c r="BA205" s="578">
        <v>770240</v>
      </c>
      <c r="BB205" s="578">
        <v>15828330</v>
      </c>
      <c r="BC205" s="578">
        <v>1336370</v>
      </c>
      <c r="BD205" s="578">
        <v>1423800</v>
      </c>
      <c r="BE205" s="578">
        <v>2144220</v>
      </c>
      <c r="BF205" s="578">
        <v>1102630</v>
      </c>
      <c r="BG205" s="578">
        <v>1170774.68</v>
      </c>
      <c r="BH205" s="578">
        <v>2000340</v>
      </c>
      <c r="BI205" s="578">
        <v>2707450</v>
      </c>
      <c r="BJ205" s="578">
        <v>1803620</v>
      </c>
      <c r="BK205" s="578">
        <v>1209026.8</v>
      </c>
      <c r="BL205" s="578">
        <v>0</v>
      </c>
      <c r="BM205" s="578">
        <v>11468154.66</v>
      </c>
      <c r="BN205" s="578">
        <v>1943889.76</v>
      </c>
      <c r="BO205" s="578">
        <v>1551240</v>
      </c>
      <c r="BP205" s="578">
        <v>1594150</v>
      </c>
      <c r="BQ205" s="578">
        <v>1053800</v>
      </c>
      <c r="BR205" s="578">
        <v>2128450</v>
      </c>
      <c r="BS205" s="578">
        <v>0</v>
      </c>
      <c r="BT205" s="578">
        <v>2750600</v>
      </c>
      <c r="BU205" s="578">
        <v>824260</v>
      </c>
      <c r="BV205" s="578">
        <v>1598490</v>
      </c>
      <c r="BW205" s="578">
        <v>1044560</v>
      </c>
      <c r="BX205" s="578">
        <v>1618470</v>
      </c>
      <c r="BY205" s="578">
        <v>982850</v>
      </c>
      <c r="BZ205" s="578">
        <v>944890</v>
      </c>
      <c r="CA205" s="578">
        <v>0</v>
      </c>
      <c r="CB205" s="578">
        <v>0</v>
      </c>
      <c r="CC205" s="555">
        <f t="shared" si="40"/>
        <v>151130971.56999999</v>
      </c>
    </row>
    <row r="206" spans="1:81" s="577" customFormat="1" ht="25.5" customHeight="1">
      <c r="A206" s="574" t="s">
        <v>6821</v>
      </c>
      <c r="B206" s="549" t="s">
        <v>25</v>
      </c>
      <c r="C206" s="550" t="s">
        <v>26</v>
      </c>
      <c r="D206" s="551">
        <v>52010</v>
      </c>
      <c r="E206" s="579" t="s">
        <v>899</v>
      </c>
      <c r="F206" s="552" t="s">
        <v>245</v>
      </c>
      <c r="G206" s="553" t="s">
        <v>246</v>
      </c>
      <c r="H206" s="554">
        <v>11132440</v>
      </c>
      <c r="I206" s="578">
        <v>1335378.53</v>
      </c>
      <c r="J206" s="578">
        <v>860340</v>
      </c>
      <c r="K206" s="578">
        <v>337570</v>
      </c>
      <c r="L206" s="578">
        <v>876110</v>
      </c>
      <c r="M206" s="578">
        <v>0</v>
      </c>
      <c r="N206" s="578">
        <v>12852720</v>
      </c>
      <c r="O206" s="578">
        <v>2916760</v>
      </c>
      <c r="P206" s="578">
        <v>282370</v>
      </c>
      <c r="Q206" s="578">
        <v>1350280</v>
      </c>
      <c r="R206" s="578">
        <v>1632510</v>
      </c>
      <c r="S206" s="578">
        <v>961418.71</v>
      </c>
      <c r="T206" s="578">
        <v>939812.4</v>
      </c>
      <c r="U206" s="578">
        <v>1861038.71</v>
      </c>
      <c r="V206" s="578">
        <v>0</v>
      </c>
      <c r="W206" s="578">
        <v>1347970</v>
      </c>
      <c r="X206" s="578">
        <v>543220</v>
      </c>
      <c r="Y206" s="578">
        <v>0</v>
      </c>
      <c r="Z206" s="578">
        <v>5849140</v>
      </c>
      <c r="AA206" s="578">
        <v>194860</v>
      </c>
      <c r="AB206" s="578">
        <v>1040380</v>
      </c>
      <c r="AC206" s="578">
        <v>2543310</v>
      </c>
      <c r="AD206" s="578">
        <v>594478.71</v>
      </c>
      <c r="AE206" s="578">
        <v>322710</v>
      </c>
      <c r="AF206" s="578">
        <v>500050</v>
      </c>
      <c r="AG206" s="578">
        <v>0</v>
      </c>
      <c r="AH206" s="578">
        <v>0</v>
      </c>
      <c r="AI206" s="578">
        <v>10447080</v>
      </c>
      <c r="AJ206" s="578">
        <v>329180</v>
      </c>
      <c r="AK206" s="578">
        <v>282370</v>
      </c>
      <c r="AL206" s="578">
        <v>1451770.6</v>
      </c>
      <c r="AM206" s="578">
        <v>0</v>
      </c>
      <c r="AN206" s="578">
        <v>970195.37</v>
      </c>
      <c r="AO206" s="578">
        <v>0</v>
      </c>
      <c r="AP206" s="578">
        <v>1481790</v>
      </c>
      <c r="AQ206" s="578">
        <v>809740</v>
      </c>
      <c r="AR206" s="578">
        <v>1359850</v>
      </c>
      <c r="AS206" s="578">
        <v>829210</v>
      </c>
      <c r="AT206" s="578">
        <v>495620</v>
      </c>
      <c r="AU206" s="578">
        <v>11143850</v>
      </c>
      <c r="AV206" s="578">
        <v>1719730</v>
      </c>
      <c r="AW206" s="578">
        <v>370850</v>
      </c>
      <c r="AX206" s="578">
        <v>571110</v>
      </c>
      <c r="AY206" s="578">
        <v>932430</v>
      </c>
      <c r="AZ206" s="578">
        <v>0</v>
      </c>
      <c r="BA206" s="578">
        <v>607630</v>
      </c>
      <c r="BB206" s="578">
        <v>0</v>
      </c>
      <c r="BC206" s="578">
        <v>0</v>
      </c>
      <c r="BD206" s="578">
        <v>265650</v>
      </c>
      <c r="BE206" s="578">
        <v>0</v>
      </c>
      <c r="BF206" s="578">
        <v>773230</v>
      </c>
      <c r="BG206" s="578">
        <v>0</v>
      </c>
      <c r="BH206" s="578">
        <v>953650</v>
      </c>
      <c r="BI206" s="578">
        <v>0</v>
      </c>
      <c r="BJ206" s="578">
        <v>1027970</v>
      </c>
      <c r="BK206" s="578">
        <v>539871.6</v>
      </c>
      <c r="BL206" s="578">
        <v>0</v>
      </c>
      <c r="BM206" s="578">
        <v>7491314.6699999999</v>
      </c>
      <c r="BN206" s="578">
        <v>716940</v>
      </c>
      <c r="BO206" s="578">
        <v>601051</v>
      </c>
      <c r="BP206" s="578">
        <v>0</v>
      </c>
      <c r="BQ206" s="578">
        <v>0</v>
      </c>
      <c r="BR206" s="578">
        <v>575980</v>
      </c>
      <c r="BS206" s="578">
        <v>1647890</v>
      </c>
      <c r="BT206" s="578">
        <v>1131240</v>
      </c>
      <c r="BU206" s="578">
        <v>1348420.97</v>
      </c>
      <c r="BV206" s="578">
        <v>544180</v>
      </c>
      <c r="BW206" s="578">
        <v>0</v>
      </c>
      <c r="BX206" s="578">
        <v>1030830</v>
      </c>
      <c r="BY206" s="578">
        <v>320210</v>
      </c>
      <c r="BZ206" s="578">
        <v>516010</v>
      </c>
      <c r="CA206" s="578">
        <v>0</v>
      </c>
      <c r="CB206" s="578">
        <v>0</v>
      </c>
      <c r="CC206" s="555">
        <f t="shared" si="40"/>
        <v>103561711.27</v>
      </c>
    </row>
    <row r="207" spans="1:81" s="577" customFormat="1" ht="25.5" customHeight="1">
      <c r="A207" s="574" t="s">
        <v>6821</v>
      </c>
      <c r="B207" s="549" t="s">
        <v>25</v>
      </c>
      <c r="C207" s="550" t="s">
        <v>26</v>
      </c>
      <c r="D207" s="551">
        <v>52010</v>
      </c>
      <c r="E207" s="579" t="s">
        <v>899</v>
      </c>
      <c r="F207" s="552" t="s">
        <v>247</v>
      </c>
      <c r="G207" s="553" t="s">
        <v>1012</v>
      </c>
      <c r="H207" s="554">
        <v>1370486</v>
      </c>
      <c r="I207" s="578">
        <v>0</v>
      </c>
      <c r="J207" s="578">
        <v>940900</v>
      </c>
      <c r="K207" s="578">
        <v>0</v>
      </c>
      <c r="L207" s="578">
        <v>0</v>
      </c>
      <c r="M207" s="578">
        <v>0</v>
      </c>
      <c r="N207" s="578">
        <v>5113136.58</v>
      </c>
      <c r="O207" s="578">
        <v>0</v>
      </c>
      <c r="P207" s="578">
        <v>0</v>
      </c>
      <c r="Q207" s="578">
        <v>762731.29</v>
      </c>
      <c r="R207" s="578">
        <v>0</v>
      </c>
      <c r="S207" s="578">
        <v>0</v>
      </c>
      <c r="T207" s="578">
        <v>176660</v>
      </c>
      <c r="U207" s="578">
        <v>406620</v>
      </c>
      <c r="V207" s="578">
        <v>0</v>
      </c>
      <c r="W207" s="578">
        <v>0</v>
      </c>
      <c r="X207" s="578">
        <v>245675</v>
      </c>
      <c r="Y207" s="578">
        <v>0</v>
      </c>
      <c r="Z207" s="578">
        <v>2938818.32</v>
      </c>
      <c r="AA207" s="578">
        <v>533220</v>
      </c>
      <c r="AB207" s="578">
        <v>0</v>
      </c>
      <c r="AC207" s="578">
        <v>2445756.81</v>
      </c>
      <c r="AD207" s="578">
        <v>405200</v>
      </c>
      <c r="AE207" s="578">
        <v>0</v>
      </c>
      <c r="AF207" s="578">
        <v>0</v>
      </c>
      <c r="AG207" s="578">
        <v>276839.33</v>
      </c>
      <c r="AH207" s="578">
        <v>0</v>
      </c>
      <c r="AI207" s="578">
        <v>6516488.25</v>
      </c>
      <c r="AJ207" s="578">
        <v>0</v>
      </c>
      <c r="AK207" s="578">
        <v>0</v>
      </c>
      <c r="AL207" s="578">
        <v>0</v>
      </c>
      <c r="AM207" s="578">
        <v>0</v>
      </c>
      <c r="AN207" s="578">
        <v>0</v>
      </c>
      <c r="AO207" s="578">
        <v>45500</v>
      </c>
      <c r="AP207" s="578">
        <v>198000</v>
      </c>
      <c r="AQ207" s="578">
        <v>0</v>
      </c>
      <c r="AR207" s="578">
        <v>250250</v>
      </c>
      <c r="AS207" s="578">
        <v>0</v>
      </c>
      <c r="AT207" s="578">
        <v>0</v>
      </c>
      <c r="AU207" s="578">
        <v>781367</v>
      </c>
      <c r="AV207" s="578">
        <v>0</v>
      </c>
      <c r="AW207" s="578">
        <v>0</v>
      </c>
      <c r="AX207" s="578">
        <v>0</v>
      </c>
      <c r="AY207" s="578">
        <v>250100</v>
      </c>
      <c r="AZ207" s="578">
        <v>227500</v>
      </c>
      <c r="BA207" s="578">
        <v>250250</v>
      </c>
      <c r="BB207" s="578">
        <v>11642318.640000001</v>
      </c>
      <c r="BC207" s="578">
        <v>188666.13</v>
      </c>
      <c r="BD207" s="578">
        <v>0</v>
      </c>
      <c r="BE207" s="578">
        <v>0</v>
      </c>
      <c r="BF207" s="578">
        <v>250175</v>
      </c>
      <c r="BG207" s="578">
        <v>0</v>
      </c>
      <c r="BH207" s="578">
        <v>240750</v>
      </c>
      <c r="BI207" s="578">
        <v>6580</v>
      </c>
      <c r="BJ207" s="578">
        <v>163800</v>
      </c>
      <c r="BK207" s="578">
        <v>329583.73</v>
      </c>
      <c r="BL207" s="578">
        <v>0</v>
      </c>
      <c r="BM207" s="578">
        <v>2036960</v>
      </c>
      <c r="BN207" s="578">
        <v>1127170.5</v>
      </c>
      <c r="BO207" s="578">
        <v>285070.53999999998</v>
      </c>
      <c r="BP207" s="578">
        <v>107464.35</v>
      </c>
      <c r="BQ207" s="578">
        <v>0</v>
      </c>
      <c r="BR207" s="578">
        <v>45510</v>
      </c>
      <c r="BS207" s="578">
        <v>0</v>
      </c>
      <c r="BT207" s="578">
        <v>1104400.43</v>
      </c>
      <c r="BU207" s="578">
        <v>250550</v>
      </c>
      <c r="BV207" s="578">
        <v>250250</v>
      </c>
      <c r="BW207" s="578">
        <v>415496.66</v>
      </c>
      <c r="BX207" s="578">
        <v>0</v>
      </c>
      <c r="BY207" s="578">
        <v>648125</v>
      </c>
      <c r="BZ207" s="578">
        <v>0</v>
      </c>
      <c r="CA207" s="578">
        <v>0</v>
      </c>
      <c r="CB207" s="578">
        <v>0</v>
      </c>
      <c r="CC207" s="555">
        <f t="shared" si="40"/>
        <v>43228369.559999995</v>
      </c>
    </row>
    <row r="208" spans="1:81" s="577" customFormat="1" ht="25.5" customHeight="1">
      <c r="A208" s="574" t="s">
        <v>6821</v>
      </c>
      <c r="B208" s="549" t="s">
        <v>25</v>
      </c>
      <c r="C208" s="550" t="s">
        <v>26</v>
      </c>
      <c r="D208" s="551">
        <v>52010</v>
      </c>
      <c r="E208" s="579" t="s">
        <v>899</v>
      </c>
      <c r="F208" s="552" t="s">
        <v>248</v>
      </c>
      <c r="G208" s="553" t="s">
        <v>6823</v>
      </c>
      <c r="H208" s="554">
        <v>7189567</v>
      </c>
      <c r="I208" s="578">
        <v>809328</v>
      </c>
      <c r="J208" s="578">
        <v>1923017.49</v>
      </c>
      <c r="K208" s="578">
        <v>736505</v>
      </c>
      <c r="L208" s="578">
        <v>244530</v>
      </c>
      <c r="M208" s="578">
        <v>204975</v>
      </c>
      <c r="N208" s="578">
        <v>9003485.6199999992</v>
      </c>
      <c r="O208" s="578">
        <v>930710</v>
      </c>
      <c r="P208" s="578">
        <v>376450</v>
      </c>
      <c r="Q208" s="578">
        <v>1657040</v>
      </c>
      <c r="R208" s="578">
        <v>432190</v>
      </c>
      <c r="S208" s="578">
        <v>253110</v>
      </c>
      <c r="T208" s="578">
        <v>294258</v>
      </c>
      <c r="U208" s="578">
        <v>209880</v>
      </c>
      <c r="V208" s="578">
        <v>446750</v>
      </c>
      <c r="W208" s="578">
        <v>904885</v>
      </c>
      <c r="X208" s="578">
        <v>529050</v>
      </c>
      <c r="Y208" s="578">
        <v>269215</v>
      </c>
      <c r="Z208" s="578">
        <v>5914926.9900000002</v>
      </c>
      <c r="AA208" s="578">
        <v>1824797.33</v>
      </c>
      <c r="AB208" s="578">
        <v>216150</v>
      </c>
      <c r="AC208" s="578">
        <v>0</v>
      </c>
      <c r="AD208" s="578">
        <v>407921.67</v>
      </c>
      <c r="AE208" s="578">
        <v>0</v>
      </c>
      <c r="AF208" s="578">
        <v>442420</v>
      </c>
      <c r="AG208" s="578">
        <v>391940</v>
      </c>
      <c r="AH208" s="578">
        <v>0</v>
      </c>
      <c r="AI208" s="578">
        <v>9431929.3200000003</v>
      </c>
      <c r="AJ208" s="578">
        <v>521180</v>
      </c>
      <c r="AK208" s="578">
        <v>214740</v>
      </c>
      <c r="AL208" s="578">
        <v>236350</v>
      </c>
      <c r="AM208" s="578">
        <v>305567.90000000002</v>
      </c>
      <c r="AN208" s="578">
        <v>398239.35</v>
      </c>
      <c r="AO208" s="578">
        <v>309980</v>
      </c>
      <c r="AP208" s="578">
        <v>469621.65</v>
      </c>
      <c r="AQ208" s="578">
        <v>727599.35</v>
      </c>
      <c r="AR208" s="578">
        <v>585200</v>
      </c>
      <c r="AS208" s="578">
        <v>304639.34999999998</v>
      </c>
      <c r="AT208" s="578">
        <v>348059.35</v>
      </c>
      <c r="AU208" s="578">
        <v>4769021.9400000004</v>
      </c>
      <c r="AV208" s="578">
        <v>205305</v>
      </c>
      <c r="AW208" s="578">
        <v>451990</v>
      </c>
      <c r="AX208" s="578">
        <v>420310</v>
      </c>
      <c r="AY208" s="578">
        <v>301950</v>
      </c>
      <c r="AZ208" s="578">
        <v>555314.52</v>
      </c>
      <c r="BA208" s="578">
        <v>392360</v>
      </c>
      <c r="BB208" s="578">
        <v>0</v>
      </c>
      <c r="BC208" s="578">
        <v>950917.08</v>
      </c>
      <c r="BD208" s="578">
        <v>480040</v>
      </c>
      <c r="BE208" s="578">
        <v>1002972.9</v>
      </c>
      <c r="BF208" s="578">
        <v>528315</v>
      </c>
      <c r="BG208" s="578">
        <v>317799.03000000003</v>
      </c>
      <c r="BH208" s="578">
        <v>936861.93</v>
      </c>
      <c r="BI208" s="578">
        <v>817440</v>
      </c>
      <c r="BJ208" s="578">
        <v>250022</v>
      </c>
      <c r="BK208" s="578">
        <v>315983.40000000002</v>
      </c>
      <c r="BL208" s="578">
        <v>271040</v>
      </c>
      <c r="BM208" s="578">
        <v>5590981.3899999997</v>
      </c>
      <c r="BN208" s="578">
        <v>2021831.22</v>
      </c>
      <c r="BO208" s="578">
        <v>871110.09</v>
      </c>
      <c r="BP208" s="578">
        <v>640801.97</v>
      </c>
      <c r="BQ208" s="578">
        <v>527833.35</v>
      </c>
      <c r="BR208" s="578">
        <v>472529.35</v>
      </c>
      <c r="BS208" s="578">
        <v>738100</v>
      </c>
      <c r="BT208" s="578">
        <v>4301084</v>
      </c>
      <c r="BU208" s="578">
        <v>766840</v>
      </c>
      <c r="BV208" s="578">
        <v>517040</v>
      </c>
      <c r="BW208" s="578">
        <v>1008440</v>
      </c>
      <c r="BX208" s="578">
        <v>847550</v>
      </c>
      <c r="BY208" s="578">
        <v>3033912.91</v>
      </c>
      <c r="BZ208" s="578">
        <v>1051050</v>
      </c>
      <c r="CA208" s="578">
        <v>213180</v>
      </c>
      <c r="CB208" s="578">
        <v>436590</v>
      </c>
      <c r="CC208" s="555">
        <f t="shared" si="40"/>
        <v>85472725.449999988</v>
      </c>
    </row>
    <row r="209" spans="1:81" s="577" customFormat="1" ht="25.5" customHeight="1">
      <c r="A209" s="574" t="s">
        <v>6821</v>
      </c>
      <c r="B209" s="549" t="s">
        <v>25</v>
      </c>
      <c r="C209" s="550" t="s">
        <v>26</v>
      </c>
      <c r="D209" s="551">
        <v>52010</v>
      </c>
      <c r="E209" s="579" t="s">
        <v>899</v>
      </c>
      <c r="F209" s="552" t="s">
        <v>249</v>
      </c>
      <c r="G209" s="553" t="s">
        <v>1014</v>
      </c>
      <c r="H209" s="554">
        <v>87595.33</v>
      </c>
      <c r="I209" s="578">
        <v>5900</v>
      </c>
      <c r="J209" s="578">
        <v>0</v>
      </c>
      <c r="K209" s="578">
        <v>26720</v>
      </c>
      <c r="L209" s="578">
        <v>0</v>
      </c>
      <c r="M209" s="578">
        <v>0</v>
      </c>
      <c r="N209" s="578">
        <v>156645</v>
      </c>
      <c r="O209" s="578">
        <v>0</v>
      </c>
      <c r="P209" s="578">
        <v>0</v>
      </c>
      <c r="Q209" s="578">
        <v>48005</v>
      </c>
      <c r="R209" s="578">
        <v>0</v>
      </c>
      <c r="S209" s="578">
        <v>18660</v>
      </c>
      <c r="T209" s="578">
        <v>3907.17</v>
      </c>
      <c r="U209" s="578">
        <v>44306.7</v>
      </c>
      <c r="V209" s="578">
        <v>0</v>
      </c>
      <c r="W209" s="578">
        <v>416900</v>
      </c>
      <c r="X209" s="578">
        <v>0</v>
      </c>
      <c r="Y209" s="578">
        <v>0</v>
      </c>
      <c r="Z209" s="578">
        <v>11730.5</v>
      </c>
      <c r="AA209" s="578">
        <v>8761.6200000000008</v>
      </c>
      <c r="AB209" s="578">
        <v>0</v>
      </c>
      <c r="AC209" s="578">
        <v>21917.17</v>
      </c>
      <c r="AD209" s="578">
        <v>0</v>
      </c>
      <c r="AE209" s="578">
        <v>1470</v>
      </c>
      <c r="AF209" s="578">
        <v>0</v>
      </c>
      <c r="AG209" s="578">
        <v>6420</v>
      </c>
      <c r="AH209" s="578">
        <v>4040</v>
      </c>
      <c r="AI209" s="578">
        <v>60040</v>
      </c>
      <c r="AJ209" s="578">
        <v>0</v>
      </c>
      <c r="AK209" s="578">
        <v>0</v>
      </c>
      <c r="AL209" s="578">
        <v>19340</v>
      </c>
      <c r="AM209" s="578">
        <v>0</v>
      </c>
      <c r="AN209" s="578">
        <v>0</v>
      </c>
      <c r="AO209" s="578">
        <v>48535</v>
      </c>
      <c r="AP209" s="578">
        <v>0</v>
      </c>
      <c r="AQ209" s="578">
        <v>25960</v>
      </c>
      <c r="AR209" s="578">
        <v>11200</v>
      </c>
      <c r="AS209" s="578">
        <v>1309297.32</v>
      </c>
      <c r="AT209" s="578">
        <v>0</v>
      </c>
      <c r="AU209" s="578">
        <v>27630</v>
      </c>
      <c r="AV209" s="578">
        <v>0</v>
      </c>
      <c r="AW209" s="578">
        <v>12140</v>
      </c>
      <c r="AX209" s="578">
        <v>18895</v>
      </c>
      <c r="AY209" s="578">
        <v>0</v>
      </c>
      <c r="AZ209" s="578">
        <v>0</v>
      </c>
      <c r="BA209" s="578">
        <v>0</v>
      </c>
      <c r="BB209" s="578">
        <v>44010</v>
      </c>
      <c r="BC209" s="578">
        <v>16560</v>
      </c>
      <c r="BD209" s="578">
        <v>0</v>
      </c>
      <c r="BE209" s="578">
        <v>0</v>
      </c>
      <c r="BF209" s="578">
        <v>0</v>
      </c>
      <c r="BG209" s="578">
        <v>0</v>
      </c>
      <c r="BH209" s="578">
        <v>0</v>
      </c>
      <c r="BI209" s="578">
        <v>34365</v>
      </c>
      <c r="BJ209" s="578">
        <v>5660</v>
      </c>
      <c r="BK209" s="578">
        <v>0</v>
      </c>
      <c r="BL209" s="578">
        <v>25375</v>
      </c>
      <c r="BM209" s="578">
        <v>194842.5</v>
      </c>
      <c r="BN209" s="578">
        <v>0</v>
      </c>
      <c r="BO209" s="578">
        <v>0</v>
      </c>
      <c r="BP209" s="578">
        <v>0</v>
      </c>
      <c r="BQ209" s="578">
        <v>0</v>
      </c>
      <c r="BR209" s="578">
        <v>15455</v>
      </c>
      <c r="BS209" s="578">
        <v>2155</v>
      </c>
      <c r="BT209" s="578">
        <v>0</v>
      </c>
      <c r="BU209" s="578">
        <v>5445</v>
      </c>
      <c r="BV209" s="578">
        <v>7915</v>
      </c>
      <c r="BW209" s="578">
        <v>14035</v>
      </c>
      <c r="BX209" s="578">
        <v>1050</v>
      </c>
      <c r="BY209" s="578">
        <v>33930</v>
      </c>
      <c r="BZ209" s="578">
        <v>0</v>
      </c>
      <c r="CA209" s="578">
        <v>0</v>
      </c>
      <c r="CB209" s="578">
        <v>0</v>
      </c>
      <c r="CC209" s="555">
        <f t="shared" si="40"/>
        <v>2796813.31</v>
      </c>
    </row>
    <row r="210" spans="1:81" s="577" customFormat="1" ht="25.5" customHeight="1">
      <c r="A210" s="574" t="s">
        <v>6821</v>
      </c>
      <c r="B210" s="549" t="s">
        <v>25</v>
      </c>
      <c r="C210" s="550" t="s">
        <v>26</v>
      </c>
      <c r="D210" s="551">
        <v>52010</v>
      </c>
      <c r="E210" s="579" t="s">
        <v>899</v>
      </c>
      <c r="F210" s="552" t="s">
        <v>250</v>
      </c>
      <c r="G210" s="553" t="s">
        <v>1015</v>
      </c>
      <c r="H210" s="554">
        <v>0</v>
      </c>
      <c r="I210" s="554">
        <v>0</v>
      </c>
      <c r="J210" s="554">
        <v>98630</v>
      </c>
      <c r="K210" s="554">
        <v>0</v>
      </c>
      <c r="L210" s="554">
        <v>0</v>
      </c>
      <c r="M210" s="554">
        <v>330</v>
      </c>
      <c r="N210" s="554">
        <v>0</v>
      </c>
      <c r="O210" s="554">
        <v>0</v>
      </c>
      <c r="P210" s="554">
        <v>0</v>
      </c>
      <c r="Q210" s="554">
        <v>0</v>
      </c>
      <c r="R210" s="554">
        <v>0</v>
      </c>
      <c r="S210" s="554">
        <v>0</v>
      </c>
      <c r="T210" s="554">
        <v>9240</v>
      </c>
      <c r="U210" s="554">
        <v>5903.37</v>
      </c>
      <c r="V210" s="554">
        <v>0</v>
      </c>
      <c r="W210" s="554">
        <v>170500</v>
      </c>
      <c r="X210" s="554">
        <v>0</v>
      </c>
      <c r="Y210" s="554">
        <v>0</v>
      </c>
      <c r="Z210" s="554">
        <v>19464.5</v>
      </c>
      <c r="AA210" s="554">
        <v>7251.3</v>
      </c>
      <c r="AB210" s="554">
        <v>0</v>
      </c>
      <c r="AC210" s="554">
        <v>0</v>
      </c>
      <c r="AD210" s="554">
        <v>11550</v>
      </c>
      <c r="AE210" s="554">
        <v>0</v>
      </c>
      <c r="AF210" s="554">
        <v>4245</v>
      </c>
      <c r="AG210" s="554">
        <v>0</v>
      </c>
      <c r="AH210" s="554">
        <v>0</v>
      </c>
      <c r="AI210" s="554">
        <v>2970</v>
      </c>
      <c r="AJ210" s="554">
        <v>0</v>
      </c>
      <c r="AK210" s="554">
        <v>0</v>
      </c>
      <c r="AL210" s="554">
        <v>0</v>
      </c>
      <c r="AM210" s="554">
        <v>0</v>
      </c>
      <c r="AN210" s="554">
        <v>0</v>
      </c>
      <c r="AO210" s="554">
        <v>0</v>
      </c>
      <c r="AP210" s="554">
        <v>0</v>
      </c>
      <c r="AQ210" s="554">
        <v>0</v>
      </c>
      <c r="AR210" s="554">
        <v>0</v>
      </c>
      <c r="AS210" s="554">
        <v>0</v>
      </c>
      <c r="AT210" s="554">
        <v>0</v>
      </c>
      <c r="AU210" s="554">
        <v>35960</v>
      </c>
      <c r="AV210" s="554">
        <v>0</v>
      </c>
      <c r="AW210" s="554">
        <v>0</v>
      </c>
      <c r="AX210" s="554">
        <v>0</v>
      </c>
      <c r="AY210" s="554">
        <v>0</v>
      </c>
      <c r="AZ210" s="554">
        <v>0</v>
      </c>
      <c r="BA210" s="554">
        <v>0</v>
      </c>
      <c r="BB210" s="554">
        <v>0</v>
      </c>
      <c r="BC210" s="554">
        <v>0</v>
      </c>
      <c r="BD210" s="554">
        <v>0</v>
      </c>
      <c r="BE210" s="554">
        <v>0</v>
      </c>
      <c r="BF210" s="554">
        <v>0</v>
      </c>
      <c r="BG210" s="554">
        <v>0</v>
      </c>
      <c r="BH210" s="554">
        <v>0</v>
      </c>
      <c r="BI210" s="554">
        <v>0</v>
      </c>
      <c r="BJ210" s="554">
        <v>0</v>
      </c>
      <c r="BK210" s="554">
        <v>0</v>
      </c>
      <c r="BL210" s="554">
        <v>0</v>
      </c>
      <c r="BM210" s="554">
        <v>0</v>
      </c>
      <c r="BN210" s="554">
        <v>0</v>
      </c>
      <c r="BO210" s="554">
        <v>0</v>
      </c>
      <c r="BP210" s="554">
        <v>0</v>
      </c>
      <c r="BQ210" s="554">
        <v>0</v>
      </c>
      <c r="BR210" s="554">
        <v>16015</v>
      </c>
      <c r="BS210" s="554">
        <v>0</v>
      </c>
      <c r="BT210" s="554">
        <v>39355</v>
      </c>
      <c r="BU210" s="554">
        <v>0</v>
      </c>
      <c r="BV210" s="554">
        <v>0</v>
      </c>
      <c r="BW210" s="554">
        <v>0</v>
      </c>
      <c r="BX210" s="554">
        <v>4015</v>
      </c>
      <c r="BY210" s="554">
        <v>1990.54</v>
      </c>
      <c r="BZ210" s="554">
        <v>0</v>
      </c>
      <c r="CA210" s="554">
        <v>0</v>
      </c>
      <c r="CB210" s="554">
        <v>0</v>
      </c>
      <c r="CC210" s="555">
        <f t="shared" si="40"/>
        <v>427419.70999999996</v>
      </c>
    </row>
    <row r="211" spans="1:81" s="577" customFormat="1" ht="25.5" customHeight="1">
      <c r="A211" s="574" t="s">
        <v>6821</v>
      </c>
      <c r="B211" s="549" t="s">
        <v>25</v>
      </c>
      <c r="C211" s="550" t="s">
        <v>26</v>
      </c>
      <c r="D211" s="551">
        <v>52010</v>
      </c>
      <c r="E211" s="579" t="s">
        <v>899</v>
      </c>
      <c r="F211" s="552" t="s">
        <v>251</v>
      </c>
      <c r="G211" s="553" t="s">
        <v>1016</v>
      </c>
      <c r="H211" s="593">
        <v>0</v>
      </c>
      <c r="I211" s="593">
        <v>0</v>
      </c>
      <c r="J211" s="593">
        <v>0</v>
      </c>
      <c r="K211" s="593">
        <v>0</v>
      </c>
      <c r="L211" s="593">
        <v>0</v>
      </c>
      <c r="M211" s="593">
        <v>0</v>
      </c>
      <c r="N211" s="593">
        <v>0</v>
      </c>
      <c r="O211" s="593">
        <v>0</v>
      </c>
      <c r="P211" s="593">
        <v>0</v>
      </c>
      <c r="Q211" s="593">
        <v>0</v>
      </c>
      <c r="R211" s="593">
        <v>0</v>
      </c>
      <c r="S211" s="593">
        <v>0</v>
      </c>
      <c r="T211" s="593">
        <v>0</v>
      </c>
      <c r="U211" s="593">
        <v>0</v>
      </c>
      <c r="V211" s="593">
        <v>0</v>
      </c>
      <c r="W211" s="593">
        <v>0</v>
      </c>
      <c r="X211" s="593">
        <v>0</v>
      </c>
      <c r="Y211" s="593">
        <v>0</v>
      </c>
      <c r="Z211" s="593">
        <v>0</v>
      </c>
      <c r="AA211" s="593">
        <v>0</v>
      </c>
      <c r="AB211" s="593">
        <v>0</v>
      </c>
      <c r="AC211" s="593">
        <v>0</v>
      </c>
      <c r="AD211" s="593">
        <v>0</v>
      </c>
      <c r="AE211" s="593">
        <v>0</v>
      </c>
      <c r="AF211" s="593">
        <v>0</v>
      </c>
      <c r="AG211" s="593">
        <v>0</v>
      </c>
      <c r="AH211" s="593">
        <v>0</v>
      </c>
      <c r="AI211" s="593">
        <v>0</v>
      </c>
      <c r="AJ211" s="593">
        <v>0</v>
      </c>
      <c r="AK211" s="593">
        <v>0</v>
      </c>
      <c r="AL211" s="593">
        <v>0</v>
      </c>
      <c r="AM211" s="593">
        <v>0</v>
      </c>
      <c r="AN211" s="593">
        <v>0</v>
      </c>
      <c r="AO211" s="593">
        <v>0</v>
      </c>
      <c r="AP211" s="593">
        <v>0</v>
      </c>
      <c r="AQ211" s="593">
        <v>0</v>
      </c>
      <c r="AR211" s="593">
        <v>0</v>
      </c>
      <c r="AS211" s="593">
        <v>0</v>
      </c>
      <c r="AT211" s="593">
        <v>0</v>
      </c>
      <c r="AU211" s="593">
        <v>0</v>
      </c>
      <c r="AV211" s="593">
        <v>0</v>
      </c>
      <c r="AW211" s="593">
        <v>0</v>
      </c>
      <c r="AX211" s="593">
        <v>0</v>
      </c>
      <c r="AY211" s="593">
        <v>0</v>
      </c>
      <c r="AZ211" s="593">
        <v>0</v>
      </c>
      <c r="BA211" s="593">
        <v>0</v>
      </c>
      <c r="BB211" s="593">
        <v>0</v>
      </c>
      <c r="BC211" s="593">
        <v>0</v>
      </c>
      <c r="BD211" s="593">
        <v>0</v>
      </c>
      <c r="BE211" s="593">
        <v>0</v>
      </c>
      <c r="BF211" s="593">
        <v>0</v>
      </c>
      <c r="BG211" s="593">
        <v>0</v>
      </c>
      <c r="BH211" s="593">
        <v>0</v>
      </c>
      <c r="BI211" s="593">
        <v>0</v>
      </c>
      <c r="BJ211" s="593">
        <v>0</v>
      </c>
      <c r="BK211" s="593">
        <v>0</v>
      </c>
      <c r="BL211" s="593">
        <v>0</v>
      </c>
      <c r="BM211" s="593">
        <v>0</v>
      </c>
      <c r="BN211" s="593">
        <v>0</v>
      </c>
      <c r="BO211" s="593">
        <v>0</v>
      </c>
      <c r="BP211" s="593">
        <v>0</v>
      </c>
      <c r="BQ211" s="593">
        <v>0</v>
      </c>
      <c r="BR211" s="593">
        <v>0</v>
      </c>
      <c r="BS211" s="593">
        <v>0</v>
      </c>
      <c r="BT211" s="593">
        <v>0</v>
      </c>
      <c r="BU211" s="593">
        <v>0</v>
      </c>
      <c r="BV211" s="593">
        <v>0</v>
      </c>
      <c r="BW211" s="593">
        <v>0</v>
      </c>
      <c r="BX211" s="593">
        <v>0</v>
      </c>
      <c r="BY211" s="593">
        <v>0</v>
      </c>
      <c r="BZ211" s="593">
        <v>0</v>
      </c>
      <c r="CA211" s="593">
        <v>0</v>
      </c>
      <c r="CB211" s="593">
        <v>0</v>
      </c>
      <c r="CC211" s="555">
        <f t="shared" si="40"/>
        <v>0</v>
      </c>
    </row>
    <row r="212" spans="1:81" s="577" customFormat="1" ht="25.5" customHeight="1">
      <c r="A212" s="574" t="s">
        <v>6821</v>
      </c>
      <c r="B212" s="549" t="s">
        <v>25</v>
      </c>
      <c r="C212" s="550" t="s">
        <v>26</v>
      </c>
      <c r="D212" s="551">
        <v>52010</v>
      </c>
      <c r="E212" s="579" t="s">
        <v>899</v>
      </c>
      <c r="F212" s="552" t="s">
        <v>252</v>
      </c>
      <c r="G212" s="553" t="s">
        <v>1017</v>
      </c>
      <c r="H212" s="554">
        <v>0</v>
      </c>
      <c r="I212" s="554">
        <v>0</v>
      </c>
      <c r="J212" s="554">
        <v>0</v>
      </c>
      <c r="K212" s="554">
        <v>0</v>
      </c>
      <c r="L212" s="554">
        <v>0</v>
      </c>
      <c r="M212" s="554">
        <v>0</v>
      </c>
      <c r="N212" s="554">
        <v>0</v>
      </c>
      <c r="O212" s="554">
        <v>0</v>
      </c>
      <c r="P212" s="554">
        <v>0</v>
      </c>
      <c r="Q212" s="554">
        <v>0</v>
      </c>
      <c r="R212" s="554">
        <v>0</v>
      </c>
      <c r="S212" s="554">
        <v>0</v>
      </c>
      <c r="T212" s="554">
        <v>0</v>
      </c>
      <c r="U212" s="554">
        <v>3080.4</v>
      </c>
      <c r="V212" s="554">
        <v>0</v>
      </c>
      <c r="W212" s="554">
        <v>0</v>
      </c>
      <c r="X212" s="554">
        <v>0</v>
      </c>
      <c r="Y212" s="554">
        <v>0</v>
      </c>
      <c r="Z212" s="554">
        <v>0</v>
      </c>
      <c r="AA212" s="554">
        <v>0</v>
      </c>
      <c r="AB212" s="554">
        <v>0</v>
      </c>
      <c r="AC212" s="554">
        <v>0</v>
      </c>
      <c r="AD212" s="554">
        <v>0</v>
      </c>
      <c r="AE212" s="554">
        <v>0</v>
      </c>
      <c r="AF212" s="554">
        <v>0</v>
      </c>
      <c r="AG212" s="554">
        <v>0</v>
      </c>
      <c r="AH212" s="554">
        <v>0</v>
      </c>
      <c r="AI212" s="554">
        <v>0</v>
      </c>
      <c r="AJ212" s="554">
        <v>0</v>
      </c>
      <c r="AK212" s="554">
        <v>0</v>
      </c>
      <c r="AL212" s="554">
        <v>0</v>
      </c>
      <c r="AM212" s="554">
        <v>0</v>
      </c>
      <c r="AN212" s="554">
        <v>0</v>
      </c>
      <c r="AO212" s="554">
        <v>0</v>
      </c>
      <c r="AP212" s="554">
        <v>0</v>
      </c>
      <c r="AQ212" s="554">
        <v>0</v>
      </c>
      <c r="AR212" s="554">
        <v>0</v>
      </c>
      <c r="AS212" s="554">
        <v>0</v>
      </c>
      <c r="AT212" s="554">
        <v>0</v>
      </c>
      <c r="AU212" s="554">
        <v>0</v>
      </c>
      <c r="AV212" s="554">
        <v>0</v>
      </c>
      <c r="AW212" s="554">
        <v>0</v>
      </c>
      <c r="AX212" s="554">
        <v>0</v>
      </c>
      <c r="AY212" s="554">
        <v>0</v>
      </c>
      <c r="AZ212" s="554">
        <v>0</v>
      </c>
      <c r="BA212" s="554">
        <v>0</v>
      </c>
      <c r="BB212" s="554">
        <v>0</v>
      </c>
      <c r="BC212" s="554">
        <v>0</v>
      </c>
      <c r="BD212" s="554">
        <v>0</v>
      </c>
      <c r="BE212" s="554">
        <v>0</v>
      </c>
      <c r="BF212" s="554">
        <v>0</v>
      </c>
      <c r="BG212" s="554">
        <v>0</v>
      </c>
      <c r="BH212" s="554">
        <v>0</v>
      </c>
      <c r="BI212" s="554">
        <v>0</v>
      </c>
      <c r="BJ212" s="554">
        <v>0</v>
      </c>
      <c r="BK212" s="554">
        <v>0</v>
      </c>
      <c r="BL212" s="554">
        <v>0</v>
      </c>
      <c r="BM212" s="554">
        <v>0</v>
      </c>
      <c r="BN212" s="554">
        <v>0</v>
      </c>
      <c r="BO212" s="554">
        <v>0</v>
      </c>
      <c r="BP212" s="554">
        <v>0</v>
      </c>
      <c r="BQ212" s="554">
        <v>0</v>
      </c>
      <c r="BR212" s="554">
        <v>0</v>
      </c>
      <c r="BS212" s="554">
        <v>0</v>
      </c>
      <c r="BT212" s="554">
        <v>0</v>
      </c>
      <c r="BU212" s="554">
        <v>19803.62</v>
      </c>
      <c r="BV212" s="554">
        <v>0</v>
      </c>
      <c r="BW212" s="554">
        <v>0</v>
      </c>
      <c r="BX212" s="554">
        <v>0</v>
      </c>
      <c r="BY212" s="554">
        <v>0</v>
      </c>
      <c r="BZ212" s="554">
        <v>0</v>
      </c>
      <c r="CA212" s="554">
        <v>0</v>
      </c>
      <c r="CB212" s="554">
        <v>0</v>
      </c>
      <c r="CC212" s="555">
        <f t="shared" si="40"/>
        <v>22884.02</v>
      </c>
    </row>
    <row r="213" spans="1:81" s="577" customFormat="1" ht="25.5" customHeight="1">
      <c r="A213" s="574" t="s">
        <v>6821</v>
      </c>
      <c r="B213" s="549" t="s">
        <v>25</v>
      </c>
      <c r="C213" s="550" t="s">
        <v>26</v>
      </c>
      <c r="D213" s="551">
        <v>52010</v>
      </c>
      <c r="E213" s="579" t="s">
        <v>899</v>
      </c>
      <c r="F213" s="552" t="s">
        <v>253</v>
      </c>
      <c r="G213" s="553" t="s">
        <v>1018</v>
      </c>
      <c r="H213" s="554">
        <v>16500</v>
      </c>
      <c r="I213" s="554">
        <v>0</v>
      </c>
      <c r="J213" s="554">
        <v>0</v>
      </c>
      <c r="K213" s="554">
        <v>10500</v>
      </c>
      <c r="L213" s="554">
        <v>0</v>
      </c>
      <c r="M213" s="554">
        <v>0</v>
      </c>
      <c r="N213" s="554">
        <v>195767.88</v>
      </c>
      <c r="O213" s="554">
        <v>0</v>
      </c>
      <c r="P213" s="554">
        <v>0</v>
      </c>
      <c r="Q213" s="554">
        <v>0</v>
      </c>
      <c r="R213" s="554">
        <v>0</v>
      </c>
      <c r="S213" s="554">
        <v>0</v>
      </c>
      <c r="T213" s="554">
        <v>0</v>
      </c>
      <c r="U213" s="554">
        <v>0</v>
      </c>
      <c r="V213" s="554">
        <v>0</v>
      </c>
      <c r="W213" s="554">
        <v>0</v>
      </c>
      <c r="X213" s="554">
        <v>0</v>
      </c>
      <c r="Y213" s="554">
        <v>0</v>
      </c>
      <c r="Z213" s="554">
        <v>133538</v>
      </c>
      <c r="AA213" s="554">
        <v>0</v>
      </c>
      <c r="AB213" s="554">
        <v>0</v>
      </c>
      <c r="AC213" s="554">
        <v>0</v>
      </c>
      <c r="AD213" s="554">
        <v>0</v>
      </c>
      <c r="AE213" s="554">
        <v>0</v>
      </c>
      <c r="AF213" s="554">
        <v>0</v>
      </c>
      <c r="AG213" s="554">
        <v>0</v>
      </c>
      <c r="AH213" s="554">
        <v>0</v>
      </c>
      <c r="AI213" s="554">
        <v>171404.21</v>
      </c>
      <c r="AJ213" s="554">
        <v>0</v>
      </c>
      <c r="AK213" s="554">
        <v>0</v>
      </c>
      <c r="AL213" s="554">
        <v>0</v>
      </c>
      <c r="AM213" s="554">
        <v>0</v>
      </c>
      <c r="AN213" s="554">
        <v>0</v>
      </c>
      <c r="AO213" s="554">
        <v>0</v>
      </c>
      <c r="AP213" s="554">
        <v>0</v>
      </c>
      <c r="AQ213" s="554">
        <v>0</v>
      </c>
      <c r="AR213" s="554">
        <v>0</v>
      </c>
      <c r="AS213" s="554">
        <v>0</v>
      </c>
      <c r="AT213" s="554">
        <v>0</v>
      </c>
      <c r="AU213" s="554">
        <v>67925</v>
      </c>
      <c r="AV213" s="554">
        <v>0</v>
      </c>
      <c r="AW213" s="554">
        <v>0</v>
      </c>
      <c r="AX213" s="554">
        <v>0</v>
      </c>
      <c r="AY213" s="554">
        <v>0</v>
      </c>
      <c r="AZ213" s="554">
        <v>0</v>
      </c>
      <c r="BA213" s="554">
        <v>0</v>
      </c>
      <c r="BB213" s="554">
        <v>110275</v>
      </c>
      <c r="BC213" s="554">
        <v>0</v>
      </c>
      <c r="BD213" s="554">
        <v>0</v>
      </c>
      <c r="BE213" s="554">
        <v>0</v>
      </c>
      <c r="BF213" s="554">
        <v>0</v>
      </c>
      <c r="BG213" s="554">
        <v>0</v>
      </c>
      <c r="BH213" s="554">
        <v>0</v>
      </c>
      <c r="BI213" s="554">
        <v>0</v>
      </c>
      <c r="BJ213" s="554">
        <v>0</v>
      </c>
      <c r="BK213" s="554">
        <v>0</v>
      </c>
      <c r="BL213" s="554">
        <v>0</v>
      </c>
      <c r="BM213" s="554">
        <v>19855</v>
      </c>
      <c r="BN213" s="554">
        <v>56190</v>
      </c>
      <c r="BO213" s="554">
        <v>0</v>
      </c>
      <c r="BP213" s="554">
        <v>0</v>
      </c>
      <c r="BQ213" s="554">
        <v>0</v>
      </c>
      <c r="BR213" s="554">
        <v>0</v>
      </c>
      <c r="BS213" s="554">
        <v>0</v>
      </c>
      <c r="BT213" s="554">
        <v>1925</v>
      </c>
      <c r="BU213" s="554">
        <v>16500</v>
      </c>
      <c r="BV213" s="554">
        <v>33000</v>
      </c>
      <c r="BW213" s="554">
        <v>43936</v>
      </c>
      <c r="BX213" s="554">
        <v>0</v>
      </c>
      <c r="BY213" s="554">
        <v>57871</v>
      </c>
      <c r="BZ213" s="554">
        <v>0</v>
      </c>
      <c r="CA213" s="554">
        <v>0</v>
      </c>
      <c r="CB213" s="554">
        <v>0</v>
      </c>
      <c r="CC213" s="555">
        <f t="shared" si="40"/>
        <v>935187.09</v>
      </c>
    </row>
    <row r="214" spans="1:81" s="577" customFormat="1" ht="25.5" customHeight="1">
      <c r="A214" s="574" t="s">
        <v>6821</v>
      </c>
      <c r="B214" s="549" t="s">
        <v>25</v>
      </c>
      <c r="C214" s="550" t="s">
        <v>26</v>
      </c>
      <c r="D214" s="551">
        <v>52010</v>
      </c>
      <c r="E214" s="579" t="s">
        <v>899</v>
      </c>
      <c r="F214" s="552" t="s">
        <v>254</v>
      </c>
      <c r="G214" s="553" t="s">
        <v>1019</v>
      </c>
      <c r="H214" s="554">
        <v>72375</v>
      </c>
      <c r="I214" s="554">
        <v>0</v>
      </c>
      <c r="J214" s="554">
        <v>0</v>
      </c>
      <c r="K214" s="554">
        <v>0</v>
      </c>
      <c r="L214" s="554">
        <v>0</v>
      </c>
      <c r="M214" s="554">
        <v>0</v>
      </c>
      <c r="N214" s="554">
        <v>0</v>
      </c>
      <c r="O214" s="554">
        <v>0</v>
      </c>
      <c r="P214" s="554">
        <v>0</v>
      </c>
      <c r="Q214" s="554">
        <v>0</v>
      </c>
      <c r="R214" s="554">
        <v>0</v>
      </c>
      <c r="S214" s="554">
        <v>0</v>
      </c>
      <c r="T214" s="554">
        <v>0</v>
      </c>
      <c r="U214" s="554">
        <v>0</v>
      </c>
      <c r="V214" s="554">
        <v>0</v>
      </c>
      <c r="W214" s="554">
        <v>0</v>
      </c>
      <c r="X214" s="554">
        <v>0</v>
      </c>
      <c r="Y214" s="554">
        <v>0</v>
      </c>
      <c r="Z214" s="554">
        <v>0</v>
      </c>
      <c r="AA214" s="554">
        <v>0</v>
      </c>
      <c r="AB214" s="554">
        <v>0</v>
      </c>
      <c r="AC214" s="554">
        <v>0</v>
      </c>
      <c r="AD214" s="554">
        <v>53740</v>
      </c>
      <c r="AE214" s="554">
        <v>0</v>
      </c>
      <c r="AF214" s="554">
        <v>0</v>
      </c>
      <c r="AG214" s="554">
        <v>0</v>
      </c>
      <c r="AH214" s="554">
        <v>0</v>
      </c>
      <c r="AI214" s="554">
        <v>30085</v>
      </c>
      <c r="AJ214" s="554">
        <v>0</v>
      </c>
      <c r="AK214" s="554">
        <v>0</v>
      </c>
      <c r="AL214" s="554">
        <v>0</v>
      </c>
      <c r="AM214" s="554">
        <v>0</v>
      </c>
      <c r="AN214" s="554">
        <v>0</v>
      </c>
      <c r="AO214" s="554">
        <v>0</v>
      </c>
      <c r="AP214" s="554">
        <v>0</v>
      </c>
      <c r="AQ214" s="554">
        <v>0</v>
      </c>
      <c r="AR214" s="554">
        <v>0</v>
      </c>
      <c r="AS214" s="554">
        <v>0</v>
      </c>
      <c r="AT214" s="554">
        <v>0</v>
      </c>
      <c r="AU214" s="554">
        <v>0</v>
      </c>
      <c r="AV214" s="554">
        <v>0</v>
      </c>
      <c r="AW214" s="554">
        <v>0</v>
      </c>
      <c r="AX214" s="554">
        <v>0</v>
      </c>
      <c r="AY214" s="554">
        <v>0</v>
      </c>
      <c r="AZ214" s="554">
        <v>0</v>
      </c>
      <c r="BA214" s="554">
        <v>0</v>
      </c>
      <c r="BB214" s="554">
        <v>0</v>
      </c>
      <c r="BC214" s="554">
        <v>0</v>
      </c>
      <c r="BD214" s="554">
        <v>0</v>
      </c>
      <c r="BE214" s="554">
        <v>0</v>
      </c>
      <c r="BF214" s="554">
        <v>0</v>
      </c>
      <c r="BG214" s="554">
        <v>0</v>
      </c>
      <c r="BH214" s="554">
        <v>0</v>
      </c>
      <c r="BI214" s="554">
        <v>0</v>
      </c>
      <c r="BJ214" s="554">
        <v>0</v>
      </c>
      <c r="BK214" s="554">
        <v>0</v>
      </c>
      <c r="BL214" s="554">
        <v>0</v>
      </c>
      <c r="BM214" s="554">
        <v>5335</v>
      </c>
      <c r="BN214" s="554">
        <v>0</v>
      </c>
      <c r="BO214" s="554">
        <v>0</v>
      </c>
      <c r="BP214" s="554">
        <v>0</v>
      </c>
      <c r="BQ214" s="554">
        <v>0</v>
      </c>
      <c r="BR214" s="554">
        <v>0</v>
      </c>
      <c r="BS214" s="554">
        <v>0</v>
      </c>
      <c r="BT214" s="554">
        <v>0</v>
      </c>
      <c r="BU214" s="554">
        <v>0</v>
      </c>
      <c r="BV214" s="554">
        <v>0</v>
      </c>
      <c r="BW214" s="554">
        <v>0</v>
      </c>
      <c r="BX214" s="554">
        <v>0</v>
      </c>
      <c r="BY214" s="554">
        <v>0</v>
      </c>
      <c r="BZ214" s="554">
        <v>0</v>
      </c>
      <c r="CA214" s="554">
        <v>0</v>
      </c>
      <c r="CB214" s="554">
        <v>0</v>
      </c>
      <c r="CC214" s="555">
        <f t="shared" si="40"/>
        <v>161535</v>
      </c>
    </row>
    <row r="215" spans="1:81" s="577" customFormat="1" ht="25.5" customHeight="1">
      <c r="A215" s="574" t="s">
        <v>6821</v>
      </c>
      <c r="B215" s="549" t="s">
        <v>25</v>
      </c>
      <c r="C215" s="550" t="s">
        <v>26</v>
      </c>
      <c r="D215" s="551"/>
      <c r="E215" s="579"/>
      <c r="F215" s="580" t="s">
        <v>779</v>
      </c>
      <c r="G215" s="581" t="s">
        <v>780</v>
      </c>
      <c r="H215" s="554">
        <v>5918597.6299999999</v>
      </c>
      <c r="I215" s="578">
        <v>741891.48</v>
      </c>
      <c r="J215" s="578">
        <v>1687182.8</v>
      </c>
      <c r="K215" s="578">
        <v>0</v>
      </c>
      <c r="L215" s="578">
        <v>581800</v>
      </c>
      <c r="M215" s="578">
        <v>278345.15999999997</v>
      </c>
      <c r="N215" s="578">
        <v>8994263.2200000007</v>
      </c>
      <c r="O215" s="578">
        <v>0</v>
      </c>
      <c r="P215" s="578">
        <v>61600</v>
      </c>
      <c r="Q215" s="578">
        <v>1632673.33</v>
      </c>
      <c r="R215" s="578">
        <v>0</v>
      </c>
      <c r="S215" s="578">
        <v>0</v>
      </c>
      <c r="T215" s="578">
        <v>0</v>
      </c>
      <c r="U215" s="578">
        <v>1222467.1100000001</v>
      </c>
      <c r="V215" s="578">
        <v>0</v>
      </c>
      <c r="W215" s="578">
        <v>0</v>
      </c>
      <c r="X215" s="578">
        <v>0</v>
      </c>
      <c r="Y215" s="578">
        <v>0</v>
      </c>
      <c r="Z215" s="578">
        <v>0</v>
      </c>
      <c r="AA215" s="578">
        <v>884580.65</v>
      </c>
      <c r="AB215" s="578">
        <v>650445.16</v>
      </c>
      <c r="AC215" s="578">
        <v>1210913.98</v>
      </c>
      <c r="AD215" s="578">
        <v>0</v>
      </c>
      <c r="AE215" s="578">
        <v>448700</v>
      </c>
      <c r="AF215" s="578">
        <v>156800</v>
      </c>
      <c r="AG215" s="578">
        <v>552010.23</v>
      </c>
      <c r="AH215" s="578">
        <v>61600</v>
      </c>
      <c r="AI215" s="578">
        <v>6538581.9400000004</v>
      </c>
      <c r="AJ215" s="578">
        <v>190400</v>
      </c>
      <c r="AK215" s="578">
        <v>0</v>
      </c>
      <c r="AL215" s="578">
        <v>134400</v>
      </c>
      <c r="AM215" s="578">
        <v>67200</v>
      </c>
      <c r="AN215" s="578">
        <v>184800</v>
      </c>
      <c r="AO215" s="578">
        <v>0</v>
      </c>
      <c r="AP215" s="578">
        <v>232100</v>
      </c>
      <c r="AQ215" s="578">
        <v>293700</v>
      </c>
      <c r="AR215" s="578">
        <v>112000</v>
      </c>
      <c r="AS215" s="578">
        <v>0</v>
      </c>
      <c r="AT215" s="578">
        <v>117600</v>
      </c>
      <c r="AU215" s="578">
        <v>1973571.84</v>
      </c>
      <c r="AV215" s="578">
        <v>0</v>
      </c>
      <c r="AW215" s="578">
        <v>105000</v>
      </c>
      <c r="AX215" s="578">
        <v>61600</v>
      </c>
      <c r="AY215" s="578">
        <v>0</v>
      </c>
      <c r="AZ215" s="578">
        <v>61600</v>
      </c>
      <c r="BA215" s="578">
        <v>123200</v>
      </c>
      <c r="BB215" s="578">
        <v>5695770.9400000004</v>
      </c>
      <c r="BC215" s="578">
        <v>0</v>
      </c>
      <c r="BD215" s="578">
        <v>345400</v>
      </c>
      <c r="BE215" s="578">
        <v>0</v>
      </c>
      <c r="BF215" s="578">
        <v>0</v>
      </c>
      <c r="BG215" s="578">
        <v>230251.56</v>
      </c>
      <c r="BH215" s="578">
        <v>108900</v>
      </c>
      <c r="BI215" s="578">
        <v>432254.84</v>
      </c>
      <c r="BJ215" s="578">
        <v>267000</v>
      </c>
      <c r="BK215" s="578">
        <v>288100</v>
      </c>
      <c r="BL215" s="578">
        <v>155000</v>
      </c>
      <c r="BM215" s="578">
        <v>3572383.43</v>
      </c>
      <c r="BN215" s="578">
        <v>0</v>
      </c>
      <c r="BO215" s="578">
        <v>0</v>
      </c>
      <c r="BP215" s="578">
        <v>0</v>
      </c>
      <c r="BQ215" s="578">
        <v>0</v>
      </c>
      <c r="BR215" s="578">
        <v>246400</v>
      </c>
      <c r="BS215" s="578">
        <v>0</v>
      </c>
      <c r="BT215" s="578">
        <v>1940713.76</v>
      </c>
      <c r="BU215" s="578">
        <v>72800</v>
      </c>
      <c r="BV215" s="578">
        <v>112000</v>
      </c>
      <c r="BW215" s="578">
        <v>170500</v>
      </c>
      <c r="BX215" s="578">
        <v>184800</v>
      </c>
      <c r="BY215" s="578">
        <v>1023602.2</v>
      </c>
      <c r="BZ215" s="578">
        <v>78400</v>
      </c>
      <c r="CA215" s="578">
        <v>89925</v>
      </c>
      <c r="CB215" s="578">
        <v>0</v>
      </c>
      <c r="CC215" s="555">
        <f t="shared" si="40"/>
        <v>50293826.260000005</v>
      </c>
    </row>
    <row r="216" spans="1:81" s="577" customFormat="1" ht="25.5" customHeight="1">
      <c r="A216" s="574" t="s">
        <v>6821</v>
      </c>
      <c r="B216" s="549" t="s">
        <v>25</v>
      </c>
      <c r="C216" s="550" t="s">
        <v>26</v>
      </c>
      <c r="D216" s="595"/>
      <c r="E216" s="579"/>
      <c r="F216" s="564" t="s">
        <v>781</v>
      </c>
      <c r="G216" s="596" t="s">
        <v>782</v>
      </c>
      <c r="H216" s="554">
        <v>77000</v>
      </c>
      <c r="I216" s="554">
        <v>0</v>
      </c>
      <c r="J216" s="554">
        <v>0</v>
      </c>
      <c r="K216" s="554">
        <v>0</v>
      </c>
      <c r="L216" s="554">
        <v>0</v>
      </c>
      <c r="M216" s="554">
        <v>0</v>
      </c>
      <c r="N216" s="554">
        <v>66500</v>
      </c>
      <c r="O216" s="554">
        <v>0</v>
      </c>
      <c r="P216" s="554">
        <v>0</v>
      </c>
      <c r="Q216" s="554">
        <v>0</v>
      </c>
      <c r="R216" s="554">
        <v>0</v>
      </c>
      <c r="S216" s="554">
        <v>0</v>
      </c>
      <c r="T216" s="554">
        <v>0</v>
      </c>
      <c r="U216" s="554">
        <v>0</v>
      </c>
      <c r="V216" s="554">
        <v>0</v>
      </c>
      <c r="W216" s="554">
        <v>0</v>
      </c>
      <c r="X216" s="554">
        <v>0</v>
      </c>
      <c r="Y216" s="554">
        <v>0</v>
      </c>
      <c r="Z216" s="554">
        <v>0</v>
      </c>
      <c r="AA216" s="554">
        <v>0</v>
      </c>
      <c r="AB216" s="554">
        <v>0</v>
      </c>
      <c r="AC216" s="554">
        <v>38500</v>
      </c>
      <c r="AD216" s="554">
        <v>0</v>
      </c>
      <c r="AE216" s="554">
        <v>0</v>
      </c>
      <c r="AF216" s="554">
        <v>0</v>
      </c>
      <c r="AG216" s="554">
        <v>0</v>
      </c>
      <c r="AH216" s="554">
        <v>0</v>
      </c>
      <c r="AI216" s="554">
        <v>77000</v>
      </c>
      <c r="AJ216" s="554">
        <v>0</v>
      </c>
      <c r="AK216" s="554">
        <v>0</v>
      </c>
      <c r="AL216" s="554">
        <v>0</v>
      </c>
      <c r="AM216" s="554">
        <v>0</v>
      </c>
      <c r="AN216" s="554">
        <v>0</v>
      </c>
      <c r="AO216" s="554">
        <v>0</v>
      </c>
      <c r="AP216" s="554">
        <v>0</v>
      </c>
      <c r="AQ216" s="554">
        <v>0</v>
      </c>
      <c r="AR216" s="554">
        <v>0</v>
      </c>
      <c r="AS216" s="554">
        <v>0</v>
      </c>
      <c r="AT216" s="554">
        <v>0</v>
      </c>
      <c r="AU216" s="554">
        <v>154000</v>
      </c>
      <c r="AV216" s="554">
        <v>0</v>
      </c>
      <c r="AW216" s="554">
        <v>0</v>
      </c>
      <c r="AX216" s="554">
        <v>0</v>
      </c>
      <c r="AY216" s="554">
        <v>0</v>
      </c>
      <c r="AZ216" s="554">
        <v>0</v>
      </c>
      <c r="BA216" s="554">
        <v>0</v>
      </c>
      <c r="BB216" s="554">
        <v>154000</v>
      </c>
      <c r="BC216" s="554">
        <v>0</v>
      </c>
      <c r="BD216" s="554">
        <v>0</v>
      </c>
      <c r="BE216" s="554">
        <v>0</v>
      </c>
      <c r="BF216" s="554">
        <v>0</v>
      </c>
      <c r="BG216" s="554">
        <v>0</v>
      </c>
      <c r="BH216" s="554">
        <v>0</v>
      </c>
      <c r="BI216" s="554">
        <v>0</v>
      </c>
      <c r="BJ216" s="554">
        <v>0</v>
      </c>
      <c r="BK216" s="554">
        <v>0</v>
      </c>
      <c r="BL216" s="554">
        <v>0</v>
      </c>
      <c r="BM216" s="554">
        <v>115500</v>
      </c>
      <c r="BN216" s="554">
        <v>0</v>
      </c>
      <c r="BO216" s="554">
        <v>0</v>
      </c>
      <c r="BP216" s="554">
        <v>0</v>
      </c>
      <c r="BQ216" s="554">
        <v>0</v>
      </c>
      <c r="BR216" s="554">
        <v>0</v>
      </c>
      <c r="BS216" s="554">
        <v>0</v>
      </c>
      <c r="BT216" s="554">
        <v>135709.68</v>
      </c>
      <c r="BU216" s="554">
        <v>0</v>
      </c>
      <c r="BV216" s="554">
        <v>0</v>
      </c>
      <c r="BW216" s="554">
        <v>0</v>
      </c>
      <c r="BX216" s="554">
        <v>0</v>
      </c>
      <c r="BY216" s="554">
        <v>0</v>
      </c>
      <c r="BZ216" s="554">
        <v>0</v>
      </c>
      <c r="CA216" s="554">
        <v>0</v>
      </c>
      <c r="CB216" s="554">
        <v>0</v>
      </c>
      <c r="CC216" s="555">
        <f t="shared" si="40"/>
        <v>818209.67999999993</v>
      </c>
    </row>
    <row r="217" spans="1:81" s="568" customFormat="1" ht="25.5" customHeight="1">
      <c r="A217" s="566"/>
      <c r="B217" s="1149" t="s">
        <v>6824</v>
      </c>
      <c r="C217" s="1150"/>
      <c r="D217" s="1150"/>
      <c r="E217" s="1150"/>
      <c r="F217" s="1150"/>
      <c r="G217" s="1151"/>
      <c r="H217" s="567">
        <f>SUM(H196:H216)</f>
        <v>345268631.38999993</v>
      </c>
      <c r="I217" s="567">
        <f t="shared" ref="I217:BT217" si="41">SUM(I196:I216)</f>
        <v>94593653.540000007</v>
      </c>
      <c r="J217" s="567">
        <f t="shared" si="41"/>
        <v>108907395.67999999</v>
      </c>
      <c r="K217" s="567">
        <f t="shared" si="41"/>
        <v>60549509.519999996</v>
      </c>
      <c r="L217" s="567">
        <f t="shared" si="41"/>
        <v>44220169.839999996</v>
      </c>
      <c r="M217" s="567">
        <f t="shared" si="41"/>
        <v>17358620.279999997</v>
      </c>
      <c r="N217" s="567">
        <f t="shared" si="41"/>
        <v>609671320.59000003</v>
      </c>
      <c r="O217" s="567">
        <f t="shared" si="41"/>
        <v>81164514</v>
      </c>
      <c r="P217" s="567">
        <f t="shared" si="41"/>
        <v>31286267.060000002</v>
      </c>
      <c r="Q217" s="567">
        <f t="shared" si="41"/>
        <v>180735772.61000004</v>
      </c>
      <c r="R217" s="567">
        <f t="shared" si="41"/>
        <v>30838325.510000002</v>
      </c>
      <c r="S217" s="567">
        <f t="shared" si="41"/>
        <v>62512492.670000002</v>
      </c>
      <c r="T217" s="567">
        <f t="shared" si="41"/>
        <v>115465005.02000003</v>
      </c>
      <c r="U217" s="567">
        <f t="shared" si="41"/>
        <v>109049345.60000001</v>
      </c>
      <c r="V217" s="567">
        <f t="shared" si="41"/>
        <v>12803876.4</v>
      </c>
      <c r="W217" s="567">
        <f t="shared" si="41"/>
        <v>55868116.75</v>
      </c>
      <c r="X217" s="567">
        <f t="shared" si="41"/>
        <v>41921105.969999999</v>
      </c>
      <c r="Y217" s="567">
        <f t="shared" si="41"/>
        <v>15854235</v>
      </c>
      <c r="Z217" s="567">
        <f t="shared" si="41"/>
        <v>392393695.76000017</v>
      </c>
      <c r="AA217" s="567">
        <f t="shared" si="41"/>
        <v>95400070.010000005</v>
      </c>
      <c r="AB217" s="567">
        <f t="shared" si="41"/>
        <v>55052425.130000003</v>
      </c>
      <c r="AC217" s="567">
        <f t="shared" si="41"/>
        <v>118158918.57000001</v>
      </c>
      <c r="AD217" s="567">
        <f t="shared" si="41"/>
        <v>37214319.219999999</v>
      </c>
      <c r="AE217" s="567">
        <f t="shared" si="41"/>
        <v>56521261.090000004</v>
      </c>
      <c r="AF217" s="567">
        <f t="shared" si="41"/>
        <v>40337778.740000002</v>
      </c>
      <c r="AG217" s="567">
        <f t="shared" si="41"/>
        <v>19423408.23</v>
      </c>
      <c r="AH217" s="567">
        <f t="shared" si="41"/>
        <v>14958073.33</v>
      </c>
      <c r="AI217" s="567">
        <f t="shared" si="41"/>
        <v>526693454.3499999</v>
      </c>
      <c r="AJ217" s="567">
        <f t="shared" si="41"/>
        <v>35969726.329999998</v>
      </c>
      <c r="AK217" s="567">
        <f t="shared" si="41"/>
        <v>25982501.790000003</v>
      </c>
      <c r="AL217" s="567">
        <f t="shared" si="41"/>
        <v>26850482.02</v>
      </c>
      <c r="AM217" s="567">
        <f t="shared" si="41"/>
        <v>25260850.159999996</v>
      </c>
      <c r="AN217" s="567">
        <f t="shared" si="41"/>
        <v>39106587.850000001</v>
      </c>
      <c r="AO217" s="567">
        <f t="shared" si="41"/>
        <v>29643675.18</v>
      </c>
      <c r="AP217" s="567">
        <f t="shared" si="41"/>
        <v>29744355.18</v>
      </c>
      <c r="AQ217" s="567">
        <f t="shared" si="41"/>
        <v>45409321.080000006</v>
      </c>
      <c r="AR217" s="567">
        <f t="shared" si="41"/>
        <v>24099225.32</v>
      </c>
      <c r="AS217" s="567">
        <f t="shared" si="41"/>
        <v>28153347.350000001</v>
      </c>
      <c r="AT217" s="567">
        <f t="shared" si="41"/>
        <v>28302856.520000003</v>
      </c>
      <c r="AU217" s="567">
        <f t="shared" si="41"/>
        <v>231780658.69000003</v>
      </c>
      <c r="AV217" s="567">
        <f t="shared" si="41"/>
        <v>33978641.229999997</v>
      </c>
      <c r="AW217" s="567">
        <f t="shared" si="41"/>
        <v>32921331.769999996</v>
      </c>
      <c r="AX217" s="567">
        <f t="shared" si="41"/>
        <v>31444806.109999999</v>
      </c>
      <c r="AY217" s="567">
        <f t="shared" si="41"/>
        <v>30763678.739999998</v>
      </c>
      <c r="AZ217" s="567">
        <f t="shared" si="41"/>
        <v>8585752.0499999989</v>
      </c>
      <c r="BA217" s="567">
        <f t="shared" si="41"/>
        <v>15196215.48</v>
      </c>
      <c r="BB217" s="567">
        <f t="shared" si="41"/>
        <v>395722498.64999998</v>
      </c>
      <c r="BC217" s="567">
        <f t="shared" si="41"/>
        <v>30080335.319999997</v>
      </c>
      <c r="BD217" s="567">
        <f t="shared" si="41"/>
        <v>42691247.740000002</v>
      </c>
      <c r="BE217" s="567">
        <f t="shared" si="41"/>
        <v>62420323.469999999</v>
      </c>
      <c r="BF217" s="567">
        <f t="shared" si="41"/>
        <v>65510600.579999998</v>
      </c>
      <c r="BG217" s="567">
        <f t="shared" si="41"/>
        <v>41693688.649999999</v>
      </c>
      <c r="BH217" s="567">
        <f t="shared" si="41"/>
        <v>70798887.060000002</v>
      </c>
      <c r="BI217" s="567">
        <f t="shared" si="41"/>
        <v>69229003.349999994</v>
      </c>
      <c r="BJ217" s="567">
        <f t="shared" si="41"/>
        <v>37685032.489999995</v>
      </c>
      <c r="BK217" s="567">
        <f t="shared" si="41"/>
        <v>18431027.43</v>
      </c>
      <c r="BL217" s="567">
        <f t="shared" si="41"/>
        <v>11506421.58</v>
      </c>
      <c r="BM217" s="567">
        <f t="shared" si="41"/>
        <v>351239846.38000011</v>
      </c>
      <c r="BN217" s="567">
        <f t="shared" si="41"/>
        <v>122152775.08000001</v>
      </c>
      <c r="BO217" s="567">
        <f t="shared" si="41"/>
        <v>37620136.510000005</v>
      </c>
      <c r="BP217" s="567">
        <f t="shared" si="41"/>
        <v>29443714.41</v>
      </c>
      <c r="BQ217" s="567">
        <f t="shared" si="41"/>
        <v>40573169.670000002</v>
      </c>
      <c r="BR217" s="567">
        <f t="shared" si="41"/>
        <v>51526503.890000001</v>
      </c>
      <c r="BS217" s="567">
        <f t="shared" si="41"/>
        <v>26765489.829999998</v>
      </c>
      <c r="BT217" s="567">
        <f t="shared" si="41"/>
        <v>208110871.72000003</v>
      </c>
      <c r="BU217" s="567">
        <f t="shared" ref="BU217:CB217" si="42">SUM(BU196:BU216)</f>
        <v>28419852.710000001</v>
      </c>
      <c r="BV217" s="567">
        <f t="shared" si="42"/>
        <v>28567413.879999999</v>
      </c>
      <c r="BW217" s="567">
        <f t="shared" si="42"/>
        <v>46572782.789999999</v>
      </c>
      <c r="BX217" s="567">
        <f t="shared" si="42"/>
        <v>51141607.150000006</v>
      </c>
      <c r="BY217" s="567">
        <f t="shared" si="42"/>
        <v>89865571.420000017</v>
      </c>
      <c r="BZ217" s="567">
        <f t="shared" si="42"/>
        <v>31720573.879999999</v>
      </c>
      <c r="CA217" s="567">
        <f t="shared" si="42"/>
        <v>12329819.52</v>
      </c>
      <c r="CB217" s="567">
        <f t="shared" si="42"/>
        <v>13535957.42</v>
      </c>
      <c r="CC217" s="567">
        <f>SUM(CC196:CC216)</f>
        <v>6112770927.2900019</v>
      </c>
    </row>
    <row r="218" spans="1:81" s="577" customFormat="1" ht="25.5" customHeight="1">
      <c r="A218" s="574" t="s">
        <v>6821</v>
      </c>
      <c r="B218" s="549" t="s">
        <v>27</v>
      </c>
      <c r="C218" s="550" t="s">
        <v>661</v>
      </c>
      <c r="D218" s="551">
        <v>52030</v>
      </c>
      <c r="E218" s="579" t="s">
        <v>903</v>
      </c>
      <c r="F218" s="552" t="s">
        <v>255</v>
      </c>
      <c r="G218" s="553" t="s">
        <v>256</v>
      </c>
      <c r="H218" s="554">
        <v>18415790.899999999</v>
      </c>
      <c r="I218" s="578">
        <v>1789709</v>
      </c>
      <c r="J218" s="578">
        <v>12561006.26</v>
      </c>
      <c r="K218" s="578">
        <v>4805608.03</v>
      </c>
      <c r="L218" s="578">
        <v>1887427</v>
      </c>
      <c r="M218" s="578">
        <v>2780041</v>
      </c>
      <c r="N218" s="578">
        <v>51366582.950000003</v>
      </c>
      <c r="O218" s="578">
        <v>2785607</v>
      </c>
      <c r="P218" s="578">
        <v>665936</v>
      </c>
      <c r="Q218" s="578">
        <v>12451903.720000001</v>
      </c>
      <c r="R218" s="578">
        <v>605870</v>
      </c>
      <c r="S218" s="578">
        <v>1322606</v>
      </c>
      <c r="T218" s="578">
        <v>12681743.75</v>
      </c>
      <c r="U218" s="578">
        <v>3795590.17</v>
      </c>
      <c r="V218" s="578">
        <v>513934</v>
      </c>
      <c r="W218" s="578">
        <v>477773</v>
      </c>
      <c r="X218" s="578">
        <v>665987.87</v>
      </c>
      <c r="Y218" s="578">
        <v>1269478</v>
      </c>
      <c r="Z218" s="578">
        <v>9541618.7799999993</v>
      </c>
      <c r="AA218" s="578">
        <v>5540580.0800000001</v>
      </c>
      <c r="AB218" s="578">
        <v>592374</v>
      </c>
      <c r="AC218" s="578">
        <v>6850280.9100000001</v>
      </c>
      <c r="AD218" s="578">
        <v>1424725.32</v>
      </c>
      <c r="AE218" s="578">
        <v>3001010</v>
      </c>
      <c r="AF218" s="578">
        <v>1151725</v>
      </c>
      <c r="AG218" s="578">
        <v>774716.83</v>
      </c>
      <c r="AH218" s="578">
        <v>1837267</v>
      </c>
      <c r="AI218" s="578">
        <v>26531202</v>
      </c>
      <c r="AJ218" s="578">
        <v>2027371.6</v>
      </c>
      <c r="AK218" s="578">
        <v>1420473.22</v>
      </c>
      <c r="AL218" s="578">
        <v>112554.5</v>
      </c>
      <c r="AM218" s="578">
        <v>362100.52</v>
      </c>
      <c r="AN218" s="578">
        <v>1515680.7</v>
      </c>
      <c r="AO218" s="578">
        <v>902371.75</v>
      </c>
      <c r="AP218" s="578">
        <v>1249159.5</v>
      </c>
      <c r="AQ218" s="578">
        <v>1282395</v>
      </c>
      <c r="AR218" s="578">
        <v>572880.49</v>
      </c>
      <c r="AS218" s="578">
        <v>453050.31</v>
      </c>
      <c r="AT218" s="578">
        <v>741325.54</v>
      </c>
      <c r="AU218" s="578">
        <v>8391542.3200000003</v>
      </c>
      <c r="AV218" s="578">
        <v>0</v>
      </c>
      <c r="AW218" s="578">
        <v>555880</v>
      </c>
      <c r="AX218" s="578">
        <v>778838.99</v>
      </c>
      <c r="AY218" s="578">
        <v>176780</v>
      </c>
      <c r="AZ218" s="578">
        <v>753170</v>
      </c>
      <c r="BA218" s="578">
        <v>841155</v>
      </c>
      <c r="BB218" s="578">
        <v>10560805.5</v>
      </c>
      <c r="BC218" s="578">
        <v>2234736.98</v>
      </c>
      <c r="BD218" s="578">
        <v>0</v>
      </c>
      <c r="BE218" s="578">
        <v>4635330</v>
      </c>
      <c r="BF218" s="578">
        <v>3830549.77</v>
      </c>
      <c r="BG218" s="578">
        <v>430333</v>
      </c>
      <c r="BH218" s="578">
        <v>6730847.7199999997</v>
      </c>
      <c r="BI218" s="578">
        <v>5790903</v>
      </c>
      <c r="BJ218" s="578">
        <v>1954055</v>
      </c>
      <c r="BK218" s="578">
        <v>905531</v>
      </c>
      <c r="BL218" s="578">
        <v>463210</v>
      </c>
      <c r="BM218" s="578">
        <v>12352360.130000001</v>
      </c>
      <c r="BN218" s="578">
        <v>5619196.25</v>
      </c>
      <c r="BO218" s="578">
        <v>3267082.61</v>
      </c>
      <c r="BP218" s="578">
        <v>138055</v>
      </c>
      <c r="BQ218" s="578">
        <v>487966.31</v>
      </c>
      <c r="BR218" s="578">
        <v>1086012.83</v>
      </c>
      <c r="BS218" s="578">
        <v>172012</v>
      </c>
      <c r="BT218" s="578">
        <v>15648181.68</v>
      </c>
      <c r="BU218" s="578">
        <v>1498415</v>
      </c>
      <c r="BV218" s="578">
        <v>1534710</v>
      </c>
      <c r="BW218" s="578">
        <v>4418492.55</v>
      </c>
      <c r="BX218" s="578">
        <v>2960618.6</v>
      </c>
      <c r="BY218" s="578">
        <v>7545922.5</v>
      </c>
      <c r="BZ218" s="578">
        <v>2032499.94</v>
      </c>
      <c r="CA218" s="578">
        <v>1960492</v>
      </c>
      <c r="CB218" s="578">
        <v>2733712.44</v>
      </c>
      <c r="CC218" s="555">
        <f t="shared" si="40"/>
        <v>311216855.82000005</v>
      </c>
    </row>
    <row r="219" spans="1:81" s="577" customFormat="1" ht="25.5" customHeight="1">
      <c r="A219" s="574" t="s">
        <v>6821</v>
      </c>
      <c r="B219" s="549" t="s">
        <v>27</v>
      </c>
      <c r="C219" s="550" t="s">
        <v>661</v>
      </c>
      <c r="D219" s="551">
        <v>52030</v>
      </c>
      <c r="E219" s="579" t="s">
        <v>903</v>
      </c>
      <c r="F219" s="552" t="s">
        <v>257</v>
      </c>
      <c r="G219" s="553" t="s">
        <v>258</v>
      </c>
      <c r="H219" s="554">
        <v>0</v>
      </c>
      <c r="I219" s="578">
        <v>127</v>
      </c>
      <c r="J219" s="578">
        <v>483911</v>
      </c>
      <c r="K219" s="578">
        <v>0</v>
      </c>
      <c r="L219" s="578">
        <v>283628</v>
      </c>
      <c r="M219" s="578">
        <v>1387978.64</v>
      </c>
      <c r="N219" s="578">
        <v>16664312.73</v>
      </c>
      <c r="O219" s="578">
        <v>0</v>
      </c>
      <c r="P219" s="578">
        <v>124157</v>
      </c>
      <c r="Q219" s="578">
        <v>1018420</v>
      </c>
      <c r="R219" s="578">
        <v>0</v>
      </c>
      <c r="S219" s="578">
        <v>0</v>
      </c>
      <c r="T219" s="578">
        <v>2467328</v>
      </c>
      <c r="U219" s="578">
        <v>1072344</v>
      </c>
      <c r="V219" s="578">
        <v>0</v>
      </c>
      <c r="W219" s="578">
        <v>0</v>
      </c>
      <c r="X219" s="578">
        <v>0</v>
      </c>
      <c r="Y219" s="578">
        <v>143955</v>
      </c>
      <c r="Z219" s="578">
        <v>520474.66</v>
      </c>
      <c r="AA219" s="578">
        <v>321032.2</v>
      </c>
      <c r="AB219" s="578">
        <v>202727.52</v>
      </c>
      <c r="AC219" s="578">
        <v>2750838.5</v>
      </c>
      <c r="AD219" s="578">
        <v>223588</v>
      </c>
      <c r="AE219" s="578">
        <v>181570</v>
      </c>
      <c r="AF219" s="578">
        <v>2571439</v>
      </c>
      <c r="AG219" s="578">
        <v>281386.15999999997</v>
      </c>
      <c r="AH219" s="578">
        <v>155476.6</v>
      </c>
      <c r="AI219" s="578">
        <v>15935569.5</v>
      </c>
      <c r="AJ219" s="578">
        <v>0</v>
      </c>
      <c r="AK219" s="578">
        <v>104719.75</v>
      </c>
      <c r="AL219" s="578">
        <v>946949.3</v>
      </c>
      <c r="AM219" s="578">
        <v>0</v>
      </c>
      <c r="AN219" s="578">
        <v>60081</v>
      </c>
      <c r="AO219" s="578">
        <v>373168.26</v>
      </c>
      <c r="AP219" s="578">
        <v>909181</v>
      </c>
      <c r="AQ219" s="578">
        <v>803920</v>
      </c>
      <c r="AR219" s="578">
        <v>311120</v>
      </c>
      <c r="AS219" s="578">
        <v>209342</v>
      </c>
      <c r="AT219" s="578">
        <v>154329.4</v>
      </c>
      <c r="AU219" s="578">
        <v>2325710.31</v>
      </c>
      <c r="AV219" s="578">
        <v>1310355.1599999999</v>
      </c>
      <c r="AW219" s="578">
        <v>707580</v>
      </c>
      <c r="AX219" s="578">
        <v>651773</v>
      </c>
      <c r="AY219" s="578">
        <v>395598.41</v>
      </c>
      <c r="AZ219" s="578">
        <v>321754</v>
      </c>
      <c r="BA219" s="578">
        <v>856583</v>
      </c>
      <c r="BB219" s="578">
        <v>0</v>
      </c>
      <c r="BC219" s="578">
        <v>510164.1</v>
      </c>
      <c r="BD219" s="578">
        <v>1478120</v>
      </c>
      <c r="BE219" s="578">
        <v>0</v>
      </c>
      <c r="BF219" s="578">
        <v>0</v>
      </c>
      <c r="BG219" s="578">
        <v>0</v>
      </c>
      <c r="BH219" s="578">
        <v>1372067.48</v>
      </c>
      <c r="BI219" s="578">
        <v>0</v>
      </c>
      <c r="BJ219" s="578">
        <v>1525050</v>
      </c>
      <c r="BK219" s="578">
        <v>6276</v>
      </c>
      <c r="BL219" s="578">
        <v>735635</v>
      </c>
      <c r="BM219" s="578">
        <v>1709911.56</v>
      </c>
      <c r="BN219" s="578">
        <v>282400</v>
      </c>
      <c r="BO219" s="578">
        <v>2769196.39</v>
      </c>
      <c r="BP219" s="578">
        <v>0</v>
      </c>
      <c r="BQ219" s="578">
        <v>0</v>
      </c>
      <c r="BR219" s="578">
        <v>483800.62</v>
      </c>
      <c r="BS219" s="578">
        <v>896510.14</v>
      </c>
      <c r="BT219" s="578">
        <v>8174131.5</v>
      </c>
      <c r="BU219" s="578">
        <v>1655090.64</v>
      </c>
      <c r="BV219" s="578">
        <v>1310155</v>
      </c>
      <c r="BW219" s="578">
        <v>742943.94</v>
      </c>
      <c r="BX219" s="578">
        <v>1577048</v>
      </c>
      <c r="BY219" s="578">
        <v>444426.5</v>
      </c>
      <c r="BZ219" s="578">
        <v>489989.03</v>
      </c>
      <c r="CA219" s="578">
        <v>1486790</v>
      </c>
      <c r="CB219" s="578">
        <v>507306</v>
      </c>
      <c r="CC219" s="555">
        <f t="shared" si="40"/>
        <v>85389440</v>
      </c>
    </row>
    <row r="220" spans="1:81" s="577" customFormat="1" ht="25.5" customHeight="1">
      <c r="A220" s="574" t="s">
        <v>6821</v>
      </c>
      <c r="B220" s="549" t="s">
        <v>27</v>
      </c>
      <c r="C220" s="550" t="s">
        <v>661</v>
      </c>
      <c r="D220" s="551">
        <v>52020</v>
      </c>
      <c r="E220" s="579" t="s">
        <v>905</v>
      </c>
      <c r="F220" s="552" t="s">
        <v>259</v>
      </c>
      <c r="G220" s="553" t="s">
        <v>1011</v>
      </c>
      <c r="H220" s="554">
        <v>48698647.700000003</v>
      </c>
      <c r="I220" s="578">
        <v>13274550.060000001</v>
      </c>
      <c r="J220" s="578">
        <v>15493031.189999999</v>
      </c>
      <c r="K220" s="578">
        <v>8513797.6400000006</v>
      </c>
      <c r="L220" s="578">
        <v>6113174.9400000004</v>
      </c>
      <c r="M220" s="578">
        <v>1263861.8</v>
      </c>
      <c r="N220" s="578">
        <v>72178492.370000005</v>
      </c>
      <c r="O220" s="578">
        <v>9994367.3800000008</v>
      </c>
      <c r="P220" s="578">
        <v>438063.57</v>
      </c>
      <c r="Q220" s="578">
        <v>26691646.579999998</v>
      </c>
      <c r="R220" s="578">
        <v>3080386</v>
      </c>
      <c r="S220" s="578">
        <v>6961931.71</v>
      </c>
      <c r="T220" s="578">
        <v>14499438</v>
      </c>
      <c r="U220" s="578">
        <v>10929760.52</v>
      </c>
      <c r="V220" s="578">
        <v>1210031</v>
      </c>
      <c r="W220" s="578">
        <v>4038612.95</v>
      </c>
      <c r="X220" s="578">
        <v>5328986</v>
      </c>
      <c r="Y220" s="578">
        <v>2523341</v>
      </c>
      <c r="Z220" s="578">
        <v>43736198.350000001</v>
      </c>
      <c r="AA220" s="578">
        <v>14254693.91</v>
      </c>
      <c r="AB220" s="578">
        <v>5639120.0599999996</v>
      </c>
      <c r="AC220" s="578">
        <v>15806142.189999999</v>
      </c>
      <c r="AD220" s="578">
        <v>3928342.54</v>
      </c>
      <c r="AE220" s="578">
        <v>6906904.9000000004</v>
      </c>
      <c r="AF220" s="578">
        <v>3314926.2</v>
      </c>
      <c r="AG220" s="578">
        <v>2759146.48</v>
      </c>
      <c r="AH220" s="578">
        <v>2003912.8</v>
      </c>
      <c r="AI220" s="578">
        <v>60289040</v>
      </c>
      <c r="AJ220" s="578">
        <v>3578953.55</v>
      </c>
      <c r="AK220" s="578">
        <v>1903430</v>
      </c>
      <c r="AL220" s="578">
        <v>1618320.19</v>
      </c>
      <c r="AM220" s="578">
        <v>2668694.38</v>
      </c>
      <c r="AN220" s="578">
        <v>5064202.99</v>
      </c>
      <c r="AO220" s="578">
        <v>3091187</v>
      </c>
      <c r="AP220" s="578">
        <v>3367005.82</v>
      </c>
      <c r="AQ220" s="578">
        <v>6097976.1200000001</v>
      </c>
      <c r="AR220" s="578">
        <v>3036166.47</v>
      </c>
      <c r="AS220" s="578">
        <v>3400939.68</v>
      </c>
      <c r="AT220" s="578">
        <v>2597098.52</v>
      </c>
      <c r="AU220" s="578">
        <v>20379722.120000001</v>
      </c>
      <c r="AV220" s="578">
        <v>159600</v>
      </c>
      <c r="AW220" s="578">
        <v>1391071.18</v>
      </c>
      <c r="AX220" s="578">
        <v>3181433.35</v>
      </c>
      <c r="AY220" s="578">
        <v>2273620</v>
      </c>
      <c r="AZ220" s="578">
        <v>133430</v>
      </c>
      <c r="BA220" s="578">
        <v>2329925.3199999998</v>
      </c>
      <c r="BB220" s="578">
        <v>65212396.210000001</v>
      </c>
      <c r="BC220" s="578">
        <v>4358389.4000000004</v>
      </c>
      <c r="BD220" s="578">
        <v>4555376.55</v>
      </c>
      <c r="BE220" s="578">
        <v>9536468</v>
      </c>
      <c r="BF220" s="578">
        <v>10743091.140000001</v>
      </c>
      <c r="BG220" s="578">
        <v>7190895</v>
      </c>
      <c r="BH220" s="578">
        <v>9187538.5</v>
      </c>
      <c r="BI220" s="578">
        <v>8955018</v>
      </c>
      <c r="BJ220" s="578">
        <v>2842850</v>
      </c>
      <c r="BK220" s="578">
        <v>1419052.4</v>
      </c>
      <c r="BL220" s="578">
        <v>976986</v>
      </c>
      <c r="BM220" s="578">
        <v>24674754</v>
      </c>
      <c r="BN220" s="578">
        <v>19419652.300000001</v>
      </c>
      <c r="BO220" s="578">
        <v>0</v>
      </c>
      <c r="BP220" s="578">
        <v>1577507.14</v>
      </c>
      <c r="BQ220" s="578">
        <v>3075395.42</v>
      </c>
      <c r="BR220" s="578">
        <v>3932830</v>
      </c>
      <c r="BS220" s="578">
        <v>0</v>
      </c>
      <c r="BT220" s="578">
        <v>26338154.32</v>
      </c>
      <c r="BU220" s="578">
        <v>1466742</v>
      </c>
      <c r="BV220" s="578">
        <v>1699944</v>
      </c>
      <c r="BW220" s="578">
        <v>5444294.9800000004</v>
      </c>
      <c r="BX220" s="578">
        <v>5048685.08</v>
      </c>
      <c r="BY220" s="578">
        <v>14356446</v>
      </c>
      <c r="BZ220" s="578">
        <v>2266720.94</v>
      </c>
      <c r="CA220" s="578">
        <v>0</v>
      </c>
      <c r="CB220" s="578">
        <v>1659955</v>
      </c>
      <c r="CC220" s="555">
        <f t="shared" si="40"/>
        <v>712082466.91000009</v>
      </c>
    </row>
    <row r="221" spans="1:81" s="577" customFormat="1" ht="25.5" customHeight="1">
      <c r="A221" s="574" t="s">
        <v>6821</v>
      </c>
      <c r="B221" s="549" t="s">
        <v>27</v>
      </c>
      <c r="C221" s="550" t="s">
        <v>661</v>
      </c>
      <c r="D221" s="551">
        <v>52020</v>
      </c>
      <c r="E221" s="579" t="s">
        <v>905</v>
      </c>
      <c r="F221" s="552" t="s">
        <v>260</v>
      </c>
      <c r="G221" s="553" t="s">
        <v>261</v>
      </c>
      <c r="H221" s="554">
        <v>22976745</v>
      </c>
      <c r="I221" s="578">
        <v>3858721.09</v>
      </c>
      <c r="J221" s="578">
        <v>4388920.84</v>
      </c>
      <c r="K221" s="578">
        <v>984710</v>
      </c>
      <c r="L221" s="578">
        <v>1880460.06</v>
      </c>
      <c r="M221" s="578">
        <v>1691497.23</v>
      </c>
      <c r="N221" s="578">
        <v>46834898.759999998</v>
      </c>
      <c r="O221" s="578">
        <v>5113942.59</v>
      </c>
      <c r="P221" s="578">
        <v>3566716.43</v>
      </c>
      <c r="Q221" s="578">
        <v>0</v>
      </c>
      <c r="R221" s="578">
        <v>1628720</v>
      </c>
      <c r="S221" s="578">
        <v>7116831.9500000002</v>
      </c>
      <c r="T221" s="578">
        <v>7400610</v>
      </c>
      <c r="U221" s="578">
        <v>8406186.8100000005</v>
      </c>
      <c r="V221" s="578">
        <v>362480</v>
      </c>
      <c r="W221" s="578">
        <v>2118376.44</v>
      </c>
      <c r="X221" s="578">
        <v>651905</v>
      </c>
      <c r="Y221" s="578">
        <v>1290567.98</v>
      </c>
      <c r="Z221" s="578">
        <v>23667558.260000002</v>
      </c>
      <c r="AA221" s="578">
        <v>2204214</v>
      </c>
      <c r="AB221" s="578">
        <v>2320838.5699999998</v>
      </c>
      <c r="AC221" s="578">
        <v>6772687.8099999996</v>
      </c>
      <c r="AD221" s="578">
        <v>3423259</v>
      </c>
      <c r="AE221" s="578">
        <v>1384810</v>
      </c>
      <c r="AF221" s="578">
        <v>4863901.4000000004</v>
      </c>
      <c r="AG221" s="578">
        <v>1157481.4099999999</v>
      </c>
      <c r="AH221" s="578">
        <v>1687635.2</v>
      </c>
      <c r="AI221" s="578">
        <v>28070780</v>
      </c>
      <c r="AJ221" s="578">
        <v>2524787.23</v>
      </c>
      <c r="AK221" s="578">
        <v>1142447</v>
      </c>
      <c r="AL221" s="578">
        <v>1890374.16</v>
      </c>
      <c r="AM221" s="578">
        <v>1768351.2</v>
      </c>
      <c r="AN221" s="578">
        <v>2534838.08</v>
      </c>
      <c r="AO221" s="578">
        <v>3882940</v>
      </c>
      <c r="AP221" s="578">
        <v>2819161.3</v>
      </c>
      <c r="AQ221" s="578">
        <v>2683856.21</v>
      </c>
      <c r="AR221" s="578">
        <v>3067960</v>
      </c>
      <c r="AS221" s="578">
        <v>1904893.07</v>
      </c>
      <c r="AT221" s="578">
        <v>1715217.54</v>
      </c>
      <c r="AU221" s="578">
        <v>15146643.75</v>
      </c>
      <c r="AV221" s="578">
        <v>4398517.83</v>
      </c>
      <c r="AW221" s="578">
        <v>3755914.98</v>
      </c>
      <c r="AX221" s="578">
        <v>1259179.25</v>
      </c>
      <c r="AY221" s="578">
        <v>2746021.54</v>
      </c>
      <c r="AZ221" s="578">
        <v>1854773.1</v>
      </c>
      <c r="BA221" s="578">
        <v>1050846.1100000001</v>
      </c>
      <c r="BB221" s="578">
        <v>0</v>
      </c>
      <c r="BC221" s="578">
        <v>1973461</v>
      </c>
      <c r="BD221" s="578">
        <v>1620030</v>
      </c>
      <c r="BE221" s="578">
        <v>0</v>
      </c>
      <c r="BF221" s="578">
        <v>0</v>
      </c>
      <c r="BG221" s="578">
        <v>0</v>
      </c>
      <c r="BH221" s="578">
        <v>4750002.7300000004</v>
      </c>
      <c r="BI221" s="578">
        <v>0</v>
      </c>
      <c r="BJ221" s="578">
        <v>3115630</v>
      </c>
      <c r="BK221" s="578">
        <v>779798.6</v>
      </c>
      <c r="BL221" s="578">
        <v>759090</v>
      </c>
      <c r="BM221" s="578">
        <v>22814291</v>
      </c>
      <c r="BN221" s="578">
        <v>9654770.4600000009</v>
      </c>
      <c r="BO221" s="578">
        <v>0</v>
      </c>
      <c r="BP221" s="578">
        <v>1876495.26</v>
      </c>
      <c r="BQ221" s="578">
        <v>2062967</v>
      </c>
      <c r="BR221" s="578">
        <v>4739021.92</v>
      </c>
      <c r="BS221" s="578">
        <v>3493767.22</v>
      </c>
      <c r="BT221" s="578">
        <v>12740893</v>
      </c>
      <c r="BU221" s="578">
        <v>2806996</v>
      </c>
      <c r="BV221" s="578">
        <v>3002224</v>
      </c>
      <c r="BW221" s="578">
        <v>3081545</v>
      </c>
      <c r="BX221" s="578">
        <v>2922414.32</v>
      </c>
      <c r="BY221" s="578">
        <v>2257178</v>
      </c>
      <c r="BZ221" s="578">
        <v>2217330</v>
      </c>
      <c r="CA221" s="578">
        <v>2387769.35</v>
      </c>
      <c r="CB221" s="578">
        <v>256528</v>
      </c>
      <c r="CC221" s="555">
        <f t="shared" si="40"/>
        <v>341284381.04000002</v>
      </c>
    </row>
    <row r="222" spans="1:81" s="577" customFormat="1" ht="25.5" customHeight="1">
      <c r="A222" s="574" t="s">
        <v>6821</v>
      </c>
      <c r="B222" s="549" t="s">
        <v>27</v>
      </c>
      <c r="C222" s="550" t="s">
        <v>661</v>
      </c>
      <c r="D222" s="551">
        <v>52040</v>
      </c>
      <c r="E222" s="579" t="s">
        <v>907</v>
      </c>
      <c r="F222" s="552" t="s">
        <v>262</v>
      </c>
      <c r="G222" s="553" t="s">
        <v>263</v>
      </c>
      <c r="H222" s="554">
        <v>0</v>
      </c>
      <c r="I222" s="578">
        <v>7125964.5</v>
      </c>
      <c r="J222" s="578">
        <v>329875</v>
      </c>
      <c r="K222" s="578">
        <v>7523327.5</v>
      </c>
      <c r="L222" s="578">
        <v>1304382</v>
      </c>
      <c r="M222" s="578">
        <v>647640</v>
      </c>
      <c r="N222" s="578">
        <v>2578265.59</v>
      </c>
      <c r="O222" s="578">
        <v>7219242</v>
      </c>
      <c r="P222" s="578">
        <v>363635</v>
      </c>
      <c r="Q222" s="578">
        <v>28236288.5</v>
      </c>
      <c r="R222" s="578">
        <v>1114188.5</v>
      </c>
      <c r="S222" s="578">
        <v>4858061.5</v>
      </c>
      <c r="T222" s="578">
        <v>3153095</v>
      </c>
      <c r="U222" s="578">
        <v>5341426</v>
      </c>
      <c r="V222" s="578">
        <v>0</v>
      </c>
      <c r="W222" s="578">
        <v>2230750</v>
      </c>
      <c r="X222" s="578">
        <v>0</v>
      </c>
      <c r="Y222" s="578">
        <v>2101638</v>
      </c>
      <c r="Z222" s="578">
        <v>1258517.26</v>
      </c>
      <c r="AA222" s="578">
        <v>229091.42</v>
      </c>
      <c r="AB222" s="578">
        <v>1506436.8</v>
      </c>
      <c r="AC222" s="578">
        <v>1809280</v>
      </c>
      <c r="AD222" s="578">
        <v>0</v>
      </c>
      <c r="AE222" s="578">
        <v>0</v>
      </c>
      <c r="AF222" s="578">
        <v>1273729</v>
      </c>
      <c r="AG222" s="578">
        <v>0</v>
      </c>
      <c r="AH222" s="578">
        <v>62335</v>
      </c>
      <c r="AI222" s="578">
        <v>0</v>
      </c>
      <c r="AJ222" s="578">
        <v>454193.91999999998</v>
      </c>
      <c r="AK222" s="578">
        <v>0</v>
      </c>
      <c r="AL222" s="578">
        <v>0</v>
      </c>
      <c r="AM222" s="578">
        <v>0</v>
      </c>
      <c r="AN222" s="578">
        <v>0</v>
      </c>
      <c r="AO222" s="578">
        <v>7107</v>
      </c>
      <c r="AP222" s="578">
        <v>0</v>
      </c>
      <c r="AQ222" s="578">
        <v>0</v>
      </c>
      <c r="AR222" s="578">
        <v>0</v>
      </c>
      <c r="AS222" s="578">
        <v>397920</v>
      </c>
      <c r="AT222" s="578">
        <v>0</v>
      </c>
      <c r="AU222" s="578">
        <v>1639740</v>
      </c>
      <c r="AV222" s="578">
        <v>0</v>
      </c>
      <c r="AW222" s="578">
        <v>811320</v>
      </c>
      <c r="AX222" s="578">
        <v>533290</v>
      </c>
      <c r="AY222" s="578">
        <v>1281510</v>
      </c>
      <c r="AZ222" s="578">
        <v>0</v>
      </c>
      <c r="BA222" s="578">
        <v>0</v>
      </c>
      <c r="BB222" s="578">
        <v>0</v>
      </c>
      <c r="BC222" s="578">
        <v>0</v>
      </c>
      <c r="BD222" s="578">
        <v>3500</v>
      </c>
      <c r="BE222" s="578">
        <v>0</v>
      </c>
      <c r="BF222" s="578">
        <v>0</v>
      </c>
      <c r="BG222" s="578">
        <v>101000</v>
      </c>
      <c r="BH222" s="578">
        <v>0</v>
      </c>
      <c r="BI222" s="578">
        <v>0</v>
      </c>
      <c r="BJ222" s="578">
        <v>0</v>
      </c>
      <c r="BK222" s="578">
        <v>0</v>
      </c>
      <c r="BL222" s="578">
        <v>0</v>
      </c>
      <c r="BM222" s="578">
        <v>303288.81</v>
      </c>
      <c r="BN222" s="578">
        <v>0</v>
      </c>
      <c r="BO222" s="578">
        <v>186000</v>
      </c>
      <c r="BP222" s="578">
        <v>301402</v>
      </c>
      <c r="BQ222" s="578">
        <v>112946</v>
      </c>
      <c r="BR222" s="578">
        <v>0</v>
      </c>
      <c r="BS222" s="578">
        <v>0</v>
      </c>
      <c r="BT222" s="578">
        <v>369350</v>
      </c>
      <c r="BU222" s="578">
        <v>0</v>
      </c>
      <c r="BV222" s="578">
        <v>0</v>
      </c>
      <c r="BW222" s="578">
        <v>0</v>
      </c>
      <c r="BX222" s="578">
        <v>0</v>
      </c>
      <c r="BY222" s="578">
        <v>137920</v>
      </c>
      <c r="BZ222" s="578">
        <v>0</v>
      </c>
      <c r="CA222" s="578">
        <v>0</v>
      </c>
      <c r="CB222" s="578">
        <v>0</v>
      </c>
      <c r="CC222" s="555">
        <f t="shared" si="40"/>
        <v>86907656.300000012</v>
      </c>
    </row>
    <row r="223" spans="1:81" s="577" customFormat="1" ht="25.5" customHeight="1">
      <c r="A223" s="574" t="s">
        <v>6821</v>
      </c>
      <c r="B223" s="549" t="s">
        <v>27</v>
      </c>
      <c r="C223" s="550" t="s">
        <v>661</v>
      </c>
      <c r="D223" s="551">
        <v>52040</v>
      </c>
      <c r="E223" s="579" t="s">
        <v>907</v>
      </c>
      <c r="F223" s="552" t="s">
        <v>264</v>
      </c>
      <c r="G223" s="553" t="s">
        <v>594</v>
      </c>
      <c r="H223" s="554">
        <v>0</v>
      </c>
      <c r="I223" s="578">
        <v>3796501.8</v>
      </c>
      <c r="J223" s="578">
        <v>0</v>
      </c>
      <c r="K223" s="578">
        <v>144780</v>
      </c>
      <c r="L223" s="578">
        <v>0</v>
      </c>
      <c r="M223" s="578">
        <v>354960</v>
      </c>
      <c r="N223" s="578">
        <v>1204585</v>
      </c>
      <c r="O223" s="578">
        <v>2118418</v>
      </c>
      <c r="P223" s="578">
        <v>0</v>
      </c>
      <c r="Q223" s="578">
        <v>197600</v>
      </c>
      <c r="R223" s="578">
        <v>49650</v>
      </c>
      <c r="S223" s="578">
        <v>1875850.5</v>
      </c>
      <c r="T223" s="578">
        <v>21675</v>
      </c>
      <c r="U223" s="578">
        <v>1900834</v>
      </c>
      <c r="V223" s="578">
        <v>0</v>
      </c>
      <c r="W223" s="578">
        <v>645026.87</v>
      </c>
      <c r="X223" s="578">
        <v>0</v>
      </c>
      <c r="Y223" s="578">
        <v>1680413</v>
      </c>
      <c r="Z223" s="578">
        <v>0</v>
      </c>
      <c r="AA223" s="578">
        <v>0</v>
      </c>
      <c r="AB223" s="578">
        <v>171943.57</v>
      </c>
      <c r="AC223" s="578">
        <v>302630</v>
      </c>
      <c r="AD223" s="578">
        <v>104390</v>
      </c>
      <c r="AE223" s="578">
        <v>0</v>
      </c>
      <c r="AF223" s="578">
        <v>469752</v>
      </c>
      <c r="AG223" s="578">
        <v>0</v>
      </c>
      <c r="AH223" s="578">
        <v>30600</v>
      </c>
      <c r="AI223" s="578">
        <v>0</v>
      </c>
      <c r="AJ223" s="578">
        <v>56047.83</v>
      </c>
      <c r="AK223" s="578">
        <v>0</v>
      </c>
      <c r="AL223" s="578">
        <v>0</v>
      </c>
      <c r="AM223" s="578">
        <v>0</v>
      </c>
      <c r="AN223" s="578">
        <v>0</v>
      </c>
      <c r="AO223" s="578">
        <v>0</v>
      </c>
      <c r="AP223" s="578">
        <v>0</v>
      </c>
      <c r="AQ223" s="578">
        <v>0</v>
      </c>
      <c r="AR223" s="578">
        <v>0</v>
      </c>
      <c r="AS223" s="578">
        <v>0</v>
      </c>
      <c r="AT223" s="578">
        <v>0</v>
      </c>
      <c r="AU223" s="578">
        <v>0</v>
      </c>
      <c r="AV223" s="578">
        <v>0</v>
      </c>
      <c r="AW223" s="578">
        <v>0</v>
      </c>
      <c r="AX223" s="578">
        <v>0</v>
      </c>
      <c r="AY223" s="578">
        <v>0</v>
      </c>
      <c r="AZ223" s="578">
        <v>0</v>
      </c>
      <c r="BA223" s="578">
        <v>0</v>
      </c>
      <c r="BB223" s="578">
        <v>0</v>
      </c>
      <c r="BC223" s="578">
        <v>0</v>
      </c>
      <c r="BD223" s="578">
        <v>61380</v>
      </c>
      <c r="BE223" s="578">
        <v>0</v>
      </c>
      <c r="BF223" s="578">
        <v>0</v>
      </c>
      <c r="BG223" s="578">
        <v>1398586.5</v>
      </c>
      <c r="BH223" s="578">
        <v>0</v>
      </c>
      <c r="BI223" s="578">
        <v>0</v>
      </c>
      <c r="BJ223" s="578">
        <v>0</v>
      </c>
      <c r="BK223" s="578">
        <v>0</v>
      </c>
      <c r="BL223" s="578">
        <v>0</v>
      </c>
      <c r="BM223" s="578">
        <v>405750.31</v>
      </c>
      <c r="BN223" s="578">
        <v>0</v>
      </c>
      <c r="BO223" s="578">
        <v>589400</v>
      </c>
      <c r="BP223" s="578">
        <v>0</v>
      </c>
      <c r="BQ223" s="578">
        <v>404651</v>
      </c>
      <c r="BR223" s="578">
        <v>0</v>
      </c>
      <c r="BS223" s="578">
        <v>0</v>
      </c>
      <c r="BT223" s="578">
        <v>0</v>
      </c>
      <c r="BU223" s="578">
        <v>0</v>
      </c>
      <c r="BV223" s="578">
        <v>0</v>
      </c>
      <c r="BW223" s="578">
        <v>0</v>
      </c>
      <c r="BX223" s="578">
        <v>0</v>
      </c>
      <c r="BY223" s="578">
        <v>0</v>
      </c>
      <c r="BZ223" s="578">
        <v>0</v>
      </c>
      <c r="CA223" s="578">
        <v>0</v>
      </c>
      <c r="CB223" s="578">
        <v>0</v>
      </c>
      <c r="CC223" s="555">
        <f t="shared" si="40"/>
        <v>17985425.379999999</v>
      </c>
    </row>
    <row r="224" spans="1:81" s="568" customFormat="1" ht="25.5" customHeight="1">
      <c r="A224" s="566"/>
      <c r="B224" s="1149" t="s">
        <v>6825</v>
      </c>
      <c r="C224" s="1150"/>
      <c r="D224" s="1150"/>
      <c r="E224" s="1150"/>
      <c r="F224" s="1150"/>
      <c r="G224" s="1151"/>
      <c r="H224" s="567">
        <f>SUM(H218:H223)</f>
        <v>90091183.599999994</v>
      </c>
      <c r="I224" s="567">
        <f t="shared" ref="I224:BT224" si="43">SUM(I218:I223)</f>
        <v>29845573.449999999</v>
      </c>
      <c r="J224" s="567">
        <f t="shared" si="43"/>
        <v>33256744.289999999</v>
      </c>
      <c r="K224" s="567">
        <f t="shared" si="43"/>
        <v>21972223.170000002</v>
      </c>
      <c r="L224" s="567">
        <f t="shared" si="43"/>
        <v>11469072</v>
      </c>
      <c r="M224" s="567">
        <f t="shared" si="43"/>
        <v>8125978.6699999999</v>
      </c>
      <c r="N224" s="567">
        <f t="shared" si="43"/>
        <v>190827137.40000001</v>
      </c>
      <c r="O224" s="567">
        <f t="shared" si="43"/>
        <v>27231576.969999999</v>
      </c>
      <c r="P224" s="567">
        <f t="shared" si="43"/>
        <v>5158508</v>
      </c>
      <c r="Q224" s="567">
        <f t="shared" si="43"/>
        <v>68595858.799999997</v>
      </c>
      <c r="R224" s="567">
        <f t="shared" si="43"/>
        <v>6478814.5</v>
      </c>
      <c r="S224" s="567">
        <f t="shared" si="43"/>
        <v>22135281.66</v>
      </c>
      <c r="T224" s="567">
        <f t="shared" si="43"/>
        <v>40223889.75</v>
      </c>
      <c r="U224" s="567">
        <f t="shared" si="43"/>
        <v>31446141.5</v>
      </c>
      <c r="V224" s="567">
        <f t="shared" si="43"/>
        <v>2086445</v>
      </c>
      <c r="W224" s="567">
        <f t="shared" si="43"/>
        <v>9510539.2599999998</v>
      </c>
      <c r="X224" s="567">
        <f t="shared" si="43"/>
        <v>6646878.8700000001</v>
      </c>
      <c r="Y224" s="567">
        <f t="shared" si="43"/>
        <v>9009392.9800000004</v>
      </c>
      <c r="Z224" s="567">
        <f t="shared" si="43"/>
        <v>78724367.310000002</v>
      </c>
      <c r="AA224" s="567">
        <f t="shared" si="43"/>
        <v>22549611.610000003</v>
      </c>
      <c r="AB224" s="567">
        <f t="shared" si="43"/>
        <v>10433440.520000001</v>
      </c>
      <c r="AC224" s="567">
        <f t="shared" si="43"/>
        <v>34291859.409999996</v>
      </c>
      <c r="AD224" s="567">
        <f t="shared" si="43"/>
        <v>9104304.8599999994</v>
      </c>
      <c r="AE224" s="567">
        <f t="shared" si="43"/>
        <v>11474294.9</v>
      </c>
      <c r="AF224" s="567">
        <f t="shared" si="43"/>
        <v>13645472.600000001</v>
      </c>
      <c r="AG224" s="567">
        <f t="shared" si="43"/>
        <v>4972730.88</v>
      </c>
      <c r="AH224" s="567">
        <f t="shared" si="43"/>
        <v>5777226.6000000006</v>
      </c>
      <c r="AI224" s="567">
        <f t="shared" si="43"/>
        <v>130826591.5</v>
      </c>
      <c r="AJ224" s="567">
        <f t="shared" si="43"/>
        <v>8641354.1300000008</v>
      </c>
      <c r="AK224" s="567">
        <f t="shared" si="43"/>
        <v>4571069.97</v>
      </c>
      <c r="AL224" s="567">
        <f t="shared" si="43"/>
        <v>4568198.1500000004</v>
      </c>
      <c r="AM224" s="567">
        <f t="shared" si="43"/>
        <v>4799146.0999999996</v>
      </c>
      <c r="AN224" s="567">
        <f t="shared" si="43"/>
        <v>9174802.7699999996</v>
      </c>
      <c r="AO224" s="567">
        <f t="shared" si="43"/>
        <v>8256774.0099999998</v>
      </c>
      <c r="AP224" s="567">
        <f t="shared" si="43"/>
        <v>8344507.6200000001</v>
      </c>
      <c r="AQ224" s="567">
        <f t="shared" si="43"/>
        <v>10868147.33</v>
      </c>
      <c r="AR224" s="567">
        <f t="shared" si="43"/>
        <v>6988126.96</v>
      </c>
      <c r="AS224" s="567">
        <f t="shared" si="43"/>
        <v>6366145.0600000005</v>
      </c>
      <c r="AT224" s="567">
        <f t="shared" si="43"/>
        <v>5207971</v>
      </c>
      <c r="AU224" s="567">
        <f t="shared" si="43"/>
        <v>47883358.5</v>
      </c>
      <c r="AV224" s="567">
        <f t="shared" si="43"/>
        <v>5868472.9900000002</v>
      </c>
      <c r="AW224" s="567">
        <f t="shared" si="43"/>
        <v>7221766.1600000001</v>
      </c>
      <c r="AX224" s="567">
        <f t="shared" si="43"/>
        <v>6404514.5899999999</v>
      </c>
      <c r="AY224" s="567">
        <f t="shared" si="43"/>
        <v>6873529.9500000002</v>
      </c>
      <c r="AZ224" s="567">
        <f t="shared" si="43"/>
        <v>3063127.1</v>
      </c>
      <c r="BA224" s="567">
        <f t="shared" si="43"/>
        <v>5078509.43</v>
      </c>
      <c r="BB224" s="567">
        <f t="shared" si="43"/>
        <v>75773201.710000008</v>
      </c>
      <c r="BC224" s="567">
        <f t="shared" si="43"/>
        <v>9076751.4800000004</v>
      </c>
      <c r="BD224" s="567">
        <f t="shared" si="43"/>
        <v>7718406.5499999998</v>
      </c>
      <c r="BE224" s="567">
        <f t="shared" si="43"/>
        <v>14171798</v>
      </c>
      <c r="BF224" s="567">
        <f t="shared" si="43"/>
        <v>14573640.91</v>
      </c>
      <c r="BG224" s="567">
        <f t="shared" si="43"/>
        <v>9120814.5</v>
      </c>
      <c r="BH224" s="567">
        <f t="shared" si="43"/>
        <v>22040456.43</v>
      </c>
      <c r="BI224" s="567">
        <f t="shared" si="43"/>
        <v>14745921</v>
      </c>
      <c r="BJ224" s="567">
        <f t="shared" si="43"/>
        <v>9437585</v>
      </c>
      <c r="BK224" s="567">
        <f t="shared" si="43"/>
        <v>3110658</v>
      </c>
      <c r="BL224" s="567">
        <f t="shared" si="43"/>
        <v>2934921</v>
      </c>
      <c r="BM224" s="567">
        <f t="shared" si="43"/>
        <v>62260355.810000002</v>
      </c>
      <c r="BN224" s="567">
        <f t="shared" si="43"/>
        <v>34976019.010000005</v>
      </c>
      <c r="BO224" s="567">
        <f t="shared" si="43"/>
        <v>6811679</v>
      </c>
      <c r="BP224" s="567">
        <f t="shared" si="43"/>
        <v>3893459.4</v>
      </c>
      <c r="BQ224" s="567">
        <f t="shared" si="43"/>
        <v>6143925.7300000004</v>
      </c>
      <c r="BR224" s="567">
        <f t="shared" si="43"/>
        <v>10241665.370000001</v>
      </c>
      <c r="BS224" s="567">
        <f t="shared" si="43"/>
        <v>4562289.3600000003</v>
      </c>
      <c r="BT224" s="567">
        <f t="shared" si="43"/>
        <v>63270710.5</v>
      </c>
      <c r="BU224" s="567">
        <f t="shared" ref="BU224:CB224" si="44">SUM(BU218:BU223)</f>
        <v>7427243.6399999997</v>
      </c>
      <c r="BV224" s="567">
        <f t="shared" si="44"/>
        <v>7547033</v>
      </c>
      <c r="BW224" s="567">
        <f t="shared" si="44"/>
        <v>13687276.470000001</v>
      </c>
      <c r="BX224" s="567">
        <f t="shared" si="44"/>
        <v>12508766</v>
      </c>
      <c r="BY224" s="567">
        <f t="shared" si="44"/>
        <v>24741893</v>
      </c>
      <c r="BZ224" s="567">
        <f t="shared" si="44"/>
        <v>7006539.9100000001</v>
      </c>
      <c r="CA224" s="567">
        <f t="shared" si="44"/>
        <v>5835051.3499999996</v>
      </c>
      <c r="CB224" s="567">
        <f t="shared" si="44"/>
        <v>5157501.4399999995</v>
      </c>
      <c r="CC224" s="567">
        <f>SUM(CC218:CC223)</f>
        <v>1554866225.45</v>
      </c>
    </row>
    <row r="225" spans="1:81" s="577" customFormat="1" ht="25.5" customHeight="1">
      <c r="A225" s="574" t="s">
        <v>6821</v>
      </c>
      <c r="B225" s="549" t="s">
        <v>29</v>
      </c>
      <c r="C225" s="550" t="s">
        <v>30</v>
      </c>
      <c r="D225" s="551">
        <v>51070</v>
      </c>
      <c r="E225" s="579" t="s">
        <v>901</v>
      </c>
      <c r="F225" s="552" t="s">
        <v>233</v>
      </c>
      <c r="G225" s="553" t="s">
        <v>234</v>
      </c>
      <c r="H225" s="554">
        <v>0</v>
      </c>
      <c r="I225" s="554">
        <v>87785</v>
      </c>
      <c r="J225" s="554">
        <v>2073400</v>
      </c>
      <c r="K225" s="554">
        <v>242370</v>
      </c>
      <c r="L225" s="554">
        <v>813080.23</v>
      </c>
      <c r="M225" s="554">
        <v>138012</v>
      </c>
      <c r="N225" s="554">
        <v>0</v>
      </c>
      <c r="O225" s="554">
        <v>0</v>
      </c>
      <c r="P225" s="554">
        <v>0</v>
      </c>
      <c r="Q225" s="554">
        <v>0</v>
      </c>
      <c r="R225" s="554">
        <v>0</v>
      </c>
      <c r="S225" s="554">
        <v>0</v>
      </c>
      <c r="T225" s="554">
        <v>0</v>
      </c>
      <c r="U225" s="554">
        <v>3461750.64</v>
      </c>
      <c r="V225" s="554">
        <v>0</v>
      </c>
      <c r="W225" s="554">
        <v>0</v>
      </c>
      <c r="X225" s="554">
        <v>0</v>
      </c>
      <c r="Y225" s="554">
        <v>0</v>
      </c>
      <c r="Z225" s="554">
        <v>0</v>
      </c>
      <c r="AA225" s="554">
        <v>0</v>
      </c>
      <c r="AB225" s="554">
        <v>62280</v>
      </c>
      <c r="AC225" s="554">
        <v>0</v>
      </c>
      <c r="AD225" s="554">
        <v>0</v>
      </c>
      <c r="AE225" s="554">
        <v>0</v>
      </c>
      <c r="AF225" s="554">
        <v>0</v>
      </c>
      <c r="AG225" s="554">
        <v>0</v>
      </c>
      <c r="AH225" s="554">
        <v>0</v>
      </c>
      <c r="AI225" s="554">
        <v>1910130</v>
      </c>
      <c r="AJ225" s="554">
        <v>0</v>
      </c>
      <c r="AK225" s="554">
        <v>0</v>
      </c>
      <c r="AL225" s="554">
        <v>0</v>
      </c>
      <c r="AM225" s="554">
        <v>0</v>
      </c>
      <c r="AN225" s="554">
        <v>0</v>
      </c>
      <c r="AO225" s="554">
        <v>0</v>
      </c>
      <c r="AP225" s="554">
        <v>0</v>
      </c>
      <c r="AQ225" s="554">
        <v>0</v>
      </c>
      <c r="AR225" s="554">
        <v>0</v>
      </c>
      <c r="AS225" s="554">
        <v>0</v>
      </c>
      <c r="AT225" s="554">
        <v>0</v>
      </c>
      <c r="AU225" s="554">
        <v>1838940</v>
      </c>
      <c r="AV225" s="554">
        <v>0</v>
      </c>
      <c r="AW225" s="554">
        <v>0</v>
      </c>
      <c r="AX225" s="554">
        <v>0</v>
      </c>
      <c r="AY225" s="554">
        <v>0</v>
      </c>
      <c r="AZ225" s="554">
        <v>0</v>
      </c>
      <c r="BA225" s="554">
        <v>0</v>
      </c>
      <c r="BB225" s="554">
        <v>0</v>
      </c>
      <c r="BC225" s="554">
        <v>0</v>
      </c>
      <c r="BD225" s="554">
        <v>171285</v>
      </c>
      <c r="BE225" s="554">
        <v>0</v>
      </c>
      <c r="BF225" s="554">
        <v>0</v>
      </c>
      <c r="BG225" s="554">
        <v>1928222</v>
      </c>
      <c r="BH225" s="554">
        <v>0</v>
      </c>
      <c r="BI225" s="554">
        <v>0</v>
      </c>
      <c r="BJ225" s="554">
        <v>256000</v>
      </c>
      <c r="BK225" s="554">
        <v>14880</v>
      </c>
      <c r="BL225" s="554">
        <v>0</v>
      </c>
      <c r="BM225" s="554">
        <v>0</v>
      </c>
      <c r="BN225" s="554">
        <v>0</v>
      </c>
      <c r="BO225" s="554">
        <v>0</v>
      </c>
      <c r="BP225" s="554">
        <v>0</v>
      </c>
      <c r="BQ225" s="554">
        <v>0</v>
      </c>
      <c r="BR225" s="554">
        <v>0</v>
      </c>
      <c r="BS225" s="554">
        <v>0</v>
      </c>
      <c r="BT225" s="554">
        <v>1385002.62</v>
      </c>
      <c r="BU225" s="554">
        <v>6180</v>
      </c>
      <c r="BV225" s="554">
        <v>0</v>
      </c>
      <c r="BW225" s="554">
        <v>0</v>
      </c>
      <c r="BX225" s="554">
        <v>343435</v>
      </c>
      <c r="BY225" s="554">
        <v>1316700</v>
      </c>
      <c r="BZ225" s="554">
        <v>163960</v>
      </c>
      <c r="CA225" s="554">
        <v>0</v>
      </c>
      <c r="CB225" s="554">
        <v>0</v>
      </c>
      <c r="CC225" s="555">
        <f t="shared" si="40"/>
        <v>16213412.490000002</v>
      </c>
    </row>
    <row r="226" spans="1:81" s="577" customFormat="1" ht="25.5" customHeight="1">
      <c r="A226" s="574" t="s">
        <v>6821</v>
      </c>
      <c r="B226" s="549" t="s">
        <v>29</v>
      </c>
      <c r="C226" s="550" t="s">
        <v>30</v>
      </c>
      <c r="D226" s="551"/>
      <c r="E226" s="579"/>
      <c r="F226" s="552" t="s">
        <v>783</v>
      </c>
      <c r="G226" s="553" t="s">
        <v>1040</v>
      </c>
      <c r="H226" s="554">
        <v>12371794.369999999</v>
      </c>
      <c r="I226" s="578">
        <v>3181620</v>
      </c>
      <c r="J226" s="578">
        <v>3380590</v>
      </c>
      <c r="K226" s="578">
        <v>11689885.09</v>
      </c>
      <c r="L226" s="578">
        <v>0</v>
      </c>
      <c r="M226" s="578">
        <v>436080</v>
      </c>
      <c r="N226" s="578">
        <v>40299675</v>
      </c>
      <c r="O226" s="578">
        <v>3084086</v>
      </c>
      <c r="P226" s="578">
        <v>767700</v>
      </c>
      <c r="Q226" s="578">
        <v>12814575</v>
      </c>
      <c r="R226" s="578">
        <v>868400</v>
      </c>
      <c r="S226" s="578">
        <v>1191500</v>
      </c>
      <c r="T226" s="578">
        <v>4999181</v>
      </c>
      <c r="U226" s="578">
        <v>2109807</v>
      </c>
      <c r="V226" s="578">
        <v>376500</v>
      </c>
      <c r="W226" s="578">
        <v>1383212.52</v>
      </c>
      <c r="X226" s="578">
        <v>919500</v>
      </c>
      <c r="Y226" s="578">
        <v>743580</v>
      </c>
      <c r="Z226" s="578">
        <v>17667027.5</v>
      </c>
      <c r="AA226" s="578">
        <v>3559200</v>
      </c>
      <c r="AB226" s="578">
        <v>913680</v>
      </c>
      <c r="AC226" s="578">
        <v>0</v>
      </c>
      <c r="AD226" s="578">
        <v>739944</v>
      </c>
      <c r="AE226" s="578">
        <v>1311395</v>
      </c>
      <c r="AF226" s="578">
        <v>0</v>
      </c>
      <c r="AG226" s="578">
        <v>388170</v>
      </c>
      <c r="AH226" s="578">
        <v>510464</v>
      </c>
      <c r="AI226" s="578">
        <v>19881760</v>
      </c>
      <c r="AJ226" s="578">
        <v>710820</v>
      </c>
      <c r="AK226" s="578">
        <v>359320</v>
      </c>
      <c r="AL226" s="578">
        <v>621020</v>
      </c>
      <c r="AM226" s="578">
        <v>426560</v>
      </c>
      <c r="AN226" s="578">
        <v>1096308</v>
      </c>
      <c r="AO226" s="578">
        <v>320360</v>
      </c>
      <c r="AP226" s="578">
        <v>493280</v>
      </c>
      <c r="AQ226" s="578">
        <v>1252940</v>
      </c>
      <c r="AR226" s="578">
        <v>671400</v>
      </c>
      <c r="AS226" s="578">
        <v>824520</v>
      </c>
      <c r="AT226" s="578">
        <v>412560</v>
      </c>
      <c r="AU226" s="578">
        <v>10159225</v>
      </c>
      <c r="AV226" s="578">
        <v>3973558</v>
      </c>
      <c r="AW226" s="578">
        <v>881340</v>
      </c>
      <c r="AX226" s="578">
        <v>770880</v>
      </c>
      <c r="AY226" s="578">
        <v>458329</v>
      </c>
      <c r="AZ226" s="578">
        <v>1907685</v>
      </c>
      <c r="BA226" s="578">
        <v>346980</v>
      </c>
      <c r="BB226" s="578">
        <v>16802658</v>
      </c>
      <c r="BC226" s="578">
        <v>0</v>
      </c>
      <c r="BD226" s="578">
        <v>0</v>
      </c>
      <c r="BE226" s="578">
        <v>0</v>
      </c>
      <c r="BF226" s="578">
        <v>14710727</v>
      </c>
      <c r="BG226" s="578">
        <v>0</v>
      </c>
      <c r="BH226" s="578">
        <v>2333400</v>
      </c>
      <c r="BI226" s="578">
        <v>1878450</v>
      </c>
      <c r="BJ226" s="578">
        <v>571880</v>
      </c>
      <c r="BK226" s="578">
        <v>401080</v>
      </c>
      <c r="BL226" s="578">
        <v>221280</v>
      </c>
      <c r="BM226" s="578">
        <v>14984050</v>
      </c>
      <c r="BN226" s="578">
        <v>43503763.310000002</v>
      </c>
      <c r="BO226" s="578">
        <v>836800</v>
      </c>
      <c r="BP226" s="578">
        <v>0</v>
      </c>
      <c r="BQ226" s="578">
        <v>826560</v>
      </c>
      <c r="BR226" s="578">
        <v>546740</v>
      </c>
      <c r="BS226" s="578">
        <v>488280</v>
      </c>
      <c r="BT226" s="578">
        <v>9926977.8599999994</v>
      </c>
      <c r="BU226" s="578">
        <v>573020</v>
      </c>
      <c r="BV226" s="578">
        <v>716880</v>
      </c>
      <c r="BW226" s="578">
        <v>0</v>
      </c>
      <c r="BX226" s="578">
        <v>1476660</v>
      </c>
      <c r="BY226" s="578">
        <v>3651365</v>
      </c>
      <c r="BZ226" s="578">
        <v>348080</v>
      </c>
      <c r="CA226" s="578">
        <v>188000</v>
      </c>
      <c r="CB226" s="578">
        <v>436160</v>
      </c>
      <c r="CC226" s="555">
        <f t="shared" si="40"/>
        <v>286699222.64999998</v>
      </c>
    </row>
    <row r="227" spans="1:81" s="577" customFormat="1" ht="25.5" customHeight="1">
      <c r="A227" s="574" t="s">
        <v>6821</v>
      </c>
      <c r="B227" s="549" t="s">
        <v>29</v>
      </c>
      <c r="C227" s="550" t="s">
        <v>30</v>
      </c>
      <c r="D227" s="551">
        <v>52070</v>
      </c>
      <c r="E227" s="579" t="s">
        <v>911</v>
      </c>
      <c r="F227" s="552" t="s">
        <v>266</v>
      </c>
      <c r="G227" s="553" t="s">
        <v>6826</v>
      </c>
      <c r="H227" s="554">
        <v>24488559</v>
      </c>
      <c r="I227" s="578">
        <v>5556196.7800000003</v>
      </c>
      <c r="J227" s="578">
        <v>7288616.6900000004</v>
      </c>
      <c r="K227" s="578">
        <v>2833500</v>
      </c>
      <c r="L227" s="578">
        <v>1982871</v>
      </c>
      <c r="M227" s="578">
        <v>702500</v>
      </c>
      <c r="N227" s="578">
        <v>40273482</v>
      </c>
      <c r="O227" s="578">
        <v>5106315</v>
      </c>
      <c r="P227" s="578">
        <v>1118000</v>
      </c>
      <c r="Q227" s="578">
        <v>13493121</v>
      </c>
      <c r="R227" s="578">
        <v>1222043</v>
      </c>
      <c r="S227" s="578">
        <v>3464772</v>
      </c>
      <c r="T227" s="578">
        <v>7611914</v>
      </c>
      <c r="U227" s="578">
        <v>6561816</v>
      </c>
      <c r="V227" s="578">
        <v>671839</v>
      </c>
      <c r="W227" s="578">
        <v>2188916</v>
      </c>
      <c r="X227" s="578">
        <v>1725677</v>
      </c>
      <c r="Y227" s="578">
        <v>1194935</v>
      </c>
      <c r="Z227" s="578">
        <v>23551850</v>
      </c>
      <c r="AA227" s="578">
        <v>6183310</v>
      </c>
      <c r="AB227" s="578">
        <v>1876500</v>
      </c>
      <c r="AC227" s="578">
        <v>6078690</v>
      </c>
      <c r="AD227" s="578">
        <v>1115838</v>
      </c>
      <c r="AE227" s="578">
        <v>0</v>
      </c>
      <c r="AF227" s="578">
        <v>0</v>
      </c>
      <c r="AG227" s="578">
        <v>760714</v>
      </c>
      <c r="AH227" s="578">
        <v>0</v>
      </c>
      <c r="AI227" s="578">
        <v>31862510</v>
      </c>
      <c r="AJ227" s="578">
        <v>1958225</v>
      </c>
      <c r="AK227" s="578">
        <v>827531</v>
      </c>
      <c r="AL227" s="578">
        <v>1140623</v>
      </c>
      <c r="AM227" s="578">
        <v>902500</v>
      </c>
      <c r="AN227" s="578">
        <v>1441709</v>
      </c>
      <c r="AO227" s="578">
        <v>669968</v>
      </c>
      <c r="AP227" s="578">
        <v>1518854</v>
      </c>
      <c r="AQ227" s="578">
        <v>2491968</v>
      </c>
      <c r="AR227" s="578">
        <v>1290177</v>
      </c>
      <c r="AS227" s="578">
        <v>1404064</v>
      </c>
      <c r="AT227" s="578">
        <v>1326507</v>
      </c>
      <c r="AU227" s="578">
        <v>10291939</v>
      </c>
      <c r="AV227" s="578">
        <v>1334000</v>
      </c>
      <c r="AW227" s="578">
        <v>1381500</v>
      </c>
      <c r="AX227" s="578">
        <v>831000</v>
      </c>
      <c r="AY227" s="578">
        <v>1045500</v>
      </c>
      <c r="AZ227" s="578">
        <v>500500</v>
      </c>
      <c r="BA227" s="578">
        <v>829000</v>
      </c>
      <c r="BB227" s="578">
        <v>23067596.670000002</v>
      </c>
      <c r="BC227" s="578">
        <v>1369222</v>
      </c>
      <c r="BD227" s="578">
        <v>2049500</v>
      </c>
      <c r="BE227" s="578">
        <v>2879599</v>
      </c>
      <c r="BF227" s="578">
        <v>2745247</v>
      </c>
      <c r="BG227" s="578">
        <v>1604960</v>
      </c>
      <c r="BH227" s="578">
        <v>4289712</v>
      </c>
      <c r="BI227" s="578">
        <v>2962660</v>
      </c>
      <c r="BJ227" s="578">
        <v>1503388</v>
      </c>
      <c r="BK227" s="578">
        <v>1000115</v>
      </c>
      <c r="BL227" s="578">
        <v>774177</v>
      </c>
      <c r="BM227" s="578">
        <v>21049606.329999998</v>
      </c>
      <c r="BN227" s="578">
        <v>4185215</v>
      </c>
      <c r="BO227" s="578">
        <v>1781366</v>
      </c>
      <c r="BP227" s="578">
        <v>1267366</v>
      </c>
      <c r="BQ227" s="578">
        <v>1488500</v>
      </c>
      <c r="BR227" s="578">
        <v>2266604</v>
      </c>
      <c r="BS227" s="578">
        <v>1037500</v>
      </c>
      <c r="BT227" s="578">
        <v>13581762</v>
      </c>
      <c r="BU227" s="578">
        <v>940000</v>
      </c>
      <c r="BV227" s="578">
        <v>1095000</v>
      </c>
      <c r="BW227" s="578">
        <v>1675995</v>
      </c>
      <c r="BX227" s="578">
        <v>1790000</v>
      </c>
      <c r="BY227" s="578">
        <v>6197280</v>
      </c>
      <c r="BZ227" s="578">
        <v>1329500</v>
      </c>
      <c r="CA227" s="578">
        <v>817000</v>
      </c>
      <c r="CB227" s="578">
        <v>734500</v>
      </c>
      <c r="CC227" s="555">
        <f t="shared" si="40"/>
        <v>335583421.46999997</v>
      </c>
    </row>
    <row r="228" spans="1:81" s="577" customFormat="1" ht="25.5" customHeight="1">
      <c r="A228" s="574" t="s">
        <v>6821</v>
      </c>
      <c r="B228" s="549" t="s">
        <v>29</v>
      </c>
      <c r="C228" s="550" t="s">
        <v>30</v>
      </c>
      <c r="D228" s="551">
        <v>52070</v>
      </c>
      <c r="E228" s="579" t="s">
        <v>911</v>
      </c>
      <c r="F228" s="552" t="s">
        <v>268</v>
      </c>
      <c r="G228" s="553" t="s">
        <v>6827</v>
      </c>
      <c r="H228" s="554">
        <v>854252</v>
      </c>
      <c r="I228" s="578">
        <v>2286400</v>
      </c>
      <c r="J228" s="578">
        <v>1614222.63</v>
      </c>
      <c r="K228" s="578">
        <v>139000</v>
      </c>
      <c r="L228" s="578">
        <v>100760</v>
      </c>
      <c r="M228" s="578">
        <v>88000</v>
      </c>
      <c r="N228" s="578">
        <v>2324717</v>
      </c>
      <c r="O228" s="578">
        <v>564968</v>
      </c>
      <c r="P228" s="578">
        <v>102321.43</v>
      </c>
      <c r="Q228" s="578">
        <v>870702</v>
      </c>
      <c r="R228" s="578">
        <v>38128.379999999997</v>
      </c>
      <c r="S228" s="578">
        <v>95666.64</v>
      </c>
      <c r="T228" s="578">
        <v>623500</v>
      </c>
      <c r="U228" s="578">
        <v>232100</v>
      </c>
      <c r="V228" s="578">
        <v>27000</v>
      </c>
      <c r="W228" s="578">
        <v>19950</v>
      </c>
      <c r="X228" s="578">
        <v>33000</v>
      </c>
      <c r="Y228" s="578">
        <v>82500</v>
      </c>
      <c r="Z228" s="578">
        <v>367378</v>
      </c>
      <c r="AA228" s="578">
        <v>173169</v>
      </c>
      <c r="AB228" s="578">
        <v>150071.60999999999</v>
      </c>
      <c r="AC228" s="578">
        <v>370008.06</v>
      </c>
      <c r="AD228" s="578">
        <v>63596</v>
      </c>
      <c r="AE228" s="578">
        <v>50000</v>
      </c>
      <c r="AF228" s="578">
        <v>91500</v>
      </c>
      <c r="AG228" s="578">
        <v>24258</v>
      </c>
      <c r="AH228" s="578">
        <v>139161.29999999999</v>
      </c>
      <c r="AI228" s="578">
        <v>2277415</v>
      </c>
      <c r="AJ228" s="578">
        <v>20403</v>
      </c>
      <c r="AK228" s="578">
        <v>7500</v>
      </c>
      <c r="AL228" s="578">
        <v>3150</v>
      </c>
      <c r="AM228" s="578">
        <v>12500</v>
      </c>
      <c r="AN228" s="578">
        <v>21910</v>
      </c>
      <c r="AO228" s="578">
        <v>8000</v>
      </c>
      <c r="AP228" s="578">
        <v>39000</v>
      </c>
      <c r="AQ228" s="578">
        <v>14284</v>
      </c>
      <c r="AR228" s="578">
        <v>49500</v>
      </c>
      <c r="AS228" s="578">
        <v>10000</v>
      </c>
      <c r="AT228" s="578">
        <v>0</v>
      </c>
      <c r="AU228" s="578">
        <v>221121</v>
      </c>
      <c r="AV228" s="578">
        <v>0</v>
      </c>
      <c r="AW228" s="578">
        <v>1333.36</v>
      </c>
      <c r="AX228" s="578">
        <v>27150</v>
      </c>
      <c r="AY228" s="578">
        <v>7000</v>
      </c>
      <c r="AZ228" s="578">
        <v>73000</v>
      </c>
      <c r="BA228" s="578">
        <v>18266.66</v>
      </c>
      <c r="BB228" s="578">
        <v>759500</v>
      </c>
      <c r="BC228" s="578">
        <v>87500</v>
      </c>
      <c r="BD228" s="578">
        <v>43800</v>
      </c>
      <c r="BE228" s="578">
        <v>60926</v>
      </c>
      <c r="BF228" s="578">
        <v>112788</v>
      </c>
      <c r="BG228" s="578">
        <v>106500</v>
      </c>
      <c r="BH228" s="578">
        <v>549555.14</v>
      </c>
      <c r="BI228" s="578">
        <v>68810</v>
      </c>
      <c r="BJ228" s="578">
        <v>116322</v>
      </c>
      <c r="BK228" s="578">
        <v>41016</v>
      </c>
      <c r="BL228" s="578">
        <v>10727</v>
      </c>
      <c r="BM228" s="578">
        <v>791428</v>
      </c>
      <c r="BN228" s="578">
        <v>1871000</v>
      </c>
      <c r="BO228" s="578">
        <v>353389</v>
      </c>
      <c r="BP228" s="578">
        <v>0</v>
      </c>
      <c r="BQ228" s="578">
        <v>0</v>
      </c>
      <c r="BR228" s="578">
        <v>60000</v>
      </c>
      <c r="BS228" s="578">
        <v>27000</v>
      </c>
      <c r="BT228" s="578">
        <v>881975.02</v>
      </c>
      <c r="BU228" s="578">
        <v>45000</v>
      </c>
      <c r="BV228" s="578">
        <v>103000</v>
      </c>
      <c r="BW228" s="578">
        <v>466791</v>
      </c>
      <c r="BX228" s="578">
        <v>47366</v>
      </c>
      <c r="BY228" s="578">
        <v>410953</v>
      </c>
      <c r="BZ228" s="578">
        <v>0</v>
      </c>
      <c r="CA228" s="578">
        <v>53500</v>
      </c>
      <c r="CB228" s="578">
        <v>36000</v>
      </c>
      <c r="CC228" s="555">
        <f t="shared" si="40"/>
        <v>21442709.23</v>
      </c>
    </row>
    <row r="229" spans="1:81" s="577" customFormat="1" ht="25.5" customHeight="1">
      <c r="A229" s="574" t="s">
        <v>6821</v>
      </c>
      <c r="B229" s="549" t="s">
        <v>29</v>
      </c>
      <c r="C229" s="550" t="s">
        <v>30</v>
      </c>
      <c r="D229" s="551">
        <v>52090</v>
      </c>
      <c r="E229" s="579" t="s">
        <v>913</v>
      </c>
      <c r="F229" s="552" t="s">
        <v>270</v>
      </c>
      <c r="G229" s="553" t="s">
        <v>6373</v>
      </c>
      <c r="H229" s="554">
        <v>6367500</v>
      </c>
      <c r="I229" s="578">
        <v>0</v>
      </c>
      <c r="J229" s="578">
        <v>0</v>
      </c>
      <c r="K229" s="578">
        <v>0</v>
      </c>
      <c r="L229" s="578">
        <v>0</v>
      </c>
      <c r="M229" s="578">
        <v>0</v>
      </c>
      <c r="N229" s="578">
        <v>6264086.4000000004</v>
      </c>
      <c r="O229" s="578">
        <v>0</v>
      </c>
      <c r="P229" s="578">
        <v>0</v>
      </c>
      <c r="Q229" s="578">
        <v>1856489</v>
      </c>
      <c r="R229" s="578">
        <v>0</v>
      </c>
      <c r="S229" s="578">
        <v>0</v>
      </c>
      <c r="T229" s="578">
        <v>0</v>
      </c>
      <c r="U229" s="578">
        <v>0</v>
      </c>
      <c r="V229" s="578">
        <v>0</v>
      </c>
      <c r="W229" s="578">
        <v>0</v>
      </c>
      <c r="X229" s="578">
        <v>0</v>
      </c>
      <c r="Y229" s="578">
        <v>0</v>
      </c>
      <c r="Z229" s="578">
        <v>1343586</v>
      </c>
      <c r="AA229" s="578">
        <v>0</v>
      </c>
      <c r="AB229" s="578">
        <v>0</v>
      </c>
      <c r="AC229" s="578">
        <v>0</v>
      </c>
      <c r="AD229" s="578">
        <v>0</v>
      </c>
      <c r="AE229" s="578">
        <v>0</v>
      </c>
      <c r="AF229" s="578">
        <v>0</v>
      </c>
      <c r="AG229" s="578">
        <v>0</v>
      </c>
      <c r="AH229" s="578">
        <v>0</v>
      </c>
      <c r="AI229" s="578">
        <v>8337087</v>
      </c>
      <c r="AJ229" s="578">
        <v>0</v>
      </c>
      <c r="AK229" s="578">
        <v>0</v>
      </c>
      <c r="AL229" s="578">
        <v>0</v>
      </c>
      <c r="AM229" s="578">
        <v>0</v>
      </c>
      <c r="AN229" s="578">
        <v>0</v>
      </c>
      <c r="AO229" s="578">
        <v>0</v>
      </c>
      <c r="AP229" s="578">
        <v>0</v>
      </c>
      <c r="AQ229" s="578">
        <v>0</v>
      </c>
      <c r="AR229" s="578">
        <v>0</v>
      </c>
      <c r="AS229" s="578">
        <v>0</v>
      </c>
      <c r="AT229" s="578">
        <v>0</v>
      </c>
      <c r="AU229" s="578">
        <v>3170756</v>
      </c>
      <c r="AV229" s="578">
        <v>0</v>
      </c>
      <c r="AW229" s="578">
        <v>0</v>
      </c>
      <c r="AX229" s="578">
        <v>0</v>
      </c>
      <c r="AY229" s="578">
        <v>0</v>
      </c>
      <c r="AZ229" s="578">
        <v>0</v>
      </c>
      <c r="BA229" s="578">
        <v>0</v>
      </c>
      <c r="BB229" s="578">
        <v>3649510</v>
      </c>
      <c r="BC229" s="578">
        <v>0</v>
      </c>
      <c r="BD229" s="578">
        <v>0</v>
      </c>
      <c r="BE229" s="578">
        <v>0</v>
      </c>
      <c r="BF229" s="578">
        <v>0</v>
      </c>
      <c r="BG229" s="578">
        <v>0</v>
      </c>
      <c r="BH229" s="578">
        <v>0</v>
      </c>
      <c r="BI229" s="578">
        <v>0</v>
      </c>
      <c r="BJ229" s="578">
        <v>0</v>
      </c>
      <c r="BK229" s="578">
        <v>0</v>
      </c>
      <c r="BL229" s="578">
        <v>0</v>
      </c>
      <c r="BM229" s="578">
        <v>2786370</v>
      </c>
      <c r="BN229" s="578">
        <v>532375</v>
      </c>
      <c r="BO229" s="578">
        <v>0</v>
      </c>
      <c r="BP229" s="578">
        <v>0</v>
      </c>
      <c r="BQ229" s="578">
        <v>0</v>
      </c>
      <c r="BR229" s="578">
        <v>0</v>
      </c>
      <c r="BS229" s="578">
        <v>86540</v>
      </c>
      <c r="BT229" s="578">
        <v>3614633</v>
      </c>
      <c r="BU229" s="578">
        <v>0</v>
      </c>
      <c r="BV229" s="578">
        <v>0</v>
      </c>
      <c r="BW229" s="578">
        <v>0</v>
      </c>
      <c r="BX229" s="578">
        <v>0</v>
      </c>
      <c r="BY229" s="578">
        <v>0</v>
      </c>
      <c r="BZ229" s="578">
        <v>0</v>
      </c>
      <c r="CA229" s="578">
        <v>0</v>
      </c>
      <c r="CB229" s="578">
        <v>0</v>
      </c>
      <c r="CC229" s="555">
        <f t="shared" si="40"/>
        <v>38008932.399999999</v>
      </c>
    </row>
    <row r="230" spans="1:81" s="577" customFormat="1" ht="25.5" customHeight="1">
      <c r="A230" s="574" t="s">
        <v>6821</v>
      </c>
      <c r="B230" s="549" t="s">
        <v>29</v>
      </c>
      <c r="C230" s="550" t="s">
        <v>30</v>
      </c>
      <c r="D230" s="551">
        <v>52090</v>
      </c>
      <c r="E230" s="579" t="s">
        <v>913</v>
      </c>
      <c r="F230" s="552" t="s">
        <v>271</v>
      </c>
      <c r="G230" s="553" t="s">
        <v>6375</v>
      </c>
      <c r="H230" s="554">
        <v>0</v>
      </c>
      <c r="I230" s="578">
        <v>0</v>
      </c>
      <c r="J230" s="578">
        <v>0</v>
      </c>
      <c r="K230" s="578">
        <v>0</v>
      </c>
      <c r="L230" s="578">
        <v>0</v>
      </c>
      <c r="M230" s="578">
        <v>0</v>
      </c>
      <c r="N230" s="578">
        <v>696009.6</v>
      </c>
      <c r="O230" s="578">
        <v>0</v>
      </c>
      <c r="P230" s="578">
        <v>0</v>
      </c>
      <c r="Q230" s="578">
        <v>0</v>
      </c>
      <c r="R230" s="578">
        <v>0</v>
      </c>
      <c r="S230" s="578">
        <v>0</v>
      </c>
      <c r="T230" s="578">
        <v>0</v>
      </c>
      <c r="U230" s="578">
        <v>0</v>
      </c>
      <c r="V230" s="578">
        <v>0</v>
      </c>
      <c r="W230" s="578">
        <v>0</v>
      </c>
      <c r="X230" s="578">
        <v>0</v>
      </c>
      <c r="Y230" s="578">
        <v>0</v>
      </c>
      <c r="Z230" s="578">
        <v>0</v>
      </c>
      <c r="AA230" s="578">
        <v>0</v>
      </c>
      <c r="AB230" s="578">
        <v>0</v>
      </c>
      <c r="AC230" s="578">
        <v>0</v>
      </c>
      <c r="AD230" s="578">
        <v>0</v>
      </c>
      <c r="AE230" s="578">
        <v>0</v>
      </c>
      <c r="AF230" s="578">
        <v>0</v>
      </c>
      <c r="AG230" s="578">
        <v>0</v>
      </c>
      <c r="AH230" s="578">
        <v>0</v>
      </c>
      <c r="AI230" s="578">
        <v>930784</v>
      </c>
      <c r="AJ230" s="578">
        <v>0</v>
      </c>
      <c r="AK230" s="578">
        <v>0</v>
      </c>
      <c r="AL230" s="578">
        <v>0</v>
      </c>
      <c r="AM230" s="578">
        <v>0</v>
      </c>
      <c r="AN230" s="578">
        <v>0</v>
      </c>
      <c r="AO230" s="578">
        <v>0</v>
      </c>
      <c r="AP230" s="578">
        <v>0</v>
      </c>
      <c r="AQ230" s="578">
        <v>0</v>
      </c>
      <c r="AR230" s="578">
        <v>0</v>
      </c>
      <c r="AS230" s="578">
        <v>0</v>
      </c>
      <c r="AT230" s="578">
        <v>0</v>
      </c>
      <c r="AU230" s="578">
        <v>101871</v>
      </c>
      <c r="AV230" s="578">
        <v>0</v>
      </c>
      <c r="AW230" s="578">
        <v>0</v>
      </c>
      <c r="AX230" s="578">
        <v>0</v>
      </c>
      <c r="AY230" s="578">
        <v>0</v>
      </c>
      <c r="AZ230" s="578">
        <v>0</v>
      </c>
      <c r="BA230" s="578">
        <v>0</v>
      </c>
      <c r="BB230" s="578">
        <v>0</v>
      </c>
      <c r="BC230" s="578">
        <v>0</v>
      </c>
      <c r="BD230" s="578">
        <v>0</v>
      </c>
      <c r="BE230" s="578">
        <v>0</v>
      </c>
      <c r="BF230" s="578">
        <v>0</v>
      </c>
      <c r="BG230" s="578">
        <v>0</v>
      </c>
      <c r="BH230" s="578">
        <v>0</v>
      </c>
      <c r="BI230" s="578">
        <v>0</v>
      </c>
      <c r="BJ230" s="578">
        <v>0</v>
      </c>
      <c r="BK230" s="578">
        <v>0</v>
      </c>
      <c r="BL230" s="578">
        <v>0</v>
      </c>
      <c r="BM230" s="578">
        <v>308844</v>
      </c>
      <c r="BN230" s="578">
        <v>0</v>
      </c>
      <c r="BO230" s="578">
        <v>0</v>
      </c>
      <c r="BP230" s="578">
        <v>0</v>
      </c>
      <c r="BQ230" s="578">
        <v>0</v>
      </c>
      <c r="BR230" s="578">
        <v>0</v>
      </c>
      <c r="BS230" s="578">
        <v>0</v>
      </c>
      <c r="BT230" s="578">
        <v>110003</v>
      </c>
      <c r="BU230" s="578">
        <v>0</v>
      </c>
      <c r="BV230" s="578">
        <v>0</v>
      </c>
      <c r="BW230" s="578">
        <v>0</v>
      </c>
      <c r="BX230" s="578">
        <v>0</v>
      </c>
      <c r="BY230" s="578">
        <v>0</v>
      </c>
      <c r="BZ230" s="578">
        <v>0</v>
      </c>
      <c r="CA230" s="578">
        <v>0</v>
      </c>
      <c r="CB230" s="578">
        <v>0</v>
      </c>
      <c r="CC230" s="555">
        <f t="shared" si="40"/>
        <v>2147511.6</v>
      </c>
    </row>
    <row r="231" spans="1:81" s="577" customFormat="1" ht="25.5" customHeight="1">
      <c r="A231" s="574" t="s">
        <v>6821</v>
      </c>
      <c r="B231" s="549" t="s">
        <v>29</v>
      </c>
      <c r="C231" s="550" t="s">
        <v>30</v>
      </c>
      <c r="D231" s="551">
        <v>52090</v>
      </c>
      <c r="E231" s="579" t="s">
        <v>913</v>
      </c>
      <c r="F231" s="552" t="s">
        <v>784</v>
      </c>
      <c r="G231" s="553" t="s">
        <v>6365</v>
      </c>
      <c r="H231" s="554">
        <v>0</v>
      </c>
      <c r="I231" s="578">
        <v>3478700</v>
      </c>
      <c r="J231" s="578">
        <v>3106800</v>
      </c>
      <c r="K231" s="578">
        <v>1593800</v>
      </c>
      <c r="L231" s="578">
        <v>1434900</v>
      </c>
      <c r="M231" s="578">
        <v>2555100</v>
      </c>
      <c r="N231" s="578">
        <v>0</v>
      </c>
      <c r="O231" s="578">
        <v>3745200</v>
      </c>
      <c r="P231" s="578">
        <v>1363105</v>
      </c>
      <c r="Q231" s="578">
        <v>0</v>
      </c>
      <c r="R231" s="578">
        <v>542200</v>
      </c>
      <c r="S231" s="578">
        <v>3170335</v>
      </c>
      <c r="T231" s="578">
        <v>3783957</v>
      </c>
      <c r="U231" s="578">
        <v>4265414</v>
      </c>
      <c r="V231" s="578">
        <v>2195500</v>
      </c>
      <c r="W231" s="578">
        <v>3131226</v>
      </c>
      <c r="X231" s="578">
        <v>1928700</v>
      </c>
      <c r="Y231" s="578">
        <v>1515400</v>
      </c>
      <c r="Z231" s="578">
        <v>0</v>
      </c>
      <c r="AA231" s="578">
        <v>2794386</v>
      </c>
      <c r="AB231" s="578">
        <v>558000</v>
      </c>
      <c r="AC231" s="578">
        <v>2611439</v>
      </c>
      <c r="AD231" s="578">
        <v>464336</v>
      </c>
      <c r="AE231" s="578">
        <v>0</v>
      </c>
      <c r="AF231" s="578">
        <v>0</v>
      </c>
      <c r="AG231" s="578">
        <v>0</v>
      </c>
      <c r="AH231" s="578">
        <v>0</v>
      </c>
      <c r="AI231" s="578">
        <v>0</v>
      </c>
      <c r="AJ231" s="578">
        <v>1187815</v>
      </c>
      <c r="AK231" s="578">
        <v>175668</v>
      </c>
      <c r="AL231" s="578">
        <v>739803</v>
      </c>
      <c r="AM231" s="578">
        <v>417405</v>
      </c>
      <c r="AN231" s="578">
        <v>783772</v>
      </c>
      <c r="AO231" s="578">
        <v>644228</v>
      </c>
      <c r="AP231" s="578">
        <v>977065</v>
      </c>
      <c r="AQ231" s="578">
        <v>1218729</v>
      </c>
      <c r="AR231" s="578">
        <v>1583487</v>
      </c>
      <c r="AS231" s="578">
        <v>1367836</v>
      </c>
      <c r="AT231" s="578">
        <v>760702</v>
      </c>
      <c r="AU231" s="578">
        <v>0</v>
      </c>
      <c r="AV231" s="578">
        <v>844952</v>
      </c>
      <c r="AW231" s="578">
        <v>517978</v>
      </c>
      <c r="AX231" s="578">
        <v>791642</v>
      </c>
      <c r="AY231" s="578">
        <v>573113</v>
      </c>
      <c r="AZ231" s="578">
        <v>425736</v>
      </c>
      <c r="BA231" s="578">
        <v>490912</v>
      </c>
      <c r="BB231" s="578">
        <v>0</v>
      </c>
      <c r="BC231" s="578">
        <v>1051504</v>
      </c>
      <c r="BD231" s="578">
        <v>1270300</v>
      </c>
      <c r="BE231" s="578">
        <v>1350743</v>
      </c>
      <c r="BF231" s="578">
        <v>995700</v>
      </c>
      <c r="BG231" s="578">
        <v>875100</v>
      </c>
      <c r="BH231" s="578">
        <v>4392200</v>
      </c>
      <c r="BI231" s="578">
        <v>1012300</v>
      </c>
      <c r="BJ231" s="578">
        <v>1349400</v>
      </c>
      <c r="BK231" s="578">
        <v>3256100</v>
      </c>
      <c r="BL231" s="578">
        <v>326900</v>
      </c>
      <c r="BM231" s="578">
        <v>0</v>
      </c>
      <c r="BN231" s="578">
        <v>17943816.239999998</v>
      </c>
      <c r="BO231" s="578">
        <v>2448244</v>
      </c>
      <c r="BP231" s="578">
        <v>2657770</v>
      </c>
      <c r="BQ231" s="578">
        <v>679445</v>
      </c>
      <c r="BR231" s="578">
        <v>1544588</v>
      </c>
      <c r="BS231" s="578">
        <v>917260</v>
      </c>
      <c r="BT231" s="578">
        <v>0</v>
      </c>
      <c r="BU231" s="578">
        <v>1192125</v>
      </c>
      <c r="BV231" s="578">
        <v>1456400</v>
      </c>
      <c r="BW231" s="578">
        <v>815454</v>
      </c>
      <c r="BX231" s="578">
        <v>1723300</v>
      </c>
      <c r="BY231" s="578">
        <v>1268617</v>
      </c>
      <c r="BZ231" s="578">
        <v>1705353</v>
      </c>
      <c r="CA231" s="578">
        <v>1115515</v>
      </c>
      <c r="CB231" s="578">
        <v>914000</v>
      </c>
      <c r="CC231" s="555">
        <f t="shared" si="40"/>
        <v>110001475.23999999</v>
      </c>
    </row>
    <row r="232" spans="1:81" s="577" customFormat="1" ht="25.5" customHeight="1">
      <c r="A232" s="574" t="s">
        <v>6821</v>
      </c>
      <c r="B232" s="549" t="s">
        <v>29</v>
      </c>
      <c r="C232" s="550" t="s">
        <v>30</v>
      </c>
      <c r="D232" s="551">
        <v>52090</v>
      </c>
      <c r="E232" s="579" t="s">
        <v>913</v>
      </c>
      <c r="F232" s="552" t="s">
        <v>785</v>
      </c>
      <c r="G232" s="553" t="s">
        <v>6367</v>
      </c>
      <c r="H232" s="554">
        <v>0</v>
      </c>
      <c r="I232" s="578">
        <v>0</v>
      </c>
      <c r="J232" s="578">
        <v>0</v>
      </c>
      <c r="K232" s="578">
        <v>0</v>
      </c>
      <c r="L232" s="578">
        <v>0</v>
      </c>
      <c r="M232" s="578">
        <v>0</v>
      </c>
      <c r="N232" s="578">
        <v>0</v>
      </c>
      <c r="O232" s="578">
        <v>0</v>
      </c>
      <c r="P232" s="578">
        <v>24771</v>
      </c>
      <c r="Q232" s="578">
        <v>0</v>
      </c>
      <c r="R232" s="578">
        <v>0</v>
      </c>
      <c r="S232" s="578">
        <v>0</v>
      </c>
      <c r="T232" s="578">
        <v>6000</v>
      </c>
      <c r="U232" s="578">
        <v>0</v>
      </c>
      <c r="V232" s="578">
        <v>0</v>
      </c>
      <c r="W232" s="578">
        <v>0</v>
      </c>
      <c r="X232" s="578">
        <v>0</v>
      </c>
      <c r="Y232" s="578">
        <v>1213</v>
      </c>
      <c r="Z232" s="578">
        <v>0</v>
      </c>
      <c r="AA232" s="578">
        <v>0</v>
      </c>
      <c r="AB232" s="578">
        <v>0</v>
      </c>
      <c r="AC232" s="578">
        <v>0</v>
      </c>
      <c r="AD232" s="578">
        <v>0</v>
      </c>
      <c r="AE232" s="578">
        <v>0</v>
      </c>
      <c r="AF232" s="578">
        <v>0</v>
      </c>
      <c r="AG232" s="578">
        <v>0</v>
      </c>
      <c r="AH232" s="578">
        <v>0</v>
      </c>
      <c r="AI232" s="578">
        <v>0</v>
      </c>
      <c r="AJ232" s="578">
        <v>394100</v>
      </c>
      <c r="AK232" s="578">
        <v>0</v>
      </c>
      <c r="AL232" s="578">
        <v>0</v>
      </c>
      <c r="AM232" s="578">
        <v>0</v>
      </c>
      <c r="AN232" s="578">
        <v>0</v>
      </c>
      <c r="AO232" s="578">
        <v>0</v>
      </c>
      <c r="AP232" s="578">
        <v>7100</v>
      </c>
      <c r="AQ232" s="578">
        <v>0</v>
      </c>
      <c r="AR232" s="578">
        <v>0</v>
      </c>
      <c r="AS232" s="578">
        <v>0</v>
      </c>
      <c r="AT232" s="578">
        <v>0</v>
      </c>
      <c r="AU232" s="578">
        <v>0</v>
      </c>
      <c r="AV232" s="578">
        <v>0</v>
      </c>
      <c r="AW232" s="578">
        <v>0</v>
      </c>
      <c r="AX232" s="578">
        <v>0</v>
      </c>
      <c r="AY232" s="578">
        <v>0</v>
      </c>
      <c r="AZ232" s="578">
        <v>0</v>
      </c>
      <c r="BA232" s="578">
        <v>0</v>
      </c>
      <c r="BB232" s="578">
        <v>0</v>
      </c>
      <c r="BC232" s="578">
        <v>0</v>
      </c>
      <c r="BD232" s="578">
        <v>0</v>
      </c>
      <c r="BE232" s="578">
        <v>0</v>
      </c>
      <c r="BF232" s="578">
        <v>0</v>
      </c>
      <c r="BG232" s="578">
        <v>0</v>
      </c>
      <c r="BH232" s="578">
        <v>0</v>
      </c>
      <c r="BI232" s="578">
        <v>0</v>
      </c>
      <c r="BJ232" s="578">
        <v>105000</v>
      </c>
      <c r="BK232" s="578">
        <v>0</v>
      </c>
      <c r="BL232" s="578">
        <v>0</v>
      </c>
      <c r="BM232" s="578">
        <v>0</v>
      </c>
      <c r="BN232" s="578">
        <v>0</v>
      </c>
      <c r="BO232" s="578">
        <v>0</v>
      </c>
      <c r="BP232" s="578">
        <v>0</v>
      </c>
      <c r="BQ232" s="578">
        <v>0</v>
      </c>
      <c r="BR232" s="578">
        <v>0</v>
      </c>
      <c r="BS232" s="578">
        <v>0</v>
      </c>
      <c r="BT232" s="578">
        <v>0</v>
      </c>
      <c r="BU232" s="578">
        <v>0</v>
      </c>
      <c r="BV232" s="578">
        <v>0</v>
      </c>
      <c r="BW232" s="578">
        <v>0</v>
      </c>
      <c r="BX232" s="578">
        <v>0</v>
      </c>
      <c r="BY232" s="578">
        <v>0</v>
      </c>
      <c r="BZ232" s="578">
        <v>0</v>
      </c>
      <c r="CA232" s="578">
        <v>0</v>
      </c>
      <c r="CB232" s="578">
        <v>0</v>
      </c>
      <c r="CC232" s="555">
        <f t="shared" si="40"/>
        <v>538184</v>
      </c>
    </row>
    <row r="233" spans="1:81" s="577" customFormat="1" ht="25.5" customHeight="1">
      <c r="A233" s="574" t="s">
        <v>6821</v>
      </c>
      <c r="B233" s="549" t="s">
        <v>29</v>
      </c>
      <c r="C233" s="550" t="s">
        <v>30</v>
      </c>
      <c r="D233" s="551"/>
      <c r="E233" s="579"/>
      <c r="F233" s="552" t="s">
        <v>1115</v>
      </c>
      <c r="G233" s="553" t="s">
        <v>6377</v>
      </c>
      <c r="H233" s="554">
        <v>45455282.969999999</v>
      </c>
      <c r="I233" s="578">
        <v>0</v>
      </c>
      <c r="J233" s="578">
        <v>4829191.8499999996</v>
      </c>
      <c r="K233" s="578">
        <v>0</v>
      </c>
      <c r="L233" s="578">
        <v>0</v>
      </c>
      <c r="M233" s="578">
        <v>0</v>
      </c>
      <c r="N233" s="578">
        <v>59148741.700000003</v>
      </c>
      <c r="O233" s="578">
        <v>4902773.4800000004</v>
      </c>
      <c r="P233" s="578">
        <v>0</v>
      </c>
      <c r="Q233" s="578">
        <v>25438480.02</v>
      </c>
      <c r="R233" s="578">
        <v>0</v>
      </c>
      <c r="S233" s="578">
        <v>2511233.9700000002</v>
      </c>
      <c r="T233" s="578">
        <v>3850000</v>
      </c>
      <c r="U233" s="578">
        <v>0</v>
      </c>
      <c r="V233" s="578">
        <v>0</v>
      </c>
      <c r="W233" s="578">
        <v>0</v>
      </c>
      <c r="X233" s="578">
        <v>0</v>
      </c>
      <c r="Y233" s="578">
        <v>0</v>
      </c>
      <c r="Z233" s="578">
        <v>7397927.2199999997</v>
      </c>
      <c r="AA233" s="578">
        <v>0</v>
      </c>
      <c r="AB233" s="578">
        <v>324000</v>
      </c>
      <c r="AC233" s="578">
        <v>0</v>
      </c>
      <c r="AD233" s="578">
        <v>0</v>
      </c>
      <c r="AE233" s="578">
        <v>1101610</v>
      </c>
      <c r="AF233" s="578">
        <v>640392</v>
      </c>
      <c r="AG233" s="578">
        <v>446861.37</v>
      </c>
      <c r="AH233" s="578">
        <v>739531.97</v>
      </c>
      <c r="AI233" s="578">
        <v>69678875</v>
      </c>
      <c r="AJ233" s="578">
        <v>0</v>
      </c>
      <c r="AK233" s="578">
        <v>102200</v>
      </c>
      <c r="AL233" s="578">
        <v>0</v>
      </c>
      <c r="AM233" s="578">
        <v>0</v>
      </c>
      <c r="AN233" s="578">
        <v>0</v>
      </c>
      <c r="AO233" s="578">
        <v>0</v>
      </c>
      <c r="AP233" s="578">
        <v>0</v>
      </c>
      <c r="AQ233" s="578">
        <v>0</v>
      </c>
      <c r="AR233" s="578">
        <v>0</v>
      </c>
      <c r="AS233" s="578">
        <v>0</v>
      </c>
      <c r="AT233" s="578">
        <v>0</v>
      </c>
      <c r="AU233" s="578">
        <v>9339926</v>
      </c>
      <c r="AV233" s="578">
        <v>0</v>
      </c>
      <c r="AW233" s="578">
        <v>0</v>
      </c>
      <c r="AX233" s="578">
        <v>0</v>
      </c>
      <c r="AY233" s="578">
        <v>0</v>
      </c>
      <c r="AZ233" s="578">
        <v>0</v>
      </c>
      <c r="BA233" s="578">
        <v>0</v>
      </c>
      <c r="BB233" s="578">
        <v>41958908.57</v>
      </c>
      <c r="BC233" s="578">
        <v>9771017</v>
      </c>
      <c r="BD233" s="578">
        <v>1711380</v>
      </c>
      <c r="BE233" s="578">
        <v>0</v>
      </c>
      <c r="BF233" s="578">
        <v>0</v>
      </c>
      <c r="BG233" s="578">
        <v>0</v>
      </c>
      <c r="BH233" s="578">
        <v>5717201.1200000001</v>
      </c>
      <c r="BI233" s="578">
        <v>0</v>
      </c>
      <c r="BJ233" s="578">
        <v>0</v>
      </c>
      <c r="BK233" s="578">
        <v>0</v>
      </c>
      <c r="BL233" s="578">
        <v>0</v>
      </c>
      <c r="BM233" s="578">
        <v>27167811</v>
      </c>
      <c r="BN233" s="578">
        <v>0</v>
      </c>
      <c r="BO233" s="578">
        <v>0</v>
      </c>
      <c r="BP233" s="578">
        <v>0</v>
      </c>
      <c r="BQ233" s="578">
        <v>0</v>
      </c>
      <c r="BR233" s="578">
        <v>0</v>
      </c>
      <c r="BS233" s="578">
        <v>0</v>
      </c>
      <c r="BT233" s="578">
        <v>16937004</v>
      </c>
      <c r="BU233" s="578">
        <v>16780</v>
      </c>
      <c r="BV233" s="578">
        <v>0</v>
      </c>
      <c r="BW233" s="578">
        <v>0</v>
      </c>
      <c r="BX233" s="578">
        <v>0</v>
      </c>
      <c r="BY233" s="578">
        <v>0</v>
      </c>
      <c r="BZ233" s="578">
        <v>0</v>
      </c>
      <c r="CA233" s="578">
        <v>0</v>
      </c>
      <c r="CB233" s="578">
        <v>0</v>
      </c>
      <c r="CC233" s="555">
        <f t="shared" si="40"/>
        <v>339187129.24000001</v>
      </c>
    </row>
    <row r="234" spans="1:81" s="577" customFormat="1" ht="25.5" customHeight="1">
      <c r="A234" s="574" t="s">
        <v>6821</v>
      </c>
      <c r="B234" s="549" t="s">
        <v>29</v>
      </c>
      <c r="C234" s="550" t="s">
        <v>30</v>
      </c>
      <c r="D234" s="551"/>
      <c r="E234" s="579"/>
      <c r="F234" s="552" t="s">
        <v>1116</v>
      </c>
      <c r="G234" s="553" t="s">
        <v>6379</v>
      </c>
      <c r="H234" s="554">
        <v>0</v>
      </c>
      <c r="I234" s="578">
        <v>0</v>
      </c>
      <c r="J234" s="578">
        <v>35474.97</v>
      </c>
      <c r="K234" s="578">
        <v>0</v>
      </c>
      <c r="L234" s="578">
        <v>0</v>
      </c>
      <c r="M234" s="578">
        <v>0</v>
      </c>
      <c r="N234" s="578">
        <v>6455878.2999999998</v>
      </c>
      <c r="O234" s="578">
        <v>0</v>
      </c>
      <c r="P234" s="578">
        <v>0</v>
      </c>
      <c r="Q234" s="578">
        <v>2200000</v>
      </c>
      <c r="R234" s="578">
        <v>0</v>
      </c>
      <c r="S234" s="578">
        <v>0</v>
      </c>
      <c r="T234" s="578">
        <v>64464</v>
      </c>
      <c r="U234" s="578">
        <v>0</v>
      </c>
      <c r="V234" s="578">
        <v>0</v>
      </c>
      <c r="W234" s="578">
        <v>0</v>
      </c>
      <c r="X234" s="578">
        <v>0</v>
      </c>
      <c r="Y234" s="578">
        <v>0</v>
      </c>
      <c r="Z234" s="578">
        <v>16739867.67</v>
      </c>
      <c r="AA234" s="578">
        <v>0</v>
      </c>
      <c r="AB234" s="578">
        <v>36000</v>
      </c>
      <c r="AC234" s="578">
        <v>0</v>
      </c>
      <c r="AD234" s="578">
        <v>0</v>
      </c>
      <c r="AE234" s="578">
        <v>0</v>
      </c>
      <c r="AF234" s="578">
        <v>296827.5</v>
      </c>
      <c r="AG234" s="578">
        <v>3060</v>
      </c>
      <c r="AH234" s="578">
        <v>136146.35</v>
      </c>
      <c r="AI234" s="578">
        <v>9502486</v>
      </c>
      <c r="AJ234" s="578">
        <v>0</v>
      </c>
      <c r="AK234" s="578">
        <v>9525</v>
      </c>
      <c r="AL234" s="578">
        <v>6720</v>
      </c>
      <c r="AM234" s="578">
        <v>0</v>
      </c>
      <c r="AN234" s="578">
        <v>0</v>
      </c>
      <c r="AO234" s="578">
        <v>0</v>
      </c>
      <c r="AP234" s="578">
        <v>0</v>
      </c>
      <c r="AQ234" s="578">
        <v>0</v>
      </c>
      <c r="AR234" s="578">
        <v>0</v>
      </c>
      <c r="AS234" s="578">
        <v>0</v>
      </c>
      <c r="AT234" s="578">
        <v>0</v>
      </c>
      <c r="AU234" s="578">
        <v>1439749</v>
      </c>
      <c r="AV234" s="578">
        <v>0</v>
      </c>
      <c r="AW234" s="578">
        <v>0</v>
      </c>
      <c r="AX234" s="578">
        <v>0</v>
      </c>
      <c r="AY234" s="578">
        <v>0</v>
      </c>
      <c r="AZ234" s="578">
        <v>0</v>
      </c>
      <c r="BA234" s="578">
        <v>0</v>
      </c>
      <c r="BB234" s="578">
        <v>0</v>
      </c>
      <c r="BC234" s="578">
        <v>699856</v>
      </c>
      <c r="BD234" s="578">
        <v>0</v>
      </c>
      <c r="BE234" s="578">
        <v>0</v>
      </c>
      <c r="BF234" s="578">
        <v>0</v>
      </c>
      <c r="BG234" s="578">
        <v>0</v>
      </c>
      <c r="BH234" s="578">
        <v>0</v>
      </c>
      <c r="BI234" s="578">
        <v>0</v>
      </c>
      <c r="BJ234" s="578">
        <v>0</v>
      </c>
      <c r="BK234" s="578">
        <v>0</v>
      </c>
      <c r="BL234" s="578">
        <v>0</v>
      </c>
      <c r="BM234" s="578">
        <v>3021265</v>
      </c>
      <c r="BN234" s="578">
        <v>0</v>
      </c>
      <c r="BO234" s="578">
        <v>0</v>
      </c>
      <c r="BP234" s="578">
        <v>0</v>
      </c>
      <c r="BQ234" s="578">
        <v>0</v>
      </c>
      <c r="BR234" s="578">
        <v>0</v>
      </c>
      <c r="BS234" s="578">
        <v>0</v>
      </c>
      <c r="BT234" s="578">
        <v>1168112.18</v>
      </c>
      <c r="BU234" s="578">
        <v>0</v>
      </c>
      <c r="BV234" s="578">
        <v>0</v>
      </c>
      <c r="BW234" s="578">
        <v>0</v>
      </c>
      <c r="BX234" s="578">
        <v>0</v>
      </c>
      <c r="BY234" s="578">
        <v>0</v>
      </c>
      <c r="BZ234" s="578">
        <v>0</v>
      </c>
      <c r="CA234" s="578">
        <v>0</v>
      </c>
      <c r="CB234" s="578">
        <v>0</v>
      </c>
      <c r="CC234" s="555">
        <f t="shared" si="40"/>
        <v>41815431.969999999</v>
      </c>
    </row>
    <row r="235" spans="1:81" s="577" customFormat="1" ht="25.5" customHeight="1">
      <c r="A235" s="574" t="s">
        <v>6821</v>
      </c>
      <c r="B235" s="549" t="s">
        <v>29</v>
      </c>
      <c r="C235" s="550" t="s">
        <v>30</v>
      </c>
      <c r="D235" s="551"/>
      <c r="E235" s="579"/>
      <c r="F235" s="552" t="s">
        <v>1117</v>
      </c>
      <c r="G235" s="553" t="s">
        <v>6369</v>
      </c>
      <c r="H235" s="554">
        <v>0</v>
      </c>
      <c r="I235" s="578">
        <v>15302500</v>
      </c>
      <c r="J235" s="578">
        <v>14529600</v>
      </c>
      <c r="K235" s="578">
        <v>5028200</v>
      </c>
      <c r="L235" s="578">
        <v>5154600</v>
      </c>
      <c r="M235" s="578">
        <v>1022200</v>
      </c>
      <c r="N235" s="578">
        <v>0</v>
      </c>
      <c r="O235" s="578">
        <v>9052200</v>
      </c>
      <c r="P235" s="578">
        <v>2689895</v>
      </c>
      <c r="Q235" s="578">
        <v>0</v>
      </c>
      <c r="R235" s="578">
        <v>0</v>
      </c>
      <c r="S235" s="578">
        <v>6162624</v>
      </c>
      <c r="T235" s="578">
        <v>12302343</v>
      </c>
      <c r="U235" s="578">
        <v>10394586</v>
      </c>
      <c r="V235" s="578">
        <v>0</v>
      </c>
      <c r="W235" s="578">
        <v>3393774</v>
      </c>
      <c r="X235" s="578">
        <v>4221500</v>
      </c>
      <c r="Y235" s="578">
        <v>3095500</v>
      </c>
      <c r="Z235" s="578">
        <v>0</v>
      </c>
      <c r="AA235" s="578">
        <v>13160114</v>
      </c>
      <c r="AB235" s="578">
        <v>4334700</v>
      </c>
      <c r="AC235" s="578">
        <v>14153061</v>
      </c>
      <c r="AD235" s="578">
        <v>4349364</v>
      </c>
      <c r="AE235" s="578">
        <v>7537400</v>
      </c>
      <c r="AF235" s="578">
        <v>5798100</v>
      </c>
      <c r="AG235" s="578">
        <v>2457875</v>
      </c>
      <c r="AH235" s="578">
        <v>3913600</v>
      </c>
      <c r="AI235" s="578">
        <v>2455000</v>
      </c>
      <c r="AJ235" s="578">
        <v>5301200</v>
      </c>
      <c r="AK235" s="578">
        <v>2262626</v>
      </c>
      <c r="AL235" s="578">
        <v>2740057</v>
      </c>
      <c r="AM235" s="578">
        <v>2847795</v>
      </c>
      <c r="AN235" s="578">
        <v>4688592</v>
      </c>
      <c r="AO235" s="578">
        <v>3158210</v>
      </c>
      <c r="AP235" s="578">
        <v>3448935</v>
      </c>
      <c r="AQ235" s="578">
        <v>6607485</v>
      </c>
      <c r="AR235" s="578">
        <v>2362813</v>
      </c>
      <c r="AS235" s="578">
        <v>2842764</v>
      </c>
      <c r="AT235" s="578">
        <v>2659045</v>
      </c>
      <c r="AU235" s="578">
        <v>0</v>
      </c>
      <c r="AV235" s="578">
        <v>2481011</v>
      </c>
      <c r="AW235" s="578">
        <v>2623922</v>
      </c>
      <c r="AX235" s="578">
        <v>3084158</v>
      </c>
      <c r="AY235" s="578">
        <v>2236087</v>
      </c>
      <c r="AZ235" s="578">
        <v>2206763</v>
      </c>
      <c r="BA235" s="578">
        <v>3533388</v>
      </c>
      <c r="BB235" s="578">
        <v>0</v>
      </c>
      <c r="BC235" s="578">
        <v>6750800</v>
      </c>
      <c r="BD235" s="578">
        <v>5045232</v>
      </c>
      <c r="BE235" s="578">
        <v>6120100</v>
      </c>
      <c r="BF235" s="578">
        <v>7937900</v>
      </c>
      <c r="BG235" s="578">
        <v>4579104</v>
      </c>
      <c r="BH235" s="578">
        <v>6294100</v>
      </c>
      <c r="BI235" s="578">
        <v>11479300</v>
      </c>
      <c r="BJ235" s="578">
        <v>3179300</v>
      </c>
      <c r="BK235" s="578">
        <v>264500</v>
      </c>
      <c r="BL235" s="578">
        <v>1787900</v>
      </c>
      <c r="BM235" s="578">
        <v>0</v>
      </c>
      <c r="BN235" s="578">
        <v>4000000</v>
      </c>
      <c r="BO235" s="578">
        <v>2839309.43</v>
      </c>
      <c r="BP235" s="578">
        <v>784734</v>
      </c>
      <c r="BQ235" s="578">
        <v>3662855</v>
      </c>
      <c r="BR235" s="578">
        <v>6458872</v>
      </c>
      <c r="BS235" s="578">
        <v>2947914.25</v>
      </c>
      <c r="BT235" s="578">
        <v>0</v>
      </c>
      <c r="BU235" s="578">
        <v>2257675</v>
      </c>
      <c r="BV235" s="578">
        <v>3684700</v>
      </c>
      <c r="BW235" s="578">
        <v>5363446</v>
      </c>
      <c r="BX235" s="578">
        <v>5491600</v>
      </c>
      <c r="BY235" s="578">
        <v>12305583</v>
      </c>
      <c r="BZ235" s="578">
        <v>2779947</v>
      </c>
      <c r="CA235" s="578">
        <v>2339000</v>
      </c>
      <c r="CB235" s="578">
        <v>138800</v>
      </c>
      <c r="CC235" s="555">
        <f t="shared" si="40"/>
        <v>314086258.68000001</v>
      </c>
    </row>
    <row r="236" spans="1:81" s="577" customFormat="1" ht="25.5" customHeight="1">
      <c r="A236" s="574" t="s">
        <v>6821</v>
      </c>
      <c r="B236" s="549" t="s">
        <v>29</v>
      </c>
      <c r="C236" s="550" t="s">
        <v>30</v>
      </c>
      <c r="D236" s="551"/>
      <c r="E236" s="579"/>
      <c r="F236" s="552" t="s">
        <v>1118</v>
      </c>
      <c r="G236" s="553" t="s">
        <v>6371</v>
      </c>
      <c r="H236" s="554">
        <v>0</v>
      </c>
      <c r="I236" s="578">
        <v>2352800</v>
      </c>
      <c r="J236" s="578">
        <v>500000</v>
      </c>
      <c r="K236" s="578">
        <v>608200</v>
      </c>
      <c r="L236" s="578">
        <v>1000000</v>
      </c>
      <c r="M236" s="578">
        <v>0</v>
      </c>
      <c r="N236" s="578">
        <v>0</v>
      </c>
      <c r="O236" s="578">
        <v>0</v>
      </c>
      <c r="P236" s="578">
        <v>889529</v>
      </c>
      <c r="Q236" s="578">
        <v>0</v>
      </c>
      <c r="R236" s="578">
        <v>4742100</v>
      </c>
      <c r="S236" s="578">
        <v>0</v>
      </c>
      <c r="T236" s="578">
        <v>87600</v>
      </c>
      <c r="U236" s="578">
        <v>0</v>
      </c>
      <c r="V236" s="578">
        <v>0</v>
      </c>
      <c r="W236" s="578">
        <v>1450000</v>
      </c>
      <c r="X236" s="578">
        <v>217800</v>
      </c>
      <c r="Y236" s="578">
        <v>210187</v>
      </c>
      <c r="Z236" s="578">
        <v>0</v>
      </c>
      <c r="AA236" s="578">
        <v>0</v>
      </c>
      <c r="AB236" s="578">
        <v>0</v>
      </c>
      <c r="AC236" s="578">
        <v>0</v>
      </c>
      <c r="AD236" s="578">
        <v>367100</v>
      </c>
      <c r="AE236" s="578">
        <v>0</v>
      </c>
      <c r="AF236" s="578">
        <v>0</v>
      </c>
      <c r="AG236" s="578">
        <v>691400</v>
      </c>
      <c r="AH236" s="578">
        <v>0</v>
      </c>
      <c r="AI236" s="578">
        <v>0</v>
      </c>
      <c r="AJ236" s="578">
        <v>1448900</v>
      </c>
      <c r="AK236" s="578">
        <v>0</v>
      </c>
      <c r="AL236" s="578">
        <v>798785.5</v>
      </c>
      <c r="AM236" s="578">
        <v>0</v>
      </c>
      <c r="AN236" s="578">
        <v>385000</v>
      </c>
      <c r="AO236" s="578">
        <v>912000</v>
      </c>
      <c r="AP236" s="578">
        <v>609000</v>
      </c>
      <c r="AQ236" s="578">
        <v>747100</v>
      </c>
      <c r="AR236" s="578">
        <v>807100</v>
      </c>
      <c r="AS236" s="578">
        <v>680900</v>
      </c>
      <c r="AT236" s="578">
        <v>415000</v>
      </c>
      <c r="AU236" s="578">
        <v>0</v>
      </c>
      <c r="AV236" s="578">
        <v>1135037</v>
      </c>
      <c r="AW236" s="578">
        <v>970500</v>
      </c>
      <c r="AX236" s="578">
        <v>899100</v>
      </c>
      <c r="AY236" s="578">
        <v>786500</v>
      </c>
      <c r="AZ236" s="578">
        <v>635400</v>
      </c>
      <c r="BA236" s="578">
        <v>648900</v>
      </c>
      <c r="BB236" s="578">
        <v>0</v>
      </c>
      <c r="BC236" s="578">
        <v>358000</v>
      </c>
      <c r="BD236" s="578">
        <v>-321600</v>
      </c>
      <c r="BE236" s="578">
        <v>0</v>
      </c>
      <c r="BF236" s="578">
        <v>0</v>
      </c>
      <c r="BG236" s="578">
        <v>0</v>
      </c>
      <c r="BH236" s="578">
        <v>931100</v>
      </c>
      <c r="BI236" s="578">
        <v>0</v>
      </c>
      <c r="BJ236" s="578">
        <v>274100</v>
      </c>
      <c r="BK236" s="578">
        <v>304200</v>
      </c>
      <c r="BL236" s="578">
        <v>0</v>
      </c>
      <c r="BM236" s="578">
        <v>0</v>
      </c>
      <c r="BN236" s="578">
        <v>0</v>
      </c>
      <c r="BO236" s="578">
        <v>0</v>
      </c>
      <c r="BP236" s="578">
        <v>4000</v>
      </c>
      <c r="BQ236" s="578">
        <v>879700</v>
      </c>
      <c r="BR236" s="578">
        <v>0</v>
      </c>
      <c r="BS236" s="578">
        <v>84600</v>
      </c>
      <c r="BT236" s="578">
        <v>0</v>
      </c>
      <c r="BU236" s="578">
        <v>0</v>
      </c>
      <c r="BV236" s="578">
        <v>0</v>
      </c>
      <c r="BW236" s="578">
        <v>0</v>
      </c>
      <c r="BX236" s="578">
        <v>0</v>
      </c>
      <c r="BY236" s="578">
        <v>0</v>
      </c>
      <c r="BZ236" s="578">
        <v>911200</v>
      </c>
      <c r="CA236" s="578">
        <v>233900</v>
      </c>
      <c r="CB236" s="578">
        <v>0</v>
      </c>
      <c r="CC236" s="555">
        <f t="shared" si="40"/>
        <v>28655138.5</v>
      </c>
    </row>
    <row r="237" spans="1:81" s="577" customFormat="1" ht="25.5" customHeight="1">
      <c r="A237" s="574" t="s">
        <v>6821</v>
      </c>
      <c r="B237" s="549" t="s">
        <v>29</v>
      </c>
      <c r="C237" s="550" t="s">
        <v>30</v>
      </c>
      <c r="D237" s="551"/>
      <c r="E237" s="579"/>
      <c r="F237" s="552" t="s">
        <v>786</v>
      </c>
      <c r="G237" s="553" t="s">
        <v>787</v>
      </c>
      <c r="H237" s="554">
        <v>0</v>
      </c>
      <c r="I237" s="578">
        <v>0</v>
      </c>
      <c r="J237" s="578">
        <v>0</v>
      </c>
      <c r="K237" s="578">
        <v>0</v>
      </c>
      <c r="L237" s="578">
        <v>0</v>
      </c>
      <c r="M237" s="578">
        <v>0</v>
      </c>
      <c r="N237" s="578">
        <v>0</v>
      </c>
      <c r="O237" s="578">
        <v>0</v>
      </c>
      <c r="P237" s="578">
        <v>0</v>
      </c>
      <c r="Q237" s="578">
        <v>0</v>
      </c>
      <c r="R237" s="578">
        <v>0</v>
      </c>
      <c r="S237" s="578">
        <v>0</v>
      </c>
      <c r="T237" s="578">
        <v>0</v>
      </c>
      <c r="U237" s="578">
        <v>0</v>
      </c>
      <c r="V237" s="578">
        <v>0</v>
      </c>
      <c r="W237" s="578">
        <v>0</v>
      </c>
      <c r="X237" s="578">
        <v>0</v>
      </c>
      <c r="Y237" s="578">
        <v>0</v>
      </c>
      <c r="Z237" s="578">
        <v>0</v>
      </c>
      <c r="AA237" s="578">
        <v>4480</v>
      </c>
      <c r="AB237" s="578">
        <v>0</v>
      </c>
      <c r="AC237" s="578">
        <v>0</v>
      </c>
      <c r="AD237" s="578">
        <v>0</v>
      </c>
      <c r="AE237" s="578">
        <v>0</v>
      </c>
      <c r="AF237" s="578">
        <v>0</v>
      </c>
      <c r="AG237" s="578">
        <v>0</v>
      </c>
      <c r="AH237" s="578">
        <v>0</v>
      </c>
      <c r="AI237" s="578">
        <v>0</v>
      </c>
      <c r="AJ237" s="578">
        <v>0</v>
      </c>
      <c r="AK237" s="578">
        <v>573.75</v>
      </c>
      <c r="AL237" s="578">
        <v>0</v>
      </c>
      <c r="AM237" s="578">
        <v>0</v>
      </c>
      <c r="AN237" s="578">
        <v>0</v>
      </c>
      <c r="AO237" s="578">
        <v>0</v>
      </c>
      <c r="AP237" s="578">
        <v>0</v>
      </c>
      <c r="AQ237" s="578">
        <v>0</v>
      </c>
      <c r="AR237" s="578">
        <v>0</v>
      </c>
      <c r="AS237" s="578">
        <v>0</v>
      </c>
      <c r="AT237" s="578">
        <v>573.75</v>
      </c>
      <c r="AU237" s="578">
        <v>0</v>
      </c>
      <c r="AV237" s="578">
        <v>0</v>
      </c>
      <c r="AW237" s="578">
        <v>0</v>
      </c>
      <c r="AX237" s="578">
        <v>0</v>
      </c>
      <c r="AY237" s="578">
        <v>0</v>
      </c>
      <c r="AZ237" s="578">
        <v>0</v>
      </c>
      <c r="BA237" s="578">
        <v>0</v>
      </c>
      <c r="BB237" s="578">
        <v>2775.71</v>
      </c>
      <c r="BC237" s="578">
        <v>0</v>
      </c>
      <c r="BD237" s="578">
        <v>0</v>
      </c>
      <c r="BE237" s="578">
        <v>18590</v>
      </c>
      <c r="BF237" s="578">
        <v>0</v>
      </c>
      <c r="BG237" s="578">
        <v>0</v>
      </c>
      <c r="BH237" s="578">
        <v>0</v>
      </c>
      <c r="BI237" s="578">
        <v>0</v>
      </c>
      <c r="BJ237" s="578">
        <v>0</v>
      </c>
      <c r="BK237" s="578">
        <v>0</v>
      </c>
      <c r="BL237" s="578">
        <v>0</v>
      </c>
      <c r="BM237" s="578">
        <v>0</v>
      </c>
      <c r="BN237" s="578">
        <v>0</v>
      </c>
      <c r="BO237" s="578">
        <v>0</v>
      </c>
      <c r="BP237" s="578">
        <v>0</v>
      </c>
      <c r="BQ237" s="578">
        <v>0</v>
      </c>
      <c r="BR237" s="578">
        <v>0</v>
      </c>
      <c r="BS237" s="578">
        <v>0</v>
      </c>
      <c r="BT237" s="578">
        <v>0</v>
      </c>
      <c r="BU237" s="578">
        <v>0</v>
      </c>
      <c r="BV237" s="578">
        <v>0</v>
      </c>
      <c r="BW237" s="578">
        <v>0</v>
      </c>
      <c r="BX237" s="578">
        <v>0</v>
      </c>
      <c r="BY237" s="578">
        <v>0</v>
      </c>
      <c r="BZ237" s="578">
        <v>0</v>
      </c>
      <c r="CA237" s="578">
        <v>0</v>
      </c>
      <c r="CB237" s="578">
        <v>0</v>
      </c>
      <c r="CC237" s="555">
        <f t="shared" si="40"/>
        <v>26993.21</v>
      </c>
    </row>
    <row r="238" spans="1:81" s="577" customFormat="1" ht="25.5" customHeight="1">
      <c r="A238" s="574" t="s">
        <v>6821</v>
      </c>
      <c r="B238" s="549" t="s">
        <v>29</v>
      </c>
      <c r="C238" s="550" t="s">
        <v>30</v>
      </c>
      <c r="D238" s="551"/>
      <c r="E238" s="579"/>
      <c r="F238" s="552" t="s">
        <v>788</v>
      </c>
      <c r="G238" s="553" t="s">
        <v>789</v>
      </c>
      <c r="H238" s="554">
        <v>0</v>
      </c>
      <c r="I238" s="578">
        <v>0</v>
      </c>
      <c r="J238" s="578">
        <v>0</v>
      </c>
      <c r="K238" s="578">
        <v>0</v>
      </c>
      <c r="L238" s="578">
        <v>0</v>
      </c>
      <c r="M238" s="578">
        <v>0</v>
      </c>
      <c r="N238" s="578">
        <v>8360</v>
      </c>
      <c r="O238" s="578">
        <v>0</v>
      </c>
      <c r="P238" s="578">
        <v>0</v>
      </c>
      <c r="Q238" s="578">
        <v>0</v>
      </c>
      <c r="R238" s="578">
        <v>0</v>
      </c>
      <c r="S238" s="578">
        <v>0</v>
      </c>
      <c r="T238" s="578">
        <v>0</v>
      </c>
      <c r="U238" s="578">
        <v>14740</v>
      </c>
      <c r="V238" s="578">
        <v>0</v>
      </c>
      <c r="W238" s="578">
        <v>0</v>
      </c>
      <c r="X238" s="578">
        <v>0</v>
      </c>
      <c r="Y238" s="578">
        <v>0</v>
      </c>
      <c r="Z238" s="578">
        <v>9125.5</v>
      </c>
      <c r="AA238" s="578">
        <v>7000</v>
      </c>
      <c r="AB238" s="578">
        <v>0</v>
      </c>
      <c r="AC238" s="578">
        <v>13750</v>
      </c>
      <c r="AD238" s="578">
        <v>0</v>
      </c>
      <c r="AE238" s="578">
        <v>0</v>
      </c>
      <c r="AF238" s="578">
        <v>0</v>
      </c>
      <c r="AG238" s="578">
        <v>0</v>
      </c>
      <c r="AH238" s="578">
        <v>0</v>
      </c>
      <c r="AI238" s="578">
        <v>0</v>
      </c>
      <c r="AJ238" s="578">
        <v>0</v>
      </c>
      <c r="AK238" s="578">
        <v>0</v>
      </c>
      <c r="AL238" s="578">
        <v>0</v>
      </c>
      <c r="AM238" s="578">
        <v>0</v>
      </c>
      <c r="AN238" s="578">
        <v>0</v>
      </c>
      <c r="AO238" s="578">
        <v>0</v>
      </c>
      <c r="AP238" s="578">
        <v>0</v>
      </c>
      <c r="AQ238" s="578">
        <v>3080</v>
      </c>
      <c r="AR238" s="578">
        <v>0</v>
      </c>
      <c r="AS238" s="578">
        <v>0</v>
      </c>
      <c r="AT238" s="578">
        <v>0</v>
      </c>
      <c r="AU238" s="578">
        <v>10890</v>
      </c>
      <c r="AV238" s="578">
        <v>6820</v>
      </c>
      <c r="AW238" s="578">
        <v>0</v>
      </c>
      <c r="AX238" s="578">
        <v>0</v>
      </c>
      <c r="AY238" s="578">
        <v>0</v>
      </c>
      <c r="AZ238" s="578">
        <v>24000</v>
      </c>
      <c r="BA238" s="578">
        <v>0</v>
      </c>
      <c r="BB238" s="578">
        <v>0</v>
      </c>
      <c r="BC238" s="578">
        <v>0</v>
      </c>
      <c r="BD238" s="578">
        <v>0</v>
      </c>
      <c r="BE238" s="578">
        <v>0</v>
      </c>
      <c r="BF238" s="578">
        <v>0</v>
      </c>
      <c r="BG238" s="578">
        <v>0</v>
      </c>
      <c r="BH238" s="578">
        <v>0</v>
      </c>
      <c r="BI238" s="578">
        <v>0</v>
      </c>
      <c r="BJ238" s="578">
        <v>0</v>
      </c>
      <c r="BK238" s="578">
        <v>0</v>
      </c>
      <c r="BL238" s="578">
        <v>0</v>
      </c>
      <c r="BM238" s="578">
        <v>0</v>
      </c>
      <c r="BN238" s="578">
        <v>0</v>
      </c>
      <c r="BO238" s="578">
        <v>12000</v>
      </c>
      <c r="BP238" s="578">
        <v>0</v>
      </c>
      <c r="BQ238" s="578">
        <v>18150</v>
      </c>
      <c r="BR238" s="578">
        <v>0</v>
      </c>
      <c r="BS238" s="578">
        <v>0</v>
      </c>
      <c r="BT238" s="578">
        <v>37500</v>
      </c>
      <c r="BU238" s="578">
        <v>0</v>
      </c>
      <c r="BV238" s="578">
        <v>0</v>
      </c>
      <c r="BW238" s="578">
        <v>0</v>
      </c>
      <c r="BX238" s="578">
        <v>0</v>
      </c>
      <c r="BY238" s="578">
        <v>0</v>
      </c>
      <c r="BZ238" s="578">
        <v>0</v>
      </c>
      <c r="CA238" s="578">
        <v>0</v>
      </c>
      <c r="CB238" s="578">
        <v>0</v>
      </c>
      <c r="CC238" s="555">
        <f t="shared" si="40"/>
        <v>165415.5</v>
      </c>
    </row>
    <row r="239" spans="1:81" s="577" customFormat="1" ht="25.5" customHeight="1">
      <c r="A239" s="574" t="s">
        <v>6821</v>
      </c>
      <c r="B239" s="549" t="s">
        <v>29</v>
      </c>
      <c r="C239" s="550" t="s">
        <v>30</v>
      </c>
      <c r="D239" s="551"/>
      <c r="E239" s="579"/>
      <c r="F239" s="552" t="s">
        <v>790</v>
      </c>
      <c r="G239" s="553" t="s">
        <v>791</v>
      </c>
      <c r="H239" s="593">
        <v>0</v>
      </c>
      <c r="I239" s="594">
        <v>0</v>
      </c>
      <c r="J239" s="594">
        <v>0</v>
      </c>
      <c r="K239" s="594">
        <v>0</v>
      </c>
      <c r="L239" s="594">
        <v>0</v>
      </c>
      <c r="M239" s="594">
        <v>0</v>
      </c>
      <c r="N239" s="594">
        <v>0</v>
      </c>
      <c r="O239" s="594">
        <v>0</v>
      </c>
      <c r="P239" s="594">
        <v>0</v>
      </c>
      <c r="Q239" s="594">
        <v>0</v>
      </c>
      <c r="R239" s="594">
        <v>0</v>
      </c>
      <c r="S239" s="594">
        <v>0</v>
      </c>
      <c r="T239" s="594">
        <v>0</v>
      </c>
      <c r="U239" s="594">
        <v>0</v>
      </c>
      <c r="V239" s="594">
        <v>0</v>
      </c>
      <c r="W239" s="594">
        <v>0</v>
      </c>
      <c r="X239" s="594">
        <v>0</v>
      </c>
      <c r="Y239" s="594">
        <v>0</v>
      </c>
      <c r="Z239" s="594">
        <v>0</v>
      </c>
      <c r="AA239" s="594">
        <v>0</v>
      </c>
      <c r="AB239" s="594">
        <v>0</v>
      </c>
      <c r="AC239" s="594">
        <v>0</v>
      </c>
      <c r="AD239" s="594">
        <v>0</v>
      </c>
      <c r="AE239" s="594">
        <v>0</v>
      </c>
      <c r="AF239" s="594">
        <v>0</v>
      </c>
      <c r="AG239" s="594">
        <v>0</v>
      </c>
      <c r="AH239" s="594">
        <v>0</v>
      </c>
      <c r="AI239" s="594">
        <v>0</v>
      </c>
      <c r="AJ239" s="594">
        <v>0</v>
      </c>
      <c r="AK239" s="594">
        <v>0</v>
      </c>
      <c r="AL239" s="594">
        <v>0</v>
      </c>
      <c r="AM239" s="594">
        <v>0</v>
      </c>
      <c r="AN239" s="594">
        <v>0</v>
      </c>
      <c r="AO239" s="594">
        <v>0</v>
      </c>
      <c r="AP239" s="594">
        <v>0</v>
      </c>
      <c r="AQ239" s="594">
        <v>0</v>
      </c>
      <c r="AR239" s="594">
        <v>0</v>
      </c>
      <c r="AS239" s="594">
        <v>0</v>
      </c>
      <c r="AT239" s="594">
        <v>0</v>
      </c>
      <c r="AU239" s="594">
        <v>0</v>
      </c>
      <c r="AV239" s="594">
        <v>0</v>
      </c>
      <c r="AW239" s="594">
        <v>0</v>
      </c>
      <c r="AX239" s="594">
        <v>0</v>
      </c>
      <c r="AY239" s="594">
        <v>0</v>
      </c>
      <c r="AZ239" s="594">
        <v>0</v>
      </c>
      <c r="BA239" s="594">
        <v>0</v>
      </c>
      <c r="BB239" s="594">
        <v>0</v>
      </c>
      <c r="BC239" s="594">
        <v>0</v>
      </c>
      <c r="BD239" s="594">
        <v>0</v>
      </c>
      <c r="BE239" s="594">
        <v>0</v>
      </c>
      <c r="BF239" s="594">
        <v>0</v>
      </c>
      <c r="BG239" s="594">
        <v>0</v>
      </c>
      <c r="BH239" s="594">
        <v>0</v>
      </c>
      <c r="BI239" s="594">
        <v>0</v>
      </c>
      <c r="BJ239" s="594">
        <v>0</v>
      </c>
      <c r="BK239" s="594">
        <v>0</v>
      </c>
      <c r="BL239" s="594">
        <v>0</v>
      </c>
      <c r="BM239" s="594">
        <v>0</v>
      </c>
      <c r="BN239" s="594">
        <v>0</v>
      </c>
      <c r="BO239" s="594">
        <v>0</v>
      </c>
      <c r="BP239" s="594">
        <v>0</v>
      </c>
      <c r="BQ239" s="594">
        <v>0</v>
      </c>
      <c r="BR239" s="594">
        <v>0</v>
      </c>
      <c r="BS239" s="594">
        <v>0</v>
      </c>
      <c r="BT239" s="594">
        <v>0</v>
      </c>
      <c r="BU239" s="594">
        <v>0</v>
      </c>
      <c r="BV239" s="594">
        <v>0</v>
      </c>
      <c r="BW239" s="594">
        <v>0</v>
      </c>
      <c r="BX239" s="594">
        <v>0</v>
      </c>
      <c r="BY239" s="594">
        <v>0</v>
      </c>
      <c r="BZ239" s="594">
        <v>0</v>
      </c>
      <c r="CA239" s="594">
        <v>0</v>
      </c>
      <c r="CB239" s="594">
        <v>0</v>
      </c>
      <c r="CC239" s="555">
        <f t="shared" si="40"/>
        <v>0</v>
      </c>
    </row>
    <row r="240" spans="1:81" s="577" customFormat="1" ht="25.5" customHeight="1">
      <c r="A240" s="574" t="s">
        <v>6821</v>
      </c>
      <c r="B240" s="549" t="s">
        <v>29</v>
      </c>
      <c r="C240" s="550" t="s">
        <v>30</v>
      </c>
      <c r="D240" s="551"/>
      <c r="E240" s="579"/>
      <c r="F240" s="552" t="s">
        <v>816</v>
      </c>
      <c r="G240" s="553" t="s">
        <v>6314</v>
      </c>
      <c r="H240" s="554">
        <v>120193050.84</v>
      </c>
      <c r="I240" s="578">
        <v>31769780</v>
      </c>
      <c r="J240" s="578">
        <v>56835786</v>
      </c>
      <c r="K240" s="578">
        <v>8688642.8900000006</v>
      </c>
      <c r="L240" s="578">
        <v>15604441.880000001</v>
      </c>
      <c r="M240" s="578">
        <v>8718723.75</v>
      </c>
      <c r="N240" s="578">
        <v>159623098</v>
      </c>
      <c r="O240" s="578">
        <v>29198321</v>
      </c>
      <c r="P240" s="578">
        <v>8041195.0999999996</v>
      </c>
      <c r="Q240" s="578">
        <v>92696706.719999999</v>
      </c>
      <c r="R240" s="578">
        <v>6531569.0700000003</v>
      </c>
      <c r="S240" s="578">
        <v>16566066.74</v>
      </c>
      <c r="T240" s="578">
        <v>34419697</v>
      </c>
      <c r="U240" s="578">
        <v>36382950.950000003</v>
      </c>
      <c r="V240" s="578">
        <v>6212857.75</v>
      </c>
      <c r="W240" s="578">
        <v>11814728.609999999</v>
      </c>
      <c r="X240" s="578">
        <v>11003944.800000001</v>
      </c>
      <c r="Y240" s="578">
        <v>9044970.5</v>
      </c>
      <c r="Z240" s="578">
        <v>104329917.39</v>
      </c>
      <c r="AA240" s="578">
        <v>27294054.5</v>
      </c>
      <c r="AB240" s="578">
        <v>7411295.5</v>
      </c>
      <c r="AC240" s="578">
        <v>32941812.100000001</v>
      </c>
      <c r="AD240" s="578">
        <v>8714110.5</v>
      </c>
      <c r="AE240" s="578">
        <v>7352948</v>
      </c>
      <c r="AF240" s="578">
        <v>14763542</v>
      </c>
      <c r="AG240" s="578">
        <v>5574177</v>
      </c>
      <c r="AH240" s="578">
        <v>9201938</v>
      </c>
      <c r="AI240" s="578">
        <v>103744347.5</v>
      </c>
      <c r="AJ240" s="578">
        <v>8761054.1699999999</v>
      </c>
      <c r="AK240" s="578">
        <v>4139814.5</v>
      </c>
      <c r="AL240" s="578">
        <v>4329460.99</v>
      </c>
      <c r="AM240" s="578">
        <v>4984798</v>
      </c>
      <c r="AN240" s="578">
        <v>10104951</v>
      </c>
      <c r="AO240" s="578">
        <v>6057165.5</v>
      </c>
      <c r="AP240" s="578">
        <v>5718575.75</v>
      </c>
      <c r="AQ240" s="578">
        <v>13727726.5</v>
      </c>
      <c r="AR240" s="578">
        <v>8480205.5</v>
      </c>
      <c r="AS240" s="578">
        <v>7726976</v>
      </c>
      <c r="AT240" s="578">
        <v>5208945</v>
      </c>
      <c r="AU240" s="578">
        <v>33885727.5</v>
      </c>
      <c r="AV240" s="578">
        <v>1617247</v>
      </c>
      <c r="AW240" s="578">
        <v>4731583.9400000004</v>
      </c>
      <c r="AX240" s="578">
        <v>6100130</v>
      </c>
      <c r="AY240" s="578">
        <v>3584372.95</v>
      </c>
      <c r="AZ240" s="578">
        <v>2173331</v>
      </c>
      <c r="BA240" s="578">
        <v>5008310</v>
      </c>
      <c r="BB240" s="578">
        <v>129721512.23</v>
      </c>
      <c r="BC240" s="578">
        <v>918797</v>
      </c>
      <c r="BD240" s="578">
        <v>16119619.75</v>
      </c>
      <c r="BE240" s="578">
        <v>19627302</v>
      </c>
      <c r="BF240" s="578">
        <v>0</v>
      </c>
      <c r="BG240" s="578">
        <v>6280822</v>
      </c>
      <c r="BH240" s="578">
        <v>22610436</v>
      </c>
      <c r="BI240" s="578">
        <v>19192462</v>
      </c>
      <c r="BJ240" s="578">
        <v>7834413</v>
      </c>
      <c r="BK240" s="578">
        <v>5155524.5</v>
      </c>
      <c r="BL240" s="578">
        <v>2904882.5</v>
      </c>
      <c r="BM240" s="578">
        <v>76606879</v>
      </c>
      <c r="BN240" s="578">
        <v>10226931.35</v>
      </c>
      <c r="BO240" s="578">
        <v>6789285.6299999999</v>
      </c>
      <c r="BP240" s="578">
        <v>3717890</v>
      </c>
      <c r="BQ240" s="578">
        <v>4665653</v>
      </c>
      <c r="BR240" s="578">
        <v>10247175</v>
      </c>
      <c r="BS240" s="578">
        <v>4810040</v>
      </c>
      <c r="BT240" s="578">
        <v>75480374.650000006</v>
      </c>
      <c r="BU240" s="578">
        <v>5196565</v>
      </c>
      <c r="BV240" s="578">
        <v>6416276</v>
      </c>
      <c r="BW240" s="578">
        <v>10921065</v>
      </c>
      <c r="BX240" s="578">
        <v>9135799.3800000008</v>
      </c>
      <c r="BY240" s="578">
        <v>32633105</v>
      </c>
      <c r="BZ240" s="578">
        <v>7852985</v>
      </c>
      <c r="CA240" s="578">
        <v>5420720</v>
      </c>
      <c r="CB240" s="578">
        <v>5478001.5</v>
      </c>
      <c r="CC240" s="555">
        <f t="shared" si="40"/>
        <v>1626979565.8800004</v>
      </c>
    </row>
    <row r="241" spans="1:81" s="577" customFormat="1" ht="25.5" customHeight="1">
      <c r="A241" s="574" t="s">
        <v>6821</v>
      </c>
      <c r="B241" s="549" t="s">
        <v>29</v>
      </c>
      <c r="C241" s="550" t="s">
        <v>30</v>
      </c>
      <c r="D241" s="551"/>
      <c r="E241" s="579"/>
      <c r="F241" s="552" t="s">
        <v>817</v>
      </c>
      <c r="G241" s="553" t="s">
        <v>6315</v>
      </c>
      <c r="H241" s="554">
        <v>9519250.0700000003</v>
      </c>
      <c r="I241" s="578">
        <v>2998157.45</v>
      </c>
      <c r="J241" s="578">
        <v>2076922</v>
      </c>
      <c r="K241" s="578">
        <v>378136.25</v>
      </c>
      <c r="L241" s="578">
        <v>93469.440000000002</v>
      </c>
      <c r="M241" s="578">
        <v>0</v>
      </c>
      <c r="N241" s="578">
        <v>46553167</v>
      </c>
      <c r="O241" s="578">
        <v>0</v>
      </c>
      <c r="P241" s="578">
        <v>578096.25</v>
      </c>
      <c r="Q241" s="578">
        <v>0</v>
      </c>
      <c r="R241" s="578">
        <v>681858.22</v>
      </c>
      <c r="S241" s="578">
        <v>4607607.41</v>
      </c>
      <c r="T241" s="578">
        <v>4357118.25</v>
      </c>
      <c r="U241" s="578">
        <v>0</v>
      </c>
      <c r="V241" s="578">
        <v>48470</v>
      </c>
      <c r="W241" s="578">
        <v>0</v>
      </c>
      <c r="X241" s="578">
        <v>104330</v>
      </c>
      <c r="Y241" s="578">
        <v>1685279.11</v>
      </c>
      <c r="Z241" s="578">
        <v>15062482.99</v>
      </c>
      <c r="AA241" s="578">
        <v>1097230</v>
      </c>
      <c r="AB241" s="578">
        <v>196714</v>
      </c>
      <c r="AC241" s="578">
        <v>3314191.9</v>
      </c>
      <c r="AD241" s="578">
        <v>236170</v>
      </c>
      <c r="AE241" s="578">
        <v>0</v>
      </c>
      <c r="AF241" s="578">
        <v>2735860</v>
      </c>
      <c r="AG241" s="578">
        <v>200925</v>
      </c>
      <c r="AH241" s="578">
        <v>542304</v>
      </c>
      <c r="AI241" s="578">
        <v>10364377</v>
      </c>
      <c r="AJ241" s="578">
        <v>1012304.59</v>
      </c>
      <c r="AK241" s="578">
        <v>0</v>
      </c>
      <c r="AL241" s="578">
        <v>129271.66</v>
      </c>
      <c r="AM241" s="578">
        <v>31642</v>
      </c>
      <c r="AN241" s="578">
        <v>462102</v>
      </c>
      <c r="AO241" s="578">
        <v>1259457.75</v>
      </c>
      <c r="AP241" s="578">
        <v>130572</v>
      </c>
      <c r="AQ241" s="578">
        <v>2743498</v>
      </c>
      <c r="AR241" s="578">
        <v>568382</v>
      </c>
      <c r="AS241" s="578">
        <v>356004</v>
      </c>
      <c r="AT241" s="578">
        <v>102834</v>
      </c>
      <c r="AU241" s="578">
        <v>5334275.5</v>
      </c>
      <c r="AV241" s="578">
        <v>2483757</v>
      </c>
      <c r="AW241" s="578">
        <v>490645</v>
      </c>
      <c r="AX241" s="578">
        <v>207137</v>
      </c>
      <c r="AY241" s="578">
        <v>188613</v>
      </c>
      <c r="AZ241" s="578">
        <v>1065355.5</v>
      </c>
      <c r="BA241" s="578">
        <v>70590</v>
      </c>
      <c r="BB241" s="578">
        <v>0</v>
      </c>
      <c r="BC241" s="578">
        <v>0</v>
      </c>
      <c r="BD241" s="578">
        <v>0</v>
      </c>
      <c r="BE241" s="578">
        <v>0</v>
      </c>
      <c r="BF241" s="578">
        <v>0</v>
      </c>
      <c r="BG241" s="578">
        <v>0</v>
      </c>
      <c r="BH241" s="578">
        <v>820782</v>
      </c>
      <c r="BI241" s="578">
        <v>0</v>
      </c>
      <c r="BJ241" s="578">
        <v>1488749</v>
      </c>
      <c r="BK241" s="578">
        <v>24480</v>
      </c>
      <c r="BL241" s="578">
        <v>49266</v>
      </c>
      <c r="BM241" s="578">
        <v>10917143</v>
      </c>
      <c r="BN241" s="578">
        <v>3033124</v>
      </c>
      <c r="BO241" s="578">
        <v>0</v>
      </c>
      <c r="BP241" s="578">
        <v>862615</v>
      </c>
      <c r="BQ241" s="578">
        <v>237283.75</v>
      </c>
      <c r="BR241" s="578">
        <v>1663671</v>
      </c>
      <c r="BS241" s="578">
        <v>0</v>
      </c>
      <c r="BT241" s="578">
        <v>9244520.9100000001</v>
      </c>
      <c r="BU241" s="578">
        <v>1070868</v>
      </c>
      <c r="BV241" s="578">
        <v>1449325</v>
      </c>
      <c r="BW241" s="578">
        <v>2110920</v>
      </c>
      <c r="BX241" s="578">
        <v>954020</v>
      </c>
      <c r="BY241" s="578">
        <v>0</v>
      </c>
      <c r="BZ241" s="578">
        <v>1483265</v>
      </c>
      <c r="CA241" s="578">
        <v>2181500</v>
      </c>
      <c r="CB241" s="578">
        <v>64360</v>
      </c>
      <c r="CC241" s="555">
        <f t="shared" si="40"/>
        <v>161724450</v>
      </c>
    </row>
    <row r="242" spans="1:81" s="577" customFormat="1" ht="25.5" customHeight="1">
      <c r="A242" s="574" t="s">
        <v>6821</v>
      </c>
      <c r="B242" s="549" t="s">
        <v>29</v>
      </c>
      <c r="C242" s="550" t="s">
        <v>30</v>
      </c>
      <c r="D242" s="551"/>
      <c r="E242" s="579"/>
      <c r="F242" s="552" t="s">
        <v>818</v>
      </c>
      <c r="G242" s="553" t="s">
        <v>6316</v>
      </c>
      <c r="H242" s="554">
        <v>0</v>
      </c>
      <c r="I242" s="578">
        <v>0</v>
      </c>
      <c r="J242" s="578">
        <v>254800</v>
      </c>
      <c r="K242" s="578">
        <v>0</v>
      </c>
      <c r="L242" s="578">
        <v>0</v>
      </c>
      <c r="M242" s="578">
        <v>0</v>
      </c>
      <c r="N242" s="578">
        <v>12351633</v>
      </c>
      <c r="O242" s="578">
        <v>0</v>
      </c>
      <c r="P242" s="578">
        <v>0</v>
      </c>
      <c r="Q242" s="578">
        <v>0</v>
      </c>
      <c r="R242" s="578">
        <v>0</v>
      </c>
      <c r="S242" s="578">
        <v>0</v>
      </c>
      <c r="T242" s="578">
        <v>1361442</v>
      </c>
      <c r="U242" s="578">
        <v>759424.5</v>
      </c>
      <c r="V242" s="578">
        <v>0</v>
      </c>
      <c r="W242" s="578">
        <v>0</v>
      </c>
      <c r="X242" s="578">
        <v>0</v>
      </c>
      <c r="Y242" s="578">
        <v>0</v>
      </c>
      <c r="Z242" s="578">
        <v>0</v>
      </c>
      <c r="AA242" s="578">
        <v>1341670</v>
      </c>
      <c r="AB242" s="578">
        <v>137590</v>
      </c>
      <c r="AC242" s="578">
        <v>0</v>
      </c>
      <c r="AD242" s="578">
        <v>63290</v>
      </c>
      <c r="AE242" s="578">
        <v>30000</v>
      </c>
      <c r="AF242" s="578">
        <v>0</v>
      </c>
      <c r="AG242" s="578">
        <v>0</v>
      </c>
      <c r="AH242" s="578">
        <v>0</v>
      </c>
      <c r="AI242" s="578">
        <v>8783915.7699999996</v>
      </c>
      <c r="AJ242" s="578">
        <v>0</v>
      </c>
      <c r="AK242" s="578">
        <v>0</v>
      </c>
      <c r="AL242" s="578">
        <v>0</v>
      </c>
      <c r="AM242" s="578">
        <v>0</v>
      </c>
      <c r="AN242" s="578">
        <v>0</v>
      </c>
      <c r="AO242" s="578">
        <v>55143</v>
      </c>
      <c r="AP242" s="578">
        <v>0</v>
      </c>
      <c r="AQ242" s="578">
        <v>16200</v>
      </c>
      <c r="AR242" s="578">
        <v>0</v>
      </c>
      <c r="AS242" s="578">
        <v>0</v>
      </c>
      <c r="AT242" s="578">
        <v>0</v>
      </c>
      <c r="AU242" s="578">
        <v>0</v>
      </c>
      <c r="AV242" s="578">
        <v>0</v>
      </c>
      <c r="AW242" s="578">
        <v>0</v>
      </c>
      <c r="AX242" s="578">
        <v>0</v>
      </c>
      <c r="AY242" s="578">
        <v>0</v>
      </c>
      <c r="AZ242" s="578">
        <v>0</v>
      </c>
      <c r="BA242" s="578">
        <v>0</v>
      </c>
      <c r="BB242" s="578">
        <v>0</v>
      </c>
      <c r="BC242" s="578">
        <v>0</v>
      </c>
      <c r="BD242" s="578">
        <v>0</v>
      </c>
      <c r="BE242" s="578">
        <v>0</v>
      </c>
      <c r="BF242" s="578">
        <v>0</v>
      </c>
      <c r="BG242" s="578">
        <v>0</v>
      </c>
      <c r="BH242" s="578">
        <v>469640</v>
      </c>
      <c r="BI242" s="578">
        <v>0</v>
      </c>
      <c r="BJ242" s="578">
        <v>548711</v>
      </c>
      <c r="BK242" s="578">
        <v>0</v>
      </c>
      <c r="BL242" s="578">
        <v>0</v>
      </c>
      <c r="BM242" s="578">
        <v>1455103</v>
      </c>
      <c r="BN242" s="578">
        <v>0</v>
      </c>
      <c r="BO242" s="578">
        <v>0</v>
      </c>
      <c r="BP242" s="578">
        <v>0</v>
      </c>
      <c r="BQ242" s="578">
        <v>0</v>
      </c>
      <c r="BR242" s="578">
        <v>0</v>
      </c>
      <c r="BS242" s="578">
        <v>0</v>
      </c>
      <c r="BT242" s="578">
        <v>2072387.8</v>
      </c>
      <c r="BU242" s="578">
        <v>0</v>
      </c>
      <c r="BV242" s="578">
        <v>0</v>
      </c>
      <c r="BW242" s="578">
        <v>0</v>
      </c>
      <c r="BX242" s="578">
        <v>0</v>
      </c>
      <c r="BY242" s="578">
        <v>0</v>
      </c>
      <c r="BZ242" s="578">
        <v>0</v>
      </c>
      <c r="CA242" s="578">
        <v>0</v>
      </c>
      <c r="CB242" s="578">
        <v>0</v>
      </c>
      <c r="CC242" s="555">
        <f t="shared" si="40"/>
        <v>29700950.07</v>
      </c>
    </row>
    <row r="243" spans="1:81" s="577" customFormat="1" ht="25.5" customHeight="1">
      <c r="A243" s="574" t="s">
        <v>6821</v>
      </c>
      <c r="B243" s="549" t="s">
        <v>29</v>
      </c>
      <c r="C243" s="550" t="s">
        <v>30</v>
      </c>
      <c r="D243" s="551"/>
      <c r="E243" s="579"/>
      <c r="F243" s="552" t="s">
        <v>819</v>
      </c>
      <c r="G243" s="553" t="s">
        <v>6317</v>
      </c>
      <c r="H243" s="554">
        <v>177000</v>
      </c>
      <c r="I243" s="578">
        <v>31050</v>
      </c>
      <c r="J243" s="578">
        <v>37500</v>
      </c>
      <c r="K243" s="578">
        <v>551000</v>
      </c>
      <c r="L243" s="578">
        <v>28475</v>
      </c>
      <c r="M243" s="578">
        <v>0</v>
      </c>
      <c r="N243" s="578">
        <v>804975</v>
      </c>
      <c r="O243" s="578">
        <v>45150</v>
      </c>
      <c r="P243" s="578">
        <v>8250</v>
      </c>
      <c r="Q243" s="578">
        <v>331000</v>
      </c>
      <c r="R243" s="578">
        <v>0</v>
      </c>
      <c r="S243" s="578">
        <v>51600</v>
      </c>
      <c r="T243" s="578">
        <v>44850</v>
      </c>
      <c r="U243" s="578">
        <v>45000</v>
      </c>
      <c r="V243" s="578">
        <v>9600</v>
      </c>
      <c r="W243" s="578">
        <v>20700</v>
      </c>
      <c r="X243" s="578">
        <v>27750</v>
      </c>
      <c r="Y243" s="578">
        <v>10000</v>
      </c>
      <c r="Z243" s="578">
        <v>343800</v>
      </c>
      <c r="AA243" s="578">
        <v>19800</v>
      </c>
      <c r="AB243" s="578">
        <v>0</v>
      </c>
      <c r="AC243" s="578">
        <v>31500</v>
      </c>
      <c r="AD243" s="578">
        <v>2700</v>
      </c>
      <c r="AE243" s="578">
        <v>0</v>
      </c>
      <c r="AF243" s="578">
        <v>0</v>
      </c>
      <c r="AG243" s="578">
        <v>0</v>
      </c>
      <c r="AH243" s="578">
        <v>0</v>
      </c>
      <c r="AI243" s="578">
        <v>397500</v>
      </c>
      <c r="AJ243" s="578">
        <v>0</v>
      </c>
      <c r="AK243" s="578">
        <v>6105</v>
      </c>
      <c r="AL243" s="578">
        <v>13030</v>
      </c>
      <c r="AM243" s="578">
        <v>10050</v>
      </c>
      <c r="AN243" s="578">
        <v>15750</v>
      </c>
      <c r="AO243" s="578">
        <v>0</v>
      </c>
      <c r="AP243" s="578">
        <v>4350</v>
      </c>
      <c r="AQ243" s="578">
        <v>0</v>
      </c>
      <c r="AR243" s="578">
        <v>22200</v>
      </c>
      <c r="AS243" s="578">
        <v>0</v>
      </c>
      <c r="AT243" s="578">
        <v>0</v>
      </c>
      <c r="AU243" s="578">
        <v>31950</v>
      </c>
      <c r="AV243" s="578">
        <v>6750</v>
      </c>
      <c r="AW243" s="578">
        <v>6000</v>
      </c>
      <c r="AX243" s="578">
        <v>5850</v>
      </c>
      <c r="AY243" s="578">
        <v>6150</v>
      </c>
      <c r="AZ243" s="578">
        <v>0</v>
      </c>
      <c r="BA243" s="578">
        <v>0</v>
      </c>
      <c r="BB243" s="578">
        <v>179600</v>
      </c>
      <c r="BC243" s="578">
        <v>0</v>
      </c>
      <c r="BD243" s="578">
        <v>3000</v>
      </c>
      <c r="BE243" s="578">
        <v>0</v>
      </c>
      <c r="BF243" s="578">
        <v>0</v>
      </c>
      <c r="BG243" s="578">
        <v>0</v>
      </c>
      <c r="BH243" s="578">
        <v>60300</v>
      </c>
      <c r="BI243" s="578">
        <v>0</v>
      </c>
      <c r="BJ243" s="578">
        <v>0</v>
      </c>
      <c r="BK243" s="578">
        <v>11550</v>
      </c>
      <c r="BL243" s="578">
        <v>0</v>
      </c>
      <c r="BM243" s="578">
        <v>473000</v>
      </c>
      <c r="BN243" s="578">
        <v>216000</v>
      </c>
      <c r="BO243" s="578">
        <v>27000</v>
      </c>
      <c r="BP243" s="578">
        <v>11000</v>
      </c>
      <c r="BQ243" s="578">
        <v>25350</v>
      </c>
      <c r="BR243" s="578">
        <v>52500</v>
      </c>
      <c r="BS243" s="578">
        <v>9600</v>
      </c>
      <c r="BT243" s="578">
        <v>62400</v>
      </c>
      <c r="BU243" s="578">
        <v>16500</v>
      </c>
      <c r="BV243" s="578">
        <v>15750</v>
      </c>
      <c r="BW243" s="578">
        <v>0</v>
      </c>
      <c r="BX243" s="578">
        <v>26400</v>
      </c>
      <c r="BY243" s="578">
        <v>0</v>
      </c>
      <c r="BZ243" s="578">
        <v>18750</v>
      </c>
      <c r="CA243" s="578">
        <v>6100</v>
      </c>
      <c r="CB243" s="578">
        <v>0</v>
      </c>
      <c r="CC243" s="555">
        <f t="shared" si="40"/>
        <v>4362185</v>
      </c>
    </row>
    <row r="244" spans="1:81" s="577" customFormat="1" ht="25.5" customHeight="1">
      <c r="A244" s="574" t="s">
        <v>6821</v>
      </c>
      <c r="B244" s="549" t="s">
        <v>29</v>
      </c>
      <c r="C244" s="550" t="s">
        <v>30</v>
      </c>
      <c r="D244" s="551"/>
      <c r="E244" s="579"/>
      <c r="F244" s="552" t="s">
        <v>820</v>
      </c>
      <c r="G244" s="553" t="s">
        <v>6319</v>
      </c>
      <c r="H244" s="554">
        <v>0</v>
      </c>
      <c r="I244" s="578">
        <v>564090</v>
      </c>
      <c r="J244" s="578">
        <v>0</v>
      </c>
      <c r="K244" s="578">
        <v>0</v>
      </c>
      <c r="L244" s="578">
        <v>0</v>
      </c>
      <c r="M244" s="578">
        <v>0</v>
      </c>
      <c r="N244" s="578">
        <v>1555000</v>
      </c>
      <c r="O244" s="578">
        <v>0</v>
      </c>
      <c r="P244" s="578">
        <v>0</v>
      </c>
      <c r="Q244" s="578">
        <v>440000</v>
      </c>
      <c r="R244" s="578">
        <v>0</v>
      </c>
      <c r="S244" s="578">
        <v>0</v>
      </c>
      <c r="T244" s="578">
        <v>110000</v>
      </c>
      <c r="U244" s="578">
        <v>95000</v>
      </c>
      <c r="V244" s="578">
        <v>0</v>
      </c>
      <c r="W244" s="578">
        <v>0</v>
      </c>
      <c r="X244" s="578">
        <v>0</v>
      </c>
      <c r="Y244" s="578">
        <v>0</v>
      </c>
      <c r="Z244" s="578">
        <v>0</v>
      </c>
      <c r="AA244" s="578">
        <v>0</v>
      </c>
      <c r="AB244" s="578">
        <v>0</v>
      </c>
      <c r="AC244" s="578">
        <v>50000</v>
      </c>
      <c r="AD244" s="578">
        <v>0</v>
      </c>
      <c r="AE244" s="578">
        <v>0</v>
      </c>
      <c r="AF244" s="578">
        <v>0</v>
      </c>
      <c r="AG244" s="578">
        <v>0</v>
      </c>
      <c r="AH244" s="578">
        <v>0</v>
      </c>
      <c r="AI244" s="578">
        <v>710000</v>
      </c>
      <c r="AJ244" s="578">
        <v>0</v>
      </c>
      <c r="AK244" s="578">
        <v>0</v>
      </c>
      <c r="AL244" s="578">
        <v>0</v>
      </c>
      <c r="AM244" s="578">
        <v>0</v>
      </c>
      <c r="AN244" s="578">
        <v>0</v>
      </c>
      <c r="AO244" s="578">
        <v>0</v>
      </c>
      <c r="AP244" s="578">
        <v>0</v>
      </c>
      <c r="AQ244" s="578">
        <v>0</v>
      </c>
      <c r="AR244" s="578">
        <v>0</v>
      </c>
      <c r="AS244" s="578">
        <v>0</v>
      </c>
      <c r="AT244" s="578">
        <v>0</v>
      </c>
      <c r="AU244" s="578">
        <v>175000</v>
      </c>
      <c r="AV244" s="578">
        <v>0</v>
      </c>
      <c r="AW244" s="578">
        <v>0</v>
      </c>
      <c r="AX244" s="578">
        <v>0</v>
      </c>
      <c r="AY244" s="578">
        <v>0</v>
      </c>
      <c r="AZ244" s="578">
        <v>0</v>
      </c>
      <c r="BA244" s="578">
        <v>0</v>
      </c>
      <c r="BB244" s="578">
        <v>775000</v>
      </c>
      <c r="BC244" s="578">
        <v>0</v>
      </c>
      <c r="BD244" s="578">
        <v>0</v>
      </c>
      <c r="BE244" s="578">
        <v>55000</v>
      </c>
      <c r="BF244" s="578">
        <v>0</v>
      </c>
      <c r="BG244" s="578">
        <v>0</v>
      </c>
      <c r="BH244" s="578">
        <v>0</v>
      </c>
      <c r="BI244" s="578">
        <v>10000</v>
      </c>
      <c r="BJ244" s="578">
        <v>0</v>
      </c>
      <c r="BK244" s="578">
        <v>0</v>
      </c>
      <c r="BL244" s="578">
        <v>73480</v>
      </c>
      <c r="BM244" s="578">
        <v>44000</v>
      </c>
      <c r="BN244" s="578">
        <v>110000</v>
      </c>
      <c r="BO244" s="578">
        <v>0</v>
      </c>
      <c r="BP244" s="578">
        <v>0</v>
      </c>
      <c r="BQ244" s="578">
        <v>0</v>
      </c>
      <c r="BR244" s="578">
        <v>0</v>
      </c>
      <c r="BS244" s="578">
        <v>15000</v>
      </c>
      <c r="BT244" s="578">
        <v>1348333.33</v>
      </c>
      <c r="BU244" s="578">
        <v>0</v>
      </c>
      <c r="BV244" s="578">
        <v>0</v>
      </c>
      <c r="BW244" s="578">
        <v>0</v>
      </c>
      <c r="BX244" s="578">
        <v>55000</v>
      </c>
      <c r="BY244" s="578">
        <v>0</v>
      </c>
      <c r="BZ244" s="578">
        <v>0</v>
      </c>
      <c r="CA244" s="578">
        <v>0</v>
      </c>
      <c r="CB244" s="578">
        <v>0</v>
      </c>
      <c r="CC244" s="555">
        <f t="shared" si="40"/>
        <v>6184903.3300000001</v>
      </c>
    </row>
    <row r="245" spans="1:81" s="577" customFormat="1" ht="25.5" customHeight="1">
      <c r="A245" s="574" t="s">
        <v>6821</v>
      </c>
      <c r="B245" s="549" t="s">
        <v>29</v>
      </c>
      <c r="C245" s="550" t="s">
        <v>30</v>
      </c>
      <c r="D245" s="551"/>
      <c r="E245" s="579"/>
      <c r="F245" s="552" t="s">
        <v>821</v>
      </c>
      <c r="G245" s="553" t="s">
        <v>6828</v>
      </c>
      <c r="H245" s="554">
        <v>5070000</v>
      </c>
      <c r="I245" s="578">
        <v>1425000</v>
      </c>
      <c r="J245" s="578">
        <v>1830000</v>
      </c>
      <c r="K245" s="578">
        <v>505000</v>
      </c>
      <c r="L245" s="578">
        <v>500000</v>
      </c>
      <c r="M245" s="578">
        <v>130000</v>
      </c>
      <c r="N245" s="578">
        <v>11410000</v>
      </c>
      <c r="O245" s="578">
        <v>1140000</v>
      </c>
      <c r="P245" s="578">
        <v>260000</v>
      </c>
      <c r="Q245" s="578">
        <v>4678548</v>
      </c>
      <c r="R245" s="578">
        <v>440000</v>
      </c>
      <c r="S245" s="578">
        <v>970000</v>
      </c>
      <c r="T245" s="578">
        <v>1130000</v>
      </c>
      <c r="U245" s="578">
        <v>1565000</v>
      </c>
      <c r="V245" s="578">
        <v>220000</v>
      </c>
      <c r="W245" s="578">
        <v>510000</v>
      </c>
      <c r="X245" s="578">
        <v>690000</v>
      </c>
      <c r="Y245" s="578">
        <v>610000</v>
      </c>
      <c r="Z245" s="578">
        <v>5650000</v>
      </c>
      <c r="AA245" s="578">
        <v>1330000</v>
      </c>
      <c r="AB245" s="578">
        <v>260000</v>
      </c>
      <c r="AC245" s="578">
        <v>1310000</v>
      </c>
      <c r="AD245" s="578">
        <v>360000</v>
      </c>
      <c r="AE245" s="578">
        <v>460000</v>
      </c>
      <c r="AF245" s="578">
        <v>340000</v>
      </c>
      <c r="AG245" s="578">
        <v>390000</v>
      </c>
      <c r="AH245" s="578">
        <v>205000</v>
      </c>
      <c r="AI245" s="578">
        <v>9180000</v>
      </c>
      <c r="AJ245" s="578">
        <v>405000</v>
      </c>
      <c r="AK245" s="578">
        <v>190000</v>
      </c>
      <c r="AL245" s="578">
        <v>360000</v>
      </c>
      <c r="AM245" s="578">
        <v>180000</v>
      </c>
      <c r="AN245" s="578">
        <v>480000</v>
      </c>
      <c r="AO245" s="578">
        <v>420000</v>
      </c>
      <c r="AP245" s="578">
        <v>240000</v>
      </c>
      <c r="AQ245" s="578">
        <v>570000</v>
      </c>
      <c r="AR245" s="578">
        <v>550000</v>
      </c>
      <c r="AS245" s="578">
        <v>580000</v>
      </c>
      <c r="AT245" s="578">
        <v>370000</v>
      </c>
      <c r="AU245" s="578">
        <v>2500000</v>
      </c>
      <c r="AV245" s="578">
        <v>240000</v>
      </c>
      <c r="AW245" s="578">
        <v>270000</v>
      </c>
      <c r="AX245" s="578">
        <v>440000</v>
      </c>
      <c r="AY245" s="578">
        <v>380000</v>
      </c>
      <c r="AZ245" s="578">
        <v>220000</v>
      </c>
      <c r="BA245" s="578">
        <v>230000</v>
      </c>
      <c r="BB245" s="578">
        <v>6840000</v>
      </c>
      <c r="BC245" s="578">
        <v>630000</v>
      </c>
      <c r="BD245" s="578">
        <v>1010000</v>
      </c>
      <c r="BE245" s="578">
        <v>750000</v>
      </c>
      <c r="BF245" s="578">
        <v>0</v>
      </c>
      <c r="BG245" s="578">
        <v>815000</v>
      </c>
      <c r="BH245" s="578">
        <v>820000</v>
      </c>
      <c r="BI245" s="578">
        <v>650000</v>
      </c>
      <c r="BJ245" s="578">
        <v>275000</v>
      </c>
      <c r="BK245" s="578">
        <v>220000</v>
      </c>
      <c r="BL245" s="578">
        <v>300000</v>
      </c>
      <c r="BM245" s="578">
        <v>6460000</v>
      </c>
      <c r="BN245" s="578">
        <v>750000</v>
      </c>
      <c r="BO245" s="578">
        <v>630000</v>
      </c>
      <c r="BP245" s="578">
        <v>320000</v>
      </c>
      <c r="BQ245" s="578">
        <v>90000</v>
      </c>
      <c r="BR245" s="578">
        <v>870000</v>
      </c>
      <c r="BS245" s="578">
        <v>405000</v>
      </c>
      <c r="BT245" s="578">
        <v>3500000</v>
      </c>
      <c r="BU245" s="578">
        <v>550000</v>
      </c>
      <c r="BV245" s="578">
        <v>590000</v>
      </c>
      <c r="BW245" s="578">
        <v>620000</v>
      </c>
      <c r="BX245" s="578">
        <v>750000</v>
      </c>
      <c r="BY245" s="578">
        <v>2110000</v>
      </c>
      <c r="BZ245" s="578">
        <v>530000</v>
      </c>
      <c r="CA245" s="578">
        <v>330000</v>
      </c>
      <c r="CB245" s="578">
        <v>370000</v>
      </c>
      <c r="CC245" s="555">
        <f t="shared" si="40"/>
        <v>92378548</v>
      </c>
    </row>
    <row r="246" spans="1:81" s="577" customFormat="1" ht="25.5" customHeight="1">
      <c r="A246" s="574" t="s">
        <v>6821</v>
      </c>
      <c r="B246" s="549" t="s">
        <v>29</v>
      </c>
      <c r="C246" s="550" t="s">
        <v>30</v>
      </c>
      <c r="D246" s="551"/>
      <c r="E246" s="579"/>
      <c r="F246" s="552" t="s">
        <v>822</v>
      </c>
      <c r="G246" s="553" t="s">
        <v>265</v>
      </c>
      <c r="H246" s="554">
        <v>930000</v>
      </c>
      <c r="I246" s="578">
        <v>200000</v>
      </c>
      <c r="J246" s="578">
        <v>440000</v>
      </c>
      <c r="K246" s="578">
        <v>100000</v>
      </c>
      <c r="L246" s="578">
        <v>240000</v>
      </c>
      <c r="M246" s="578">
        <v>120000</v>
      </c>
      <c r="N246" s="578">
        <v>170000</v>
      </c>
      <c r="O246" s="578">
        <v>0</v>
      </c>
      <c r="P246" s="578">
        <v>0</v>
      </c>
      <c r="Q246" s="578">
        <v>0</v>
      </c>
      <c r="R246" s="578">
        <v>0</v>
      </c>
      <c r="S246" s="578">
        <v>110000</v>
      </c>
      <c r="T246" s="578">
        <v>225000</v>
      </c>
      <c r="U246" s="578">
        <v>250000</v>
      </c>
      <c r="V246" s="578">
        <v>110000</v>
      </c>
      <c r="W246" s="578">
        <v>220000</v>
      </c>
      <c r="X246" s="578">
        <v>40000</v>
      </c>
      <c r="Y246" s="578">
        <v>50000</v>
      </c>
      <c r="Z246" s="578">
        <v>300000</v>
      </c>
      <c r="AA246" s="578">
        <v>20000</v>
      </c>
      <c r="AB246" s="578">
        <v>120000</v>
      </c>
      <c r="AC246" s="578">
        <v>20000</v>
      </c>
      <c r="AD246" s="578">
        <v>110000</v>
      </c>
      <c r="AE246" s="578">
        <v>100000</v>
      </c>
      <c r="AF246" s="578">
        <v>60000</v>
      </c>
      <c r="AG246" s="578">
        <v>140000</v>
      </c>
      <c r="AH246" s="578">
        <v>0</v>
      </c>
      <c r="AI246" s="578">
        <v>670000</v>
      </c>
      <c r="AJ246" s="578">
        <v>0</v>
      </c>
      <c r="AK246" s="578">
        <v>80000</v>
      </c>
      <c r="AL246" s="578">
        <v>40000</v>
      </c>
      <c r="AM246" s="578">
        <v>40000</v>
      </c>
      <c r="AN246" s="578">
        <v>245000</v>
      </c>
      <c r="AO246" s="578">
        <v>20000</v>
      </c>
      <c r="AP246" s="578">
        <v>220000</v>
      </c>
      <c r="AQ246" s="578">
        <v>200000</v>
      </c>
      <c r="AR246" s="578">
        <v>240000</v>
      </c>
      <c r="AS246" s="578">
        <v>140000</v>
      </c>
      <c r="AT246" s="578">
        <v>60000</v>
      </c>
      <c r="AU246" s="578">
        <v>350000</v>
      </c>
      <c r="AV246" s="578">
        <v>340000</v>
      </c>
      <c r="AW246" s="578">
        <v>170000</v>
      </c>
      <c r="AX246" s="578">
        <v>90000</v>
      </c>
      <c r="AY246" s="578">
        <v>30000</v>
      </c>
      <c r="AZ246" s="578">
        <v>200000</v>
      </c>
      <c r="BA246" s="578">
        <v>290000</v>
      </c>
      <c r="BB246" s="578">
        <v>280000</v>
      </c>
      <c r="BC246" s="578">
        <v>220000</v>
      </c>
      <c r="BD246" s="578">
        <v>0</v>
      </c>
      <c r="BE246" s="578">
        <v>110000</v>
      </c>
      <c r="BF246" s="578">
        <v>0</v>
      </c>
      <c r="BG246" s="578">
        <v>0</v>
      </c>
      <c r="BH246" s="578">
        <v>190000</v>
      </c>
      <c r="BI246" s="578">
        <v>40000</v>
      </c>
      <c r="BJ246" s="578">
        <v>290000</v>
      </c>
      <c r="BK246" s="578">
        <v>0</v>
      </c>
      <c r="BL246" s="578">
        <v>130000</v>
      </c>
      <c r="BM246" s="578">
        <v>280000</v>
      </c>
      <c r="BN246" s="578">
        <v>40000</v>
      </c>
      <c r="BO246" s="578">
        <v>0</v>
      </c>
      <c r="BP246" s="578">
        <v>355000</v>
      </c>
      <c r="BQ246" s="578">
        <v>300000</v>
      </c>
      <c r="BR246" s="578">
        <v>180000</v>
      </c>
      <c r="BS246" s="578">
        <v>100000</v>
      </c>
      <c r="BT246" s="578">
        <v>221666.67</v>
      </c>
      <c r="BU246" s="578">
        <v>30000</v>
      </c>
      <c r="BV246" s="578">
        <v>280000</v>
      </c>
      <c r="BW246" s="578">
        <v>50000</v>
      </c>
      <c r="BX246" s="578">
        <v>150000</v>
      </c>
      <c r="BY246" s="578">
        <v>20000</v>
      </c>
      <c r="BZ246" s="578">
        <v>190000</v>
      </c>
      <c r="CA246" s="578">
        <v>310000</v>
      </c>
      <c r="CB246" s="578">
        <v>60000</v>
      </c>
      <c r="CC246" s="555">
        <f t="shared" si="40"/>
        <v>11326666.67</v>
      </c>
    </row>
    <row r="247" spans="1:81" s="577" customFormat="1" ht="25.5" customHeight="1">
      <c r="A247" s="574" t="s">
        <v>6821</v>
      </c>
      <c r="B247" s="549" t="s">
        <v>29</v>
      </c>
      <c r="C247" s="550" t="s">
        <v>30</v>
      </c>
      <c r="D247" s="551"/>
      <c r="E247" s="579"/>
      <c r="F247" s="552" t="s">
        <v>823</v>
      </c>
      <c r="G247" s="553" t="s">
        <v>6829</v>
      </c>
      <c r="H247" s="554">
        <v>1805000</v>
      </c>
      <c r="I247" s="578">
        <v>625000</v>
      </c>
      <c r="J247" s="578">
        <v>575000</v>
      </c>
      <c r="K247" s="578">
        <v>410000</v>
      </c>
      <c r="L247" s="578">
        <v>260000</v>
      </c>
      <c r="M247" s="578">
        <v>110000</v>
      </c>
      <c r="N247" s="578">
        <v>2215000</v>
      </c>
      <c r="O247" s="578">
        <v>300000</v>
      </c>
      <c r="P247" s="578">
        <v>0</v>
      </c>
      <c r="Q247" s="578">
        <v>0</v>
      </c>
      <c r="R247" s="578">
        <v>165000</v>
      </c>
      <c r="S247" s="578">
        <v>165000</v>
      </c>
      <c r="T247" s="578">
        <v>265000</v>
      </c>
      <c r="U247" s="578">
        <v>345000</v>
      </c>
      <c r="V247" s="578">
        <v>110000</v>
      </c>
      <c r="W247" s="578">
        <v>190000</v>
      </c>
      <c r="X247" s="578">
        <v>110000</v>
      </c>
      <c r="Y247" s="578">
        <v>55000</v>
      </c>
      <c r="Z247" s="578">
        <v>2010000</v>
      </c>
      <c r="AA247" s="578">
        <v>275000</v>
      </c>
      <c r="AB247" s="578">
        <v>380000</v>
      </c>
      <c r="AC247" s="578">
        <v>725000</v>
      </c>
      <c r="AD247" s="578">
        <v>275000</v>
      </c>
      <c r="AE247" s="578">
        <v>330000</v>
      </c>
      <c r="AF247" s="578">
        <v>30000</v>
      </c>
      <c r="AG247" s="578">
        <v>140000</v>
      </c>
      <c r="AH247" s="578">
        <v>180000</v>
      </c>
      <c r="AI247" s="578">
        <v>1720000</v>
      </c>
      <c r="AJ247" s="578">
        <v>425000</v>
      </c>
      <c r="AK247" s="578">
        <v>165000</v>
      </c>
      <c r="AL247" s="578">
        <v>160000</v>
      </c>
      <c r="AM247" s="578">
        <v>165000</v>
      </c>
      <c r="AN247" s="578">
        <v>250000</v>
      </c>
      <c r="AO247" s="578">
        <v>115000</v>
      </c>
      <c r="AP247" s="578">
        <v>275000</v>
      </c>
      <c r="AQ247" s="578">
        <v>420000</v>
      </c>
      <c r="AR247" s="578">
        <v>220000</v>
      </c>
      <c r="AS247" s="578">
        <v>275000</v>
      </c>
      <c r="AT247" s="578">
        <v>165000</v>
      </c>
      <c r="AU247" s="578">
        <v>440000</v>
      </c>
      <c r="AV247" s="578">
        <v>155000</v>
      </c>
      <c r="AW247" s="578">
        <v>165000</v>
      </c>
      <c r="AX247" s="578">
        <v>110000</v>
      </c>
      <c r="AY247" s="578">
        <v>215000</v>
      </c>
      <c r="AZ247" s="578">
        <v>75000</v>
      </c>
      <c r="BA247" s="578">
        <v>150000</v>
      </c>
      <c r="BB247" s="578">
        <v>1065000</v>
      </c>
      <c r="BC247" s="578">
        <v>145000</v>
      </c>
      <c r="BD247" s="578">
        <v>0</v>
      </c>
      <c r="BE247" s="578">
        <v>395000</v>
      </c>
      <c r="BF247" s="578">
        <v>0</v>
      </c>
      <c r="BG247" s="578">
        <v>0</v>
      </c>
      <c r="BH247" s="578">
        <v>330000</v>
      </c>
      <c r="BI247" s="578">
        <v>440000</v>
      </c>
      <c r="BJ247" s="578">
        <v>200000</v>
      </c>
      <c r="BK247" s="578">
        <v>155000</v>
      </c>
      <c r="BL247" s="578">
        <v>55000</v>
      </c>
      <c r="BM247" s="578">
        <v>1315000</v>
      </c>
      <c r="BN247" s="578">
        <v>160000</v>
      </c>
      <c r="BO247" s="578">
        <v>230000</v>
      </c>
      <c r="BP247" s="578">
        <v>45000</v>
      </c>
      <c r="BQ247" s="578">
        <v>55000</v>
      </c>
      <c r="BR247" s="578">
        <v>0</v>
      </c>
      <c r="BS247" s="578">
        <v>90000</v>
      </c>
      <c r="BT247" s="578">
        <v>930000</v>
      </c>
      <c r="BU247" s="578">
        <v>160000</v>
      </c>
      <c r="BV247" s="578">
        <v>205000</v>
      </c>
      <c r="BW247" s="578">
        <v>265000</v>
      </c>
      <c r="BX247" s="578">
        <v>210000</v>
      </c>
      <c r="BY247" s="578">
        <v>500000</v>
      </c>
      <c r="BZ247" s="578">
        <v>55000</v>
      </c>
      <c r="CA247" s="578">
        <v>110000</v>
      </c>
      <c r="CB247" s="578">
        <v>60000</v>
      </c>
      <c r="CC247" s="555">
        <f t="shared" si="40"/>
        <v>24890000</v>
      </c>
    </row>
    <row r="248" spans="1:81" s="577" customFormat="1" ht="25.5" customHeight="1">
      <c r="A248" s="574" t="s">
        <v>6821</v>
      </c>
      <c r="B248" s="549" t="s">
        <v>29</v>
      </c>
      <c r="C248" s="550" t="s">
        <v>30</v>
      </c>
      <c r="D248" s="551"/>
      <c r="E248" s="579"/>
      <c r="F248" s="552" t="s">
        <v>824</v>
      </c>
      <c r="G248" s="553" t="s">
        <v>6320</v>
      </c>
      <c r="H248" s="554">
        <v>0</v>
      </c>
      <c r="I248" s="578">
        <v>0</v>
      </c>
      <c r="J248" s="578">
        <v>0</v>
      </c>
      <c r="K248" s="578">
        <v>0</v>
      </c>
      <c r="L248" s="578">
        <v>0</v>
      </c>
      <c r="M248" s="578">
        <v>0</v>
      </c>
      <c r="N248" s="578">
        <v>0</v>
      </c>
      <c r="O248" s="578">
        <v>0</v>
      </c>
      <c r="P248" s="578">
        <v>0</v>
      </c>
      <c r="Q248" s="578">
        <v>0</v>
      </c>
      <c r="R248" s="578">
        <v>57600</v>
      </c>
      <c r="S248" s="578">
        <v>0</v>
      </c>
      <c r="T248" s="578">
        <v>383248</v>
      </c>
      <c r="U248" s="578">
        <v>2002308.25</v>
      </c>
      <c r="V248" s="578">
        <v>0</v>
      </c>
      <c r="W248" s="578">
        <v>0</v>
      </c>
      <c r="X248" s="578">
        <v>101568.78</v>
      </c>
      <c r="Y248" s="578">
        <v>0</v>
      </c>
      <c r="Z248" s="578">
        <v>0</v>
      </c>
      <c r="AA248" s="578">
        <v>0</v>
      </c>
      <c r="AB248" s="578">
        <v>0</v>
      </c>
      <c r="AC248" s="578">
        <v>0</v>
      </c>
      <c r="AD248" s="578">
        <v>0</v>
      </c>
      <c r="AE248" s="578">
        <v>0</v>
      </c>
      <c r="AF248" s="578">
        <v>0</v>
      </c>
      <c r="AG248" s="578">
        <v>0</v>
      </c>
      <c r="AH248" s="578">
        <v>0</v>
      </c>
      <c r="AI248" s="578">
        <v>0</v>
      </c>
      <c r="AJ248" s="578">
        <v>0</v>
      </c>
      <c r="AK248" s="578">
        <v>0</v>
      </c>
      <c r="AL248" s="578">
        <v>0</v>
      </c>
      <c r="AM248" s="578">
        <v>0</v>
      </c>
      <c r="AN248" s="578">
        <v>0</v>
      </c>
      <c r="AO248" s="578">
        <v>0</v>
      </c>
      <c r="AP248" s="578">
        <v>0</v>
      </c>
      <c r="AQ248" s="578">
        <v>382512</v>
      </c>
      <c r="AR248" s="578">
        <v>0</v>
      </c>
      <c r="AS248" s="578">
        <v>0</v>
      </c>
      <c r="AT248" s="578">
        <v>196575</v>
      </c>
      <c r="AU248" s="578">
        <v>0</v>
      </c>
      <c r="AV248" s="578">
        <v>0</v>
      </c>
      <c r="AW248" s="578">
        <v>0</v>
      </c>
      <c r="AX248" s="578">
        <v>0</v>
      </c>
      <c r="AY248" s="578">
        <v>0</v>
      </c>
      <c r="AZ248" s="578">
        <v>0</v>
      </c>
      <c r="BA248" s="578">
        <v>0</v>
      </c>
      <c r="BB248" s="578">
        <v>0</v>
      </c>
      <c r="BC248" s="578">
        <v>0</v>
      </c>
      <c r="BD248" s="578">
        <v>152213</v>
      </c>
      <c r="BE248" s="578">
        <v>0</v>
      </c>
      <c r="BF248" s="578">
        <v>0</v>
      </c>
      <c r="BG248" s="578">
        <v>0</v>
      </c>
      <c r="BH248" s="578">
        <v>0</v>
      </c>
      <c r="BI248" s="578">
        <v>769636</v>
      </c>
      <c r="BJ248" s="578">
        <v>232788</v>
      </c>
      <c r="BK248" s="578">
        <v>0</v>
      </c>
      <c r="BL248" s="578">
        <v>0</v>
      </c>
      <c r="BM248" s="578">
        <v>0</v>
      </c>
      <c r="BN248" s="578">
        <v>0</v>
      </c>
      <c r="BO248" s="578">
        <v>12960</v>
      </c>
      <c r="BP248" s="578">
        <v>0</v>
      </c>
      <c r="BQ248" s="578">
        <v>0</v>
      </c>
      <c r="BR248" s="578">
        <v>0</v>
      </c>
      <c r="BS248" s="578">
        <v>0</v>
      </c>
      <c r="BT248" s="578">
        <v>0</v>
      </c>
      <c r="BU248" s="578">
        <v>0</v>
      </c>
      <c r="BV248" s="578">
        <v>0</v>
      </c>
      <c r="BW248" s="578">
        <v>0</v>
      </c>
      <c r="BX248" s="578">
        <v>473010</v>
      </c>
      <c r="BY248" s="578">
        <v>0</v>
      </c>
      <c r="BZ248" s="578">
        <v>0</v>
      </c>
      <c r="CA248" s="578">
        <v>4500</v>
      </c>
      <c r="CB248" s="578">
        <v>0</v>
      </c>
      <c r="CC248" s="555">
        <f t="shared" si="40"/>
        <v>4768919.0299999993</v>
      </c>
    </row>
    <row r="249" spans="1:81" s="577" customFormat="1" ht="25.5" customHeight="1">
      <c r="A249" s="574" t="s">
        <v>6821</v>
      </c>
      <c r="B249" s="549" t="s">
        <v>29</v>
      </c>
      <c r="C249" s="550" t="s">
        <v>30</v>
      </c>
      <c r="D249" s="551"/>
      <c r="E249" s="579"/>
      <c r="F249" s="552" t="s">
        <v>825</v>
      </c>
      <c r="G249" s="553" t="s">
        <v>6830</v>
      </c>
      <c r="H249" s="554">
        <v>19350955</v>
      </c>
      <c r="I249" s="578">
        <v>2144375</v>
      </c>
      <c r="J249" s="578">
        <v>1244510</v>
      </c>
      <c r="K249" s="578">
        <v>4701537.5</v>
      </c>
      <c r="L249" s="578">
        <v>455850</v>
      </c>
      <c r="M249" s="578">
        <v>1922750</v>
      </c>
      <c r="N249" s="578">
        <v>10520375</v>
      </c>
      <c r="O249" s="578">
        <v>4087158</v>
      </c>
      <c r="P249" s="578">
        <v>0</v>
      </c>
      <c r="Q249" s="578">
        <v>114300</v>
      </c>
      <c r="R249" s="578">
        <v>70311</v>
      </c>
      <c r="S249" s="578">
        <v>0</v>
      </c>
      <c r="T249" s="578">
        <v>77856</v>
      </c>
      <c r="U249" s="578">
        <v>225900</v>
      </c>
      <c r="V249" s="578">
        <v>15437</v>
      </c>
      <c r="W249" s="578">
        <v>4114187.5</v>
      </c>
      <c r="X249" s="578">
        <v>550375</v>
      </c>
      <c r="Y249" s="578">
        <v>0</v>
      </c>
      <c r="Z249" s="578">
        <v>209700</v>
      </c>
      <c r="AA249" s="578">
        <v>156150</v>
      </c>
      <c r="AB249" s="578">
        <v>15900</v>
      </c>
      <c r="AC249" s="578">
        <v>99900</v>
      </c>
      <c r="AD249" s="578">
        <v>234890</v>
      </c>
      <c r="AE249" s="578">
        <v>939710</v>
      </c>
      <c r="AF249" s="578">
        <v>67800</v>
      </c>
      <c r="AG249" s="578">
        <v>295740</v>
      </c>
      <c r="AH249" s="578">
        <v>1889800</v>
      </c>
      <c r="AI249" s="578">
        <v>15610911.5</v>
      </c>
      <c r="AJ249" s="578">
        <v>1084299.5</v>
      </c>
      <c r="AK249" s="578">
        <v>608860</v>
      </c>
      <c r="AL249" s="578">
        <v>659343</v>
      </c>
      <c r="AM249" s="578">
        <v>845177.5</v>
      </c>
      <c r="AN249" s="578">
        <v>640873.80000000005</v>
      </c>
      <c r="AO249" s="578">
        <v>680395</v>
      </c>
      <c r="AP249" s="578">
        <v>630175</v>
      </c>
      <c r="AQ249" s="578">
        <v>342960</v>
      </c>
      <c r="AR249" s="578">
        <v>234750</v>
      </c>
      <c r="AS249" s="578">
        <v>533875</v>
      </c>
      <c r="AT249" s="578">
        <v>463563</v>
      </c>
      <c r="AU249" s="578">
        <v>4507688.75</v>
      </c>
      <c r="AV249" s="578">
        <v>438437.5</v>
      </c>
      <c r="AW249" s="578">
        <v>782875</v>
      </c>
      <c r="AX249" s="578">
        <v>573975</v>
      </c>
      <c r="AY249" s="578">
        <v>536437.5</v>
      </c>
      <c r="AZ249" s="578">
        <v>275587.5</v>
      </c>
      <c r="BA249" s="578">
        <v>865625</v>
      </c>
      <c r="BB249" s="578">
        <v>145300</v>
      </c>
      <c r="BC249" s="578">
        <v>627250</v>
      </c>
      <c r="BD249" s="578">
        <v>1523000</v>
      </c>
      <c r="BE249" s="578">
        <v>83400</v>
      </c>
      <c r="BF249" s="578">
        <v>0</v>
      </c>
      <c r="BG249" s="578">
        <v>4989464.9800000004</v>
      </c>
      <c r="BH249" s="578">
        <v>4440997</v>
      </c>
      <c r="BI249" s="578">
        <v>0</v>
      </c>
      <c r="BJ249" s="578">
        <v>1246480</v>
      </c>
      <c r="BK249" s="578">
        <v>361500</v>
      </c>
      <c r="BL249" s="578">
        <v>94785</v>
      </c>
      <c r="BM249" s="578">
        <v>2644000</v>
      </c>
      <c r="BN249" s="578">
        <v>2750440</v>
      </c>
      <c r="BO249" s="578">
        <v>1112875</v>
      </c>
      <c r="BP249" s="578">
        <v>624375</v>
      </c>
      <c r="BQ249" s="578">
        <v>691273.75</v>
      </c>
      <c r="BR249" s="578">
        <v>4631587.5</v>
      </c>
      <c r="BS249" s="578">
        <v>552115.5</v>
      </c>
      <c r="BT249" s="578">
        <v>0</v>
      </c>
      <c r="BU249" s="578">
        <v>0</v>
      </c>
      <c r="BV249" s="578">
        <v>0</v>
      </c>
      <c r="BW249" s="578">
        <v>0</v>
      </c>
      <c r="BX249" s="578">
        <v>1539030</v>
      </c>
      <c r="BY249" s="578">
        <v>3519775</v>
      </c>
      <c r="BZ249" s="578">
        <v>0</v>
      </c>
      <c r="CA249" s="578">
        <v>24050</v>
      </c>
      <c r="CB249" s="578">
        <v>126700</v>
      </c>
      <c r="CC249" s="555">
        <f t="shared" si="40"/>
        <v>115549675.28</v>
      </c>
    </row>
    <row r="250" spans="1:81" s="577" customFormat="1" ht="25.5" customHeight="1">
      <c r="A250" s="574" t="s">
        <v>6821</v>
      </c>
      <c r="B250" s="549" t="s">
        <v>29</v>
      </c>
      <c r="C250" s="550" t="s">
        <v>30</v>
      </c>
      <c r="D250" s="551"/>
      <c r="E250" s="579"/>
      <c r="F250" s="552" t="s">
        <v>1138</v>
      </c>
      <c r="G250" s="553" t="s">
        <v>6318</v>
      </c>
      <c r="H250" s="554">
        <v>0</v>
      </c>
      <c r="I250" s="578">
        <v>122400</v>
      </c>
      <c r="J250" s="578">
        <v>117300</v>
      </c>
      <c r="K250" s="578">
        <v>0</v>
      </c>
      <c r="L250" s="578">
        <v>28925</v>
      </c>
      <c r="M250" s="578">
        <v>0</v>
      </c>
      <c r="N250" s="578">
        <v>0</v>
      </c>
      <c r="O250" s="578">
        <v>26850</v>
      </c>
      <c r="P250" s="578">
        <v>0</v>
      </c>
      <c r="Q250" s="578">
        <v>577400</v>
      </c>
      <c r="R250" s="578">
        <v>0</v>
      </c>
      <c r="S250" s="578">
        <v>41250</v>
      </c>
      <c r="T250" s="578">
        <v>65850</v>
      </c>
      <c r="U250" s="578">
        <v>414150</v>
      </c>
      <c r="V250" s="578">
        <v>0</v>
      </c>
      <c r="W250" s="578">
        <v>0</v>
      </c>
      <c r="X250" s="578">
        <v>0</v>
      </c>
      <c r="Y250" s="578">
        <v>24200</v>
      </c>
      <c r="Z250" s="578">
        <v>0</v>
      </c>
      <c r="AA250" s="578">
        <v>0</v>
      </c>
      <c r="AB250" s="578">
        <v>0</v>
      </c>
      <c r="AC250" s="578">
        <v>0</v>
      </c>
      <c r="AD250" s="578">
        <v>0</v>
      </c>
      <c r="AE250" s="578">
        <v>0</v>
      </c>
      <c r="AF250" s="578">
        <v>0</v>
      </c>
      <c r="AG250" s="578">
        <v>3150</v>
      </c>
      <c r="AH250" s="578">
        <v>22200</v>
      </c>
      <c r="AI250" s="578">
        <v>374770</v>
      </c>
      <c r="AJ250" s="578">
        <v>4500</v>
      </c>
      <c r="AK250" s="578">
        <v>3000</v>
      </c>
      <c r="AL250" s="578">
        <v>750</v>
      </c>
      <c r="AM250" s="578">
        <v>16800</v>
      </c>
      <c r="AN250" s="578">
        <v>0</v>
      </c>
      <c r="AO250" s="578">
        <v>0</v>
      </c>
      <c r="AP250" s="578">
        <v>750</v>
      </c>
      <c r="AQ250" s="578">
        <v>72450</v>
      </c>
      <c r="AR250" s="578">
        <v>0</v>
      </c>
      <c r="AS250" s="578">
        <v>0</v>
      </c>
      <c r="AT250" s="578">
        <v>0</v>
      </c>
      <c r="AU250" s="578">
        <v>3200</v>
      </c>
      <c r="AV250" s="578">
        <v>35250</v>
      </c>
      <c r="AW250" s="578">
        <v>25950</v>
      </c>
      <c r="AX250" s="578">
        <v>0</v>
      </c>
      <c r="AY250" s="578">
        <v>0</v>
      </c>
      <c r="AZ250" s="578">
        <v>0</v>
      </c>
      <c r="BA250" s="578">
        <v>5250</v>
      </c>
      <c r="BB250" s="578">
        <v>982850</v>
      </c>
      <c r="BC250" s="578">
        <v>0</v>
      </c>
      <c r="BD250" s="578">
        <v>2250</v>
      </c>
      <c r="BE250" s="578">
        <v>0</v>
      </c>
      <c r="BF250" s="578">
        <v>0</v>
      </c>
      <c r="BG250" s="578">
        <v>0</v>
      </c>
      <c r="BH250" s="578">
        <v>0</v>
      </c>
      <c r="BI250" s="578">
        <v>0</v>
      </c>
      <c r="BJ250" s="578">
        <v>0</v>
      </c>
      <c r="BK250" s="578">
        <v>1500</v>
      </c>
      <c r="BL250" s="578">
        <v>0</v>
      </c>
      <c r="BM250" s="578">
        <v>618850</v>
      </c>
      <c r="BN250" s="578">
        <v>291600</v>
      </c>
      <c r="BO250" s="578">
        <v>0</v>
      </c>
      <c r="BP250" s="578">
        <v>0</v>
      </c>
      <c r="BQ250" s="578">
        <v>0</v>
      </c>
      <c r="BR250" s="578">
        <v>81750</v>
      </c>
      <c r="BS250" s="578">
        <v>0</v>
      </c>
      <c r="BT250" s="578">
        <v>93011.64</v>
      </c>
      <c r="BU250" s="578">
        <v>24750</v>
      </c>
      <c r="BV250" s="578">
        <v>13500</v>
      </c>
      <c r="BW250" s="578">
        <v>26850</v>
      </c>
      <c r="BX250" s="578">
        <v>0</v>
      </c>
      <c r="BY250" s="578">
        <v>0</v>
      </c>
      <c r="BZ250" s="578">
        <v>2250</v>
      </c>
      <c r="CA250" s="578">
        <v>11900</v>
      </c>
      <c r="CB250" s="578">
        <v>12450</v>
      </c>
      <c r="CC250" s="555">
        <f t="shared" si="40"/>
        <v>4149856.64</v>
      </c>
    </row>
    <row r="251" spans="1:81" s="568" customFormat="1" ht="25.5" customHeight="1">
      <c r="A251" s="566"/>
      <c r="B251" s="1149" t="s">
        <v>6831</v>
      </c>
      <c r="C251" s="1150"/>
      <c r="D251" s="1150"/>
      <c r="E251" s="1150"/>
      <c r="F251" s="1150"/>
      <c r="G251" s="1151"/>
      <c r="H251" s="567">
        <f>SUM(H225:H250)</f>
        <v>246582644.25</v>
      </c>
      <c r="I251" s="567">
        <f t="shared" ref="I251:BT251" si="45">SUM(I225:I250)</f>
        <v>72125854.230000004</v>
      </c>
      <c r="J251" s="567">
        <f t="shared" si="45"/>
        <v>100769714.14</v>
      </c>
      <c r="K251" s="567">
        <f t="shared" si="45"/>
        <v>37469271.730000004</v>
      </c>
      <c r="L251" s="567">
        <f t="shared" si="45"/>
        <v>27697372.550000001</v>
      </c>
      <c r="M251" s="567">
        <f t="shared" si="45"/>
        <v>15943365.75</v>
      </c>
      <c r="N251" s="567">
        <f t="shared" si="45"/>
        <v>400674198</v>
      </c>
      <c r="O251" s="567">
        <f t="shared" si="45"/>
        <v>61253021.480000004</v>
      </c>
      <c r="P251" s="567">
        <f t="shared" si="45"/>
        <v>15842862.779999999</v>
      </c>
      <c r="Q251" s="567">
        <f t="shared" si="45"/>
        <v>155511321.74000001</v>
      </c>
      <c r="R251" s="567">
        <f t="shared" si="45"/>
        <v>15359209.67</v>
      </c>
      <c r="S251" s="567">
        <f t="shared" si="45"/>
        <v>39107655.760000005</v>
      </c>
      <c r="T251" s="567">
        <f t="shared" si="45"/>
        <v>75769020.25</v>
      </c>
      <c r="U251" s="567">
        <f t="shared" si="45"/>
        <v>69124947.340000004</v>
      </c>
      <c r="V251" s="567">
        <f t="shared" si="45"/>
        <v>9997203.75</v>
      </c>
      <c r="W251" s="567">
        <f t="shared" si="45"/>
        <v>28436694.629999999</v>
      </c>
      <c r="X251" s="567">
        <f t="shared" si="45"/>
        <v>21674145.580000002</v>
      </c>
      <c r="Y251" s="567">
        <f t="shared" si="45"/>
        <v>18322764.609999999</v>
      </c>
      <c r="Z251" s="567">
        <f t="shared" si="45"/>
        <v>194982662.27000001</v>
      </c>
      <c r="AA251" s="567">
        <f t="shared" si="45"/>
        <v>57415563.5</v>
      </c>
      <c r="AB251" s="567">
        <f t="shared" si="45"/>
        <v>16776731.109999999</v>
      </c>
      <c r="AC251" s="567">
        <f t="shared" si="45"/>
        <v>61719352.059999995</v>
      </c>
      <c r="AD251" s="567">
        <f t="shared" si="45"/>
        <v>17096338.5</v>
      </c>
      <c r="AE251" s="567">
        <f t="shared" si="45"/>
        <v>19213063</v>
      </c>
      <c r="AF251" s="567">
        <f t="shared" si="45"/>
        <v>24824021.5</v>
      </c>
      <c r="AG251" s="567">
        <f t="shared" si="45"/>
        <v>11516330.370000001</v>
      </c>
      <c r="AH251" s="567">
        <f t="shared" si="45"/>
        <v>17480145.620000001</v>
      </c>
      <c r="AI251" s="567">
        <f t="shared" si="45"/>
        <v>298391868.76999998</v>
      </c>
      <c r="AJ251" s="567">
        <f t="shared" si="45"/>
        <v>22713621.260000002</v>
      </c>
      <c r="AK251" s="567">
        <f t="shared" si="45"/>
        <v>8937723.25</v>
      </c>
      <c r="AL251" s="567">
        <f t="shared" si="45"/>
        <v>11742014.15</v>
      </c>
      <c r="AM251" s="567">
        <f t="shared" si="45"/>
        <v>10880227.5</v>
      </c>
      <c r="AN251" s="567">
        <f t="shared" si="45"/>
        <v>20615967.800000001</v>
      </c>
      <c r="AO251" s="567">
        <f t="shared" si="45"/>
        <v>14319927.25</v>
      </c>
      <c r="AP251" s="567">
        <f t="shared" si="45"/>
        <v>14312656.75</v>
      </c>
      <c r="AQ251" s="567">
        <f t="shared" si="45"/>
        <v>30810932.5</v>
      </c>
      <c r="AR251" s="567">
        <f t="shared" si="45"/>
        <v>17080014.5</v>
      </c>
      <c r="AS251" s="567">
        <f t="shared" si="45"/>
        <v>16741939</v>
      </c>
      <c r="AT251" s="567">
        <f t="shared" si="45"/>
        <v>12141304.75</v>
      </c>
      <c r="AU251" s="567">
        <f t="shared" si="45"/>
        <v>83802258.75</v>
      </c>
      <c r="AV251" s="567">
        <f t="shared" si="45"/>
        <v>15091819.5</v>
      </c>
      <c r="AW251" s="567">
        <f t="shared" si="45"/>
        <v>13018627.300000001</v>
      </c>
      <c r="AX251" s="567">
        <f t="shared" si="45"/>
        <v>13931022</v>
      </c>
      <c r="AY251" s="567">
        <f t="shared" si="45"/>
        <v>10047102.449999999</v>
      </c>
      <c r="AZ251" s="567">
        <f t="shared" si="45"/>
        <v>9782358</v>
      </c>
      <c r="BA251" s="567">
        <f t="shared" si="45"/>
        <v>12487221.66</v>
      </c>
      <c r="BB251" s="567">
        <f t="shared" si="45"/>
        <v>226230211.18000001</v>
      </c>
      <c r="BC251" s="567">
        <f t="shared" si="45"/>
        <v>22628946</v>
      </c>
      <c r="BD251" s="567">
        <f t="shared" si="45"/>
        <v>28779979.75</v>
      </c>
      <c r="BE251" s="567">
        <f t="shared" si="45"/>
        <v>31450660</v>
      </c>
      <c r="BF251" s="567">
        <f t="shared" si="45"/>
        <v>26502362</v>
      </c>
      <c r="BG251" s="567">
        <f t="shared" si="45"/>
        <v>21179172.98</v>
      </c>
      <c r="BH251" s="567">
        <f t="shared" si="45"/>
        <v>54249423.260000005</v>
      </c>
      <c r="BI251" s="567">
        <f t="shared" si="45"/>
        <v>38503618</v>
      </c>
      <c r="BJ251" s="567">
        <f t="shared" si="45"/>
        <v>19471531</v>
      </c>
      <c r="BK251" s="567">
        <f t="shared" si="45"/>
        <v>11211445.5</v>
      </c>
      <c r="BL251" s="567">
        <f t="shared" si="45"/>
        <v>6728397.5</v>
      </c>
      <c r="BM251" s="567">
        <f t="shared" si="45"/>
        <v>170923349.32999998</v>
      </c>
      <c r="BN251" s="567">
        <f t="shared" si="45"/>
        <v>89614264.899999991</v>
      </c>
      <c r="BO251" s="567">
        <f t="shared" si="45"/>
        <v>17073229.059999999</v>
      </c>
      <c r="BP251" s="567">
        <f t="shared" si="45"/>
        <v>10649750</v>
      </c>
      <c r="BQ251" s="567">
        <f t="shared" si="45"/>
        <v>13619770.5</v>
      </c>
      <c r="BR251" s="567">
        <f t="shared" si="45"/>
        <v>28603487.5</v>
      </c>
      <c r="BS251" s="567">
        <f t="shared" si="45"/>
        <v>11570849.75</v>
      </c>
      <c r="BT251" s="567">
        <f t="shared" si="45"/>
        <v>140595664.68000001</v>
      </c>
      <c r="BU251" s="567">
        <f t="shared" ref="BU251:CB251" si="46">SUM(BU225:BU250)</f>
        <v>12079463</v>
      </c>
      <c r="BV251" s="567">
        <f t="shared" si="46"/>
        <v>16025831</v>
      </c>
      <c r="BW251" s="567">
        <f t="shared" si="46"/>
        <v>22315521</v>
      </c>
      <c r="BX251" s="567">
        <f t="shared" si="46"/>
        <v>24165620.380000003</v>
      </c>
      <c r="BY251" s="567">
        <f t="shared" si="46"/>
        <v>63933378</v>
      </c>
      <c r="BZ251" s="567">
        <f t="shared" si="46"/>
        <v>17370290</v>
      </c>
      <c r="CA251" s="567">
        <f t="shared" si="46"/>
        <v>13145685</v>
      </c>
      <c r="CB251" s="567">
        <f t="shared" si="46"/>
        <v>8430971.5</v>
      </c>
      <c r="CC251" s="567">
        <f>SUM(CC225:CC250)</f>
        <v>3616586956.0800009</v>
      </c>
    </row>
    <row r="252" spans="1:81" s="577" customFormat="1" ht="25.5" customHeight="1">
      <c r="A252" s="574" t="s">
        <v>6821</v>
      </c>
      <c r="B252" s="549" t="s">
        <v>31</v>
      </c>
      <c r="C252" s="550" t="s">
        <v>32</v>
      </c>
      <c r="D252" s="551">
        <v>52060</v>
      </c>
      <c r="E252" s="579" t="s">
        <v>909</v>
      </c>
      <c r="F252" s="552" t="s">
        <v>272</v>
      </c>
      <c r="G252" s="553" t="s">
        <v>6101</v>
      </c>
      <c r="H252" s="554">
        <v>31110</v>
      </c>
      <c r="I252" s="554">
        <v>0</v>
      </c>
      <c r="J252" s="554">
        <v>0</v>
      </c>
      <c r="K252" s="554">
        <v>0</v>
      </c>
      <c r="L252" s="554">
        <v>0</v>
      </c>
      <c r="M252" s="554">
        <v>0</v>
      </c>
      <c r="N252" s="554">
        <v>0</v>
      </c>
      <c r="O252" s="554">
        <v>0</v>
      </c>
      <c r="P252" s="554">
        <v>0</v>
      </c>
      <c r="Q252" s="554">
        <v>221040</v>
      </c>
      <c r="R252" s="554">
        <v>0</v>
      </c>
      <c r="S252" s="554">
        <v>0</v>
      </c>
      <c r="T252" s="554">
        <v>0</v>
      </c>
      <c r="U252" s="554">
        <v>0</v>
      </c>
      <c r="V252" s="554">
        <v>0</v>
      </c>
      <c r="W252" s="554">
        <v>0</v>
      </c>
      <c r="X252" s="554">
        <v>0</v>
      </c>
      <c r="Y252" s="554">
        <v>0</v>
      </c>
      <c r="Z252" s="554">
        <v>189270</v>
      </c>
      <c r="AA252" s="554">
        <v>0</v>
      </c>
      <c r="AB252" s="554">
        <v>0</v>
      </c>
      <c r="AC252" s="554">
        <v>0</v>
      </c>
      <c r="AD252" s="554">
        <v>0</v>
      </c>
      <c r="AE252" s="554">
        <v>0</v>
      </c>
      <c r="AF252" s="554">
        <v>0</v>
      </c>
      <c r="AG252" s="554">
        <v>0</v>
      </c>
      <c r="AH252" s="554">
        <v>0</v>
      </c>
      <c r="AI252" s="554">
        <v>174660</v>
      </c>
      <c r="AJ252" s="554">
        <v>0</v>
      </c>
      <c r="AK252" s="554">
        <v>0</v>
      </c>
      <c r="AL252" s="554">
        <v>0</v>
      </c>
      <c r="AM252" s="554">
        <v>0</v>
      </c>
      <c r="AN252" s="554">
        <v>0</v>
      </c>
      <c r="AO252" s="554">
        <v>0</v>
      </c>
      <c r="AP252" s="554">
        <v>0</v>
      </c>
      <c r="AQ252" s="554">
        <v>0</v>
      </c>
      <c r="AR252" s="554">
        <v>0</v>
      </c>
      <c r="AS252" s="554">
        <v>0</v>
      </c>
      <c r="AT252" s="554">
        <v>0</v>
      </c>
      <c r="AU252" s="554">
        <v>0</v>
      </c>
      <c r="AV252" s="554">
        <v>0</v>
      </c>
      <c r="AW252" s="554">
        <v>0</v>
      </c>
      <c r="AX252" s="554">
        <v>0</v>
      </c>
      <c r="AY252" s="554">
        <v>0</v>
      </c>
      <c r="AZ252" s="554">
        <v>0</v>
      </c>
      <c r="BA252" s="554">
        <v>0</v>
      </c>
      <c r="BB252" s="554">
        <v>0</v>
      </c>
      <c r="BC252" s="554">
        <v>0</v>
      </c>
      <c r="BD252" s="554">
        <v>0</v>
      </c>
      <c r="BE252" s="554">
        <v>0</v>
      </c>
      <c r="BF252" s="554">
        <v>0</v>
      </c>
      <c r="BG252" s="554">
        <v>0</v>
      </c>
      <c r="BH252" s="554">
        <v>0</v>
      </c>
      <c r="BI252" s="554">
        <v>0</v>
      </c>
      <c r="BJ252" s="554">
        <v>0</v>
      </c>
      <c r="BK252" s="554">
        <v>0</v>
      </c>
      <c r="BL252" s="554">
        <v>0</v>
      </c>
      <c r="BM252" s="554">
        <v>0</v>
      </c>
      <c r="BN252" s="554">
        <v>0</v>
      </c>
      <c r="BO252" s="554">
        <v>0</v>
      </c>
      <c r="BP252" s="554">
        <v>0</v>
      </c>
      <c r="BQ252" s="554">
        <v>0</v>
      </c>
      <c r="BR252" s="554">
        <v>0</v>
      </c>
      <c r="BS252" s="554">
        <v>0</v>
      </c>
      <c r="BT252" s="554">
        <v>0</v>
      </c>
      <c r="BU252" s="554">
        <v>0</v>
      </c>
      <c r="BV252" s="554">
        <v>0</v>
      </c>
      <c r="BW252" s="554">
        <v>0</v>
      </c>
      <c r="BX252" s="554">
        <v>0</v>
      </c>
      <c r="BY252" s="554">
        <v>0</v>
      </c>
      <c r="BZ252" s="554">
        <v>0</v>
      </c>
      <c r="CA252" s="554">
        <v>0</v>
      </c>
      <c r="CB252" s="554">
        <v>0</v>
      </c>
      <c r="CC252" s="555">
        <f t="shared" si="40"/>
        <v>616080</v>
      </c>
    </row>
    <row r="253" spans="1:81" s="577" customFormat="1" ht="25.5" customHeight="1">
      <c r="A253" s="574" t="s">
        <v>6821</v>
      </c>
      <c r="B253" s="549" t="s">
        <v>31</v>
      </c>
      <c r="C253" s="550" t="s">
        <v>32</v>
      </c>
      <c r="D253" s="551"/>
      <c r="E253" s="579"/>
      <c r="F253" s="583" t="s">
        <v>6103</v>
      </c>
      <c r="G253" s="584" t="s">
        <v>6102</v>
      </c>
      <c r="H253" s="554">
        <v>0</v>
      </c>
      <c r="I253" s="554">
        <v>0</v>
      </c>
      <c r="J253" s="554">
        <v>0</v>
      </c>
      <c r="K253" s="554">
        <v>0</v>
      </c>
      <c r="L253" s="554">
        <v>0</v>
      </c>
      <c r="M253" s="554">
        <v>0</v>
      </c>
      <c r="N253" s="554">
        <v>145050</v>
      </c>
      <c r="O253" s="554">
        <v>0</v>
      </c>
      <c r="P253" s="554">
        <v>0</v>
      </c>
      <c r="Q253" s="554">
        <v>0</v>
      </c>
      <c r="R253" s="554">
        <v>0</v>
      </c>
      <c r="S253" s="554">
        <v>0</v>
      </c>
      <c r="T253" s="554">
        <v>0</v>
      </c>
      <c r="U253" s="554">
        <v>0</v>
      </c>
      <c r="V253" s="554">
        <v>0</v>
      </c>
      <c r="W253" s="554">
        <v>31050</v>
      </c>
      <c r="X253" s="554">
        <v>0</v>
      </c>
      <c r="Y253" s="554">
        <v>0</v>
      </c>
      <c r="Z253" s="554">
        <v>0</v>
      </c>
      <c r="AA253" s="554">
        <v>0</v>
      </c>
      <c r="AB253" s="554">
        <v>0</v>
      </c>
      <c r="AC253" s="554">
        <v>0</v>
      </c>
      <c r="AD253" s="554">
        <v>0</v>
      </c>
      <c r="AE253" s="554">
        <v>0</v>
      </c>
      <c r="AF253" s="554">
        <v>0</v>
      </c>
      <c r="AG253" s="554">
        <v>0</v>
      </c>
      <c r="AH253" s="554">
        <v>0</v>
      </c>
      <c r="AI253" s="554">
        <v>88890</v>
      </c>
      <c r="AJ253" s="554">
        <v>0</v>
      </c>
      <c r="AK253" s="554">
        <v>0</v>
      </c>
      <c r="AL253" s="554">
        <v>0</v>
      </c>
      <c r="AM253" s="554">
        <v>0</v>
      </c>
      <c r="AN253" s="554">
        <v>0</v>
      </c>
      <c r="AO253" s="554">
        <v>0</v>
      </c>
      <c r="AP253" s="554">
        <v>0</v>
      </c>
      <c r="AQ253" s="554">
        <v>0</v>
      </c>
      <c r="AR253" s="554">
        <v>0</v>
      </c>
      <c r="AS253" s="554">
        <v>0</v>
      </c>
      <c r="AT253" s="554">
        <v>0</v>
      </c>
      <c r="AU253" s="554">
        <v>0</v>
      </c>
      <c r="AV253" s="554">
        <v>0</v>
      </c>
      <c r="AW253" s="554">
        <v>0</v>
      </c>
      <c r="AX253" s="554">
        <v>0</v>
      </c>
      <c r="AY253" s="554">
        <v>0</v>
      </c>
      <c r="AZ253" s="554">
        <v>0</v>
      </c>
      <c r="BA253" s="554">
        <v>0</v>
      </c>
      <c r="BB253" s="554">
        <v>77910</v>
      </c>
      <c r="BC253" s="554">
        <v>0</v>
      </c>
      <c r="BD253" s="554">
        <v>0</v>
      </c>
      <c r="BE253" s="554">
        <v>0</v>
      </c>
      <c r="BF253" s="554">
        <v>0</v>
      </c>
      <c r="BG253" s="554">
        <v>0</v>
      </c>
      <c r="BH253" s="554">
        <v>0</v>
      </c>
      <c r="BI253" s="554">
        <v>0</v>
      </c>
      <c r="BJ253" s="554">
        <v>0</v>
      </c>
      <c r="BK253" s="554">
        <v>0</v>
      </c>
      <c r="BL253" s="554">
        <v>0</v>
      </c>
      <c r="BM253" s="554">
        <v>0</v>
      </c>
      <c r="BN253" s="554">
        <v>0</v>
      </c>
      <c r="BO253" s="554">
        <v>0</v>
      </c>
      <c r="BP253" s="554">
        <v>0</v>
      </c>
      <c r="BQ253" s="554">
        <v>0</v>
      </c>
      <c r="BR253" s="554">
        <v>0</v>
      </c>
      <c r="BS253" s="554">
        <v>0</v>
      </c>
      <c r="BT253" s="554">
        <v>45210</v>
      </c>
      <c r="BU253" s="554">
        <v>0</v>
      </c>
      <c r="BV253" s="554">
        <v>0</v>
      </c>
      <c r="BW253" s="554">
        <v>0</v>
      </c>
      <c r="BX253" s="554">
        <v>0</v>
      </c>
      <c r="BY253" s="554">
        <v>0</v>
      </c>
      <c r="BZ253" s="554">
        <v>0</v>
      </c>
      <c r="CA253" s="554">
        <v>0</v>
      </c>
      <c r="CB253" s="554">
        <v>0</v>
      </c>
      <c r="CC253" s="555">
        <f t="shared" si="40"/>
        <v>388110</v>
      </c>
    </row>
    <row r="254" spans="1:81" s="577" customFormat="1" ht="25.5" customHeight="1">
      <c r="A254" s="574" t="s">
        <v>6821</v>
      </c>
      <c r="B254" s="549" t="s">
        <v>31</v>
      </c>
      <c r="C254" s="550" t="s">
        <v>32</v>
      </c>
      <c r="D254" s="551">
        <v>52060</v>
      </c>
      <c r="E254" s="579" t="s">
        <v>909</v>
      </c>
      <c r="F254" s="552" t="s">
        <v>273</v>
      </c>
      <c r="G254" s="553" t="s">
        <v>274</v>
      </c>
      <c r="H254" s="593">
        <v>0</v>
      </c>
      <c r="I254" s="593">
        <v>0</v>
      </c>
      <c r="J254" s="593">
        <v>0</v>
      </c>
      <c r="K254" s="593">
        <v>0</v>
      </c>
      <c r="L254" s="593">
        <v>0</v>
      </c>
      <c r="M254" s="593">
        <v>0</v>
      </c>
      <c r="N254" s="593">
        <v>0</v>
      </c>
      <c r="O254" s="593">
        <v>0</v>
      </c>
      <c r="P254" s="593">
        <v>0</v>
      </c>
      <c r="Q254" s="593">
        <v>0</v>
      </c>
      <c r="R254" s="593">
        <v>0</v>
      </c>
      <c r="S254" s="593">
        <v>0</v>
      </c>
      <c r="T254" s="593">
        <v>0</v>
      </c>
      <c r="U254" s="593">
        <v>0</v>
      </c>
      <c r="V254" s="593">
        <v>0</v>
      </c>
      <c r="W254" s="593">
        <v>0</v>
      </c>
      <c r="X254" s="593">
        <v>0</v>
      </c>
      <c r="Y254" s="593">
        <v>0</v>
      </c>
      <c r="Z254" s="593">
        <v>0</v>
      </c>
      <c r="AA254" s="593">
        <v>0</v>
      </c>
      <c r="AB254" s="593">
        <v>0</v>
      </c>
      <c r="AC254" s="593">
        <v>0</v>
      </c>
      <c r="AD254" s="593">
        <v>0</v>
      </c>
      <c r="AE254" s="593">
        <v>0</v>
      </c>
      <c r="AF254" s="593">
        <v>0</v>
      </c>
      <c r="AG254" s="593">
        <v>0</v>
      </c>
      <c r="AH254" s="593">
        <v>0</v>
      </c>
      <c r="AI254" s="593">
        <v>0</v>
      </c>
      <c r="AJ254" s="593">
        <v>0</v>
      </c>
      <c r="AK254" s="593">
        <v>0</v>
      </c>
      <c r="AL254" s="593">
        <v>0</v>
      </c>
      <c r="AM254" s="593">
        <v>0</v>
      </c>
      <c r="AN254" s="593">
        <v>0</v>
      </c>
      <c r="AO254" s="593">
        <v>0</v>
      </c>
      <c r="AP254" s="593">
        <v>0</v>
      </c>
      <c r="AQ254" s="593">
        <v>0</v>
      </c>
      <c r="AR254" s="593">
        <v>0</v>
      </c>
      <c r="AS254" s="593">
        <v>0</v>
      </c>
      <c r="AT254" s="593">
        <v>0</v>
      </c>
      <c r="AU254" s="593">
        <v>0</v>
      </c>
      <c r="AV254" s="593">
        <v>0</v>
      </c>
      <c r="AW254" s="593">
        <v>0</v>
      </c>
      <c r="AX254" s="593">
        <v>0</v>
      </c>
      <c r="AY254" s="593">
        <v>0</v>
      </c>
      <c r="AZ254" s="593">
        <v>0</v>
      </c>
      <c r="BA254" s="593">
        <v>0</v>
      </c>
      <c r="BB254" s="593">
        <v>0</v>
      </c>
      <c r="BC254" s="593">
        <v>0</v>
      </c>
      <c r="BD254" s="593">
        <v>0</v>
      </c>
      <c r="BE254" s="593">
        <v>0</v>
      </c>
      <c r="BF254" s="593">
        <v>0</v>
      </c>
      <c r="BG254" s="593">
        <v>0</v>
      </c>
      <c r="BH254" s="593">
        <v>0</v>
      </c>
      <c r="BI254" s="593">
        <v>0</v>
      </c>
      <c r="BJ254" s="593">
        <v>0</v>
      </c>
      <c r="BK254" s="593">
        <v>0</v>
      </c>
      <c r="BL254" s="593">
        <v>0</v>
      </c>
      <c r="BM254" s="593">
        <v>0</v>
      </c>
      <c r="BN254" s="593">
        <v>0</v>
      </c>
      <c r="BO254" s="593">
        <v>0</v>
      </c>
      <c r="BP254" s="593">
        <v>0</v>
      </c>
      <c r="BQ254" s="593">
        <v>0</v>
      </c>
      <c r="BR254" s="593">
        <v>0</v>
      </c>
      <c r="BS254" s="593">
        <v>0</v>
      </c>
      <c r="BT254" s="593">
        <v>0</v>
      </c>
      <c r="BU254" s="593">
        <v>0</v>
      </c>
      <c r="BV254" s="593">
        <v>0</v>
      </c>
      <c r="BW254" s="593">
        <v>0</v>
      </c>
      <c r="BX254" s="593">
        <v>0</v>
      </c>
      <c r="BY254" s="593">
        <v>0</v>
      </c>
      <c r="BZ254" s="593">
        <v>0</v>
      </c>
      <c r="CA254" s="593">
        <v>0</v>
      </c>
      <c r="CB254" s="593">
        <v>0</v>
      </c>
      <c r="CC254" s="555">
        <f t="shared" si="40"/>
        <v>0</v>
      </c>
    </row>
    <row r="255" spans="1:81" s="577" customFormat="1" ht="25.5" customHeight="1">
      <c r="A255" s="574" t="s">
        <v>6821</v>
      </c>
      <c r="B255" s="549" t="s">
        <v>31</v>
      </c>
      <c r="C255" s="550" t="s">
        <v>32</v>
      </c>
      <c r="D255" s="551">
        <v>52060</v>
      </c>
      <c r="E255" s="579" t="s">
        <v>909</v>
      </c>
      <c r="F255" s="552" t="s">
        <v>275</v>
      </c>
      <c r="G255" s="553" t="s">
        <v>276</v>
      </c>
      <c r="H255" s="554">
        <v>5372973.7999999998</v>
      </c>
      <c r="I255" s="578">
        <v>1534585</v>
      </c>
      <c r="J255" s="578">
        <v>1844252.41</v>
      </c>
      <c r="K255" s="578">
        <v>946706.88</v>
      </c>
      <c r="L255" s="578">
        <v>644799.02</v>
      </c>
      <c r="M255" s="578">
        <v>306843.56</v>
      </c>
      <c r="N255" s="578">
        <v>9413687.1400000006</v>
      </c>
      <c r="O255" s="578">
        <v>0</v>
      </c>
      <c r="P255" s="578">
        <v>448287.55</v>
      </c>
      <c r="Q255" s="578">
        <v>3014205.75</v>
      </c>
      <c r="R255" s="578">
        <v>440281.38</v>
      </c>
      <c r="S255" s="578">
        <v>1435468.91</v>
      </c>
      <c r="T255" s="578">
        <v>5037317.9400000004</v>
      </c>
      <c r="U255" s="578">
        <v>1689773.47</v>
      </c>
      <c r="V255" s="578">
        <v>204651.6</v>
      </c>
      <c r="W255" s="578">
        <v>0</v>
      </c>
      <c r="X255" s="578">
        <v>877505.04</v>
      </c>
      <c r="Y255" s="578">
        <v>275936.40000000002</v>
      </c>
      <c r="Z255" s="578">
        <v>5743484.5599999996</v>
      </c>
      <c r="AA255" s="578">
        <v>1461391.24</v>
      </c>
      <c r="AB255" s="578">
        <v>837611.4</v>
      </c>
      <c r="AC255" s="578">
        <v>1902160.94</v>
      </c>
      <c r="AD255" s="578">
        <v>665687.28</v>
      </c>
      <c r="AE255" s="578">
        <v>883455.4</v>
      </c>
      <c r="AF255" s="578">
        <v>646912.37</v>
      </c>
      <c r="AG255" s="578">
        <v>361459.97</v>
      </c>
      <c r="AH255" s="578">
        <v>278737.27</v>
      </c>
      <c r="AI255" s="578">
        <v>8133588.6900000004</v>
      </c>
      <c r="AJ255" s="578">
        <v>541585.97</v>
      </c>
      <c r="AK255" s="578">
        <v>362116.29</v>
      </c>
      <c r="AL255" s="578">
        <v>381226.67</v>
      </c>
      <c r="AM255" s="578">
        <v>409172.64</v>
      </c>
      <c r="AN255" s="578">
        <v>380873.55</v>
      </c>
      <c r="AO255" s="578">
        <v>451509.44</v>
      </c>
      <c r="AP255" s="578">
        <v>390873.18</v>
      </c>
      <c r="AQ255" s="578">
        <v>674903.75</v>
      </c>
      <c r="AR255" s="578">
        <v>383590.63</v>
      </c>
      <c r="AS255" s="578">
        <v>466355.62</v>
      </c>
      <c r="AT255" s="578">
        <v>279973.11</v>
      </c>
      <c r="AU255" s="578">
        <v>2075215.56</v>
      </c>
      <c r="AV255" s="578">
        <v>2048.5500000000002</v>
      </c>
      <c r="AW255" s="578">
        <v>403621.26</v>
      </c>
      <c r="AX255" s="578">
        <v>381607.78</v>
      </c>
      <c r="AY255" s="578">
        <v>328897.67</v>
      </c>
      <c r="AZ255" s="578">
        <v>105938.29</v>
      </c>
      <c r="BA255" s="578">
        <v>251586.71</v>
      </c>
      <c r="BB255" s="578">
        <v>5431013.04</v>
      </c>
      <c r="BC255" s="578">
        <v>559497.79</v>
      </c>
      <c r="BD255" s="578">
        <v>0</v>
      </c>
      <c r="BE255" s="578">
        <v>887301.43</v>
      </c>
      <c r="BF255" s="578">
        <v>0</v>
      </c>
      <c r="BG255" s="578">
        <v>0</v>
      </c>
      <c r="BH255" s="578">
        <v>0</v>
      </c>
      <c r="BI255" s="578">
        <v>1187020.93</v>
      </c>
      <c r="BJ255" s="578">
        <v>530068.59</v>
      </c>
      <c r="BK255" s="578">
        <v>307950.59999999998</v>
      </c>
      <c r="BL255" s="578">
        <v>190434.33</v>
      </c>
      <c r="BM255" s="578">
        <v>5250718.5599999996</v>
      </c>
      <c r="BN255" s="578">
        <v>1507909.77</v>
      </c>
      <c r="BO255" s="578">
        <v>628667.55000000005</v>
      </c>
      <c r="BP255" s="578">
        <v>0</v>
      </c>
      <c r="BQ255" s="578">
        <v>576993.93999999994</v>
      </c>
      <c r="BR255" s="578">
        <v>740657.87</v>
      </c>
      <c r="BS255" s="578">
        <v>389025.74</v>
      </c>
      <c r="BT255" s="578">
        <v>3408114.25</v>
      </c>
      <c r="BU255" s="578">
        <v>351457.62</v>
      </c>
      <c r="BV255" s="578">
        <v>390543.37</v>
      </c>
      <c r="BW255" s="578">
        <v>649177.39</v>
      </c>
      <c r="BX255" s="578">
        <v>681728.21</v>
      </c>
      <c r="BY255" s="578">
        <v>1313805.24</v>
      </c>
      <c r="BZ255" s="578">
        <v>542738.27</v>
      </c>
      <c r="CA255" s="578">
        <v>213727.85</v>
      </c>
      <c r="CB255" s="578">
        <v>248287.15</v>
      </c>
      <c r="CC255" s="555">
        <f t="shared" si="40"/>
        <v>88659701.129999995</v>
      </c>
    </row>
    <row r="256" spans="1:81" s="577" customFormat="1" ht="25.5" customHeight="1">
      <c r="A256" s="574" t="s">
        <v>6821</v>
      </c>
      <c r="B256" s="549" t="s">
        <v>31</v>
      </c>
      <c r="C256" s="550" t="s">
        <v>32</v>
      </c>
      <c r="D256" s="551">
        <v>52060</v>
      </c>
      <c r="E256" s="579" t="s">
        <v>909</v>
      </c>
      <c r="F256" s="552" t="s">
        <v>277</v>
      </c>
      <c r="G256" s="553" t="s">
        <v>278</v>
      </c>
      <c r="H256" s="554">
        <v>8059460.7199999997</v>
      </c>
      <c r="I256" s="578">
        <v>2301878.39</v>
      </c>
      <c r="J256" s="578">
        <v>2766378.57</v>
      </c>
      <c r="K256" s="578">
        <v>1555113.48</v>
      </c>
      <c r="L256" s="578">
        <v>963648.54</v>
      </c>
      <c r="M256" s="578">
        <v>460265.35</v>
      </c>
      <c r="N256" s="578">
        <v>14120530.73</v>
      </c>
      <c r="O256" s="578">
        <v>3003304</v>
      </c>
      <c r="P256" s="578">
        <v>782316.13</v>
      </c>
      <c r="Q256" s="578">
        <v>4521308.6399999997</v>
      </c>
      <c r="R256" s="578">
        <v>660422.09</v>
      </c>
      <c r="S256" s="578">
        <v>2153203.38</v>
      </c>
      <c r="T256" s="578">
        <v>1859277.88</v>
      </c>
      <c r="U256" s="578">
        <v>2534660.21</v>
      </c>
      <c r="V256" s="578">
        <v>306977.40000000002</v>
      </c>
      <c r="W256" s="578">
        <v>1087845.58</v>
      </c>
      <c r="X256" s="578">
        <v>1220976.49</v>
      </c>
      <c r="Y256" s="578">
        <v>425187</v>
      </c>
      <c r="Z256" s="578">
        <v>10047053.859999999</v>
      </c>
      <c r="AA256" s="578">
        <v>2192245.2599999998</v>
      </c>
      <c r="AB256" s="578">
        <v>1256602.8999999999</v>
      </c>
      <c r="AC256" s="578">
        <v>2833739.42</v>
      </c>
      <c r="AD256" s="578">
        <v>925580.19</v>
      </c>
      <c r="AE256" s="578">
        <v>1325189.3999999999</v>
      </c>
      <c r="AF256" s="578">
        <v>967259.52</v>
      </c>
      <c r="AG256" s="578">
        <v>542189.96</v>
      </c>
      <c r="AH256" s="578">
        <v>418105.9</v>
      </c>
      <c r="AI256" s="578">
        <v>12200383.07</v>
      </c>
      <c r="AJ256" s="578">
        <v>812378.98</v>
      </c>
      <c r="AK256" s="578">
        <v>543174.43999999994</v>
      </c>
      <c r="AL256" s="578">
        <v>571840.01</v>
      </c>
      <c r="AM256" s="578">
        <v>613759.06999999995</v>
      </c>
      <c r="AN256" s="578">
        <v>571311.02</v>
      </c>
      <c r="AO256" s="578">
        <v>659322.67000000004</v>
      </c>
      <c r="AP256" s="578">
        <v>586264.77</v>
      </c>
      <c r="AQ256" s="578">
        <v>1012355.64</v>
      </c>
      <c r="AR256" s="578">
        <v>572109.56999999995</v>
      </c>
      <c r="AS256" s="578">
        <v>699533.44</v>
      </c>
      <c r="AT256" s="578">
        <v>419959.67</v>
      </c>
      <c r="AU256" s="578">
        <v>3112823.35</v>
      </c>
      <c r="AV256" s="578">
        <v>561056.03</v>
      </c>
      <c r="AW256" s="578">
        <v>605431.92000000004</v>
      </c>
      <c r="AX256" s="578">
        <v>531794.17000000004</v>
      </c>
      <c r="AY256" s="578">
        <v>493346.93</v>
      </c>
      <c r="AZ256" s="578">
        <v>158907.43</v>
      </c>
      <c r="BA256" s="578">
        <v>377380.07</v>
      </c>
      <c r="BB256" s="578">
        <v>8146519.6200000001</v>
      </c>
      <c r="BC256" s="578">
        <v>763900.36</v>
      </c>
      <c r="BD256" s="578">
        <v>723263.5</v>
      </c>
      <c r="BE256" s="578">
        <v>1330952.1599999999</v>
      </c>
      <c r="BF256" s="578">
        <v>1512022.5</v>
      </c>
      <c r="BG256" s="578">
        <v>0</v>
      </c>
      <c r="BH256" s="578">
        <v>0</v>
      </c>
      <c r="BI256" s="578">
        <v>1420191.57</v>
      </c>
      <c r="BJ256" s="578">
        <v>757088.38</v>
      </c>
      <c r="BK256" s="578">
        <v>462107.1</v>
      </c>
      <c r="BL256" s="578">
        <v>285651.5</v>
      </c>
      <c r="BM256" s="578">
        <v>7876077.9000000004</v>
      </c>
      <c r="BN256" s="578">
        <v>2261864.67</v>
      </c>
      <c r="BO256" s="578">
        <v>878035.36</v>
      </c>
      <c r="BP256" s="578">
        <v>0</v>
      </c>
      <c r="BQ256" s="578">
        <v>865491.25</v>
      </c>
      <c r="BR256" s="578">
        <v>1110986.82</v>
      </c>
      <c r="BS256" s="578">
        <v>583538.62</v>
      </c>
      <c r="BT256" s="578">
        <v>5112171.3899999997</v>
      </c>
      <c r="BU256" s="578">
        <v>527186.43999999994</v>
      </c>
      <c r="BV256" s="578">
        <v>585815.06999999995</v>
      </c>
      <c r="BW256" s="578">
        <v>973766.14</v>
      </c>
      <c r="BX256" s="578">
        <v>1022592.33</v>
      </c>
      <c r="BY256" s="578">
        <v>1970707.86</v>
      </c>
      <c r="BZ256" s="578">
        <v>814107.42</v>
      </c>
      <c r="CA256" s="578">
        <v>320591.78000000003</v>
      </c>
      <c r="CB256" s="578">
        <v>372430.73</v>
      </c>
      <c r="CC256" s="555">
        <f t="shared" si="40"/>
        <v>135070913.70999995</v>
      </c>
    </row>
    <row r="257" spans="1:81" s="577" customFormat="1" ht="25.5" customHeight="1">
      <c r="A257" s="574" t="s">
        <v>6821</v>
      </c>
      <c r="B257" s="549" t="s">
        <v>31</v>
      </c>
      <c r="C257" s="550" t="s">
        <v>32</v>
      </c>
      <c r="D257" s="551">
        <v>52060</v>
      </c>
      <c r="E257" s="579" t="s">
        <v>909</v>
      </c>
      <c r="F257" s="552" t="s">
        <v>279</v>
      </c>
      <c r="G257" s="553" t="s">
        <v>280</v>
      </c>
      <c r="H257" s="554">
        <v>384692.1</v>
      </c>
      <c r="I257" s="578">
        <v>107872.8</v>
      </c>
      <c r="J257" s="578">
        <v>81347.7</v>
      </c>
      <c r="K257" s="578">
        <v>57006.6</v>
      </c>
      <c r="L257" s="578">
        <v>58301.7</v>
      </c>
      <c r="M257" s="578">
        <v>0</v>
      </c>
      <c r="N257" s="578">
        <v>703917.9</v>
      </c>
      <c r="O257" s="578">
        <v>150051.9</v>
      </c>
      <c r="P257" s="578">
        <v>78071.399999999994</v>
      </c>
      <c r="Q257" s="578">
        <v>93634.5</v>
      </c>
      <c r="R257" s="578">
        <v>87730</v>
      </c>
      <c r="S257" s="578">
        <v>79877.06</v>
      </c>
      <c r="T257" s="578">
        <v>62700</v>
      </c>
      <c r="U257" s="578">
        <v>52965</v>
      </c>
      <c r="V257" s="578">
        <v>19119.099999999999</v>
      </c>
      <c r="W257" s="578">
        <v>94733.4</v>
      </c>
      <c r="X257" s="578">
        <v>67868.100000000006</v>
      </c>
      <c r="Y257" s="578">
        <v>0</v>
      </c>
      <c r="Z257" s="578">
        <v>387810</v>
      </c>
      <c r="AA257" s="578">
        <v>8082</v>
      </c>
      <c r="AB257" s="578">
        <v>89618.1</v>
      </c>
      <c r="AC257" s="578">
        <v>118047.6</v>
      </c>
      <c r="AD257" s="578">
        <v>33397.33</v>
      </c>
      <c r="AE257" s="578">
        <v>31642.799999999999</v>
      </c>
      <c r="AF257" s="578">
        <v>30409.200000000001</v>
      </c>
      <c r="AG257" s="578">
        <v>0</v>
      </c>
      <c r="AH257" s="578">
        <v>0</v>
      </c>
      <c r="AI257" s="578">
        <v>694552.2</v>
      </c>
      <c r="AJ257" s="578">
        <v>32392.799999999999</v>
      </c>
      <c r="AK257" s="578">
        <v>54377.7</v>
      </c>
      <c r="AL257" s="578">
        <v>58389.9</v>
      </c>
      <c r="AM257" s="578">
        <v>15515.4</v>
      </c>
      <c r="AN257" s="578">
        <v>85608.6</v>
      </c>
      <c r="AO257" s="578">
        <v>0</v>
      </c>
      <c r="AP257" s="578">
        <v>44453.7</v>
      </c>
      <c r="AQ257" s="578">
        <v>62811.3</v>
      </c>
      <c r="AR257" s="578">
        <v>48455.1</v>
      </c>
      <c r="AS257" s="578">
        <v>31809.599999999999</v>
      </c>
      <c r="AT257" s="578">
        <v>32088.6</v>
      </c>
      <c r="AU257" s="578">
        <v>456823.8</v>
      </c>
      <c r="AV257" s="578">
        <v>26784</v>
      </c>
      <c r="AW257" s="578">
        <v>18029.75</v>
      </c>
      <c r="AX257" s="578">
        <v>66760.2</v>
      </c>
      <c r="AY257" s="578">
        <v>11575.5</v>
      </c>
      <c r="AZ257" s="578">
        <v>0</v>
      </c>
      <c r="BA257" s="578">
        <v>18789.3</v>
      </c>
      <c r="BB257" s="578">
        <v>396687</v>
      </c>
      <c r="BC257" s="578">
        <v>32598.6</v>
      </c>
      <c r="BD257" s="578">
        <v>50535</v>
      </c>
      <c r="BE257" s="578">
        <v>254286</v>
      </c>
      <c r="BF257" s="578">
        <v>47804.7</v>
      </c>
      <c r="BG257" s="578">
        <v>128503.94</v>
      </c>
      <c r="BH257" s="578">
        <v>0</v>
      </c>
      <c r="BI257" s="578">
        <v>81223.5</v>
      </c>
      <c r="BJ257" s="578">
        <v>67855.399999999994</v>
      </c>
      <c r="BK257" s="578">
        <v>41718.9</v>
      </c>
      <c r="BL257" s="578">
        <v>0</v>
      </c>
      <c r="BM257" s="578">
        <v>460942.78</v>
      </c>
      <c r="BN257" s="578">
        <v>26565.8</v>
      </c>
      <c r="BO257" s="578">
        <v>64505.7</v>
      </c>
      <c r="BP257" s="578">
        <v>0</v>
      </c>
      <c r="BQ257" s="578">
        <v>0</v>
      </c>
      <c r="BR257" s="578">
        <v>34318.199999999997</v>
      </c>
      <c r="BS257" s="578">
        <v>41308.199999999997</v>
      </c>
      <c r="BT257" s="578">
        <v>116157.6</v>
      </c>
      <c r="BU257" s="578">
        <v>65180.43</v>
      </c>
      <c r="BV257" s="578">
        <v>48760.2</v>
      </c>
      <c r="BW257" s="578">
        <v>31336.799999999999</v>
      </c>
      <c r="BX257" s="578">
        <v>52145.7</v>
      </c>
      <c r="BY257" s="578">
        <v>32267.4</v>
      </c>
      <c r="BZ257" s="578">
        <v>43827</v>
      </c>
      <c r="CA257" s="578">
        <v>0</v>
      </c>
      <c r="CB257" s="578">
        <v>0</v>
      </c>
      <c r="CC257" s="555">
        <f t="shared" si="40"/>
        <v>6756642.5900000017</v>
      </c>
    </row>
    <row r="258" spans="1:81" s="577" customFormat="1" ht="25.5" customHeight="1">
      <c r="A258" s="574" t="s">
        <v>6821</v>
      </c>
      <c r="B258" s="549" t="s">
        <v>31</v>
      </c>
      <c r="C258" s="550" t="s">
        <v>32</v>
      </c>
      <c r="D258" s="551">
        <v>52060</v>
      </c>
      <c r="E258" s="579" t="s">
        <v>909</v>
      </c>
      <c r="F258" s="552" t="s">
        <v>1145</v>
      </c>
      <c r="G258" s="553" t="s">
        <v>1113</v>
      </c>
      <c r="H258" s="554">
        <v>312830</v>
      </c>
      <c r="I258" s="578">
        <v>0</v>
      </c>
      <c r="J258" s="578">
        <v>75107</v>
      </c>
      <c r="K258" s="578">
        <v>47795</v>
      </c>
      <c r="L258" s="578">
        <v>0</v>
      </c>
      <c r="M258" s="578">
        <v>0</v>
      </c>
      <c r="N258" s="578">
        <v>374352</v>
      </c>
      <c r="O258" s="578">
        <v>0</v>
      </c>
      <c r="P258" s="578">
        <v>10650</v>
      </c>
      <c r="Q258" s="578">
        <v>55950</v>
      </c>
      <c r="R258" s="578">
        <v>10650</v>
      </c>
      <c r="S258" s="578">
        <v>5325</v>
      </c>
      <c r="T258" s="578">
        <v>11250</v>
      </c>
      <c r="U258" s="578">
        <v>14850</v>
      </c>
      <c r="V258" s="578">
        <v>11400</v>
      </c>
      <c r="W258" s="578">
        <v>10200</v>
      </c>
      <c r="X258" s="578">
        <v>13500</v>
      </c>
      <c r="Y258" s="578">
        <v>3450</v>
      </c>
      <c r="Z258" s="578">
        <v>222031</v>
      </c>
      <c r="AA258" s="578">
        <v>53386</v>
      </c>
      <c r="AB258" s="578">
        <v>0</v>
      </c>
      <c r="AC258" s="578">
        <v>58528</v>
      </c>
      <c r="AD258" s="578">
        <v>933</v>
      </c>
      <c r="AE258" s="578">
        <v>0</v>
      </c>
      <c r="AF258" s="578">
        <v>0</v>
      </c>
      <c r="AG258" s="578">
        <v>0</v>
      </c>
      <c r="AH258" s="578">
        <v>0</v>
      </c>
      <c r="AI258" s="578">
        <v>422368</v>
      </c>
      <c r="AJ258" s="578">
        <v>9150</v>
      </c>
      <c r="AK258" s="578">
        <v>5025</v>
      </c>
      <c r="AL258" s="578">
        <v>4575</v>
      </c>
      <c r="AM258" s="578">
        <v>5700</v>
      </c>
      <c r="AN258" s="578">
        <v>7425</v>
      </c>
      <c r="AO258" s="578">
        <v>6375</v>
      </c>
      <c r="AP258" s="578">
        <v>16238</v>
      </c>
      <c r="AQ258" s="578">
        <v>14433</v>
      </c>
      <c r="AR258" s="578">
        <v>14850</v>
      </c>
      <c r="AS258" s="578">
        <v>6300</v>
      </c>
      <c r="AT258" s="578">
        <v>5283</v>
      </c>
      <c r="AU258" s="578">
        <v>144817</v>
      </c>
      <c r="AV258" s="578">
        <v>9900</v>
      </c>
      <c r="AW258" s="578">
        <v>10522</v>
      </c>
      <c r="AX258" s="578">
        <v>10650</v>
      </c>
      <c r="AY258" s="578">
        <v>10650</v>
      </c>
      <c r="AZ258" s="578">
        <v>19592</v>
      </c>
      <c r="BA258" s="578">
        <v>13615</v>
      </c>
      <c r="BB258" s="578">
        <v>299975</v>
      </c>
      <c r="BC258" s="578">
        <v>24481</v>
      </c>
      <c r="BD258" s="578">
        <v>10500</v>
      </c>
      <c r="BE258" s="578">
        <v>21000</v>
      </c>
      <c r="BF258" s="578">
        <v>14625</v>
      </c>
      <c r="BG258" s="578">
        <v>13050</v>
      </c>
      <c r="BH258" s="578">
        <v>27594</v>
      </c>
      <c r="BI258" s="578">
        <v>19350</v>
      </c>
      <c r="BJ258" s="578">
        <v>9597</v>
      </c>
      <c r="BK258" s="578">
        <v>10014</v>
      </c>
      <c r="BL258" s="578">
        <v>5325</v>
      </c>
      <c r="BM258" s="578">
        <v>198885</v>
      </c>
      <c r="BN258" s="578">
        <v>114288.5</v>
      </c>
      <c r="BO258" s="578">
        <v>31796</v>
      </c>
      <c r="BP258" s="578">
        <v>44874</v>
      </c>
      <c r="BQ258" s="578">
        <v>11025</v>
      </c>
      <c r="BR258" s="578">
        <v>11025</v>
      </c>
      <c r="BS258" s="578">
        <v>15975</v>
      </c>
      <c r="BT258" s="578">
        <v>127680</v>
      </c>
      <c r="BU258" s="578">
        <v>0</v>
      </c>
      <c r="BV258" s="578">
        <v>13260</v>
      </c>
      <c r="BW258" s="578">
        <v>0</v>
      </c>
      <c r="BX258" s="578">
        <v>0</v>
      </c>
      <c r="BY258" s="578">
        <v>84792</v>
      </c>
      <c r="BZ258" s="578">
        <v>0</v>
      </c>
      <c r="CA258" s="578">
        <v>0</v>
      </c>
      <c r="CB258" s="578">
        <v>0</v>
      </c>
      <c r="CC258" s="555">
        <f t="shared" si="40"/>
        <v>3138766.5</v>
      </c>
    </row>
    <row r="259" spans="1:81" s="577" customFormat="1" ht="25.5" customHeight="1">
      <c r="A259" s="574" t="s">
        <v>6821</v>
      </c>
      <c r="B259" s="549" t="s">
        <v>31</v>
      </c>
      <c r="C259" s="550" t="s">
        <v>32</v>
      </c>
      <c r="D259" s="551">
        <v>52060</v>
      </c>
      <c r="E259" s="579" t="s">
        <v>909</v>
      </c>
      <c r="F259" s="552" t="s">
        <v>1146</v>
      </c>
      <c r="G259" s="553" t="s">
        <v>1114</v>
      </c>
      <c r="H259" s="554">
        <v>3836161.54</v>
      </c>
      <c r="I259" s="578">
        <v>725651.5</v>
      </c>
      <c r="J259" s="578">
        <v>1053618</v>
      </c>
      <c r="K259" s="578">
        <v>348685</v>
      </c>
      <c r="L259" s="578">
        <v>303657</v>
      </c>
      <c r="M259" s="578">
        <v>178290</v>
      </c>
      <c r="N259" s="578">
        <v>5888923</v>
      </c>
      <c r="O259" s="578">
        <v>720117</v>
      </c>
      <c r="P259" s="578">
        <v>152901</v>
      </c>
      <c r="Q259" s="578">
        <v>1885392</v>
      </c>
      <c r="R259" s="578">
        <v>166884</v>
      </c>
      <c r="S259" s="578">
        <v>584640</v>
      </c>
      <c r="T259" s="578">
        <v>1162231</v>
      </c>
      <c r="U259" s="578">
        <v>771895</v>
      </c>
      <c r="V259" s="578">
        <v>62389</v>
      </c>
      <c r="W259" s="578">
        <v>209952</v>
      </c>
      <c r="X259" s="578">
        <v>207529</v>
      </c>
      <c r="Y259" s="578">
        <v>265264</v>
      </c>
      <c r="Z259" s="578">
        <v>2496050</v>
      </c>
      <c r="AA259" s="578">
        <v>713444.2</v>
      </c>
      <c r="AB259" s="578">
        <v>274388</v>
      </c>
      <c r="AC259" s="578">
        <v>946947</v>
      </c>
      <c r="AD259" s="578">
        <v>288348</v>
      </c>
      <c r="AE259" s="578">
        <v>340494</v>
      </c>
      <c r="AF259" s="578">
        <v>300759.5</v>
      </c>
      <c r="AG259" s="578">
        <v>166438</v>
      </c>
      <c r="AH259" s="578">
        <v>182727</v>
      </c>
      <c r="AI259" s="578">
        <v>4186536</v>
      </c>
      <c r="AJ259" s="578">
        <v>286029</v>
      </c>
      <c r="AK259" s="578">
        <v>146338</v>
      </c>
      <c r="AL259" s="578">
        <v>143471</v>
      </c>
      <c r="AM259" s="578">
        <v>154153</v>
      </c>
      <c r="AN259" s="578">
        <v>293531.2</v>
      </c>
      <c r="AO259" s="578">
        <v>288615</v>
      </c>
      <c r="AP259" s="578">
        <v>269361</v>
      </c>
      <c r="AQ259" s="578">
        <v>348515</v>
      </c>
      <c r="AR259" s="578">
        <v>221815</v>
      </c>
      <c r="AS259" s="578">
        <v>191926</v>
      </c>
      <c r="AT259" s="578">
        <v>155923</v>
      </c>
      <c r="AU259" s="578">
        <v>1460212</v>
      </c>
      <c r="AV259" s="578">
        <v>187570</v>
      </c>
      <c r="AW259" s="578">
        <v>199640</v>
      </c>
      <c r="AX259" s="578">
        <v>187750.87</v>
      </c>
      <c r="AY259" s="578">
        <v>179209</v>
      </c>
      <c r="AZ259" s="578">
        <v>84579</v>
      </c>
      <c r="BA259" s="578">
        <v>160084</v>
      </c>
      <c r="BB259" s="578">
        <v>2415225</v>
      </c>
      <c r="BC259" s="578">
        <v>286468</v>
      </c>
      <c r="BD259" s="578">
        <v>214766</v>
      </c>
      <c r="BE259" s="578">
        <v>425730</v>
      </c>
      <c r="BF259" s="578">
        <v>432763</v>
      </c>
      <c r="BG259" s="578">
        <v>279122</v>
      </c>
      <c r="BH259" s="578">
        <v>629952</v>
      </c>
      <c r="BI259" s="578">
        <v>453946</v>
      </c>
      <c r="BJ259" s="578">
        <v>328564</v>
      </c>
      <c r="BK259" s="578">
        <v>98492</v>
      </c>
      <c r="BL259" s="578">
        <v>88608</v>
      </c>
      <c r="BM259" s="578">
        <v>1924246</v>
      </c>
      <c r="BN259" s="578">
        <v>902506</v>
      </c>
      <c r="BO259" s="578">
        <v>221123</v>
      </c>
      <c r="BP259" s="578">
        <v>108017</v>
      </c>
      <c r="BQ259" s="578">
        <v>177284</v>
      </c>
      <c r="BR259" s="578">
        <v>330701</v>
      </c>
      <c r="BS259" s="578">
        <v>147886</v>
      </c>
      <c r="BT259" s="578">
        <v>1798166</v>
      </c>
      <c r="BU259" s="578">
        <v>217094</v>
      </c>
      <c r="BV259" s="578">
        <v>222692</v>
      </c>
      <c r="BW259" s="578">
        <v>414291</v>
      </c>
      <c r="BX259" s="578">
        <v>374857</v>
      </c>
      <c r="BY259" s="578">
        <v>790741</v>
      </c>
      <c r="BZ259" s="578">
        <v>219397</v>
      </c>
      <c r="CA259" s="578">
        <v>182523</v>
      </c>
      <c r="CB259" s="578">
        <v>158214</v>
      </c>
      <c r="CC259" s="555">
        <f t="shared" si="40"/>
        <v>47222407.810000002</v>
      </c>
    </row>
    <row r="260" spans="1:81" s="577" customFormat="1" ht="25.5" customHeight="1">
      <c r="A260" s="574" t="s">
        <v>6821</v>
      </c>
      <c r="B260" s="549" t="s">
        <v>31</v>
      </c>
      <c r="C260" s="550" t="s">
        <v>32</v>
      </c>
      <c r="D260" s="551">
        <v>52060</v>
      </c>
      <c r="E260" s="579" t="s">
        <v>909</v>
      </c>
      <c r="F260" s="552" t="s">
        <v>281</v>
      </c>
      <c r="G260" s="553" t="s">
        <v>282</v>
      </c>
      <c r="H260" s="554">
        <v>41000</v>
      </c>
      <c r="I260" s="578">
        <v>0</v>
      </c>
      <c r="J260" s="578">
        <v>0</v>
      </c>
      <c r="K260" s="578">
        <v>0</v>
      </c>
      <c r="L260" s="578">
        <v>0</v>
      </c>
      <c r="M260" s="578">
        <v>0</v>
      </c>
      <c r="N260" s="578">
        <v>154000</v>
      </c>
      <c r="O260" s="578">
        <v>0</v>
      </c>
      <c r="P260" s="578">
        <v>0</v>
      </c>
      <c r="Q260" s="578">
        <v>0</v>
      </c>
      <c r="R260" s="578">
        <v>0</v>
      </c>
      <c r="S260" s="578">
        <v>0</v>
      </c>
      <c r="T260" s="578">
        <v>0</v>
      </c>
      <c r="U260" s="578">
        <v>0</v>
      </c>
      <c r="V260" s="578">
        <v>0</v>
      </c>
      <c r="W260" s="578">
        <v>0</v>
      </c>
      <c r="X260" s="578">
        <v>0</v>
      </c>
      <c r="Y260" s="578">
        <v>0</v>
      </c>
      <c r="Z260" s="578">
        <v>60000</v>
      </c>
      <c r="AA260" s="578">
        <v>0</v>
      </c>
      <c r="AB260" s="578">
        <v>0</v>
      </c>
      <c r="AC260" s="578">
        <v>0</v>
      </c>
      <c r="AD260" s="578">
        <v>0</v>
      </c>
      <c r="AE260" s="578">
        <v>0</v>
      </c>
      <c r="AF260" s="578">
        <v>0</v>
      </c>
      <c r="AG260" s="578">
        <v>0</v>
      </c>
      <c r="AH260" s="578">
        <v>0</v>
      </c>
      <c r="AI260" s="578">
        <v>114587</v>
      </c>
      <c r="AJ260" s="578">
        <v>0</v>
      </c>
      <c r="AK260" s="578">
        <v>0</v>
      </c>
      <c r="AL260" s="578">
        <v>0</v>
      </c>
      <c r="AM260" s="578">
        <v>0</v>
      </c>
      <c r="AN260" s="578">
        <v>0</v>
      </c>
      <c r="AO260" s="578">
        <v>0</v>
      </c>
      <c r="AP260" s="578">
        <v>0</v>
      </c>
      <c r="AQ260" s="578">
        <v>0</v>
      </c>
      <c r="AR260" s="578">
        <v>0</v>
      </c>
      <c r="AS260" s="578">
        <v>0</v>
      </c>
      <c r="AT260" s="578">
        <v>0</v>
      </c>
      <c r="AU260" s="578">
        <v>0</v>
      </c>
      <c r="AV260" s="578">
        <v>0</v>
      </c>
      <c r="AW260" s="578">
        <v>0</v>
      </c>
      <c r="AX260" s="578">
        <v>0</v>
      </c>
      <c r="AY260" s="578">
        <v>0</v>
      </c>
      <c r="AZ260" s="578">
        <v>0</v>
      </c>
      <c r="BA260" s="578">
        <v>0</v>
      </c>
      <c r="BB260" s="578">
        <v>30000</v>
      </c>
      <c r="BC260" s="578">
        <v>0</v>
      </c>
      <c r="BD260" s="578">
        <v>0</v>
      </c>
      <c r="BE260" s="578">
        <v>0</v>
      </c>
      <c r="BF260" s="578">
        <v>0</v>
      </c>
      <c r="BG260" s="578">
        <v>0</v>
      </c>
      <c r="BH260" s="578">
        <v>0</v>
      </c>
      <c r="BI260" s="578">
        <v>0</v>
      </c>
      <c r="BJ260" s="578">
        <v>0</v>
      </c>
      <c r="BK260" s="578">
        <v>0</v>
      </c>
      <c r="BL260" s="578">
        <v>0</v>
      </c>
      <c r="BM260" s="578">
        <v>66000</v>
      </c>
      <c r="BN260" s="578">
        <v>0</v>
      </c>
      <c r="BO260" s="578">
        <v>0</v>
      </c>
      <c r="BP260" s="578">
        <v>0</v>
      </c>
      <c r="BQ260" s="578">
        <v>0</v>
      </c>
      <c r="BR260" s="578">
        <v>0</v>
      </c>
      <c r="BS260" s="578">
        <v>0</v>
      </c>
      <c r="BT260" s="578">
        <v>276000</v>
      </c>
      <c r="BU260" s="578">
        <v>0</v>
      </c>
      <c r="BV260" s="578">
        <v>0</v>
      </c>
      <c r="BW260" s="578">
        <v>0</v>
      </c>
      <c r="BX260" s="578">
        <v>0</v>
      </c>
      <c r="BY260" s="578">
        <v>0</v>
      </c>
      <c r="BZ260" s="578">
        <v>0</v>
      </c>
      <c r="CA260" s="578">
        <v>0</v>
      </c>
      <c r="CB260" s="578">
        <v>0</v>
      </c>
      <c r="CC260" s="555">
        <f t="shared" si="40"/>
        <v>741587</v>
      </c>
    </row>
    <row r="261" spans="1:81" s="577" customFormat="1" ht="25.5" customHeight="1">
      <c r="A261" s="574" t="s">
        <v>6821</v>
      </c>
      <c r="B261" s="549" t="s">
        <v>31</v>
      </c>
      <c r="C261" s="550" t="s">
        <v>32</v>
      </c>
      <c r="D261" s="551">
        <v>52060</v>
      </c>
      <c r="E261" s="579" t="s">
        <v>909</v>
      </c>
      <c r="F261" s="552" t="s">
        <v>283</v>
      </c>
      <c r="G261" s="553" t="s">
        <v>6832</v>
      </c>
      <c r="H261" s="554">
        <v>669351.38</v>
      </c>
      <c r="I261" s="578">
        <v>85426.98</v>
      </c>
      <c r="J261" s="578">
        <v>98933.66</v>
      </c>
      <c r="K261" s="578">
        <v>70736.600000000006</v>
      </c>
      <c r="L261" s="578">
        <v>93217.8</v>
      </c>
      <c r="M261" s="578">
        <v>53886.76</v>
      </c>
      <c r="N261" s="578">
        <v>1294558.53</v>
      </c>
      <c r="O261" s="578">
        <v>89202.01</v>
      </c>
      <c r="P261" s="578">
        <v>0</v>
      </c>
      <c r="Q261" s="578">
        <v>386457.76</v>
      </c>
      <c r="R261" s="578">
        <v>0</v>
      </c>
      <c r="S261" s="578">
        <v>214305.53</v>
      </c>
      <c r="T261" s="578">
        <v>197578.22</v>
      </c>
      <c r="U261" s="578">
        <v>79204.929999999993</v>
      </c>
      <c r="V261" s="578">
        <v>27111</v>
      </c>
      <c r="W261" s="578">
        <v>10500.6</v>
      </c>
      <c r="X261" s="578">
        <v>0</v>
      </c>
      <c r="Y261" s="578">
        <v>0</v>
      </c>
      <c r="Z261" s="578">
        <v>401068.15</v>
      </c>
      <c r="AA261" s="578">
        <v>127486</v>
      </c>
      <c r="AB261" s="578">
        <v>66873.23</v>
      </c>
      <c r="AC261" s="578">
        <v>0</v>
      </c>
      <c r="AD261" s="578">
        <v>31144.2</v>
      </c>
      <c r="AE261" s="578">
        <v>18682.099999999999</v>
      </c>
      <c r="AF261" s="578">
        <v>0</v>
      </c>
      <c r="AG261" s="578">
        <v>0</v>
      </c>
      <c r="AH261" s="578">
        <v>16443.400000000001</v>
      </c>
      <c r="AI261" s="578">
        <v>522920.72</v>
      </c>
      <c r="AJ261" s="578">
        <v>18476.400000000001</v>
      </c>
      <c r="AK261" s="578">
        <v>0</v>
      </c>
      <c r="AL261" s="578">
        <v>0</v>
      </c>
      <c r="AM261" s="578">
        <v>0</v>
      </c>
      <c r="AN261" s="578">
        <v>0</v>
      </c>
      <c r="AO261" s="578">
        <v>0</v>
      </c>
      <c r="AP261" s="578">
        <v>0</v>
      </c>
      <c r="AQ261" s="578">
        <v>63473.8</v>
      </c>
      <c r="AR261" s="578">
        <v>15643</v>
      </c>
      <c r="AS261" s="578">
        <v>24932.6</v>
      </c>
      <c r="AT261" s="578">
        <v>0</v>
      </c>
      <c r="AU261" s="578">
        <v>279968.48</v>
      </c>
      <c r="AV261" s="578">
        <v>0</v>
      </c>
      <c r="AW261" s="578">
        <v>6268</v>
      </c>
      <c r="AX261" s="578">
        <v>55201.8</v>
      </c>
      <c r="AY261" s="578">
        <v>0</v>
      </c>
      <c r="AZ261" s="578">
        <v>0</v>
      </c>
      <c r="BA261" s="578">
        <v>0</v>
      </c>
      <c r="BB261" s="578">
        <v>388629.05</v>
      </c>
      <c r="BC261" s="578">
        <v>0</v>
      </c>
      <c r="BD261" s="578">
        <v>0</v>
      </c>
      <c r="BE261" s="578">
        <v>114665.52</v>
      </c>
      <c r="BF261" s="578">
        <v>88968.88</v>
      </c>
      <c r="BG261" s="578">
        <v>0</v>
      </c>
      <c r="BH261" s="578">
        <v>134463.96</v>
      </c>
      <c r="BI261" s="578">
        <v>147942.20000000001</v>
      </c>
      <c r="BJ261" s="578">
        <v>0</v>
      </c>
      <c r="BK261" s="578">
        <v>25033.8</v>
      </c>
      <c r="BL261" s="578">
        <v>0</v>
      </c>
      <c r="BM261" s="578">
        <v>534610.88</v>
      </c>
      <c r="BN261" s="578">
        <v>327771.8</v>
      </c>
      <c r="BO261" s="578">
        <v>0</v>
      </c>
      <c r="BP261" s="578">
        <v>46862.6</v>
      </c>
      <c r="BQ261" s="578">
        <v>0</v>
      </c>
      <c r="BR261" s="578">
        <v>89543.45</v>
      </c>
      <c r="BS261" s="578">
        <v>0</v>
      </c>
      <c r="BT261" s="578">
        <v>318386.5</v>
      </c>
      <c r="BU261" s="578">
        <v>4747</v>
      </c>
      <c r="BV261" s="578">
        <v>14200.8</v>
      </c>
      <c r="BW261" s="578">
        <v>47448.5</v>
      </c>
      <c r="BX261" s="578">
        <v>94676.72</v>
      </c>
      <c r="BY261" s="578">
        <v>215333.6</v>
      </c>
      <c r="BZ261" s="578">
        <v>33135</v>
      </c>
      <c r="CA261" s="578">
        <v>2129</v>
      </c>
      <c r="CB261" s="578">
        <v>0</v>
      </c>
      <c r="CC261" s="555">
        <f t="shared" ref="CC261:CC326" si="47">SUM(H261:CB261)</f>
        <v>7647602.8999999976</v>
      </c>
    </row>
    <row r="262" spans="1:81" s="577" customFormat="1" ht="25.5" customHeight="1">
      <c r="A262" s="574" t="s">
        <v>6821</v>
      </c>
      <c r="B262" s="549" t="s">
        <v>31</v>
      </c>
      <c r="C262" s="550" t="s">
        <v>32</v>
      </c>
      <c r="D262" s="551">
        <v>52060</v>
      </c>
      <c r="E262" s="579" t="s">
        <v>909</v>
      </c>
      <c r="F262" s="552" t="s">
        <v>1150</v>
      </c>
      <c r="G262" s="553" t="s">
        <v>6833</v>
      </c>
      <c r="H262" s="554">
        <v>0</v>
      </c>
      <c r="I262" s="578">
        <v>0</v>
      </c>
      <c r="J262" s="578">
        <v>0</v>
      </c>
      <c r="K262" s="578">
        <v>0</v>
      </c>
      <c r="L262" s="578">
        <v>0</v>
      </c>
      <c r="M262" s="578">
        <v>0</v>
      </c>
      <c r="N262" s="578">
        <v>0</v>
      </c>
      <c r="O262" s="578">
        <v>0</v>
      </c>
      <c r="P262" s="578">
        <v>0</v>
      </c>
      <c r="Q262" s="578">
        <v>0</v>
      </c>
      <c r="R262" s="578">
        <v>0</v>
      </c>
      <c r="S262" s="578">
        <v>0</v>
      </c>
      <c r="T262" s="578">
        <v>0</v>
      </c>
      <c r="U262" s="578">
        <v>0</v>
      </c>
      <c r="V262" s="578">
        <v>0</v>
      </c>
      <c r="W262" s="578">
        <v>0</v>
      </c>
      <c r="X262" s="578">
        <v>0</v>
      </c>
      <c r="Y262" s="578">
        <v>0</v>
      </c>
      <c r="Z262" s="578">
        <v>17724</v>
      </c>
      <c r="AA262" s="578">
        <v>0</v>
      </c>
      <c r="AB262" s="578">
        <v>0</v>
      </c>
      <c r="AC262" s="578">
        <v>4896</v>
      </c>
      <c r="AD262" s="578">
        <v>0</v>
      </c>
      <c r="AE262" s="578">
        <v>0</v>
      </c>
      <c r="AF262" s="578">
        <v>0</v>
      </c>
      <c r="AG262" s="578">
        <v>0</v>
      </c>
      <c r="AH262" s="578">
        <v>0</v>
      </c>
      <c r="AI262" s="578">
        <v>32628</v>
      </c>
      <c r="AJ262" s="578">
        <v>1147.5</v>
      </c>
      <c r="AK262" s="578">
        <v>11344</v>
      </c>
      <c r="AL262" s="578">
        <v>573.75</v>
      </c>
      <c r="AM262" s="578">
        <v>0</v>
      </c>
      <c r="AN262" s="578">
        <v>573.75</v>
      </c>
      <c r="AO262" s="578">
        <v>387.17</v>
      </c>
      <c r="AP262" s="578">
        <v>1721.25</v>
      </c>
      <c r="AQ262" s="578">
        <v>1721.25</v>
      </c>
      <c r="AR262" s="578">
        <v>1721.25</v>
      </c>
      <c r="AS262" s="578">
        <v>573.75</v>
      </c>
      <c r="AT262" s="578">
        <v>13200</v>
      </c>
      <c r="AU262" s="578">
        <v>12369</v>
      </c>
      <c r="AV262" s="578">
        <v>0</v>
      </c>
      <c r="AW262" s="578">
        <v>0</v>
      </c>
      <c r="AX262" s="578">
        <v>0</v>
      </c>
      <c r="AY262" s="578">
        <v>0</v>
      </c>
      <c r="AZ262" s="578">
        <v>0</v>
      </c>
      <c r="BA262" s="578">
        <v>0</v>
      </c>
      <c r="BB262" s="578">
        <v>24243.96</v>
      </c>
      <c r="BC262" s="578">
        <v>0</v>
      </c>
      <c r="BD262" s="578">
        <v>0</v>
      </c>
      <c r="BE262" s="578">
        <v>0</v>
      </c>
      <c r="BF262" s="578">
        <v>0</v>
      </c>
      <c r="BG262" s="578">
        <v>0</v>
      </c>
      <c r="BH262" s="578">
        <v>0</v>
      </c>
      <c r="BI262" s="578">
        <v>0</v>
      </c>
      <c r="BJ262" s="578">
        <v>0</v>
      </c>
      <c r="BK262" s="578">
        <v>0</v>
      </c>
      <c r="BL262" s="578">
        <v>0</v>
      </c>
      <c r="BM262" s="578">
        <v>15673</v>
      </c>
      <c r="BN262" s="578">
        <v>0</v>
      </c>
      <c r="BO262" s="578">
        <v>0</v>
      </c>
      <c r="BP262" s="578">
        <v>0</v>
      </c>
      <c r="BQ262" s="578">
        <v>0</v>
      </c>
      <c r="BR262" s="578">
        <v>883</v>
      </c>
      <c r="BS262" s="578">
        <v>1392</v>
      </c>
      <c r="BT262" s="578">
        <v>0</v>
      </c>
      <c r="BU262" s="578">
        <v>0</v>
      </c>
      <c r="BV262" s="578">
        <v>0</v>
      </c>
      <c r="BW262" s="578">
        <v>0</v>
      </c>
      <c r="BX262" s="578">
        <v>0</v>
      </c>
      <c r="BY262" s="578">
        <v>7236</v>
      </c>
      <c r="BZ262" s="578">
        <v>0</v>
      </c>
      <c r="CA262" s="578">
        <v>0</v>
      </c>
      <c r="CB262" s="578">
        <v>0</v>
      </c>
      <c r="CC262" s="555">
        <f t="shared" si="47"/>
        <v>150008.63</v>
      </c>
    </row>
    <row r="263" spans="1:81" s="577" customFormat="1" ht="25.5" customHeight="1">
      <c r="A263" s="574" t="s">
        <v>6821</v>
      </c>
      <c r="B263" s="549" t="s">
        <v>31</v>
      </c>
      <c r="C263" s="550" t="s">
        <v>32</v>
      </c>
      <c r="D263" s="551">
        <v>52060</v>
      </c>
      <c r="E263" s="579" t="s">
        <v>909</v>
      </c>
      <c r="F263" s="552" t="s">
        <v>1152</v>
      </c>
      <c r="G263" s="553" t="s">
        <v>6834</v>
      </c>
      <c r="H263" s="554">
        <v>250000</v>
      </c>
      <c r="I263" s="578">
        <v>43919</v>
      </c>
      <c r="J263" s="578">
        <v>68000</v>
      </c>
      <c r="K263" s="578">
        <v>38400</v>
      </c>
      <c r="L263" s="578">
        <v>24400</v>
      </c>
      <c r="M263" s="578">
        <v>12000</v>
      </c>
      <c r="N263" s="578">
        <v>505549</v>
      </c>
      <c r="O263" s="578">
        <v>95537</v>
      </c>
      <c r="P263" s="578">
        <v>14358</v>
      </c>
      <c r="Q263" s="578">
        <v>182000</v>
      </c>
      <c r="R263" s="578">
        <v>14651</v>
      </c>
      <c r="S263" s="578">
        <v>52493</v>
      </c>
      <c r="T263" s="578">
        <v>103307.75</v>
      </c>
      <c r="U263" s="578">
        <v>70000</v>
      </c>
      <c r="V263" s="578">
        <v>5800</v>
      </c>
      <c r="W263" s="578">
        <v>17307</v>
      </c>
      <c r="X263" s="578">
        <v>35757</v>
      </c>
      <c r="Y263" s="578">
        <v>38090</v>
      </c>
      <c r="Z263" s="578">
        <v>192306.32</v>
      </c>
      <c r="AA263" s="578">
        <v>44000</v>
      </c>
      <c r="AB263" s="578">
        <v>18600</v>
      </c>
      <c r="AC263" s="578">
        <v>59460</v>
      </c>
      <c r="AD263" s="578">
        <v>25341</v>
      </c>
      <c r="AE263" s="578">
        <v>2225</v>
      </c>
      <c r="AF263" s="578">
        <v>32000</v>
      </c>
      <c r="AG263" s="578">
        <v>0</v>
      </c>
      <c r="AH263" s="578">
        <v>15600</v>
      </c>
      <c r="AI263" s="578">
        <v>307372</v>
      </c>
      <c r="AJ263" s="578">
        <v>20342</v>
      </c>
      <c r="AK263" s="578">
        <v>0</v>
      </c>
      <c r="AL263" s="578">
        <v>14200</v>
      </c>
      <c r="AM263" s="578">
        <v>12400</v>
      </c>
      <c r="AN263" s="578">
        <v>23866</v>
      </c>
      <c r="AO263" s="578">
        <v>20000</v>
      </c>
      <c r="AP263" s="578">
        <v>19200</v>
      </c>
      <c r="AQ263" s="578">
        <v>28200</v>
      </c>
      <c r="AR263" s="578">
        <v>17469</v>
      </c>
      <c r="AS263" s="578">
        <v>17636</v>
      </c>
      <c r="AT263" s="578">
        <v>0</v>
      </c>
      <c r="AU263" s="578">
        <v>118979</v>
      </c>
      <c r="AV263" s="578">
        <v>17200</v>
      </c>
      <c r="AW263" s="578">
        <v>17600</v>
      </c>
      <c r="AX263" s="578">
        <v>16200</v>
      </c>
      <c r="AY263" s="578">
        <v>14800</v>
      </c>
      <c r="AZ263" s="578">
        <v>9800</v>
      </c>
      <c r="BA263" s="578">
        <v>14600</v>
      </c>
      <c r="BB263" s="578">
        <v>148914.04</v>
      </c>
      <c r="BC263" s="578">
        <v>29000</v>
      </c>
      <c r="BD263" s="578">
        <v>19261</v>
      </c>
      <c r="BE263" s="578">
        <v>43108</v>
      </c>
      <c r="BF263" s="578">
        <v>0</v>
      </c>
      <c r="BG263" s="578">
        <v>0</v>
      </c>
      <c r="BH263" s="578">
        <v>56000</v>
      </c>
      <c r="BI263" s="578">
        <v>44000</v>
      </c>
      <c r="BJ263" s="578">
        <v>32580</v>
      </c>
      <c r="BK263" s="578">
        <v>7800</v>
      </c>
      <c r="BL263" s="578">
        <v>8639</v>
      </c>
      <c r="BM263" s="578">
        <v>113073</v>
      </c>
      <c r="BN263" s="578">
        <v>78000</v>
      </c>
      <c r="BO263" s="578">
        <v>0</v>
      </c>
      <c r="BP263" s="578">
        <v>0</v>
      </c>
      <c r="BQ263" s="578">
        <v>16135</v>
      </c>
      <c r="BR263" s="578">
        <v>24717</v>
      </c>
      <c r="BS263" s="578">
        <v>8735</v>
      </c>
      <c r="BT263" s="578">
        <v>179111</v>
      </c>
      <c r="BU263" s="578">
        <v>17596.05</v>
      </c>
      <c r="BV263" s="578">
        <v>19600</v>
      </c>
      <c r="BW263" s="578">
        <v>34948</v>
      </c>
      <c r="BX263" s="578">
        <v>31600</v>
      </c>
      <c r="BY263" s="578">
        <v>49211</v>
      </c>
      <c r="BZ263" s="578">
        <v>20200</v>
      </c>
      <c r="CA263" s="578">
        <v>212</v>
      </c>
      <c r="CB263" s="578">
        <v>10800</v>
      </c>
      <c r="CC263" s="555">
        <f t="shared" si="47"/>
        <v>3644205.16</v>
      </c>
    </row>
    <row r="264" spans="1:81" s="577" customFormat="1" ht="25.5" customHeight="1">
      <c r="A264" s="574" t="s">
        <v>6821</v>
      </c>
      <c r="B264" s="549" t="s">
        <v>31</v>
      </c>
      <c r="C264" s="550" t="s">
        <v>32</v>
      </c>
      <c r="D264" s="551">
        <v>52060</v>
      </c>
      <c r="E264" s="579" t="s">
        <v>909</v>
      </c>
      <c r="F264" s="552" t="s">
        <v>285</v>
      </c>
      <c r="G264" s="553" t="s">
        <v>286</v>
      </c>
      <c r="H264" s="554">
        <v>1778400</v>
      </c>
      <c r="I264" s="578">
        <v>753545</v>
      </c>
      <c r="J264" s="578">
        <v>228230</v>
      </c>
      <c r="K264" s="578">
        <v>181240</v>
      </c>
      <c r="L264" s="578">
        <v>225215</v>
      </c>
      <c r="M264" s="578">
        <v>2100</v>
      </c>
      <c r="N264" s="578">
        <v>1974673.25</v>
      </c>
      <c r="O264" s="578">
        <v>335310</v>
      </c>
      <c r="P264" s="578">
        <v>151950</v>
      </c>
      <c r="Q264" s="578">
        <v>625647</v>
      </c>
      <c r="R264" s="578">
        <v>125000</v>
      </c>
      <c r="S264" s="578">
        <v>307150</v>
      </c>
      <c r="T264" s="578">
        <v>450850</v>
      </c>
      <c r="U264" s="578">
        <v>577187</v>
      </c>
      <c r="V264" s="578">
        <v>67450</v>
      </c>
      <c r="W264" s="578">
        <v>225090</v>
      </c>
      <c r="X264" s="578">
        <v>100815</v>
      </c>
      <c r="Y264" s="578">
        <v>30302</v>
      </c>
      <c r="Z264" s="578">
        <v>2052060.5</v>
      </c>
      <c r="AA264" s="578">
        <v>675555</v>
      </c>
      <c r="AB264" s="578">
        <v>228535</v>
      </c>
      <c r="AC264" s="578">
        <v>631150</v>
      </c>
      <c r="AD264" s="578">
        <v>44550</v>
      </c>
      <c r="AE264" s="578">
        <v>0</v>
      </c>
      <c r="AF264" s="578">
        <v>0</v>
      </c>
      <c r="AG264" s="578">
        <v>0</v>
      </c>
      <c r="AH264" s="578">
        <v>0</v>
      </c>
      <c r="AI264" s="578">
        <v>2214301</v>
      </c>
      <c r="AJ264" s="578">
        <v>0</v>
      </c>
      <c r="AK264" s="578">
        <v>127778.25</v>
      </c>
      <c r="AL264" s="578">
        <v>47684.25</v>
      </c>
      <c r="AM264" s="578">
        <v>94250</v>
      </c>
      <c r="AN264" s="578">
        <v>215743.25</v>
      </c>
      <c r="AO264" s="578">
        <v>153560</v>
      </c>
      <c r="AP264" s="578">
        <v>146745</v>
      </c>
      <c r="AQ264" s="578">
        <v>227480</v>
      </c>
      <c r="AR264" s="578">
        <v>53364.75</v>
      </c>
      <c r="AS264" s="578">
        <v>264261.5</v>
      </c>
      <c r="AT264" s="578">
        <v>33250</v>
      </c>
      <c r="AU264" s="578">
        <v>1371144</v>
      </c>
      <c r="AV264" s="578">
        <v>120005</v>
      </c>
      <c r="AW264" s="578">
        <v>126741.5</v>
      </c>
      <c r="AX264" s="578">
        <v>69254.5</v>
      </c>
      <c r="AY264" s="578">
        <v>299455</v>
      </c>
      <c r="AZ264" s="578">
        <v>2850</v>
      </c>
      <c r="BA264" s="578">
        <v>87298.5</v>
      </c>
      <c r="BB264" s="578">
        <v>1505060.5</v>
      </c>
      <c r="BC264" s="578">
        <v>73804</v>
      </c>
      <c r="BD264" s="578">
        <v>152967.5</v>
      </c>
      <c r="BE264" s="578">
        <v>750539.5</v>
      </c>
      <c r="BF264" s="578">
        <v>316512.5</v>
      </c>
      <c r="BG264" s="578">
        <v>12180</v>
      </c>
      <c r="BH264" s="578">
        <v>336190</v>
      </c>
      <c r="BI264" s="578">
        <v>0</v>
      </c>
      <c r="BJ264" s="578">
        <v>337200</v>
      </c>
      <c r="BK264" s="578">
        <v>85186</v>
      </c>
      <c r="BL264" s="578">
        <v>21950</v>
      </c>
      <c r="BM264" s="578">
        <v>1170980.75</v>
      </c>
      <c r="BN264" s="578">
        <v>622591.75</v>
      </c>
      <c r="BO264" s="578">
        <v>244706.25</v>
      </c>
      <c r="BP264" s="578">
        <v>141560.25</v>
      </c>
      <c r="BQ264" s="578">
        <v>206596</v>
      </c>
      <c r="BR264" s="578">
        <v>225420</v>
      </c>
      <c r="BS264" s="578">
        <v>189387</v>
      </c>
      <c r="BT264" s="578">
        <v>913047</v>
      </c>
      <c r="BU264" s="578">
        <v>116870</v>
      </c>
      <c r="BV264" s="578">
        <v>166434</v>
      </c>
      <c r="BW264" s="578">
        <v>118280</v>
      </c>
      <c r="BX264" s="578">
        <v>221397</v>
      </c>
      <c r="BY264" s="578">
        <v>195630</v>
      </c>
      <c r="BZ264" s="578">
        <v>174610</v>
      </c>
      <c r="CA264" s="578">
        <v>39471</v>
      </c>
      <c r="CB264" s="578">
        <v>16303</v>
      </c>
      <c r="CC264" s="555">
        <f t="shared" si="47"/>
        <v>25782045.25</v>
      </c>
    </row>
    <row r="265" spans="1:81" s="577" customFormat="1" ht="25.5" customHeight="1">
      <c r="A265" s="574" t="s">
        <v>6821</v>
      </c>
      <c r="B265" s="549" t="s">
        <v>31</v>
      </c>
      <c r="C265" s="550" t="s">
        <v>32</v>
      </c>
      <c r="D265" s="551"/>
      <c r="E265" s="579"/>
      <c r="F265" s="552" t="s">
        <v>287</v>
      </c>
      <c r="G265" s="553" t="s">
        <v>6835</v>
      </c>
      <c r="H265" s="554">
        <v>599354.5</v>
      </c>
      <c r="I265" s="554">
        <v>437976.75</v>
      </c>
      <c r="J265" s="554">
        <v>113462</v>
      </c>
      <c r="K265" s="554">
        <v>103376.5</v>
      </c>
      <c r="L265" s="554">
        <v>33153</v>
      </c>
      <c r="M265" s="554">
        <v>0</v>
      </c>
      <c r="N265" s="554">
        <v>3101504.75</v>
      </c>
      <c r="O265" s="554">
        <v>314997</v>
      </c>
      <c r="P265" s="554">
        <v>94204</v>
      </c>
      <c r="Q265" s="554">
        <v>673857.5</v>
      </c>
      <c r="R265" s="554">
        <v>71350</v>
      </c>
      <c r="S265" s="554">
        <v>280493</v>
      </c>
      <c r="T265" s="554">
        <v>438002.9</v>
      </c>
      <c r="U265" s="554">
        <v>398588</v>
      </c>
      <c r="V265" s="554">
        <v>0</v>
      </c>
      <c r="W265" s="554">
        <v>65835</v>
      </c>
      <c r="X265" s="554">
        <v>1139548.5</v>
      </c>
      <c r="Y265" s="554">
        <v>34790</v>
      </c>
      <c r="Z265" s="554">
        <v>242981.25</v>
      </c>
      <c r="AA265" s="554">
        <v>244025</v>
      </c>
      <c r="AB265" s="554">
        <v>155627</v>
      </c>
      <c r="AC265" s="554">
        <v>241850</v>
      </c>
      <c r="AD265" s="554">
        <v>85850</v>
      </c>
      <c r="AE265" s="554">
        <v>0</v>
      </c>
      <c r="AF265" s="554">
        <v>0</v>
      </c>
      <c r="AG265" s="554">
        <v>0</v>
      </c>
      <c r="AH265" s="554">
        <v>0</v>
      </c>
      <c r="AI265" s="554">
        <v>1504824.5</v>
      </c>
      <c r="AJ265" s="554">
        <v>207517.19</v>
      </c>
      <c r="AK265" s="554">
        <v>7010</v>
      </c>
      <c r="AL265" s="554">
        <v>1526</v>
      </c>
      <c r="AM265" s="554">
        <v>58044</v>
      </c>
      <c r="AN265" s="554">
        <v>67625</v>
      </c>
      <c r="AO265" s="554">
        <v>0</v>
      </c>
      <c r="AP265" s="554">
        <v>33404</v>
      </c>
      <c r="AQ265" s="554">
        <v>122244.5</v>
      </c>
      <c r="AR265" s="554">
        <v>33500</v>
      </c>
      <c r="AS265" s="554">
        <v>19788</v>
      </c>
      <c r="AT265" s="554">
        <v>38915.5</v>
      </c>
      <c r="AU265" s="554">
        <v>252853.5</v>
      </c>
      <c r="AV265" s="554">
        <v>224957.5</v>
      </c>
      <c r="AW265" s="554">
        <v>30488</v>
      </c>
      <c r="AX265" s="554">
        <v>93897</v>
      </c>
      <c r="AY265" s="554">
        <v>32285</v>
      </c>
      <c r="AZ265" s="554">
        <v>2450</v>
      </c>
      <c r="BA265" s="554">
        <v>58758</v>
      </c>
      <c r="BB265" s="554">
        <v>910352.2</v>
      </c>
      <c r="BC265" s="554">
        <v>21969</v>
      </c>
      <c r="BD265" s="554">
        <v>200</v>
      </c>
      <c r="BE265" s="554">
        <v>77835</v>
      </c>
      <c r="BF265" s="554">
        <v>98907</v>
      </c>
      <c r="BG265" s="554">
        <v>0</v>
      </c>
      <c r="BH265" s="554">
        <v>610392</v>
      </c>
      <c r="BI265" s="554">
        <v>197946</v>
      </c>
      <c r="BJ265" s="554">
        <v>47572</v>
      </c>
      <c r="BK265" s="554">
        <v>52985</v>
      </c>
      <c r="BL265" s="554">
        <v>38065.5</v>
      </c>
      <c r="BM265" s="554">
        <v>548255</v>
      </c>
      <c r="BN265" s="554">
        <v>272179.25</v>
      </c>
      <c r="BO265" s="554">
        <v>0</v>
      </c>
      <c r="BP265" s="554">
        <v>25499</v>
      </c>
      <c r="BQ265" s="554">
        <v>64640</v>
      </c>
      <c r="BR265" s="554">
        <v>133414</v>
      </c>
      <c r="BS265" s="554">
        <v>99111</v>
      </c>
      <c r="BT265" s="554">
        <v>824921</v>
      </c>
      <c r="BU265" s="554">
        <v>27060</v>
      </c>
      <c r="BV265" s="554">
        <v>57062</v>
      </c>
      <c r="BW265" s="554">
        <v>80005.75</v>
      </c>
      <c r="BX265" s="554">
        <v>272338.56</v>
      </c>
      <c r="BY265" s="554">
        <v>24700</v>
      </c>
      <c r="BZ265" s="554">
        <v>12915</v>
      </c>
      <c r="CA265" s="554">
        <v>2370</v>
      </c>
      <c r="CB265" s="554">
        <v>1470</v>
      </c>
      <c r="CC265" s="555">
        <f t="shared" si="47"/>
        <v>16163078.6</v>
      </c>
    </row>
    <row r="266" spans="1:81" s="577" customFormat="1" ht="25.5" customHeight="1">
      <c r="A266" s="574" t="s">
        <v>6821</v>
      </c>
      <c r="B266" s="549" t="s">
        <v>31</v>
      </c>
      <c r="C266" s="550" t="s">
        <v>32</v>
      </c>
      <c r="D266" s="551">
        <v>52060</v>
      </c>
      <c r="E266" s="579" t="s">
        <v>909</v>
      </c>
      <c r="F266" s="552" t="s">
        <v>792</v>
      </c>
      <c r="G266" s="553" t="s">
        <v>6836</v>
      </c>
      <c r="H266" s="554">
        <v>0</v>
      </c>
      <c r="I266" s="554">
        <v>0</v>
      </c>
      <c r="J266" s="554">
        <v>0</v>
      </c>
      <c r="K266" s="554">
        <v>0</v>
      </c>
      <c r="L266" s="554">
        <v>0</v>
      </c>
      <c r="M266" s="554">
        <v>0</v>
      </c>
      <c r="N266" s="554">
        <v>0</v>
      </c>
      <c r="O266" s="554">
        <v>0</v>
      </c>
      <c r="P266" s="554">
        <v>0</v>
      </c>
      <c r="Q266" s="554">
        <v>0</v>
      </c>
      <c r="R266" s="554">
        <v>0</v>
      </c>
      <c r="S266" s="554">
        <v>0</v>
      </c>
      <c r="T266" s="554">
        <v>0</v>
      </c>
      <c r="U266" s="554">
        <v>0</v>
      </c>
      <c r="V266" s="554">
        <v>0</v>
      </c>
      <c r="W266" s="554">
        <v>0</v>
      </c>
      <c r="X266" s="554">
        <v>0</v>
      </c>
      <c r="Y266" s="554">
        <v>0</v>
      </c>
      <c r="Z266" s="554">
        <v>27928.799999999999</v>
      </c>
      <c r="AA266" s="554">
        <v>0</v>
      </c>
      <c r="AB266" s="554">
        <v>0</v>
      </c>
      <c r="AC266" s="554">
        <v>0</v>
      </c>
      <c r="AD266" s="554">
        <v>8000</v>
      </c>
      <c r="AE266" s="554">
        <v>0</v>
      </c>
      <c r="AF266" s="554">
        <v>0</v>
      </c>
      <c r="AG266" s="554">
        <v>0</v>
      </c>
      <c r="AH266" s="554">
        <v>0</v>
      </c>
      <c r="AI266" s="554">
        <v>0</v>
      </c>
      <c r="AJ266" s="554">
        <v>0</v>
      </c>
      <c r="AK266" s="554">
        <v>0</v>
      </c>
      <c r="AL266" s="554">
        <v>0</v>
      </c>
      <c r="AM266" s="554">
        <v>0</v>
      </c>
      <c r="AN266" s="554">
        <v>0</v>
      </c>
      <c r="AO266" s="554">
        <v>0</v>
      </c>
      <c r="AP266" s="554">
        <v>0</v>
      </c>
      <c r="AQ266" s="554">
        <v>0</v>
      </c>
      <c r="AR266" s="554">
        <v>0</v>
      </c>
      <c r="AS266" s="554">
        <v>0</v>
      </c>
      <c r="AT266" s="554">
        <v>0</v>
      </c>
      <c r="AU266" s="554">
        <v>0</v>
      </c>
      <c r="AV266" s="554">
        <v>0</v>
      </c>
      <c r="AW266" s="554">
        <v>0</v>
      </c>
      <c r="AX266" s="554">
        <v>0</v>
      </c>
      <c r="AY266" s="554">
        <v>0</v>
      </c>
      <c r="AZ266" s="554">
        <v>0</v>
      </c>
      <c r="BA266" s="554">
        <v>0</v>
      </c>
      <c r="BB266" s="554">
        <v>0</v>
      </c>
      <c r="BC266" s="554">
        <v>0</v>
      </c>
      <c r="BD266" s="554">
        <v>0</v>
      </c>
      <c r="BE266" s="554">
        <v>0</v>
      </c>
      <c r="BF266" s="554">
        <v>0</v>
      </c>
      <c r="BG266" s="554">
        <v>76655</v>
      </c>
      <c r="BH266" s="554">
        <v>0</v>
      </c>
      <c r="BI266" s="554">
        <v>0</v>
      </c>
      <c r="BJ266" s="554">
        <v>0</v>
      </c>
      <c r="BK266" s="554">
        <v>0</v>
      </c>
      <c r="BL266" s="554">
        <v>0</v>
      </c>
      <c r="BM266" s="554">
        <v>0</v>
      </c>
      <c r="BN266" s="554">
        <v>9330</v>
      </c>
      <c r="BO266" s="554">
        <v>0</v>
      </c>
      <c r="BP266" s="554">
        <v>0</v>
      </c>
      <c r="BQ266" s="554">
        <v>0</v>
      </c>
      <c r="BR266" s="554">
        <v>0</v>
      </c>
      <c r="BS266" s="554">
        <v>0</v>
      </c>
      <c r="BT266" s="554">
        <v>0</v>
      </c>
      <c r="BU266" s="554">
        <v>0</v>
      </c>
      <c r="BV266" s="554">
        <v>0</v>
      </c>
      <c r="BW266" s="554">
        <v>0</v>
      </c>
      <c r="BX266" s="554">
        <v>0</v>
      </c>
      <c r="BY266" s="554">
        <v>0</v>
      </c>
      <c r="BZ266" s="554">
        <v>0</v>
      </c>
      <c r="CA266" s="554">
        <v>0</v>
      </c>
      <c r="CB266" s="554">
        <v>0</v>
      </c>
      <c r="CC266" s="555">
        <f t="shared" si="47"/>
        <v>121913.8</v>
      </c>
    </row>
    <row r="267" spans="1:81" s="577" customFormat="1" ht="25.5" customHeight="1">
      <c r="A267" s="574" t="s">
        <v>6821</v>
      </c>
      <c r="B267" s="549" t="s">
        <v>31</v>
      </c>
      <c r="C267" s="550" t="s">
        <v>32</v>
      </c>
      <c r="D267" s="551">
        <v>52060</v>
      </c>
      <c r="E267" s="579" t="s">
        <v>909</v>
      </c>
      <c r="F267" s="552" t="s">
        <v>289</v>
      </c>
      <c r="G267" s="553" t="s">
        <v>6837</v>
      </c>
      <c r="H267" s="554">
        <v>0</v>
      </c>
      <c r="I267" s="554">
        <v>0</v>
      </c>
      <c r="J267" s="554">
        <v>0</v>
      </c>
      <c r="K267" s="554">
        <v>0</v>
      </c>
      <c r="L267" s="554">
        <v>0</v>
      </c>
      <c r="M267" s="554">
        <v>0</v>
      </c>
      <c r="N267" s="554">
        <v>0</v>
      </c>
      <c r="O267" s="554">
        <v>0</v>
      </c>
      <c r="P267" s="554">
        <v>0</v>
      </c>
      <c r="Q267" s="554">
        <v>0</v>
      </c>
      <c r="R267" s="554">
        <v>0</v>
      </c>
      <c r="S267" s="554">
        <v>0</v>
      </c>
      <c r="T267" s="554">
        <v>0</v>
      </c>
      <c r="U267" s="554">
        <v>0</v>
      </c>
      <c r="V267" s="554">
        <v>0</v>
      </c>
      <c r="W267" s="554">
        <v>3000</v>
      </c>
      <c r="X267" s="554">
        <v>0</v>
      </c>
      <c r="Y267" s="554">
        <v>0</v>
      </c>
      <c r="Z267" s="554">
        <v>0</v>
      </c>
      <c r="AA267" s="554">
        <v>0</v>
      </c>
      <c r="AB267" s="554">
        <v>0</v>
      </c>
      <c r="AC267" s="554">
        <v>0</v>
      </c>
      <c r="AD267" s="554">
        <v>860</v>
      </c>
      <c r="AE267" s="554">
        <v>0</v>
      </c>
      <c r="AF267" s="554">
        <v>0</v>
      </c>
      <c r="AG267" s="554">
        <v>0</v>
      </c>
      <c r="AH267" s="554">
        <v>0</v>
      </c>
      <c r="AI267" s="554">
        <v>0</v>
      </c>
      <c r="AJ267" s="554">
        <v>0</v>
      </c>
      <c r="AK267" s="554">
        <v>0</v>
      </c>
      <c r="AL267" s="554">
        <v>0</v>
      </c>
      <c r="AM267" s="554">
        <v>0</v>
      </c>
      <c r="AN267" s="554">
        <v>0</v>
      </c>
      <c r="AO267" s="554">
        <v>0</v>
      </c>
      <c r="AP267" s="554">
        <v>0</v>
      </c>
      <c r="AQ267" s="554">
        <v>0</v>
      </c>
      <c r="AR267" s="554">
        <v>0</v>
      </c>
      <c r="AS267" s="554">
        <v>0</v>
      </c>
      <c r="AT267" s="554">
        <v>0</v>
      </c>
      <c r="AU267" s="554">
        <v>0</v>
      </c>
      <c r="AV267" s="554">
        <v>0</v>
      </c>
      <c r="AW267" s="554">
        <v>0</v>
      </c>
      <c r="AX267" s="554">
        <v>0</v>
      </c>
      <c r="AY267" s="554">
        <v>0</v>
      </c>
      <c r="AZ267" s="554">
        <v>0</v>
      </c>
      <c r="BA267" s="554">
        <v>0</v>
      </c>
      <c r="BB267" s="554">
        <v>8623</v>
      </c>
      <c r="BC267" s="554">
        <v>0</v>
      </c>
      <c r="BD267" s="554">
        <v>0</v>
      </c>
      <c r="BE267" s="554">
        <v>0</v>
      </c>
      <c r="BF267" s="554">
        <v>0</v>
      </c>
      <c r="BG267" s="554">
        <v>0</v>
      </c>
      <c r="BH267" s="554">
        <v>0</v>
      </c>
      <c r="BI267" s="554">
        <v>0</v>
      </c>
      <c r="BJ267" s="554">
        <v>0</v>
      </c>
      <c r="BK267" s="554">
        <v>0</v>
      </c>
      <c r="BL267" s="554">
        <v>0</v>
      </c>
      <c r="BM267" s="554">
        <v>0</v>
      </c>
      <c r="BN267" s="554">
        <v>0</v>
      </c>
      <c r="BO267" s="554">
        <v>0</v>
      </c>
      <c r="BP267" s="554">
        <v>0</v>
      </c>
      <c r="BQ267" s="554">
        <v>0</v>
      </c>
      <c r="BR267" s="554">
        <v>0</v>
      </c>
      <c r="BS267" s="554">
        <v>0</v>
      </c>
      <c r="BT267" s="554">
        <v>0</v>
      </c>
      <c r="BU267" s="554">
        <v>0</v>
      </c>
      <c r="BV267" s="554">
        <v>0</v>
      </c>
      <c r="BW267" s="554">
        <v>0</v>
      </c>
      <c r="BX267" s="554">
        <v>0</v>
      </c>
      <c r="BY267" s="554">
        <v>0</v>
      </c>
      <c r="BZ267" s="554">
        <v>0</v>
      </c>
      <c r="CA267" s="554">
        <v>0</v>
      </c>
      <c r="CB267" s="554">
        <v>0</v>
      </c>
      <c r="CC267" s="555">
        <f t="shared" si="47"/>
        <v>12483</v>
      </c>
    </row>
    <row r="268" spans="1:81" s="577" customFormat="1" ht="25.5" customHeight="1">
      <c r="A268" s="574" t="s">
        <v>6821</v>
      </c>
      <c r="B268" s="549" t="s">
        <v>31</v>
      </c>
      <c r="C268" s="550" t="s">
        <v>32</v>
      </c>
      <c r="D268" s="551">
        <v>52060</v>
      </c>
      <c r="E268" s="579" t="s">
        <v>909</v>
      </c>
      <c r="F268" s="552" t="s">
        <v>291</v>
      </c>
      <c r="G268" s="553" t="s">
        <v>6838</v>
      </c>
      <c r="H268" s="554">
        <v>39239</v>
      </c>
      <c r="I268" s="554">
        <v>0</v>
      </c>
      <c r="J268" s="554">
        <v>0</v>
      </c>
      <c r="K268" s="554">
        <v>0</v>
      </c>
      <c r="L268" s="554">
        <v>0</v>
      </c>
      <c r="M268" s="554">
        <v>0</v>
      </c>
      <c r="N268" s="554">
        <v>71427.5</v>
      </c>
      <c r="O268" s="554">
        <v>0</v>
      </c>
      <c r="P268" s="554">
        <v>0</v>
      </c>
      <c r="Q268" s="554">
        <v>0</v>
      </c>
      <c r="R268" s="554">
        <v>0</v>
      </c>
      <c r="S268" s="554">
        <v>0</v>
      </c>
      <c r="T268" s="554">
        <v>68500</v>
      </c>
      <c r="U268" s="554">
        <v>0</v>
      </c>
      <c r="V268" s="554">
        <v>0</v>
      </c>
      <c r="W268" s="554">
        <v>0</v>
      </c>
      <c r="X268" s="554">
        <v>10000</v>
      </c>
      <c r="Y268" s="554">
        <v>0</v>
      </c>
      <c r="Z268" s="554">
        <v>25271</v>
      </c>
      <c r="AA268" s="554">
        <v>0</v>
      </c>
      <c r="AB268" s="554">
        <v>0</v>
      </c>
      <c r="AC268" s="554">
        <v>0</v>
      </c>
      <c r="AD268" s="554">
        <v>0</v>
      </c>
      <c r="AE268" s="554">
        <v>0</v>
      </c>
      <c r="AF268" s="554">
        <v>0</v>
      </c>
      <c r="AG268" s="554">
        <v>0</v>
      </c>
      <c r="AH268" s="554">
        <v>0</v>
      </c>
      <c r="AI268" s="554">
        <v>54660</v>
      </c>
      <c r="AJ268" s="554">
        <v>0</v>
      </c>
      <c r="AK268" s="554">
        <v>0</v>
      </c>
      <c r="AL268" s="554">
        <v>0</v>
      </c>
      <c r="AM268" s="554">
        <v>0</v>
      </c>
      <c r="AN268" s="554">
        <v>0</v>
      </c>
      <c r="AO268" s="554">
        <v>0</v>
      </c>
      <c r="AP268" s="554">
        <v>0</v>
      </c>
      <c r="AQ268" s="554">
        <v>0</v>
      </c>
      <c r="AR268" s="554">
        <v>0</v>
      </c>
      <c r="AS268" s="554">
        <v>0</v>
      </c>
      <c r="AT268" s="554">
        <v>0</v>
      </c>
      <c r="AU268" s="554">
        <v>30000</v>
      </c>
      <c r="AV268" s="554">
        <v>0</v>
      </c>
      <c r="AW268" s="554">
        <v>0</v>
      </c>
      <c r="AX268" s="554">
        <v>0</v>
      </c>
      <c r="AY268" s="554">
        <v>0</v>
      </c>
      <c r="AZ268" s="554">
        <v>0</v>
      </c>
      <c r="BA268" s="554">
        <v>0</v>
      </c>
      <c r="BB268" s="554">
        <v>8004.95</v>
      </c>
      <c r="BC268" s="554">
        <v>0</v>
      </c>
      <c r="BD268" s="554">
        <v>0</v>
      </c>
      <c r="BE268" s="554">
        <v>0</v>
      </c>
      <c r="BF268" s="554">
        <v>0</v>
      </c>
      <c r="BG268" s="554">
        <v>0</v>
      </c>
      <c r="BH268" s="554">
        <v>0</v>
      </c>
      <c r="BI268" s="554">
        <v>7825</v>
      </c>
      <c r="BJ268" s="554">
        <v>0</v>
      </c>
      <c r="BK268" s="554">
        <v>0</v>
      </c>
      <c r="BL268" s="554">
        <v>46703</v>
      </c>
      <c r="BM268" s="554">
        <v>0</v>
      </c>
      <c r="BN268" s="554">
        <v>0</v>
      </c>
      <c r="BO268" s="554">
        <v>0</v>
      </c>
      <c r="BP268" s="554">
        <v>0</v>
      </c>
      <c r="BQ268" s="554">
        <v>0</v>
      </c>
      <c r="BR268" s="554">
        <v>0</v>
      </c>
      <c r="BS268" s="554">
        <v>0</v>
      </c>
      <c r="BT268" s="554">
        <v>0</v>
      </c>
      <c r="BU268" s="554">
        <v>0</v>
      </c>
      <c r="BV268" s="554">
        <v>0</v>
      </c>
      <c r="BW268" s="554">
        <v>0</v>
      </c>
      <c r="BX268" s="554">
        <v>0</v>
      </c>
      <c r="BY268" s="554">
        <v>0</v>
      </c>
      <c r="BZ268" s="554">
        <v>0</v>
      </c>
      <c r="CA268" s="554">
        <v>0</v>
      </c>
      <c r="CB268" s="554">
        <v>0</v>
      </c>
      <c r="CC268" s="555">
        <f t="shared" si="47"/>
        <v>361630.45</v>
      </c>
    </row>
    <row r="269" spans="1:81" s="577" customFormat="1" ht="25.5" customHeight="1">
      <c r="A269" s="574" t="s">
        <v>6821</v>
      </c>
      <c r="B269" s="549" t="s">
        <v>31</v>
      </c>
      <c r="C269" s="550" t="s">
        <v>32</v>
      </c>
      <c r="D269" s="551">
        <v>52060</v>
      </c>
      <c r="E269" s="579" t="s">
        <v>909</v>
      </c>
      <c r="F269" s="552" t="s">
        <v>293</v>
      </c>
      <c r="G269" s="553" t="s">
        <v>1020</v>
      </c>
      <c r="H269" s="593">
        <v>0</v>
      </c>
      <c r="I269" s="593">
        <v>0</v>
      </c>
      <c r="J269" s="593">
        <v>0</v>
      </c>
      <c r="K269" s="593">
        <v>0</v>
      </c>
      <c r="L269" s="593">
        <v>0</v>
      </c>
      <c r="M269" s="593">
        <v>0</v>
      </c>
      <c r="N269" s="593">
        <v>0</v>
      </c>
      <c r="O269" s="593">
        <v>0</v>
      </c>
      <c r="P269" s="593">
        <v>0</v>
      </c>
      <c r="Q269" s="593">
        <v>0</v>
      </c>
      <c r="R269" s="593">
        <v>0</v>
      </c>
      <c r="S269" s="593">
        <v>0</v>
      </c>
      <c r="T269" s="593">
        <v>0</v>
      </c>
      <c r="U269" s="593">
        <v>0</v>
      </c>
      <c r="V269" s="593">
        <v>0</v>
      </c>
      <c r="W269" s="593">
        <v>0</v>
      </c>
      <c r="X269" s="593">
        <v>0</v>
      </c>
      <c r="Y269" s="593">
        <v>0</v>
      </c>
      <c r="Z269" s="593">
        <v>0</v>
      </c>
      <c r="AA269" s="593">
        <v>0</v>
      </c>
      <c r="AB269" s="593">
        <v>0</v>
      </c>
      <c r="AC269" s="593">
        <v>0</v>
      </c>
      <c r="AD269" s="593">
        <v>0</v>
      </c>
      <c r="AE269" s="593">
        <v>0</v>
      </c>
      <c r="AF269" s="593">
        <v>0</v>
      </c>
      <c r="AG269" s="593">
        <v>0</v>
      </c>
      <c r="AH269" s="593">
        <v>0</v>
      </c>
      <c r="AI269" s="593">
        <v>0</v>
      </c>
      <c r="AJ269" s="593">
        <v>0</v>
      </c>
      <c r="AK269" s="593">
        <v>0</v>
      </c>
      <c r="AL269" s="593">
        <v>0</v>
      </c>
      <c r="AM269" s="593">
        <v>0</v>
      </c>
      <c r="AN269" s="593">
        <v>0</v>
      </c>
      <c r="AO269" s="593">
        <v>0</v>
      </c>
      <c r="AP269" s="593">
        <v>0</v>
      </c>
      <c r="AQ269" s="593">
        <v>0</v>
      </c>
      <c r="AR269" s="593">
        <v>0</v>
      </c>
      <c r="AS269" s="593">
        <v>0</v>
      </c>
      <c r="AT269" s="593">
        <v>0</v>
      </c>
      <c r="AU269" s="593">
        <v>0</v>
      </c>
      <c r="AV269" s="593">
        <v>0</v>
      </c>
      <c r="AW269" s="593">
        <v>0</v>
      </c>
      <c r="AX269" s="593">
        <v>0</v>
      </c>
      <c r="AY269" s="593">
        <v>0</v>
      </c>
      <c r="AZ269" s="593">
        <v>0</v>
      </c>
      <c r="BA269" s="593">
        <v>0</v>
      </c>
      <c r="BB269" s="593">
        <v>0</v>
      </c>
      <c r="BC269" s="593">
        <v>0</v>
      </c>
      <c r="BD269" s="593">
        <v>0</v>
      </c>
      <c r="BE269" s="593">
        <v>0</v>
      </c>
      <c r="BF269" s="593">
        <v>0</v>
      </c>
      <c r="BG269" s="593">
        <v>0</v>
      </c>
      <c r="BH269" s="593">
        <v>0</v>
      </c>
      <c r="BI269" s="593">
        <v>0</v>
      </c>
      <c r="BJ269" s="593">
        <v>0</v>
      </c>
      <c r="BK269" s="593">
        <v>0</v>
      </c>
      <c r="BL269" s="593">
        <v>0</v>
      </c>
      <c r="BM269" s="593">
        <v>0</v>
      </c>
      <c r="BN269" s="593">
        <v>0</v>
      </c>
      <c r="BO269" s="593">
        <v>0</v>
      </c>
      <c r="BP269" s="593">
        <v>0</v>
      </c>
      <c r="BQ269" s="593">
        <v>0</v>
      </c>
      <c r="BR269" s="593">
        <v>0</v>
      </c>
      <c r="BS269" s="593">
        <v>0</v>
      </c>
      <c r="BT269" s="593">
        <v>0</v>
      </c>
      <c r="BU269" s="593">
        <v>0</v>
      </c>
      <c r="BV269" s="593">
        <v>0</v>
      </c>
      <c r="BW269" s="593">
        <v>0</v>
      </c>
      <c r="BX269" s="593">
        <v>0</v>
      </c>
      <c r="BY269" s="593">
        <v>0</v>
      </c>
      <c r="BZ269" s="593">
        <v>0</v>
      </c>
      <c r="CA269" s="593">
        <v>0</v>
      </c>
      <c r="CB269" s="593">
        <v>0</v>
      </c>
      <c r="CC269" s="555">
        <f t="shared" si="47"/>
        <v>0</v>
      </c>
    </row>
    <row r="270" spans="1:81" s="577" customFormat="1" ht="25.5" customHeight="1">
      <c r="A270" s="574" t="s">
        <v>6757</v>
      </c>
      <c r="B270" s="549" t="s">
        <v>31</v>
      </c>
      <c r="C270" s="550" t="s">
        <v>32</v>
      </c>
      <c r="D270" s="551">
        <v>52060</v>
      </c>
      <c r="E270" s="579" t="s">
        <v>909</v>
      </c>
      <c r="F270" s="552" t="s">
        <v>294</v>
      </c>
      <c r="G270" s="553" t="s">
        <v>295</v>
      </c>
      <c r="H270" s="593">
        <v>0</v>
      </c>
      <c r="I270" s="593">
        <v>0</v>
      </c>
      <c r="J270" s="593">
        <v>0</v>
      </c>
      <c r="K270" s="593">
        <v>0</v>
      </c>
      <c r="L270" s="593">
        <v>0</v>
      </c>
      <c r="M270" s="593">
        <v>0</v>
      </c>
      <c r="N270" s="593">
        <v>0</v>
      </c>
      <c r="O270" s="593">
        <v>0</v>
      </c>
      <c r="P270" s="593">
        <v>0</v>
      </c>
      <c r="Q270" s="593">
        <v>0</v>
      </c>
      <c r="R270" s="593">
        <v>0</v>
      </c>
      <c r="S270" s="593">
        <v>0</v>
      </c>
      <c r="T270" s="593">
        <v>0</v>
      </c>
      <c r="U270" s="593">
        <v>0</v>
      </c>
      <c r="V270" s="593">
        <v>0</v>
      </c>
      <c r="W270" s="593">
        <v>0</v>
      </c>
      <c r="X270" s="593">
        <v>0</v>
      </c>
      <c r="Y270" s="593">
        <v>0</v>
      </c>
      <c r="Z270" s="593">
        <v>0</v>
      </c>
      <c r="AA270" s="593">
        <v>0</v>
      </c>
      <c r="AB270" s="593">
        <v>0</v>
      </c>
      <c r="AC270" s="593">
        <v>0</v>
      </c>
      <c r="AD270" s="593">
        <v>0</v>
      </c>
      <c r="AE270" s="593">
        <v>0</v>
      </c>
      <c r="AF270" s="593">
        <v>0</v>
      </c>
      <c r="AG270" s="593">
        <v>0</v>
      </c>
      <c r="AH270" s="593">
        <v>0</v>
      </c>
      <c r="AI270" s="593">
        <v>0</v>
      </c>
      <c r="AJ270" s="593">
        <v>0</v>
      </c>
      <c r="AK270" s="593">
        <v>0</v>
      </c>
      <c r="AL270" s="593">
        <v>0</v>
      </c>
      <c r="AM270" s="593">
        <v>0</v>
      </c>
      <c r="AN270" s="593">
        <v>0</v>
      </c>
      <c r="AO270" s="593">
        <v>0</v>
      </c>
      <c r="AP270" s="593">
        <v>0</v>
      </c>
      <c r="AQ270" s="593">
        <v>0</v>
      </c>
      <c r="AR270" s="593">
        <v>0</v>
      </c>
      <c r="AS270" s="593">
        <v>0</v>
      </c>
      <c r="AT270" s="593">
        <v>0</v>
      </c>
      <c r="AU270" s="593">
        <v>0</v>
      </c>
      <c r="AV270" s="593">
        <v>0</v>
      </c>
      <c r="AW270" s="593">
        <v>0</v>
      </c>
      <c r="AX270" s="593">
        <v>0</v>
      </c>
      <c r="AY270" s="593">
        <v>0</v>
      </c>
      <c r="AZ270" s="593">
        <v>0</v>
      </c>
      <c r="BA270" s="593">
        <v>0</v>
      </c>
      <c r="BB270" s="593">
        <v>0</v>
      </c>
      <c r="BC270" s="593">
        <v>0</v>
      </c>
      <c r="BD270" s="593">
        <v>0</v>
      </c>
      <c r="BE270" s="593">
        <v>0</v>
      </c>
      <c r="BF270" s="593">
        <v>0</v>
      </c>
      <c r="BG270" s="593">
        <v>0</v>
      </c>
      <c r="BH270" s="593">
        <v>0</v>
      </c>
      <c r="BI270" s="593">
        <v>0</v>
      </c>
      <c r="BJ270" s="593">
        <v>0</v>
      </c>
      <c r="BK270" s="593">
        <v>0</v>
      </c>
      <c r="BL270" s="593">
        <v>0</v>
      </c>
      <c r="BM270" s="593">
        <v>0</v>
      </c>
      <c r="BN270" s="593">
        <v>0</v>
      </c>
      <c r="BO270" s="593">
        <v>0</v>
      </c>
      <c r="BP270" s="593">
        <v>0</v>
      </c>
      <c r="BQ270" s="593">
        <v>0</v>
      </c>
      <c r="BR270" s="593">
        <v>0</v>
      </c>
      <c r="BS270" s="593">
        <v>0</v>
      </c>
      <c r="BT270" s="593">
        <v>0</v>
      </c>
      <c r="BU270" s="593">
        <v>0</v>
      </c>
      <c r="BV270" s="593">
        <v>0</v>
      </c>
      <c r="BW270" s="593">
        <v>0</v>
      </c>
      <c r="BX270" s="593">
        <v>0</v>
      </c>
      <c r="BY270" s="593">
        <v>0</v>
      </c>
      <c r="BZ270" s="593">
        <v>0</v>
      </c>
      <c r="CA270" s="593">
        <v>0</v>
      </c>
      <c r="CB270" s="593">
        <v>0</v>
      </c>
      <c r="CC270" s="555">
        <f t="shared" si="47"/>
        <v>0</v>
      </c>
    </row>
    <row r="271" spans="1:81" s="577" customFormat="1" ht="25.5" customHeight="1">
      <c r="A271" s="574" t="s">
        <v>6757</v>
      </c>
      <c r="B271" s="549" t="s">
        <v>31</v>
      </c>
      <c r="C271" s="550" t="s">
        <v>32</v>
      </c>
      <c r="D271" s="551">
        <v>52060</v>
      </c>
      <c r="E271" s="579" t="s">
        <v>909</v>
      </c>
      <c r="F271" s="552" t="s">
        <v>296</v>
      </c>
      <c r="G271" s="553" t="s">
        <v>297</v>
      </c>
      <c r="H271" s="554">
        <v>238059.87</v>
      </c>
      <c r="I271" s="554">
        <v>0</v>
      </c>
      <c r="J271" s="554">
        <v>0</v>
      </c>
      <c r="K271" s="554">
        <v>0</v>
      </c>
      <c r="L271" s="554">
        <v>0</v>
      </c>
      <c r="M271" s="554">
        <v>0</v>
      </c>
      <c r="N271" s="554">
        <v>361109.07</v>
      </c>
      <c r="O271" s="554">
        <v>0</v>
      </c>
      <c r="P271" s="554">
        <v>0</v>
      </c>
      <c r="Q271" s="554">
        <v>0</v>
      </c>
      <c r="R271" s="554">
        <v>0</v>
      </c>
      <c r="S271" s="554">
        <v>0</v>
      </c>
      <c r="T271" s="554">
        <v>0</v>
      </c>
      <c r="U271" s="554">
        <v>0</v>
      </c>
      <c r="V271" s="554">
        <v>0</v>
      </c>
      <c r="W271" s="554">
        <v>0</v>
      </c>
      <c r="X271" s="554">
        <v>0</v>
      </c>
      <c r="Y271" s="554">
        <v>0</v>
      </c>
      <c r="Z271" s="554">
        <v>114895.8</v>
      </c>
      <c r="AA271" s="554">
        <v>0</v>
      </c>
      <c r="AB271" s="554">
        <v>0</v>
      </c>
      <c r="AC271" s="554">
        <v>0</v>
      </c>
      <c r="AD271" s="554">
        <v>0</v>
      </c>
      <c r="AE271" s="554">
        <v>0</v>
      </c>
      <c r="AF271" s="554">
        <v>0</v>
      </c>
      <c r="AG271" s="554">
        <v>0</v>
      </c>
      <c r="AH271" s="554">
        <v>0</v>
      </c>
      <c r="AI271" s="554">
        <v>59168.22</v>
      </c>
      <c r="AJ271" s="554">
        <v>0</v>
      </c>
      <c r="AK271" s="554">
        <v>0</v>
      </c>
      <c r="AL271" s="554">
        <v>0</v>
      </c>
      <c r="AM271" s="554">
        <v>0</v>
      </c>
      <c r="AN271" s="554">
        <v>0</v>
      </c>
      <c r="AO271" s="554">
        <v>0</v>
      </c>
      <c r="AP271" s="554">
        <v>0</v>
      </c>
      <c r="AQ271" s="554">
        <v>0</v>
      </c>
      <c r="AR271" s="554">
        <v>0</v>
      </c>
      <c r="AS271" s="554">
        <v>0</v>
      </c>
      <c r="AT271" s="554">
        <v>0</v>
      </c>
      <c r="AU271" s="554">
        <v>206779.2</v>
      </c>
      <c r="AV271" s="554">
        <v>0</v>
      </c>
      <c r="AW271" s="554">
        <v>0</v>
      </c>
      <c r="AX271" s="554">
        <v>0</v>
      </c>
      <c r="AY271" s="554">
        <v>0</v>
      </c>
      <c r="AZ271" s="554">
        <v>0</v>
      </c>
      <c r="BA271" s="554">
        <v>0</v>
      </c>
      <c r="BB271" s="554">
        <v>169159.8</v>
      </c>
      <c r="BC271" s="554">
        <v>0</v>
      </c>
      <c r="BD271" s="554">
        <v>0</v>
      </c>
      <c r="BE271" s="554">
        <v>0</v>
      </c>
      <c r="BF271" s="554">
        <v>0</v>
      </c>
      <c r="BG271" s="554">
        <v>0</v>
      </c>
      <c r="BH271" s="554">
        <v>0</v>
      </c>
      <c r="BI271" s="554">
        <v>0</v>
      </c>
      <c r="BJ271" s="554">
        <v>0</v>
      </c>
      <c r="BK271" s="554">
        <v>0</v>
      </c>
      <c r="BL271" s="554">
        <v>0</v>
      </c>
      <c r="BM271" s="554">
        <v>99781.5</v>
      </c>
      <c r="BN271" s="554">
        <v>0</v>
      </c>
      <c r="BO271" s="554">
        <v>0</v>
      </c>
      <c r="BP271" s="554">
        <v>0</v>
      </c>
      <c r="BQ271" s="554">
        <v>0</v>
      </c>
      <c r="BR271" s="554">
        <v>0</v>
      </c>
      <c r="BS271" s="554">
        <v>0</v>
      </c>
      <c r="BT271" s="554">
        <v>0</v>
      </c>
      <c r="BU271" s="554">
        <v>0</v>
      </c>
      <c r="BV271" s="554">
        <v>0</v>
      </c>
      <c r="BW271" s="554">
        <v>0</v>
      </c>
      <c r="BX271" s="554">
        <v>0</v>
      </c>
      <c r="BY271" s="554">
        <v>0</v>
      </c>
      <c r="BZ271" s="554">
        <v>0</v>
      </c>
      <c r="CA271" s="554">
        <v>0</v>
      </c>
      <c r="CB271" s="554">
        <v>0</v>
      </c>
      <c r="CC271" s="555">
        <f t="shared" si="47"/>
        <v>1248953.46</v>
      </c>
    </row>
    <row r="272" spans="1:81" s="577" customFormat="1" ht="25.5" customHeight="1">
      <c r="A272" s="574" t="s">
        <v>6757</v>
      </c>
      <c r="B272" s="549" t="s">
        <v>31</v>
      </c>
      <c r="C272" s="550" t="s">
        <v>32</v>
      </c>
      <c r="D272" s="551">
        <v>52060</v>
      </c>
      <c r="E272" s="579" t="s">
        <v>909</v>
      </c>
      <c r="F272" s="552" t="s">
        <v>298</v>
      </c>
      <c r="G272" s="553" t="s">
        <v>299</v>
      </c>
      <c r="H272" s="593">
        <v>0</v>
      </c>
      <c r="I272" s="594">
        <v>0</v>
      </c>
      <c r="J272" s="594">
        <v>0</v>
      </c>
      <c r="K272" s="594">
        <v>0</v>
      </c>
      <c r="L272" s="594">
        <v>0</v>
      </c>
      <c r="M272" s="594">
        <v>0</v>
      </c>
      <c r="N272" s="594">
        <v>0</v>
      </c>
      <c r="O272" s="594">
        <v>0</v>
      </c>
      <c r="P272" s="594">
        <v>0</v>
      </c>
      <c r="Q272" s="594">
        <v>0</v>
      </c>
      <c r="R272" s="594">
        <v>0</v>
      </c>
      <c r="S272" s="594">
        <v>0</v>
      </c>
      <c r="T272" s="594">
        <v>0</v>
      </c>
      <c r="U272" s="594">
        <v>0</v>
      </c>
      <c r="V272" s="594">
        <v>0</v>
      </c>
      <c r="W272" s="594">
        <v>0</v>
      </c>
      <c r="X272" s="594">
        <v>0</v>
      </c>
      <c r="Y272" s="594">
        <v>0</v>
      </c>
      <c r="Z272" s="594">
        <v>0</v>
      </c>
      <c r="AA272" s="594">
        <v>0</v>
      </c>
      <c r="AB272" s="594">
        <v>0</v>
      </c>
      <c r="AC272" s="594">
        <v>0</v>
      </c>
      <c r="AD272" s="594">
        <v>0</v>
      </c>
      <c r="AE272" s="594">
        <v>0</v>
      </c>
      <c r="AF272" s="594">
        <v>0</v>
      </c>
      <c r="AG272" s="594">
        <v>0</v>
      </c>
      <c r="AH272" s="594">
        <v>0</v>
      </c>
      <c r="AI272" s="594">
        <v>0</v>
      </c>
      <c r="AJ272" s="594">
        <v>0</v>
      </c>
      <c r="AK272" s="594">
        <v>0</v>
      </c>
      <c r="AL272" s="594">
        <v>0</v>
      </c>
      <c r="AM272" s="594">
        <v>0</v>
      </c>
      <c r="AN272" s="594">
        <v>0</v>
      </c>
      <c r="AO272" s="594">
        <v>0</v>
      </c>
      <c r="AP272" s="594">
        <v>0</v>
      </c>
      <c r="AQ272" s="594">
        <v>0</v>
      </c>
      <c r="AR272" s="594">
        <v>0</v>
      </c>
      <c r="AS272" s="594">
        <v>0</v>
      </c>
      <c r="AT272" s="594">
        <v>0</v>
      </c>
      <c r="AU272" s="594">
        <v>0</v>
      </c>
      <c r="AV272" s="594">
        <v>0</v>
      </c>
      <c r="AW272" s="594">
        <v>0</v>
      </c>
      <c r="AX272" s="594">
        <v>0</v>
      </c>
      <c r="AY272" s="594">
        <v>0</v>
      </c>
      <c r="AZ272" s="594">
        <v>0</v>
      </c>
      <c r="BA272" s="594">
        <v>0</v>
      </c>
      <c r="BB272" s="594">
        <v>0</v>
      </c>
      <c r="BC272" s="594">
        <v>0</v>
      </c>
      <c r="BD272" s="594">
        <v>0</v>
      </c>
      <c r="BE272" s="594">
        <v>0</v>
      </c>
      <c r="BF272" s="594">
        <v>0</v>
      </c>
      <c r="BG272" s="594">
        <v>0</v>
      </c>
      <c r="BH272" s="594">
        <v>0</v>
      </c>
      <c r="BI272" s="594">
        <v>0</v>
      </c>
      <c r="BJ272" s="594">
        <v>0</v>
      </c>
      <c r="BK272" s="594">
        <v>0</v>
      </c>
      <c r="BL272" s="594">
        <v>0</v>
      </c>
      <c r="BM272" s="594">
        <v>0</v>
      </c>
      <c r="BN272" s="594">
        <v>0</v>
      </c>
      <c r="BO272" s="594">
        <v>0</v>
      </c>
      <c r="BP272" s="594">
        <v>0</v>
      </c>
      <c r="BQ272" s="594">
        <v>0</v>
      </c>
      <c r="BR272" s="594">
        <v>0</v>
      </c>
      <c r="BS272" s="594">
        <v>0</v>
      </c>
      <c r="BT272" s="594">
        <v>0</v>
      </c>
      <c r="BU272" s="594">
        <v>0</v>
      </c>
      <c r="BV272" s="594">
        <v>0</v>
      </c>
      <c r="BW272" s="594">
        <v>0</v>
      </c>
      <c r="BX272" s="594">
        <v>0</v>
      </c>
      <c r="BY272" s="594">
        <v>0</v>
      </c>
      <c r="BZ272" s="594">
        <v>0</v>
      </c>
      <c r="CA272" s="594">
        <v>0</v>
      </c>
      <c r="CB272" s="594">
        <v>0</v>
      </c>
      <c r="CC272" s="555">
        <f t="shared" si="47"/>
        <v>0</v>
      </c>
    </row>
    <row r="273" spans="1:81" s="577" customFormat="1" ht="25.5" customHeight="1">
      <c r="A273" s="574" t="s">
        <v>6757</v>
      </c>
      <c r="B273" s="549" t="s">
        <v>31</v>
      </c>
      <c r="C273" s="550" t="s">
        <v>32</v>
      </c>
      <c r="D273" s="551">
        <v>52060</v>
      </c>
      <c r="E273" s="579" t="s">
        <v>909</v>
      </c>
      <c r="F273" s="552" t="s">
        <v>300</v>
      </c>
      <c r="G273" s="553" t="s">
        <v>286</v>
      </c>
      <c r="H273" s="554">
        <v>155020</v>
      </c>
      <c r="I273" s="578">
        <v>0</v>
      </c>
      <c r="J273" s="578">
        <v>0</v>
      </c>
      <c r="K273" s="578">
        <v>0</v>
      </c>
      <c r="L273" s="578">
        <v>0</v>
      </c>
      <c r="M273" s="578">
        <v>0</v>
      </c>
      <c r="N273" s="578">
        <v>423575</v>
      </c>
      <c r="O273" s="578">
        <v>0</v>
      </c>
      <c r="P273" s="578">
        <v>0</v>
      </c>
      <c r="Q273" s="578">
        <v>0</v>
      </c>
      <c r="R273" s="578">
        <v>0</v>
      </c>
      <c r="S273" s="578">
        <v>0</v>
      </c>
      <c r="T273" s="578">
        <v>0</v>
      </c>
      <c r="U273" s="578">
        <v>0</v>
      </c>
      <c r="V273" s="578">
        <v>0</v>
      </c>
      <c r="W273" s="578">
        <v>0</v>
      </c>
      <c r="X273" s="578">
        <v>0</v>
      </c>
      <c r="Y273" s="578">
        <v>0</v>
      </c>
      <c r="Z273" s="578">
        <v>578525</v>
      </c>
      <c r="AA273" s="578">
        <v>0</v>
      </c>
      <c r="AB273" s="578">
        <v>0</v>
      </c>
      <c r="AC273" s="578">
        <v>0</v>
      </c>
      <c r="AD273" s="578">
        <v>0</v>
      </c>
      <c r="AE273" s="578">
        <v>0</v>
      </c>
      <c r="AF273" s="578">
        <v>0</v>
      </c>
      <c r="AG273" s="578">
        <v>28700</v>
      </c>
      <c r="AH273" s="578">
        <v>0</v>
      </c>
      <c r="AI273" s="578">
        <v>270000</v>
      </c>
      <c r="AJ273" s="578">
        <v>440658</v>
      </c>
      <c r="AK273" s="578">
        <v>0</v>
      </c>
      <c r="AL273" s="578">
        <v>0</v>
      </c>
      <c r="AM273" s="578">
        <v>0</v>
      </c>
      <c r="AN273" s="578">
        <v>0</v>
      </c>
      <c r="AO273" s="578">
        <v>0</v>
      </c>
      <c r="AP273" s="578">
        <v>0</v>
      </c>
      <c r="AQ273" s="578">
        <v>0</v>
      </c>
      <c r="AR273" s="578">
        <v>0</v>
      </c>
      <c r="AS273" s="578">
        <v>0</v>
      </c>
      <c r="AT273" s="578">
        <v>0</v>
      </c>
      <c r="AU273" s="578">
        <v>280375</v>
      </c>
      <c r="AV273" s="578">
        <v>12170</v>
      </c>
      <c r="AW273" s="578">
        <v>0</v>
      </c>
      <c r="AX273" s="578">
        <v>0</v>
      </c>
      <c r="AY273" s="578">
        <v>0</v>
      </c>
      <c r="AZ273" s="578">
        <v>0</v>
      </c>
      <c r="BA273" s="578">
        <v>0</v>
      </c>
      <c r="BB273" s="578">
        <v>65432.5</v>
      </c>
      <c r="BC273" s="578">
        <v>0</v>
      </c>
      <c r="BD273" s="578">
        <v>35650</v>
      </c>
      <c r="BE273" s="578">
        <v>0</v>
      </c>
      <c r="BF273" s="578">
        <v>0</v>
      </c>
      <c r="BG273" s="578">
        <v>235925</v>
      </c>
      <c r="BH273" s="578">
        <v>0</v>
      </c>
      <c r="BI273" s="578">
        <v>107854</v>
      </c>
      <c r="BJ273" s="578">
        <v>0</v>
      </c>
      <c r="BK273" s="578">
        <v>0</v>
      </c>
      <c r="BL273" s="578">
        <v>0</v>
      </c>
      <c r="BM273" s="578">
        <v>181260</v>
      </c>
      <c r="BN273" s="578">
        <v>0</v>
      </c>
      <c r="BO273" s="578">
        <v>0</v>
      </c>
      <c r="BP273" s="578">
        <v>57063.5</v>
      </c>
      <c r="BQ273" s="578">
        <v>0</v>
      </c>
      <c r="BR273" s="578">
        <v>0</v>
      </c>
      <c r="BS273" s="578">
        <v>0</v>
      </c>
      <c r="BT273" s="578">
        <v>43900</v>
      </c>
      <c r="BU273" s="578">
        <v>0</v>
      </c>
      <c r="BV273" s="578">
        <v>0</v>
      </c>
      <c r="BW273" s="578">
        <v>0</v>
      </c>
      <c r="BX273" s="578">
        <v>0</v>
      </c>
      <c r="BY273" s="578">
        <v>0</v>
      </c>
      <c r="BZ273" s="578">
        <v>0</v>
      </c>
      <c r="CA273" s="578">
        <v>0</v>
      </c>
      <c r="CB273" s="578">
        <v>0</v>
      </c>
      <c r="CC273" s="555">
        <f t="shared" si="47"/>
        <v>2916108</v>
      </c>
    </row>
    <row r="274" spans="1:81" s="577" customFormat="1" ht="25.5" customHeight="1">
      <c r="A274" s="574" t="s">
        <v>6757</v>
      </c>
      <c r="B274" s="549" t="s">
        <v>31</v>
      </c>
      <c r="C274" s="550" t="s">
        <v>32</v>
      </c>
      <c r="D274" s="551"/>
      <c r="E274" s="579"/>
      <c r="F274" s="552" t="s">
        <v>301</v>
      </c>
      <c r="G274" s="553" t="s">
        <v>6839</v>
      </c>
      <c r="H274" s="554">
        <v>179292.25</v>
      </c>
      <c r="I274" s="554">
        <v>0</v>
      </c>
      <c r="J274" s="554">
        <v>0</v>
      </c>
      <c r="K274" s="554">
        <v>0</v>
      </c>
      <c r="L274" s="554">
        <v>0</v>
      </c>
      <c r="M274" s="554">
        <v>0</v>
      </c>
      <c r="N274" s="554">
        <v>1188269</v>
      </c>
      <c r="O274" s="554">
        <v>0</v>
      </c>
      <c r="P274" s="554">
        <v>0</v>
      </c>
      <c r="Q274" s="554">
        <v>600</v>
      </c>
      <c r="R274" s="554">
        <v>0</v>
      </c>
      <c r="S274" s="554">
        <v>0</v>
      </c>
      <c r="T274" s="554">
        <v>0</v>
      </c>
      <c r="U274" s="554">
        <v>0</v>
      </c>
      <c r="V274" s="554">
        <v>0</v>
      </c>
      <c r="W274" s="554">
        <v>310</v>
      </c>
      <c r="X274" s="554">
        <v>0</v>
      </c>
      <c r="Y274" s="554">
        <v>20025</v>
      </c>
      <c r="Z274" s="554">
        <v>71820</v>
      </c>
      <c r="AA274" s="554">
        <v>0</v>
      </c>
      <c r="AB274" s="554">
        <v>0</v>
      </c>
      <c r="AC274" s="554">
        <v>0</v>
      </c>
      <c r="AD274" s="554">
        <v>0</v>
      </c>
      <c r="AE274" s="554">
        <v>0</v>
      </c>
      <c r="AF274" s="554">
        <v>0</v>
      </c>
      <c r="AG274" s="554">
        <v>4480</v>
      </c>
      <c r="AH274" s="554">
        <v>0</v>
      </c>
      <c r="AI274" s="554">
        <v>247379.01</v>
      </c>
      <c r="AJ274" s="554">
        <v>0</v>
      </c>
      <c r="AK274" s="554">
        <v>0</v>
      </c>
      <c r="AL274" s="554">
        <v>0</v>
      </c>
      <c r="AM274" s="554">
        <v>0</v>
      </c>
      <c r="AN274" s="554">
        <v>0</v>
      </c>
      <c r="AO274" s="554">
        <v>6613</v>
      </c>
      <c r="AP274" s="554">
        <v>0</v>
      </c>
      <c r="AQ274" s="554">
        <v>0</v>
      </c>
      <c r="AR274" s="554">
        <v>0</v>
      </c>
      <c r="AS274" s="554">
        <v>0</v>
      </c>
      <c r="AT274" s="554">
        <v>0</v>
      </c>
      <c r="AU274" s="554">
        <v>94556</v>
      </c>
      <c r="AV274" s="554">
        <v>0</v>
      </c>
      <c r="AW274" s="554">
        <v>0</v>
      </c>
      <c r="AX274" s="554">
        <v>0</v>
      </c>
      <c r="AY274" s="554">
        <v>0</v>
      </c>
      <c r="AZ274" s="554">
        <v>810</v>
      </c>
      <c r="BA274" s="554">
        <v>0</v>
      </c>
      <c r="BB274" s="554">
        <v>198749</v>
      </c>
      <c r="BC274" s="554">
        <v>0</v>
      </c>
      <c r="BD274" s="554">
        <v>9650</v>
      </c>
      <c r="BE274" s="554">
        <v>0</v>
      </c>
      <c r="BF274" s="554">
        <v>0</v>
      </c>
      <c r="BG274" s="554">
        <v>15728</v>
      </c>
      <c r="BH274" s="554">
        <v>0</v>
      </c>
      <c r="BI274" s="554">
        <v>0</v>
      </c>
      <c r="BJ274" s="554">
        <v>0</v>
      </c>
      <c r="BK274" s="554">
        <v>0</v>
      </c>
      <c r="BL274" s="554">
        <v>0</v>
      </c>
      <c r="BM274" s="554">
        <v>143617</v>
      </c>
      <c r="BN274" s="554">
        <v>7086</v>
      </c>
      <c r="BO274" s="554">
        <v>57253</v>
      </c>
      <c r="BP274" s="554">
        <v>0</v>
      </c>
      <c r="BQ274" s="554">
        <v>0</v>
      </c>
      <c r="BR274" s="554">
        <v>0</v>
      </c>
      <c r="BS274" s="554">
        <v>0</v>
      </c>
      <c r="BT274" s="554">
        <v>3827</v>
      </c>
      <c r="BU274" s="554">
        <v>0</v>
      </c>
      <c r="BV274" s="554">
        <v>0</v>
      </c>
      <c r="BW274" s="554">
        <v>0</v>
      </c>
      <c r="BX274" s="554">
        <v>0</v>
      </c>
      <c r="BY274" s="554">
        <v>13994.63</v>
      </c>
      <c r="BZ274" s="554">
        <v>0</v>
      </c>
      <c r="CA274" s="554">
        <v>0</v>
      </c>
      <c r="CB274" s="554">
        <v>0</v>
      </c>
      <c r="CC274" s="555">
        <f t="shared" si="47"/>
        <v>2264058.8899999997</v>
      </c>
    </row>
    <row r="275" spans="1:81" s="577" customFormat="1" ht="25.5" customHeight="1">
      <c r="A275" s="574" t="s">
        <v>6757</v>
      </c>
      <c r="B275" s="549" t="s">
        <v>31</v>
      </c>
      <c r="C275" s="550" t="s">
        <v>32</v>
      </c>
      <c r="D275" s="551">
        <v>52060</v>
      </c>
      <c r="E275" s="579" t="s">
        <v>909</v>
      </c>
      <c r="F275" s="552" t="s">
        <v>794</v>
      </c>
      <c r="G275" s="553" t="s">
        <v>6840</v>
      </c>
      <c r="H275" s="554">
        <v>0</v>
      </c>
      <c r="I275" s="554">
        <v>0</v>
      </c>
      <c r="J275" s="554">
        <v>0</v>
      </c>
      <c r="K275" s="554">
        <v>0</v>
      </c>
      <c r="L275" s="554">
        <v>0</v>
      </c>
      <c r="M275" s="554">
        <v>0</v>
      </c>
      <c r="N275" s="554">
        <v>0</v>
      </c>
      <c r="O275" s="554">
        <v>0</v>
      </c>
      <c r="P275" s="554">
        <v>0</v>
      </c>
      <c r="Q275" s="554">
        <v>0</v>
      </c>
      <c r="R275" s="554">
        <v>0</v>
      </c>
      <c r="S275" s="554">
        <v>0</v>
      </c>
      <c r="T275" s="554">
        <v>0</v>
      </c>
      <c r="U275" s="554">
        <v>0</v>
      </c>
      <c r="V275" s="554">
        <v>0</v>
      </c>
      <c r="W275" s="554">
        <v>0</v>
      </c>
      <c r="X275" s="554">
        <v>0</v>
      </c>
      <c r="Y275" s="554">
        <v>0</v>
      </c>
      <c r="Z275" s="554">
        <v>0</v>
      </c>
      <c r="AA275" s="554">
        <v>0</v>
      </c>
      <c r="AB275" s="554">
        <v>0</v>
      </c>
      <c r="AC275" s="554">
        <v>0</v>
      </c>
      <c r="AD275" s="554">
        <v>0</v>
      </c>
      <c r="AE275" s="554">
        <v>0</v>
      </c>
      <c r="AF275" s="554">
        <v>0</v>
      </c>
      <c r="AG275" s="554">
        <v>0</v>
      </c>
      <c r="AH275" s="554">
        <v>0</v>
      </c>
      <c r="AI275" s="554">
        <v>0</v>
      </c>
      <c r="AJ275" s="554">
        <v>0</v>
      </c>
      <c r="AK275" s="554">
        <v>0</v>
      </c>
      <c r="AL275" s="554">
        <v>0</v>
      </c>
      <c r="AM275" s="554">
        <v>0</v>
      </c>
      <c r="AN275" s="554">
        <v>0</v>
      </c>
      <c r="AO275" s="554">
        <v>10000</v>
      </c>
      <c r="AP275" s="554">
        <v>0</v>
      </c>
      <c r="AQ275" s="554">
        <v>0</v>
      </c>
      <c r="AR275" s="554">
        <v>0</v>
      </c>
      <c r="AS275" s="554">
        <v>0</v>
      </c>
      <c r="AT275" s="554">
        <v>0</v>
      </c>
      <c r="AU275" s="554">
        <v>0</v>
      </c>
      <c r="AV275" s="554">
        <v>0</v>
      </c>
      <c r="AW275" s="554">
        <v>0</v>
      </c>
      <c r="AX275" s="554">
        <v>0</v>
      </c>
      <c r="AY275" s="554">
        <v>0</v>
      </c>
      <c r="AZ275" s="554">
        <v>0</v>
      </c>
      <c r="BA275" s="554">
        <v>0</v>
      </c>
      <c r="BB275" s="554">
        <v>0</v>
      </c>
      <c r="BC275" s="554">
        <v>0</v>
      </c>
      <c r="BD275" s="554">
        <v>0</v>
      </c>
      <c r="BE275" s="554">
        <v>0</v>
      </c>
      <c r="BF275" s="554">
        <v>0</v>
      </c>
      <c r="BG275" s="554">
        <v>7664</v>
      </c>
      <c r="BH275" s="554">
        <v>0</v>
      </c>
      <c r="BI275" s="554">
        <v>0</v>
      </c>
      <c r="BJ275" s="554">
        <v>0</v>
      </c>
      <c r="BK275" s="554">
        <v>0</v>
      </c>
      <c r="BL275" s="554">
        <v>0</v>
      </c>
      <c r="BM275" s="554">
        <v>0</v>
      </c>
      <c r="BN275" s="554">
        <v>0</v>
      </c>
      <c r="BO275" s="554">
        <v>0</v>
      </c>
      <c r="BP275" s="554">
        <v>0</v>
      </c>
      <c r="BQ275" s="554">
        <v>0</v>
      </c>
      <c r="BR275" s="554">
        <v>0</v>
      </c>
      <c r="BS275" s="554">
        <v>0</v>
      </c>
      <c r="BT275" s="554">
        <v>0</v>
      </c>
      <c r="BU275" s="554">
        <v>0</v>
      </c>
      <c r="BV275" s="554">
        <v>0</v>
      </c>
      <c r="BW275" s="554">
        <v>0</v>
      </c>
      <c r="BX275" s="554">
        <v>0</v>
      </c>
      <c r="BY275" s="554">
        <v>0</v>
      </c>
      <c r="BZ275" s="554">
        <v>0</v>
      </c>
      <c r="CA275" s="554">
        <v>0</v>
      </c>
      <c r="CB275" s="554">
        <v>0</v>
      </c>
      <c r="CC275" s="555">
        <f t="shared" si="47"/>
        <v>17664</v>
      </c>
    </row>
    <row r="276" spans="1:81" s="577" customFormat="1" ht="25.5" customHeight="1">
      <c r="A276" s="574" t="s">
        <v>6757</v>
      </c>
      <c r="B276" s="549" t="s">
        <v>31</v>
      </c>
      <c r="C276" s="550" t="s">
        <v>32</v>
      </c>
      <c r="D276" s="551">
        <v>52060</v>
      </c>
      <c r="E276" s="579" t="s">
        <v>909</v>
      </c>
      <c r="F276" s="552" t="s">
        <v>303</v>
      </c>
      <c r="G276" s="553" t="s">
        <v>6841</v>
      </c>
      <c r="H276" s="554">
        <v>14000</v>
      </c>
      <c r="I276" s="554">
        <v>0</v>
      </c>
      <c r="J276" s="554">
        <v>0</v>
      </c>
      <c r="K276" s="554">
        <v>0</v>
      </c>
      <c r="L276" s="554">
        <v>0</v>
      </c>
      <c r="M276" s="554">
        <v>0</v>
      </c>
      <c r="N276" s="554">
        <v>0</v>
      </c>
      <c r="O276" s="554">
        <v>0</v>
      </c>
      <c r="P276" s="554">
        <v>0</v>
      </c>
      <c r="Q276" s="554">
        <v>0</v>
      </c>
      <c r="R276" s="554">
        <v>0</v>
      </c>
      <c r="S276" s="554">
        <v>0</v>
      </c>
      <c r="T276" s="554">
        <v>0</v>
      </c>
      <c r="U276" s="554">
        <v>0</v>
      </c>
      <c r="V276" s="554">
        <v>0</v>
      </c>
      <c r="W276" s="554">
        <v>0</v>
      </c>
      <c r="X276" s="554">
        <v>0</v>
      </c>
      <c r="Y276" s="554">
        <v>0</v>
      </c>
      <c r="Z276" s="554">
        <v>0</v>
      </c>
      <c r="AA276" s="554">
        <v>0</v>
      </c>
      <c r="AB276" s="554">
        <v>0</v>
      </c>
      <c r="AC276" s="554">
        <v>0</v>
      </c>
      <c r="AD276" s="554">
        <v>0</v>
      </c>
      <c r="AE276" s="554">
        <v>0</v>
      </c>
      <c r="AF276" s="554">
        <v>0</v>
      </c>
      <c r="AG276" s="554">
        <v>0</v>
      </c>
      <c r="AH276" s="554">
        <v>0</v>
      </c>
      <c r="AI276" s="554">
        <v>0</v>
      </c>
      <c r="AJ276" s="554">
        <v>0</v>
      </c>
      <c r="AK276" s="554">
        <v>0</v>
      </c>
      <c r="AL276" s="554">
        <v>0</v>
      </c>
      <c r="AM276" s="554">
        <v>0</v>
      </c>
      <c r="AN276" s="554">
        <v>0</v>
      </c>
      <c r="AO276" s="554">
        <v>0</v>
      </c>
      <c r="AP276" s="554">
        <v>0</v>
      </c>
      <c r="AQ276" s="554">
        <v>0</v>
      </c>
      <c r="AR276" s="554">
        <v>0</v>
      </c>
      <c r="AS276" s="554">
        <v>0</v>
      </c>
      <c r="AT276" s="554">
        <v>0</v>
      </c>
      <c r="AU276" s="554">
        <v>0</v>
      </c>
      <c r="AV276" s="554">
        <v>0</v>
      </c>
      <c r="AW276" s="554">
        <v>0</v>
      </c>
      <c r="AX276" s="554">
        <v>0</v>
      </c>
      <c r="AY276" s="554">
        <v>0</v>
      </c>
      <c r="AZ276" s="554">
        <v>0</v>
      </c>
      <c r="BA276" s="554">
        <v>0</v>
      </c>
      <c r="BB276" s="554">
        <v>0</v>
      </c>
      <c r="BC276" s="554">
        <v>0</v>
      </c>
      <c r="BD276" s="554">
        <v>0</v>
      </c>
      <c r="BE276" s="554">
        <v>0</v>
      </c>
      <c r="BF276" s="554">
        <v>0</v>
      </c>
      <c r="BG276" s="554">
        <v>0</v>
      </c>
      <c r="BH276" s="554">
        <v>0</v>
      </c>
      <c r="BI276" s="554">
        <v>0</v>
      </c>
      <c r="BJ276" s="554">
        <v>0</v>
      </c>
      <c r="BK276" s="554">
        <v>0</v>
      </c>
      <c r="BL276" s="554">
        <v>0</v>
      </c>
      <c r="BM276" s="554">
        <v>0</v>
      </c>
      <c r="BN276" s="554">
        <v>5092</v>
      </c>
      <c r="BO276" s="554">
        <v>0</v>
      </c>
      <c r="BP276" s="554">
        <v>0</v>
      </c>
      <c r="BQ276" s="554">
        <v>0</v>
      </c>
      <c r="BR276" s="554">
        <v>0</v>
      </c>
      <c r="BS276" s="554">
        <v>0</v>
      </c>
      <c r="BT276" s="554">
        <v>0</v>
      </c>
      <c r="BU276" s="554">
        <v>0</v>
      </c>
      <c r="BV276" s="554">
        <v>0</v>
      </c>
      <c r="BW276" s="554">
        <v>0</v>
      </c>
      <c r="BX276" s="554">
        <v>0</v>
      </c>
      <c r="BY276" s="554">
        <v>0</v>
      </c>
      <c r="BZ276" s="554">
        <v>0</v>
      </c>
      <c r="CA276" s="554">
        <v>0</v>
      </c>
      <c r="CB276" s="554">
        <v>0</v>
      </c>
      <c r="CC276" s="555">
        <f t="shared" si="47"/>
        <v>19092</v>
      </c>
    </row>
    <row r="277" spans="1:81" s="577" customFormat="1" ht="25.5" customHeight="1">
      <c r="A277" s="574" t="s">
        <v>6757</v>
      </c>
      <c r="B277" s="549" t="s">
        <v>31</v>
      </c>
      <c r="C277" s="550" t="s">
        <v>32</v>
      </c>
      <c r="D277" s="551">
        <v>52060</v>
      </c>
      <c r="E277" s="579" t="s">
        <v>909</v>
      </c>
      <c r="F277" s="552" t="s">
        <v>305</v>
      </c>
      <c r="G277" s="553" t="s">
        <v>6842</v>
      </c>
      <c r="H277" s="554">
        <v>0</v>
      </c>
      <c r="I277" s="578">
        <v>0</v>
      </c>
      <c r="J277" s="578">
        <v>0</v>
      </c>
      <c r="K277" s="578">
        <v>0</v>
      </c>
      <c r="L277" s="578">
        <v>0</v>
      </c>
      <c r="M277" s="578">
        <v>0</v>
      </c>
      <c r="N277" s="578">
        <v>6256</v>
      </c>
      <c r="O277" s="578">
        <v>0</v>
      </c>
      <c r="P277" s="578">
        <v>0</v>
      </c>
      <c r="Q277" s="578">
        <v>0</v>
      </c>
      <c r="R277" s="578">
        <v>0</v>
      </c>
      <c r="S277" s="578">
        <v>0</v>
      </c>
      <c r="T277" s="578">
        <v>0</v>
      </c>
      <c r="U277" s="578">
        <v>0</v>
      </c>
      <c r="V277" s="578">
        <v>0</v>
      </c>
      <c r="W277" s="578">
        <v>0</v>
      </c>
      <c r="X277" s="578">
        <v>0</v>
      </c>
      <c r="Y277" s="578">
        <v>0</v>
      </c>
      <c r="Z277" s="578">
        <v>8000</v>
      </c>
      <c r="AA277" s="578">
        <v>0</v>
      </c>
      <c r="AB277" s="578">
        <v>0</v>
      </c>
      <c r="AC277" s="578">
        <v>0</v>
      </c>
      <c r="AD277" s="578">
        <v>0</v>
      </c>
      <c r="AE277" s="578">
        <v>0</v>
      </c>
      <c r="AF277" s="578">
        <v>0</v>
      </c>
      <c r="AG277" s="578">
        <v>0</v>
      </c>
      <c r="AH277" s="578">
        <v>0</v>
      </c>
      <c r="AI277" s="578">
        <v>17331</v>
      </c>
      <c r="AJ277" s="578">
        <v>0</v>
      </c>
      <c r="AK277" s="578">
        <v>0</v>
      </c>
      <c r="AL277" s="578">
        <v>0</v>
      </c>
      <c r="AM277" s="578">
        <v>0</v>
      </c>
      <c r="AN277" s="578">
        <v>0</v>
      </c>
      <c r="AO277" s="578">
        <v>0</v>
      </c>
      <c r="AP277" s="578">
        <v>0</v>
      </c>
      <c r="AQ277" s="578">
        <v>0</v>
      </c>
      <c r="AR277" s="578">
        <v>0</v>
      </c>
      <c r="AS277" s="578">
        <v>0</v>
      </c>
      <c r="AT277" s="578">
        <v>0</v>
      </c>
      <c r="AU277" s="578">
        <v>0</v>
      </c>
      <c r="AV277" s="578">
        <v>0</v>
      </c>
      <c r="AW277" s="578">
        <v>0</v>
      </c>
      <c r="AX277" s="578">
        <v>0</v>
      </c>
      <c r="AY277" s="578">
        <v>0</v>
      </c>
      <c r="AZ277" s="578">
        <v>0</v>
      </c>
      <c r="BA277" s="578">
        <v>0</v>
      </c>
      <c r="BB277" s="578">
        <v>511.2</v>
      </c>
      <c r="BC277" s="578">
        <v>0</v>
      </c>
      <c r="BD277" s="578">
        <v>0</v>
      </c>
      <c r="BE277" s="578">
        <v>0</v>
      </c>
      <c r="BF277" s="578">
        <v>0</v>
      </c>
      <c r="BG277" s="578">
        <v>0</v>
      </c>
      <c r="BH277" s="578">
        <v>0</v>
      </c>
      <c r="BI277" s="578">
        <v>0</v>
      </c>
      <c r="BJ277" s="578">
        <v>0</v>
      </c>
      <c r="BK277" s="578">
        <v>0</v>
      </c>
      <c r="BL277" s="578">
        <v>0</v>
      </c>
      <c r="BM277" s="578">
        <v>0</v>
      </c>
      <c r="BN277" s="578">
        <v>0</v>
      </c>
      <c r="BO277" s="578">
        <v>0</v>
      </c>
      <c r="BP277" s="578">
        <v>0</v>
      </c>
      <c r="BQ277" s="578">
        <v>0</v>
      </c>
      <c r="BR277" s="578">
        <v>0</v>
      </c>
      <c r="BS277" s="578">
        <v>0</v>
      </c>
      <c r="BT277" s="578">
        <v>0</v>
      </c>
      <c r="BU277" s="578">
        <v>0</v>
      </c>
      <c r="BV277" s="578">
        <v>0</v>
      </c>
      <c r="BW277" s="578">
        <v>0</v>
      </c>
      <c r="BX277" s="578">
        <v>0</v>
      </c>
      <c r="BY277" s="578">
        <v>0</v>
      </c>
      <c r="BZ277" s="578">
        <v>0</v>
      </c>
      <c r="CA277" s="578">
        <v>0</v>
      </c>
      <c r="CB277" s="578">
        <v>0</v>
      </c>
      <c r="CC277" s="555">
        <f t="shared" si="47"/>
        <v>32098.2</v>
      </c>
    </row>
    <row r="278" spans="1:81" s="577" customFormat="1" ht="25.5" customHeight="1">
      <c r="A278" s="574" t="s">
        <v>6821</v>
      </c>
      <c r="B278" s="549" t="s">
        <v>31</v>
      </c>
      <c r="C278" s="550" t="s">
        <v>32</v>
      </c>
      <c r="D278" s="551">
        <v>52060</v>
      </c>
      <c r="E278" s="579" t="s">
        <v>909</v>
      </c>
      <c r="F278" s="552" t="s">
        <v>307</v>
      </c>
      <c r="G278" s="553" t="s">
        <v>6843</v>
      </c>
      <c r="H278" s="554">
        <v>0</v>
      </c>
      <c r="I278" s="578">
        <v>0</v>
      </c>
      <c r="J278" s="578">
        <v>0</v>
      </c>
      <c r="K278" s="578">
        <v>0</v>
      </c>
      <c r="L278" s="578">
        <v>0</v>
      </c>
      <c r="M278" s="578">
        <v>0</v>
      </c>
      <c r="N278" s="578">
        <v>0</v>
      </c>
      <c r="O278" s="578">
        <v>0</v>
      </c>
      <c r="P278" s="578">
        <v>240000</v>
      </c>
      <c r="Q278" s="578">
        <v>0</v>
      </c>
      <c r="R278" s="578">
        <v>160000</v>
      </c>
      <c r="S278" s="578">
        <v>0</v>
      </c>
      <c r="T278" s="578">
        <v>0</v>
      </c>
      <c r="U278" s="578">
        <v>0</v>
      </c>
      <c r="V278" s="578">
        <v>0</v>
      </c>
      <c r="W278" s="578">
        <v>120000</v>
      </c>
      <c r="X278" s="578">
        <v>80000</v>
      </c>
      <c r="Y278" s="578">
        <v>0</v>
      </c>
      <c r="Z278" s="578">
        <v>0</v>
      </c>
      <c r="AA278" s="578">
        <v>0</v>
      </c>
      <c r="AB278" s="578">
        <v>680000</v>
      </c>
      <c r="AC278" s="578">
        <v>0</v>
      </c>
      <c r="AD278" s="578">
        <v>80000</v>
      </c>
      <c r="AE278" s="578">
        <v>480000</v>
      </c>
      <c r="AF278" s="578">
        <v>40000</v>
      </c>
      <c r="AG278" s="578">
        <v>0</v>
      </c>
      <c r="AH278" s="578">
        <v>720000</v>
      </c>
      <c r="AI278" s="578">
        <v>5500000</v>
      </c>
      <c r="AJ278" s="578">
        <v>320000</v>
      </c>
      <c r="AK278" s="578">
        <v>0</v>
      </c>
      <c r="AL278" s="578">
        <v>0</v>
      </c>
      <c r="AM278" s="578">
        <v>0</v>
      </c>
      <c r="AN278" s="578">
        <v>0</v>
      </c>
      <c r="AO278" s="578">
        <v>0</v>
      </c>
      <c r="AP278" s="578">
        <v>0</v>
      </c>
      <c r="AQ278" s="578">
        <v>0</v>
      </c>
      <c r="AR278" s="578">
        <v>0</v>
      </c>
      <c r="AS278" s="578">
        <v>0</v>
      </c>
      <c r="AT278" s="578">
        <v>0</v>
      </c>
      <c r="AU278" s="578">
        <v>0</v>
      </c>
      <c r="AV278" s="578">
        <v>0</v>
      </c>
      <c r="AW278" s="578">
        <v>0</v>
      </c>
      <c r="AX278" s="578">
        <v>0</v>
      </c>
      <c r="AY278" s="578">
        <v>0</v>
      </c>
      <c r="AZ278" s="578">
        <v>0</v>
      </c>
      <c r="BA278" s="578">
        <v>0</v>
      </c>
      <c r="BB278" s="578">
        <v>0</v>
      </c>
      <c r="BC278" s="578">
        <v>1190000</v>
      </c>
      <c r="BD278" s="578">
        <v>0</v>
      </c>
      <c r="BE278" s="578">
        <v>0</v>
      </c>
      <c r="BF278" s="578">
        <v>0</v>
      </c>
      <c r="BG278" s="578">
        <v>100000</v>
      </c>
      <c r="BH278" s="578">
        <v>0</v>
      </c>
      <c r="BI278" s="578">
        <v>0</v>
      </c>
      <c r="BJ278" s="578">
        <v>0</v>
      </c>
      <c r="BK278" s="578">
        <v>0</v>
      </c>
      <c r="BL278" s="578">
        <v>80000</v>
      </c>
      <c r="BM278" s="578">
        <v>0</v>
      </c>
      <c r="BN278" s="578">
        <v>240000</v>
      </c>
      <c r="BO278" s="578">
        <v>400000</v>
      </c>
      <c r="BP278" s="578">
        <v>0</v>
      </c>
      <c r="BQ278" s="578">
        <v>0</v>
      </c>
      <c r="BR278" s="578">
        <v>0</v>
      </c>
      <c r="BS278" s="578">
        <v>80000</v>
      </c>
      <c r="BT278" s="578">
        <v>0</v>
      </c>
      <c r="BU278" s="578">
        <v>0</v>
      </c>
      <c r="BV278" s="578">
        <v>0</v>
      </c>
      <c r="BW278" s="578">
        <v>420000</v>
      </c>
      <c r="BX278" s="578">
        <v>0</v>
      </c>
      <c r="BY278" s="578">
        <v>0</v>
      </c>
      <c r="BZ278" s="578">
        <v>0</v>
      </c>
      <c r="CA278" s="578">
        <v>0</v>
      </c>
      <c r="CB278" s="578">
        <v>0</v>
      </c>
      <c r="CC278" s="555">
        <f t="shared" si="47"/>
        <v>10930000</v>
      </c>
    </row>
    <row r="279" spans="1:81" s="577" customFormat="1" ht="25.5" customHeight="1">
      <c r="A279" s="574" t="s">
        <v>6821</v>
      </c>
      <c r="B279" s="549" t="s">
        <v>31</v>
      </c>
      <c r="C279" s="550" t="s">
        <v>32</v>
      </c>
      <c r="D279" s="551">
        <v>52060</v>
      </c>
      <c r="E279" s="579" t="s">
        <v>909</v>
      </c>
      <c r="F279" s="552" t="s">
        <v>309</v>
      </c>
      <c r="G279" s="553" t="s">
        <v>6844</v>
      </c>
      <c r="H279" s="554">
        <v>0</v>
      </c>
      <c r="I279" s="578">
        <v>6600</v>
      </c>
      <c r="J279" s="578">
        <v>0</v>
      </c>
      <c r="K279" s="578">
        <v>0</v>
      </c>
      <c r="L279" s="578">
        <v>0</v>
      </c>
      <c r="M279" s="578">
        <v>0</v>
      </c>
      <c r="N279" s="578">
        <v>0</v>
      </c>
      <c r="O279" s="578">
        <v>60000</v>
      </c>
      <c r="P279" s="578">
        <v>0</v>
      </c>
      <c r="Q279" s="578">
        <v>50000</v>
      </c>
      <c r="R279" s="578">
        <v>0</v>
      </c>
      <c r="S279" s="578">
        <v>0</v>
      </c>
      <c r="T279" s="578">
        <v>50000</v>
      </c>
      <c r="U279" s="578">
        <v>68160</v>
      </c>
      <c r="V279" s="578">
        <v>0</v>
      </c>
      <c r="W279" s="578">
        <v>3180</v>
      </c>
      <c r="X279" s="578">
        <v>0</v>
      </c>
      <c r="Y279" s="578">
        <v>0</v>
      </c>
      <c r="Z279" s="578">
        <v>472200</v>
      </c>
      <c r="AA279" s="578">
        <v>0</v>
      </c>
      <c r="AB279" s="578">
        <v>0</v>
      </c>
      <c r="AC279" s="578">
        <v>0</v>
      </c>
      <c r="AD279" s="578">
        <v>0</v>
      </c>
      <c r="AE279" s="578">
        <v>0</v>
      </c>
      <c r="AF279" s="578">
        <v>0</v>
      </c>
      <c r="AG279" s="578">
        <v>0</v>
      </c>
      <c r="AH279" s="578">
        <v>0</v>
      </c>
      <c r="AI279" s="578">
        <v>0</v>
      </c>
      <c r="AJ279" s="578">
        <v>0</v>
      </c>
      <c r="AK279" s="578">
        <v>0</v>
      </c>
      <c r="AL279" s="578">
        <v>0</v>
      </c>
      <c r="AM279" s="578">
        <v>0</v>
      </c>
      <c r="AN279" s="578">
        <v>0</v>
      </c>
      <c r="AO279" s="578">
        <v>0</v>
      </c>
      <c r="AP279" s="578">
        <v>0</v>
      </c>
      <c r="AQ279" s="578">
        <v>0</v>
      </c>
      <c r="AR279" s="578">
        <v>0</v>
      </c>
      <c r="AS279" s="578">
        <v>0</v>
      </c>
      <c r="AT279" s="578">
        <v>0</v>
      </c>
      <c r="AU279" s="578">
        <v>16085</v>
      </c>
      <c r="AV279" s="578">
        <v>3565</v>
      </c>
      <c r="AW279" s="578">
        <v>3065</v>
      </c>
      <c r="AX279" s="578">
        <v>6150</v>
      </c>
      <c r="AY279" s="578">
        <v>0</v>
      </c>
      <c r="AZ279" s="578">
        <v>0</v>
      </c>
      <c r="BA279" s="578">
        <v>0</v>
      </c>
      <c r="BB279" s="578">
        <v>0</v>
      </c>
      <c r="BC279" s="578">
        <v>0</v>
      </c>
      <c r="BD279" s="578">
        <v>0</v>
      </c>
      <c r="BE279" s="578">
        <v>0</v>
      </c>
      <c r="BF279" s="578">
        <v>0</v>
      </c>
      <c r="BG279" s="578">
        <v>0</v>
      </c>
      <c r="BH279" s="578">
        <v>0</v>
      </c>
      <c r="BI279" s="578">
        <v>30128</v>
      </c>
      <c r="BJ279" s="578">
        <v>0</v>
      </c>
      <c r="BK279" s="578">
        <v>0</v>
      </c>
      <c r="BL279" s="578">
        <v>0</v>
      </c>
      <c r="BM279" s="578">
        <v>0</v>
      </c>
      <c r="BN279" s="578">
        <v>17400</v>
      </c>
      <c r="BO279" s="578">
        <v>0</v>
      </c>
      <c r="BP279" s="578">
        <v>0</v>
      </c>
      <c r="BQ279" s="578">
        <v>0</v>
      </c>
      <c r="BR279" s="578">
        <v>0</v>
      </c>
      <c r="BS279" s="578">
        <v>0</v>
      </c>
      <c r="BT279" s="578">
        <v>0</v>
      </c>
      <c r="BU279" s="578">
        <v>0</v>
      </c>
      <c r="BV279" s="578">
        <v>0</v>
      </c>
      <c r="BW279" s="578">
        <v>0</v>
      </c>
      <c r="BX279" s="578">
        <v>0</v>
      </c>
      <c r="BY279" s="578">
        <v>0</v>
      </c>
      <c r="BZ279" s="578">
        <v>0</v>
      </c>
      <c r="CA279" s="578">
        <v>0</v>
      </c>
      <c r="CB279" s="578">
        <v>0</v>
      </c>
      <c r="CC279" s="555">
        <f t="shared" si="47"/>
        <v>786533</v>
      </c>
    </row>
    <row r="280" spans="1:81" s="577" customFormat="1" ht="25.5" customHeight="1">
      <c r="A280" s="574" t="s">
        <v>6821</v>
      </c>
      <c r="B280" s="549" t="s">
        <v>31</v>
      </c>
      <c r="C280" s="550" t="s">
        <v>32</v>
      </c>
      <c r="D280" s="551">
        <v>52060</v>
      </c>
      <c r="E280" s="579" t="s">
        <v>909</v>
      </c>
      <c r="F280" s="552" t="s">
        <v>1119</v>
      </c>
      <c r="G280" s="553" t="s">
        <v>6845</v>
      </c>
      <c r="H280" s="554">
        <v>1560830.56</v>
      </c>
      <c r="I280" s="578">
        <v>477705</v>
      </c>
      <c r="J280" s="578">
        <v>510033</v>
      </c>
      <c r="K280" s="578">
        <v>178143</v>
      </c>
      <c r="L280" s="578">
        <v>176168.48</v>
      </c>
      <c r="M280" s="578">
        <v>124934.8</v>
      </c>
      <c r="N280" s="578">
        <v>2134606</v>
      </c>
      <c r="O280" s="578">
        <v>729460.34</v>
      </c>
      <c r="P280" s="578">
        <v>58969.16</v>
      </c>
      <c r="Q280" s="578">
        <v>2002549.22</v>
      </c>
      <c r="R280" s="578">
        <v>120594</v>
      </c>
      <c r="S280" s="578">
        <v>155087</v>
      </c>
      <c r="T280" s="578">
        <v>288825</v>
      </c>
      <c r="U280" s="578">
        <v>134665</v>
      </c>
      <c r="V280" s="578">
        <v>81000</v>
      </c>
      <c r="W280" s="578">
        <v>51080.7</v>
      </c>
      <c r="X280" s="578">
        <v>0</v>
      </c>
      <c r="Y280" s="578">
        <v>74700</v>
      </c>
      <c r="Z280" s="578">
        <v>460519</v>
      </c>
      <c r="AA280" s="578">
        <v>390785</v>
      </c>
      <c r="AB280" s="578">
        <v>216880</v>
      </c>
      <c r="AC280" s="578">
        <v>184600</v>
      </c>
      <c r="AD280" s="578">
        <v>121410</v>
      </c>
      <c r="AE280" s="578">
        <v>284974</v>
      </c>
      <c r="AF280" s="578">
        <v>0</v>
      </c>
      <c r="AG280" s="578">
        <v>0</v>
      </c>
      <c r="AH280" s="578">
        <v>24000</v>
      </c>
      <c r="AI280" s="578">
        <v>4791406.75</v>
      </c>
      <c r="AJ280" s="578">
        <v>464834.06</v>
      </c>
      <c r="AK280" s="578">
        <v>83584</v>
      </c>
      <c r="AL280" s="578">
        <v>207204</v>
      </c>
      <c r="AM280" s="578">
        <v>114954</v>
      </c>
      <c r="AN280" s="578">
        <v>1621643.43</v>
      </c>
      <c r="AO280" s="578">
        <v>200491</v>
      </c>
      <c r="AP280" s="578">
        <v>409068.4</v>
      </c>
      <c r="AQ280" s="578">
        <v>270885.36</v>
      </c>
      <c r="AR280" s="578">
        <v>115209</v>
      </c>
      <c r="AS280" s="578">
        <v>128920</v>
      </c>
      <c r="AT280" s="578">
        <v>131216</v>
      </c>
      <c r="AU280" s="578">
        <v>1071194.3500000001</v>
      </c>
      <c r="AV280" s="578">
        <v>218006</v>
      </c>
      <c r="AW280" s="578">
        <v>168099.85</v>
      </c>
      <c r="AX280" s="578">
        <v>204893</v>
      </c>
      <c r="AY280" s="578">
        <v>155184.4</v>
      </c>
      <c r="AZ280" s="578">
        <v>95537</v>
      </c>
      <c r="BA280" s="578">
        <v>136682.14000000001</v>
      </c>
      <c r="BB280" s="578">
        <v>2884055.87</v>
      </c>
      <c r="BC280" s="578">
        <v>35000</v>
      </c>
      <c r="BD280" s="578">
        <v>175600</v>
      </c>
      <c r="BE280" s="578">
        <v>169004</v>
      </c>
      <c r="BF280" s="578">
        <v>763585</v>
      </c>
      <c r="BG280" s="578">
        <v>164573</v>
      </c>
      <c r="BH280" s="578">
        <v>227068</v>
      </c>
      <c r="BI280" s="578">
        <v>116200</v>
      </c>
      <c r="BJ280" s="578">
        <v>129644</v>
      </c>
      <c r="BK280" s="578">
        <v>0</v>
      </c>
      <c r="BL280" s="578">
        <v>27192</v>
      </c>
      <c r="BM280" s="578">
        <v>1732706.9</v>
      </c>
      <c r="BN280" s="578">
        <v>554650</v>
      </c>
      <c r="BO280" s="578">
        <v>82250</v>
      </c>
      <c r="BP280" s="578">
        <v>146142</v>
      </c>
      <c r="BQ280" s="578">
        <v>77506</v>
      </c>
      <c r="BR280" s="578">
        <v>233477</v>
      </c>
      <c r="BS280" s="578">
        <v>107100</v>
      </c>
      <c r="BT280" s="578">
        <v>1865409.21</v>
      </c>
      <c r="BU280" s="578">
        <v>57702.73</v>
      </c>
      <c r="BV280" s="578">
        <v>72149.440000000002</v>
      </c>
      <c r="BW280" s="578">
        <v>0</v>
      </c>
      <c r="BX280" s="578">
        <v>70500</v>
      </c>
      <c r="BY280" s="578">
        <v>650454.64</v>
      </c>
      <c r="BZ280" s="578">
        <v>231536.88</v>
      </c>
      <c r="CA280" s="578">
        <v>105542</v>
      </c>
      <c r="CB280" s="578">
        <v>193568</v>
      </c>
      <c r="CC280" s="555">
        <f t="shared" si="47"/>
        <v>32004148.670000002</v>
      </c>
    </row>
    <row r="281" spans="1:81" s="577" customFormat="1" ht="25.5" customHeight="1">
      <c r="A281" s="574" t="s">
        <v>6821</v>
      </c>
      <c r="B281" s="549" t="s">
        <v>31</v>
      </c>
      <c r="C281" s="550" t="s">
        <v>32</v>
      </c>
      <c r="D281" s="551">
        <v>52060</v>
      </c>
      <c r="E281" s="579" t="s">
        <v>909</v>
      </c>
      <c r="F281" s="552" t="s">
        <v>310</v>
      </c>
      <c r="G281" s="553" t="s">
        <v>6846</v>
      </c>
      <c r="H281" s="554">
        <v>0</v>
      </c>
      <c r="I281" s="578">
        <v>0</v>
      </c>
      <c r="J281" s="578">
        <v>0</v>
      </c>
      <c r="K281" s="578">
        <v>0</v>
      </c>
      <c r="L281" s="578">
        <v>0</v>
      </c>
      <c r="M281" s="578">
        <v>0</v>
      </c>
      <c r="N281" s="578">
        <v>0</v>
      </c>
      <c r="O281" s="578">
        <v>0</v>
      </c>
      <c r="P281" s="578">
        <v>0</v>
      </c>
      <c r="Q281" s="578">
        <v>0</v>
      </c>
      <c r="R281" s="578">
        <v>0</v>
      </c>
      <c r="S281" s="578">
        <v>0</v>
      </c>
      <c r="T281" s="578">
        <v>0</v>
      </c>
      <c r="U281" s="578">
        <v>0</v>
      </c>
      <c r="V281" s="578">
        <v>0</v>
      </c>
      <c r="W281" s="578">
        <v>0</v>
      </c>
      <c r="X281" s="578">
        <v>0</v>
      </c>
      <c r="Y281" s="578">
        <v>0</v>
      </c>
      <c r="Z281" s="578">
        <v>0</v>
      </c>
      <c r="AA281" s="578">
        <v>0</v>
      </c>
      <c r="AB281" s="578">
        <v>0</v>
      </c>
      <c r="AC281" s="578">
        <v>0</v>
      </c>
      <c r="AD281" s="578">
        <v>0</v>
      </c>
      <c r="AE281" s="578">
        <v>0</v>
      </c>
      <c r="AF281" s="578">
        <v>0</v>
      </c>
      <c r="AG281" s="578">
        <v>0</v>
      </c>
      <c r="AH281" s="578">
        <v>0</v>
      </c>
      <c r="AI281" s="578">
        <v>0</v>
      </c>
      <c r="AJ281" s="578">
        <v>0</v>
      </c>
      <c r="AK281" s="578">
        <v>0</v>
      </c>
      <c r="AL281" s="578">
        <v>0</v>
      </c>
      <c r="AM281" s="578">
        <v>0</v>
      </c>
      <c r="AN281" s="578">
        <v>0</v>
      </c>
      <c r="AO281" s="578">
        <v>0</v>
      </c>
      <c r="AP281" s="578">
        <v>0</v>
      </c>
      <c r="AQ281" s="578">
        <v>0</v>
      </c>
      <c r="AR281" s="578">
        <v>0</v>
      </c>
      <c r="AS281" s="578">
        <v>0</v>
      </c>
      <c r="AT281" s="578">
        <v>0</v>
      </c>
      <c r="AU281" s="578">
        <v>0</v>
      </c>
      <c r="AV281" s="578">
        <v>0</v>
      </c>
      <c r="AW281" s="578">
        <v>0</v>
      </c>
      <c r="AX281" s="578">
        <v>0</v>
      </c>
      <c r="AY281" s="578">
        <v>3315</v>
      </c>
      <c r="AZ281" s="578">
        <v>0</v>
      </c>
      <c r="BA281" s="578">
        <v>0</v>
      </c>
      <c r="BB281" s="578">
        <v>0</v>
      </c>
      <c r="BC281" s="578">
        <v>0</v>
      </c>
      <c r="BD281" s="578">
        <v>0</v>
      </c>
      <c r="BE281" s="578">
        <v>0</v>
      </c>
      <c r="BF281" s="578">
        <v>0</v>
      </c>
      <c r="BG281" s="578">
        <v>0</v>
      </c>
      <c r="BH281" s="578">
        <v>0</v>
      </c>
      <c r="BI281" s="578">
        <v>0</v>
      </c>
      <c r="BJ281" s="578">
        <v>0</v>
      </c>
      <c r="BK281" s="578">
        <v>0</v>
      </c>
      <c r="BL281" s="578">
        <v>0</v>
      </c>
      <c r="BM281" s="578">
        <v>0</v>
      </c>
      <c r="BN281" s="578">
        <v>0</v>
      </c>
      <c r="BO281" s="578">
        <v>0</v>
      </c>
      <c r="BP281" s="578">
        <v>0</v>
      </c>
      <c r="BQ281" s="578">
        <v>0</v>
      </c>
      <c r="BR281" s="578">
        <v>0</v>
      </c>
      <c r="BS281" s="578">
        <v>0</v>
      </c>
      <c r="BT281" s="578">
        <v>0</v>
      </c>
      <c r="BU281" s="578">
        <v>0</v>
      </c>
      <c r="BV281" s="578">
        <v>0</v>
      </c>
      <c r="BW281" s="578">
        <v>0</v>
      </c>
      <c r="BX281" s="578">
        <v>0</v>
      </c>
      <c r="BY281" s="578">
        <v>0</v>
      </c>
      <c r="BZ281" s="578">
        <v>0</v>
      </c>
      <c r="CA281" s="578">
        <v>0</v>
      </c>
      <c r="CB281" s="578">
        <v>0</v>
      </c>
      <c r="CC281" s="555">
        <f t="shared" si="47"/>
        <v>3315</v>
      </c>
    </row>
    <row r="282" spans="1:81" s="577" customFormat="1" ht="25.5" customHeight="1">
      <c r="A282" s="574" t="s">
        <v>6821</v>
      </c>
      <c r="B282" s="549" t="s">
        <v>31</v>
      </c>
      <c r="C282" s="550" t="s">
        <v>32</v>
      </c>
      <c r="D282" s="551">
        <v>52060</v>
      </c>
      <c r="E282" s="579" t="s">
        <v>909</v>
      </c>
      <c r="F282" s="552" t="s">
        <v>1120</v>
      </c>
      <c r="G282" s="553" t="s">
        <v>6847</v>
      </c>
      <c r="H282" s="554">
        <v>0</v>
      </c>
      <c r="I282" s="578">
        <v>23200</v>
      </c>
      <c r="J282" s="578">
        <v>48280</v>
      </c>
      <c r="K282" s="578">
        <v>1625</v>
      </c>
      <c r="L282" s="578">
        <v>0</v>
      </c>
      <c r="M282" s="578">
        <v>0</v>
      </c>
      <c r="N282" s="578">
        <v>0</v>
      </c>
      <c r="O282" s="578">
        <v>0</v>
      </c>
      <c r="P282" s="578">
        <v>0</v>
      </c>
      <c r="Q282" s="578">
        <v>0</v>
      </c>
      <c r="R282" s="578">
        <v>0</v>
      </c>
      <c r="S282" s="578">
        <v>0</v>
      </c>
      <c r="T282" s="578">
        <v>0</v>
      </c>
      <c r="U282" s="578">
        <v>0</v>
      </c>
      <c r="V282" s="578">
        <v>0</v>
      </c>
      <c r="W282" s="578">
        <v>1440</v>
      </c>
      <c r="X282" s="578">
        <v>0</v>
      </c>
      <c r="Y282" s="578">
        <v>0</v>
      </c>
      <c r="Z282" s="578">
        <v>637676</v>
      </c>
      <c r="AA282" s="578">
        <v>3000</v>
      </c>
      <c r="AB282" s="578">
        <v>0</v>
      </c>
      <c r="AC282" s="578">
        <v>0</v>
      </c>
      <c r="AD282" s="578">
        <v>0</v>
      </c>
      <c r="AE282" s="578">
        <v>0</v>
      </c>
      <c r="AF282" s="578">
        <v>0</v>
      </c>
      <c r="AG282" s="578">
        <v>0</v>
      </c>
      <c r="AH282" s="578">
        <v>0</v>
      </c>
      <c r="AI282" s="578">
        <v>0</v>
      </c>
      <c r="AJ282" s="578">
        <v>0</v>
      </c>
      <c r="AK282" s="578">
        <v>0</v>
      </c>
      <c r="AL282" s="578">
        <v>0</v>
      </c>
      <c r="AM282" s="578">
        <v>0</v>
      </c>
      <c r="AN282" s="578">
        <v>0</v>
      </c>
      <c r="AO282" s="578">
        <v>0</v>
      </c>
      <c r="AP282" s="578">
        <v>0</v>
      </c>
      <c r="AQ282" s="578">
        <v>0</v>
      </c>
      <c r="AR282" s="578">
        <v>0</v>
      </c>
      <c r="AS282" s="578">
        <v>0</v>
      </c>
      <c r="AT282" s="578">
        <v>0</v>
      </c>
      <c r="AU282" s="578">
        <v>0</v>
      </c>
      <c r="AV282" s="578">
        <v>0</v>
      </c>
      <c r="AW282" s="578">
        <v>0</v>
      </c>
      <c r="AX282" s="578">
        <v>0</v>
      </c>
      <c r="AY282" s="578">
        <v>0</v>
      </c>
      <c r="AZ282" s="578">
        <v>0</v>
      </c>
      <c r="BA282" s="578">
        <v>0</v>
      </c>
      <c r="BB282" s="578">
        <v>0</v>
      </c>
      <c r="BC282" s="578">
        <v>28700</v>
      </c>
      <c r="BD282" s="578">
        <v>0</v>
      </c>
      <c r="BE282" s="578">
        <v>0</v>
      </c>
      <c r="BF282" s="578">
        <v>0</v>
      </c>
      <c r="BG282" s="578">
        <v>5760</v>
      </c>
      <c r="BH282" s="578">
        <v>0</v>
      </c>
      <c r="BI282" s="578">
        <v>19600</v>
      </c>
      <c r="BJ282" s="578">
        <v>0</v>
      </c>
      <c r="BK282" s="578">
        <v>0</v>
      </c>
      <c r="BL282" s="578">
        <v>0</v>
      </c>
      <c r="BM282" s="578">
        <v>2220</v>
      </c>
      <c r="BN282" s="578">
        <v>10780</v>
      </c>
      <c r="BO282" s="578">
        <v>0</v>
      </c>
      <c r="BP282" s="578">
        <v>0</v>
      </c>
      <c r="BQ282" s="578">
        <v>0</v>
      </c>
      <c r="BR282" s="578">
        <v>0</v>
      </c>
      <c r="BS282" s="578">
        <v>0</v>
      </c>
      <c r="BT282" s="578">
        <v>0</v>
      </c>
      <c r="BU282" s="578">
        <v>0</v>
      </c>
      <c r="BV282" s="578">
        <v>0</v>
      </c>
      <c r="BW282" s="578">
        <v>0</v>
      </c>
      <c r="BX282" s="578">
        <v>0</v>
      </c>
      <c r="BY282" s="578">
        <v>0</v>
      </c>
      <c r="BZ282" s="578">
        <v>0</v>
      </c>
      <c r="CA282" s="578">
        <v>0</v>
      </c>
      <c r="CB282" s="578">
        <v>0</v>
      </c>
      <c r="CC282" s="555">
        <f t="shared" si="47"/>
        <v>782281</v>
      </c>
    </row>
    <row r="283" spans="1:81" s="568" customFormat="1" ht="25.5" customHeight="1">
      <c r="A283" s="566"/>
      <c r="B283" s="1149" t="s">
        <v>6848</v>
      </c>
      <c r="C283" s="1150"/>
      <c r="D283" s="1150"/>
      <c r="E283" s="1150"/>
      <c r="F283" s="1150"/>
      <c r="G283" s="1151"/>
      <c r="H283" s="597">
        <f>SUM(H252:H282)</f>
        <v>23521775.719999999</v>
      </c>
      <c r="I283" s="597">
        <f t="shared" ref="I283:BT283" si="48">SUM(I252:I282)</f>
        <v>6498360.4199999999</v>
      </c>
      <c r="J283" s="597">
        <f t="shared" si="48"/>
        <v>6887642.3399999999</v>
      </c>
      <c r="K283" s="597">
        <f t="shared" si="48"/>
        <v>3528828.06</v>
      </c>
      <c r="L283" s="597">
        <f t="shared" si="48"/>
        <v>2522560.54</v>
      </c>
      <c r="M283" s="597">
        <f t="shared" si="48"/>
        <v>1138320.47</v>
      </c>
      <c r="N283" s="597">
        <f t="shared" si="48"/>
        <v>41861988.869999997</v>
      </c>
      <c r="O283" s="597">
        <f t="shared" si="48"/>
        <v>5497979.25</v>
      </c>
      <c r="P283" s="597">
        <f t="shared" si="48"/>
        <v>2031707.2399999998</v>
      </c>
      <c r="Q283" s="597">
        <f t="shared" si="48"/>
        <v>13712642.370000001</v>
      </c>
      <c r="R283" s="597">
        <f t="shared" si="48"/>
        <v>1857562.47</v>
      </c>
      <c r="S283" s="597">
        <f t="shared" si="48"/>
        <v>5268042.88</v>
      </c>
      <c r="T283" s="597">
        <f t="shared" si="48"/>
        <v>9729840.6899999995</v>
      </c>
      <c r="U283" s="597">
        <f t="shared" si="48"/>
        <v>6391948.6099999994</v>
      </c>
      <c r="V283" s="597">
        <f t="shared" si="48"/>
        <v>785898.1</v>
      </c>
      <c r="W283" s="597">
        <f t="shared" si="48"/>
        <v>1931524.28</v>
      </c>
      <c r="X283" s="597">
        <f t="shared" si="48"/>
        <v>3753499.1300000004</v>
      </c>
      <c r="Y283" s="597">
        <f t="shared" si="48"/>
        <v>1167744.3999999999</v>
      </c>
      <c r="Z283" s="597">
        <f t="shared" si="48"/>
        <v>24448675.239999998</v>
      </c>
      <c r="AA283" s="597">
        <f t="shared" si="48"/>
        <v>5913399.7000000002</v>
      </c>
      <c r="AB283" s="597">
        <f t="shared" si="48"/>
        <v>3824735.63</v>
      </c>
      <c r="AC283" s="597">
        <f t="shared" si="48"/>
        <v>6981378.959999999</v>
      </c>
      <c r="AD283" s="597">
        <f t="shared" si="48"/>
        <v>2311101</v>
      </c>
      <c r="AE283" s="597">
        <f t="shared" si="48"/>
        <v>3366662.6999999997</v>
      </c>
      <c r="AF283" s="597">
        <f t="shared" si="48"/>
        <v>2017340.59</v>
      </c>
      <c r="AG283" s="597">
        <f t="shared" si="48"/>
        <v>1103267.93</v>
      </c>
      <c r="AH283" s="597">
        <f t="shared" si="48"/>
        <v>1655613.57</v>
      </c>
      <c r="AI283" s="597">
        <f t="shared" si="48"/>
        <v>41537556.159999996</v>
      </c>
      <c r="AJ283" s="597">
        <f t="shared" si="48"/>
        <v>3154511.9</v>
      </c>
      <c r="AK283" s="597">
        <f t="shared" si="48"/>
        <v>1340747.68</v>
      </c>
      <c r="AL283" s="597">
        <f t="shared" si="48"/>
        <v>1430690.58</v>
      </c>
      <c r="AM283" s="597">
        <f t="shared" si="48"/>
        <v>1477948.1099999999</v>
      </c>
      <c r="AN283" s="597">
        <f t="shared" si="48"/>
        <v>3268200.8</v>
      </c>
      <c r="AO283" s="597">
        <f t="shared" si="48"/>
        <v>1796873.28</v>
      </c>
      <c r="AP283" s="597">
        <f t="shared" si="48"/>
        <v>1917329.2999999998</v>
      </c>
      <c r="AQ283" s="597">
        <f t="shared" si="48"/>
        <v>2827023.6</v>
      </c>
      <c r="AR283" s="597">
        <f t="shared" si="48"/>
        <v>1477727.2999999998</v>
      </c>
      <c r="AS283" s="597">
        <f t="shared" si="48"/>
        <v>1852036.5100000002</v>
      </c>
      <c r="AT283" s="597">
        <f t="shared" si="48"/>
        <v>1109808.8799999999</v>
      </c>
      <c r="AU283" s="597">
        <f t="shared" si="48"/>
        <v>10984195.239999998</v>
      </c>
      <c r="AV283" s="597">
        <f t="shared" si="48"/>
        <v>1383262.08</v>
      </c>
      <c r="AW283" s="597">
        <f t="shared" si="48"/>
        <v>1589507.2800000003</v>
      </c>
      <c r="AX283" s="597">
        <f t="shared" si="48"/>
        <v>1624159.32</v>
      </c>
      <c r="AY283" s="597">
        <f t="shared" si="48"/>
        <v>1528718.5</v>
      </c>
      <c r="AZ283" s="597">
        <f t="shared" si="48"/>
        <v>480463.72</v>
      </c>
      <c r="BA283" s="597">
        <f t="shared" si="48"/>
        <v>1118793.7200000002</v>
      </c>
      <c r="BB283" s="597">
        <f t="shared" si="48"/>
        <v>23109065.73</v>
      </c>
      <c r="BC283" s="597">
        <f t="shared" si="48"/>
        <v>3045418.75</v>
      </c>
      <c r="BD283" s="597">
        <f t="shared" si="48"/>
        <v>1392393</v>
      </c>
      <c r="BE283" s="597">
        <f t="shared" si="48"/>
        <v>4074421.61</v>
      </c>
      <c r="BF283" s="597">
        <f t="shared" si="48"/>
        <v>3275188.58</v>
      </c>
      <c r="BG283" s="597">
        <f t="shared" si="48"/>
        <v>1039160.94</v>
      </c>
      <c r="BH283" s="597">
        <f t="shared" si="48"/>
        <v>2021659.96</v>
      </c>
      <c r="BI283" s="597">
        <f t="shared" si="48"/>
        <v>3833227.2</v>
      </c>
      <c r="BJ283" s="597">
        <f t="shared" si="48"/>
        <v>2240169.37</v>
      </c>
      <c r="BK283" s="597">
        <f t="shared" si="48"/>
        <v>1091287.3999999999</v>
      </c>
      <c r="BL283" s="597">
        <f t="shared" si="48"/>
        <v>792568.33</v>
      </c>
      <c r="BM283" s="597">
        <f t="shared" si="48"/>
        <v>20319048.27</v>
      </c>
      <c r="BN283" s="597">
        <f t="shared" si="48"/>
        <v>6958015.54</v>
      </c>
      <c r="BO283" s="597">
        <f t="shared" si="48"/>
        <v>2608336.8600000003</v>
      </c>
      <c r="BP283" s="597">
        <f t="shared" si="48"/>
        <v>570018.35</v>
      </c>
      <c r="BQ283" s="597">
        <f t="shared" si="48"/>
        <v>1995671.19</v>
      </c>
      <c r="BR283" s="597">
        <f t="shared" si="48"/>
        <v>2935143.34</v>
      </c>
      <c r="BS283" s="597">
        <f t="shared" si="48"/>
        <v>1663458.56</v>
      </c>
      <c r="BT283" s="597">
        <f t="shared" si="48"/>
        <v>15032100.949999999</v>
      </c>
      <c r="BU283" s="597">
        <f t="shared" ref="BU283:CB283" si="49">SUM(BU252:BU282)</f>
        <v>1384894.27</v>
      </c>
      <c r="BV283" s="597">
        <f t="shared" si="49"/>
        <v>1590516.88</v>
      </c>
      <c r="BW283" s="597">
        <f t="shared" si="49"/>
        <v>2769253.58</v>
      </c>
      <c r="BX283" s="597">
        <f t="shared" si="49"/>
        <v>2821835.5200000005</v>
      </c>
      <c r="BY283" s="597">
        <f t="shared" si="49"/>
        <v>5348873.3699999992</v>
      </c>
      <c r="BZ283" s="597">
        <f t="shared" si="49"/>
        <v>2092466.5699999998</v>
      </c>
      <c r="CA283" s="597">
        <f t="shared" si="49"/>
        <v>866566.63</v>
      </c>
      <c r="CB283" s="597">
        <f t="shared" si="49"/>
        <v>1001072.88</v>
      </c>
      <c r="CC283" s="597">
        <f>SUM(CC252:CC282)</f>
        <v>387481428.74999994</v>
      </c>
    </row>
    <row r="284" spans="1:81" s="577" customFormat="1" ht="25.5" customHeight="1">
      <c r="A284" s="574" t="s">
        <v>6821</v>
      </c>
      <c r="B284" s="549" t="s">
        <v>33</v>
      </c>
      <c r="C284" s="550" t="s">
        <v>34</v>
      </c>
      <c r="D284" s="551">
        <v>51130</v>
      </c>
      <c r="E284" s="579" t="s">
        <v>915</v>
      </c>
      <c r="F284" s="552" t="s">
        <v>311</v>
      </c>
      <c r="G284" s="553" t="s">
        <v>1128</v>
      </c>
      <c r="H284" s="554">
        <v>0</v>
      </c>
      <c r="I284" s="578">
        <v>0</v>
      </c>
      <c r="J284" s="578">
        <v>0</v>
      </c>
      <c r="K284" s="578">
        <v>0</v>
      </c>
      <c r="L284" s="578">
        <v>0</v>
      </c>
      <c r="M284" s="578">
        <v>0</v>
      </c>
      <c r="N284" s="578">
        <v>0</v>
      </c>
      <c r="O284" s="578">
        <v>0</v>
      </c>
      <c r="P284" s="578">
        <v>0</v>
      </c>
      <c r="Q284" s="578">
        <v>0</v>
      </c>
      <c r="R284" s="578">
        <v>0</v>
      </c>
      <c r="S284" s="578">
        <v>0</v>
      </c>
      <c r="T284" s="578">
        <v>0</v>
      </c>
      <c r="U284" s="578">
        <v>0</v>
      </c>
      <c r="V284" s="578">
        <v>0</v>
      </c>
      <c r="W284" s="578">
        <v>0</v>
      </c>
      <c r="X284" s="578">
        <v>0</v>
      </c>
      <c r="Y284" s="578">
        <v>720</v>
      </c>
      <c r="Z284" s="578">
        <v>14140</v>
      </c>
      <c r="AA284" s="578">
        <v>0</v>
      </c>
      <c r="AB284" s="578">
        <v>0</v>
      </c>
      <c r="AC284" s="578">
        <v>0</v>
      </c>
      <c r="AD284" s="578">
        <v>0</v>
      </c>
      <c r="AE284" s="578">
        <v>0</v>
      </c>
      <c r="AF284" s="578">
        <v>0</v>
      </c>
      <c r="AG284" s="578">
        <v>0</v>
      </c>
      <c r="AH284" s="578">
        <v>0</v>
      </c>
      <c r="AI284" s="578">
        <v>0</v>
      </c>
      <c r="AJ284" s="578">
        <v>0</v>
      </c>
      <c r="AK284" s="578">
        <v>0</v>
      </c>
      <c r="AL284" s="578">
        <v>0</v>
      </c>
      <c r="AM284" s="578">
        <v>0</v>
      </c>
      <c r="AN284" s="578">
        <v>0</v>
      </c>
      <c r="AO284" s="578">
        <v>0</v>
      </c>
      <c r="AP284" s="578">
        <v>0</v>
      </c>
      <c r="AQ284" s="578">
        <v>0</v>
      </c>
      <c r="AR284" s="578">
        <v>0</v>
      </c>
      <c r="AS284" s="578">
        <v>0</v>
      </c>
      <c r="AT284" s="578">
        <v>0</v>
      </c>
      <c r="AU284" s="578">
        <v>16420</v>
      </c>
      <c r="AV284" s="578">
        <v>0</v>
      </c>
      <c r="AW284" s="578">
        <v>0</v>
      </c>
      <c r="AX284" s="578">
        <v>0</v>
      </c>
      <c r="AY284" s="578">
        <v>0</v>
      </c>
      <c r="AZ284" s="578">
        <v>0</v>
      </c>
      <c r="BA284" s="578">
        <v>0</v>
      </c>
      <c r="BB284" s="578">
        <v>0</v>
      </c>
      <c r="BC284" s="578">
        <v>0</v>
      </c>
      <c r="BD284" s="578">
        <v>0</v>
      </c>
      <c r="BE284" s="578">
        <v>0</v>
      </c>
      <c r="BF284" s="578">
        <v>0</v>
      </c>
      <c r="BG284" s="578">
        <v>0</v>
      </c>
      <c r="BH284" s="578">
        <v>50000</v>
      </c>
      <c r="BI284" s="578">
        <v>0</v>
      </c>
      <c r="BJ284" s="578">
        <v>0</v>
      </c>
      <c r="BK284" s="578">
        <v>0</v>
      </c>
      <c r="BL284" s="578">
        <v>0</v>
      </c>
      <c r="BM284" s="578">
        <v>0</v>
      </c>
      <c r="BN284" s="578">
        <v>0</v>
      </c>
      <c r="BO284" s="578">
        <v>0</v>
      </c>
      <c r="BP284" s="578">
        <v>0</v>
      </c>
      <c r="BQ284" s="578">
        <v>880</v>
      </c>
      <c r="BR284" s="578">
        <v>0</v>
      </c>
      <c r="BS284" s="578">
        <v>480</v>
      </c>
      <c r="BT284" s="578">
        <v>0</v>
      </c>
      <c r="BU284" s="578">
        <v>0</v>
      </c>
      <c r="BV284" s="578">
        <v>0</v>
      </c>
      <c r="BW284" s="578">
        <v>0</v>
      </c>
      <c r="BX284" s="578">
        <v>0</v>
      </c>
      <c r="BY284" s="578">
        <v>0</v>
      </c>
      <c r="BZ284" s="578">
        <v>0</v>
      </c>
      <c r="CA284" s="578">
        <v>0</v>
      </c>
      <c r="CB284" s="578">
        <v>0</v>
      </c>
      <c r="CC284" s="555">
        <f t="shared" si="47"/>
        <v>82640</v>
      </c>
    </row>
    <row r="285" spans="1:81" s="577" customFormat="1" ht="25.5" customHeight="1">
      <c r="A285" s="574" t="s">
        <v>6821</v>
      </c>
      <c r="B285" s="549" t="s">
        <v>33</v>
      </c>
      <c r="C285" s="550" t="s">
        <v>34</v>
      </c>
      <c r="D285" s="551">
        <v>51130</v>
      </c>
      <c r="E285" s="579" t="s">
        <v>915</v>
      </c>
      <c r="F285" s="552" t="s">
        <v>1121</v>
      </c>
      <c r="G285" s="553" t="s">
        <v>6849</v>
      </c>
      <c r="H285" s="554">
        <v>44830</v>
      </c>
      <c r="I285" s="578">
        <v>17600</v>
      </c>
      <c r="J285" s="578">
        <v>0</v>
      </c>
      <c r="K285" s="578">
        <v>18120</v>
      </c>
      <c r="L285" s="578">
        <v>5920</v>
      </c>
      <c r="M285" s="578">
        <v>0</v>
      </c>
      <c r="N285" s="578">
        <v>0</v>
      </c>
      <c r="O285" s="578">
        <v>0</v>
      </c>
      <c r="P285" s="578">
        <v>0</v>
      </c>
      <c r="Q285" s="578">
        <v>0</v>
      </c>
      <c r="R285" s="578">
        <v>1920</v>
      </c>
      <c r="S285" s="578">
        <v>0</v>
      </c>
      <c r="T285" s="578">
        <v>55568</v>
      </c>
      <c r="U285" s="578">
        <v>1920</v>
      </c>
      <c r="V285" s="578">
        <v>0</v>
      </c>
      <c r="W285" s="578">
        <v>13200</v>
      </c>
      <c r="X285" s="578">
        <v>53681.4</v>
      </c>
      <c r="Y285" s="578">
        <v>7040</v>
      </c>
      <c r="Z285" s="578">
        <v>489850</v>
      </c>
      <c r="AA285" s="578">
        <v>19920</v>
      </c>
      <c r="AB285" s="578">
        <v>17329</v>
      </c>
      <c r="AC285" s="578">
        <v>2720</v>
      </c>
      <c r="AD285" s="578">
        <v>0</v>
      </c>
      <c r="AE285" s="578">
        <v>0</v>
      </c>
      <c r="AF285" s="578">
        <v>56700</v>
      </c>
      <c r="AG285" s="578">
        <v>0</v>
      </c>
      <c r="AH285" s="578">
        <v>1280</v>
      </c>
      <c r="AI285" s="578">
        <v>203580</v>
      </c>
      <c r="AJ285" s="578">
        <v>5760</v>
      </c>
      <c r="AK285" s="578">
        <v>0</v>
      </c>
      <c r="AL285" s="578">
        <v>0</v>
      </c>
      <c r="AM285" s="578">
        <v>0</v>
      </c>
      <c r="AN285" s="578">
        <v>0</v>
      </c>
      <c r="AO285" s="578">
        <v>0</v>
      </c>
      <c r="AP285" s="578">
        <v>0</v>
      </c>
      <c r="AQ285" s="578">
        <v>960</v>
      </c>
      <c r="AR285" s="578">
        <v>0</v>
      </c>
      <c r="AS285" s="578">
        <v>5280</v>
      </c>
      <c r="AT285" s="578">
        <v>2320</v>
      </c>
      <c r="AU285" s="578">
        <v>83840</v>
      </c>
      <c r="AV285" s="578">
        <v>0</v>
      </c>
      <c r="AW285" s="578">
        <v>11400</v>
      </c>
      <c r="AX285" s="578">
        <v>0</v>
      </c>
      <c r="AY285" s="578">
        <v>3810</v>
      </c>
      <c r="AZ285" s="578">
        <v>2160</v>
      </c>
      <c r="BA285" s="578">
        <v>3520</v>
      </c>
      <c r="BB285" s="578">
        <v>324324</v>
      </c>
      <c r="BC285" s="578">
        <v>4640</v>
      </c>
      <c r="BD285" s="578">
        <v>45080</v>
      </c>
      <c r="BE285" s="578">
        <v>0</v>
      </c>
      <c r="BF285" s="578">
        <v>0</v>
      </c>
      <c r="BG285" s="578">
        <v>0</v>
      </c>
      <c r="BH285" s="578">
        <v>44720</v>
      </c>
      <c r="BI285" s="578">
        <v>8560</v>
      </c>
      <c r="BJ285" s="578">
        <v>2308</v>
      </c>
      <c r="BK285" s="578">
        <v>480</v>
      </c>
      <c r="BL285" s="578">
        <v>2080</v>
      </c>
      <c r="BM285" s="578">
        <v>43708</v>
      </c>
      <c r="BN285" s="578">
        <v>132932</v>
      </c>
      <c r="BO285" s="578">
        <v>18172</v>
      </c>
      <c r="BP285" s="578">
        <v>24310</v>
      </c>
      <c r="BQ285" s="578">
        <v>3480</v>
      </c>
      <c r="BR285" s="578">
        <v>0</v>
      </c>
      <c r="BS285" s="578">
        <v>5760</v>
      </c>
      <c r="BT285" s="578">
        <v>198760</v>
      </c>
      <c r="BU285" s="578">
        <v>4560</v>
      </c>
      <c r="BV285" s="578">
        <v>0</v>
      </c>
      <c r="BW285" s="578">
        <v>12320</v>
      </c>
      <c r="BX285" s="578">
        <v>43640</v>
      </c>
      <c r="BY285" s="578">
        <v>55584</v>
      </c>
      <c r="BZ285" s="578">
        <v>13800</v>
      </c>
      <c r="CA285" s="578">
        <v>1280</v>
      </c>
      <c r="CB285" s="578">
        <v>3200</v>
      </c>
      <c r="CC285" s="555">
        <f t="shared" si="47"/>
        <v>2123926.4</v>
      </c>
    </row>
    <row r="286" spans="1:81" s="577" customFormat="1" ht="25.5" customHeight="1">
      <c r="A286" s="574" t="s">
        <v>6821</v>
      </c>
      <c r="B286" s="549" t="s">
        <v>33</v>
      </c>
      <c r="C286" s="550" t="s">
        <v>34</v>
      </c>
      <c r="D286" s="551">
        <v>51130</v>
      </c>
      <c r="E286" s="579" t="s">
        <v>915</v>
      </c>
      <c r="F286" s="552" t="s">
        <v>312</v>
      </c>
      <c r="G286" s="553" t="s">
        <v>6850</v>
      </c>
      <c r="H286" s="554">
        <v>0</v>
      </c>
      <c r="I286" s="578">
        <v>0</v>
      </c>
      <c r="J286" s="578">
        <v>0</v>
      </c>
      <c r="K286" s="578">
        <v>0</v>
      </c>
      <c r="L286" s="578">
        <v>0</v>
      </c>
      <c r="M286" s="578">
        <v>0</v>
      </c>
      <c r="N286" s="578">
        <v>0</v>
      </c>
      <c r="O286" s="578">
        <v>0</v>
      </c>
      <c r="P286" s="578">
        <v>0</v>
      </c>
      <c r="Q286" s="578">
        <v>0</v>
      </c>
      <c r="R286" s="578">
        <v>0</v>
      </c>
      <c r="S286" s="578">
        <v>0</v>
      </c>
      <c r="T286" s="578">
        <v>0</v>
      </c>
      <c r="U286" s="578">
        <v>0</v>
      </c>
      <c r="V286" s="578">
        <v>0</v>
      </c>
      <c r="W286" s="578">
        <v>0</v>
      </c>
      <c r="X286" s="578">
        <v>0</v>
      </c>
      <c r="Y286" s="578">
        <v>5100</v>
      </c>
      <c r="Z286" s="578">
        <v>75474.039999999994</v>
      </c>
      <c r="AA286" s="578">
        <v>0</v>
      </c>
      <c r="AB286" s="578">
        <v>0</v>
      </c>
      <c r="AC286" s="578">
        <v>0</v>
      </c>
      <c r="AD286" s="578">
        <v>0</v>
      </c>
      <c r="AE286" s="578">
        <v>0</v>
      </c>
      <c r="AF286" s="578">
        <v>0</v>
      </c>
      <c r="AG286" s="578">
        <v>0</v>
      </c>
      <c r="AH286" s="578">
        <v>0</v>
      </c>
      <c r="AI286" s="578">
        <v>0</v>
      </c>
      <c r="AJ286" s="578">
        <v>0</v>
      </c>
      <c r="AK286" s="578">
        <v>0</v>
      </c>
      <c r="AL286" s="578">
        <v>0</v>
      </c>
      <c r="AM286" s="578">
        <v>0</v>
      </c>
      <c r="AN286" s="578">
        <v>0</v>
      </c>
      <c r="AO286" s="578">
        <v>0</v>
      </c>
      <c r="AP286" s="578">
        <v>0</v>
      </c>
      <c r="AQ286" s="578">
        <v>0</v>
      </c>
      <c r="AR286" s="578">
        <v>0</v>
      </c>
      <c r="AS286" s="578">
        <v>0</v>
      </c>
      <c r="AT286" s="578">
        <v>0</v>
      </c>
      <c r="AU286" s="578">
        <v>34200</v>
      </c>
      <c r="AV286" s="578">
        <v>0</v>
      </c>
      <c r="AW286" s="578">
        <v>0</v>
      </c>
      <c r="AX286" s="578">
        <v>0</v>
      </c>
      <c r="AY286" s="578">
        <v>0</v>
      </c>
      <c r="AZ286" s="578">
        <v>0</v>
      </c>
      <c r="BA286" s="578">
        <v>0</v>
      </c>
      <c r="BB286" s="578">
        <v>0</v>
      </c>
      <c r="BC286" s="578">
        <v>0</v>
      </c>
      <c r="BD286" s="578">
        <v>0</v>
      </c>
      <c r="BE286" s="578">
        <v>0</v>
      </c>
      <c r="BF286" s="578">
        <v>0</v>
      </c>
      <c r="BG286" s="578">
        <v>0</v>
      </c>
      <c r="BH286" s="578">
        <v>0</v>
      </c>
      <c r="BI286" s="578">
        <v>0</v>
      </c>
      <c r="BJ286" s="578">
        <v>0</v>
      </c>
      <c r="BK286" s="578">
        <v>0</v>
      </c>
      <c r="BL286" s="578">
        <v>0</v>
      </c>
      <c r="BM286" s="578">
        <v>0</v>
      </c>
      <c r="BN286" s="578">
        <v>0</v>
      </c>
      <c r="BO286" s="578">
        <v>0</v>
      </c>
      <c r="BP286" s="578">
        <v>0</v>
      </c>
      <c r="BQ286" s="578">
        <v>4350</v>
      </c>
      <c r="BR286" s="578">
        <v>0</v>
      </c>
      <c r="BS286" s="578">
        <v>4350</v>
      </c>
      <c r="BT286" s="578">
        <v>0</v>
      </c>
      <c r="BU286" s="578">
        <v>0</v>
      </c>
      <c r="BV286" s="578">
        <v>0</v>
      </c>
      <c r="BW286" s="578">
        <v>0</v>
      </c>
      <c r="BX286" s="578">
        <v>0</v>
      </c>
      <c r="BY286" s="578">
        <v>0</v>
      </c>
      <c r="BZ286" s="578">
        <v>0</v>
      </c>
      <c r="CA286" s="578">
        <v>0</v>
      </c>
      <c r="CB286" s="578">
        <v>0</v>
      </c>
      <c r="CC286" s="555">
        <f t="shared" si="47"/>
        <v>123474.04</v>
      </c>
    </row>
    <row r="287" spans="1:81" s="577" customFormat="1" ht="25.5" customHeight="1">
      <c r="A287" s="574" t="s">
        <v>6821</v>
      </c>
      <c r="B287" s="549" t="s">
        <v>33</v>
      </c>
      <c r="C287" s="550" t="s">
        <v>34</v>
      </c>
      <c r="D287" s="551">
        <v>51120</v>
      </c>
      <c r="E287" s="579" t="s">
        <v>917</v>
      </c>
      <c r="F287" s="552" t="s">
        <v>1126</v>
      </c>
      <c r="G287" s="553" t="s">
        <v>6851</v>
      </c>
      <c r="H287" s="554">
        <v>94710</v>
      </c>
      <c r="I287" s="578">
        <v>14405</v>
      </c>
      <c r="J287" s="578">
        <v>0</v>
      </c>
      <c r="K287" s="578">
        <v>0</v>
      </c>
      <c r="L287" s="578">
        <v>0</v>
      </c>
      <c r="M287" s="578">
        <v>0</v>
      </c>
      <c r="N287" s="578">
        <v>0</v>
      </c>
      <c r="O287" s="578">
        <v>0</v>
      </c>
      <c r="P287" s="578">
        <v>0</v>
      </c>
      <c r="Q287" s="578">
        <v>0</v>
      </c>
      <c r="R287" s="578">
        <v>0</v>
      </c>
      <c r="S287" s="578">
        <v>0</v>
      </c>
      <c r="T287" s="578">
        <v>37850</v>
      </c>
      <c r="U287" s="578">
        <v>2900</v>
      </c>
      <c r="V287" s="578">
        <v>14699</v>
      </c>
      <c r="W287" s="578">
        <v>0</v>
      </c>
      <c r="X287" s="578">
        <v>51722.75</v>
      </c>
      <c r="Y287" s="578">
        <v>27100</v>
      </c>
      <c r="Z287" s="578">
        <v>613967.93000000005</v>
      </c>
      <c r="AA287" s="578">
        <v>253900</v>
      </c>
      <c r="AB287" s="578">
        <v>25690</v>
      </c>
      <c r="AC287" s="578">
        <v>10855</v>
      </c>
      <c r="AD287" s="578">
        <v>0</v>
      </c>
      <c r="AE287" s="578">
        <v>0</v>
      </c>
      <c r="AF287" s="578">
        <v>67115</v>
      </c>
      <c r="AG287" s="578">
        <v>0</v>
      </c>
      <c r="AH287" s="578">
        <v>3450</v>
      </c>
      <c r="AI287" s="578">
        <v>180880</v>
      </c>
      <c r="AJ287" s="578">
        <v>40600</v>
      </c>
      <c r="AK287" s="578">
        <v>0</v>
      </c>
      <c r="AL287" s="578">
        <v>0</v>
      </c>
      <c r="AM287" s="578">
        <v>0</v>
      </c>
      <c r="AN287" s="578">
        <v>0</v>
      </c>
      <c r="AO287" s="578">
        <v>0</v>
      </c>
      <c r="AP287" s="578">
        <v>0</v>
      </c>
      <c r="AQ287" s="578">
        <v>25500</v>
      </c>
      <c r="AR287" s="578">
        <v>0</v>
      </c>
      <c r="AS287" s="578">
        <v>23943.43</v>
      </c>
      <c r="AT287" s="578">
        <v>17850</v>
      </c>
      <c r="AU287" s="578">
        <v>126016</v>
      </c>
      <c r="AV287" s="578">
        <v>0</v>
      </c>
      <c r="AW287" s="578">
        <v>0</v>
      </c>
      <c r="AX287" s="578">
        <v>0</v>
      </c>
      <c r="AY287" s="578">
        <v>0</v>
      </c>
      <c r="AZ287" s="578">
        <v>12650</v>
      </c>
      <c r="BA287" s="578">
        <v>0</v>
      </c>
      <c r="BB287" s="578">
        <v>234000</v>
      </c>
      <c r="BC287" s="578">
        <v>24875.75</v>
      </c>
      <c r="BD287" s="578">
        <v>36292</v>
      </c>
      <c r="BE287" s="578">
        <v>0</v>
      </c>
      <c r="BF287" s="578">
        <v>0</v>
      </c>
      <c r="BG287" s="578">
        <v>3300</v>
      </c>
      <c r="BH287" s="578">
        <v>55391.44</v>
      </c>
      <c r="BI287" s="578">
        <v>30983.279999999999</v>
      </c>
      <c r="BJ287" s="578">
        <v>0</v>
      </c>
      <c r="BK287" s="578">
        <v>0</v>
      </c>
      <c r="BL287" s="578">
        <v>650</v>
      </c>
      <c r="BM287" s="578">
        <v>54738</v>
      </c>
      <c r="BN287" s="578">
        <v>210617.74</v>
      </c>
      <c r="BO287" s="578">
        <v>5000</v>
      </c>
      <c r="BP287" s="578">
        <v>15748</v>
      </c>
      <c r="BQ287" s="578">
        <v>20499</v>
      </c>
      <c r="BR287" s="578">
        <v>0</v>
      </c>
      <c r="BS287" s="578">
        <v>9850</v>
      </c>
      <c r="BT287" s="578">
        <v>124540</v>
      </c>
      <c r="BU287" s="578">
        <v>32600</v>
      </c>
      <c r="BV287" s="578">
        <v>0</v>
      </c>
      <c r="BW287" s="578">
        <v>23900</v>
      </c>
      <c r="BX287" s="578">
        <v>71750</v>
      </c>
      <c r="BY287" s="578">
        <v>48806</v>
      </c>
      <c r="BZ287" s="578">
        <v>13720</v>
      </c>
      <c r="CA287" s="578">
        <v>5600</v>
      </c>
      <c r="CB287" s="578">
        <v>9855</v>
      </c>
      <c r="CC287" s="555">
        <f t="shared" si="47"/>
        <v>2678520.3200000003</v>
      </c>
    </row>
    <row r="288" spans="1:81" s="577" customFormat="1" ht="25.5" customHeight="1">
      <c r="A288" s="574" t="s">
        <v>6821</v>
      </c>
      <c r="B288" s="549" t="s">
        <v>33</v>
      </c>
      <c r="C288" s="550" t="s">
        <v>34</v>
      </c>
      <c r="D288" s="551">
        <v>51120</v>
      </c>
      <c r="E288" s="579" t="s">
        <v>917</v>
      </c>
      <c r="F288" s="552" t="s">
        <v>313</v>
      </c>
      <c r="G288" s="553" t="s">
        <v>6852</v>
      </c>
      <c r="H288" s="554">
        <v>0</v>
      </c>
      <c r="I288" s="578">
        <v>0</v>
      </c>
      <c r="J288" s="578">
        <v>2000</v>
      </c>
      <c r="K288" s="578">
        <v>0</v>
      </c>
      <c r="L288" s="578">
        <v>1655</v>
      </c>
      <c r="M288" s="578">
        <v>0</v>
      </c>
      <c r="N288" s="578">
        <v>0</v>
      </c>
      <c r="O288" s="578">
        <v>3192</v>
      </c>
      <c r="P288" s="578">
        <v>0</v>
      </c>
      <c r="Q288" s="578">
        <v>0</v>
      </c>
      <c r="R288" s="578">
        <v>0</v>
      </c>
      <c r="S288" s="578">
        <v>0</v>
      </c>
      <c r="T288" s="578">
        <v>0</v>
      </c>
      <c r="U288" s="578">
        <v>0</v>
      </c>
      <c r="V288" s="578">
        <v>0</v>
      </c>
      <c r="W288" s="578">
        <v>0</v>
      </c>
      <c r="X288" s="578">
        <v>0</v>
      </c>
      <c r="Y288" s="578">
        <v>1560</v>
      </c>
      <c r="Z288" s="578">
        <v>364932</v>
      </c>
      <c r="AA288" s="578">
        <v>0</v>
      </c>
      <c r="AB288" s="578">
        <v>0</v>
      </c>
      <c r="AC288" s="578">
        <v>0</v>
      </c>
      <c r="AD288" s="578">
        <v>0</v>
      </c>
      <c r="AE288" s="578">
        <v>0</v>
      </c>
      <c r="AF288" s="578">
        <v>0</v>
      </c>
      <c r="AG288" s="578">
        <v>0</v>
      </c>
      <c r="AH288" s="578">
        <v>0</v>
      </c>
      <c r="AI288" s="578">
        <v>0</v>
      </c>
      <c r="AJ288" s="578">
        <v>0</v>
      </c>
      <c r="AK288" s="578">
        <v>0</v>
      </c>
      <c r="AL288" s="578">
        <v>0</v>
      </c>
      <c r="AM288" s="578">
        <v>0</v>
      </c>
      <c r="AN288" s="578">
        <v>0</v>
      </c>
      <c r="AO288" s="578">
        <v>0</v>
      </c>
      <c r="AP288" s="578">
        <v>0</v>
      </c>
      <c r="AQ288" s="578">
        <v>0</v>
      </c>
      <c r="AR288" s="578">
        <v>0</v>
      </c>
      <c r="AS288" s="578">
        <v>0</v>
      </c>
      <c r="AT288" s="578">
        <v>0</v>
      </c>
      <c r="AU288" s="578">
        <v>65410</v>
      </c>
      <c r="AV288" s="578">
        <v>0</v>
      </c>
      <c r="AW288" s="578">
        <v>0</v>
      </c>
      <c r="AX288" s="578">
        <v>0</v>
      </c>
      <c r="AY288" s="578">
        <v>0</v>
      </c>
      <c r="AZ288" s="578">
        <v>3541</v>
      </c>
      <c r="BA288" s="578">
        <v>0</v>
      </c>
      <c r="BB288" s="578">
        <v>0</v>
      </c>
      <c r="BC288" s="578">
        <v>0</v>
      </c>
      <c r="BD288" s="578">
        <v>0</v>
      </c>
      <c r="BE288" s="578">
        <v>0</v>
      </c>
      <c r="BF288" s="578">
        <v>0</v>
      </c>
      <c r="BG288" s="578">
        <v>0</v>
      </c>
      <c r="BH288" s="578">
        <v>0</v>
      </c>
      <c r="BI288" s="578">
        <v>0</v>
      </c>
      <c r="BJ288" s="578">
        <v>0</v>
      </c>
      <c r="BK288" s="578">
        <v>14400</v>
      </c>
      <c r="BL288" s="578">
        <v>0</v>
      </c>
      <c r="BM288" s="578">
        <v>0</v>
      </c>
      <c r="BN288" s="578">
        <v>0</v>
      </c>
      <c r="BO288" s="578">
        <v>0</v>
      </c>
      <c r="BP288" s="578">
        <v>0</v>
      </c>
      <c r="BQ288" s="578">
        <v>0</v>
      </c>
      <c r="BR288" s="578">
        <v>0</v>
      </c>
      <c r="BS288" s="578">
        <v>1000</v>
      </c>
      <c r="BT288" s="578">
        <v>0</v>
      </c>
      <c r="BU288" s="578">
        <v>0</v>
      </c>
      <c r="BV288" s="578">
        <v>0</v>
      </c>
      <c r="BW288" s="578">
        <v>0</v>
      </c>
      <c r="BX288" s="578">
        <v>0</v>
      </c>
      <c r="BY288" s="578">
        <v>0</v>
      </c>
      <c r="BZ288" s="578">
        <v>0</v>
      </c>
      <c r="CA288" s="578">
        <v>0</v>
      </c>
      <c r="CB288" s="578">
        <v>0</v>
      </c>
      <c r="CC288" s="555">
        <f t="shared" si="47"/>
        <v>457690</v>
      </c>
    </row>
    <row r="289" spans="1:81" s="577" customFormat="1" ht="25.5" customHeight="1">
      <c r="A289" s="574" t="s">
        <v>6821</v>
      </c>
      <c r="B289" s="549" t="s">
        <v>33</v>
      </c>
      <c r="C289" s="550" t="s">
        <v>34</v>
      </c>
      <c r="D289" s="551">
        <v>51120</v>
      </c>
      <c r="E289" s="579" t="s">
        <v>917</v>
      </c>
      <c r="F289" s="552" t="s">
        <v>1127</v>
      </c>
      <c r="G289" s="553" t="s">
        <v>6853</v>
      </c>
      <c r="H289" s="554">
        <v>104703.5</v>
      </c>
      <c r="I289" s="578">
        <v>35799</v>
      </c>
      <c r="J289" s="578">
        <v>34318.550000000003</v>
      </c>
      <c r="K289" s="578">
        <v>32320</v>
      </c>
      <c r="L289" s="578">
        <v>11845</v>
      </c>
      <c r="M289" s="578">
        <v>0</v>
      </c>
      <c r="N289" s="578">
        <v>48525</v>
      </c>
      <c r="O289" s="578">
        <v>1200</v>
      </c>
      <c r="P289" s="578">
        <v>1776.48</v>
      </c>
      <c r="Q289" s="578">
        <v>39605</v>
      </c>
      <c r="R289" s="578">
        <v>3785</v>
      </c>
      <c r="S289" s="578">
        <v>0</v>
      </c>
      <c r="T289" s="578">
        <v>156497</v>
      </c>
      <c r="U289" s="578">
        <v>3111</v>
      </c>
      <c r="V289" s="578">
        <v>90156</v>
      </c>
      <c r="W289" s="578">
        <v>0</v>
      </c>
      <c r="X289" s="578">
        <v>19600</v>
      </c>
      <c r="Y289" s="578">
        <v>11949</v>
      </c>
      <c r="Z289" s="578">
        <v>427647.45</v>
      </c>
      <c r="AA289" s="578">
        <v>43104.9</v>
      </c>
      <c r="AB289" s="578">
        <v>17525</v>
      </c>
      <c r="AC289" s="578">
        <v>10825</v>
      </c>
      <c r="AD289" s="578">
        <v>9905</v>
      </c>
      <c r="AE289" s="578">
        <v>0</v>
      </c>
      <c r="AF289" s="578">
        <v>198740</v>
      </c>
      <c r="AG289" s="578">
        <v>94948.07</v>
      </c>
      <c r="AH289" s="578">
        <v>760</v>
      </c>
      <c r="AI289" s="578">
        <v>382778</v>
      </c>
      <c r="AJ289" s="578">
        <v>30620</v>
      </c>
      <c r="AK289" s="578">
        <v>0</v>
      </c>
      <c r="AL289" s="578">
        <v>0</v>
      </c>
      <c r="AM289" s="578">
        <v>0</v>
      </c>
      <c r="AN289" s="578">
        <v>0</v>
      </c>
      <c r="AO289" s="578">
        <v>0</v>
      </c>
      <c r="AP289" s="578">
        <v>12080</v>
      </c>
      <c r="AQ289" s="578">
        <v>0</v>
      </c>
      <c r="AR289" s="578">
        <v>0</v>
      </c>
      <c r="AS289" s="578">
        <v>6222</v>
      </c>
      <c r="AT289" s="578">
        <v>4731</v>
      </c>
      <c r="AU289" s="578">
        <v>98761</v>
      </c>
      <c r="AV289" s="578">
        <v>0</v>
      </c>
      <c r="AW289" s="578">
        <v>1300</v>
      </c>
      <c r="AX289" s="578">
        <v>0</v>
      </c>
      <c r="AY289" s="578">
        <v>4790</v>
      </c>
      <c r="AZ289" s="578">
        <v>75842</v>
      </c>
      <c r="BA289" s="578">
        <v>95554</v>
      </c>
      <c r="BB289" s="578">
        <v>130856</v>
      </c>
      <c r="BC289" s="578">
        <v>67457</v>
      </c>
      <c r="BD289" s="578">
        <v>26832.36</v>
      </c>
      <c r="BE289" s="578">
        <v>0</v>
      </c>
      <c r="BF289" s="578">
        <v>27148</v>
      </c>
      <c r="BG289" s="578">
        <v>3348</v>
      </c>
      <c r="BH289" s="578">
        <v>35565.56</v>
      </c>
      <c r="BI289" s="578">
        <v>25590</v>
      </c>
      <c r="BJ289" s="578">
        <v>6938</v>
      </c>
      <c r="BK289" s="578">
        <v>37196.44</v>
      </c>
      <c r="BL289" s="578">
        <v>10392</v>
      </c>
      <c r="BM289" s="578">
        <v>29070</v>
      </c>
      <c r="BN289" s="578">
        <v>174174.45</v>
      </c>
      <c r="BO289" s="578">
        <v>0</v>
      </c>
      <c r="BP289" s="578">
        <v>0</v>
      </c>
      <c r="BQ289" s="578">
        <v>2490</v>
      </c>
      <c r="BR289" s="578">
        <v>0</v>
      </c>
      <c r="BS289" s="578">
        <v>22115</v>
      </c>
      <c r="BT289" s="578">
        <v>70620</v>
      </c>
      <c r="BU289" s="578">
        <v>6188</v>
      </c>
      <c r="BV289" s="578">
        <v>27902.28</v>
      </c>
      <c r="BW289" s="578">
        <v>112431</v>
      </c>
      <c r="BX289" s="578">
        <v>64061</v>
      </c>
      <c r="BY289" s="578">
        <v>103794</v>
      </c>
      <c r="BZ289" s="578">
        <v>2400</v>
      </c>
      <c r="CA289" s="578">
        <v>17597.599999999999</v>
      </c>
      <c r="CB289" s="578">
        <v>3488</v>
      </c>
      <c r="CC289" s="555">
        <f t="shared" si="47"/>
        <v>3118978.64</v>
      </c>
    </row>
    <row r="290" spans="1:81" s="577" customFormat="1" ht="25.5" customHeight="1">
      <c r="A290" s="574" t="s">
        <v>6816</v>
      </c>
      <c r="B290" s="549" t="s">
        <v>33</v>
      </c>
      <c r="C290" s="550" t="s">
        <v>34</v>
      </c>
      <c r="D290" s="551">
        <v>51120</v>
      </c>
      <c r="E290" s="563" t="s">
        <v>917</v>
      </c>
      <c r="F290" s="552" t="s">
        <v>314</v>
      </c>
      <c r="G290" s="553" t="s">
        <v>315</v>
      </c>
      <c r="H290" s="554">
        <v>57088243.020000003</v>
      </c>
      <c r="I290" s="578">
        <v>609250</v>
      </c>
      <c r="J290" s="578">
        <v>793464</v>
      </c>
      <c r="K290" s="578">
        <v>0</v>
      </c>
      <c r="L290" s="578">
        <v>2022840</v>
      </c>
      <c r="M290" s="578">
        <v>0</v>
      </c>
      <c r="N290" s="578">
        <v>25924765.34</v>
      </c>
      <c r="O290" s="578">
        <v>109580</v>
      </c>
      <c r="P290" s="578">
        <v>0</v>
      </c>
      <c r="Q290" s="578">
        <v>4256092.01</v>
      </c>
      <c r="R290" s="578">
        <v>166375</v>
      </c>
      <c r="S290" s="578">
        <v>1484894.12</v>
      </c>
      <c r="T290" s="578">
        <v>443350</v>
      </c>
      <c r="U290" s="578">
        <v>0</v>
      </c>
      <c r="V290" s="578">
        <v>0</v>
      </c>
      <c r="W290" s="578">
        <v>0</v>
      </c>
      <c r="X290" s="578">
        <v>0</v>
      </c>
      <c r="Y290" s="578">
        <v>557925.5</v>
      </c>
      <c r="Z290" s="578">
        <v>0</v>
      </c>
      <c r="AA290" s="578">
        <v>912105.7</v>
      </c>
      <c r="AB290" s="578">
        <v>1323170</v>
      </c>
      <c r="AC290" s="578">
        <v>2283417</v>
      </c>
      <c r="AD290" s="578">
        <v>3365653.8</v>
      </c>
      <c r="AE290" s="578">
        <v>0</v>
      </c>
      <c r="AF290" s="578">
        <v>0</v>
      </c>
      <c r="AG290" s="578">
        <v>3295918.4</v>
      </c>
      <c r="AH290" s="578">
        <v>0</v>
      </c>
      <c r="AI290" s="578">
        <v>0</v>
      </c>
      <c r="AJ290" s="578">
        <v>110570</v>
      </c>
      <c r="AK290" s="578">
        <v>50655</v>
      </c>
      <c r="AL290" s="578">
        <v>577133</v>
      </c>
      <c r="AM290" s="578">
        <v>1011922</v>
      </c>
      <c r="AN290" s="578">
        <v>277690</v>
      </c>
      <c r="AO290" s="578">
        <v>0</v>
      </c>
      <c r="AP290" s="578">
        <v>512820</v>
      </c>
      <c r="AQ290" s="578">
        <v>0</v>
      </c>
      <c r="AR290" s="578">
        <v>534311.5</v>
      </c>
      <c r="AS290" s="578">
        <v>199600</v>
      </c>
      <c r="AT290" s="578">
        <v>940800</v>
      </c>
      <c r="AU290" s="578">
        <v>1918860</v>
      </c>
      <c r="AV290" s="578">
        <v>0</v>
      </c>
      <c r="AW290" s="578">
        <v>0</v>
      </c>
      <c r="AX290" s="578">
        <v>0</v>
      </c>
      <c r="AY290" s="578">
        <v>108500</v>
      </c>
      <c r="AZ290" s="578">
        <v>103192</v>
      </c>
      <c r="BA290" s="578">
        <v>154000</v>
      </c>
      <c r="BB290" s="578">
        <v>8501529.1799999997</v>
      </c>
      <c r="BC290" s="578">
        <v>17300</v>
      </c>
      <c r="BD290" s="578">
        <v>63980</v>
      </c>
      <c r="BE290" s="578">
        <v>0</v>
      </c>
      <c r="BF290" s="578">
        <v>1087602.1599999999</v>
      </c>
      <c r="BG290" s="578">
        <v>830250</v>
      </c>
      <c r="BH290" s="578">
        <v>0</v>
      </c>
      <c r="BI290" s="578">
        <v>0</v>
      </c>
      <c r="BJ290" s="578">
        <v>689055.5</v>
      </c>
      <c r="BK290" s="578">
        <v>356283</v>
      </c>
      <c r="BL290" s="578">
        <v>141000</v>
      </c>
      <c r="BM290" s="578">
        <v>0</v>
      </c>
      <c r="BN290" s="578">
        <v>2076639.2</v>
      </c>
      <c r="BO290" s="578">
        <v>203849.12</v>
      </c>
      <c r="BP290" s="578">
        <v>55589</v>
      </c>
      <c r="BQ290" s="578">
        <v>45000</v>
      </c>
      <c r="BR290" s="578">
        <v>0</v>
      </c>
      <c r="BS290" s="578">
        <v>751572.5</v>
      </c>
      <c r="BT290" s="578">
        <v>7334095.5999999996</v>
      </c>
      <c r="BU290" s="578">
        <v>1068161.8</v>
      </c>
      <c r="BV290" s="578">
        <v>40991.699999999997</v>
      </c>
      <c r="BW290" s="578">
        <v>0</v>
      </c>
      <c r="BX290" s="578">
        <v>0</v>
      </c>
      <c r="BY290" s="578">
        <v>0</v>
      </c>
      <c r="BZ290" s="578">
        <v>207865</v>
      </c>
      <c r="CA290" s="578">
        <v>0</v>
      </c>
      <c r="CB290" s="578">
        <v>50000</v>
      </c>
      <c r="CC290" s="555">
        <f t="shared" si="47"/>
        <v>134657861.15000001</v>
      </c>
    </row>
    <row r="291" spans="1:81" s="577" customFormat="1" ht="25.5" customHeight="1">
      <c r="A291" s="574" t="s">
        <v>6816</v>
      </c>
      <c r="B291" s="549" t="s">
        <v>33</v>
      </c>
      <c r="C291" s="550" t="s">
        <v>34</v>
      </c>
      <c r="D291" s="551">
        <v>51120</v>
      </c>
      <c r="E291" s="563" t="s">
        <v>917</v>
      </c>
      <c r="F291" s="552" t="s">
        <v>316</v>
      </c>
      <c r="G291" s="553" t="s">
        <v>317</v>
      </c>
      <c r="H291" s="554">
        <v>1231174.45</v>
      </c>
      <c r="I291" s="578">
        <v>504723.3</v>
      </c>
      <c r="J291" s="578">
        <v>941493</v>
      </c>
      <c r="K291" s="578">
        <v>74561</v>
      </c>
      <c r="L291" s="578">
        <v>232664</v>
      </c>
      <c r="M291" s="578">
        <v>0</v>
      </c>
      <c r="N291" s="578">
        <v>0</v>
      </c>
      <c r="O291" s="578">
        <v>48187</v>
      </c>
      <c r="P291" s="578">
        <v>0</v>
      </c>
      <c r="Q291" s="578">
        <v>1359874.15</v>
      </c>
      <c r="R291" s="578">
        <v>40430</v>
      </c>
      <c r="S291" s="578">
        <v>152354.9</v>
      </c>
      <c r="T291" s="578">
        <v>0</v>
      </c>
      <c r="U291" s="578">
        <v>0</v>
      </c>
      <c r="V291" s="578">
        <v>12305</v>
      </c>
      <c r="W291" s="578">
        <v>116036.3</v>
      </c>
      <c r="X291" s="578">
        <v>113243</v>
      </c>
      <c r="Y291" s="578">
        <v>107769</v>
      </c>
      <c r="Z291" s="578">
        <v>0</v>
      </c>
      <c r="AA291" s="578">
        <v>57397.2</v>
      </c>
      <c r="AB291" s="578">
        <v>36729.5</v>
      </c>
      <c r="AC291" s="578">
        <v>892312.5</v>
      </c>
      <c r="AD291" s="578">
        <v>24900</v>
      </c>
      <c r="AE291" s="578">
        <v>19700</v>
      </c>
      <c r="AF291" s="578">
        <v>61386</v>
      </c>
      <c r="AG291" s="578">
        <v>0</v>
      </c>
      <c r="AH291" s="578">
        <v>0</v>
      </c>
      <c r="AI291" s="578">
        <v>465320</v>
      </c>
      <c r="AJ291" s="578">
        <v>52600.01</v>
      </c>
      <c r="AK291" s="578">
        <v>2200</v>
      </c>
      <c r="AL291" s="578">
        <v>65800</v>
      </c>
      <c r="AM291" s="578">
        <v>96245.2</v>
      </c>
      <c r="AN291" s="578">
        <v>46925</v>
      </c>
      <c r="AO291" s="578">
        <v>76800</v>
      </c>
      <c r="AP291" s="578">
        <v>37700</v>
      </c>
      <c r="AQ291" s="578">
        <v>51400</v>
      </c>
      <c r="AR291" s="578">
        <v>155200</v>
      </c>
      <c r="AS291" s="578">
        <v>130560</v>
      </c>
      <c r="AT291" s="578">
        <v>13370</v>
      </c>
      <c r="AU291" s="578">
        <v>120375.2</v>
      </c>
      <c r="AV291" s="578">
        <v>25600</v>
      </c>
      <c r="AW291" s="578">
        <v>65940</v>
      </c>
      <c r="AX291" s="578">
        <v>30900</v>
      </c>
      <c r="AY291" s="578">
        <v>9542.7000000000007</v>
      </c>
      <c r="AZ291" s="578">
        <v>53665</v>
      </c>
      <c r="BA291" s="578">
        <v>821</v>
      </c>
      <c r="BB291" s="578">
        <v>1424968.5</v>
      </c>
      <c r="BC291" s="578">
        <v>0</v>
      </c>
      <c r="BD291" s="578">
        <v>5000</v>
      </c>
      <c r="BE291" s="578">
        <v>48635.9</v>
      </c>
      <c r="BF291" s="578">
        <v>3000</v>
      </c>
      <c r="BG291" s="578">
        <v>29440</v>
      </c>
      <c r="BH291" s="578">
        <v>2500</v>
      </c>
      <c r="BI291" s="578">
        <v>0</v>
      </c>
      <c r="BJ291" s="578">
        <v>37400</v>
      </c>
      <c r="BK291" s="578">
        <v>53750</v>
      </c>
      <c r="BL291" s="578">
        <v>14313</v>
      </c>
      <c r="BM291" s="578">
        <v>1103504</v>
      </c>
      <c r="BN291" s="578">
        <v>303025</v>
      </c>
      <c r="BO291" s="578">
        <v>0</v>
      </c>
      <c r="BP291" s="578">
        <v>0</v>
      </c>
      <c r="BQ291" s="578">
        <v>490</v>
      </c>
      <c r="BR291" s="578">
        <v>248225</v>
      </c>
      <c r="BS291" s="578">
        <v>1500</v>
      </c>
      <c r="BT291" s="578">
        <v>924152.07</v>
      </c>
      <c r="BU291" s="578">
        <v>84682.45</v>
      </c>
      <c r="BV291" s="578">
        <v>59058.5</v>
      </c>
      <c r="BW291" s="578">
        <v>97160</v>
      </c>
      <c r="BX291" s="578">
        <v>0</v>
      </c>
      <c r="BY291" s="578">
        <v>5000</v>
      </c>
      <c r="BZ291" s="578">
        <v>58790.5</v>
      </c>
      <c r="CA291" s="578">
        <v>35550</v>
      </c>
      <c r="CB291" s="578">
        <v>20000</v>
      </c>
      <c r="CC291" s="555">
        <f t="shared" si="47"/>
        <v>12088349.33</v>
      </c>
    </row>
    <row r="292" spans="1:81" s="577" customFormat="1" ht="25.5" customHeight="1">
      <c r="A292" s="574" t="s">
        <v>6816</v>
      </c>
      <c r="B292" s="549" t="s">
        <v>33</v>
      </c>
      <c r="C292" s="550" t="s">
        <v>34</v>
      </c>
      <c r="D292" s="551">
        <v>51120</v>
      </c>
      <c r="E292" s="563" t="s">
        <v>917</v>
      </c>
      <c r="F292" s="552" t="s">
        <v>318</v>
      </c>
      <c r="G292" s="553" t="s">
        <v>319</v>
      </c>
      <c r="H292" s="554">
        <v>443611.92</v>
      </c>
      <c r="I292" s="578">
        <v>320852.68</v>
      </c>
      <c r="J292" s="578">
        <v>335281.12</v>
      </c>
      <c r="K292" s="578">
        <v>107447.29</v>
      </c>
      <c r="L292" s="578">
        <v>6071</v>
      </c>
      <c r="M292" s="578">
        <v>137115</v>
      </c>
      <c r="N292" s="578">
        <v>40515.760000000002</v>
      </c>
      <c r="O292" s="578">
        <v>148259.24</v>
      </c>
      <c r="P292" s="578">
        <v>120990.87</v>
      </c>
      <c r="Q292" s="578">
        <v>356039.34</v>
      </c>
      <c r="R292" s="578">
        <v>228515.67</v>
      </c>
      <c r="S292" s="578">
        <v>212696.92</v>
      </c>
      <c r="T292" s="578">
        <v>412633.68</v>
      </c>
      <c r="U292" s="578">
        <v>198485.55</v>
      </c>
      <c r="V292" s="578">
        <v>80788.800000000003</v>
      </c>
      <c r="W292" s="578">
        <v>162225.85</v>
      </c>
      <c r="X292" s="578">
        <v>445888.78</v>
      </c>
      <c r="Y292" s="578">
        <v>111915.14</v>
      </c>
      <c r="Z292" s="578">
        <v>0</v>
      </c>
      <c r="AA292" s="578">
        <v>132691</v>
      </c>
      <c r="AB292" s="578">
        <v>186768.71</v>
      </c>
      <c r="AC292" s="578">
        <v>267083.03000000003</v>
      </c>
      <c r="AD292" s="578">
        <v>187512.66</v>
      </c>
      <c r="AE292" s="578">
        <v>210637.5</v>
      </c>
      <c r="AF292" s="578">
        <v>106719</v>
      </c>
      <c r="AG292" s="578">
        <v>394992.88</v>
      </c>
      <c r="AH292" s="578">
        <v>127298.55</v>
      </c>
      <c r="AI292" s="578">
        <v>716324.99</v>
      </c>
      <c r="AJ292" s="578">
        <v>171525.79</v>
      </c>
      <c r="AK292" s="578">
        <v>73465.89</v>
      </c>
      <c r="AL292" s="578">
        <v>121595</v>
      </c>
      <c r="AM292" s="578">
        <v>74687.520000000004</v>
      </c>
      <c r="AN292" s="578">
        <v>271920</v>
      </c>
      <c r="AO292" s="578">
        <v>155803.53</v>
      </c>
      <c r="AP292" s="578">
        <v>131543.70000000001</v>
      </c>
      <c r="AQ292" s="578">
        <v>448568.04</v>
      </c>
      <c r="AR292" s="578">
        <v>272247.24</v>
      </c>
      <c r="AS292" s="578">
        <v>180790.7</v>
      </c>
      <c r="AT292" s="578">
        <v>64350</v>
      </c>
      <c r="AU292" s="578">
        <v>286508.12</v>
      </c>
      <c r="AV292" s="578">
        <v>350650.79</v>
      </c>
      <c r="AW292" s="578">
        <v>75977.73</v>
      </c>
      <c r="AX292" s="578">
        <v>83409.039999999994</v>
      </c>
      <c r="AY292" s="578">
        <v>122027.53</v>
      </c>
      <c r="AZ292" s="578">
        <v>31080.06</v>
      </c>
      <c r="BA292" s="578">
        <v>32090</v>
      </c>
      <c r="BB292" s="578">
        <v>228505.5</v>
      </c>
      <c r="BC292" s="578">
        <v>636729.59999999998</v>
      </c>
      <c r="BD292" s="578">
        <v>73052.2</v>
      </c>
      <c r="BE292" s="578">
        <v>307206.25</v>
      </c>
      <c r="BF292" s="578">
        <v>219207.76</v>
      </c>
      <c r="BG292" s="578">
        <v>192205.25</v>
      </c>
      <c r="BH292" s="578">
        <v>258288.56</v>
      </c>
      <c r="BI292" s="578">
        <v>254429.28</v>
      </c>
      <c r="BJ292" s="578">
        <v>38683.19</v>
      </c>
      <c r="BK292" s="578">
        <v>39835.089999999997</v>
      </c>
      <c r="BL292" s="578">
        <v>51872.9</v>
      </c>
      <c r="BM292" s="578">
        <v>613137.82999999996</v>
      </c>
      <c r="BN292" s="578">
        <v>513358.81</v>
      </c>
      <c r="BO292" s="578">
        <v>149008.29999999999</v>
      </c>
      <c r="BP292" s="578">
        <v>64238.27</v>
      </c>
      <c r="BQ292" s="578">
        <v>182213</v>
      </c>
      <c r="BR292" s="578">
        <v>344039.97</v>
      </c>
      <c r="BS292" s="578">
        <v>245668.58</v>
      </c>
      <c r="BT292" s="578">
        <v>464101.15</v>
      </c>
      <c r="BU292" s="578">
        <v>197633.3</v>
      </c>
      <c r="BV292" s="578">
        <v>220215.9</v>
      </c>
      <c r="BW292" s="578">
        <v>259553.7</v>
      </c>
      <c r="BX292" s="578">
        <v>233822.14</v>
      </c>
      <c r="BY292" s="578">
        <v>317686.49</v>
      </c>
      <c r="BZ292" s="578">
        <v>269046.08</v>
      </c>
      <c r="CA292" s="578">
        <v>126733.72</v>
      </c>
      <c r="CB292" s="578">
        <v>109218.24000000001</v>
      </c>
      <c r="CC292" s="555">
        <f t="shared" si="47"/>
        <v>15757294.67</v>
      </c>
    </row>
    <row r="293" spans="1:81" s="577" customFormat="1" ht="25.5" customHeight="1">
      <c r="A293" s="574" t="s">
        <v>6816</v>
      </c>
      <c r="B293" s="549" t="s">
        <v>33</v>
      </c>
      <c r="C293" s="550" t="s">
        <v>34</v>
      </c>
      <c r="D293" s="551">
        <v>51120</v>
      </c>
      <c r="E293" s="563" t="s">
        <v>917</v>
      </c>
      <c r="F293" s="552" t="s">
        <v>320</v>
      </c>
      <c r="G293" s="553" t="s">
        <v>321</v>
      </c>
      <c r="H293" s="554">
        <v>0</v>
      </c>
      <c r="I293" s="578">
        <v>50333.75</v>
      </c>
      <c r="J293" s="578">
        <v>48685</v>
      </c>
      <c r="K293" s="578">
        <v>99617</v>
      </c>
      <c r="L293" s="578">
        <v>0</v>
      </c>
      <c r="M293" s="578">
        <v>0</v>
      </c>
      <c r="N293" s="578">
        <v>1500</v>
      </c>
      <c r="O293" s="578">
        <v>0</v>
      </c>
      <c r="P293" s="578">
        <v>0</v>
      </c>
      <c r="Q293" s="578">
        <v>676639</v>
      </c>
      <c r="R293" s="578">
        <v>15000</v>
      </c>
      <c r="S293" s="578">
        <v>8090</v>
      </c>
      <c r="T293" s="578">
        <v>81855</v>
      </c>
      <c r="U293" s="578">
        <v>3745</v>
      </c>
      <c r="V293" s="578">
        <v>0</v>
      </c>
      <c r="W293" s="578">
        <v>0</v>
      </c>
      <c r="X293" s="578">
        <v>4600</v>
      </c>
      <c r="Y293" s="578">
        <v>0</v>
      </c>
      <c r="Z293" s="578">
        <v>0</v>
      </c>
      <c r="AA293" s="578">
        <v>44057.25</v>
      </c>
      <c r="AB293" s="578">
        <v>0</v>
      </c>
      <c r="AC293" s="578">
        <v>32081</v>
      </c>
      <c r="AD293" s="578">
        <v>0</v>
      </c>
      <c r="AE293" s="578">
        <v>0</v>
      </c>
      <c r="AF293" s="578">
        <v>9647.1200000000008</v>
      </c>
      <c r="AG293" s="578">
        <v>0</v>
      </c>
      <c r="AH293" s="578">
        <v>0</v>
      </c>
      <c r="AI293" s="578">
        <v>0</v>
      </c>
      <c r="AJ293" s="578">
        <v>0</v>
      </c>
      <c r="AK293" s="578">
        <v>4800</v>
      </c>
      <c r="AL293" s="578">
        <v>105427</v>
      </c>
      <c r="AM293" s="578">
        <v>0</v>
      </c>
      <c r="AN293" s="578">
        <v>82800</v>
      </c>
      <c r="AO293" s="578">
        <v>53254.05</v>
      </c>
      <c r="AP293" s="578">
        <v>2300</v>
      </c>
      <c r="AQ293" s="578">
        <v>34200</v>
      </c>
      <c r="AR293" s="578">
        <v>12000</v>
      </c>
      <c r="AS293" s="578">
        <v>137238.20000000001</v>
      </c>
      <c r="AT293" s="578">
        <v>37343</v>
      </c>
      <c r="AU293" s="578">
        <v>950</v>
      </c>
      <c r="AV293" s="578">
        <v>0</v>
      </c>
      <c r="AW293" s="578">
        <v>0</v>
      </c>
      <c r="AX293" s="578">
        <v>70000</v>
      </c>
      <c r="AY293" s="578">
        <v>7629</v>
      </c>
      <c r="AZ293" s="578">
        <v>0</v>
      </c>
      <c r="BA293" s="578">
        <v>0</v>
      </c>
      <c r="BB293" s="578">
        <v>0</v>
      </c>
      <c r="BC293" s="578">
        <v>8900</v>
      </c>
      <c r="BD293" s="578">
        <v>267850.76</v>
      </c>
      <c r="BE293" s="578">
        <v>45550</v>
      </c>
      <c r="BF293" s="578">
        <v>0</v>
      </c>
      <c r="BG293" s="578">
        <v>0</v>
      </c>
      <c r="BH293" s="578">
        <v>5353.5</v>
      </c>
      <c r="BI293" s="578">
        <v>0</v>
      </c>
      <c r="BJ293" s="578">
        <v>0</v>
      </c>
      <c r="BK293" s="578">
        <v>1819</v>
      </c>
      <c r="BL293" s="578">
        <v>0</v>
      </c>
      <c r="BM293" s="578">
        <v>246164.2</v>
      </c>
      <c r="BN293" s="578">
        <v>0</v>
      </c>
      <c r="BO293" s="578">
        <v>119711.6</v>
      </c>
      <c r="BP293" s="578">
        <v>0</v>
      </c>
      <c r="BQ293" s="578">
        <v>91000</v>
      </c>
      <c r="BR293" s="578">
        <v>130435.94</v>
      </c>
      <c r="BS293" s="578">
        <v>37555.74</v>
      </c>
      <c r="BT293" s="578">
        <v>25057.8</v>
      </c>
      <c r="BU293" s="578">
        <v>137547.99</v>
      </c>
      <c r="BV293" s="578">
        <v>72760</v>
      </c>
      <c r="BW293" s="578">
        <v>180200</v>
      </c>
      <c r="BX293" s="578">
        <v>0</v>
      </c>
      <c r="BY293" s="578">
        <v>6800</v>
      </c>
      <c r="BZ293" s="578">
        <v>95176.5</v>
      </c>
      <c r="CA293" s="578">
        <v>6890</v>
      </c>
      <c r="CB293" s="578">
        <v>19260</v>
      </c>
      <c r="CC293" s="555">
        <f t="shared" si="47"/>
        <v>3121824.4000000004</v>
      </c>
    </row>
    <row r="294" spans="1:81" s="577" customFormat="1" ht="25.5" customHeight="1">
      <c r="A294" s="574" t="s">
        <v>6816</v>
      </c>
      <c r="B294" s="549" t="s">
        <v>33</v>
      </c>
      <c r="C294" s="550" t="s">
        <v>34</v>
      </c>
      <c r="D294" s="551">
        <v>51120</v>
      </c>
      <c r="E294" s="563" t="s">
        <v>917</v>
      </c>
      <c r="F294" s="552" t="s">
        <v>322</v>
      </c>
      <c r="G294" s="553" t="s">
        <v>323</v>
      </c>
      <c r="H294" s="554">
        <v>37888.5</v>
      </c>
      <c r="I294" s="578">
        <v>0</v>
      </c>
      <c r="J294" s="578">
        <v>0</v>
      </c>
      <c r="K294" s="578">
        <v>0</v>
      </c>
      <c r="L294" s="578">
        <v>0</v>
      </c>
      <c r="M294" s="578">
        <v>0</v>
      </c>
      <c r="N294" s="578">
        <v>0</v>
      </c>
      <c r="O294" s="578">
        <v>6800</v>
      </c>
      <c r="P294" s="578">
        <v>0</v>
      </c>
      <c r="Q294" s="578">
        <v>0</v>
      </c>
      <c r="R294" s="578">
        <v>0</v>
      </c>
      <c r="S294" s="578">
        <v>7050</v>
      </c>
      <c r="T294" s="578">
        <v>0</v>
      </c>
      <c r="U294" s="578">
        <v>0</v>
      </c>
      <c r="V294" s="578">
        <v>0</v>
      </c>
      <c r="W294" s="578">
        <v>0</v>
      </c>
      <c r="X294" s="578">
        <v>15570</v>
      </c>
      <c r="Y294" s="578">
        <v>0</v>
      </c>
      <c r="Z294" s="578">
        <v>0</v>
      </c>
      <c r="AA294" s="578">
        <v>0</v>
      </c>
      <c r="AB294" s="578">
        <v>1230.5</v>
      </c>
      <c r="AC294" s="578">
        <v>0</v>
      </c>
      <c r="AD294" s="578">
        <v>0</v>
      </c>
      <c r="AE294" s="578">
        <v>0</v>
      </c>
      <c r="AF294" s="578">
        <v>0</v>
      </c>
      <c r="AG294" s="578">
        <v>0</v>
      </c>
      <c r="AH294" s="578">
        <v>0</v>
      </c>
      <c r="AI294" s="578">
        <v>8400</v>
      </c>
      <c r="AJ294" s="578">
        <v>2000</v>
      </c>
      <c r="AK294" s="578">
        <v>0</v>
      </c>
      <c r="AL294" s="578">
        <v>0</v>
      </c>
      <c r="AM294" s="578">
        <v>2520</v>
      </c>
      <c r="AN294" s="578">
        <v>0</v>
      </c>
      <c r="AO294" s="578">
        <v>4000</v>
      </c>
      <c r="AP294" s="578">
        <v>2450</v>
      </c>
      <c r="AQ294" s="578">
        <v>1200</v>
      </c>
      <c r="AR294" s="578">
        <v>4970</v>
      </c>
      <c r="AS294" s="578">
        <v>16970</v>
      </c>
      <c r="AT294" s="578">
        <v>0</v>
      </c>
      <c r="AU294" s="578">
        <v>14350</v>
      </c>
      <c r="AV294" s="578">
        <v>30600</v>
      </c>
      <c r="AW294" s="578">
        <v>0</v>
      </c>
      <c r="AX294" s="578">
        <v>6756</v>
      </c>
      <c r="AY294" s="578">
        <v>6300</v>
      </c>
      <c r="AZ294" s="578">
        <v>0</v>
      </c>
      <c r="BA294" s="578">
        <v>0</v>
      </c>
      <c r="BB294" s="578">
        <v>0</v>
      </c>
      <c r="BC294" s="578">
        <v>0</v>
      </c>
      <c r="BD294" s="578">
        <v>0</v>
      </c>
      <c r="BE294" s="578">
        <v>16050</v>
      </c>
      <c r="BF294" s="578">
        <v>0</v>
      </c>
      <c r="BG294" s="578">
        <v>0</v>
      </c>
      <c r="BH294" s="578">
        <v>0</v>
      </c>
      <c r="BI294" s="578">
        <v>0</v>
      </c>
      <c r="BJ294" s="578">
        <v>0</v>
      </c>
      <c r="BK294" s="578">
        <v>0</v>
      </c>
      <c r="BL294" s="578">
        <v>0</v>
      </c>
      <c r="BM294" s="578">
        <v>143972.5</v>
      </c>
      <c r="BN294" s="578">
        <v>0</v>
      </c>
      <c r="BO294" s="578">
        <v>2268.4</v>
      </c>
      <c r="BP294" s="578">
        <v>0</v>
      </c>
      <c r="BQ294" s="578">
        <v>0</v>
      </c>
      <c r="BR294" s="578">
        <v>0</v>
      </c>
      <c r="BS294" s="578">
        <v>0</v>
      </c>
      <c r="BT294" s="578">
        <v>0</v>
      </c>
      <c r="BU294" s="578">
        <v>4750</v>
      </c>
      <c r="BV294" s="578">
        <v>0</v>
      </c>
      <c r="BW294" s="578">
        <v>0</v>
      </c>
      <c r="BX294" s="578">
        <v>6150</v>
      </c>
      <c r="BY294" s="578">
        <v>4500</v>
      </c>
      <c r="BZ294" s="578">
        <v>0</v>
      </c>
      <c r="CA294" s="578">
        <v>1890</v>
      </c>
      <c r="CB294" s="578">
        <v>0</v>
      </c>
      <c r="CC294" s="555">
        <f t="shared" si="47"/>
        <v>348635.9</v>
      </c>
    </row>
    <row r="295" spans="1:81" s="577" customFormat="1" ht="25.5" customHeight="1">
      <c r="A295" s="574" t="s">
        <v>6816</v>
      </c>
      <c r="B295" s="549" t="s">
        <v>33</v>
      </c>
      <c r="C295" s="550" t="s">
        <v>34</v>
      </c>
      <c r="D295" s="551">
        <v>51100</v>
      </c>
      <c r="E295" s="563" t="s">
        <v>919</v>
      </c>
      <c r="F295" s="552" t="s">
        <v>324</v>
      </c>
      <c r="G295" s="553" t="s">
        <v>325</v>
      </c>
      <c r="H295" s="554">
        <v>6290243.4800000004</v>
      </c>
      <c r="I295" s="578">
        <v>1203522.6200000001</v>
      </c>
      <c r="J295" s="578">
        <v>2328977.69</v>
      </c>
      <c r="K295" s="578">
        <v>332294</v>
      </c>
      <c r="L295" s="578">
        <v>435976</v>
      </c>
      <c r="M295" s="578">
        <v>0</v>
      </c>
      <c r="N295" s="578">
        <v>17065860.370000001</v>
      </c>
      <c r="O295" s="578">
        <v>474143.1</v>
      </c>
      <c r="P295" s="578">
        <v>165550</v>
      </c>
      <c r="Q295" s="578">
        <v>434142.38</v>
      </c>
      <c r="R295" s="578">
        <v>211849</v>
      </c>
      <c r="S295" s="578">
        <v>440710.33</v>
      </c>
      <c r="T295" s="578">
        <v>1582924.17</v>
      </c>
      <c r="U295" s="578">
        <v>377970</v>
      </c>
      <c r="V295" s="578">
        <v>400000</v>
      </c>
      <c r="W295" s="578">
        <v>81300</v>
      </c>
      <c r="X295" s="578">
        <v>354285</v>
      </c>
      <c r="Y295" s="578">
        <v>168901</v>
      </c>
      <c r="Z295" s="578">
        <v>4555333.24</v>
      </c>
      <c r="AA295" s="578">
        <v>1672295.01</v>
      </c>
      <c r="AB295" s="578">
        <v>641715</v>
      </c>
      <c r="AC295" s="578">
        <v>2856991.51</v>
      </c>
      <c r="AD295" s="578">
        <v>73712.98</v>
      </c>
      <c r="AE295" s="578">
        <v>38085</v>
      </c>
      <c r="AF295" s="578">
        <v>631315.63</v>
      </c>
      <c r="AG295" s="578">
        <v>0</v>
      </c>
      <c r="AH295" s="578">
        <v>118458.65</v>
      </c>
      <c r="AI295" s="578">
        <v>5667184.79</v>
      </c>
      <c r="AJ295" s="578">
        <v>199120</v>
      </c>
      <c r="AK295" s="578">
        <v>318571.86</v>
      </c>
      <c r="AL295" s="578">
        <v>162286</v>
      </c>
      <c r="AM295" s="578">
        <v>45485</v>
      </c>
      <c r="AN295" s="578">
        <v>407980.96</v>
      </c>
      <c r="AO295" s="578">
        <v>289030</v>
      </c>
      <c r="AP295" s="578">
        <v>150373</v>
      </c>
      <c r="AQ295" s="578">
        <v>182403</v>
      </c>
      <c r="AR295" s="578">
        <v>240219</v>
      </c>
      <c r="AS295" s="578">
        <v>194315</v>
      </c>
      <c r="AT295" s="578">
        <v>270865</v>
      </c>
      <c r="AU295" s="578">
        <v>1270922.8999999999</v>
      </c>
      <c r="AV295" s="578">
        <v>92874</v>
      </c>
      <c r="AW295" s="578">
        <v>336431.29</v>
      </c>
      <c r="AX295" s="578">
        <v>204713</v>
      </c>
      <c r="AY295" s="578">
        <v>86804</v>
      </c>
      <c r="AZ295" s="578">
        <v>85051.57</v>
      </c>
      <c r="BA295" s="578">
        <v>228734.79</v>
      </c>
      <c r="BB295" s="578">
        <v>1717349.85</v>
      </c>
      <c r="BC295" s="578">
        <v>61778</v>
      </c>
      <c r="BD295" s="578">
        <v>225301</v>
      </c>
      <c r="BE295" s="578">
        <v>880616.62</v>
      </c>
      <c r="BF295" s="578">
        <v>144475</v>
      </c>
      <c r="BG295" s="578">
        <v>153470.96</v>
      </c>
      <c r="BH295" s="578">
        <v>543140</v>
      </c>
      <c r="BI295" s="578">
        <v>589777.26</v>
      </c>
      <c r="BJ295" s="578">
        <v>291395.77</v>
      </c>
      <c r="BK295" s="578">
        <v>27588</v>
      </c>
      <c r="BL295" s="578">
        <v>61000</v>
      </c>
      <c r="BM295" s="578">
        <v>6657479.1699999999</v>
      </c>
      <c r="BN295" s="578">
        <v>161945</v>
      </c>
      <c r="BO295" s="578">
        <v>579117.6</v>
      </c>
      <c r="BP295" s="578">
        <v>67135</v>
      </c>
      <c r="BQ295" s="578">
        <v>171205</v>
      </c>
      <c r="BR295" s="578">
        <v>530900</v>
      </c>
      <c r="BS295" s="578">
        <v>131678.46</v>
      </c>
      <c r="BT295" s="578">
        <v>4417003.51</v>
      </c>
      <c r="BU295" s="578">
        <v>201717.5</v>
      </c>
      <c r="BV295" s="578">
        <v>41185.910000000003</v>
      </c>
      <c r="BW295" s="578">
        <v>145925.75</v>
      </c>
      <c r="BX295" s="578">
        <v>179891.31</v>
      </c>
      <c r="BY295" s="578">
        <v>638358.12</v>
      </c>
      <c r="BZ295" s="578">
        <v>94533.47</v>
      </c>
      <c r="CA295" s="578">
        <v>266741</v>
      </c>
      <c r="CB295" s="578">
        <v>135474</v>
      </c>
      <c r="CC295" s="555">
        <f t="shared" si="47"/>
        <v>72486104.579999998</v>
      </c>
    </row>
    <row r="296" spans="1:81" s="577" customFormat="1" ht="25.5" customHeight="1">
      <c r="A296" s="574" t="s">
        <v>6816</v>
      </c>
      <c r="B296" s="549" t="s">
        <v>33</v>
      </c>
      <c r="C296" s="550" t="s">
        <v>34</v>
      </c>
      <c r="D296" s="551">
        <v>51100</v>
      </c>
      <c r="E296" s="563" t="s">
        <v>919</v>
      </c>
      <c r="F296" s="552" t="s">
        <v>326</v>
      </c>
      <c r="G296" s="553" t="s">
        <v>327</v>
      </c>
      <c r="H296" s="554">
        <v>0</v>
      </c>
      <c r="I296" s="578">
        <v>0</v>
      </c>
      <c r="J296" s="578">
        <v>62038.6</v>
      </c>
      <c r="K296" s="578">
        <v>8560</v>
      </c>
      <c r="L296" s="578">
        <v>0</v>
      </c>
      <c r="M296" s="578">
        <v>0</v>
      </c>
      <c r="N296" s="578">
        <v>69871</v>
      </c>
      <c r="O296" s="578">
        <v>148890.5</v>
      </c>
      <c r="P296" s="578">
        <v>0</v>
      </c>
      <c r="Q296" s="578">
        <v>67050</v>
      </c>
      <c r="R296" s="578">
        <v>28950</v>
      </c>
      <c r="S296" s="578">
        <v>0</v>
      </c>
      <c r="T296" s="578">
        <v>7730.7</v>
      </c>
      <c r="U296" s="578">
        <v>144420</v>
      </c>
      <c r="V296" s="578">
        <v>1200</v>
      </c>
      <c r="W296" s="578">
        <v>0</v>
      </c>
      <c r="X296" s="578">
        <v>31288.5</v>
      </c>
      <c r="Y296" s="578">
        <v>10680</v>
      </c>
      <c r="Z296" s="578">
        <v>0</v>
      </c>
      <c r="AA296" s="578">
        <v>18939</v>
      </c>
      <c r="AB296" s="578">
        <v>11663</v>
      </c>
      <c r="AC296" s="578">
        <v>70806.5</v>
      </c>
      <c r="AD296" s="578">
        <v>6794.5</v>
      </c>
      <c r="AE296" s="578">
        <v>0</v>
      </c>
      <c r="AF296" s="578">
        <v>9400</v>
      </c>
      <c r="AG296" s="578">
        <v>535</v>
      </c>
      <c r="AH296" s="578">
        <v>4900</v>
      </c>
      <c r="AI296" s="578">
        <v>2500</v>
      </c>
      <c r="AJ296" s="578">
        <v>420</v>
      </c>
      <c r="AK296" s="578">
        <v>3900</v>
      </c>
      <c r="AL296" s="578">
        <v>2750</v>
      </c>
      <c r="AM296" s="578">
        <v>550</v>
      </c>
      <c r="AN296" s="578">
        <v>0</v>
      </c>
      <c r="AO296" s="578">
        <v>13350</v>
      </c>
      <c r="AP296" s="578">
        <v>7772</v>
      </c>
      <c r="AQ296" s="578">
        <v>89300</v>
      </c>
      <c r="AR296" s="578">
        <v>0</v>
      </c>
      <c r="AS296" s="578">
        <v>15143</v>
      </c>
      <c r="AT296" s="578">
        <v>0</v>
      </c>
      <c r="AU296" s="578">
        <v>0</v>
      </c>
      <c r="AV296" s="578">
        <v>41597</v>
      </c>
      <c r="AW296" s="578">
        <v>2342</v>
      </c>
      <c r="AX296" s="578">
        <v>6368</v>
      </c>
      <c r="AY296" s="578">
        <v>1891</v>
      </c>
      <c r="AZ296" s="578">
        <v>10676</v>
      </c>
      <c r="BA296" s="578">
        <v>0</v>
      </c>
      <c r="BB296" s="578">
        <v>1375000</v>
      </c>
      <c r="BC296" s="578">
        <v>5930</v>
      </c>
      <c r="BD296" s="578">
        <v>1200</v>
      </c>
      <c r="BE296" s="578">
        <v>0</v>
      </c>
      <c r="BF296" s="578">
        <v>2889</v>
      </c>
      <c r="BG296" s="578">
        <v>8190</v>
      </c>
      <c r="BH296" s="578">
        <v>0</v>
      </c>
      <c r="BI296" s="578">
        <v>0</v>
      </c>
      <c r="BJ296" s="578">
        <v>0</v>
      </c>
      <c r="BK296" s="578">
        <v>0</v>
      </c>
      <c r="BL296" s="578">
        <v>0</v>
      </c>
      <c r="BM296" s="578">
        <v>78901.279999999999</v>
      </c>
      <c r="BN296" s="578">
        <v>0</v>
      </c>
      <c r="BO296" s="578">
        <v>210857</v>
      </c>
      <c r="BP296" s="578">
        <v>31750</v>
      </c>
      <c r="BQ296" s="578">
        <v>0</v>
      </c>
      <c r="BR296" s="578">
        <v>14250</v>
      </c>
      <c r="BS296" s="578">
        <v>16900</v>
      </c>
      <c r="BT296" s="578">
        <v>167401</v>
      </c>
      <c r="BU296" s="578">
        <v>12100</v>
      </c>
      <c r="BV296" s="578">
        <v>24500</v>
      </c>
      <c r="BW296" s="578">
        <v>1200</v>
      </c>
      <c r="BX296" s="578">
        <v>6089</v>
      </c>
      <c r="BY296" s="578">
        <v>0</v>
      </c>
      <c r="BZ296" s="578">
        <v>14300</v>
      </c>
      <c r="CA296" s="578">
        <v>9180</v>
      </c>
      <c r="CB296" s="578">
        <v>72880</v>
      </c>
      <c r="CC296" s="555">
        <f t="shared" si="47"/>
        <v>2955793.5799999996</v>
      </c>
    </row>
    <row r="297" spans="1:81" s="577" customFormat="1" ht="25.5" customHeight="1">
      <c r="A297" s="574" t="s">
        <v>6816</v>
      </c>
      <c r="B297" s="549" t="s">
        <v>33</v>
      </c>
      <c r="C297" s="550" t="s">
        <v>34</v>
      </c>
      <c r="D297" s="551">
        <v>51100</v>
      </c>
      <c r="E297" s="563" t="s">
        <v>919</v>
      </c>
      <c r="F297" s="552" t="s">
        <v>328</v>
      </c>
      <c r="G297" s="553" t="s">
        <v>329</v>
      </c>
      <c r="H297" s="554">
        <v>1583708.52</v>
      </c>
      <c r="I297" s="578">
        <v>456536.08</v>
      </c>
      <c r="J297" s="578">
        <v>144145.01</v>
      </c>
      <c r="K297" s="578">
        <v>38605.599999999999</v>
      </c>
      <c r="L297" s="578">
        <v>88489</v>
      </c>
      <c r="M297" s="578">
        <v>176242.6</v>
      </c>
      <c r="N297" s="578">
        <v>2910631.27</v>
      </c>
      <c r="O297" s="578">
        <v>44913.599999999999</v>
      </c>
      <c r="P297" s="578">
        <v>77040</v>
      </c>
      <c r="Q297" s="578">
        <v>124144.48</v>
      </c>
      <c r="R297" s="578">
        <v>157443.4</v>
      </c>
      <c r="S297" s="578">
        <v>705781.65</v>
      </c>
      <c r="T297" s="578">
        <v>68823.5</v>
      </c>
      <c r="U297" s="578">
        <v>117637</v>
      </c>
      <c r="V297" s="578">
        <v>0</v>
      </c>
      <c r="W297" s="578">
        <v>3450</v>
      </c>
      <c r="X297" s="578">
        <v>471245.34</v>
      </c>
      <c r="Y297" s="578">
        <v>1400</v>
      </c>
      <c r="Z297" s="578">
        <v>1981323.34</v>
      </c>
      <c r="AA297" s="578">
        <v>378036.6</v>
      </c>
      <c r="AB297" s="578">
        <v>26717.9</v>
      </c>
      <c r="AC297" s="578">
        <v>189388.9</v>
      </c>
      <c r="AD297" s="578">
        <v>94300.85</v>
      </c>
      <c r="AE297" s="578">
        <v>0</v>
      </c>
      <c r="AF297" s="578">
        <v>29222.77</v>
      </c>
      <c r="AG297" s="578">
        <v>114339.5</v>
      </c>
      <c r="AH297" s="578">
        <v>5900</v>
      </c>
      <c r="AI297" s="578">
        <v>84905.5</v>
      </c>
      <c r="AJ297" s="578">
        <v>66997.399999999994</v>
      </c>
      <c r="AK297" s="578">
        <v>48411.199999999997</v>
      </c>
      <c r="AL297" s="578">
        <v>55738.2</v>
      </c>
      <c r="AM297" s="578">
        <v>36304</v>
      </c>
      <c r="AN297" s="578">
        <v>18635</v>
      </c>
      <c r="AO297" s="578">
        <v>46620.800000000003</v>
      </c>
      <c r="AP297" s="578">
        <v>54618</v>
      </c>
      <c r="AQ297" s="578">
        <v>35008.800000000003</v>
      </c>
      <c r="AR297" s="578">
        <v>76589.8</v>
      </c>
      <c r="AS297" s="578">
        <v>85535.5</v>
      </c>
      <c r="AT297" s="578">
        <v>59740.5</v>
      </c>
      <c r="AU297" s="578">
        <v>1400</v>
      </c>
      <c r="AV297" s="578">
        <v>0</v>
      </c>
      <c r="AW297" s="578">
        <v>15259</v>
      </c>
      <c r="AX297" s="578">
        <v>14315</v>
      </c>
      <c r="AY297" s="578">
        <v>789169.5</v>
      </c>
      <c r="AZ297" s="578">
        <v>21470</v>
      </c>
      <c r="BA297" s="578">
        <v>11938.2</v>
      </c>
      <c r="BB297" s="578">
        <v>0</v>
      </c>
      <c r="BC297" s="578">
        <v>0</v>
      </c>
      <c r="BD297" s="578">
        <v>129350</v>
      </c>
      <c r="BE297" s="578">
        <v>103593.65</v>
      </c>
      <c r="BF297" s="578">
        <v>82669.399999999994</v>
      </c>
      <c r="BG297" s="578">
        <v>27606</v>
      </c>
      <c r="BH297" s="578">
        <v>0</v>
      </c>
      <c r="BI297" s="578">
        <v>221670.68</v>
      </c>
      <c r="BJ297" s="578">
        <v>60025.8</v>
      </c>
      <c r="BK297" s="578">
        <v>50390</v>
      </c>
      <c r="BL297" s="578">
        <v>74365</v>
      </c>
      <c r="BM297" s="578">
        <v>758241.24</v>
      </c>
      <c r="BN297" s="578">
        <v>697155.27</v>
      </c>
      <c r="BO297" s="578">
        <v>629312.69999999995</v>
      </c>
      <c r="BP297" s="578">
        <v>0</v>
      </c>
      <c r="BQ297" s="578">
        <v>43594</v>
      </c>
      <c r="BR297" s="578">
        <v>265849.43</v>
      </c>
      <c r="BS297" s="578">
        <v>3000</v>
      </c>
      <c r="BT297" s="578">
        <v>850130.24</v>
      </c>
      <c r="BU297" s="578">
        <v>7440</v>
      </c>
      <c r="BV297" s="578">
        <v>4800</v>
      </c>
      <c r="BW297" s="578">
        <v>156293.35999999999</v>
      </c>
      <c r="BX297" s="578">
        <v>118503.6</v>
      </c>
      <c r="BY297" s="578">
        <v>147189.29999999999</v>
      </c>
      <c r="BZ297" s="578">
        <v>0</v>
      </c>
      <c r="CA297" s="578">
        <v>0</v>
      </c>
      <c r="CB297" s="578">
        <v>0</v>
      </c>
      <c r="CC297" s="555">
        <f t="shared" si="47"/>
        <v>15943302.98</v>
      </c>
    </row>
    <row r="298" spans="1:81" s="577" customFormat="1" ht="25.5" customHeight="1">
      <c r="A298" s="574" t="s">
        <v>6816</v>
      </c>
      <c r="B298" s="549" t="s">
        <v>33</v>
      </c>
      <c r="C298" s="550" t="s">
        <v>34</v>
      </c>
      <c r="D298" s="551">
        <v>51100</v>
      </c>
      <c r="E298" s="563" t="s">
        <v>919</v>
      </c>
      <c r="F298" s="552" t="s">
        <v>330</v>
      </c>
      <c r="G298" s="553" t="s">
        <v>331</v>
      </c>
      <c r="H298" s="554">
        <v>540698.75</v>
      </c>
      <c r="I298" s="578">
        <v>111000</v>
      </c>
      <c r="J298" s="578">
        <v>256260.89</v>
      </c>
      <c r="K298" s="578">
        <v>248769</v>
      </c>
      <c r="L298" s="578">
        <v>109332.5</v>
      </c>
      <c r="M298" s="578">
        <v>0</v>
      </c>
      <c r="N298" s="578">
        <v>1758004.58</v>
      </c>
      <c r="O298" s="578">
        <v>186654.03</v>
      </c>
      <c r="P298" s="578">
        <v>0</v>
      </c>
      <c r="Q298" s="578">
        <v>104860</v>
      </c>
      <c r="R298" s="578">
        <v>0</v>
      </c>
      <c r="S298" s="578">
        <v>256960.5</v>
      </c>
      <c r="T298" s="578">
        <v>109968.5</v>
      </c>
      <c r="U298" s="578">
        <v>0</v>
      </c>
      <c r="V298" s="578">
        <v>0</v>
      </c>
      <c r="W298" s="578">
        <v>62766.63</v>
      </c>
      <c r="X298" s="578">
        <v>2640</v>
      </c>
      <c r="Y298" s="578">
        <v>0</v>
      </c>
      <c r="Z298" s="578">
        <v>1091810</v>
      </c>
      <c r="AA298" s="578">
        <v>1291522.1000000001</v>
      </c>
      <c r="AB298" s="578">
        <v>148195</v>
      </c>
      <c r="AC298" s="578">
        <v>797952.5</v>
      </c>
      <c r="AD298" s="578">
        <v>0</v>
      </c>
      <c r="AE298" s="578">
        <v>550279.17000000004</v>
      </c>
      <c r="AF298" s="578">
        <v>17120</v>
      </c>
      <c r="AG298" s="578">
        <v>0</v>
      </c>
      <c r="AH298" s="578">
        <v>8560</v>
      </c>
      <c r="AI298" s="578">
        <v>1958553.5</v>
      </c>
      <c r="AJ298" s="578">
        <v>0</v>
      </c>
      <c r="AK298" s="578">
        <v>0</v>
      </c>
      <c r="AL298" s="578">
        <v>0</v>
      </c>
      <c r="AM298" s="578">
        <v>0</v>
      </c>
      <c r="AN298" s="578">
        <v>0</v>
      </c>
      <c r="AO298" s="578">
        <v>0</v>
      </c>
      <c r="AP298" s="578">
        <v>0</v>
      </c>
      <c r="AQ298" s="578">
        <v>0</v>
      </c>
      <c r="AR298" s="578">
        <v>0</v>
      </c>
      <c r="AS298" s="578">
        <v>0</v>
      </c>
      <c r="AT298" s="578">
        <v>0</v>
      </c>
      <c r="AU298" s="578">
        <v>242533.72</v>
      </c>
      <c r="AV298" s="578">
        <v>40823</v>
      </c>
      <c r="AW298" s="578">
        <v>0</v>
      </c>
      <c r="AX298" s="578">
        <v>0</v>
      </c>
      <c r="AY298" s="578">
        <v>0</v>
      </c>
      <c r="AZ298" s="578">
        <v>0</v>
      </c>
      <c r="BA298" s="578">
        <v>0</v>
      </c>
      <c r="BB298" s="578">
        <v>431600</v>
      </c>
      <c r="BC298" s="578">
        <v>0</v>
      </c>
      <c r="BD298" s="578">
        <v>0</v>
      </c>
      <c r="BE298" s="578">
        <v>4547.5</v>
      </c>
      <c r="BF298" s="578">
        <v>0</v>
      </c>
      <c r="BG298" s="578">
        <v>25680</v>
      </c>
      <c r="BH298" s="578">
        <v>433219.73</v>
      </c>
      <c r="BI298" s="578">
        <v>0</v>
      </c>
      <c r="BJ298" s="578">
        <v>0</v>
      </c>
      <c r="BK298" s="578">
        <v>0</v>
      </c>
      <c r="BL298" s="578">
        <v>0</v>
      </c>
      <c r="BM298" s="578">
        <v>1183622.1499999999</v>
      </c>
      <c r="BN298" s="578">
        <v>135622.5</v>
      </c>
      <c r="BO298" s="578">
        <v>0</v>
      </c>
      <c r="BP298" s="578">
        <v>0</v>
      </c>
      <c r="BQ298" s="578">
        <v>0</v>
      </c>
      <c r="BR298" s="578">
        <v>0</v>
      </c>
      <c r="BS298" s="578">
        <v>0</v>
      </c>
      <c r="BT298" s="578">
        <v>0</v>
      </c>
      <c r="BU298" s="578">
        <v>0</v>
      </c>
      <c r="BV298" s="578">
        <v>0</v>
      </c>
      <c r="BW298" s="578">
        <v>35000</v>
      </c>
      <c r="BX298" s="578">
        <v>252637.7</v>
      </c>
      <c r="BY298" s="578">
        <v>850275.47</v>
      </c>
      <c r="BZ298" s="578">
        <v>0</v>
      </c>
      <c r="CA298" s="578">
        <v>0</v>
      </c>
      <c r="CB298" s="578">
        <v>0</v>
      </c>
      <c r="CC298" s="555">
        <f t="shared" si="47"/>
        <v>13247469.420000002</v>
      </c>
    </row>
    <row r="299" spans="1:81" s="577" customFormat="1" ht="25.5" customHeight="1">
      <c r="A299" s="574" t="s">
        <v>6816</v>
      </c>
      <c r="B299" s="549" t="s">
        <v>33</v>
      </c>
      <c r="C299" s="550" t="s">
        <v>34</v>
      </c>
      <c r="D299" s="551">
        <v>51100</v>
      </c>
      <c r="E299" s="563" t="s">
        <v>919</v>
      </c>
      <c r="F299" s="552" t="s">
        <v>332</v>
      </c>
      <c r="G299" s="553" t="s">
        <v>333</v>
      </c>
      <c r="H299" s="554">
        <v>0</v>
      </c>
      <c r="I299" s="554">
        <v>0</v>
      </c>
      <c r="J299" s="554">
        <v>0</v>
      </c>
      <c r="K299" s="554">
        <v>0</v>
      </c>
      <c r="L299" s="554">
        <v>0</v>
      </c>
      <c r="M299" s="554">
        <v>0</v>
      </c>
      <c r="N299" s="554">
        <v>0</v>
      </c>
      <c r="O299" s="554">
        <v>0</v>
      </c>
      <c r="P299" s="554">
        <v>51644.7</v>
      </c>
      <c r="Q299" s="554">
        <v>0</v>
      </c>
      <c r="R299" s="554">
        <v>0</v>
      </c>
      <c r="S299" s="554">
        <v>150000</v>
      </c>
      <c r="T299" s="554">
        <v>0</v>
      </c>
      <c r="U299" s="554">
        <v>373050</v>
      </c>
      <c r="V299" s="554">
        <v>0</v>
      </c>
      <c r="W299" s="554">
        <v>0</v>
      </c>
      <c r="X299" s="554">
        <v>111540</v>
      </c>
      <c r="Y299" s="554">
        <v>0</v>
      </c>
      <c r="Z299" s="554">
        <v>0</v>
      </c>
      <c r="AA299" s="554">
        <v>6000</v>
      </c>
      <c r="AB299" s="554">
        <v>0</v>
      </c>
      <c r="AC299" s="554">
        <v>160000</v>
      </c>
      <c r="AD299" s="554">
        <v>605000</v>
      </c>
      <c r="AE299" s="554">
        <v>14000</v>
      </c>
      <c r="AF299" s="554">
        <v>0</v>
      </c>
      <c r="AG299" s="554">
        <v>0</v>
      </c>
      <c r="AH299" s="554">
        <v>0</v>
      </c>
      <c r="AI299" s="554">
        <v>0</v>
      </c>
      <c r="AJ299" s="554">
        <v>0</v>
      </c>
      <c r="AK299" s="554">
        <v>0</v>
      </c>
      <c r="AL299" s="554">
        <v>36300</v>
      </c>
      <c r="AM299" s="554">
        <v>0</v>
      </c>
      <c r="AN299" s="554">
        <v>0</v>
      </c>
      <c r="AO299" s="554">
        <v>0</v>
      </c>
      <c r="AP299" s="554">
        <v>0</v>
      </c>
      <c r="AQ299" s="554">
        <v>212080</v>
      </c>
      <c r="AR299" s="554">
        <v>100000</v>
      </c>
      <c r="AS299" s="554">
        <v>99000</v>
      </c>
      <c r="AT299" s="554">
        <v>0</v>
      </c>
      <c r="AU299" s="554">
        <v>0</v>
      </c>
      <c r="AV299" s="554">
        <v>0</v>
      </c>
      <c r="AW299" s="554">
        <v>0</v>
      </c>
      <c r="AX299" s="554">
        <v>0</v>
      </c>
      <c r="AY299" s="554">
        <v>0</v>
      </c>
      <c r="AZ299" s="554">
        <v>0</v>
      </c>
      <c r="BA299" s="554">
        <v>0</v>
      </c>
      <c r="BB299" s="554">
        <v>14250</v>
      </c>
      <c r="BC299" s="554">
        <v>430089</v>
      </c>
      <c r="BD299" s="554">
        <v>0</v>
      </c>
      <c r="BE299" s="554">
        <v>0</v>
      </c>
      <c r="BF299" s="554">
        <v>0</v>
      </c>
      <c r="BG299" s="554">
        <v>0</v>
      </c>
      <c r="BH299" s="554">
        <v>0</v>
      </c>
      <c r="BI299" s="554">
        <v>154000</v>
      </c>
      <c r="BJ299" s="554">
        <v>290100</v>
      </c>
      <c r="BK299" s="554">
        <v>0</v>
      </c>
      <c r="BL299" s="554">
        <v>0</v>
      </c>
      <c r="BM299" s="554">
        <v>902484</v>
      </c>
      <c r="BN299" s="554">
        <v>0</v>
      </c>
      <c r="BO299" s="554">
        <v>0</v>
      </c>
      <c r="BP299" s="554">
        <v>0</v>
      </c>
      <c r="BQ299" s="554">
        <v>0</v>
      </c>
      <c r="BR299" s="554">
        <v>0</v>
      </c>
      <c r="BS299" s="554">
        <v>0</v>
      </c>
      <c r="BT299" s="554">
        <v>0</v>
      </c>
      <c r="BU299" s="554">
        <v>0</v>
      </c>
      <c r="BV299" s="554">
        <v>113634</v>
      </c>
      <c r="BW299" s="554">
        <v>0</v>
      </c>
      <c r="BX299" s="554">
        <v>0</v>
      </c>
      <c r="BY299" s="554">
        <v>0</v>
      </c>
      <c r="BZ299" s="554">
        <v>0</v>
      </c>
      <c r="CA299" s="554">
        <v>0</v>
      </c>
      <c r="CB299" s="554">
        <v>0</v>
      </c>
      <c r="CC299" s="555">
        <f t="shared" si="47"/>
        <v>3823171.7</v>
      </c>
    </row>
    <row r="300" spans="1:81" s="577" customFormat="1" ht="25.5" customHeight="1">
      <c r="A300" s="574" t="s">
        <v>6816</v>
      </c>
      <c r="B300" s="549" t="s">
        <v>33</v>
      </c>
      <c r="C300" s="550" t="s">
        <v>34</v>
      </c>
      <c r="D300" s="551">
        <v>51110</v>
      </c>
      <c r="E300" s="563" t="s">
        <v>921</v>
      </c>
      <c r="F300" s="552" t="s">
        <v>334</v>
      </c>
      <c r="G300" s="553" t="s">
        <v>1021</v>
      </c>
      <c r="H300" s="554">
        <v>8587861.0299999993</v>
      </c>
      <c r="I300" s="578">
        <v>152358.32999999999</v>
      </c>
      <c r="J300" s="578">
        <v>238260.17</v>
      </c>
      <c r="K300" s="578">
        <v>0</v>
      </c>
      <c r="L300" s="578">
        <v>0</v>
      </c>
      <c r="M300" s="578">
        <v>28404.31</v>
      </c>
      <c r="N300" s="578">
        <v>14221932.32</v>
      </c>
      <c r="O300" s="578">
        <v>1399237</v>
      </c>
      <c r="P300" s="578">
        <v>109312.1</v>
      </c>
      <c r="Q300" s="578">
        <v>354847</v>
      </c>
      <c r="R300" s="578">
        <v>152223.44</v>
      </c>
      <c r="S300" s="578">
        <v>221651.67</v>
      </c>
      <c r="T300" s="578">
        <v>0</v>
      </c>
      <c r="U300" s="578">
        <v>664597.31000000006</v>
      </c>
      <c r="V300" s="578">
        <v>0</v>
      </c>
      <c r="W300" s="578">
        <v>0</v>
      </c>
      <c r="X300" s="578">
        <v>104781.2</v>
      </c>
      <c r="Y300" s="578">
        <v>12815</v>
      </c>
      <c r="Z300" s="578">
        <v>3688593.87</v>
      </c>
      <c r="AA300" s="578">
        <v>786003.1</v>
      </c>
      <c r="AB300" s="578">
        <v>0</v>
      </c>
      <c r="AC300" s="578">
        <v>499450</v>
      </c>
      <c r="AD300" s="578">
        <v>205400</v>
      </c>
      <c r="AE300" s="578">
        <v>0</v>
      </c>
      <c r="AF300" s="578">
        <v>36420</v>
      </c>
      <c r="AG300" s="578">
        <v>26750</v>
      </c>
      <c r="AH300" s="578">
        <v>0</v>
      </c>
      <c r="AI300" s="578">
        <v>6023860.6799999997</v>
      </c>
      <c r="AJ300" s="578">
        <v>422033</v>
      </c>
      <c r="AK300" s="578">
        <v>0</v>
      </c>
      <c r="AL300" s="578">
        <v>300</v>
      </c>
      <c r="AM300" s="578">
        <v>0</v>
      </c>
      <c r="AN300" s="578">
        <v>41640</v>
      </c>
      <c r="AO300" s="578">
        <v>0</v>
      </c>
      <c r="AP300" s="578">
        <v>47100</v>
      </c>
      <c r="AQ300" s="578">
        <v>85600</v>
      </c>
      <c r="AR300" s="578">
        <v>3500</v>
      </c>
      <c r="AS300" s="578">
        <v>0</v>
      </c>
      <c r="AT300" s="578">
        <v>4630</v>
      </c>
      <c r="AU300" s="578">
        <v>251415</v>
      </c>
      <c r="AV300" s="578">
        <v>0</v>
      </c>
      <c r="AW300" s="578">
        <v>20000</v>
      </c>
      <c r="AX300" s="578">
        <v>0</v>
      </c>
      <c r="AY300" s="578">
        <v>15000</v>
      </c>
      <c r="AZ300" s="578">
        <v>0</v>
      </c>
      <c r="BA300" s="578">
        <v>14400</v>
      </c>
      <c r="BB300" s="578">
        <v>3195551</v>
      </c>
      <c r="BC300" s="578">
        <v>95165</v>
      </c>
      <c r="BD300" s="578">
        <v>11400</v>
      </c>
      <c r="BE300" s="578">
        <v>116067.32</v>
      </c>
      <c r="BF300" s="578">
        <v>0</v>
      </c>
      <c r="BG300" s="578">
        <v>0</v>
      </c>
      <c r="BH300" s="578">
        <v>0</v>
      </c>
      <c r="BI300" s="578">
        <v>0</v>
      </c>
      <c r="BJ300" s="578">
        <v>0</v>
      </c>
      <c r="BK300" s="578">
        <v>38306</v>
      </c>
      <c r="BL300" s="578">
        <v>0</v>
      </c>
      <c r="BM300" s="578">
        <v>2376624.98</v>
      </c>
      <c r="BN300" s="578">
        <v>64580.5</v>
      </c>
      <c r="BO300" s="578">
        <v>16595</v>
      </c>
      <c r="BP300" s="578">
        <v>0</v>
      </c>
      <c r="BQ300" s="578">
        <v>0</v>
      </c>
      <c r="BR300" s="578">
        <v>0</v>
      </c>
      <c r="BS300" s="578">
        <v>35000</v>
      </c>
      <c r="BT300" s="578">
        <v>4669487.2699999996</v>
      </c>
      <c r="BU300" s="578">
        <v>0</v>
      </c>
      <c r="BV300" s="578">
        <v>48000</v>
      </c>
      <c r="BW300" s="578">
        <v>0</v>
      </c>
      <c r="BX300" s="578">
        <v>0</v>
      </c>
      <c r="BY300" s="578">
        <v>0</v>
      </c>
      <c r="BZ300" s="578">
        <v>229098.5</v>
      </c>
      <c r="CA300" s="578">
        <v>40080</v>
      </c>
      <c r="CB300" s="578">
        <v>0</v>
      </c>
      <c r="CC300" s="555">
        <f t="shared" si="47"/>
        <v>49356332.099999994</v>
      </c>
    </row>
    <row r="301" spans="1:81" s="577" customFormat="1" ht="25.5" customHeight="1">
      <c r="A301" s="574" t="s">
        <v>6816</v>
      </c>
      <c r="B301" s="549" t="s">
        <v>33</v>
      </c>
      <c r="C301" s="550" t="s">
        <v>34</v>
      </c>
      <c r="D301" s="551">
        <v>51110</v>
      </c>
      <c r="E301" s="563" t="s">
        <v>921</v>
      </c>
      <c r="F301" s="552" t="s">
        <v>335</v>
      </c>
      <c r="G301" s="553" t="s">
        <v>336</v>
      </c>
      <c r="H301" s="554">
        <v>2020626</v>
      </c>
      <c r="I301" s="578">
        <v>41195</v>
      </c>
      <c r="J301" s="578">
        <v>669648.80000000005</v>
      </c>
      <c r="K301" s="578">
        <v>36273</v>
      </c>
      <c r="L301" s="578">
        <v>0</v>
      </c>
      <c r="M301" s="578">
        <v>0</v>
      </c>
      <c r="N301" s="578">
        <v>367108.8</v>
      </c>
      <c r="O301" s="578">
        <v>32100</v>
      </c>
      <c r="P301" s="578">
        <v>271726.5</v>
      </c>
      <c r="Q301" s="578">
        <v>0</v>
      </c>
      <c r="R301" s="578">
        <v>7400</v>
      </c>
      <c r="S301" s="578">
        <v>321472.90000000002</v>
      </c>
      <c r="T301" s="578">
        <v>506976.7</v>
      </c>
      <c r="U301" s="578">
        <v>347583.75</v>
      </c>
      <c r="V301" s="578">
        <v>0</v>
      </c>
      <c r="W301" s="578">
        <v>0</v>
      </c>
      <c r="X301" s="578">
        <v>213060</v>
      </c>
      <c r="Y301" s="578">
        <v>61900</v>
      </c>
      <c r="Z301" s="578">
        <v>533764.05000000005</v>
      </c>
      <c r="AA301" s="578">
        <v>234814.7</v>
      </c>
      <c r="AB301" s="578">
        <v>121162</v>
      </c>
      <c r="AC301" s="578">
        <v>67000</v>
      </c>
      <c r="AD301" s="578">
        <v>141120</v>
      </c>
      <c r="AE301" s="578">
        <v>97000</v>
      </c>
      <c r="AF301" s="578">
        <v>188100</v>
      </c>
      <c r="AG301" s="578">
        <v>0</v>
      </c>
      <c r="AH301" s="578">
        <v>0</v>
      </c>
      <c r="AI301" s="578">
        <v>129300</v>
      </c>
      <c r="AJ301" s="578">
        <v>500</v>
      </c>
      <c r="AK301" s="578">
        <v>49400</v>
      </c>
      <c r="AL301" s="578">
        <v>43000</v>
      </c>
      <c r="AM301" s="578">
        <v>0</v>
      </c>
      <c r="AN301" s="578">
        <v>136850</v>
      </c>
      <c r="AO301" s="578">
        <v>0</v>
      </c>
      <c r="AP301" s="578">
        <v>49700</v>
      </c>
      <c r="AQ301" s="578">
        <v>0</v>
      </c>
      <c r="AR301" s="578">
        <v>0</v>
      </c>
      <c r="AS301" s="578">
        <v>0</v>
      </c>
      <c r="AT301" s="578">
        <v>47900</v>
      </c>
      <c r="AU301" s="578">
        <v>0</v>
      </c>
      <c r="AV301" s="578">
        <v>0</v>
      </c>
      <c r="AW301" s="578">
        <v>52100</v>
      </c>
      <c r="AX301" s="578">
        <v>0</v>
      </c>
      <c r="AY301" s="578">
        <v>27800</v>
      </c>
      <c r="AZ301" s="578">
        <v>0</v>
      </c>
      <c r="BA301" s="578">
        <v>52200</v>
      </c>
      <c r="BB301" s="578">
        <v>465000</v>
      </c>
      <c r="BC301" s="578">
        <v>18400</v>
      </c>
      <c r="BD301" s="578">
        <v>228902.5</v>
      </c>
      <c r="BE301" s="578">
        <v>12091</v>
      </c>
      <c r="BF301" s="578">
        <v>0</v>
      </c>
      <c r="BG301" s="578">
        <v>44103</v>
      </c>
      <c r="BH301" s="578">
        <v>245200</v>
      </c>
      <c r="BI301" s="578">
        <v>0</v>
      </c>
      <c r="BJ301" s="578">
        <v>14200</v>
      </c>
      <c r="BK301" s="578">
        <v>27500</v>
      </c>
      <c r="BL301" s="578">
        <v>11660</v>
      </c>
      <c r="BM301" s="578">
        <v>0</v>
      </c>
      <c r="BN301" s="578">
        <v>0</v>
      </c>
      <c r="BO301" s="578">
        <v>138094.20000000001</v>
      </c>
      <c r="BP301" s="578">
        <v>41100</v>
      </c>
      <c r="BQ301" s="578">
        <v>60200</v>
      </c>
      <c r="BR301" s="578">
        <v>30200</v>
      </c>
      <c r="BS301" s="578">
        <v>133400</v>
      </c>
      <c r="BT301" s="578">
        <v>0</v>
      </c>
      <c r="BU301" s="578">
        <v>0</v>
      </c>
      <c r="BV301" s="578">
        <v>7508</v>
      </c>
      <c r="BW301" s="578">
        <v>0</v>
      </c>
      <c r="BX301" s="578">
        <v>79958</v>
      </c>
      <c r="BY301" s="578">
        <v>0</v>
      </c>
      <c r="BZ301" s="578">
        <v>140733.1</v>
      </c>
      <c r="CA301" s="578">
        <v>31700</v>
      </c>
      <c r="CB301" s="578">
        <v>0</v>
      </c>
      <c r="CC301" s="555">
        <f t="shared" si="47"/>
        <v>8598731.9999999981</v>
      </c>
    </row>
    <row r="302" spans="1:81" s="577" customFormat="1" ht="25.5" customHeight="1">
      <c r="A302" s="574" t="s">
        <v>6816</v>
      </c>
      <c r="B302" s="549" t="s">
        <v>33</v>
      </c>
      <c r="C302" s="550" t="s">
        <v>34</v>
      </c>
      <c r="D302" s="551">
        <v>51110</v>
      </c>
      <c r="E302" s="563" t="s">
        <v>921</v>
      </c>
      <c r="F302" s="552" t="s">
        <v>337</v>
      </c>
      <c r="G302" s="553" t="s">
        <v>338</v>
      </c>
      <c r="H302" s="554">
        <v>0</v>
      </c>
      <c r="I302" s="578">
        <v>13300</v>
      </c>
      <c r="J302" s="578">
        <v>0</v>
      </c>
      <c r="K302" s="578">
        <v>0</v>
      </c>
      <c r="L302" s="578">
        <v>0</v>
      </c>
      <c r="M302" s="578">
        <v>0</v>
      </c>
      <c r="N302" s="578">
        <v>0</v>
      </c>
      <c r="O302" s="578">
        <v>0</v>
      </c>
      <c r="P302" s="578">
        <v>154244</v>
      </c>
      <c r="Q302" s="578">
        <v>0</v>
      </c>
      <c r="R302" s="578">
        <v>0</v>
      </c>
      <c r="S302" s="578">
        <v>8000</v>
      </c>
      <c r="T302" s="578">
        <v>550020</v>
      </c>
      <c r="U302" s="578">
        <v>0</v>
      </c>
      <c r="V302" s="578">
        <v>0</v>
      </c>
      <c r="W302" s="578">
        <v>0</v>
      </c>
      <c r="X302" s="578">
        <v>0</v>
      </c>
      <c r="Y302" s="578">
        <v>0</v>
      </c>
      <c r="Z302" s="578">
        <v>0</v>
      </c>
      <c r="AA302" s="578">
        <v>7000</v>
      </c>
      <c r="AB302" s="578">
        <v>240280</v>
      </c>
      <c r="AC302" s="578">
        <v>0</v>
      </c>
      <c r="AD302" s="578">
        <v>85000</v>
      </c>
      <c r="AE302" s="578">
        <v>267991</v>
      </c>
      <c r="AF302" s="578">
        <v>0</v>
      </c>
      <c r="AG302" s="578">
        <v>0</v>
      </c>
      <c r="AH302" s="578">
        <v>0</v>
      </c>
      <c r="AI302" s="578">
        <v>0</v>
      </c>
      <c r="AJ302" s="578">
        <v>0</v>
      </c>
      <c r="AK302" s="578">
        <v>0</v>
      </c>
      <c r="AL302" s="578">
        <v>190040</v>
      </c>
      <c r="AM302" s="578">
        <v>2500</v>
      </c>
      <c r="AN302" s="578">
        <v>50965.56</v>
      </c>
      <c r="AO302" s="578">
        <v>0</v>
      </c>
      <c r="AP302" s="578">
        <v>0</v>
      </c>
      <c r="AQ302" s="578">
        <v>0</v>
      </c>
      <c r="AR302" s="578">
        <v>350800</v>
      </c>
      <c r="AS302" s="578">
        <v>0</v>
      </c>
      <c r="AT302" s="578">
        <v>0</v>
      </c>
      <c r="AU302" s="578">
        <v>0</v>
      </c>
      <c r="AV302" s="578">
        <v>0</v>
      </c>
      <c r="AW302" s="578">
        <v>0</v>
      </c>
      <c r="AX302" s="578">
        <v>0</v>
      </c>
      <c r="AY302" s="578">
        <v>1000</v>
      </c>
      <c r="AZ302" s="578">
        <v>2480</v>
      </c>
      <c r="BA302" s="578">
        <v>0</v>
      </c>
      <c r="BB302" s="578">
        <v>0</v>
      </c>
      <c r="BC302" s="578">
        <v>0</v>
      </c>
      <c r="BD302" s="578">
        <v>0</v>
      </c>
      <c r="BE302" s="578">
        <v>0</v>
      </c>
      <c r="BF302" s="578">
        <v>0</v>
      </c>
      <c r="BG302" s="578">
        <v>0</v>
      </c>
      <c r="BH302" s="578">
        <v>0</v>
      </c>
      <c r="BI302" s="578">
        <v>0</v>
      </c>
      <c r="BJ302" s="578">
        <v>0</v>
      </c>
      <c r="BK302" s="578">
        <v>0</v>
      </c>
      <c r="BL302" s="578">
        <v>0</v>
      </c>
      <c r="BM302" s="578">
        <v>0</v>
      </c>
      <c r="BN302" s="578">
        <v>0</v>
      </c>
      <c r="BO302" s="578">
        <v>214854.72</v>
      </c>
      <c r="BP302" s="578">
        <v>0</v>
      </c>
      <c r="BQ302" s="578">
        <v>0</v>
      </c>
      <c r="BR302" s="578">
        <v>64800</v>
      </c>
      <c r="BS302" s="578">
        <v>0</v>
      </c>
      <c r="BT302" s="578">
        <v>122270</v>
      </c>
      <c r="BU302" s="578">
        <v>0</v>
      </c>
      <c r="BV302" s="578">
        <v>0</v>
      </c>
      <c r="BW302" s="578">
        <v>0</v>
      </c>
      <c r="BX302" s="578">
        <v>0</v>
      </c>
      <c r="BY302" s="578">
        <v>0</v>
      </c>
      <c r="BZ302" s="578">
        <v>122000</v>
      </c>
      <c r="CA302" s="578">
        <v>12570</v>
      </c>
      <c r="CB302" s="578">
        <v>0</v>
      </c>
      <c r="CC302" s="555">
        <f t="shared" si="47"/>
        <v>2460115.2800000003</v>
      </c>
    </row>
    <row r="303" spans="1:81" s="577" customFormat="1" ht="25.5" customHeight="1">
      <c r="A303" s="574" t="s">
        <v>6816</v>
      </c>
      <c r="B303" s="549" t="s">
        <v>33</v>
      </c>
      <c r="C303" s="550" t="s">
        <v>34</v>
      </c>
      <c r="D303" s="551">
        <v>51110</v>
      </c>
      <c r="E303" s="563" t="s">
        <v>921</v>
      </c>
      <c r="F303" s="552" t="s">
        <v>339</v>
      </c>
      <c r="G303" s="553" t="s">
        <v>340</v>
      </c>
      <c r="H303" s="554">
        <v>4782226.5</v>
      </c>
      <c r="I303" s="578">
        <v>479719.99</v>
      </c>
      <c r="J303" s="578">
        <v>4390600</v>
      </c>
      <c r="K303" s="578">
        <v>2068200</v>
      </c>
      <c r="L303" s="578">
        <v>1083250</v>
      </c>
      <c r="M303" s="578">
        <v>0</v>
      </c>
      <c r="N303" s="578">
        <v>9880851.25</v>
      </c>
      <c r="O303" s="578">
        <v>3330800</v>
      </c>
      <c r="P303" s="578">
        <v>200776.5</v>
      </c>
      <c r="Q303" s="578">
        <v>8211783.2199999997</v>
      </c>
      <c r="R303" s="578">
        <v>1299441.2</v>
      </c>
      <c r="S303" s="578">
        <v>0</v>
      </c>
      <c r="T303" s="578">
        <v>4096000</v>
      </c>
      <c r="U303" s="578">
        <v>3233682</v>
      </c>
      <c r="V303" s="578">
        <v>74394</v>
      </c>
      <c r="W303" s="578">
        <v>2093694.92</v>
      </c>
      <c r="X303" s="578">
        <v>1211925</v>
      </c>
      <c r="Y303" s="578">
        <v>0</v>
      </c>
      <c r="Z303" s="578">
        <v>29692786.699999999</v>
      </c>
      <c r="AA303" s="578">
        <v>0</v>
      </c>
      <c r="AB303" s="578">
        <v>610780</v>
      </c>
      <c r="AC303" s="578">
        <v>99000</v>
      </c>
      <c r="AD303" s="578">
        <v>1098900</v>
      </c>
      <c r="AE303" s="578">
        <v>18500</v>
      </c>
      <c r="AF303" s="578">
        <v>0</v>
      </c>
      <c r="AG303" s="578">
        <v>938876.64</v>
      </c>
      <c r="AH303" s="578">
        <v>5600</v>
      </c>
      <c r="AI303" s="578">
        <v>24030673.16</v>
      </c>
      <c r="AJ303" s="578">
        <v>835282.36</v>
      </c>
      <c r="AK303" s="578">
        <v>486140</v>
      </c>
      <c r="AL303" s="578">
        <v>17060</v>
      </c>
      <c r="AM303" s="578">
        <v>800783.37</v>
      </c>
      <c r="AN303" s="578">
        <v>0</v>
      </c>
      <c r="AO303" s="578">
        <v>745717.09</v>
      </c>
      <c r="AP303" s="578">
        <v>0</v>
      </c>
      <c r="AQ303" s="578">
        <v>494020</v>
      </c>
      <c r="AR303" s="578">
        <v>0</v>
      </c>
      <c r="AS303" s="578">
        <v>742280</v>
      </c>
      <c r="AT303" s="578">
        <v>0</v>
      </c>
      <c r="AU303" s="578">
        <v>0</v>
      </c>
      <c r="AV303" s="578">
        <v>0</v>
      </c>
      <c r="AW303" s="578">
        <v>0</v>
      </c>
      <c r="AX303" s="578">
        <v>527670</v>
      </c>
      <c r="AY303" s="578">
        <v>0</v>
      </c>
      <c r="AZ303" s="578">
        <v>0</v>
      </c>
      <c r="BA303" s="578">
        <v>660000</v>
      </c>
      <c r="BB303" s="578">
        <v>8472999.1899999995</v>
      </c>
      <c r="BC303" s="578">
        <v>927818.18</v>
      </c>
      <c r="BD303" s="578">
        <v>0</v>
      </c>
      <c r="BE303" s="578">
        <v>88000</v>
      </c>
      <c r="BF303" s="578">
        <v>2084218.78</v>
      </c>
      <c r="BG303" s="578">
        <v>651537</v>
      </c>
      <c r="BH303" s="578">
        <v>3886384</v>
      </c>
      <c r="BI303" s="578">
        <v>1747999.97</v>
      </c>
      <c r="BJ303" s="578">
        <v>167871.71</v>
      </c>
      <c r="BK303" s="578">
        <v>0</v>
      </c>
      <c r="BL303" s="578">
        <v>76172</v>
      </c>
      <c r="BM303" s="578">
        <v>10448347.970000001</v>
      </c>
      <c r="BN303" s="578">
        <v>0</v>
      </c>
      <c r="BO303" s="578">
        <v>15600</v>
      </c>
      <c r="BP303" s="578">
        <v>0</v>
      </c>
      <c r="BQ303" s="578">
        <v>0</v>
      </c>
      <c r="BR303" s="578">
        <v>800998.2</v>
      </c>
      <c r="BS303" s="578">
        <v>159250</v>
      </c>
      <c r="BT303" s="578">
        <v>0</v>
      </c>
      <c r="BU303" s="578">
        <v>0</v>
      </c>
      <c r="BV303" s="578">
        <v>0</v>
      </c>
      <c r="BW303" s="578">
        <v>0</v>
      </c>
      <c r="BX303" s="578">
        <v>0</v>
      </c>
      <c r="BY303" s="578">
        <v>0</v>
      </c>
      <c r="BZ303" s="578">
        <v>914529</v>
      </c>
      <c r="CA303" s="578">
        <v>0</v>
      </c>
      <c r="CB303" s="578">
        <v>0</v>
      </c>
      <c r="CC303" s="555">
        <f t="shared" si="47"/>
        <v>138683139.90000001</v>
      </c>
    </row>
    <row r="304" spans="1:81" s="577" customFormat="1" ht="25.5" customHeight="1">
      <c r="A304" s="574" t="s">
        <v>6816</v>
      </c>
      <c r="B304" s="549" t="s">
        <v>33</v>
      </c>
      <c r="C304" s="550" t="s">
        <v>34</v>
      </c>
      <c r="D304" s="551">
        <v>51110</v>
      </c>
      <c r="E304" s="563" t="s">
        <v>921</v>
      </c>
      <c r="F304" s="552" t="s">
        <v>341</v>
      </c>
      <c r="G304" s="553" t="s">
        <v>342</v>
      </c>
      <c r="H304" s="554">
        <v>0</v>
      </c>
      <c r="I304" s="554">
        <v>0</v>
      </c>
      <c r="J304" s="554">
        <v>2198515</v>
      </c>
      <c r="K304" s="554">
        <v>944680</v>
      </c>
      <c r="L304" s="554">
        <v>0</v>
      </c>
      <c r="M304" s="554">
        <v>790135</v>
      </c>
      <c r="N304" s="554">
        <v>0</v>
      </c>
      <c r="O304" s="554">
        <v>0</v>
      </c>
      <c r="P304" s="554">
        <v>368720</v>
      </c>
      <c r="Q304" s="554">
        <v>0</v>
      </c>
      <c r="R304" s="554">
        <v>0</v>
      </c>
      <c r="S304" s="554">
        <v>104632</v>
      </c>
      <c r="T304" s="554">
        <v>202350</v>
      </c>
      <c r="U304" s="554">
        <v>1085815.9099999999</v>
      </c>
      <c r="V304" s="554">
        <v>207815</v>
      </c>
      <c r="W304" s="554">
        <v>1380888</v>
      </c>
      <c r="X304" s="554">
        <v>0</v>
      </c>
      <c r="Y304" s="554">
        <v>197400</v>
      </c>
      <c r="Z304" s="554">
        <v>0</v>
      </c>
      <c r="AA304" s="554">
        <v>0</v>
      </c>
      <c r="AB304" s="554">
        <v>0</v>
      </c>
      <c r="AC304" s="554">
        <v>854300</v>
      </c>
      <c r="AD304" s="554">
        <v>257050</v>
      </c>
      <c r="AE304" s="554">
        <v>0</v>
      </c>
      <c r="AF304" s="554">
        <v>0</v>
      </c>
      <c r="AG304" s="554">
        <v>61605</v>
      </c>
      <c r="AH304" s="554">
        <v>435530</v>
      </c>
      <c r="AI304" s="554">
        <v>0</v>
      </c>
      <c r="AJ304" s="554">
        <v>0</v>
      </c>
      <c r="AK304" s="554">
        <v>0</v>
      </c>
      <c r="AL304" s="554">
        <v>0</v>
      </c>
      <c r="AM304" s="554">
        <v>0</v>
      </c>
      <c r="AN304" s="554">
        <v>195450</v>
      </c>
      <c r="AO304" s="554">
        <v>0</v>
      </c>
      <c r="AP304" s="554">
        <v>0</v>
      </c>
      <c r="AQ304" s="554">
        <v>149200</v>
      </c>
      <c r="AR304" s="554">
        <v>500000</v>
      </c>
      <c r="AS304" s="554">
        <v>0</v>
      </c>
      <c r="AT304" s="554">
        <v>0</v>
      </c>
      <c r="AU304" s="554">
        <v>197450</v>
      </c>
      <c r="AV304" s="554">
        <v>0</v>
      </c>
      <c r="AW304" s="554">
        <v>22950</v>
      </c>
      <c r="AX304" s="554">
        <v>0</v>
      </c>
      <c r="AY304" s="554">
        <v>0</v>
      </c>
      <c r="AZ304" s="554">
        <v>22560</v>
      </c>
      <c r="BA304" s="554">
        <v>0</v>
      </c>
      <c r="BB304" s="554">
        <v>0</v>
      </c>
      <c r="BC304" s="554">
        <v>541632</v>
      </c>
      <c r="BD304" s="554">
        <v>3467440</v>
      </c>
      <c r="BE304" s="554">
        <v>0</v>
      </c>
      <c r="BF304" s="554">
        <v>0</v>
      </c>
      <c r="BG304" s="554">
        <v>504600</v>
      </c>
      <c r="BH304" s="554">
        <v>0</v>
      </c>
      <c r="BI304" s="554">
        <v>0</v>
      </c>
      <c r="BJ304" s="554">
        <v>0</v>
      </c>
      <c r="BK304" s="554">
        <v>482063.6</v>
      </c>
      <c r="BL304" s="554">
        <v>481905</v>
      </c>
      <c r="BM304" s="554">
        <v>0</v>
      </c>
      <c r="BN304" s="554">
        <v>0</v>
      </c>
      <c r="BO304" s="554">
        <v>178067</v>
      </c>
      <c r="BP304" s="554">
        <v>156550</v>
      </c>
      <c r="BQ304" s="554">
        <v>415500</v>
      </c>
      <c r="BR304" s="554">
        <v>0</v>
      </c>
      <c r="BS304" s="554">
        <v>9300</v>
      </c>
      <c r="BT304" s="554">
        <v>0</v>
      </c>
      <c r="BU304" s="554">
        <v>0</v>
      </c>
      <c r="BV304" s="554">
        <v>346860</v>
      </c>
      <c r="BW304" s="554">
        <v>333760</v>
      </c>
      <c r="BX304" s="554">
        <v>0</v>
      </c>
      <c r="BY304" s="554">
        <v>0</v>
      </c>
      <c r="BZ304" s="554">
        <v>1340810</v>
      </c>
      <c r="CA304" s="554">
        <v>689630</v>
      </c>
      <c r="CB304" s="554">
        <v>492300</v>
      </c>
      <c r="CC304" s="555">
        <f t="shared" si="47"/>
        <v>19617463.509999998</v>
      </c>
    </row>
    <row r="305" spans="1:81" s="577" customFormat="1" ht="25.5" customHeight="1">
      <c r="A305" s="574" t="s">
        <v>6816</v>
      </c>
      <c r="B305" s="549" t="s">
        <v>33</v>
      </c>
      <c r="C305" s="550" t="s">
        <v>34</v>
      </c>
      <c r="D305" s="551">
        <v>51110</v>
      </c>
      <c r="E305" s="563" t="s">
        <v>921</v>
      </c>
      <c r="F305" s="552" t="s">
        <v>343</v>
      </c>
      <c r="G305" s="553" t="s">
        <v>344</v>
      </c>
      <c r="H305" s="554">
        <v>144200</v>
      </c>
      <c r="I305" s="578">
        <v>0</v>
      </c>
      <c r="J305" s="578">
        <v>0</v>
      </c>
      <c r="K305" s="578">
        <v>0</v>
      </c>
      <c r="L305" s="578">
        <v>0</v>
      </c>
      <c r="M305" s="578">
        <v>0</v>
      </c>
      <c r="N305" s="578">
        <v>49220</v>
      </c>
      <c r="O305" s="578">
        <v>0</v>
      </c>
      <c r="P305" s="578">
        <v>0</v>
      </c>
      <c r="Q305" s="578">
        <v>0</v>
      </c>
      <c r="R305" s="578">
        <v>0</v>
      </c>
      <c r="S305" s="578">
        <v>0</v>
      </c>
      <c r="T305" s="578">
        <v>0</v>
      </c>
      <c r="U305" s="578">
        <v>0</v>
      </c>
      <c r="V305" s="578">
        <v>0</v>
      </c>
      <c r="W305" s="578">
        <v>0</v>
      </c>
      <c r="X305" s="578">
        <v>0</v>
      </c>
      <c r="Y305" s="578">
        <v>0</v>
      </c>
      <c r="Z305" s="578">
        <v>226420</v>
      </c>
      <c r="AA305" s="578">
        <v>0</v>
      </c>
      <c r="AB305" s="578">
        <v>6000</v>
      </c>
      <c r="AC305" s="578">
        <v>0</v>
      </c>
      <c r="AD305" s="578">
        <v>0</v>
      </c>
      <c r="AE305" s="578">
        <v>0</v>
      </c>
      <c r="AF305" s="578">
        <v>0</v>
      </c>
      <c r="AG305" s="578">
        <v>0</v>
      </c>
      <c r="AH305" s="578">
        <v>0</v>
      </c>
      <c r="AI305" s="578">
        <v>9400</v>
      </c>
      <c r="AJ305" s="578">
        <v>0</v>
      </c>
      <c r="AK305" s="578">
        <v>0</v>
      </c>
      <c r="AL305" s="578">
        <v>0</v>
      </c>
      <c r="AM305" s="578">
        <v>0</v>
      </c>
      <c r="AN305" s="578">
        <v>0</v>
      </c>
      <c r="AO305" s="578">
        <v>0</v>
      </c>
      <c r="AP305" s="578">
        <v>0</v>
      </c>
      <c r="AQ305" s="578">
        <v>0</v>
      </c>
      <c r="AR305" s="578">
        <v>0</v>
      </c>
      <c r="AS305" s="578">
        <v>0</v>
      </c>
      <c r="AT305" s="578">
        <v>0</v>
      </c>
      <c r="AU305" s="578">
        <v>44400</v>
      </c>
      <c r="AV305" s="578">
        <v>0</v>
      </c>
      <c r="AW305" s="578">
        <v>0</v>
      </c>
      <c r="AX305" s="578">
        <v>0</v>
      </c>
      <c r="AY305" s="578">
        <v>0</v>
      </c>
      <c r="AZ305" s="578">
        <v>0</v>
      </c>
      <c r="BA305" s="578">
        <v>0</v>
      </c>
      <c r="BB305" s="578">
        <v>0</v>
      </c>
      <c r="BC305" s="578">
        <v>0</v>
      </c>
      <c r="BD305" s="578">
        <v>0</v>
      </c>
      <c r="BE305" s="578">
        <v>0</v>
      </c>
      <c r="BF305" s="578">
        <v>0</v>
      </c>
      <c r="BG305" s="578">
        <v>0</v>
      </c>
      <c r="BH305" s="578">
        <v>0</v>
      </c>
      <c r="BI305" s="578">
        <v>66000</v>
      </c>
      <c r="BJ305" s="578">
        <v>1000</v>
      </c>
      <c r="BK305" s="578">
        <v>0</v>
      </c>
      <c r="BL305" s="578">
        <v>0</v>
      </c>
      <c r="BM305" s="578">
        <v>39300</v>
      </c>
      <c r="BN305" s="578">
        <v>0</v>
      </c>
      <c r="BO305" s="578">
        <v>0</v>
      </c>
      <c r="BP305" s="578">
        <v>0</v>
      </c>
      <c r="BQ305" s="578">
        <v>0</v>
      </c>
      <c r="BR305" s="578">
        <v>0</v>
      </c>
      <c r="BS305" s="578">
        <v>0</v>
      </c>
      <c r="BT305" s="578">
        <v>0</v>
      </c>
      <c r="BU305" s="578">
        <v>0</v>
      </c>
      <c r="BV305" s="578">
        <v>0</v>
      </c>
      <c r="BW305" s="578">
        <v>0</v>
      </c>
      <c r="BX305" s="578">
        <v>0</v>
      </c>
      <c r="BY305" s="578">
        <v>0</v>
      </c>
      <c r="BZ305" s="578">
        <v>0</v>
      </c>
      <c r="CA305" s="578">
        <v>0</v>
      </c>
      <c r="CB305" s="578">
        <v>0</v>
      </c>
      <c r="CC305" s="555">
        <f t="shared" si="47"/>
        <v>585940</v>
      </c>
    </row>
    <row r="306" spans="1:81" s="577" customFormat="1" ht="25.5" customHeight="1">
      <c r="A306" s="574" t="s">
        <v>6816</v>
      </c>
      <c r="B306" s="549" t="s">
        <v>33</v>
      </c>
      <c r="C306" s="550" t="s">
        <v>34</v>
      </c>
      <c r="D306" s="551">
        <v>51090</v>
      </c>
      <c r="E306" s="563" t="s">
        <v>923</v>
      </c>
      <c r="F306" s="552" t="s">
        <v>345</v>
      </c>
      <c r="G306" s="553" t="s">
        <v>346</v>
      </c>
      <c r="H306" s="554">
        <v>0</v>
      </c>
      <c r="I306" s="578">
        <v>1087120</v>
      </c>
      <c r="J306" s="578">
        <v>1631971.42</v>
      </c>
      <c r="K306" s="578">
        <v>505720</v>
      </c>
      <c r="L306" s="578">
        <v>0</v>
      </c>
      <c r="M306" s="578">
        <v>0</v>
      </c>
      <c r="N306" s="578">
        <v>0</v>
      </c>
      <c r="O306" s="578">
        <v>2121958</v>
      </c>
      <c r="P306" s="578">
        <v>0</v>
      </c>
      <c r="Q306" s="578">
        <v>0</v>
      </c>
      <c r="R306" s="578">
        <v>0</v>
      </c>
      <c r="S306" s="578">
        <v>1406086</v>
      </c>
      <c r="T306" s="578">
        <v>0</v>
      </c>
      <c r="U306" s="578">
        <v>1231689.82</v>
      </c>
      <c r="V306" s="578">
        <v>0</v>
      </c>
      <c r="W306" s="578">
        <v>211860</v>
      </c>
      <c r="X306" s="578">
        <v>291060</v>
      </c>
      <c r="Y306" s="578">
        <v>0</v>
      </c>
      <c r="Z306" s="578">
        <v>1817508.12</v>
      </c>
      <c r="AA306" s="578">
        <v>1951630</v>
      </c>
      <c r="AB306" s="578">
        <v>0</v>
      </c>
      <c r="AC306" s="578">
        <v>16000</v>
      </c>
      <c r="AD306" s="578">
        <v>0</v>
      </c>
      <c r="AE306" s="578">
        <v>0</v>
      </c>
      <c r="AF306" s="578">
        <v>0</v>
      </c>
      <c r="AG306" s="578">
        <v>0</v>
      </c>
      <c r="AH306" s="578">
        <v>0</v>
      </c>
      <c r="AI306" s="578">
        <v>0</v>
      </c>
      <c r="AJ306" s="578">
        <v>342400</v>
      </c>
      <c r="AK306" s="578">
        <v>0</v>
      </c>
      <c r="AL306" s="578">
        <v>165000</v>
      </c>
      <c r="AM306" s="578">
        <v>0</v>
      </c>
      <c r="AN306" s="578">
        <v>0</v>
      </c>
      <c r="AO306" s="578">
        <v>0</v>
      </c>
      <c r="AP306" s="578">
        <v>0</v>
      </c>
      <c r="AQ306" s="578">
        <v>0</v>
      </c>
      <c r="AR306" s="578">
        <v>0</v>
      </c>
      <c r="AS306" s="578">
        <v>205975</v>
      </c>
      <c r="AT306" s="578">
        <v>0</v>
      </c>
      <c r="AU306" s="578">
        <v>0</v>
      </c>
      <c r="AV306" s="578">
        <v>0</v>
      </c>
      <c r="AW306" s="578">
        <v>0</v>
      </c>
      <c r="AX306" s="578">
        <v>0</v>
      </c>
      <c r="AY306" s="578">
        <v>0</v>
      </c>
      <c r="AZ306" s="578">
        <v>0</v>
      </c>
      <c r="BA306" s="578">
        <v>0</v>
      </c>
      <c r="BB306" s="578">
        <v>0</v>
      </c>
      <c r="BC306" s="578">
        <v>280500</v>
      </c>
      <c r="BD306" s="578">
        <v>0</v>
      </c>
      <c r="BE306" s="578">
        <v>0</v>
      </c>
      <c r="BF306" s="578">
        <v>0</v>
      </c>
      <c r="BG306" s="578">
        <v>0</v>
      </c>
      <c r="BH306" s="578">
        <v>0</v>
      </c>
      <c r="BI306" s="578">
        <v>0</v>
      </c>
      <c r="BJ306" s="578">
        <v>299600</v>
      </c>
      <c r="BK306" s="578">
        <v>0</v>
      </c>
      <c r="BL306" s="578">
        <v>170500</v>
      </c>
      <c r="BM306" s="578">
        <v>1343284.2</v>
      </c>
      <c r="BN306" s="578">
        <v>0</v>
      </c>
      <c r="BO306" s="578">
        <v>564960</v>
      </c>
      <c r="BP306" s="578">
        <v>0</v>
      </c>
      <c r="BQ306" s="578">
        <v>159428.4</v>
      </c>
      <c r="BR306" s="578">
        <v>456500</v>
      </c>
      <c r="BS306" s="578">
        <v>294820</v>
      </c>
      <c r="BT306" s="578">
        <v>0</v>
      </c>
      <c r="BU306" s="578">
        <v>0</v>
      </c>
      <c r="BV306" s="578">
        <v>0</v>
      </c>
      <c r="BW306" s="578">
        <v>0</v>
      </c>
      <c r="BX306" s="578">
        <v>0</v>
      </c>
      <c r="BY306" s="578">
        <v>36690</v>
      </c>
      <c r="BZ306" s="578">
        <v>0</v>
      </c>
      <c r="CA306" s="578">
        <v>0</v>
      </c>
      <c r="CB306" s="578">
        <v>0</v>
      </c>
      <c r="CC306" s="555">
        <f t="shared" si="47"/>
        <v>16592260.959999999</v>
      </c>
    </row>
    <row r="307" spans="1:81" s="577" customFormat="1" ht="25.5" customHeight="1">
      <c r="A307" s="574" t="s">
        <v>6816</v>
      </c>
      <c r="B307" s="549" t="s">
        <v>33</v>
      </c>
      <c r="C307" s="550" t="s">
        <v>34</v>
      </c>
      <c r="D307" s="551">
        <v>51110</v>
      </c>
      <c r="E307" s="563" t="s">
        <v>921</v>
      </c>
      <c r="F307" s="552" t="s">
        <v>347</v>
      </c>
      <c r="G307" s="553" t="s">
        <v>348</v>
      </c>
      <c r="H307" s="554">
        <v>5635868</v>
      </c>
      <c r="I307" s="578">
        <v>0</v>
      </c>
      <c r="J307" s="578">
        <v>3157497.64</v>
      </c>
      <c r="K307" s="578">
        <v>0</v>
      </c>
      <c r="L307" s="578">
        <v>0</v>
      </c>
      <c r="M307" s="578">
        <v>59718</v>
      </c>
      <c r="N307" s="578">
        <v>328155.92</v>
      </c>
      <c r="O307" s="578">
        <v>2212464.04</v>
      </c>
      <c r="P307" s="578">
        <v>92220</v>
      </c>
      <c r="Q307" s="578">
        <v>2049152.12</v>
      </c>
      <c r="R307" s="578">
        <v>0</v>
      </c>
      <c r="S307" s="578">
        <v>0</v>
      </c>
      <c r="T307" s="578">
        <v>2627935.9500000002</v>
      </c>
      <c r="U307" s="578">
        <v>1554511.7</v>
      </c>
      <c r="V307" s="578">
        <v>0</v>
      </c>
      <c r="W307" s="578">
        <v>819869.4</v>
      </c>
      <c r="X307" s="578">
        <v>228462.59</v>
      </c>
      <c r="Y307" s="578">
        <v>0</v>
      </c>
      <c r="Z307" s="578">
        <v>7242519.25</v>
      </c>
      <c r="AA307" s="578">
        <v>0</v>
      </c>
      <c r="AB307" s="578">
        <v>0</v>
      </c>
      <c r="AC307" s="578">
        <v>0</v>
      </c>
      <c r="AD307" s="578">
        <v>0</v>
      </c>
      <c r="AE307" s="578">
        <v>0</v>
      </c>
      <c r="AF307" s="578">
        <v>0</v>
      </c>
      <c r="AG307" s="578">
        <v>0</v>
      </c>
      <c r="AH307" s="578">
        <v>0</v>
      </c>
      <c r="AI307" s="578">
        <v>11801596.66</v>
      </c>
      <c r="AJ307" s="578">
        <v>0</v>
      </c>
      <c r="AK307" s="578">
        <v>0</v>
      </c>
      <c r="AL307" s="578">
        <v>0</v>
      </c>
      <c r="AM307" s="578">
        <v>0</v>
      </c>
      <c r="AN307" s="578">
        <v>0</v>
      </c>
      <c r="AO307" s="578">
        <v>0</v>
      </c>
      <c r="AP307" s="578">
        <v>0</v>
      </c>
      <c r="AQ307" s="578">
        <v>0</v>
      </c>
      <c r="AR307" s="578">
        <v>0</v>
      </c>
      <c r="AS307" s="578">
        <v>0</v>
      </c>
      <c r="AT307" s="578">
        <v>0</v>
      </c>
      <c r="AU307" s="578">
        <v>0</v>
      </c>
      <c r="AV307" s="578">
        <v>0</v>
      </c>
      <c r="AW307" s="578">
        <v>0</v>
      </c>
      <c r="AX307" s="578">
        <v>0</v>
      </c>
      <c r="AY307" s="578">
        <v>0</v>
      </c>
      <c r="AZ307" s="578">
        <v>0</v>
      </c>
      <c r="BA307" s="578">
        <v>0</v>
      </c>
      <c r="BB307" s="578">
        <v>9289237.5600000005</v>
      </c>
      <c r="BC307" s="578">
        <v>0</v>
      </c>
      <c r="BD307" s="578">
        <v>528047</v>
      </c>
      <c r="BE307" s="578">
        <v>727272.15</v>
      </c>
      <c r="BF307" s="578">
        <v>0</v>
      </c>
      <c r="BG307" s="578">
        <v>0</v>
      </c>
      <c r="BH307" s="578">
        <v>0</v>
      </c>
      <c r="BI307" s="578">
        <v>1691572</v>
      </c>
      <c r="BJ307" s="578">
        <v>391458.15</v>
      </c>
      <c r="BK307" s="578">
        <v>0</v>
      </c>
      <c r="BL307" s="578">
        <v>0</v>
      </c>
      <c r="BM307" s="578">
        <v>0</v>
      </c>
      <c r="BN307" s="578">
        <v>0</v>
      </c>
      <c r="BO307" s="578">
        <v>0</v>
      </c>
      <c r="BP307" s="578">
        <v>0</v>
      </c>
      <c r="BQ307" s="578">
        <v>0</v>
      </c>
      <c r="BR307" s="578">
        <v>0</v>
      </c>
      <c r="BS307" s="578">
        <v>4000</v>
      </c>
      <c r="BT307" s="578">
        <v>0</v>
      </c>
      <c r="BU307" s="578">
        <v>0</v>
      </c>
      <c r="BV307" s="578">
        <v>0</v>
      </c>
      <c r="BW307" s="578">
        <v>0</v>
      </c>
      <c r="BX307" s="578">
        <v>0</v>
      </c>
      <c r="BY307" s="578">
        <v>0</v>
      </c>
      <c r="BZ307" s="578">
        <v>0</v>
      </c>
      <c r="CA307" s="578">
        <v>0</v>
      </c>
      <c r="CB307" s="578">
        <v>0</v>
      </c>
      <c r="CC307" s="555">
        <f t="shared" si="47"/>
        <v>50441558.129999995</v>
      </c>
    </row>
    <row r="308" spans="1:81" s="577" customFormat="1" ht="25.5" customHeight="1">
      <c r="A308" s="574" t="s">
        <v>6816</v>
      </c>
      <c r="B308" s="549" t="s">
        <v>33</v>
      </c>
      <c r="C308" s="550" t="s">
        <v>34</v>
      </c>
      <c r="D308" s="551">
        <v>51090</v>
      </c>
      <c r="E308" s="563" t="s">
        <v>923</v>
      </c>
      <c r="F308" s="552" t="s">
        <v>349</v>
      </c>
      <c r="G308" s="553" t="s">
        <v>350</v>
      </c>
      <c r="H308" s="554">
        <v>3788108.16</v>
      </c>
      <c r="I308" s="578">
        <v>1217489</v>
      </c>
      <c r="J308" s="578">
        <v>1138003.73</v>
      </c>
      <c r="K308" s="578">
        <v>427650</v>
      </c>
      <c r="L308" s="578">
        <v>352355.04</v>
      </c>
      <c r="M308" s="578">
        <v>669566.6</v>
      </c>
      <c r="N308" s="578">
        <v>2763641.99</v>
      </c>
      <c r="O308" s="578">
        <v>657130</v>
      </c>
      <c r="P308" s="578">
        <v>109943.1</v>
      </c>
      <c r="Q308" s="578">
        <v>2278804.17</v>
      </c>
      <c r="R308" s="578">
        <v>190705.95</v>
      </c>
      <c r="S308" s="578">
        <v>533480</v>
      </c>
      <c r="T308" s="578">
        <v>795657.88</v>
      </c>
      <c r="U308" s="578">
        <v>669551.25</v>
      </c>
      <c r="V308" s="578">
        <v>39856.25</v>
      </c>
      <c r="W308" s="578">
        <v>423321.59999999998</v>
      </c>
      <c r="X308" s="578">
        <v>520773</v>
      </c>
      <c r="Y308" s="578">
        <v>145230.44</v>
      </c>
      <c r="Z308" s="578">
        <v>4414552.3</v>
      </c>
      <c r="AA308" s="578">
        <v>773549.75</v>
      </c>
      <c r="AB308" s="578">
        <v>183481.25</v>
      </c>
      <c r="AC308" s="578">
        <v>775174.75</v>
      </c>
      <c r="AD308" s="578">
        <v>101700</v>
      </c>
      <c r="AE308" s="578">
        <v>169329</v>
      </c>
      <c r="AF308" s="578">
        <v>258987.5</v>
      </c>
      <c r="AG308" s="578">
        <v>105437.5</v>
      </c>
      <c r="AH308" s="578">
        <v>154768.75</v>
      </c>
      <c r="AI308" s="578">
        <v>2953917.14</v>
      </c>
      <c r="AJ308" s="578">
        <v>231584</v>
      </c>
      <c r="AK308" s="578">
        <v>145890</v>
      </c>
      <c r="AL308" s="578">
        <v>179487</v>
      </c>
      <c r="AM308" s="578">
        <v>101528</v>
      </c>
      <c r="AN308" s="578">
        <v>284475.5</v>
      </c>
      <c r="AO308" s="578">
        <v>177855</v>
      </c>
      <c r="AP308" s="578">
        <v>172992</v>
      </c>
      <c r="AQ308" s="578">
        <v>258864</v>
      </c>
      <c r="AR308" s="578">
        <v>127080</v>
      </c>
      <c r="AS308" s="578">
        <v>336704</v>
      </c>
      <c r="AT308" s="578">
        <v>109680</v>
      </c>
      <c r="AU308" s="578">
        <v>474273.36</v>
      </c>
      <c r="AV308" s="578">
        <v>5500</v>
      </c>
      <c r="AW308" s="578">
        <v>92160</v>
      </c>
      <c r="AX308" s="578">
        <v>132588</v>
      </c>
      <c r="AY308" s="578">
        <v>60696</v>
      </c>
      <c r="AZ308" s="578">
        <v>14102.6</v>
      </c>
      <c r="BA308" s="578">
        <v>109382</v>
      </c>
      <c r="BB308" s="578">
        <v>1553964</v>
      </c>
      <c r="BC308" s="578">
        <v>426997.76000000001</v>
      </c>
      <c r="BD308" s="578">
        <v>269180.94</v>
      </c>
      <c r="BE308" s="578">
        <v>930886.08</v>
      </c>
      <c r="BF308" s="578">
        <v>675869.7</v>
      </c>
      <c r="BG308" s="578">
        <v>257043</v>
      </c>
      <c r="BH308" s="578">
        <v>304569</v>
      </c>
      <c r="BI308" s="578">
        <v>463682</v>
      </c>
      <c r="BJ308" s="578">
        <v>207151.91</v>
      </c>
      <c r="BK308" s="578">
        <v>85146</v>
      </c>
      <c r="BL308" s="578">
        <v>42068</v>
      </c>
      <c r="BM308" s="578">
        <v>1499695.9</v>
      </c>
      <c r="BN308" s="578">
        <v>1168153.3</v>
      </c>
      <c r="BO308" s="578">
        <v>128404</v>
      </c>
      <c r="BP308" s="578">
        <v>103521</v>
      </c>
      <c r="BQ308" s="578">
        <v>131289</v>
      </c>
      <c r="BR308" s="578">
        <v>274394</v>
      </c>
      <c r="BS308" s="578">
        <v>108851</v>
      </c>
      <c r="BT308" s="578">
        <v>1508618.04</v>
      </c>
      <c r="BU308" s="578">
        <v>206315.5</v>
      </c>
      <c r="BV308" s="578">
        <v>160797</v>
      </c>
      <c r="BW308" s="578">
        <v>263416</v>
      </c>
      <c r="BX308" s="578">
        <v>379677</v>
      </c>
      <c r="BY308" s="578">
        <v>664584</v>
      </c>
      <c r="BZ308" s="578">
        <v>226354</v>
      </c>
      <c r="CA308" s="578">
        <v>135027</v>
      </c>
      <c r="CB308" s="578">
        <v>253689</v>
      </c>
      <c r="CC308" s="555">
        <f t="shared" si="47"/>
        <v>42056351.68999999</v>
      </c>
    </row>
    <row r="309" spans="1:81" s="577" customFormat="1" ht="25.5" customHeight="1">
      <c r="A309" s="574" t="s">
        <v>6816</v>
      </c>
      <c r="B309" s="549" t="s">
        <v>33</v>
      </c>
      <c r="C309" s="550" t="s">
        <v>34</v>
      </c>
      <c r="D309" s="551">
        <v>51090</v>
      </c>
      <c r="E309" s="563" t="s">
        <v>923</v>
      </c>
      <c r="F309" s="552" t="s">
        <v>351</v>
      </c>
      <c r="G309" s="553" t="s">
        <v>1022</v>
      </c>
      <c r="H309" s="554">
        <v>7031487.0800000001</v>
      </c>
      <c r="I309" s="578">
        <v>7807950</v>
      </c>
      <c r="J309" s="578">
        <v>73577513.5</v>
      </c>
      <c r="K309" s="578">
        <v>0</v>
      </c>
      <c r="L309" s="578">
        <v>37580</v>
      </c>
      <c r="M309" s="578">
        <v>37915</v>
      </c>
      <c r="N309" s="578">
        <v>3516800.26</v>
      </c>
      <c r="O309" s="578">
        <v>69566.05</v>
      </c>
      <c r="P309" s="578">
        <v>0</v>
      </c>
      <c r="Q309" s="578">
        <v>444760</v>
      </c>
      <c r="R309" s="578">
        <v>6500</v>
      </c>
      <c r="S309" s="578">
        <v>0</v>
      </c>
      <c r="T309" s="578">
        <v>3720200</v>
      </c>
      <c r="U309" s="578">
        <v>0</v>
      </c>
      <c r="V309" s="578">
        <v>0</v>
      </c>
      <c r="W309" s="578">
        <v>0</v>
      </c>
      <c r="X309" s="578">
        <v>0</v>
      </c>
      <c r="Y309" s="578">
        <v>0</v>
      </c>
      <c r="Z309" s="578">
        <v>106102.99</v>
      </c>
      <c r="AA309" s="578">
        <v>475570</v>
      </c>
      <c r="AB309" s="578">
        <v>0</v>
      </c>
      <c r="AC309" s="578">
        <v>8708713.8000000007</v>
      </c>
      <c r="AD309" s="578">
        <v>11349267</v>
      </c>
      <c r="AE309" s="578">
        <v>383503</v>
      </c>
      <c r="AF309" s="578">
        <v>233925</v>
      </c>
      <c r="AG309" s="578">
        <v>0</v>
      </c>
      <c r="AH309" s="578">
        <v>18147.2</v>
      </c>
      <c r="AI309" s="578">
        <v>660000</v>
      </c>
      <c r="AJ309" s="578">
        <v>0</v>
      </c>
      <c r="AK309" s="578">
        <v>0</v>
      </c>
      <c r="AL309" s="578">
        <v>62190</v>
      </c>
      <c r="AM309" s="578">
        <v>24585</v>
      </c>
      <c r="AN309" s="578">
        <v>0</v>
      </c>
      <c r="AO309" s="578">
        <v>0</v>
      </c>
      <c r="AP309" s="578">
        <v>0</v>
      </c>
      <c r="AQ309" s="578">
        <v>0</v>
      </c>
      <c r="AR309" s="578">
        <v>0</v>
      </c>
      <c r="AS309" s="578">
        <v>0</v>
      </c>
      <c r="AT309" s="578">
        <v>27995.01</v>
      </c>
      <c r="AU309" s="578">
        <v>390008.45</v>
      </c>
      <c r="AV309" s="578">
        <v>5100</v>
      </c>
      <c r="AW309" s="578">
        <v>0</v>
      </c>
      <c r="AX309" s="578">
        <v>6060</v>
      </c>
      <c r="AY309" s="578">
        <v>0</v>
      </c>
      <c r="AZ309" s="578">
        <v>3200</v>
      </c>
      <c r="BA309" s="578">
        <v>1920</v>
      </c>
      <c r="BB309" s="578">
        <v>3035628.3</v>
      </c>
      <c r="BC309" s="578">
        <v>546723</v>
      </c>
      <c r="BD309" s="578">
        <v>2959870</v>
      </c>
      <c r="BE309" s="578">
        <v>0</v>
      </c>
      <c r="BF309" s="578">
        <v>446897.29</v>
      </c>
      <c r="BG309" s="578">
        <v>0</v>
      </c>
      <c r="BH309" s="578">
        <v>14445</v>
      </c>
      <c r="BI309" s="578">
        <v>0</v>
      </c>
      <c r="BJ309" s="578">
        <v>0</v>
      </c>
      <c r="BK309" s="578">
        <v>0</v>
      </c>
      <c r="BL309" s="578">
        <v>0</v>
      </c>
      <c r="BM309" s="578">
        <v>13037959</v>
      </c>
      <c r="BN309" s="578">
        <v>0</v>
      </c>
      <c r="BO309" s="578">
        <v>0</v>
      </c>
      <c r="BP309" s="578">
        <v>0</v>
      </c>
      <c r="BQ309" s="578">
        <v>4400</v>
      </c>
      <c r="BR309" s="578">
        <v>522950</v>
      </c>
      <c r="BS309" s="578">
        <v>292868</v>
      </c>
      <c r="BT309" s="578">
        <v>11271600</v>
      </c>
      <c r="BU309" s="578">
        <v>0</v>
      </c>
      <c r="BV309" s="578">
        <v>0</v>
      </c>
      <c r="BW309" s="578">
        <v>0</v>
      </c>
      <c r="BX309" s="578">
        <v>0</v>
      </c>
      <c r="BY309" s="578">
        <v>11630250</v>
      </c>
      <c r="BZ309" s="578">
        <v>0</v>
      </c>
      <c r="CA309" s="578">
        <v>381170.48</v>
      </c>
      <c r="CB309" s="578">
        <v>0</v>
      </c>
      <c r="CC309" s="555">
        <f t="shared" si="47"/>
        <v>162851320.41</v>
      </c>
    </row>
    <row r="310" spans="1:81" s="577" customFormat="1" ht="25.5" customHeight="1">
      <c r="A310" s="574" t="s">
        <v>6816</v>
      </c>
      <c r="B310" s="549" t="s">
        <v>33</v>
      </c>
      <c r="C310" s="550" t="s">
        <v>34</v>
      </c>
      <c r="D310" s="551">
        <v>51130</v>
      </c>
      <c r="E310" s="563" t="s">
        <v>915</v>
      </c>
      <c r="F310" s="552" t="s">
        <v>353</v>
      </c>
      <c r="G310" s="553" t="s">
        <v>1023</v>
      </c>
      <c r="H310" s="554">
        <v>8734294.0500000007</v>
      </c>
      <c r="I310" s="554">
        <v>2382758.7000000002</v>
      </c>
      <c r="J310" s="554">
        <v>1943887.11</v>
      </c>
      <c r="K310" s="554">
        <v>4401735.3499999996</v>
      </c>
      <c r="L310" s="554">
        <v>6161020.1399999997</v>
      </c>
      <c r="M310" s="554">
        <v>4784677.2</v>
      </c>
      <c r="N310" s="554">
        <v>42768674.140000001</v>
      </c>
      <c r="O310" s="554">
        <v>13968266.699999999</v>
      </c>
      <c r="P310" s="554">
        <v>5542863.0800000001</v>
      </c>
      <c r="Q310" s="554">
        <v>27310063.510000002</v>
      </c>
      <c r="R310" s="554">
        <v>241376.76</v>
      </c>
      <c r="S310" s="554">
        <v>3497745.62</v>
      </c>
      <c r="T310" s="554">
        <v>5074758.76</v>
      </c>
      <c r="U310" s="554">
        <v>3078026.84</v>
      </c>
      <c r="V310" s="554">
        <v>1613580.23</v>
      </c>
      <c r="W310" s="554">
        <v>8682908.8800000008</v>
      </c>
      <c r="X310" s="554">
        <v>8706079.9600000009</v>
      </c>
      <c r="Y310" s="554">
        <v>5645440.6509999996</v>
      </c>
      <c r="Z310" s="554">
        <v>96925647.150000006</v>
      </c>
      <c r="AA310" s="554">
        <v>3604283.97</v>
      </c>
      <c r="AB310" s="554">
        <v>1229835.1000000001</v>
      </c>
      <c r="AC310" s="554">
        <v>6813617.5199999996</v>
      </c>
      <c r="AD310" s="554">
        <v>1120526.3999999999</v>
      </c>
      <c r="AE310" s="554">
        <v>540831.5</v>
      </c>
      <c r="AF310" s="554">
        <v>5007850.63</v>
      </c>
      <c r="AG310" s="554">
        <v>1591135.06</v>
      </c>
      <c r="AH310" s="554">
        <v>2412708.5499999998</v>
      </c>
      <c r="AI310" s="554">
        <v>50505085.460000001</v>
      </c>
      <c r="AJ310" s="554">
        <v>2350016.0499999998</v>
      </c>
      <c r="AK310" s="554">
        <v>601526.52</v>
      </c>
      <c r="AL310" s="554">
        <v>941435.52</v>
      </c>
      <c r="AM310" s="554">
        <v>840424.5</v>
      </c>
      <c r="AN310" s="554">
        <v>319863.3</v>
      </c>
      <c r="AO310" s="554">
        <v>1521649.3</v>
      </c>
      <c r="AP310" s="554">
        <v>536266.85</v>
      </c>
      <c r="AQ310" s="554">
        <v>5201809.32</v>
      </c>
      <c r="AR310" s="554">
        <v>661115</v>
      </c>
      <c r="AS310" s="554">
        <v>856723.45</v>
      </c>
      <c r="AT310" s="554">
        <v>117690</v>
      </c>
      <c r="AU310" s="554">
        <v>5521089.75</v>
      </c>
      <c r="AV310" s="554">
        <v>4338956</v>
      </c>
      <c r="AW310" s="554">
        <v>300270.68</v>
      </c>
      <c r="AX310" s="554">
        <v>281518</v>
      </c>
      <c r="AY310" s="554">
        <v>280001.59999999998</v>
      </c>
      <c r="AZ310" s="554">
        <v>2597298.54</v>
      </c>
      <c r="BA310" s="554">
        <v>1530765.1</v>
      </c>
      <c r="BB310" s="554">
        <v>14945554.34</v>
      </c>
      <c r="BC310" s="554">
        <v>1907534.41</v>
      </c>
      <c r="BD310" s="554">
        <v>617195.52000000002</v>
      </c>
      <c r="BE310" s="554">
        <v>6606239.7599999998</v>
      </c>
      <c r="BF310" s="554">
        <v>2005440.77</v>
      </c>
      <c r="BG310" s="554">
        <v>13303407.57</v>
      </c>
      <c r="BH310" s="554">
        <v>2308805.64</v>
      </c>
      <c r="BI310" s="554">
        <v>9670867.4399999995</v>
      </c>
      <c r="BJ310" s="554">
        <v>219285.93</v>
      </c>
      <c r="BK310" s="554">
        <v>175244.79999999999</v>
      </c>
      <c r="BL310" s="554">
        <v>700855.75</v>
      </c>
      <c r="BM310" s="554">
        <v>154435866.65000001</v>
      </c>
      <c r="BN310" s="554">
        <v>5040886.03</v>
      </c>
      <c r="BO310" s="554">
        <v>1317140.67</v>
      </c>
      <c r="BP310" s="554">
        <v>1875094.85</v>
      </c>
      <c r="BQ310" s="554">
        <v>930218</v>
      </c>
      <c r="BR310" s="554">
        <v>3588927.8</v>
      </c>
      <c r="BS310" s="554">
        <v>1106340.29</v>
      </c>
      <c r="BT310" s="554">
        <v>1187362.3500000001</v>
      </c>
      <c r="BU310" s="554">
        <v>561415</v>
      </c>
      <c r="BV310" s="554">
        <v>637263.6</v>
      </c>
      <c r="BW310" s="554">
        <v>2152752.5299999998</v>
      </c>
      <c r="BX310" s="554">
        <v>929610.8</v>
      </c>
      <c r="BY310" s="554">
        <v>812196.46</v>
      </c>
      <c r="BZ310" s="554">
        <v>869422</v>
      </c>
      <c r="CA310" s="554">
        <v>2708917.25</v>
      </c>
      <c r="CB310" s="554">
        <v>1313190</v>
      </c>
      <c r="CC310" s="555">
        <f t="shared" si="47"/>
        <v>585015134.71099997</v>
      </c>
    </row>
    <row r="311" spans="1:81" s="577" customFormat="1" ht="25.5" customHeight="1">
      <c r="A311" s="574" t="s">
        <v>6816</v>
      </c>
      <c r="B311" s="549" t="s">
        <v>33</v>
      </c>
      <c r="C311" s="550" t="s">
        <v>34</v>
      </c>
      <c r="D311" s="551">
        <v>51130</v>
      </c>
      <c r="E311" s="563" t="s">
        <v>915</v>
      </c>
      <c r="F311" s="552" t="s">
        <v>354</v>
      </c>
      <c r="G311" s="553" t="s">
        <v>355</v>
      </c>
      <c r="H311" s="554">
        <v>31453073</v>
      </c>
      <c r="I311" s="578">
        <v>19681736.370000001</v>
      </c>
      <c r="J311" s="578">
        <v>22843248</v>
      </c>
      <c r="K311" s="578">
        <v>2893889.2</v>
      </c>
      <c r="L311" s="578">
        <v>5069025</v>
      </c>
      <c r="M311" s="578">
        <v>708644</v>
      </c>
      <c r="N311" s="578">
        <v>23410349</v>
      </c>
      <c r="O311" s="578">
        <v>7881270</v>
      </c>
      <c r="P311" s="578">
        <v>419880</v>
      </c>
      <c r="Q311" s="578">
        <v>13388213</v>
      </c>
      <c r="R311" s="578">
        <v>1154205</v>
      </c>
      <c r="S311" s="578">
        <v>10542639.92</v>
      </c>
      <c r="T311" s="578">
        <v>5848908.3499999996</v>
      </c>
      <c r="U311" s="578">
        <v>14011063.15</v>
      </c>
      <c r="V311" s="578">
        <v>238523</v>
      </c>
      <c r="W311" s="578">
        <v>4195364.5</v>
      </c>
      <c r="X311" s="578">
        <v>6006428.9500000002</v>
      </c>
      <c r="Y311" s="578">
        <v>2144806</v>
      </c>
      <c r="Z311" s="578">
        <v>27963473</v>
      </c>
      <c r="AA311" s="578">
        <v>7256461</v>
      </c>
      <c r="AB311" s="578">
        <v>2367511.75</v>
      </c>
      <c r="AC311" s="578">
        <v>2100930.23</v>
      </c>
      <c r="AD311" s="578">
        <v>1168655</v>
      </c>
      <c r="AE311" s="578">
        <v>1053719.7</v>
      </c>
      <c r="AF311" s="578">
        <v>3557554.75</v>
      </c>
      <c r="AG311" s="578">
        <v>737594.2</v>
      </c>
      <c r="AH311" s="578">
        <v>824511</v>
      </c>
      <c r="AI311" s="578">
        <v>12782831.58</v>
      </c>
      <c r="AJ311" s="578">
        <v>1652680</v>
      </c>
      <c r="AK311" s="578">
        <v>888571</v>
      </c>
      <c r="AL311" s="578">
        <v>573583</v>
      </c>
      <c r="AM311" s="578">
        <v>361152.3</v>
      </c>
      <c r="AN311" s="578">
        <v>785377</v>
      </c>
      <c r="AO311" s="578">
        <v>684970.35</v>
      </c>
      <c r="AP311" s="578">
        <v>883907.86</v>
      </c>
      <c r="AQ311" s="578">
        <v>591845</v>
      </c>
      <c r="AR311" s="578">
        <v>1257777.5</v>
      </c>
      <c r="AS311" s="578">
        <v>258820</v>
      </c>
      <c r="AT311" s="578">
        <v>537844</v>
      </c>
      <c r="AU311" s="578">
        <v>5693448</v>
      </c>
      <c r="AV311" s="578">
        <v>1636425</v>
      </c>
      <c r="AW311" s="578">
        <v>3281074.84</v>
      </c>
      <c r="AX311" s="578">
        <v>2627595</v>
      </c>
      <c r="AY311" s="578">
        <v>1509173.85</v>
      </c>
      <c r="AZ311" s="578">
        <v>215066.3</v>
      </c>
      <c r="BA311" s="578">
        <v>945687.5</v>
      </c>
      <c r="BB311" s="578">
        <v>11192844.449999999</v>
      </c>
      <c r="BC311" s="578">
        <v>767337</v>
      </c>
      <c r="BD311" s="578">
        <v>8931046.4000000004</v>
      </c>
      <c r="BE311" s="578">
        <v>2595401.75</v>
      </c>
      <c r="BF311" s="578">
        <v>3290393.8</v>
      </c>
      <c r="BG311" s="578">
        <v>3196726.5</v>
      </c>
      <c r="BH311" s="578">
        <v>4902846.1500000004</v>
      </c>
      <c r="BI311" s="578">
        <v>4176344.24</v>
      </c>
      <c r="BJ311" s="578">
        <v>1108841.3500000001</v>
      </c>
      <c r="BK311" s="578">
        <v>473932.5</v>
      </c>
      <c r="BL311" s="578">
        <v>296400</v>
      </c>
      <c r="BM311" s="578">
        <v>14051272</v>
      </c>
      <c r="BN311" s="578">
        <v>5839461</v>
      </c>
      <c r="BO311" s="578">
        <v>1001263.5</v>
      </c>
      <c r="BP311" s="578">
        <v>316559</v>
      </c>
      <c r="BQ311" s="578">
        <v>6885</v>
      </c>
      <c r="BR311" s="578">
        <v>1169900.8999999999</v>
      </c>
      <c r="BS311" s="578">
        <v>555511.55000000005</v>
      </c>
      <c r="BT311" s="578">
        <v>11113919.4</v>
      </c>
      <c r="BU311" s="578">
        <v>2187820.19</v>
      </c>
      <c r="BV311" s="578">
        <v>831414.3</v>
      </c>
      <c r="BW311" s="578">
        <v>1536469</v>
      </c>
      <c r="BX311" s="578">
        <v>2003061.5</v>
      </c>
      <c r="BY311" s="578">
        <v>5239689.7</v>
      </c>
      <c r="BZ311" s="578">
        <v>1256708.1000000001</v>
      </c>
      <c r="CA311" s="578">
        <v>1092650.1000000001</v>
      </c>
      <c r="CB311" s="578">
        <v>736469.8</v>
      </c>
      <c r="CC311" s="555">
        <f t="shared" si="47"/>
        <v>345960676.33000004</v>
      </c>
    </row>
    <row r="312" spans="1:81" s="577" customFormat="1" ht="25.5" customHeight="1">
      <c r="A312" s="574" t="s">
        <v>6816</v>
      </c>
      <c r="B312" s="549" t="s">
        <v>33</v>
      </c>
      <c r="C312" s="550" t="s">
        <v>34</v>
      </c>
      <c r="D312" s="551">
        <v>51130</v>
      </c>
      <c r="E312" s="563" t="s">
        <v>915</v>
      </c>
      <c r="F312" s="552" t="s">
        <v>356</v>
      </c>
      <c r="G312" s="553" t="s">
        <v>357</v>
      </c>
      <c r="H312" s="554">
        <v>28165229.5</v>
      </c>
      <c r="I312" s="554">
        <v>5430514</v>
      </c>
      <c r="J312" s="554">
        <v>3652463</v>
      </c>
      <c r="K312" s="554">
        <v>2590767.7999999998</v>
      </c>
      <c r="L312" s="554">
        <v>1243450</v>
      </c>
      <c r="M312" s="554">
        <v>505048</v>
      </c>
      <c r="N312" s="554">
        <v>5483368</v>
      </c>
      <c r="O312" s="554">
        <v>3673262</v>
      </c>
      <c r="P312" s="554">
        <v>415000</v>
      </c>
      <c r="Q312" s="554">
        <v>14181345</v>
      </c>
      <c r="R312" s="554">
        <v>0</v>
      </c>
      <c r="S312" s="554">
        <v>330000</v>
      </c>
      <c r="T312" s="554">
        <v>3918180</v>
      </c>
      <c r="U312" s="554">
        <v>3424297</v>
      </c>
      <c r="V312" s="554">
        <v>915400.38</v>
      </c>
      <c r="W312" s="554">
        <v>0</v>
      </c>
      <c r="X312" s="554">
        <v>456500</v>
      </c>
      <c r="Y312" s="554">
        <v>341000</v>
      </c>
      <c r="Z312" s="554">
        <v>59213593.700000003</v>
      </c>
      <c r="AA312" s="554">
        <v>6948785</v>
      </c>
      <c r="AB312" s="554">
        <v>1530911.3</v>
      </c>
      <c r="AC312" s="554">
        <v>10267718</v>
      </c>
      <c r="AD312" s="554">
        <v>848586</v>
      </c>
      <c r="AE312" s="554">
        <v>63409.8</v>
      </c>
      <c r="AF312" s="554">
        <v>2550061</v>
      </c>
      <c r="AG312" s="554">
        <v>3000</v>
      </c>
      <c r="AH312" s="554">
        <v>252430</v>
      </c>
      <c r="AI312" s="554">
        <v>54705337</v>
      </c>
      <c r="AJ312" s="554">
        <v>1198382.8999999999</v>
      </c>
      <c r="AK312" s="554">
        <v>0</v>
      </c>
      <c r="AL312" s="554">
        <v>257855.4</v>
      </c>
      <c r="AM312" s="554">
        <v>481749.4</v>
      </c>
      <c r="AN312" s="554">
        <v>332860</v>
      </c>
      <c r="AO312" s="554">
        <v>0</v>
      </c>
      <c r="AP312" s="554">
        <v>261635</v>
      </c>
      <c r="AQ312" s="554">
        <v>0</v>
      </c>
      <c r="AR312" s="554">
        <v>0</v>
      </c>
      <c r="AS312" s="554">
        <v>278850</v>
      </c>
      <c r="AT312" s="554">
        <v>369518.6</v>
      </c>
      <c r="AU312" s="554">
        <v>11039995</v>
      </c>
      <c r="AV312" s="554">
        <v>0</v>
      </c>
      <c r="AW312" s="554">
        <v>0</v>
      </c>
      <c r="AX312" s="554">
        <v>0</v>
      </c>
      <c r="AY312" s="554">
        <v>0</v>
      </c>
      <c r="AZ312" s="554">
        <v>0</v>
      </c>
      <c r="BA312" s="554">
        <v>0</v>
      </c>
      <c r="BB312" s="554">
        <v>23084059.620000001</v>
      </c>
      <c r="BC312" s="554">
        <v>311125</v>
      </c>
      <c r="BD312" s="554">
        <v>1448622</v>
      </c>
      <c r="BE312" s="554">
        <v>612080</v>
      </c>
      <c r="BF312" s="554">
        <v>14000</v>
      </c>
      <c r="BG312" s="554">
        <v>932060</v>
      </c>
      <c r="BH312" s="554">
        <v>3997740</v>
      </c>
      <c r="BI312" s="554">
        <v>2669528</v>
      </c>
      <c r="BJ312" s="554">
        <v>796110</v>
      </c>
      <c r="BK312" s="554">
        <v>464278.5</v>
      </c>
      <c r="BL312" s="554">
        <v>438475</v>
      </c>
      <c r="BM312" s="554">
        <v>32004866</v>
      </c>
      <c r="BN312" s="554">
        <v>7840835</v>
      </c>
      <c r="BO312" s="554">
        <v>1884935</v>
      </c>
      <c r="BP312" s="554">
        <v>282900</v>
      </c>
      <c r="BQ312" s="554">
        <v>348750</v>
      </c>
      <c r="BR312" s="554">
        <v>0</v>
      </c>
      <c r="BS312" s="554">
        <v>716000</v>
      </c>
      <c r="BT312" s="554">
        <v>22472945</v>
      </c>
      <c r="BU312" s="554">
        <v>695468</v>
      </c>
      <c r="BV312" s="554">
        <v>731771</v>
      </c>
      <c r="BW312" s="554">
        <v>836437.5</v>
      </c>
      <c r="BX312" s="554">
        <v>1279467</v>
      </c>
      <c r="BY312" s="554">
        <v>8729439</v>
      </c>
      <c r="BZ312" s="554">
        <v>894756.5</v>
      </c>
      <c r="CA312" s="554">
        <v>77781</v>
      </c>
      <c r="CB312" s="554">
        <v>424651.5</v>
      </c>
      <c r="CC312" s="555">
        <f t="shared" si="47"/>
        <v>339319583.40000004</v>
      </c>
    </row>
    <row r="313" spans="1:81" s="577" customFormat="1" ht="25.5" customHeight="1">
      <c r="A313" s="574" t="s">
        <v>6816</v>
      </c>
      <c r="B313" s="549" t="s">
        <v>33</v>
      </c>
      <c r="C313" s="550" t="s">
        <v>34</v>
      </c>
      <c r="D313" s="551">
        <v>51130</v>
      </c>
      <c r="E313" s="563" t="s">
        <v>915</v>
      </c>
      <c r="F313" s="552" t="s">
        <v>358</v>
      </c>
      <c r="G313" s="553" t="s">
        <v>359</v>
      </c>
      <c r="H313" s="554">
        <v>0</v>
      </c>
      <c r="I313" s="578">
        <v>0</v>
      </c>
      <c r="J313" s="578">
        <v>0</v>
      </c>
      <c r="K313" s="578">
        <v>0</v>
      </c>
      <c r="L313" s="578">
        <v>0</v>
      </c>
      <c r="M313" s="578">
        <v>0</v>
      </c>
      <c r="N313" s="578">
        <v>0</v>
      </c>
      <c r="O313" s="578">
        <v>0</v>
      </c>
      <c r="P313" s="578">
        <v>0</v>
      </c>
      <c r="Q313" s="578">
        <v>0</v>
      </c>
      <c r="R313" s="578">
        <v>0</v>
      </c>
      <c r="S313" s="578">
        <v>0</v>
      </c>
      <c r="T313" s="578">
        <v>0</v>
      </c>
      <c r="U313" s="578">
        <v>0</v>
      </c>
      <c r="V313" s="578">
        <v>0</v>
      </c>
      <c r="W313" s="578">
        <v>0</v>
      </c>
      <c r="X313" s="578">
        <v>0</v>
      </c>
      <c r="Y313" s="578">
        <v>0</v>
      </c>
      <c r="Z313" s="578">
        <v>0</v>
      </c>
      <c r="AA313" s="578">
        <v>0</v>
      </c>
      <c r="AB313" s="578">
        <v>0</v>
      </c>
      <c r="AC313" s="578">
        <v>0</v>
      </c>
      <c r="AD313" s="578">
        <v>0</v>
      </c>
      <c r="AE313" s="578">
        <v>0</v>
      </c>
      <c r="AF313" s="578">
        <v>0</v>
      </c>
      <c r="AG313" s="578">
        <v>0</v>
      </c>
      <c r="AH313" s="578">
        <v>0</v>
      </c>
      <c r="AI313" s="578">
        <v>0</v>
      </c>
      <c r="AJ313" s="578">
        <v>0</v>
      </c>
      <c r="AK313" s="578">
        <v>0</v>
      </c>
      <c r="AL313" s="578">
        <v>0</v>
      </c>
      <c r="AM313" s="578">
        <v>0</v>
      </c>
      <c r="AN313" s="578">
        <v>0</v>
      </c>
      <c r="AO313" s="578">
        <v>6</v>
      </c>
      <c r="AP313" s="578">
        <v>0</v>
      </c>
      <c r="AQ313" s="578">
        <v>0</v>
      </c>
      <c r="AR313" s="578">
        <v>0</v>
      </c>
      <c r="AS313" s="578">
        <v>0</v>
      </c>
      <c r="AT313" s="578">
        <v>0</v>
      </c>
      <c r="AU313" s="578">
        <v>0</v>
      </c>
      <c r="AV313" s="578">
        <v>0</v>
      </c>
      <c r="AW313" s="578">
        <v>0</v>
      </c>
      <c r="AX313" s="578">
        <v>0</v>
      </c>
      <c r="AY313" s="578">
        <v>0</v>
      </c>
      <c r="AZ313" s="578">
        <v>0</v>
      </c>
      <c r="BA313" s="578">
        <v>0</v>
      </c>
      <c r="BB313" s="578">
        <v>0</v>
      </c>
      <c r="BC313" s="578">
        <v>0</v>
      </c>
      <c r="BD313" s="578">
        <v>0</v>
      </c>
      <c r="BE313" s="578">
        <v>0</v>
      </c>
      <c r="BF313" s="578">
        <v>0</v>
      </c>
      <c r="BG313" s="578">
        <v>0</v>
      </c>
      <c r="BH313" s="578">
        <v>0</v>
      </c>
      <c r="BI313" s="578">
        <v>0</v>
      </c>
      <c r="BJ313" s="578">
        <v>0</v>
      </c>
      <c r="BK313" s="578">
        <v>0</v>
      </c>
      <c r="BL313" s="578">
        <v>0</v>
      </c>
      <c r="BM313" s="578">
        <v>0</v>
      </c>
      <c r="BN313" s="578">
        <v>9840</v>
      </c>
      <c r="BO313" s="578">
        <v>0</v>
      </c>
      <c r="BP313" s="578">
        <v>0</v>
      </c>
      <c r="BQ313" s="578">
        <v>0</v>
      </c>
      <c r="BR313" s="578">
        <v>0</v>
      </c>
      <c r="BS313" s="578">
        <v>0</v>
      </c>
      <c r="BT313" s="578">
        <v>0</v>
      </c>
      <c r="BU313" s="578">
        <v>0</v>
      </c>
      <c r="BV313" s="578">
        <v>0</v>
      </c>
      <c r="BW313" s="578">
        <v>0</v>
      </c>
      <c r="BX313" s="578">
        <v>0</v>
      </c>
      <c r="BY313" s="578">
        <v>0</v>
      </c>
      <c r="BZ313" s="578">
        <v>0</v>
      </c>
      <c r="CA313" s="578">
        <v>0</v>
      </c>
      <c r="CB313" s="578">
        <v>0</v>
      </c>
      <c r="CC313" s="555">
        <f t="shared" si="47"/>
        <v>9846</v>
      </c>
    </row>
    <row r="314" spans="1:81" s="577" customFormat="1" ht="25.5" customHeight="1">
      <c r="A314" s="574" t="s">
        <v>6816</v>
      </c>
      <c r="B314" s="549" t="s">
        <v>33</v>
      </c>
      <c r="C314" s="550" t="s">
        <v>34</v>
      </c>
      <c r="D314" s="551">
        <v>51130</v>
      </c>
      <c r="E314" s="563" t="s">
        <v>915</v>
      </c>
      <c r="F314" s="552" t="s">
        <v>360</v>
      </c>
      <c r="G314" s="553" t="s">
        <v>361</v>
      </c>
      <c r="H314" s="554">
        <v>773</v>
      </c>
      <c r="I314" s="554">
        <v>142</v>
      </c>
      <c r="J314" s="554">
        <v>702</v>
      </c>
      <c r="K314" s="554">
        <v>198</v>
      </c>
      <c r="L314" s="554">
        <v>370</v>
      </c>
      <c r="M314" s="554">
        <v>66</v>
      </c>
      <c r="N314" s="554">
        <v>860</v>
      </c>
      <c r="O314" s="554">
        <v>60</v>
      </c>
      <c r="P314" s="554">
        <v>214488.52</v>
      </c>
      <c r="Q314" s="554">
        <v>15784.1</v>
      </c>
      <c r="R314" s="554">
        <v>480</v>
      </c>
      <c r="S314" s="554">
        <v>42</v>
      </c>
      <c r="T314" s="554">
        <v>314</v>
      </c>
      <c r="U314" s="554">
        <v>681</v>
      </c>
      <c r="V314" s="554">
        <v>2708</v>
      </c>
      <c r="W314" s="554">
        <v>64</v>
      </c>
      <c r="X314" s="554">
        <v>0</v>
      </c>
      <c r="Y314" s="554">
        <v>18</v>
      </c>
      <c r="Z314" s="554">
        <v>69999.61</v>
      </c>
      <c r="AA314" s="554">
        <v>78</v>
      </c>
      <c r="AB314" s="554">
        <v>66</v>
      </c>
      <c r="AC314" s="554">
        <v>0</v>
      </c>
      <c r="AD314" s="554">
        <v>64</v>
      </c>
      <c r="AE314" s="554">
        <v>61</v>
      </c>
      <c r="AF314" s="554">
        <v>18</v>
      </c>
      <c r="AG314" s="554">
        <v>0</v>
      </c>
      <c r="AH314" s="554">
        <v>18</v>
      </c>
      <c r="AI314" s="554">
        <v>94934.73</v>
      </c>
      <c r="AJ314" s="554">
        <v>0</v>
      </c>
      <c r="AK314" s="554">
        <v>0</v>
      </c>
      <c r="AL314" s="554">
        <v>60</v>
      </c>
      <c r="AM314" s="554">
        <v>24</v>
      </c>
      <c r="AN314" s="554">
        <v>30</v>
      </c>
      <c r="AO314" s="554">
        <v>0</v>
      </c>
      <c r="AP314" s="554">
        <v>133.88</v>
      </c>
      <c r="AQ314" s="554">
        <v>30</v>
      </c>
      <c r="AR314" s="554">
        <v>24</v>
      </c>
      <c r="AS314" s="554">
        <v>12</v>
      </c>
      <c r="AT314" s="554">
        <v>24</v>
      </c>
      <c r="AU314" s="554">
        <v>1464</v>
      </c>
      <c r="AV314" s="554">
        <v>12</v>
      </c>
      <c r="AW314" s="554">
        <v>1133</v>
      </c>
      <c r="AX314" s="554">
        <v>0</v>
      </c>
      <c r="AY314" s="554">
        <v>302</v>
      </c>
      <c r="AZ314" s="554">
        <v>43</v>
      </c>
      <c r="BA314" s="554">
        <v>36</v>
      </c>
      <c r="BB314" s="554">
        <v>57957.42</v>
      </c>
      <c r="BC314" s="554">
        <v>174</v>
      </c>
      <c r="BD314" s="554">
        <v>734</v>
      </c>
      <c r="BE314" s="554">
        <v>886</v>
      </c>
      <c r="BF314" s="554">
        <v>56</v>
      </c>
      <c r="BG314" s="554">
        <v>114</v>
      </c>
      <c r="BH314" s="554">
        <v>5360.84</v>
      </c>
      <c r="BI314" s="554">
        <v>368</v>
      </c>
      <c r="BJ314" s="554">
        <v>222</v>
      </c>
      <c r="BK314" s="554">
        <v>72</v>
      </c>
      <c r="BL314" s="554">
        <v>210</v>
      </c>
      <c r="BM314" s="554">
        <v>2001.43</v>
      </c>
      <c r="BN314" s="554">
        <v>802</v>
      </c>
      <c r="BO314" s="554">
        <v>374</v>
      </c>
      <c r="BP314" s="554">
        <v>328</v>
      </c>
      <c r="BQ314" s="554">
        <v>419</v>
      </c>
      <c r="BR314" s="554">
        <v>790</v>
      </c>
      <c r="BS314" s="554">
        <v>305</v>
      </c>
      <c r="BT314" s="554">
        <v>23297.25</v>
      </c>
      <c r="BU314" s="554">
        <v>24</v>
      </c>
      <c r="BV314" s="554">
        <v>6</v>
      </c>
      <c r="BW314" s="554">
        <v>74</v>
      </c>
      <c r="BX314" s="554">
        <v>98</v>
      </c>
      <c r="BY314" s="554">
        <v>335</v>
      </c>
      <c r="BZ314" s="554">
        <v>69</v>
      </c>
      <c r="CA314" s="554">
        <v>84</v>
      </c>
      <c r="CB314" s="554">
        <v>42</v>
      </c>
      <c r="CC314" s="555">
        <f t="shared" si="47"/>
        <v>501520.77999999997</v>
      </c>
    </row>
    <row r="315" spans="1:81" s="577" customFormat="1" ht="25.5" customHeight="1">
      <c r="A315" s="574" t="s">
        <v>6816</v>
      </c>
      <c r="B315" s="549" t="s">
        <v>33</v>
      </c>
      <c r="C315" s="550" t="s">
        <v>34</v>
      </c>
      <c r="D315" s="551">
        <v>51130</v>
      </c>
      <c r="E315" s="563" t="s">
        <v>915</v>
      </c>
      <c r="F315" s="552" t="s">
        <v>362</v>
      </c>
      <c r="G315" s="553" t="s">
        <v>363</v>
      </c>
      <c r="H315" s="554">
        <v>0</v>
      </c>
      <c r="I315" s="554">
        <v>0</v>
      </c>
      <c r="J315" s="554">
        <v>0</v>
      </c>
      <c r="K315" s="554">
        <v>0</v>
      </c>
      <c r="L315" s="554">
        <v>0</v>
      </c>
      <c r="M315" s="554">
        <v>0</v>
      </c>
      <c r="N315" s="554">
        <v>0</v>
      </c>
      <c r="O315" s="554">
        <v>0</v>
      </c>
      <c r="P315" s="554">
        <v>0</v>
      </c>
      <c r="Q315" s="554">
        <v>0</v>
      </c>
      <c r="R315" s="554">
        <v>0</v>
      </c>
      <c r="S315" s="554">
        <v>0</v>
      </c>
      <c r="T315" s="554">
        <v>0</v>
      </c>
      <c r="U315" s="554">
        <v>0</v>
      </c>
      <c r="V315" s="554">
        <v>0</v>
      </c>
      <c r="W315" s="554">
        <v>0</v>
      </c>
      <c r="X315" s="554">
        <v>0</v>
      </c>
      <c r="Y315" s="554">
        <v>0</v>
      </c>
      <c r="Z315" s="554">
        <v>0</v>
      </c>
      <c r="AA315" s="554">
        <v>0</v>
      </c>
      <c r="AB315" s="554">
        <v>0</v>
      </c>
      <c r="AC315" s="554">
        <v>0</v>
      </c>
      <c r="AD315" s="554">
        <v>0</v>
      </c>
      <c r="AE315" s="554">
        <v>0</v>
      </c>
      <c r="AF315" s="554">
        <v>0</v>
      </c>
      <c r="AG315" s="554">
        <v>0</v>
      </c>
      <c r="AH315" s="554">
        <v>0</v>
      </c>
      <c r="AI315" s="554">
        <v>0</v>
      </c>
      <c r="AJ315" s="554">
        <v>0</v>
      </c>
      <c r="AK315" s="554">
        <v>0</v>
      </c>
      <c r="AL315" s="554">
        <v>0</v>
      </c>
      <c r="AM315" s="554">
        <v>0</v>
      </c>
      <c r="AN315" s="554">
        <v>0</v>
      </c>
      <c r="AO315" s="554">
        <v>0</v>
      </c>
      <c r="AP315" s="554">
        <v>0</v>
      </c>
      <c r="AQ315" s="554">
        <v>0</v>
      </c>
      <c r="AR315" s="554">
        <v>0</v>
      </c>
      <c r="AS315" s="554">
        <v>0</v>
      </c>
      <c r="AT315" s="554">
        <v>0</v>
      </c>
      <c r="AU315" s="554">
        <v>0</v>
      </c>
      <c r="AV315" s="554">
        <v>56930</v>
      </c>
      <c r="AW315" s="554">
        <v>0</v>
      </c>
      <c r="AX315" s="554">
        <v>58335</v>
      </c>
      <c r="AY315" s="554">
        <v>0</v>
      </c>
      <c r="AZ315" s="554">
        <v>0</v>
      </c>
      <c r="BA315" s="554">
        <v>0</v>
      </c>
      <c r="BB315" s="554">
        <v>0</v>
      </c>
      <c r="BC315" s="554">
        <v>0</v>
      </c>
      <c r="BD315" s="554">
        <v>0</v>
      </c>
      <c r="BE315" s="554">
        <v>0</v>
      </c>
      <c r="BF315" s="554">
        <v>0</v>
      </c>
      <c r="BG315" s="554">
        <v>0</v>
      </c>
      <c r="BH315" s="554">
        <v>0</v>
      </c>
      <c r="BI315" s="554">
        <v>0</v>
      </c>
      <c r="BJ315" s="554">
        <v>0</v>
      </c>
      <c r="BK315" s="554">
        <v>0</v>
      </c>
      <c r="BL315" s="554">
        <v>0</v>
      </c>
      <c r="BM315" s="554">
        <v>0</v>
      </c>
      <c r="BN315" s="554">
        <v>0</v>
      </c>
      <c r="BO315" s="554">
        <v>0</v>
      </c>
      <c r="BP315" s="554">
        <v>0</v>
      </c>
      <c r="BQ315" s="554">
        <v>0</v>
      </c>
      <c r="BR315" s="554">
        <v>0</v>
      </c>
      <c r="BS315" s="554">
        <v>3600</v>
      </c>
      <c r="BT315" s="554">
        <v>0</v>
      </c>
      <c r="BU315" s="554">
        <v>0</v>
      </c>
      <c r="BV315" s="554">
        <v>0</v>
      </c>
      <c r="BW315" s="554">
        <v>0</v>
      </c>
      <c r="BX315" s="554">
        <v>5976.45</v>
      </c>
      <c r="BY315" s="554">
        <v>0</v>
      </c>
      <c r="BZ315" s="554">
        <v>0</v>
      </c>
      <c r="CA315" s="554">
        <v>0</v>
      </c>
      <c r="CB315" s="554">
        <v>0</v>
      </c>
      <c r="CC315" s="555">
        <f t="shared" si="47"/>
        <v>124841.45</v>
      </c>
    </row>
    <row r="316" spans="1:81" s="577" customFormat="1" ht="25.5" customHeight="1">
      <c r="A316" s="574" t="s">
        <v>6816</v>
      </c>
      <c r="B316" s="549" t="s">
        <v>33</v>
      </c>
      <c r="C316" s="550" t="s">
        <v>34</v>
      </c>
      <c r="D316" s="551">
        <v>51130</v>
      </c>
      <c r="E316" s="563" t="s">
        <v>915</v>
      </c>
      <c r="F316" s="552" t="s">
        <v>364</v>
      </c>
      <c r="G316" s="553" t="s">
        <v>365</v>
      </c>
      <c r="H316" s="554">
        <v>129200.52</v>
      </c>
      <c r="I316" s="554">
        <v>121299.46</v>
      </c>
      <c r="J316" s="554">
        <v>201938.96</v>
      </c>
      <c r="K316" s="554">
        <v>122698.89</v>
      </c>
      <c r="L316" s="554">
        <v>123396.68</v>
      </c>
      <c r="M316" s="554">
        <v>68835.240000000005</v>
      </c>
      <c r="N316" s="554">
        <v>302623.26</v>
      </c>
      <c r="O316" s="554">
        <v>121440.05</v>
      </c>
      <c r="P316" s="554">
        <v>45406.39</v>
      </c>
      <c r="Q316" s="554">
        <v>249314.35</v>
      </c>
      <c r="R316" s="554">
        <v>0</v>
      </c>
      <c r="S316" s="554">
        <v>65104.15</v>
      </c>
      <c r="T316" s="554">
        <v>0</v>
      </c>
      <c r="U316" s="554">
        <v>165446.46</v>
      </c>
      <c r="V316" s="554">
        <v>46431.58</v>
      </c>
      <c r="W316" s="554">
        <v>158863.97</v>
      </c>
      <c r="X316" s="554">
        <v>24000</v>
      </c>
      <c r="Y316" s="554">
        <v>28149.360000000001</v>
      </c>
      <c r="Z316" s="554">
        <v>166856.95000000001</v>
      </c>
      <c r="AA316" s="554">
        <v>280426.67</v>
      </c>
      <c r="AB316" s="554">
        <v>137707.93</v>
      </c>
      <c r="AC316" s="554">
        <v>179982.56</v>
      </c>
      <c r="AD316" s="554">
        <v>136189.74</v>
      </c>
      <c r="AE316" s="554">
        <v>39172.699999999997</v>
      </c>
      <c r="AF316" s="554">
        <v>148630.49</v>
      </c>
      <c r="AG316" s="554">
        <v>176667.57</v>
      </c>
      <c r="AH316" s="554">
        <v>76622.7</v>
      </c>
      <c r="AI316" s="554">
        <v>358355.58</v>
      </c>
      <c r="AJ316" s="554">
        <v>69774.570000000007</v>
      </c>
      <c r="AK316" s="554">
        <v>28155.62</v>
      </c>
      <c r="AL316" s="554">
        <v>49529.88</v>
      </c>
      <c r="AM316" s="554">
        <v>49439.35</v>
      </c>
      <c r="AN316" s="554">
        <v>15588.58</v>
      </c>
      <c r="AO316" s="554">
        <v>46783.61</v>
      </c>
      <c r="AP316" s="554">
        <v>52202.3</v>
      </c>
      <c r="AQ316" s="554">
        <v>97567.51</v>
      </c>
      <c r="AR316" s="554">
        <v>96911.85</v>
      </c>
      <c r="AS316" s="554">
        <v>23457.4</v>
      </c>
      <c r="AT316" s="554">
        <v>67925.37</v>
      </c>
      <c r="AU316" s="554">
        <v>132145.49</v>
      </c>
      <c r="AV316" s="554">
        <v>109244.49</v>
      </c>
      <c r="AW316" s="554">
        <v>92651.3</v>
      </c>
      <c r="AX316" s="554">
        <v>82890.91</v>
      </c>
      <c r="AY316" s="554">
        <v>64456.67</v>
      </c>
      <c r="AZ316" s="554">
        <v>41147.919999999998</v>
      </c>
      <c r="BA316" s="554">
        <v>53024.92</v>
      </c>
      <c r="BB316" s="554">
        <v>180675.92</v>
      </c>
      <c r="BC316" s="554">
        <v>184300.42</v>
      </c>
      <c r="BD316" s="554">
        <v>168867.94</v>
      </c>
      <c r="BE316" s="554">
        <v>0</v>
      </c>
      <c r="BF316" s="554">
        <v>144379.31</v>
      </c>
      <c r="BG316" s="554">
        <v>0</v>
      </c>
      <c r="BH316" s="554">
        <v>94748.5</v>
      </c>
      <c r="BI316" s="554">
        <v>98371.520000000004</v>
      </c>
      <c r="BJ316" s="554">
        <v>76744.679999999993</v>
      </c>
      <c r="BK316" s="554">
        <v>53548.63</v>
      </c>
      <c r="BL316" s="554">
        <v>23069.200000000001</v>
      </c>
      <c r="BM316" s="554">
        <v>378829.43</v>
      </c>
      <c r="BN316" s="554">
        <v>114840.96000000001</v>
      </c>
      <c r="BO316" s="554">
        <v>156778.54</v>
      </c>
      <c r="BP316" s="554">
        <v>59416.09</v>
      </c>
      <c r="BQ316" s="554">
        <v>118935.51</v>
      </c>
      <c r="BR316" s="554">
        <v>80970.460000000006</v>
      </c>
      <c r="BS316" s="554">
        <v>73735.17</v>
      </c>
      <c r="BT316" s="554">
        <v>187456</v>
      </c>
      <c r="BU316" s="554">
        <v>33051.230000000003</v>
      </c>
      <c r="BV316" s="554">
        <v>78152.02</v>
      </c>
      <c r="BW316" s="554">
        <v>58853.21</v>
      </c>
      <c r="BX316" s="554">
        <v>102416.12</v>
      </c>
      <c r="BY316" s="554">
        <v>121260.72</v>
      </c>
      <c r="BZ316" s="554">
        <v>97709.94</v>
      </c>
      <c r="CA316" s="554">
        <v>56519.54</v>
      </c>
      <c r="CB316" s="554">
        <v>100898.7</v>
      </c>
      <c r="CC316" s="555">
        <f t="shared" si="47"/>
        <v>7692189.709999999</v>
      </c>
    </row>
    <row r="317" spans="1:81" s="577" customFormat="1" ht="25.5" customHeight="1">
      <c r="A317" s="574" t="s">
        <v>6816</v>
      </c>
      <c r="B317" s="549" t="s">
        <v>33</v>
      </c>
      <c r="C317" s="550" t="s">
        <v>34</v>
      </c>
      <c r="D317" s="551"/>
      <c r="E317" s="563"/>
      <c r="F317" s="552" t="s">
        <v>366</v>
      </c>
      <c r="G317" s="553" t="s">
        <v>367</v>
      </c>
      <c r="H317" s="576">
        <v>0</v>
      </c>
      <c r="I317" s="576">
        <v>0</v>
      </c>
      <c r="J317" s="576">
        <v>0</v>
      </c>
      <c r="K317" s="576">
        <v>0</v>
      </c>
      <c r="L317" s="576">
        <v>0</v>
      </c>
      <c r="M317" s="576">
        <v>33650</v>
      </c>
      <c r="N317" s="576">
        <v>6700</v>
      </c>
      <c r="O317" s="576">
        <v>0</v>
      </c>
      <c r="P317" s="576">
        <v>0</v>
      </c>
      <c r="Q317" s="576">
        <v>17160</v>
      </c>
      <c r="R317" s="576">
        <v>0</v>
      </c>
      <c r="S317" s="576">
        <v>0</v>
      </c>
      <c r="T317" s="576">
        <v>0</v>
      </c>
      <c r="U317" s="576">
        <v>0</v>
      </c>
      <c r="V317" s="576">
        <v>0</v>
      </c>
      <c r="W317" s="576">
        <v>0</v>
      </c>
      <c r="X317" s="576">
        <v>0</v>
      </c>
      <c r="Y317" s="576">
        <v>0</v>
      </c>
      <c r="Z317" s="576">
        <v>0</v>
      </c>
      <c r="AA317" s="576">
        <v>0</v>
      </c>
      <c r="AB317" s="576">
        <v>1200</v>
      </c>
      <c r="AC317" s="576">
        <v>0</v>
      </c>
      <c r="AD317" s="576">
        <v>0</v>
      </c>
      <c r="AE317" s="576">
        <v>19860</v>
      </c>
      <c r="AF317" s="576">
        <v>12805</v>
      </c>
      <c r="AG317" s="576">
        <v>0</v>
      </c>
      <c r="AH317" s="576">
        <v>108150</v>
      </c>
      <c r="AI317" s="576">
        <v>68250</v>
      </c>
      <c r="AJ317" s="576">
        <v>0</v>
      </c>
      <c r="AK317" s="576">
        <v>0</v>
      </c>
      <c r="AL317" s="576">
        <v>5025</v>
      </c>
      <c r="AM317" s="576">
        <v>0</v>
      </c>
      <c r="AN317" s="576">
        <v>0</v>
      </c>
      <c r="AO317" s="576">
        <v>0</v>
      </c>
      <c r="AP317" s="576">
        <v>0</v>
      </c>
      <c r="AQ317" s="576">
        <v>18325</v>
      </c>
      <c r="AR317" s="576">
        <v>0</v>
      </c>
      <c r="AS317" s="576">
        <v>0</v>
      </c>
      <c r="AT317" s="576">
        <v>0</v>
      </c>
      <c r="AU317" s="576">
        <v>0</v>
      </c>
      <c r="AV317" s="576">
        <v>0</v>
      </c>
      <c r="AW317" s="576">
        <v>0</v>
      </c>
      <c r="AX317" s="576">
        <v>0</v>
      </c>
      <c r="AY317" s="576">
        <v>0</v>
      </c>
      <c r="AZ317" s="576">
        <v>0</v>
      </c>
      <c r="BA317" s="576">
        <v>500</v>
      </c>
      <c r="BB317" s="576">
        <v>0</v>
      </c>
      <c r="BC317" s="576">
        <v>0</v>
      </c>
      <c r="BD317" s="576">
        <v>34170</v>
      </c>
      <c r="BE317" s="576">
        <v>0</v>
      </c>
      <c r="BF317" s="576">
        <v>0</v>
      </c>
      <c r="BG317" s="576">
        <v>0</v>
      </c>
      <c r="BH317" s="576">
        <v>0</v>
      </c>
      <c r="BI317" s="576">
        <v>0</v>
      </c>
      <c r="BJ317" s="576">
        <v>7000</v>
      </c>
      <c r="BK317" s="576">
        <v>0</v>
      </c>
      <c r="BL317" s="576">
        <v>0</v>
      </c>
      <c r="BM317" s="576">
        <v>4850</v>
      </c>
      <c r="BN317" s="576">
        <v>0</v>
      </c>
      <c r="BO317" s="576">
        <v>3750</v>
      </c>
      <c r="BP317" s="576">
        <v>12600</v>
      </c>
      <c r="BQ317" s="576">
        <v>0</v>
      </c>
      <c r="BR317" s="576">
        <v>0</v>
      </c>
      <c r="BS317" s="576">
        <v>0</v>
      </c>
      <c r="BT317" s="576">
        <v>0</v>
      </c>
      <c r="BU317" s="576">
        <v>0</v>
      </c>
      <c r="BV317" s="576">
        <v>0</v>
      </c>
      <c r="BW317" s="576">
        <v>0</v>
      </c>
      <c r="BX317" s="576">
        <v>0</v>
      </c>
      <c r="BY317" s="576">
        <v>0</v>
      </c>
      <c r="BZ317" s="576">
        <v>0</v>
      </c>
      <c r="CA317" s="576">
        <v>0</v>
      </c>
      <c r="CB317" s="576">
        <v>0</v>
      </c>
      <c r="CC317" s="555">
        <f t="shared" si="47"/>
        <v>353995</v>
      </c>
    </row>
    <row r="318" spans="1:81" s="577" customFormat="1" ht="25.5" customHeight="1">
      <c r="A318" s="574" t="s">
        <v>6816</v>
      </c>
      <c r="B318" s="549" t="s">
        <v>33</v>
      </c>
      <c r="C318" s="550" t="s">
        <v>34</v>
      </c>
      <c r="D318" s="551">
        <v>51130</v>
      </c>
      <c r="E318" s="563" t="s">
        <v>915</v>
      </c>
      <c r="F318" s="552" t="s">
        <v>368</v>
      </c>
      <c r="G318" s="553" t="s">
        <v>369</v>
      </c>
      <c r="H318" s="576">
        <v>0</v>
      </c>
      <c r="I318" s="576">
        <v>0</v>
      </c>
      <c r="J318" s="576">
        <v>0</v>
      </c>
      <c r="K318" s="575">
        <v>0</v>
      </c>
      <c r="L318" s="575">
        <v>0</v>
      </c>
      <c r="M318" s="575">
        <v>0</v>
      </c>
      <c r="N318" s="576">
        <v>0</v>
      </c>
      <c r="O318" s="576">
        <v>0</v>
      </c>
      <c r="P318" s="576">
        <v>0</v>
      </c>
      <c r="Q318" s="575">
        <v>0</v>
      </c>
      <c r="R318" s="576">
        <v>0</v>
      </c>
      <c r="S318" s="576">
        <v>0</v>
      </c>
      <c r="T318" s="576">
        <v>0</v>
      </c>
      <c r="U318" s="576">
        <v>0</v>
      </c>
      <c r="V318" s="576">
        <v>0</v>
      </c>
      <c r="W318" s="576">
        <v>0</v>
      </c>
      <c r="X318" s="576">
        <v>0</v>
      </c>
      <c r="Y318" s="576">
        <v>0</v>
      </c>
      <c r="Z318" s="576">
        <v>0</v>
      </c>
      <c r="AA318" s="576">
        <v>0</v>
      </c>
      <c r="AB318" s="576">
        <v>0</v>
      </c>
      <c r="AC318" s="576">
        <v>0</v>
      </c>
      <c r="AD318" s="576">
        <v>0</v>
      </c>
      <c r="AE318" s="576">
        <v>0</v>
      </c>
      <c r="AF318" s="575">
        <v>0</v>
      </c>
      <c r="AG318" s="575">
        <v>0</v>
      </c>
      <c r="AH318" s="575">
        <v>0</v>
      </c>
      <c r="AI318" s="576">
        <v>0</v>
      </c>
      <c r="AJ318" s="576">
        <v>0</v>
      </c>
      <c r="AK318" s="576">
        <v>0</v>
      </c>
      <c r="AL318" s="575">
        <v>0</v>
      </c>
      <c r="AM318" s="575">
        <v>0</v>
      </c>
      <c r="AN318" s="576">
        <v>0</v>
      </c>
      <c r="AO318" s="576">
        <v>0</v>
      </c>
      <c r="AP318" s="576">
        <v>0</v>
      </c>
      <c r="AQ318" s="576">
        <v>0</v>
      </c>
      <c r="AR318" s="576">
        <v>0</v>
      </c>
      <c r="AS318" s="576">
        <v>0</v>
      </c>
      <c r="AT318" s="576">
        <v>0</v>
      </c>
      <c r="AU318" s="576">
        <v>0</v>
      </c>
      <c r="AV318" s="576">
        <v>0</v>
      </c>
      <c r="AW318" s="575">
        <v>0</v>
      </c>
      <c r="AX318" s="575">
        <v>0</v>
      </c>
      <c r="AY318" s="575">
        <v>0</v>
      </c>
      <c r="AZ318" s="576">
        <v>0</v>
      </c>
      <c r="BA318" s="576">
        <v>0</v>
      </c>
      <c r="BB318" s="575">
        <v>0</v>
      </c>
      <c r="BC318" s="576">
        <v>0</v>
      </c>
      <c r="BD318" s="575">
        <v>0</v>
      </c>
      <c r="BE318" s="576">
        <v>0</v>
      </c>
      <c r="BF318" s="575">
        <v>0</v>
      </c>
      <c r="BG318" s="575">
        <v>0</v>
      </c>
      <c r="BH318" s="576">
        <v>0</v>
      </c>
      <c r="BI318" s="576">
        <v>0</v>
      </c>
      <c r="BJ318" s="576">
        <v>0</v>
      </c>
      <c r="BK318" s="575">
        <v>0</v>
      </c>
      <c r="BL318" s="575">
        <v>0</v>
      </c>
      <c r="BM318" s="576">
        <v>0</v>
      </c>
      <c r="BN318" s="576">
        <v>0</v>
      </c>
      <c r="BO318" s="576">
        <v>2400</v>
      </c>
      <c r="BP318" s="576">
        <v>0</v>
      </c>
      <c r="BQ318" s="576">
        <v>0</v>
      </c>
      <c r="BR318" s="576">
        <v>1800</v>
      </c>
      <c r="BS318" s="576">
        <v>5250</v>
      </c>
      <c r="BT318" s="576">
        <v>0</v>
      </c>
      <c r="BU318" s="576">
        <v>0</v>
      </c>
      <c r="BV318" s="576">
        <v>0</v>
      </c>
      <c r="BW318" s="576">
        <v>0</v>
      </c>
      <c r="BX318" s="576">
        <v>0</v>
      </c>
      <c r="BY318" s="576">
        <v>0</v>
      </c>
      <c r="BZ318" s="575">
        <v>0</v>
      </c>
      <c r="CA318" s="576">
        <v>0</v>
      </c>
      <c r="CB318" s="576">
        <v>0</v>
      </c>
      <c r="CC318" s="555">
        <f t="shared" si="47"/>
        <v>9450</v>
      </c>
    </row>
    <row r="319" spans="1:81" s="577" customFormat="1" ht="25.5" customHeight="1">
      <c r="A319" s="574" t="s">
        <v>6816</v>
      </c>
      <c r="B319" s="549" t="s">
        <v>33</v>
      </c>
      <c r="C319" s="550" t="s">
        <v>34</v>
      </c>
      <c r="D319" s="551"/>
      <c r="E319" s="563"/>
      <c r="F319" s="552" t="s">
        <v>483</v>
      </c>
      <c r="G319" s="553" t="s">
        <v>6854</v>
      </c>
      <c r="H319" s="576">
        <v>17911560</v>
      </c>
      <c r="I319" s="576">
        <v>0</v>
      </c>
      <c r="J319" s="576">
        <v>0</v>
      </c>
      <c r="K319" s="576">
        <v>0</v>
      </c>
      <c r="L319" s="576">
        <v>0</v>
      </c>
      <c r="M319" s="576">
        <v>0</v>
      </c>
      <c r="N319" s="576">
        <v>0</v>
      </c>
      <c r="O319" s="576">
        <v>0</v>
      </c>
      <c r="P319" s="576">
        <v>0</v>
      </c>
      <c r="Q319" s="576">
        <v>267500</v>
      </c>
      <c r="R319" s="576">
        <v>0</v>
      </c>
      <c r="S319" s="576">
        <v>0</v>
      </c>
      <c r="T319" s="576">
        <v>0</v>
      </c>
      <c r="U319" s="576">
        <v>0</v>
      </c>
      <c r="V319" s="576">
        <v>0</v>
      </c>
      <c r="W319" s="576">
        <v>0</v>
      </c>
      <c r="X319" s="576">
        <v>0</v>
      </c>
      <c r="Y319" s="576">
        <v>0</v>
      </c>
      <c r="Z319" s="576">
        <v>0</v>
      </c>
      <c r="AA319" s="576">
        <v>0</v>
      </c>
      <c r="AB319" s="576">
        <v>0</v>
      </c>
      <c r="AC319" s="576">
        <v>0</v>
      </c>
      <c r="AD319" s="576">
        <v>0</v>
      </c>
      <c r="AE319" s="576">
        <v>0</v>
      </c>
      <c r="AF319" s="576">
        <v>0</v>
      </c>
      <c r="AG319" s="576">
        <v>0</v>
      </c>
      <c r="AH319" s="576">
        <v>0</v>
      </c>
      <c r="AI319" s="576">
        <v>0</v>
      </c>
      <c r="AJ319" s="576">
        <v>0</v>
      </c>
      <c r="AK319" s="576">
        <v>0</v>
      </c>
      <c r="AL319" s="576">
        <v>0</v>
      </c>
      <c r="AM319" s="576">
        <v>0</v>
      </c>
      <c r="AN319" s="576">
        <v>0</v>
      </c>
      <c r="AO319" s="576">
        <v>0</v>
      </c>
      <c r="AP319" s="576">
        <v>0</v>
      </c>
      <c r="AQ319" s="576">
        <v>0</v>
      </c>
      <c r="AR319" s="576">
        <v>0</v>
      </c>
      <c r="AS319" s="576">
        <v>0</v>
      </c>
      <c r="AT319" s="576">
        <v>0</v>
      </c>
      <c r="AU319" s="576">
        <v>0</v>
      </c>
      <c r="AV319" s="575">
        <v>0</v>
      </c>
      <c r="AW319" s="576">
        <v>0</v>
      </c>
      <c r="AX319" s="576">
        <v>0</v>
      </c>
      <c r="AY319" s="576">
        <v>0</v>
      </c>
      <c r="AZ319" s="576">
        <v>0</v>
      </c>
      <c r="BA319" s="575">
        <v>0</v>
      </c>
      <c r="BB319" s="576">
        <v>0</v>
      </c>
      <c r="BC319" s="576">
        <v>0</v>
      </c>
      <c r="BD319" s="576">
        <v>66000</v>
      </c>
      <c r="BE319" s="576">
        <v>0</v>
      </c>
      <c r="BF319" s="576">
        <v>0</v>
      </c>
      <c r="BG319" s="576">
        <v>0</v>
      </c>
      <c r="BH319" s="576">
        <v>0</v>
      </c>
      <c r="BI319" s="576">
        <v>0</v>
      </c>
      <c r="BJ319" s="576">
        <v>0</v>
      </c>
      <c r="BK319" s="576">
        <v>0</v>
      </c>
      <c r="BL319" s="576">
        <v>0</v>
      </c>
      <c r="BM319" s="576">
        <v>0</v>
      </c>
      <c r="BN319" s="576">
        <v>0</v>
      </c>
      <c r="BO319" s="576">
        <v>0</v>
      </c>
      <c r="BP319" s="576">
        <v>0</v>
      </c>
      <c r="BQ319" s="576">
        <v>57162</v>
      </c>
      <c r="BR319" s="576">
        <v>0</v>
      </c>
      <c r="BS319" s="575">
        <v>0</v>
      </c>
      <c r="BT319" s="576">
        <v>412000</v>
      </c>
      <c r="BU319" s="576">
        <v>0</v>
      </c>
      <c r="BV319" s="576">
        <v>0</v>
      </c>
      <c r="BW319" s="576">
        <v>0</v>
      </c>
      <c r="BX319" s="576">
        <v>0</v>
      </c>
      <c r="BY319" s="576">
        <v>0</v>
      </c>
      <c r="BZ319" s="576">
        <v>0</v>
      </c>
      <c r="CA319" s="576">
        <v>0</v>
      </c>
      <c r="CB319" s="576">
        <v>0</v>
      </c>
      <c r="CC319" s="555">
        <f t="shared" si="47"/>
        <v>18714222</v>
      </c>
    </row>
    <row r="320" spans="1:81" s="577" customFormat="1" ht="25.5" customHeight="1">
      <c r="A320" s="574" t="s">
        <v>6816</v>
      </c>
      <c r="B320" s="549" t="s">
        <v>33</v>
      </c>
      <c r="C320" s="550" t="s">
        <v>34</v>
      </c>
      <c r="D320" s="551">
        <v>51130</v>
      </c>
      <c r="E320" s="563" t="s">
        <v>915</v>
      </c>
      <c r="F320" s="552" t="s">
        <v>808</v>
      </c>
      <c r="G320" s="553" t="s">
        <v>6855</v>
      </c>
      <c r="H320" s="576">
        <v>0</v>
      </c>
      <c r="I320" s="576">
        <v>0</v>
      </c>
      <c r="J320" s="576">
        <v>4526533.67</v>
      </c>
      <c r="K320" s="576">
        <v>0</v>
      </c>
      <c r="L320" s="576">
        <v>0</v>
      </c>
      <c r="M320" s="576">
        <v>0</v>
      </c>
      <c r="N320" s="576">
        <v>0</v>
      </c>
      <c r="O320" s="576">
        <v>0</v>
      </c>
      <c r="P320" s="576">
        <v>0</v>
      </c>
      <c r="Q320" s="576">
        <v>6577082.8399999999</v>
      </c>
      <c r="R320" s="576">
        <v>0</v>
      </c>
      <c r="S320" s="576">
        <v>0</v>
      </c>
      <c r="T320" s="576">
        <v>0</v>
      </c>
      <c r="U320" s="576">
        <v>443250</v>
      </c>
      <c r="V320" s="576">
        <v>0</v>
      </c>
      <c r="W320" s="576">
        <v>0</v>
      </c>
      <c r="X320" s="576">
        <v>0</v>
      </c>
      <c r="Y320" s="576">
        <v>0</v>
      </c>
      <c r="Z320" s="576">
        <v>4026680.94</v>
      </c>
      <c r="AA320" s="576">
        <v>31030</v>
      </c>
      <c r="AB320" s="576">
        <v>51840</v>
      </c>
      <c r="AC320" s="576">
        <v>0</v>
      </c>
      <c r="AD320" s="576">
        <v>539700</v>
      </c>
      <c r="AE320" s="576">
        <v>374842.51</v>
      </c>
      <c r="AF320" s="576">
        <v>332513.40000000002</v>
      </c>
      <c r="AG320" s="576">
        <v>0</v>
      </c>
      <c r="AH320" s="576">
        <v>0</v>
      </c>
      <c r="AI320" s="576">
        <v>2476083.4500000002</v>
      </c>
      <c r="AJ320" s="576">
        <v>306482.2</v>
      </c>
      <c r="AK320" s="576">
        <v>263000</v>
      </c>
      <c r="AL320" s="576">
        <v>421000</v>
      </c>
      <c r="AM320" s="576">
        <v>242880</v>
      </c>
      <c r="AN320" s="576">
        <v>0</v>
      </c>
      <c r="AO320" s="576">
        <v>243520</v>
      </c>
      <c r="AP320" s="576">
        <v>263000</v>
      </c>
      <c r="AQ320" s="576">
        <v>368602.8</v>
      </c>
      <c r="AR320" s="576">
        <v>230000</v>
      </c>
      <c r="AS320" s="576">
        <v>334681.95</v>
      </c>
      <c r="AT320" s="576">
        <v>421506.78</v>
      </c>
      <c r="AU320" s="576">
        <v>0</v>
      </c>
      <c r="AV320" s="576">
        <v>0</v>
      </c>
      <c r="AW320" s="576">
        <v>422400</v>
      </c>
      <c r="AX320" s="576">
        <v>248945.2</v>
      </c>
      <c r="AY320" s="576">
        <v>216000</v>
      </c>
      <c r="AZ320" s="576">
        <v>240000</v>
      </c>
      <c r="BA320" s="576">
        <v>317100</v>
      </c>
      <c r="BB320" s="576">
        <v>0</v>
      </c>
      <c r="BC320" s="576">
        <v>0</v>
      </c>
      <c r="BD320" s="576">
        <v>0</v>
      </c>
      <c r="BE320" s="576">
        <v>0</v>
      </c>
      <c r="BF320" s="576">
        <v>0</v>
      </c>
      <c r="BG320" s="576">
        <v>0</v>
      </c>
      <c r="BH320" s="576">
        <v>0</v>
      </c>
      <c r="BI320" s="576">
        <v>89487.7</v>
      </c>
      <c r="BJ320" s="576">
        <v>0</v>
      </c>
      <c r="BK320" s="576">
        <v>0</v>
      </c>
      <c r="BL320" s="576">
        <v>8000</v>
      </c>
      <c r="BM320" s="576">
        <v>395500</v>
      </c>
      <c r="BN320" s="576">
        <v>0</v>
      </c>
      <c r="BO320" s="576">
        <v>0</v>
      </c>
      <c r="BP320" s="576">
        <v>0</v>
      </c>
      <c r="BQ320" s="576">
        <v>0</v>
      </c>
      <c r="BR320" s="576">
        <v>0</v>
      </c>
      <c r="BS320" s="576">
        <v>0</v>
      </c>
      <c r="BT320" s="576">
        <v>1016966.18</v>
      </c>
      <c r="BU320" s="576">
        <v>0</v>
      </c>
      <c r="BV320" s="576">
        <v>0</v>
      </c>
      <c r="BW320" s="576">
        <v>0</v>
      </c>
      <c r="BX320" s="576">
        <v>0</v>
      </c>
      <c r="BY320" s="576">
        <v>24075</v>
      </c>
      <c r="BZ320" s="576">
        <v>0</v>
      </c>
      <c r="CA320" s="576">
        <v>0</v>
      </c>
      <c r="CB320" s="576">
        <v>0</v>
      </c>
      <c r="CC320" s="555">
        <f t="shared" si="47"/>
        <v>25452704.619999997</v>
      </c>
    </row>
    <row r="321" spans="1:81" s="577" customFormat="1" ht="25.5" customHeight="1">
      <c r="A321" s="574" t="s">
        <v>6816</v>
      </c>
      <c r="B321" s="549" t="s">
        <v>33</v>
      </c>
      <c r="C321" s="550" t="s">
        <v>34</v>
      </c>
      <c r="D321" s="551">
        <v>51130</v>
      </c>
      <c r="E321" s="563" t="s">
        <v>915</v>
      </c>
      <c r="F321" s="552" t="s">
        <v>484</v>
      </c>
      <c r="G321" s="553" t="s">
        <v>485</v>
      </c>
      <c r="H321" s="593">
        <v>0</v>
      </c>
      <c r="I321" s="593">
        <v>0</v>
      </c>
      <c r="J321" s="593">
        <v>0</v>
      </c>
      <c r="K321" s="593">
        <v>0</v>
      </c>
      <c r="L321" s="593">
        <v>0</v>
      </c>
      <c r="M321" s="593">
        <v>0</v>
      </c>
      <c r="N321" s="593">
        <v>0</v>
      </c>
      <c r="O321" s="593">
        <v>0</v>
      </c>
      <c r="P321" s="593">
        <v>0</v>
      </c>
      <c r="Q321" s="593">
        <v>0</v>
      </c>
      <c r="R321" s="593">
        <v>0</v>
      </c>
      <c r="S321" s="593">
        <v>0</v>
      </c>
      <c r="T321" s="593">
        <v>0</v>
      </c>
      <c r="U321" s="593">
        <v>0</v>
      </c>
      <c r="V321" s="593">
        <v>0</v>
      </c>
      <c r="W321" s="593">
        <v>0</v>
      </c>
      <c r="X321" s="593">
        <v>0</v>
      </c>
      <c r="Y321" s="593">
        <v>0</v>
      </c>
      <c r="Z321" s="593">
        <v>0</v>
      </c>
      <c r="AA321" s="593">
        <v>0</v>
      </c>
      <c r="AB321" s="593">
        <v>0</v>
      </c>
      <c r="AC321" s="593">
        <v>0</v>
      </c>
      <c r="AD321" s="593">
        <v>0</v>
      </c>
      <c r="AE321" s="593">
        <v>0</v>
      </c>
      <c r="AF321" s="593">
        <v>0</v>
      </c>
      <c r="AG321" s="593">
        <v>0</v>
      </c>
      <c r="AH321" s="593">
        <v>0</v>
      </c>
      <c r="AI321" s="593">
        <v>0</v>
      </c>
      <c r="AJ321" s="593">
        <v>0</v>
      </c>
      <c r="AK321" s="593">
        <v>0</v>
      </c>
      <c r="AL321" s="593">
        <v>0</v>
      </c>
      <c r="AM321" s="593">
        <v>0</v>
      </c>
      <c r="AN321" s="593">
        <v>0</v>
      </c>
      <c r="AO321" s="593">
        <v>0</v>
      </c>
      <c r="AP321" s="593">
        <v>0</v>
      </c>
      <c r="AQ321" s="593">
        <v>0</v>
      </c>
      <c r="AR321" s="593">
        <v>0</v>
      </c>
      <c r="AS321" s="593">
        <v>0</v>
      </c>
      <c r="AT321" s="593">
        <v>0</v>
      </c>
      <c r="AU321" s="593">
        <v>0</v>
      </c>
      <c r="AV321" s="593">
        <v>0</v>
      </c>
      <c r="AW321" s="593">
        <v>0</v>
      </c>
      <c r="AX321" s="593">
        <v>0</v>
      </c>
      <c r="AY321" s="593">
        <v>0</v>
      </c>
      <c r="AZ321" s="593">
        <v>0</v>
      </c>
      <c r="BA321" s="593">
        <v>0</v>
      </c>
      <c r="BB321" s="593">
        <v>0</v>
      </c>
      <c r="BC321" s="593">
        <v>0</v>
      </c>
      <c r="BD321" s="593">
        <v>0</v>
      </c>
      <c r="BE321" s="593">
        <v>0</v>
      </c>
      <c r="BF321" s="593">
        <v>0</v>
      </c>
      <c r="BG321" s="593">
        <v>0</v>
      </c>
      <c r="BH321" s="593">
        <v>0</v>
      </c>
      <c r="BI321" s="593">
        <v>0</v>
      </c>
      <c r="BJ321" s="593">
        <v>0</v>
      </c>
      <c r="BK321" s="593">
        <v>0</v>
      </c>
      <c r="BL321" s="593">
        <v>0</v>
      </c>
      <c r="BM321" s="593">
        <v>0</v>
      </c>
      <c r="BN321" s="593">
        <v>0</v>
      </c>
      <c r="BO321" s="593">
        <v>0</v>
      </c>
      <c r="BP321" s="593">
        <v>0</v>
      </c>
      <c r="BQ321" s="593">
        <v>0</v>
      </c>
      <c r="BR321" s="593">
        <v>0</v>
      </c>
      <c r="BS321" s="593">
        <v>0</v>
      </c>
      <c r="BT321" s="593">
        <v>0</v>
      </c>
      <c r="BU321" s="593">
        <v>0</v>
      </c>
      <c r="BV321" s="593">
        <v>0</v>
      </c>
      <c r="BW321" s="593">
        <v>0</v>
      </c>
      <c r="BX321" s="593">
        <v>0</v>
      </c>
      <c r="BY321" s="593">
        <v>0</v>
      </c>
      <c r="BZ321" s="593">
        <v>0</v>
      </c>
      <c r="CA321" s="593">
        <v>0</v>
      </c>
      <c r="CB321" s="593">
        <v>0</v>
      </c>
      <c r="CC321" s="555">
        <f t="shared" si="47"/>
        <v>0</v>
      </c>
    </row>
    <row r="322" spans="1:81" s="577" customFormat="1" ht="25.5" customHeight="1">
      <c r="A322" s="574" t="s">
        <v>6816</v>
      </c>
      <c r="B322" s="549" t="s">
        <v>33</v>
      </c>
      <c r="C322" s="550" t="s">
        <v>34</v>
      </c>
      <c r="D322" s="551">
        <v>51130</v>
      </c>
      <c r="E322" s="563" t="s">
        <v>915</v>
      </c>
      <c r="F322" s="552" t="s">
        <v>486</v>
      </c>
      <c r="G322" s="553" t="s">
        <v>487</v>
      </c>
      <c r="H322" s="554">
        <v>0</v>
      </c>
      <c r="I322" s="578">
        <v>0</v>
      </c>
      <c r="J322" s="578">
        <v>0</v>
      </c>
      <c r="K322" s="578">
        <v>0</v>
      </c>
      <c r="L322" s="578">
        <v>0</v>
      </c>
      <c r="M322" s="578">
        <v>0</v>
      </c>
      <c r="N322" s="578">
        <v>0</v>
      </c>
      <c r="O322" s="578">
        <v>0</v>
      </c>
      <c r="P322" s="578">
        <v>0</v>
      </c>
      <c r="Q322" s="578">
        <v>0</v>
      </c>
      <c r="R322" s="578">
        <v>0</v>
      </c>
      <c r="S322" s="578">
        <v>0</v>
      </c>
      <c r="T322" s="578">
        <v>0</v>
      </c>
      <c r="U322" s="578">
        <v>0</v>
      </c>
      <c r="V322" s="578">
        <v>0</v>
      </c>
      <c r="W322" s="578">
        <v>0</v>
      </c>
      <c r="X322" s="578">
        <v>0</v>
      </c>
      <c r="Y322" s="578">
        <v>0</v>
      </c>
      <c r="Z322" s="578">
        <v>0</v>
      </c>
      <c r="AA322" s="578">
        <v>0</v>
      </c>
      <c r="AB322" s="578">
        <v>0</v>
      </c>
      <c r="AC322" s="578">
        <v>0</v>
      </c>
      <c r="AD322" s="578">
        <v>0</v>
      </c>
      <c r="AE322" s="578">
        <v>0</v>
      </c>
      <c r="AF322" s="578">
        <v>0</v>
      </c>
      <c r="AG322" s="578">
        <v>0</v>
      </c>
      <c r="AH322" s="578">
        <v>0</v>
      </c>
      <c r="AI322" s="578">
        <v>0</v>
      </c>
      <c r="AJ322" s="578">
        <v>0</v>
      </c>
      <c r="AK322" s="578">
        <v>0</v>
      </c>
      <c r="AL322" s="578">
        <v>0</v>
      </c>
      <c r="AM322" s="578">
        <v>2800</v>
      </c>
      <c r="AN322" s="578">
        <v>400</v>
      </c>
      <c r="AO322" s="578">
        <v>0</v>
      </c>
      <c r="AP322" s="578">
        <v>0</v>
      </c>
      <c r="AQ322" s="578">
        <v>0</v>
      </c>
      <c r="AR322" s="578">
        <v>0</v>
      </c>
      <c r="AS322" s="578">
        <v>0</v>
      </c>
      <c r="AT322" s="578">
        <v>0</v>
      </c>
      <c r="AU322" s="578">
        <v>0</v>
      </c>
      <c r="AV322" s="578">
        <v>0</v>
      </c>
      <c r="AW322" s="578">
        <v>0</v>
      </c>
      <c r="AX322" s="578">
        <v>0</v>
      </c>
      <c r="AY322" s="578">
        <v>0</v>
      </c>
      <c r="AZ322" s="578">
        <v>0</v>
      </c>
      <c r="BA322" s="578">
        <v>0</v>
      </c>
      <c r="BB322" s="578">
        <v>0</v>
      </c>
      <c r="BC322" s="578">
        <v>0</v>
      </c>
      <c r="BD322" s="578">
        <v>28827</v>
      </c>
      <c r="BE322" s="578">
        <v>0</v>
      </c>
      <c r="BF322" s="578">
        <v>0</v>
      </c>
      <c r="BG322" s="578">
        <v>0</v>
      </c>
      <c r="BH322" s="578">
        <v>0</v>
      </c>
      <c r="BI322" s="578">
        <v>0</v>
      </c>
      <c r="BJ322" s="578">
        <v>0</v>
      </c>
      <c r="BK322" s="578">
        <v>0</v>
      </c>
      <c r="BL322" s="578">
        <v>0</v>
      </c>
      <c r="BM322" s="578">
        <v>0</v>
      </c>
      <c r="BN322" s="578">
        <v>0</v>
      </c>
      <c r="BO322" s="578">
        <v>0</v>
      </c>
      <c r="BP322" s="578">
        <v>0</v>
      </c>
      <c r="BQ322" s="578">
        <v>0</v>
      </c>
      <c r="BR322" s="578">
        <v>0</v>
      </c>
      <c r="BS322" s="578">
        <v>0</v>
      </c>
      <c r="BT322" s="578">
        <v>0</v>
      </c>
      <c r="BU322" s="578">
        <v>0</v>
      </c>
      <c r="BV322" s="578">
        <v>0</v>
      </c>
      <c r="BW322" s="578">
        <v>0</v>
      </c>
      <c r="BX322" s="578">
        <v>0</v>
      </c>
      <c r="BY322" s="578">
        <v>0</v>
      </c>
      <c r="BZ322" s="578">
        <v>0</v>
      </c>
      <c r="CA322" s="578">
        <v>0</v>
      </c>
      <c r="CB322" s="578">
        <v>0</v>
      </c>
      <c r="CC322" s="555">
        <f t="shared" si="47"/>
        <v>32027</v>
      </c>
    </row>
    <row r="323" spans="1:81" s="577" customFormat="1" ht="25.5" customHeight="1">
      <c r="A323" s="574" t="s">
        <v>6816</v>
      </c>
      <c r="B323" s="549" t="s">
        <v>33</v>
      </c>
      <c r="C323" s="550" t="s">
        <v>34</v>
      </c>
      <c r="D323" s="551"/>
      <c r="E323" s="563"/>
      <c r="F323" s="552" t="s">
        <v>488</v>
      </c>
      <c r="G323" s="553" t="s">
        <v>489</v>
      </c>
      <c r="H323" s="554">
        <v>0</v>
      </c>
      <c r="I323" s="554">
        <v>0</v>
      </c>
      <c r="J323" s="554">
        <v>0</v>
      </c>
      <c r="K323" s="554">
        <v>0</v>
      </c>
      <c r="L323" s="554">
        <v>2427.7399999999998</v>
      </c>
      <c r="M323" s="554">
        <v>0</v>
      </c>
      <c r="N323" s="554">
        <v>0</v>
      </c>
      <c r="O323" s="554">
        <v>0</v>
      </c>
      <c r="P323" s="554">
        <v>0</v>
      </c>
      <c r="Q323" s="554">
        <v>0</v>
      </c>
      <c r="R323" s="554">
        <v>0</v>
      </c>
      <c r="S323" s="554">
        <v>0</v>
      </c>
      <c r="T323" s="554">
        <v>0</v>
      </c>
      <c r="U323" s="554">
        <v>0</v>
      </c>
      <c r="V323" s="554">
        <v>0</v>
      </c>
      <c r="W323" s="554">
        <v>0</v>
      </c>
      <c r="X323" s="554">
        <v>0</v>
      </c>
      <c r="Y323" s="554">
        <v>0</v>
      </c>
      <c r="Z323" s="554">
        <v>0</v>
      </c>
      <c r="AA323" s="554">
        <v>0</v>
      </c>
      <c r="AB323" s="554">
        <v>0</v>
      </c>
      <c r="AC323" s="554">
        <v>0</v>
      </c>
      <c r="AD323" s="554">
        <v>0</v>
      </c>
      <c r="AE323" s="554">
        <v>0</v>
      </c>
      <c r="AF323" s="554">
        <v>0</v>
      </c>
      <c r="AG323" s="554">
        <v>0</v>
      </c>
      <c r="AH323" s="554">
        <v>0</v>
      </c>
      <c r="AI323" s="554">
        <v>0</v>
      </c>
      <c r="AJ323" s="554">
        <v>0</v>
      </c>
      <c r="AK323" s="554">
        <v>0</v>
      </c>
      <c r="AL323" s="554">
        <v>0</v>
      </c>
      <c r="AM323" s="554">
        <v>0</v>
      </c>
      <c r="AN323" s="554">
        <v>0</v>
      </c>
      <c r="AO323" s="554">
        <v>0</v>
      </c>
      <c r="AP323" s="554">
        <v>0</v>
      </c>
      <c r="AQ323" s="554">
        <v>0</v>
      </c>
      <c r="AR323" s="554">
        <v>0</v>
      </c>
      <c r="AS323" s="554">
        <v>0</v>
      </c>
      <c r="AT323" s="554">
        <v>0</v>
      </c>
      <c r="AU323" s="554">
        <v>0</v>
      </c>
      <c r="AV323" s="554">
        <v>0</v>
      </c>
      <c r="AW323" s="554">
        <v>0</v>
      </c>
      <c r="AX323" s="554">
        <v>0</v>
      </c>
      <c r="AY323" s="554">
        <v>0</v>
      </c>
      <c r="AZ323" s="554">
        <v>0</v>
      </c>
      <c r="BA323" s="554">
        <v>0</v>
      </c>
      <c r="BB323" s="554">
        <v>0</v>
      </c>
      <c r="BC323" s="554">
        <v>0</v>
      </c>
      <c r="BD323" s="554">
        <v>0</v>
      </c>
      <c r="BE323" s="554">
        <v>0</v>
      </c>
      <c r="BF323" s="554">
        <v>0</v>
      </c>
      <c r="BG323" s="554">
        <v>0</v>
      </c>
      <c r="BH323" s="554">
        <v>0</v>
      </c>
      <c r="BI323" s="554">
        <v>0</v>
      </c>
      <c r="BJ323" s="554">
        <v>0</v>
      </c>
      <c r="BK323" s="554">
        <v>0</v>
      </c>
      <c r="BL323" s="554">
        <v>0</v>
      </c>
      <c r="BM323" s="554">
        <v>0</v>
      </c>
      <c r="BN323" s="554">
        <v>0</v>
      </c>
      <c r="BO323" s="554">
        <v>0</v>
      </c>
      <c r="BP323" s="554">
        <v>0</v>
      </c>
      <c r="BQ323" s="554">
        <v>0</v>
      </c>
      <c r="BR323" s="554">
        <v>0</v>
      </c>
      <c r="BS323" s="554">
        <v>0</v>
      </c>
      <c r="BT323" s="554">
        <v>0</v>
      </c>
      <c r="BU323" s="554">
        <v>0</v>
      </c>
      <c r="BV323" s="554">
        <v>0</v>
      </c>
      <c r="BW323" s="554">
        <v>0</v>
      </c>
      <c r="BX323" s="554">
        <v>0</v>
      </c>
      <c r="BY323" s="554">
        <v>0</v>
      </c>
      <c r="BZ323" s="554">
        <v>0</v>
      </c>
      <c r="CA323" s="554">
        <v>0</v>
      </c>
      <c r="CB323" s="554">
        <v>0</v>
      </c>
      <c r="CC323" s="555">
        <f t="shared" si="47"/>
        <v>2427.7399999999998</v>
      </c>
    </row>
    <row r="324" spans="1:81" s="577" customFormat="1" ht="25.5" customHeight="1">
      <c r="A324" s="574" t="s">
        <v>6816</v>
      </c>
      <c r="B324" s="549" t="s">
        <v>33</v>
      </c>
      <c r="C324" s="550" t="s">
        <v>34</v>
      </c>
      <c r="D324" s="551"/>
      <c r="E324" s="563"/>
      <c r="F324" s="552" t="s">
        <v>812</v>
      </c>
      <c r="G324" s="553" t="s">
        <v>813</v>
      </c>
      <c r="H324" s="554">
        <v>231226.86</v>
      </c>
      <c r="I324" s="554">
        <v>0</v>
      </c>
      <c r="J324" s="554">
        <v>30281</v>
      </c>
      <c r="K324" s="554">
        <v>0</v>
      </c>
      <c r="L324" s="554">
        <v>0</v>
      </c>
      <c r="M324" s="554">
        <v>4275</v>
      </c>
      <c r="N324" s="554">
        <v>0</v>
      </c>
      <c r="O324" s="554">
        <v>35115</v>
      </c>
      <c r="P324" s="554">
        <v>407980.6</v>
      </c>
      <c r="Q324" s="554">
        <v>832520</v>
      </c>
      <c r="R324" s="554">
        <v>0</v>
      </c>
      <c r="S324" s="554">
        <v>45205</v>
      </c>
      <c r="T324" s="554">
        <v>0</v>
      </c>
      <c r="U324" s="554">
        <v>0</v>
      </c>
      <c r="V324" s="554">
        <v>7825.95</v>
      </c>
      <c r="W324" s="554">
        <v>0</v>
      </c>
      <c r="X324" s="554">
        <v>2604204</v>
      </c>
      <c r="Y324" s="554">
        <v>1064688</v>
      </c>
      <c r="Z324" s="554">
        <v>0</v>
      </c>
      <c r="AA324" s="554">
        <v>41871.99</v>
      </c>
      <c r="AB324" s="554">
        <v>0</v>
      </c>
      <c r="AC324" s="554">
        <v>36135</v>
      </c>
      <c r="AD324" s="554">
        <v>67859</v>
      </c>
      <c r="AE324" s="554">
        <v>1768595.58</v>
      </c>
      <c r="AF324" s="554">
        <v>18150</v>
      </c>
      <c r="AG324" s="554">
        <v>0</v>
      </c>
      <c r="AH324" s="554">
        <v>852890.3</v>
      </c>
      <c r="AI324" s="554">
        <v>365084</v>
      </c>
      <c r="AJ324" s="554">
        <v>14278.27</v>
      </c>
      <c r="AK324" s="554">
        <v>2751</v>
      </c>
      <c r="AL324" s="554">
        <v>63455.46</v>
      </c>
      <c r="AM324" s="554">
        <v>0</v>
      </c>
      <c r="AN324" s="554">
        <v>607533.97</v>
      </c>
      <c r="AO324" s="554">
        <v>69628.899999999994</v>
      </c>
      <c r="AP324" s="554">
        <v>0</v>
      </c>
      <c r="AQ324" s="554">
        <v>12400</v>
      </c>
      <c r="AR324" s="554">
        <v>81804.69</v>
      </c>
      <c r="AS324" s="554">
        <v>0</v>
      </c>
      <c r="AT324" s="554">
        <v>54562.79</v>
      </c>
      <c r="AU324" s="554">
        <v>1915330</v>
      </c>
      <c r="AV324" s="554">
        <v>0</v>
      </c>
      <c r="AW324" s="554">
        <v>0</v>
      </c>
      <c r="AX324" s="554">
        <v>0</v>
      </c>
      <c r="AY324" s="554">
        <v>5000</v>
      </c>
      <c r="AZ324" s="554">
        <v>0</v>
      </c>
      <c r="BA324" s="554">
        <v>194345.18</v>
      </c>
      <c r="BB324" s="554">
        <v>0</v>
      </c>
      <c r="BC324" s="554">
        <v>188472</v>
      </c>
      <c r="BD324" s="554">
        <v>1600</v>
      </c>
      <c r="BE324" s="554">
        <v>0</v>
      </c>
      <c r="BF324" s="554">
        <v>0</v>
      </c>
      <c r="BG324" s="554">
        <v>0</v>
      </c>
      <c r="BH324" s="554">
        <v>103335.4299</v>
      </c>
      <c r="BI324" s="554">
        <v>0</v>
      </c>
      <c r="BJ324" s="554">
        <v>8500</v>
      </c>
      <c r="BK324" s="554">
        <v>0</v>
      </c>
      <c r="BL324" s="554">
        <v>8500</v>
      </c>
      <c r="BM324" s="554">
        <v>587125.41</v>
      </c>
      <c r="BN324" s="554">
        <v>0</v>
      </c>
      <c r="BO324" s="554">
        <v>33341.199999999997</v>
      </c>
      <c r="BP324" s="554">
        <v>129312.6</v>
      </c>
      <c r="BQ324" s="554">
        <v>9213.77</v>
      </c>
      <c r="BR324" s="554">
        <v>0</v>
      </c>
      <c r="BS324" s="554">
        <v>42100</v>
      </c>
      <c r="BT324" s="554">
        <v>2127404.0499999998</v>
      </c>
      <c r="BU324" s="554">
        <v>70605</v>
      </c>
      <c r="BV324" s="554">
        <v>0</v>
      </c>
      <c r="BW324" s="554">
        <v>0</v>
      </c>
      <c r="BX324" s="554">
        <v>0</v>
      </c>
      <c r="BY324" s="554">
        <v>0</v>
      </c>
      <c r="BZ324" s="554">
        <v>0</v>
      </c>
      <c r="CA324" s="554">
        <v>4800</v>
      </c>
      <c r="CB324" s="554">
        <v>0</v>
      </c>
      <c r="CC324" s="555">
        <f t="shared" si="47"/>
        <v>14749306.999899998</v>
      </c>
    </row>
    <row r="325" spans="1:81" s="568" customFormat="1" ht="25.5" customHeight="1">
      <c r="A325" s="566"/>
      <c r="B325" s="1149" t="s">
        <v>6856</v>
      </c>
      <c r="C325" s="1150"/>
      <c r="D325" s="1150"/>
      <c r="E325" s="1150"/>
      <c r="F325" s="1150"/>
      <c r="G325" s="1151"/>
      <c r="H325" s="567">
        <f>SUM(H284:H324)</f>
        <v>186075545.84000003</v>
      </c>
      <c r="I325" s="567">
        <f t="shared" ref="I325:BT325" si="50">SUM(I284:I324)</f>
        <v>41739605.280000001</v>
      </c>
      <c r="J325" s="567">
        <f t="shared" si="50"/>
        <v>125147727.86</v>
      </c>
      <c r="K325" s="567">
        <f t="shared" si="50"/>
        <v>14952106.130000003</v>
      </c>
      <c r="L325" s="567">
        <f t="shared" si="50"/>
        <v>16987667.099999998</v>
      </c>
      <c r="M325" s="567">
        <f t="shared" si="50"/>
        <v>8004291.9500000002</v>
      </c>
      <c r="N325" s="567">
        <f t="shared" si="50"/>
        <v>150919958.25999999</v>
      </c>
      <c r="O325" s="567">
        <f t="shared" si="50"/>
        <v>36674488.309999995</v>
      </c>
      <c r="P325" s="567">
        <f t="shared" si="50"/>
        <v>8769562.8399999999</v>
      </c>
      <c r="Q325" s="567">
        <f t="shared" si="50"/>
        <v>83596775.669999987</v>
      </c>
      <c r="R325" s="567">
        <f t="shared" si="50"/>
        <v>3906600.42</v>
      </c>
      <c r="S325" s="567">
        <f t="shared" si="50"/>
        <v>20494597.68</v>
      </c>
      <c r="T325" s="567">
        <f t="shared" si="50"/>
        <v>30298502.189999998</v>
      </c>
      <c r="U325" s="567">
        <f t="shared" si="50"/>
        <v>31133434.740000002</v>
      </c>
      <c r="V325" s="567">
        <f t="shared" si="50"/>
        <v>3745683.1900000004</v>
      </c>
      <c r="W325" s="567">
        <f t="shared" si="50"/>
        <v>18405814.050000001</v>
      </c>
      <c r="X325" s="567">
        <f t="shared" si="50"/>
        <v>22042579.470000003</v>
      </c>
      <c r="Y325" s="567">
        <f t="shared" si="50"/>
        <v>10653507.090999998</v>
      </c>
      <c r="Z325" s="567">
        <f t="shared" si="50"/>
        <v>245702976.63</v>
      </c>
      <c r="AA325" s="567">
        <f t="shared" si="50"/>
        <v>27221472.940000001</v>
      </c>
      <c r="AB325" s="567">
        <f t="shared" si="50"/>
        <v>8917508.9399999995</v>
      </c>
      <c r="AC325" s="567">
        <f t="shared" si="50"/>
        <v>37992454.800000004</v>
      </c>
      <c r="AD325" s="567">
        <f t="shared" si="50"/>
        <v>21487796.929999996</v>
      </c>
      <c r="AE325" s="567">
        <f t="shared" si="50"/>
        <v>5629517.46</v>
      </c>
      <c r="AF325" s="567">
        <f t="shared" si="50"/>
        <v>13532381.290000001</v>
      </c>
      <c r="AG325" s="567">
        <f t="shared" si="50"/>
        <v>7541799.8199999994</v>
      </c>
      <c r="AH325" s="567">
        <f t="shared" si="50"/>
        <v>5411983.6999999993</v>
      </c>
      <c r="AI325" s="567">
        <f t="shared" si="50"/>
        <v>176635136.21999997</v>
      </c>
      <c r="AJ325" s="567">
        <f t="shared" si="50"/>
        <v>8103626.5499999998</v>
      </c>
      <c r="AK325" s="567">
        <f t="shared" si="50"/>
        <v>2967438.09</v>
      </c>
      <c r="AL325" s="567">
        <f t="shared" si="50"/>
        <v>4096050.4599999995</v>
      </c>
      <c r="AM325" s="567">
        <f t="shared" si="50"/>
        <v>4175579.6399999997</v>
      </c>
      <c r="AN325" s="567">
        <f t="shared" si="50"/>
        <v>3876984.87</v>
      </c>
      <c r="AO325" s="567">
        <f t="shared" si="50"/>
        <v>4128988.6300000004</v>
      </c>
      <c r="AP325" s="567">
        <f t="shared" si="50"/>
        <v>3178594.5899999994</v>
      </c>
      <c r="AQ325" s="567">
        <f t="shared" si="50"/>
        <v>8358883.4699999997</v>
      </c>
      <c r="AR325" s="567">
        <f t="shared" si="50"/>
        <v>4704550.58</v>
      </c>
      <c r="AS325" s="567">
        <f t="shared" si="50"/>
        <v>4132101.6300000004</v>
      </c>
      <c r="AT325" s="567">
        <f t="shared" si="50"/>
        <v>3170646.05</v>
      </c>
      <c r="AU325" s="567">
        <f t="shared" si="50"/>
        <v>29941565.989999998</v>
      </c>
      <c r="AV325" s="567">
        <f t="shared" si="50"/>
        <v>6734312.2800000003</v>
      </c>
      <c r="AW325" s="567">
        <f t="shared" si="50"/>
        <v>4793389.84</v>
      </c>
      <c r="AX325" s="567">
        <f t="shared" si="50"/>
        <v>4382063.1500000004</v>
      </c>
      <c r="AY325" s="567">
        <f t="shared" si="50"/>
        <v>3319893.85</v>
      </c>
      <c r="AZ325" s="567">
        <f t="shared" si="50"/>
        <v>3535225.9899999998</v>
      </c>
      <c r="BA325" s="567">
        <f t="shared" si="50"/>
        <v>4406018.6899999995</v>
      </c>
      <c r="BB325" s="567">
        <f t="shared" si="50"/>
        <v>89855854.830000013</v>
      </c>
      <c r="BC325" s="567">
        <f t="shared" si="50"/>
        <v>7453878.1200000001</v>
      </c>
      <c r="BD325" s="567">
        <f t="shared" si="50"/>
        <v>19635841.620000001</v>
      </c>
      <c r="BE325" s="567">
        <f t="shared" si="50"/>
        <v>13095123.98</v>
      </c>
      <c r="BF325" s="567">
        <f t="shared" si="50"/>
        <v>10228246.970000001</v>
      </c>
      <c r="BG325" s="567">
        <f t="shared" si="50"/>
        <v>20163081.280000001</v>
      </c>
      <c r="BH325" s="567">
        <f t="shared" si="50"/>
        <v>17291613.3499</v>
      </c>
      <c r="BI325" s="567">
        <f t="shared" si="50"/>
        <v>21959231.369999997</v>
      </c>
      <c r="BJ325" s="567">
        <f t="shared" si="50"/>
        <v>4713891.99</v>
      </c>
      <c r="BK325" s="567">
        <f t="shared" si="50"/>
        <v>2381833.5599999996</v>
      </c>
      <c r="BL325" s="567">
        <f t="shared" si="50"/>
        <v>2613487.85</v>
      </c>
      <c r="BM325" s="567">
        <f t="shared" si="50"/>
        <v>242420545.34</v>
      </c>
      <c r="BN325" s="567">
        <f t="shared" si="50"/>
        <v>24484868.760000002</v>
      </c>
      <c r="BO325" s="567">
        <f t="shared" si="50"/>
        <v>7573854.5500000007</v>
      </c>
      <c r="BP325" s="567">
        <f t="shared" si="50"/>
        <v>3236151.81</v>
      </c>
      <c r="BQ325" s="567">
        <f t="shared" si="50"/>
        <v>2807601.6799999997</v>
      </c>
      <c r="BR325" s="567">
        <f t="shared" si="50"/>
        <v>8525931.7000000011</v>
      </c>
      <c r="BS325" s="567">
        <f t="shared" si="50"/>
        <v>4771761.29</v>
      </c>
      <c r="BT325" s="567">
        <f t="shared" si="50"/>
        <v>70689186.910000011</v>
      </c>
      <c r="BU325" s="567">
        <f t="shared" ref="BU325:CB325" si="51">SUM(BU284:BU324)</f>
        <v>5512079.9600000009</v>
      </c>
      <c r="BV325" s="567">
        <f t="shared" si="51"/>
        <v>3446820.2100000004</v>
      </c>
      <c r="BW325" s="567">
        <f t="shared" si="51"/>
        <v>6205746.0499999998</v>
      </c>
      <c r="BX325" s="567">
        <f t="shared" si="51"/>
        <v>5756809.6200000001</v>
      </c>
      <c r="BY325" s="567">
        <f t="shared" si="51"/>
        <v>29436513.259999998</v>
      </c>
      <c r="BZ325" s="567">
        <f t="shared" si="51"/>
        <v>6861821.6900000004</v>
      </c>
      <c r="CA325" s="567">
        <f t="shared" si="51"/>
        <v>5702391.6900000004</v>
      </c>
      <c r="CB325" s="567">
        <f t="shared" si="51"/>
        <v>3744616.24</v>
      </c>
      <c r="CC325" s="567">
        <f>SUM(CC284:CC324)</f>
        <v>2112196176.8309002</v>
      </c>
    </row>
    <row r="326" spans="1:81" s="577" customFormat="1" ht="25.5" customHeight="1">
      <c r="A326" s="574" t="s">
        <v>6816</v>
      </c>
      <c r="B326" s="549" t="s">
        <v>35</v>
      </c>
      <c r="C326" s="550" t="s">
        <v>36</v>
      </c>
      <c r="D326" s="551">
        <v>51080</v>
      </c>
      <c r="E326" s="563" t="s">
        <v>925</v>
      </c>
      <c r="F326" s="552" t="s">
        <v>370</v>
      </c>
      <c r="G326" s="553" t="s">
        <v>371</v>
      </c>
      <c r="H326" s="554">
        <v>28119218.02</v>
      </c>
      <c r="I326" s="578">
        <v>10753554.720000001</v>
      </c>
      <c r="J326" s="578">
        <v>11202671.800000001</v>
      </c>
      <c r="K326" s="578">
        <v>3950214.35</v>
      </c>
      <c r="L326" s="578">
        <v>2592949.56</v>
      </c>
      <c r="M326" s="578">
        <v>1140574.94</v>
      </c>
      <c r="N326" s="578">
        <v>50958810.810000002</v>
      </c>
      <c r="O326" s="578">
        <v>6262534.1799999997</v>
      </c>
      <c r="P326" s="578">
        <v>1761061.06</v>
      </c>
      <c r="Q326" s="578">
        <v>17093927.260000002</v>
      </c>
      <c r="R326" s="578">
        <v>1963531</v>
      </c>
      <c r="S326" s="578">
        <v>4861562.42</v>
      </c>
      <c r="T326" s="578">
        <v>9884720.7100000009</v>
      </c>
      <c r="U326" s="578">
        <v>8987607.3800000008</v>
      </c>
      <c r="V326" s="578">
        <v>982377.69</v>
      </c>
      <c r="W326" s="578">
        <v>3863742.97</v>
      </c>
      <c r="X326" s="578">
        <v>2583146.27</v>
      </c>
      <c r="Y326" s="578">
        <v>2076766.36</v>
      </c>
      <c r="Z326" s="578">
        <v>37957563.57</v>
      </c>
      <c r="AA326" s="578">
        <v>7804898.9400000004</v>
      </c>
      <c r="AB326" s="578">
        <v>3608649.76</v>
      </c>
      <c r="AC326" s="578">
        <v>7117578.46</v>
      </c>
      <c r="AD326" s="578">
        <v>1918215.66</v>
      </c>
      <c r="AE326" s="578">
        <v>2635274.84</v>
      </c>
      <c r="AF326" s="578">
        <v>3459771.6</v>
      </c>
      <c r="AG326" s="578">
        <v>1232061.6299999999</v>
      </c>
      <c r="AH326" s="578">
        <v>1321316.04</v>
      </c>
      <c r="AI326" s="578">
        <v>32404758.149999999</v>
      </c>
      <c r="AJ326" s="578">
        <v>2428540.2000000002</v>
      </c>
      <c r="AK326" s="578">
        <v>993054.09</v>
      </c>
      <c r="AL326" s="578">
        <v>1521006.87</v>
      </c>
      <c r="AM326" s="578">
        <v>1169648.4099999999</v>
      </c>
      <c r="AN326" s="578">
        <v>2176231.73</v>
      </c>
      <c r="AO326" s="578">
        <v>1421255.83</v>
      </c>
      <c r="AP326" s="578">
        <v>1243596.0900000001</v>
      </c>
      <c r="AQ326" s="578">
        <v>2618418.34</v>
      </c>
      <c r="AR326" s="578">
        <v>1949972.05</v>
      </c>
      <c r="AS326" s="578">
        <v>1903538.93</v>
      </c>
      <c r="AT326" s="578">
        <v>1659598.38</v>
      </c>
      <c r="AU326" s="578">
        <v>12446677.210000001</v>
      </c>
      <c r="AV326" s="578">
        <v>1481421.05</v>
      </c>
      <c r="AW326" s="578">
        <v>1567901.03</v>
      </c>
      <c r="AX326" s="578">
        <v>1754756.96</v>
      </c>
      <c r="AY326" s="578">
        <v>1250232.98</v>
      </c>
      <c r="AZ326" s="578">
        <v>554046.81999999995</v>
      </c>
      <c r="BA326" s="578">
        <v>1015698.02</v>
      </c>
      <c r="BB326" s="578">
        <v>28106955.609999999</v>
      </c>
      <c r="BC326" s="578">
        <v>1802830.96</v>
      </c>
      <c r="BD326" s="578">
        <v>1441759.05</v>
      </c>
      <c r="BE326" s="578">
        <v>3070819.21</v>
      </c>
      <c r="BF326" s="578">
        <v>3257805.02</v>
      </c>
      <c r="BG326" s="578">
        <v>2162659.56</v>
      </c>
      <c r="BH326" s="578">
        <v>7184476.5800000001</v>
      </c>
      <c r="BI326" s="578">
        <v>4529493.95</v>
      </c>
      <c r="BJ326" s="578">
        <v>1878023.08</v>
      </c>
      <c r="BK326" s="578">
        <v>954367.43</v>
      </c>
      <c r="BL326" s="578">
        <v>654417.76</v>
      </c>
      <c r="BM326" s="578">
        <v>28519579.32</v>
      </c>
      <c r="BN326" s="578">
        <v>10496707.449999999</v>
      </c>
      <c r="BO326" s="578">
        <v>2001470.95</v>
      </c>
      <c r="BP326" s="578">
        <v>1305915.7</v>
      </c>
      <c r="BQ326" s="578">
        <v>2020593.08</v>
      </c>
      <c r="BR326" s="578">
        <v>3408175.37</v>
      </c>
      <c r="BS326" s="578">
        <v>1368478.86</v>
      </c>
      <c r="BT326" s="578">
        <v>15275852.32</v>
      </c>
      <c r="BU326" s="578">
        <v>1536444.56</v>
      </c>
      <c r="BV326" s="578">
        <v>1676614.99</v>
      </c>
      <c r="BW326" s="578">
        <v>2885341.31</v>
      </c>
      <c r="BX326" s="578">
        <v>3307170.94</v>
      </c>
      <c r="BY326" s="578">
        <v>6783518.8499999996</v>
      </c>
      <c r="BZ326" s="578">
        <v>2224623.67</v>
      </c>
      <c r="CA326" s="578">
        <v>832403.87</v>
      </c>
      <c r="CB326" s="578">
        <v>846634.44</v>
      </c>
      <c r="CC326" s="555">
        <f t="shared" si="47"/>
        <v>447187789.02999985</v>
      </c>
    </row>
    <row r="327" spans="1:81" s="577" customFormat="1" ht="25.5" customHeight="1">
      <c r="A327" s="574" t="s">
        <v>6816</v>
      </c>
      <c r="B327" s="549" t="s">
        <v>35</v>
      </c>
      <c r="C327" s="550" t="s">
        <v>36</v>
      </c>
      <c r="D327" s="551">
        <v>51080</v>
      </c>
      <c r="E327" s="563" t="s">
        <v>925</v>
      </c>
      <c r="F327" s="552" t="s">
        <v>372</v>
      </c>
      <c r="G327" s="553" t="s">
        <v>1024</v>
      </c>
      <c r="H327" s="554">
        <v>3587099.65</v>
      </c>
      <c r="I327" s="578">
        <v>809768.31</v>
      </c>
      <c r="J327" s="578">
        <v>850735.51</v>
      </c>
      <c r="K327" s="578">
        <v>554527.42000000004</v>
      </c>
      <c r="L327" s="578">
        <v>484316.5</v>
      </c>
      <c r="M327" s="578">
        <v>5897.41</v>
      </c>
      <c r="N327" s="578">
        <v>7717579.0099999998</v>
      </c>
      <c r="O327" s="578">
        <v>761591.59</v>
      </c>
      <c r="P327" s="578">
        <v>66619.55</v>
      </c>
      <c r="Q327" s="578">
        <v>1993705.06</v>
      </c>
      <c r="R327" s="578">
        <v>0</v>
      </c>
      <c r="S327" s="578">
        <v>305691.75</v>
      </c>
      <c r="T327" s="578">
        <v>1424274.74</v>
      </c>
      <c r="U327" s="578">
        <v>1379257.95</v>
      </c>
      <c r="V327" s="578">
        <v>329000</v>
      </c>
      <c r="W327" s="578">
        <v>151088.31</v>
      </c>
      <c r="X327" s="578">
        <v>707554.4</v>
      </c>
      <c r="Y327" s="578">
        <v>198943.88</v>
      </c>
      <c r="Z327" s="578">
        <v>6123413.6600000001</v>
      </c>
      <c r="AA327" s="578">
        <v>1662644.72</v>
      </c>
      <c r="AB327" s="578">
        <v>731871.29</v>
      </c>
      <c r="AC327" s="578">
        <v>908426.22</v>
      </c>
      <c r="AD327" s="578">
        <v>56810</v>
      </c>
      <c r="AE327" s="578">
        <v>478964.11</v>
      </c>
      <c r="AF327" s="578">
        <v>1041.6600000000001</v>
      </c>
      <c r="AG327" s="578">
        <v>166275</v>
      </c>
      <c r="AH327" s="578">
        <v>35347.050000000003</v>
      </c>
      <c r="AI327" s="578">
        <v>2939704.5</v>
      </c>
      <c r="AJ327" s="578">
        <v>69776.22</v>
      </c>
      <c r="AK327" s="578">
        <v>102202.92</v>
      </c>
      <c r="AL327" s="578">
        <v>0</v>
      </c>
      <c r="AM327" s="578">
        <v>0</v>
      </c>
      <c r="AN327" s="578">
        <v>85395</v>
      </c>
      <c r="AO327" s="578">
        <v>352453.66</v>
      </c>
      <c r="AP327" s="578">
        <v>284456.73</v>
      </c>
      <c r="AQ327" s="578">
        <v>180</v>
      </c>
      <c r="AR327" s="578">
        <v>0</v>
      </c>
      <c r="AS327" s="578">
        <v>243250.86</v>
      </c>
      <c r="AT327" s="578">
        <v>240</v>
      </c>
      <c r="AU327" s="578">
        <v>3695056.87</v>
      </c>
      <c r="AV327" s="578">
        <v>136534.85</v>
      </c>
      <c r="AW327" s="578">
        <v>2354</v>
      </c>
      <c r="AX327" s="578">
        <v>2824.8</v>
      </c>
      <c r="AY327" s="578">
        <v>224255.74</v>
      </c>
      <c r="AZ327" s="578">
        <v>324.20999999999998</v>
      </c>
      <c r="BA327" s="578">
        <v>0</v>
      </c>
      <c r="BB327" s="578">
        <v>5415389.8399999999</v>
      </c>
      <c r="BC327" s="578">
        <v>332359.96000000002</v>
      </c>
      <c r="BD327" s="578">
        <v>407005.46</v>
      </c>
      <c r="BE327" s="578">
        <v>2125</v>
      </c>
      <c r="BF327" s="578">
        <v>412430.79</v>
      </c>
      <c r="BG327" s="578">
        <v>392704.42</v>
      </c>
      <c r="BH327" s="578">
        <v>533880.81999999995</v>
      </c>
      <c r="BI327" s="578">
        <v>493494.86</v>
      </c>
      <c r="BJ327" s="578">
        <v>150018.03</v>
      </c>
      <c r="BK327" s="578">
        <v>41030.03</v>
      </c>
      <c r="BL327" s="578">
        <v>83615.490000000005</v>
      </c>
      <c r="BM327" s="578">
        <v>71687.34</v>
      </c>
      <c r="BN327" s="578">
        <v>1388939.47</v>
      </c>
      <c r="BO327" s="578">
        <v>0</v>
      </c>
      <c r="BP327" s="578">
        <v>116367.85</v>
      </c>
      <c r="BQ327" s="578">
        <v>0</v>
      </c>
      <c r="BR327" s="578">
        <v>5885</v>
      </c>
      <c r="BS327" s="578">
        <v>404777.25</v>
      </c>
      <c r="BT327" s="578">
        <v>3907653.37</v>
      </c>
      <c r="BU327" s="578">
        <v>2772.38</v>
      </c>
      <c r="BV327" s="578">
        <v>11616</v>
      </c>
      <c r="BW327" s="578">
        <v>1820759.52</v>
      </c>
      <c r="BX327" s="578">
        <v>592574.65</v>
      </c>
      <c r="BY327" s="578">
        <v>2153830.38</v>
      </c>
      <c r="BZ327" s="578">
        <v>498138.89</v>
      </c>
      <c r="CA327" s="578">
        <v>0</v>
      </c>
      <c r="CB327" s="578">
        <v>0</v>
      </c>
      <c r="CC327" s="555">
        <f t="shared" ref="CC327:CC391" si="52">SUM(H327:CB327)</f>
        <v>58870511.909999989</v>
      </c>
    </row>
    <row r="328" spans="1:81" s="577" customFormat="1" ht="25.5" customHeight="1">
      <c r="A328" s="574" t="s">
        <v>6816</v>
      </c>
      <c r="B328" s="549" t="s">
        <v>35</v>
      </c>
      <c r="C328" s="550" t="s">
        <v>36</v>
      </c>
      <c r="D328" s="551">
        <v>51080</v>
      </c>
      <c r="E328" s="563" t="s">
        <v>925</v>
      </c>
      <c r="F328" s="552" t="s">
        <v>373</v>
      </c>
      <c r="G328" s="553" t="s">
        <v>374</v>
      </c>
      <c r="H328" s="554">
        <v>554228.19999999995</v>
      </c>
      <c r="I328" s="578">
        <v>100308.09</v>
      </c>
      <c r="J328" s="578">
        <v>300780.44</v>
      </c>
      <c r="K328" s="578">
        <v>182994.09</v>
      </c>
      <c r="L328" s="578">
        <v>138277.56</v>
      </c>
      <c r="M328" s="578">
        <v>71652.259999999995</v>
      </c>
      <c r="N328" s="578">
        <v>1035585.56</v>
      </c>
      <c r="O328" s="578">
        <v>367141.33</v>
      </c>
      <c r="P328" s="578">
        <v>19873.349999999999</v>
      </c>
      <c r="Q328" s="578">
        <v>144376.79</v>
      </c>
      <c r="R328" s="578">
        <v>100030.97</v>
      </c>
      <c r="S328" s="578">
        <v>142475.07999999999</v>
      </c>
      <c r="T328" s="578">
        <v>371449.73</v>
      </c>
      <c r="U328" s="578">
        <v>212476.39</v>
      </c>
      <c r="V328" s="578">
        <v>20994.55</v>
      </c>
      <c r="W328" s="578">
        <v>11748.63</v>
      </c>
      <c r="X328" s="578">
        <v>64635.49</v>
      </c>
      <c r="Y328" s="578">
        <v>25643.62</v>
      </c>
      <c r="Z328" s="578">
        <v>1372371.85</v>
      </c>
      <c r="AA328" s="578">
        <v>470752.18</v>
      </c>
      <c r="AB328" s="578">
        <v>148229.60999999999</v>
      </c>
      <c r="AC328" s="578">
        <v>169078.64</v>
      </c>
      <c r="AD328" s="578">
        <v>92722.51</v>
      </c>
      <c r="AE328" s="578">
        <v>105054.13</v>
      </c>
      <c r="AF328" s="578">
        <v>47801.83</v>
      </c>
      <c r="AG328" s="578">
        <v>26098.99</v>
      </c>
      <c r="AH328" s="578">
        <v>58274.28</v>
      </c>
      <c r="AI328" s="578">
        <v>835507.08</v>
      </c>
      <c r="AJ328" s="578">
        <v>11709.3</v>
      </c>
      <c r="AK328" s="578">
        <v>10457.52</v>
      </c>
      <c r="AL328" s="578">
        <v>26011.78</v>
      </c>
      <c r="AM328" s="578">
        <v>12271.7</v>
      </c>
      <c r="AN328" s="578">
        <v>99787.47</v>
      </c>
      <c r="AO328" s="578">
        <v>13207.97</v>
      </c>
      <c r="AP328" s="578">
        <v>17668.400000000001</v>
      </c>
      <c r="AQ328" s="578">
        <v>62162.87</v>
      </c>
      <c r="AR328" s="578">
        <v>50392.4</v>
      </c>
      <c r="AS328" s="578">
        <v>34668.17</v>
      </c>
      <c r="AT328" s="578">
        <v>18227.72</v>
      </c>
      <c r="AU328" s="578">
        <v>458989.45</v>
      </c>
      <c r="AV328" s="578">
        <v>161049.04999999999</v>
      </c>
      <c r="AW328" s="578">
        <v>54648.29</v>
      </c>
      <c r="AX328" s="578">
        <v>62858.21</v>
      </c>
      <c r="AY328" s="578">
        <v>42189.53</v>
      </c>
      <c r="AZ328" s="578">
        <v>23150.66</v>
      </c>
      <c r="BA328" s="578">
        <v>24923.15</v>
      </c>
      <c r="BB328" s="578">
        <v>341086.55</v>
      </c>
      <c r="BC328" s="578">
        <v>37514.32</v>
      </c>
      <c r="BD328" s="578">
        <v>42534.04</v>
      </c>
      <c r="BE328" s="578">
        <v>78397.02</v>
      </c>
      <c r="BF328" s="578">
        <v>69695.19</v>
      </c>
      <c r="BG328" s="578">
        <v>72256.75</v>
      </c>
      <c r="BH328" s="578">
        <v>55137.429900000003</v>
      </c>
      <c r="BI328" s="578">
        <v>149000</v>
      </c>
      <c r="BJ328" s="578">
        <v>13500</v>
      </c>
      <c r="BK328" s="578">
        <v>17638.669999999998</v>
      </c>
      <c r="BL328" s="578">
        <v>1177</v>
      </c>
      <c r="BM328" s="578">
        <v>887138.24</v>
      </c>
      <c r="BN328" s="578">
        <v>358343.33</v>
      </c>
      <c r="BO328" s="578">
        <v>51172.78</v>
      </c>
      <c r="BP328" s="578">
        <v>25876.95</v>
      </c>
      <c r="BQ328" s="578">
        <v>92188.25</v>
      </c>
      <c r="BR328" s="578">
        <v>134047.67999999999</v>
      </c>
      <c r="BS328" s="578">
        <v>44916.12</v>
      </c>
      <c r="BT328" s="578">
        <v>610791.30000000005</v>
      </c>
      <c r="BU328" s="578">
        <v>53731.53</v>
      </c>
      <c r="BV328" s="578">
        <v>38302</v>
      </c>
      <c r="BW328" s="578">
        <v>39397.96</v>
      </c>
      <c r="BX328" s="578">
        <v>100122.02</v>
      </c>
      <c r="BY328" s="578">
        <v>138573.64000000001</v>
      </c>
      <c r="BZ328" s="578">
        <v>79717.03</v>
      </c>
      <c r="CA328" s="578">
        <v>29030.79</v>
      </c>
      <c r="CB328" s="578">
        <v>43991.360000000001</v>
      </c>
      <c r="CC328" s="555">
        <f t="shared" si="52"/>
        <v>11980214.819899997</v>
      </c>
    </row>
    <row r="329" spans="1:81" s="577" customFormat="1" ht="25.5" customHeight="1">
      <c r="A329" s="574" t="s">
        <v>6816</v>
      </c>
      <c r="B329" s="549" t="s">
        <v>35</v>
      </c>
      <c r="C329" s="550" t="s">
        <v>36</v>
      </c>
      <c r="D329" s="551">
        <v>51080</v>
      </c>
      <c r="E329" s="563" t="s">
        <v>925</v>
      </c>
      <c r="F329" s="552" t="s">
        <v>375</v>
      </c>
      <c r="G329" s="553" t="s">
        <v>376</v>
      </c>
      <c r="H329" s="554">
        <v>263955.67</v>
      </c>
      <c r="I329" s="578">
        <v>36143.53</v>
      </c>
      <c r="J329" s="578">
        <v>56886.89</v>
      </c>
      <c r="K329" s="578">
        <v>533.92999999999995</v>
      </c>
      <c r="L329" s="578">
        <v>7770.34</v>
      </c>
      <c r="M329" s="578">
        <v>22698.98</v>
      </c>
      <c r="N329" s="578">
        <v>1957862.12</v>
      </c>
      <c r="O329" s="578">
        <v>97400</v>
      </c>
      <c r="P329" s="578">
        <v>107173.85</v>
      </c>
      <c r="Q329" s="578">
        <v>124274.83</v>
      </c>
      <c r="R329" s="578">
        <v>49434</v>
      </c>
      <c r="S329" s="578">
        <v>59064</v>
      </c>
      <c r="T329" s="578">
        <v>360309.09</v>
      </c>
      <c r="U329" s="578">
        <v>216236.69</v>
      </c>
      <c r="V329" s="578">
        <v>58732.3</v>
      </c>
      <c r="W329" s="578">
        <v>49258.83</v>
      </c>
      <c r="X329" s="578">
        <v>12622.49</v>
      </c>
      <c r="Y329" s="578">
        <v>70739.839999999997</v>
      </c>
      <c r="Z329" s="578">
        <v>17120</v>
      </c>
      <c r="AA329" s="578">
        <v>0</v>
      </c>
      <c r="AB329" s="578">
        <v>2379.6799999999998</v>
      </c>
      <c r="AC329" s="578">
        <v>137990.07999999999</v>
      </c>
      <c r="AD329" s="578">
        <v>63070.99</v>
      </c>
      <c r="AE329" s="578">
        <v>32062.9</v>
      </c>
      <c r="AF329" s="578">
        <v>62229.93</v>
      </c>
      <c r="AG329" s="578">
        <v>19661.95</v>
      </c>
      <c r="AH329" s="578">
        <v>0</v>
      </c>
      <c r="AI329" s="578">
        <v>526925.9</v>
      </c>
      <c r="AJ329" s="578">
        <v>67823.839999999997</v>
      </c>
      <c r="AK329" s="578">
        <v>31576.02</v>
      </c>
      <c r="AL329" s="578">
        <v>76195</v>
      </c>
      <c r="AM329" s="578">
        <v>37450</v>
      </c>
      <c r="AN329" s="578">
        <v>16369.93</v>
      </c>
      <c r="AO329" s="578">
        <v>108284.01</v>
      </c>
      <c r="AP329" s="578">
        <v>56142.9</v>
      </c>
      <c r="AQ329" s="578">
        <v>45935.1</v>
      </c>
      <c r="AR329" s="578">
        <v>67212.639999999999</v>
      </c>
      <c r="AS329" s="578">
        <v>29470.29</v>
      </c>
      <c r="AT329" s="578">
        <v>38913</v>
      </c>
      <c r="AU329" s="578">
        <v>80040</v>
      </c>
      <c r="AV329" s="578">
        <v>17316</v>
      </c>
      <c r="AW329" s="578">
        <v>21186</v>
      </c>
      <c r="AX329" s="578">
        <v>116123.32</v>
      </c>
      <c r="AY329" s="578">
        <v>13961.36</v>
      </c>
      <c r="AZ329" s="578">
        <v>54968.04</v>
      </c>
      <c r="BA329" s="578">
        <v>35392.230000000003</v>
      </c>
      <c r="BB329" s="578">
        <v>648045.5</v>
      </c>
      <c r="BC329" s="578">
        <v>0</v>
      </c>
      <c r="BD329" s="578">
        <v>230050</v>
      </c>
      <c r="BE329" s="578">
        <v>0</v>
      </c>
      <c r="BF329" s="578">
        <v>37369.839999999997</v>
      </c>
      <c r="BG329" s="578">
        <v>12742.37</v>
      </c>
      <c r="BH329" s="578">
        <v>92425.85</v>
      </c>
      <c r="BI329" s="578">
        <v>28025</v>
      </c>
      <c r="BJ329" s="578">
        <v>28967</v>
      </c>
      <c r="BK329" s="578">
        <v>8710.8700000000008</v>
      </c>
      <c r="BL329" s="578">
        <v>0</v>
      </c>
      <c r="BM329" s="578">
        <v>339490.43</v>
      </c>
      <c r="BN329" s="578">
        <v>178967.71</v>
      </c>
      <c r="BO329" s="578">
        <v>37503.46</v>
      </c>
      <c r="BP329" s="578">
        <v>143797.21</v>
      </c>
      <c r="BQ329" s="578">
        <v>34133</v>
      </c>
      <c r="BR329" s="578">
        <v>87477.85</v>
      </c>
      <c r="BS329" s="578">
        <v>38097.699999999997</v>
      </c>
      <c r="BT329" s="578">
        <v>90760.5</v>
      </c>
      <c r="BU329" s="578">
        <v>43825.760000000002</v>
      </c>
      <c r="BV329" s="578">
        <v>88596</v>
      </c>
      <c r="BW329" s="578">
        <v>32429</v>
      </c>
      <c r="BX329" s="578">
        <v>155984.6</v>
      </c>
      <c r="BY329" s="578">
        <v>59968.91</v>
      </c>
      <c r="BZ329" s="578">
        <v>112990.93</v>
      </c>
      <c r="CA329" s="578">
        <v>22296.66</v>
      </c>
      <c r="CB329" s="578">
        <v>27905.599999999999</v>
      </c>
      <c r="CC329" s="555">
        <f t="shared" si="52"/>
        <v>7907460.2399999984</v>
      </c>
    </row>
    <row r="330" spans="1:81" s="577" customFormat="1" ht="25.5" customHeight="1">
      <c r="A330" s="574" t="s">
        <v>6816</v>
      </c>
      <c r="B330" s="549" t="s">
        <v>35</v>
      </c>
      <c r="C330" s="550" t="s">
        <v>36</v>
      </c>
      <c r="D330" s="551">
        <v>51080</v>
      </c>
      <c r="E330" s="563" t="s">
        <v>925</v>
      </c>
      <c r="F330" s="552" t="s">
        <v>377</v>
      </c>
      <c r="G330" s="553" t="s">
        <v>378</v>
      </c>
      <c r="H330" s="554">
        <v>352517</v>
      </c>
      <c r="I330" s="578">
        <v>67622</v>
      </c>
      <c r="J330" s="578">
        <v>172511</v>
      </c>
      <c r="K330" s="578">
        <v>44726</v>
      </c>
      <c r="L330" s="578">
        <v>67080</v>
      </c>
      <c r="M330" s="578">
        <v>5053</v>
      </c>
      <c r="N330" s="578">
        <v>217364</v>
      </c>
      <c r="O330" s="578">
        <v>83792</v>
      </c>
      <c r="P330" s="578">
        <v>17782</v>
      </c>
      <c r="Q330" s="578">
        <v>93029.3</v>
      </c>
      <c r="R330" s="578">
        <v>17849.2</v>
      </c>
      <c r="S330" s="578">
        <v>13800</v>
      </c>
      <c r="T330" s="578">
        <v>77004</v>
      </c>
      <c r="U330" s="578">
        <v>163368</v>
      </c>
      <c r="V330" s="578">
        <v>14215</v>
      </c>
      <c r="W330" s="578">
        <v>26204</v>
      </c>
      <c r="X330" s="578">
        <v>16000</v>
      </c>
      <c r="Y330" s="578">
        <v>16510</v>
      </c>
      <c r="Z330" s="578">
        <v>314839</v>
      </c>
      <c r="AA330" s="578">
        <v>38540.400000000001</v>
      </c>
      <c r="AB330" s="578">
        <v>12041</v>
      </c>
      <c r="AC330" s="578">
        <v>67045</v>
      </c>
      <c r="AD330" s="578">
        <v>45292</v>
      </c>
      <c r="AE330" s="578">
        <v>27807</v>
      </c>
      <c r="AF330" s="578">
        <v>130696</v>
      </c>
      <c r="AG330" s="578">
        <v>15474.31</v>
      </c>
      <c r="AH330" s="578">
        <v>16728.8</v>
      </c>
      <c r="AI330" s="578">
        <v>927997</v>
      </c>
      <c r="AJ330" s="578">
        <v>18544</v>
      </c>
      <c r="AK330" s="578">
        <v>3951</v>
      </c>
      <c r="AL330" s="578">
        <v>3778</v>
      </c>
      <c r="AM330" s="578">
        <v>5432</v>
      </c>
      <c r="AN330" s="578">
        <v>16760</v>
      </c>
      <c r="AO330" s="578">
        <v>20899</v>
      </c>
      <c r="AP330" s="578">
        <v>23577</v>
      </c>
      <c r="AQ330" s="578">
        <v>82780</v>
      </c>
      <c r="AR330" s="578">
        <v>8635</v>
      </c>
      <c r="AS330" s="578">
        <v>14688</v>
      </c>
      <c r="AT330" s="578">
        <v>19056</v>
      </c>
      <c r="AU330" s="578">
        <v>352143</v>
      </c>
      <c r="AV330" s="578">
        <v>14830</v>
      </c>
      <c r="AW330" s="578">
        <v>10565</v>
      </c>
      <c r="AX330" s="578">
        <v>123481</v>
      </c>
      <c r="AY330" s="578">
        <v>10927</v>
      </c>
      <c r="AZ330" s="578">
        <v>6345</v>
      </c>
      <c r="BA330" s="578">
        <v>13006</v>
      </c>
      <c r="BB330" s="578">
        <v>861748</v>
      </c>
      <c r="BC330" s="578">
        <v>0</v>
      </c>
      <c r="BD330" s="578">
        <v>117305</v>
      </c>
      <c r="BE330" s="578">
        <v>23948</v>
      </c>
      <c r="BF330" s="578">
        <v>21775</v>
      </c>
      <c r="BG330" s="578">
        <v>34386</v>
      </c>
      <c r="BH330" s="578">
        <v>47212</v>
      </c>
      <c r="BI330" s="578">
        <v>12855</v>
      </c>
      <c r="BJ330" s="578">
        <v>120702</v>
      </c>
      <c r="BK330" s="578">
        <v>0</v>
      </c>
      <c r="BL330" s="578">
        <v>3841</v>
      </c>
      <c r="BM330" s="578">
        <v>1774866</v>
      </c>
      <c r="BN330" s="578">
        <v>119849</v>
      </c>
      <c r="BO330" s="578">
        <v>8031.71</v>
      </c>
      <c r="BP330" s="578">
        <v>11994</v>
      </c>
      <c r="BQ330" s="578">
        <v>21864</v>
      </c>
      <c r="BR330" s="578">
        <v>23001</v>
      </c>
      <c r="BS330" s="578">
        <v>9476</v>
      </c>
      <c r="BT330" s="578">
        <v>500412</v>
      </c>
      <c r="BU330" s="578">
        <v>5912</v>
      </c>
      <c r="BV330" s="578">
        <v>14971</v>
      </c>
      <c r="BW330" s="578">
        <v>21301.4</v>
      </c>
      <c r="BX330" s="578">
        <v>16111</v>
      </c>
      <c r="BY330" s="578">
        <v>43065.8</v>
      </c>
      <c r="BZ330" s="578">
        <v>7870</v>
      </c>
      <c r="CA330" s="578">
        <v>20960</v>
      </c>
      <c r="CB330" s="578">
        <v>8930</v>
      </c>
      <c r="CC330" s="555">
        <f t="shared" si="52"/>
        <v>7664670.9199999999</v>
      </c>
    </row>
    <row r="331" spans="1:81" s="568" customFormat="1" ht="25.5" customHeight="1">
      <c r="A331" s="566"/>
      <c r="B331" s="1149" t="s">
        <v>6857</v>
      </c>
      <c r="C331" s="1150"/>
      <c r="D331" s="1150"/>
      <c r="E331" s="1150"/>
      <c r="F331" s="1150"/>
      <c r="G331" s="1151"/>
      <c r="H331" s="567">
        <f>SUM(H326:H330)</f>
        <v>32877018.539999999</v>
      </c>
      <c r="I331" s="567">
        <f t="shared" ref="I331:BT331" si="53">SUM(I326:I330)</f>
        <v>11767396.65</v>
      </c>
      <c r="J331" s="567">
        <f t="shared" si="53"/>
        <v>12583585.640000001</v>
      </c>
      <c r="K331" s="567">
        <f t="shared" si="53"/>
        <v>4732995.79</v>
      </c>
      <c r="L331" s="567">
        <f t="shared" si="53"/>
        <v>3290393.96</v>
      </c>
      <c r="M331" s="567">
        <f t="shared" si="53"/>
        <v>1245876.5899999999</v>
      </c>
      <c r="N331" s="567">
        <f t="shared" si="53"/>
        <v>61887201.5</v>
      </c>
      <c r="O331" s="567">
        <f t="shared" si="53"/>
        <v>7572459.0999999996</v>
      </c>
      <c r="P331" s="567">
        <f t="shared" si="53"/>
        <v>1972509.8100000003</v>
      </c>
      <c r="Q331" s="567">
        <f t="shared" si="53"/>
        <v>19449313.239999998</v>
      </c>
      <c r="R331" s="567">
        <f t="shared" si="53"/>
        <v>2130845.17</v>
      </c>
      <c r="S331" s="567">
        <f t="shared" si="53"/>
        <v>5382593.25</v>
      </c>
      <c r="T331" s="567">
        <f t="shared" si="53"/>
        <v>12117758.270000001</v>
      </c>
      <c r="U331" s="567">
        <f t="shared" si="53"/>
        <v>10958946.41</v>
      </c>
      <c r="V331" s="567">
        <f t="shared" si="53"/>
        <v>1405319.54</v>
      </c>
      <c r="W331" s="567">
        <f t="shared" si="53"/>
        <v>4102042.74</v>
      </c>
      <c r="X331" s="567">
        <f t="shared" si="53"/>
        <v>3383958.6500000004</v>
      </c>
      <c r="Y331" s="567">
        <f t="shared" si="53"/>
        <v>2388603.7000000002</v>
      </c>
      <c r="Z331" s="567">
        <f t="shared" si="53"/>
        <v>45785308.080000006</v>
      </c>
      <c r="AA331" s="567">
        <f t="shared" si="53"/>
        <v>9976836.2400000002</v>
      </c>
      <c r="AB331" s="567">
        <f t="shared" si="53"/>
        <v>4503171.34</v>
      </c>
      <c r="AC331" s="567">
        <f t="shared" si="53"/>
        <v>8400118.3999999985</v>
      </c>
      <c r="AD331" s="567">
        <f t="shared" si="53"/>
        <v>2176111.16</v>
      </c>
      <c r="AE331" s="567">
        <f t="shared" si="53"/>
        <v>3279162.9799999995</v>
      </c>
      <c r="AF331" s="567">
        <f t="shared" si="53"/>
        <v>3701541.0200000005</v>
      </c>
      <c r="AG331" s="567">
        <f t="shared" si="53"/>
        <v>1459571.88</v>
      </c>
      <c r="AH331" s="567">
        <f t="shared" si="53"/>
        <v>1431666.1700000002</v>
      </c>
      <c r="AI331" s="567">
        <f t="shared" si="53"/>
        <v>37634892.629999995</v>
      </c>
      <c r="AJ331" s="567">
        <f t="shared" si="53"/>
        <v>2596393.56</v>
      </c>
      <c r="AK331" s="567">
        <f t="shared" si="53"/>
        <v>1141241.55</v>
      </c>
      <c r="AL331" s="567">
        <f t="shared" si="53"/>
        <v>1626991.6500000001</v>
      </c>
      <c r="AM331" s="567">
        <f t="shared" si="53"/>
        <v>1224802.1099999999</v>
      </c>
      <c r="AN331" s="567">
        <f t="shared" si="53"/>
        <v>2394544.1300000004</v>
      </c>
      <c r="AO331" s="567">
        <f t="shared" si="53"/>
        <v>1916100.47</v>
      </c>
      <c r="AP331" s="567">
        <f t="shared" si="53"/>
        <v>1625441.1199999999</v>
      </c>
      <c r="AQ331" s="567">
        <f t="shared" si="53"/>
        <v>2809476.31</v>
      </c>
      <c r="AR331" s="567">
        <f t="shared" si="53"/>
        <v>2076212.0899999999</v>
      </c>
      <c r="AS331" s="567">
        <f t="shared" si="53"/>
        <v>2225616.25</v>
      </c>
      <c r="AT331" s="567">
        <f t="shared" si="53"/>
        <v>1736035.0999999999</v>
      </c>
      <c r="AU331" s="567">
        <f t="shared" si="53"/>
        <v>17032906.530000001</v>
      </c>
      <c r="AV331" s="567">
        <f t="shared" si="53"/>
        <v>1811150.9500000002</v>
      </c>
      <c r="AW331" s="567">
        <f t="shared" si="53"/>
        <v>1656654.32</v>
      </c>
      <c r="AX331" s="567">
        <f t="shared" si="53"/>
        <v>2060044.29</v>
      </c>
      <c r="AY331" s="567">
        <f t="shared" si="53"/>
        <v>1541566.61</v>
      </c>
      <c r="AZ331" s="567">
        <f t="shared" si="53"/>
        <v>638834.73</v>
      </c>
      <c r="BA331" s="567">
        <f t="shared" si="53"/>
        <v>1089019.4000000001</v>
      </c>
      <c r="BB331" s="567">
        <f t="shared" si="53"/>
        <v>35373225.5</v>
      </c>
      <c r="BC331" s="567">
        <f t="shared" si="53"/>
        <v>2172705.2399999998</v>
      </c>
      <c r="BD331" s="567">
        <f t="shared" si="53"/>
        <v>2238653.5499999998</v>
      </c>
      <c r="BE331" s="567">
        <f t="shared" si="53"/>
        <v>3175289.23</v>
      </c>
      <c r="BF331" s="567">
        <f t="shared" si="53"/>
        <v>3799075.84</v>
      </c>
      <c r="BG331" s="567">
        <f t="shared" si="53"/>
        <v>2674749.1</v>
      </c>
      <c r="BH331" s="567">
        <f t="shared" si="53"/>
        <v>7913132.6798999999</v>
      </c>
      <c r="BI331" s="567">
        <f t="shared" si="53"/>
        <v>5212868.8100000005</v>
      </c>
      <c r="BJ331" s="567">
        <f t="shared" si="53"/>
        <v>2191210.1100000003</v>
      </c>
      <c r="BK331" s="567">
        <f t="shared" si="53"/>
        <v>1021747.0000000001</v>
      </c>
      <c r="BL331" s="567">
        <f t="shared" si="53"/>
        <v>743051.25</v>
      </c>
      <c r="BM331" s="567">
        <f t="shared" si="53"/>
        <v>31592761.329999998</v>
      </c>
      <c r="BN331" s="567">
        <f t="shared" si="53"/>
        <v>12542806.960000001</v>
      </c>
      <c r="BO331" s="567">
        <f t="shared" si="53"/>
        <v>2098178.9</v>
      </c>
      <c r="BP331" s="567">
        <f t="shared" si="53"/>
        <v>1603951.71</v>
      </c>
      <c r="BQ331" s="567">
        <f t="shared" si="53"/>
        <v>2168778.33</v>
      </c>
      <c r="BR331" s="567">
        <f t="shared" si="53"/>
        <v>3658586.9000000004</v>
      </c>
      <c r="BS331" s="567">
        <f t="shared" si="53"/>
        <v>1865745.9300000002</v>
      </c>
      <c r="BT331" s="567">
        <f t="shared" si="53"/>
        <v>20385469.490000002</v>
      </c>
      <c r="BU331" s="567">
        <f t="shared" ref="BU331:CB331" si="54">SUM(BU326:BU330)</f>
        <v>1642686.23</v>
      </c>
      <c r="BV331" s="567">
        <f t="shared" si="54"/>
        <v>1830099.99</v>
      </c>
      <c r="BW331" s="567">
        <f t="shared" si="54"/>
        <v>4799229.1900000004</v>
      </c>
      <c r="BX331" s="567">
        <f t="shared" si="54"/>
        <v>4171963.21</v>
      </c>
      <c r="BY331" s="567">
        <f t="shared" si="54"/>
        <v>9178957.5800000019</v>
      </c>
      <c r="BZ331" s="567">
        <f t="shared" si="54"/>
        <v>2923340.52</v>
      </c>
      <c r="CA331" s="567">
        <f t="shared" si="54"/>
        <v>904691.32000000007</v>
      </c>
      <c r="CB331" s="567">
        <f t="shared" si="54"/>
        <v>927461.39999999991</v>
      </c>
      <c r="CC331" s="567">
        <f>SUM(CC326:CC330)</f>
        <v>533610646.91989982</v>
      </c>
    </row>
    <row r="332" spans="1:81" s="577" customFormat="1" ht="25.5" customHeight="1">
      <c r="A332" s="574" t="s">
        <v>6816</v>
      </c>
      <c r="B332" s="549" t="s">
        <v>37</v>
      </c>
      <c r="C332" s="550" t="s">
        <v>38</v>
      </c>
      <c r="D332" s="551"/>
      <c r="E332" s="563"/>
      <c r="F332" s="552" t="s">
        <v>796</v>
      </c>
      <c r="G332" s="553" t="s">
        <v>379</v>
      </c>
      <c r="H332" s="554">
        <v>5995123.3799999999</v>
      </c>
      <c r="I332" s="578">
        <v>1128158.08</v>
      </c>
      <c r="J332" s="578">
        <v>2859373.8</v>
      </c>
      <c r="K332" s="578">
        <v>1270319.78</v>
      </c>
      <c r="L332" s="578">
        <v>894742.32</v>
      </c>
      <c r="M332" s="578">
        <v>250837.65</v>
      </c>
      <c r="N332" s="578">
        <v>5478791.3399999999</v>
      </c>
      <c r="O332" s="578">
        <v>1637596.97</v>
      </c>
      <c r="P332" s="578">
        <v>315855.35999999999</v>
      </c>
      <c r="Q332" s="578">
        <v>4094157.11</v>
      </c>
      <c r="R332" s="578">
        <v>446642.44</v>
      </c>
      <c r="S332" s="578">
        <v>1173511.6000000001</v>
      </c>
      <c r="T332" s="578">
        <v>2652919.4700000002</v>
      </c>
      <c r="U332" s="578">
        <v>1085807.77</v>
      </c>
      <c r="V332" s="578">
        <v>170325.34</v>
      </c>
      <c r="W332" s="578">
        <v>654494.71999999997</v>
      </c>
      <c r="X332" s="578">
        <v>550398.55000000005</v>
      </c>
      <c r="Y332" s="578">
        <v>316205.53999999998</v>
      </c>
      <c r="Z332" s="578">
        <v>8266067.54</v>
      </c>
      <c r="AA332" s="578">
        <v>1459387.55</v>
      </c>
      <c r="AB332" s="578">
        <v>1006893.95</v>
      </c>
      <c r="AC332" s="578">
        <v>2055792.51</v>
      </c>
      <c r="AD332" s="578">
        <v>565986</v>
      </c>
      <c r="AE332" s="578">
        <v>492643.29</v>
      </c>
      <c r="AF332" s="578">
        <v>960188.2</v>
      </c>
      <c r="AG332" s="578">
        <v>147317.68</v>
      </c>
      <c r="AH332" s="578">
        <v>401587.97</v>
      </c>
      <c r="AI332" s="578">
        <v>6906420.0300000003</v>
      </c>
      <c r="AJ332" s="578">
        <v>526725.64</v>
      </c>
      <c r="AK332" s="578">
        <v>234861.19</v>
      </c>
      <c r="AL332" s="578">
        <v>223281.4</v>
      </c>
      <c r="AM332" s="578">
        <v>226860</v>
      </c>
      <c r="AN332" s="578">
        <v>498073</v>
      </c>
      <c r="AO332" s="578">
        <v>516447.4</v>
      </c>
      <c r="AP332" s="578">
        <v>550726.34</v>
      </c>
      <c r="AQ332" s="578">
        <v>990522.65</v>
      </c>
      <c r="AR332" s="578">
        <v>295700.3</v>
      </c>
      <c r="AS332" s="578">
        <v>369451.8</v>
      </c>
      <c r="AT332" s="578">
        <v>404129</v>
      </c>
      <c r="AU332" s="578">
        <v>2469473.0699999998</v>
      </c>
      <c r="AV332" s="578">
        <v>308630.28000000003</v>
      </c>
      <c r="AW332" s="578">
        <v>296230.65000000002</v>
      </c>
      <c r="AX332" s="578">
        <v>363614</v>
      </c>
      <c r="AY332" s="578">
        <v>144615.70000000001</v>
      </c>
      <c r="AZ332" s="578">
        <v>82001</v>
      </c>
      <c r="BA332" s="578">
        <v>324782.51</v>
      </c>
      <c r="BB332" s="578">
        <v>3081099.67</v>
      </c>
      <c r="BC332" s="578">
        <v>438802.19</v>
      </c>
      <c r="BD332" s="578">
        <v>506662.43</v>
      </c>
      <c r="BE332" s="578">
        <v>844779.63</v>
      </c>
      <c r="BF332" s="578">
        <v>890817.65</v>
      </c>
      <c r="BG332" s="578">
        <v>658987.48</v>
      </c>
      <c r="BH332" s="578">
        <v>1262914.57</v>
      </c>
      <c r="BI332" s="578">
        <v>1100341.1000000001</v>
      </c>
      <c r="BJ332" s="578">
        <v>277833.55</v>
      </c>
      <c r="BK332" s="578">
        <v>209787.2</v>
      </c>
      <c r="BL332" s="578">
        <v>143050.75</v>
      </c>
      <c r="BM332" s="578">
        <v>4147101.35</v>
      </c>
      <c r="BN332" s="578">
        <v>758002.55</v>
      </c>
      <c r="BO332" s="578">
        <v>302706.64</v>
      </c>
      <c r="BP332" s="578">
        <v>190091.38</v>
      </c>
      <c r="BQ332" s="578">
        <v>237895.48</v>
      </c>
      <c r="BR332" s="578">
        <v>1005236.09</v>
      </c>
      <c r="BS332" s="578">
        <v>204217.45</v>
      </c>
      <c r="BT332" s="578">
        <v>3286001.65</v>
      </c>
      <c r="BU332" s="578">
        <v>339569</v>
      </c>
      <c r="BV332" s="578">
        <v>584478.5</v>
      </c>
      <c r="BW332" s="578">
        <v>560413.85</v>
      </c>
      <c r="BX332" s="578">
        <v>635097.18999999994</v>
      </c>
      <c r="BY332" s="578">
        <v>1135795.3</v>
      </c>
      <c r="BZ332" s="578">
        <v>433767.7</v>
      </c>
      <c r="CA332" s="578">
        <v>471991.67</v>
      </c>
      <c r="CB332" s="578">
        <v>341085.6</v>
      </c>
      <c r="CC332" s="555">
        <f t="shared" si="52"/>
        <v>86112199.48999998</v>
      </c>
    </row>
    <row r="333" spans="1:81" s="577" customFormat="1" ht="25.5" customHeight="1">
      <c r="A333" s="574" t="s">
        <v>6816</v>
      </c>
      <c r="B333" s="549" t="s">
        <v>37</v>
      </c>
      <c r="C333" s="550" t="s">
        <v>38</v>
      </c>
      <c r="D333" s="551"/>
      <c r="E333" s="563"/>
      <c r="F333" s="552" t="s">
        <v>797</v>
      </c>
      <c r="G333" s="553" t="s">
        <v>380</v>
      </c>
      <c r="H333" s="554">
        <v>29392.9</v>
      </c>
      <c r="I333" s="578">
        <v>80088.5</v>
      </c>
      <c r="J333" s="578">
        <v>75139.899999999994</v>
      </c>
      <c r="K333" s="578">
        <v>0</v>
      </c>
      <c r="L333" s="578">
        <v>57710</v>
      </c>
      <c r="M333" s="578">
        <v>9200</v>
      </c>
      <c r="N333" s="578">
        <v>7620</v>
      </c>
      <c r="O333" s="578">
        <v>80890</v>
      </c>
      <c r="P333" s="578">
        <v>31369.4</v>
      </c>
      <c r="Q333" s="578">
        <v>93780</v>
      </c>
      <c r="R333" s="578">
        <v>3450</v>
      </c>
      <c r="S333" s="578">
        <v>23326.799999999999</v>
      </c>
      <c r="T333" s="578">
        <v>388170.65</v>
      </c>
      <c r="U333" s="578">
        <v>85986</v>
      </c>
      <c r="V333" s="578">
        <v>37282.33</v>
      </c>
      <c r="W333" s="578">
        <v>53800</v>
      </c>
      <c r="X333" s="578">
        <v>600</v>
      </c>
      <c r="Y333" s="578">
        <v>3550</v>
      </c>
      <c r="Z333" s="578">
        <v>0</v>
      </c>
      <c r="AA333" s="578">
        <v>7928</v>
      </c>
      <c r="AB333" s="578">
        <v>54134.55</v>
      </c>
      <c r="AC333" s="578">
        <v>58401.4</v>
      </c>
      <c r="AD333" s="578">
        <v>104390</v>
      </c>
      <c r="AE333" s="578">
        <v>3500</v>
      </c>
      <c r="AF333" s="578">
        <v>350</v>
      </c>
      <c r="AG333" s="578">
        <v>830</v>
      </c>
      <c r="AH333" s="578">
        <v>0</v>
      </c>
      <c r="AI333" s="578">
        <v>434222.2</v>
      </c>
      <c r="AJ333" s="578">
        <v>0</v>
      </c>
      <c r="AK333" s="578">
        <v>10820</v>
      </c>
      <c r="AL333" s="578">
        <v>5400</v>
      </c>
      <c r="AM333" s="578">
        <v>18220</v>
      </c>
      <c r="AN333" s="578">
        <v>0</v>
      </c>
      <c r="AO333" s="578">
        <v>10750</v>
      </c>
      <c r="AP333" s="578">
        <v>13430</v>
      </c>
      <c r="AQ333" s="578">
        <v>5350</v>
      </c>
      <c r="AR333" s="578">
        <v>1444.5</v>
      </c>
      <c r="AS333" s="578">
        <v>321</v>
      </c>
      <c r="AT333" s="578">
        <v>480</v>
      </c>
      <c r="AU333" s="578">
        <v>140205</v>
      </c>
      <c r="AV333" s="578">
        <v>0</v>
      </c>
      <c r="AW333" s="578">
        <v>12980</v>
      </c>
      <c r="AX333" s="578">
        <v>0</v>
      </c>
      <c r="AY333" s="578">
        <v>15550</v>
      </c>
      <c r="AZ333" s="578">
        <v>3980</v>
      </c>
      <c r="BA333" s="578">
        <v>32757</v>
      </c>
      <c r="BB333" s="578">
        <v>8280</v>
      </c>
      <c r="BC333" s="578">
        <v>83800</v>
      </c>
      <c r="BD333" s="578">
        <v>21368</v>
      </c>
      <c r="BE333" s="578">
        <v>1020</v>
      </c>
      <c r="BF333" s="578">
        <v>0</v>
      </c>
      <c r="BG333" s="578">
        <v>64509.01</v>
      </c>
      <c r="BH333" s="578">
        <v>31051.439999999999</v>
      </c>
      <c r="BI333" s="578">
        <v>0</v>
      </c>
      <c r="BJ333" s="578">
        <v>4012.5</v>
      </c>
      <c r="BK333" s="578">
        <v>2354</v>
      </c>
      <c r="BL333" s="578">
        <v>12792.6</v>
      </c>
      <c r="BM333" s="578">
        <v>0</v>
      </c>
      <c r="BN333" s="578">
        <v>0</v>
      </c>
      <c r="BO333" s="578">
        <v>39358</v>
      </c>
      <c r="BP333" s="578">
        <v>0</v>
      </c>
      <c r="BQ333" s="578">
        <v>0</v>
      </c>
      <c r="BR333" s="578">
        <v>0</v>
      </c>
      <c r="BS333" s="578">
        <v>0</v>
      </c>
      <c r="BT333" s="578">
        <v>102054.53</v>
      </c>
      <c r="BU333" s="578">
        <v>0</v>
      </c>
      <c r="BV333" s="578">
        <v>0</v>
      </c>
      <c r="BW333" s="578">
        <v>14000</v>
      </c>
      <c r="BX333" s="578">
        <v>45259.16</v>
      </c>
      <c r="BY333" s="578">
        <v>25960</v>
      </c>
      <c r="BZ333" s="578">
        <v>8400</v>
      </c>
      <c r="CA333" s="578">
        <v>49250</v>
      </c>
      <c r="CB333" s="578">
        <v>0</v>
      </c>
      <c r="CC333" s="555">
        <f t="shared" si="52"/>
        <v>2510269.3699999996</v>
      </c>
    </row>
    <row r="334" spans="1:81" s="577" customFormat="1" ht="25.5" customHeight="1">
      <c r="A334" s="574" t="s">
        <v>6816</v>
      </c>
      <c r="B334" s="549" t="s">
        <v>37</v>
      </c>
      <c r="C334" s="550" t="s">
        <v>38</v>
      </c>
      <c r="D334" s="551"/>
      <c r="E334" s="563"/>
      <c r="F334" s="552" t="s">
        <v>798</v>
      </c>
      <c r="G334" s="553" t="s">
        <v>381</v>
      </c>
      <c r="H334" s="554">
        <v>2102735.4</v>
      </c>
      <c r="I334" s="578">
        <v>129300.44</v>
      </c>
      <c r="J334" s="578">
        <v>998797.52</v>
      </c>
      <c r="K334" s="578">
        <v>257772.09</v>
      </c>
      <c r="L334" s="578">
        <v>33111</v>
      </c>
      <c r="M334" s="578">
        <v>32080</v>
      </c>
      <c r="N334" s="578">
        <v>2863710.2</v>
      </c>
      <c r="O334" s="578">
        <v>4239363.5</v>
      </c>
      <c r="P334" s="578">
        <v>60007.98</v>
      </c>
      <c r="Q334" s="578">
        <v>614753.88</v>
      </c>
      <c r="R334" s="578">
        <v>7610</v>
      </c>
      <c r="S334" s="578">
        <v>161965.53</v>
      </c>
      <c r="T334" s="578">
        <v>253498.1</v>
      </c>
      <c r="U334" s="578">
        <v>282343.84000000003</v>
      </c>
      <c r="V334" s="578">
        <v>133760.5</v>
      </c>
      <c r="W334" s="578">
        <v>119785.89</v>
      </c>
      <c r="X334" s="578">
        <v>82524.3</v>
      </c>
      <c r="Y334" s="578">
        <v>7617.5</v>
      </c>
      <c r="Z334" s="578">
        <v>2482308.41</v>
      </c>
      <c r="AA334" s="578">
        <v>532184.88</v>
      </c>
      <c r="AB334" s="578">
        <v>403183.88</v>
      </c>
      <c r="AC334" s="578">
        <v>362902.31</v>
      </c>
      <c r="AD334" s="578">
        <v>96492</v>
      </c>
      <c r="AE334" s="578">
        <v>112174.72</v>
      </c>
      <c r="AF334" s="578">
        <v>169005.05</v>
      </c>
      <c r="AG334" s="578">
        <v>60647.16</v>
      </c>
      <c r="AH334" s="578">
        <v>64395.34</v>
      </c>
      <c r="AI334" s="578">
        <v>5081977.4000000004</v>
      </c>
      <c r="AJ334" s="578">
        <v>84784.99</v>
      </c>
      <c r="AK334" s="578">
        <v>106789</v>
      </c>
      <c r="AL334" s="578">
        <v>99045</v>
      </c>
      <c r="AM334" s="578">
        <v>64769</v>
      </c>
      <c r="AN334" s="578">
        <v>243254</v>
      </c>
      <c r="AO334" s="578">
        <v>189157</v>
      </c>
      <c r="AP334" s="578">
        <v>85836.5</v>
      </c>
      <c r="AQ334" s="578">
        <v>227668.08</v>
      </c>
      <c r="AR334" s="578">
        <v>103470</v>
      </c>
      <c r="AS334" s="578">
        <v>161959.23000000001</v>
      </c>
      <c r="AT334" s="578">
        <v>290434</v>
      </c>
      <c r="AU334" s="578">
        <v>1087288.58</v>
      </c>
      <c r="AV334" s="578">
        <v>84441.5</v>
      </c>
      <c r="AW334" s="578">
        <v>74576.72</v>
      </c>
      <c r="AX334" s="578">
        <v>77118</v>
      </c>
      <c r="AY334" s="578">
        <v>70583</v>
      </c>
      <c r="AZ334" s="578">
        <v>13843.5</v>
      </c>
      <c r="BA334" s="578">
        <v>107586.8</v>
      </c>
      <c r="BB334" s="578">
        <v>1155867</v>
      </c>
      <c r="BC334" s="578">
        <v>74235.710000000006</v>
      </c>
      <c r="BD334" s="578">
        <v>236571</v>
      </c>
      <c r="BE334" s="578">
        <v>292185.8</v>
      </c>
      <c r="BF334" s="578">
        <v>121749.65</v>
      </c>
      <c r="BG334" s="578">
        <v>96602.32</v>
      </c>
      <c r="BH334" s="578">
        <v>269169.7</v>
      </c>
      <c r="BI334" s="578">
        <v>46231.4</v>
      </c>
      <c r="BJ334" s="578">
        <v>82766.039999999994</v>
      </c>
      <c r="BK334" s="578">
        <v>58893.62</v>
      </c>
      <c r="BL334" s="578">
        <v>34737.199999999997</v>
      </c>
      <c r="BM334" s="578">
        <v>2499479.39</v>
      </c>
      <c r="BN334" s="578">
        <v>156918.29999999999</v>
      </c>
      <c r="BO334" s="578">
        <v>34978</v>
      </c>
      <c r="BP334" s="578">
        <v>777</v>
      </c>
      <c r="BQ334" s="578">
        <v>106466.2</v>
      </c>
      <c r="BR334" s="578">
        <v>85801.21</v>
      </c>
      <c r="BS334" s="578">
        <v>19536.72</v>
      </c>
      <c r="BT334" s="578">
        <v>385981.83</v>
      </c>
      <c r="BU334" s="578">
        <v>75186.8</v>
      </c>
      <c r="BV334" s="578">
        <v>12400</v>
      </c>
      <c r="BW334" s="578">
        <v>89973.99</v>
      </c>
      <c r="BX334" s="578">
        <v>105101.35</v>
      </c>
      <c r="BY334" s="578">
        <v>448817.94</v>
      </c>
      <c r="BZ334" s="578">
        <v>91155</v>
      </c>
      <c r="CA334" s="578">
        <v>53361.9</v>
      </c>
      <c r="CB334" s="578">
        <v>114839.4</v>
      </c>
      <c r="CC334" s="555">
        <f t="shared" si="52"/>
        <v>31668398.189999998</v>
      </c>
    </row>
    <row r="335" spans="1:81" s="577" customFormat="1" ht="25.5" customHeight="1">
      <c r="A335" s="574" t="s">
        <v>6816</v>
      </c>
      <c r="B335" s="549" t="s">
        <v>37</v>
      </c>
      <c r="C335" s="550" t="s">
        <v>38</v>
      </c>
      <c r="D335" s="551"/>
      <c r="E335" s="563"/>
      <c r="F335" s="552" t="s">
        <v>799</v>
      </c>
      <c r="G335" s="553" t="s">
        <v>382</v>
      </c>
      <c r="H335" s="554">
        <v>1119694.24</v>
      </c>
      <c r="I335" s="578">
        <v>29281.95</v>
      </c>
      <c r="J335" s="578">
        <v>118929.58</v>
      </c>
      <c r="K335" s="578">
        <v>0</v>
      </c>
      <c r="L335" s="578">
        <v>42761.7</v>
      </c>
      <c r="M335" s="578">
        <v>23192.560000000001</v>
      </c>
      <c r="N335" s="578">
        <v>1091</v>
      </c>
      <c r="O335" s="578">
        <v>2605</v>
      </c>
      <c r="P335" s="578">
        <v>57468</v>
      </c>
      <c r="Q335" s="578">
        <v>232213.3</v>
      </c>
      <c r="R335" s="578">
        <v>2089</v>
      </c>
      <c r="S335" s="578">
        <v>2200</v>
      </c>
      <c r="T335" s="578">
        <v>1840</v>
      </c>
      <c r="U335" s="578">
        <v>103956.1</v>
      </c>
      <c r="V335" s="578">
        <v>4020</v>
      </c>
      <c r="W335" s="578">
        <v>19516.8</v>
      </c>
      <c r="X335" s="578">
        <v>4510</v>
      </c>
      <c r="Y335" s="578">
        <v>13530</v>
      </c>
      <c r="Z335" s="578">
        <v>60168.46</v>
      </c>
      <c r="AA335" s="578">
        <v>0</v>
      </c>
      <c r="AB335" s="578">
        <v>5360</v>
      </c>
      <c r="AC335" s="578">
        <v>3907.5</v>
      </c>
      <c r="AD335" s="578">
        <v>0</v>
      </c>
      <c r="AE335" s="578">
        <v>7746.5</v>
      </c>
      <c r="AF335" s="578">
        <v>19779.599999999999</v>
      </c>
      <c r="AG335" s="578">
        <v>0</v>
      </c>
      <c r="AH335" s="578">
        <v>0</v>
      </c>
      <c r="AI335" s="578">
        <v>7200</v>
      </c>
      <c r="AJ335" s="578">
        <v>0</v>
      </c>
      <c r="AK335" s="578">
        <v>0</v>
      </c>
      <c r="AL335" s="578">
        <v>3690</v>
      </c>
      <c r="AM335" s="578">
        <v>630</v>
      </c>
      <c r="AN335" s="578">
        <v>290</v>
      </c>
      <c r="AO335" s="578">
        <v>3150</v>
      </c>
      <c r="AP335" s="578">
        <v>0</v>
      </c>
      <c r="AQ335" s="578">
        <v>19303.5</v>
      </c>
      <c r="AR335" s="578">
        <v>0</v>
      </c>
      <c r="AS335" s="578">
        <v>0</v>
      </c>
      <c r="AT335" s="578">
        <v>0</v>
      </c>
      <c r="AU335" s="578">
        <v>56510</v>
      </c>
      <c r="AV335" s="578">
        <v>1300</v>
      </c>
      <c r="AW335" s="578">
        <v>20700</v>
      </c>
      <c r="AX335" s="578">
        <v>21047</v>
      </c>
      <c r="AY335" s="578">
        <v>5205</v>
      </c>
      <c r="AZ335" s="578">
        <v>0</v>
      </c>
      <c r="BA335" s="578">
        <v>1900</v>
      </c>
      <c r="BB335" s="578">
        <v>482274</v>
      </c>
      <c r="BC335" s="578">
        <v>0</v>
      </c>
      <c r="BD335" s="578">
        <v>55030.1</v>
      </c>
      <c r="BE335" s="578">
        <v>22837.5</v>
      </c>
      <c r="BF335" s="578">
        <v>12837.5</v>
      </c>
      <c r="BG335" s="578">
        <v>3550</v>
      </c>
      <c r="BH335" s="578">
        <v>9416</v>
      </c>
      <c r="BI335" s="578">
        <v>11181.5</v>
      </c>
      <c r="BJ335" s="578">
        <v>3300</v>
      </c>
      <c r="BK335" s="578">
        <v>2500</v>
      </c>
      <c r="BL335" s="578">
        <v>0</v>
      </c>
      <c r="BM335" s="578">
        <v>12900</v>
      </c>
      <c r="BN335" s="578">
        <v>769244</v>
      </c>
      <c r="BO335" s="578">
        <v>0</v>
      </c>
      <c r="BP335" s="578">
        <v>15068</v>
      </c>
      <c r="BQ335" s="578">
        <v>0</v>
      </c>
      <c r="BR335" s="578">
        <v>0</v>
      </c>
      <c r="BS335" s="578">
        <v>0</v>
      </c>
      <c r="BT335" s="578">
        <v>57264</v>
      </c>
      <c r="BU335" s="578">
        <v>0</v>
      </c>
      <c r="BV335" s="578">
        <v>0</v>
      </c>
      <c r="BW335" s="578">
        <v>49405</v>
      </c>
      <c r="BX335" s="578">
        <v>3900</v>
      </c>
      <c r="BY335" s="578">
        <v>22231</v>
      </c>
      <c r="BZ335" s="578">
        <v>17972.32</v>
      </c>
      <c r="CA335" s="578">
        <v>490</v>
      </c>
      <c r="CB335" s="578">
        <v>0</v>
      </c>
      <c r="CC335" s="555">
        <f t="shared" si="52"/>
        <v>3568187.71</v>
      </c>
    </row>
    <row r="336" spans="1:81" s="577" customFormat="1" ht="25.5" customHeight="1">
      <c r="A336" s="574" t="s">
        <v>6816</v>
      </c>
      <c r="B336" s="549" t="s">
        <v>37</v>
      </c>
      <c r="C336" s="550" t="s">
        <v>38</v>
      </c>
      <c r="D336" s="551"/>
      <c r="E336" s="563"/>
      <c r="F336" s="552" t="s">
        <v>800</v>
      </c>
      <c r="G336" s="553" t="s">
        <v>6858</v>
      </c>
      <c r="H336" s="554">
        <v>7882379.1799999997</v>
      </c>
      <c r="I336" s="578">
        <v>424263.77</v>
      </c>
      <c r="J336" s="578">
        <v>486545.85</v>
      </c>
      <c r="K336" s="578">
        <v>1356341.58</v>
      </c>
      <c r="L336" s="578">
        <v>465661.86</v>
      </c>
      <c r="M336" s="578">
        <v>59061.26</v>
      </c>
      <c r="N336" s="578">
        <v>7348774.9199999999</v>
      </c>
      <c r="O336" s="578">
        <v>1862820.16</v>
      </c>
      <c r="P336" s="578">
        <v>406144.05</v>
      </c>
      <c r="Q336" s="578">
        <v>2798048.82</v>
      </c>
      <c r="R336" s="578">
        <v>615094.5</v>
      </c>
      <c r="S336" s="578">
        <v>756006</v>
      </c>
      <c r="T336" s="578">
        <v>2878222.38</v>
      </c>
      <c r="U336" s="578">
        <v>1231393.3500000001</v>
      </c>
      <c r="V336" s="578">
        <v>118315</v>
      </c>
      <c r="W336" s="578">
        <v>591787.6</v>
      </c>
      <c r="X336" s="578">
        <v>685440</v>
      </c>
      <c r="Y336" s="578">
        <v>299460.09999999998</v>
      </c>
      <c r="Z336" s="578">
        <v>512033.19</v>
      </c>
      <c r="AA336" s="578">
        <v>3007889.64</v>
      </c>
      <c r="AB336" s="578">
        <v>328198.90000000002</v>
      </c>
      <c r="AC336" s="578">
        <v>567024.66</v>
      </c>
      <c r="AD336" s="578">
        <v>372200.9</v>
      </c>
      <c r="AE336" s="578">
        <v>608972.1</v>
      </c>
      <c r="AF336" s="578">
        <v>538713.59999999998</v>
      </c>
      <c r="AG336" s="578">
        <v>111850</v>
      </c>
      <c r="AH336" s="578">
        <v>533765</v>
      </c>
      <c r="AI336" s="578">
        <v>2119176</v>
      </c>
      <c r="AJ336" s="578">
        <v>212744</v>
      </c>
      <c r="AK336" s="578">
        <v>232365</v>
      </c>
      <c r="AL336" s="578">
        <v>214241</v>
      </c>
      <c r="AM336" s="578">
        <v>153725</v>
      </c>
      <c r="AN336" s="578">
        <v>39387.599999999999</v>
      </c>
      <c r="AO336" s="578">
        <v>311941</v>
      </c>
      <c r="AP336" s="578">
        <v>163403</v>
      </c>
      <c r="AQ336" s="578">
        <v>796999</v>
      </c>
      <c r="AR336" s="578">
        <v>300155.09999999998</v>
      </c>
      <c r="AS336" s="578">
        <v>170064</v>
      </c>
      <c r="AT336" s="578">
        <v>375915</v>
      </c>
      <c r="AU336" s="578">
        <v>896643</v>
      </c>
      <c r="AV336" s="578">
        <v>293283.5</v>
      </c>
      <c r="AW336" s="578">
        <v>222812</v>
      </c>
      <c r="AX336" s="578">
        <v>284948</v>
      </c>
      <c r="AY336" s="578">
        <v>140674.5</v>
      </c>
      <c r="AZ336" s="578">
        <v>92516</v>
      </c>
      <c r="BA336" s="578">
        <v>156420</v>
      </c>
      <c r="BB336" s="578">
        <v>5062809</v>
      </c>
      <c r="BC336" s="578">
        <v>277460</v>
      </c>
      <c r="BD336" s="578">
        <v>485962.05</v>
      </c>
      <c r="BE336" s="578">
        <v>696298.5</v>
      </c>
      <c r="BF336" s="578">
        <v>350457.1</v>
      </c>
      <c r="BG336" s="578">
        <v>404760</v>
      </c>
      <c r="BH336" s="578">
        <v>681233.8</v>
      </c>
      <c r="BI336" s="578">
        <v>34027</v>
      </c>
      <c r="BJ336" s="578">
        <v>493073.8</v>
      </c>
      <c r="BK336" s="578">
        <v>158660</v>
      </c>
      <c r="BL336" s="578">
        <v>126905.01</v>
      </c>
      <c r="BM336" s="578">
        <v>1797179.6</v>
      </c>
      <c r="BN336" s="578">
        <v>894950</v>
      </c>
      <c r="BO336" s="578">
        <v>194743</v>
      </c>
      <c r="BP336" s="578">
        <v>16894</v>
      </c>
      <c r="BQ336" s="578">
        <v>385425</v>
      </c>
      <c r="BR336" s="578">
        <v>621107</v>
      </c>
      <c r="BS336" s="578">
        <v>78448</v>
      </c>
      <c r="BT336" s="578">
        <v>734210</v>
      </c>
      <c r="BU336" s="578">
        <v>112785</v>
      </c>
      <c r="BV336" s="578">
        <v>207295</v>
      </c>
      <c r="BW336" s="578">
        <v>155203.4</v>
      </c>
      <c r="BX336" s="578">
        <v>266955</v>
      </c>
      <c r="BY336" s="578">
        <v>599881</v>
      </c>
      <c r="BZ336" s="578">
        <v>425059</v>
      </c>
      <c r="CA336" s="578">
        <v>148100</v>
      </c>
      <c r="CB336" s="578">
        <v>155210</v>
      </c>
      <c r="CC336" s="555">
        <f t="shared" si="52"/>
        <v>59588912.329999991</v>
      </c>
    </row>
    <row r="337" spans="1:81" s="577" customFormat="1" ht="25.5" customHeight="1">
      <c r="A337" s="574" t="s">
        <v>6816</v>
      </c>
      <c r="B337" s="549" t="s">
        <v>37</v>
      </c>
      <c r="C337" s="550" t="s">
        <v>38</v>
      </c>
      <c r="D337" s="551"/>
      <c r="E337" s="563"/>
      <c r="F337" s="552" t="s">
        <v>801</v>
      </c>
      <c r="G337" s="553" t="s">
        <v>384</v>
      </c>
      <c r="H337" s="554">
        <v>8142230.3899999997</v>
      </c>
      <c r="I337" s="578">
        <v>2408990.63</v>
      </c>
      <c r="J337" s="578">
        <v>4362161.3600000003</v>
      </c>
      <c r="K337" s="578">
        <v>1576836.35</v>
      </c>
      <c r="L337" s="578">
        <v>1030324.01</v>
      </c>
      <c r="M337" s="578">
        <v>1176210.99</v>
      </c>
      <c r="N337" s="578">
        <v>15951286.1</v>
      </c>
      <c r="O337" s="578">
        <v>1673855.62</v>
      </c>
      <c r="P337" s="578">
        <v>668419.15</v>
      </c>
      <c r="Q337" s="578">
        <v>5713895.0700000003</v>
      </c>
      <c r="R337" s="578">
        <v>579331.38</v>
      </c>
      <c r="S337" s="578">
        <v>1701708.98</v>
      </c>
      <c r="T337" s="578">
        <v>4430761.26</v>
      </c>
      <c r="U337" s="578">
        <v>1826851.92</v>
      </c>
      <c r="V337" s="578">
        <v>212433.23</v>
      </c>
      <c r="W337" s="578">
        <v>745721.03</v>
      </c>
      <c r="X337" s="578">
        <v>811472.48</v>
      </c>
      <c r="Y337" s="578">
        <v>1028972.85</v>
      </c>
      <c r="Z337" s="578">
        <v>11265877.029999999</v>
      </c>
      <c r="AA337" s="578">
        <v>4946134.9400000004</v>
      </c>
      <c r="AB337" s="578">
        <v>1073034.82</v>
      </c>
      <c r="AC337" s="578">
        <v>4104672.67</v>
      </c>
      <c r="AD337" s="578">
        <v>1030850.98</v>
      </c>
      <c r="AE337" s="578">
        <v>844789.94</v>
      </c>
      <c r="AF337" s="578">
        <v>1153275.6000000001</v>
      </c>
      <c r="AG337" s="578">
        <v>735368.2</v>
      </c>
      <c r="AH337" s="578">
        <v>798423.38</v>
      </c>
      <c r="AI337" s="578">
        <v>9477166.8900000006</v>
      </c>
      <c r="AJ337" s="578">
        <v>577002.25</v>
      </c>
      <c r="AK337" s="578">
        <v>342253.66</v>
      </c>
      <c r="AL337" s="578">
        <v>551509.82999999996</v>
      </c>
      <c r="AM337" s="578">
        <v>241072.89</v>
      </c>
      <c r="AN337" s="578">
        <v>799320.16</v>
      </c>
      <c r="AO337" s="578">
        <v>388381.07</v>
      </c>
      <c r="AP337" s="578">
        <v>491181</v>
      </c>
      <c r="AQ337" s="578">
        <v>1619398.91</v>
      </c>
      <c r="AR337" s="578">
        <v>1095459.3999999999</v>
      </c>
      <c r="AS337" s="578">
        <v>411898.06</v>
      </c>
      <c r="AT337" s="578">
        <v>685643.6</v>
      </c>
      <c r="AU337" s="578">
        <v>3220151.85</v>
      </c>
      <c r="AV337" s="578">
        <v>609718.64</v>
      </c>
      <c r="AW337" s="578">
        <v>583746.5</v>
      </c>
      <c r="AX337" s="578">
        <v>606889.65</v>
      </c>
      <c r="AY337" s="578">
        <v>243732.96</v>
      </c>
      <c r="AZ337" s="578">
        <v>93081</v>
      </c>
      <c r="BA337" s="578">
        <v>240810.76</v>
      </c>
      <c r="BB337" s="578">
        <v>4675715.7</v>
      </c>
      <c r="BC337" s="578">
        <v>600714.97</v>
      </c>
      <c r="BD337" s="578">
        <v>596003.53</v>
      </c>
      <c r="BE337" s="578">
        <v>1333778</v>
      </c>
      <c r="BF337" s="578">
        <v>1799235.61</v>
      </c>
      <c r="BG337" s="578">
        <v>654001.59</v>
      </c>
      <c r="BH337" s="578">
        <v>1602460.04</v>
      </c>
      <c r="BI337" s="578">
        <v>1044602.97</v>
      </c>
      <c r="BJ337" s="578">
        <v>619156.07999999996</v>
      </c>
      <c r="BK337" s="578">
        <v>282467.03999999998</v>
      </c>
      <c r="BL337" s="578">
        <v>174374.23</v>
      </c>
      <c r="BM337" s="578">
        <v>5897437.8899999997</v>
      </c>
      <c r="BN337" s="578">
        <v>2567338.33</v>
      </c>
      <c r="BO337" s="578">
        <v>694581.03</v>
      </c>
      <c r="BP337" s="578">
        <v>331032.74</v>
      </c>
      <c r="BQ337" s="578">
        <v>342937.15</v>
      </c>
      <c r="BR337" s="578">
        <v>658185.98</v>
      </c>
      <c r="BS337" s="578">
        <v>630881.25</v>
      </c>
      <c r="BT337" s="578">
        <v>4571082.0199999996</v>
      </c>
      <c r="BU337" s="578">
        <v>395611.2</v>
      </c>
      <c r="BV337" s="578">
        <v>579831.5</v>
      </c>
      <c r="BW337" s="578">
        <v>578891.39</v>
      </c>
      <c r="BX337" s="578">
        <v>1595482.88</v>
      </c>
      <c r="BY337" s="578">
        <v>2152833.79</v>
      </c>
      <c r="BZ337" s="578">
        <v>639309</v>
      </c>
      <c r="CA337" s="578">
        <v>690243.52</v>
      </c>
      <c r="CB337" s="578">
        <v>636000.6</v>
      </c>
      <c r="CC337" s="555">
        <f t="shared" si="52"/>
        <v>138616499.47</v>
      </c>
    </row>
    <row r="338" spans="1:81" s="577" customFormat="1" ht="25.5" customHeight="1">
      <c r="A338" s="574" t="s">
        <v>6816</v>
      </c>
      <c r="B338" s="549" t="s">
        <v>37</v>
      </c>
      <c r="C338" s="550" t="s">
        <v>38</v>
      </c>
      <c r="D338" s="551"/>
      <c r="E338" s="563"/>
      <c r="F338" s="552" t="s">
        <v>802</v>
      </c>
      <c r="G338" s="553" t="s">
        <v>389</v>
      </c>
      <c r="H338" s="554">
        <v>2978518.31</v>
      </c>
      <c r="I338" s="578">
        <v>305674.95</v>
      </c>
      <c r="J338" s="578">
        <v>509635.05</v>
      </c>
      <c r="K338" s="578">
        <v>286563.3</v>
      </c>
      <c r="L338" s="578">
        <v>212166.52</v>
      </c>
      <c r="M338" s="578">
        <v>0</v>
      </c>
      <c r="N338" s="578">
        <v>2136421.12</v>
      </c>
      <c r="O338" s="578">
        <v>509059.43</v>
      </c>
      <c r="P338" s="578">
        <v>55065.81</v>
      </c>
      <c r="Q338" s="578">
        <v>771347.23</v>
      </c>
      <c r="R338" s="578">
        <v>74971.5</v>
      </c>
      <c r="S338" s="578">
        <v>16199.3</v>
      </c>
      <c r="T338" s="578">
        <v>513948.7</v>
      </c>
      <c r="U338" s="578">
        <v>229547.92</v>
      </c>
      <c r="V338" s="578">
        <v>247094.57</v>
      </c>
      <c r="W338" s="578">
        <v>173721.83</v>
      </c>
      <c r="X338" s="578">
        <v>88424.75</v>
      </c>
      <c r="Y338" s="578">
        <v>68540.789999999994</v>
      </c>
      <c r="Z338" s="578">
        <v>1957945.71</v>
      </c>
      <c r="AA338" s="578">
        <v>298137.28000000003</v>
      </c>
      <c r="AB338" s="578">
        <v>212122.09</v>
      </c>
      <c r="AC338" s="578">
        <v>261020.47</v>
      </c>
      <c r="AD338" s="578">
        <v>100285.83</v>
      </c>
      <c r="AE338" s="578">
        <v>409560.43</v>
      </c>
      <c r="AF338" s="578">
        <v>255032.33</v>
      </c>
      <c r="AG338" s="578">
        <v>47004.02</v>
      </c>
      <c r="AH338" s="578">
        <v>11063.51</v>
      </c>
      <c r="AI338" s="578">
        <v>2546162.27</v>
      </c>
      <c r="AJ338" s="578">
        <v>87215</v>
      </c>
      <c r="AK338" s="578">
        <v>10809.3</v>
      </c>
      <c r="AL338" s="578">
        <v>40319</v>
      </c>
      <c r="AM338" s="578">
        <v>60888.800000000003</v>
      </c>
      <c r="AN338" s="578">
        <v>156681.54</v>
      </c>
      <c r="AO338" s="578">
        <v>72921</v>
      </c>
      <c r="AP338" s="578">
        <v>71862.5</v>
      </c>
      <c r="AQ338" s="578">
        <v>168344.22</v>
      </c>
      <c r="AR338" s="578">
        <v>41219.800000000003</v>
      </c>
      <c r="AS338" s="578">
        <v>108661.55</v>
      </c>
      <c r="AT338" s="578">
        <v>10685</v>
      </c>
      <c r="AU338" s="578">
        <v>145656.20000000001</v>
      </c>
      <c r="AV338" s="578">
        <v>93938</v>
      </c>
      <c r="AW338" s="578">
        <v>98455</v>
      </c>
      <c r="AX338" s="578">
        <v>97080</v>
      </c>
      <c r="AY338" s="578">
        <v>23455</v>
      </c>
      <c r="AZ338" s="578">
        <v>8539</v>
      </c>
      <c r="BA338" s="578">
        <v>73736.88</v>
      </c>
      <c r="BB338" s="578">
        <v>1415067.15</v>
      </c>
      <c r="BC338" s="578">
        <v>133167.26</v>
      </c>
      <c r="BD338" s="578">
        <v>309110</v>
      </c>
      <c r="BE338" s="578">
        <v>758015.49</v>
      </c>
      <c r="BF338" s="578">
        <v>168923.13</v>
      </c>
      <c r="BG338" s="578">
        <v>64998.17</v>
      </c>
      <c r="BH338" s="578">
        <v>157102.35</v>
      </c>
      <c r="BI338" s="578">
        <v>67517</v>
      </c>
      <c r="BJ338" s="578">
        <v>21526.07</v>
      </c>
      <c r="BK338" s="578">
        <v>64152.78</v>
      </c>
      <c r="BL338" s="578">
        <v>40775.25</v>
      </c>
      <c r="BM338" s="578">
        <v>1699946</v>
      </c>
      <c r="BN338" s="578">
        <v>125235</v>
      </c>
      <c r="BO338" s="578">
        <v>30017</v>
      </c>
      <c r="BP338" s="578">
        <v>133929.60000000001</v>
      </c>
      <c r="BQ338" s="578">
        <v>100687.4</v>
      </c>
      <c r="BR338" s="578">
        <v>58760.1</v>
      </c>
      <c r="BS338" s="578">
        <v>81604.899999999994</v>
      </c>
      <c r="BT338" s="578">
        <v>0</v>
      </c>
      <c r="BU338" s="578">
        <v>140295.57999999999</v>
      </c>
      <c r="BV338" s="578">
        <v>605527</v>
      </c>
      <c r="BW338" s="578">
        <v>48975.360000000001</v>
      </c>
      <c r="BX338" s="578">
        <v>74565</v>
      </c>
      <c r="BY338" s="578">
        <v>1002525.2</v>
      </c>
      <c r="BZ338" s="578">
        <v>119290</v>
      </c>
      <c r="CA338" s="578">
        <v>43800.959999999999</v>
      </c>
      <c r="CB338" s="578">
        <v>81088</v>
      </c>
      <c r="CC338" s="555">
        <f t="shared" si="52"/>
        <v>24192304.560000002</v>
      </c>
    </row>
    <row r="339" spans="1:81" s="577" customFormat="1" ht="25.5" customHeight="1">
      <c r="A339" s="574" t="s">
        <v>6816</v>
      </c>
      <c r="B339" s="549" t="s">
        <v>37</v>
      </c>
      <c r="C339" s="550" t="s">
        <v>38</v>
      </c>
      <c r="D339" s="551"/>
      <c r="E339" s="563"/>
      <c r="F339" s="552" t="s">
        <v>2285</v>
      </c>
      <c r="G339" s="553" t="s">
        <v>390</v>
      </c>
      <c r="H339" s="554">
        <v>19685.150000000001</v>
      </c>
      <c r="I339" s="578">
        <v>59220</v>
      </c>
      <c r="J339" s="578">
        <v>61124.65</v>
      </c>
      <c r="K339" s="578">
        <v>169520</v>
      </c>
      <c r="L339" s="578">
        <v>6205</v>
      </c>
      <c r="M339" s="578">
        <v>6300</v>
      </c>
      <c r="N339" s="578">
        <v>20545808.18</v>
      </c>
      <c r="O339" s="578">
        <v>272689.40000000002</v>
      </c>
      <c r="P339" s="578">
        <v>8880.1</v>
      </c>
      <c r="Q339" s="578">
        <v>105653.5</v>
      </c>
      <c r="R339" s="578">
        <v>38045</v>
      </c>
      <c r="S339" s="578">
        <v>474698.18</v>
      </c>
      <c r="T339" s="578">
        <v>0</v>
      </c>
      <c r="U339" s="578">
        <v>0</v>
      </c>
      <c r="V339" s="578">
        <v>6923.57</v>
      </c>
      <c r="W339" s="578">
        <v>25183.16</v>
      </c>
      <c r="X339" s="578">
        <v>0</v>
      </c>
      <c r="Y339" s="578">
        <v>319289.37</v>
      </c>
      <c r="Z339" s="578">
        <v>4461269.82</v>
      </c>
      <c r="AA339" s="578">
        <v>792356.6</v>
      </c>
      <c r="AB339" s="578">
        <v>9508.0499999999993</v>
      </c>
      <c r="AC339" s="578">
        <v>495685.05</v>
      </c>
      <c r="AD339" s="578">
        <v>28206.2</v>
      </c>
      <c r="AE339" s="578">
        <v>92546.23</v>
      </c>
      <c r="AF339" s="578">
        <v>51848.7</v>
      </c>
      <c r="AG339" s="578">
        <v>126840.85</v>
      </c>
      <c r="AH339" s="578">
        <v>0</v>
      </c>
      <c r="AI339" s="578">
        <v>347396</v>
      </c>
      <c r="AJ339" s="578">
        <v>0</v>
      </c>
      <c r="AK339" s="578">
        <v>98484.17</v>
      </c>
      <c r="AL339" s="578">
        <v>3962</v>
      </c>
      <c r="AM339" s="578">
        <v>10550</v>
      </c>
      <c r="AN339" s="578">
        <v>86916</v>
      </c>
      <c r="AO339" s="578">
        <v>39246</v>
      </c>
      <c r="AP339" s="578">
        <v>0</v>
      </c>
      <c r="AQ339" s="578">
        <v>3880</v>
      </c>
      <c r="AR339" s="578">
        <v>9840</v>
      </c>
      <c r="AS339" s="578">
        <v>0</v>
      </c>
      <c r="AT339" s="578">
        <v>25752</v>
      </c>
      <c r="AU339" s="578">
        <v>76957</v>
      </c>
      <c r="AV339" s="578">
        <v>111260</v>
      </c>
      <c r="AW339" s="578">
        <v>100544</v>
      </c>
      <c r="AX339" s="578">
        <v>155203.21</v>
      </c>
      <c r="AY339" s="578">
        <v>210682</v>
      </c>
      <c r="AZ339" s="578">
        <v>0</v>
      </c>
      <c r="BA339" s="578">
        <v>34889.46</v>
      </c>
      <c r="BB339" s="578">
        <v>7489635.79</v>
      </c>
      <c r="BC339" s="578">
        <v>542984.55000000005</v>
      </c>
      <c r="BD339" s="578">
        <v>651601.79</v>
      </c>
      <c r="BE339" s="578">
        <v>884041.32</v>
      </c>
      <c r="BF339" s="578">
        <v>539103.9</v>
      </c>
      <c r="BG339" s="578">
        <v>9910</v>
      </c>
      <c r="BH339" s="578">
        <v>89801</v>
      </c>
      <c r="BI339" s="578">
        <v>401470.89</v>
      </c>
      <c r="BJ339" s="578">
        <v>23219</v>
      </c>
      <c r="BK339" s="578">
        <v>10211.700000000001</v>
      </c>
      <c r="BL339" s="578">
        <v>78079.63</v>
      </c>
      <c r="BM339" s="578">
        <v>1884952.79</v>
      </c>
      <c r="BN339" s="578">
        <v>215681</v>
      </c>
      <c r="BO339" s="578">
        <v>109440</v>
      </c>
      <c r="BP339" s="578">
        <v>53497</v>
      </c>
      <c r="BQ339" s="578">
        <v>15190</v>
      </c>
      <c r="BR339" s="578">
        <v>49600</v>
      </c>
      <c r="BS339" s="578">
        <v>23001.8</v>
      </c>
      <c r="BT339" s="578">
        <v>580147.47</v>
      </c>
      <c r="BU339" s="578">
        <v>1600</v>
      </c>
      <c r="BV339" s="578">
        <v>38520</v>
      </c>
      <c r="BW339" s="578">
        <v>538451.77</v>
      </c>
      <c r="BX339" s="578">
        <v>51920</v>
      </c>
      <c r="BY339" s="578">
        <v>0</v>
      </c>
      <c r="BZ339" s="578">
        <v>16930</v>
      </c>
      <c r="CA339" s="578">
        <v>17580</v>
      </c>
      <c r="CB339" s="578">
        <v>392899</v>
      </c>
      <c r="CC339" s="555">
        <f t="shared" si="52"/>
        <v>44202519.000000007</v>
      </c>
    </row>
    <row r="340" spans="1:81" s="577" customFormat="1" ht="25.5" customHeight="1">
      <c r="A340" s="574" t="s">
        <v>6816</v>
      </c>
      <c r="B340" s="549" t="s">
        <v>37</v>
      </c>
      <c r="C340" s="550" t="s">
        <v>38</v>
      </c>
      <c r="D340" s="551"/>
      <c r="E340" s="563"/>
      <c r="F340" s="552" t="s">
        <v>803</v>
      </c>
      <c r="G340" s="553" t="s">
        <v>391</v>
      </c>
      <c r="H340" s="554">
        <v>0</v>
      </c>
      <c r="I340" s="578">
        <v>0</v>
      </c>
      <c r="J340" s="578">
        <v>0</v>
      </c>
      <c r="K340" s="578">
        <v>0</v>
      </c>
      <c r="L340" s="578">
        <v>0</v>
      </c>
      <c r="M340" s="578">
        <v>0</v>
      </c>
      <c r="N340" s="578">
        <v>0</v>
      </c>
      <c r="O340" s="578">
        <v>0</v>
      </c>
      <c r="P340" s="578">
        <v>0</v>
      </c>
      <c r="Q340" s="578">
        <v>0</v>
      </c>
      <c r="R340" s="578">
        <v>0</v>
      </c>
      <c r="S340" s="578">
        <v>0</v>
      </c>
      <c r="T340" s="578">
        <v>153824.5</v>
      </c>
      <c r="U340" s="578">
        <v>0</v>
      </c>
      <c r="V340" s="578">
        <v>0</v>
      </c>
      <c r="W340" s="578">
        <v>0</v>
      </c>
      <c r="X340" s="578">
        <v>0</v>
      </c>
      <c r="Y340" s="578">
        <v>0</v>
      </c>
      <c r="Z340" s="578">
        <v>0</v>
      </c>
      <c r="AA340" s="578">
        <v>0</v>
      </c>
      <c r="AB340" s="578">
        <v>0</v>
      </c>
      <c r="AC340" s="578">
        <v>0</v>
      </c>
      <c r="AD340" s="578">
        <v>0</v>
      </c>
      <c r="AE340" s="578">
        <v>0</v>
      </c>
      <c r="AF340" s="578">
        <v>0</v>
      </c>
      <c r="AG340" s="578">
        <v>0</v>
      </c>
      <c r="AH340" s="578">
        <v>0</v>
      </c>
      <c r="AI340" s="578">
        <v>0</v>
      </c>
      <c r="AJ340" s="578">
        <v>0</v>
      </c>
      <c r="AK340" s="578">
        <v>0</v>
      </c>
      <c r="AL340" s="578">
        <v>0</v>
      </c>
      <c r="AM340" s="578">
        <v>0</v>
      </c>
      <c r="AN340" s="578">
        <v>0</v>
      </c>
      <c r="AO340" s="578">
        <v>0</v>
      </c>
      <c r="AP340" s="578">
        <v>0</v>
      </c>
      <c r="AQ340" s="578">
        <v>0</v>
      </c>
      <c r="AR340" s="578">
        <v>0</v>
      </c>
      <c r="AS340" s="578">
        <v>0</v>
      </c>
      <c r="AT340" s="578">
        <v>0</v>
      </c>
      <c r="AU340" s="578">
        <v>0</v>
      </c>
      <c r="AV340" s="578">
        <v>0</v>
      </c>
      <c r="AW340" s="578">
        <v>0</v>
      </c>
      <c r="AX340" s="578">
        <v>0</v>
      </c>
      <c r="AY340" s="578">
        <v>0</v>
      </c>
      <c r="AZ340" s="578">
        <v>0</v>
      </c>
      <c r="BA340" s="578">
        <v>0</v>
      </c>
      <c r="BB340" s="578">
        <v>0</v>
      </c>
      <c r="BC340" s="578">
        <v>0</v>
      </c>
      <c r="BD340" s="578">
        <v>0</v>
      </c>
      <c r="BE340" s="578">
        <v>0</v>
      </c>
      <c r="BF340" s="578">
        <v>0</v>
      </c>
      <c r="BG340" s="578">
        <v>0</v>
      </c>
      <c r="BH340" s="578">
        <v>0</v>
      </c>
      <c r="BI340" s="578">
        <v>0</v>
      </c>
      <c r="BJ340" s="578">
        <v>0</v>
      </c>
      <c r="BK340" s="578">
        <v>0</v>
      </c>
      <c r="BL340" s="578">
        <v>0</v>
      </c>
      <c r="BM340" s="578">
        <v>0</v>
      </c>
      <c r="BN340" s="578">
        <v>0</v>
      </c>
      <c r="BO340" s="578">
        <v>0</v>
      </c>
      <c r="BP340" s="578">
        <v>0</v>
      </c>
      <c r="BQ340" s="578">
        <v>0</v>
      </c>
      <c r="BR340" s="578">
        <v>0</v>
      </c>
      <c r="BS340" s="578">
        <v>0</v>
      </c>
      <c r="BT340" s="578">
        <v>0</v>
      </c>
      <c r="BU340" s="578">
        <v>0</v>
      </c>
      <c r="BV340" s="578">
        <v>0</v>
      </c>
      <c r="BW340" s="578">
        <v>0</v>
      </c>
      <c r="BX340" s="578">
        <v>0</v>
      </c>
      <c r="BY340" s="578">
        <v>0</v>
      </c>
      <c r="BZ340" s="578">
        <v>0</v>
      </c>
      <c r="CA340" s="578">
        <v>0</v>
      </c>
      <c r="CB340" s="578">
        <v>0</v>
      </c>
      <c r="CC340" s="555">
        <f t="shared" si="52"/>
        <v>153824.5</v>
      </c>
    </row>
    <row r="341" spans="1:81" s="577" customFormat="1" ht="25.5" customHeight="1">
      <c r="A341" s="574" t="s">
        <v>6816</v>
      </c>
      <c r="B341" s="549" t="s">
        <v>37</v>
      </c>
      <c r="C341" s="550" t="s">
        <v>34</v>
      </c>
      <c r="D341" s="551"/>
      <c r="E341" s="563"/>
      <c r="F341" s="552" t="s">
        <v>804</v>
      </c>
      <c r="G341" s="553" t="s">
        <v>805</v>
      </c>
      <c r="H341" s="554">
        <v>2231287.0099999998</v>
      </c>
      <c r="I341" s="578">
        <v>763267.76</v>
      </c>
      <c r="J341" s="578">
        <v>750655.51</v>
      </c>
      <c r="K341" s="578">
        <v>758128.2</v>
      </c>
      <c r="L341" s="578">
        <v>530960.61</v>
      </c>
      <c r="M341" s="578">
        <v>317630.40000000002</v>
      </c>
      <c r="N341" s="578">
        <v>9702733.4499999993</v>
      </c>
      <c r="O341" s="578">
        <v>633686.16</v>
      </c>
      <c r="P341" s="578">
        <v>322330</v>
      </c>
      <c r="Q341" s="578">
        <v>1575860.91</v>
      </c>
      <c r="R341" s="578">
        <v>456047</v>
      </c>
      <c r="S341" s="578">
        <v>718058.4</v>
      </c>
      <c r="T341" s="578">
        <v>732384</v>
      </c>
      <c r="U341" s="578">
        <v>1080111</v>
      </c>
      <c r="V341" s="578">
        <v>60935.1</v>
      </c>
      <c r="W341" s="578">
        <v>718620.22</v>
      </c>
      <c r="X341" s="578">
        <v>887270.03</v>
      </c>
      <c r="Y341" s="578">
        <v>381453</v>
      </c>
      <c r="Z341" s="578">
        <v>3075580.7</v>
      </c>
      <c r="AA341" s="578">
        <v>887643.21</v>
      </c>
      <c r="AB341" s="578">
        <v>574357.30000000005</v>
      </c>
      <c r="AC341" s="578">
        <v>1068271.1399999999</v>
      </c>
      <c r="AD341" s="578">
        <v>508870.8</v>
      </c>
      <c r="AE341" s="578">
        <v>421074.48</v>
      </c>
      <c r="AF341" s="578">
        <v>558692.5</v>
      </c>
      <c r="AG341" s="578">
        <v>0</v>
      </c>
      <c r="AH341" s="578">
        <v>353278</v>
      </c>
      <c r="AI341" s="578">
        <v>2821214.85</v>
      </c>
      <c r="AJ341" s="578">
        <v>462557.3</v>
      </c>
      <c r="AK341" s="578">
        <v>162510</v>
      </c>
      <c r="AL341" s="578">
        <v>309045</v>
      </c>
      <c r="AM341" s="578">
        <v>271491</v>
      </c>
      <c r="AN341" s="578">
        <v>691479.44</v>
      </c>
      <c r="AO341" s="578">
        <v>282906.09999999998</v>
      </c>
      <c r="AP341" s="578">
        <v>356250</v>
      </c>
      <c r="AQ341" s="578">
        <v>967977.7</v>
      </c>
      <c r="AR341" s="578">
        <v>521707</v>
      </c>
      <c r="AS341" s="578">
        <v>542233</v>
      </c>
      <c r="AT341" s="578">
        <v>265162</v>
      </c>
      <c r="AU341" s="578">
        <v>3618125.4</v>
      </c>
      <c r="AV341" s="578">
        <v>501860.2</v>
      </c>
      <c r="AW341" s="578">
        <v>341554.6</v>
      </c>
      <c r="AX341" s="578">
        <v>390400.07</v>
      </c>
      <c r="AY341" s="578">
        <v>197720.4</v>
      </c>
      <c r="AZ341" s="578">
        <v>102895</v>
      </c>
      <c r="BA341" s="578">
        <v>214077.1</v>
      </c>
      <c r="BB341" s="578">
        <v>1541755.26</v>
      </c>
      <c r="BC341" s="578">
        <v>987399.65</v>
      </c>
      <c r="BD341" s="578">
        <v>444597</v>
      </c>
      <c r="BE341" s="578">
        <v>0</v>
      </c>
      <c r="BF341" s="578">
        <v>793365</v>
      </c>
      <c r="BG341" s="578">
        <v>321373</v>
      </c>
      <c r="BH341" s="578">
        <v>590791</v>
      </c>
      <c r="BI341" s="578">
        <v>594945</v>
      </c>
      <c r="BJ341" s="578">
        <v>349840</v>
      </c>
      <c r="BK341" s="578">
        <v>226608.5</v>
      </c>
      <c r="BL341" s="578">
        <v>119840</v>
      </c>
      <c r="BM341" s="578">
        <v>3262405.93</v>
      </c>
      <c r="BN341" s="578">
        <v>1449678.66</v>
      </c>
      <c r="BO341" s="578">
        <v>480900</v>
      </c>
      <c r="BP341" s="578">
        <v>235570.4</v>
      </c>
      <c r="BQ341" s="578">
        <v>335179</v>
      </c>
      <c r="BR341" s="578">
        <v>650993.19999999995</v>
      </c>
      <c r="BS341" s="578">
        <v>343162.61</v>
      </c>
      <c r="BT341" s="578">
        <v>1950317.8</v>
      </c>
      <c r="BU341" s="578">
        <v>490051.03</v>
      </c>
      <c r="BV341" s="578">
        <v>886049.95</v>
      </c>
      <c r="BW341" s="578">
        <v>797693</v>
      </c>
      <c r="BX341" s="578">
        <v>724495</v>
      </c>
      <c r="BY341" s="578">
        <v>1307176</v>
      </c>
      <c r="BZ341" s="578">
        <v>403416.8</v>
      </c>
      <c r="CA341" s="578">
        <v>563388</v>
      </c>
      <c r="CB341" s="578">
        <v>408353</v>
      </c>
      <c r="CC341" s="555">
        <f t="shared" si="52"/>
        <v>63349697.840000004</v>
      </c>
    </row>
    <row r="342" spans="1:81" s="577" customFormat="1" ht="25.5" customHeight="1">
      <c r="A342" s="574" t="s">
        <v>6816</v>
      </c>
      <c r="B342" s="549" t="s">
        <v>37</v>
      </c>
      <c r="C342" s="550" t="s">
        <v>38</v>
      </c>
      <c r="D342" s="551">
        <v>51060</v>
      </c>
      <c r="E342" s="563" t="s">
        <v>927</v>
      </c>
      <c r="F342" s="552" t="s">
        <v>385</v>
      </c>
      <c r="G342" s="553" t="s">
        <v>386</v>
      </c>
      <c r="H342" s="576">
        <v>19624758.25</v>
      </c>
      <c r="I342" s="576">
        <v>5308868.57</v>
      </c>
      <c r="J342" s="576">
        <v>5355458.72</v>
      </c>
      <c r="K342" s="576">
        <v>2001243.6</v>
      </c>
      <c r="L342" s="576">
        <v>1104651.3</v>
      </c>
      <c r="M342" s="576">
        <v>0</v>
      </c>
      <c r="N342" s="576">
        <v>17144473</v>
      </c>
      <c r="O342" s="576">
        <v>3464700.5</v>
      </c>
      <c r="P342" s="576">
        <v>0</v>
      </c>
      <c r="Q342" s="576">
        <v>7039116.1600000001</v>
      </c>
      <c r="R342" s="576">
        <v>867023.9</v>
      </c>
      <c r="S342" s="576">
        <v>1810367.7</v>
      </c>
      <c r="T342" s="576">
        <v>2714925.24</v>
      </c>
      <c r="U342" s="576">
        <v>1132770.95</v>
      </c>
      <c r="V342" s="576">
        <v>0</v>
      </c>
      <c r="W342" s="576">
        <v>1498</v>
      </c>
      <c r="X342" s="576">
        <v>573497</v>
      </c>
      <c r="Y342" s="576">
        <v>563788.73</v>
      </c>
      <c r="Z342" s="576">
        <v>11292585.310000001</v>
      </c>
      <c r="AA342" s="576">
        <v>3325217.4</v>
      </c>
      <c r="AB342" s="576">
        <v>1592412</v>
      </c>
      <c r="AC342" s="576">
        <v>4615691</v>
      </c>
      <c r="AD342" s="576">
        <v>419893.92</v>
      </c>
      <c r="AE342" s="576">
        <v>638030.75</v>
      </c>
      <c r="AF342" s="576">
        <v>724993.28</v>
      </c>
      <c r="AG342" s="576">
        <v>0</v>
      </c>
      <c r="AH342" s="576">
        <v>86401.24</v>
      </c>
      <c r="AI342" s="576">
        <v>30493354.079999998</v>
      </c>
      <c r="AJ342" s="576">
        <v>777603</v>
      </c>
      <c r="AK342" s="576">
        <v>0</v>
      </c>
      <c r="AL342" s="576">
        <v>0</v>
      </c>
      <c r="AM342" s="576">
        <v>9200</v>
      </c>
      <c r="AN342" s="576">
        <v>961035.6</v>
      </c>
      <c r="AO342" s="576">
        <v>679425.65</v>
      </c>
      <c r="AP342" s="576">
        <v>724982.76</v>
      </c>
      <c r="AQ342" s="576">
        <v>1234187.75</v>
      </c>
      <c r="AR342" s="576">
        <v>18850</v>
      </c>
      <c r="AS342" s="576">
        <v>382236.5</v>
      </c>
      <c r="AT342" s="576">
        <v>2439</v>
      </c>
      <c r="AU342" s="576">
        <v>6184883</v>
      </c>
      <c r="AV342" s="576">
        <v>223456</v>
      </c>
      <c r="AW342" s="576">
        <v>292504.62</v>
      </c>
      <c r="AX342" s="576">
        <v>641884.01</v>
      </c>
      <c r="AY342" s="576">
        <v>333456</v>
      </c>
      <c r="AZ342" s="576">
        <v>0</v>
      </c>
      <c r="BA342" s="576">
        <v>197565.5</v>
      </c>
      <c r="BB342" s="576">
        <v>12941082.16</v>
      </c>
      <c r="BC342" s="576">
        <v>0</v>
      </c>
      <c r="BD342" s="576">
        <v>0</v>
      </c>
      <c r="BE342" s="576">
        <v>1871103</v>
      </c>
      <c r="BF342" s="576">
        <v>1403101.9</v>
      </c>
      <c r="BG342" s="576">
        <v>590969</v>
      </c>
      <c r="BH342" s="576">
        <v>4572384.3899999997</v>
      </c>
      <c r="BI342" s="576">
        <v>2297489.12</v>
      </c>
      <c r="BJ342" s="576">
        <v>896198</v>
      </c>
      <c r="BK342" s="576">
        <v>0</v>
      </c>
      <c r="BL342" s="576">
        <v>0</v>
      </c>
      <c r="BM342" s="576">
        <v>17945654.449999999</v>
      </c>
      <c r="BN342" s="576">
        <v>678003</v>
      </c>
      <c r="BO342" s="576">
        <v>671528.5</v>
      </c>
      <c r="BP342" s="576">
        <v>313311.7</v>
      </c>
      <c r="BQ342" s="576">
        <v>22470</v>
      </c>
      <c r="BR342" s="576">
        <v>965358.75</v>
      </c>
      <c r="BS342" s="576">
        <v>273763</v>
      </c>
      <c r="BT342" s="576">
        <v>8828645.9800000004</v>
      </c>
      <c r="BU342" s="576">
        <v>556192</v>
      </c>
      <c r="BV342" s="576">
        <v>564004</v>
      </c>
      <c r="BW342" s="576">
        <v>425166</v>
      </c>
      <c r="BX342" s="576">
        <v>1146953.75</v>
      </c>
      <c r="BY342" s="576">
        <v>3478378.35</v>
      </c>
      <c r="BZ342" s="576">
        <v>0</v>
      </c>
      <c r="CA342" s="576">
        <v>22040</v>
      </c>
      <c r="CB342" s="576">
        <v>253441.5</v>
      </c>
      <c r="CC342" s="555">
        <f t="shared" si="52"/>
        <v>195276668.53999996</v>
      </c>
    </row>
    <row r="343" spans="1:81" s="577" customFormat="1" ht="25.5" customHeight="1">
      <c r="A343" s="574" t="s">
        <v>6816</v>
      </c>
      <c r="B343" s="549" t="s">
        <v>37</v>
      </c>
      <c r="C343" s="550" t="s">
        <v>38</v>
      </c>
      <c r="D343" s="551">
        <v>51060</v>
      </c>
      <c r="E343" s="563" t="s">
        <v>927</v>
      </c>
      <c r="F343" s="552" t="s">
        <v>387</v>
      </c>
      <c r="G343" s="553" t="s">
        <v>388</v>
      </c>
      <c r="H343" s="576">
        <v>1398074</v>
      </c>
      <c r="I343" s="576">
        <v>1227755</v>
      </c>
      <c r="J343" s="576">
        <v>1359200</v>
      </c>
      <c r="K343" s="576">
        <v>323900</v>
      </c>
      <c r="L343" s="576">
        <v>0</v>
      </c>
      <c r="M343" s="576">
        <v>0</v>
      </c>
      <c r="N343" s="576">
        <v>5391070</v>
      </c>
      <c r="O343" s="576">
        <v>943398.75</v>
      </c>
      <c r="P343" s="575">
        <v>362352.5</v>
      </c>
      <c r="Q343" s="576">
        <v>0</v>
      </c>
      <c r="R343" s="576">
        <v>0</v>
      </c>
      <c r="S343" s="576">
        <v>58750</v>
      </c>
      <c r="T343" s="576">
        <v>1147382</v>
      </c>
      <c r="U343" s="576">
        <v>535342.6</v>
      </c>
      <c r="V343" s="576">
        <v>18849.5</v>
      </c>
      <c r="W343" s="576">
        <v>172234.5</v>
      </c>
      <c r="X343" s="576">
        <v>172250</v>
      </c>
      <c r="Y343" s="576">
        <v>107749</v>
      </c>
      <c r="Z343" s="575">
        <v>379074.72</v>
      </c>
      <c r="AA343" s="575">
        <v>674096.95</v>
      </c>
      <c r="AB343" s="575">
        <v>141617.71</v>
      </c>
      <c r="AC343" s="576">
        <v>1383670.05</v>
      </c>
      <c r="AD343" s="576">
        <v>307480</v>
      </c>
      <c r="AE343" s="575">
        <v>377534.22</v>
      </c>
      <c r="AF343" s="576">
        <v>0</v>
      </c>
      <c r="AG343" s="575">
        <v>326072.39</v>
      </c>
      <c r="AH343" s="575">
        <v>305150</v>
      </c>
      <c r="AI343" s="576">
        <v>716931.9</v>
      </c>
      <c r="AJ343" s="576">
        <v>378250</v>
      </c>
      <c r="AK343" s="576">
        <v>41340</v>
      </c>
      <c r="AL343" s="576">
        <v>0</v>
      </c>
      <c r="AM343" s="576">
        <v>91950</v>
      </c>
      <c r="AN343" s="576">
        <v>188533</v>
      </c>
      <c r="AO343" s="576">
        <v>44450</v>
      </c>
      <c r="AP343" s="576">
        <v>85860</v>
      </c>
      <c r="AQ343" s="576">
        <v>133728</v>
      </c>
      <c r="AR343" s="576">
        <v>323488</v>
      </c>
      <c r="AS343" s="576">
        <v>77860</v>
      </c>
      <c r="AT343" s="576">
        <v>49200</v>
      </c>
      <c r="AU343" s="576">
        <v>719420</v>
      </c>
      <c r="AV343" s="575">
        <v>0</v>
      </c>
      <c r="AW343" s="576">
        <v>212300</v>
      </c>
      <c r="AX343" s="576">
        <v>30000</v>
      </c>
      <c r="AY343" s="576">
        <v>4749</v>
      </c>
      <c r="AZ343" s="576">
        <v>6900</v>
      </c>
      <c r="BA343" s="575">
        <v>0</v>
      </c>
      <c r="BB343" s="576">
        <v>646355</v>
      </c>
      <c r="BC343" s="575">
        <v>0</v>
      </c>
      <c r="BD343" s="575">
        <v>113510</v>
      </c>
      <c r="BE343" s="576">
        <v>0</v>
      </c>
      <c r="BF343" s="576">
        <v>548565</v>
      </c>
      <c r="BG343" s="576">
        <v>0</v>
      </c>
      <c r="BH343" s="576">
        <v>256850</v>
      </c>
      <c r="BI343" s="575">
        <v>737361.65</v>
      </c>
      <c r="BJ343" s="576">
        <v>12935</v>
      </c>
      <c r="BK343" s="576">
        <v>86265</v>
      </c>
      <c r="BL343" s="576">
        <v>0</v>
      </c>
      <c r="BM343" s="576">
        <v>1810355.16</v>
      </c>
      <c r="BN343" s="576">
        <v>1048040</v>
      </c>
      <c r="BO343" s="576">
        <v>43130</v>
      </c>
      <c r="BP343" s="576">
        <v>35400</v>
      </c>
      <c r="BQ343" s="576">
        <v>67540</v>
      </c>
      <c r="BR343" s="576">
        <v>188300</v>
      </c>
      <c r="BS343" s="576">
        <v>92390</v>
      </c>
      <c r="BT343" s="576">
        <v>890250</v>
      </c>
      <c r="BU343" s="576">
        <v>70680</v>
      </c>
      <c r="BV343" s="576">
        <v>123175</v>
      </c>
      <c r="BW343" s="576">
        <v>129360</v>
      </c>
      <c r="BX343" s="576">
        <v>342430</v>
      </c>
      <c r="BY343" s="576">
        <v>119986.15</v>
      </c>
      <c r="BZ343" s="576">
        <v>57270</v>
      </c>
      <c r="CA343" s="576">
        <v>4000</v>
      </c>
      <c r="CB343" s="576">
        <v>134450</v>
      </c>
      <c r="CC343" s="555">
        <f t="shared" si="52"/>
        <v>27776561.749999996</v>
      </c>
    </row>
    <row r="344" spans="1:81" s="577" customFormat="1" ht="25.5" customHeight="1">
      <c r="A344" s="574" t="s">
        <v>6816</v>
      </c>
      <c r="B344" s="549" t="s">
        <v>37</v>
      </c>
      <c r="C344" s="550" t="s">
        <v>38</v>
      </c>
      <c r="D344" s="551">
        <v>51060</v>
      </c>
      <c r="E344" s="563" t="s">
        <v>927</v>
      </c>
      <c r="F344" s="552" t="s">
        <v>392</v>
      </c>
      <c r="G344" s="553" t="s">
        <v>1027</v>
      </c>
      <c r="H344" s="576">
        <v>112339</v>
      </c>
      <c r="I344" s="576">
        <v>590818.84</v>
      </c>
      <c r="J344" s="575">
        <v>2575591.36</v>
      </c>
      <c r="K344" s="575">
        <v>638658.91</v>
      </c>
      <c r="L344" s="575">
        <v>770926.89</v>
      </c>
      <c r="M344" s="575">
        <v>26347.59</v>
      </c>
      <c r="N344" s="576">
        <v>7051561.2199999997</v>
      </c>
      <c r="O344" s="576">
        <v>0</v>
      </c>
      <c r="P344" s="575">
        <v>0</v>
      </c>
      <c r="Q344" s="576">
        <v>2588397.4700000002</v>
      </c>
      <c r="R344" s="576">
        <v>52638</v>
      </c>
      <c r="S344" s="576">
        <v>0</v>
      </c>
      <c r="T344" s="576">
        <v>472917.83</v>
      </c>
      <c r="U344" s="576">
        <v>552592.92000000004</v>
      </c>
      <c r="V344" s="575">
        <v>23851.599999999999</v>
      </c>
      <c r="W344" s="576">
        <v>0</v>
      </c>
      <c r="X344" s="575">
        <v>421051.38</v>
      </c>
      <c r="Y344" s="575">
        <v>0</v>
      </c>
      <c r="Z344" s="575">
        <v>4080143</v>
      </c>
      <c r="AA344" s="576">
        <v>1090341.1000000001</v>
      </c>
      <c r="AB344" s="576">
        <v>214403.08</v>
      </c>
      <c r="AC344" s="575">
        <v>1061736</v>
      </c>
      <c r="AD344" s="576">
        <v>407912.51</v>
      </c>
      <c r="AE344" s="576">
        <v>0</v>
      </c>
      <c r="AF344" s="576">
        <v>0</v>
      </c>
      <c r="AG344" s="575">
        <v>0</v>
      </c>
      <c r="AH344" s="575">
        <v>107000</v>
      </c>
      <c r="AI344" s="576">
        <v>6831645.0999999996</v>
      </c>
      <c r="AJ344" s="576">
        <v>73483.5</v>
      </c>
      <c r="AK344" s="576">
        <v>240796</v>
      </c>
      <c r="AL344" s="576">
        <v>176680</v>
      </c>
      <c r="AM344" s="575">
        <v>136244</v>
      </c>
      <c r="AN344" s="575">
        <v>603175</v>
      </c>
      <c r="AO344" s="575">
        <v>665617</v>
      </c>
      <c r="AP344" s="576">
        <v>1005616.5</v>
      </c>
      <c r="AQ344" s="575">
        <v>665724.1</v>
      </c>
      <c r="AR344" s="576">
        <v>404729.75</v>
      </c>
      <c r="AS344" s="576">
        <v>706788</v>
      </c>
      <c r="AT344" s="576">
        <v>16900</v>
      </c>
      <c r="AU344" s="576">
        <v>1687612</v>
      </c>
      <c r="AV344" s="575">
        <v>114524</v>
      </c>
      <c r="AW344" s="576">
        <v>175710</v>
      </c>
      <c r="AX344" s="576">
        <v>123965</v>
      </c>
      <c r="AY344" s="575">
        <v>105768</v>
      </c>
      <c r="AZ344" s="575">
        <v>114285</v>
      </c>
      <c r="BA344" s="575">
        <v>180060</v>
      </c>
      <c r="BB344" s="576">
        <v>3283831.55</v>
      </c>
      <c r="BC344" s="576">
        <v>637816.30000000005</v>
      </c>
      <c r="BD344" s="576">
        <v>166046</v>
      </c>
      <c r="BE344" s="575">
        <v>762478.13</v>
      </c>
      <c r="BF344" s="575">
        <v>0</v>
      </c>
      <c r="BG344" s="575">
        <v>0</v>
      </c>
      <c r="BH344" s="576">
        <v>1265794.5</v>
      </c>
      <c r="BI344" s="575">
        <v>428997.39</v>
      </c>
      <c r="BJ344" s="576">
        <v>680654.7</v>
      </c>
      <c r="BK344" s="575">
        <v>122914.88</v>
      </c>
      <c r="BL344" s="575">
        <v>219341.99</v>
      </c>
      <c r="BM344" s="575">
        <v>2253525</v>
      </c>
      <c r="BN344" s="576">
        <v>375404.5</v>
      </c>
      <c r="BO344" s="576">
        <v>11134</v>
      </c>
      <c r="BP344" s="575">
        <v>151316</v>
      </c>
      <c r="BQ344" s="576">
        <v>450230</v>
      </c>
      <c r="BR344" s="576">
        <v>526929.81000000006</v>
      </c>
      <c r="BS344" s="576">
        <v>150470.5</v>
      </c>
      <c r="BT344" s="576">
        <v>1135855.5</v>
      </c>
      <c r="BU344" s="575">
        <v>271486</v>
      </c>
      <c r="BV344" s="576">
        <v>429127.5</v>
      </c>
      <c r="BW344" s="576">
        <v>301405</v>
      </c>
      <c r="BX344" s="575">
        <v>807253.8</v>
      </c>
      <c r="BY344" s="575">
        <v>872004</v>
      </c>
      <c r="BZ344" s="576">
        <v>244293</v>
      </c>
      <c r="CA344" s="575">
        <v>585464</v>
      </c>
      <c r="CB344" s="576">
        <v>453917</v>
      </c>
      <c r="CC344" s="555">
        <f t="shared" si="52"/>
        <v>53456242.700000003</v>
      </c>
    </row>
    <row r="345" spans="1:81" s="568" customFormat="1" ht="25.5" customHeight="1">
      <c r="A345" s="566"/>
      <c r="B345" s="1149" t="s">
        <v>6859</v>
      </c>
      <c r="C345" s="1150"/>
      <c r="D345" s="1150"/>
      <c r="E345" s="1150"/>
      <c r="F345" s="1150"/>
      <c r="G345" s="1151"/>
      <c r="H345" s="567">
        <f>SUM(H332:H344)</f>
        <v>51636217.210000001</v>
      </c>
      <c r="I345" s="567">
        <f t="shared" ref="I345:BT345" si="55">SUM(I332:I344)</f>
        <v>12455688.49</v>
      </c>
      <c r="J345" s="567">
        <f t="shared" si="55"/>
        <v>19512613.300000001</v>
      </c>
      <c r="K345" s="567">
        <f t="shared" si="55"/>
        <v>8639283.8100000005</v>
      </c>
      <c r="L345" s="567">
        <f t="shared" si="55"/>
        <v>5149221.209999999</v>
      </c>
      <c r="M345" s="567">
        <f t="shared" si="55"/>
        <v>1900860.45</v>
      </c>
      <c r="N345" s="567">
        <f t="shared" si="55"/>
        <v>93623340.530000001</v>
      </c>
      <c r="O345" s="567">
        <f t="shared" si="55"/>
        <v>15320665.49</v>
      </c>
      <c r="P345" s="567">
        <f t="shared" si="55"/>
        <v>2287892.35</v>
      </c>
      <c r="Q345" s="567">
        <f t="shared" si="55"/>
        <v>25627223.449999999</v>
      </c>
      <c r="R345" s="567">
        <f t="shared" si="55"/>
        <v>3142942.7199999997</v>
      </c>
      <c r="S345" s="567">
        <f t="shared" si="55"/>
        <v>6896792.4900000002</v>
      </c>
      <c r="T345" s="567">
        <f t="shared" si="55"/>
        <v>16340794.129999999</v>
      </c>
      <c r="U345" s="567">
        <f t="shared" si="55"/>
        <v>8146704.3700000001</v>
      </c>
      <c r="V345" s="567">
        <f t="shared" si="55"/>
        <v>1033790.7399999999</v>
      </c>
      <c r="W345" s="567">
        <f t="shared" si="55"/>
        <v>3276363.75</v>
      </c>
      <c r="X345" s="567">
        <f t="shared" si="55"/>
        <v>4277438.49</v>
      </c>
      <c r="Y345" s="567">
        <f t="shared" si="55"/>
        <v>3110156.88</v>
      </c>
      <c r="Z345" s="567">
        <f t="shared" si="55"/>
        <v>47833053.890000001</v>
      </c>
      <c r="AA345" s="567">
        <f t="shared" si="55"/>
        <v>17021317.550000001</v>
      </c>
      <c r="AB345" s="567">
        <f t="shared" si="55"/>
        <v>5615226.3299999991</v>
      </c>
      <c r="AC345" s="567">
        <f t="shared" si="55"/>
        <v>16038774.760000002</v>
      </c>
      <c r="AD345" s="567">
        <f t="shared" si="55"/>
        <v>3942569.1399999997</v>
      </c>
      <c r="AE345" s="567">
        <f t="shared" si="55"/>
        <v>4008572.66</v>
      </c>
      <c r="AF345" s="567">
        <f t="shared" si="55"/>
        <v>4431878.8600000003</v>
      </c>
      <c r="AG345" s="567">
        <f t="shared" si="55"/>
        <v>1555930.3000000003</v>
      </c>
      <c r="AH345" s="567">
        <f t="shared" si="55"/>
        <v>2661064.4400000004</v>
      </c>
      <c r="AI345" s="567">
        <f t="shared" si="55"/>
        <v>67782866.719999999</v>
      </c>
      <c r="AJ345" s="567">
        <f t="shared" si="55"/>
        <v>3180365.6799999997</v>
      </c>
      <c r="AK345" s="567">
        <f t="shared" si="55"/>
        <v>1481028.3199999998</v>
      </c>
      <c r="AL345" s="567">
        <f t="shared" si="55"/>
        <v>1627173.23</v>
      </c>
      <c r="AM345" s="567">
        <f t="shared" si="55"/>
        <v>1285600.69</v>
      </c>
      <c r="AN345" s="567">
        <f t="shared" si="55"/>
        <v>4268145.34</v>
      </c>
      <c r="AO345" s="567">
        <f t="shared" si="55"/>
        <v>3204392.2199999997</v>
      </c>
      <c r="AP345" s="567">
        <f t="shared" si="55"/>
        <v>3549148.5999999996</v>
      </c>
      <c r="AQ345" s="567">
        <f t="shared" si="55"/>
        <v>6833083.9099999992</v>
      </c>
      <c r="AR345" s="567">
        <f t="shared" si="55"/>
        <v>3116063.8499999996</v>
      </c>
      <c r="AS345" s="567">
        <f t="shared" si="55"/>
        <v>2931473.14</v>
      </c>
      <c r="AT345" s="567">
        <f t="shared" si="55"/>
        <v>2126739.6</v>
      </c>
      <c r="AU345" s="567">
        <f t="shared" si="55"/>
        <v>20302925.100000001</v>
      </c>
      <c r="AV345" s="567">
        <f t="shared" si="55"/>
        <v>2342412.12</v>
      </c>
      <c r="AW345" s="567">
        <f t="shared" si="55"/>
        <v>2432114.0900000003</v>
      </c>
      <c r="AX345" s="567">
        <f t="shared" si="55"/>
        <v>2792148.94</v>
      </c>
      <c r="AY345" s="567">
        <f t="shared" si="55"/>
        <v>1496191.56</v>
      </c>
      <c r="AZ345" s="567">
        <f t="shared" si="55"/>
        <v>518040.5</v>
      </c>
      <c r="BA345" s="567">
        <f t="shared" si="55"/>
        <v>1564586.01</v>
      </c>
      <c r="BB345" s="567">
        <f t="shared" si="55"/>
        <v>41783772.280000001</v>
      </c>
      <c r="BC345" s="567">
        <f t="shared" si="55"/>
        <v>3776380.63</v>
      </c>
      <c r="BD345" s="567">
        <f t="shared" si="55"/>
        <v>3586461.9</v>
      </c>
      <c r="BE345" s="567">
        <f t="shared" si="55"/>
        <v>7466537.3700000001</v>
      </c>
      <c r="BF345" s="567">
        <f t="shared" si="55"/>
        <v>6628156.4399999995</v>
      </c>
      <c r="BG345" s="567">
        <f t="shared" si="55"/>
        <v>2869660.57</v>
      </c>
      <c r="BH345" s="567">
        <f t="shared" si="55"/>
        <v>10788968.789999999</v>
      </c>
      <c r="BI345" s="567">
        <f t="shared" si="55"/>
        <v>6764165.0200000005</v>
      </c>
      <c r="BJ345" s="567">
        <f t="shared" si="55"/>
        <v>3464514.74</v>
      </c>
      <c r="BK345" s="567">
        <f t="shared" si="55"/>
        <v>1224814.7199999997</v>
      </c>
      <c r="BL345" s="567">
        <f t="shared" si="55"/>
        <v>949896.66</v>
      </c>
      <c r="BM345" s="567">
        <f t="shared" si="55"/>
        <v>43210937.559999995</v>
      </c>
      <c r="BN345" s="567">
        <f t="shared" si="55"/>
        <v>9038495.3399999999</v>
      </c>
      <c r="BO345" s="567">
        <f t="shared" si="55"/>
        <v>2612516.17</v>
      </c>
      <c r="BP345" s="567">
        <f t="shared" si="55"/>
        <v>1476887.82</v>
      </c>
      <c r="BQ345" s="567">
        <f t="shared" si="55"/>
        <v>2064020.23</v>
      </c>
      <c r="BR345" s="567">
        <f t="shared" si="55"/>
        <v>4810272.1400000006</v>
      </c>
      <c r="BS345" s="567">
        <f t="shared" si="55"/>
        <v>1897476.23</v>
      </c>
      <c r="BT345" s="567">
        <f t="shared" si="55"/>
        <v>22521810.780000001</v>
      </c>
      <c r="BU345" s="567">
        <f t="shared" ref="BU345:CB345" si="56">SUM(BU332:BU344)</f>
        <v>2453456.6100000003</v>
      </c>
      <c r="BV345" s="567">
        <f t="shared" si="56"/>
        <v>4030408.45</v>
      </c>
      <c r="BW345" s="567">
        <f t="shared" si="56"/>
        <v>3688938.76</v>
      </c>
      <c r="BX345" s="567">
        <f t="shared" si="56"/>
        <v>5799413.1299999999</v>
      </c>
      <c r="BY345" s="567">
        <f t="shared" si="56"/>
        <v>11165588.73</v>
      </c>
      <c r="BZ345" s="567">
        <f t="shared" si="56"/>
        <v>2456862.8199999998</v>
      </c>
      <c r="CA345" s="567">
        <f t="shared" si="56"/>
        <v>2649710.0499999998</v>
      </c>
      <c r="CB345" s="567">
        <f t="shared" si="56"/>
        <v>2971284.1</v>
      </c>
      <c r="CC345" s="567">
        <f>SUM(CC332:CC344)</f>
        <v>730472285.44999993</v>
      </c>
    </row>
    <row r="346" spans="1:81" s="577" customFormat="1" ht="25.5" customHeight="1">
      <c r="A346" s="574" t="s">
        <v>6860</v>
      </c>
      <c r="B346" s="549" t="s">
        <v>39</v>
      </c>
      <c r="C346" s="550" t="s">
        <v>40</v>
      </c>
      <c r="D346" s="551">
        <v>53020</v>
      </c>
      <c r="E346" s="579" t="s">
        <v>929</v>
      </c>
      <c r="F346" s="598" t="s">
        <v>2274</v>
      </c>
      <c r="G346" s="599" t="s">
        <v>6861</v>
      </c>
      <c r="H346" s="554">
        <v>0</v>
      </c>
      <c r="I346" s="578">
        <v>0</v>
      </c>
      <c r="J346" s="578">
        <v>0</v>
      </c>
      <c r="K346" s="578">
        <v>0</v>
      </c>
      <c r="L346" s="578">
        <v>703000</v>
      </c>
      <c r="M346" s="578">
        <v>0</v>
      </c>
      <c r="N346" s="578">
        <v>0</v>
      </c>
      <c r="O346" s="578">
        <v>0</v>
      </c>
      <c r="P346" s="578">
        <v>0</v>
      </c>
      <c r="Q346" s="578">
        <v>0</v>
      </c>
      <c r="R346" s="578">
        <v>0</v>
      </c>
      <c r="S346" s="578">
        <v>0</v>
      </c>
      <c r="T346" s="578">
        <v>0</v>
      </c>
      <c r="U346" s="578">
        <v>0</v>
      </c>
      <c r="V346" s="578">
        <v>0</v>
      </c>
      <c r="W346" s="578">
        <v>0</v>
      </c>
      <c r="X346" s="578">
        <v>0</v>
      </c>
      <c r="Y346" s="578">
        <v>0</v>
      </c>
      <c r="Z346" s="578">
        <v>0</v>
      </c>
      <c r="AA346" s="578">
        <v>802074.92</v>
      </c>
      <c r="AB346" s="578">
        <v>0</v>
      </c>
      <c r="AC346" s="578">
        <v>0</v>
      </c>
      <c r="AD346" s="578">
        <v>920450</v>
      </c>
      <c r="AE346" s="578">
        <v>0</v>
      </c>
      <c r="AF346" s="578">
        <v>0</v>
      </c>
      <c r="AG346" s="578">
        <v>0</v>
      </c>
      <c r="AH346" s="578">
        <v>0</v>
      </c>
      <c r="AI346" s="578">
        <v>0</v>
      </c>
      <c r="AJ346" s="578">
        <v>0</v>
      </c>
      <c r="AK346" s="578">
        <v>0</v>
      </c>
      <c r="AL346" s="578">
        <v>0</v>
      </c>
      <c r="AM346" s="578">
        <v>0</v>
      </c>
      <c r="AN346" s="578">
        <v>0</v>
      </c>
      <c r="AO346" s="578">
        <v>0</v>
      </c>
      <c r="AP346" s="578">
        <v>1906880</v>
      </c>
      <c r="AQ346" s="578">
        <v>0</v>
      </c>
      <c r="AR346" s="578">
        <v>0</v>
      </c>
      <c r="AS346" s="578">
        <v>0</v>
      </c>
      <c r="AT346" s="578">
        <v>1075000</v>
      </c>
      <c r="AU346" s="578">
        <v>0</v>
      </c>
      <c r="AV346" s="578">
        <v>0</v>
      </c>
      <c r="AW346" s="578">
        <v>0</v>
      </c>
      <c r="AX346" s="578">
        <v>0</v>
      </c>
      <c r="AY346" s="578">
        <v>291970</v>
      </c>
      <c r="AZ346" s="578">
        <v>0</v>
      </c>
      <c r="BA346" s="578">
        <v>0</v>
      </c>
      <c r="BB346" s="578">
        <v>0</v>
      </c>
      <c r="BC346" s="578">
        <v>0</v>
      </c>
      <c r="BD346" s="578">
        <v>0</v>
      </c>
      <c r="BE346" s="578">
        <v>0</v>
      </c>
      <c r="BF346" s="578">
        <v>0</v>
      </c>
      <c r="BG346" s="578">
        <v>0</v>
      </c>
      <c r="BH346" s="578">
        <v>0</v>
      </c>
      <c r="BI346" s="578">
        <v>0</v>
      </c>
      <c r="BJ346" s="578">
        <v>0</v>
      </c>
      <c r="BK346" s="578">
        <v>0</v>
      </c>
      <c r="BL346" s="578">
        <v>0</v>
      </c>
      <c r="BM346" s="578">
        <v>0</v>
      </c>
      <c r="BN346" s="578">
        <v>0</v>
      </c>
      <c r="BO346" s="578">
        <v>0</v>
      </c>
      <c r="BP346" s="578">
        <v>0</v>
      </c>
      <c r="BQ346" s="578">
        <v>882500</v>
      </c>
      <c r="BR346" s="578">
        <v>1921800</v>
      </c>
      <c r="BS346" s="578">
        <v>0</v>
      </c>
      <c r="BT346" s="578">
        <v>2420000</v>
      </c>
      <c r="BU346" s="578">
        <v>0</v>
      </c>
      <c r="BV346" s="578">
        <v>162000</v>
      </c>
      <c r="BW346" s="578">
        <v>65000</v>
      </c>
      <c r="BX346" s="578">
        <v>0</v>
      </c>
      <c r="BY346" s="578">
        <v>111680.55</v>
      </c>
      <c r="BZ346" s="578">
        <v>0</v>
      </c>
      <c r="CA346" s="578">
        <v>0</v>
      </c>
      <c r="CB346" s="578">
        <v>0</v>
      </c>
      <c r="CC346" s="555">
        <f t="shared" ref="CC346" si="57">SUM(H346:CB346)</f>
        <v>11262355.470000001</v>
      </c>
    </row>
    <row r="347" spans="1:81" s="577" customFormat="1" ht="25.5" customHeight="1">
      <c r="A347" s="574" t="s">
        <v>6860</v>
      </c>
      <c r="B347" s="549" t="s">
        <v>39</v>
      </c>
      <c r="C347" s="550" t="s">
        <v>40</v>
      </c>
      <c r="D347" s="551">
        <v>53020</v>
      </c>
      <c r="E347" s="579" t="s">
        <v>929</v>
      </c>
      <c r="F347" s="552" t="s">
        <v>393</v>
      </c>
      <c r="G347" s="553" t="s">
        <v>394</v>
      </c>
      <c r="H347" s="554">
        <v>4656682.03</v>
      </c>
      <c r="I347" s="578">
        <v>695688.76</v>
      </c>
      <c r="J347" s="578">
        <v>253594.97</v>
      </c>
      <c r="K347" s="578">
        <v>0</v>
      </c>
      <c r="L347" s="578">
        <v>118670.38</v>
      </c>
      <c r="M347" s="578">
        <v>387829.05</v>
      </c>
      <c r="N347" s="578">
        <v>738889.87</v>
      </c>
      <c r="O347" s="578">
        <v>1127598.1200000001</v>
      </c>
      <c r="P347" s="578">
        <v>317449</v>
      </c>
      <c r="Q347" s="578">
        <v>0</v>
      </c>
      <c r="R347" s="578">
        <v>327943</v>
      </c>
      <c r="S347" s="578">
        <v>0</v>
      </c>
      <c r="T347" s="578">
        <v>523111.16</v>
      </c>
      <c r="U347" s="578">
        <v>513183.27</v>
      </c>
      <c r="V347" s="578">
        <v>292571.46000000002</v>
      </c>
      <c r="W347" s="578">
        <v>489718.6</v>
      </c>
      <c r="X347" s="578">
        <v>1262045.6200000001</v>
      </c>
      <c r="Y347" s="578">
        <v>630666.64</v>
      </c>
      <c r="Z347" s="578">
        <v>1834929.88</v>
      </c>
      <c r="AA347" s="578">
        <v>2035271.63</v>
      </c>
      <c r="AB347" s="578">
        <v>300602.55</v>
      </c>
      <c r="AC347" s="578">
        <v>2634202.2400000002</v>
      </c>
      <c r="AD347" s="578">
        <v>0</v>
      </c>
      <c r="AE347" s="578">
        <v>0</v>
      </c>
      <c r="AF347" s="578">
        <v>0</v>
      </c>
      <c r="AG347" s="578">
        <v>0</v>
      </c>
      <c r="AH347" s="578">
        <v>1577576</v>
      </c>
      <c r="AI347" s="578">
        <v>2845278.33</v>
      </c>
      <c r="AJ347" s="578">
        <v>140020.21</v>
      </c>
      <c r="AK347" s="578">
        <v>298379.32</v>
      </c>
      <c r="AL347" s="578">
        <v>303290.12</v>
      </c>
      <c r="AM347" s="578">
        <v>9013746.8200000003</v>
      </c>
      <c r="AN347" s="578">
        <v>166905.29</v>
      </c>
      <c r="AO347" s="578">
        <v>1379635.42</v>
      </c>
      <c r="AP347" s="578">
        <v>0</v>
      </c>
      <c r="AQ347" s="578">
        <v>306803.46000000002</v>
      </c>
      <c r="AR347" s="578">
        <v>0</v>
      </c>
      <c r="AS347" s="578">
        <v>209720.78</v>
      </c>
      <c r="AT347" s="578">
        <v>0</v>
      </c>
      <c r="AU347" s="578">
        <v>3021849.85</v>
      </c>
      <c r="AV347" s="578">
        <v>187629.29</v>
      </c>
      <c r="AW347" s="578">
        <v>0</v>
      </c>
      <c r="AX347" s="578">
        <v>0</v>
      </c>
      <c r="AY347" s="578">
        <v>60208.15</v>
      </c>
      <c r="AZ347" s="578">
        <v>70446.720000000001</v>
      </c>
      <c r="BA347" s="578">
        <v>362837.23</v>
      </c>
      <c r="BB347" s="578">
        <v>2523053.79</v>
      </c>
      <c r="BC347" s="578">
        <v>714929.99</v>
      </c>
      <c r="BD347" s="578">
        <v>62752.36</v>
      </c>
      <c r="BE347" s="578">
        <v>888649.89</v>
      </c>
      <c r="BF347" s="578">
        <v>0</v>
      </c>
      <c r="BG347" s="578">
        <v>0</v>
      </c>
      <c r="BH347" s="578">
        <v>964861.07</v>
      </c>
      <c r="BI347" s="578">
        <v>569075.82999999996</v>
      </c>
      <c r="BJ347" s="578">
        <v>530393.38</v>
      </c>
      <c r="BK347" s="578">
        <v>43378.5</v>
      </c>
      <c r="BL347" s="578">
        <v>148467</v>
      </c>
      <c r="BM347" s="578">
        <v>1800109.39</v>
      </c>
      <c r="BN347" s="578">
        <v>0</v>
      </c>
      <c r="BO347" s="578">
        <v>302661.39</v>
      </c>
      <c r="BP347" s="578">
        <v>304807.78000000003</v>
      </c>
      <c r="BQ347" s="578">
        <v>275331.55</v>
      </c>
      <c r="BR347" s="578">
        <v>617285.43000000005</v>
      </c>
      <c r="BS347" s="578">
        <v>121528.49</v>
      </c>
      <c r="BT347" s="578">
        <v>4182205.07</v>
      </c>
      <c r="BU347" s="578">
        <v>572813.1</v>
      </c>
      <c r="BV347" s="578">
        <v>369564.33</v>
      </c>
      <c r="BW347" s="578">
        <v>158597.07</v>
      </c>
      <c r="BX347" s="578">
        <v>452925.07</v>
      </c>
      <c r="BY347" s="578">
        <v>3867762.25</v>
      </c>
      <c r="BZ347" s="578">
        <v>367842.04</v>
      </c>
      <c r="CA347" s="578">
        <v>333335.28000000003</v>
      </c>
      <c r="CB347" s="578">
        <v>1139967.77</v>
      </c>
      <c r="CC347" s="555">
        <f t="shared" si="52"/>
        <v>60397273.039999999</v>
      </c>
    </row>
    <row r="348" spans="1:81" s="577" customFormat="1" ht="25.5" customHeight="1">
      <c r="A348" s="574" t="s">
        <v>6860</v>
      </c>
      <c r="B348" s="549" t="s">
        <v>39</v>
      </c>
      <c r="C348" s="550" t="s">
        <v>40</v>
      </c>
      <c r="D348" s="551">
        <v>53020</v>
      </c>
      <c r="E348" s="579" t="s">
        <v>929</v>
      </c>
      <c r="F348" s="552" t="s">
        <v>395</v>
      </c>
      <c r="G348" s="553" t="s">
        <v>6862</v>
      </c>
      <c r="H348" s="554">
        <v>0</v>
      </c>
      <c r="I348" s="578">
        <v>0</v>
      </c>
      <c r="J348" s="578">
        <v>11002624.35</v>
      </c>
      <c r="K348" s="578">
        <v>0</v>
      </c>
      <c r="L348" s="578">
        <v>0</v>
      </c>
      <c r="M348" s="578">
        <v>0</v>
      </c>
      <c r="N348" s="578">
        <v>2507488.9500000002</v>
      </c>
      <c r="O348" s="578">
        <v>3851721.72</v>
      </c>
      <c r="P348" s="578">
        <v>276089</v>
      </c>
      <c r="Q348" s="578">
        <v>0</v>
      </c>
      <c r="R348" s="578">
        <v>0</v>
      </c>
      <c r="S348" s="578">
        <v>0</v>
      </c>
      <c r="T348" s="578">
        <v>7191798.6799999997</v>
      </c>
      <c r="U348" s="578">
        <v>2740497.81</v>
      </c>
      <c r="V348" s="578">
        <v>0</v>
      </c>
      <c r="W348" s="578">
        <v>2141562.6398999998</v>
      </c>
      <c r="X348" s="578">
        <v>0</v>
      </c>
      <c r="Y348" s="578">
        <v>1757318.02</v>
      </c>
      <c r="Z348" s="578">
        <v>28898318.550000001</v>
      </c>
      <c r="AA348" s="578">
        <v>10733291.17</v>
      </c>
      <c r="AB348" s="578">
        <v>5550173.4800000004</v>
      </c>
      <c r="AC348" s="578">
        <v>0</v>
      </c>
      <c r="AD348" s="578">
        <v>900066.04</v>
      </c>
      <c r="AE348" s="578">
        <v>1917659.26</v>
      </c>
      <c r="AF348" s="578">
        <v>0</v>
      </c>
      <c r="AG348" s="578">
        <v>0</v>
      </c>
      <c r="AH348" s="578">
        <v>0</v>
      </c>
      <c r="AI348" s="578">
        <v>1218849.32</v>
      </c>
      <c r="AJ348" s="578">
        <v>1021090.62</v>
      </c>
      <c r="AK348" s="578">
        <v>414333.33</v>
      </c>
      <c r="AL348" s="578">
        <v>233238.84</v>
      </c>
      <c r="AM348" s="578">
        <v>0</v>
      </c>
      <c r="AN348" s="578">
        <v>0</v>
      </c>
      <c r="AO348" s="578">
        <v>0</v>
      </c>
      <c r="AP348" s="578">
        <v>128692.61</v>
      </c>
      <c r="AQ348" s="578">
        <v>2620369.2799999998</v>
      </c>
      <c r="AR348" s="578">
        <v>0</v>
      </c>
      <c r="AS348" s="578">
        <v>314161.93</v>
      </c>
      <c r="AT348" s="578">
        <v>0</v>
      </c>
      <c r="AU348" s="578">
        <v>0</v>
      </c>
      <c r="AV348" s="578">
        <v>337602.4</v>
      </c>
      <c r="AW348" s="578">
        <v>13731.67</v>
      </c>
      <c r="AX348" s="578">
        <v>27167.06</v>
      </c>
      <c r="AY348" s="578">
        <v>524105.06</v>
      </c>
      <c r="AZ348" s="578">
        <v>0</v>
      </c>
      <c r="BA348" s="578">
        <v>746087.77</v>
      </c>
      <c r="BB348" s="578">
        <v>4480784.29</v>
      </c>
      <c r="BC348" s="578">
        <v>638592.03</v>
      </c>
      <c r="BD348" s="578">
        <v>0</v>
      </c>
      <c r="BE348" s="578">
        <v>0</v>
      </c>
      <c r="BF348" s="578">
        <v>0</v>
      </c>
      <c r="BG348" s="578">
        <v>0</v>
      </c>
      <c r="BH348" s="578">
        <v>7463578.3799999999</v>
      </c>
      <c r="BI348" s="578">
        <v>0</v>
      </c>
      <c r="BJ348" s="578">
        <v>243857.51</v>
      </c>
      <c r="BK348" s="578">
        <v>0</v>
      </c>
      <c r="BL348" s="578">
        <v>426800</v>
      </c>
      <c r="BM348" s="578">
        <v>25060540.300000001</v>
      </c>
      <c r="BN348" s="578">
        <v>0</v>
      </c>
      <c r="BO348" s="578">
        <v>0</v>
      </c>
      <c r="BP348" s="578">
        <v>0</v>
      </c>
      <c r="BQ348" s="578">
        <v>0</v>
      </c>
      <c r="BR348" s="578">
        <v>1748206.9</v>
      </c>
      <c r="BS348" s="578">
        <v>0</v>
      </c>
      <c r="BT348" s="578">
        <v>0</v>
      </c>
      <c r="BU348" s="578">
        <v>0</v>
      </c>
      <c r="BV348" s="578">
        <v>304550.64</v>
      </c>
      <c r="BW348" s="578">
        <v>4439852.08</v>
      </c>
      <c r="BX348" s="578">
        <v>157752.84</v>
      </c>
      <c r="BY348" s="578">
        <v>1857030.67</v>
      </c>
      <c r="BZ348" s="578">
        <v>405474.48</v>
      </c>
      <c r="CA348" s="578">
        <v>0</v>
      </c>
      <c r="CB348" s="578">
        <v>1048730.81</v>
      </c>
      <c r="CC348" s="555">
        <f t="shared" si="52"/>
        <v>135343790.48990005</v>
      </c>
    </row>
    <row r="349" spans="1:81" s="577" customFormat="1" ht="25.5" customHeight="1">
      <c r="A349" s="574" t="s">
        <v>6860</v>
      </c>
      <c r="B349" s="549" t="s">
        <v>39</v>
      </c>
      <c r="C349" s="550" t="s">
        <v>40</v>
      </c>
      <c r="D349" s="551">
        <v>53020</v>
      </c>
      <c r="E349" s="579" t="s">
        <v>929</v>
      </c>
      <c r="F349" s="552" t="s">
        <v>397</v>
      </c>
      <c r="G349" s="553" t="s">
        <v>6863</v>
      </c>
      <c r="H349" s="554">
        <v>23656588.579999998</v>
      </c>
      <c r="I349" s="578">
        <v>11850360.74</v>
      </c>
      <c r="J349" s="578">
        <v>0</v>
      </c>
      <c r="K349" s="578">
        <v>0</v>
      </c>
      <c r="L349" s="578">
        <v>2336769.44</v>
      </c>
      <c r="M349" s="578">
        <v>92845.48</v>
      </c>
      <c r="N349" s="578">
        <v>11982186.09</v>
      </c>
      <c r="O349" s="578">
        <v>0</v>
      </c>
      <c r="P349" s="578">
        <v>0</v>
      </c>
      <c r="Q349" s="578">
        <v>3721982.96</v>
      </c>
      <c r="R349" s="578">
        <v>0</v>
      </c>
      <c r="S349" s="578">
        <v>1944534.11</v>
      </c>
      <c r="T349" s="578">
        <v>0</v>
      </c>
      <c r="U349" s="578">
        <v>1658032.86</v>
      </c>
      <c r="V349" s="578">
        <v>1135109.6100000001</v>
      </c>
      <c r="W349" s="578">
        <v>1946.9499000000001</v>
      </c>
      <c r="X349" s="578">
        <v>0</v>
      </c>
      <c r="Y349" s="578">
        <v>0</v>
      </c>
      <c r="Z349" s="578">
        <v>0</v>
      </c>
      <c r="AA349" s="578">
        <v>799845.91</v>
      </c>
      <c r="AB349" s="578">
        <v>33317.42</v>
      </c>
      <c r="AC349" s="578">
        <v>12339775.5</v>
      </c>
      <c r="AD349" s="578">
        <v>0</v>
      </c>
      <c r="AE349" s="578">
        <v>0</v>
      </c>
      <c r="AF349" s="578">
        <v>0</v>
      </c>
      <c r="AG349" s="578">
        <v>0</v>
      </c>
      <c r="AH349" s="578">
        <v>234057.12</v>
      </c>
      <c r="AI349" s="578">
        <v>18268243.670000002</v>
      </c>
      <c r="AJ349" s="578">
        <v>0</v>
      </c>
      <c r="AK349" s="578">
        <v>0</v>
      </c>
      <c r="AL349" s="578">
        <v>0</v>
      </c>
      <c r="AM349" s="578">
        <v>0</v>
      </c>
      <c r="AN349" s="578">
        <v>134136.95000000001</v>
      </c>
      <c r="AO349" s="578">
        <v>0</v>
      </c>
      <c r="AP349" s="578">
        <v>370333.26</v>
      </c>
      <c r="AQ349" s="578">
        <v>0</v>
      </c>
      <c r="AR349" s="578">
        <v>0</v>
      </c>
      <c r="AS349" s="578">
        <v>0</v>
      </c>
      <c r="AT349" s="578">
        <v>282238.90999999997</v>
      </c>
      <c r="AU349" s="578">
        <v>21424070.199999999</v>
      </c>
      <c r="AV349" s="578">
        <v>181454.59</v>
      </c>
      <c r="AW349" s="578">
        <v>0</v>
      </c>
      <c r="AX349" s="578">
        <v>0</v>
      </c>
      <c r="AY349" s="578">
        <v>0</v>
      </c>
      <c r="AZ349" s="578">
        <v>0</v>
      </c>
      <c r="BA349" s="578">
        <v>43008.44</v>
      </c>
      <c r="BB349" s="578">
        <v>37668239.579999998</v>
      </c>
      <c r="BC349" s="578">
        <v>0</v>
      </c>
      <c r="BD349" s="578">
        <v>0</v>
      </c>
      <c r="BE349" s="578">
        <v>2776726.91</v>
      </c>
      <c r="BF349" s="578">
        <v>0</v>
      </c>
      <c r="BG349" s="578">
        <v>0</v>
      </c>
      <c r="BH349" s="578">
        <v>0</v>
      </c>
      <c r="BI349" s="578">
        <v>3185149</v>
      </c>
      <c r="BJ349" s="578">
        <v>0</v>
      </c>
      <c r="BK349" s="578">
        <v>55477.97</v>
      </c>
      <c r="BL349" s="578">
        <v>0</v>
      </c>
      <c r="BM349" s="578">
        <v>2149817.17</v>
      </c>
      <c r="BN349" s="578">
        <v>0</v>
      </c>
      <c r="BO349" s="578">
        <v>0</v>
      </c>
      <c r="BP349" s="578">
        <v>0</v>
      </c>
      <c r="BQ349" s="578">
        <v>0</v>
      </c>
      <c r="BR349" s="578">
        <v>0</v>
      </c>
      <c r="BS349" s="578">
        <v>0</v>
      </c>
      <c r="BT349" s="578">
        <v>12225157.779999999</v>
      </c>
      <c r="BU349" s="578">
        <v>695239.89</v>
      </c>
      <c r="BV349" s="578">
        <v>55519.39</v>
      </c>
      <c r="BW349" s="578">
        <v>0</v>
      </c>
      <c r="BX349" s="578">
        <v>1683766.5</v>
      </c>
      <c r="BY349" s="578">
        <v>0</v>
      </c>
      <c r="BZ349" s="578">
        <v>41865.42</v>
      </c>
      <c r="CA349" s="578">
        <v>813307.86</v>
      </c>
      <c r="CB349" s="578">
        <v>286501.27</v>
      </c>
      <c r="CC349" s="555">
        <f t="shared" si="52"/>
        <v>174127607.52989995</v>
      </c>
    </row>
    <row r="350" spans="1:81" s="577" customFormat="1" ht="25.5" customHeight="1">
      <c r="A350" s="574" t="s">
        <v>6860</v>
      </c>
      <c r="B350" s="549" t="s">
        <v>39</v>
      </c>
      <c r="C350" s="550" t="s">
        <v>40</v>
      </c>
      <c r="D350" s="551">
        <v>53020</v>
      </c>
      <c r="E350" s="579" t="s">
        <v>929</v>
      </c>
      <c r="F350" s="552" t="s">
        <v>399</v>
      </c>
      <c r="G350" s="553" t="s">
        <v>6864</v>
      </c>
      <c r="H350" s="554">
        <v>0</v>
      </c>
      <c r="I350" s="578">
        <v>70453.759999999995</v>
      </c>
      <c r="J350" s="578">
        <v>0</v>
      </c>
      <c r="K350" s="578">
        <v>98377</v>
      </c>
      <c r="L350" s="578">
        <v>0</v>
      </c>
      <c r="M350" s="578">
        <v>94671.92</v>
      </c>
      <c r="N350" s="578">
        <v>0</v>
      </c>
      <c r="O350" s="578">
        <v>0</v>
      </c>
      <c r="P350" s="578">
        <v>31196</v>
      </c>
      <c r="Q350" s="578">
        <v>0</v>
      </c>
      <c r="R350" s="578">
        <v>0</v>
      </c>
      <c r="S350" s="578">
        <v>0</v>
      </c>
      <c r="T350" s="578">
        <v>0</v>
      </c>
      <c r="U350" s="578">
        <v>48337.84</v>
      </c>
      <c r="V350" s="578">
        <v>0</v>
      </c>
      <c r="W350" s="578">
        <v>51855.49</v>
      </c>
      <c r="X350" s="578">
        <v>0</v>
      </c>
      <c r="Y350" s="578">
        <v>854843.82</v>
      </c>
      <c r="Z350" s="578">
        <v>549401.29</v>
      </c>
      <c r="AA350" s="578">
        <v>0</v>
      </c>
      <c r="AB350" s="578">
        <v>0</v>
      </c>
      <c r="AC350" s="578">
        <v>0</v>
      </c>
      <c r="AD350" s="578">
        <v>13587.42</v>
      </c>
      <c r="AE350" s="578">
        <v>0</v>
      </c>
      <c r="AF350" s="578">
        <v>0</v>
      </c>
      <c r="AG350" s="578">
        <v>0</v>
      </c>
      <c r="AH350" s="578">
        <v>0</v>
      </c>
      <c r="AI350" s="578">
        <v>0</v>
      </c>
      <c r="AJ350" s="578">
        <v>0</v>
      </c>
      <c r="AK350" s="578">
        <v>0</v>
      </c>
      <c r="AL350" s="578">
        <v>0</v>
      </c>
      <c r="AM350" s="578">
        <v>143715.46</v>
      </c>
      <c r="AN350" s="578">
        <v>0</v>
      </c>
      <c r="AO350" s="578">
        <v>0</v>
      </c>
      <c r="AP350" s="578">
        <v>0</v>
      </c>
      <c r="AQ350" s="578">
        <v>0</v>
      </c>
      <c r="AR350" s="578">
        <v>16619.189999999999</v>
      </c>
      <c r="AS350" s="578">
        <v>0</v>
      </c>
      <c r="AT350" s="578">
        <v>77010.899999999994</v>
      </c>
      <c r="AU350" s="578">
        <v>664302.18999999994</v>
      </c>
      <c r="AV350" s="578">
        <v>92456.14</v>
      </c>
      <c r="AW350" s="578">
        <v>245065.71</v>
      </c>
      <c r="AX350" s="578">
        <v>0</v>
      </c>
      <c r="AY350" s="578">
        <v>0</v>
      </c>
      <c r="AZ350" s="578">
        <v>66304.210000000006</v>
      </c>
      <c r="BA350" s="578">
        <v>0</v>
      </c>
      <c r="BB350" s="578">
        <v>0</v>
      </c>
      <c r="BC350" s="578">
        <v>0</v>
      </c>
      <c r="BD350" s="578">
        <v>0</v>
      </c>
      <c r="BE350" s="578">
        <v>0</v>
      </c>
      <c r="BF350" s="578">
        <v>0</v>
      </c>
      <c r="BG350" s="578">
        <v>0</v>
      </c>
      <c r="BH350" s="578">
        <v>0</v>
      </c>
      <c r="BI350" s="578">
        <v>0</v>
      </c>
      <c r="BJ350" s="578">
        <v>54906.78</v>
      </c>
      <c r="BK350" s="578">
        <v>0</v>
      </c>
      <c r="BL350" s="578">
        <v>34461.69</v>
      </c>
      <c r="BM350" s="578">
        <v>2808702</v>
      </c>
      <c r="BN350" s="578">
        <v>0</v>
      </c>
      <c r="BO350" s="578">
        <v>0</v>
      </c>
      <c r="BP350" s="578">
        <v>0</v>
      </c>
      <c r="BQ350" s="578">
        <v>0</v>
      </c>
      <c r="BR350" s="578">
        <v>0</v>
      </c>
      <c r="BS350" s="578">
        <v>0</v>
      </c>
      <c r="BT350" s="578">
        <v>119455.8</v>
      </c>
      <c r="BU350" s="578">
        <v>0</v>
      </c>
      <c r="BV350" s="578">
        <v>13931.41</v>
      </c>
      <c r="BW350" s="578">
        <v>0</v>
      </c>
      <c r="BX350" s="578">
        <v>0</v>
      </c>
      <c r="BY350" s="578">
        <v>0</v>
      </c>
      <c r="BZ350" s="578">
        <v>0</v>
      </c>
      <c r="CA350" s="578">
        <v>550412.03</v>
      </c>
      <c r="CB350" s="578">
        <v>269528.27</v>
      </c>
      <c r="CC350" s="555">
        <f t="shared" si="52"/>
        <v>6969596.3200000003</v>
      </c>
    </row>
    <row r="351" spans="1:81" s="577" customFormat="1" ht="25.5" customHeight="1">
      <c r="A351" s="574" t="s">
        <v>6860</v>
      </c>
      <c r="B351" s="549" t="s">
        <v>39</v>
      </c>
      <c r="C351" s="550" t="s">
        <v>40</v>
      </c>
      <c r="D351" s="551">
        <v>53020</v>
      </c>
      <c r="E351" s="579" t="s">
        <v>929</v>
      </c>
      <c r="F351" s="552" t="s">
        <v>401</v>
      </c>
      <c r="G351" s="553" t="s">
        <v>402</v>
      </c>
      <c r="H351" s="554">
        <v>0</v>
      </c>
      <c r="I351" s="578">
        <v>0</v>
      </c>
      <c r="J351" s="578">
        <v>0</v>
      </c>
      <c r="K351" s="578">
        <v>0</v>
      </c>
      <c r="L351" s="578">
        <v>0</v>
      </c>
      <c r="M351" s="578">
        <v>146849.32</v>
      </c>
      <c r="N351" s="578">
        <v>0</v>
      </c>
      <c r="O351" s="578">
        <v>0</v>
      </c>
      <c r="P351" s="578">
        <v>0</v>
      </c>
      <c r="Q351" s="578">
        <v>0</v>
      </c>
      <c r="R351" s="578">
        <v>0</v>
      </c>
      <c r="S351" s="578">
        <v>0</v>
      </c>
      <c r="T351" s="578">
        <v>0</v>
      </c>
      <c r="U351" s="578">
        <v>91046.54</v>
      </c>
      <c r="V351" s="578">
        <v>0</v>
      </c>
      <c r="W351" s="578">
        <v>0</v>
      </c>
      <c r="X351" s="578">
        <v>0</v>
      </c>
      <c r="Y351" s="578">
        <v>0</v>
      </c>
      <c r="Z351" s="578">
        <v>0</v>
      </c>
      <c r="AA351" s="578">
        <v>0</v>
      </c>
      <c r="AB351" s="578">
        <v>0</v>
      </c>
      <c r="AC351" s="578">
        <v>0</v>
      </c>
      <c r="AD351" s="578">
        <v>0</v>
      </c>
      <c r="AE351" s="578">
        <v>0</v>
      </c>
      <c r="AF351" s="578">
        <v>0</v>
      </c>
      <c r="AG351" s="578">
        <v>0</v>
      </c>
      <c r="AH351" s="578">
        <v>0</v>
      </c>
      <c r="AI351" s="578">
        <v>0</v>
      </c>
      <c r="AJ351" s="578">
        <v>0</v>
      </c>
      <c r="AK351" s="578">
        <v>0</v>
      </c>
      <c r="AL351" s="578">
        <v>0</v>
      </c>
      <c r="AM351" s="578">
        <v>0</v>
      </c>
      <c r="AN351" s="578">
        <v>0</v>
      </c>
      <c r="AO351" s="578">
        <v>0</v>
      </c>
      <c r="AP351" s="578">
        <v>0</v>
      </c>
      <c r="AQ351" s="578">
        <v>0</v>
      </c>
      <c r="AR351" s="578">
        <v>0</v>
      </c>
      <c r="AS351" s="578">
        <v>0</v>
      </c>
      <c r="AT351" s="578">
        <v>0</v>
      </c>
      <c r="AU351" s="578">
        <v>0</v>
      </c>
      <c r="AV351" s="578">
        <v>0</v>
      </c>
      <c r="AW351" s="578">
        <v>0</v>
      </c>
      <c r="AX351" s="578">
        <v>0</v>
      </c>
      <c r="AY351" s="578">
        <v>0</v>
      </c>
      <c r="AZ351" s="578">
        <v>0</v>
      </c>
      <c r="BA351" s="578">
        <v>0</v>
      </c>
      <c r="BB351" s="578">
        <v>0</v>
      </c>
      <c r="BC351" s="578">
        <v>53332.35</v>
      </c>
      <c r="BD351" s="578">
        <v>0</v>
      </c>
      <c r="BE351" s="578">
        <v>0</v>
      </c>
      <c r="BF351" s="578">
        <v>0</v>
      </c>
      <c r="BG351" s="578">
        <v>0</v>
      </c>
      <c r="BH351" s="578">
        <v>0</v>
      </c>
      <c r="BI351" s="578">
        <v>0</v>
      </c>
      <c r="BJ351" s="578">
        <v>0</v>
      </c>
      <c r="BK351" s="578">
        <v>0</v>
      </c>
      <c r="BL351" s="578">
        <v>122222.21</v>
      </c>
      <c r="BM351" s="578">
        <v>0</v>
      </c>
      <c r="BN351" s="578">
        <v>0</v>
      </c>
      <c r="BO351" s="578">
        <v>0</v>
      </c>
      <c r="BP351" s="578">
        <v>0</v>
      </c>
      <c r="BQ351" s="578">
        <v>0</v>
      </c>
      <c r="BR351" s="578">
        <v>0</v>
      </c>
      <c r="BS351" s="578">
        <v>0</v>
      </c>
      <c r="BT351" s="578">
        <v>0</v>
      </c>
      <c r="BU351" s="578">
        <v>0</v>
      </c>
      <c r="BV351" s="578">
        <v>110136.95</v>
      </c>
      <c r="BW351" s="578">
        <v>0</v>
      </c>
      <c r="BX351" s="578">
        <v>0</v>
      </c>
      <c r="BY351" s="578">
        <v>48581.279999999999</v>
      </c>
      <c r="BZ351" s="578">
        <v>0</v>
      </c>
      <c r="CA351" s="578">
        <v>0</v>
      </c>
      <c r="CB351" s="578">
        <v>0</v>
      </c>
      <c r="CC351" s="555">
        <f t="shared" si="52"/>
        <v>572168.65</v>
      </c>
    </row>
    <row r="352" spans="1:81" s="577" customFormat="1" ht="25.5" customHeight="1">
      <c r="A352" s="574" t="s">
        <v>6860</v>
      </c>
      <c r="B352" s="549" t="s">
        <v>39</v>
      </c>
      <c r="C352" s="550" t="s">
        <v>40</v>
      </c>
      <c r="D352" s="551">
        <v>53020</v>
      </c>
      <c r="E352" s="579" t="s">
        <v>929</v>
      </c>
      <c r="F352" s="552" t="s">
        <v>403</v>
      </c>
      <c r="G352" s="553" t="s">
        <v>6865</v>
      </c>
      <c r="H352" s="554">
        <v>0</v>
      </c>
      <c r="I352" s="578">
        <v>5665.48</v>
      </c>
      <c r="J352" s="578">
        <v>0</v>
      </c>
      <c r="K352" s="578">
        <v>0</v>
      </c>
      <c r="L352" s="578">
        <v>0</v>
      </c>
      <c r="M352" s="578">
        <v>54936.33</v>
      </c>
      <c r="N352" s="578">
        <v>0</v>
      </c>
      <c r="O352" s="578">
        <v>0</v>
      </c>
      <c r="P352" s="578">
        <v>0</v>
      </c>
      <c r="Q352" s="578">
        <v>0</v>
      </c>
      <c r="R352" s="578">
        <v>0</v>
      </c>
      <c r="S352" s="578">
        <v>0</v>
      </c>
      <c r="T352" s="578">
        <v>0</v>
      </c>
      <c r="U352" s="578">
        <v>102198.82</v>
      </c>
      <c r="V352" s="578">
        <v>0</v>
      </c>
      <c r="W352" s="578">
        <v>0</v>
      </c>
      <c r="X352" s="578">
        <v>0</v>
      </c>
      <c r="Y352" s="578">
        <v>0</v>
      </c>
      <c r="Z352" s="578">
        <v>0</v>
      </c>
      <c r="AA352" s="578">
        <v>0</v>
      </c>
      <c r="AB352" s="578">
        <v>0</v>
      </c>
      <c r="AC352" s="578">
        <v>0</v>
      </c>
      <c r="AD352" s="578">
        <v>0</v>
      </c>
      <c r="AE352" s="578">
        <v>0</v>
      </c>
      <c r="AF352" s="578">
        <v>0</v>
      </c>
      <c r="AG352" s="578">
        <v>0</v>
      </c>
      <c r="AH352" s="578">
        <v>0</v>
      </c>
      <c r="AI352" s="578">
        <v>0</v>
      </c>
      <c r="AJ352" s="578">
        <v>0</v>
      </c>
      <c r="AK352" s="578">
        <v>0</v>
      </c>
      <c r="AL352" s="578">
        <v>0</v>
      </c>
      <c r="AM352" s="578">
        <v>0</v>
      </c>
      <c r="AN352" s="578">
        <v>0</v>
      </c>
      <c r="AO352" s="578">
        <v>0</v>
      </c>
      <c r="AP352" s="578">
        <v>0</v>
      </c>
      <c r="AQ352" s="578">
        <v>0</v>
      </c>
      <c r="AR352" s="578">
        <v>0</v>
      </c>
      <c r="AS352" s="578">
        <v>0</v>
      </c>
      <c r="AT352" s="578">
        <v>0</v>
      </c>
      <c r="AU352" s="578">
        <v>0</v>
      </c>
      <c r="AV352" s="578">
        <v>6088.68</v>
      </c>
      <c r="AW352" s="578">
        <v>0</v>
      </c>
      <c r="AX352" s="578">
        <v>0</v>
      </c>
      <c r="AY352" s="578">
        <v>0</v>
      </c>
      <c r="AZ352" s="578">
        <v>0</v>
      </c>
      <c r="BA352" s="578">
        <v>0</v>
      </c>
      <c r="BB352" s="578">
        <v>0</v>
      </c>
      <c r="BC352" s="578">
        <v>0</v>
      </c>
      <c r="BD352" s="578">
        <v>0</v>
      </c>
      <c r="BE352" s="578">
        <v>0</v>
      </c>
      <c r="BF352" s="578">
        <v>0</v>
      </c>
      <c r="BG352" s="578">
        <v>0</v>
      </c>
      <c r="BH352" s="578">
        <v>0</v>
      </c>
      <c r="BI352" s="578">
        <v>0</v>
      </c>
      <c r="BJ352" s="578">
        <v>0</v>
      </c>
      <c r="BK352" s="578">
        <v>0</v>
      </c>
      <c r="BL352" s="578">
        <v>77855.58</v>
      </c>
      <c r="BM352" s="578">
        <v>0</v>
      </c>
      <c r="BN352" s="578">
        <v>0</v>
      </c>
      <c r="BO352" s="578">
        <v>0</v>
      </c>
      <c r="BP352" s="578">
        <v>0</v>
      </c>
      <c r="BQ352" s="578">
        <v>0</v>
      </c>
      <c r="BR352" s="578">
        <v>0</v>
      </c>
      <c r="BS352" s="578">
        <v>0</v>
      </c>
      <c r="BT352" s="578">
        <v>0</v>
      </c>
      <c r="BU352" s="578">
        <v>0</v>
      </c>
      <c r="BV352" s="578">
        <v>347574.81</v>
      </c>
      <c r="BW352" s="578">
        <v>0</v>
      </c>
      <c r="BX352" s="578">
        <v>0</v>
      </c>
      <c r="BY352" s="578">
        <v>0</v>
      </c>
      <c r="BZ352" s="578">
        <v>0</v>
      </c>
      <c r="CA352" s="578">
        <v>0</v>
      </c>
      <c r="CB352" s="578">
        <v>0</v>
      </c>
      <c r="CC352" s="555">
        <f t="shared" si="52"/>
        <v>594319.69999999995</v>
      </c>
    </row>
    <row r="353" spans="1:81" s="577" customFormat="1" ht="25.5" customHeight="1">
      <c r="A353" s="574" t="s">
        <v>6860</v>
      </c>
      <c r="B353" s="549" t="s">
        <v>39</v>
      </c>
      <c r="C353" s="550" t="s">
        <v>40</v>
      </c>
      <c r="D353" s="551">
        <v>53020</v>
      </c>
      <c r="E353" s="579" t="s">
        <v>929</v>
      </c>
      <c r="F353" s="552" t="s">
        <v>405</v>
      </c>
      <c r="G353" s="553" t="s">
        <v>6866</v>
      </c>
      <c r="H353" s="554">
        <v>0</v>
      </c>
      <c r="I353" s="578">
        <v>0</v>
      </c>
      <c r="J353" s="578">
        <v>0</v>
      </c>
      <c r="K353" s="578">
        <v>0</v>
      </c>
      <c r="L353" s="578">
        <v>0</v>
      </c>
      <c r="M353" s="578">
        <v>0</v>
      </c>
      <c r="N353" s="578">
        <v>0</v>
      </c>
      <c r="O353" s="578">
        <v>0</v>
      </c>
      <c r="P353" s="578">
        <v>0</v>
      </c>
      <c r="Q353" s="578">
        <v>0</v>
      </c>
      <c r="R353" s="578">
        <v>0</v>
      </c>
      <c r="S353" s="578">
        <v>0</v>
      </c>
      <c r="T353" s="578">
        <v>0</v>
      </c>
      <c r="U353" s="578">
        <v>0</v>
      </c>
      <c r="V353" s="578">
        <v>0</v>
      </c>
      <c r="W353" s="578">
        <v>0</v>
      </c>
      <c r="X353" s="578">
        <v>0</v>
      </c>
      <c r="Y353" s="578">
        <v>0</v>
      </c>
      <c r="Z353" s="578">
        <v>0</v>
      </c>
      <c r="AA353" s="578">
        <v>0</v>
      </c>
      <c r="AB353" s="578">
        <v>0</v>
      </c>
      <c r="AC353" s="578">
        <v>0</v>
      </c>
      <c r="AD353" s="578">
        <v>0</v>
      </c>
      <c r="AE353" s="578">
        <v>0</v>
      </c>
      <c r="AF353" s="578">
        <v>0</v>
      </c>
      <c r="AG353" s="578">
        <v>0</v>
      </c>
      <c r="AH353" s="578">
        <v>0</v>
      </c>
      <c r="AI353" s="578">
        <v>0</v>
      </c>
      <c r="AJ353" s="578">
        <v>0</v>
      </c>
      <c r="AK353" s="578">
        <v>0</v>
      </c>
      <c r="AL353" s="578">
        <v>0</v>
      </c>
      <c r="AM353" s="578">
        <v>0</v>
      </c>
      <c r="AN353" s="578">
        <v>0</v>
      </c>
      <c r="AO353" s="578">
        <v>0</v>
      </c>
      <c r="AP353" s="578">
        <v>0</v>
      </c>
      <c r="AQ353" s="578">
        <v>0</v>
      </c>
      <c r="AR353" s="578">
        <v>0</v>
      </c>
      <c r="AS353" s="578">
        <v>0</v>
      </c>
      <c r="AT353" s="578">
        <v>0</v>
      </c>
      <c r="AU353" s="578">
        <v>0</v>
      </c>
      <c r="AV353" s="578">
        <v>0</v>
      </c>
      <c r="AW353" s="578">
        <v>0</v>
      </c>
      <c r="AX353" s="578">
        <v>0</v>
      </c>
      <c r="AY353" s="578">
        <v>0</v>
      </c>
      <c r="AZ353" s="578">
        <v>0</v>
      </c>
      <c r="BA353" s="578">
        <v>0</v>
      </c>
      <c r="BB353" s="578">
        <v>0</v>
      </c>
      <c r="BC353" s="578">
        <v>0</v>
      </c>
      <c r="BD353" s="578">
        <v>0</v>
      </c>
      <c r="BE353" s="578">
        <v>0</v>
      </c>
      <c r="BF353" s="578">
        <v>0</v>
      </c>
      <c r="BG353" s="578">
        <v>0</v>
      </c>
      <c r="BH353" s="578">
        <v>0</v>
      </c>
      <c r="BI353" s="578">
        <v>0</v>
      </c>
      <c r="BJ353" s="578">
        <v>0</v>
      </c>
      <c r="BK353" s="578">
        <v>0</v>
      </c>
      <c r="BL353" s="578">
        <v>73913.84</v>
      </c>
      <c r="BM353" s="578">
        <v>0</v>
      </c>
      <c r="BN353" s="578">
        <v>0</v>
      </c>
      <c r="BO353" s="578">
        <v>0</v>
      </c>
      <c r="BP353" s="578">
        <v>0</v>
      </c>
      <c r="BQ353" s="578">
        <v>0</v>
      </c>
      <c r="BR353" s="578">
        <v>0</v>
      </c>
      <c r="BS353" s="578">
        <v>0</v>
      </c>
      <c r="BT353" s="578">
        <v>0</v>
      </c>
      <c r="BU353" s="578">
        <v>0</v>
      </c>
      <c r="BV353" s="578">
        <v>0</v>
      </c>
      <c r="BW353" s="578">
        <v>0</v>
      </c>
      <c r="BX353" s="578">
        <v>0</v>
      </c>
      <c r="BY353" s="578">
        <v>0</v>
      </c>
      <c r="BZ353" s="578">
        <v>0</v>
      </c>
      <c r="CA353" s="578">
        <v>0</v>
      </c>
      <c r="CB353" s="578">
        <v>0</v>
      </c>
      <c r="CC353" s="555">
        <f t="shared" si="52"/>
        <v>73913.84</v>
      </c>
    </row>
    <row r="354" spans="1:81" s="577" customFormat="1" ht="25.5" customHeight="1">
      <c r="A354" s="574" t="s">
        <v>6860</v>
      </c>
      <c r="B354" s="549" t="s">
        <v>39</v>
      </c>
      <c r="C354" s="550" t="s">
        <v>40</v>
      </c>
      <c r="D354" s="551">
        <v>53020</v>
      </c>
      <c r="E354" s="579" t="s">
        <v>929</v>
      </c>
      <c r="F354" s="552" t="s">
        <v>407</v>
      </c>
      <c r="G354" s="553" t="s">
        <v>408</v>
      </c>
      <c r="H354" s="593">
        <v>0</v>
      </c>
      <c r="I354" s="593">
        <v>0</v>
      </c>
      <c r="J354" s="593">
        <v>0</v>
      </c>
      <c r="K354" s="593">
        <v>0</v>
      </c>
      <c r="L354" s="593">
        <v>0</v>
      </c>
      <c r="M354" s="593">
        <v>0</v>
      </c>
      <c r="N354" s="593">
        <v>0</v>
      </c>
      <c r="O354" s="593">
        <v>0</v>
      </c>
      <c r="P354" s="593">
        <v>0</v>
      </c>
      <c r="Q354" s="593">
        <v>0</v>
      </c>
      <c r="R354" s="593">
        <v>0</v>
      </c>
      <c r="S354" s="593">
        <v>0</v>
      </c>
      <c r="T354" s="593">
        <v>0</v>
      </c>
      <c r="U354" s="593">
        <v>0</v>
      </c>
      <c r="V354" s="593">
        <v>0</v>
      </c>
      <c r="W354" s="593">
        <v>0</v>
      </c>
      <c r="X354" s="593">
        <v>0</v>
      </c>
      <c r="Y354" s="593">
        <v>0</v>
      </c>
      <c r="Z354" s="593">
        <v>0</v>
      </c>
      <c r="AA354" s="593">
        <v>0</v>
      </c>
      <c r="AB354" s="593">
        <v>0</v>
      </c>
      <c r="AC354" s="593">
        <v>0</v>
      </c>
      <c r="AD354" s="593">
        <v>0</v>
      </c>
      <c r="AE354" s="593">
        <v>0</v>
      </c>
      <c r="AF354" s="593">
        <v>0</v>
      </c>
      <c r="AG354" s="593">
        <v>0</v>
      </c>
      <c r="AH354" s="593">
        <v>0</v>
      </c>
      <c r="AI354" s="593">
        <v>0</v>
      </c>
      <c r="AJ354" s="593">
        <v>0</v>
      </c>
      <c r="AK354" s="593">
        <v>0</v>
      </c>
      <c r="AL354" s="593">
        <v>0</v>
      </c>
      <c r="AM354" s="593">
        <v>0</v>
      </c>
      <c r="AN354" s="593">
        <v>0</v>
      </c>
      <c r="AO354" s="593">
        <v>0</v>
      </c>
      <c r="AP354" s="593">
        <v>0</v>
      </c>
      <c r="AQ354" s="593">
        <v>0</v>
      </c>
      <c r="AR354" s="593">
        <v>0</v>
      </c>
      <c r="AS354" s="593">
        <v>0</v>
      </c>
      <c r="AT354" s="593">
        <v>0</v>
      </c>
      <c r="AU354" s="593">
        <v>0</v>
      </c>
      <c r="AV354" s="593">
        <v>0</v>
      </c>
      <c r="AW354" s="593">
        <v>0</v>
      </c>
      <c r="AX354" s="593">
        <v>0</v>
      </c>
      <c r="AY354" s="593">
        <v>0</v>
      </c>
      <c r="AZ354" s="593">
        <v>0</v>
      </c>
      <c r="BA354" s="593">
        <v>0</v>
      </c>
      <c r="BB354" s="593">
        <v>0</v>
      </c>
      <c r="BC354" s="593">
        <v>0</v>
      </c>
      <c r="BD354" s="593">
        <v>0</v>
      </c>
      <c r="BE354" s="593">
        <v>0</v>
      </c>
      <c r="BF354" s="593">
        <v>0</v>
      </c>
      <c r="BG354" s="593">
        <v>0</v>
      </c>
      <c r="BH354" s="593">
        <v>0</v>
      </c>
      <c r="BI354" s="593">
        <v>0</v>
      </c>
      <c r="BJ354" s="593">
        <v>0</v>
      </c>
      <c r="BK354" s="593">
        <v>0</v>
      </c>
      <c r="BL354" s="593">
        <v>0</v>
      </c>
      <c r="BM354" s="593">
        <v>0</v>
      </c>
      <c r="BN354" s="593">
        <v>0</v>
      </c>
      <c r="BO354" s="593">
        <v>0</v>
      </c>
      <c r="BP354" s="593">
        <v>0</v>
      </c>
      <c r="BQ354" s="593">
        <v>0</v>
      </c>
      <c r="BR354" s="593">
        <v>0</v>
      </c>
      <c r="BS354" s="593">
        <v>0</v>
      </c>
      <c r="BT354" s="593">
        <v>0</v>
      </c>
      <c r="BU354" s="593">
        <v>0</v>
      </c>
      <c r="BV354" s="593">
        <v>0</v>
      </c>
      <c r="BW354" s="593">
        <v>0</v>
      </c>
      <c r="BX354" s="593">
        <v>0</v>
      </c>
      <c r="BY354" s="593">
        <v>0</v>
      </c>
      <c r="BZ354" s="593">
        <v>0</v>
      </c>
      <c r="CA354" s="593">
        <v>0</v>
      </c>
      <c r="CB354" s="593">
        <v>0</v>
      </c>
      <c r="CC354" s="555">
        <f t="shared" si="52"/>
        <v>0</v>
      </c>
    </row>
    <row r="355" spans="1:81" s="577" customFormat="1" ht="25.5" customHeight="1">
      <c r="A355" s="574" t="s">
        <v>6860</v>
      </c>
      <c r="B355" s="549" t="s">
        <v>39</v>
      </c>
      <c r="C355" s="550" t="s">
        <v>40</v>
      </c>
      <c r="D355" s="551">
        <v>53020</v>
      </c>
      <c r="E355" s="579" t="s">
        <v>929</v>
      </c>
      <c r="F355" s="552" t="s">
        <v>409</v>
      </c>
      <c r="G355" s="553" t="s">
        <v>410</v>
      </c>
      <c r="H355" s="554">
        <v>0</v>
      </c>
      <c r="I355" s="578">
        <v>0</v>
      </c>
      <c r="J355" s="578">
        <v>0</v>
      </c>
      <c r="K355" s="578">
        <v>0</v>
      </c>
      <c r="L355" s="578">
        <v>0</v>
      </c>
      <c r="M355" s="578">
        <v>91376.98</v>
      </c>
      <c r="N355" s="578">
        <v>0</v>
      </c>
      <c r="O355" s="578">
        <v>0</v>
      </c>
      <c r="P355" s="578">
        <v>0</v>
      </c>
      <c r="Q355" s="578">
        <v>0</v>
      </c>
      <c r="R355" s="578">
        <v>0</v>
      </c>
      <c r="S355" s="578">
        <v>0</v>
      </c>
      <c r="T355" s="578">
        <v>0</v>
      </c>
      <c r="U355" s="578">
        <v>0</v>
      </c>
      <c r="V355" s="578">
        <v>0</v>
      </c>
      <c r="W355" s="578">
        <v>0</v>
      </c>
      <c r="X355" s="578">
        <v>0</v>
      </c>
      <c r="Y355" s="578">
        <v>0</v>
      </c>
      <c r="Z355" s="578">
        <v>0</v>
      </c>
      <c r="AA355" s="578">
        <v>0</v>
      </c>
      <c r="AB355" s="578">
        <v>0</v>
      </c>
      <c r="AC355" s="578">
        <v>0</v>
      </c>
      <c r="AD355" s="578">
        <v>0</v>
      </c>
      <c r="AE355" s="578">
        <v>0</v>
      </c>
      <c r="AF355" s="578">
        <v>0</v>
      </c>
      <c r="AG355" s="578">
        <v>0</v>
      </c>
      <c r="AH355" s="578">
        <v>0</v>
      </c>
      <c r="AI355" s="578">
        <v>0</v>
      </c>
      <c r="AJ355" s="578">
        <v>0</v>
      </c>
      <c r="AK355" s="578">
        <v>0</v>
      </c>
      <c r="AL355" s="578">
        <v>0</v>
      </c>
      <c r="AM355" s="578">
        <v>0</v>
      </c>
      <c r="AN355" s="578">
        <v>0</v>
      </c>
      <c r="AO355" s="578">
        <v>0</v>
      </c>
      <c r="AP355" s="578">
        <v>0</v>
      </c>
      <c r="AQ355" s="578">
        <v>0</v>
      </c>
      <c r="AR355" s="578">
        <v>0</v>
      </c>
      <c r="AS355" s="578">
        <v>0</v>
      </c>
      <c r="AT355" s="578">
        <v>0</v>
      </c>
      <c r="AU355" s="578">
        <v>0</v>
      </c>
      <c r="AV355" s="578">
        <v>0</v>
      </c>
      <c r="AW355" s="578">
        <v>0</v>
      </c>
      <c r="AX355" s="578">
        <v>0</v>
      </c>
      <c r="AY355" s="578">
        <v>0</v>
      </c>
      <c r="AZ355" s="578">
        <v>0</v>
      </c>
      <c r="BA355" s="578">
        <v>0</v>
      </c>
      <c r="BB355" s="578">
        <v>0</v>
      </c>
      <c r="BC355" s="578">
        <v>329374.96000000002</v>
      </c>
      <c r="BD355" s="578">
        <v>0</v>
      </c>
      <c r="BE355" s="578">
        <v>0</v>
      </c>
      <c r="BF355" s="578">
        <v>0</v>
      </c>
      <c r="BG355" s="578">
        <v>0</v>
      </c>
      <c r="BH355" s="578">
        <v>0</v>
      </c>
      <c r="BI355" s="578">
        <v>0</v>
      </c>
      <c r="BJ355" s="578">
        <v>0</v>
      </c>
      <c r="BK355" s="578">
        <v>0</v>
      </c>
      <c r="BL355" s="578">
        <v>214198.84</v>
      </c>
      <c r="BM355" s="578">
        <v>0</v>
      </c>
      <c r="BN355" s="578">
        <v>0</v>
      </c>
      <c r="BO355" s="578">
        <v>0</v>
      </c>
      <c r="BP355" s="578">
        <v>0</v>
      </c>
      <c r="BQ355" s="578">
        <v>0</v>
      </c>
      <c r="BR355" s="578">
        <v>0</v>
      </c>
      <c r="BS355" s="578">
        <v>0</v>
      </c>
      <c r="BT355" s="578">
        <v>0</v>
      </c>
      <c r="BU355" s="578">
        <v>0</v>
      </c>
      <c r="BV355" s="578">
        <v>28569.42</v>
      </c>
      <c r="BW355" s="578">
        <v>0</v>
      </c>
      <c r="BX355" s="578">
        <v>0</v>
      </c>
      <c r="BY355" s="578">
        <v>0</v>
      </c>
      <c r="BZ355" s="578">
        <v>0</v>
      </c>
      <c r="CA355" s="578">
        <v>0</v>
      </c>
      <c r="CB355" s="578">
        <v>0</v>
      </c>
      <c r="CC355" s="555">
        <f t="shared" si="52"/>
        <v>663520.20000000007</v>
      </c>
    </row>
    <row r="356" spans="1:81" s="577" customFormat="1" ht="25.5" customHeight="1">
      <c r="A356" s="574" t="s">
        <v>6860</v>
      </c>
      <c r="B356" s="549" t="s">
        <v>39</v>
      </c>
      <c r="C356" s="550" t="s">
        <v>40</v>
      </c>
      <c r="D356" s="551">
        <v>53030</v>
      </c>
      <c r="E356" s="579" t="s">
        <v>931</v>
      </c>
      <c r="F356" s="552" t="s">
        <v>411</v>
      </c>
      <c r="G356" s="553" t="s">
        <v>412</v>
      </c>
      <c r="H356" s="554">
        <v>3864516.13</v>
      </c>
      <c r="I356" s="578">
        <v>0</v>
      </c>
      <c r="J356" s="578">
        <v>0</v>
      </c>
      <c r="K356" s="578">
        <v>0</v>
      </c>
      <c r="L356" s="578">
        <v>0</v>
      </c>
      <c r="M356" s="578">
        <v>0</v>
      </c>
      <c r="N356" s="578">
        <v>0</v>
      </c>
      <c r="O356" s="578">
        <v>0</v>
      </c>
      <c r="P356" s="578">
        <v>22498.080000000002</v>
      </c>
      <c r="Q356" s="578">
        <v>0</v>
      </c>
      <c r="R356" s="578">
        <v>0</v>
      </c>
      <c r="S356" s="578">
        <v>0</v>
      </c>
      <c r="T356" s="578">
        <v>0</v>
      </c>
      <c r="U356" s="578">
        <v>0</v>
      </c>
      <c r="V356" s="578">
        <v>0</v>
      </c>
      <c r="W356" s="578">
        <v>10491.26</v>
      </c>
      <c r="X356" s="578">
        <v>36268.54</v>
      </c>
      <c r="Y356" s="578">
        <v>8200.77</v>
      </c>
      <c r="Z356" s="578">
        <v>3879166.73</v>
      </c>
      <c r="AA356" s="578">
        <v>77502.820000000007</v>
      </c>
      <c r="AB356" s="578">
        <v>0</v>
      </c>
      <c r="AC356" s="578">
        <v>0</v>
      </c>
      <c r="AD356" s="578">
        <v>102702.54</v>
      </c>
      <c r="AE356" s="578">
        <v>0</v>
      </c>
      <c r="AF356" s="578">
        <v>0</v>
      </c>
      <c r="AG356" s="578">
        <v>0</v>
      </c>
      <c r="AH356" s="578">
        <v>0</v>
      </c>
      <c r="AI356" s="578">
        <v>129330.75</v>
      </c>
      <c r="AJ356" s="578">
        <v>2880.68</v>
      </c>
      <c r="AK356" s="578">
        <v>0</v>
      </c>
      <c r="AL356" s="578">
        <v>0</v>
      </c>
      <c r="AM356" s="578">
        <v>0</v>
      </c>
      <c r="AN356" s="578">
        <v>0</v>
      </c>
      <c r="AO356" s="578">
        <v>0</v>
      </c>
      <c r="AP356" s="578">
        <v>0</v>
      </c>
      <c r="AQ356" s="578">
        <v>0</v>
      </c>
      <c r="AR356" s="578">
        <v>0</v>
      </c>
      <c r="AS356" s="578">
        <v>0</v>
      </c>
      <c r="AT356" s="578">
        <v>133521.92000000001</v>
      </c>
      <c r="AU356" s="578">
        <v>1672006.91</v>
      </c>
      <c r="AV356" s="578">
        <v>0</v>
      </c>
      <c r="AW356" s="578">
        <v>0</v>
      </c>
      <c r="AX356" s="578">
        <v>0</v>
      </c>
      <c r="AY356" s="578">
        <v>0</v>
      </c>
      <c r="AZ356" s="578">
        <v>0</v>
      </c>
      <c r="BA356" s="578">
        <v>0</v>
      </c>
      <c r="BB356" s="578">
        <v>3362230.1</v>
      </c>
      <c r="BC356" s="578">
        <v>0</v>
      </c>
      <c r="BD356" s="578">
        <v>0</v>
      </c>
      <c r="BE356" s="578">
        <v>0</v>
      </c>
      <c r="BF356" s="578">
        <v>0</v>
      </c>
      <c r="BG356" s="578">
        <v>0</v>
      </c>
      <c r="BH356" s="578">
        <v>0</v>
      </c>
      <c r="BI356" s="578">
        <v>0</v>
      </c>
      <c r="BJ356" s="578">
        <v>16787.82</v>
      </c>
      <c r="BK356" s="578">
        <v>0</v>
      </c>
      <c r="BL356" s="578">
        <v>0</v>
      </c>
      <c r="BM356" s="578">
        <v>3304412.91</v>
      </c>
      <c r="BN356" s="578">
        <v>0</v>
      </c>
      <c r="BO356" s="578">
        <v>29175.32</v>
      </c>
      <c r="BP356" s="578">
        <v>39298.559999999998</v>
      </c>
      <c r="BQ356" s="578">
        <v>72638.48</v>
      </c>
      <c r="BR356" s="578">
        <v>0</v>
      </c>
      <c r="BS356" s="578">
        <v>0</v>
      </c>
      <c r="BT356" s="578">
        <v>0</v>
      </c>
      <c r="BU356" s="578">
        <v>0</v>
      </c>
      <c r="BV356" s="578">
        <v>0</v>
      </c>
      <c r="BW356" s="578">
        <v>0</v>
      </c>
      <c r="BX356" s="578">
        <v>0</v>
      </c>
      <c r="BY356" s="578">
        <v>0</v>
      </c>
      <c r="BZ356" s="578">
        <v>0</v>
      </c>
      <c r="CA356" s="578">
        <v>0</v>
      </c>
      <c r="CB356" s="578">
        <v>0</v>
      </c>
      <c r="CC356" s="555">
        <f t="shared" si="52"/>
        <v>16763630.32</v>
      </c>
    </row>
    <row r="357" spans="1:81" s="577" customFormat="1" ht="25.5" customHeight="1">
      <c r="A357" s="574" t="s">
        <v>6860</v>
      </c>
      <c r="B357" s="549" t="s">
        <v>39</v>
      </c>
      <c r="C357" s="550" t="s">
        <v>40</v>
      </c>
      <c r="D357" s="551">
        <v>53030</v>
      </c>
      <c r="E357" s="579" t="s">
        <v>931</v>
      </c>
      <c r="F357" s="552" t="s">
        <v>413</v>
      </c>
      <c r="G357" s="553" t="s">
        <v>414</v>
      </c>
      <c r="H357" s="554">
        <v>285171.59999999998</v>
      </c>
      <c r="I357" s="578">
        <v>1396119.44</v>
      </c>
      <c r="J357" s="578">
        <v>289647.06</v>
      </c>
      <c r="K357" s="578">
        <v>0</v>
      </c>
      <c r="L357" s="578">
        <v>148034.82</v>
      </c>
      <c r="M357" s="578">
        <v>0</v>
      </c>
      <c r="N357" s="578">
        <v>274450</v>
      </c>
      <c r="O357" s="578">
        <v>0</v>
      </c>
      <c r="P357" s="578">
        <v>0</v>
      </c>
      <c r="Q357" s="578">
        <v>1260230.1399999999</v>
      </c>
      <c r="R357" s="578">
        <v>0</v>
      </c>
      <c r="S357" s="578">
        <v>0</v>
      </c>
      <c r="T357" s="578">
        <v>0</v>
      </c>
      <c r="U357" s="578">
        <v>135633.51999999999</v>
      </c>
      <c r="V357" s="578">
        <v>0</v>
      </c>
      <c r="W357" s="578">
        <v>0</v>
      </c>
      <c r="X357" s="578">
        <v>132999</v>
      </c>
      <c r="Y357" s="578">
        <v>153041</v>
      </c>
      <c r="Z357" s="578">
        <v>1898011.08</v>
      </c>
      <c r="AA357" s="578">
        <v>0</v>
      </c>
      <c r="AB357" s="578">
        <v>52881.07</v>
      </c>
      <c r="AC357" s="578">
        <v>0</v>
      </c>
      <c r="AD357" s="578">
        <v>143210.89000000001</v>
      </c>
      <c r="AE357" s="578">
        <v>0</v>
      </c>
      <c r="AF357" s="578">
        <v>0</v>
      </c>
      <c r="AG357" s="578">
        <v>0</v>
      </c>
      <c r="AH357" s="578">
        <v>0</v>
      </c>
      <c r="AI357" s="578">
        <v>24930.73</v>
      </c>
      <c r="AJ357" s="578">
        <v>86572.42</v>
      </c>
      <c r="AK357" s="578">
        <v>0</v>
      </c>
      <c r="AL357" s="578">
        <v>46786.82</v>
      </c>
      <c r="AM357" s="578">
        <v>627885.64</v>
      </c>
      <c r="AN357" s="578">
        <v>20000</v>
      </c>
      <c r="AO357" s="578">
        <v>0</v>
      </c>
      <c r="AP357" s="578">
        <v>97241.58</v>
      </c>
      <c r="AQ357" s="578">
        <v>0</v>
      </c>
      <c r="AR357" s="578">
        <v>22899.26</v>
      </c>
      <c r="AS357" s="578">
        <v>0</v>
      </c>
      <c r="AT357" s="578">
        <v>172121.39</v>
      </c>
      <c r="AU357" s="578">
        <v>546081.93999999994</v>
      </c>
      <c r="AV357" s="578">
        <v>0</v>
      </c>
      <c r="AW357" s="578">
        <v>224383.45</v>
      </c>
      <c r="AX357" s="578">
        <v>0</v>
      </c>
      <c r="AY357" s="578">
        <v>0</v>
      </c>
      <c r="AZ357" s="578">
        <v>0</v>
      </c>
      <c r="BA357" s="578">
        <v>0</v>
      </c>
      <c r="BB357" s="578">
        <v>1599871.2</v>
      </c>
      <c r="BC357" s="578">
        <v>332500</v>
      </c>
      <c r="BD357" s="578">
        <v>15455</v>
      </c>
      <c r="BE357" s="578">
        <v>364657.03</v>
      </c>
      <c r="BF357" s="578">
        <v>0</v>
      </c>
      <c r="BG357" s="578">
        <v>0</v>
      </c>
      <c r="BH357" s="578">
        <v>0</v>
      </c>
      <c r="BI357" s="578">
        <v>0</v>
      </c>
      <c r="BJ357" s="578">
        <v>0</v>
      </c>
      <c r="BK357" s="578">
        <v>23426.22</v>
      </c>
      <c r="BL357" s="578">
        <v>261642.81</v>
      </c>
      <c r="BM357" s="578">
        <v>1039165.42</v>
      </c>
      <c r="BN357" s="578">
        <v>0</v>
      </c>
      <c r="BO357" s="578">
        <v>514942.04</v>
      </c>
      <c r="BP357" s="578">
        <v>191557.45</v>
      </c>
      <c r="BQ357" s="578">
        <v>49968.21</v>
      </c>
      <c r="BR357" s="578">
        <v>56050.06</v>
      </c>
      <c r="BS357" s="578">
        <v>0</v>
      </c>
      <c r="BT357" s="578">
        <v>512105.79</v>
      </c>
      <c r="BU357" s="578">
        <v>237345.02</v>
      </c>
      <c r="BV357" s="578">
        <v>533653</v>
      </c>
      <c r="BW357" s="578">
        <v>0</v>
      </c>
      <c r="BX357" s="578">
        <v>0</v>
      </c>
      <c r="BY357" s="578">
        <v>367530.46</v>
      </c>
      <c r="BZ357" s="578">
        <v>0</v>
      </c>
      <c r="CA357" s="578">
        <v>0</v>
      </c>
      <c r="CB357" s="578">
        <v>381298.58</v>
      </c>
      <c r="CC357" s="555">
        <f t="shared" si="52"/>
        <v>14519501.140000001</v>
      </c>
    </row>
    <row r="358" spans="1:81" s="577" customFormat="1" ht="25.5" customHeight="1">
      <c r="A358" s="574" t="s">
        <v>6860</v>
      </c>
      <c r="B358" s="549" t="s">
        <v>39</v>
      </c>
      <c r="C358" s="550" t="s">
        <v>40</v>
      </c>
      <c r="D358" s="551">
        <v>53030</v>
      </c>
      <c r="E358" s="579" t="s">
        <v>931</v>
      </c>
      <c r="F358" s="552" t="s">
        <v>415</v>
      </c>
      <c r="G358" s="553" t="s">
        <v>416</v>
      </c>
      <c r="H358" s="554">
        <v>433726.48</v>
      </c>
      <c r="I358" s="578">
        <v>0</v>
      </c>
      <c r="J358" s="578">
        <v>0</v>
      </c>
      <c r="K358" s="578">
        <v>0</v>
      </c>
      <c r="L358" s="578">
        <v>0</v>
      </c>
      <c r="M358" s="578">
        <v>0</v>
      </c>
      <c r="N358" s="578">
        <v>0</v>
      </c>
      <c r="O358" s="578">
        <v>0</v>
      </c>
      <c r="P358" s="578">
        <v>0</v>
      </c>
      <c r="Q358" s="578">
        <v>0</v>
      </c>
      <c r="R358" s="578">
        <v>90933.37</v>
      </c>
      <c r="S358" s="578">
        <v>112829.2</v>
      </c>
      <c r="T358" s="578">
        <v>0</v>
      </c>
      <c r="U358" s="578">
        <v>0</v>
      </c>
      <c r="V358" s="578">
        <v>0</v>
      </c>
      <c r="W358" s="578">
        <v>0</v>
      </c>
      <c r="X358" s="578">
        <v>0</v>
      </c>
      <c r="Y358" s="578">
        <v>0</v>
      </c>
      <c r="Z358" s="578">
        <v>1723219.77</v>
      </c>
      <c r="AA358" s="578">
        <v>370984.14</v>
      </c>
      <c r="AB358" s="578">
        <v>0</v>
      </c>
      <c r="AC358" s="578">
        <v>0</v>
      </c>
      <c r="AD358" s="578">
        <v>11196.89</v>
      </c>
      <c r="AE358" s="578">
        <v>0</v>
      </c>
      <c r="AF358" s="578">
        <v>0</v>
      </c>
      <c r="AG358" s="578">
        <v>0</v>
      </c>
      <c r="AH358" s="578">
        <v>0</v>
      </c>
      <c r="AI358" s="578">
        <v>14040.16</v>
      </c>
      <c r="AJ358" s="578">
        <v>492593.78</v>
      </c>
      <c r="AK358" s="578">
        <v>0</v>
      </c>
      <c r="AL358" s="578">
        <v>88517.41</v>
      </c>
      <c r="AM358" s="578">
        <v>0</v>
      </c>
      <c r="AN358" s="578">
        <v>167635.45000000001</v>
      </c>
      <c r="AO358" s="578">
        <v>0</v>
      </c>
      <c r="AP358" s="578">
        <v>65358.879999999997</v>
      </c>
      <c r="AQ358" s="578">
        <v>0</v>
      </c>
      <c r="AR358" s="578">
        <v>24073.72</v>
      </c>
      <c r="AS358" s="578">
        <v>0</v>
      </c>
      <c r="AT358" s="578">
        <v>238268.78</v>
      </c>
      <c r="AU358" s="578">
        <v>562500.30000000005</v>
      </c>
      <c r="AV358" s="578">
        <v>0</v>
      </c>
      <c r="AW358" s="578">
        <v>0</v>
      </c>
      <c r="AX358" s="578">
        <v>0</v>
      </c>
      <c r="AY358" s="578">
        <v>0</v>
      </c>
      <c r="AZ358" s="578">
        <v>0</v>
      </c>
      <c r="BA358" s="578">
        <v>0</v>
      </c>
      <c r="BB358" s="578">
        <v>1287726.5900000001</v>
      </c>
      <c r="BC358" s="578">
        <v>0</v>
      </c>
      <c r="BD358" s="578">
        <v>0</v>
      </c>
      <c r="BE358" s="578">
        <v>0</v>
      </c>
      <c r="BF358" s="578">
        <v>0</v>
      </c>
      <c r="BG358" s="578">
        <v>0</v>
      </c>
      <c r="BH358" s="578">
        <v>0</v>
      </c>
      <c r="BI358" s="578">
        <v>0</v>
      </c>
      <c r="BJ358" s="578">
        <v>5621.93</v>
      </c>
      <c r="BK358" s="578">
        <v>101050.4</v>
      </c>
      <c r="BL358" s="578">
        <v>0</v>
      </c>
      <c r="BM358" s="578">
        <v>21511.69</v>
      </c>
      <c r="BN358" s="578">
        <v>0</v>
      </c>
      <c r="BO358" s="578">
        <v>123625.28</v>
      </c>
      <c r="BP358" s="578">
        <v>0</v>
      </c>
      <c r="BQ358" s="578">
        <v>0</v>
      </c>
      <c r="BR358" s="578">
        <v>123647.59</v>
      </c>
      <c r="BS358" s="578">
        <v>0</v>
      </c>
      <c r="BT358" s="578">
        <v>19108.59</v>
      </c>
      <c r="BU358" s="578">
        <v>0</v>
      </c>
      <c r="BV358" s="578">
        <v>0</v>
      </c>
      <c r="BW358" s="578">
        <v>0</v>
      </c>
      <c r="BX358" s="578">
        <v>0</v>
      </c>
      <c r="BY358" s="578">
        <v>702471.77</v>
      </c>
      <c r="BZ358" s="578">
        <v>0</v>
      </c>
      <c r="CA358" s="578">
        <v>0</v>
      </c>
      <c r="CB358" s="578">
        <v>0</v>
      </c>
      <c r="CC358" s="555">
        <f t="shared" si="52"/>
        <v>6780642.1699999999</v>
      </c>
    </row>
    <row r="359" spans="1:81" s="577" customFormat="1" ht="25.5" customHeight="1">
      <c r="A359" s="574" t="s">
        <v>6860</v>
      </c>
      <c r="B359" s="549" t="s">
        <v>39</v>
      </c>
      <c r="C359" s="550" t="s">
        <v>40</v>
      </c>
      <c r="D359" s="551">
        <v>53030</v>
      </c>
      <c r="E359" s="579" t="s">
        <v>931</v>
      </c>
      <c r="F359" s="552" t="s">
        <v>417</v>
      </c>
      <c r="G359" s="553" t="s">
        <v>418</v>
      </c>
      <c r="H359" s="554">
        <v>373924.42</v>
      </c>
      <c r="I359" s="578">
        <v>0</v>
      </c>
      <c r="J359" s="578">
        <v>0</v>
      </c>
      <c r="K359" s="578">
        <v>0</v>
      </c>
      <c r="L359" s="578">
        <v>0</v>
      </c>
      <c r="M359" s="578">
        <v>0</v>
      </c>
      <c r="N359" s="578">
        <v>0</v>
      </c>
      <c r="O359" s="578">
        <v>0</v>
      </c>
      <c r="P359" s="578">
        <v>0</v>
      </c>
      <c r="Q359" s="578">
        <v>1533.26</v>
      </c>
      <c r="R359" s="578">
        <v>0</v>
      </c>
      <c r="S359" s="578">
        <v>0</v>
      </c>
      <c r="T359" s="578">
        <v>0</v>
      </c>
      <c r="U359" s="578">
        <v>0</v>
      </c>
      <c r="V359" s="578">
        <v>0</v>
      </c>
      <c r="W359" s="578">
        <v>0</v>
      </c>
      <c r="X359" s="578">
        <v>0</v>
      </c>
      <c r="Y359" s="578">
        <v>0</v>
      </c>
      <c r="Z359" s="578">
        <v>218428.45</v>
      </c>
      <c r="AA359" s="578">
        <v>0</v>
      </c>
      <c r="AB359" s="578">
        <v>0</v>
      </c>
      <c r="AC359" s="578">
        <v>0</v>
      </c>
      <c r="AD359" s="578">
        <v>0</v>
      </c>
      <c r="AE359" s="578">
        <v>0</v>
      </c>
      <c r="AF359" s="578">
        <v>0</v>
      </c>
      <c r="AG359" s="578">
        <v>0</v>
      </c>
      <c r="AH359" s="578">
        <v>0</v>
      </c>
      <c r="AI359" s="578">
        <v>9227.83</v>
      </c>
      <c r="AJ359" s="578">
        <v>0</v>
      </c>
      <c r="AK359" s="578">
        <v>0</v>
      </c>
      <c r="AL359" s="578">
        <v>0</v>
      </c>
      <c r="AM359" s="578">
        <v>0</v>
      </c>
      <c r="AN359" s="578">
        <v>0</v>
      </c>
      <c r="AO359" s="578">
        <v>0</v>
      </c>
      <c r="AP359" s="578">
        <v>0</v>
      </c>
      <c r="AQ359" s="578">
        <v>0</v>
      </c>
      <c r="AR359" s="578">
        <v>0</v>
      </c>
      <c r="AS359" s="578">
        <v>0</v>
      </c>
      <c r="AT359" s="578">
        <v>0</v>
      </c>
      <c r="AU359" s="578">
        <v>462175.55</v>
      </c>
      <c r="AV359" s="578">
        <v>0</v>
      </c>
      <c r="AW359" s="578">
        <v>0</v>
      </c>
      <c r="AX359" s="578">
        <v>0</v>
      </c>
      <c r="AY359" s="578">
        <v>0</v>
      </c>
      <c r="AZ359" s="578">
        <v>0</v>
      </c>
      <c r="BA359" s="578">
        <v>0</v>
      </c>
      <c r="BB359" s="578">
        <v>1254123.53</v>
      </c>
      <c r="BC359" s="578">
        <v>159999</v>
      </c>
      <c r="BD359" s="578">
        <v>0</v>
      </c>
      <c r="BE359" s="578">
        <v>0</v>
      </c>
      <c r="BF359" s="578">
        <v>0</v>
      </c>
      <c r="BG359" s="578">
        <v>0</v>
      </c>
      <c r="BH359" s="578">
        <v>0</v>
      </c>
      <c r="BI359" s="578">
        <v>0</v>
      </c>
      <c r="BJ359" s="578">
        <v>0</v>
      </c>
      <c r="BK359" s="578">
        <v>0</v>
      </c>
      <c r="BL359" s="578">
        <v>0</v>
      </c>
      <c r="BM359" s="578">
        <v>656294.13</v>
      </c>
      <c r="BN359" s="578">
        <v>0</v>
      </c>
      <c r="BO359" s="578">
        <v>0</v>
      </c>
      <c r="BP359" s="578">
        <v>0</v>
      </c>
      <c r="BQ359" s="578">
        <v>0</v>
      </c>
      <c r="BR359" s="578">
        <v>0</v>
      </c>
      <c r="BS359" s="578">
        <v>0</v>
      </c>
      <c r="BT359" s="578">
        <v>0</v>
      </c>
      <c r="BU359" s="578">
        <v>0</v>
      </c>
      <c r="BV359" s="578">
        <v>0</v>
      </c>
      <c r="BW359" s="578">
        <v>0</v>
      </c>
      <c r="BX359" s="578">
        <v>0</v>
      </c>
      <c r="BY359" s="578">
        <v>0</v>
      </c>
      <c r="BZ359" s="578">
        <v>0</v>
      </c>
      <c r="CA359" s="578">
        <v>0</v>
      </c>
      <c r="CB359" s="578">
        <v>0</v>
      </c>
      <c r="CC359" s="555">
        <f t="shared" si="52"/>
        <v>3135706.17</v>
      </c>
    </row>
    <row r="360" spans="1:81" s="577" customFormat="1" ht="25.5" customHeight="1">
      <c r="A360" s="574" t="s">
        <v>6860</v>
      </c>
      <c r="B360" s="549" t="s">
        <v>39</v>
      </c>
      <c r="C360" s="550" t="s">
        <v>40</v>
      </c>
      <c r="D360" s="551">
        <v>53030</v>
      </c>
      <c r="E360" s="579" t="s">
        <v>931</v>
      </c>
      <c r="F360" s="552" t="s">
        <v>419</v>
      </c>
      <c r="G360" s="553" t="s">
        <v>420</v>
      </c>
      <c r="H360" s="554">
        <v>0</v>
      </c>
      <c r="I360" s="578">
        <v>0</v>
      </c>
      <c r="J360" s="578">
        <v>0</v>
      </c>
      <c r="K360" s="578">
        <v>0</v>
      </c>
      <c r="L360" s="578">
        <v>0</v>
      </c>
      <c r="M360" s="578">
        <v>0</v>
      </c>
      <c r="N360" s="578">
        <v>0</v>
      </c>
      <c r="O360" s="578">
        <v>361424.99</v>
      </c>
      <c r="P360" s="578">
        <v>0</v>
      </c>
      <c r="Q360" s="578">
        <v>0</v>
      </c>
      <c r="R360" s="578">
        <v>0</v>
      </c>
      <c r="S360" s="578">
        <v>0</v>
      </c>
      <c r="T360" s="578">
        <v>0</v>
      </c>
      <c r="U360" s="578">
        <v>0</v>
      </c>
      <c r="V360" s="578">
        <v>0</v>
      </c>
      <c r="W360" s="578">
        <v>0</v>
      </c>
      <c r="X360" s="578">
        <v>0</v>
      </c>
      <c r="Y360" s="578">
        <v>0</v>
      </c>
      <c r="Z360" s="578">
        <v>0</v>
      </c>
      <c r="AA360" s="578">
        <v>0</v>
      </c>
      <c r="AB360" s="578">
        <v>0</v>
      </c>
      <c r="AC360" s="578">
        <v>0</v>
      </c>
      <c r="AD360" s="578">
        <v>9046.7000000000007</v>
      </c>
      <c r="AE360" s="578">
        <v>0</v>
      </c>
      <c r="AF360" s="578">
        <v>0</v>
      </c>
      <c r="AG360" s="578">
        <v>0</v>
      </c>
      <c r="AH360" s="578">
        <v>0</v>
      </c>
      <c r="AI360" s="578">
        <v>2320.96</v>
      </c>
      <c r="AJ360" s="578">
        <v>0</v>
      </c>
      <c r="AK360" s="578">
        <v>0</v>
      </c>
      <c r="AL360" s="578">
        <v>0</v>
      </c>
      <c r="AM360" s="578">
        <v>0</v>
      </c>
      <c r="AN360" s="578">
        <v>0</v>
      </c>
      <c r="AO360" s="578">
        <v>0</v>
      </c>
      <c r="AP360" s="578">
        <v>0</v>
      </c>
      <c r="AQ360" s="578">
        <v>0</v>
      </c>
      <c r="AR360" s="578">
        <v>0</v>
      </c>
      <c r="AS360" s="578">
        <v>0</v>
      </c>
      <c r="AT360" s="578">
        <v>0</v>
      </c>
      <c r="AU360" s="578">
        <v>26456.82</v>
      </c>
      <c r="AV360" s="578">
        <v>0</v>
      </c>
      <c r="AW360" s="578">
        <v>0</v>
      </c>
      <c r="AX360" s="578">
        <v>0</v>
      </c>
      <c r="AY360" s="578">
        <v>0</v>
      </c>
      <c r="AZ360" s="578">
        <v>0</v>
      </c>
      <c r="BA360" s="578">
        <v>0</v>
      </c>
      <c r="BB360" s="578">
        <v>66904.52</v>
      </c>
      <c r="BC360" s="578">
        <v>36999</v>
      </c>
      <c r="BD360" s="578">
        <v>0</v>
      </c>
      <c r="BE360" s="578">
        <v>0</v>
      </c>
      <c r="BF360" s="578">
        <v>0</v>
      </c>
      <c r="BG360" s="578">
        <v>0</v>
      </c>
      <c r="BH360" s="578">
        <v>0</v>
      </c>
      <c r="BI360" s="578">
        <v>0</v>
      </c>
      <c r="BJ360" s="578">
        <v>0</v>
      </c>
      <c r="BK360" s="578">
        <v>0</v>
      </c>
      <c r="BL360" s="578">
        <v>0</v>
      </c>
      <c r="BM360" s="578">
        <v>8759.8799999999992</v>
      </c>
      <c r="BN360" s="578">
        <v>0</v>
      </c>
      <c r="BO360" s="578">
        <v>0</v>
      </c>
      <c r="BP360" s="578">
        <v>0</v>
      </c>
      <c r="BQ360" s="578">
        <v>0</v>
      </c>
      <c r="BR360" s="578">
        <v>0</v>
      </c>
      <c r="BS360" s="578">
        <v>0</v>
      </c>
      <c r="BT360" s="578">
        <v>0</v>
      </c>
      <c r="BU360" s="578">
        <v>0</v>
      </c>
      <c r="BV360" s="578">
        <v>0</v>
      </c>
      <c r="BW360" s="578">
        <v>0</v>
      </c>
      <c r="BX360" s="578">
        <v>0</v>
      </c>
      <c r="BY360" s="578">
        <v>0</v>
      </c>
      <c r="BZ360" s="578">
        <v>0</v>
      </c>
      <c r="CA360" s="578">
        <v>0</v>
      </c>
      <c r="CB360" s="578">
        <v>0</v>
      </c>
      <c r="CC360" s="555">
        <f t="shared" si="52"/>
        <v>511912.87000000005</v>
      </c>
    </row>
    <row r="361" spans="1:81" s="577" customFormat="1" ht="25.5" customHeight="1">
      <c r="A361" s="574" t="s">
        <v>6860</v>
      </c>
      <c r="B361" s="549" t="s">
        <v>39</v>
      </c>
      <c r="C361" s="550" t="s">
        <v>40</v>
      </c>
      <c r="D361" s="551">
        <v>53030</v>
      </c>
      <c r="E361" s="579" t="s">
        <v>931</v>
      </c>
      <c r="F361" s="552" t="s">
        <v>421</v>
      </c>
      <c r="G361" s="553" t="s">
        <v>422</v>
      </c>
      <c r="H361" s="554">
        <v>0</v>
      </c>
      <c r="I361" s="554">
        <v>10125.799999999999</v>
      </c>
      <c r="J361" s="554">
        <v>0</v>
      </c>
      <c r="K361" s="554">
        <v>0</v>
      </c>
      <c r="L361" s="554">
        <v>0</v>
      </c>
      <c r="M361" s="554">
        <v>0</v>
      </c>
      <c r="N361" s="554">
        <v>0</v>
      </c>
      <c r="O361" s="554">
        <v>0</v>
      </c>
      <c r="P361" s="554">
        <v>0</v>
      </c>
      <c r="Q361" s="554">
        <v>0</v>
      </c>
      <c r="R361" s="554">
        <v>0</v>
      </c>
      <c r="S361" s="554">
        <v>621906.85</v>
      </c>
      <c r="T361" s="554">
        <v>0</v>
      </c>
      <c r="U361" s="554">
        <v>0</v>
      </c>
      <c r="V361" s="554">
        <v>0</v>
      </c>
      <c r="W361" s="554">
        <v>0</v>
      </c>
      <c r="X361" s="554">
        <v>0</v>
      </c>
      <c r="Y361" s="554">
        <v>0</v>
      </c>
      <c r="Z361" s="554">
        <v>0</v>
      </c>
      <c r="AA361" s="554">
        <v>0</v>
      </c>
      <c r="AB361" s="554">
        <v>0</v>
      </c>
      <c r="AC361" s="554">
        <v>0</v>
      </c>
      <c r="AD361" s="554">
        <v>0</v>
      </c>
      <c r="AE361" s="554">
        <v>0</v>
      </c>
      <c r="AF361" s="554">
        <v>0</v>
      </c>
      <c r="AG361" s="554">
        <v>0</v>
      </c>
      <c r="AH361" s="554">
        <v>0</v>
      </c>
      <c r="AI361" s="554">
        <v>0</v>
      </c>
      <c r="AJ361" s="554">
        <v>0</v>
      </c>
      <c r="AK361" s="554">
        <v>0</v>
      </c>
      <c r="AL361" s="554">
        <v>0</v>
      </c>
      <c r="AM361" s="554">
        <v>0</v>
      </c>
      <c r="AN361" s="554">
        <v>0</v>
      </c>
      <c r="AO361" s="554">
        <v>0</v>
      </c>
      <c r="AP361" s="554">
        <v>0</v>
      </c>
      <c r="AQ361" s="554">
        <v>0</v>
      </c>
      <c r="AR361" s="554">
        <v>0</v>
      </c>
      <c r="AS361" s="554">
        <v>0</v>
      </c>
      <c r="AT361" s="554">
        <v>0</v>
      </c>
      <c r="AU361" s="554">
        <v>0</v>
      </c>
      <c r="AV361" s="554">
        <v>0</v>
      </c>
      <c r="AW361" s="554">
        <v>0</v>
      </c>
      <c r="AX361" s="554">
        <v>0</v>
      </c>
      <c r="AY361" s="554">
        <v>0</v>
      </c>
      <c r="AZ361" s="554">
        <v>0</v>
      </c>
      <c r="BA361" s="554">
        <v>0</v>
      </c>
      <c r="BB361" s="554">
        <v>0</v>
      </c>
      <c r="BC361" s="554">
        <v>0</v>
      </c>
      <c r="BD361" s="554">
        <v>0</v>
      </c>
      <c r="BE361" s="554">
        <v>25452.82</v>
      </c>
      <c r="BF361" s="554">
        <v>0</v>
      </c>
      <c r="BG361" s="554">
        <v>0</v>
      </c>
      <c r="BH361" s="554">
        <v>0</v>
      </c>
      <c r="BI361" s="554">
        <v>0</v>
      </c>
      <c r="BJ361" s="554">
        <v>0</v>
      </c>
      <c r="BK361" s="554">
        <v>0</v>
      </c>
      <c r="BL361" s="554">
        <v>0</v>
      </c>
      <c r="BM361" s="554">
        <v>0</v>
      </c>
      <c r="BN361" s="554">
        <v>0</v>
      </c>
      <c r="BO361" s="554">
        <v>0</v>
      </c>
      <c r="BP361" s="554">
        <v>0</v>
      </c>
      <c r="BQ361" s="554">
        <v>0</v>
      </c>
      <c r="BR361" s="554">
        <v>0</v>
      </c>
      <c r="BS361" s="554">
        <v>0</v>
      </c>
      <c r="BT361" s="554">
        <v>0</v>
      </c>
      <c r="BU361" s="554">
        <v>0</v>
      </c>
      <c r="BV361" s="554">
        <v>0</v>
      </c>
      <c r="BW361" s="554">
        <v>0</v>
      </c>
      <c r="BX361" s="554">
        <v>0</v>
      </c>
      <c r="BY361" s="554">
        <v>0</v>
      </c>
      <c r="BZ361" s="554">
        <v>0</v>
      </c>
      <c r="CA361" s="554">
        <v>0</v>
      </c>
      <c r="CB361" s="554">
        <v>0</v>
      </c>
      <c r="CC361" s="555">
        <f t="shared" si="52"/>
        <v>657485.47</v>
      </c>
    </row>
    <row r="362" spans="1:81" s="577" customFormat="1" ht="25.5" customHeight="1">
      <c r="A362" s="574" t="s">
        <v>6860</v>
      </c>
      <c r="B362" s="549" t="s">
        <v>39</v>
      </c>
      <c r="C362" s="550" t="s">
        <v>40</v>
      </c>
      <c r="D362" s="551">
        <v>53030</v>
      </c>
      <c r="E362" s="579" t="s">
        <v>931</v>
      </c>
      <c r="F362" s="552" t="s">
        <v>423</v>
      </c>
      <c r="G362" s="553" t="s">
        <v>424</v>
      </c>
      <c r="H362" s="554">
        <v>39572066.950000003</v>
      </c>
      <c r="I362" s="578">
        <v>0</v>
      </c>
      <c r="J362" s="578">
        <v>3125008.09</v>
      </c>
      <c r="K362" s="578">
        <v>0</v>
      </c>
      <c r="L362" s="578">
        <v>0</v>
      </c>
      <c r="M362" s="578">
        <v>0</v>
      </c>
      <c r="N362" s="578">
        <v>26609781.84</v>
      </c>
      <c r="O362" s="578">
        <v>1992211.97</v>
      </c>
      <c r="P362" s="578">
        <v>16620</v>
      </c>
      <c r="Q362" s="578">
        <v>7425604.7199999997</v>
      </c>
      <c r="R362" s="578">
        <v>95595.28</v>
      </c>
      <c r="S362" s="578">
        <v>578637.96</v>
      </c>
      <c r="T362" s="578">
        <v>3243596.6</v>
      </c>
      <c r="U362" s="578">
        <v>960772.97</v>
      </c>
      <c r="V362" s="578">
        <v>0</v>
      </c>
      <c r="W362" s="578">
        <v>908184.55980000005</v>
      </c>
      <c r="X362" s="578">
        <v>285237.81</v>
      </c>
      <c r="Y362" s="578">
        <v>230948.9</v>
      </c>
      <c r="Z362" s="578">
        <v>41466763.119999997</v>
      </c>
      <c r="AA362" s="578">
        <v>9290473.7100000009</v>
      </c>
      <c r="AB362" s="578">
        <v>474336.47</v>
      </c>
      <c r="AC362" s="578">
        <v>0</v>
      </c>
      <c r="AD362" s="578">
        <v>1651656.21</v>
      </c>
      <c r="AE362" s="578">
        <v>201666.63</v>
      </c>
      <c r="AF362" s="578">
        <v>0</v>
      </c>
      <c r="AG362" s="578">
        <v>0</v>
      </c>
      <c r="AH362" s="578">
        <v>0</v>
      </c>
      <c r="AI362" s="578">
        <v>18548714.690000001</v>
      </c>
      <c r="AJ362" s="578">
        <v>1051586.8600000001</v>
      </c>
      <c r="AK362" s="578">
        <v>66150</v>
      </c>
      <c r="AL362" s="578">
        <v>335984.78</v>
      </c>
      <c r="AM362" s="578">
        <v>2662515.02</v>
      </c>
      <c r="AN362" s="578">
        <v>163835.66</v>
      </c>
      <c r="AO362" s="578">
        <v>236945.55</v>
      </c>
      <c r="AP362" s="578">
        <v>401178.33</v>
      </c>
      <c r="AQ362" s="578">
        <v>576959.68000000005</v>
      </c>
      <c r="AR362" s="578">
        <v>16619.189999999999</v>
      </c>
      <c r="AS362" s="578">
        <v>146768.66</v>
      </c>
      <c r="AT362" s="578">
        <v>2711804.68</v>
      </c>
      <c r="AU362" s="578">
        <v>32685465.16</v>
      </c>
      <c r="AV362" s="578">
        <v>0</v>
      </c>
      <c r="AW362" s="578">
        <v>42905.01</v>
      </c>
      <c r="AX362" s="578">
        <v>0</v>
      </c>
      <c r="AY362" s="578">
        <v>64040.5</v>
      </c>
      <c r="AZ362" s="578">
        <v>305325.99</v>
      </c>
      <c r="BA362" s="578">
        <v>82884.36</v>
      </c>
      <c r="BB362" s="578">
        <v>44665025.649999999</v>
      </c>
      <c r="BC362" s="578">
        <v>271531.96000000002</v>
      </c>
      <c r="BD362" s="578">
        <v>487633.32</v>
      </c>
      <c r="BE362" s="578">
        <v>256254.68</v>
      </c>
      <c r="BF362" s="578">
        <v>0</v>
      </c>
      <c r="BG362" s="578">
        <v>0</v>
      </c>
      <c r="BH362" s="578">
        <v>2832947.44</v>
      </c>
      <c r="BI362" s="578">
        <v>1441798</v>
      </c>
      <c r="BJ362" s="578">
        <v>231448.42</v>
      </c>
      <c r="BK362" s="578">
        <v>383674.93</v>
      </c>
      <c r="BL362" s="578">
        <v>0</v>
      </c>
      <c r="BM362" s="578">
        <v>47255657.420000002</v>
      </c>
      <c r="BN362" s="578">
        <v>0</v>
      </c>
      <c r="BO362" s="578">
        <v>570304.74</v>
      </c>
      <c r="BP362" s="578">
        <v>359747.22</v>
      </c>
      <c r="BQ362" s="578">
        <v>756750.59</v>
      </c>
      <c r="BR362" s="578">
        <v>1022810.41</v>
      </c>
      <c r="BS362" s="578">
        <v>221383.43</v>
      </c>
      <c r="BT362" s="578">
        <v>17402092.809999999</v>
      </c>
      <c r="BU362" s="578">
        <v>55728.46</v>
      </c>
      <c r="BV362" s="578">
        <v>170614.82</v>
      </c>
      <c r="BW362" s="578">
        <v>497193.01</v>
      </c>
      <c r="BX362" s="578">
        <v>0</v>
      </c>
      <c r="BY362" s="578">
        <v>7259057.2199999997</v>
      </c>
      <c r="BZ362" s="578">
        <v>152917.63</v>
      </c>
      <c r="CA362" s="578">
        <v>153037.56</v>
      </c>
      <c r="CB362" s="578">
        <v>20928.04</v>
      </c>
      <c r="CC362" s="555">
        <f t="shared" si="52"/>
        <v>324697385.66980016</v>
      </c>
    </row>
    <row r="363" spans="1:81" s="577" customFormat="1" ht="25.5" customHeight="1">
      <c r="A363" s="574" t="s">
        <v>6860</v>
      </c>
      <c r="B363" s="549" t="s">
        <v>39</v>
      </c>
      <c r="C363" s="550" t="s">
        <v>40</v>
      </c>
      <c r="D363" s="551">
        <v>53030</v>
      </c>
      <c r="E363" s="579" t="s">
        <v>931</v>
      </c>
      <c r="F363" s="552" t="s">
        <v>425</v>
      </c>
      <c r="G363" s="553" t="s">
        <v>426</v>
      </c>
      <c r="H363" s="554">
        <v>2966418.72</v>
      </c>
      <c r="I363" s="578">
        <v>0</v>
      </c>
      <c r="J363" s="578">
        <v>0</v>
      </c>
      <c r="K363" s="578">
        <v>0</v>
      </c>
      <c r="L363" s="578">
        <v>0</v>
      </c>
      <c r="M363" s="578">
        <v>0</v>
      </c>
      <c r="N363" s="578">
        <v>0</v>
      </c>
      <c r="O363" s="578">
        <v>0</v>
      </c>
      <c r="P363" s="578">
        <v>0</v>
      </c>
      <c r="Q363" s="578">
        <v>51960.59</v>
      </c>
      <c r="R363" s="578">
        <v>0</v>
      </c>
      <c r="S363" s="578">
        <v>0</v>
      </c>
      <c r="T363" s="578">
        <v>0</v>
      </c>
      <c r="U363" s="578">
        <v>0</v>
      </c>
      <c r="V363" s="578">
        <v>0</v>
      </c>
      <c r="W363" s="578">
        <v>0</v>
      </c>
      <c r="X363" s="578">
        <v>0</v>
      </c>
      <c r="Y363" s="578">
        <v>0</v>
      </c>
      <c r="Z363" s="578">
        <v>5800326.6399999997</v>
      </c>
      <c r="AA363" s="578">
        <v>0</v>
      </c>
      <c r="AB363" s="578">
        <v>0</v>
      </c>
      <c r="AC363" s="578">
        <v>0</v>
      </c>
      <c r="AD363" s="578">
        <v>0</v>
      </c>
      <c r="AE363" s="578">
        <v>0</v>
      </c>
      <c r="AF363" s="578">
        <v>0</v>
      </c>
      <c r="AG363" s="578">
        <v>0</v>
      </c>
      <c r="AH363" s="578">
        <v>0</v>
      </c>
      <c r="AI363" s="578">
        <v>6489.27</v>
      </c>
      <c r="AJ363" s="578">
        <v>0</v>
      </c>
      <c r="AK363" s="578">
        <v>367.16</v>
      </c>
      <c r="AL363" s="578">
        <v>0</v>
      </c>
      <c r="AM363" s="578">
        <v>0</v>
      </c>
      <c r="AN363" s="578">
        <v>0</v>
      </c>
      <c r="AO363" s="578">
        <v>0</v>
      </c>
      <c r="AP363" s="578">
        <v>0</v>
      </c>
      <c r="AQ363" s="578">
        <v>8168.49</v>
      </c>
      <c r="AR363" s="578">
        <v>0</v>
      </c>
      <c r="AS363" s="578">
        <v>0</v>
      </c>
      <c r="AT363" s="578">
        <v>5076.63</v>
      </c>
      <c r="AU363" s="578">
        <v>996426.08</v>
      </c>
      <c r="AV363" s="578">
        <v>0</v>
      </c>
      <c r="AW363" s="578">
        <v>0</v>
      </c>
      <c r="AX363" s="578">
        <v>0</v>
      </c>
      <c r="AY363" s="578">
        <v>0</v>
      </c>
      <c r="AZ363" s="578">
        <v>0</v>
      </c>
      <c r="BA363" s="578">
        <v>0</v>
      </c>
      <c r="BB363" s="578">
        <v>1697256.98</v>
      </c>
      <c r="BC363" s="578">
        <v>0</v>
      </c>
      <c r="BD363" s="578">
        <v>0</v>
      </c>
      <c r="BE363" s="578">
        <v>0</v>
      </c>
      <c r="BF363" s="578">
        <v>0</v>
      </c>
      <c r="BG363" s="578">
        <v>0</v>
      </c>
      <c r="BH363" s="578">
        <v>0</v>
      </c>
      <c r="BI363" s="578">
        <v>0</v>
      </c>
      <c r="BJ363" s="578">
        <v>0</v>
      </c>
      <c r="BK363" s="578">
        <v>0</v>
      </c>
      <c r="BL363" s="578">
        <v>0</v>
      </c>
      <c r="BM363" s="578">
        <v>3373555.58</v>
      </c>
      <c r="BN363" s="578">
        <v>0</v>
      </c>
      <c r="BO363" s="578">
        <v>0</v>
      </c>
      <c r="BP363" s="578">
        <v>0</v>
      </c>
      <c r="BQ363" s="578">
        <v>0</v>
      </c>
      <c r="BR363" s="578">
        <v>0</v>
      </c>
      <c r="BS363" s="578">
        <v>0</v>
      </c>
      <c r="BT363" s="578">
        <v>0</v>
      </c>
      <c r="BU363" s="578">
        <v>0</v>
      </c>
      <c r="BV363" s="578">
        <v>0</v>
      </c>
      <c r="BW363" s="578">
        <v>0</v>
      </c>
      <c r="BX363" s="578">
        <v>0</v>
      </c>
      <c r="BY363" s="578">
        <v>38194.42</v>
      </c>
      <c r="BZ363" s="578">
        <v>0</v>
      </c>
      <c r="CA363" s="578">
        <v>0</v>
      </c>
      <c r="CB363" s="578">
        <v>0</v>
      </c>
      <c r="CC363" s="555">
        <f t="shared" si="52"/>
        <v>14944240.560000001</v>
      </c>
    </row>
    <row r="364" spans="1:81" s="577" customFormat="1" ht="25.5" customHeight="1">
      <c r="A364" s="574" t="s">
        <v>6860</v>
      </c>
      <c r="B364" s="549" t="s">
        <v>39</v>
      </c>
      <c r="C364" s="550" t="s">
        <v>40</v>
      </c>
      <c r="D364" s="551"/>
      <c r="E364" s="579"/>
      <c r="F364" s="552" t="s">
        <v>826</v>
      </c>
      <c r="G364" s="553" t="s">
        <v>827</v>
      </c>
      <c r="H364" s="554">
        <v>0</v>
      </c>
      <c r="I364" s="554">
        <v>0</v>
      </c>
      <c r="J364" s="554">
        <v>0</v>
      </c>
      <c r="K364" s="554">
        <v>0</v>
      </c>
      <c r="L364" s="554">
        <v>0</v>
      </c>
      <c r="M364" s="554">
        <v>0</v>
      </c>
      <c r="N364" s="554">
        <v>99998</v>
      </c>
      <c r="O364" s="554">
        <v>0</v>
      </c>
      <c r="P364" s="554">
        <v>0</v>
      </c>
      <c r="Q364" s="554">
        <v>0</v>
      </c>
      <c r="R364" s="554">
        <v>0</v>
      </c>
      <c r="S364" s="554">
        <v>0</v>
      </c>
      <c r="T364" s="554">
        <v>0</v>
      </c>
      <c r="U364" s="554">
        <v>0</v>
      </c>
      <c r="V364" s="554">
        <v>0</v>
      </c>
      <c r="W364" s="554">
        <v>0</v>
      </c>
      <c r="X364" s="554">
        <v>0</v>
      </c>
      <c r="Y364" s="554">
        <v>0</v>
      </c>
      <c r="Z364" s="554">
        <v>102831.03999999999</v>
      </c>
      <c r="AA364" s="554">
        <v>0</v>
      </c>
      <c r="AB364" s="554">
        <v>0</v>
      </c>
      <c r="AC364" s="554">
        <v>0</v>
      </c>
      <c r="AD364" s="554">
        <v>0</v>
      </c>
      <c r="AE364" s="554">
        <v>0</v>
      </c>
      <c r="AF364" s="554">
        <v>0</v>
      </c>
      <c r="AG364" s="554">
        <v>0</v>
      </c>
      <c r="AH364" s="554">
        <v>0</v>
      </c>
      <c r="AI364" s="554">
        <v>616823.93000000005</v>
      </c>
      <c r="AJ364" s="554">
        <v>0</v>
      </c>
      <c r="AK364" s="554">
        <v>0</v>
      </c>
      <c r="AL364" s="554">
        <v>0</v>
      </c>
      <c r="AM364" s="554">
        <v>0</v>
      </c>
      <c r="AN364" s="554">
        <v>0</v>
      </c>
      <c r="AO364" s="554">
        <v>0</v>
      </c>
      <c r="AP364" s="554">
        <v>0</v>
      </c>
      <c r="AQ364" s="554">
        <v>0</v>
      </c>
      <c r="AR364" s="554">
        <v>0</v>
      </c>
      <c r="AS364" s="554">
        <v>0</v>
      </c>
      <c r="AT364" s="554">
        <v>0</v>
      </c>
      <c r="AU364" s="554">
        <v>13877.8</v>
      </c>
      <c r="AV364" s="554">
        <v>0</v>
      </c>
      <c r="AW364" s="554">
        <v>0</v>
      </c>
      <c r="AX364" s="554">
        <v>0</v>
      </c>
      <c r="AY364" s="554">
        <v>0</v>
      </c>
      <c r="AZ364" s="554">
        <v>0</v>
      </c>
      <c r="BA364" s="554">
        <v>0</v>
      </c>
      <c r="BB364" s="554">
        <v>664075.02</v>
      </c>
      <c r="BC364" s="554">
        <v>0</v>
      </c>
      <c r="BD364" s="554">
        <v>0</v>
      </c>
      <c r="BE364" s="554">
        <v>0</v>
      </c>
      <c r="BF364" s="554">
        <v>0</v>
      </c>
      <c r="BG364" s="554">
        <v>0</v>
      </c>
      <c r="BH364" s="554">
        <v>0</v>
      </c>
      <c r="BI364" s="554">
        <v>0</v>
      </c>
      <c r="BJ364" s="554">
        <v>0</v>
      </c>
      <c r="BK364" s="554">
        <v>0</v>
      </c>
      <c r="BL364" s="554">
        <v>0</v>
      </c>
      <c r="BM364" s="554">
        <v>704262.88</v>
      </c>
      <c r="BN364" s="554">
        <v>0</v>
      </c>
      <c r="BO364" s="554">
        <v>0</v>
      </c>
      <c r="BP364" s="554">
        <v>0</v>
      </c>
      <c r="BQ364" s="554">
        <v>0</v>
      </c>
      <c r="BR364" s="554">
        <v>0</v>
      </c>
      <c r="BS364" s="554">
        <v>0</v>
      </c>
      <c r="BT364" s="554">
        <v>0</v>
      </c>
      <c r="BU364" s="554">
        <v>0</v>
      </c>
      <c r="BV364" s="554">
        <v>0</v>
      </c>
      <c r="BW364" s="554">
        <v>0</v>
      </c>
      <c r="BX364" s="554">
        <v>0</v>
      </c>
      <c r="BY364" s="554">
        <v>0</v>
      </c>
      <c r="BZ364" s="554">
        <v>0</v>
      </c>
      <c r="CA364" s="554">
        <v>0</v>
      </c>
      <c r="CB364" s="554">
        <v>0</v>
      </c>
      <c r="CC364" s="555">
        <f t="shared" si="52"/>
        <v>2201868.67</v>
      </c>
    </row>
    <row r="365" spans="1:81" s="577" customFormat="1" ht="25.5" customHeight="1">
      <c r="A365" s="574" t="s">
        <v>6860</v>
      </c>
      <c r="B365" s="549" t="s">
        <v>39</v>
      </c>
      <c r="C365" s="550" t="s">
        <v>40</v>
      </c>
      <c r="D365" s="551">
        <v>53030</v>
      </c>
      <c r="E365" s="579" t="s">
        <v>931</v>
      </c>
      <c r="F365" s="552" t="s">
        <v>427</v>
      </c>
      <c r="G365" s="553" t="s">
        <v>428</v>
      </c>
      <c r="H365" s="554">
        <v>528314.30000000005</v>
      </c>
      <c r="I365" s="578">
        <v>0</v>
      </c>
      <c r="J365" s="578">
        <v>0</v>
      </c>
      <c r="K365" s="578">
        <v>0</v>
      </c>
      <c r="L365" s="578">
        <v>0</v>
      </c>
      <c r="M365" s="578">
        <v>0</v>
      </c>
      <c r="N365" s="578">
        <v>0</v>
      </c>
      <c r="O365" s="578">
        <v>0</v>
      </c>
      <c r="P365" s="578">
        <v>0</v>
      </c>
      <c r="Q365" s="578">
        <v>216.93</v>
      </c>
      <c r="R365" s="578">
        <v>0</v>
      </c>
      <c r="S365" s="578">
        <v>0</v>
      </c>
      <c r="T365" s="578">
        <v>0</v>
      </c>
      <c r="U365" s="578">
        <v>0</v>
      </c>
      <c r="V365" s="578">
        <v>0</v>
      </c>
      <c r="W365" s="578">
        <v>4776.3999999999996</v>
      </c>
      <c r="X365" s="578">
        <v>0</v>
      </c>
      <c r="Y365" s="578">
        <v>0</v>
      </c>
      <c r="Z365" s="578">
        <v>230555.69</v>
      </c>
      <c r="AA365" s="578">
        <v>2961.73</v>
      </c>
      <c r="AB365" s="578">
        <v>0</v>
      </c>
      <c r="AC365" s="578">
        <v>0</v>
      </c>
      <c r="AD365" s="578">
        <v>0</v>
      </c>
      <c r="AE365" s="578">
        <v>0</v>
      </c>
      <c r="AF365" s="578">
        <v>0</v>
      </c>
      <c r="AG365" s="578">
        <v>0</v>
      </c>
      <c r="AH365" s="578">
        <v>0</v>
      </c>
      <c r="AI365" s="578">
        <v>30852.6</v>
      </c>
      <c r="AJ365" s="578">
        <v>0</v>
      </c>
      <c r="AK365" s="578">
        <v>0</v>
      </c>
      <c r="AL365" s="578">
        <v>0</v>
      </c>
      <c r="AM365" s="578">
        <v>0</v>
      </c>
      <c r="AN365" s="578">
        <v>0</v>
      </c>
      <c r="AO365" s="578">
        <v>0</v>
      </c>
      <c r="AP365" s="578">
        <v>0</v>
      </c>
      <c r="AQ365" s="578">
        <v>0</v>
      </c>
      <c r="AR365" s="578">
        <v>0</v>
      </c>
      <c r="AS365" s="578">
        <v>76940.69</v>
      </c>
      <c r="AT365" s="578">
        <v>61775.1</v>
      </c>
      <c r="AU365" s="578">
        <v>2866818.32</v>
      </c>
      <c r="AV365" s="578">
        <v>0</v>
      </c>
      <c r="AW365" s="578">
        <v>0</v>
      </c>
      <c r="AX365" s="578">
        <v>2352.44</v>
      </c>
      <c r="AY365" s="578">
        <v>0</v>
      </c>
      <c r="AZ365" s="578">
        <v>0</v>
      </c>
      <c r="BA365" s="578">
        <v>0</v>
      </c>
      <c r="BB365" s="578">
        <v>299002.74</v>
      </c>
      <c r="BC365" s="578">
        <v>149999</v>
      </c>
      <c r="BD365" s="578">
        <v>0</v>
      </c>
      <c r="BE365" s="578">
        <v>0</v>
      </c>
      <c r="BF365" s="578">
        <v>0</v>
      </c>
      <c r="BG365" s="578">
        <v>0</v>
      </c>
      <c r="BH365" s="578">
        <v>0</v>
      </c>
      <c r="BI365" s="578">
        <v>0</v>
      </c>
      <c r="BJ365" s="578">
        <v>0</v>
      </c>
      <c r="BK365" s="578">
        <v>0</v>
      </c>
      <c r="BL365" s="578">
        <v>0</v>
      </c>
      <c r="BM365" s="578">
        <v>515196.49</v>
      </c>
      <c r="BN365" s="578">
        <v>0</v>
      </c>
      <c r="BO365" s="578">
        <v>0</v>
      </c>
      <c r="BP365" s="578">
        <v>0</v>
      </c>
      <c r="BQ365" s="578">
        <v>0</v>
      </c>
      <c r="BR365" s="578">
        <v>0</v>
      </c>
      <c r="BS365" s="578">
        <v>0</v>
      </c>
      <c r="BT365" s="578">
        <v>131552.51999999999</v>
      </c>
      <c r="BU365" s="578">
        <v>0</v>
      </c>
      <c r="BV365" s="578">
        <v>0</v>
      </c>
      <c r="BW365" s="578">
        <v>0</v>
      </c>
      <c r="BX365" s="578">
        <v>0</v>
      </c>
      <c r="BY365" s="578">
        <v>0</v>
      </c>
      <c r="BZ365" s="578">
        <v>0</v>
      </c>
      <c r="CA365" s="578">
        <v>0</v>
      </c>
      <c r="CB365" s="578">
        <v>0</v>
      </c>
      <c r="CC365" s="555">
        <f t="shared" si="52"/>
        <v>4901314.9499999993</v>
      </c>
    </row>
    <row r="366" spans="1:81" s="577" customFormat="1" ht="25.5" customHeight="1">
      <c r="A366" s="574" t="s">
        <v>6860</v>
      </c>
      <c r="B366" s="549" t="s">
        <v>39</v>
      </c>
      <c r="C366" s="550" t="s">
        <v>40</v>
      </c>
      <c r="D366" s="551"/>
      <c r="E366" s="579"/>
      <c r="F366" s="552" t="s">
        <v>828</v>
      </c>
      <c r="G366" s="553" t="s">
        <v>829</v>
      </c>
      <c r="H366" s="554">
        <v>0</v>
      </c>
      <c r="I366" s="554">
        <v>0</v>
      </c>
      <c r="J366" s="554">
        <v>0</v>
      </c>
      <c r="K366" s="554">
        <v>0</v>
      </c>
      <c r="L366" s="554">
        <v>0</v>
      </c>
      <c r="M366" s="554">
        <v>0</v>
      </c>
      <c r="N366" s="554">
        <v>0</v>
      </c>
      <c r="O366" s="554">
        <v>0</v>
      </c>
      <c r="P366" s="554">
        <v>0</v>
      </c>
      <c r="Q366" s="554">
        <v>0</v>
      </c>
      <c r="R366" s="554">
        <v>0</v>
      </c>
      <c r="S366" s="554">
        <v>0</v>
      </c>
      <c r="T366" s="554">
        <v>0</v>
      </c>
      <c r="U366" s="554">
        <v>0</v>
      </c>
      <c r="V366" s="554">
        <v>0</v>
      </c>
      <c r="W366" s="554">
        <v>0</v>
      </c>
      <c r="X366" s="554">
        <v>0</v>
      </c>
      <c r="Y366" s="554">
        <v>0</v>
      </c>
      <c r="Z366" s="554">
        <v>0</v>
      </c>
      <c r="AA366" s="554">
        <v>0</v>
      </c>
      <c r="AB366" s="554">
        <v>0</v>
      </c>
      <c r="AC366" s="554">
        <v>0</v>
      </c>
      <c r="AD366" s="554">
        <v>0</v>
      </c>
      <c r="AE366" s="554">
        <v>0</v>
      </c>
      <c r="AF366" s="554">
        <v>0</v>
      </c>
      <c r="AG366" s="554">
        <v>0</v>
      </c>
      <c r="AH366" s="554">
        <v>0</v>
      </c>
      <c r="AI366" s="554">
        <v>0</v>
      </c>
      <c r="AJ366" s="554">
        <v>0</v>
      </c>
      <c r="AK366" s="554">
        <v>0</v>
      </c>
      <c r="AL366" s="554">
        <v>0</v>
      </c>
      <c r="AM366" s="554">
        <v>0</v>
      </c>
      <c r="AN366" s="554">
        <v>0</v>
      </c>
      <c r="AO366" s="554">
        <v>0</v>
      </c>
      <c r="AP366" s="554">
        <v>0</v>
      </c>
      <c r="AQ366" s="554">
        <v>0</v>
      </c>
      <c r="AR366" s="554">
        <v>0</v>
      </c>
      <c r="AS366" s="554">
        <v>0</v>
      </c>
      <c r="AT366" s="554">
        <v>0</v>
      </c>
      <c r="AU366" s="554">
        <v>60990.33</v>
      </c>
      <c r="AV366" s="554">
        <v>0</v>
      </c>
      <c r="AW366" s="554">
        <v>0</v>
      </c>
      <c r="AX366" s="554">
        <v>0</v>
      </c>
      <c r="AY366" s="554">
        <v>0</v>
      </c>
      <c r="AZ366" s="554">
        <v>0</v>
      </c>
      <c r="BA366" s="554">
        <v>0</v>
      </c>
      <c r="BB366" s="554">
        <v>130045.29</v>
      </c>
      <c r="BC366" s="554">
        <v>0</v>
      </c>
      <c r="BD366" s="554">
        <v>0</v>
      </c>
      <c r="BE366" s="554">
        <v>0</v>
      </c>
      <c r="BF366" s="554">
        <v>0</v>
      </c>
      <c r="BG366" s="554">
        <v>0</v>
      </c>
      <c r="BH366" s="554">
        <v>0</v>
      </c>
      <c r="BI366" s="554">
        <v>0</v>
      </c>
      <c r="BJ366" s="554">
        <v>0</v>
      </c>
      <c r="BK366" s="554">
        <v>0</v>
      </c>
      <c r="BL366" s="554">
        <v>0</v>
      </c>
      <c r="BM366" s="554">
        <v>0</v>
      </c>
      <c r="BN366" s="554">
        <v>0</v>
      </c>
      <c r="BO366" s="554">
        <v>0</v>
      </c>
      <c r="BP366" s="554">
        <v>0</v>
      </c>
      <c r="BQ366" s="554">
        <v>0</v>
      </c>
      <c r="BR366" s="554">
        <v>0</v>
      </c>
      <c r="BS366" s="554">
        <v>0</v>
      </c>
      <c r="BT366" s="554">
        <v>0</v>
      </c>
      <c r="BU366" s="554">
        <v>0</v>
      </c>
      <c r="BV366" s="554">
        <v>0</v>
      </c>
      <c r="BW366" s="554">
        <v>0</v>
      </c>
      <c r="BX366" s="554">
        <v>0</v>
      </c>
      <c r="BY366" s="554">
        <v>0</v>
      </c>
      <c r="BZ366" s="554">
        <v>0</v>
      </c>
      <c r="CA366" s="554">
        <v>0</v>
      </c>
      <c r="CB366" s="554">
        <v>0</v>
      </c>
      <c r="CC366" s="555">
        <f t="shared" si="52"/>
        <v>191035.62</v>
      </c>
    </row>
    <row r="367" spans="1:81" s="577" customFormat="1" ht="25.5" customHeight="1">
      <c r="A367" s="574" t="s">
        <v>6860</v>
      </c>
      <c r="B367" s="549" t="s">
        <v>39</v>
      </c>
      <c r="C367" s="550" t="s">
        <v>40</v>
      </c>
      <c r="D367" s="551"/>
      <c r="E367" s="579"/>
      <c r="F367" s="552" t="s">
        <v>830</v>
      </c>
      <c r="G367" s="553" t="s">
        <v>831</v>
      </c>
      <c r="H367" s="593">
        <v>0</v>
      </c>
      <c r="I367" s="593">
        <v>0</v>
      </c>
      <c r="J367" s="593">
        <v>0</v>
      </c>
      <c r="K367" s="593">
        <v>0</v>
      </c>
      <c r="L367" s="593">
        <v>0</v>
      </c>
      <c r="M367" s="593">
        <v>0</v>
      </c>
      <c r="N367" s="593">
        <v>0</v>
      </c>
      <c r="O367" s="593">
        <v>0</v>
      </c>
      <c r="P367" s="593">
        <v>0</v>
      </c>
      <c r="Q367" s="593">
        <v>0</v>
      </c>
      <c r="R367" s="593">
        <v>0</v>
      </c>
      <c r="S367" s="593">
        <v>0</v>
      </c>
      <c r="T367" s="593">
        <v>0</v>
      </c>
      <c r="U367" s="593">
        <v>0</v>
      </c>
      <c r="V367" s="593">
        <v>0</v>
      </c>
      <c r="W367" s="593">
        <v>0</v>
      </c>
      <c r="X367" s="593">
        <v>0</v>
      </c>
      <c r="Y367" s="593">
        <v>0</v>
      </c>
      <c r="Z367" s="593">
        <v>0</v>
      </c>
      <c r="AA367" s="593">
        <v>0</v>
      </c>
      <c r="AB367" s="593">
        <v>0</v>
      </c>
      <c r="AC367" s="593">
        <v>0</v>
      </c>
      <c r="AD367" s="593">
        <v>0</v>
      </c>
      <c r="AE367" s="593">
        <v>0</v>
      </c>
      <c r="AF367" s="593">
        <v>0</v>
      </c>
      <c r="AG367" s="593">
        <v>0</v>
      </c>
      <c r="AH367" s="593">
        <v>0</v>
      </c>
      <c r="AI367" s="593">
        <v>0</v>
      </c>
      <c r="AJ367" s="593">
        <v>0</v>
      </c>
      <c r="AK367" s="593">
        <v>0</v>
      </c>
      <c r="AL367" s="593">
        <v>0</v>
      </c>
      <c r="AM367" s="593">
        <v>0</v>
      </c>
      <c r="AN367" s="593">
        <v>0</v>
      </c>
      <c r="AO367" s="593">
        <v>0</v>
      </c>
      <c r="AP367" s="593">
        <v>0</v>
      </c>
      <c r="AQ367" s="593">
        <v>0</v>
      </c>
      <c r="AR367" s="593">
        <v>0</v>
      </c>
      <c r="AS367" s="593">
        <v>0</v>
      </c>
      <c r="AT367" s="593">
        <v>0</v>
      </c>
      <c r="AU367" s="593">
        <v>0</v>
      </c>
      <c r="AV367" s="593">
        <v>0</v>
      </c>
      <c r="AW367" s="593">
        <v>0</v>
      </c>
      <c r="AX367" s="593">
        <v>0</v>
      </c>
      <c r="AY367" s="593">
        <v>0</v>
      </c>
      <c r="AZ367" s="593">
        <v>0</v>
      </c>
      <c r="BA367" s="593">
        <v>0</v>
      </c>
      <c r="BB367" s="593">
        <v>0</v>
      </c>
      <c r="BC367" s="593">
        <v>0</v>
      </c>
      <c r="BD367" s="593">
        <v>0</v>
      </c>
      <c r="BE367" s="593">
        <v>0</v>
      </c>
      <c r="BF367" s="593">
        <v>0</v>
      </c>
      <c r="BG367" s="593">
        <v>0</v>
      </c>
      <c r="BH367" s="593">
        <v>0</v>
      </c>
      <c r="BI367" s="593">
        <v>0</v>
      </c>
      <c r="BJ367" s="593">
        <v>0</v>
      </c>
      <c r="BK367" s="593">
        <v>0</v>
      </c>
      <c r="BL367" s="593">
        <v>0</v>
      </c>
      <c r="BM367" s="593">
        <v>0</v>
      </c>
      <c r="BN367" s="593">
        <v>0</v>
      </c>
      <c r="BO367" s="593">
        <v>0</v>
      </c>
      <c r="BP367" s="593">
        <v>0</v>
      </c>
      <c r="BQ367" s="593">
        <v>0</v>
      </c>
      <c r="BR367" s="593">
        <v>0</v>
      </c>
      <c r="BS367" s="593">
        <v>0</v>
      </c>
      <c r="BT367" s="593">
        <v>0</v>
      </c>
      <c r="BU367" s="593">
        <v>0</v>
      </c>
      <c r="BV367" s="593">
        <v>0</v>
      </c>
      <c r="BW367" s="593">
        <v>0</v>
      </c>
      <c r="BX367" s="593">
        <v>0</v>
      </c>
      <c r="BY367" s="593">
        <v>0</v>
      </c>
      <c r="BZ367" s="593">
        <v>0</v>
      </c>
      <c r="CA367" s="593">
        <v>0</v>
      </c>
      <c r="CB367" s="593">
        <v>0</v>
      </c>
      <c r="CC367" s="555">
        <f t="shared" si="52"/>
        <v>0</v>
      </c>
    </row>
    <row r="368" spans="1:81" s="577" customFormat="1" ht="25.5" customHeight="1">
      <c r="A368" s="574" t="s">
        <v>6860</v>
      </c>
      <c r="B368" s="549" t="s">
        <v>39</v>
      </c>
      <c r="C368" s="550" t="s">
        <v>40</v>
      </c>
      <c r="D368" s="551"/>
      <c r="E368" s="579"/>
      <c r="F368" s="552" t="s">
        <v>832</v>
      </c>
      <c r="G368" s="553" t="s">
        <v>833</v>
      </c>
      <c r="H368" s="593">
        <v>0</v>
      </c>
      <c r="I368" s="593">
        <v>0</v>
      </c>
      <c r="J368" s="593">
        <v>0</v>
      </c>
      <c r="K368" s="593">
        <v>0</v>
      </c>
      <c r="L368" s="593">
        <v>0</v>
      </c>
      <c r="M368" s="593">
        <v>0</v>
      </c>
      <c r="N368" s="593">
        <v>0</v>
      </c>
      <c r="O368" s="593">
        <v>0</v>
      </c>
      <c r="P368" s="593">
        <v>0</v>
      </c>
      <c r="Q368" s="593">
        <v>0</v>
      </c>
      <c r="R368" s="593">
        <v>0</v>
      </c>
      <c r="S368" s="593">
        <v>0</v>
      </c>
      <c r="T368" s="593">
        <v>0</v>
      </c>
      <c r="U368" s="593">
        <v>0</v>
      </c>
      <c r="V368" s="593">
        <v>0</v>
      </c>
      <c r="W368" s="593">
        <v>0</v>
      </c>
      <c r="X368" s="593">
        <v>0</v>
      </c>
      <c r="Y368" s="593">
        <v>0</v>
      </c>
      <c r="Z368" s="593">
        <v>0</v>
      </c>
      <c r="AA368" s="593">
        <v>0</v>
      </c>
      <c r="AB368" s="593">
        <v>0</v>
      </c>
      <c r="AC368" s="593">
        <v>0</v>
      </c>
      <c r="AD368" s="593">
        <v>0</v>
      </c>
      <c r="AE368" s="593">
        <v>0</v>
      </c>
      <c r="AF368" s="593">
        <v>0</v>
      </c>
      <c r="AG368" s="593">
        <v>0</v>
      </c>
      <c r="AH368" s="593">
        <v>0</v>
      </c>
      <c r="AI368" s="593">
        <v>0</v>
      </c>
      <c r="AJ368" s="593">
        <v>0</v>
      </c>
      <c r="AK368" s="593">
        <v>0</v>
      </c>
      <c r="AL368" s="593">
        <v>0</v>
      </c>
      <c r="AM368" s="593">
        <v>0</v>
      </c>
      <c r="AN368" s="593">
        <v>0</v>
      </c>
      <c r="AO368" s="593">
        <v>0</v>
      </c>
      <c r="AP368" s="593">
        <v>0</v>
      </c>
      <c r="AQ368" s="593">
        <v>0</v>
      </c>
      <c r="AR368" s="593">
        <v>0</v>
      </c>
      <c r="AS368" s="593">
        <v>0</v>
      </c>
      <c r="AT368" s="593">
        <v>0</v>
      </c>
      <c r="AU368" s="593">
        <v>0</v>
      </c>
      <c r="AV368" s="593">
        <v>0</v>
      </c>
      <c r="AW368" s="593">
        <v>0</v>
      </c>
      <c r="AX368" s="593">
        <v>0</v>
      </c>
      <c r="AY368" s="593">
        <v>0</v>
      </c>
      <c r="AZ368" s="593">
        <v>0</v>
      </c>
      <c r="BA368" s="593">
        <v>0</v>
      </c>
      <c r="BB368" s="593">
        <v>0</v>
      </c>
      <c r="BC368" s="593">
        <v>0</v>
      </c>
      <c r="BD368" s="593">
        <v>0</v>
      </c>
      <c r="BE368" s="593">
        <v>0</v>
      </c>
      <c r="BF368" s="593">
        <v>0</v>
      </c>
      <c r="BG368" s="593">
        <v>0</v>
      </c>
      <c r="BH368" s="593">
        <v>0</v>
      </c>
      <c r="BI368" s="593">
        <v>0</v>
      </c>
      <c r="BJ368" s="593">
        <v>0</v>
      </c>
      <c r="BK368" s="593">
        <v>0</v>
      </c>
      <c r="BL368" s="593">
        <v>0</v>
      </c>
      <c r="BM368" s="593">
        <v>0</v>
      </c>
      <c r="BN368" s="593">
        <v>0</v>
      </c>
      <c r="BO368" s="593">
        <v>0</v>
      </c>
      <c r="BP368" s="593">
        <v>0</v>
      </c>
      <c r="BQ368" s="593">
        <v>0</v>
      </c>
      <c r="BR368" s="593">
        <v>0</v>
      </c>
      <c r="BS368" s="593">
        <v>0</v>
      </c>
      <c r="BT368" s="593">
        <v>0</v>
      </c>
      <c r="BU368" s="593">
        <v>0</v>
      </c>
      <c r="BV368" s="593">
        <v>0</v>
      </c>
      <c r="BW368" s="593">
        <v>0</v>
      </c>
      <c r="BX368" s="593">
        <v>0</v>
      </c>
      <c r="BY368" s="593">
        <v>0</v>
      </c>
      <c r="BZ368" s="593">
        <v>0</v>
      </c>
      <c r="CA368" s="593">
        <v>0</v>
      </c>
      <c r="CB368" s="593">
        <v>0</v>
      </c>
      <c r="CC368" s="555">
        <f t="shared" si="52"/>
        <v>0</v>
      </c>
    </row>
    <row r="369" spans="1:81" s="577" customFormat="1" ht="25.5" customHeight="1">
      <c r="A369" s="574" t="s">
        <v>6860</v>
      </c>
      <c r="B369" s="549" t="s">
        <v>39</v>
      </c>
      <c r="C369" s="550" t="s">
        <v>40</v>
      </c>
      <c r="D369" s="551">
        <v>53030</v>
      </c>
      <c r="E369" s="579" t="s">
        <v>931</v>
      </c>
      <c r="F369" s="552" t="s">
        <v>429</v>
      </c>
      <c r="G369" s="553" t="s">
        <v>430</v>
      </c>
      <c r="H369" s="554">
        <v>423344.24</v>
      </c>
      <c r="I369" s="578">
        <v>0</v>
      </c>
      <c r="J369" s="578">
        <v>0</v>
      </c>
      <c r="K369" s="578">
        <v>0</v>
      </c>
      <c r="L369" s="578">
        <v>0</v>
      </c>
      <c r="M369" s="578">
        <v>0</v>
      </c>
      <c r="N369" s="578">
        <v>0</v>
      </c>
      <c r="O369" s="578">
        <v>0</v>
      </c>
      <c r="P369" s="578">
        <v>0</v>
      </c>
      <c r="Q369" s="578">
        <v>0</v>
      </c>
      <c r="R369" s="578">
        <v>0</v>
      </c>
      <c r="S369" s="578">
        <v>0</v>
      </c>
      <c r="T369" s="578">
        <v>0</v>
      </c>
      <c r="U369" s="578">
        <v>0</v>
      </c>
      <c r="V369" s="578">
        <v>0</v>
      </c>
      <c r="W369" s="578">
        <v>0</v>
      </c>
      <c r="X369" s="578">
        <v>0</v>
      </c>
      <c r="Y369" s="578">
        <v>0</v>
      </c>
      <c r="Z369" s="578">
        <v>0</v>
      </c>
      <c r="AA369" s="578">
        <v>0</v>
      </c>
      <c r="AB369" s="578">
        <v>0</v>
      </c>
      <c r="AC369" s="578">
        <v>0</v>
      </c>
      <c r="AD369" s="578">
        <v>0</v>
      </c>
      <c r="AE369" s="578">
        <v>0</v>
      </c>
      <c r="AF369" s="578">
        <v>0</v>
      </c>
      <c r="AG369" s="578">
        <v>0</v>
      </c>
      <c r="AH369" s="578">
        <v>0</v>
      </c>
      <c r="AI369" s="578">
        <v>416.44</v>
      </c>
      <c r="AJ369" s="578">
        <v>0</v>
      </c>
      <c r="AK369" s="578">
        <v>0</v>
      </c>
      <c r="AL369" s="578">
        <v>0</v>
      </c>
      <c r="AM369" s="578">
        <v>0</v>
      </c>
      <c r="AN369" s="578">
        <v>0</v>
      </c>
      <c r="AO369" s="578">
        <v>0</v>
      </c>
      <c r="AP369" s="578">
        <v>0</v>
      </c>
      <c r="AQ369" s="578">
        <v>0</v>
      </c>
      <c r="AR369" s="578">
        <v>0</v>
      </c>
      <c r="AS369" s="578">
        <v>0</v>
      </c>
      <c r="AT369" s="578">
        <v>5694.82</v>
      </c>
      <c r="AU369" s="578">
        <v>449.31</v>
      </c>
      <c r="AV369" s="578">
        <v>0</v>
      </c>
      <c r="AW369" s="578">
        <v>0</v>
      </c>
      <c r="AX369" s="578">
        <v>0</v>
      </c>
      <c r="AY369" s="578">
        <v>0</v>
      </c>
      <c r="AZ369" s="578">
        <v>0</v>
      </c>
      <c r="BA369" s="578">
        <v>0</v>
      </c>
      <c r="BB369" s="578">
        <v>17974.259999999998</v>
      </c>
      <c r="BC369" s="578">
        <v>0</v>
      </c>
      <c r="BD369" s="578">
        <v>0</v>
      </c>
      <c r="BE369" s="578">
        <v>0</v>
      </c>
      <c r="BF369" s="578">
        <v>0</v>
      </c>
      <c r="BG369" s="578">
        <v>0</v>
      </c>
      <c r="BH369" s="578">
        <v>0</v>
      </c>
      <c r="BI369" s="578">
        <v>0</v>
      </c>
      <c r="BJ369" s="578">
        <v>0</v>
      </c>
      <c r="BK369" s="578">
        <v>0</v>
      </c>
      <c r="BL369" s="578">
        <v>0</v>
      </c>
      <c r="BM369" s="578">
        <v>2588.41</v>
      </c>
      <c r="BN369" s="578">
        <v>0</v>
      </c>
      <c r="BO369" s="578">
        <v>0</v>
      </c>
      <c r="BP369" s="578">
        <v>0</v>
      </c>
      <c r="BQ369" s="578">
        <v>0</v>
      </c>
      <c r="BR369" s="578">
        <v>0</v>
      </c>
      <c r="BS369" s="578">
        <v>0</v>
      </c>
      <c r="BT369" s="578">
        <v>0</v>
      </c>
      <c r="BU369" s="578">
        <v>0</v>
      </c>
      <c r="BV369" s="578">
        <v>0</v>
      </c>
      <c r="BW369" s="578">
        <v>0</v>
      </c>
      <c r="BX369" s="578">
        <v>0</v>
      </c>
      <c r="BY369" s="578">
        <v>0</v>
      </c>
      <c r="BZ369" s="578">
        <v>0</v>
      </c>
      <c r="CA369" s="578">
        <v>0</v>
      </c>
      <c r="CB369" s="578">
        <v>0</v>
      </c>
      <c r="CC369" s="555">
        <f t="shared" si="52"/>
        <v>450467.48</v>
      </c>
    </row>
    <row r="370" spans="1:81" s="577" customFormat="1" ht="25.5" customHeight="1">
      <c r="A370" s="574" t="s">
        <v>6860</v>
      </c>
      <c r="B370" s="549" t="s">
        <v>39</v>
      </c>
      <c r="C370" s="550" t="s">
        <v>40</v>
      </c>
      <c r="D370" s="551">
        <v>53060</v>
      </c>
      <c r="E370" s="579" t="s">
        <v>933</v>
      </c>
      <c r="F370" s="552" t="s">
        <v>431</v>
      </c>
      <c r="G370" s="553" t="s">
        <v>432</v>
      </c>
      <c r="H370" s="554">
        <v>1057956.21</v>
      </c>
      <c r="I370" s="554">
        <v>0</v>
      </c>
      <c r="J370" s="554">
        <v>0</v>
      </c>
      <c r="K370" s="554">
        <v>0</v>
      </c>
      <c r="L370" s="554">
        <v>0</v>
      </c>
      <c r="M370" s="554">
        <v>0</v>
      </c>
      <c r="N370" s="554">
        <v>0</v>
      </c>
      <c r="O370" s="554">
        <v>0</v>
      </c>
      <c r="P370" s="554">
        <v>0</v>
      </c>
      <c r="Q370" s="554">
        <v>0</v>
      </c>
      <c r="R370" s="554">
        <v>0</v>
      </c>
      <c r="S370" s="554">
        <v>0</v>
      </c>
      <c r="T370" s="554">
        <v>0</v>
      </c>
      <c r="U370" s="554">
        <v>0</v>
      </c>
      <c r="V370" s="554">
        <v>0</v>
      </c>
      <c r="W370" s="554">
        <v>0</v>
      </c>
      <c r="X370" s="554">
        <v>0</v>
      </c>
      <c r="Y370" s="554">
        <v>0</v>
      </c>
      <c r="Z370" s="554">
        <v>0</v>
      </c>
      <c r="AA370" s="554">
        <v>0</v>
      </c>
      <c r="AB370" s="554">
        <v>0</v>
      </c>
      <c r="AC370" s="554">
        <v>0</v>
      </c>
      <c r="AD370" s="554">
        <v>0</v>
      </c>
      <c r="AE370" s="554">
        <v>0</v>
      </c>
      <c r="AF370" s="554">
        <v>0</v>
      </c>
      <c r="AG370" s="554">
        <v>0</v>
      </c>
      <c r="AH370" s="554">
        <v>0</v>
      </c>
      <c r="AI370" s="554">
        <v>0</v>
      </c>
      <c r="AJ370" s="554">
        <v>0</v>
      </c>
      <c r="AK370" s="554">
        <v>0</v>
      </c>
      <c r="AL370" s="554">
        <v>0</v>
      </c>
      <c r="AM370" s="554">
        <v>0</v>
      </c>
      <c r="AN370" s="554">
        <v>0</v>
      </c>
      <c r="AO370" s="554">
        <v>0</v>
      </c>
      <c r="AP370" s="554">
        <v>0</v>
      </c>
      <c r="AQ370" s="554">
        <v>0</v>
      </c>
      <c r="AR370" s="554">
        <v>0</v>
      </c>
      <c r="AS370" s="554">
        <v>0</v>
      </c>
      <c r="AT370" s="554">
        <v>0</v>
      </c>
      <c r="AU370" s="554">
        <v>0</v>
      </c>
      <c r="AV370" s="554">
        <v>0</v>
      </c>
      <c r="AW370" s="554">
        <v>0</v>
      </c>
      <c r="AX370" s="554">
        <v>0</v>
      </c>
      <c r="AY370" s="554">
        <v>0</v>
      </c>
      <c r="AZ370" s="554">
        <v>0</v>
      </c>
      <c r="BA370" s="554">
        <v>0</v>
      </c>
      <c r="BB370" s="554">
        <v>0</v>
      </c>
      <c r="BC370" s="554">
        <v>0</v>
      </c>
      <c r="BD370" s="554">
        <v>0</v>
      </c>
      <c r="BE370" s="554">
        <v>0</v>
      </c>
      <c r="BF370" s="554">
        <v>0</v>
      </c>
      <c r="BG370" s="554">
        <v>0</v>
      </c>
      <c r="BH370" s="554">
        <v>0</v>
      </c>
      <c r="BI370" s="554">
        <v>0</v>
      </c>
      <c r="BJ370" s="554">
        <v>0</v>
      </c>
      <c r="BK370" s="554">
        <v>0</v>
      </c>
      <c r="BL370" s="554">
        <v>0</v>
      </c>
      <c r="BM370" s="554">
        <v>0</v>
      </c>
      <c r="BN370" s="554">
        <v>0</v>
      </c>
      <c r="BO370" s="554">
        <v>0</v>
      </c>
      <c r="BP370" s="554">
        <v>0</v>
      </c>
      <c r="BQ370" s="554">
        <v>0</v>
      </c>
      <c r="BR370" s="554">
        <v>0</v>
      </c>
      <c r="BS370" s="554">
        <v>0</v>
      </c>
      <c r="BT370" s="554">
        <v>0</v>
      </c>
      <c r="BU370" s="554">
        <v>0</v>
      </c>
      <c r="BV370" s="554">
        <v>0</v>
      </c>
      <c r="BW370" s="554">
        <v>0</v>
      </c>
      <c r="BX370" s="554">
        <v>0</v>
      </c>
      <c r="BY370" s="554">
        <v>128998</v>
      </c>
      <c r="BZ370" s="554">
        <v>0</v>
      </c>
      <c r="CA370" s="554">
        <v>4543.1099999999997</v>
      </c>
      <c r="CB370" s="554">
        <v>0</v>
      </c>
      <c r="CC370" s="555">
        <f t="shared" si="52"/>
        <v>1191497.32</v>
      </c>
    </row>
    <row r="371" spans="1:81" s="577" customFormat="1" ht="25.5" customHeight="1">
      <c r="A371" s="574" t="s">
        <v>6860</v>
      </c>
      <c r="B371" s="549" t="s">
        <v>39</v>
      </c>
      <c r="C371" s="550" t="s">
        <v>40</v>
      </c>
      <c r="D371" s="551">
        <v>53060</v>
      </c>
      <c r="E371" s="579" t="s">
        <v>933</v>
      </c>
      <c r="F371" s="552" t="s">
        <v>433</v>
      </c>
      <c r="G371" s="553" t="s">
        <v>434</v>
      </c>
      <c r="H371" s="554">
        <v>0</v>
      </c>
      <c r="I371" s="554">
        <v>0</v>
      </c>
      <c r="J371" s="554">
        <v>0</v>
      </c>
      <c r="K371" s="554">
        <v>0</v>
      </c>
      <c r="L371" s="554">
        <v>0</v>
      </c>
      <c r="M371" s="554">
        <v>0</v>
      </c>
      <c r="N371" s="554">
        <v>0</v>
      </c>
      <c r="O371" s="554">
        <v>0</v>
      </c>
      <c r="P371" s="554">
        <v>0</v>
      </c>
      <c r="Q371" s="554">
        <v>0</v>
      </c>
      <c r="R371" s="554">
        <v>0</v>
      </c>
      <c r="S371" s="554">
        <v>0</v>
      </c>
      <c r="T371" s="554">
        <v>0</v>
      </c>
      <c r="U371" s="554">
        <v>0</v>
      </c>
      <c r="V371" s="554">
        <v>0</v>
      </c>
      <c r="W371" s="554">
        <v>0</v>
      </c>
      <c r="X371" s="554">
        <v>0</v>
      </c>
      <c r="Y371" s="554">
        <v>0</v>
      </c>
      <c r="Z371" s="554">
        <v>0</v>
      </c>
      <c r="AA371" s="554">
        <v>0</v>
      </c>
      <c r="AB371" s="554">
        <v>0</v>
      </c>
      <c r="AC371" s="554">
        <v>0</v>
      </c>
      <c r="AD371" s="554">
        <v>0</v>
      </c>
      <c r="AE371" s="554">
        <v>0</v>
      </c>
      <c r="AF371" s="554">
        <v>0</v>
      </c>
      <c r="AG371" s="554">
        <v>0</v>
      </c>
      <c r="AH371" s="554">
        <v>0</v>
      </c>
      <c r="AI371" s="554">
        <v>113552.22</v>
      </c>
      <c r="AJ371" s="554">
        <v>0</v>
      </c>
      <c r="AK371" s="554">
        <v>0</v>
      </c>
      <c r="AL371" s="554">
        <v>0</v>
      </c>
      <c r="AM371" s="554">
        <v>0</v>
      </c>
      <c r="AN371" s="554">
        <v>0</v>
      </c>
      <c r="AO371" s="554">
        <v>0</v>
      </c>
      <c r="AP371" s="554">
        <v>0</v>
      </c>
      <c r="AQ371" s="554">
        <v>0</v>
      </c>
      <c r="AR371" s="554">
        <v>0</v>
      </c>
      <c r="AS371" s="554">
        <v>0</v>
      </c>
      <c r="AT371" s="554">
        <v>0</v>
      </c>
      <c r="AU371" s="554">
        <v>0</v>
      </c>
      <c r="AV371" s="554">
        <v>0</v>
      </c>
      <c r="AW371" s="554">
        <v>0</v>
      </c>
      <c r="AX371" s="554">
        <v>0</v>
      </c>
      <c r="AY371" s="554">
        <v>0</v>
      </c>
      <c r="AZ371" s="554">
        <v>0</v>
      </c>
      <c r="BA371" s="554">
        <v>0</v>
      </c>
      <c r="BB371" s="554">
        <v>0</v>
      </c>
      <c r="BC371" s="554">
        <v>0</v>
      </c>
      <c r="BD371" s="554">
        <v>0</v>
      </c>
      <c r="BE371" s="554">
        <v>0</v>
      </c>
      <c r="BF371" s="554">
        <v>0</v>
      </c>
      <c r="BG371" s="554">
        <v>0</v>
      </c>
      <c r="BH371" s="554">
        <v>0</v>
      </c>
      <c r="BI371" s="554">
        <v>0</v>
      </c>
      <c r="BJ371" s="554">
        <v>0</v>
      </c>
      <c r="BK371" s="554">
        <v>0</v>
      </c>
      <c r="BL371" s="554">
        <v>0</v>
      </c>
      <c r="BM371" s="554">
        <v>0</v>
      </c>
      <c r="BN371" s="554">
        <v>0</v>
      </c>
      <c r="BO371" s="554">
        <v>0</v>
      </c>
      <c r="BP371" s="554">
        <v>0</v>
      </c>
      <c r="BQ371" s="554">
        <v>0</v>
      </c>
      <c r="BR371" s="554">
        <v>0</v>
      </c>
      <c r="BS371" s="554">
        <v>0</v>
      </c>
      <c r="BT371" s="554">
        <v>0</v>
      </c>
      <c r="BU371" s="554">
        <v>0</v>
      </c>
      <c r="BV371" s="554">
        <v>0</v>
      </c>
      <c r="BW371" s="554">
        <v>0</v>
      </c>
      <c r="BX371" s="554">
        <v>0</v>
      </c>
      <c r="BY371" s="554">
        <v>0</v>
      </c>
      <c r="BZ371" s="554">
        <v>0</v>
      </c>
      <c r="CA371" s="554">
        <v>0</v>
      </c>
      <c r="CB371" s="554">
        <v>0</v>
      </c>
      <c r="CC371" s="555">
        <f t="shared" si="52"/>
        <v>113552.22</v>
      </c>
    </row>
    <row r="372" spans="1:81" s="577" customFormat="1" ht="25.5" customHeight="1">
      <c r="A372" s="574" t="s">
        <v>6860</v>
      </c>
      <c r="B372" s="549" t="s">
        <v>39</v>
      </c>
      <c r="C372" s="550" t="s">
        <v>40</v>
      </c>
      <c r="D372" s="551">
        <v>53020</v>
      </c>
      <c r="E372" s="579" t="s">
        <v>929</v>
      </c>
      <c r="F372" s="552" t="s">
        <v>435</v>
      </c>
      <c r="G372" s="553" t="s">
        <v>6867</v>
      </c>
      <c r="H372" s="554">
        <v>0</v>
      </c>
      <c r="I372" s="554">
        <v>0</v>
      </c>
      <c r="J372" s="554">
        <v>0</v>
      </c>
      <c r="K372" s="554">
        <v>0</v>
      </c>
      <c r="L372" s="554">
        <v>0</v>
      </c>
      <c r="M372" s="554">
        <v>0</v>
      </c>
      <c r="N372" s="554">
        <v>32930.949999999997</v>
      </c>
      <c r="O372" s="554">
        <v>0</v>
      </c>
      <c r="P372" s="554">
        <v>0</v>
      </c>
      <c r="Q372" s="554">
        <v>0</v>
      </c>
      <c r="R372" s="554">
        <v>0</v>
      </c>
      <c r="S372" s="554">
        <v>0</v>
      </c>
      <c r="T372" s="554">
        <v>0</v>
      </c>
      <c r="U372" s="554">
        <v>0</v>
      </c>
      <c r="V372" s="554">
        <v>0</v>
      </c>
      <c r="W372" s="554">
        <v>0</v>
      </c>
      <c r="X372" s="554">
        <v>0</v>
      </c>
      <c r="Y372" s="554">
        <v>0</v>
      </c>
      <c r="Z372" s="554">
        <v>0</v>
      </c>
      <c r="AA372" s="554">
        <v>0</v>
      </c>
      <c r="AB372" s="554">
        <v>0</v>
      </c>
      <c r="AC372" s="554">
        <v>0</v>
      </c>
      <c r="AD372" s="554">
        <v>0</v>
      </c>
      <c r="AE372" s="554">
        <v>0</v>
      </c>
      <c r="AF372" s="554">
        <v>0</v>
      </c>
      <c r="AG372" s="554">
        <v>0</v>
      </c>
      <c r="AH372" s="554">
        <v>0</v>
      </c>
      <c r="AI372" s="554">
        <v>0</v>
      </c>
      <c r="AJ372" s="554">
        <v>0</v>
      </c>
      <c r="AK372" s="554">
        <v>0</v>
      </c>
      <c r="AL372" s="554">
        <v>0</v>
      </c>
      <c r="AM372" s="554">
        <v>0</v>
      </c>
      <c r="AN372" s="554">
        <v>0</v>
      </c>
      <c r="AO372" s="554">
        <v>0</v>
      </c>
      <c r="AP372" s="554">
        <v>0</v>
      </c>
      <c r="AQ372" s="554">
        <v>0</v>
      </c>
      <c r="AR372" s="554">
        <v>0</v>
      </c>
      <c r="AS372" s="554">
        <v>0</v>
      </c>
      <c r="AT372" s="554">
        <v>0</v>
      </c>
      <c r="AU372" s="554">
        <v>0</v>
      </c>
      <c r="AV372" s="554">
        <v>0</v>
      </c>
      <c r="AW372" s="554">
        <v>0</v>
      </c>
      <c r="AX372" s="554">
        <v>0</v>
      </c>
      <c r="AY372" s="554">
        <v>0</v>
      </c>
      <c r="AZ372" s="554">
        <v>0</v>
      </c>
      <c r="BA372" s="554">
        <v>0</v>
      </c>
      <c r="BB372" s="554">
        <v>0</v>
      </c>
      <c r="BC372" s="554">
        <v>0</v>
      </c>
      <c r="BD372" s="554">
        <v>0</v>
      </c>
      <c r="BE372" s="554">
        <v>0</v>
      </c>
      <c r="BF372" s="554">
        <v>0</v>
      </c>
      <c r="BG372" s="554">
        <v>0</v>
      </c>
      <c r="BH372" s="554">
        <v>0</v>
      </c>
      <c r="BI372" s="554">
        <v>0</v>
      </c>
      <c r="BJ372" s="554">
        <v>0</v>
      </c>
      <c r="BK372" s="554">
        <v>0</v>
      </c>
      <c r="BL372" s="554">
        <v>0</v>
      </c>
      <c r="BM372" s="554">
        <v>0</v>
      </c>
      <c r="BN372" s="554">
        <v>0</v>
      </c>
      <c r="BO372" s="554">
        <v>0</v>
      </c>
      <c r="BP372" s="554">
        <v>0</v>
      </c>
      <c r="BQ372" s="554">
        <v>0</v>
      </c>
      <c r="BR372" s="554">
        <v>0</v>
      </c>
      <c r="BS372" s="554">
        <v>0</v>
      </c>
      <c r="BT372" s="554">
        <v>0</v>
      </c>
      <c r="BU372" s="554">
        <v>0</v>
      </c>
      <c r="BV372" s="554">
        <v>0</v>
      </c>
      <c r="BW372" s="554">
        <v>0</v>
      </c>
      <c r="BX372" s="554">
        <v>0</v>
      </c>
      <c r="BY372" s="554">
        <v>0</v>
      </c>
      <c r="BZ372" s="554">
        <v>0</v>
      </c>
      <c r="CA372" s="554">
        <v>0</v>
      </c>
      <c r="CB372" s="554">
        <v>0</v>
      </c>
      <c r="CC372" s="555">
        <f t="shared" si="52"/>
        <v>32930.949999999997</v>
      </c>
    </row>
    <row r="373" spans="1:81" s="577" customFormat="1" ht="25.5" customHeight="1">
      <c r="A373" s="574" t="s">
        <v>6860</v>
      </c>
      <c r="B373" s="549" t="s">
        <v>39</v>
      </c>
      <c r="C373" s="550" t="s">
        <v>40</v>
      </c>
      <c r="D373" s="551">
        <v>53020</v>
      </c>
      <c r="E373" s="579" t="s">
        <v>929</v>
      </c>
      <c r="F373" s="552" t="s">
        <v>437</v>
      </c>
      <c r="G373" s="553" t="s">
        <v>438</v>
      </c>
      <c r="H373" s="554">
        <v>0</v>
      </c>
      <c r="I373" s="578">
        <v>10012.49</v>
      </c>
      <c r="J373" s="578">
        <v>2389456.5499999998</v>
      </c>
      <c r="K373" s="578">
        <v>322849</v>
      </c>
      <c r="L373" s="578">
        <v>0</v>
      </c>
      <c r="M373" s="578">
        <v>0</v>
      </c>
      <c r="N373" s="578">
        <v>3145332.67</v>
      </c>
      <c r="O373" s="578">
        <v>1045864</v>
      </c>
      <c r="P373" s="578">
        <v>0</v>
      </c>
      <c r="Q373" s="578">
        <v>0</v>
      </c>
      <c r="R373" s="578">
        <v>53826.63</v>
      </c>
      <c r="S373" s="578">
        <v>0</v>
      </c>
      <c r="T373" s="578">
        <v>2099625.9900000002</v>
      </c>
      <c r="U373" s="578">
        <v>794320.34</v>
      </c>
      <c r="V373" s="578">
        <v>0</v>
      </c>
      <c r="W373" s="578">
        <v>101897.25</v>
      </c>
      <c r="X373" s="578">
        <v>692158.07</v>
      </c>
      <c r="Y373" s="578">
        <v>0</v>
      </c>
      <c r="Z373" s="578">
        <v>121915.28</v>
      </c>
      <c r="AA373" s="578">
        <v>4834.95</v>
      </c>
      <c r="AB373" s="578">
        <v>0</v>
      </c>
      <c r="AC373" s="578">
        <v>0</v>
      </c>
      <c r="AD373" s="578">
        <v>0</v>
      </c>
      <c r="AE373" s="578">
        <v>0</v>
      </c>
      <c r="AF373" s="578">
        <v>0</v>
      </c>
      <c r="AG373" s="578">
        <v>0</v>
      </c>
      <c r="AH373" s="578">
        <v>0</v>
      </c>
      <c r="AI373" s="578">
        <v>994213.6</v>
      </c>
      <c r="AJ373" s="578">
        <v>206169.01</v>
      </c>
      <c r="AK373" s="578">
        <v>44330</v>
      </c>
      <c r="AL373" s="578">
        <v>184637.2</v>
      </c>
      <c r="AM373" s="578">
        <v>62714.67</v>
      </c>
      <c r="AN373" s="578">
        <v>339398.57</v>
      </c>
      <c r="AO373" s="578">
        <v>35625.89</v>
      </c>
      <c r="AP373" s="578">
        <v>524261.53</v>
      </c>
      <c r="AQ373" s="578">
        <v>519416.21</v>
      </c>
      <c r="AR373" s="578">
        <v>551393.74</v>
      </c>
      <c r="AS373" s="578">
        <v>371533.04</v>
      </c>
      <c r="AT373" s="578">
        <v>347267.23</v>
      </c>
      <c r="AU373" s="578">
        <v>0</v>
      </c>
      <c r="AV373" s="578">
        <v>0</v>
      </c>
      <c r="AW373" s="578">
        <v>9166.67</v>
      </c>
      <c r="AX373" s="578">
        <v>246721.9</v>
      </c>
      <c r="AY373" s="578">
        <v>0</v>
      </c>
      <c r="AZ373" s="578">
        <v>13877.09</v>
      </c>
      <c r="BA373" s="578">
        <v>7461.78</v>
      </c>
      <c r="BB373" s="578">
        <v>0</v>
      </c>
      <c r="BC373" s="578">
        <v>264916.63</v>
      </c>
      <c r="BD373" s="578">
        <v>30822.77</v>
      </c>
      <c r="BE373" s="578">
        <v>0</v>
      </c>
      <c r="BF373" s="578">
        <v>848994.63</v>
      </c>
      <c r="BG373" s="578">
        <v>0</v>
      </c>
      <c r="BH373" s="578">
        <v>1107171.6794</v>
      </c>
      <c r="BI373" s="578">
        <v>1181199.73</v>
      </c>
      <c r="BJ373" s="578">
        <v>0</v>
      </c>
      <c r="BK373" s="578">
        <v>0</v>
      </c>
      <c r="BL373" s="578">
        <v>0</v>
      </c>
      <c r="BM373" s="578">
        <v>0</v>
      </c>
      <c r="BN373" s="578">
        <v>2626489.42</v>
      </c>
      <c r="BO373" s="578">
        <v>320712.75</v>
      </c>
      <c r="BP373" s="578">
        <v>282335</v>
      </c>
      <c r="BQ373" s="578">
        <v>0</v>
      </c>
      <c r="BR373" s="578">
        <v>0</v>
      </c>
      <c r="BS373" s="578">
        <v>249740.28</v>
      </c>
      <c r="BT373" s="578">
        <v>0</v>
      </c>
      <c r="BU373" s="578">
        <v>84573.45</v>
      </c>
      <c r="BV373" s="578">
        <v>0</v>
      </c>
      <c r="BW373" s="578">
        <v>181246.89</v>
      </c>
      <c r="BX373" s="578">
        <v>0</v>
      </c>
      <c r="BY373" s="578">
        <v>656596.6</v>
      </c>
      <c r="BZ373" s="578">
        <v>686380.59</v>
      </c>
      <c r="CA373" s="578">
        <v>0</v>
      </c>
      <c r="CB373" s="578">
        <v>0</v>
      </c>
      <c r="CC373" s="555">
        <f t="shared" si="52"/>
        <v>23761461.769400001</v>
      </c>
    </row>
    <row r="374" spans="1:81" s="577" customFormat="1" ht="25.5" customHeight="1">
      <c r="A374" s="574" t="s">
        <v>6860</v>
      </c>
      <c r="B374" s="549" t="s">
        <v>39</v>
      </c>
      <c r="C374" s="550" t="s">
        <v>40</v>
      </c>
      <c r="D374" s="551">
        <v>53020</v>
      </c>
      <c r="E374" s="579" t="s">
        <v>929</v>
      </c>
      <c r="F374" s="552" t="s">
        <v>439</v>
      </c>
      <c r="G374" s="553" t="s">
        <v>440</v>
      </c>
      <c r="H374" s="554">
        <v>0</v>
      </c>
      <c r="I374" s="578">
        <v>15848.45</v>
      </c>
      <c r="J374" s="578">
        <v>8061.1</v>
      </c>
      <c r="K374" s="578">
        <v>3778225</v>
      </c>
      <c r="L374" s="578">
        <v>0</v>
      </c>
      <c r="M374" s="578">
        <v>627097.97</v>
      </c>
      <c r="N374" s="578">
        <v>8999375.7200000007</v>
      </c>
      <c r="O374" s="578">
        <v>3536609.67</v>
      </c>
      <c r="P374" s="578">
        <v>0</v>
      </c>
      <c r="Q374" s="578">
        <v>0</v>
      </c>
      <c r="R374" s="578">
        <v>530508</v>
      </c>
      <c r="S374" s="578">
        <v>0</v>
      </c>
      <c r="T374" s="578">
        <v>4021013.59</v>
      </c>
      <c r="U374" s="578">
        <v>111027.77</v>
      </c>
      <c r="V374" s="578">
        <v>0</v>
      </c>
      <c r="W374" s="578">
        <v>0</v>
      </c>
      <c r="X374" s="578">
        <v>410665.53</v>
      </c>
      <c r="Y374" s="578">
        <v>17114.72</v>
      </c>
      <c r="Z374" s="578">
        <v>653150.47</v>
      </c>
      <c r="AA374" s="578">
        <v>49183.17</v>
      </c>
      <c r="AB374" s="578">
        <v>637061.86</v>
      </c>
      <c r="AC374" s="578">
        <v>0</v>
      </c>
      <c r="AD374" s="578">
        <v>14623.59</v>
      </c>
      <c r="AE374" s="578">
        <v>0</v>
      </c>
      <c r="AF374" s="578">
        <v>2487708.9</v>
      </c>
      <c r="AG374" s="578">
        <v>0</v>
      </c>
      <c r="AH374" s="578">
        <v>0</v>
      </c>
      <c r="AI374" s="578">
        <v>0</v>
      </c>
      <c r="AJ374" s="578">
        <v>253755.36</v>
      </c>
      <c r="AK374" s="578">
        <v>104456.95</v>
      </c>
      <c r="AL374" s="578">
        <v>331213.73</v>
      </c>
      <c r="AM374" s="578">
        <v>235416.08</v>
      </c>
      <c r="AN374" s="578">
        <v>37299.660000000003</v>
      </c>
      <c r="AO374" s="578">
        <v>130454.39999999999</v>
      </c>
      <c r="AP374" s="578">
        <v>807073.41</v>
      </c>
      <c r="AQ374" s="578">
        <v>62248.3</v>
      </c>
      <c r="AR374" s="578">
        <v>830860.36</v>
      </c>
      <c r="AS374" s="578">
        <v>232811.09</v>
      </c>
      <c r="AT374" s="578">
        <v>735846.8</v>
      </c>
      <c r="AU374" s="578">
        <v>0</v>
      </c>
      <c r="AV374" s="578">
        <v>0</v>
      </c>
      <c r="AW374" s="578">
        <v>73538.94</v>
      </c>
      <c r="AX374" s="578">
        <v>137679.85999999999</v>
      </c>
      <c r="AY374" s="578">
        <v>182386.66</v>
      </c>
      <c r="AZ374" s="578">
        <v>137432.54999999999</v>
      </c>
      <c r="BA374" s="578">
        <v>21766.59</v>
      </c>
      <c r="BB374" s="578">
        <v>0</v>
      </c>
      <c r="BC374" s="578">
        <v>319057.31</v>
      </c>
      <c r="BD374" s="578">
        <v>0</v>
      </c>
      <c r="BE374" s="578">
        <v>0</v>
      </c>
      <c r="BF374" s="578">
        <v>0</v>
      </c>
      <c r="BG374" s="578">
        <v>0</v>
      </c>
      <c r="BH374" s="578">
        <v>2386525.16</v>
      </c>
      <c r="BI374" s="578">
        <v>0</v>
      </c>
      <c r="BJ374" s="578">
        <v>134387.13</v>
      </c>
      <c r="BK374" s="578">
        <v>0</v>
      </c>
      <c r="BL374" s="578">
        <v>0</v>
      </c>
      <c r="BM374" s="578">
        <v>2378977</v>
      </c>
      <c r="BN374" s="578">
        <v>385842.97</v>
      </c>
      <c r="BO374" s="578">
        <v>0</v>
      </c>
      <c r="BP374" s="578">
        <v>135807.43</v>
      </c>
      <c r="BQ374" s="578">
        <v>0</v>
      </c>
      <c r="BR374" s="578">
        <v>0</v>
      </c>
      <c r="BS374" s="578">
        <v>0</v>
      </c>
      <c r="BT374" s="578">
        <v>0</v>
      </c>
      <c r="BU374" s="578">
        <v>0</v>
      </c>
      <c r="BV374" s="578">
        <v>521248.99</v>
      </c>
      <c r="BW374" s="578">
        <v>684488.09</v>
      </c>
      <c r="BX374" s="578">
        <v>0</v>
      </c>
      <c r="BY374" s="578">
        <v>1853947.59</v>
      </c>
      <c r="BZ374" s="578">
        <v>156478.92000000001</v>
      </c>
      <c r="CA374" s="578">
        <v>0</v>
      </c>
      <c r="CB374" s="578">
        <v>0</v>
      </c>
      <c r="CC374" s="555">
        <f t="shared" si="52"/>
        <v>39168276.840000004</v>
      </c>
    </row>
    <row r="375" spans="1:81" s="577" customFormat="1" ht="25.5" customHeight="1">
      <c r="A375" s="574" t="s">
        <v>6860</v>
      </c>
      <c r="B375" s="549" t="s">
        <v>39</v>
      </c>
      <c r="C375" s="550" t="s">
        <v>40</v>
      </c>
      <c r="D375" s="551">
        <v>53020</v>
      </c>
      <c r="E375" s="579" t="s">
        <v>929</v>
      </c>
      <c r="F375" s="552" t="s">
        <v>441</v>
      </c>
      <c r="G375" s="553" t="s">
        <v>442</v>
      </c>
      <c r="H375" s="554">
        <v>13111692.220000001</v>
      </c>
      <c r="I375" s="578">
        <v>363586.01</v>
      </c>
      <c r="J375" s="578">
        <v>44146.48</v>
      </c>
      <c r="K375" s="578">
        <v>58002</v>
      </c>
      <c r="L375" s="578">
        <v>17989.05</v>
      </c>
      <c r="M375" s="578">
        <v>1458427.85</v>
      </c>
      <c r="N375" s="578">
        <v>4432980.9000000004</v>
      </c>
      <c r="O375" s="578">
        <v>15766.63</v>
      </c>
      <c r="P375" s="578">
        <v>0</v>
      </c>
      <c r="Q375" s="578">
        <v>13391756.619999999</v>
      </c>
      <c r="R375" s="578">
        <v>99254.1</v>
      </c>
      <c r="S375" s="578">
        <v>2960785.57</v>
      </c>
      <c r="T375" s="578">
        <v>0</v>
      </c>
      <c r="U375" s="578">
        <v>2997423.32</v>
      </c>
      <c r="V375" s="578">
        <v>0</v>
      </c>
      <c r="W375" s="578">
        <v>59252.179900000003</v>
      </c>
      <c r="X375" s="578">
        <v>0</v>
      </c>
      <c r="Y375" s="578">
        <v>220393.54</v>
      </c>
      <c r="Z375" s="578">
        <v>176999.63</v>
      </c>
      <c r="AA375" s="578">
        <v>0</v>
      </c>
      <c r="AB375" s="578">
        <v>832320.8</v>
      </c>
      <c r="AC375" s="578">
        <v>46932.480000000003</v>
      </c>
      <c r="AD375" s="578">
        <v>38618</v>
      </c>
      <c r="AE375" s="578">
        <v>0</v>
      </c>
      <c r="AF375" s="578">
        <v>93018.1</v>
      </c>
      <c r="AG375" s="578">
        <v>677498.69</v>
      </c>
      <c r="AH375" s="578">
        <v>0</v>
      </c>
      <c r="AI375" s="578">
        <v>0</v>
      </c>
      <c r="AJ375" s="578">
        <v>83652.63</v>
      </c>
      <c r="AK375" s="578">
        <v>167601.82</v>
      </c>
      <c r="AL375" s="578">
        <v>186506.87</v>
      </c>
      <c r="AM375" s="578">
        <v>323016.02</v>
      </c>
      <c r="AN375" s="578">
        <v>22428.67</v>
      </c>
      <c r="AO375" s="578">
        <v>676049.21</v>
      </c>
      <c r="AP375" s="578">
        <v>193698.21</v>
      </c>
      <c r="AQ375" s="578">
        <v>83189.33</v>
      </c>
      <c r="AR375" s="578">
        <v>0</v>
      </c>
      <c r="AS375" s="578">
        <v>89361.3</v>
      </c>
      <c r="AT375" s="578">
        <v>183188.79</v>
      </c>
      <c r="AU375" s="578">
        <v>7893.12</v>
      </c>
      <c r="AV375" s="578">
        <v>0</v>
      </c>
      <c r="AW375" s="578">
        <v>0</v>
      </c>
      <c r="AX375" s="578">
        <v>0</v>
      </c>
      <c r="AY375" s="578">
        <v>0</v>
      </c>
      <c r="AZ375" s="578">
        <v>0</v>
      </c>
      <c r="BA375" s="578">
        <v>62965.919999999998</v>
      </c>
      <c r="BB375" s="578">
        <v>0</v>
      </c>
      <c r="BC375" s="578">
        <v>12500.01</v>
      </c>
      <c r="BD375" s="578">
        <v>656517.6</v>
      </c>
      <c r="BE375" s="578">
        <v>84857.98</v>
      </c>
      <c r="BF375" s="578">
        <v>4420273.33</v>
      </c>
      <c r="BG375" s="578">
        <v>0</v>
      </c>
      <c r="BH375" s="578">
        <v>304421.23989999999</v>
      </c>
      <c r="BI375" s="578">
        <v>428361.17</v>
      </c>
      <c r="BJ375" s="578">
        <v>79439.95</v>
      </c>
      <c r="BK375" s="578">
        <v>95148.54</v>
      </c>
      <c r="BL375" s="578">
        <v>94057.85</v>
      </c>
      <c r="BM375" s="578">
        <v>1352608.44</v>
      </c>
      <c r="BN375" s="578">
        <v>3780455.99</v>
      </c>
      <c r="BO375" s="578">
        <v>522205.23</v>
      </c>
      <c r="BP375" s="578">
        <v>50016.56</v>
      </c>
      <c r="BQ375" s="578">
        <v>176562.91</v>
      </c>
      <c r="BR375" s="578">
        <v>947016.01</v>
      </c>
      <c r="BS375" s="578">
        <v>552695.11</v>
      </c>
      <c r="BT375" s="578">
        <v>5711511.5599999996</v>
      </c>
      <c r="BU375" s="578">
        <v>173142.21</v>
      </c>
      <c r="BV375" s="578">
        <v>17079.02</v>
      </c>
      <c r="BW375" s="578">
        <v>175894.62</v>
      </c>
      <c r="BX375" s="578">
        <v>68533.23</v>
      </c>
      <c r="BY375" s="578">
        <v>72728.37</v>
      </c>
      <c r="BZ375" s="578">
        <v>889025.29</v>
      </c>
      <c r="CA375" s="578">
        <v>40014.480000000003</v>
      </c>
      <c r="CB375" s="578">
        <v>70960.460000000006</v>
      </c>
      <c r="CC375" s="555">
        <f t="shared" si="52"/>
        <v>63952423.219799981</v>
      </c>
    </row>
    <row r="376" spans="1:81" s="577" customFormat="1" ht="25.5" customHeight="1">
      <c r="A376" s="574" t="s">
        <v>6860</v>
      </c>
      <c r="B376" s="549" t="s">
        <v>39</v>
      </c>
      <c r="C376" s="550" t="s">
        <v>40</v>
      </c>
      <c r="D376" s="551">
        <v>53020</v>
      </c>
      <c r="E376" s="579" t="s">
        <v>929</v>
      </c>
      <c r="F376" s="552" t="s">
        <v>443</v>
      </c>
      <c r="G376" s="553" t="s">
        <v>444</v>
      </c>
      <c r="H376" s="554">
        <v>26175.89</v>
      </c>
      <c r="I376" s="578">
        <v>1351855.63</v>
      </c>
      <c r="J376" s="578">
        <v>399537.13</v>
      </c>
      <c r="K376" s="578">
        <v>207873</v>
      </c>
      <c r="L376" s="578">
        <v>0</v>
      </c>
      <c r="M376" s="578">
        <v>62563.93</v>
      </c>
      <c r="N376" s="578">
        <v>0</v>
      </c>
      <c r="O376" s="578">
        <v>0</v>
      </c>
      <c r="P376" s="578">
        <v>0</v>
      </c>
      <c r="Q376" s="578">
        <v>2371563.9300000002</v>
      </c>
      <c r="R376" s="578">
        <v>9838.84</v>
      </c>
      <c r="S376" s="578">
        <v>0</v>
      </c>
      <c r="T376" s="578">
        <v>0</v>
      </c>
      <c r="U376" s="578">
        <v>133400.41</v>
      </c>
      <c r="V376" s="578">
        <v>0</v>
      </c>
      <c r="W376" s="578">
        <v>9633.59</v>
      </c>
      <c r="X376" s="578">
        <v>0</v>
      </c>
      <c r="Y376" s="578">
        <v>0</v>
      </c>
      <c r="Z376" s="578">
        <v>80.5</v>
      </c>
      <c r="AA376" s="578">
        <v>0</v>
      </c>
      <c r="AB376" s="578">
        <v>1051636.45</v>
      </c>
      <c r="AC376" s="578">
        <v>129366.72</v>
      </c>
      <c r="AD376" s="578">
        <v>39533.550000000003</v>
      </c>
      <c r="AE376" s="578">
        <v>0</v>
      </c>
      <c r="AF376" s="578">
        <v>126048.96000000001</v>
      </c>
      <c r="AG376" s="578">
        <v>322876.51</v>
      </c>
      <c r="AH376" s="578">
        <v>0</v>
      </c>
      <c r="AI376" s="578">
        <v>0</v>
      </c>
      <c r="AJ376" s="578">
        <v>29883.78</v>
      </c>
      <c r="AK376" s="578">
        <v>401480.5</v>
      </c>
      <c r="AL376" s="578">
        <v>45187.23</v>
      </c>
      <c r="AM376" s="578">
        <v>122120.52</v>
      </c>
      <c r="AN376" s="578">
        <v>254952.53</v>
      </c>
      <c r="AO376" s="578">
        <v>587854.25</v>
      </c>
      <c r="AP376" s="578">
        <v>49163.07</v>
      </c>
      <c r="AQ376" s="578">
        <v>208338.35</v>
      </c>
      <c r="AR376" s="578">
        <v>384010.55</v>
      </c>
      <c r="AS376" s="578">
        <v>64950.1</v>
      </c>
      <c r="AT376" s="578">
        <v>19806.41</v>
      </c>
      <c r="AU376" s="578">
        <v>0</v>
      </c>
      <c r="AV376" s="578">
        <v>0</v>
      </c>
      <c r="AW376" s="578">
        <v>211342.4</v>
      </c>
      <c r="AX376" s="578">
        <v>0</v>
      </c>
      <c r="AY376" s="578">
        <v>34012.44</v>
      </c>
      <c r="AZ376" s="578">
        <v>16741.53</v>
      </c>
      <c r="BA376" s="578">
        <v>0</v>
      </c>
      <c r="BB376" s="578">
        <v>0</v>
      </c>
      <c r="BC376" s="578">
        <v>83233.38</v>
      </c>
      <c r="BD376" s="578">
        <v>329295.23</v>
      </c>
      <c r="BE376" s="578">
        <v>0</v>
      </c>
      <c r="BF376" s="578">
        <v>0</v>
      </c>
      <c r="BG376" s="578">
        <v>0</v>
      </c>
      <c r="BH376" s="578">
        <v>1360192.07</v>
      </c>
      <c r="BI376" s="578">
        <v>293197.71000000002</v>
      </c>
      <c r="BJ376" s="578">
        <v>43785.52</v>
      </c>
      <c r="BK376" s="578">
        <v>16361.4</v>
      </c>
      <c r="BL376" s="578">
        <v>0</v>
      </c>
      <c r="BM376" s="578">
        <v>319480.19</v>
      </c>
      <c r="BN376" s="578">
        <v>321661.38</v>
      </c>
      <c r="BO376" s="578">
        <v>207956.31</v>
      </c>
      <c r="BP376" s="578">
        <v>0</v>
      </c>
      <c r="BQ376" s="578">
        <v>6368.67</v>
      </c>
      <c r="BR376" s="578">
        <v>422012.87</v>
      </c>
      <c r="BS376" s="578">
        <v>0</v>
      </c>
      <c r="BT376" s="578">
        <v>510937.91</v>
      </c>
      <c r="BU376" s="578">
        <v>376286.63</v>
      </c>
      <c r="BV376" s="578">
        <v>15360.4</v>
      </c>
      <c r="BW376" s="578">
        <v>145186.25</v>
      </c>
      <c r="BX376" s="578">
        <v>90404.23</v>
      </c>
      <c r="BY376" s="578">
        <v>52216.56</v>
      </c>
      <c r="BZ376" s="578">
        <v>152290.14000000001</v>
      </c>
      <c r="CA376" s="578">
        <v>177236.94</v>
      </c>
      <c r="CB376" s="578">
        <v>94961.54</v>
      </c>
      <c r="CC376" s="555">
        <f t="shared" si="52"/>
        <v>13690254.030000003</v>
      </c>
    </row>
    <row r="377" spans="1:81" s="577" customFormat="1" ht="25.5" customHeight="1">
      <c r="A377" s="574" t="s">
        <v>6860</v>
      </c>
      <c r="B377" s="549" t="s">
        <v>39</v>
      </c>
      <c r="C377" s="550" t="s">
        <v>40</v>
      </c>
      <c r="D377" s="551">
        <v>53020</v>
      </c>
      <c r="E377" s="579" t="s">
        <v>929</v>
      </c>
      <c r="F377" s="552" t="s">
        <v>445</v>
      </c>
      <c r="G377" s="553" t="s">
        <v>446</v>
      </c>
      <c r="H377" s="554">
        <v>0</v>
      </c>
      <c r="I377" s="578">
        <v>0</v>
      </c>
      <c r="J377" s="578">
        <v>0</v>
      </c>
      <c r="K377" s="578">
        <v>0</v>
      </c>
      <c r="L377" s="578">
        <v>0</v>
      </c>
      <c r="M377" s="578">
        <v>818.38</v>
      </c>
      <c r="N377" s="578">
        <v>0</v>
      </c>
      <c r="O377" s="578">
        <v>0</v>
      </c>
      <c r="P377" s="578">
        <v>0</v>
      </c>
      <c r="Q377" s="578">
        <v>0</v>
      </c>
      <c r="R377" s="578">
        <v>0</v>
      </c>
      <c r="S377" s="578">
        <v>0</v>
      </c>
      <c r="T377" s="578">
        <v>0</v>
      </c>
      <c r="U377" s="578">
        <v>0</v>
      </c>
      <c r="V377" s="578">
        <v>0</v>
      </c>
      <c r="W377" s="578">
        <v>0</v>
      </c>
      <c r="X377" s="578">
        <v>0</v>
      </c>
      <c r="Y377" s="578">
        <v>0</v>
      </c>
      <c r="Z377" s="578">
        <v>0</v>
      </c>
      <c r="AA377" s="578">
        <v>0</v>
      </c>
      <c r="AB377" s="578">
        <v>215022.89</v>
      </c>
      <c r="AC377" s="578">
        <v>0</v>
      </c>
      <c r="AD377" s="578">
        <v>0</v>
      </c>
      <c r="AE377" s="578">
        <v>0</v>
      </c>
      <c r="AF377" s="578">
        <v>0</v>
      </c>
      <c r="AG377" s="578">
        <v>0</v>
      </c>
      <c r="AH377" s="578">
        <v>0</v>
      </c>
      <c r="AI377" s="578">
        <v>0</v>
      </c>
      <c r="AJ377" s="578">
        <v>0</v>
      </c>
      <c r="AK377" s="578">
        <v>0</v>
      </c>
      <c r="AL377" s="578">
        <v>21615</v>
      </c>
      <c r="AM377" s="578">
        <v>0</v>
      </c>
      <c r="AN377" s="578">
        <v>0</v>
      </c>
      <c r="AO377" s="578">
        <v>0</v>
      </c>
      <c r="AP377" s="578">
        <v>0</v>
      </c>
      <c r="AQ377" s="578">
        <v>0</v>
      </c>
      <c r="AR377" s="578">
        <v>0</v>
      </c>
      <c r="AS377" s="578">
        <v>0</v>
      </c>
      <c r="AT377" s="578">
        <v>57857.120000000003</v>
      </c>
      <c r="AU377" s="578">
        <v>0</v>
      </c>
      <c r="AV377" s="578">
        <v>0</v>
      </c>
      <c r="AW377" s="578">
        <v>4160.04</v>
      </c>
      <c r="AX377" s="578">
        <v>0</v>
      </c>
      <c r="AY377" s="578">
        <v>0</v>
      </c>
      <c r="AZ377" s="578">
        <v>0</v>
      </c>
      <c r="BA377" s="578">
        <v>0</v>
      </c>
      <c r="BB377" s="578">
        <v>0</v>
      </c>
      <c r="BC377" s="578">
        <v>0</v>
      </c>
      <c r="BD377" s="578">
        <v>0</v>
      </c>
      <c r="BE377" s="578">
        <v>0</v>
      </c>
      <c r="BF377" s="578">
        <v>0</v>
      </c>
      <c r="BG377" s="578">
        <v>0</v>
      </c>
      <c r="BH377" s="578">
        <v>0</v>
      </c>
      <c r="BI377" s="578">
        <v>209384.39</v>
      </c>
      <c r="BJ377" s="578">
        <v>0</v>
      </c>
      <c r="BK377" s="578">
        <v>0</v>
      </c>
      <c r="BL377" s="578">
        <v>0</v>
      </c>
      <c r="BM377" s="578">
        <v>0</v>
      </c>
      <c r="BN377" s="578">
        <v>77195.78</v>
      </c>
      <c r="BO377" s="578">
        <v>88112.960000000006</v>
      </c>
      <c r="BP377" s="578">
        <v>0</v>
      </c>
      <c r="BQ377" s="578">
        <v>99420.9</v>
      </c>
      <c r="BR377" s="578">
        <v>9034.69</v>
      </c>
      <c r="BS377" s="578">
        <v>0</v>
      </c>
      <c r="BT377" s="578">
        <v>0</v>
      </c>
      <c r="BU377" s="578">
        <v>0</v>
      </c>
      <c r="BV377" s="578">
        <v>0</v>
      </c>
      <c r="BW377" s="578">
        <v>0</v>
      </c>
      <c r="BX377" s="578">
        <v>0</v>
      </c>
      <c r="BY377" s="578">
        <v>0</v>
      </c>
      <c r="BZ377" s="578">
        <v>0</v>
      </c>
      <c r="CA377" s="578">
        <v>0</v>
      </c>
      <c r="CB377" s="578">
        <v>0</v>
      </c>
      <c r="CC377" s="555">
        <f t="shared" si="52"/>
        <v>782622.14999999991</v>
      </c>
    </row>
    <row r="378" spans="1:81" s="577" customFormat="1" ht="25.5" customHeight="1">
      <c r="A378" s="574" t="s">
        <v>6860</v>
      </c>
      <c r="B378" s="549" t="s">
        <v>39</v>
      </c>
      <c r="C378" s="550" t="s">
        <v>40</v>
      </c>
      <c r="D378" s="551">
        <v>53020</v>
      </c>
      <c r="E378" s="579" t="s">
        <v>929</v>
      </c>
      <c r="F378" s="552" t="s">
        <v>447</v>
      </c>
      <c r="G378" s="553" t="s">
        <v>448</v>
      </c>
      <c r="H378" s="554">
        <v>0</v>
      </c>
      <c r="I378" s="578">
        <v>0</v>
      </c>
      <c r="J378" s="578">
        <v>180808.1</v>
      </c>
      <c r="K378" s="578">
        <v>0</v>
      </c>
      <c r="L378" s="578">
        <v>0</v>
      </c>
      <c r="M378" s="578">
        <v>0</v>
      </c>
      <c r="N378" s="578">
        <v>0</v>
      </c>
      <c r="O378" s="578">
        <v>0</v>
      </c>
      <c r="P378" s="578">
        <v>0</v>
      </c>
      <c r="Q378" s="578">
        <v>0</v>
      </c>
      <c r="R378" s="578">
        <v>38718.35</v>
      </c>
      <c r="S378" s="578">
        <v>0</v>
      </c>
      <c r="T378" s="578">
        <v>0</v>
      </c>
      <c r="U378" s="578">
        <v>186903.16</v>
      </c>
      <c r="V378" s="578">
        <v>0</v>
      </c>
      <c r="W378" s="578">
        <v>0</v>
      </c>
      <c r="X378" s="578">
        <v>0</v>
      </c>
      <c r="Y378" s="578">
        <v>0</v>
      </c>
      <c r="Z378" s="578">
        <v>0</v>
      </c>
      <c r="AA378" s="578">
        <v>0</v>
      </c>
      <c r="AB378" s="578">
        <v>0</v>
      </c>
      <c r="AC378" s="578">
        <v>0</v>
      </c>
      <c r="AD378" s="578">
        <v>0</v>
      </c>
      <c r="AE378" s="578">
        <v>0</v>
      </c>
      <c r="AF378" s="578">
        <v>69877.570000000007</v>
      </c>
      <c r="AG378" s="578">
        <v>0</v>
      </c>
      <c r="AH378" s="578">
        <v>0</v>
      </c>
      <c r="AI378" s="578">
        <v>0</v>
      </c>
      <c r="AJ378" s="578">
        <v>0</v>
      </c>
      <c r="AK378" s="578">
        <v>34471.81</v>
      </c>
      <c r="AL378" s="578">
        <v>0</v>
      </c>
      <c r="AM378" s="578">
        <v>174273.99</v>
      </c>
      <c r="AN378" s="578">
        <v>5114.42</v>
      </c>
      <c r="AO378" s="578">
        <v>0</v>
      </c>
      <c r="AP378" s="578">
        <v>0</v>
      </c>
      <c r="AQ378" s="578">
        <v>0</v>
      </c>
      <c r="AR378" s="578">
        <v>0</v>
      </c>
      <c r="AS378" s="578">
        <v>0</v>
      </c>
      <c r="AT378" s="578">
        <v>0</v>
      </c>
      <c r="AU378" s="578">
        <v>0</v>
      </c>
      <c r="AV378" s="578">
        <v>0</v>
      </c>
      <c r="AW378" s="578">
        <v>14364.46</v>
      </c>
      <c r="AX378" s="578">
        <v>184182.85</v>
      </c>
      <c r="AY378" s="578">
        <v>0</v>
      </c>
      <c r="AZ378" s="578">
        <v>0</v>
      </c>
      <c r="BA378" s="578">
        <v>0</v>
      </c>
      <c r="BB378" s="578">
        <v>0</v>
      </c>
      <c r="BC378" s="578">
        <v>0</v>
      </c>
      <c r="BD378" s="578">
        <v>0</v>
      </c>
      <c r="BE378" s="578">
        <v>0</v>
      </c>
      <c r="BF378" s="578">
        <v>0</v>
      </c>
      <c r="BG378" s="578">
        <v>0</v>
      </c>
      <c r="BH378" s="578">
        <v>0</v>
      </c>
      <c r="BI378" s="578">
        <v>28248</v>
      </c>
      <c r="BJ378" s="578">
        <v>33830.089999999997</v>
      </c>
      <c r="BK378" s="578">
        <v>0</v>
      </c>
      <c r="BL378" s="578">
        <v>0</v>
      </c>
      <c r="BM378" s="578">
        <v>0</v>
      </c>
      <c r="BN378" s="578">
        <v>15413.88</v>
      </c>
      <c r="BO378" s="578">
        <v>10539.04</v>
      </c>
      <c r="BP378" s="578">
        <v>0</v>
      </c>
      <c r="BQ378" s="578">
        <v>0</v>
      </c>
      <c r="BR378" s="578">
        <v>17748.59</v>
      </c>
      <c r="BS378" s="578">
        <v>0</v>
      </c>
      <c r="BT378" s="578">
        <v>0</v>
      </c>
      <c r="BU378" s="578">
        <v>0</v>
      </c>
      <c r="BV378" s="578">
        <v>0</v>
      </c>
      <c r="BW378" s="578">
        <v>0</v>
      </c>
      <c r="BX378" s="578">
        <v>19640.73</v>
      </c>
      <c r="BY378" s="578">
        <v>54541.63</v>
      </c>
      <c r="BZ378" s="578">
        <v>358490.4</v>
      </c>
      <c r="CA378" s="578">
        <v>0</v>
      </c>
      <c r="CB378" s="578">
        <v>0</v>
      </c>
      <c r="CC378" s="555">
        <f t="shared" si="52"/>
        <v>1427167.0699999998</v>
      </c>
    </row>
    <row r="379" spans="1:81" s="577" customFormat="1" ht="25.5" customHeight="1">
      <c r="A379" s="574" t="s">
        <v>6860</v>
      </c>
      <c r="B379" s="549" t="s">
        <v>39</v>
      </c>
      <c r="C379" s="550" t="s">
        <v>40</v>
      </c>
      <c r="D379" s="551">
        <v>53020</v>
      </c>
      <c r="E379" s="579" t="s">
        <v>929</v>
      </c>
      <c r="F379" s="552" t="s">
        <v>449</v>
      </c>
      <c r="G379" s="553" t="s">
        <v>450</v>
      </c>
      <c r="H379" s="554">
        <v>0</v>
      </c>
      <c r="I379" s="578">
        <v>82415.63</v>
      </c>
      <c r="J379" s="578">
        <v>0</v>
      </c>
      <c r="K379" s="578">
        <v>0</v>
      </c>
      <c r="L379" s="578">
        <v>0</v>
      </c>
      <c r="M379" s="578">
        <v>244748.85</v>
      </c>
      <c r="N379" s="578">
        <v>107656.27</v>
      </c>
      <c r="O379" s="578">
        <v>0</v>
      </c>
      <c r="P379" s="578">
        <v>0</v>
      </c>
      <c r="Q379" s="578">
        <v>0</v>
      </c>
      <c r="R379" s="578">
        <v>0</v>
      </c>
      <c r="S379" s="578">
        <v>0</v>
      </c>
      <c r="T379" s="578">
        <v>0</v>
      </c>
      <c r="U379" s="578">
        <v>221850.75</v>
      </c>
      <c r="V379" s="578">
        <v>0</v>
      </c>
      <c r="W379" s="578">
        <v>0</v>
      </c>
      <c r="X379" s="578">
        <v>0</v>
      </c>
      <c r="Y379" s="578">
        <v>0</v>
      </c>
      <c r="Z379" s="578">
        <v>0</v>
      </c>
      <c r="AA379" s="578">
        <v>0</v>
      </c>
      <c r="AB379" s="578">
        <v>10147.84</v>
      </c>
      <c r="AC379" s="578">
        <v>0</v>
      </c>
      <c r="AD379" s="578">
        <v>0</v>
      </c>
      <c r="AE379" s="578">
        <v>0</v>
      </c>
      <c r="AF379" s="578">
        <v>0</v>
      </c>
      <c r="AG379" s="578">
        <v>0</v>
      </c>
      <c r="AH379" s="578">
        <v>0</v>
      </c>
      <c r="AI379" s="578">
        <v>0</v>
      </c>
      <c r="AJ379" s="578">
        <v>0</v>
      </c>
      <c r="AK379" s="578">
        <v>0</v>
      </c>
      <c r="AL379" s="578">
        <v>5840</v>
      </c>
      <c r="AM379" s="578">
        <v>0</v>
      </c>
      <c r="AN379" s="578">
        <v>59476.5</v>
      </c>
      <c r="AO379" s="578">
        <v>17367.740000000002</v>
      </c>
      <c r="AP379" s="578">
        <v>0</v>
      </c>
      <c r="AQ379" s="578">
        <v>0</v>
      </c>
      <c r="AR379" s="578">
        <v>0</v>
      </c>
      <c r="AS379" s="578">
        <v>72529.48</v>
      </c>
      <c r="AT379" s="578">
        <v>0</v>
      </c>
      <c r="AU379" s="578">
        <v>0</v>
      </c>
      <c r="AV379" s="578">
        <v>111850.17</v>
      </c>
      <c r="AW379" s="578">
        <v>32736.63</v>
      </c>
      <c r="AX379" s="578">
        <v>0</v>
      </c>
      <c r="AY379" s="578">
        <v>0</v>
      </c>
      <c r="AZ379" s="578">
        <v>0</v>
      </c>
      <c r="BA379" s="578">
        <v>39037.410000000003</v>
      </c>
      <c r="BB379" s="578">
        <v>0</v>
      </c>
      <c r="BC379" s="578">
        <v>95659.3</v>
      </c>
      <c r="BD379" s="578">
        <v>0</v>
      </c>
      <c r="BE379" s="578">
        <v>0</v>
      </c>
      <c r="BF379" s="578">
        <v>0</v>
      </c>
      <c r="BG379" s="578">
        <v>0</v>
      </c>
      <c r="BH379" s="578">
        <v>123497.64</v>
      </c>
      <c r="BI379" s="578">
        <v>239036.4</v>
      </c>
      <c r="BJ379" s="578">
        <v>0</v>
      </c>
      <c r="BK379" s="578">
        <v>0</v>
      </c>
      <c r="BL379" s="578">
        <v>0</v>
      </c>
      <c r="BM379" s="578">
        <v>402118.86</v>
      </c>
      <c r="BN379" s="578">
        <v>136098.63</v>
      </c>
      <c r="BO379" s="578">
        <v>14400.8</v>
      </c>
      <c r="BP379" s="578">
        <v>0</v>
      </c>
      <c r="BQ379" s="578">
        <v>0</v>
      </c>
      <c r="BR379" s="578">
        <v>0</v>
      </c>
      <c r="BS379" s="578">
        <v>0</v>
      </c>
      <c r="BT379" s="578">
        <v>0</v>
      </c>
      <c r="BU379" s="578">
        <v>0</v>
      </c>
      <c r="BV379" s="578">
        <v>0</v>
      </c>
      <c r="BW379" s="578">
        <v>96941.9</v>
      </c>
      <c r="BX379" s="578">
        <v>97311.99</v>
      </c>
      <c r="BY379" s="578">
        <v>30634.89</v>
      </c>
      <c r="BZ379" s="578">
        <v>0</v>
      </c>
      <c r="CA379" s="578">
        <v>0</v>
      </c>
      <c r="CB379" s="578">
        <v>14073</v>
      </c>
      <c r="CC379" s="555">
        <f t="shared" si="52"/>
        <v>2255430.6800000002</v>
      </c>
    </row>
    <row r="380" spans="1:81" s="577" customFormat="1" ht="25.5" customHeight="1">
      <c r="A380" s="574" t="s">
        <v>6860</v>
      </c>
      <c r="B380" s="549" t="s">
        <v>39</v>
      </c>
      <c r="C380" s="550" t="s">
        <v>40</v>
      </c>
      <c r="D380" s="551">
        <v>53020</v>
      </c>
      <c r="E380" s="579" t="s">
        <v>929</v>
      </c>
      <c r="F380" s="552" t="s">
        <v>451</v>
      </c>
      <c r="G380" s="553" t="s">
        <v>452</v>
      </c>
      <c r="H380" s="554">
        <v>0</v>
      </c>
      <c r="I380" s="554">
        <v>0</v>
      </c>
      <c r="J380" s="554">
        <v>0</v>
      </c>
      <c r="K380" s="554">
        <v>0</v>
      </c>
      <c r="L380" s="554">
        <v>0</v>
      </c>
      <c r="M380" s="554">
        <v>0</v>
      </c>
      <c r="N380" s="554">
        <v>0</v>
      </c>
      <c r="O380" s="554">
        <v>0</v>
      </c>
      <c r="P380" s="554">
        <v>0</v>
      </c>
      <c r="Q380" s="554">
        <v>0</v>
      </c>
      <c r="R380" s="554">
        <v>0</v>
      </c>
      <c r="S380" s="554">
        <v>0</v>
      </c>
      <c r="T380" s="554">
        <v>0</v>
      </c>
      <c r="U380" s="554">
        <v>0</v>
      </c>
      <c r="V380" s="554">
        <v>0</v>
      </c>
      <c r="W380" s="554">
        <v>0</v>
      </c>
      <c r="X380" s="554">
        <v>0</v>
      </c>
      <c r="Y380" s="554">
        <v>0</v>
      </c>
      <c r="Z380" s="554">
        <v>0</v>
      </c>
      <c r="AA380" s="554">
        <v>0</v>
      </c>
      <c r="AB380" s="554">
        <v>6742.73</v>
      </c>
      <c r="AC380" s="554">
        <v>0</v>
      </c>
      <c r="AD380" s="554">
        <v>0</v>
      </c>
      <c r="AE380" s="554">
        <v>0</v>
      </c>
      <c r="AF380" s="554">
        <v>0</v>
      </c>
      <c r="AG380" s="554">
        <v>0</v>
      </c>
      <c r="AH380" s="554">
        <v>0</v>
      </c>
      <c r="AI380" s="554">
        <v>0</v>
      </c>
      <c r="AJ380" s="554">
        <v>0</v>
      </c>
      <c r="AK380" s="554">
        <v>0</v>
      </c>
      <c r="AL380" s="554">
        <v>0</v>
      </c>
      <c r="AM380" s="554">
        <v>0</v>
      </c>
      <c r="AN380" s="554">
        <v>0</v>
      </c>
      <c r="AO380" s="554">
        <v>0</v>
      </c>
      <c r="AP380" s="554">
        <v>0</v>
      </c>
      <c r="AQ380" s="554">
        <v>0</v>
      </c>
      <c r="AR380" s="554">
        <v>0</v>
      </c>
      <c r="AS380" s="554">
        <v>0</v>
      </c>
      <c r="AT380" s="554">
        <v>0</v>
      </c>
      <c r="AU380" s="554">
        <v>0</v>
      </c>
      <c r="AV380" s="554">
        <v>0</v>
      </c>
      <c r="AW380" s="554">
        <v>0</v>
      </c>
      <c r="AX380" s="554">
        <v>0</v>
      </c>
      <c r="AY380" s="554">
        <v>0</v>
      </c>
      <c r="AZ380" s="554">
        <v>0</v>
      </c>
      <c r="BA380" s="554">
        <v>0</v>
      </c>
      <c r="BB380" s="554">
        <v>0</v>
      </c>
      <c r="BC380" s="554">
        <v>0</v>
      </c>
      <c r="BD380" s="554">
        <v>0</v>
      </c>
      <c r="BE380" s="554">
        <v>2645.25</v>
      </c>
      <c r="BF380" s="554">
        <v>0</v>
      </c>
      <c r="BG380" s="554">
        <v>0</v>
      </c>
      <c r="BH380" s="554">
        <v>0</v>
      </c>
      <c r="BI380" s="554">
        <v>0</v>
      </c>
      <c r="BJ380" s="554">
        <v>0</v>
      </c>
      <c r="BK380" s="554">
        <v>0</v>
      </c>
      <c r="BL380" s="554">
        <v>0</v>
      </c>
      <c r="BM380" s="554">
        <v>0</v>
      </c>
      <c r="BN380" s="554">
        <v>8402.42</v>
      </c>
      <c r="BO380" s="554">
        <v>0</v>
      </c>
      <c r="BP380" s="554">
        <v>0</v>
      </c>
      <c r="BQ380" s="554">
        <v>0</v>
      </c>
      <c r="BR380" s="554">
        <v>0</v>
      </c>
      <c r="BS380" s="554">
        <v>0</v>
      </c>
      <c r="BT380" s="554">
        <v>0</v>
      </c>
      <c r="BU380" s="554">
        <v>0</v>
      </c>
      <c r="BV380" s="554">
        <v>0</v>
      </c>
      <c r="BW380" s="554">
        <v>0</v>
      </c>
      <c r="BX380" s="554">
        <v>61761.24</v>
      </c>
      <c r="BY380" s="554">
        <v>0</v>
      </c>
      <c r="BZ380" s="554">
        <v>0</v>
      </c>
      <c r="CA380" s="554">
        <v>0</v>
      </c>
      <c r="CB380" s="554">
        <v>0</v>
      </c>
      <c r="CC380" s="555">
        <f t="shared" si="52"/>
        <v>79551.64</v>
      </c>
    </row>
    <row r="381" spans="1:81" s="577" customFormat="1" ht="25.5" customHeight="1">
      <c r="A381" s="574" t="s">
        <v>6860</v>
      </c>
      <c r="B381" s="549" t="s">
        <v>39</v>
      </c>
      <c r="C381" s="550" t="s">
        <v>40</v>
      </c>
      <c r="D381" s="551">
        <v>53020</v>
      </c>
      <c r="E381" s="579" t="s">
        <v>929</v>
      </c>
      <c r="F381" s="552" t="s">
        <v>453</v>
      </c>
      <c r="G381" s="553" t="s">
        <v>454</v>
      </c>
      <c r="H381" s="554">
        <v>0</v>
      </c>
      <c r="I381" s="578">
        <v>28202.52</v>
      </c>
      <c r="J381" s="578">
        <v>88695.06</v>
      </c>
      <c r="K381" s="578">
        <v>332751</v>
      </c>
      <c r="L381" s="578">
        <v>0</v>
      </c>
      <c r="M381" s="578">
        <v>69569.86</v>
      </c>
      <c r="N381" s="578">
        <v>0</v>
      </c>
      <c r="O381" s="578">
        <v>0</v>
      </c>
      <c r="P381" s="578">
        <v>0</v>
      </c>
      <c r="Q381" s="578">
        <v>0</v>
      </c>
      <c r="R381" s="578">
        <v>105919.21</v>
      </c>
      <c r="S381" s="578">
        <v>0</v>
      </c>
      <c r="T381" s="578">
        <v>102666.63</v>
      </c>
      <c r="U381" s="578">
        <v>0</v>
      </c>
      <c r="V381" s="578">
        <v>0</v>
      </c>
      <c r="W381" s="578">
        <v>0</v>
      </c>
      <c r="X381" s="578">
        <v>248997.21</v>
      </c>
      <c r="Y381" s="578">
        <v>0</v>
      </c>
      <c r="Z381" s="578">
        <v>0</v>
      </c>
      <c r="AA381" s="578">
        <v>0</v>
      </c>
      <c r="AB381" s="578">
        <v>207638.69</v>
      </c>
      <c r="AC381" s="578">
        <v>21772.799999999999</v>
      </c>
      <c r="AD381" s="578">
        <v>0</v>
      </c>
      <c r="AE381" s="578">
        <v>0</v>
      </c>
      <c r="AF381" s="578">
        <v>0</v>
      </c>
      <c r="AG381" s="578">
        <v>0</v>
      </c>
      <c r="AH381" s="578">
        <v>0</v>
      </c>
      <c r="AI381" s="578">
        <v>0</v>
      </c>
      <c r="AJ381" s="578">
        <v>0</v>
      </c>
      <c r="AK381" s="578">
        <v>0</v>
      </c>
      <c r="AL381" s="578">
        <v>205642.58</v>
      </c>
      <c r="AM381" s="578">
        <v>91510.97</v>
      </c>
      <c r="AN381" s="578">
        <v>0</v>
      </c>
      <c r="AO381" s="578">
        <v>120385.66</v>
      </c>
      <c r="AP381" s="578">
        <v>0</v>
      </c>
      <c r="AQ381" s="578">
        <v>87055.46</v>
      </c>
      <c r="AR381" s="578">
        <v>135520</v>
      </c>
      <c r="AS381" s="578">
        <v>108164.92</v>
      </c>
      <c r="AT381" s="578">
        <v>41149.839999999997</v>
      </c>
      <c r="AU381" s="578">
        <v>0</v>
      </c>
      <c r="AV381" s="578">
        <v>0</v>
      </c>
      <c r="AW381" s="578">
        <v>4405.42</v>
      </c>
      <c r="AX381" s="578">
        <v>129557.61</v>
      </c>
      <c r="AY381" s="578">
        <v>0</v>
      </c>
      <c r="AZ381" s="578">
        <v>0</v>
      </c>
      <c r="BA381" s="578">
        <v>0</v>
      </c>
      <c r="BB381" s="578">
        <v>0</v>
      </c>
      <c r="BC381" s="578">
        <v>519750</v>
      </c>
      <c r="BD381" s="578">
        <v>0</v>
      </c>
      <c r="BE381" s="578">
        <v>36815.17</v>
      </c>
      <c r="BF381" s="578">
        <v>0</v>
      </c>
      <c r="BG381" s="578">
        <v>0</v>
      </c>
      <c r="BH381" s="578">
        <v>83942.77</v>
      </c>
      <c r="BI381" s="578">
        <v>33678.33</v>
      </c>
      <c r="BJ381" s="578">
        <v>13046.93</v>
      </c>
      <c r="BK381" s="578">
        <v>0</v>
      </c>
      <c r="BL381" s="578">
        <v>0</v>
      </c>
      <c r="BM381" s="578">
        <v>0</v>
      </c>
      <c r="BN381" s="578">
        <v>107674.18</v>
      </c>
      <c r="BO381" s="578">
        <v>0</v>
      </c>
      <c r="BP381" s="578">
        <v>0</v>
      </c>
      <c r="BQ381" s="578">
        <v>649.44000000000005</v>
      </c>
      <c r="BR381" s="578">
        <v>110459.6</v>
      </c>
      <c r="BS381" s="578">
        <v>0</v>
      </c>
      <c r="BT381" s="578">
        <v>0</v>
      </c>
      <c r="BU381" s="578">
        <v>0</v>
      </c>
      <c r="BV381" s="578">
        <v>46346.080000000002</v>
      </c>
      <c r="BW381" s="578">
        <v>0</v>
      </c>
      <c r="BX381" s="578">
        <v>408884.33</v>
      </c>
      <c r="BY381" s="578">
        <v>0</v>
      </c>
      <c r="BZ381" s="578">
        <v>0</v>
      </c>
      <c r="CA381" s="578">
        <v>0</v>
      </c>
      <c r="CB381" s="578">
        <v>0</v>
      </c>
      <c r="CC381" s="555">
        <f t="shared" si="52"/>
        <v>3490852.2700000005</v>
      </c>
    </row>
    <row r="382" spans="1:81" s="577" customFormat="1" ht="25.5" customHeight="1">
      <c r="A382" s="574" t="s">
        <v>6860</v>
      </c>
      <c r="B382" s="549" t="s">
        <v>39</v>
      </c>
      <c r="C382" s="550" t="s">
        <v>40</v>
      </c>
      <c r="D382" s="551">
        <v>53030</v>
      </c>
      <c r="E382" s="579" t="s">
        <v>931</v>
      </c>
      <c r="F382" s="552" t="s">
        <v>455</v>
      </c>
      <c r="G382" s="553" t="s">
        <v>456</v>
      </c>
      <c r="H382" s="554">
        <v>1833371.87</v>
      </c>
      <c r="I382" s="578">
        <v>1298036.81</v>
      </c>
      <c r="J382" s="578">
        <v>1147539.1299999999</v>
      </c>
      <c r="K382" s="578">
        <v>683867</v>
      </c>
      <c r="L382" s="578">
        <v>780635.56</v>
      </c>
      <c r="M382" s="578">
        <v>158529.34</v>
      </c>
      <c r="N382" s="578">
        <v>5780467.2699999996</v>
      </c>
      <c r="O382" s="578">
        <v>920960.06</v>
      </c>
      <c r="P382" s="578">
        <v>410299.3</v>
      </c>
      <c r="Q382" s="578">
        <v>889011.12</v>
      </c>
      <c r="R382" s="578">
        <v>280154.59999999998</v>
      </c>
      <c r="S382" s="578">
        <v>911304.85</v>
      </c>
      <c r="T382" s="578">
        <v>963193.59</v>
      </c>
      <c r="U382" s="578">
        <v>4921993.7699999996</v>
      </c>
      <c r="V382" s="578">
        <v>86574.01</v>
      </c>
      <c r="W382" s="578">
        <v>272023.30969999998</v>
      </c>
      <c r="X382" s="578">
        <v>228066.95</v>
      </c>
      <c r="Y382" s="578">
        <v>586479.80000000005</v>
      </c>
      <c r="Z382" s="578">
        <v>426239</v>
      </c>
      <c r="AA382" s="578">
        <v>1074477.02</v>
      </c>
      <c r="AB382" s="578">
        <v>181219.74</v>
      </c>
      <c r="AC382" s="578">
        <v>3980278.77</v>
      </c>
      <c r="AD382" s="578">
        <v>159861.32</v>
      </c>
      <c r="AE382" s="578">
        <v>0</v>
      </c>
      <c r="AF382" s="578">
        <v>156640.12</v>
      </c>
      <c r="AG382" s="578">
        <v>17640.59</v>
      </c>
      <c r="AH382" s="578">
        <v>110268.07</v>
      </c>
      <c r="AI382" s="578">
        <v>7413163.2599999998</v>
      </c>
      <c r="AJ382" s="578">
        <v>514376.33</v>
      </c>
      <c r="AK382" s="578">
        <v>182525.78</v>
      </c>
      <c r="AL382" s="578">
        <v>115060.19</v>
      </c>
      <c r="AM382" s="578">
        <v>199710.43</v>
      </c>
      <c r="AN382" s="578">
        <v>157295.79999999999</v>
      </c>
      <c r="AO382" s="578">
        <v>409387.56</v>
      </c>
      <c r="AP382" s="578">
        <v>312724.18</v>
      </c>
      <c r="AQ382" s="578">
        <v>275281.56</v>
      </c>
      <c r="AR382" s="578">
        <v>172273.55</v>
      </c>
      <c r="AS382" s="578">
        <v>665351</v>
      </c>
      <c r="AT382" s="578">
        <v>356532.51</v>
      </c>
      <c r="AU382" s="578">
        <v>6485.54</v>
      </c>
      <c r="AV382" s="578">
        <v>336668.06</v>
      </c>
      <c r="AW382" s="578">
        <v>564597.54</v>
      </c>
      <c r="AX382" s="578">
        <v>398669.13</v>
      </c>
      <c r="AY382" s="578">
        <v>128793.96</v>
      </c>
      <c r="AZ382" s="578">
        <v>49463.24</v>
      </c>
      <c r="BA382" s="578">
        <v>147096.46</v>
      </c>
      <c r="BB382" s="578">
        <v>0</v>
      </c>
      <c r="BC382" s="578">
        <v>854225.94</v>
      </c>
      <c r="BD382" s="578">
        <v>486986.8</v>
      </c>
      <c r="BE382" s="578">
        <v>562345.19999999995</v>
      </c>
      <c r="BF382" s="578">
        <v>68575.649999999994</v>
      </c>
      <c r="BG382" s="578">
        <v>27498.75</v>
      </c>
      <c r="BH382" s="578">
        <v>829785.27</v>
      </c>
      <c r="BI382" s="578">
        <v>381454.72</v>
      </c>
      <c r="BJ382" s="578">
        <v>744129.85</v>
      </c>
      <c r="BK382" s="578">
        <v>142417.53</v>
      </c>
      <c r="BL382" s="578">
        <v>151611.17000000001</v>
      </c>
      <c r="BM382" s="578">
        <v>1020420.52</v>
      </c>
      <c r="BN382" s="578">
        <v>602092.12</v>
      </c>
      <c r="BO382" s="578">
        <v>198733.36</v>
      </c>
      <c r="BP382" s="578">
        <v>120644.2</v>
      </c>
      <c r="BQ382" s="578">
        <v>645554.75</v>
      </c>
      <c r="BR382" s="578">
        <v>382159.42</v>
      </c>
      <c r="BS382" s="578">
        <v>231227</v>
      </c>
      <c r="BT382" s="578">
        <v>2372579.6800000002</v>
      </c>
      <c r="BU382" s="578">
        <v>168748.28</v>
      </c>
      <c r="BV382" s="578">
        <v>443165.99</v>
      </c>
      <c r="BW382" s="578">
        <v>369864.27</v>
      </c>
      <c r="BX382" s="578">
        <v>1171870.29</v>
      </c>
      <c r="BY382" s="578">
        <v>1203626.6200000001</v>
      </c>
      <c r="BZ382" s="578">
        <v>174950.27</v>
      </c>
      <c r="CA382" s="578">
        <v>301766.48</v>
      </c>
      <c r="CB382" s="578">
        <v>551767.93999999994</v>
      </c>
      <c r="CC382" s="555">
        <f t="shared" si="52"/>
        <v>54872791.119700007</v>
      </c>
    </row>
    <row r="383" spans="1:81" s="577" customFormat="1" ht="25.5" customHeight="1">
      <c r="A383" s="574" t="s">
        <v>6860</v>
      </c>
      <c r="B383" s="549" t="s">
        <v>39</v>
      </c>
      <c r="C383" s="550" t="s">
        <v>40</v>
      </c>
      <c r="D383" s="551">
        <v>53030</v>
      </c>
      <c r="E383" s="579" t="s">
        <v>931</v>
      </c>
      <c r="F383" s="552" t="s">
        <v>457</v>
      </c>
      <c r="G383" s="553" t="s">
        <v>458</v>
      </c>
      <c r="H383" s="554">
        <v>0</v>
      </c>
      <c r="I383" s="578">
        <v>787636.16</v>
      </c>
      <c r="J383" s="578">
        <v>1302885.42</v>
      </c>
      <c r="K383" s="578">
        <v>647453</v>
      </c>
      <c r="L383" s="578">
        <v>246664.95</v>
      </c>
      <c r="M383" s="578">
        <v>726078.07</v>
      </c>
      <c r="N383" s="578">
        <v>2976190.67</v>
      </c>
      <c r="O383" s="578">
        <v>1377892.7</v>
      </c>
      <c r="P383" s="578">
        <v>504749.92</v>
      </c>
      <c r="Q383" s="578">
        <v>941324.67</v>
      </c>
      <c r="R383" s="578">
        <v>506000</v>
      </c>
      <c r="S383" s="578">
        <v>1147334</v>
      </c>
      <c r="T383" s="578">
        <v>1036287.37</v>
      </c>
      <c r="U383" s="578">
        <v>1763460.38</v>
      </c>
      <c r="V383" s="578">
        <v>14557.83</v>
      </c>
      <c r="W383" s="578">
        <v>1584490.0299</v>
      </c>
      <c r="X383" s="578">
        <v>765690.32</v>
      </c>
      <c r="Y383" s="578">
        <v>663939.78</v>
      </c>
      <c r="Z383" s="578">
        <v>38371.21</v>
      </c>
      <c r="AA383" s="578">
        <v>975550.5</v>
      </c>
      <c r="AB383" s="578">
        <v>737742.71</v>
      </c>
      <c r="AC383" s="578">
        <v>188072.7</v>
      </c>
      <c r="AD383" s="578">
        <v>599829.71</v>
      </c>
      <c r="AE383" s="578">
        <v>1255626.46</v>
      </c>
      <c r="AF383" s="578">
        <v>915065.64</v>
      </c>
      <c r="AG383" s="578">
        <v>260280.9</v>
      </c>
      <c r="AH383" s="578">
        <v>1411448.83</v>
      </c>
      <c r="AI383" s="578">
        <v>5515171.2999999998</v>
      </c>
      <c r="AJ383" s="578">
        <v>272181.43</v>
      </c>
      <c r="AK383" s="578">
        <v>444833.34</v>
      </c>
      <c r="AL383" s="578">
        <v>3100</v>
      </c>
      <c r="AM383" s="578">
        <v>0</v>
      </c>
      <c r="AN383" s="578">
        <v>750215.88</v>
      </c>
      <c r="AO383" s="578">
        <v>454329.5</v>
      </c>
      <c r="AP383" s="578">
        <v>534347.57999999996</v>
      </c>
      <c r="AQ383" s="578">
        <v>384153.17</v>
      </c>
      <c r="AR383" s="578">
        <v>567050</v>
      </c>
      <c r="AS383" s="578">
        <v>318032.31</v>
      </c>
      <c r="AT383" s="578">
        <v>366926.17</v>
      </c>
      <c r="AU383" s="578">
        <v>0</v>
      </c>
      <c r="AV383" s="578">
        <v>236427.21</v>
      </c>
      <c r="AW383" s="578">
        <v>248583.36</v>
      </c>
      <c r="AX383" s="578">
        <v>39982.42</v>
      </c>
      <c r="AY383" s="578">
        <v>180279.36</v>
      </c>
      <c r="AZ383" s="578">
        <v>0</v>
      </c>
      <c r="BA383" s="578">
        <v>86274.43</v>
      </c>
      <c r="BB383" s="578">
        <v>0</v>
      </c>
      <c r="BC383" s="578">
        <v>710582.95</v>
      </c>
      <c r="BD383" s="578">
        <v>735995.37</v>
      </c>
      <c r="BE383" s="578">
        <v>586545.28</v>
      </c>
      <c r="BF383" s="578">
        <v>235452.36</v>
      </c>
      <c r="BG383" s="578">
        <v>149588.91</v>
      </c>
      <c r="BH383" s="578">
        <v>744923.4</v>
      </c>
      <c r="BI383" s="578">
        <v>592403.77</v>
      </c>
      <c r="BJ383" s="578">
        <v>766987.04</v>
      </c>
      <c r="BK383" s="578">
        <v>6689.59</v>
      </c>
      <c r="BL383" s="578">
        <v>98279.83</v>
      </c>
      <c r="BM383" s="578">
        <v>0</v>
      </c>
      <c r="BN383" s="578">
        <v>1408093.67</v>
      </c>
      <c r="BO383" s="578">
        <v>3069.96</v>
      </c>
      <c r="BP383" s="578">
        <v>14592.78</v>
      </c>
      <c r="BQ383" s="578">
        <v>385797.71</v>
      </c>
      <c r="BR383" s="578">
        <v>505810.56</v>
      </c>
      <c r="BS383" s="578">
        <v>155000.46</v>
      </c>
      <c r="BT383" s="578">
        <v>291974.90999999997</v>
      </c>
      <c r="BU383" s="578">
        <v>52589.52</v>
      </c>
      <c r="BV383" s="578">
        <v>288007.84999999998</v>
      </c>
      <c r="BW383" s="578">
        <v>335080.7</v>
      </c>
      <c r="BX383" s="578">
        <v>947996.56</v>
      </c>
      <c r="BY383" s="578">
        <v>649570.5</v>
      </c>
      <c r="BZ383" s="578">
        <v>520024.62</v>
      </c>
      <c r="CA383" s="578">
        <v>368360.32</v>
      </c>
      <c r="CB383" s="578">
        <v>249600.71</v>
      </c>
      <c r="CC383" s="555">
        <f t="shared" si="52"/>
        <v>44579530.719900012</v>
      </c>
    </row>
    <row r="384" spans="1:81" s="577" customFormat="1" ht="25.5" customHeight="1">
      <c r="A384" s="574" t="s">
        <v>6860</v>
      </c>
      <c r="B384" s="549" t="s">
        <v>39</v>
      </c>
      <c r="C384" s="550" t="s">
        <v>40</v>
      </c>
      <c r="D384" s="551">
        <v>53030</v>
      </c>
      <c r="E384" s="579" t="s">
        <v>931</v>
      </c>
      <c r="F384" s="552" t="s">
        <v>459</v>
      </c>
      <c r="G384" s="553" t="s">
        <v>460</v>
      </c>
      <c r="H384" s="554">
        <v>59035.02</v>
      </c>
      <c r="I384" s="578">
        <v>442290.99</v>
      </c>
      <c r="J384" s="578">
        <v>632808.12</v>
      </c>
      <c r="K384" s="578">
        <v>405245</v>
      </c>
      <c r="L384" s="578">
        <v>17828.84</v>
      </c>
      <c r="M384" s="578">
        <v>133885.04</v>
      </c>
      <c r="N384" s="578">
        <v>2713804.16</v>
      </c>
      <c r="O384" s="578">
        <v>47896.23</v>
      </c>
      <c r="P384" s="578">
        <v>118312.58</v>
      </c>
      <c r="Q384" s="578">
        <v>767253.53</v>
      </c>
      <c r="R384" s="578">
        <v>1100</v>
      </c>
      <c r="S384" s="578">
        <v>76956.070000000007</v>
      </c>
      <c r="T384" s="578">
        <v>1176523.08</v>
      </c>
      <c r="U384" s="578">
        <v>745545.22</v>
      </c>
      <c r="V384" s="578">
        <v>353429.26</v>
      </c>
      <c r="W384" s="578">
        <v>2869.08</v>
      </c>
      <c r="X384" s="578">
        <v>282739.71000000002</v>
      </c>
      <c r="Y384" s="578">
        <v>28555.5</v>
      </c>
      <c r="Z384" s="578">
        <v>37503.440000000002</v>
      </c>
      <c r="AA384" s="578">
        <v>372633.92</v>
      </c>
      <c r="AB384" s="578">
        <v>39381.21</v>
      </c>
      <c r="AC384" s="578">
        <v>1101497.3700000001</v>
      </c>
      <c r="AD384" s="578">
        <v>31781.33</v>
      </c>
      <c r="AE384" s="578">
        <v>0</v>
      </c>
      <c r="AF384" s="578">
        <v>162253.63</v>
      </c>
      <c r="AG384" s="578">
        <v>1180.8499999999999</v>
      </c>
      <c r="AH384" s="578">
        <v>0</v>
      </c>
      <c r="AI384" s="578">
        <v>2390519.65</v>
      </c>
      <c r="AJ384" s="578">
        <v>140110.13</v>
      </c>
      <c r="AK384" s="578">
        <v>141261.60999999999</v>
      </c>
      <c r="AL384" s="578">
        <v>8477.2199999999993</v>
      </c>
      <c r="AM384" s="578">
        <v>99425.83</v>
      </c>
      <c r="AN384" s="578">
        <v>39250.42</v>
      </c>
      <c r="AO384" s="578">
        <v>585455.22</v>
      </c>
      <c r="AP384" s="578">
        <v>315077.52</v>
      </c>
      <c r="AQ384" s="578">
        <v>673238.45</v>
      </c>
      <c r="AR384" s="578">
        <v>24714.22</v>
      </c>
      <c r="AS384" s="578">
        <v>2356.75</v>
      </c>
      <c r="AT384" s="578">
        <v>91245.09</v>
      </c>
      <c r="AU384" s="578">
        <v>0</v>
      </c>
      <c r="AV384" s="578">
        <v>10108.89</v>
      </c>
      <c r="AW384" s="578">
        <v>60758.36</v>
      </c>
      <c r="AX384" s="578">
        <v>183777.67</v>
      </c>
      <c r="AY384" s="578">
        <v>7345.47</v>
      </c>
      <c r="AZ384" s="578">
        <v>9592.0300000000007</v>
      </c>
      <c r="BA384" s="578">
        <v>15869.83</v>
      </c>
      <c r="BB384" s="578">
        <v>0</v>
      </c>
      <c r="BC384" s="578">
        <v>644706.02</v>
      </c>
      <c r="BD384" s="578">
        <v>41294.050000000003</v>
      </c>
      <c r="BE384" s="578">
        <v>155018.98000000001</v>
      </c>
      <c r="BF384" s="578">
        <v>0</v>
      </c>
      <c r="BG384" s="578">
        <v>3763.71</v>
      </c>
      <c r="BH384" s="578">
        <v>776264.58</v>
      </c>
      <c r="BI384" s="578">
        <v>276284.84000000003</v>
      </c>
      <c r="BJ384" s="578">
        <v>352686.08000000002</v>
      </c>
      <c r="BK384" s="578">
        <v>3505.41</v>
      </c>
      <c r="BL384" s="578">
        <v>86213.23</v>
      </c>
      <c r="BM384" s="578">
        <v>0</v>
      </c>
      <c r="BN384" s="578">
        <v>36066.19</v>
      </c>
      <c r="BO384" s="578">
        <v>76511.929999999993</v>
      </c>
      <c r="BP384" s="578">
        <v>38959.25</v>
      </c>
      <c r="BQ384" s="578">
        <v>46268.51</v>
      </c>
      <c r="BR384" s="578">
        <v>494461.8</v>
      </c>
      <c r="BS384" s="578">
        <v>5453.26</v>
      </c>
      <c r="BT384" s="578">
        <v>2268223.9500000002</v>
      </c>
      <c r="BU384" s="578">
        <v>81566.78</v>
      </c>
      <c r="BV384" s="578">
        <v>12517.43</v>
      </c>
      <c r="BW384" s="578">
        <v>399721.3</v>
      </c>
      <c r="BX384" s="578">
        <v>35128.050000000003</v>
      </c>
      <c r="BY384" s="578">
        <v>61865.87</v>
      </c>
      <c r="BZ384" s="578">
        <v>9586.02</v>
      </c>
      <c r="CA384" s="578">
        <v>55571.99</v>
      </c>
      <c r="CB384" s="578">
        <v>30884.99</v>
      </c>
      <c r="CC384" s="555">
        <f t="shared" si="52"/>
        <v>20543417.760000009</v>
      </c>
    </row>
    <row r="385" spans="1:81" s="577" customFormat="1" ht="25.5" customHeight="1">
      <c r="A385" s="574" t="s">
        <v>6860</v>
      </c>
      <c r="B385" s="549" t="s">
        <v>39</v>
      </c>
      <c r="C385" s="550" t="s">
        <v>40</v>
      </c>
      <c r="D385" s="551">
        <v>53030</v>
      </c>
      <c r="E385" s="579" t="s">
        <v>931</v>
      </c>
      <c r="F385" s="552" t="s">
        <v>461</v>
      </c>
      <c r="G385" s="553" t="s">
        <v>462</v>
      </c>
      <c r="H385" s="554">
        <v>450801.66</v>
      </c>
      <c r="I385" s="578">
        <v>417107.97</v>
      </c>
      <c r="J385" s="578">
        <v>256929.03</v>
      </c>
      <c r="K385" s="578">
        <v>70763</v>
      </c>
      <c r="L385" s="578">
        <v>61896.87</v>
      </c>
      <c r="M385" s="578">
        <v>75185.19</v>
      </c>
      <c r="N385" s="578">
        <v>2665600.7200000002</v>
      </c>
      <c r="O385" s="578">
        <v>253317.88</v>
      </c>
      <c r="P385" s="578">
        <v>60772</v>
      </c>
      <c r="Q385" s="578">
        <v>929281.24</v>
      </c>
      <c r="R385" s="578">
        <v>67082.509999999995</v>
      </c>
      <c r="S385" s="578">
        <v>146984.54999999999</v>
      </c>
      <c r="T385" s="578">
        <v>257754.09</v>
      </c>
      <c r="U385" s="578">
        <v>317084.01</v>
      </c>
      <c r="V385" s="578">
        <v>1418.47</v>
      </c>
      <c r="W385" s="578">
        <v>44574.029900000001</v>
      </c>
      <c r="X385" s="578">
        <v>68314.59</v>
      </c>
      <c r="Y385" s="578">
        <v>115399.86</v>
      </c>
      <c r="Z385" s="578">
        <v>28797.72</v>
      </c>
      <c r="AA385" s="578">
        <v>225701.51</v>
      </c>
      <c r="AB385" s="578">
        <v>128330.21</v>
      </c>
      <c r="AC385" s="578">
        <v>475082.73</v>
      </c>
      <c r="AD385" s="578">
        <v>155374.88</v>
      </c>
      <c r="AE385" s="578">
        <v>60187.93</v>
      </c>
      <c r="AF385" s="578">
        <v>91914.78</v>
      </c>
      <c r="AG385" s="578">
        <v>5865.64</v>
      </c>
      <c r="AH385" s="578">
        <v>0</v>
      </c>
      <c r="AI385" s="578">
        <v>1802631.3</v>
      </c>
      <c r="AJ385" s="578">
        <v>43941.58</v>
      </c>
      <c r="AK385" s="578">
        <v>5450.44</v>
      </c>
      <c r="AL385" s="578">
        <v>62834.96</v>
      </c>
      <c r="AM385" s="578">
        <v>37399.49</v>
      </c>
      <c r="AN385" s="578">
        <v>6370.32</v>
      </c>
      <c r="AO385" s="578">
        <v>74559.7</v>
      </c>
      <c r="AP385" s="578">
        <v>60853.61</v>
      </c>
      <c r="AQ385" s="578">
        <v>23297.83</v>
      </c>
      <c r="AR385" s="578">
        <v>96789.68</v>
      </c>
      <c r="AS385" s="578">
        <v>32126.57</v>
      </c>
      <c r="AT385" s="578">
        <v>14708.11</v>
      </c>
      <c r="AU385" s="578">
        <v>0</v>
      </c>
      <c r="AV385" s="578">
        <v>53414.48</v>
      </c>
      <c r="AW385" s="578">
        <v>46463.17</v>
      </c>
      <c r="AX385" s="578">
        <v>47446.82</v>
      </c>
      <c r="AY385" s="578">
        <v>31259.18</v>
      </c>
      <c r="AZ385" s="578">
        <v>28353.39</v>
      </c>
      <c r="BA385" s="578">
        <v>21497.35</v>
      </c>
      <c r="BB385" s="578">
        <v>0</v>
      </c>
      <c r="BC385" s="578">
        <v>119650.41</v>
      </c>
      <c r="BD385" s="578">
        <v>82490.13</v>
      </c>
      <c r="BE385" s="578">
        <v>95736</v>
      </c>
      <c r="BF385" s="578">
        <v>0</v>
      </c>
      <c r="BG385" s="578">
        <v>7484.61</v>
      </c>
      <c r="BH385" s="578">
        <v>144907.39989999999</v>
      </c>
      <c r="BI385" s="578">
        <v>138186.96</v>
      </c>
      <c r="BJ385" s="578">
        <v>83035.28</v>
      </c>
      <c r="BK385" s="578">
        <v>28153.88</v>
      </c>
      <c r="BL385" s="578">
        <v>29949.78</v>
      </c>
      <c r="BM385" s="578">
        <v>327062.28000000003</v>
      </c>
      <c r="BN385" s="578">
        <v>89921.7</v>
      </c>
      <c r="BO385" s="578">
        <v>26557.98</v>
      </c>
      <c r="BP385" s="578">
        <v>18874.939999999999</v>
      </c>
      <c r="BQ385" s="578">
        <v>3050.56</v>
      </c>
      <c r="BR385" s="578">
        <v>79074.81</v>
      </c>
      <c r="BS385" s="578">
        <v>1989</v>
      </c>
      <c r="BT385" s="578">
        <v>387436.63</v>
      </c>
      <c r="BU385" s="578">
        <v>49765.81</v>
      </c>
      <c r="BV385" s="578">
        <v>190628.04</v>
      </c>
      <c r="BW385" s="578">
        <v>3300</v>
      </c>
      <c r="BX385" s="578">
        <v>45004.24</v>
      </c>
      <c r="BY385" s="578">
        <v>46060.959999999999</v>
      </c>
      <c r="BZ385" s="578">
        <v>87355.56</v>
      </c>
      <c r="CA385" s="578">
        <v>78776.87</v>
      </c>
      <c r="CB385" s="578">
        <v>108011.04</v>
      </c>
      <c r="CC385" s="555">
        <f t="shared" si="52"/>
        <v>12193385.9198</v>
      </c>
    </row>
    <row r="386" spans="1:81" s="577" customFormat="1" ht="25.5" customHeight="1">
      <c r="A386" s="574" t="s">
        <v>6860</v>
      </c>
      <c r="B386" s="549" t="s">
        <v>39</v>
      </c>
      <c r="C386" s="550" t="s">
        <v>40</v>
      </c>
      <c r="D386" s="551">
        <v>53030</v>
      </c>
      <c r="E386" s="579" t="s">
        <v>931</v>
      </c>
      <c r="F386" s="552" t="s">
        <v>463</v>
      </c>
      <c r="G386" s="553" t="s">
        <v>464</v>
      </c>
      <c r="H386" s="554">
        <v>0</v>
      </c>
      <c r="I386" s="578">
        <v>74249.289999999994</v>
      </c>
      <c r="J386" s="578">
        <v>0</v>
      </c>
      <c r="K386" s="578">
        <v>659</v>
      </c>
      <c r="L386" s="578">
        <v>26177.279999999999</v>
      </c>
      <c r="M386" s="578">
        <v>0</v>
      </c>
      <c r="N386" s="578">
        <v>659090.73</v>
      </c>
      <c r="O386" s="578">
        <v>37850.51</v>
      </c>
      <c r="P386" s="578">
        <v>0</v>
      </c>
      <c r="Q386" s="578">
        <v>131124.26999999999</v>
      </c>
      <c r="R386" s="578">
        <v>0</v>
      </c>
      <c r="S386" s="578">
        <v>148461.16</v>
      </c>
      <c r="T386" s="578">
        <v>0</v>
      </c>
      <c r="U386" s="578">
        <v>110406.64</v>
      </c>
      <c r="V386" s="578">
        <v>22376.62</v>
      </c>
      <c r="W386" s="578">
        <v>0</v>
      </c>
      <c r="X386" s="578">
        <v>0</v>
      </c>
      <c r="Y386" s="578">
        <v>0</v>
      </c>
      <c r="Z386" s="578">
        <v>0</v>
      </c>
      <c r="AA386" s="578">
        <v>9659.4599999999991</v>
      </c>
      <c r="AB386" s="578">
        <v>43096.25</v>
      </c>
      <c r="AC386" s="578">
        <v>24426.09</v>
      </c>
      <c r="AD386" s="578">
        <v>3366.78</v>
      </c>
      <c r="AE386" s="578">
        <v>0</v>
      </c>
      <c r="AF386" s="578">
        <v>10539.55</v>
      </c>
      <c r="AG386" s="578">
        <v>4337.5200000000004</v>
      </c>
      <c r="AH386" s="578">
        <v>0</v>
      </c>
      <c r="AI386" s="578">
        <v>36083.15</v>
      </c>
      <c r="AJ386" s="578">
        <v>59760.17</v>
      </c>
      <c r="AK386" s="578">
        <v>53804.82</v>
      </c>
      <c r="AL386" s="578">
        <v>0</v>
      </c>
      <c r="AM386" s="578">
        <v>0</v>
      </c>
      <c r="AN386" s="578">
        <v>22443.24</v>
      </c>
      <c r="AO386" s="578">
        <v>54091.95</v>
      </c>
      <c r="AP386" s="578">
        <v>4425.53</v>
      </c>
      <c r="AQ386" s="578">
        <v>3144.17</v>
      </c>
      <c r="AR386" s="578">
        <v>26668.400000000001</v>
      </c>
      <c r="AS386" s="578">
        <v>0</v>
      </c>
      <c r="AT386" s="578">
        <v>2665.78</v>
      </c>
      <c r="AU386" s="578">
        <v>0</v>
      </c>
      <c r="AV386" s="578">
        <v>0</v>
      </c>
      <c r="AW386" s="578">
        <v>7087.89</v>
      </c>
      <c r="AX386" s="578">
        <v>11708.08</v>
      </c>
      <c r="AY386" s="578">
        <v>4177.29</v>
      </c>
      <c r="AZ386" s="578">
        <v>0</v>
      </c>
      <c r="BA386" s="578">
        <v>0</v>
      </c>
      <c r="BB386" s="578">
        <v>0</v>
      </c>
      <c r="BC386" s="578">
        <v>66995.69</v>
      </c>
      <c r="BD386" s="578">
        <v>0</v>
      </c>
      <c r="BE386" s="578">
        <v>281901.46000000002</v>
      </c>
      <c r="BF386" s="578">
        <v>0</v>
      </c>
      <c r="BG386" s="578">
        <v>7334.74</v>
      </c>
      <c r="BH386" s="578">
        <v>17509.602800000001</v>
      </c>
      <c r="BI386" s="578">
        <v>14280.93</v>
      </c>
      <c r="BJ386" s="578">
        <v>0</v>
      </c>
      <c r="BK386" s="578">
        <v>85084.04</v>
      </c>
      <c r="BL386" s="578">
        <v>1538.79</v>
      </c>
      <c r="BM386" s="578">
        <v>25949.78</v>
      </c>
      <c r="BN386" s="578">
        <v>23703.43</v>
      </c>
      <c r="BO386" s="578">
        <v>0</v>
      </c>
      <c r="BP386" s="578">
        <v>7494.34</v>
      </c>
      <c r="BQ386" s="578">
        <v>1979.58</v>
      </c>
      <c r="BR386" s="578">
        <v>0</v>
      </c>
      <c r="BS386" s="578">
        <v>4234.1099999999997</v>
      </c>
      <c r="BT386" s="578">
        <v>41183.550000000003</v>
      </c>
      <c r="BU386" s="578">
        <v>0</v>
      </c>
      <c r="BV386" s="578">
        <v>14440.82</v>
      </c>
      <c r="BW386" s="578">
        <v>4307.59</v>
      </c>
      <c r="BX386" s="578">
        <v>2569.56</v>
      </c>
      <c r="BY386" s="578">
        <v>33030.99</v>
      </c>
      <c r="BZ386" s="578">
        <v>13590.86</v>
      </c>
      <c r="CA386" s="578">
        <v>753.65</v>
      </c>
      <c r="CB386" s="578">
        <v>3661.32</v>
      </c>
      <c r="CC386" s="555">
        <f t="shared" si="52"/>
        <v>2243426.4527999992</v>
      </c>
    </row>
    <row r="387" spans="1:81" s="577" customFormat="1" ht="25.5" customHeight="1">
      <c r="A387" s="574" t="s">
        <v>6860</v>
      </c>
      <c r="B387" s="549" t="s">
        <v>39</v>
      </c>
      <c r="C387" s="550" t="s">
        <v>40</v>
      </c>
      <c r="D387" s="551">
        <v>53030</v>
      </c>
      <c r="E387" s="579" t="s">
        <v>931</v>
      </c>
      <c r="F387" s="552" t="s">
        <v>465</v>
      </c>
      <c r="G387" s="553" t="s">
        <v>466</v>
      </c>
      <c r="H387" s="554">
        <v>0</v>
      </c>
      <c r="I387" s="578">
        <v>259354.03</v>
      </c>
      <c r="J387" s="578">
        <v>98447.1</v>
      </c>
      <c r="K387" s="578">
        <v>50587</v>
      </c>
      <c r="L387" s="578">
        <v>35354.9</v>
      </c>
      <c r="M387" s="578">
        <v>14990.86</v>
      </c>
      <c r="N387" s="578">
        <v>0</v>
      </c>
      <c r="O387" s="578">
        <v>7640.58</v>
      </c>
      <c r="P387" s="578">
        <v>0</v>
      </c>
      <c r="Q387" s="578">
        <v>10588.38</v>
      </c>
      <c r="R387" s="578">
        <v>2291.63</v>
      </c>
      <c r="S387" s="578">
        <v>0</v>
      </c>
      <c r="T387" s="578">
        <v>0</v>
      </c>
      <c r="U387" s="578">
        <v>45889.49</v>
      </c>
      <c r="V387" s="578">
        <v>8629.0499999999993</v>
      </c>
      <c r="W387" s="578">
        <v>0</v>
      </c>
      <c r="X387" s="578">
        <v>0</v>
      </c>
      <c r="Y387" s="578">
        <v>0</v>
      </c>
      <c r="Z387" s="578">
        <v>0</v>
      </c>
      <c r="AA387" s="578">
        <v>0</v>
      </c>
      <c r="AB387" s="578">
        <v>0</v>
      </c>
      <c r="AC387" s="578">
        <v>6324.81</v>
      </c>
      <c r="AD387" s="578">
        <v>0</v>
      </c>
      <c r="AE387" s="578">
        <v>0</v>
      </c>
      <c r="AF387" s="578">
        <v>0</v>
      </c>
      <c r="AG387" s="578">
        <v>1749.33</v>
      </c>
      <c r="AH387" s="578">
        <v>0</v>
      </c>
      <c r="AI387" s="578">
        <v>0</v>
      </c>
      <c r="AJ387" s="578">
        <v>0</v>
      </c>
      <c r="AK387" s="578">
        <v>0</v>
      </c>
      <c r="AL387" s="578">
        <v>0</v>
      </c>
      <c r="AM387" s="578">
        <v>372.48</v>
      </c>
      <c r="AN387" s="578">
        <v>1465.46</v>
      </c>
      <c r="AO387" s="578">
        <v>0</v>
      </c>
      <c r="AP387" s="578">
        <v>0</v>
      </c>
      <c r="AQ387" s="578">
        <v>679.79</v>
      </c>
      <c r="AR387" s="578">
        <v>0</v>
      </c>
      <c r="AS387" s="578">
        <v>0</v>
      </c>
      <c r="AT387" s="578">
        <v>0</v>
      </c>
      <c r="AU387" s="578">
        <v>0</v>
      </c>
      <c r="AV387" s="578">
        <v>26497.34</v>
      </c>
      <c r="AW387" s="578">
        <v>0</v>
      </c>
      <c r="AX387" s="578">
        <v>48092.97</v>
      </c>
      <c r="AY387" s="578">
        <v>0</v>
      </c>
      <c r="AZ387" s="578">
        <v>0</v>
      </c>
      <c r="BA387" s="578">
        <v>0</v>
      </c>
      <c r="BB387" s="578">
        <v>0</v>
      </c>
      <c r="BC387" s="578">
        <v>33997.85</v>
      </c>
      <c r="BD387" s="578">
        <v>8009.48</v>
      </c>
      <c r="BE387" s="578">
        <v>40485.79</v>
      </c>
      <c r="BF387" s="578">
        <v>0</v>
      </c>
      <c r="BG387" s="578">
        <v>0</v>
      </c>
      <c r="BH387" s="578">
        <v>13750.3999</v>
      </c>
      <c r="BI387" s="578">
        <v>113224.28</v>
      </c>
      <c r="BJ387" s="578">
        <v>0</v>
      </c>
      <c r="BK387" s="578">
        <v>0</v>
      </c>
      <c r="BL387" s="578">
        <v>0</v>
      </c>
      <c r="BM387" s="578">
        <v>1116.8599999999999</v>
      </c>
      <c r="BN387" s="578">
        <v>81831.41</v>
      </c>
      <c r="BO387" s="578">
        <v>0</v>
      </c>
      <c r="BP387" s="578">
        <v>45773.63</v>
      </c>
      <c r="BQ387" s="578">
        <v>40263.79</v>
      </c>
      <c r="BR387" s="578">
        <v>0</v>
      </c>
      <c r="BS387" s="578">
        <v>14823.92</v>
      </c>
      <c r="BT387" s="578">
        <v>0</v>
      </c>
      <c r="BU387" s="578">
        <v>0</v>
      </c>
      <c r="BV387" s="578">
        <v>0</v>
      </c>
      <c r="BW387" s="578">
        <v>110687</v>
      </c>
      <c r="BX387" s="578">
        <v>2508.37</v>
      </c>
      <c r="BY387" s="578">
        <v>19732.7</v>
      </c>
      <c r="BZ387" s="578">
        <v>0</v>
      </c>
      <c r="CA387" s="578">
        <v>1862.6</v>
      </c>
      <c r="CB387" s="578">
        <v>7149.66</v>
      </c>
      <c r="CC387" s="555">
        <f t="shared" si="52"/>
        <v>1154172.9399000001</v>
      </c>
    </row>
    <row r="388" spans="1:81" s="577" customFormat="1" ht="25.5" customHeight="1">
      <c r="A388" s="574" t="s">
        <v>6860</v>
      </c>
      <c r="B388" s="549" t="s">
        <v>39</v>
      </c>
      <c r="C388" s="550" t="s">
        <v>40</v>
      </c>
      <c r="D388" s="551">
        <v>53030</v>
      </c>
      <c r="E388" s="579" t="s">
        <v>931</v>
      </c>
      <c r="F388" s="552" t="s">
        <v>467</v>
      </c>
      <c r="G388" s="553" t="s">
        <v>468</v>
      </c>
      <c r="H388" s="554">
        <v>22150969.52</v>
      </c>
      <c r="I388" s="578">
        <v>11966289.189999999</v>
      </c>
      <c r="J388" s="578">
        <v>16501879.17</v>
      </c>
      <c r="K388" s="578">
        <v>4834472</v>
      </c>
      <c r="L388" s="578">
        <v>4096917.18</v>
      </c>
      <c r="M388" s="578">
        <v>1880173.88</v>
      </c>
      <c r="N388" s="578">
        <v>101562978.78</v>
      </c>
      <c r="O388" s="578">
        <v>16286750.65</v>
      </c>
      <c r="P388" s="578">
        <v>1804258.52</v>
      </c>
      <c r="Q388" s="578">
        <v>49346258.149999999</v>
      </c>
      <c r="R388" s="578">
        <v>1357191.99</v>
      </c>
      <c r="S388" s="578">
        <v>6285198.9299999997</v>
      </c>
      <c r="T388" s="578">
        <v>21684961.43</v>
      </c>
      <c r="U388" s="578">
        <v>17888957.34</v>
      </c>
      <c r="V388" s="578">
        <v>996071.58</v>
      </c>
      <c r="W388" s="578">
        <v>3141286.59</v>
      </c>
      <c r="X388" s="578">
        <v>4710640.78</v>
      </c>
      <c r="Y388" s="578">
        <v>2046257.85</v>
      </c>
      <c r="Z388" s="578">
        <v>4025613.72</v>
      </c>
      <c r="AA388" s="578">
        <v>18635518.739999998</v>
      </c>
      <c r="AB388" s="578">
        <v>6317876.71</v>
      </c>
      <c r="AC388" s="578">
        <v>19552756.370000001</v>
      </c>
      <c r="AD388" s="578">
        <v>1809540.5</v>
      </c>
      <c r="AE388" s="578">
        <v>2282060.11</v>
      </c>
      <c r="AF388" s="578">
        <v>2939644.33</v>
      </c>
      <c r="AG388" s="578">
        <v>292907.01</v>
      </c>
      <c r="AH388" s="578">
        <v>269624.19</v>
      </c>
      <c r="AI388" s="578">
        <v>125969410.39</v>
      </c>
      <c r="AJ388" s="578">
        <v>2272378.13</v>
      </c>
      <c r="AK388" s="578">
        <v>1277160.3400000001</v>
      </c>
      <c r="AL388" s="578">
        <v>1226070.69</v>
      </c>
      <c r="AM388" s="578">
        <v>1614774.43</v>
      </c>
      <c r="AN388" s="578">
        <v>2925420.43</v>
      </c>
      <c r="AO388" s="578">
        <v>1769102.59</v>
      </c>
      <c r="AP388" s="578">
        <v>1615020.51</v>
      </c>
      <c r="AQ388" s="578">
        <v>5943679.1699999999</v>
      </c>
      <c r="AR388" s="578">
        <v>2766761.64</v>
      </c>
      <c r="AS388" s="578">
        <v>2031637.39</v>
      </c>
      <c r="AT388" s="578">
        <v>1104073.6399999999</v>
      </c>
      <c r="AU388" s="578">
        <v>2688509.66</v>
      </c>
      <c r="AV388" s="578">
        <v>1872674.89</v>
      </c>
      <c r="AW388" s="578">
        <v>1968418.48</v>
      </c>
      <c r="AX388" s="578">
        <v>2159060.19</v>
      </c>
      <c r="AY388" s="578">
        <v>746244.97</v>
      </c>
      <c r="AZ388" s="578">
        <v>250621.57</v>
      </c>
      <c r="BA388" s="578">
        <v>1221972.69</v>
      </c>
      <c r="BB388" s="578">
        <v>0</v>
      </c>
      <c r="BC388" s="578">
        <v>2198108.65</v>
      </c>
      <c r="BD388" s="578">
        <v>3753093.6</v>
      </c>
      <c r="BE388" s="578">
        <v>4028538.68</v>
      </c>
      <c r="BF388" s="578">
        <v>357139.42</v>
      </c>
      <c r="BG388" s="578">
        <v>1012414.16</v>
      </c>
      <c r="BH388" s="578">
        <v>8040268.7799000004</v>
      </c>
      <c r="BI388" s="578">
        <v>7944676.1799999997</v>
      </c>
      <c r="BJ388" s="578">
        <v>2676679.86</v>
      </c>
      <c r="BK388" s="578">
        <v>992826.04</v>
      </c>
      <c r="BL388" s="578">
        <v>394528.73</v>
      </c>
      <c r="BM388" s="578">
        <v>31676174.949999999</v>
      </c>
      <c r="BN388" s="578">
        <v>16437372.789999999</v>
      </c>
      <c r="BO388" s="578">
        <v>1976689.4</v>
      </c>
      <c r="BP388" s="578">
        <v>1046573.98</v>
      </c>
      <c r="BQ388" s="578">
        <v>1825737.99</v>
      </c>
      <c r="BR388" s="578">
        <v>2341058.71</v>
      </c>
      <c r="BS388" s="578">
        <v>1313159.3700000001</v>
      </c>
      <c r="BT388" s="578">
        <v>18862689.149999999</v>
      </c>
      <c r="BU388" s="578">
        <v>1684229.05</v>
      </c>
      <c r="BV388" s="578">
        <v>3741858.95</v>
      </c>
      <c r="BW388" s="578">
        <v>3843896.82</v>
      </c>
      <c r="BX388" s="578">
        <v>1999761.55</v>
      </c>
      <c r="BY388" s="578">
        <v>3881326.01</v>
      </c>
      <c r="BZ388" s="578">
        <v>2032123.45</v>
      </c>
      <c r="CA388" s="578">
        <v>1361354.17</v>
      </c>
      <c r="CB388" s="578">
        <v>1454566.74</v>
      </c>
      <c r="CC388" s="555">
        <f t="shared" si="52"/>
        <v>632966894.18990004</v>
      </c>
    </row>
    <row r="389" spans="1:81" s="577" customFormat="1" ht="25.5" customHeight="1">
      <c r="A389" s="574" t="s">
        <v>6860</v>
      </c>
      <c r="B389" s="549" t="s">
        <v>39</v>
      </c>
      <c r="C389" s="550" t="s">
        <v>40</v>
      </c>
      <c r="D389" s="551">
        <v>53030</v>
      </c>
      <c r="E389" s="579" t="s">
        <v>931</v>
      </c>
      <c r="F389" s="552" t="s">
        <v>469</v>
      </c>
      <c r="G389" s="553" t="s">
        <v>470</v>
      </c>
      <c r="H389" s="554">
        <v>1008692.09</v>
      </c>
      <c r="I389" s="578">
        <v>428324.12</v>
      </c>
      <c r="J389" s="578">
        <v>733885.91</v>
      </c>
      <c r="K389" s="578">
        <v>344962</v>
      </c>
      <c r="L389" s="578">
        <v>535885.17000000004</v>
      </c>
      <c r="M389" s="578">
        <v>161600.60999999999</v>
      </c>
      <c r="N389" s="578">
        <v>6211692</v>
      </c>
      <c r="O389" s="578">
        <v>1035311.98</v>
      </c>
      <c r="P389" s="578">
        <v>357210.85</v>
      </c>
      <c r="Q389" s="578">
        <v>2656608.19</v>
      </c>
      <c r="R389" s="578">
        <v>184838.17</v>
      </c>
      <c r="S389" s="578">
        <v>1120382.81</v>
      </c>
      <c r="T389" s="578">
        <v>886755.28</v>
      </c>
      <c r="U389" s="578">
        <v>2405468.65</v>
      </c>
      <c r="V389" s="578">
        <v>0</v>
      </c>
      <c r="W389" s="578">
        <v>262492.2</v>
      </c>
      <c r="X389" s="578">
        <v>349478.93</v>
      </c>
      <c r="Y389" s="578">
        <v>281223.59000000003</v>
      </c>
      <c r="Z389" s="578">
        <v>156086.1</v>
      </c>
      <c r="AA389" s="578">
        <v>944629.78</v>
      </c>
      <c r="AB389" s="578">
        <v>517419.9</v>
      </c>
      <c r="AC389" s="578">
        <v>1390901.16</v>
      </c>
      <c r="AD389" s="578">
        <v>423239.43</v>
      </c>
      <c r="AE389" s="578">
        <v>265264.67</v>
      </c>
      <c r="AF389" s="578">
        <v>292537.94</v>
      </c>
      <c r="AG389" s="578">
        <v>23417.02</v>
      </c>
      <c r="AH389" s="578">
        <v>0</v>
      </c>
      <c r="AI389" s="578">
        <v>6007702.7800000003</v>
      </c>
      <c r="AJ389" s="578">
        <v>345063.81</v>
      </c>
      <c r="AK389" s="578">
        <v>171338.35</v>
      </c>
      <c r="AL389" s="578">
        <v>307453.64</v>
      </c>
      <c r="AM389" s="578">
        <v>244037.95</v>
      </c>
      <c r="AN389" s="578">
        <v>183881.04</v>
      </c>
      <c r="AO389" s="578">
        <v>444482.82</v>
      </c>
      <c r="AP389" s="578">
        <v>195704.72</v>
      </c>
      <c r="AQ389" s="578">
        <v>600332.07999999996</v>
      </c>
      <c r="AR389" s="578">
        <v>382372.72</v>
      </c>
      <c r="AS389" s="578">
        <v>593821.78</v>
      </c>
      <c r="AT389" s="578">
        <v>274672.87</v>
      </c>
      <c r="AU389" s="578">
        <v>0</v>
      </c>
      <c r="AV389" s="578">
        <v>85518.88</v>
      </c>
      <c r="AW389" s="578">
        <v>299251.83</v>
      </c>
      <c r="AX389" s="578">
        <v>195140.2</v>
      </c>
      <c r="AY389" s="578">
        <v>211289.23</v>
      </c>
      <c r="AZ389" s="578">
        <v>66760.44</v>
      </c>
      <c r="BA389" s="578">
        <v>127181.01</v>
      </c>
      <c r="BB389" s="578">
        <v>0</v>
      </c>
      <c r="BC389" s="578">
        <v>337094.51</v>
      </c>
      <c r="BD389" s="578">
        <v>924081.76</v>
      </c>
      <c r="BE389" s="578">
        <v>320747.56</v>
      </c>
      <c r="BF389" s="578">
        <v>12652.75</v>
      </c>
      <c r="BG389" s="578">
        <v>9906.07</v>
      </c>
      <c r="BH389" s="578">
        <v>656830.21</v>
      </c>
      <c r="BI389" s="578">
        <v>183873.17</v>
      </c>
      <c r="BJ389" s="578">
        <v>371797.43</v>
      </c>
      <c r="BK389" s="578">
        <v>144077.45000000001</v>
      </c>
      <c r="BL389" s="578">
        <v>200883.54</v>
      </c>
      <c r="BM389" s="578">
        <v>25973.57</v>
      </c>
      <c r="BN389" s="578">
        <v>592486.9</v>
      </c>
      <c r="BO389" s="578">
        <v>287634.59000000003</v>
      </c>
      <c r="BP389" s="578">
        <v>289356.67</v>
      </c>
      <c r="BQ389" s="578">
        <v>722990.19</v>
      </c>
      <c r="BR389" s="578">
        <v>689621.24</v>
      </c>
      <c r="BS389" s="578">
        <v>168285.41</v>
      </c>
      <c r="BT389" s="578">
        <v>1200156.1100000001</v>
      </c>
      <c r="BU389" s="578">
        <v>327789.63</v>
      </c>
      <c r="BV389" s="578">
        <v>416724.99</v>
      </c>
      <c r="BW389" s="578">
        <v>481342.82</v>
      </c>
      <c r="BX389" s="578">
        <v>570446.17000000004</v>
      </c>
      <c r="BY389" s="578">
        <v>514290.23</v>
      </c>
      <c r="BZ389" s="578">
        <v>221250.57</v>
      </c>
      <c r="CA389" s="578">
        <v>373103.01</v>
      </c>
      <c r="CB389" s="578">
        <v>605439.86</v>
      </c>
      <c r="CC389" s="555">
        <f t="shared" si="52"/>
        <v>44363151.109999999</v>
      </c>
    </row>
    <row r="390" spans="1:81" s="577" customFormat="1" ht="25.5" customHeight="1">
      <c r="A390" s="574" t="s">
        <v>6860</v>
      </c>
      <c r="B390" s="549" t="s">
        <v>39</v>
      </c>
      <c r="C390" s="550" t="s">
        <v>40</v>
      </c>
      <c r="D390" s="551">
        <v>53030</v>
      </c>
      <c r="E390" s="579" t="s">
        <v>931</v>
      </c>
      <c r="F390" s="552" t="s">
        <v>471</v>
      </c>
      <c r="G390" s="553" t="s">
        <v>472</v>
      </c>
      <c r="H390" s="554">
        <v>141462.68</v>
      </c>
      <c r="I390" s="578">
        <v>220088.11</v>
      </c>
      <c r="J390" s="578">
        <v>577600.06000000006</v>
      </c>
      <c r="K390" s="578">
        <v>259951</v>
      </c>
      <c r="L390" s="578">
        <v>247331.66</v>
      </c>
      <c r="M390" s="578">
        <v>69457.81</v>
      </c>
      <c r="N390" s="578">
        <v>2900025.09</v>
      </c>
      <c r="O390" s="578">
        <v>324569.69</v>
      </c>
      <c r="P390" s="578">
        <v>445893.52</v>
      </c>
      <c r="Q390" s="578">
        <v>768504.03</v>
      </c>
      <c r="R390" s="578">
        <v>84999.42</v>
      </c>
      <c r="S390" s="578">
        <v>288014.46999999997</v>
      </c>
      <c r="T390" s="578">
        <v>277270.11</v>
      </c>
      <c r="U390" s="578">
        <v>720627.24</v>
      </c>
      <c r="V390" s="578">
        <v>0</v>
      </c>
      <c r="W390" s="578">
        <v>37931.319900000002</v>
      </c>
      <c r="X390" s="578">
        <v>350344.4</v>
      </c>
      <c r="Y390" s="578">
        <v>143062.85</v>
      </c>
      <c r="Z390" s="578">
        <v>20555.68</v>
      </c>
      <c r="AA390" s="578">
        <v>339532.3</v>
      </c>
      <c r="AB390" s="578">
        <v>195525.21</v>
      </c>
      <c r="AC390" s="578">
        <v>919360.91</v>
      </c>
      <c r="AD390" s="578">
        <v>129505.63</v>
      </c>
      <c r="AE390" s="578">
        <v>204551.05</v>
      </c>
      <c r="AF390" s="578">
        <v>107679.31</v>
      </c>
      <c r="AG390" s="578">
        <v>5831.1</v>
      </c>
      <c r="AH390" s="578">
        <v>0</v>
      </c>
      <c r="AI390" s="578">
        <v>1013915.54</v>
      </c>
      <c r="AJ390" s="578">
        <v>219731.77</v>
      </c>
      <c r="AK390" s="578">
        <v>59629.72</v>
      </c>
      <c r="AL390" s="578">
        <v>36791.15</v>
      </c>
      <c r="AM390" s="578">
        <v>34467.339999999997</v>
      </c>
      <c r="AN390" s="578">
        <v>221030.48</v>
      </c>
      <c r="AO390" s="578">
        <v>128622.7</v>
      </c>
      <c r="AP390" s="578">
        <v>64967.01</v>
      </c>
      <c r="AQ390" s="578">
        <v>290854.42</v>
      </c>
      <c r="AR390" s="578">
        <v>77705.39</v>
      </c>
      <c r="AS390" s="578">
        <v>47897.09</v>
      </c>
      <c r="AT390" s="578">
        <v>117516.83</v>
      </c>
      <c r="AU390" s="578">
        <v>4585.68</v>
      </c>
      <c r="AV390" s="578">
        <v>33256.03</v>
      </c>
      <c r="AW390" s="578">
        <v>234247.09</v>
      </c>
      <c r="AX390" s="578">
        <v>0</v>
      </c>
      <c r="AY390" s="578">
        <v>67366.720000000001</v>
      </c>
      <c r="AZ390" s="578">
        <v>37039.81</v>
      </c>
      <c r="BA390" s="578">
        <v>141517.37</v>
      </c>
      <c r="BB390" s="578">
        <v>0</v>
      </c>
      <c r="BC390" s="578">
        <v>408594.66</v>
      </c>
      <c r="BD390" s="578">
        <v>56439.64</v>
      </c>
      <c r="BE390" s="578">
        <v>90338.32</v>
      </c>
      <c r="BF390" s="578">
        <v>2872.21</v>
      </c>
      <c r="BG390" s="578">
        <v>0</v>
      </c>
      <c r="BH390" s="578">
        <v>485595.27990000002</v>
      </c>
      <c r="BI390" s="578">
        <v>120927.11</v>
      </c>
      <c r="BJ390" s="578">
        <v>182800.85</v>
      </c>
      <c r="BK390" s="578">
        <v>0</v>
      </c>
      <c r="BL390" s="578">
        <v>151781.74</v>
      </c>
      <c r="BM390" s="578">
        <v>31345.74</v>
      </c>
      <c r="BN390" s="578">
        <v>344141.58</v>
      </c>
      <c r="BO390" s="578">
        <v>33925.379999999997</v>
      </c>
      <c r="BP390" s="578">
        <v>36051.65</v>
      </c>
      <c r="BQ390" s="578">
        <v>75147.53</v>
      </c>
      <c r="BR390" s="578">
        <v>153175.60999999999</v>
      </c>
      <c r="BS390" s="578">
        <v>87268.87</v>
      </c>
      <c r="BT390" s="578">
        <v>576973.56999999995</v>
      </c>
      <c r="BU390" s="578">
        <v>23805.35</v>
      </c>
      <c r="BV390" s="578">
        <v>201335.69</v>
      </c>
      <c r="BW390" s="578">
        <v>68436.039999999994</v>
      </c>
      <c r="BX390" s="578">
        <v>211721.63</v>
      </c>
      <c r="BY390" s="578">
        <v>84735.31</v>
      </c>
      <c r="BZ390" s="578">
        <v>3856.09</v>
      </c>
      <c r="CA390" s="578">
        <v>296105.31</v>
      </c>
      <c r="CB390" s="578">
        <v>172299.1</v>
      </c>
      <c r="CC390" s="555">
        <f t="shared" si="52"/>
        <v>16510491.049800003</v>
      </c>
    </row>
    <row r="391" spans="1:81" s="577" customFormat="1" ht="25.5" customHeight="1">
      <c r="A391" s="574" t="s">
        <v>6860</v>
      </c>
      <c r="B391" s="549" t="s">
        <v>39</v>
      </c>
      <c r="C391" s="550" t="s">
        <v>40</v>
      </c>
      <c r="D391" s="551">
        <v>53030</v>
      </c>
      <c r="E391" s="579" t="s">
        <v>931</v>
      </c>
      <c r="F391" s="552" t="s">
        <v>473</v>
      </c>
      <c r="G391" s="553" t="s">
        <v>474</v>
      </c>
      <c r="H391" s="554">
        <v>171954.79</v>
      </c>
      <c r="I391" s="578">
        <v>0</v>
      </c>
      <c r="J391" s="578">
        <v>87448.43</v>
      </c>
      <c r="K391" s="578">
        <v>7765</v>
      </c>
      <c r="L391" s="578">
        <v>0</v>
      </c>
      <c r="M391" s="578">
        <v>0</v>
      </c>
      <c r="N391" s="578">
        <v>8803237.8900000006</v>
      </c>
      <c r="O391" s="578">
        <v>47606.62</v>
      </c>
      <c r="P391" s="578">
        <v>9375</v>
      </c>
      <c r="Q391" s="578">
        <v>38251.160000000003</v>
      </c>
      <c r="R391" s="578">
        <v>0</v>
      </c>
      <c r="S391" s="578">
        <v>0</v>
      </c>
      <c r="T391" s="578">
        <v>72354.19</v>
      </c>
      <c r="U391" s="578">
        <v>6820.24</v>
      </c>
      <c r="V391" s="578">
        <v>0</v>
      </c>
      <c r="W391" s="578">
        <v>1500.2</v>
      </c>
      <c r="X391" s="578">
        <v>4583.37</v>
      </c>
      <c r="Y391" s="578">
        <v>29044.3</v>
      </c>
      <c r="Z391" s="578">
        <v>0</v>
      </c>
      <c r="AA391" s="578">
        <v>9007.86</v>
      </c>
      <c r="AB391" s="578">
        <v>0</v>
      </c>
      <c r="AC391" s="578">
        <v>6576.13</v>
      </c>
      <c r="AD391" s="578">
        <v>35162.36</v>
      </c>
      <c r="AE391" s="578">
        <v>0</v>
      </c>
      <c r="AF391" s="578">
        <v>0</v>
      </c>
      <c r="AG391" s="578">
        <v>0</v>
      </c>
      <c r="AH391" s="578">
        <v>0</v>
      </c>
      <c r="AI391" s="578">
        <v>1403598.03</v>
      </c>
      <c r="AJ391" s="578">
        <v>49116.46</v>
      </c>
      <c r="AK391" s="578">
        <v>3962.96</v>
      </c>
      <c r="AL391" s="578">
        <v>16831.099999999999</v>
      </c>
      <c r="AM391" s="578">
        <v>3666.66</v>
      </c>
      <c r="AN391" s="578">
        <v>10354.540000000001</v>
      </c>
      <c r="AO391" s="578">
        <v>15555.36</v>
      </c>
      <c r="AP391" s="578">
        <v>0</v>
      </c>
      <c r="AQ391" s="578">
        <v>39303.67</v>
      </c>
      <c r="AR391" s="578">
        <v>5500</v>
      </c>
      <c r="AS391" s="578">
        <v>0</v>
      </c>
      <c r="AT391" s="578">
        <v>0</v>
      </c>
      <c r="AU391" s="578">
        <v>0</v>
      </c>
      <c r="AV391" s="578">
        <v>0</v>
      </c>
      <c r="AW391" s="578">
        <v>16856.2</v>
      </c>
      <c r="AX391" s="578">
        <v>0</v>
      </c>
      <c r="AY391" s="578">
        <v>0</v>
      </c>
      <c r="AZ391" s="578">
        <v>5384.63</v>
      </c>
      <c r="BA391" s="578">
        <v>32035.46</v>
      </c>
      <c r="BB391" s="578">
        <v>0</v>
      </c>
      <c r="BC391" s="578">
        <v>0</v>
      </c>
      <c r="BD391" s="578">
        <v>116161.28</v>
      </c>
      <c r="BE391" s="578">
        <v>6807.72</v>
      </c>
      <c r="BF391" s="578">
        <v>0</v>
      </c>
      <c r="BG391" s="578">
        <v>0</v>
      </c>
      <c r="BH391" s="578">
        <v>314817.21000000002</v>
      </c>
      <c r="BI391" s="578">
        <v>1212.31</v>
      </c>
      <c r="BJ391" s="578">
        <v>0</v>
      </c>
      <c r="BK391" s="578">
        <v>0</v>
      </c>
      <c r="BL391" s="578">
        <v>0</v>
      </c>
      <c r="BM391" s="578">
        <v>5892.02</v>
      </c>
      <c r="BN391" s="578">
        <v>5076.95</v>
      </c>
      <c r="BO391" s="578">
        <v>0</v>
      </c>
      <c r="BP391" s="578">
        <v>2679.85</v>
      </c>
      <c r="BQ391" s="578">
        <v>0</v>
      </c>
      <c r="BR391" s="578">
        <v>2163.14</v>
      </c>
      <c r="BS391" s="578">
        <v>0</v>
      </c>
      <c r="BT391" s="578">
        <v>104578.4</v>
      </c>
      <c r="BU391" s="578">
        <v>1728.23</v>
      </c>
      <c r="BV391" s="578">
        <v>3643.39</v>
      </c>
      <c r="BW391" s="578">
        <v>0</v>
      </c>
      <c r="BX391" s="578">
        <v>0</v>
      </c>
      <c r="BY391" s="578">
        <v>8066.74</v>
      </c>
      <c r="BZ391" s="578">
        <v>1200.45</v>
      </c>
      <c r="CA391" s="578">
        <v>0</v>
      </c>
      <c r="CB391" s="578">
        <v>0</v>
      </c>
      <c r="CC391" s="555">
        <f t="shared" si="52"/>
        <v>11506880.300000001</v>
      </c>
    </row>
    <row r="392" spans="1:81" s="577" customFormat="1" ht="25.5" customHeight="1">
      <c r="A392" s="574" t="s">
        <v>6860</v>
      </c>
      <c r="B392" s="549" t="s">
        <v>39</v>
      </c>
      <c r="C392" s="550" t="s">
        <v>40</v>
      </c>
      <c r="D392" s="551">
        <v>53060</v>
      </c>
      <c r="E392" s="579" t="s">
        <v>933</v>
      </c>
      <c r="F392" s="552" t="s">
        <v>475</v>
      </c>
      <c r="G392" s="553" t="s">
        <v>476</v>
      </c>
      <c r="H392" s="554">
        <v>0</v>
      </c>
      <c r="I392" s="578">
        <v>0</v>
      </c>
      <c r="J392" s="578">
        <v>0</v>
      </c>
      <c r="K392" s="578">
        <v>0</v>
      </c>
      <c r="L392" s="578">
        <v>40547.339999999997</v>
      </c>
      <c r="M392" s="578">
        <v>5655.87</v>
      </c>
      <c r="N392" s="578">
        <v>538887.89</v>
      </c>
      <c r="O392" s="578">
        <v>0</v>
      </c>
      <c r="P392" s="578">
        <v>0</v>
      </c>
      <c r="Q392" s="578">
        <v>17842</v>
      </c>
      <c r="R392" s="578">
        <v>0</v>
      </c>
      <c r="S392" s="578">
        <v>0</v>
      </c>
      <c r="T392" s="578">
        <v>0</v>
      </c>
      <c r="U392" s="578">
        <v>0</v>
      </c>
      <c r="V392" s="578">
        <v>0</v>
      </c>
      <c r="W392" s="578">
        <v>0</v>
      </c>
      <c r="X392" s="578">
        <v>0</v>
      </c>
      <c r="Y392" s="578">
        <v>0</v>
      </c>
      <c r="Z392" s="578">
        <v>0</v>
      </c>
      <c r="AA392" s="578">
        <v>0</v>
      </c>
      <c r="AB392" s="578">
        <v>30208.66</v>
      </c>
      <c r="AC392" s="578">
        <v>0</v>
      </c>
      <c r="AD392" s="578">
        <v>17128.73</v>
      </c>
      <c r="AE392" s="578">
        <v>0</v>
      </c>
      <c r="AF392" s="578">
        <v>0</v>
      </c>
      <c r="AG392" s="578">
        <v>0</v>
      </c>
      <c r="AH392" s="578">
        <v>0</v>
      </c>
      <c r="AI392" s="578">
        <v>0</v>
      </c>
      <c r="AJ392" s="578">
        <v>0</v>
      </c>
      <c r="AK392" s="578">
        <v>37888.89</v>
      </c>
      <c r="AL392" s="578">
        <v>1</v>
      </c>
      <c r="AM392" s="578">
        <v>30860.11</v>
      </c>
      <c r="AN392" s="578">
        <v>914.07</v>
      </c>
      <c r="AO392" s="578">
        <v>0</v>
      </c>
      <c r="AP392" s="578">
        <v>28142.07</v>
      </c>
      <c r="AQ392" s="578">
        <v>56581.34</v>
      </c>
      <c r="AR392" s="578">
        <v>61637.99</v>
      </c>
      <c r="AS392" s="578">
        <v>26498.639999999999</v>
      </c>
      <c r="AT392" s="578">
        <v>0</v>
      </c>
      <c r="AU392" s="578">
        <v>0</v>
      </c>
      <c r="AV392" s="578">
        <v>0</v>
      </c>
      <c r="AW392" s="578">
        <v>0</v>
      </c>
      <c r="AX392" s="578">
        <v>0</v>
      </c>
      <c r="AY392" s="578">
        <v>0</v>
      </c>
      <c r="AZ392" s="578">
        <v>0</v>
      </c>
      <c r="BA392" s="578">
        <v>0</v>
      </c>
      <c r="BB392" s="578">
        <v>0</v>
      </c>
      <c r="BC392" s="578">
        <v>26719.21</v>
      </c>
      <c r="BD392" s="578">
        <v>0</v>
      </c>
      <c r="BE392" s="578">
        <v>0</v>
      </c>
      <c r="BF392" s="578">
        <v>0</v>
      </c>
      <c r="BG392" s="578">
        <v>0</v>
      </c>
      <c r="BH392" s="578">
        <v>42219.18</v>
      </c>
      <c r="BI392" s="578">
        <v>0</v>
      </c>
      <c r="BJ392" s="578">
        <v>0</v>
      </c>
      <c r="BK392" s="578">
        <v>0</v>
      </c>
      <c r="BL392" s="578">
        <v>0</v>
      </c>
      <c r="BM392" s="578">
        <v>15296.5</v>
      </c>
      <c r="BN392" s="578">
        <v>0</v>
      </c>
      <c r="BO392" s="578">
        <v>0</v>
      </c>
      <c r="BP392" s="578">
        <v>27291.79</v>
      </c>
      <c r="BQ392" s="578">
        <v>0</v>
      </c>
      <c r="BR392" s="578">
        <v>13438.46</v>
      </c>
      <c r="BS392" s="578">
        <v>0</v>
      </c>
      <c r="BT392" s="578">
        <v>226905.23</v>
      </c>
      <c r="BU392" s="578">
        <v>61930.879999999997</v>
      </c>
      <c r="BV392" s="578">
        <v>0</v>
      </c>
      <c r="BW392" s="578">
        <v>23983.63</v>
      </c>
      <c r="BX392" s="578">
        <v>0</v>
      </c>
      <c r="BY392" s="578">
        <v>0</v>
      </c>
      <c r="BZ392" s="578">
        <v>0</v>
      </c>
      <c r="CA392" s="578">
        <v>25258.83</v>
      </c>
      <c r="CB392" s="578">
        <v>392507.21</v>
      </c>
      <c r="CC392" s="555">
        <f t="shared" ref="CC392:CC455" si="58">SUM(H392:CB392)</f>
        <v>1748345.5199999998</v>
      </c>
    </row>
    <row r="393" spans="1:81" s="577" customFormat="1" ht="25.5" customHeight="1">
      <c r="A393" s="574" t="s">
        <v>6860</v>
      </c>
      <c r="B393" s="549" t="s">
        <v>39</v>
      </c>
      <c r="C393" s="550" t="s">
        <v>40</v>
      </c>
      <c r="D393" s="551">
        <v>53060</v>
      </c>
      <c r="E393" s="579" t="s">
        <v>933</v>
      </c>
      <c r="F393" s="552" t="s">
        <v>477</v>
      </c>
      <c r="G393" s="553" t="s">
        <v>478</v>
      </c>
      <c r="H393" s="593">
        <v>0</v>
      </c>
      <c r="I393" s="593">
        <v>0</v>
      </c>
      <c r="J393" s="593">
        <v>0</v>
      </c>
      <c r="K393" s="593">
        <v>0</v>
      </c>
      <c r="L393" s="593">
        <v>0</v>
      </c>
      <c r="M393" s="593">
        <v>0</v>
      </c>
      <c r="N393" s="593">
        <v>0</v>
      </c>
      <c r="O393" s="593">
        <v>0</v>
      </c>
      <c r="P393" s="593">
        <v>0</v>
      </c>
      <c r="Q393" s="593">
        <v>0</v>
      </c>
      <c r="R393" s="593">
        <v>0</v>
      </c>
      <c r="S393" s="593">
        <v>0</v>
      </c>
      <c r="T393" s="593">
        <v>0</v>
      </c>
      <c r="U393" s="593">
        <v>0</v>
      </c>
      <c r="V393" s="593">
        <v>0</v>
      </c>
      <c r="W393" s="593">
        <v>0</v>
      </c>
      <c r="X393" s="593">
        <v>0</v>
      </c>
      <c r="Y393" s="593">
        <v>0</v>
      </c>
      <c r="Z393" s="593">
        <v>0</v>
      </c>
      <c r="AA393" s="593">
        <v>0</v>
      </c>
      <c r="AB393" s="593">
        <v>0</v>
      </c>
      <c r="AC393" s="593">
        <v>0</v>
      </c>
      <c r="AD393" s="593">
        <v>0</v>
      </c>
      <c r="AE393" s="593">
        <v>0</v>
      </c>
      <c r="AF393" s="593">
        <v>0</v>
      </c>
      <c r="AG393" s="593">
        <v>0</v>
      </c>
      <c r="AH393" s="593">
        <v>0</v>
      </c>
      <c r="AI393" s="593">
        <v>0</v>
      </c>
      <c r="AJ393" s="593">
        <v>0</v>
      </c>
      <c r="AK393" s="593">
        <v>0</v>
      </c>
      <c r="AL393" s="593">
        <v>0</v>
      </c>
      <c r="AM393" s="593">
        <v>0</v>
      </c>
      <c r="AN393" s="593">
        <v>0</v>
      </c>
      <c r="AO393" s="593">
        <v>0</v>
      </c>
      <c r="AP393" s="593">
        <v>0</v>
      </c>
      <c r="AQ393" s="593">
        <v>0</v>
      </c>
      <c r="AR393" s="593">
        <v>0</v>
      </c>
      <c r="AS393" s="593">
        <v>0</v>
      </c>
      <c r="AT393" s="593">
        <v>0</v>
      </c>
      <c r="AU393" s="593">
        <v>0</v>
      </c>
      <c r="AV393" s="593">
        <v>0</v>
      </c>
      <c r="AW393" s="593">
        <v>0</v>
      </c>
      <c r="AX393" s="593">
        <v>0</v>
      </c>
      <c r="AY393" s="593">
        <v>0</v>
      </c>
      <c r="AZ393" s="593">
        <v>0</v>
      </c>
      <c r="BA393" s="593">
        <v>0</v>
      </c>
      <c r="BB393" s="593">
        <v>0</v>
      </c>
      <c r="BC393" s="593">
        <v>0</v>
      </c>
      <c r="BD393" s="593">
        <v>0</v>
      </c>
      <c r="BE393" s="593">
        <v>0</v>
      </c>
      <c r="BF393" s="593">
        <v>0</v>
      </c>
      <c r="BG393" s="593">
        <v>0</v>
      </c>
      <c r="BH393" s="593">
        <v>0</v>
      </c>
      <c r="BI393" s="593">
        <v>0</v>
      </c>
      <c r="BJ393" s="593">
        <v>0</v>
      </c>
      <c r="BK393" s="593">
        <v>0</v>
      </c>
      <c r="BL393" s="593">
        <v>0</v>
      </c>
      <c r="BM393" s="593">
        <v>0</v>
      </c>
      <c r="BN393" s="593">
        <v>0</v>
      </c>
      <c r="BO393" s="593">
        <v>0</v>
      </c>
      <c r="BP393" s="593">
        <v>0</v>
      </c>
      <c r="BQ393" s="593">
        <v>0</v>
      </c>
      <c r="BR393" s="593">
        <v>0</v>
      </c>
      <c r="BS393" s="593">
        <v>0</v>
      </c>
      <c r="BT393" s="593">
        <v>0</v>
      </c>
      <c r="BU393" s="593">
        <v>0</v>
      </c>
      <c r="BV393" s="593">
        <v>0</v>
      </c>
      <c r="BW393" s="593">
        <v>0</v>
      </c>
      <c r="BX393" s="593">
        <v>0</v>
      </c>
      <c r="BY393" s="593">
        <v>0</v>
      </c>
      <c r="BZ393" s="593">
        <v>0</v>
      </c>
      <c r="CA393" s="593">
        <v>0</v>
      </c>
      <c r="CB393" s="593">
        <v>0</v>
      </c>
      <c r="CC393" s="555">
        <f t="shared" si="58"/>
        <v>0</v>
      </c>
    </row>
    <row r="394" spans="1:81" s="577" customFormat="1" ht="25.5" customHeight="1">
      <c r="A394" s="574" t="s">
        <v>6860</v>
      </c>
      <c r="B394" s="549" t="s">
        <v>39</v>
      </c>
      <c r="C394" s="550" t="s">
        <v>40</v>
      </c>
      <c r="D394" s="551">
        <v>53020</v>
      </c>
      <c r="E394" s="579" t="s">
        <v>929</v>
      </c>
      <c r="F394" s="552" t="s">
        <v>479</v>
      </c>
      <c r="G394" s="553" t="s">
        <v>480</v>
      </c>
      <c r="H394" s="593">
        <v>0</v>
      </c>
      <c r="I394" s="593">
        <v>0</v>
      </c>
      <c r="J394" s="593">
        <v>0</v>
      </c>
      <c r="K394" s="593">
        <v>0</v>
      </c>
      <c r="L394" s="593">
        <v>0</v>
      </c>
      <c r="M394" s="593">
        <v>0</v>
      </c>
      <c r="N394" s="593">
        <v>0</v>
      </c>
      <c r="O394" s="593">
        <v>0</v>
      </c>
      <c r="P394" s="593">
        <v>0</v>
      </c>
      <c r="Q394" s="593">
        <v>0</v>
      </c>
      <c r="R394" s="593">
        <v>0</v>
      </c>
      <c r="S394" s="593">
        <v>0</v>
      </c>
      <c r="T394" s="593">
        <v>0</v>
      </c>
      <c r="U394" s="593">
        <v>0</v>
      </c>
      <c r="V394" s="593">
        <v>0</v>
      </c>
      <c r="W394" s="593">
        <v>0</v>
      </c>
      <c r="X394" s="593">
        <v>0</v>
      </c>
      <c r="Y394" s="593">
        <v>0</v>
      </c>
      <c r="Z394" s="593">
        <v>0</v>
      </c>
      <c r="AA394" s="593">
        <v>0</v>
      </c>
      <c r="AB394" s="593">
        <v>0</v>
      </c>
      <c r="AC394" s="593">
        <v>0</v>
      </c>
      <c r="AD394" s="593">
        <v>0</v>
      </c>
      <c r="AE394" s="593">
        <v>0</v>
      </c>
      <c r="AF394" s="593">
        <v>0</v>
      </c>
      <c r="AG394" s="593">
        <v>0</v>
      </c>
      <c r="AH394" s="593">
        <v>0</v>
      </c>
      <c r="AI394" s="593">
        <v>0</v>
      </c>
      <c r="AJ394" s="593">
        <v>0</v>
      </c>
      <c r="AK394" s="593">
        <v>0</v>
      </c>
      <c r="AL394" s="593">
        <v>0</v>
      </c>
      <c r="AM394" s="593">
        <v>0</v>
      </c>
      <c r="AN394" s="593">
        <v>0</v>
      </c>
      <c r="AO394" s="593">
        <v>0</v>
      </c>
      <c r="AP394" s="593">
        <v>0</v>
      </c>
      <c r="AQ394" s="593">
        <v>0</v>
      </c>
      <c r="AR394" s="593">
        <v>0</v>
      </c>
      <c r="AS394" s="593">
        <v>0</v>
      </c>
      <c r="AT394" s="593">
        <v>0</v>
      </c>
      <c r="AU394" s="593">
        <v>0</v>
      </c>
      <c r="AV394" s="593">
        <v>0</v>
      </c>
      <c r="AW394" s="593">
        <v>0</v>
      </c>
      <c r="AX394" s="593">
        <v>0</v>
      </c>
      <c r="AY394" s="593">
        <v>0</v>
      </c>
      <c r="AZ394" s="593">
        <v>0</v>
      </c>
      <c r="BA394" s="593">
        <v>0</v>
      </c>
      <c r="BB394" s="593">
        <v>0</v>
      </c>
      <c r="BC394" s="593">
        <v>0</v>
      </c>
      <c r="BD394" s="593">
        <v>0</v>
      </c>
      <c r="BE394" s="593">
        <v>0</v>
      </c>
      <c r="BF394" s="593">
        <v>0</v>
      </c>
      <c r="BG394" s="593">
        <v>0</v>
      </c>
      <c r="BH394" s="593">
        <v>0</v>
      </c>
      <c r="BI394" s="593">
        <v>0</v>
      </c>
      <c r="BJ394" s="593">
        <v>0</v>
      </c>
      <c r="BK394" s="593">
        <v>0</v>
      </c>
      <c r="BL394" s="593">
        <v>0</v>
      </c>
      <c r="BM394" s="593">
        <v>0</v>
      </c>
      <c r="BN394" s="593">
        <v>0</v>
      </c>
      <c r="BO394" s="593">
        <v>0</v>
      </c>
      <c r="BP394" s="593">
        <v>0</v>
      </c>
      <c r="BQ394" s="593">
        <v>0</v>
      </c>
      <c r="BR394" s="593">
        <v>0</v>
      </c>
      <c r="BS394" s="593">
        <v>0</v>
      </c>
      <c r="BT394" s="593">
        <v>0</v>
      </c>
      <c r="BU394" s="593">
        <v>0</v>
      </c>
      <c r="BV394" s="593">
        <v>0</v>
      </c>
      <c r="BW394" s="593">
        <v>0</v>
      </c>
      <c r="BX394" s="593">
        <v>0</v>
      </c>
      <c r="BY394" s="593">
        <v>0</v>
      </c>
      <c r="BZ394" s="593">
        <v>0</v>
      </c>
      <c r="CA394" s="593">
        <v>0</v>
      </c>
      <c r="CB394" s="593">
        <v>0</v>
      </c>
      <c r="CC394" s="555">
        <f t="shared" si="58"/>
        <v>0</v>
      </c>
    </row>
    <row r="395" spans="1:81" s="577" customFormat="1" ht="25.5" customHeight="1">
      <c r="A395" s="574" t="s">
        <v>6860</v>
      </c>
      <c r="B395" s="549" t="s">
        <v>39</v>
      </c>
      <c r="C395" s="550" t="s">
        <v>40</v>
      </c>
      <c r="D395" s="551">
        <v>53020</v>
      </c>
      <c r="E395" s="579" t="s">
        <v>929</v>
      </c>
      <c r="F395" s="552" t="s">
        <v>481</v>
      </c>
      <c r="G395" s="553" t="s">
        <v>482</v>
      </c>
      <c r="H395" s="593">
        <v>0</v>
      </c>
      <c r="I395" s="593">
        <v>0</v>
      </c>
      <c r="J395" s="593">
        <v>0</v>
      </c>
      <c r="K395" s="593">
        <v>0</v>
      </c>
      <c r="L395" s="593">
        <v>0</v>
      </c>
      <c r="M395" s="593">
        <v>0</v>
      </c>
      <c r="N395" s="593">
        <v>0</v>
      </c>
      <c r="O395" s="593">
        <v>0</v>
      </c>
      <c r="P395" s="593">
        <v>0</v>
      </c>
      <c r="Q395" s="593">
        <v>0</v>
      </c>
      <c r="R395" s="593">
        <v>0</v>
      </c>
      <c r="S395" s="593">
        <v>0</v>
      </c>
      <c r="T395" s="593">
        <v>0</v>
      </c>
      <c r="U395" s="593">
        <v>0</v>
      </c>
      <c r="V395" s="593">
        <v>0</v>
      </c>
      <c r="W395" s="593">
        <v>0</v>
      </c>
      <c r="X395" s="593">
        <v>0</v>
      </c>
      <c r="Y395" s="593">
        <v>0</v>
      </c>
      <c r="Z395" s="593">
        <v>0</v>
      </c>
      <c r="AA395" s="593">
        <v>0</v>
      </c>
      <c r="AB395" s="593">
        <v>0</v>
      </c>
      <c r="AC395" s="593">
        <v>0</v>
      </c>
      <c r="AD395" s="593">
        <v>0</v>
      </c>
      <c r="AE395" s="593">
        <v>0</v>
      </c>
      <c r="AF395" s="593">
        <v>0</v>
      </c>
      <c r="AG395" s="593">
        <v>0</v>
      </c>
      <c r="AH395" s="593">
        <v>0</v>
      </c>
      <c r="AI395" s="593">
        <v>0</v>
      </c>
      <c r="AJ395" s="593">
        <v>0</v>
      </c>
      <c r="AK395" s="593">
        <v>0</v>
      </c>
      <c r="AL395" s="593">
        <v>0</v>
      </c>
      <c r="AM395" s="593">
        <v>0</v>
      </c>
      <c r="AN395" s="593">
        <v>0</v>
      </c>
      <c r="AO395" s="593">
        <v>0</v>
      </c>
      <c r="AP395" s="593">
        <v>0</v>
      </c>
      <c r="AQ395" s="593">
        <v>0</v>
      </c>
      <c r="AR395" s="593">
        <v>0</v>
      </c>
      <c r="AS395" s="593">
        <v>0</v>
      </c>
      <c r="AT395" s="593">
        <v>0</v>
      </c>
      <c r="AU395" s="593">
        <v>0</v>
      </c>
      <c r="AV395" s="593">
        <v>0</v>
      </c>
      <c r="AW395" s="593">
        <v>0</v>
      </c>
      <c r="AX395" s="593">
        <v>0</v>
      </c>
      <c r="AY395" s="593">
        <v>0</v>
      </c>
      <c r="AZ395" s="593">
        <v>0</v>
      </c>
      <c r="BA395" s="593">
        <v>0</v>
      </c>
      <c r="BB395" s="593">
        <v>0</v>
      </c>
      <c r="BC395" s="593">
        <v>0</v>
      </c>
      <c r="BD395" s="593">
        <v>0</v>
      </c>
      <c r="BE395" s="593">
        <v>0</v>
      </c>
      <c r="BF395" s="593">
        <v>0</v>
      </c>
      <c r="BG395" s="593">
        <v>0</v>
      </c>
      <c r="BH395" s="593">
        <v>0</v>
      </c>
      <c r="BI395" s="593">
        <v>0</v>
      </c>
      <c r="BJ395" s="593">
        <v>0</v>
      </c>
      <c r="BK395" s="593">
        <v>0</v>
      </c>
      <c r="BL395" s="593">
        <v>0</v>
      </c>
      <c r="BM395" s="593">
        <v>0</v>
      </c>
      <c r="BN395" s="593">
        <v>0</v>
      </c>
      <c r="BO395" s="593">
        <v>0</v>
      </c>
      <c r="BP395" s="593">
        <v>0</v>
      </c>
      <c r="BQ395" s="593">
        <v>0</v>
      </c>
      <c r="BR395" s="593">
        <v>0</v>
      </c>
      <c r="BS395" s="593">
        <v>0</v>
      </c>
      <c r="BT395" s="593">
        <v>0</v>
      </c>
      <c r="BU395" s="593">
        <v>0</v>
      </c>
      <c r="BV395" s="593">
        <v>0</v>
      </c>
      <c r="BW395" s="593">
        <v>0</v>
      </c>
      <c r="BX395" s="593">
        <v>0</v>
      </c>
      <c r="BY395" s="593">
        <v>0</v>
      </c>
      <c r="BZ395" s="593">
        <v>0</v>
      </c>
      <c r="CA395" s="593">
        <v>0</v>
      </c>
      <c r="CB395" s="593">
        <v>0</v>
      </c>
      <c r="CC395" s="555">
        <f t="shared" si="58"/>
        <v>0</v>
      </c>
    </row>
    <row r="396" spans="1:81" s="568" customFormat="1" ht="25.5" customHeight="1">
      <c r="A396" s="566"/>
      <c r="B396" s="1149" t="s">
        <v>6868</v>
      </c>
      <c r="C396" s="1150"/>
      <c r="D396" s="1150"/>
      <c r="E396" s="1150"/>
      <c r="F396" s="1150"/>
      <c r="G396" s="1151"/>
      <c r="H396" s="597">
        <f>SUM(H346:H395)</f>
        <v>116772865.39999999</v>
      </c>
      <c r="I396" s="597">
        <f t="shared" ref="I396:BT396" si="59">SUM(I346:I395)</f>
        <v>31773711.379999999</v>
      </c>
      <c r="J396" s="597">
        <f t="shared" si="59"/>
        <v>39121001.259999998</v>
      </c>
      <c r="K396" s="597">
        <f t="shared" si="59"/>
        <v>12103801</v>
      </c>
      <c r="L396" s="597">
        <f t="shared" si="59"/>
        <v>9413703.4399999995</v>
      </c>
      <c r="M396" s="597">
        <f t="shared" si="59"/>
        <v>6557292.5900000008</v>
      </c>
      <c r="N396" s="597">
        <f t="shared" si="59"/>
        <v>193743046.45999998</v>
      </c>
      <c r="O396" s="597">
        <f t="shared" si="59"/>
        <v>32270994.000000004</v>
      </c>
      <c r="P396" s="597">
        <f t="shared" si="59"/>
        <v>4374723.7699999996</v>
      </c>
      <c r="Q396" s="597">
        <f t="shared" si="59"/>
        <v>84720895.889999986</v>
      </c>
      <c r="R396" s="597">
        <f t="shared" si="59"/>
        <v>3836195.0999999996</v>
      </c>
      <c r="S396" s="597">
        <f t="shared" si="59"/>
        <v>16343330.530000001</v>
      </c>
      <c r="T396" s="597">
        <f t="shared" si="59"/>
        <v>43536911.789999992</v>
      </c>
      <c r="U396" s="597">
        <f t="shared" si="59"/>
        <v>39620882.359999999</v>
      </c>
      <c r="V396" s="597">
        <f t="shared" si="59"/>
        <v>2910737.89</v>
      </c>
      <c r="W396" s="597">
        <f t="shared" si="59"/>
        <v>9126485.6788999978</v>
      </c>
      <c r="X396" s="597">
        <f t="shared" si="59"/>
        <v>9828230.8300000001</v>
      </c>
      <c r="Y396" s="597">
        <f t="shared" si="59"/>
        <v>7766490.9400000004</v>
      </c>
      <c r="Z396" s="597">
        <f t="shared" si="59"/>
        <v>92287264.989999995</v>
      </c>
      <c r="AA396" s="597">
        <f t="shared" si="59"/>
        <v>46753135.240000002</v>
      </c>
      <c r="AB396" s="597">
        <f t="shared" si="59"/>
        <v>17562682.850000001</v>
      </c>
      <c r="AC396" s="597">
        <f t="shared" si="59"/>
        <v>42817326.779999994</v>
      </c>
      <c r="AD396" s="597">
        <f t="shared" si="59"/>
        <v>7209482.5</v>
      </c>
      <c r="AE396" s="597">
        <f t="shared" si="59"/>
        <v>6187016.1100000003</v>
      </c>
      <c r="AF396" s="597">
        <f t="shared" si="59"/>
        <v>7452928.8300000001</v>
      </c>
      <c r="AG396" s="597">
        <f t="shared" si="59"/>
        <v>1613585.1600000001</v>
      </c>
      <c r="AH396" s="597">
        <f t="shared" si="59"/>
        <v>3602974.2100000004</v>
      </c>
      <c r="AI396" s="597">
        <f t="shared" si="59"/>
        <v>194375479.89999998</v>
      </c>
      <c r="AJ396" s="597">
        <f t="shared" si="59"/>
        <v>7284865.1599999992</v>
      </c>
      <c r="AK396" s="597">
        <f t="shared" si="59"/>
        <v>3909427.14</v>
      </c>
      <c r="AL396" s="597">
        <f t="shared" si="59"/>
        <v>3765080.5300000003</v>
      </c>
      <c r="AM396" s="597">
        <f t="shared" si="59"/>
        <v>15721629.91</v>
      </c>
      <c r="AN396" s="597">
        <f t="shared" si="59"/>
        <v>5689825.3800000008</v>
      </c>
      <c r="AO396" s="597">
        <f t="shared" si="59"/>
        <v>7119905.5200000014</v>
      </c>
      <c r="AP396" s="597">
        <f t="shared" si="59"/>
        <v>7675143.6100000003</v>
      </c>
      <c r="AQ396" s="597">
        <f t="shared" si="59"/>
        <v>12763094.209999999</v>
      </c>
      <c r="AR396" s="597">
        <f t="shared" si="59"/>
        <v>6163469.5999999996</v>
      </c>
      <c r="AS396" s="597">
        <f t="shared" si="59"/>
        <v>5404663.5199999996</v>
      </c>
      <c r="AT396" s="597">
        <f t="shared" si="59"/>
        <v>8475970.3199999984</v>
      </c>
      <c r="AU396" s="597">
        <f t="shared" si="59"/>
        <v>67710944.760000005</v>
      </c>
      <c r="AV396" s="597">
        <f t="shared" si="59"/>
        <v>3571647.0499999993</v>
      </c>
      <c r="AW396" s="597">
        <f t="shared" si="59"/>
        <v>4322064.32</v>
      </c>
      <c r="AX396" s="597">
        <f t="shared" si="59"/>
        <v>3811539.2</v>
      </c>
      <c r="AY396" s="597">
        <f t="shared" si="59"/>
        <v>2533478.9900000002</v>
      </c>
      <c r="AZ396" s="597">
        <f t="shared" si="59"/>
        <v>1057343.2</v>
      </c>
      <c r="BA396" s="597">
        <f t="shared" si="59"/>
        <v>3159494.0999999996</v>
      </c>
      <c r="BB396" s="597">
        <f t="shared" si="59"/>
        <v>99716313.540000007</v>
      </c>
      <c r="BC396" s="597">
        <f t="shared" si="59"/>
        <v>9383050.8100000005</v>
      </c>
      <c r="BD396" s="597">
        <f t="shared" si="59"/>
        <v>7787028.3899999997</v>
      </c>
      <c r="BE396" s="597">
        <f t="shared" si="59"/>
        <v>10604524.720000003</v>
      </c>
      <c r="BF396" s="597">
        <f t="shared" si="59"/>
        <v>5945960.3500000006</v>
      </c>
      <c r="BG396" s="597">
        <f t="shared" si="59"/>
        <v>1217990.95</v>
      </c>
      <c r="BH396" s="597">
        <f t="shared" si="59"/>
        <v>28694008.761700001</v>
      </c>
      <c r="BI396" s="597">
        <f t="shared" si="59"/>
        <v>17375652.830000002</v>
      </c>
      <c r="BJ396" s="597">
        <f t="shared" si="59"/>
        <v>6565621.8499999996</v>
      </c>
      <c r="BK396" s="597">
        <f t="shared" si="59"/>
        <v>2121271.9000000004</v>
      </c>
      <c r="BL396" s="597">
        <f t="shared" si="59"/>
        <v>2568406.63</v>
      </c>
      <c r="BM396" s="597">
        <f t="shared" si="59"/>
        <v>126282990.37999997</v>
      </c>
      <c r="BN396" s="597">
        <f t="shared" si="59"/>
        <v>27080021.389999993</v>
      </c>
      <c r="BO396" s="597">
        <f t="shared" si="59"/>
        <v>5307758.46</v>
      </c>
      <c r="BP396" s="597">
        <f t="shared" si="59"/>
        <v>3011863.08</v>
      </c>
      <c r="BQ396" s="597">
        <f t="shared" si="59"/>
        <v>6066981.3600000003</v>
      </c>
      <c r="BR396" s="597">
        <f t="shared" si="59"/>
        <v>11657035.9</v>
      </c>
      <c r="BS396" s="597">
        <f t="shared" si="59"/>
        <v>3126788.7100000004</v>
      </c>
      <c r="BT396" s="597">
        <f t="shared" si="59"/>
        <v>69566829.010000005</v>
      </c>
      <c r="BU396" s="597">
        <f t="shared" ref="BU396:CA396" si="60">SUM(BU346:BU395)</f>
        <v>4647282.2899999991</v>
      </c>
      <c r="BV396" s="597">
        <f t="shared" si="60"/>
        <v>8008472.4100000001</v>
      </c>
      <c r="BW396" s="597">
        <f t="shared" si="60"/>
        <v>12085020.08</v>
      </c>
      <c r="BX396" s="597">
        <f t="shared" si="60"/>
        <v>8027986.580000001</v>
      </c>
      <c r="BY396" s="597">
        <f t="shared" si="60"/>
        <v>23604278.189999994</v>
      </c>
      <c r="BZ396" s="597">
        <f t="shared" si="60"/>
        <v>6274702.8000000007</v>
      </c>
      <c r="CA396" s="597">
        <f t="shared" si="60"/>
        <v>4934800.4899999993</v>
      </c>
      <c r="CB396" s="597">
        <f>SUM(CB346:CB395)</f>
        <v>6902838.3100000005</v>
      </c>
      <c r="CC396" s="597">
        <f>SUM(CC346:CC395)</f>
        <v>1772388243.5706</v>
      </c>
    </row>
    <row r="397" spans="1:81" s="577" customFormat="1" ht="25.5" customHeight="1">
      <c r="A397" s="574" t="s">
        <v>6757</v>
      </c>
      <c r="B397" s="549" t="s">
        <v>670</v>
      </c>
      <c r="C397" s="550" t="s">
        <v>671</v>
      </c>
      <c r="D397" s="551">
        <v>53010</v>
      </c>
      <c r="E397" s="579" t="s">
        <v>943</v>
      </c>
      <c r="F397" s="552" t="s">
        <v>834</v>
      </c>
      <c r="G397" s="553" t="s">
        <v>835</v>
      </c>
      <c r="H397" s="554">
        <v>0</v>
      </c>
      <c r="I397" s="554">
        <v>0</v>
      </c>
      <c r="J397" s="554">
        <v>0</v>
      </c>
      <c r="K397" s="554">
        <v>0</v>
      </c>
      <c r="L397" s="554">
        <v>0</v>
      </c>
      <c r="M397" s="554">
        <v>0</v>
      </c>
      <c r="N397" s="554">
        <v>33337000</v>
      </c>
      <c r="O397" s="554">
        <v>0</v>
      </c>
      <c r="P397" s="554">
        <v>0</v>
      </c>
      <c r="Q397" s="554">
        <v>0</v>
      </c>
      <c r="R397" s="554">
        <v>0</v>
      </c>
      <c r="S397" s="554">
        <v>0</v>
      </c>
      <c r="T397" s="554">
        <v>0</v>
      </c>
      <c r="U397" s="554">
        <v>0</v>
      </c>
      <c r="V397" s="554">
        <v>0</v>
      </c>
      <c r="W397" s="554">
        <v>0</v>
      </c>
      <c r="X397" s="554">
        <v>0</v>
      </c>
      <c r="Y397" s="554">
        <v>0</v>
      </c>
      <c r="Z397" s="554">
        <v>0</v>
      </c>
      <c r="AA397" s="554">
        <v>0</v>
      </c>
      <c r="AB397" s="554">
        <v>0</v>
      </c>
      <c r="AC397" s="554">
        <v>0</v>
      </c>
      <c r="AD397" s="554">
        <v>0</v>
      </c>
      <c r="AE397" s="554">
        <v>0</v>
      </c>
      <c r="AF397" s="554">
        <v>0</v>
      </c>
      <c r="AG397" s="554">
        <v>0</v>
      </c>
      <c r="AH397" s="554">
        <v>0</v>
      </c>
      <c r="AI397" s="554">
        <v>32781000</v>
      </c>
      <c r="AJ397" s="554">
        <v>0</v>
      </c>
      <c r="AK397" s="554">
        <v>0</v>
      </c>
      <c r="AL397" s="554">
        <v>0</v>
      </c>
      <c r="AM397" s="554">
        <v>0</v>
      </c>
      <c r="AN397" s="554">
        <v>0</v>
      </c>
      <c r="AO397" s="554">
        <v>0</v>
      </c>
      <c r="AP397" s="554">
        <v>0</v>
      </c>
      <c r="AQ397" s="554">
        <v>0</v>
      </c>
      <c r="AR397" s="554">
        <v>0</v>
      </c>
      <c r="AS397" s="554">
        <v>0</v>
      </c>
      <c r="AT397" s="554">
        <v>0</v>
      </c>
      <c r="AU397" s="554">
        <v>0</v>
      </c>
      <c r="AV397" s="554">
        <v>0</v>
      </c>
      <c r="AW397" s="554">
        <v>0</v>
      </c>
      <c r="AX397" s="554">
        <v>0</v>
      </c>
      <c r="AY397" s="554">
        <v>0</v>
      </c>
      <c r="AZ397" s="554">
        <v>0</v>
      </c>
      <c r="BA397" s="554">
        <v>0</v>
      </c>
      <c r="BB397" s="554">
        <v>0</v>
      </c>
      <c r="BC397" s="554">
        <v>0</v>
      </c>
      <c r="BD397" s="554">
        <v>0</v>
      </c>
      <c r="BE397" s="554">
        <v>0</v>
      </c>
      <c r="BF397" s="554">
        <v>0</v>
      </c>
      <c r="BG397" s="554">
        <v>0</v>
      </c>
      <c r="BH397" s="554">
        <v>0</v>
      </c>
      <c r="BI397" s="554">
        <v>0</v>
      </c>
      <c r="BJ397" s="554">
        <v>0</v>
      </c>
      <c r="BK397" s="554">
        <v>0</v>
      </c>
      <c r="BL397" s="554">
        <v>0</v>
      </c>
      <c r="BM397" s="554">
        <v>13818000</v>
      </c>
      <c r="BN397" s="554">
        <v>0</v>
      </c>
      <c r="BO397" s="554">
        <v>0</v>
      </c>
      <c r="BP397" s="554">
        <v>0</v>
      </c>
      <c r="BQ397" s="554">
        <v>0</v>
      </c>
      <c r="BR397" s="554">
        <v>0</v>
      </c>
      <c r="BS397" s="554">
        <v>0</v>
      </c>
      <c r="BT397" s="554">
        <v>0</v>
      </c>
      <c r="BU397" s="554">
        <v>0</v>
      </c>
      <c r="BV397" s="554">
        <v>0</v>
      </c>
      <c r="BW397" s="554">
        <v>0</v>
      </c>
      <c r="BX397" s="554">
        <v>0</v>
      </c>
      <c r="BY397" s="554">
        <v>0</v>
      </c>
      <c r="BZ397" s="554">
        <v>0</v>
      </c>
      <c r="CA397" s="554">
        <v>0</v>
      </c>
      <c r="CB397" s="554">
        <v>0</v>
      </c>
      <c r="CC397" s="555">
        <f t="shared" si="58"/>
        <v>79936000</v>
      </c>
    </row>
    <row r="398" spans="1:81" s="577" customFormat="1" ht="25.5" customHeight="1">
      <c r="A398" s="574" t="s">
        <v>6757</v>
      </c>
      <c r="B398" s="549" t="s">
        <v>670</v>
      </c>
      <c r="C398" s="550" t="s">
        <v>671</v>
      </c>
      <c r="D398" s="551">
        <v>53010</v>
      </c>
      <c r="E398" s="579" t="s">
        <v>943</v>
      </c>
      <c r="F398" s="552" t="s">
        <v>502</v>
      </c>
      <c r="G398" s="553" t="s">
        <v>1031</v>
      </c>
      <c r="H398" s="593">
        <v>0</v>
      </c>
      <c r="I398" s="593">
        <v>0</v>
      </c>
      <c r="J398" s="593">
        <v>0</v>
      </c>
      <c r="K398" s="593">
        <v>0</v>
      </c>
      <c r="L398" s="593">
        <v>0</v>
      </c>
      <c r="M398" s="593">
        <v>0</v>
      </c>
      <c r="N398" s="593">
        <v>0</v>
      </c>
      <c r="O398" s="593">
        <v>0</v>
      </c>
      <c r="P398" s="593">
        <v>0</v>
      </c>
      <c r="Q398" s="593">
        <v>0</v>
      </c>
      <c r="R398" s="593">
        <v>0</v>
      </c>
      <c r="S398" s="593">
        <v>0</v>
      </c>
      <c r="T398" s="593">
        <v>0</v>
      </c>
      <c r="U398" s="593">
        <v>0</v>
      </c>
      <c r="V398" s="593">
        <v>0</v>
      </c>
      <c r="W398" s="593">
        <v>0</v>
      </c>
      <c r="X398" s="593">
        <v>0</v>
      </c>
      <c r="Y398" s="593">
        <v>0</v>
      </c>
      <c r="Z398" s="593">
        <v>0</v>
      </c>
      <c r="AA398" s="593">
        <v>0</v>
      </c>
      <c r="AB398" s="593">
        <v>0</v>
      </c>
      <c r="AC398" s="593">
        <v>0</v>
      </c>
      <c r="AD398" s="593">
        <v>0</v>
      </c>
      <c r="AE398" s="593">
        <v>0</v>
      </c>
      <c r="AF398" s="593">
        <v>0</v>
      </c>
      <c r="AG398" s="593">
        <v>0</v>
      </c>
      <c r="AH398" s="593">
        <v>0</v>
      </c>
      <c r="AI398" s="593">
        <v>0</v>
      </c>
      <c r="AJ398" s="593">
        <v>0</v>
      </c>
      <c r="AK398" s="593">
        <v>0</v>
      </c>
      <c r="AL398" s="593">
        <v>0</v>
      </c>
      <c r="AM398" s="593">
        <v>0</v>
      </c>
      <c r="AN398" s="593">
        <v>0</v>
      </c>
      <c r="AO398" s="593">
        <v>0</v>
      </c>
      <c r="AP398" s="593">
        <v>0</v>
      </c>
      <c r="AQ398" s="593">
        <v>0</v>
      </c>
      <c r="AR398" s="593">
        <v>0</v>
      </c>
      <c r="AS398" s="593">
        <v>0</v>
      </c>
      <c r="AT398" s="593">
        <v>0</v>
      </c>
      <c r="AU398" s="593">
        <v>0</v>
      </c>
      <c r="AV398" s="593">
        <v>0</v>
      </c>
      <c r="AW398" s="593">
        <v>0</v>
      </c>
      <c r="AX398" s="593">
        <v>0</v>
      </c>
      <c r="AY398" s="593">
        <v>0</v>
      </c>
      <c r="AZ398" s="593">
        <v>0</v>
      </c>
      <c r="BA398" s="593">
        <v>0</v>
      </c>
      <c r="BB398" s="593">
        <v>0</v>
      </c>
      <c r="BC398" s="593">
        <v>0</v>
      </c>
      <c r="BD398" s="593">
        <v>0</v>
      </c>
      <c r="BE398" s="593">
        <v>0</v>
      </c>
      <c r="BF398" s="593">
        <v>0</v>
      </c>
      <c r="BG398" s="593">
        <v>0</v>
      </c>
      <c r="BH398" s="593">
        <v>0</v>
      </c>
      <c r="BI398" s="593">
        <v>0</v>
      </c>
      <c r="BJ398" s="593">
        <v>0</v>
      </c>
      <c r="BK398" s="593">
        <v>0</v>
      </c>
      <c r="BL398" s="593">
        <v>0</v>
      </c>
      <c r="BM398" s="593">
        <v>0</v>
      </c>
      <c r="BN398" s="593">
        <v>0</v>
      </c>
      <c r="BO398" s="593">
        <v>0</v>
      </c>
      <c r="BP398" s="593">
        <v>0</v>
      </c>
      <c r="BQ398" s="593">
        <v>0</v>
      </c>
      <c r="BR398" s="593">
        <v>0</v>
      </c>
      <c r="BS398" s="593">
        <v>0</v>
      </c>
      <c r="BT398" s="593">
        <v>0</v>
      </c>
      <c r="BU398" s="593">
        <v>0</v>
      </c>
      <c r="BV398" s="593">
        <v>0</v>
      </c>
      <c r="BW398" s="593">
        <v>0</v>
      </c>
      <c r="BX398" s="593">
        <v>0</v>
      </c>
      <c r="BY398" s="593">
        <v>0</v>
      </c>
      <c r="BZ398" s="593">
        <v>0</v>
      </c>
      <c r="CA398" s="593">
        <v>0</v>
      </c>
      <c r="CB398" s="593">
        <v>0</v>
      </c>
      <c r="CC398" s="555">
        <f t="shared" si="58"/>
        <v>0</v>
      </c>
    </row>
    <row r="399" spans="1:81" s="577" customFormat="1" ht="25.5" customHeight="1">
      <c r="A399" s="574" t="s">
        <v>6757</v>
      </c>
      <c r="B399" s="549" t="s">
        <v>670</v>
      </c>
      <c r="C399" s="550" t="s">
        <v>671</v>
      </c>
      <c r="D399" s="551">
        <v>53010</v>
      </c>
      <c r="E399" s="579" t="s">
        <v>943</v>
      </c>
      <c r="F399" s="552" t="s">
        <v>503</v>
      </c>
      <c r="G399" s="553" t="s">
        <v>504</v>
      </c>
      <c r="H399" s="593">
        <v>0</v>
      </c>
      <c r="I399" s="593">
        <v>0</v>
      </c>
      <c r="J399" s="593">
        <v>0</v>
      </c>
      <c r="K399" s="593">
        <v>0</v>
      </c>
      <c r="L399" s="593">
        <v>0</v>
      </c>
      <c r="M399" s="593">
        <v>0</v>
      </c>
      <c r="N399" s="593">
        <v>0</v>
      </c>
      <c r="O399" s="593">
        <v>0</v>
      </c>
      <c r="P399" s="593">
        <v>0</v>
      </c>
      <c r="Q399" s="593">
        <v>0</v>
      </c>
      <c r="R399" s="593">
        <v>0</v>
      </c>
      <c r="S399" s="593">
        <v>0</v>
      </c>
      <c r="T399" s="593">
        <v>0</v>
      </c>
      <c r="U399" s="593">
        <v>0</v>
      </c>
      <c r="V399" s="593">
        <v>0</v>
      </c>
      <c r="W399" s="593">
        <v>0</v>
      </c>
      <c r="X399" s="593">
        <v>0</v>
      </c>
      <c r="Y399" s="593">
        <v>0</v>
      </c>
      <c r="Z399" s="593">
        <v>0</v>
      </c>
      <c r="AA399" s="593">
        <v>0</v>
      </c>
      <c r="AB399" s="593">
        <v>0</v>
      </c>
      <c r="AC399" s="593">
        <v>0</v>
      </c>
      <c r="AD399" s="593">
        <v>0</v>
      </c>
      <c r="AE399" s="593">
        <v>0</v>
      </c>
      <c r="AF399" s="593">
        <v>0</v>
      </c>
      <c r="AG399" s="593">
        <v>0</v>
      </c>
      <c r="AH399" s="593">
        <v>0</v>
      </c>
      <c r="AI399" s="593">
        <v>0</v>
      </c>
      <c r="AJ399" s="593">
        <v>0</v>
      </c>
      <c r="AK399" s="593">
        <v>0</v>
      </c>
      <c r="AL399" s="593">
        <v>0</v>
      </c>
      <c r="AM399" s="593">
        <v>0</v>
      </c>
      <c r="AN399" s="593">
        <v>0</v>
      </c>
      <c r="AO399" s="593">
        <v>0</v>
      </c>
      <c r="AP399" s="593">
        <v>0</v>
      </c>
      <c r="AQ399" s="593">
        <v>0</v>
      </c>
      <c r="AR399" s="593">
        <v>0</v>
      </c>
      <c r="AS399" s="593">
        <v>0</v>
      </c>
      <c r="AT399" s="593">
        <v>0</v>
      </c>
      <c r="AU399" s="593">
        <v>0</v>
      </c>
      <c r="AV399" s="593">
        <v>0</v>
      </c>
      <c r="AW399" s="593">
        <v>0</v>
      </c>
      <c r="AX399" s="593">
        <v>0</v>
      </c>
      <c r="AY399" s="593">
        <v>0</v>
      </c>
      <c r="AZ399" s="593">
        <v>0</v>
      </c>
      <c r="BA399" s="593">
        <v>0</v>
      </c>
      <c r="BB399" s="593">
        <v>0</v>
      </c>
      <c r="BC399" s="593">
        <v>0</v>
      </c>
      <c r="BD399" s="593">
        <v>0</v>
      </c>
      <c r="BE399" s="593">
        <v>0</v>
      </c>
      <c r="BF399" s="593">
        <v>0</v>
      </c>
      <c r="BG399" s="593">
        <v>0</v>
      </c>
      <c r="BH399" s="593">
        <v>0</v>
      </c>
      <c r="BI399" s="593">
        <v>0</v>
      </c>
      <c r="BJ399" s="593">
        <v>0</v>
      </c>
      <c r="BK399" s="593">
        <v>0</v>
      </c>
      <c r="BL399" s="593">
        <v>0</v>
      </c>
      <c r="BM399" s="593">
        <v>0</v>
      </c>
      <c r="BN399" s="593">
        <v>0</v>
      </c>
      <c r="BO399" s="593">
        <v>0</v>
      </c>
      <c r="BP399" s="593">
        <v>0</v>
      </c>
      <c r="BQ399" s="593">
        <v>0</v>
      </c>
      <c r="BR399" s="593">
        <v>0</v>
      </c>
      <c r="BS399" s="593">
        <v>0</v>
      </c>
      <c r="BT399" s="593">
        <v>0</v>
      </c>
      <c r="BU399" s="593">
        <v>0</v>
      </c>
      <c r="BV399" s="593">
        <v>0</v>
      </c>
      <c r="BW399" s="593">
        <v>0</v>
      </c>
      <c r="BX399" s="593">
        <v>0</v>
      </c>
      <c r="BY399" s="593">
        <v>0</v>
      </c>
      <c r="BZ399" s="593">
        <v>0</v>
      </c>
      <c r="CA399" s="593">
        <v>0</v>
      </c>
      <c r="CB399" s="593">
        <v>0</v>
      </c>
      <c r="CC399" s="555">
        <f t="shared" si="58"/>
        <v>0</v>
      </c>
    </row>
    <row r="400" spans="1:81" s="577" customFormat="1" ht="25.5" customHeight="1">
      <c r="A400" s="574" t="s">
        <v>6757</v>
      </c>
      <c r="B400" s="549" t="s">
        <v>670</v>
      </c>
      <c r="C400" s="550" t="s">
        <v>671</v>
      </c>
      <c r="D400" s="551">
        <v>53010</v>
      </c>
      <c r="E400" s="579" t="s">
        <v>943</v>
      </c>
      <c r="F400" s="552" t="s">
        <v>505</v>
      </c>
      <c r="G400" s="553" t="s">
        <v>506</v>
      </c>
      <c r="H400" s="593">
        <v>0</v>
      </c>
      <c r="I400" s="594">
        <v>0</v>
      </c>
      <c r="J400" s="594">
        <v>0</v>
      </c>
      <c r="K400" s="594">
        <v>0</v>
      </c>
      <c r="L400" s="594">
        <v>0</v>
      </c>
      <c r="M400" s="594">
        <v>0</v>
      </c>
      <c r="N400" s="594">
        <v>0</v>
      </c>
      <c r="O400" s="594">
        <v>0</v>
      </c>
      <c r="P400" s="594">
        <v>0</v>
      </c>
      <c r="Q400" s="594">
        <v>0</v>
      </c>
      <c r="R400" s="594">
        <v>0</v>
      </c>
      <c r="S400" s="594">
        <v>0</v>
      </c>
      <c r="T400" s="594">
        <v>0</v>
      </c>
      <c r="U400" s="594">
        <v>0</v>
      </c>
      <c r="V400" s="594">
        <v>0</v>
      </c>
      <c r="W400" s="594">
        <v>0</v>
      </c>
      <c r="X400" s="594">
        <v>0</v>
      </c>
      <c r="Y400" s="594">
        <v>0</v>
      </c>
      <c r="Z400" s="594">
        <v>0</v>
      </c>
      <c r="AA400" s="594">
        <v>0</v>
      </c>
      <c r="AB400" s="594">
        <v>0</v>
      </c>
      <c r="AC400" s="594">
        <v>0</v>
      </c>
      <c r="AD400" s="594">
        <v>0</v>
      </c>
      <c r="AE400" s="594">
        <v>0</v>
      </c>
      <c r="AF400" s="594">
        <v>0</v>
      </c>
      <c r="AG400" s="594">
        <v>0</v>
      </c>
      <c r="AH400" s="594">
        <v>0</v>
      </c>
      <c r="AI400" s="594">
        <v>0</v>
      </c>
      <c r="AJ400" s="594">
        <v>0</v>
      </c>
      <c r="AK400" s="594">
        <v>0</v>
      </c>
      <c r="AL400" s="594">
        <v>0</v>
      </c>
      <c r="AM400" s="594">
        <v>0</v>
      </c>
      <c r="AN400" s="594">
        <v>0</v>
      </c>
      <c r="AO400" s="594">
        <v>0</v>
      </c>
      <c r="AP400" s="594">
        <v>0</v>
      </c>
      <c r="AQ400" s="594">
        <v>0</v>
      </c>
      <c r="AR400" s="594">
        <v>0</v>
      </c>
      <c r="AS400" s="594">
        <v>0</v>
      </c>
      <c r="AT400" s="594">
        <v>0</v>
      </c>
      <c r="AU400" s="594">
        <v>0</v>
      </c>
      <c r="AV400" s="594">
        <v>0</v>
      </c>
      <c r="AW400" s="594">
        <v>0</v>
      </c>
      <c r="AX400" s="594">
        <v>0</v>
      </c>
      <c r="AY400" s="594">
        <v>0</v>
      </c>
      <c r="AZ400" s="594">
        <v>0</v>
      </c>
      <c r="BA400" s="594">
        <v>0</v>
      </c>
      <c r="BB400" s="594">
        <v>0</v>
      </c>
      <c r="BC400" s="594">
        <v>0</v>
      </c>
      <c r="BD400" s="594">
        <v>0</v>
      </c>
      <c r="BE400" s="594">
        <v>0</v>
      </c>
      <c r="BF400" s="594">
        <v>0</v>
      </c>
      <c r="BG400" s="594">
        <v>0</v>
      </c>
      <c r="BH400" s="594">
        <v>0</v>
      </c>
      <c r="BI400" s="594">
        <v>0</v>
      </c>
      <c r="BJ400" s="594">
        <v>0</v>
      </c>
      <c r="BK400" s="594">
        <v>0</v>
      </c>
      <c r="BL400" s="594">
        <v>0</v>
      </c>
      <c r="BM400" s="594">
        <v>0</v>
      </c>
      <c r="BN400" s="594">
        <v>0</v>
      </c>
      <c r="BO400" s="594">
        <v>0</v>
      </c>
      <c r="BP400" s="594">
        <v>0</v>
      </c>
      <c r="BQ400" s="594">
        <v>0</v>
      </c>
      <c r="BR400" s="594">
        <v>0</v>
      </c>
      <c r="BS400" s="594">
        <v>0</v>
      </c>
      <c r="BT400" s="594">
        <v>0</v>
      </c>
      <c r="BU400" s="594">
        <v>0</v>
      </c>
      <c r="BV400" s="594">
        <v>0</v>
      </c>
      <c r="BW400" s="594">
        <v>0</v>
      </c>
      <c r="BX400" s="594">
        <v>0</v>
      </c>
      <c r="BY400" s="594">
        <v>0</v>
      </c>
      <c r="BZ400" s="594">
        <v>0</v>
      </c>
      <c r="CA400" s="594">
        <v>0</v>
      </c>
      <c r="CB400" s="594">
        <v>0</v>
      </c>
      <c r="CC400" s="555">
        <f t="shared" si="58"/>
        <v>0</v>
      </c>
    </row>
    <row r="401" spans="1:81" s="577" customFormat="1" ht="25.5" customHeight="1">
      <c r="A401" s="574" t="s">
        <v>6757</v>
      </c>
      <c r="B401" s="549" t="s">
        <v>670</v>
      </c>
      <c r="C401" s="550" t="s">
        <v>671</v>
      </c>
      <c r="D401" s="551">
        <v>53010</v>
      </c>
      <c r="E401" s="579" t="s">
        <v>943</v>
      </c>
      <c r="F401" s="552" t="s">
        <v>507</v>
      </c>
      <c r="G401" s="553" t="s">
        <v>1032</v>
      </c>
      <c r="H401" s="554">
        <v>0</v>
      </c>
      <c r="I401" s="578">
        <v>835836.84</v>
      </c>
      <c r="J401" s="578">
        <v>0</v>
      </c>
      <c r="K401" s="578">
        <v>0</v>
      </c>
      <c r="L401" s="578">
        <v>0</v>
      </c>
      <c r="M401" s="578">
        <v>0</v>
      </c>
      <c r="N401" s="578">
        <v>0</v>
      </c>
      <c r="O401" s="578">
        <v>0</v>
      </c>
      <c r="P401" s="578">
        <v>0</v>
      </c>
      <c r="Q401" s="578">
        <v>0</v>
      </c>
      <c r="R401" s="578">
        <v>0</v>
      </c>
      <c r="S401" s="578">
        <v>321908</v>
      </c>
      <c r="T401" s="578">
        <v>0</v>
      </c>
      <c r="U401" s="578">
        <v>0</v>
      </c>
      <c r="V401" s="578">
        <v>0</v>
      </c>
      <c r="W401" s="578">
        <v>0</v>
      </c>
      <c r="X401" s="578">
        <v>0</v>
      </c>
      <c r="Y401" s="578">
        <v>0</v>
      </c>
      <c r="Z401" s="578">
        <v>0</v>
      </c>
      <c r="AA401" s="578">
        <v>0</v>
      </c>
      <c r="AB401" s="578">
        <v>0</v>
      </c>
      <c r="AC401" s="578">
        <v>0</v>
      </c>
      <c r="AD401" s="578">
        <v>0</v>
      </c>
      <c r="AE401" s="578">
        <v>0</v>
      </c>
      <c r="AF401" s="578">
        <v>0</v>
      </c>
      <c r="AG401" s="578">
        <v>0</v>
      </c>
      <c r="AH401" s="578">
        <v>0</v>
      </c>
      <c r="AI401" s="578">
        <v>0</v>
      </c>
      <c r="AJ401" s="578">
        <v>0</v>
      </c>
      <c r="AK401" s="578">
        <v>0</v>
      </c>
      <c r="AL401" s="578">
        <v>0</v>
      </c>
      <c r="AM401" s="578">
        <v>0</v>
      </c>
      <c r="AN401" s="578">
        <v>0</v>
      </c>
      <c r="AO401" s="578">
        <v>0</v>
      </c>
      <c r="AP401" s="578">
        <v>0</v>
      </c>
      <c r="AQ401" s="578">
        <v>0</v>
      </c>
      <c r="AR401" s="578">
        <v>0</v>
      </c>
      <c r="AS401" s="578">
        <v>0</v>
      </c>
      <c r="AT401" s="578">
        <v>25878</v>
      </c>
      <c r="AU401" s="578">
        <v>0</v>
      </c>
      <c r="AV401" s="578">
        <v>0</v>
      </c>
      <c r="AW401" s="578">
        <v>0</v>
      </c>
      <c r="AX401" s="578">
        <v>0</v>
      </c>
      <c r="AY401" s="578">
        <v>0</v>
      </c>
      <c r="AZ401" s="578">
        <v>0</v>
      </c>
      <c r="BA401" s="578">
        <v>0</v>
      </c>
      <c r="BB401" s="578">
        <v>0</v>
      </c>
      <c r="BC401" s="578">
        <v>0</v>
      </c>
      <c r="BD401" s="578">
        <v>0</v>
      </c>
      <c r="BE401" s="578">
        <v>727960.87</v>
      </c>
      <c r="BF401" s="578">
        <v>0</v>
      </c>
      <c r="BG401" s="578">
        <v>0</v>
      </c>
      <c r="BH401" s="578">
        <v>0</v>
      </c>
      <c r="BI401" s="578">
        <v>0</v>
      </c>
      <c r="BJ401" s="578">
        <v>0</v>
      </c>
      <c r="BK401" s="578">
        <v>0</v>
      </c>
      <c r="BL401" s="578">
        <v>0</v>
      </c>
      <c r="BM401" s="578">
        <v>306.24</v>
      </c>
      <c r="BN401" s="578">
        <v>0</v>
      </c>
      <c r="BO401" s="578">
        <v>0</v>
      </c>
      <c r="BP401" s="578">
        <v>0</v>
      </c>
      <c r="BQ401" s="578">
        <v>0</v>
      </c>
      <c r="BR401" s="578">
        <v>0</v>
      </c>
      <c r="BS401" s="578">
        <v>0</v>
      </c>
      <c r="BT401" s="578">
        <v>0</v>
      </c>
      <c r="BU401" s="578">
        <v>0</v>
      </c>
      <c r="BV401" s="578">
        <v>0</v>
      </c>
      <c r="BW401" s="578">
        <v>0</v>
      </c>
      <c r="BX401" s="578">
        <v>0</v>
      </c>
      <c r="BY401" s="578">
        <v>0</v>
      </c>
      <c r="BZ401" s="578">
        <v>0</v>
      </c>
      <c r="CA401" s="578">
        <v>0</v>
      </c>
      <c r="CB401" s="578">
        <v>0</v>
      </c>
      <c r="CC401" s="555">
        <f t="shared" si="58"/>
        <v>1911889.95</v>
      </c>
    </row>
    <row r="402" spans="1:81" s="577" customFormat="1" ht="25.5" customHeight="1">
      <c r="A402" s="574" t="s">
        <v>6757</v>
      </c>
      <c r="B402" s="549" t="s">
        <v>670</v>
      </c>
      <c r="C402" s="550" t="s">
        <v>671</v>
      </c>
      <c r="D402" s="551"/>
      <c r="E402" s="579"/>
      <c r="F402" s="552" t="s">
        <v>508</v>
      </c>
      <c r="G402" s="553" t="s">
        <v>1033</v>
      </c>
      <c r="H402" s="554">
        <v>0</v>
      </c>
      <c r="I402" s="554">
        <v>0</v>
      </c>
      <c r="J402" s="554">
        <v>0</v>
      </c>
      <c r="K402" s="554">
        <v>0</v>
      </c>
      <c r="L402" s="554">
        <v>0</v>
      </c>
      <c r="M402" s="554">
        <v>0</v>
      </c>
      <c r="N402" s="554">
        <v>0</v>
      </c>
      <c r="O402" s="554">
        <v>0</v>
      </c>
      <c r="P402" s="554">
        <v>0</v>
      </c>
      <c r="Q402" s="554">
        <v>0</v>
      </c>
      <c r="R402" s="554">
        <v>0</v>
      </c>
      <c r="S402" s="554">
        <v>246974</v>
      </c>
      <c r="T402" s="554">
        <v>0</v>
      </c>
      <c r="U402" s="554">
        <v>0</v>
      </c>
      <c r="V402" s="554">
        <v>0</v>
      </c>
      <c r="W402" s="554">
        <v>0</v>
      </c>
      <c r="X402" s="554">
        <v>0</v>
      </c>
      <c r="Y402" s="554">
        <v>0</v>
      </c>
      <c r="Z402" s="554">
        <v>0</v>
      </c>
      <c r="AA402" s="554">
        <v>0</v>
      </c>
      <c r="AB402" s="554">
        <v>0</v>
      </c>
      <c r="AC402" s="554">
        <v>0</v>
      </c>
      <c r="AD402" s="554">
        <v>0</v>
      </c>
      <c r="AE402" s="554">
        <v>0</v>
      </c>
      <c r="AF402" s="554">
        <v>0</v>
      </c>
      <c r="AG402" s="554">
        <v>0</v>
      </c>
      <c r="AH402" s="554">
        <v>0</v>
      </c>
      <c r="AI402" s="554">
        <v>0</v>
      </c>
      <c r="AJ402" s="554">
        <v>0</v>
      </c>
      <c r="AK402" s="554">
        <v>0</v>
      </c>
      <c r="AL402" s="554">
        <v>0</v>
      </c>
      <c r="AM402" s="554">
        <v>0</v>
      </c>
      <c r="AN402" s="554">
        <v>0</v>
      </c>
      <c r="AO402" s="554">
        <v>0</v>
      </c>
      <c r="AP402" s="554">
        <v>0</v>
      </c>
      <c r="AQ402" s="554">
        <v>0</v>
      </c>
      <c r="AR402" s="554">
        <v>0</v>
      </c>
      <c r="AS402" s="554">
        <v>0</v>
      </c>
      <c r="AT402" s="554">
        <v>8541</v>
      </c>
      <c r="AU402" s="554">
        <v>0</v>
      </c>
      <c r="AV402" s="554">
        <v>0</v>
      </c>
      <c r="AW402" s="554">
        <v>0</v>
      </c>
      <c r="AX402" s="554">
        <v>0</v>
      </c>
      <c r="AY402" s="554">
        <v>0</v>
      </c>
      <c r="AZ402" s="554">
        <v>0</v>
      </c>
      <c r="BA402" s="554">
        <v>0</v>
      </c>
      <c r="BB402" s="554">
        <v>0</v>
      </c>
      <c r="BC402" s="554">
        <v>0</v>
      </c>
      <c r="BD402" s="554">
        <v>0</v>
      </c>
      <c r="BE402" s="554">
        <v>280305.88</v>
      </c>
      <c r="BF402" s="554">
        <v>0</v>
      </c>
      <c r="BG402" s="554">
        <v>0</v>
      </c>
      <c r="BH402" s="554">
        <v>0</v>
      </c>
      <c r="BI402" s="554">
        <v>0</v>
      </c>
      <c r="BJ402" s="554">
        <v>0</v>
      </c>
      <c r="BK402" s="554">
        <v>0</v>
      </c>
      <c r="BL402" s="554">
        <v>0</v>
      </c>
      <c r="BM402" s="554">
        <v>0</v>
      </c>
      <c r="BN402" s="554">
        <v>0</v>
      </c>
      <c r="BO402" s="554">
        <v>0</v>
      </c>
      <c r="BP402" s="554">
        <v>0</v>
      </c>
      <c r="BQ402" s="554">
        <v>0</v>
      </c>
      <c r="BR402" s="554">
        <v>0</v>
      </c>
      <c r="BS402" s="554">
        <v>0</v>
      </c>
      <c r="BT402" s="554">
        <v>0</v>
      </c>
      <c r="BU402" s="554">
        <v>0</v>
      </c>
      <c r="BV402" s="554">
        <v>0</v>
      </c>
      <c r="BW402" s="554">
        <v>0</v>
      </c>
      <c r="BX402" s="554">
        <v>0</v>
      </c>
      <c r="BY402" s="554">
        <v>0</v>
      </c>
      <c r="BZ402" s="554">
        <v>0</v>
      </c>
      <c r="CA402" s="554">
        <v>0</v>
      </c>
      <c r="CB402" s="554">
        <v>0</v>
      </c>
      <c r="CC402" s="555">
        <f t="shared" si="58"/>
        <v>535820.88</v>
      </c>
    </row>
    <row r="403" spans="1:81" s="577" customFormat="1" ht="25.5" customHeight="1">
      <c r="A403" s="574" t="s">
        <v>6757</v>
      </c>
      <c r="B403" s="549" t="s">
        <v>670</v>
      </c>
      <c r="C403" s="550" t="s">
        <v>671</v>
      </c>
      <c r="D403" s="551">
        <v>53010</v>
      </c>
      <c r="E403" s="579" t="s">
        <v>943</v>
      </c>
      <c r="F403" s="552" t="s">
        <v>509</v>
      </c>
      <c r="G403" s="553" t="s">
        <v>1147</v>
      </c>
      <c r="H403" s="554">
        <v>2801423</v>
      </c>
      <c r="I403" s="578">
        <v>0</v>
      </c>
      <c r="J403" s="578">
        <v>0</v>
      </c>
      <c r="K403" s="578">
        <v>0</v>
      </c>
      <c r="L403" s="578">
        <v>0</v>
      </c>
      <c r="M403" s="578">
        <v>0</v>
      </c>
      <c r="N403" s="578">
        <v>0</v>
      </c>
      <c r="O403" s="578">
        <v>0</v>
      </c>
      <c r="P403" s="578">
        <v>0</v>
      </c>
      <c r="Q403" s="578">
        <v>183991.44</v>
      </c>
      <c r="R403" s="578">
        <v>0</v>
      </c>
      <c r="S403" s="578">
        <v>0</v>
      </c>
      <c r="T403" s="578">
        <v>0</v>
      </c>
      <c r="U403" s="578">
        <v>0</v>
      </c>
      <c r="V403" s="578">
        <v>0</v>
      </c>
      <c r="W403" s="578">
        <v>0</v>
      </c>
      <c r="X403" s="578">
        <v>0</v>
      </c>
      <c r="Y403" s="578">
        <v>0</v>
      </c>
      <c r="Z403" s="578">
        <v>0</v>
      </c>
      <c r="AA403" s="578">
        <v>0</v>
      </c>
      <c r="AB403" s="578">
        <v>0</v>
      </c>
      <c r="AC403" s="578">
        <v>0</v>
      </c>
      <c r="AD403" s="578">
        <v>0</v>
      </c>
      <c r="AE403" s="578">
        <v>0</v>
      </c>
      <c r="AF403" s="578">
        <v>0</v>
      </c>
      <c r="AG403" s="578">
        <v>0</v>
      </c>
      <c r="AH403" s="578">
        <v>0</v>
      </c>
      <c r="AI403" s="578">
        <v>14315669</v>
      </c>
      <c r="AJ403" s="578">
        <v>0</v>
      </c>
      <c r="AK403" s="578">
        <v>719.04</v>
      </c>
      <c r="AL403" s="578">
        <v>0</v>
      </c>
      <c r="AM403" s="578">
        <v>0</v>
      </c>
      <c r="AN403" s="578">
        <v>0</v>
      </c>
      <c r="AO403" s="578">
        <v>0</v>
      </c>
      <c r="AP403" s="578">
        <v>0</v>
      </c>
      <c r="AQ403" s="578">
        <v>0</v>
      </c>
      <c r="AR403" s="578">
        <v>0</v>
      </c>
      <c r="AS403" s="578">
        <v>0</v>
      </c>
      <c r="AT403" s="578">
        <v>15348.42</v>
      </c>
      <c r="AU403" s="578">
        <v>0</v>
      </c>
      <c r="AV403" s="578">
        <v>0</v>
      </c>
      <c r="AW403" s="578">
        <v>0</v>
      </c>
      <c r="AX403" s="578">
        <v>0</v>
      </c>
      <c r="AY403" s="578">
        <v>0</v>
      </c>
      <c r="AZ403" s="578">
        <v>0</v>
      </c>
      <c r="BA403" s="578">
        <v>0</v>
      </c>
      <c r="BB403" s="578">
        <v>0</v>
      </c>
      <c r="BC403" s="578">
        <v>0</v>
      </c>
      <c r="BD403" s="578">
        <v>0</v>
      </c>
      <c r="BE403" s="578">
        <v>0</v>
      </c>
      <c r="BF403" s="578">
        <v>0</v>
      </c>
      <c r="BG403" s="578">
        <v>0</v>
      </c>
      <c r="BH403" s="578">
        <v>0</v>
      </c>
      <c r="BI403" s="578">
        <v>0</v>
      </c>
      <c r="BJ403" s="578">
        <v>0</v>
      </c>
      <c r="BK403" s="578">
        <v>0</v>
      </c>
      <c r="BL403" s="578">
        <v>0</v>
      </c>
      <c r="BM403" s="578">
        <v>3240</v>
      </c>
      <c r="BN403" s="578">
        <v>0</v>
      </c>
      <c r="BO403" s="578">
        <v>0</v>
      </c>
      <c r="BP403" s="578">
        <v>0</v>
      </c>
      <c r="BQ403" s="578">
        <v>0</v>
      </c>
      <c r="BR403" s="578">
        <v>0</v>
      </c>
      <c r="BS403" s="578">
        <v>0</v>
      </c>
      <c r="BT403" s="578">
        <v>0</v>
      </c>
      <c r="BU403" s="578">
        <v>0</v>
      </c>
      <c r="BV403" s="578">
        <v>0</v>
      </c>
      <c r="BW403" s="578">
        <v>0</v>
      </c>
      <c r="BX403" s="578">
        <v>0</v>
      </c>
      <c r="BY403" s="578">
        <v>0</v>
      </c>
      <c r="BZ403" s="578">
        <v>0</v>
      </c>
      <c r="CA403" s="578">
        <v>0</v>
      </c>
      <c r="CB403" s="578">
        <v>0</v>
      </c>
      <c r="CC403" s="555">
        <f t="shared" si="58"/>
        <v>17320390.900000002</v>
      </c>
    </row>
    <row r="404" spans="1:81" s="577" customFormat="1" ht="25.5" customHeight="1">
      <c r="A404" s="574" t="s">
        <v>6757</v>
      </c>
      <c r="B404" s="549" t="s">
        <v>670</v>
      </c>
      <c r="C404" s="550" t="s">
        <v>671</v>
      </c>
      <c r="D404" s="551">
        <v>53010</v>
      </c>
      <c r="E404" s="579" t="s">
        <v>943</v>
      </c>
      <c r="F404" s="552" t="s">
        <v>510</v>
      </c>
      <c r="G404" s="553" t="s">
        <v>1034</v>
      </c>
      <c r="H404" s="593">
        <v>0</v>
      </c>
      <c r="I404" s="593">
        <v>0</v>
      </c>
      <c r="J404" s="593">
        <v>0</v>
      </c>
      <c r="K404" s="593">
        <v>0</v>
      </c>
      <c r="L404" s="593">
        <v>0</v>
      </c>
      <c r="M404" s="593">
        <v>0</v>
      </c>
      <c r="N404" s="593">
        <v>0</v>
      </c>
      <c r="O404" s="593">
        <v>0</v>
      </c>
      <c r="P404" s="593">
        <v>0</v>
      </c>
      <c r="Q404" s="593">
        <v>0</v>
      </c>
      <c r="R404" s="593">
        <v>0</v>
      </c>
      <c r="S404" s="593">
        <v>0</v>
      </c>
      <c r="T404" s="593">
        <v>0</v>
      </c>
      <c r="U404" s="593">
        <v>0</v>
      </c>
      <c r="V404" s="593">
        <v>0</v>
      </c>
      <c r="W404" s="593">
        <v>0</v>
      </c>
      <c r="X404" s="593">
        <v>0</v>
      </c>
      <c r="Y404" s="593">
        <v>0</v>
      </c>
      <c r="Z404" s="593">
        <v>0</v>
      </c>
      <c r="AA404" s="593">
        <v>0</v>
      </c>
      <c r="AB404" s="593">
        <v>0</v>
      </c>
      <c r="AC404" s="593">
        <v>0</v>
      </c>
      <c r="AD404" s="593">
        <v>0</v>
      </c>
      <c r="AE404" s="593">
        <v>0</v>
      </c>
      <c r="AF404" s="593">
        <v>0</v>
      </c>
      <c r="AG404" s="593">
        <v>0</v>
      </c>
      <c r="AH404" s="593">
        <v>0</v>
      </c>
      <c r="AI404" s="593">
        <v>0</v>
      </c>
      <c r="AJ404" s="593">
        <v>0</v>
      </c>
      <c r="AK404" s="593">
        <v>0</v>
      </c>
      <c r="AL404" s="593">
        <v>0</v>
      </c>
      <c r="AM404" s="593">
        <v>0</v>
      </c>
      <c r="AN404" s="593">
        <v>0</v>
      </c>
      <c r="AO404" s="593">
        <v>0</v>
      </c>
      <c r="AP404" s="593">
        <v>0</v>
      </c>
      <c r="AQ404" s="593">
        <v>0</v>
      </c>
      <c r="AR404" s="593">
        <v>0</v>
      </c>
      <c r="AS404" s="593">
        <v>0</v>
      </c>
      <c r="AT404" s="593">
        <v>0</v>
      </c>
      <c r="AU404" s="593">
        <v>0</v>
      </c>
      <c r="AV404" s="593">
        <v>0</v>
      </c>
      <c r="AW404" s="593">
        <v>0</v>
      </c>
      <c r="AX404" s="593">
        <v>0</v>
      </c>
      <c r="AY404" s="593">
        <v>0</v>
      </c>
      <c r="AZ404" s="593">
        <v>0</v>
      </c>
      <c r="BA404" s="593">
        <v>0</v>
      </c>
      <c r="BB404" s="593">
        <v>0</v>
      </c>
      <c r="BC404" s="593">
        <v>0</v>
      </c>
      <c r="BD404" s="593">
        <v>0</v>
      </c>
      <c r="BE404" s="593">
        <v>0</v>
      </c>
      <c r="BF404" s="593">
        <v>0</v>
      </c>
      <c r="BG404" s="593">
        <v>0</v>
      </c>
      <c r="BH404" s="593">
        <v>0</v>
      </c>
      <c r="BI404" s="593">
        <v>0</v>
      </c>
      <c r="BJ404" s="593">
        <v>0</v>
      </c>
      <c r="BK404" s="593">
        <v>0</v>
      </c>
      <c r="BL404" s="593">
        <v>0</v>
      </c>
      <c r="BM404" s="593">
        <v>0</v>
      </c>
      <c r="BN404" s="593">
        <v>0</v>
      </c>
      <c r="BO404" s="593">
        <v>0</v>
      </c>
      <c r="BP404" s="593">
        <v>0</v>
      </c>
      <c r="BQ404" s="593">
        <v>0</v>
      </c>
      <c r="BR404" s="593">
        <v>0</v>
      </c>
      <c r="BS404" s="593">
        <v>0</v>
      </c>
      <c r="BT404" s="593">
        <v>0</v>
      </c>
      <c r="BU404" s="593">
        <v>0</v>
      </c>
      <c r="BV404" s="593">
        <v>0</v>
      </c>
      <c r="BW404" s="593">
        <v>0</v>
      </c>
      <c r="BX404" s="593">
        <v>0</v>
      </c>
      <c r="BY404" s="593">
        <v>0</v>
      </c>
      <c r="BZ404" s="593">
        <v>0</v>
      </c>
      <c r="CA404" s="593">
        <v>0</v>
      </c>
      <c r="CB404" s="593">
        <v>0</v>
      </c>
      <c r="CC404" s="555">
        <f t="shared" si="58"/>
        <v>0</v>
      </c>
    </row>
    <row r="405" spans="1:81" s="577" customFormat="1" ht="25.5" customHeight="1">
      <c r="A405" s="574" t="s">
        <v>6757</v>
      </c>
      <c r="B405" s="549" t="s">
        <v>670</v>
      </c>
      <c r="C405" s="550" t="s">
        <v>671</v>
      </c>
      <c r="D405" s="551">
        <v>53010</v>
      </c>
      <c r="E405" s="579" t="s">
        <v>943</v>
      </c>
      <c r="F405" s="552" t="s">
        <v>511</v>
      </c>
      <c r="G405" s="553" t="s">
        <v>512</v>
      </c>
      <c r="H405" s="554">
        <v>0</v>
      </c>
      <c r="I405" s="554">
        <v>0</v>
      </c>
      <c r="J405" s="554">
        <v>0</v>
      </c>
      <c r="K405" s="554">
        <v>0</v>
      </c>
      <c r="L405" s="554">
        <v>0</v>
      </c>
      <c r="M405" s="554">
        <v>0</v>
      </c>
      <c r="N405" s="554">
        <v>44924.6</v>
      </c>
      <c r="O405" s="554">
        <v>0</v>
      </c>
      <c r="P405" s="554">
        <v>0</v>
      </c>
      <c r="Q405" s="554">
        <v>239048</v>
      </c>
      <c r="R405" s="554">
        <v>0</v>
      </c>
      <c r="S405" s="554">
        <v>0</v>
      </c>
      <c r="T405" s="554">
        <v>0</v>
      </c>
      <c r="U405" s="554">
        <v>16.72</v>
      </c>
      <c r="V405" s="554">
        <v>0</v>
      </c>
      <c r="W405" s="554">
        <v>0</v>
      </c>
      <c r="X405" s="554">
        <v>0</v>
      </c>
      <c r="Y405" s="554">
        <v>0</v>
      </c>
      <c r="Z405" s="554">
        <v>0</v>
      </c>
      <c r="AA405" s="554">
        <v>0</v>
      </c>
      <c r="AB405" s="554">
        <v>0</v>
      </c>
      <c r="AC405" s="554">
        <v>0</v>
      </c>
      <c r="AD405" s="554">
        <v>0</v>
      </c>
      <c r="AE405" s="554">
        <v>0</v>
      </c>
      <c r="AF405" s="554">
        <v>0</v>
      </c>
      <c r="AG405" s="554">
        <v>0</v>
      </c>
      <c r="AH405" s="554">
        <v>0</v>
      </c>
      <c r="AI405" s="554">
        <v>346840.68</v>
      </c>
      <c r="AJ405" s="554">
        <v>0</v>
      </c>
      <c r="AK405" s="554">
        <v>0</v>
      </c>
      <c r="AL405" s="554">
        <v>0</v>
      </c>
      <c r="AM405" s="554">
        <v>0</v>
      </c>
      <c r="AN405" s="554">
        <v>0</v>
      </c>
      <c r="AO405" s="554">
        <v>0</v>
      </c>
      <c r="AP405" s="554">
        <v>0</v>
      </c>
      <c r="AQ405" s="554">
        <v>0</v>
      </c>
      <c r="AR405" s="554">
        <v>0</v>
      </c>
      <c r="AS405" s="554">
        <v>0</v>
      </c>
      <c r="AT405" s="554">
        <v>0</v>
      </c>
      <c r="AU405" s="554">
        <v>75930.8</v>
      </c>
      <c r="AV405" s="554">
        <v>0</v>
      </c>
      <c r="AW405" s="554">
        <v>0</v>
      </c>
      <c r="AX405" s="554">
        <v>0</v>
      </c>
      <c r="AY405" s="554">
        <v>0</v>
      </c>
      <c r="AZ405" s="554">
        <v>0</v>
      </c>
      <c r="BA405" s="554">
        <v>0</v>
      </c>
      <c r="BB405" s="554">
        <v>0</v>
      </c>
      <c r="BC405" s="554">
        <v>0</v>
      </c>
      <c r="BD405" s="554">
        <v>0</v>
      </c>
      <c r="BE405" s="554">
        <v>0</v>
      </c>
      <c r="BF405" s="554">
        <v>0</v>
      </c>
      <c r="BG405" s="554">
        <v>0</v>
      </c>
      <c r="BH405" s="554">
        <v>0</v>
      </c>
      <c r="BI405" s="554">
        <v>0</v>
      </c>
      <c r="BJ405" s="554">
        <v>0</v>
      </c>
      <c r="BK405" s="554">
        <v>0</v>
      </c>
      <c r="BL405" s="554">
        <v>0</v>
      </c>
      <c r="BM405" s="554">
        <v>8469.6</v>
      </c>
      <c r="BN405" s="554">
        <v>0</v>
      </c>
      <c r="BO405" s="554">
        <v>0</v>
      </c>
      <c r="BP405" s="554">
        <v>0</v>
      </c>
      <c r="BQ405" s="554">
        <v>0</v>
      </c>
      <c r="BR405" s="554">
        <v>0</v>
      </c>
      <c r="BS405" s="554">
        <v>0</v>
      </c>
      <c r="BT405" s="554">
        <v>20948.419999999998</v>
      </c>
      <c r="BU405" s="554">
        <v>0</v>
      </c>
      <c r="BV405" s="554">
        <v>0</v>
      </c>
      <c r="BW405" s="554">
        <v>0</v>
      </c>
      <c r="BX405" s="554">
        <v>0</v>
      </c>
      <c r="BY405" s="554">
        <v>1941</v>
      </c>
      <c r="BZ405" s="554">
        <v>0</v>
      </c>
      <c r="CA405" s="554">
        <v>0</v>
      </c>
      <c r="CB405" s="554">
        <v>0</v>
      </c>
      <c r="CC405" s="555">
        <f t="shared" si="58"/>
        <v>738119.82000000007</v>
      </c>
    </row>
    <row r="406" spans="1:81" s="577" customFormat="1" ht="25.5" customHeight="1">
      <c r="A406" s="574" t="s">
        <v>6757</v>
      </c>
      <c r="B406" s="549" t="s">
        <v>670</v>
      </c>
      <c r="C406" s="550" t="s">
        <v>671</v>
      </c>
      <c r="D406" s="551">
        <v>53010</v>
      </c>
      <c r="E406" s="579" t="s">
        <v>943</v>
      </c>
      <c r="F406" s="552" t="s">
        <v>513</v>
      </c>
      <c r="G406" s="553" t="s">
        <v>514</v>
      </c>
      <c r="H406" s="554">
        <v>0</v>
      </c>
      <c r="I406" s="578">
        <v>0</v>
      </c>
      <c r="J406" s="578">
        <v>0</v>
      </c>
      <c r="K406" s="578">
        <v>0</v>
      </c>
      <c r="L406" s="578">
        <v>0</v>
      </c>
      <c r="M406" s="578">
        <v>0</v>
      </c>
      <c r="N406" s="578">
        <v>0</v>
      </c>
      <c r="O406" s="578">
        <v>0</v>
      </c>
      <c r="P406" s="578">
        <v>0</v>
      </c>
      <c r="Q406" s="578">
        <v>0</v>
      </c>
      <c r="R406" s="578">
        <v>0</v>
      </c>
      <c r="S406" s="578">
        <v>0</v>
      </c>
      <c r="T406" s="578">
        <v>0</v>
      </c>
      <c r="U406" s="578">
        <v>0</v>
      </c>
      <c r="V406" s="578">
        <v>0</v>
      </c>
      <c r="W406" s="578">
        <v>0</v>
      </c>
      <c r="X406" s="578">
        <v>0</v>
      </c>
      <c r="Y406" s="578">
        <v>0</v>
      </c>
      <c r="Z406" s="578">
        <v>0</v>
      </c>
      <c r="AA406" s="578">
        <v>0</v>
      </c>
      <c r="AB406" s="578">
        <v>0</v>
      </c>
      <c r="AC406" s="578">
        <v>0</v>
      </c>
      <c r="AD406" s="578">
        <v>0</v>
      </c>
      <c r="AE406" s="578">
        <v>0</v>
      </c>
      <c r="AF406" s="578">
        <v>0</v>
      </c>
      <c r="AG406" s="578">
        <v>0</v>
      </c>
      <c r="AH406" s="578">
        <v>0</v>
      </c>
      <c r="AI406" s="578">
        <v>95690</v>
      </c>
      <c r="AJ406" s="578">
        <v>0</v>
      </c>
      <c r="AK406" s="578">
        <v>0</v>
      </c>
      <c r="AL406" s="578">
        <v>0</v>
      </c>
      <c r="AM406" s="578">
        <v>0</v>
      </c>
      <c r="AN406" s="578">
        <v>0</v>
      </c>
      <c r="AO406" s="578">
        <v>0</v>
      </c>
      <c r="AP406" s="578">
        <v>0</v>
      </c>
      <c r="AQ406" s="578">
        <v>0</v>
      </c>
      <c r="AR406" s="578">
        <v>0</v>
      </c>
      <c r="AS406" s="578">
        <v>0</v>
      </c>
      <c r="AT406" s="578">
        <v>0</v>
      </c>
      <c r="AU406" s="578">
        <v>0</v>
      </c>
      <c r="AV406" s="578">
        <v>0</v>
      </c>
      <c r="AW406" s="578">
        <v>0</v>
      </c>
      <c r="AX406" s="578">
        <v>0</v>
      </c>
      <c r="AY406" s="578">
        <v>0</v>
      </c>
      <c r="AZ406" s="578">
        <v>0</v>
      </c>
      <c r="BA406" s="578">
        <v>0</v>
      </c>
      <c r="BB406" s="578">
        <v>0</v>
      </c>
      <c r="BC406" s="578">
        <v>0</v>
      </c>
      <c r="BD406" s="578">
        <v>0</v>
      </c>
      <c r="BE406" s="578">
        <v>0</v>
      </c>
      <c r="BF406" s="578">
        <v>0</v>
      </c>
      <c r="BG406" s="578">
        <v>0</v>
      </c>
      <c r="BH406" s="578">
        <v>0</v>
      </c>
      <c r="BI406" s="578">
        <v>0</v>
      </c>
      <c r="BJ406" s="578">
        <v>0</v>
      </c>
      <c r="BK406" s="578">
        <v>0</v>
      </c>
      <c r="BL406" s="578">
        <v>0</v>
      </c>
      <c r="BM406" s="578">
        <v>2016.71</v>
      </c>
      <c r="BN406" s="578">
        <v>0</v>
      </c>
      <c r="BO406" s="578">
        <v>0</v>
      </c>
      <c r="BP406" s="578">
        <v>0</v>
      </c>
      <c r="BQ406" s="578">
        <v>0</v>
      </c>
      <c r="BR406" s="578">
        <v>0</v>
      </c>
      <c r="BS406" s="578">
        <v>0</v>
      </c>
      <c r="BT406" s="578">
        <v>4407.26</v>
      </c>
      <c r="BU406" s="578">
        <v>0</v>
      </c>
      <c r="BV406" s="578">
        <v>0</v>
      </c>
      <c r="BW406" s="578">
        <v>0</v>
      </c>
      <c r="BX406" s="578">
        <v>0</v>
      </c>
      <c r="BY406" s="578">
        <v>0</v>
      </c>
      <c r="BZ406" s="578">
        <v>0</v>
      </c>
      <c r="CA406" s="578">
        <v>0</v>
      </c>
      <c r="CB406" s="578">
        <v>0</v>
      </c>
      <c r="CC406" s="555">
        <f t="shared" si="58"/>
        <v>102113.97</v>
      </c>
    </row>
    <row r="407" spans="1:81" s="577" customFormat="1" ht="25.5" customHeight="1">
      <c r="A407" s="574" t="s">
        <v>6757</v>
      </c>
      <c r="B407" s="549" t="s">
        <v>670</v>
      </c>
      <c r="C407" s="550" t="s">
        <v>671</v>
      </c>
      <c r="D407" s="551">
        <v>53010</v>
      </c>
      <c r="E407" s="579" t="s">
        <v>943</v>
      </c>
      <c r="F407" s="552" t="s">
        <v>6120</v>
      </c>
      <c r="G407" s="553" t="s">
        <v>6119</v>
      </c>
      <c r="H407" s="554">
        <v>0</v>
      </c>
      <c r="I407" s="554">
        <v>0</v>
      </c>
      <c r="J407" s="554">
        <v>0</v>
      </c>
      <c r="K407" s="554">
        <v>0</v>
      </c>
      <c r="L407" s="554">
        <v>0</v>
      </c>
      <c r="M407" s="554">
        <v>0</v>
      </c>
      <c r="N407" s="554">
        <v>0</v>
      </c>
      <c r="O407" s="554">
        <v>0</v>
      </c>
      <c r="P407" s="554">
        <v>0</v>
      </c>
      <c r="Q407" s="554">
        <v>0</v>
      </c>
      <c r="R407" s="554">
        <v>0</v>
      </c>
      <c r="S407" s="554">
        <v>0</v>
      </c>
      <c r="T407" s="554">
        <v>0</v>
      </c>
      <c r="U407" s="554">
        <v>0</v>
      </c>
      <c r="V407" s="554">
        <v>0</v>
      </c>
      <c r="W407" s="554">
        <v>0</v>
      </c>
      <c r="X407" s="554">
        <v>0</v>
      </c>
      <c r="Y407" s="554">
        <v>0</v>
      </c>
      <c r="Z407" s="554">
        <v>0</v>
      </c>
      <c r="AA407" s="554">
        <v>0</v>
      </c>
      <c r="AB407" s="554">
        <v>0</v>
      </c>
      <c r="AC407" s="554">
        <v>0</v>
      </c>
      <c r="AD407" s="554">
        <v>0</v>
      </c>
      <c r="AE407" s="554">
        <v>0</v>
      </c>
      <c r="AF407" s="554">
        <v>0</v>
      </c>
      <c r="AG407" s="554">
        <v>0</v>
      </c>
      <c r="AH407" s="554">
        <v>0</v>
      </c>
      <c r="AI407" s="554">
        <v>0</v>
      </c>
      <c r="AJ407" s="554">
        <v>0</v>
      </c>
      <c r="AK407" s="554">
        <v>0</v>
      </c>
      <c r="AL407" s="554">
        <v>0</v>
      </c>
      <c r="AM407" s="554">
        <v>0</v>
      </c>
      <c r="AN407" s="554">
        <v>0</v>
      </c>
      <c r="AO407" s="554">
        <v>0</v>
      </c>
      <c r="AP407" s="554">
        <v>0</v>
      </c>
      <c r="AQ407" s="554">
        <v>0</v>
      </c>
      <c r="AR407" s="554">
        <v>0</v>
      </c>
      <c r="AS407" s="554">
        <v>0</v>
      </c>
      <c r="AT407" s="554">
        <v>0</v>
      </c>
      <c r="AU407" s="554">
        <v>0</v>
      </c>
      <c r="AV407" s="554">
        <v>0</v>
      </c>
      <c r="AW407" s="554">
        <v>0</v>
      </c>
      <c r="AX407" s="554">
        <v>0</v>
      </c>
      <c r="AY407" s="554">
        <v>0</v>
      </c>
      <c r="AZ407" s="554">
        <v>0</v>
      </c>
      <c r="BA407" s="554">
        <v>0</v>
      </c>
      <c r="BB407" s="554">
        <v>0</v>
      </c>
      <c r="BC407" s="554">
        <v>0</v>
      </c>
      <c r="BD407" s="554">
        <v>0</v>
      </c>
      <c r="BE407" s="554">
        <v>0</v>
      </c>
      <c r="BF407" s="554">
        <v>0</v>
      </c>
      <c r="BG407" s="554">
        <v>0</v>
      </c>
      <c r="BH407" s="554">
        <v>0</v>
      </c>
      <c r="BI407" s="554">
        <v>0</v>
      </c>
      <c r="BJ407" s="554">
        <v>0</v>
      </c>
      <c r="BK407" s="554">
        <v>0</v>
      </c>
      <c r="BL407" s="554">
        <v>0</v>
      </c>
      <c r="BM407" s="554">
        <v>32854</v>
      </c>
      <c r="BN407" s="554">
        <v>0</v>
      </c>
      <c r="BO407" s="554">
        <v>0</v>
      </c>
      <c r="BP407" s="554">
        <v>0</v>
      </c>
      <c r="BQ407" s="554">
        <v>0</v>
      </c>
      <c r="BR407" s="554">
        <v>0</v>
      </c>
      <c r="BS407" s="554">
        <v>0</v>
      </c>
      <c r="BT407" s="554">
        <v>0</v>
      </c>
      <c r="BU407" s="554">
        <v>0</v>
      </c>
      <c r="BV407" s="554">
        <v>0</v>
      </c>
      <c r="BW407" s="554">
        <v>0</v>
      </c>
      <c r="BX407" s="554">
        <v>0</v>
      </c>
      <c r="BY407" s="554">
        <v>0</v>
      </c>
      <c r="BZ407" s="554">
        <v>0</v>
      </c>
      <c r="CA407" s="554">
        <v>0</v>
      </c>
      <c r="CB407" s="554">
        <v>0</v>
      </c>
      <c r="CC407" s="555">
        <f t="shared" si="58"/>
        <v>32854</v>
      </c>
    </row>
    <row r="408" spans="1:81" s="577" customFormat="1" ht="25.5" customHeight="1">
      <c r="A408" s="574" t="s">
        <v>6757</v>
      </c>
      <c r="B408" s="549" t="s">
        <v>670</v>
      </c>
      <c r="C408" s="550" t="s">
        <v>671</v>
      </c>
      <c r="D408" s="551">
        <v>53010</v>
      </c>
      <c r="E408" s="579" t="s">
        <v>943</v>
      </c>
      <c r="F408" s="552" t="s">
        <v>515</v>
      </c>
      <c r="G408" s="553" t="s">
        <v>1035</v>
      </c>
      <c r="H408" s="554">
        <v>0</v>
      </c>
      <c r="I408" s="578">
        <v>579667.92000000004</v>
      </c>
      <c r="J408" s="578">
        <v>0</v>
      </c>
      <c r="K408" s="578">
        <v>26804.25</v>
      </c>
      <c r="L408" s="578">
        <v>115160.9</v>
      </c>
      <c r="M408" s="578">
        <v>134179.15</v>
      </c>
      <c r="N408" s="578">
        <v>2603473.06</v>
      </c>
      <c r="O408" s="578">
        <v>1441248.33</v>
      </c>
      <c r="P408" s="578">
        <v>65439.839999999997</v>
      </c>
      <c r="Q408" s="578">
        <v>0</v>
      </c>
      <c r="R408" s="578">
        <v>92879.52</v>
      </c>
      <c r="S408" s="578">
        <v>1890.48</v>
      </c>
      <c r="T408" s="578">
        <v>0</v>
      </c>
      <c r="U408" s="578">
        <v>0</v>
      </c>
      <c r="V408" s="578">
        <v>76687.94</v>
      </c>
      <c r="W408" s="578">
        <v>22824.74</v>
      </c>
      <c r="X408" s="578">
        <v>754167.95</v>
      </c>
      <c r="Y408" s="578">
        <v>38844.379999999997</v>
      </c>
      <c r="Z408" s="578">
        <v>0</v>
      </c>
      <c r="AA408" s="578">
        <v>1143785.68</v>
      </c>
      <c r="AB408" s="578">
        <v>39299.120000000003</v>
      </c>
      <c r="AC408" s="578">
        <v>3004251.15</v>
      </c>
      <c r="AD408" s="578">
        <v>306311.92</v>
      </c>
      <c r="AE408" s="578">
        <v>775231.35</v>
      </c>
      <c r="AF408" s="578">
        <v>104407.97</v>
      </c>
      <c r="AG408" s="578">
        <v>36083.660000000003</v>
      </c>
      <c r="AH408" s="578">
        <v>428347.04</v>
      </c>
      <c r="AI408" s="578">
        <v>0</v>
      </c>
      <c r="AJ408" s="578">
        <v>130342.56</v>
      </c>
      <c r="AK408" s="578">
        <v>2662.96</v>
      </c>
      <c r="AL408" s="578">
        <v>30885.84</v>
      </c>
      <c r="AM408" s="578">
        <v>39346.400000000001</v>
      </c>
      <c r="AN408" s="578">
        <v>2984.16</v>
      </c>
      <c r="AO408" s="578">
        <v>14059.36</v>
      </c>
      <c r="AP408" s="578">
        <v>1745.36</v>
      </c>
      <c r="AQ408" s="578">
        <v>8680.9599999999991</v>
      </c>
      <c r="AR408" s="578">
        <v>2124.7199999999998</v>
      </c>
      <c r="AS408" s="578">
        <v>86660.44</v>
      </c>
      <c r="AT408" s="578">
        <v>692.96</v>
      </c>
      <c r="AU408" s="578">
        <v>203563.26</v>
      </c>
      <c r="AV408" s="578">
        <v>18380.16</v>
      </c>
      <c r="AW408" s="578">
        <v>147772.24</v>
      </c>
      <c r="AX408" s="578">
        <v>30748.799999999999</v>
      </c>
      <c r="AY408" s="578">
        <v>4122.4399999999996</v>
      </c>
      <c r="AZ408" s="578">
        <v>0</v>
      </c>
      <c r="BA408" s="578">
        <v>5835.52</v>
      </c>
      <c r="BB408" s="578">
        <v>449381.23</v>
      </c>
      <c r="BC408" s="578">
        <v>0</v>
      </c>
      <c r="BD408" s="578">
        <v>200520.34</v>
      </c>
      <c r="BE408" s="578">
        <v>0</v>
      </c>
      <c r="BF408" s="578">
        <v>0</v>
      </c>
      <c r="BG408" s="578">
        <v>201142.55</v>
      </c>
      <c r="BH408" s="578">
        <v>498964.75</v>
      </c>
      <c r="BI408" s="578">
        <v>462532.46</v>
      </c>
      <c r="BJ408" s="578">
        <v>170026.4</v>
      </c>
      <c r="BK408" s="578">
        <v>69331.86</v>
      </c>
      <c r="BL408" s="578">
        <v>46611.22</v>
      </c>
      <c r="BM408" s="578">
        <v>1006.14</v>
      </c>
      <c r="BN408" s="578">
        <v>200625.04</v>
      </c>
      <c r="BO408" s="578">
        <v>197313.1</v>
      </c>
      <c r="BP408" s="578">
        <v>478713.1</v>
      </c>
      <c r="BQ408" s="578">
        <v>227035.8</v>
      </c>
      <c r="BR408" s="578">
        <v>376418.5</v>
      </c>
      <c r="BS408" s="578">
        <v>126416.5</v>
      </c>
      <c r="BT408" s="578">
        <v>25111.93</v>
      </c>
      <c r="BU408" s="578">
        <v>2986.62</v>
      </c>
      <c r="BV408" s="578">
        <v>4688.71</v>
      </c>
      <c r="BW408" s="578">
        <v>9559.6200000000008</v>
      </c>
      <c r="BX408" s="578">
        <v>9774.48</v>
      </c>
      <c r="BY408" s="578">
        <v>1487744.76</v>
      </c>
      <c r="BZ408" s="578">
        <v>7442.8</v>
      </c>
      <c r="CA408" s="578">
        <v>9467.36</v>
      </c>
      <c r="CB408" s="578">
        <v>8432.25</v>
      </c>
      <c r="CC408" s="555">
        <f t="shared" si="58"/>
        <v>17792842.010000005</v>
      </c>
    </row>
    <row r="409" spans="1:81" s="577" customFormat="1" ht="25.5" customHeight="1">
      <c r="A409" s="574" t="s">
        <v>6757</v>
      </c>
      <c r="B409" s="549" t="s">
        <v>670</v>
      </c>
      <c r="C409" s="550" t="s">
        <v>671</v>
      </c>
      <c r="D409" s="551">
        <v>53010</v>
      </c>
      <c r="E409" s="579" t="s">
        <v>943</v>
      </c>
      <c r="F409" s="552" t="s">
        <v>516</v>
      </c>
      <c r="G409" s="553" t="s">
        <v>6869</v>
      </c>
      <c r="H409" s="554">
        <v>0</v>
      </c>
      <c r="I409" s="554">
        <v>0</v>
      </c>
      <c r="J409" s="554">
        <v>0</v>
      </c>
      <c r="K409" s="554">
        <v>153031.70000000001</v>
      </c>
      <c r="L409" s="554">
        <v>54279.15</v>
      </c>
      <c r="M409" s="554">
        <v>42153.279999999999</v>
      </c>
      <c r="N409" s="554">
        <v>626506.84</v>
      </c>
      <c r="O409" s="554">
        <v>3273414.29</v>
      </c>
      <c r="P409" s="554">
        <v>11142.24</v>
      </c>
      <c r="Q409" s="554">
        <v>0</v>
      </c>
      <c r="R409" s="554">
        <v>58832.88</v>
      </c>
      <c r="S409" s="554">
        <v>11204.06</v>
      </c>
      <c r="T409" s="554">
        <v>0</v>
      </c>
      <c r="U409" s="554">
        <v>0</v>
      </c>
      <c r="V409" s="554">
        <v>38913.4</v>
      </c>
      <c r="W409" s="554">
        <v>0</v>
      </c>
      <c r="X409" s="554">
        <v>634856.5</v>
      </c>
      <c r="Y409" s="554">
        <v>10731.66</v>
      </c>
      <c r="Z409" s="554">
        <v>0</v>
      </c>
      <c r="AA409" s="554">
        <v>1082679.8400000001</v>
      </c>
      <c r="AB409" s="554">
        <v>21976.99</v>
      </c>
      <c r="AC409" s="554">
        <v>9991640.2300000004</v>
      </c>
      <c r="AD409" s="554">
        <v>131466.92000000001</v>
      </c>
      <c r="AE409" s="554">
        <v>711135.35</v>
      </c>
      <c r="AF409" s="554">
        <v>57423.42</v>
      </c>
      <c r="AG409" s="554">
        <v>17950.66</v>
      </c>
      <c r="AH409" s="554">
        <v>0</v>
      </c>
      <c r="AI409" s="554">
        <v>7483.48</v>
      </c>
      <c r="AJ409" s="554">
        <v>29121.279999999999</v>
      </c>
      <c r="AK409" s="554">
        <v>8110.48</v>
      </c>
      <c r="AL409" s="554">
        <v>0</v>
      </c>
      <c r="AM409" s="554">
        <v>3149.52</v>
      </c>
      <c r="AN409" s="554">
        <v>59094.32</v>
      </c>
      <c r="AO409" s="554">
        <v>1999.12</v>
      </c>
      <c r="AP409" s="554">
        <v>1962.24</v>
      </c>
      <c r="AQ409" s="554">
        <v>14749.12</v>
      </c>
      <c r="AR409" s="554">
        <v>1291.76</v>
      </c>
      <c r="AS409" s="554">
        <v>112325.15</v>
      </c>
      <c r="AT409" s="554">
        <v>1389.2</v>
      </c>
      <c r="AU409" s="554">
        <v>3416615.23</v>
      </c>
      <c r="AV409" s="554">
        <v>29040.799999999999</v>
      </c>
      <c r="AW409" s="554">
        <v>0</v>
      </c>
      <c r="AX409" s="554">
        <v>15896.88</v>
      </c>
      <c r="AY409" s="554">
        <v>5942.4</v>
      </c>
      <c r="AZ409" s="554">
        <v>0</v>
      </c>
      <c r="BA409" s="554">
        <v>3884.8</v>
      </c>
      <c r="BB409" s="554">
        <v>2668599.5099999998</v>
      </c>
      <c r="BC409" s="554">
        <v>0</v>
      </c>
      <c r="BD409" s="554">
        <v>1072261.1200000001</v>
      </c>
      <c r="BE409" s="554">
        <v>0</v>
      </c>
      <c r="BF409" s="554">
        <v>0</v>
      </c>
      <c r="BG409" s="554">
        <v>730103.03</v>
      </c>
      <c r="BH409" s="554">
        <v>1070031.55</v>
      </c>
      <c r="BI409" s="554">
        <v>1450994.13</v>
      </c>
      <c r="BJ409" s="554">
        <v>140532.29999999999</v>
      </c>
      <c r="BK409" s="554">
        <v>22868.2</v>
      </c>
      <c r="BL409" s="554">
        <v>0</v>
      </c>
      <c r="BM409" s="554">
        <v>233451.43</v>
      </c>
      <c r="BN409" s="554">
        <v>473194.64</v>
      </c>
      <c r="BO409" s="554">
        <v>34529.65</v>
      </c>
      <c r="BP409" s="554">
        <v>463347.7</v>
      </c>
      <c r="BQ409" s="554">
        <v>8108.1</v>
      </c>
      <c r="BR409" s="554">
        <v>1685009.3</v>
      </c>
      <c r="BS409" s="554">
        <v>18080.400000000001</v>
      </c>
      <c r="BT409" s="554">
        <v>70065.88</v>
      </c>
      <c r="BU409" s="554">
        <v>1272.1600000000001</v>
      </c>
      <c r="BV409" s="554">
        <v>7051.28</v>
      </c>
      <c r="BW409" s="554">
        <v>39040.58</v>
      </c>
      <c r="BX409" s="554">
        <v>4720.88</v>
      </c>
      <c r="BY409" s="554">
        <v>2386698.04</v>
      </c>
      <c r="BZ409" s="554">
        <v>13183.92</v>
      </c>
      <c r="CA409" s="554">
        <v>13520.08</v>
      </c>
      <c r="CB409" s="554">
        <v>7193.76</v>
      </c>
      <c r="CC409" s="555">
        <f t="shared" si="58"/>
        <v>33255252.830000002</v>
      </c>
    </row>
    <row r="410" spans="1:81" s="577" customFormat="1" ht="25.5" customHeight="1">
      <c r="A410" s="574" t="s">
        <v>6757</v>
      </c>
      <c r="B410" s="549" t="s">
        <v>670</v>
      </c>
      <c r="C410" s="550" t="s">
        <v>671</v>
      </c>
      <c r="D410" s="551">
        <v>53010</v>
      </c>
      <c r="E410" s="579" t="s">
        <v>943</v>
      </c>
      <c r="F410" s="552" t="s">
        <v>6150</v>
      </c>
      <c r="G410" s="553" t="s">
        <v>6148</v>
      </c>
      <c r="H410" s="554">
        <v>0</v>
      </c>
      <c r="I410" s="554">
        <v>0</v>
      </c>
      <c r="J410" s="554">
        <v>0</v>
      </c>
      <c r="K410" s="554">
        <v>0</v>
      </c>
      <c r="L410" s="554">
        <v>0</v>
      </c>
      <c r="M410" s="554">
        <v>0</v>
      </c>
      <c r="N410" s="554">
        <v>4096890.75</v>
      </c>
      <c r="O410" s="554">
        <v>0</v>
      </c>
      <c r="P410" s="554">
        <v>0</v>
      </c>
      <c r="Q410" s="554">
        <v>0</v>
      </c>
      <c r="R410" s="554">
        <v>77430.03</v>
      </c>
      <c r="S410" s="554">
        <v>6568.32</v>
      </c>
      <c r="T410" s="554">
        <v>83454.509999999995</v>
      </c>
      <c r="U410" s="554">
        <v>10500.42</v>
      </c>
      <c r="V410" s="554">
        <v>0</v>
      </c>
      <c r="W410" s="554">
        <v>0</v>
      </c>
      <c r="X410" s="554">
        <v>0</v>
      </c>
      <c r="Y410" s="554">
        <v>9667.11</v>
      </c>
      <c r="Z410" s="554">
        <v>0</v>
      </c>
      <c r="AA410" s="554">
        <v>250927.38</v>
      </c>
      <c r="AB410" s="554">
        <v>3800.41</v>
      </c>
      <c r="AC410" s="554">
        <v>0</v>
      </c>
      <c r="AD410" s="554">
        <v>114398.31</v>
      </c>
      <c r="AE410" s="554">
        <v>0</v>
      </c>
      <c r="AF410" s="554">
        <v>609.33000000000004</v>
      </c>
      <c r="AG410" s="554">
        <v>0</v>
      </c>
      <c r="AH410" s="554">
        <v>0</v>
      </c>
      <c r="AI410" s="554">
        <v>721617.18</v>
      </c>
      <c r="AJ410" s="554">
        <v>15747.72</v>
      </c>
      <c r="AK410" s="554">
        <v>9126.2099999999991</v>
      </c>
      <c r="AL410" s="554">
        <v>1156.1400000000001</v>
      </c>
      <c r="AM410" s="554">
        <v>6198.33</v>
      </c>
      <c r="AN410" s="554">
        <v>4955.28</v>
      </c>
      <c r="AO410" s="554">
        <v>45015.66</v>
      </c>
      <c r="AP410" s="554">
        <v>2137.0500000000002</v>
      </c>
      <c r="AQ410" s="554">
        <v>1586.34</v>
      </c>
      <c r="AR410" s="554">
        <v>2387.04</v>
      </c>
      <c r="AS410" s="554">
        <v>0</v>
      </c>
      <c r="AT410" s="554">
        <v>3346.14</v>
      </c>
      <c r="AU410" s="554">
        <v>222444.97</v>
      </c>
      <c r="AV410" s="554">
        <v>0</v>
      </c>
      <c r="AW410" s="554">
        <v>6255.6</v>
      </c>
      <c r="AX410" s="554">
        <v>18049.5</v>
      </c>
      <c r="AY410" s="554">
        <v>5234.9399999999996</v>
      </c>
      <c r="AZ410" s="554">
        <v>1933.98</v>
      </c>
      <c r="BA410" s="554">
        <v>1658.79</v>
      </c>
      <c r="BB410" s="554">
        <v>0</v>
      </c>
      <c r="BC410" s="554">
        <v>0</v>
      </c>
      <c r="BD410" s="554">
        <v>123408.8</v>
      </c>
      <c r="BE410" s="554">
        <v>0</v>
      </c>
      <c r="BF410" s="554">
        <v>0</v>
      </c>
      <c r="BG410" s="554">
        <v>0</v>
      </c>
      <c r="BH410" s="554">
        <v>0</v>
      </c>
      <c r="BI410" s="554">
        <v>0</v>
      </c>
      <c r="BJ410" s="554">
        <v>0</v>
      </c>
      <c r="BK410" s="554">
        <v>0</v>
      </c>
      <c r="BL410" s="554">
        <v>0</v>
      </c>
      <c r="BM410" s="554">
        <v>1129264.0900000001</v>
      </c>
      <c r="BN410" s="554">
        <v>0</v>
      </c>
      <c r="BO410" s="554">
        <v>0</v>
      </c>
      <c r="BP410" s="554">
        <v>0</v>
      </c>
      <c r="BQ410" s="554">
        <v>0</v>
      </c>
      <c r="BR410" s="554">
        <v>0</v>
      </c>
      <c r="BS410" s="554">
        <v>0</v>
      </c>
      <c r="BT410" s="554">
        <v>473143.62</v>
      </c>
      <c r="BU410" s="554">
        <v>19189.97</v>
      </c>
      <c r="BV410" s="554">
        <v>4372.8900000000003</v>
      </c>
      <c r="BW410" s="554">
        <v>30800.95</v>
      </c>
      <c r="BX410" s="554">
        <v>4234.17</v>
      </c>
      <c r="BY410" s="554">
        <v>321351.76</v>
      </c>
      <c r="BZ410" s="554">
        <v>23441.67</v>
      </c>
      <c r="CA410" s="554">
        <v>2210.67</v>
      </c>
      <c r="CB410" s="554">
        <v>6595.69</v>
      </c>
      <c r="CC410" s="555">
        <f t="shared" si="58"/>
        <v>7861111.7199999979</v>
      </c>
    </row>
    <row r="411" spans="1:81" s="577" customFormat="1" ht="25.5" customHeight="1">
      <c r="A411" s="574" t="s">
        <v>6757</v>
      </c>
      <c r="B411" s="549" t="s">
        <v>670</v>
      </c>
      <c r="C411" s="550" t="s">
        <v>671</v>
      </c>
      <c r="D411" s="551">
        <v>53010</v>
      </c>
      <c r="E411" s="579" t="s">
        <v>943</v>
      </c>
      <c r="F411" s="552" t="s">
        <v>6151</v>
      </c>
      <c r="G411" s="553" t="s">
        <v>6149</v>
      </c>
      <c r="H411" s="593">
        <v>0</v>
      </c>
      <c r="I411" s="594">
        <v>0</v>
      </c>
      <c r="J411" s="594">
        <v>0</v>
      </c>
      <c r="K411" s="594">
        <v>0</v>
      </c>
      <c r="L411" s="594">
        <v>0</v>
      </c>
      <c r="M411" s="594">
        <v>0</v>
      </c>
      <c r="N411" s="594">
        <v>0</v>
      </c>
      <c r="O411" s="594">
        <v>0</v>
      </c>
      <c r="P411" s="594">
        <v>0</v>
      </c>
      <c r="Q411" s="594">
        <v>0</v>
      </c>
      <c r="R411" s="594">
        <v>0</v>
      </c>
      <c r="S411" s="594">
        <v>0</v>
      </c>
      <c r="T411" s="594">
        <v>0</v>
      </c>
      <c r="U411" s="594">
        <v>0</v>
      </c>
      <c r="V411" s="594">
        <v>0</v>
      </c>
      <c r="W411" s="594">
        <v>0</v>
      </c>
      <c r="X411" s="594">
        <v>0</v>
      </c>
      <c r="Y411" s="594">
        <v>0</v>
      </c>
      <c r="Z411" s="594">
        <v>0</v>
      </c>
      <c r="AA411" s="594">
        <v>0</v>
      </c>
      <c r="AB411" s="594">
        <v>0</v>
      </c>
      <c r="AC411" s="594">
        <v>0</v>
      </c>
      <c r="AD411" s="594">
        <v>0</v>
      </c>
      <c r="AE411" s="594">
        <v>0</v>
      </c>
      <c r="AF411" s="594">
        <v>0</v>
      </c>
      <c r="AG411" s="594">
        <v>0</v>
      </c>
      <c r="AH411" s="594">
        <v>0</v>
      </c>
      <c r="AI411" s="594">
        <v>0</v>
      </c>
      <c r="AJ411" s="594">
        <v>0</v>
      </c>
      <c r="AK411" s="594">
        <v>0</v>
      </c>
      <c r="AL411" s="594">
        <v>0</v>
      </c>
      <c r="AM411" s="594">
        <v>0</v>
      </c>
      <c r="AN411" s="594">
        <v>0</v>
      </c>
      <c r="AO411" s="594">
        <v>0</v>
      </c>
      <c r="AP411" s="594">
        <v>0</v>
      </c>
      <c r="AQ411" s="594">
        <v>0</v>
      </c>
      <c r="AR411" s="594">
        <v>0</v>
      </c>
      <c r="AS411" s="594">
        <v>0</v>
      </c>
      <c r="AT411" s="594">
        <v>0</v>
      </c>
      <c r="AU411" s="594">
        <v>0</v>
      </c>
      <c r="AV411" s="594">
        <v>0</v>
      </c>
      <c r="AW411" s="594">
        <v>0</v>
      </c>
      <c r="AX411" s="594">
        <v>0</v>
      </c>
      <c r="AY411" s="594">
        <v>0</v>
      </c>
      <c r="AZ411" s="594">
        <v>0</v>
      </c>
      <c r="BA411" s="594">
        <v>0</v>
      </c>
      <c r="BB411" s="594">
        <v>0</v>
      </c>
      <c r="BC411" s="594">
        <v>0</v>
      </c>
      <c r="BD411" s="594">
        <v>0</v>
      </c>
      <c r="BE411" s="594">
        <v>0</v>
      </c>
      <c r="BF411" s="594">
        <v>0</v>
      </c>
      <c r="BG411" s="594">
        <v>0</v>
      </c>
      <c r="BH411" s="594">
        <v>0</v>
      </c>
      <c r="BI411" s="594">
        <v>0</v>
      </c>
      <c r="BJ411" s="594">
        <v>0</v>
      </c>
      <c r="BK411" s="594">
        <v>0</v>
      </c>
      <c r="BL411" s="594">
        <v>0</v>
      </c>
      <c r="BM411" s="594">
        <v>0</v>
      </c>
      <c r="BN411" s="594">
        <v>0</v>
      </c>
      <c r="BO411" s="594">
        <v>0</v>
      </c>
      <c r="BP411" s="594">
        <v>0</v>
      </c>
      <c r="BQ411" s="594">
        <v>0</v>
      </c>
      <c r="BR411" s="594">
        <v>0</v>
      </c>
      <c r="BS411" s="594">
        <v>0</v>
      </c>
      <c r="BT411" s="594">
        <v>0</v>
      </c>
      <c r="BU411" s="594">
        <v>0</v>
      </c>
      <c r="BV411" s="594">
        <v>0</v>
      </c>
      <c r="BW411" s="594">
        <v>0</v>
      </c>
      <c r="BX411" s="594">
        <v>0</v>
      </c>
      <c r="BY411" s="594">
        <v>0</v>
      </c>
      <c r="BZ411" s="594">
        <v>0</v>
      </c>
      <c r="CA411" s="594">
        <v>0</v>
      </c>
      <c r="CB411" s="594">
        <v>0</v>
      </c>
      <c r="CC411" s="555">
        <f t="shared" si="58"/>
        <v>0</v>
      </c>
    </row>
    <row r="412" spans="1:81" s="568" customFormat="1" ht="25.5" customHeight="1">
      <c r="A412" s="566"/>
      <c r="B412" s="1149" t="s">
        <v>6870</v>
      </c>
      <c r="C412" s="1150"/>
      <c r="D412" s="1150"/>
      <c r="E412" s="1150"/>
      <c r="F412" s="1150"/>
      <c r="G412" s="1151"/>
      <c r="H412" s="567">
        <f>SUM(H397:H411)</f>
        <v>2801423</v>
      </c>
      <c r="I412" s="567">
        <f t="shared" ref="I412:BT412" si="61">SUM(I397:I411)</f>
        <v>1415504.76</v>
      </c>
      <c r="J412" s="567">
        <f t="shared" si="61"/>
        <v>0</v>
      </c>
      <c r="K412" s="567">
        <f t="shared" si="61"/>
        <v>179835.95</v>
      </c>
      <c r="L412" s="567">
        <f t="shared" si="61"/>
        <v>169440.05</v>
      </c>
      <c r="M412" s="567">
        <f t="shared" si="61"/>
        <v>176332.43</v>
      </c>
      <c r="N412" s="567">
        <f t="shared" si="61"/>
        <v>40708795.250000007</v>
      </c>
      <c r="O412" s="567">
        <f t="shared" si="61"/>
        <v>4714662.62</v>
      </c>
      <c r="P412" s="567">
        <f t="shared" si="61"/>
        <v>76582.080000000002</v>
      </c>
      <c r="Q412" s="567">
        <f t="shared" si="61"/>
        <v>423039.44</v>
      </c>
      <c r="R412" s="567">
        <f t="shared" si="61"/>
        <v>229142.43</v>
      </c>
      <c r="S412" s="567">
        <f t="shared" si="61"/>
        <v>588544.86</v>
      </c>
      <c r="T412" s="567">
        <f t="shared" si="61"/>
        <v>83454.509999999995</v>
      </c>
      <c r="U412" s="567">
        <f t="shared" si="61"/>
        <v>10517.14</v>
      </c>
      <c r="V412" s="567">
        <f t="shared" si="61"/>
        <v>115601.34</v>
      </c>
      <c r="W412" s="567">
        <f t="shared" si="61"/>
        <v>22824.74</v>
      </c>
      <c r="X412" s="567">
        <f t="shared" si="61"/>
        <v>1389024.45</v>
      </c>
      <c r="Y412" s="567">
        <f t="shared" si="61"/>
        <v>59243.149999999994</v>
      </c>
      <c r="Z412" s="567">
        <f t="shared" si="61"/>
        <v>0</v>
      </c>
      <c r="AA412" s="567">
        <f t="shared" si="61"/>
        <v>2477392.9</v>
      </c>
      <c r="AB412" s="567">
        <f t="shared" si="61"/>
        <v>65076.520000000004</v>
      </c>
      <c r="AC412" s="567">
        <f t="shared" si="61"/>
        <v>12995891.380000001</v>
      </c>
      <c r="AD412" s="567">
        <f t="shared" si="61"/>
        <v>552177.14999999991</v>
      </c>
      <c r="AE412" s="567">
        <f t="shared" si="61"/>
        <v>1486366.7</v>
      </c>
      <c r="AF412" s="567">
        <f t="shared" si="61"/>
        <v>162440.72</v>
      </c>
      <c r="AG412" s="567">
        <f t="shared" si="61"/>
        <v>54034.320000000007</v>
      </c>
      <c r="AH412" s="567">
        <f t="shared" si="61"/>
        <v>428347.04</v>
      </c>
      <c r="AI412" s="567">
        <f t="shared" si="61"/>
        <v>48268300.339999996</v>
      </c>
      <c r="AJ412" s="567">
        <f t="shared" si="61"/>
        <v>175211.56</v>
      </c>
      <c r="AK412" s="567">
        <f t="shared" si="61"/>
        <v>20618.689999999999</v>
      </c>
      <c r="AL412" s="567">
        <f t="shared" si="61"/>
        <v>32041.98</v>
      </c>
      <c r="AM412" s="567">
        <f t="shared" si="61"/>
        <v>48694.25</v>
      </c>
      <c r="AN412" s="567">
        <f t="shared" si="61"/>
        <v>67033.759999999995</v>
      </c>
      <c r="AO412" s="567">
        <f t="shared" si="61"/>
        <v>61074.14</v>
      </c>
      <c r="AP412" s="567">
        <f t="shared" si="61"/>
        <v>5844.65</v>
      </c>
      <c r="AQ412" s="567">
        <f t="shared" si="61"/>
        <v>25016.420000000002</v>
      </c>
      <c r="AR412" s="567">
        <f t="shared" si="61"/>
        <v>5803.5199999999995</v>
      </c>
      <c r="AS412" s="567">
        <f t="shared" si="61"/>
        <v>198985.59</v>
      </c>
      <c r="AT412" s="567">
        <f t="shared" si="61"/>
        <v>55195.719999999994</v>
      </c>
      <c r="AU412" s="567">
        <f t="shared" si="61"/>
        <v>3918554.2600000002</v>
      </c>
      <c r="AV412" s="567">
        <f t="shared" si="61"/>
        <v>47420.959999999999</v>
      </c>
      <c r="AW412" s="567">
        <f t="shared" si="61"/>
        <v>154027.84</v>
      </c>
      <c r="AX412" s="567">
        <f t="shared" si="61"/>
        <v>64695.18</v>
      </c>
      <c r="AY412" s="567">
        <f t="shared" si="61"/>
        <v>15299.779999999999</v>
      </c>
      <c r="AZ412" s="567">
        <f t="shared" si="61"/>
        <v>1933.98</v>
      </c>
      <c r="BA412" s="567">
        <f t="shared" si="61"/>
        <v>11379.11</v>
      </c>
      <c r="BB412" s="567">
        <f t="shared" si="61"/>
        <v>3117980.7399999998</v>
      </c>
      <c r="BC412" s="567">
        <f t="shared" si="61"/>
        <v>0</v>
      </c>
      <c r="BD412" s="567">
        <f t="shared" si="61"/>
        <v>1396190.2600000002</v>
      </c>
      <c r="BE412" s="567">
        <f t="shared" si="61"/>
        <v>1008266.75</v>
      </c>
      <c r="BF412" s="567">
        <f t="shared" si="61"/>
        <v>0</v>
      </c>
      <c r="BG412" s="567">
        <f t="shared" si="61"/>
        <v>931245.58000000007</v>
      </c>
      <c r="BH412" s="567">
        <f t="shared" si="61"/>
        <v>1568996.3</v>
      </c>
      <c r="BI412" s="567">
        <f t="shared" si="61"/>
        <v>1913526.5899999999</v>
      </c>
      <c r="BJ412" s="567">
        <f t="shared" si="61"/>
        <v>310558.69999999995</v>
      </c>
      <c r="BK412" s="567">
        <f t="shared" si="61"/>
        <v>92200.06</v>
      </c>
      <c r="BL412" s="567">
        <f t="shared" si="61"/>
        <v>46611.22</v>
      </c>
      <c r="BM412" s="567">
        <f t="shared" si="61"/>
        <v>15228608.210000001</v>
      </c>
      <c r="BN412" s="567">
        <f t="shared" si="61"/>
        <v>673819.68</v>
      </c>
      <c r="BO412" s="567">
        <f t="shared" si="61"/>
        <v>231842.75</v>
      </c>
      <c r="BP412" s="567">
        <f t="shared" si="61"/>
        <v>942060.8</v>
      </c>
      <c r="BQ412" s="567">
        <f t="shared" si="61"/>
        <v>235143.9</v>
      </c>
      <c r="BR412" s="567">
        <f t="shared" si="61"/>
        <v>2061427.8</v>
      </c>
      <c r="BS412" s="567">
        <f t="shared" si="61"/>
        <v>144496.9</v>
      </c>
      <c r="BT412" s="567">
        <f t="shared" si="61"/>
        <v>593677.11</v>
      </c>
      <c r="BU412" s="567">
        <f t="shared" ref="BU412:CB412" si="62">SUM(BU397:BU411)</f>
        <v>23448.75</v>
      </c>
      <c r="BV412" s="567">
        <f t="shared" si="62"/>
        <v>16112.880000000001</v>
      </c>
      <c r="BW412" s="567">
        <f t="shared" si="62"/>
        <v>79401.150000000009</v>
      </c>
      <c r="BX412" s="567">
        <f t="shared" si="62"/>
        <v>18729.53</v>
      </c>
      <c r="BY412" s="567">
        <f t="shared" si="62"/>
        <v>4197735.5599999996</v>
      </c>
      <c r="BZ412" s="567">
        <f t="shared" si="62"/>
        <v>44068.39</v>
      </c>
      <c r="CA412" s="567">
        <f t="shared" si="62"/>
        <v>25198.11</v>
      </c>
      <c r="CB412" s="567">
        <f t="shared" si="62"/>
        <v>22221.7</v>
      </c>
      <c r="CC412" s="567">
        <f>SUM(CC397:CC411)</f>
        <v>159486396.08000001</v>
      </c>
    </row>
    <row r="413" spans="1:81" s="577" customFormat="1" ht="25.5" customHeight="1">
      <c r="A413" s="574" t="s">
        <v>6757</v>
      </c>
      <c r="B413" s="549" t="s">
        <v>41</v>
      </c>
      <c r="C413" s="550" t="s">
        <v>42</v>
      </c>
      <c r="D413" s="551">
        <v>52100</v>
      </c>
      <c r="E413" s="579" t="s">
        <v>935</v>
      </c>
      <c r="F413" s="552" t="s">
        <v>810</v>
      </c>
      <c r="G413" s="553" t="s">
        <v>811</v>
      </c>
      <c r="H413" s="576">
        <v>0</v>
      </c>
      <c r="I413" s="576">
        <v>0</v>
      </c>
      <c r="J413" s="576">
        <v>235.39</v>
      </c>
      <c r="K413" s="576">
        <v>0</v>
      </c>
      <c r="L413" s="576">
        <v>0</v>
      </c>
      <c r="M413" s="576">
        <v>0</v>
      </c>
      <c r="N413" s="576">
        <v>800</v>
      </c>
      <c r="O413" s="576">
        <v>0</v>
      </c>
      <c r="P413" s="575">
        <v>0</v>
      </c>
      <c r="Q413" s="576">
        <v>0</v>
      </c>
      <c r="R413" s="576">
        <v>0</v>
      </c>
      <c r="S413" s="576">
        <v>0</v>
      </c>
      <c r="T413" s="576">
        <v>44000</v>
      </c>
      <c r="U413" s="576">
        <v>0</v>
      </c>
      <c r="V413" s="575">
        <v>0</v>
      </c>
      <c r="W413" s="576">
        <v>0</v>
      </c>
      <c r="X413" s="576">
        <v>0</v>
      </c>
      <c r="Y413" s="576">
        <v>0</v>
      </c>
      <c r="Z413" s="576">
        <v>1585263.7</v>
      </c>
      <c r="AA413" s="576">
        <v>0</v>
      </c>
      <c r="AB413" s="576">
        <v>0</v>
      </c>
      <c r="AC413" s="576">
        <v>0</v>
      </c>
      <c r="AD413" s="576">
        <v>0</v>
      </c>
      <c r="AE413" s="576">
        <v>0</v>
      </c>
      <c r="AF413" s="575">
        <v>0</v>
      </c>
      <c r="AG413" s="575">
        <v>0</v>
      </c>
      <c r="AH413" s="575">
        <v>0</v>
      </c>
      <c r="AI413" s="576">
        <v>0</v>
      </c>
      <c r="AJ413" s="576">
        <v>0</v>
      </c>
      <c r="AK413" s="575">
        <v>0</v>
      </c>
      <c r="AL413" s="575">
        <v>0</v>
      </c>
      <c r="AM413" s="576">
        <v>0</v>
      </c>
      <c r="AN413" s="576">
        <v>0</v>
      </c>
      <c r="AO413" s="576">
        <v>346.1</v>
      </c>
      <c r="AP413" s="576">
        <v>0</v>
      </c>
      <c r="AQ413" s="576">
        <v>0</v>
      </c>
      <c r="AR413" s="575">
        <v>0</v>
      </c>
      <c r="AS413" s="576">
        <v>0</v>
      </c>
      <c r="AT413" s="576">
        <v>0</v>
      </c>
      <c r="AU413" s="576">
        <v>0</v>
      </c>
      <c r="AV413" s="576">
        <v>0</v>
      </c>
      <c r="AW413" s="576">
        <v>0</v>
      </c>
      <c r="AX413" s="576">
        <v>0</v>
      </c>
      <c r="AY413" s="575">
        <v>0</v>
      </c>
      <c r="AZ413" s="575">
        <v>0</v>
      </c>
      <c r="BA413" s="576">
        <v>0</v>
      </c>
      <c r="BB413" s="576">
        <v>0</v>
      </c>
      <c r="BC413" s="575">
        <v>0</v>
      </c>
      <c r="BD413" s="575">
        <v>1600</v>
      </c>
      <c r="BE413" s="576">
        <v>0</v>
      </c>
      <c r="BF413" s="576">
        <v>0</v>
      </c>
      <c r="BG413" s="575">
        <v>0</v>
      </c>
      <c r="BH413" s="576">
        <v>0</v>
      </c>
      <c r="BI413" s="576">
        <v>0</v>
      </c>
      <c r="BJ413" s="576">
        <v>0</v>
      </c>
      <c r="BK413" s="575">
        <v>0</v>
      </c>
      <c r="BL413" s="575">
        <v>0</v>
      </c>
      <c r="BM413" s="576">
        <v>0</v>
      </c>
      <c r="BN413" s="576">
        <v>0</v>
      </c>
      <c r="BO413" s="576">
        <v>13543.15</v>
      </c>
      <c r="BP413" s="576">
        <v>0</v>
      </c>
      <c r="BQ413" s="576">
        <v>0</v>
      </c>
      <c r="BR413" s="576">
        <v>0</v>
      </c>
      <c r="BS413" s="576">
        <v>0</v>
      </c>
      <c r="BT413" s="576">
        <v>0</v>
      </c>
      <c r="BU413" s="576">
        <v>0</v>
      </c>
      <c r="BV413" s="576">
        <v>0</v>
      </c>
      <c r="BW413" s="576">
        <v>0</v>
      </c>
      <c r="BX413" s="576">
        <v>0</v>
      </c>
      <c r="BY413" s="576">
        <v>0</v>
      </c>
      <c r="BZ413" s="576">
        <v>0</v>
      </c>
      <c r="CA413" s="575">
        <v>0</v>
      </c>
      <c r="CB413" s="576">
        <v>0</v>
      </c>
      <c r="CC413" s="555">
        <f t="shared" si="58"/>
        <v>1645788.3399999999</v>
      </c>
    </row>
    <row r="414" spans="1:81" s="577" customFormat="1" ht="25.5" customHeight="1">
      <c r="A414" s="574" t="s">
        <v>6816</v>
      </c>
      <c r="B414" s="549" t="s">
        <v>41</v>
      </c>
      <c r="C414" s="550" t="s">
        <v>42</v>
      </c>
      <c r="D414" s="551">
        <v>51140</v>
      </c>
      <c r="E414" s="563" t="s">
        <v>937</v>
      </c>
      <c r="F414" s="552" t="s">
        <v>490</v>
      </c>
      <c r="G414" s="553" t="s">
        <v>1134</v>
      </c>
      <c r="H414" s="575">
        <v>0</v>
      </c>
      <c r="I414" s="575">
        <v>70845.94</v>
      </c>
      <c r="J414" s="575">
        <v>0</v>
      </c>
      <c r="K414" s="576">
        <v>9250</v>
      </c>
      <c r="L414" s="575">
        <v>6300</v>
      </c>
      <c r="M414" s="576">
        <v>0</v>
      </c>
      <c r="N414" s="575">
        <v>0</v>
      </c>
      <c r="O414" s="575">
        <v>0</v>
      </c>
      <c r="P414" s="575">
        <v>271952.5</v>
      </c>
      <c r="Q414" s="575">
        <v>72499.899999999994</v>
      </c>
      <c r="R414" s="575">
        <v>0</v>
      </c>
      <c r="S414" s="575">
        <v>34000</v>
      </c>
      <c r="T414" s="575">
        <v>0</v>
      </c>
      <c r="U414" s="575">
        <v>59566</v>
      </c>
      <c r="V414" s="575">
        <v>0</v>
      </c>
      <c r="W414" s="575">
        <v>218257.09</v>
      </c>
      <c r="X414" s="575">
        <v>0</v>
      </c>
      <c r="Y414" s="576">
        <v>0</v>
      </c>
      <c r="Z414" s="575">
        <v>0</v>
      </c>
      <c r="AA414" s="575">
        <v>17976</v>
      </c>
      <c r="AB414" s="576">
        <v>0</v>
      </c>
      <c r="AC414" s="575">
        <v>0</v>
      </c>
      <c r="AD414" s="575">
        <v>91450</v>
      </c>
      <c r="AE414" s="576">
        <v>0</v>
      </c>
      <c r="AF414" s="575">
        <v>173577</v>
      </c>
      <c r="AG414" s="576">
        <v>44100</v>
      </c>
      <c r="AH414" s="576">
        <v>0</v>
      </c>
      <c r="AI414" s="575">
        <v>344346.9</v>
      </c>
      <c r="AJ414" s="575">
        <v>0</v>
      </c>
      <c r="AK414" s="575">
        <v>0</v>
      </c>
      <c r="AL414" s="576">
        <v>142910</v>
      </c>
      <c r="AM414" s="576">
        <v>0</v>
      </c>
      <c r="AN414" s="575">
        <v>85400</v>
      </c>
      <c r="AO414" s="575">
        <v>125980</v>
      </c>
      <c r="AP414" s="575">
        <v>90500</v>
      </c>
      <c r="AQ414" s="575">
        <v>0</v>
      </c>
      <c r="AR414" s="575">
        <v>87140</v>
      </c>
      <c r="AS414" s="575">
        <v>88825</v>
      </c>
      <c r="AT414" s="576">
        <v>67036</v>
      </c>
      <c r="AU414" s="575">
        <v>1530988.1</v>
      </c>
      <c r="AV414" s="575">
        <v>0</v>
      </c>
      <c r="AW414" s="575">
        <v>0</v>
      </c>
      <c r="AX414" s="576">
        <v>0</v>
      </c>
      <c r="AY414" s="575">
        <v>98790</v>
      </c>
      <c r="AZ414" s="576">
        <v>0</v>
      </c>
      <c r="BA414" s="575">
        <v>0</v>
      </c>
      <c r="BB414" s="575">
        <v>181265</v>
      </c>
      <c r="BC414" s="575">
        <v>389230</v>
      </c>
      <c r="BD414" s="575">
        <v>0</v>
      </c>
      <c r="BE414" s="576">
        <v>391910.99</v>
      </c>
      <c r="BF414" s="575">
        <v>1890</v>
      </c>
      <c r="BG414" s="575">
        <v>0</v>
      </c>
      <c r="BH414" s="575">
        <v>384739</v>
      </c>
      <c r="BI414" s="576">
        <v>0</v>
      </c>
      <c r="BJ414" s="575">
        <v>38780</v>
      </c>
      <c r="BK414" s="575">
        <v>0</v>
      </c>
      <c r="BL414" s="575">
        <v>0</v>
      </c>
      <c r="BM414" s="575">
        <v>144720</v>
      </c>
      <c r="BN414" s="575">
        <v>602328.5</v>
      </c>
      <c r="BO414" s="575">
        <v>1458487.33</v>
      </c>
      <c r="BP414" s="576">
        <v>401955</v>
      </c>
      <c r="BQ414" s="576">
        <v>1143789.5</v>
      </c>
      <c r="BR414" s="575">
        <v>577997</v>
      </c>
      <c r="BS414" s="576">
        <v>247000</v>
      </c>
      <c r="BT414" s="575">
        <v>100122.6</v>
      </c>
      <c r="BU414" s="575">
        <v>534133.25</v>
      </c>
      <c r="BV414" s="576">
        <v>48200</v>
      </c>
      <c r="BW414" s="575">
        <v>0</v>
      </c>
      <c r="BX414" s="575">
        <v>827303</v>
      </c>
      <c r="BY414" s="576">
        <v>80408.5</v>
      </c>
      <c r="BZ414" s="576">
        <v>0</v>
      </c>
      <c r="CA414" s="576">
        <v>26300</v>
      </c>
      <c r="CB414" s="576">
        <v>112100</v>
      </c>
      <c r="CC414" s="555">
        <f t="shared" si="58"/>
        <v>11424350.1</v>
      </c>
    </row>
    <row r="415" spans="1:81" s="577" customFormat="1" ht="25.5" customHeight="1">
      <c r="A415" s="574" t="s">
        <v>6816</v>
      </c>
      <c r="B415" s="549" t="s">
        <v>41</v>
      </c>
      <c r="C415" s="550" t="s">
        <v>42</v>
      </c>
      <c r="D415" s="551">
        <v>53040</v>
      </c>
      <c r="E415" s="563" t="s">
        <v>939</v>
      </c>
      <c r="F415" s="552" t="s">
        <v>491</v>
      </c>
      <c r="G415" s="553" t="s">
        <v>1135</v>
      </c>
      <c r="H415" s="575">
        <v>0</v>
      </c>
      <c r="I415" s="576">
        <v>0</v>
      </c>
      <c r="J415" s="575">
        <v>10810</v>
      </c>
      <c r="K415" s="575">
        <v>0</v>
      </c>
      <c r="L415" s="576">
        <v>0</v>
      </c>
      <c r="M415" s="575">
        <v>0</v>
      </c>
      <c r="N415" s="576">
        <v>0</v>
      </c>
      <c r="O415" s="575">
        <v>0</v>
      </c>
      <c r="P415" s="576">
        <v>0</v>
      </c>
      <c r="Q415" s="576">
        <v>1451922</v>
      </c>
      <c r="R415" s="575">
        <v>307870</v>
      </c>
      <c r="S415" s="576">
        <v>710465.13</v>
      </c>
      <c r="T415" s="576">
        <v>0</v>
      </c>
      <c r="U415" s="576">
        <v>919934.92</v>
      </c>
      <c r="V415" s="576">
        <v>0</v>
      </c>
      <c r="W415" s="576">
        <v>31219.919999999998</v>
      </c>
      <c r="X415" s="576">
        <v>428625</v>
      </c>
      <c r="Y415" s="576">
        <v>218001.8</v>
      </c>
      <c r="Z415" s="575">
        <v>18630</v>
      </c>
      <c r="AA415" s="576">
        <v>56210</v>
      </c>
      <c r="AB415" s="576">
        <v>83910</v>
      </c>
      <c r="AC415" s="576">
        <v>128060</v>
      </c>
      <c r="AD415" s="576">
        <v>7440</v>
      </c>
      <c r="AE415" s="576">
        <v>0</v>
      </c>
      <c r="AF415" s="575">
        <v>0</v>
      </c>
      <c r="AG415" s="576">
        <v>109044.36</v>
      </c>
      <c r="AH415" s="575">
        <v>0</v>
      </c>
      <c r="AI415" s="576">
        <v>0</v>
      </c>
      <c r="AJ415" s="575">
        <v>0</v>
      </c>
      <c r="AK415" s="576">
        <v>0</v>
      </c>
      <c r="AL415" s="575">
        <v>78800</v>
      </c>
      <c r="AM415" s="575">
        <v>463555.82</v>
      </c>
      <c r="AN415" s="576">
        <v>342798.5</v>
      </c>
      <c r="AO415" s="575">
        <v>0</v>
      </c>
      <c r="AP415" s="576">
        <v>139470</v>
      </c>
      <c r="AQ415" s="576">
        <v>301400</v>
      </c>
      <c r="AR415" s="576">
        <v>294820</v>
      </c>
      <c r="AS415" s="576">
        <v>73860</v>
      </c>
      <c r="AT415" s="575">
        <v>121862</v>
      </c>
      <c r="AU415" s="575">
        <v>63130</v>
      </c>
      <c r="AV415" s="576">
        <v>0</v>
      </c>
      <c r="AW415" s="576">
        <v>38036</v>
      </c>
      <c r="AX415" s="576">
        <v>413300</v>
      </c>
      <c r="AY415" s="576">
        <v>19250</v>
      </c>
      <c r="AZ415" s="576">
        <v>53875</v>
      </c>
      <c r="BA415" s="575">
        <v>99987.22</v>
      </c>
      <c r="BB415" s="575">
        <v>0</v>
      </c>
      <c r="BC415" s="576">
        <v>170194.39</v>
      </c>
      <c r="BD415" s="575">
        <v>222413</v>
      </c>
      <c r="BE415" s="576">
        <v>0</v>
      </c>
      <c r="BF415" s="575">
        <v>0</v>
      </c>
      <c r="BG415" s="576">
        <v>95939.09</v>
      </c>
      <c r="BH415" s="575">
        <v>1176224.92</v>
      </c>
      <c r="BI415" s="576">
        <v>387666.93</v>
      </c>
      <c r="BJ415" s="576">
        <v>225930</v>
      </c>
      <c r="BK415" s="576">
        <v>16139.1</v>
      </c>
      <c r="BL415" s="576">
        <v>0</v>
      </c>
      <c r="BM415" s="576">
        <v>0</v>
      </c>
      <c r="BN415" s="575">
        <v>56514</v>
      </c>
      <c r="BO415" s="576">
        <v>18620</v>
      </c>
      <c r="BP415" s="576">
        <v>56820</v>
      </c>
      <c r="BQ415" s="575">
        <v>99680</v>
      </c>
      <c r="BR415" s="576">
        <v>7940</v>
      </c>
      <c r="BS415" s="576">
        <v>69250</v>
      </c>
      <c r="BT415" s="576">
        <v>0</v>
      </c>
      <c r="BU415" s="576">
        <v>62400</v>
      </c>
      <c r="BV415" s="575">
        <v>119705.4</v>
      </c>
      <c r="BW415" s="575">
        <v>227100</v>
      </c>
      <c r="BX415" s="576">
        <v>303700</v>
      </c>
      <c r="BY415" s="576">
        <v>0</v>
      </c>
      <c r="BZ415" s="576">
        <v>112628</v>
      </c>
      <c r="CA415" s="575">
        <v>79937.649999999994</v>
      </c>
      <c r="CB415" s="576">
        <v>121745</v>
      </c>
      <c r="CC415" s="555">
        <f t="shared" si="58"/>
        <v>10616835.15</v>
      </c>
    </row>
    <row r="416" spans="1:81" s="577" customFormat="1" ht="25.5" customHeight="1">
      <c r="A416" s="574" t="s">
        <v>6816</v>
      </c>
      <c r="B416" s="549" t="s">
        <v>41</v>
      </c>
      <c r="C416" s="550" t="s">
        <v>42</v>
      </c>
      <c r="D416" s="551">
        <v>53040</v>
      </c>
      <c r="E416" s="563" t="s">
        <v>939</v>
      </c>
      <c r="F416" s="552" t="s">
        <v>1136</v>
      </c>
      <c r="G416" s="553" t="s">
        <v>1137</v>
      </c>
      <c r="H416" s="554">
        <v>2083087.5</v>
      </c>
      <c r="I416" s="578">
        <v>2035898.44</v>
      </c>
      <c r="J416" s="578">
        <v>131387</v>
      </c>
      <c r="K416" s="578">
        <v>278175</v>
      </c>
      <c r="L416" s="578">
        <v>399950</v>
      </c>
      <c r="M416" s="578">
        <v>58700</v>
      </c>
      <c r="N416" s="578">
        <v>1104632</v>
      </c>
      <c r="O416" s="578">
        <v>109200</v>
      </c>
      <c r="P416" s="578">
        <v>18475</v>
      </c>
      <c r="Q416" s="578">
        <v>413320</v>
      </c>
      <c r="R416" s="578">
        <v>231977</v>
      </c>
      <c r="S416" s="578">
        <v>112982</v>
      </c>
      <c r="T416" s="578">
        <v>189426</v>
      </c>
      <c r="U416" s="578">
        <v>1352432.37</v>
      </c>
      <c r="V416" s="578">
        <v>19385</v>
      </c>
      <c r="W416" s="578">
        <v>123326</v>
      </c>
      <c r="X416" s="578">
        <v>700663</v>
      </c>
      <c r="Y416" s="578">
        <v>40800</v>
      </c>
      <c r="Z416" s="578">
        <v>12560541.73</v>
      </c>
      <c r="AA416" s="578">
        <v>348374.1</v>
      </c>
      <c r="AB416" s="578">
        <v>140135</v>
      </c>
      <c r="AC416" s="578">
        <v>714616.5</v>
      </c>
      <c r="AD416" s="578">
        <v>333817.15999999997</v>
      </c>
      <c r="AE416" s="578">
        <v>1382464.3</v>
      </c>
      <c r="AF416" s="578">
        <v>273385</v>
      </c>
      <c r="AG416" s="578">
        <v>532314.17000000004</v>
      </c>
      <c r="AH416" s="578">
        <v>0</v>
      </c>
      <c r="AI416" s="578">
        <v>92412.5</v>
      </c>
      <c r="AJ416" s="578">
        <v>0</v>
      </c>
      <c r="AK416" s="578">
        <v>245658</v>
      </c>
      <c r="AL416" s="578">
        <v>87355</v>
      </c>
      <c r="AM416" s="578">
        <v>100470</v>
      </c>
      <c r="AN416" s="578">
        <v>0</v>
      </c>
      <c r="AO416" s="578">
        <v>0</v>
      </c>
      <c r="AP416" s="578">
        <v>408755</v>
      </c>
      <c r="AQ416" s="578">
        <v>193300</v>
      </c>
      <c r="AR416" s="578">
        <v>39497</v>
      </c>
      <c r="AS416" s="578">
        <v>380834</v>
      </c>
      <c r="AT416" s="578">
        <v>0</v>
      </c>
      <c r="AU416" s="578">
        <v>1551138</v>
      </c>
      <c r="AV416" s="578">
        <v>73000</v>
      </c>
      <c r="AW416" s="578">
        <v>366354.7</v>
      </c>
      <c r="AX416" s="578">
        <v>652311</v>
      </c>
      <c r="AY416" s="578">
        <v>95950</v>
      </c>
      <c r="AZ416" s="578">
        <v>68195</v>
      </c>
      <c r="BA416" s="578">
        <v>224700</v>
      </c>
      <c r="BB416" s="578">
        <v>3259717</v>
      </c>
      <c r="BC416" s="578">
        <v>81601</v>
      </c>
      <c r="BD416" s="578">
        <v>809015</v>
      </c>
      <c r="BE416" s="578">
        <v>794395.5</v>
      </c>
      <c r="BF416" s="578">
        <v>58600</v>
      </c>
      <c r="BG416" s="578">
        <v>565313.05000000005</v>
      </c>
      <c r="BH416" s="578">
        <v>125656</v>
      </c>
      <c r="BI416" s="578">
        <v>458524.25</v>
      </c>
      <c r="BJ416" s="578">
        <v>258429</v>
      </c>
      <c r="BK416" s="578">
        <v>191497.3</v>
      </c>
      <c r="BL416" s="578">
        <v>112846.6</v>
      </c>
      <c r="BM416" s="578">
        <v>2433175.98</v>
      </c>
      <c r="BN416" s="578">
        <v>77100</v>
      </c>
      <c r="BO416" s="578">
        <v>25266.2</v>
      </c>
      <c r="BP416" s="578">
        <v>0</v>
      </c>
      <c r="BQ416" s="578">
        <v>0</v>
      </c>
      <c r="BR416" s="578">
        <v>437691.17</v>
      </c>
      <c r="BS416" s="578">
        <v>0</v>
      </c>
      <c r="BT416" s="578">
        <v>3389273.6</v>
      </c>
      <c r="BU416" s="578">
        <v>0</v>
      </c>
      <c r="BV416" s="578">
        <v>87583.6</v>
      </c>
      <c r="BW416" s="578">
        <v>767583.5</v>
      </c>
      <c r="BX416" s="578">
        <v>621663</v>
      </c>
      <c r="BY416" s="578">
        <v>246210</v>
      </c>
      <c r="BZ416" s="578">
        <v>573790</v>
      </c>
      <c r="CA416" s="578">
        <v>392367</v>
      </c>
      <c r="CB416" s="578">
        <v>565297</v>
      </c>
      <c r="CC416" s="555">
        <f t="shared" si="58"/>
        <v>46601990.219999999</v>
      </c>
    </row>
    <row r="417" spans="1:81" s="577" customFormat="1" ht="25.5" customHeight="1">
      <c r="A417" s="574" t="s">
        <v>6757</v>
      </c>
      <c r="B417" s="549" t="s">
        <v>41</v>
      </c>
      <c r="C417" s="550" t="s">
        <v>42</v>
      </c>
      <c r="D417" s="551"/>
      <c r="E417" s="579"/>
      <c r="F417" s="552" t="s">
        <v>492</v>
      </c>
      <c r="G417" s="553" t="s">
        <v>6871</v>
      </c>
      <c r="H417" s="554">
        <v>21821220.5</v>
      </c>
      <c r="I417" s="578">
        <v>3296964</v>
      </c>
      <c r="J417" s="578">
        <v>11286549.1</v>
      </c>
      <c r="K417" s="578">
        <v>11561956.5</v>
      </c>
      <c r="L417" s="578">
        <v>11548206.890000001</v>
      </c>
      <c r="M417" s="578">
        <v>7192951.75</v>
      </c>
      <c r="N417" s="578">
        <v>1242099.25</v>
      </c>
      <c r="O417" s="578">
        <v>11658072.4</v>
      </c>
      <c r="P417" s="578">
        <v>372754.75</v>
      </c>
      <c r="Q417" s="578">
        <v>11308887.43</v>
      </c>
      <c r="R417" s="578">
        <v>3348633</v>
      </c>
      <c r="S417" s="578">
        <v>12892843.949999999</v>
      </c>
      <c r="T417" s="578">
        <v>15221050.75</v>
      </c>
      <c r="U417" s="578">
        <v>5310516.25</v>
      </c>
      <c r="V417" s="578">
        <v>181216.35</v>
      </c>
      <c r="W417" s="578">
        <v>7060736.75</v>
      </c>
      <c r="X417" s="578">
        <v>7648818.5999999996</v>
      </c>
      <c r="Y417" s="578">
        <v>2507872.1</v>
      </c>
      <c r="Z417" s="578">
        <v>482481.25</v>
      </c>
      <c r="AA417" s="578">
        <v>3383605.12</v>
      </c>
      <c r="AB417" s="578">
        <v>6156830.5</v>
      </c>
      <c r="AC417" s="578">
        <v>5795111.7000000002</v>
      </c>
      <c r="AD417" s="578">
        <v>7819060.1100000003</v>
      </c>
      <c r="AE417" s="578">
        <v>9598436.1500000004</v>
      </c>
      <c r="AF417" s="578">
        <v>3884673.7</v>
      </c>
      <c r="AG417" s="578">
        <v>0</v>
      </c>
      <c r="AH417" s="578">
        <v>4455494.2</v>
      </c>
      <c r="AI417" s="578">
        <v>725330</v>
      </c>
      <c r="AJ417" s="578">
        <v>28522169</v>
      </c>
      <c r="AK417" s="578">
        <v>20334460.25</v>
      </c>
      <c r="AL417" s="578">
        <v>9962420</v>
      </c>
      <c r="AM417" s="578">
        <v>13134606</v>
      </c>
      <c r="AN417" s="578">
        <v>16787591.75</v>
      </c>
      <c r="AO417" s="578">
        <v>16214171.5</v>
      </c>
      <c r="AP417" s="578">
        <v>14934246</v>
      </c>
      <c r="AQ417" s="578">
        <v>22978430</v>
      </c>
      <c r="AR417" s="578">
        <v>18620076.5</v>
      </c>
      <c r="AS417" s="578">
        <v>18386292</v>
      </c>
      <c r="AT417" s="578">
        <v>16824218</v>
      </c>
      <c r="AU417" s="578">
        <v>5589496.8300000001</v>
      </c>
      <c r="AV417" s="578">
        <v>6500026.04</v>
      </c>
      <c r="AW417" s="578">
        <v>17600645.809999999</v>
      </c>
      <c r="AX417" s="578">
        <v>9012093.1199999992</v>
      </c>
      <c r="AY417" s="578">
        <v>7597559.1399999997</v>
      </c>
      <c r="AZ417" s="578">
        <v>682231.75</v>
      </c>
      <c r="BA417" s="578">
        <v>2406234.25</v>
      </c>
      <c r="BB417" s="578">
        <v>3097305.08</v>
      </c>
      <c r="BC417" s="578">
        <v>4295487.45</v>
      </c>
      <c r="BD417" s="578">
        <v>8339970.5</v>
      </c>
      <c r="BE417" s="578">
        <v>10510613.75</v>
      </c>
      <c r="BF417" s="578">
        <v>8263324.25</v>
      </c>
      <c r="BG417" s="578">
        <v>371151.25</v>
      </c>
      <c r="BH417" s="578">
        <v>12304344.140000001</v>
      </c>
      <c r="BI417" s="578">
        <v>5617873.75</v>
      </c>
      <c r="BJ417" s="578">
        <v>3252514.3</v>
      </c>
      <c r="BK417" s="578">
        <v>2434166.5</v>
      </c>
      <c r="BL417" s="578">
        <v>3198289</v>
      </c>
      <c r="BM417" s="578">
        <v>275796</v>
      </c>
      <c r="BN417" s="578">
        <v>12161676.199999999</v>
      </c>
      <c r="BO417" s="578">
        <v>5151603.25</v>
      </c>
      <c r="BP417" s="578">
        <v>10352612.82</v>
      </c>
      <c r="BQ417" s="578">
        <v>16541819</v>
      </c>
      <c r="BR417" s="578">
        <v>20588044.649999999</v>
      </c>
      <c r="BS417" s="578">
        <v>5678233.2999999998</v>
      </c>
      <c r="BT417" s="578">
        <v>1998722.5</v>
      </c>
      <c r="BU417" s="578">
        <v>4288571.1500000004</v>
      </c>
      <c r="BV417" s="578">
        <v>7703025.5</v>
      </c>
      <c r="BW417" s="578">
        <v>5426402</v>
      </c>
      <c r="BX417" s="578">
        <v>20169359.5</v>
      </c>
      <c r="BY417" s="578">
        <v>6428274.25</v>
      </c>
      <c r="BZ417" s="578">
        <v>5926712.5999999996</v>
      </c>
      <c r="CA417" s="578">
        <v>1463072.15</v>
      </c>
      <c r="CB417" s="578">
        <v>2514763.6</v>
      </c>
      <c r="CC417" s="555">
        <f t="shared" si="58"/>
        <v>622203069.42999983</v>
      </c>
    </row>
    <row r="418" spans="1:81" s="577" customFormat="1" ht="25.5" customHeight="1">
      <c r="A418" s="574" t="s">
        <v>6757</v>
      </c>
      <c r="B418" s="549" t="s">
        <v>41</v>
      </c>
      <c r="C418" s="550" t="s">
        <v>42</v>
      </c>
      <c r="D418" s="551">
        <v>52100</v>
      </c>
      <c r="E418" s="579" t="s">
        <v>935</v>
      </c>
      <c r="F418" s="552" t="s">
        <v>493</v>
      </c>
      <c r="G418" s="553" t="s">
        <v>6872</v>
      </c>
      <c r="H418" s="554">
        <v>29215474.989999998</v>
      </c>
      <c r="I418" s="554">
        <v>3469749.25</v>
      </c>
      <c r="J418" s="554">
        <v>8031674.8099999996</v>
      </c>
      <c r="K418" s="554">
        <v>7613091.0599999996</v>
      </c>
      <c r="L418" s="554">
        <v>6414200</v>
      </c>
      <c r="M418" s="554">
        <v>3446288.5</v>
      </c>
      <c r="N418" s="554">
        <v>2273327.5</v>
      </c>
      <c r="O418" s="554">
        <v>2723752.45</v>
      </c>
      <c r="P418" s="554">
        <v>401233</v>
      </c>
      <c r="Q418" s="554">
        <v>15379854.449999999</v>
      </c>
      <c r="R418" s="554">
        <v>650517.5</v>
      </c>
      <c r="S418" s="554">
        <v>1476179.5</v>
      </c>
      <c r="T418" s="554">
        <v>1843518.5</v>
      </c>
      <c r="U418" s="554">
        <v>5603878.1299999999</v>
      </c>
      <c r="V418" s="554">
        <v>459947.5</v>
      </c>
      <c r="W418" s="554">
        <v>3950586.8</v>
      </c>
      <c r="X418" s="554">
        <v>543593</v>
      </c>
      <c r="Y418" s="554">
        <v>427946.5</v>
      </c>
      <c r="Z418" s="554">
        <v>0</v>
      </c>
      <c r="AA418" s="554">
        <v>453812</v>
      </c>
      <c r="AB418" s="554">
        <v>0</v>
      </c>
      <c r="AC418" s="554">
        <v>10380</v>
      </c>
      <c r="AD418" s="554">
        <v>0</v>
      </c>
      <c r="AE418" s="554">
        <v>0</v>
      </c>
      <c r="AF418" s="554">
        <v>939096.53</v>
      </c>
      <c r="AG418" s="554">
        <v>0</v>
      </c>
      <c r="AH418" s="554">
        <v>0</v>
      </c>
      <c r="AI418" s="554">
        <v>3848436.65</v>
      </c>
      <c r="AJ418" s="554">
        <v>939103</v>
      </c>
      <c r="AK418" s="554">
        <v>0</v>
      </c>
      <c r="AL418" s="554">
        <v>324934.75</v>
      </c>
      <c r="AM418" s="554">
        <v>0</v>
      </c>
      <c r="AN418" s="554">
        <v>261002</v>
      </c>
      <c r="AO418" s="554">
        <v>0</v>
      </c>
      <c r="AP418" s="554">
        <v>429737.25</v>
      </c>
      <c r="AQ418" s="554">
        <v>506209.5</v>
      </c>
      <c r="AR418" s="554">
        <v>581719.25</v>
      </c>
      <c r="AS418" s="554">
        <v>675235.5</v>
      </c>
      <c r="AT418" s="554">
        <v>370212.5</v>
      </c>
      <c r="AU418" s="554">
        <v>0</v>
      </c>
      <c r="AV418" s="554">
        <v>0</v>
      </c>
      <c r="AW418" s="554">
        <v>0</v>
      </c>
      <c r="AX418" s="554">
        <v>0</v>
      </c>
      <c r="AY418" s="554">
        <v>665925.25</v>
      </c>
      <c r="AZ418" s="554">
        <v>0</v>
      </c>
      <c r="BA418" s="554">
        <v>0</v>
      </c>
      <c r="BB418" s="554">
        <v>6833313.6500000004</v>
      </c>
      <c r="BC418" s="554">
        <v>339705.56</v>
      </c>
      <c r="BD418" s="554">
        <v>950485.25</v>
      </c>
      <c r="BE418" s="554">
        <v>3323362</v>
      </c>
      <c r="BF418" s="554">
        <v>0</v>
      </c>
      <c r="BG418" s="554">
        <v>2004848.25</v>
      </c>
      <c r="BH418" s="554">
        <v>0</v>
      </c>
      <c r="BI418" s="554">
        <v>1512407.65</v>
      </c>
      <c r="BJ418" s="554">
        <v>724834.5</v>
      </c>
      <c r="BK418" s="554">
        <v>0</v>
      </c>
      <c r="BL418" s="554">
        <v>181794.75</v>
      </c>
      <c r="BM418" s="554">
        <v>5523740.3499999996</v>
      </c>
      <c r="BN418" s="554">
        <v>0</v>
      </c>
      <c r="BO418" s="554">
        <v>532160.63</v>
      </c>
      <c r="BP418" s="554">
        <v>166050</v>
      </c>
      <c r="BQ418" s="554">
        <v>2326227.75</v>
      </c>
      <c r="BR418" s="554">
        <v>0</v>
      </c>
      <c r="BS418" s="554">
        <v>218621</v>
      </c>
      <c r="BT418" s="554">
        <v>5660688.75</v>
      </c>
      <c r="BU418" s="554">
        <v>5590.75</v>
      </c>
      <c r="BV418" s="554">
        <v>7191.19</v>
      </c>
      <c r="BW418" s="554">
        <v>672773.5</v>
      </c>
      <c r="BX418" s="554">
        <v>3786820</v>
      </c>
      <c r="BY418" s="554">
        <v>12407.75</v>
      </c>
      <c r="BZ418" s="554">
        <v>6447</v>
      </c>
      <c r="CA418" s="554">
        <v>2068.5</v>
      </c>
      <c r="CB418" s="554">
        <v>1537.5</v>
      </c>
      <c r="CC418" s="555">
        <f t="shared" si="58"/>
        <v>138723693.90000001</v>
      </c>
    </row>
    <row r="419" spans="1:81" s="577" customFormat="1" ht="25.5" customHeight="1">
      <c r="A419" s="574" t="s">
        <v>6757</v>
      </c>
      <c r="B419" s="549" t="s">
        <v>41</v>
      </c>
      <c r="C419" s="550" t="s">
        <v>42</v>
      </c>
      <c r="D419" s="551"/>
      <c r="E419" s="579"/>
      <c r="F419" s="583" t="s">
        <v>6142</v>
      </c>
      <c r="G419" s="584" t="s">
        <v>6116</v>
      </c>
      <c r="H419" s="554">
        <v>0</v>
      </c>
      <c r="I419" s="554">
        <v>39522.71</v>
      </c>
      <c r="J419" s="554">
        <v>0</v>
      </c>
      <c r="K419" s="554">
        <v>0</v>
      </c>
      <c r="L419" s="554">
        <v>0</v>
      </c>
      <c r="M419" s="554">
        <v>0</v>
      </c>
      <c r="N419" s="554">
        <v>0</v>
      </c>
      <c r="O419" s="554">
        <v>0</v>
      </c>
      <c r="P419" s="554">
        <v>0</v>
      </c>
      <c r="Q419" s="554">
        <v>0</v>
      </c>
      <c r="R419" s="554">
        <v>0</v>
      </c>
      <c r="S419" s="554">
        <v>0</v>
      </c>
      <c r="T419" s="554">
        <v>0</v>
      </c>
      <c r="U419" s="554">
        <v>0</v>
      </c>
      <c r="V419" s="554">
        <v>0</v>
      </c>
      <c r="W419" s="554">
        <v>0</v>
      </c>
      <c r="X419" s="554">
        <v>0</v>
      </c>
      <c r="Y419" s="554">
        <v>850</v>
      </c>
      <c r="Z419" s="554">
        <v>53600.3</v>
      </c>
      <c r="AA419" s="554">
        <v>39954.68</v>
      </c>
      <c r="AB419" s="554">
        <v>0</v>
      </c>
      <c r="AC419" s="554">
        <v>0</v>
      </c>
      <c r="AD419" s="554">
        <v>50</v>
      </c>
      <c r="AE419" s="554">
        <v>0</v>
      </c>
      <c r="AF419" s="554">
        <v>49639</v>
      </c>
      <c r="AG419" s="554">
        <v>0</v>
      </c>
      <c r="AH419" s="554">
        <v>0</v>
      </c>
      <c r="AI419" s="554">
        <v>0</v>
      </c>
      <c r="AJ419" s="554">
        <v>0</v>
      </c>
      <c r="AK419" s="554">
        <v>0</v>
      </c>
      <c r="AL419" s="554">
        <v>0</v>
      </c>
      <c r="AM419" s="554">
        <v>0</v>
      </c>
      <c r="AN419" s="554">
        <v>0</v>
      </c>
      <c r="AO419" s="554">
        <v>0</v>
      </c>
      <c r="AP419" s="554">
        <v>0</v>
      </c>
      <c r="AQ419" s="554">
        <v>0</v>
      </c>
      <c r="AR419" s="554">
        <v>0</v>
      </c>
      <c r="AS419" s="554">
        <v>0</v>
      </c>
      <c r="AT419" s="554">
        <v>0</v>
      </c>
      <c r="AU419" s="554">
        <v>0</v>
      </c>
      <c r="AV419" s="554">
        <v>0</v>
      </c>
      <c r="AW419" s="554">
        <v>0</v>
      </c>
      <c r="AX419" s="554">
        <v>0</v>
      </c>
      <c r="AY419" s="554">
        <v>63497.15</v>
      </c>
      <c r="AZ419" s="554">
        <v>26022</v>
      </c>
      <c r="BA419" s="554">
        <v>0</v>
      </c>
      <c r="BB419" s="554">
        <v>0</v>
      </c>
      <c r="BC419" s="554">
        <v>594140</v>
      </c>
      <c r="BD419" s="554">
        <v>0</v>
      </c>
      <c r="BE419" s="554">
        <v>250</v>
      </c>
      <c r="BF419" s="554">
        <v>711598</v>
      </c>
      <c r="BG419" s="554">
        <v>0</v>
      </c>
      <c r="BH419" s="554">
        <v>95430</v>
      </c>
      <c r="BI419" s="554">
        <v>30400</v>
      </c>
      <c r="BJ419" s="554">
        <v>1065</v>
      </c>
      <c r="BK419" s="554">
        <v>0</v>
      </c>
      <c r="BL419" s="554">
        <v>0</v>
      </c>
      <c r="BM419" s="554">
        <v>0</v>
      </c>
      <c r="BN419" s="554">
        <v>0</v>
      </c>
      <c r="BO419" s="554">
        <v>0</v>
      </c>
      <c r="BP419" s="554">
        <v>0</v>
      </c>
      <c r="BQ419" s="554">
        <v>540</v>
      </c>
      <c r="BR419" s="554">
        <v>0</v>
      </c>
      <c r="BS419" s="554">
        <v>0</v>
      </c>
      <c r="BT419" s="554">
        <v>0</v>
      </c>
      <c r="BU419" s="554">
        <v>0</v>
      </c>
      <c r="BV419" s="554">
        <v>0</v>
      </c>
      <c r="BW419" s="554">
        <v>0</v>
      </c>
      <c r="BX419" s="554">
        <v>0</v>
      </c>
      <c r="BY419" s="554">
        <v>0</v>
      </c>
      <c r="BZ419" s="554">
        <v>0</v>
      </c>
      <c r="CA419" s="554">
        <v>64115.79</v>
      </c>
      <c r="CB419" s="554">
        <v>0</v>
      </c>
      <c r="CC419" s="555">
        <f t="shared" si="58"/>
        <v>1770674.63</v>
      </c>
    </row>
    <row r="420" spans="1:81" s="577" customFormat="1" ht="25.5" customHeight="1">
      <c r="A420" s="574" t="s">
        <v>6757</v>
      </c>
      <c r="B420" s="549" t="s">
        <v>41</v>
      </c>
      <c r="C420" s="550" t="s">
        <v>42</v>
      </c>
      <c r="D420" s="551">
        <v>53040</v>
      </c>
      <c r="E420" s="579" t="s">
        <v>939</v>
      </c>
      <c r="F420" s="552" t="s">
        <v>814</v>
      </c>
      <c r="G420" s="553" t="s">
        <v>6873</v>
      </c>
      <c r="H420" s="554">
        <v>0</v>
      </c>
      <c r="I420" s="554">
        <v>0</v>
      </c>
      <c r="J420" s="554">
        <v>0</v>
      </c>
      <c r="K420" s="554">
        <v>0</v>
      </c>
      <c r="L420" s="554">
        <v>0</v>
      </c>
      <c r="M420" s="554">
        <v>0</v>
      </c>
      <c r="N420" s="554">
        <v>0</v>
      </c>
      <c r="O420" s="554">
        <v>0</v>
      </c>
      <c r="P420" s="554">
        <v>0</v>
      </c>
      <c r="Q420" s="554">
        <v>0</v>
      </c>
      <c r="R420" s="554">
        <v>0</v>
      </c>
      <c r="S420" s="554">
        <v>0</v>
      </c>
      <c r="T420" s="554">
        <v>0</v>
      </c>
      <c r="U420" s="554">
        <v>1767300</v>
      </c>
      <c r="V420" s="554">
        <v>0</v>
      </c>
      <c r="W420" s="554">
        <v>0</v>
      </c>
      <c r="X420" s="554">
        <v>0</v>
      </c>
      <c r="Y420" s="554">
        <v>0</v>
      </c>
      <c r="Z420" s="554">
        <v>0</v>
      </c>
      <c r="AA420" s="554">
        <v>0</v>
      </c>
      <c r="AB420" s="554">
        <v>0</v>
      </c>
      <c r="AC420" s="554">
        <v>0</v>
      </c>
      <c r="AD420" s="554">
        <v>0</v>
      </c>
      <c r="AE420" s="554">
        <v>0</v>
      </c>
      <c r="AF420" s="554">
        <v>0</v>
      </c>
      <c r="AG420" s="554">
        <v>0</v>
      </c>
      <c r="AH420" s="554">
        <v>0</v>
      </c>
      <c r="AI420" s="554">
        <v>0</v>
      </c>
      <c r="AJ420" s="554">
        <v>0</v>
      </c>
      <c r="AK420" s="554">
        <v>0</v>
      </c>
      <c r="AL420" s="554">
        <v>0</v>
      </c>
      <c r="AM420" s="554">
        <v>0</v>
      </c>
      <c r="AN420" s="554">
        <v>1045800</v>
      </c>
      <c r="AO420" s="554">
        <v>0</v>
      </c>
      <c r="AP420" s="554">
        <v>0</v>
      </c>
      <c r="AQ420" s="554">
        <v>0</v>
      </c>
      <c r="AR420" s="554">
        <v>0</v>
      </c>
      <c r="AS420" s="554">
        <v>0</v>
      </c>
      <c r="AT420" s="554">
        <v>0</v>
      </c>
      <c r="AU420" s="554">
        <v>664970</v>
      </c>
      <c r="AV420" s="554">
        <v>0</v>
      </c>
      <c r="AW420" s="554">
        <v>0</v>
      </c>
      <c r="AX420" s="554">
        <v>0</v>
      </c>
      <c r="AY420" s="554">
        <v>0</v>
      </c>
      <c r="AZ420" s="554">
        <v>0</v>
      </c>
      <c r="BA420" s="554">
        <v>0</v>
      </c>
      <c r="BB420" s="554">
        <v>0</v>
      </c>
      <c r="BC420" s="554">
        <v>111384</v>
      </c>
      <c r="BD420" s="554">
        <v>0</v>
      </c>
      <c r="BE420" s="554">
        <v>0</v>
      </c>
      <c r="BF420" s="554">
        <v>0</v>
      </c>
      <c r="BG420" s="554">
        <v>0</v>
      </c>
      <c r="BH420" s="554">
        <v>0</v>
      </c>
      <c r="BI420" s="554">
        <v>0</v>
      </c>
      <c r="BJ420" s="554">
        <v>0</v>
      </c>
      <c r="BK420" s="554">
        <v>0</v>
      </c>
      <c r="BL420" s="554">
        <v>0</v>
      </c>
      <c r="BM420" s="554">
        <v>0</v>
      </c>
      <c r="BN420" s="554">
        <v>21230</v>
      </c>
      <c r="BO420" s="554">
        <v>0</v>
      </c>
      <c r="BP420" s="554">
        <v>0</v>
      </c>
      <c r="BQ420" s="554">
        <v>0</v>
      </c>
      <c r="BR420" s="554">
        <v>271477.5</v>
      </c>
      <c r="BS420" s="554">
        <v>510</v>
      </c>
      <c r="BT420" s="554">
        <v>0</v>
      </c>
      <c r="BU420" s="554">
        <v>0</v>
      </c>
      <c r="BV420" s="554">
        <v>0</v>
      </c>
      <c r="BW420" s="554">
        <v>0</v>
      </c>
      <c r="BX420" s="554">
        <v>0</v>
      </c>
      <c r="BY420" s="554">
        <v>0</v>
      </c>
      <c r="BZ420" s="554">
        <v>0</v>
      </c>
      <c r="CA420" s="554">
        <v>0</v>
      </c>
      <c r="CB420" s="554">
        <v>0</v>
      </c>
      <c r="CC420" s="555">
        <f t="shared" si="58"/>
        <v>3882671.5</v>
      </c>
    </row>
    <row r="421" spans="1:81" s="577" customFormat="1" ht="25.5" customHeight="1">
      <c r="A421" s="574" t="s">
        <v>6757</v>
      </c>
      <c r="B421" s="549" t="s">
        <v>41</v>
      </c>
      <c r="C421" s="550" t="s">
        <v>42</v>
      </c>
      <c r="D421" s="551">
        <v>53050</v>
      </c>
      <c r="E421" s="550" t="s">
        <v>941</v>
      </c>
      <c r="F421" s="552" t="s">
        <v>494</v>
      </c>
      <c r="G421" s="553" t="s">
        <v>6874</v>
      </c>
      <c r="H421" s="593">
        <v>0</v>
      </c>
      <c r="I421" s="593">
        <v>0</v>
      </c>
      <c r="J421" s="593">
        <v>0</v>
      </c>
      <c r="K421" s="593">
        <v>0</v>
      </c>
      <c r="L421" s="593">
        <v>0</v>
      </c>
      <c r="M421" s="593">
        <v>0</v>
      </c>
      <c r="N421" s="593">
        <v>0</v>
      </c>
      <c r="O421" s="593">
        <v>0</v>
      </c>
      <c r="P421" s="593">
        <v>0</v>
      </c>
      <c r="Q421" s="593">
        <v>0</v>
      </c>
      <c r="R421" s="593">
        <v>0</v>
      </c>
      <c r="S421" s="593">
        <v>0</v>
      </c>
      <c r="T421" s="593">
        <v>0</v>
      </c>
      <c r="U421" s="593">
        <v>0</v>
      </c>
      <c r="V421" s="593">
        <v>0</v>
      </c>
      <c r="W421" s="593">
        <v>0</v>
      </c>
      <c r="X421" s="593">
        <v>0</v>
      </c>
      <c r="Y421" s="593">
        <v>0</v>
      </c>
      <c r="Z421" s="593">
        <v>0</v>
      </c>
      <c r="AA421" s="593">
        <v>0</v>
      </c>
      <c r="AB421" s="593">
        <v>0</v>
      </c>
      <c r="AC421" s="593">
        <v>0</v>
      </c>
      <c r="AD421" s="593">
        <v>0</v>
      </c>
      <c r="AE421" s="593">
        <v>0</v>
      </c>
      <c r="AF421" s="593">
        <v>0</v>
      </c>
      <c r="AG421" s="593">
        <v>0</v>
      </c>
      <c r="AH421" s="593">
        <v>0</v>
      </c>
      <c r="AI421" s="593">
        <v>0</v>
      </c>
      <c r="AJ421" s="593">
        <v>0</v>
      </c>
      <c r="AK421" s="593">
        <v>0</v>
      </c>
      <c r="AL421" s="593">
        <v>0</v>
      </c>
      <c r="AM421" s="593">
        <v>0</v>
      </c>
      <c r="AN421" s="593">
        <v>0</v>
      </c>
      <c r="AO421" s="593">
        <v>0</v>
      </c>
      <c r="AP421" s="593">
        <v>0</v>
      </c>
      <c r="AQ421" s="593">
        <v>0</v>
      </c>
      <c r="AR421" s="593">
        <v>0</v>
      </c>
      <c r="AS421" s="593">
        <v>0</v>
      </c>
      <c r="AT421" s="593">
        <v>0</v>
      </c>
      <c r="AU421" s="593">
        <v>0</v>
      </c>
      <c r="AV421" s="593">
        <v>0</v>
      </c>
      <c r="AW421" s="593">
        <v>0</v>
      </c>
      <c r="AX421" s="593">
        <v>0</v>
      </c>
      <c r="AY421" s="593">
        <v>0</v>
      </c>
      <c r="AZ421" s="593">
        <v>0</v>
      </c>
      <c r="BA421" s="593">
        <v>0</v>
      </c>
      <c r="BB421" s="593">
        <v>0</v>
      </c>
      <c r="BC421" s="593">
        <v>0</v>
      </c>
      <c r="BD421" s="593">
        <v>0</v>
      </c>
      <c r="BE421" s="593">
        <v>0</v>
      </c>
      <c r="BF421" s="593">
        <v>0</v>
      </c>
      <c r="BG421" s="593">
        <v>0</v>
      </c>
      <c r="BH421" s="593">
        <v>0</v>
      </c>
      <c r="BI421" s="593">
        <v>0</v>
      </c>
      <c r="BJ421" s="593">
        <v>0</v>
      </c>
      <c r="BK421" s="593">
        <v>0</v>
      </c>
      <c r="BL421" s="593">
        <v>0</v>
      </c>
      <c r="BM421" s="593">
        <v>0</v>
      </c>
      <c r="BN421" s="593">
        <v>0</v>
      </c>
      <c r="BO421" s="593">
        <v>0</v>
      </c>
      <c r="BP421" s="593">
        <v>0</v>
      </c>
      <c r="BQ421" s="593">
        <v>0</v>
      </c>
      <c r="BR421" s="593">
        <v>0</v>
      </c>
      <c r="BS421" s="593">
        <v>0</v>
      </c>
      <c r="BT421" s="593">
        <v>0</v>
      </c>
      <c r="BU421" s="593">
        <v>0</v>
      </c>
      <c r="BV421" s="593">
        <v>0</v>
      </c>
      <c r="BW421" s="593">
        <v>0</v>
      </c>
      <c r="BX421" s="593">
        <v>0</v>
      </c>
      <c r="BY421" s="593">
        <v>0</v>
      </c>
      <c r="BZ421" s="593">
        <v>0</v>
      </c>
      <c r="CA421" s="593">
        <v>0</v>
      </c>
      <c r="CB421" s="593">
        <v>0</v>
      </c>
      <c r="CC421" s="555">
        <f t="shared" si="58"/>
        <v>0</v>
      </c>
    </row>
    <row r="422" spans="1:81" s="577" customFormat="1" ht="25.5" customHeight="1">
      <c r="A422" s="574" t="s">
        <v>6757</v>
      </c>
      <c r="B422" s="549" t="s">
        <v>41</v>
      </c>
      <c r="C422" s="550" t="s">
        <v>42</v>
      </c>
      <c r="D422" s="551">
        <v>53050</v>
      </c>
      <c r="E422" s="550" t="s">
        <v>941</v>
      </c>
      <c r="F422" s="552" t="s">
        <v>496</v>
      </c>
      <c r="G422" s="553" t="s">
        <v>497</v>
      </c>
      <c r="H422" s="576">
        <v>0</v>
      </c>
      <c r="I422" s="576">
        <v>0</v>
      </c>
      <c r="J422" s="576">
        <v>2419.5</v>
      </c>
      <c r="K422" s="576">
        <v>0</v>
      </c>
      <c r="L422" s="575">
        <v>0</v>
      </c>
      <c r="M422" s="576">
        <v>0</v>
      </c>
      <c r="N422" s="576">
        <v>670</v>
      </c>
      <c r="O422" s="575">
        <v>0</v>
      </c>
      <c r="P422" s="575">
        <v>0</v>
      </c>
      <c r="Q422" s="576">
        <v>17088.5</v>
      </c>
      <c r="R422" s="576">
        <v>7807.5</v>
      </c>
      <c r="S422" s="575">
        <v>0</v>
      </c>
      <c r="T422" s="575">
        <v>7625</v>
      </c>
      <c r="U422" s="576">
        <v>3720</v>
      </c>
      <c r="V422" s="575">
        <v>0</v>
      </c>
      <c r="W422" s="575">
        <v>0</v>
      </c>
      <c r="X422" s="576">
        <v>1958</v>
      </c>
      <c r="Y422" s="575">
        <v>0</v>
      </c>
      <c r="Z422" s="575">
        <v>2235</v>
      </c>
      <c r="AA422" s="575">
        <v>2349.5</v>
      </c>
      <c r="AB422" s="576">
        <v>1264.5</v>
      </c>
      <c r="AC422" s="575">
        <v>2725</v>
      </c>
      <c r="AD422" s="575">
        <v>6123.5</v>
      </c>
      <c r="AE422" s="575">
        <v>2273</v>
      </c>
      <c r="AF422" s="575">
        <v>0</v>
      </c>
      <c r="AG422" s="575">
        <v>0</v>
      </c>
      <c r="AH422" s="575">
        <v>0</v>
      </c>
      <c r="AI422" s="576">
        <v>0</v>
      </c>
      <c r="AJ422" s="576">
        <v>0</v>
      </c>
      <c r="AK422" s="576">
        <v>0</v>
      </c>
      <c r="AL422" s="576">
        <v>0</v>
      </c>
      <c r="AM422" s="576">
        <v>0</v>
      </c>
      <c r="AN422" s="575">
        <v>0</v>
      </c>
      <c r="AO422" s="575">
        <v>0</v>
      </c>
      <c r="AP422" s="576">
        <v>0</v>
      </c>
      <c r="AQ422" s="576">
        <v>0</v>
      </c>
      <c r="AR422" s="575">
        <v>0</v>
      </c>
      <c r="AS422" s="576">
        <v>0</v>
      </c>
      <c r="AT422" s="575">
        <v>0</v>
      </c>
      <c r="AU422" s="575">
        <v>199748.5</v>
      </c>
      <c r="AV422" s="576">
        <v>541018.75</v>
      </c>
      <c r="AW422" s="575">
        <v>12386.5</v>
      </c>
      <c r="AX422" s="576">
        <v>97981.7</v>
      </c>
      <c r="AY422" s="576">
        <v>50777.5</v>
      </c>
      <c r="AZ422" s="575">
        <v>3877</v>
      </c>
      <c r="BA422" s="575">
        <v>29679.75</v>
      </c>
      <c r="BB422" s="576">
        <v>2195</v>
      </c>
      <c r="BC422" s="575">
        <v>0</v>
      </c>
      <c r="BD422" s="575">
        <v>0</v>
      </c>
      <c r="BE422" s="575">
        <v>0</v>
      </c>
      <c r="BF422" s="576">
        <v>0</v>
      </c>
      <c r="BG422" s="575">
        <v>0</v>
      </c>
      <c r="BH422" s="575">
        <v>76360</v>
      </c>
      <c r="BI422" s="575">
        <v>350</v>
      </c>
      <c r="BJ422" s="575">
        <v>0</v>
      </c>
      <c r="BK422" s="575">
        <v>0</v>
      </c>
      <c r="BL422" s="575">
        <v>0</v>
      </c>
      <c r="BM422" s="576">
        <v>0</v>
      </c>
      <c r="BN422" s="575">
        <v>0</v>
      </c>
      <c r="BO422" s="576">
        <v>0</v>
      </c>
      <c r="BP422" s="575">
        <v>0</v>
      </c>
      <c r="BQ422" s="575">
        <v>0</v>
      </c>
      <c r="BR422" s="575">
        <v>0</v>
      </c>
      <c r="BS422" s="576">
        <v>0</v>
      </c>
      <c r="BT422" s="576">
        <v>0</v>
      </c>
      <c r="BU422" s="575">
        <v>0</v>
      </c>
      <c r="BV422" s="576">
        <v>5497</v>
      </c>
      <c r="BW422" s="575">
        <v>35852.75</v>
      </c>
      <c r="BX422" s="575">
        <v>0</v>
      </c>
      <c r="BY422" s="575">
        <v>7051.25</v>
      </c>
      <c r="BZ422" s="575">
        <v>0</v>
      </c>
      <c r="CA422" s="575">
        <v>0</v>
      </c>
      <c r="CB422" s="576">
        <v>1075</v>
      </c>
      <c r="CC422" s="555">
        <f t="shared" si="58"/>
        <v>1122109.7</v>
      </c>
    </row>
    <row r="423" spans="1:81" s="577" customFormat="1" ht="25.5" customHeight="1">
      <c r="A423" s="574" t="s">
        <v>6757</v>
      </c>
      <c r="B423" s="549" t="s">
        <v>41</v>
      </c>
      <c r="C423" s="550" t="s">
        <v>42</v>
      </c>
      <c r="D423" s="551"/>
      <c r="E423" s="550"/>
      <c r="F423" s="552" t="s">
        <v>6118</v>
      </c>
      <c r="G423" s="553" t="s">
        <v>6117</v>
      </c>
      <c r="H423" s="554">
        <v>0</v>
      </c>
      <c r="I423" s="554">
        <v>671875</v>
      </c>
      <c r="J423" s="554">
        <v>6454625</v>
      </c>
      <c r="K423" s="554">
        <v>0</v>
      </c>
      <c r="L423" s="554">
        <v>731065</v>
      </c>
      <c r="M423" s="554">
        <v>1435187.5</v>
      </c>
      <c r="N423" s="554">
        <v>463815</v>
      </c>
      <c r="O423" s="554">
        <v>0</v>
      </c>
      <c r="P423" s="554">
        <v>3569500</v>
      </c>
      <c r="Q423" s="554">
        <v>87322083.019999996</v>
      </c>
      <c r="R423" s="554">
        <v>2586625</v>
      </c>
      <c r="S423" s="554">
        <v>930750</v>
      </c>
      <c r="T423" s="554">
        <v>2929570</v>
      </c>
      <c r="U423" s="554">
        <v>8034742</v>
      </c>
      <c r="V423" s="554">
        <v>0</v>
      </c>
      <c r="W423" s="554">
        <v>0</v>
      </c>
      <c r="X423" s="554">
        <v>0</v>
      </c>
      <c r="Y423" s="554">
        <v>1098375</v>
      </c>
      <c r="Z423" s="554">
        <v>0</v>
      </c>
      <c r="AA423" s="554">
        <v>6182963.2000000002</v>
      </c>
      <c r="AB423" s="554">
        <v>337000</v>
      </c>
      <c r="AC423" s="554">
        <v>135460</v>
      </c>
      <c r="AD423" s="554">
        <v>214812.5</v>
      </c>
      <c r="AE423" s="554">
        <v>0</v>
      </c>
      <c r="AF423" s="554">
        <v>0</v>
      </c>
      <c r="AG423" s="554">
        <v>0</v>
      </c>
      <c r="AH423" s="554">
        <v>0</v>
      </c>
      <c r="AI423" s="554">
        <v>0</v>
      </c>
      <c r="AJ423" s="554">
        <v>0</v>
      </c>
      <c r="AK423" s="554">
        <v>0</v>
      </c>
      <c r="AL423" s="554">
        <v>689625</v>
      </c>
      <c r="AM423" s="554">
        <v>0</v>
      </c>
      <c r="AN423" s="554">
        <v>199500</v>
      </c>
      <c r="AO423" s="554">
        <v>0</v>
      </c>
      <c r="AP423" s="554">
        <v>0</v>
      </c>
      <c r="AQ423" s="554">
        <v>1839250</v>
      </c>
      <c r="AR423" s="554">
        <v>115750</v>
      </c>
      <c r="AS423" s="554">
        <v>0</v>
      </c>
      <c r="AT423" s="554">
        <v>0</v>
      </c>
      <c r="AU423" s="554">
        <v>343450.05</v>
      </c>
      <c r="AV423" s="554">
        <v>0</v>
      </c>
      <c r="AW423" s="554">
        <v>0</v>
      </c>
      <c r="AX423" s="554">
        <v>0</v>
      </c>
      <c r="AY423" s="554">
        <v>0</v>
      </c>
      <c r="AZ423" s="554">
        <v>0</v>
      </c>
      <c r="BA423" s="554">
        <v>0</v>
      </c>
      <c r="BB423" s="554">
        <v>0</v>
      </c>
      <c r="BC423" s="554">
        <v>0</v>
      </c>
      <c r="BD423" s="554">
        <v>0</v>
      </c>
      <c r="BE423" s="554">
        <v>0</v>
      </c>
      <c r="BF423" s="554">
        <v>0</v>
      </c>
      <c r="BG423" s="554">
        <v>0</v>
      </c>
      <c r="BH423" s="554">
        <v>0</v>
      </c>
      <c r="BI423" s="554">
        <v>0</v>
      </c>
      <c r="BJ423" s="554">
        <v>0</v>
      </c>
      <c r="BK423" s="554">
        <v>0</v>
      </c>
      <c r="BL423" s="554">
        <v>0</v>
      </c>
      <c r="BM423" s="554">
        <v>0</v>
      </c>
      <c r="BN423" s="554">
        <v>0</v>
      </c>
      <c r="BO423" s="554">
        <v>0</v>
      </c>
      <c r="BP423" s="554">
        <v>0</v>
      </c>
      <c r="BQ423" s="554">
        <v>0</v>
      </c>
      <c r="BR423" s="554">
        <v>0</v>
      </c>
      <c r="BS423" s="554">
        <v>0</v>
      </c>
      <c r="BT423" s="554">
        <v>0</v>
      </c>
      <c r="BU423" s="554">
        <v>824562.5</v>
      </c>
      <c r="BV423" s="554">
        <v>426500</v>
      </c>
      <c r="BW423" s="554">
        <v>860750</v>
      </c>
      <c r="BX423" s="554">
        <v>1106625</v>
      </c>
      <c r="BY423" s="554">
        <v>0</v>
      </c>
      <c r="BZ423" s="554">
        <v>276500</v>
      </c>
      <c r="CA423" s="554">
        <v>0</v>
      </c>
      <c r="CB423" s="554">
        <v>416875</v>
      </c>
      <c r="CC423" s="555">
        <f t="shared" si="58"/>
        <v>130197835.77</v>
      </c>
    </row>
    <row r="424" spans="1:81" s="577" customFormat="1" ht="25.5" customHeight="1">
      <c r="A424" s="574" t="s">
        <v>6757</v>
      </c>
      <c r="B424" s="549" t="s">
        <v>41</v>
      </c>
      <c r="C424" s="550" t="s">
        <v>42</v>
      </c>
      <c r="D424" s="551">
        <v>53050</v>
      </c>
      <c r="E424" s="550" t="s">
        <v>941</v>
      </c>
      <c r="F424" s="552" t="s">
        <v>498</v>
      </c>
      <c r="G424" s="553" t="s">
        <v>499</v>
      </c>
      <c r="H424" s="554">
        <v>600000</v>
      </c>
      <c r="I424" s="554">
        <v>0</v>
      </c>
      <c r="J424" s="554">
        <v>22644183.100000001</v>
      </c>
      <c r="K424" s="554">
        <v>0</v>
      </c>
      <c r="L424" s="554">
        <v>0</v>
      </c>
      <c r="M424" s="554">
        <v>0</v>
      </c>
      <c r="N424" s="554">
        <v>33337000</v>
      </c>
      <c r="O424" s="554">
        <v>0</v>
      </c>
      <c r="P424" s="554">
        <v>270000</v>
      </c>
      <c r="Q424" s="554">
        <v>0</v>
      </c>
      <c r="R424" s="554">
        <v>0</v>
      </c>
      <c r="S424" s="554">
        <v>1380000</v>
      </c>
      <c r="T424" s="554">
        <v>0</v>
      </c>
      <c r="U424" s="554">
        <v>1765865.25</v>
      </c>
      <c r="V424" s="554">
        <v>0</v>
      </c>
      <c r="W424" s="554">
        <v>1520700</v>
      </c>
      <c r="X424" s="554">
        <v>0</v>
      </c>
      <c r="Y424" s="554">
        <v>0</v>
      </c>
      <c r="Z424" s="554">
        <v>194641.75</v>
      </c>
      <c r="AA424" s="554">
        <v>334200</v>
      </c>
      <c r="AB424" s="554">
        <v>0</v>
      </c>
      <c r="AC424" s="554">
        <v>0</v>
      </c>
      <c r="AD424" s="554">
        <v>0</v>
      </c>
      <c r="AE424" s="554">
        <v>0</v>
      </c>
      <c r="AF424" s="554">
        <v>0</v>
      </c>
      <c r="AG424" s="554">
        <v>0</v>
      </c>
      <c r="AH424" s="554">
        <v>0</v>
      </c>
      <c r="AI424" s="554">
        <v>0</v>
      </c>
      <c r="AJ424" s="554">
        <v>0</v>
      </c>
      <c r="AK424" s="554">
        <v>0</v>
      </c>
      <c r="AL424" s="554">
        <v>0</v>
      </c>
      <c r="AM424" s="554">
        <v>0</v>
      </c>
      <c r="AN424" s="554">
        <v>0</v>
      </c>
      <c r="AO424" s="554">
        <v>0</v>
      </c>
      <c r="AP424" s="554">
        <v>0</v>
      </c>
      <c r="AQ424" s="554">
        <v>0</v>
      </c>
      <c r="AR424" s="554">
        <v>0</v>
      </c>
      <c r="AS424" s="554">
        <v>0</v>
      </c>
      <c r="AT424" s="554">
        <v>0</v>
      </c>
      <c r="AU424" s="554">
        <v>0</v>
      </c>
      <c r="AV424" s="554">
        <v>0</v>
      </c>
      <c r="AW424" s="554">
        <v>0</v>
      </c>
      <c r="AX424" s="554">
        <v>0</v>
      </c>
      <c r="AY424" s="554">
        <v>0</v>
      </c>
      <c r="AZ424" s="554">
        <v>0</v>
      </c>
      <c r="BA424" s="554">
        <v>0</v>
      </c>
      <c r="BB424" s="554">
        <v>26460000</v>
      </c>
      <c r="BC424" s="554">
        <v>0</v>
      </c>
      <c r="BD424" s="554">
        <v>0</v>
      </c>
      <c r="BE424" s="554">
        <v>0</v>
      </c>
      <c r="BF424" s="554">
        <v>0</v>
      </c>
      <c r="BG424" s="554">
        <v>0</v>
      </c>
      <c r="BH424" s="554">
        <v>0</v>
      </c>
      <c r="BI424" s="554">
        <v>0</v>
      </c>
      <c r="BJ424" s="554">
        <v>0</v>
      </c>
      <c r="BK424" s="554">
        <v>0</v>
      </c>
      <c r="BL424" s="554">
        <v>0</v>
      </c>
      <c r="BM424" s="554">
        <v>4081.91</v>
      </c>
      <c r="BN424" s="554">
        <v>1663319.98</v>
      </c>
      <c r="BO424" s="554">
        <v>0</v>
      </c>
      <c r="BP424" s="554">
        <v>0</v>
      </c>
      <c r="BQ424" s="554">
        <v>22000</v>
      </c>
      <c r="BR424" s="554">
        <v>0</v>
      </c>
      <c r="BS424" s="554">
        <v>0</v>
      </c>
      <c r="BT424" s="554">
        <v>40000</v>
      </c>
      <c r="BU424" s="554">
        <v>0</v>
      </c>
      <c r="BV424" s="554">
        <v>0</v>
      </c>
      <c r="BW424" s="554">
        <v>0</v>
      </c>
      <c r="BX424" s="554">
        <v>0</v>
      </c>
      <c r="BY424" s="554">
        <v>0</v>
      </c>
      <c r="BZ424" s="554">
        <v>0</v>
      </c>
      <c r="CA424" s="554">
        <v>0</v>
      </c>
      <c r="CB424" s="554">
        <v>0</v>
      </c>
      <c r="CC424" s="555">
        <f t="shared" si="58"/>
        <v>90235991.989999995</v>
      </c>
    </row>
    <row r="425" spans="1:81" s="577" customFormat="1" ht="25.5" customHeight="1">
      <c r="A425" s="574" t="s">
        <v>6757</v>
      </c>
      <c r="B425" s="549" t="s">
        <v>41</v>
      </c>
      <c r="C425" s="550" t="s">
        <v>42</v>
      </c>
      <c r="D425" s="551">
        <v>53050</v>
      </c>
      <c r="E425" s="550" t="s">
        <v>941</v>
      </c>
      <c r="F425" s="552" t="s">
        <v>1148</v>
      </c>
      <c r="G425" s="553" t="s">
        <v>6875</v>
      </c>
      <c r="H425" s="554">
        <v>6719721.0800000001</v>
      </c>
      <c r="I425" s="554">
        <v>0</v>
      </c>
      <c r="J425" s="554">
        <v>110</v>
      </c>
      <c r="K425" s="554">
        <v>0</v>
      </c>
      <c r="L425" s="554">
        <v>0</v>
      </c>
      <c r="M425" s="554">
        <v>0</v>
      </c>
      <c r="N425" s="554">
        <v>0</v>
      </c>
      <c r="O425" s="554">
        <v>0</v>
      </c>
      <c r="P425" s="554">
        <v>0</v>
      </c>
      <c r="Q425" s="554">
        <v>840896</v>
      </c>
      <c r="R425" s="554">
        <v>169642</v>
      </c>
      <c r="S425" s="554">
        <v>0</v>
      </c>
      <c r="T425" s="554">
        <v>0</v>
      </c>
      <c r="U425" s="554">
        <v>2086469.88</v>
      </c>
      <c r="V425" s="554">
        <v>0</v>
      </c>
      <c r="W425" s="554">
        <v>20175</v>
      </c>
      <c r="X425" s="554">
        <v>0</v>
      </c>
      <c r="Y425" s="554">
        <v>45047</v>
      </c>
      <c r="Z425" s="554">
        <v>4026868.75</v>
      </c>
      <c r="AA425" s="554">
        <v>12530</v>
      </c>
      <c r="AB425" s="554">
        <v>15084.85</v>
      </c>
      <c r="AC425" s="554">
        <v>0</v>
      </c>
      <c r="AD425" s="554">
        <v>0</v>
      </c>
      <c r="AE425" s="554">
        <v>572194</v>
      </c>
      <c r="AF425" s="554">
        <v>0</v>
      </c>
      <c r="AG425" s="554">
        <v>0</v>
      </c>
      <c r="AH425" s="554">
        <v>0</v>
      </c>
      <c r="AI425" s="554">
        <v>1723821</v>
      </c>
      <c r="AJ425" s="554">
        <v>0</v>
      </c>
      <c r="AK425" s="554">
        <v>4070</v>
      </c>
      <c r="AL425" s="554">
        <v>18365</v>
      </c>
      <c r="AM425" s="554">
        <v>1220</v>
      </c>
      <c r="AN425" s="554">
        <v>238855</v>
      </c>
      <c r="AO425" s="554">
        <v>0</v>
      </c>
      <c r="AP425" s="554">
        <v>0</v>
      </c>
      <c r="AQ425" s="554">
        <v>349643</v>
      </c>
      <c r="AR425" s="554">
        <v>0</v>
      </c>
      <c r="AS425" s="554">
        <v>0</v>
      </c>
      <c r="AT425" s="554">
        <v>52898</v>
      </c>
      <c r="AU425" s="554">
        <v>0</v>
      </c>
      <c r="AV425" s="554">
        <v>0</v>
      </c>
      <c r="AW425" s="554">
        <v>0</v>
      </c>
      <c r="AX425" s="554">
        <v>22740</v>
      </c>
      <c r="AY425" s="554">
        <v>601504</v>
      </c>
      <c r="AZ425" s="554">
        <v>0</v>
      </c>
      <c r="BA425" s="554">
        <v>128046</v>
      </c>
      <c r="BB425" s="554">
        <v>2306897</v>
      </c>
      <c r="BC425" s="554">
        <v>0</v>
      </c>
      <c r="BD425" s="554">
        <v>0</v>
      </c>
      <c r="BE425" s="554">
        <v>0</v>
      </c>
      <c r="BF425" s="554">
        <v>6686943</v>
      </c>
      <c r="BG425" s="554">
        <v>0</v>
      </c>
      <c r="BH425" s="554">
        <v>0</v>
      </c>
      <c r="BI425" s="554">
        <v>178760</v>
      </c>
      <c r="BJ425" s="554">
        <v>97426</v>
      </c>
      <c r="BK425" s="554">
        <v>0</v>
      </c>
      <c r="BL425" s="554">
        <v>3848</v>
      </c>
      <c r="BM425" s="554">
        <v>348615.75</v>
      </c>
      <c r="BN425" s="554">
        <v>0</v>
      </c>
      <c r="BO425" s="554">
        <v>1000</v>
      </c>
      <c r="BP425" s="554">
        <v>0</v>
      </c>
      <c r="BQ425" s="554">
        <v>0</v>
      </c>
      <c r="BR425" s="554">
        <v>0</v>
      </c>
      <c r="BS425" s="554">
        <v>0</v>
      </c>
      <c r="BT425" s="554">
        <v>5000</v>
      </c>
      <c r="BU425" s="554">
        <v>0</v>
      </c>
      <c r="BV425" s="554">
        <v>0</v>
      </c>
      <c r="BW425" s="554">
        <v>0</v>
      </c>
      <c r="BX425" s="554">
        <v>0</v>
      </c>
      <c r="BY425" s="554">
        <v>0</v>
      </c>
      <c r="BZ425" s="554">
        <v>0</v>
      </c>
      <c r="CA425" s="554">
        <v>0</v>
      </c>
      <c r="CB425" s="554">
        <v>0</v>
      </c>
      <c r="CC425" s="555">
        <f t="shared" si="58"/>
        <v>27278390.310000002</v>
      </c>
    </row>
    <row r="426" spans="1:81" s="577" customFormat="1" ht="25.5" customHeight="1">
      <c r="A426" s="574" t="s">
        <v>6757</v>
      </c>
      <c r="B426" s="549" t="s">
        <v>41</v>
      </c>
      <c r="C426" s="550" t="s">
        <v>42</v>
      </c>
      <c r="D426" s="551">
        <v>53050</v>
      </c>
      <c r="E426" s="550" t="s">
        <v>941</v>
      </c>
      <c r="F426" s="552" t="s">
        <v>517</v>
      </c>
      <c r="G426" s="553" t="s">
        <v>518</v>
      </c>
      <c r="H426" s="593">
        <v>0</v>
      </c>
      <c r="I426" s="593">
        <v>0</v>
      </c>
      <c r="J426" s="593">
        <v>0</v>
      </c>
      <c r="K426" s="593">
        <v>0</v>
      </c>
      <c r="L426" s="593">
        <v>0</v>
      </c>
      <c r="M426" s="593">
        <v>0</v>
      </c>
      <c r="N426" s="593">
        <v>0</v>
      </c>
      <c r="O426" s="593">
        <v>0</v>
      </c>
      <c r="P426" s="593">
        <v>0</v>
      </c>
      <c r="Q426" s="593">
        <v>0</v>
      </c>
      <c r="R426" s="593">
        <v>0</v>
      </c>
      <c r="S426" s="593">
        <v>0</v>
      </c>
      <c r="T426" s="593">
        <v>0</v>
      </c>
      <c r="U426" s="593">
        <v>0</v>
      </c>
      <c r="V426" s="593">
        <v>0</v>
      </c>
      <c r="W426" s="593">
        <v>0</v>
      </c>
      <c r="X426" s="593">
        <v>0</v>
      </c>
      <c r="Y426" s="593">
        <v>0</v>
      </c>
      <c r="Z426" s="593">
        <v>0</v>
      </c>
      <c r="AA426" s="593">
        <v>0</v>
      </c>
      <c r="AB426" s="593">
        <v>0</v>
      </c>
      <c r="AC426" s="593">
        <v>0</v>
      </c>
      <c r="AD426" s="593">
        <v>0</v>
      </c>
      <c r="AE426" s="593">
        <v>0</v>
      </c>
      <c r="AF426" s="593">
        <v>0</v>
      </c>
      <c r="AG426" s="593">
        <v>0</v>
      </c>
      <c r="AH426" s="593">
        <v>0</v>
      </c>
      <c r="AI426" s="593">
        <v>0</v>
      </c>
      <c r="AJ426" s="593">
        <v>0</v>
      </c>
      <c r="AK426" s="593">
        <v>0</v>
      </c>
      <c r="AL426" s="593">
        <v>0</v>
      </c>
      <c r="AM426" s="593">
        <v>0</v>
      </c>
      <c r="AN426" s="593">
        <v>0</v>
      </c>
      <c r="AO426" s="593">
        <v>0</v>
      </c>
      <c r="AP426" s="593">
        <v>0</v>
      </c>
      <c r="AQ426" s="593">
        <v>0</v>
      </c>
      <c r="AR426" s="593">
        <v>0</v>
      </c>
      <c r="AS426" s="593">
        <v>0</v>
      </c>
      <c r="AT426" s="593">
        <v>0</v>
      </c>
      <c r="AU426" s="593">
        <v>0</v>
      </c>
      <c r="AV426" s="593">
        <v>0</v>
      </c>
      <c r="AW426" s="593">
        <v>0</v>
      </c>
      <c r="AX426" s="593">
        <v>0</v>
      </c>
      <c r="AY426" s="593">
        <v>0</v>
      </c>
      <c r="AZ426" s="593">
        <v>0</v>
      </c>
      <c r="BA426" s="593">
        <v>0</v>
      </c>
      <c r="BB426" s="593">
        <v>0</v>
      </c>
      <c r="BC426" s="593">
        <v>0</v>
      </c>
      <c r="BD426" s="593">
        <v>0</v>
      </c>
      <c r="BE426" s="593">
        <v>0</v>
      </c>
      <c r="BF426" s="593">
        <v>0</v>
      </c>
      <c r="BG426" s="593">
        <v>0</v>
      </c>
      <c r="BH426" s="593">
        <v>0</v>
      </c>
      <c r="BI426" s="593">
        <v>0</v>
      </c>
      <c r="BJ426" s="593">
        <v>0</v>
      </c>
      <c r="BK426" s="593">
        <v>0</v>
      </c>
      <c r="BL426" s="593">
        <v>0</v>
      </c>
      <c r="BM426" s="593">
        <v>0</v>
      </c>
      <c r="BN426" s="593">
        <v>0</v>
      </c>
      <c r="BO426" s="593">
        <v>0</v>
      </c>
      <c r="BP426" s="593">
        <v>0</v>
      </c>
      <c r="BQ426" s="593">
        <v>0</v>
      </c>
      <c r="BR426" s="593">
        <v>0</v>
      </c>
      <c r="BS426" s="593">
        <v>0</v>
      </c>
      <c r="BT426" s="593">
        <v>0</v>
      </c>
      <c r="BU426" s="593">
        <v>0</v>
      </c>
      <c r="BV426" s="593">
        <v>0</v>
      </c>
      <c r="BW426" s="593">
        <v>0</v>
      </c>
      <c r="BX426" s="593">
        <v>0</v>
      </c>
      <c r="BY426" s="593">
        <v>0</v>
      </c>
      <c r="BZ426" s="593">
        <v>0</v>
      </c>
      <c r="CA426" s="593">
        <v>0</v>
      </c>
      <c r="CB426" s="593">
        <v>0</v>
      </c>
      <c r="CC426" s="555">
        <f t="shared" si="58"/>
        <v>0</v>
      </c>
    </row>
    <row r="427" spans="1:81" s="577" customFormat="1" ht="25.5" customHeight="1">
      <c r="A427" s="574" t="s">
        <v>6757</v>
      </c>
      <c r="B427" s="549" t="s">
        <v>41</v>
      </c>
      <c r="C427" s="550" t="s">
        <v>42</v>
      </c>
      <c r="D427" s="551">
        <v>53050</v>
      </c>
      <c r="E427" s="550" t="s">
        <v>941</v>
      </c>
      <c r="F427" s="552" t="s">
        <v>519</v>
      </c>
      <c r="G427" s="553" t="s">
        <v>520</v>
      </c>
      <c r="H427" s="593">
        <v>0</v>
      </c>
      <c r="I427" s="593">
        <v>0</v>
      </c>
      <c r="J427" s="593">
        <v>0</v>
      </c>
      <c r="K427" s="593">
        <v>0</v>
      </c>
      <c r="L427" s="593">
        <v>0</v>
      </c>
      <c r="M427" s="593">
        <v>0</v>
      </c>
      <c r="N427" s="593">
        <v>0</v>
      </c>
      <c r="O427" s="593">
        <v>0</v>
      </c>
      <c r="P427" s="593">
        <v>0</v>
      </c>
      <c r="Q427" s="593">
        <v>0</v>
      </c>
      <c r="R427" s="593">
        <v>0</v>
      </c>
      <c r="S427" s="593">
        <v>0</v>
      </c>
      <c r="T427" s="593">
        <v>0</v>
      </c>
      <c r="U427" s="593">
        <v>0</v>
      </c>
      <c r="V427" s="593">
        <v>0</v>
      </c>
      <c r="W427" s="593">
        <v>0</v>
      </c>
      <c r="X427" s="593">
        <v>0</v>
      </c>
      <c r="Y427" s="593">
        <v>0</v>
      </c>
      <c r="Z427" s="593">
        <v>0</v>
      </c>
      <c r="AA427" s="593">
        <v>0</v>
      </c>
      <c r="AB427" s="593">
        <v>0</v>
      </c>
      <c r="AC427" s="593">
        <v>0</v>
      </c>
      <c r="AD427" s="593">
        <v>0</v>
      </c>
      <c r="AE427" s="593">
        <v>0</v>
      </c>
      <c r="AF427" s="593">
        <v>0</v>
      </c>
      <c r="AG427" s="593">
        <v>0</v>
      </c>
      <c r="AH427" s="593">
        <v>0</v>
      </c>
      <c r="AI427" s="593">
        <v>0</v>
      </c>
      <c r="AJ427" s="593">
        <v>0</v>
      </c>
      <c r="AK427" s="593">
        <v>0</v>
      </c>
      <c r="AL427" s="593">
        <v>0</v>
      </c>
      <c r="AM427" s="593">
        <v>0</v>
      </c>
      <c r="AN427" s="593">
        <v>0</v>
      </c>
      <c r="AO427" s="593">
        <v>0</v>
      </c>
      <c r="AP427" s="593">
        <v>0</v>
      </c>
      <c r="AQ427" s="593">
        <v>0</v>
      </c>
      <c r="AR427" s="593">
        <v>0</v>
      </c>
      <c r="AS427" s="593">
        <v>0</v>
      </c>
      <c r="AT427" s="593">
        <v>0</v>
      </c>
      <c r="AU427" s="593">
        <v>0</v>
      </c>
      <c r="AV427" s="593">
        <v>0</v>
      </c>
      <c r="AW427" s="593">
        <v>0</v>
      </c>
      <c r="AX427" s="593">
        <v>0</v>
      </c>
      <c r="AY427" s="593">
        <v>0</v>
      </c>
      <c r="AZ427" s="593">
        <v>0</v>
      </c>
      <c r="BA427" s="593">
        <v>0</v>
      </c>
      <c r="BB427" s="593">
        <v>0</v>
      </c>
      <c r="BC427" s="593">
        <v>0</v>
      </c>
      <c r="BD427" s="593">
        <v>0</v>
      </c>
      <c r="BE427" s="593">
        <v>0</v>
      </c>
      <c r="BF427" s="593">
        <v>0</v>
      </c>
      <c r="BG427" s="593">
        <v>0</v>
      </c>
      <c r="BH427" s="593">
        <v>0</v>
      </c>
      <c r="BI427" s="593">
        <v>0</v>
      </c>
      <c r="BJ427" s="593">
        <v>0</v>
      </c>
      <c r="BK427" s="593">
        <v>0</v>
      </c>
      <c r="BL427" s="593">
        <v>0</v>
      </c>
      <c r="BM427" s="593">
        <v>0</v>
      </c>
      <c r="BN427" s="593">
        <v>0</v>
      </c>
      <c r="BO427" s="593">
        <v>0</v>
      </c>
      <c r="BP427" s="593">
        <v>0</v>
      </c>
      <c r="BQ427" s="593">
        <v>0</v>
      </c>
      <c r="BR427" s="593">
        <v>0</v>
      </c>
      <c r="BS427" s="593">
        <v>0</v>
      </c>
      <c r="BT427" s="593">
        <v>0</v>
      </c>
      <c r="BU427" s="593">
        <v>0</v>
      </c>
      <c r="BV427" s="593">
        <v>0</v>
      </c>
      <c r="BW427" s="593">
        <v>0</v>
      </c>
      <c r="BX427" s="593">
        <v>0</v>
      </c>
      <c r="BY427" s="593">
        <v>0</v>
      </c>
      <c r="BZ427" s="593">
        <v>0</v>
      </c>
      <c r="CA427" s="593">
        <v>0</v>
      </c>
      <c r="CB427" s="593">
        <v>0</v>
      </c>
      <c r="CC427" s="555">
        <f t="shared" si="58"/>
        <v>0</v>
      </c>
    </row>
    <row r="428" spans="1:81" s="577" customFormat="1" ht="25.5" customHeight="1">
      <c r="A428" s="574" t="s">
        <v>6757</v>
      </c>
      <c r="B428" s="549" t="s">
        <v>41</v>
      </c>
      <c r="C428" s="550" t="s">
        <v>42</v>
      </c>
      <c r="D428" s="551">
        <v>53050</v>
      </c>
      <c r="E428" s="550" t="s">
        <v>941</v>
      </c>
      <c r="F428" s="552" t="s">
        <v>521</v>
      </c>
      <c r="G428" s="553" t="s">
        <v>522</v>
      </c>
      <c r="H428" s="593">
        <v>0</v>
      </c>
      <c r="I428" s="593">
        <v>0</v>
      </c>
      <c r="J428" s="593">
        <v>0</v>
      </c>
      <c r="K428" s="593">
        <v>0</v>
      </c>
      <c r="L428" s="593">
        <v>0</v>
      </c>
      <c r="M428" s="593">
        <v>0</v>
      </c>
      <c r="N428" s="593">
        <v>0</v>
      </c>
      <c r="O428" s="593">
        <v>0</v>
      </c>
      <c r="P428" s="593">
        <v>0</v>
      </c>
      <c r="Q428" s="593">
        <v>0</v>
      </c>
      <c r="R428" s="593">
        <v>0</v>
      </c>
      <c r="S428" s="593">
        <v>0</v>
      </c>
      <c r="T428" s="593">
        <v>0</v>
      </c>
      <c r="U428" s="593">
        <v>0</v>
      </c>
      <c r="V428" s="593">
        <v>0</v>
      </c>
      <c r="W428" s="593">
        <v>0</v>
      </c>
      <c r="X428" s="593">
        <v>0</v>
      </c>
      <c r="Y428" s="593">
        <v>0</v>
      </c>
      <c r="Z428" s="593">
        <v>0</v>
      </c>
      <c r="AA428" s="593">
        <v>0</v>
      </c>
      <c r="AB428" s="593">
        <v>0</v>
      </c>
      <c r="AC428" s="593">
        <v>0</v>
      </c>
      <c r="AD428" s="593">
        <v>0</v>
      </c>
      <c r="AE428" s="593">
        <v>0</v>
      </c>
      <c r="AF428" s="593">
        <v>0</v>
      </c>
      <c r="AG428" s="593">
        <v>0</v>
      </c>
      <c r="AH428" s="593">
        <v>0</v>
      </c>
      <c r="AI428" s="593">
        <v>0</v>
      </c>
      <c r="AJ428" s="593">
        <v>0</v>
      </c>
      <c r="AK428" s="593">
        <v>0</v>
      </c>
      <c r="AL428" s="593">
        <v>0</v>
      </c>
      <c r="AM428" s="593">
        <v>0</v>
      </c>
      <c r="AN428" s="593">
        <v>0</v>
      </c>
      <c r="AO428" s="593">
        <v>0</v>
      </c>
      <c r="AP428" s="593">
        <v>0</v>
      </c>
      <c r="AQ428" s="593">
        <v>0</v>
      </c>
      <c r="AR428" s="593">
        <v>0</v>
      </c>
      <c r="AS428" s="593">
        <v>0</v>
      </c>
      <c r="AT428" s="593">
        <v>0</v>
      </c>
      <c r="AU428" s="593">
        <v>0</v>
      </c>
      <c r="AV428" s="593">
        <v>0</v>
      </c>
      <c r="AW428" s="593">
        <v>0</v>
      </c>
      <c r="AX428" s="593">
        <v>0</v>
      </c>
      <c r="AY428" s="593">
        <v>0</v>
      </c>
      <c r="AZ428" s="593">
        <v>0</v>
      </c>
      <c r="BA428" s="593">
        <v>0</v>
      </c>
      <c r="BB428" s="593">
        <v>0</v>
      </c>
      <c r="BC428" s="593">
        <v>0</v>
      </c>
      <c r="BD428" s="593">
        <v>0</v>
      </c>
      <c r="BE428" s="593">
        <v>0</v>
      </c>
      <c r="BF428" s="593">
        <v>0</v>
      </c>
      <c r="BG428" s="593">
        <v>0</v>
      </c>
      <c r="BH428" s="593">
        <v>0</v>
      </c>
      <c r="BI428" s="593">
        <v>0</v>
      </c>
      <c r="BJ428" s="593">
        <v>0</v>
      </c>
      <c r="BK428" s="593">
        <v>0</v>
      </c>
      <c r="BL428" s="593">
        <v>0</v>
      </c>
      <c r="BM428" s="593">
        <v>0</v>
      </c>
      <c r="BN428" s="593">
        <v>0</v>
      </c>
      <c r="BO428" s="593">
        <v>0</v>
      </c>
      <c r="BP428" s="593">
        <v>0</v>
      </c>
      <c r="BQ428" s="593">
        <v>0</v>
      </c>
      <c r="BR428" s="593">
        <v>0</v>
      </c>
      <c r="BS428" s="593">
        <v>0</v>
      </c>
      <c r="BT428" s="593">
        <v>0</v>
      </c>
      <c r="BU428" s="593">
        <v>0</v>
      </c>
      <c r="BV428" s="593">
        <v>0</v>
      </c>
      <c r="BW428" s="593">
        <v>0</v>
      </c>
      <c r="BX428" s="593">
        <v>0</v>
      </c>
      <c r="BY428" s="593">
        <v>0</v>
      </c>
      <c r="BZ428" s="593">
        <v>0</v>
      </c>
      <c r="CA428" s="593">
        <v>0</v>
      </c>
      <c r="CB428" s="593">
        <v>0</v>
      </c>
      <c r="CC428" s="555">
        <f t="shared" si="58"/>
        <v>0</v>
      </c>
    </row>
    <row r="429" spans="1:81" s="577" customFormat="1" ht="25.5" customHeight="1">
      <c r="A429" s="574" t="s">
        <v>6757</v>
      </c>
      <c r="B429" s="549" t="s">
        <v>41</v>
      </c>
      <c r="C429" s="550" t="s">
        <v>42</v>
      </c>
      <c r="D429" s="551">
        <v>53050</v>
      </c>
      <c r="E429" s="550" t="s">
        <v>941</v>
      </c>
      <c r="F429" s="552" t="s">
        <v>523</v>
      </c>
      <c r="G429" s="553" t="s">
        <v>524</v>
      </c>
      <c r="H429" s="593">
        <v>0</v>
      </c>
      <c r="I429" s="593">
        <v>0</v>
      </c>
      <c r="J429" s="593">
        <v>0</v>
      </c>
      <c r="K429" s="593">
        <v>0</v>
      </c>
      <c r="L429" s="593">
        <v>0</v>
      </c>
      <c r="M429" s="593">
        <v>0</v>
      </c>
      <c r="N429" s="593">
        <v>0</v>
      </c>
      <c r="O429" s="593">
        <v>0</v>
      </c>
      <c r="P429" s="593">
        <v>0</v>
      </c>
      <c r="Q429" s="593">
        <v>0</v>
      </c>
      <c r="R429" s="593">
        <v>0</v>
      </c>
      <c r="S429" s="593">
        <v>0</v>
      </c>
      <c r="T429" s="593">
        <v>0</v>
      </c>
      <c r="U429" s="593">
        <v>0</v>
      </c>
      <c r="V429" s="593">
        <v>0</v>
      </c>
      <c r="W429" s="593">
        <v>0</v>
      </c>
      <c r="X429" s="593">
        <v>0</v>
      </c>
      <c r="Y429" s="593">
        <v>0</v>
      </c>
      <c r="Z429" s="593">
        <v>0</v>
      </c>
      <c r="AA429" s="593">
        <v>0</v>
      </c>
      <c r="AB429" s="593">
        <v>0</v>
      </c>
      <c r="AC429" s="593">
        <v>0</v>
      </c>
      <c r="AD429" s="593">
        <v>0</v>
      </c>
      <c r="AE429" s="593">
        <v>0</v>
      </c>
      <c r="AF429" s="593">
        <v>0</v>
      </c>
      <c r="AG429" s="593">
        <v>0</v>
      </c>
      <c r="AH429" s="593">
        <v>0</v>
      </c>
      <c r="AI429" s="593">
        <v>0</v>
      </c>
      <c r="AJ429" s="593">
        <v>0</v>
      </c>
      <c r="AK429" s="593">
        <v>0</v>
      </c>
      <c r="AL429" s="593">
        <v>0</v>
      </c>
      <c r="AM429" s="593">
        <v>0</v>
      </c>
      <c r="AN429" s="593">
        <v>0</v>
      </c>
      <c r="AO429" s="593">
        <v>0</v>
      </c>
      <c r="AP429" s="593">
        <v>0</v>
      </c>
      <c r="AQ429" s="593">
        <v>0</v>
      </c>
      <c r="AR429" s="593">
        <v>0</v>
      </c>
      <c r="AS429" s="593">
        <v>0</v>
      </c>
      <c r="AT429" s="593">
        <v>0</v>
      </c>
      <c r="AU429" s="593">
        <v>0</v>
      </c>
      <c r="AV429" s="593">
        <v>0</v>
      </c>
      <c r="AW429" s="593">
        <v>0</v>
      </c>
      <c r="AX429" s="593">
        <v>0</v>
      </c>
      <c r="AY429" s="593">
        <v>0</v>
      </c>
      <c r="AZ429" s="593">
        <v>0</v>
      </c>
      <c r="BA429" s="593">
        <v>0</v>
      </c>
      <c r="BB429" s="593">
        <v>0</v>
      </c>
      <c r="BC429" s="593">
        <v>0</v>
      </c>
      <c r="BD429" s="593">
        <v>0</v>
      </c>
      <c r="BE429" s="593">
        <v>0</v>
      </c>
      <c r="BF429" s="593">
        <v>0</v>
      </c>
      <c r="BG429" s="593">
        <v>0</v>
      </c>
      <c r="BH429" s="593">
        <v>0</v>
      </c>
      <c r="BI429" s="593">
        <v>0</v>
      </c>
      <c r="BJ429" s="593">
        <v>0</v>
      </c>
      <c r="BK429" s="593">
        <v>0</v>
      </c>
      <c r="BL429" s="593">
        <v>0</v>
      </c>
      <c r="BM429" s="593">
        <v>0</v>
      </c>
      <c r="BN429" s="593">
        <v>0</v>
      </c>
      <c r="BO429" s="593">
        <v>0</v>
      </c>
      <c r="BP429" s="593">
        <v>0</v>
      </c>
      <c r="BQ429" s="593">
        <v>0</v>
      </c>
      <c r="BR429" s="593">
        <v>0</v>
      </c>
      <c r="BS429" s="593">
        <v>0</v>
      </c>
      <c r="BT429" s="593">
        <v>0</v>
      </c>
      <c r="BU429" s="593">
        <v>0</v>
      </c>
      <c r="BV429" s="593">
        <v>0</v>
      </c>
      <c r="BW429" s="593">
        <v>0</v>
      </c>
      <c r="BX429" s="593">
        <v>0</v>
      </c>
      <c r="BY429" s="593">
        <v>0</v>
      </c>
      <c r="BZ429" s="593">
        <v>0</v>
      </c>
      <c r="CA429" s="593">
        <v>0</v>
      </c>
      <c r="CB429" s="593">
        <v>0</v>
      </c>
      <c r="CC429" s="555">
        <f t="shared" si="58"/>
        <v>0</v>
      </c>
    </row>
    <row r="430" spans="1:81" s="577" customFormat="1" ht="25.5" customHeight="1">
      <c r="A430" s="574" t="s">
        <v>6757</v>
      </c>
      <c r="B430" s="549" t="s">
        <v>41</v>
      </c>
      <c r="C430" s="550" t="s">
        <v>42</v>
      </c>
      <c r="D430" s="551">
        <v>53050</v>
      </c>
      <c r="E430" s="550" t="s">
        <v>941</v>
      </c>
      <c r="F430" s="552" t="s">
        <v>525</v>
      </c>
      <c r="G430" s="553" t="s">
        <v>526</v>
      </c>
      <c r="H430" s="593">
        <v>0</v>
      </c>
      <c r="I430" s="593">
        <v>0</v>
      </c>
      <c r="J430" s="593">
        <v>0</v>
      </c>
      <c r="K430" s="593">
        <v>0</v>
      </c>
      <c r="L430" s="593">
        <v>0</v>
      </c>
      <c r="M430" s="593">
        <v>0</v>
      </c>
      <c r="N430" s="593">
        <v>0</v>
      </c>
      <c r="O430" s="593">
        <v>0</v>
      </c>
      <c r="P430" s="593">
        <v>0</v>
      </c>
      <c r="Q430" s="593">
        <v>0</v>
      </c>
      <c r="R430" s="593">
        <v>0</v>
      </c>
      <c r="S430" s="593">
        <v>0</v>
      </c>
      <c r="T430" s="593">
        <v>0</v>
      </c>
      <c r="U430" s="593">
        <v>0</v>
      </c>
      <c r="V430" s="593">
        <v>0</v>
      </c>
      <c r="W430" s="593">
        <v>0</v>
      </c>
      <c r="X430" s="593">
        <v>0</v>
      </c>
      <c r="Y430" s="593">
        <v>0</v>
      </c>
      <c r="Z430" s="593">
        <v>0</v>
      </c>
      <c r="AA430" s="593">
        <v>0</v>
      </c>
      <c r="AB430" s="593">
        <v>0</v>
      </c>
      <c r="AC430" s="593">
        <v>0</v>
      </c>
      <c r="AD430" s="593">
        <v>0</v>
      </c>
      <c r="AE430" s="593">
        <v>0</v>
      </c>
      <c r="AF430" s="593">
        <v>0</v>
      </c>
      <c r="AG430" s="593">
        <v>0</v>
      </c>
      <c r="AH430" s="593">
        <v>0</v>
      </c>
      <c r="AI430" s="593">
        <v>0</v>
      </c>
      <c r="AJ430" s="593">
        <v>0</v>
      </c>
      <c r="AK430" s="593">
        <v>0</v>
      </c>
      <c r="AL430" s="593">
        <v>0</v>
      </c>
      <c r="AM430" s="593">
        <v>0</v>
      </c>
      <c r="AN430" s="593">
        <v>0</v>
      </c>
      <c r="AO430" s="593">
        <v>0</v>
      </c>
      <c r="AP430" s="593">
        <v>0</v>
      </c>
      <c r="AQ430" s="593">
        <v>0</v>
      </c>
      <c r="AR430" s="593">
        <v>0</v>
      </c>
      <c r="AS430" s="593">
        <v>0</v>
      </c>
      <c r="AT430" s="593">
        <v>0</v>
      </c>
      <c r="AU430" s="593">
        <v>0</v>
      </c>
      <c r="AV430" s="593">
        <v>0</v>
      </c>
      <c r="AW430" s="593">
        <v>0</v>
      </c>
      <c r="AX430" s="593">
        <v>0</v>
      </c>
      <c r="AY430" s="593">
        <v>0</v>
      </c>
      <c r="AZ430" s="593">
        <v>0</v>
      </c>
      <c r="BA430" s="593">
        <v>0</v>
      </c>
      <c r="BB430" s="593">
        <v>0</v>
      </c>
      <c r="BC430" s="593">
        <v>0</v>
      </c>
      <c r="BD430" s="593">
        <v>0</v>
      </c>
      <c r="BE430" s="593">
        <v>0</v>
      </c>
      <c r="BF430" s="593">
        <v>0</v>
      </c>
      <c r="BG430" s="593">
        <v>0</v>
      </c>
      <c r="BH430" s="593">
        <v>0</v>
      </c>
      <c r="BI430" s="593">
        <v>0</v>
      </c>
      <c r="BJ430" s="593">
        <v>0</v>
      </c>
      <c r="BK430" s="593">
        <v>0</v>
      </c>
      <c r="BL430" s="593">
        <v>0</v>
      </c>
      <c r="BM430" s="593">
        <v>0</v>
      </c>
      <c r="BN430" s="593">
        <v>0</v>
      </c>
      <c r="BO430" s="593">
        <v>0</v>
      </c>
      <c r="BP430" s="593">
        <v>0</v>
      </c>
      <c r="BQ430" s="593">
        <v>0</v>
      </c>
      <c r="BR430" s="593">
        <v>0</v>
      </c>
      <c r="BS430" s="593">
        <v>0</v>
      </c>
      <c r="BT430" s="593">
        <v>0</v>
      </c>
      <c r="BU430" s="593">
        <v>0</v>
      </c>
      <c r="BV430" s="593">
        <v>0</v>
      </c>
      <c r="BW430" s="593">
        <v>0</v>
      </c>
      <c r="BX430" s="593">
        <v>0</v>
      </c>
      <c r="BY430" s="593">
        <v>0</v>
      </c>
      <c r="BZ430" s="593">
        <v>0</v>
      </c>
      <c r="CA430" s="593">
        <v>0</v>
      </c>
      <c r="CB430" s="593">
        <v>0</v>
      </c>
      <c r="CC430" s="555">
        <f t="shared" si="58"/>
        <v>0</v>
      </c>
    </row>
    <row r="431" spans="1:81" s="577" customFormat="1" ht="25.5" customHeight="1">
      <c r="A431" s="574" t="s">
        <v>6757</v>
      </c>
      <c r="B431" s="549" t="s">
        <v>41</v>
      </c>
      <c r="C431" s="550" t="s">
        <v>42</v>
      </c>
      <c r="D431" s="551">
        <v>53050</v>
      </c>
      <c r="E431" s="550" t="s">
        <v>941</v>
      </c>
      <c r="F431" s="552" t="s">
        <v>527</v>
      </c>
      <c r="G431" s="553" t="s">
        <v>528</v>
      </c>
      <c r="H431" s="554">
        <v>3</v>
      </c>
      <c r="I431" s="554">
        <v>0</v>
      </c>
      <c r="J431" s="554">
        <v>0</v>
      </c>
      <c r="K431" s="554">
        <v>0</v>
      </c>
      <c r="L431" s="554">
        <v>0</v>
      </c>
      <c r="M431" s="554">
        <v>0</v>
      </c>
      <c r="N431" s="554">
        <v>0</v>
      </c>
      <c r="O431" s="554">
        <v>0</v>
      </c>
      <c r="P431" s="554">
        <v>0</v>
      </c>
      <c r="Q431" s="554">
        <v>0</v>
      </c>
      <c r="R431" s="554">
        <v>0</v>
      </c>
      <c r="S431" s="554">
        <v>2</v>
      </c>
      <c r="T431" s="554">
        <v>0</v>
      </c>
      <c r="U431" s="554">
        <v>0</v>
      </c>
      <c r="V431" s="554">
        <v>0</v>
      </c>
      <c r="W431" s="554">
        <v>0</v>
      </c>
      <c r="X431" s="554">
        <v>0</v>
      </c>
      <c r="Y431" s="554">
        <v>0</v>
      </c>
      <c r="Z431" s="554">
        <v>0</v>
      </c>
      <c r="AA431" s="554">
        <v>0</v>
      </c>
      <c r="AB431" s="554">
        <v>0</v>
      </c>
      <c r="AC431" s="554">
        <v>0</v>
      </c>
      <c r="AD431" s="554">
        <v>0</v>
      </c>
      <c r="AE431" s="554">
        <v>0</v>
      </c>
      <c r="AF431" s="554">
        <v>0</v>
      </c>
      <c r="AG431" s="554">
        <v>0</v>
      </c>
      <c r="AH431" s="554">
        <v>0</v>
      </c>
      <c r="AI431" s="554">
        <v>0</v>
      </c>
      <c r="AJ431" s="554">
        <v>0</v>
      </c>
      <c r="AK431" s="554">
        <v>0</v>
      </c>
      <c r="AL431" s="554">
        <v>0</v>
      </c>
      <c r="AM431" s="554">
        <v>0</v>
      </c>
      <c r="AN431" s="554">
        <v>0</v>
      </c>
      <c r="AO431" s="554">
        <v>0</v>
      </c>
      <c r="AP431" s="554">
        <v>0</v>
      </c>
      <c r="AQ431" s="554">
        <v>0</v>
      </c>
      <c r="AR431" s="554">
        <v>0</v>
      </c>
      <c r="AS431" s="554">
        <v>0</v>
      </c>
      <c r="AT431" s="554">
        <v>0</v>
      </c>
      <c r="AU431" s="554">
        <v>21</v>
      </c>
      <c r="AV431" s="554">
        <v>14.01</v>
      </c>
      <c r="AW431" s="554">
        <v>0</v>
      </c>
      <c r="AX431" s="554">
        <v>0</v>
      </c>
      <c r="AY431" s="554">
        <v>0</v>
      </c>
      <c r="AZ431" s="554">
        <v>0</v>
      </c>
      <c r="BA431" s="554">
        <v>0</v>
      </c>
      <c r="BB431" s="554">
        <v>0</v>
      </c>
      <c r="BC431" s="554">
        <v>0</v>
      </c>
      <c r="BD431" s="554">
        <v>0</v>
      </c>
      <c r="BE431" s="554">
        <v>0</v>
      </c>
      <c r="BF431" s="554">
        <v>0</v>
      </c>
      <c r="BG431" s="554">
        <v>0</v>
      </c>
      <c r="BH431" s="554">
        <v>12</v>
      </c>
      <c r="BI431" s="554">
        <v>0</v>
      </c>
      <c r="BJ431" s="554">
        <v>6</v>
      </c>
      <c r="BK431" s="554">
        <v>0</v>
      </c>
      <c r="BL431" s="554">
        <v>0</v>
      </c>
      <c r="BM431" s="554">
        <v>0</v>
      </c>
      <c r="BN431" s="554">
        <v>0</v>
      </c>
      <c r="BO431" s="554">
        <v>0</v>
      </c>
      <c r="BP431" s="554">
        <v>0</v>
      </c>
      <c r="BQ431" s="554">
        <v>0</v>
      </c>
      <c r="BR431" s="554">
        <v>0</v>
      </c>
      <c r="BS431" s="554">
        <v>0</v>
      </c>
      <c r="BT431" s="554">
        <v>0</v>
      </c>
      <c r="BU431" s="554">
        <v>0</v>
      </c>
      <c r="BV431" s="554">
        <v>5</v>
      </c>
      <c r="BW431" s="554">
        <v>0</v>
      </c>
      <c r="BX431" s="554">
        <v>0</v>
      </c>
      <c r="BY431" s="554">
        <v>0</v>
      </c>
      <c r="BZ431" s="554">
        <v>0</v>
      </c>
      <c r="CA431" s="554">
        <v>0</v>
      </c>
      <c r="CB431" s="554">
        <v>0</v>
      </c>
      <c r="CC431" s="555">
        <f t="shared" si="58"/>
        <v>63.01</v>
      </c>
    </row>
    <row r="432" spans="1:81" s="577" customFormat="1" ht="25.5" customHeight="1">
      <c r="A432" s="574" t="s">
        <v>6757</v>
      </c>
      <c r="B432" s="549" t="s">
        <v>41</v>
      </c>
      <c r="C432" s="550" t="s">
        <v>42</v>
      </c>
      <c r="D432" s="551">
        <v>53050</v>
      </c>
      <c r="E432" s="550" t="s">
        <v>941</v>
      </c>
      <c r="F432" s="552" t="s">
        <v>529</v>
      </c>
      <c r="G432" s="553" t="s">
        <v>530</v>
      </c>
      <c r="H432" s="554">
        <v>3</v>
      </c>
      <c r="I432" s="554">
        <v>0</v>
      </c>
      <c r="J432" s="554">
        <v>0</v>
      </c>
      <c r="K432" s="554">
        <v>0</v>
      </c>
      <c r="L432" s="554">
        <v>0</v>
      </c>
      <c r="M432" s="554">
        <v>0</v>
      </c>
      <c r="N432" s="554">
        <v>0</v>
      </c>
      <c r="O432" s="554">
        <v>1</v>
      </c>
      <c r="P432" s="554">
        <v>0</v>
      </c>
      <c r="Q432" s="554">
        <v>0</v>
      </c>
      <c r="R432" s="554">
        <v>0</v>
      </c>
      <c r="S432" s="554">
        <v>0</v>
      </c>
      <c r="T432" s="554">
        <v>0</v>
      </c>
      <c r="U432" s="554">
        <v>0</v>
      </c>
      <c r="V432" s="554">
        <v>0</v>
      </c>
      <c r="W432" s="554">
        <v>0</v>
      </c>
      <c r="X432" s="554">
        <v>0</v>
      </c>
      <c r="Y432" s="554">
        <v>0</v>
      </c>
      <c r="Z432" s="554">
        <v>0</v>
      </c>
      <c r="AA432" s="554">
        <v>0</v>
      </c>
      <c r="AB432" s="554">
        <v>0</v>
      </c>
      <c r="AC432" s="554">
        <v>0</v>
      </c>
      <c r="AD432" s="554">
        <v>0</v>
      </c>
      <c r="AE432" s="554">
        <v>0</v>
      </c>
      <c r="AF432" s="554">
        <v>0</v>
      </c>
      <c r="AG432" s="554">
        <v>0</v>
      </c>
      <c r="AH432" s="554">
        <v>0</v>
      </c>
      <c r="AI432" s="554">
        <v>0</v>
      </c>
      <c r="AJ432" s="554">
        <v>0</v>
      </c>
      <c r="AK432" s="554">
        <v>0</v>
      </c>
      <c r="AL432" s="554">
        <v>0</v>
      </c>
      <c r="AM432" s="554">
        <v>0</v>
      </c>
      <c r="AN432" s="554">
        <v>0</v>
      </c>
      <c r="AO432" s="554">
        <v>0</v>
      </c>
      <c r="AP432" s="554">
        <v>0</v>
      </c>
      <c r="AQ432" s="554">
        <v>0</v>
      </c>
      <c r="AR432" s="554">
        <v>0</v>
      </c>
      <c r="AS432" s="554">
        <v>0</v>
      </c>
      <c r="AT432" s="554">
        <v>0</v>
      </c>
      <c r="AU432" s="554">
        <v>0</v>
      </c>
      <c r="AV432" s="554">
        <v>2</v>
      </c>
      <c r="AW432" s="554">
        <v>0</v>
      </c>
      <c r="AX432" s="554">
        <v>0</v>
      </c>
      <c r="AY432" s="554">
        <v>0</v>
      </c>
      <c r="AZ432" s="554">
        <v>2</v>
      </c>
      <c r="BA432" s="554">
        <v>0</v>
      </c>
      <c r="BB432" s="554">
        <v>0</v>
      </c>
      <c r="BC432" s="554">
        <v>0</v>
      </c>
      <c r="BD432" s="554">
        <v>1</v>
      </c>
      <c r="BE432" s="554">
        <v>0</v>
      </c>
      <c r="BF432" s="554">
        <v>0</v>
      </c>
      <c r="BG432" s="554">
        <v>0</v>
      </c>
      <c r="BH432" s="554">
        <v>0</v>
      </c>
      <c r="BI432" s="554">
        <v>0</v>
      </c>
      <c r="BJ432" s="554">
        <v>1</v>
      </c>
      <c r="BK432" s="554">
        <v>0</v>
      </c>
      <c r="BL432" s="554">
        <v>0</v>
      </c>
      <c r="BM432" s="554">
        <v>0</v>
      </c>
      <c r="BN432" s="554">
        <v>0</v>
      </c>
      <c r="BO432" s="554">
        <v>0</v>
      </c>
      <c r="BP432" s="554">
        <v>0</v>
      </c>
      <c r="BQ432" s="554">
        <v>0</v>
      </c>
      <c r="BR432" s="554">
        <v>0</v>
      </c>
      <c r="BS432" s="554">
        <v>0</v>
      </c>
      <c r="BT432" s="554">
        <v>0</v>
      </c>
      <c r="BU432" s="554">
        <v>0</v>
      </c>
      <c r="BV432" s="554">
        <v>0</v>
      </c>
      <c r="BW432" s="554">
        <v>0</v>
      </c>
      <c r="BX432" s="554">
        <v>0</v>
      </c>
      <c r="BY432" s="554">
        <v>0</v>
      </c>
      <c r="BZ432" s="554">
        <v>5</v>
      </c>
      <c r="CA432" s="554">
        <v>0</v>
      </c>
      <c r="CB432" s="554">
        <v>0</v>
      </c>
      <c r="CC432" s="555">
        <f t="shared" si="58"/>
        <v>15</v>
      </c>
    </row>
    <row r="433" spans="1:81" s="577" customFormat="1" ht="25.5" customHeight="1">
      <c r="A433" s="574" t="s">
        <v>6757</v>
      </c>
      <c r="B433" s="549" t="s">
        <v>41</v>
      </c>
      <c r="C433" s="550" t="s">
        <v>42</v>
      </c>
      <c r="D433" s="551">
        <v>53050</v>
      </c>
      <c r="E433" s="550" t="s">
        <v>941</v>
      </c>
      <c r="F433" s="552" t="s">
        <v>531</v>
      </c>
      <c r="G433" s="553" t="s">
        <v>532</v>
      </c>
      <c r="H433" s="554">
        <v>0</v>
      </c>
      <c r="I433" s="554">
        <v>0</v>
      </c>
      <c r="J433" s="554">
        <v>0</v>
      </c>
      <c r="K433" s="554">
        <v>0</v>
      </c>
      <c r="L433" s="554">
        <v>0</v>
      </c>
      <c r="M433" s="554">
        <v>0</v>
      </c>
      <c r="N433" s="554">
        <v>0</v>
      </c>
      <c r="O433" s="554">
        <v>0</v>
      </c>
      <c r="P433" s="554">
        <v>0</v>
      </c>
      <c r="Q433" s="554">
        <v>0</v>
      </c>
      <c r="R433" s="554">
        <v>0</v>
      </c>
      <c r="S433" s="554">
        <v>0</v>
      </c>
      <c r="T433" s="554">
        <v>0</v>
      </c>
      <c r="U433" s="554">
        <v>0</v>
      </c>
      <c r="V433" s="554">
        <v>0</v>
      </c>
      <c r="W433" s="554">
        <v>0</v>
      </c>
      <c r="X433" s="554">
        <v>0</v>
      </c>
      <c r="Y433" s="554">
        <v>0</v>
      </c>
      <c r="Z433" s="554">
        <v>0</v>
      </c>
      <c r="AA433" s="554">
        <v>0</v>
      </c>
      <c r="AB433" s="554">
        <v>0</v>
      </c>
      <c r="AC433" s="554">
        <v>0</v>
      </c>
      <c r="AD433" s="554">
        <v>0</v>
      </c>
      <c r="AE433" s="554">
        <v>0</v>
      </c>
      <c r="AF433" s="554">
        <v>0</v>
      </c>
      <c r="AG433" s="554">
        <v>0</v>
      </c>
      <c r="AH433" s="554">
        <v>0</v>
      </c>
      <c r="AI433" s="554">
        <v>0</v>
      </c>
      <c r="AJ433" s="554">
        <v>0</v>
      </c>
      <c r="AK433" s="554">
        <v>0</v>
      </c>
      <c r="AL433" s="554">
        <v>0</v>
      </c>
      <c r="AM433" s="554">
        <v>0</v>
      </c>
      <c r="AN433" s="554">
        <v>0</v>
      </c>
      <c r="AO433" s="554">
        <v>0</v>
      </c>
      <c r="AP433" s="554">
        <v>0</v>
      </c>
      <c r="AQ433" s="554">
        <v>0</v>
      </c>
      <c r="AR433" s="554">
        <v>0</v>
      </c>
      <c r="AS433" s="554">
        <v>0</v>
      </c>
      <c r="AT433" s="554">
        <v>0</v>
      </c>
      <c r="AU433" s="554">
        <v>1634.43</v>
      </c>
      <c r="AV433" s="554">
        <v>0</v>
      </c>
      <c r="AW433" s="554">
        <v>0</v>
      </c>
      <c r="AX433" s="554">
        <v>0</v>
      </c>
      <c r="AY433" s="554">
        <v>0</v>
      </c>
      <c r="AZ433" s="554">
        <v>0</v>
      </c>
      <c r="BA433" s="554">
        <v>0</v>
      </c>
      <c r="BB433" s="554">
        <v>0</v>
      </c>
      <c r="BC433" s="554">
        <v>0</v>
      </c>
      <c r="BD433" s="554">
        <v>0</v>
      </c>
      <c r="BE433" s="554">
        <v>0</v>
      </c>
      <c r="BF433" s="554">
        <v>0</v>
      </c>
      <c r="BG433" s="554">
        <v>0</v>
      </c>
      <c r="BH433" s="554">
        <v>0</v>
      </c>
      <c r="BI433" s="554">
        <v>0</v>
      </c>
      <c r="BJ433" s="554">
        <v>1</v>
      </c>
      <c r="BK433" s="554">
        <v>0</v>
      </c>
      <c r="BL433" s="554">
        <v>0</v>
      </c>
      <c r="BM433" s="554">
        <v>0</v>
      </c>
      <c r="BN433" s="554">
        <v>0</v>
      </c>
      <c r="BO433" s="554">
        <v>0</v>
      </c>
      <c r="BP433" s="554">
        <v>0</v>
      </c>
      <c r="BQ433" s="554">
        <v>0</v>
      </c>
      <c r="BR433" s="554">
        <v>0</v>
      </c>
      <c r="BS433" s="554">
        <v>0</v>
      </c>
      <c r="BT433" s="554">
        <v>0</v>
      </c>
      <c r="BU433" s="554">
        <v>0</v>
      </c>
      <c r="BV433" s="554">
        <v>2</v>
      </c>
      <c r="BW433" s="554">
        <v>0</v>
      </c>
      <c r="BX433" s="554">
        <v>0</v>
      </c>
      <c r="BY433" s="554">
        <v>0</v>
      </c>
      <c r="BZ433" s="554">
        <v>0</v>
      </c>
      <c r="CA433" s="554">
        <v>0</v>
      </c>
      <c r="CB433" s="554">
        <v>0</v>
      </c>
      <c r="CC433" s="555">
        <f t="shared" si="58"/>
        <v>1637.43</v>
      </c>
    </row>
    <row r="434" spans="1:81" s="577" customFormat="1" ht="25.5" customHeight="1">
      <c r="A434" s="574" t="s">
        <v>6757</v>
      </c>
      <c r="B434" s="549" t="s">
        <v>41</v>
      </c>
      <c r="C434" s="550" t="s">
        <v>42</v>
      </c>
      <c r="D434" s="551">
        <v>53050</v>
      </c>
      <c r="E434" s="550" t="s">
        <v>941</v>
      </c>
      <c r="F434" s="552" t="s">
        <v>533</v>
      </c>
      <c r="G434" s="553" t="s">
        <v>534</v>
      </c>
      <c r="H434" s="554">
        <v>0</v>
      </c>
      <c r="I434" s="554">
        <v>0</v>
      </c>
      <c r="J434" s="554">
        <v>0</v>
      </c>
      <c r="K434" s="554">
        <v>0</v>
      </c>
      <c r="L434" s="554">
        <v>0</v>
      </c>
      <c r="M434" s="554">
        <v>0</v>
      </c>
      <c r="N434" s="554">
        <v>0</v>
      </c>
      <c r="O434" s="554">
        <v>0</v>
      </c>
      <c r="P434" s="554">
        <v>0</v>
      </c>
      <c r="Q434" s="554">
        <v>0</v>
      </c>
      <c r="R434" s="554">
        <v>0</v>
      </c>
      <c r="S434" s="554">
        <v>2</v>
      </c>
      <c r="T434" s="554">
        <v>0</v>
      </c>
      <c r="U434" s="554">
        <v>1</v>
      </c>
      <c r="V434" s="554">
        <v>0</v>
      </c>
      <c r="W434" s="554">
        <v>0</v>
      </c>
      <c r="X434" s="554">
        <v>0</v>
      </c>
      <c r="Y434" s="554">
        <v>0</v>
      </c>
      <c r="Z434" s="554">
        <v>0</v>
      </c>
      <c r="AA434" s="554">
        <v>0</v>
      </c>
      <c r="AB434" s="554">
        <v>0</v>
      </c>
      <c r="AC434" s="554">
        <v>0</v>
      </c>
      <c r="AD434" s="554">
        <v>0</v>
      </c>
      <c r="AE434" s="554">
        <v>0</v>
      </c>
      <c r="AF434" s="554">
        <v>0</v>
      </c>
      <c r="AG434" s="554">
        <v>0</v>
      </c>
      <c r="AH434" s="554">
        <v>0</v>
      </c>
      <c r="AI434" s="554">
        <v>0</v>
      </c>
      <c r="AJ434" s="554">
        <v>0</v>
      </c>
      <c r="AK434" s="554">
        <v>0</v>
      </c>
      <c r="AL434" s="554">
        <v>0</v>
      </c>
      <c r="AM434" s="554">
        <v>0</v>
      </c>
      <c r="AN434" s="554">
        <v>0</v>
      </c>
      <c r="AO434" s="554">
        <v>0</v>
      </c>
      <c r="AP434" s="554">
        <v>0</v>
      </c>
      <c r="AQ434" s="554">
        <v>0</v>
      </c>
      <c r="AR434" s="554">
        <v>0</v>
      </c>
      <c r="AS434" s="554">
        <v>0</v>
      </c>
      <c r="AT434" s="554">
        <v>0</v>
      </c>
      <c r="AU434" s="554">
        <v>36</v>
      </c>
      <c r="AV434" s="554">
        <v>3828.48</v>
      </c>
      <c r="AW434" s="554">
        <v>0</v>
      </c>
      <c r="AX434" s="554">
        <v>0</v>
      </c>
      <c r="AY434" s="554">
        <v>0</v>
      </c>
      <c r="AZ434" s="554">
        <v>4</v>
      </c>
      <c r="BA434" s="554">
        <v>0</v>
      </c>
      <c r="BB434" s="554">
        <v>0</v>
      </c>
      <c r="BC434" s="554">
        <v>1</v>
      </c>
      <c r="BD434" s="554">
        <v>0</v>
      </c>
      <c r="BE434" s="554">
        <v>0</v>
      </c>
      <c r="BF434" s="554">
        <v>0</v>
      </c>
      <c r="BG434" s="554">
        <v>0</v>
      </c>
      <c r="BH434" s="554">
        <v>3</v>
      </c>
      <c r="BI434" s="554">
        <v>0</v>
      </c>
      <c r="BJ434" s="554">
        <v>0</v>
      </c>
      <c r="BK434" s="554">
        <v>0</v>
      </c>
      <c r="BL434" s="554">
        <v>0</v>
      </c>
      <c r="BM434" s="554">
        <v>0</v>
      </c>
      <c r="BN434" s="554">
        <v>0</v>
      </c>
      <c r="BO434" s="554">
        <v>0</v>
      </c>
      <c r="BP434" s="554">
        <v>0</v>
      </c>
      <c r="BQ434" s="554">
        <v>0</v>
      </c>
      <c r="BR434" s="554">
        <v>0</v>
      </c>
      <c r="BS434" s="554">
        <v>0</v>
      </c>
      <c r="BT434" s="554">
        <v>0</v>
      </c>
      <c r="BU434" s="554">
        <v>0</v>
      </c>
      <c r="BV434" s="554">
        <v>1</v>
      </c>
      <c r="BW434" s="554">
        <v>0</v>
      </c>
      <c r="BX434" s="554">
        <v>0</v>
      </c>
      <c r="BY434" s="554">
        <v>0</v>
      </c>
      <c r="BZ434" s="554">
        <v>0</v>
      </c>
      <c r="CA434" s="554">
        <v>0</v>
      </c>
      <c r="CB434" s="554">
        <v>0</v>
      </c>
      <c r="CC434" s="555">
        <f t="shared" si="58"/>
        <v>3876.48</v>
      </c>
    </row>
    <row r="435" spans="1:81" s="577" customFormat="1" ht="25.5" customHeight="1">
      <c r="A435" s="574" t="s">
        <v>6757</v>
      </c>
      <c r="B435" s="549" t="s">
        <v>41</v>
      </c>
      <c r="C435" s="550" t="s">
        <v>42</v>
      </c>
      <c r="D435" s="551">
        <v>53050</v>
      </c>
      <c r="E435" s="550" t="s">
        <v>941</v>
      </c>
      <c r="F435" s="552" t="s">
        <v>535</v>
      </c>
      <c r="G435" s="553" t="s">
        <v>536</v>
      </c>
      <c r="H435" s="554">
        <v>0</v>
      </c>
      <c r="I435" s="554">
        <v>0</v>
      </c>
      <c r="J435" s="554">
        <v>0</v>
      </c>
      <c r="K435" s="554">
        <v>0</v>
      </c>
      <c r="L435" s="554">
        <v>0</v>
      </c>
      <c r="M435" s="554">
        <v>0</v>
      </c>
      <c r="N435" s="554">
        <v>0</v>
      </c>
      <c r="O435" s="554">
        <v>0</v>
      </c>
      <c r="P435" s="554">
        <v>0</v>
      </c>
      <c r="Q435" s="554">
        <v>0</v>
      </c>
      <c r="R435" s="554">
        <v>0</v>
      </c>
      <c r="S435" s="554">
        <v>0</v>
      </c>
      <c r="T435" s="554">
        <v>0</v>
      </c>
      <c r="U435" s="554">
        <v>0</v>
      </c>
      <c r="V435" s="554">
        <v>0</v>
      </c>
      <c r="W435" s="554">
        <v>0</v>
      </c>
      <c r="X435" s="554">
        <v>0</v>
      </c>
      <c r="Y435" s="554">
        <v>0</v>
      </c>
      <c r="Z435" s="554">
        <v>0</v>
      </c>
      <c r="AA435" s="554">
        <v>0</v>
      </c>
      <c r="AB435" s="554">
        <v>0</v>
      </c>
      <c r="AC435" s="554">
        <v>0</v>
      </c>
      <c r="AD435" s="554">
        <v>0</v>
      </c>
      <c r="AE435" s="554">
        <v>0</v>
      </c>
      <c r="AF435" s="554">
        <v>0</v>
      </c>
      <c r="AG435" s="554">
        <v>0</v>
      </c>
      <c r="AH435" s="554">
        <v>0</v>
      </c>
      <c r="AI435" s="554">
        <v>0</v>
      </c>
      <c r="AJ435" s="554">
        <v>0</v>
      </c>
      <c r="AK435" s="554">
        <v>0</v>
      </c>
      <c r="AL435" s="554">
        <v>0</v>
      </c>
      <c r="AM435" s="554">
        <v>0</v>
      </c>
      <c r="AN435" s="554">
        <v>0</v>
      </c>
      <c r="AO435" s="554">
        <v>0</v>
      </c>
      <c r="AP435" s="554">
        <v>0</v>
      </c>
      <c r="AQ435" s="554">
        <v>0</v>
      </c>
      <c r="AR435" s="554">
        <v>0</v>
      </c>
      <c r="AS435" s="554">
        <v>0</v>
      </c>
      <c r="AT435" s="554">
        <v>0</v>
      </c>
      <c r="AU435" s="554">
        <v>1</v>
      </c>
      <c r="AV435" s="554">
        <v>0</v>
      </c>
      <c r="AW435" s="554">
        <v>0</v>
      </c>
      <c r="AX435" s="554">
        <v>0</v>
      </c>
      <c r="AY435" s="554">
        <v>0</v>
      </c>
      <c r="AZ435" s="554">
        <v>0</v>
      </c>
      <c r="BA435" s="554">
        <v>0</v>
      </c>
      <c r="BB435" s="554">
        <v>0</v>
      </c>
      <c r="BC435" s="554">
        <v>1</v>
      </c>
      <c r="BD435" s="554">
        <v>0</v>
      </c>
      <c r="BE435" s="554">
        <v>0</v>
      </c>
      <c r="BF435" s="554">
        <v>0</v>
      </c>
      <c r="BG435" s="554">
        <v>0</v>
      </c>
      <c r="BH435" s="554">
        <v>0</v>
      </c>
      <c r="BI435" s="554">
        <v>0</v>
      </c>
      <c r="BJ435" s="554">
        <v>0</v>
      </c>
      <c r="BK435" s="554">
        <v>0</v>
      </c>
      <c r="BL435" s="554">
        <v>0</v>
      </c>
      <c r="BM435" s="554">
        <v>0</v>
      </c>
      <c r="BN435" s="554">
        <v>0</v>
      </c>
      <c r="BO435" s="554">
        <v>0</v>
      </c>
      <c r="BP435" s="554">
        <v>0</v>
      </c>
      <c r="BQ435" s="554">
        <v>0</v>
      </c>
      <c r="BR435" s="554">
        <v>0</v>
      </c>
      <c r="BS435" s="554">
        <v>0</v>
      </c>
      <c r="BT435" s="554">
        <v>0</v>
      </c>
      <c r="BU435" s="554">
        <v>0</v>
      </c>
      <c r="BV435" s="554">
        <v>0</v>
      </c>
      <c r="BW435" s="554">
        <v>0</v>
      </c>
      <c r="BX435" s="554">
        <v>0</v>
      </c>
      <c r="BY435" s="554">
        <v>0</v>
      </c>
      <c r="BZ435" s="554">
        <v>0</v>
      </c>
      <c r="CA435" s="554">
        <v>0</v>
      </c>
      <c r="CB435" s="554">
        <v>0</v>
      </c>
      <c r="CC435" s="555">
        <f t="shared" si="58"/>
        <v>2</v>
      </c>
    </row>
    <row r="436" spans="1:81" s="577" customFormat="1" ht="25.5" customHeight="1">
      <c r="A436" s="574" t="s">
        <v>6757</v>
      </c>
      <c r="B436" s="549" t="s">
        <v>41</v>
      </c>
      <c r="C436" s="550" t="s">
        <v>42</v>
      </c>
      <c r="D436" s="551">
        <v>53050</v>
      </c>
      <c r="E436" s="550" t="s">
        <v>941</v>
      </c>
      <c r="F436" s="552" t="s">
        <v>537</v>
      </c>
      <c r="G436" s="553" t="s">
        <v>538</v>
      </c>
      <c r="H436" s="593">
        <v>0</v>
      </c>
      <c r="I436" s="593">
        <v>0</v>
      </c>
      <c r="J436" s="593">
        <v>0</v>
      </c>
      <c r="K436" s="593">
        <v>0</v>
      </c>
      <c r="L436" s="593">
        <v>0</v>
      </c>
      <c r="M436" s="593">
        <v>0</v>
      </c>
      <c r="N436" s="593">
        <v>0</v>
      </c>
      <c r="O436" s="593">
        <v>0</v>
      </c>
      <c r="P436" s="593">
        <v>0</v>
      </c>
      <c r="Q436" s="593">
        <v>0</v>
      </c>
      <c r="R436" s="593">
        <v>0</v>
      </c>
      <c r="S436" s="593">
        <v>0</v>
      </c>
      <c r="T436" s="593">
        <v>0</v>
      </c>
      <c r="U436" s="593">
        <v>0</v>
      </c>
      <c r="V436" s="593">
        <v>0</v>
      </c>
      <c r="W436" s="593">
        <v>0</v>
      </c>
      <c r="X436" s="593">
        <v>0</v>
      </c>
      <c r="Y436" s="593">
        <v>0</v>
      </c>
      <c r="Z436" s="593">
        <v>0</v>
      </c>
      <c r="AA436" s="593">
        <v>0</v>
      </c>
      <c r="AB436" s="593">
        <v>0</v>
      </c>
      <c r="AC436" s="593">
        <v>0</v>
      </c>
      <c r="AD436" s="593">
        <v>0</v>
      </c>
      <c r="AE436" s="593">
        <v>0</v>
      </c>
      <c r="AF436" s="593">
        <v>0</v>
      </c>
      <c r="AG436" s="593">
        <v>0</v>
      </c>
      <c r="AH436" s="593">
        <v>0</v>
      </c>
      <c r="AI436" s="593">
        <v>0</v>
      </c>
      <c r="AJ436" s="593">
        <v>0</v>
      </c>
      <c r="AK436" s="593">
        <v>0</v>
      </c>
      <c r="AL436" s="593">
        <v>0</v>
      </c>
      <c r="AM436" s="593">
        <v>0</v>
      </c>
      <c r="AN436" s="593">
        <v>0</v>
      </c>
      <c r="AO436" s="593">
        <v>0</v>
      </c>
      <c r="AP436" s="593">
        <v>0</v>
      </c>
      <c r="AQ436" s="593">
        <v>0</v>
      </c>
      <c r="AR436" s="593">
        <v>0</v>
      </c>
      <c r="AS436" s="593">
        <v>0</v>
      </c>
      <c r="AT436" s="593">
        <v>0</v>
      </c>
      <c r="AU436" s="593">
        <v>0</v>
      </c>
      <c r="AV436" s="593">
        <v>0</v>
      </c>
      <c r="AW436" s="593">
        <v>0</v>
      </c>
      <c r="AX436" s="593">
        <v>0</v>
      </c>
      <c r="AY436" s="593">
        <v>0</v>
      </c>
      <c r="AZ436" s="593">
        <v>0</v>
      </c>
      <c r="BA436" s="593">
        <v>0</v>
      </c>
      <c r="BB436" s="593">
        <v>0</v>
      </c>
      <c r="BC436" s="593">
        <v>0</v>
      </c>
      <c r="BD436" s="593">
        <v>0</v>
      </c>
      <c r="BE436" s="593">
        <v>0</v>
      </c>
      <c r="BF436" s="593">
        <v>0</v>
      </c>
      <c r="BG436" s="593">
        <v>0</v>
      </c>
      <c r="BH436" s="593">
        <v>0</v>
      </c>
      <c r="BI436" s="593">
        <v>0</v>
      </c>
      <c r="BJ436" s="593">
        <v>0</v>
      </c>
      <c r="BK436" s="593">
        <v>0</v>
      </c>
      <c r="BL436" s="593">
        <v>0</v>
      </c>
      <c r="BM436" s="593">
        <v>0</v>
      </c>
      <c r="BN436" s="593">
        <v>0</v>
      </c>
      <c r="BO436" s="593">
        <v>0</v>
      </c>
      <c r="BP436" s="593">
        <v>0</v>
      </c>
      <c r="BQ436" s="593">
        <v>0</v>
      </c>
      <c r="BR436" s="593">
        <v>0</v>
      </c>
      <c r="BS436" s="593">
        <v>0</v>
      </c>
      <c r="BT436" s="593">
        <v>0</v>
      </c>
      <c r="BU436" s="593">
        <v>0</v>
      </c>
      <c r="BV436" s="593">
        <v>0</v>
      </c>
      <c r="BW436" s="593">
        <v>0</v>
      </c>
      <c r="BX436" s="593">
        <v>0</v>
      </c>
      <c r="BY436" s="593">
        <v>0</v>
      </c>
      <c r="BZ436" s="593">
        <v>0</v>
      </c>
      <c r="CA436" s="593">
        <v>0</v>
      </c>
      <c r="CB436" s="593">
        <v>0</v>
      </c>
      <c r="CC436" s="555">
        <f t="shared" si="58"/>
        <v>0</v>
      </c>
    </row>
    <row r="437" spans="1:81" s="577" customFormat="1" ht="25.5" customHeight="1">
      <c r="A437" s="574" t="s">
        <v>6757</v>
      </c>
      <c r="B437" s="549" t="s">
        <v>41</v>
      </c>
      <c r="C437" s="550" t="s">
        <v>42</v>
      </c>
      <c r="D437" s="551">
        <v>53050</v>
      </c>
      <c r="E437" s="550" t="s">
        <v>941</v>
      </c>
      <c r="F437" s="552" t="s">
        <v>539</v>
      </c>
      <c r="G437" s="553" t="s">
        <v>540</v>
      </c>
      <c r="H437" s="554">
        <v>19</v>
      </c>
      <c r="I437" s="554">
        <v>0</v>
      </c>
      <c r="J437" s="554">
        <v>0</v>
      </c>
      <c r="K437" s="554">
        <v>0</v>
      </c>
      <c r="L437" s="554">
        <v>0</v>
      </c>
      <c r="M437" s="554">
        <v>0</v>
      </c>
      <c r="N437" s="554">
        <v>0</v>
      </c>
      <c r="O437" s="554">
        <v>6</v>
      </c>
      <c r="P437" s="554">
        <v>0</v>
      </c>
      <c r="Q437" s="554">
        <v>0</v>
      </c>
      <c r="R437" s="554">
        <v>2</v>
      </c>
      <c r="S437" s="554">
        <v>888.33</v>
      </c>
      <c r="T437" s="554">
        <v>0</v>
      </c>
      <c r="U437" s="554">
        <v>4</v>
      </c>
      <c r="V437" s="554">
        <v>0</v>
      </c>
      <c r="W437" s="554">
        <v>0</v>
      </c>
      <c r="X437" s="554">
        <v>0</v>
      </c>
      <c r="Y437" s="554">
        <v>0</v>
      </c>
      <c r="Z437" s="554">
        <v>0</v>
      </c>
      <c r="AA437" s="554">
        <v>0</v>
      </c>
      <c r="AB437" s="554">
        <v>0</v>
      </c>
      <c r="AC437" s="554">
        <v>0</v>
      </c>
      <c r="AD437" s="554">
        <v>0</v>
      </c>
      <c r="AE437" s="554">
        <v>0</v>
      </c>
      <c r="AF437" s="554">
        <v>0</v>
      </c>
      <c r="AG437" s="554">
        <v>0</v>
      </c>
      <c r="AH437" s="554">
        <v>0</v>
      </c>
      <c r="AI437" s="554">
        <v>11</v>
      </c>
      <c r="AJ437" s="554">
        <v>0</v>
      </c>
      <c r="AK437" s="554">
        <v>0</v>
      </c>
      <c r="AL437" s="554">
        <v>0</v>
      </c>
      <c r="AM437" s="554">
        <v>0</v>
      </c>
      <c r="AN437" s="554">
        <v>0</v>
      </c>
      <c r="AO437" s="554">
        <v>0</v>
      </c>
      <c r="AP437" s="554">
        <v>0</v>
      </c>
      <c r="AQ437" s="554">
        <v>0</v>
      </c>
      <c r="AR437" s="554">
        <v>0</v>
      </c>
      <c r="AS437" s="554">
        <v>0</v>
      </c>
      <c r="AT437" s="554">
        <v>0</v>
      </c>
      <c r="AU437" s="554">
        <v>14876.44</v>
      </c>
      <c r="AV437" s="554">
        <v>27</v>
      </c>
      <c r="AW437" s="554">
        <v>0</v>
      </c>
      <c r="AX437" s="554">
        <v>0</v>
      </c>
      <c r="AY437" s="554">
        <v>28</v>
      </c>
      <c r="AZ437" s="554">
        <v>0</v>
      </c>
      <c r="BA437" s="554">
        <v>0</v>
      </c>
      <c r="BB437" s="554">
        <v>0</v>
      </c>
      <c r="BC437" s="554">
        <v>2191</v>
      </c>
      <c r="BD437" s="554">
        <v>5</v>
      </c>
      <c r="BE437" s="554">
        <v>0</v>
      </c>
      <c r="BF437" s="554">
        <v>0</v>
      </c>
      <c r="BG437" s="554">
        <v>0</v>
      </c>
      <c r="BH437" s="554">
        <v>0</v>
      </c>
      <c r="BI437" s="554">
        <v>0</v>
      </c>
      <c r="BJ437" s="554">
        <v>38</v>
      </c>
      <c r="BK437" s="554">
        <v>0</v>
      </c>
      <c r="BL437" s="554">
        <v>0</v>
      </c>
      <c r="BM437" s="554">
        <v>0</v>
      </c>
      <c r="BN437" s="554">
        <v>0</v>
      </c>
      <c r="BO437" s="554">
        <v>0</v>
      </c>
      <c r="BP437" s="554">
        <v>0</v>
      </c>
      <c r="BQ437" s="554">
        <v>0</v>
      </c>
      <c r="BR437" s="554">
        <v>0</v>
      </c>
      <c r="BS437" s="554">
        <v>0</v>
      </c>
      <c r="BT437" s="554">
        <v>0</v>
      </c>
      <c r="BU437" s="554">
        <v>0</v>
      </c>
      <c r="BV437" s="554">
        <v>0</v>
      </c>
      <c r="BW437" s="554">
        <v>0</v>
      </c>
      <c r="BX437" s="554">
        <v>0</v>
      </c>
      <c r="BY437" s="554">
        <v>11</v>
      </c>
      <c r="BZ437" s="554">
        <v>0</v>
      </c>
      <c r="CA437" s="554">
        <v>2</v>
      </c>
      <c r="CB437" s="554">
        <v>1</v>
      </c>
      <c r="CC437" s="555">
        <f t="shared" si="58"/>
        <v>18109.77</v>
      </c>
    </row>
    <row r="438" spans="1:81" s="577" customFormat="1" ht="25.5" customHeight="1">
      <c r="A438" s="574" t="s">
        <v>6757</v>
      </c>
      <c r="B438" s="549" t="s">
        <v>41</v>
      </c>
      <c r="C438" s="550" t="s">
        <v>42</v>
      </c>
      <c r="D438" s="551">
        <v>53050</v>
      </c>
      <c r="E438" s="550" t="s">
        <v>941</v>
      </c>
      <c r="F438" s="552" t="s">
        <v>541</v>
      </c>
      <c r="G438" s="553" t="s">
        <v>542</v>
      </c>
      <c r="H438" s="554">
        <v>27</v>
      </c>
      <c r="I438" s="554">
        <v>0</v>
      </c>
      <c r="J438" s="554">
        <v>0</v>
      </c>
      <c r="K438" s="554">
        <v>0</v>
      </c>
      <c r="L438" s="554">
        <v>17</v>
      </c>
      <c r="M438" s="554">
        <v>0</v>
      </c>
      <c r="N438" s="554">
        <v>0</v>
      </c>
      <c r="O438" s="554">
        <v>0</v>
      </c>
      <c r="P438" s="554">
        <v>0</v>
      </c>
      <c r="Q438" s="554">
        <v>0</v>
      </c>
      <c r="R438" s="554">
        <v>0</v>
      </c>
      <c r="S438" s="554">
        <v>0</v>
      </c>
      <c r="T438" s="554">
        <v>0</v>
      </c>
      <c r="U438" s="554">
        <v>0</v>
      </c>
      <c r="V438" s="554">
        <v>0</v>
      </c>
      <c r="W438" s="554">
        <v>0</v>
      </c>
      <c r="X438" s="554">
        <v>0</v>
      </c>
      <c r="Y438" s="554">
        <v>0</v>
      </c>
      <c r="Z438" s="554">
        <v>0</v>
      </c>
      <c r="AA438" s="554">
        <v>0</v>
      </c>
      <c r="AB438" s="554">
        <v>0</v>
      </c>
      <c r="AC438" s="554">
        <v>0</v>
      </c>
      <c r="AD438" s="554">
        <v>0</v>
      </c>
      <c r="AE438" s="554">
        <v>0</v>
      </c>
      <c r="AF438" s="554">
        <v>0</v>
      </c>
      <c r="AG438" s="554">
        <v>0</v>
      </c>
      <c r="AH438" s="554">
        <v>0</v>
      </c>
      <c r="AI438" s="554">
        <v>0</v>
      </c>
      <c r="AJ438" s="554">
        <v>0</v>
      </c>
      <c r="AK438" s="554">
        <v>0</v>
      </c>
      <c r="AL438" s="554">
        <v>0</v>
      </c>
      <c r="AM438" s="554">
        <v>0</v>
      </c>
      <c r="AN438" s="554">
        <v>0</v>
      </c>
      <c r="AO438" s="554">
        <v>0</v>
      </c>
      <c r="AP438" s="554">
        <v>0</v>
      </c>
      <c r="AQ438" s="554">
        <v>0</v>
      </c>
      <c r="AR438" s="554">
        <v>0</v>
      </c>
      <c r="AS438" s="554">
        <v>0</v>
      </c>
      <c r="AT438" s="554">
        <v>0</v>
      </c>
      <c r="AU438" s="554">
        <v>19</v>
      </c>
      <c r="AV438" s="554">
        <v>17</v>
      </c>
      <c r="AW438" s="554">
        <v>0</v>
      </c>
      <c r="AX438" s="554">
        <v>0</v>
      </c>
      <c r="AY438" s="554">
        <v>0</v>
      </c>
      <c r="AZ438" s="554">
        <v>6</v>
      </c>
      <c r="BA438" s="554">
        <v>0</v>
      </c>
      <c r="BB438" s="554">
        <v>0</v>
      </c>
      <c r="BC438" s="554">
        <v>0</v>
      </c>
      <c r="BD438" s="554">
        <v>0</v>
      </c>
      <c r="BE438" s="554">
        <v>0</v>
      </c>
      <c r="BF438" s="554">
        <v>0</v>
      </c>
      <c r="BG438" s="554">
        <v>0</v>
      </c>
      <c r="BH438" s="554">
        <v>1</v>
      </c>
      <c r="BI438" s="554">
        <v>0</v>
      </c>
      <c r="BJ438" s="554">
        <v>0</v>
      </c>
      <c r="BK438" s="554">
        <v>0</v>
      </c>
      <c r="BL438" s="554">
        <v>0</v>
      </c>
      <c r="BM438" s="554">
        <v>0</v>
      </c>
      <c r="BN438" s="554">
        <v>0</v>
      </c>
      <c r="BO438" s="554">
        <v>0</v>
      </c>
      <c r="BP438" s="554">
        <v>0</v>
      </c>
      <c r="BQ438" s="554">
        <v>0</v>
      </c>
      <c r="BR438" s="554">
        <v>0</v>
      </c>
      <c r="BS438" s="554">
        <v>0</v>
      </c>
      <c r="BT438" s="554">
        <v>0</v>
      </c>
      <c r="BU438" s="554">
        <v>0</v>
      </c>
      <c r="BV438" s="554">
        <v>1</v>
      </c>
      <c r="BW438" s="554">
        <v>0</v>
      </c>
      <c r="BX438" s="554">
        <v>0</v>
      </c>
      <c r="BY438" s="554">
        <v>0</v>
      </c>
      <c r="BZ438" s="554">
        <v>0</v>
      </c>
      <c r="CA438" s="554">
        <v>0</v>
      </c>
      <c r="CB438" s="554">
        <v>0</v>
      </c>
      <c r="CC438" s="555">
        <f t="shared" si="58"/>
        <v>88</v>
      </c>
    </row>
    <row r="439" spans="1:81" s="577" customFormat="1" ht="25.5" customHeight="1">
      <c r="A439" s="574" t="s">
        <v>6757</v>
      </c>
      <c r="B439" s="549" t="s">
        <v>41</v>
      </c>
      <c r="C439" s="550" t="s">
        <v>42</v>
      </c>
      <c r="D439" s="551">
        <v>53050</v>
      </c>
      <c r="E439" s="550" t="s">
        <v>941</v>
      </c>
      <c r="F439" s="552" t="s">
        <v>543</v>
      </c>
      <c r="G439" s="553" t="s">
        <v>544</v>
      </c>
      <c r="H439" s="554">
        <v>1</v>
      </c>
      <c r="I439" s="554">
        <v>0</v>
      </c>
      <c r="J439" s="554">
        <v>0</v>
      </c>
      <c r="K439" s="554">
        <v>0</v>
      </c>
      <c r="L439" s="554">
        <v>0</v>
      </c>
      <c r="M439" s="554">
        <v>0</v>
      </c>
      <c r="N439" s="554">
        <v>0</v>
      </c>
      <c r="O439" s="554">
        <v>0</v>
      </c>
      <c r="P439" s="554">
        <v>0</v>
      </c>
      <c r="Q439" s="554">
        <v>0</v>
      </c>
      <c r="R439" s="554">
        <v>0</v>
      </c>
      <c r="S439" s="554">
        <v>1</v>
      </c>
      <c r="T439" s="554">
        <v>0</v>
      </c>
      <c r="U439" s="554">
        <v>0</v>
      </c>
      <c r="V439" s="554">
        <v>0</v>
      </c>
      <c r="W439" s="554">
        <v>0</v>
      </c>
      <c r="X439" s="554">
        <v>0</v>
      </c>
      <c r="Y439" s="554">
        <v>0</v>
      </c>
      <c r="Z439" s="554">
        <v>0</v>
      </c>
      <c r="AA439" s="554">
        <v>0</v>
      </c>
      <c r="AB439" s="554">
        <v>0</v>
      </c>
      <c r="AC439" s="554">
        <v>0</v>
      </c>
      <c r="AD439" s="554">
        <v>0</v>
      </c>
      <c r="AE439" s="554">
        <v>0</v>
      </c>
      <c r="AF439" s="554">
        <v>0</v>
      </c>
      <c r="AG439" s="554">
        <v>0</v>
      </c>
      <c r="AH439" s="554">
        <v>0</v>
      </c>
      <c r="AI439" s="554">
        <v>1</v>
      </c>
      <c r="AJ439" s="554">
        <v>0</v>
      </c>
      <c r="AK439" s="554">
        <v>0</v>
      </c>
      <c r="AL439" s="554">
        <v>0</v>
      </c>
      <c r="AM439" s="554">
        <v>0</v>
      </c>
      <c r="AN439" s="554">
        <v>0</v>
      </c>
      <c r="AO439" s="554">
        <v>0</v>
      </c>
      <c r="AP439" s="554">
        <v>0</v>
      </c>
      <c r="AQ439" s="554">
        <v>0</v>
      </c>
      <c r="AR439" s="554">
        <v>0</v>
      </c>
      <c r="AS439" s="554">
        <v>0</v>
      </c>
      <c r="AT439" s="554">
        <v>0</v>
      </c>
      <c r="AU439" s="554">
        <v>2</v>
      </c>
      <c r="AV439" s="554">
        <v>8</v>
      </c>
      <c r="AW439" s="554">
        <v>0</v>
      </c>
      <c r="AX439" s="554">
        <v>0</v>
      </c>
      <c r="AY439" s="554">
        <v>1</v>
      </c>
      <c r="AZ439" s="554">
        <v>0</v>
      </c>
      <c r="BA439" s="554">
        <v>0</v>
      </c>
      <c r="BB439" s="554">
        <v>0</v>
      </c>
      <c r="BC439" s="554">
        <v>1</v>
      </c>
      <c r="BD439" s="554">
        <v>0</v>
      </c>
      <c r="BE439" s="554">
        <v>0</v>
      </c>
      <c r="BF439" s="554">
        <v>0</v>
      </c>
      <c r="BG439" s="554">
        <v>0</v>
      </c>
      <c r="BH439" s="554">
        <v>2</v>
      </c>
      <c r="BI439" s="554">
        <v>0</v>
      </c>
      <c r="BJ439" s="554">
        <v>0</v>
      </c>
      <c r="BK439" s="554">
        <v>0</v>
      </c>
      <c r="BL439" s="554">
        <v>0</v>
      </c>
      <c r="BM439" s="554">
        <v>0</v>
      </c>
      <c r="BN439" s="554">
        <v>0</v>
      </c>
      <c r="BO439" s="554">
        <v>0</v>
      </c>
      <c r="BP439" s="554">
        <v>0</v>
      </c>
      <c r="BQ439" s="554">
        <v>0</v>
      </c>
      <c r="BR439" s="554">
        <v>0</v>
      </c>
      <c r="BS439" s="554">
        <v>0</v>
      </c>
      <c r="BT439" s="554">
        <v>0</v>
      </c>
      <c r="BU439" s="554">
        <v>0</v>
      </c>
      <c r="BV439" s="554">
        <v>0</v>
      </c>
      <c r="BW439" s="554">
        <v>0</v>
      </c>
      <c r="BX439" s="554">
        <v>0</v>
      </c>
      <c r="BY439" s="554">
        <v>0</v>
      </c>
      <c r="BZ439" s="554">
        <v>0</v>
      </c>
      <c r="CA439" s="554">
        <v>0</v>
      </c>
      <c r="CB439" s="554">
        <v>0</v>
      </c>
      <c r="CC439" s="555">
        <f t="shared" si="58"/>
        <v>17</v>
      </c>
    </row>
    <row r="440" spans="1:81" s="577" customFormat="1" ht="25.5" customHeight="1">
      <c r="A440" s="574" t="s">
        <v>6757</v>
      </c>
      <c r="B440" s="549" t="s">
        <v>41</v>
      </c>
      <c r="C440" s="550" t="s">
        <v>42</v>
      </c>
      <c r="D440" s="551">
        <v>53050</v>
      </c>
      <c r="E440" s="550" t="s">
        <v>941</v>
      </c>
      <c r="F440" s="552" t="s">
        <v>545</v>
      </c>
      <c r="G440" s="553" t="s">
        <v>546</v>
      </c>
      <c r="H440" s="593">
        <v>0</v>
      </c>
      <c r="I440" s="593">
        <v>0</v>
      </c>
      <c r="J440" s="593">
        <v>0</v>
      </c>
      <c r="K440" s="593">
        <v>0</v>
      </c>
      <c r="L440" s="593">
        <v>0</v>
      </c>
      <c r="M440" s="593">
        <v>0</v>
      </c>
      <c r="N440" s="593">
        <v>0</v>
      </c>
      <c r="O440" s="593">
        <v>0</v>
      </c>
      <c r="P440" s="593">
        <v>0</v>
      </c>
      <c r="Q440" s="593">
        <v>0</v>
      </c>
      <c r="R440" s="593">
        <v>0</v>
      </c>
      <c r="S440" s="593">
        <v>0</v>
      </c>
      <c r="T440" s="593">
        <v>0</v>
      </c>
      <c r="U440" s="593">
        <v>0</v>
      </c>
      <c r="V440" s="593">
        <v>0</v>
      </c>
      <c r="W440" s="593">
        <v>0</v>
      </c>
      <c r="X440" s="593">
        <v>0</v>
      </c>
      <c r="Y440" s="593">
        <v>0</v>
      </c>
      <c r="Z440" s="593">
        <v>0</v>
      </c>
      <c r="AA440" s="593">
        <v>0</v>
      </c>
      <c r="AB440" s="593">
        <v>0</v>
      </c>
      <c r="AC440" s="593">
        <v>0</v>
      </c>
      <c r="AD440" s="593">
        <v>0</v>
      </c>
      <c r="AE440" s="593">
        <v>0</v>
      </c>
      <c r="AF440" s="593">
        <v>0</v>
      </c>
      <c r="AG440" s="593">
        <v>0</v>
      </c>
      <c r="AH440" s="593">
        <v>0</v>
      </c>
      <c r="AI440" s="593">
        <v>0</v>
      </c>
      <c r="AJ440" s="593">
        <v>0</v>
      </c>
      <c r="AK440" s="593">
        <v>0</v>
      </c>
      <c r="AL440" s="593">
        <v>0</v>
      </c>
      <c r="AM440" s="593">
        <v>0</v>
      </c>
      <c r="AN440" s="593">
        <v>0</v>
      </c>
      <c r="AO440" s="593">
        <v>0</v>
      </c>
      <c r="AP440" s="593">
        <v>0</v>
      </c>
      <c r="AQ440" s="593">
        <v>0</v>
      </c>
      <c r="AR440" s="593">
        <v>0</v>
      </c>
      <c r="AS440" s="593">
        <v>0</v>
      </c>
      <c r="AT440" s="593">
        <v>0</v>
      </c>
      <c r="AU440" s="593">
        <v>0</v>
      </c>
      <c r="AV440" s="593">
        <v>0</v>
      </c>
      <c r="AW440" s="593">
        <v>0</v>
      </c>
      <c r="AX440" s="593">
        <v>0</v>
      </c>
      <c r="AY440" s="593">
        <v>0</v>
      </c>
      <c r="AZ440" s="593">
        <v>0</v>
      </c>
      <c r="BA440" s="593">
        <v>0</v>
      </c>
      <c r="BB440" s="593">
        <v>0</v>
      </c>
      <c r="BC440" s="593">
        <v>0</v>
      </c>
      <c r="BD440" s="593">
        <v>0</v>
      </c>
      <c r="BE440" s="593">
        <v>0</v>
      </c>
      <c r="BF440" s="593">
        <v>0</v>
      </c>
      <c r="BG440" s="593">
        <v>0</v>
      </c>
      <c r="BH440" s="593">
        <v>0</v>
      </c>
      <c r="BI440" s="593">
        <v>0</v>
      </c>
      <c r="BJ440" s="593">
        <v>0</v>
      </c>
      <c r="BK440" s="593">
        <v>0</v>
      </c>
      <c r="BL440" s="593">
        <v>0</v>
      </c>
      <c r="BM440" s="593">
        <v>0</v>
      </c>
      <c r="BN440" s="593">
        <v>0</v>
      </c>
      <c r="BO440" s="593">
        <v>0</v>
      </c>
      <c r="BP440" s="593">
        <v>0</v>
      </c>
      <c r="BQ440" s="593">
        <v>0</v>
      </c>
      <c r="BR440" s="593">
        <v>0</v>
      </c>
      <c r="BS440" s="593">
        <v>0</v>
      </c>
      <c r="BT440" s="593">
        <v>0</v>
      </c>
      <c r="BU440" s="593">
        <v>0</v>
      </c>
      <c r="BV440" s="593">
        <v>0</v>
      </c>
      <c r="BW440" s="593">
        <v>0</v>
      </c>
      <c r="BX440" s="593">
        <v>0</v>
      </c>
      <c r="BY440" s="593">
        <v>0</v>
      </c>
      <c r="BZ440" s="593">
        <v>0</v>
      </c>
      <c r="CA440" s="593">
        <v>0</v>
      </c>
      <c r="CB440" s="593">
        <v>0</v>
      </c>
      <c r="CC440" s="555">
        <f t="shared" si="58"/>
        <v>0</v>
      </c>
    </row>
    <row r="441" spans="1:81" s="577" customFormat="1" ht="25.5" customHeight="1">
      <c r="A441" s="574" t="s">
        <v>6757</v>
      </c>
      <c r="B441" s="549" t="s">
        <v>41</v>
      </c>
      <c r="C441" s="550" t="s">
        <v>42</v>
      </c>
      <c r="D441" s="551">
        <v>53050</v>
      </c>
      <c r="E441" s="550" t="s">
        <v>941</v>
      </c>
      <c r="F441" s="552" t="s">
        <v>547</v>
      </c>
      <c r="G441" s="553" t="s">
        <v>548</v>
      </c>
      <c r="H441" s="554">
        <v>203866.93</v>
      </c>
      <c r="I441" s="554">
        <v>0</v>
      </c>
      <c r="J441" s="554">
        <v>0</v>
      </c>
      <c r="K441" s="554">
        <v>0</v>
      </c>
      <c r="L441" s="554">
        <v>0</v>
      </c>
      <c r="M441" s="554">
        <v>0</v>
      </c>
      <c r="N441" s="554">
        <v>7</v>
      </c>
      <c r="O441" s="554">
        <v>346</v>
      </c>
      <c r="P441" s="554">
        <v>0</v>
      </c>
      <c r="Q441" s="554">
        <v>96</v>
      </c>
      <c r="R441" s="554">
        <v>255</v>
      </c>
      <c r="S441" s="554">
        <v>35345.89</v>
      </c>
      <c r="T441" s="554">
        <v>0</v>
      </c>
      <c r="U441" s="554">
        <v>161632.82999999999</v>
      </c>
      <c r="V441" s="554">
        <v>0</v>
      </c>
      <c r="W441" s="554">
        <v>0</v>
      </c>
      <c r="X441" s="554">
        <v>8071.71</v>
      </c>
      <c r="Y441" s="554">
        <v>0</v>
      </c>
      <c r="Z441" s="554">
        <v>0</v>
      </c>
      <c r="AA441" s="554">
        <v>0</v>
      </c>
      <c r="AB441" s="554">
        <v>0</v>
      </c>
      <c r="AC441" s="554">
        <v>0</v>
      </c>
      <c r="AD441" s="554">
        <v>0</v>
      </c>
      <c r="AE441" s="554">
        <v>0</v>
      </c>
      <c r="AF441" s="554">
        <v>0</v>
      </c>
      <c r="AG441" s="554">
        <v>0</v>
      </c>
      <c r="AH441" s="554">
        <v>0</v>
      </c>
      <c r="AI441" s="554">
        <v>13129.96</v>
      </c>
      <c r="AJ441" s="554">
        <v>0</v>
      </c>
      <c r="AK441" s="554">
        <v>0</v>
      </c>
      <c r="AL441" s="554">
        <v>0</v>
      </c>
      <c r="AM441" s="554">
        <v>0</v>
      </c>
      <c r="AN441" s="554">
        <v>52.6</v>
      </c>
      <c r="AO441" s="554">
        <v>79980.639999999999</v>
      </c>
      <c r="AP441" s="554">
        <v>0</v>
      </c>
      <c r="AQ441" s="554">
        <v>0</v>
      </c>
      <c r="AR441" s="554">
        <v>0</v>
      </c>
      <c r="AS441" s="554">
        <v>0</v>
      </c>
      <c r="AT441" s="554">
        <v>0</v>
      </c>
      <c r="AU441" s="554">
        <v>0</v>
      </c>
      <c r="AV441" s="554">
        <v>6</v>
      </c>
      <c r="AW441" s="554">
        <v>0</v>
      </c>
      <c r="AX441" s="554">
        <v>19</v>
      </c>
      <c r="AY441" s="554">
        <v>17</v>
      </c>
      <c r="AZ441" s="554">
        <v>5</v>
      </c>
      <c r="BA441" s="554">
        <v>0</v>
      </c>
      <c r="BB441" s="554">
        <v>0</v>
      </c>
      <c r="BC441" s="554">
        <v>12066</v>
      </c>
      <c r="BD441" s="554">
        <v>29109.93</v>
      </c>
      <c r="BE441" s="554">
        <v>0</v>
      </c>
      <c r="BF441" s="554">
        <v>0</v>
      </c>
      <c r="BG441" s="554">
        <v>0</v>
      </c>
      <c r="BH441" s="554">
        <v>0</v>
      </c>
      <c r="BI441" s="554">
        <v>0</v>
      </c>
      <c r="BJ441" s="554">
        <v>176</v>
      </c>
      <c r="BK441" s="554">
        <v>0</v>
      </c>
      <c r="BL441" s="554">
        <v>0</v>
      </c>
      <c r="BM441" s="554">
        <v>0</v>
      </c>
      <c r="BN441" s="554">
        <v>0</v>
      </c>
      <c r="BO441" s="554">
        <v>0</v>
      </c>
      <c r="BP441" s="554">
        <v>0</v>
      </c>
      <c r="BQ441" s="554">
        <v>49</v>
      </c>
      <c r="BR441" s="554">
        <v>0</v>
      </c>
      <c r="BS441" s="554">
        <v>0</v>
      </c>
      <c r="BT441" s="554">
        <v>0</v>
      </c>
      <c r="BU441" s="554">
        <v>0</v>
      </c>
      <c r="BV441" s="554">
        <v>2772.18</v>
      </c>
      <c r="BW441" s="554">
        <v>0</v>
      </c>
      <c r="BX441" s="554">
        <v>0</v>
      </c>
      <c r="BY441" s="554">
        <v>0</v>
      </c>
      <c r="BZ441" s="554">
        <v>0</v>
      </c>
      <c r="CA441" s="554">
        <v>4</v>
      </c>
      <c r="CB441" s="554">
        <v>23</v>
      </c>
      <c r="CC441" s="555">
        <f t="shared" si="58"/>
        <v>547031.67000000016</v>
      </c>
    </row>
    <row r="442" spans="1:81" s="577" customFormat="1" ht="25.5" customHeight="1">
      <c r="A442" s="574" t="s">
        <v>6757</v>
      </c>
      <c r="B442" s="549" t="s">
        <v>41</v>
      </c>
      <c r="C442" s="550" t="s">
        <v>42</v>
      </c>
      <c r="D442" s="551">
        <v>53050</v>
      </c>
      <c r="E442" s="550" t="s">
        <v>941</v>
      </c>
      <c r="F442" s="552" t="s">
        <v>549</v>
      </c>
      <c r="G442" s="553" t="s">
        <v>550</v>
      </c>
      <c r="H442" s="593">
        <v>0</v>
      </c>
      <c r="I442" s="593">
        <v>0</v>
      </c>
      <c r="J442" s="593">
        <v>0</v>
      </c>
      <c r="K442" s="593">
        <v>0</v>
      </c>
      <c r="L442" s="593">
        <v>0</v>
      </c>
      <c r="M442" s="593">
        <v>0</v>
      </c>
      <c r="N442" s="593">
        <v>0</v>
      </c>
      <c r="O442" s="593">
        <v>0</v>
      </c>
      <c r="P442" s="593">
        <v>0</v>
      </c>
      <c r="Q442" s="593">
        <v>0</v>
      </c>
      <c r="R442" s="593">
        <v>0</v>
      </c>
      <c r="S442" s="593">
        <v>0</v>
      </c>
      <c r="T442" s="593">
        <v>0</v>
      </c>
      <c r="U442" s="593">
        <v>0</v>
      </c>
      <c r="V442" s="593">
        <v>0</v>
      </c>
      <c r="W442" s="593">
        <v>0</v>
      </c>
      <c r="X442" s="593">
        <v>0</v>
      </c>
      <c r="Y442" s="593">
        <v>0</v>
      </c>
      <c r="Z442" s="593">
        <v>0</v>
      </c>
      <c r="AA442" s="593">
        <v>0</v>
      </c>
      <c r="AB442" s="593">
        <v>0</v>
      </c>
      <c r="AC442" s="593">
        <v>0</v>
      </c>
      <c r="AD442" s="593">
        <v>0</v>
      </c>
      <c r="AE442" s="593">
        <v>0</v>
      </c>
      <c r="AF442" s="593">
        <v>0</v>
      </c>
      <c r="AG442" s="593">
        <v>0</v>
      </c>
      <c r="AH442" s="593">
        <v>0</v>
      </c>
      <c r="AI442" s="593">
        <v>0</v>
      </c>
      <c r="AJ442" s="593">
        <v>0</v>
      </c>
      <c r="AK442" s="593">
        <v>0</v>
      </c>
      <c r="AL442" s="593">
        <v>0</v>
      </c>
      <c r="AM442" s="593">
        <v>0</v>
      </c>
      <c r="AN442" s="593">
        <v>0</v>
      </c>
      <c r="AO442" s="593">
        <v>0</v>
      </c>
      <c r="AP442" s="593">
        <v>0</v>
      </c>
      <c r="AQ442" s="593">
        <v>0</v>
      </c>
      <c r="AR442" s="593">
        <v>0</v>
      </c>
      <c r="AS442" s="593">
        <v>0</v>
      </c>
      <c r="AT442" s="593">
        <v>0</v>
      </c>
      <c r="AU442" s="593">
        <v>0</v>
      </c>
      <c r="AV442" s="593">
        <v>0</v>
      </c>
      <c r="AW442" s="593">
        <v>0</v>
      </c>
      <c r="AX442" s="593">
        <v>0</v>
      </c>
      <c r="AY442" s="593">
        <v>0</v>
      </c>
      <c r="AZ442" s="593">
        <v>0</v>
      </c>
      <c r="BA442" s="593">
        <v>0</v>
      </c>
      <c r="BB442" s="593">
        <v>0</v>
      </c>
      <c r="BC442" s="593">
        <v>0</v>
      </c>
      <c r="BD442" s="593">
        <v>0</v>
      </c>
      <c r="BE442" s="593">
        <v>0</v>
      </c>
      <c r="BF442" s="593">
        <v>0</v>
      </c>
      <c r="BG442" s="593">
        <v>0</v>
      </c>
      <c r="BH442" s="593">
        <v>0</v>
      </c>
      <c r="BI442" s="593">
        <v>0</v>
      </c>
      <c r="BJ442" s="593">
        <v>0</v>
      </c>
      <c r="BK442" s="593">
        <v>0</v>
      </c>
      <c r="BL442" s="593">
        <v>0</v>
      </c>
      <c r="BM442" s="593">
        <v>0</v>
      </c>
      <c r="BN442" s="593">
        <v>0</v>
      </c>
      <c r="BO442" s="593">
        <v>0</v>
      </c>
      <c r="BP442" s="593">
        <v>0</v>
      </c>
      <c r="BQ442" s="593">
        <v>0</v>
      </c>
      <c r="BR442" s="593">
        <v>0</v>
      </c>
      <c r="BS442" s="593">
        <v>0</v>
      </c>
      <c r="BT442" s="593">
        <v>0</v>
      </c>
      <c r="BU442" s="593">
        <v>0</v>
      </c>
      <c r="BV442" s="593">
        <v>0</v>
      </c>
      <c r="BW442" s="593">
        <v>0</v>
      </c>
      <c r="BX442" s="593">
        <v>0</v>
      </c>
      <c r="BY442" s="593">
        <v>0</v>
      </c>
      <c r="BZ442" s="593">
        <v>0</v>
      </c>
      <c r="CA442" s="593">
        <v>0</v>
      </c>
      <c r="CB442" s="593">
        <v>0</v>
      </c>
      <c r="CC442" s="555">
        <f t="shared" si="58"/>
        <v>0</v>
      </c>
    </row>
    <row r="443" spans="1:81" s="577" customFormat="1" ht="25.5" customHeight="1">
      <c r="A443" s="574" t="s">
        <v>6757</v>
      </c>
      <c r="B443" s="549" t="s">
        <v>41</v>
      </c>
      <c r="C443" s="550" t="s">
        <v>42</v>
      </c>
      <c r="D443" s="551"/>
      <c r="E443" s="550"/>
      <c r="F443" s="552" t="s">
        <v>551</v>
      </c>
      <c r="G443" s="553" t="s">
        <v>552</v>
      </c>
      <c r="H443" s="593">
        <v>0</v>
      </c>
      <c r="I443" s="593">
        <v>0</v>
      </c>
      <c r="J443" s="593">
        <v>0</v>
      </c>
      <c r="K443" s="593">
        <v>0</v>
      </c>
      <c r="L443" s="593">
        <v>0</v>
      </c>
      <c r="M443" s="593">
        <v>0</v>
      </c>
      <c r="N443" s="593">
        <v>0</v>
      </c>
      <c r="O443" s="593">
        <v>0</v>
      </c>
      <c r="P443" s="593">
        <v>0</v>
      </c>
      <c r="Q443" s="593">
        <v>0</v>
      </c>
      <c r="R443" s="593">
        <v>0</v>
      </c>
      <c r="S443" s="593">
        <v>0</v>
      </c>
      <c r="T443" s="593">
        <v>0</v>
      </c>
      <c r="U443" s="593">
        <v>0</v>
      </c>
      <c r="V443" s="593">
        <v>0</v>
      </c>
      <c r="W443" s="593">
        <v>0</v>
      </c>
      <c r="X443" s="593">
        <v>0</v>
      </c>
      <c r="Y443" s="593">
        <v>0</v>
      </c>
      <c r="Z443" s="593">
        <v>0</v>
      </c>
      <c r="AA443" s="593">
        <v>0</v>
      </c>
      <c r="AB443" s="593">
        <v>0</v>
      </c>
      <c r="AC443" s="593">
        <v>0</v>
      </c>
      <c r="AD443" s="593">
        <v>0</v>
      </c>
      <c r="AE443" s="593">
        <v>0</v>
      </c>
      <c r="AF443" s="593">
        <v>0</v>
      </c>
      <c r="AG443" s="593">
        <v>0</v>
      </c>
      <c r="AH443" s="593">
        <v>0</v>
      </c>
      <c r="AI443" s="593">
        <v>0</v>
      </c>
      <c r="AJ443" s="593">
        <v>0</v>
      </c>
      <c r="AK443" s="593">
        <v>0</v>
      </c>
      <c r="AL443" s="593">
        <v>0</v>
      </c>
      <c r="AM443" s="593">
        <v>0</v>
      </c>
      <c r="AN443" s="593">
        <v>0</v>
      </c>
      <c r="AO443" s="593">
        <v>0</v>
      </c>
      <c r="AP443" s="593">
        <v>0</v>
      </c>
      <c r="AQ443" s="593">
        <v>0</v>
      </c>
      <c r="AR443" s="593">
        <v>0</v>
      </c>
      <c r="AS443" s="593">
        <v>0</v>
      </c>
      <c r="AT443" s="593">
        <v>0</v>
      </c>
      <c r="AU443" s="593">
        <v>0</v>
      </c>
      <c r="AV443" s="593">
        <v>0</v>
      </c>
      <c r="AW443" s="593">
        <v>0</v>
      </c>
      <c r="AX443" s="593">
        <v>0</v>
      </c>
      <c r="AY443" s="593">
        <v>0</v>
      </c>
      <c r="AZ443" s="593">
        <v>0</v>
      </c>
      <c r="BA443" s="593">
        <v>0</v>
      </c>
      <c r="BB443" s="593">
        <v>0</v>
      </c>
      <c r="BC443" s="593">
        <v>0</v>
      </c>
      <c r="BD443" s="593">
        <v>0</v>
      </c>
      <c r="BE443" s="593">
        <v>0</v>
      </c>
      <c r="BF443" s="593">
        <v>0</v>
      </c>
      <c r="BG443" s="593">
        <v>0</v>
      </c>
      <c r="BH443" s="593">
        <v>0</v>
      </c>
      <c r="BI443" s="593">
        <v>0</v>
      </c>
      <c r="BJ443" s="593">
        <v>0</v>
      </c>
      <c r="BK443" s="593">
        <v>0</v>
      </c>
      <c r="BL443" s="593">
        <v>0</v>
      </c>
      <c r="BM443" s="593">
        <v>0</v>
      </c>
      <c r="BN443" s="593">
        <v>0</v>
      </c>
      <c r="BO443" s="593">
        <v>0</v>
      </c>
      <c r="BP443" s="593">
        <v>0</v>
      </c>
      <c r="BQ443" s="593">
        <v>0</v>
      </c>
      <c r="BR443" s="593">
        <v>0</v>
      </c>
      <c r="BS443" s="593">
        <v>0</v>
      </c>
      <c r="BT443" s="593">
        <v>0</v>
      </c>
      <c r="BU443" s="593">
        <v>0</v>
      </c>
      <c r="BV443" s="593">
        <v>0</v>
      </c>
      <c r="BW443" s="593">
        <v>0</v>
      </c>
      <c r="BX443" s="593">
        <v>0</v>
      </c>
      <c r="BY443" s="593">
        <v>0</v>
      </c>
      <c r="BZ443" s="593">
        <v>0</v>
      </c>
      <c r="CA443" s="593">
        <v>0</v>
      </c>
      <c r="CB443" s="593">
        <v>0</v>
      </c>
      <c r="CC443" s="555">
        <f t="shared" si="58"/>
        <v>0</v>
      </c>
    </row>
    <row r="444" spans="1:81" s="577" customFormat="1" ht="25.5" customHeight="1">
      <c r="A444" s="574" t="s">
        <v>6757</v>
      </c>
      <c r="B444" s="549" t="s">
        <v>41</v>
      </c>
      <c r="C444" s="550" t="s">
        <v>42</v>
      </c>
      <c r="D444" s="551"/>
      <c r="E444" s="550"/>
      <c r="F444" s="552" t="s">
        <v>553</v>
      </c>
      <c r="G444" s="553" t="s">
        <v>554</v>
      </c>
      <c r="H444" s="593">
        <v>0</v>
      </c>
      <c r="I444" s="593">
        <v>0</v>
      </c>
      <c r="J444" s="593">
        <v>0</v>
      </c>
      <c r="K444" s="593">
        <v>0</v>
      </c>
      <c r="L444" s="593">
        <v>0</v>
      </c>
      <c r="M444" s="593">
        <v>0</v>
      </c>
      <c r="N444" s="593">
        <v>0</v>
      </c>
      <c r="O444" s="593">
        <v>0</v>
      </c>
      <c r="P444" s="593">
        <v>0</v>
      </c>
      <c r="Q444" s="593">
        <v>0</v>
      </c>
      <c r="R444" s="593">
        <v>0</v>
      </c>
      <c r="S444" s="593">
        <v>0</v>
      </c>
      <c r="T444" s="593">
        <v>0</v>
      </c>
      <c r="U444" s="593">
        <v>0</v>
      </c>
      <c r="V444" s="593">
        <v>0</v>
      </c>
      <c r="W444" s="593">
        <v>0</v>
      </c>
      <c r="X444" s="593">
        <v>0</v>
      </c>
      <c r="Y444" s="593">
        <v>0</v>
      </c>
      <c r="Z444" s="593">
        <v>0</v>
      </c>
      <c r="AA444" s="593">
        <v>0</v>
      </c>
      <c r="AB444" s="593">
        <v>0</v>
      </c>
      <c r="AC444" s="593">
        <v>0</v>
      </c>
      <c r="AD444" s="593">
        <v>0</v>
      </c>
      <c r="AE444" s="593">
        <v>0</v>
      </c>
      <c r="AF444" s="593">
        <v>0</v>
      </c>
      <c r="AG444" s="593">
        <v>0</v>
      </c>
      <c r="AH444" s="593">
        <v>0</v>
      </c>
      <c r="AI444" s="593">
        <v>0</v>
      </c>
      <c r="AJ444" s="593">
        <v>0</v>
      </c>
      <c r="AK444" s="593">
        <v>0</v>
      </c>
      <c r="AL444" s="593">
        <v>0</v>
      </c>
      <c r="AM444" s="593">
        <v>0</v>
      </c>
      <c r="AN444" s="593">
        <v>0</v>
      </c>
      <c r="AO444" s="593">
        <v>0</v>
      </c>
      <c r="AP444" s="593">
        <v>0</v>
      </c>
      <c r="AQ444" s="593">
        <v>0</v>
      </c>
      <c r="AR444" s="593">
        <v>0</v>
      </c>
      <c r="AS444" s="593">
        <v>0</v>
      </c>
      <c r="AT444" s="593">
        <v>0</v>
      </c>
      <c r="AU444" s="593">
        <v>0</v>
      </c>
      <c r="AV444" s="593">
        <v>0</v>
      </c>
      <c r="AW444" s="593">
        <v>0</v>
      </c>
      <c r="AX444" s="593">
        <v>0</v>
      </c>
      <c r="AY444" s="593">
        <v>0</v>
      </c>
      <c r="AZ444" s="593">
        <v>0</v>
      </c>
      <c r="BA444" s="593">
        <v>0</v>
      </c>
      <c r="BB444" s="593">
        <v>0</v>
      </c>
      <c r="BC444" s="593">
        <v>0</v>
      </c>
      <c r="BD444" s="593">
        <v>0</v>
      </c>
      <c r="BE444" s="593">
        <v>0</v>
      </c>
      <c r="BF444" s="593">
        <v>0</v>
      </c>
      <c r="BG444" s="593">
        <v>0</v>
      </c>
      <c r="BH444" s="593">
        <v>0</v>
      </c>
      <c r="BI444" s="593">
        <v>0</v>
      </c>
      <c r="BJ444" s="593">
        <v>0</v>
      </c>
      <c r="BK444" s="593">
        <v>0</v>
      </c>
      <c r="BL444" s="593">
        <v>0</v>
      </c>
      <c r="BM444" s="593">
        <v>0</v>
      </c>
      <c r="BN444" s="593">
        <v>0</v>
      </c>
      <c r="BO444" s="593">
        <v>0</v>
      </c>
      <c r="BP444" s="593">
        <v>0</v>
      </c>
      <c r="BQ444" s="593">
        <v>0</v>
      </c>
      <c r="BR444" s="593">
        <v>0</v>
      </c>
      <c r="BS444" s="593">
        <v>0</v>
      </c>
      <c r="BT444" s="593">
        <v>0</v>
      </c>
      <c r="BU444" s="593">
        <v>0</v>
      </c>
      <c r="BV444" s="593">
        <v>0</v>
      </c>
      <c r="BW444" s="593">
        <v>0</v>
      </c>
      <c r="BX444" s="593">
        <v>0</v>
      </c>
      <c r="BY444" s="593">
        <v>0</v>
      </c>
      <c r="BZ444" s="593">
        <v>0</v>
      </c>
      <c r="CA444" s="593">
        <v>0</v>
      </c>
      <c r="CB444" s="593">
        <v>0</v>
      </c>
      <c r="CC444" s="555">
        <f t="shared" si="58"/>
        <v>0</v>
      </c>
    </row>
    <row r="445" spans="1:81" s="577" customFormat="1" ht="25.5" customHeight="1">
      <c r="A445" s="574" t="s">
        <v>6757</v>
      </c>
      <c r="B445" s="549" t="s">
        <v>41</v>
      </c>
      <c r="C445" s="550" t="s">
        <v>42</v>
      </c>
      <c r="D445" s="551"/>
      <c r="E445" s="550"/>
      <c r="F445" s="552" t="s">
        <v>555</v>
      </c>
      <c r="G445" s="553" t="s">
        <v>556</v>
      </c>
      <c r="H445" s="593">
        <v>0</v>
      </c>
      <c r="I445" s="593">
        <v>0</v>
      </c>
      <c r="J445" s="593">
        <v>0</v>
      </c>
      <c r="K445" s="593">
        <v>0</v>
      </c>
      <c r="L445" s="593">
        <v>0</v>
      </c>
      <c r="M445" s="593">
        <v>0</v>
      </c>
      <c r="N445" s="593">
        <v>0</v>
      </c>
      <c r="O445" s="593">
        <v>0</v>
      </c>
      <c r="P445" s="593">
        <v>0</v>
      </c>
      <c r="Q445" s="593">
        <v>0</v>
      </c>
      <c r="R445" s="593">
        <v>0</v>
      </c>
      <c r="S445" s="593">
        <v>0</v>
      </c>
      <c r="T445" s="593">
        <v>0</v>
      </c>
      <c r="U445" s="593">
        <v>0</v>
      </c>
      <c r="V445" s="593">
        <v>0</v>
      </c>
      <c r="W445" s="593">
        <v>0</v>
      </c>
      <c r="X445" s="593">
        <v>0</v>
      </c>
      <c r="Y445" s="593">
        <v>0</v>
      </c>
      <c r="Z445" s="593">
        <v>0</v>
      </c>
      <c r="AA445" s="593">
        <v>0</v>
      </c>
      <c r="AB445" s="593">
        <v>0</v>
      </c>
      <c r="AC445" s="593">
        <v>0</v>
      </c>
      <c r="AD445" s="593">
        <v>0</v>
      </c>
      <c r="AE445" s="593">
        <v>0</v>
      </c>
      <c r="AF445" s="593">
        <v>0</v>
      </c>
      <c r="AG445" s="593">
        <v>0</v>
      </c>
      <c r="AH445" s="593">
        <v>0</v>
      </c>
      <c r="AI445" s="593">
        <v>0</v>
      </c>
      <c r="AJ445" s="593">
        <v>0</v>
      </c>
      <c r="AK445" s="593">
        <v>0</v>
      </c>
      <c r="AL445" s="593">
        <v>0</v>
      </c>
      <c r="AM445" s="593">
        <v>0</v>
      </c>
      <c r="AN445" s="593">
        <v>0</v>
      </c>
      <c r="AO445" s="593">
        <v>0</v>
      </c>
      <c r="AP445" s="593">
        <v>0</v>
      </c>
      <c r="AQ445" s="593">
        <v>0</v>
      </c>
      <c r="AR445" s="593">
        <v>0</v>
      </c>
      <c r="AS445" s="593">
        <v>0</v>
      </c>
      <c r="AT445" s="593">
        <v>0</v>
      </c>
      <c r="AU445" s="593">
        <v>0</v>
      </c>
      <c r="AV445" s="593">
        <v>0</v>
      </c>
      <c r="AW445" s="593">
        <v>0</v>
      </c>
      <c r="AX445" s="593">
        <v>0</v>
      </c>
      <c r="AY445" s="593">
        <v>0</v>
      </c>
      <c r="AZ445" s="593">
        <v>0</v>
      </c>
      <c r="BA445" s="593">
        <v>0</v>
      </c>
      <c r="BB445" s="593">
        <v>0</v>
      </c>
      <c r="BC445" s="593">
        <v>0</v>
      </c>
      <c r="BD445" s="593">
        <v>0</v>
      </c>
      <c r="BE445" s="593">
        <v>0</v>
      </c>
      <c r="BF445" s="593">
        <v>0</v>
      </c>
      <c r="BG445" s="593">
        <v>0</v>
      </c>
      <c r="BH445" s="593">
        <v>0</v>
      </c>
      <c r="BI445" s="593">
        <v>0</v>
      </c>
      <c r="BJ445" s="593">
        <v>0</v>
      </c>
      <c r="BK445" s="593">
        <v>0</v>
      </c>
      <c r="BL445" s="593">
        <v>0</v>
      </c>
      <c r="BM445" s="593">
        <v>0</v>
      </c>
      <c r="BN445" s="593">
        <v>0</v>
      </c>
      <c r="BO445" s="593">
        <v>0</v>
      </c>
      <c r="BP445" s="593">
        <v>0</v>
      </c>
      <c r="BQ445" s="593">
        <v>0</v>
      </c>
      <c r="BR445" s="593">
        <v>0</v>
      </c>
      <c r="BS445" s="593">
        <v>0</v>
      </c>
      <c r="BT445" s="593">
        <v>0</v>
      </c>
      <c r="BU445" s="593">
        <v>0</v>
      </c>
      <c r="BV445" s="593">
        <v>0</v>
      </c>
      <c r="BW445" s="593">
        <v>0</v>
      </c>
      <c r="BX445" s="593">
        <v>0</v>
      </c>
      <c r="BY445" s="593">
        <v>0</v>
      </c>
      <c r="BZ445" s="593">
        <v>0</v>
      </c>
      <c r="CA445" s="593">
        <v>0</v>
      </c>
      <c r="CB445" s="593">
        <v>0</v>
      </c>
      <c r="CC445" s="555">
        <f t="shared" si="58"/>
        <v>0</v>
      </c>
    </row>
    <row r="446" spans="1:81" s="577" customFormat="1" ht="25.5" customHeight="1">
      <c r="A446" s="574" t="s">
        <v>6757</v>
      </c>
      <c r="B446" s="549" t="s">
        <v>41</v>
      </c>
      <c r="C446" s="550" t="s">
        <v>42</v>
      </c>
      <c r="D446" s="551">
        <v>53050</v>
      </c>
      <c r="E446" s="550" t="s">
        <v>941</v>
      </c>
      <c r="F446" s="552" t="s">
        <v>845</v>
      </c>
      <c r="G446" s="553" t="s">
        <v>559</v>
      </c>
      <c r="H446" s="593">
        <v>0</v>
      </c>
      <c r="I446" s="593">
        <v>0</v>
      </c>
      <c r="J446" s="593">
        <v>0</v>
      </c>
      <c r="K446" s="593">
        <v>0</v>
      </c>
      <c r="L446" s="593">
        <v>0</v>
      </c>
      <c r="M446" s="593">
        <v>0</v>
      </c>
      <c r="N446" s="593">
        <v>0</v>
      </c>
      <c r="O446" s="593">
        <v>0</v>
      </c>
      <c r="P446" s="593">
        <v>0</v>
      </c>
      <c r="Q446" s="593">
        <v>0</v>
      </c>
      <c r="R446" s="593">
        <v>0</v>
      </c>
      <c r="S446" s="593">
        <v>0</v>
      </c>
      <c r="T446" s="593">
        <v>0</v>
      </c>
      <c r="U446" s="593">
        <v>0</v>
      </c>
      <c r="V446" s="593">
        <v>0</v>
      </c>
      <c r="W446" s="593">
        <v>0</v>
      </c>
      <c r="X446" s="593">
        <v>0</v>
      </c>
      <c r="Y446" s="593">
        <v>0</v>
      </c>
      <c r="Z446" s="593">
        <v>0</v>
      </c>
      <c r="AA446" s="593">
        <v>0</v>
      </c>
      <c r="AB446" s="593">
        <v>0</v>
      </c>
      <c r="AC446" s="593">
        <v>0</v>
      </c>
      <c r="AD446" s="593">
        <v>0</v>
      </c>
      <c r="AE446" s="593">
        <v>0</v>
      </c>
      <c r="AF446" s="593">
        <v>0</v>
      </c>
      <c r="AG446" s="593">
        <v>0</v>
      </c>
      <c r="AH446" s="593">
        <v>0</v>
      </c>
      <c r="AI446" s="593">
        <v>0</v>
      </c>
      <c r="AJ446" s="593">
        <v>0</v>
      </c>
      <c r="AK446" s="593">
        <v>0</v>
      </c>
      <c r="AL446" s="593">
        <v>0</v>
      </c>
      <c r="AM446" s="593">
        <v>0</v>
      </c>
      <c r="AN446" s="593">
        <v>0</v>
      </c>
      <c r="AO446" s="593">
        <v>0</v>
      </c>
      <c r="AP446" s="593">
        <v>0</v>
      </c>
      <c r="AQ446" s="593">
        <v>0</v>
      </c>
      <c r="AR446" s="593">
        <v>0</v>
      </c>
      <c r="AS446" s="593">
        <v>0</v>
      </c>
      <c r="AT446" s="593">
        <v>0</v>
      </c>
      <c r="AU446" s="593">
        <v>0</v>
      </c>
      <c r="AV446" s="593">
        <v>0</v>
      </c>
      <c r="AW446" s="593">
        <v>0</v>
      </c>
      <c r="AX446" s="593">
        <v>0</v>
      </c>
      <c r="AY446" s="593">
        <v>0</v>
      </c>
      <c r="AZ446" s="593">
        <v>0</v>
      </c>
      <c r="BA446" s="593">
        <v>0</v>
      </c>
      <c r="BB446" s="593">
        <v>0</v>
      </c>
      <c r="BC446" s="593">
        <v>0</v>
      </c>
      <c r="BD446" s="593">
        <v>0</v>
      </c>
      <c r="BE446" s="593">
        <v>0</v>
      </c>
      <c r="BF446" s="593">
        <v>0</v>
      </c>
      <c r="BG446" s="593">
        <v>0</v>
      </c>
      <c r="BH446" s="593">
        <v>0</v>
      </c>
      <c r="BI446" s="593">
        <v>0</v>
      </c>
      <c r="BJ446" s="593">
        <v>0</v>
      </c>
      <c r="BK446" s="593">
        <v>0</v>
      </c>
      <c r="BL446" s="593">
        <v>0</v>
      </c>
      <c r="BM446" s="593">
        <v>0</v>
      </c>
      <c r="BN446" s="593">
        <v>0</v>
      </c>
      <c r="BO446" s="593">
        <v>0</v>
      </c>
      <c r="BP446" s="593">
        <v>0</v>
      </c>
      <c r="BQ446" s="593">
        <v>0</v>
      </c>
      <c r="BR446" s="593">
        <v>0</v>
      </c>
      <c r="BS446" s="593">
        <v>0</v>
      </c>
      <c r="BT446" s="593">
        <v>0</v>
      </c>
      <c r="BU446" s="593">
        <v>0</v>
      </c>
      <c r="BV446" s="593">
        <v>0</v>
      </c>
      <c r="BW446" s="593">
        <v>0</v>
      </c>
      <c r="BX446" s="593">
        <v>0</v>
      </c>
      <c r="BY446" s="593">
        <v>0</v>
      </c>
      <c r="BZ446" s="593">
        <v>0</v>
      </c>
      <c r="CA446" s="593">
        <v>0</v>
      </c>
      <c r="CB446" s="593">
        <v>0</v>
      </c>
      <c r="CC446" s="555">
        <f t="shared" si="58"/>
        <v>0</v>
      </c>
    </row>
    <row r="447" spans="1:81" s="577" customFormat="1" ht="25.5" customHeight="1">
      <c r="A447" s="574" t="s">
        <v>6757</v>
      </c>
      <c r="B447" s="549" t="s">
        <v>41</v>
      </c>
      <c r="C447" s="550" t="s">
        <v>42</v>
      </c>
      <c r="D447" s="551">
        <v>53050</v>
      </c>
      <c r="E447" s="550" t="s">
        <v>941</v>
      </c>
      <c r="F447" s="552" t="s">
        <v>560</v>
      </c>
      <c r="G447" s="553" t="s">
        <v>561</v>
      </c>
      <c r="H447" s="554">
        <v>0</v>
      </c>
      <c r="I447" s="578">
        <v>0</v>
      </c>
      <c r="J447" s="578">
        <v>0</v>
      </c>
      <c r="K447" s="578">
        <v>0</v>
      </c>
      <c r="L447" s="578">
        <v>0</v>
      </c>
      <c r="M447" s="578">
        <v>0</v>
      </c>
      <c r="N447" s="578">
        <v>18835584.649999999</v>
      </c>
      <c r="O447" s="578">
        <v>0</v>
      </c>
      <c r="P447" s="578">
        <v>0</v>
      </c>
      <c r="Q447" s="578">
        <v>0</v>
      </c>
      <c r="R447" s="578">
        <v>0</v>
      </c>
      <c r="S447" s="578">
        <v>0</v>
      </c>
      <c r="T447" s="578">
        <v>0</v>
      </c>
      <c r="U447" s="578">
        <v>0</v>
      </c>
      <c r="V447" s="578">
        <v>0</v>
      </c>
      <c r="W447" s="578">
        <v>0</v>
      </c>
      <c r="X447" s="578">
        <v>0</v>
      </c>
      <c r="Y447" s="578">
        <v>0</v>
      </c>
      <c r="Z447" s="578">
        <v>0</v>
      </c>
      <c r="AA447" s="578">
        <v>0</v>
      </c>
      <c r="AB447" s="578">
        <v>0</v>
      </c>
      <c r="AC447" s="578">
        <v>0</v>
      </c>
      <c r="AD447" s="578">
        <v>0</v>
      </c>
      <c r="AE447" s="578">
        <v>0</v>
      </c>
      <c r="AF447" s="578">
        <v>0</v>
      </c>
      <c r="AG447" s="578">
        <v>0</v>
      </c>
      <c r="AH447" s="578">
        <v>0</v>
      </c>
      <c r="AI447" s="578">
        <v>27739108.719999999</v>
      </c>
      <c r="AJ447" s="578">
        <v>0</v>
      </c>
      <c r="AK447" s="578">
        <v>0</v>
      </c>
      <c r="AL447" s="578">
        <v>0</v>
      </c>
      <c r="AM447" s="578">
        <v>0</v>
      </c>
      <c r="AN447" s="578">
        <v>0</v>
      </c>
      <c r="AO447" s="578">
        <v>0</v>
      </c>
      <c r="AP447" s="578">
        <v>0</v>
      </c>
      <c r="AQ447" s="578">
        <v>0</v>
      </c>
      <c r="AR447" s="578">
        <v>0</v>
      </c>
      <c r="AS447" s="578">
        <v>0</v>
      </c>
      <c r="AT447" s="578">
        <v>0</v>
      </c>
      <c r="AU447" s="578">
        <v>0</v>
      </c>
      <c r="AV447" s="578">
        <v>0</v>
      </c>
      <c r="AW447" s="578">
        <v>0</v>
      </c>
      <c r="AX447" s="578">
        <v>0</v>
      </c>
      <c r="AY447" s="578">
        <v>0</v>
      </c>
      <c r="AZ447" s="578">
        <v>0</v>
      </c>
      <c r="BA447" s="578">
        <v>0</v>
      </c>
      <c r="BB447" s="578">
        <v>0</v>
      </c>
      <c r="BC447" s="578">
        <v>0</v>
      </c>
      <c r="BD447" s="578">
        <v>0</v>
      </c>
      <c r="BE447" s="578">
        <v>0</v>
      </c>
      <c r="BF447" s="578">
        <v>0</v>
      </c>
      <c r="BG447" s="578">
        <v>0</v>
      </c>
      <c r="BH447" s="578">
        <v>0</v>
      </c>
      <c r="BI447" s="578">
        <v>0</v>
      </c>
      <c r="BJ447" s="578">
        <v>0</v>
      </c>
      <c r="BK447" s="578">
        <v>0</v>
      </c>
      <c r="BL447" s="578">
        <v>0</v>
      </c>
      <c r="BM447" s="578">
        <v>4556958.6500000004</v>
      </c>
      <c r="BN447" s="578">
        <v>0</v>
      </c>
      <c r="BO447" s="578">
        <v>0</v>
      </c>
      <c r="BP447" s="578">
        <v>0</v>
      </c>
      <c r="BQ447" s="578">
        <v>0</v>
      </c>
      <c r="BR447" s="578">
        <v>0</v>
      </c>
      <c r="BS447" s="578">
        <v>0</v>
      </c>
      <c r="BT447" s="578">
        <v>0</v>
      </c>
      <c r="BU447" s="578">
        <v>0</v>
      </c>
      <c r="BV447" s="578">
        <v>0</v>
      </c>
      <c r="BW447" s="578">
        <v>0</v>
      </c>
      <c r="BX447" s="578">
        <v>0</v>
      </c>
      <c r="BY447" s="578">
        <v>0</v>
      </c>
      <c r="BZ447" s="578">
        <v>0</v>
      </c>
      <c r="CA447" s="578">
        <v>0</v>
      </c>
      <c r="CB447" s="578">
        <v>0</v>
      </c>
      <c r="CC447" s="555">
        <f t="shared" si="58"/>
        <v>51131652.019999996</v>
      </c>
    </row>
    <row r="448" spans="1:81" s="577" customFormat="1" ht="25.5" customHeight="1">
      <c r="A448" s="574" t="s">
        <v>6757</v>
      </c>
      <c r="B448" s="549" t="s">
        <v>41</v>
      </c>
      <c r="C448" s="550" t="s">
        <v>42</v>
      </c>
      <c r="D448" s="551">
        <v>53050</v>
      </c>
      <c r="E448" s="550" t="s">
        <v>941</v>
      </c>
      <c r="F448" s="552" t="s">
        <v>562</v>
      </c>
      <c r="G448" s="553" t="s">
        <v>563</v>
      </c>
      <c r="H448" s="554">
        <v>6020000</v>
      </c>
      <c r="I448" s="554">
        <v>150000</v>
      </c>
      <c r="J448" s="554">
        <v>1670000</v>
      </c>
      <c r="K448" s="554">
        <v>0</v>
      </c>
      <c r="L448" s="554">
        <v>40000</v>
      </c>
      <c r="M448" s="554">
        <v>30000</v>
      </c>
      <c r="N448" s="554">
        <v>6600000</v>
      </c>
      <c r="O448" s="554">
        <v>990000</v>
      </c>
      <c r="P448" s="554">
        <v>0</v>
      </c>
      <c r="Q448" s="554">
        <v>4180000</v>
      </c>
      <c r="R448" s="554">
        <v>0</v>
      </c>
      <c r="S448" s="554">
        <v>590000</v>
      </c>
      <c r="T448" s="554">
        <v>1760000</v>
      </c>
      <c r="U448" s="554">
        <v>400000</v>
      </c>
      <c r="V448" s="554">
        <v>0</v>
      </c>
      <c r="W448" s="554">
        <v>120000</v>
      </c>
      <c r="X448" s="554">
        <v>0</v>
      </c>
      <c r="Y448" s="554">
        <v>250000</v>
      </c>
      <c r="Z448" s="554">
        <v>4770000</v>
      </c>
      <c r="AA448" s="554">
        <v>0</v>
      </c>
      <c r="AB448" s="554">
        <v>0</v>
      </c>
      <c r="AC448" s="554">
        <v>1700000</v>
      </c>
      <c r="AD448" s="554">
        <v>0</v>
      </c>
      <c r="AE448" s="554">
        <v>320000</v>
      </c>
      <c r="AF448" s="554">
        <v>0</v>
      </c>
      <c r="AG448" s="554">
        <v>200000</v>
      </c>
      <c r="AH448" s="554">
        <v>0</v>
      </c>
      <c r="AI448" s="554">
        <v>0</v>
      </c>
      <c r="AJ448" s="554">
        <v>0</v>
      </c>
      <c r="AK448" s="554">
        <v>360000</v>
      </c>
      <c r="AL448" s="554">
        <v>280000</v>
      </c>
      <c r="AM448" s="554">
        <v>190000</v>
      </c>
      <c r="AN448" s="554">
        <v>320000</v>
      </c>
      <c r="AO448" s="554">
        <v>400000</v>
      </c>
      <c r="AP448" s="554">
        <v>120000</v>
      </c>
      <c r="AQ448" s="554">
        <v>160000</v>
      </c>
      <c r="AR448" s="554">
        <v>260000</v>
      </c>
      <c r="AS448" s="554">
        <v>320000</v>
      </c>
      <c r="AT448" s="554">
        <v>320000</v>
      </c>
      <c r="AU448" s="554">
        <v>520000</v>
      </c>
      <c r="AV448" s="554">
        <v>200000</v>
      </c>
      <c r="AW448" s="554">
        <v>120000</v>
      </c>
      <c r="AX448" s="554">
        <v>180000</v>
      </c>
      <c r="AY448" s="554">
        <v>0</v>
      </c>
      <c r="AZ448" s="554">
        <v>80000</v>
      </c>
      <c r="BA448" s="554">
        <v>400000</v>
      </c>
      <c r="BB448" s="554">
        <v>6880000</v>
      </c>
      <c r="BC448" s="554">
        <v>0</v>
      </c>
      <c r="BD448" s="554">
        <v>460000</v>
      </c>
      <c r="BE448" s="554">
        <v>570000</v>
      </c>
      <c r="BF448" s="554">
        <v>670000</v>
      </c>
      <c r="BG448" s="554">
        <v>0</v>
      </c>
      <c r="BH448" s="554">
        <v>1260000</v>
      </c>
      <c r="BI448" s="554">
        <v>870000</v>
      </c>
      <c r="BJ448" s="554">
        <v>600000</v>
      </c>
      <c r="BK448" s="554">
        <v>560000</v>
      </c>
      <c r="BL448" s="554">
        <v>120000</v>
      </c>
      <c r="BM448" s="554">
        <v>11849716.57</v>
      </c>
      <c r="BN448" s="554">
        <v>1850000</v>
      </c>
      <c r="BO448" s="554">
        <v>0</v>
      </c>
      <c r="BP448" s="554">
        <v>280000</v>
      </c>
      <c r="BQ448" s="554">
        <v>0</v>
      </c>
      <c r="BR448" s="554">
        <v>440000</v>
      </c>
      <c r="BS448" s="554">
        <v>0</v>
      </c>
      <c r="BT448" s="554">
        <v>3320000</v>
      </c>
      <c r="BU448" s="554">
        <v>160000</v>
      </c>
      <c r="BV448" s="554">
        <v>40000</v>
      </c>
      <c r="BW448" s="554">
        <v>0</v>
      </c>
      <c r="BX448" s="554">
        <v>280000</v>
      </c>
      <c r="BY448" s="554">
        <v>1800000</v>
      </c>
      <c r="BZ448" s="554">
        <v>0</v>
      </c>
      <c r="CA448" s="554">
        <v>280000</v>
      </c>
      <c r="CB448" s="554">
        <v>80000</v>
      </c>
      <c r="CC448" s="555">
        <f t="shared" si="58"/>
        <v>66389716.57</v>
      </c>
    </row>
    <row r="449" spans="1:81" s="577" customFormat="1" ht="25.5" customHeight="1">
      <c r="A449" s="574" t="s">
        <v>6757</v>
      </c>
      <c r="B449" s="549" t="s">
        <v>41</v>
      </c>
      <c r="C449" s="550" t="s">
        <v>42</v>
      </c>
      <c r="D449" s="551">
        <v>53050</v>
      </c>
      <c r="E449" s="550" t="s">
        <v>941</v>
      </c>
      <c r="F449" s="552" t="s">
        <v>564</v>
      </c>
      <c r="G449" s="553" t="s">
        <v>565</v>
      </c>
      <c r="H449" s="554">
        <v>0</v>
      </c>
      <c r="I449" s="578">
        <v>0</v>
      </c>
      <c r="J449" s="578">
        <v>0</v>
      </c>
      <c r="K449" s="578">
        <v>0</v>
      </c>
      <c r="L449" s="578">
        <v>0</v>
      </c>
      <c r="M449" s="578">
        <v>0</v>
      </c>
      <c r="N449" s="578">
        <v>0</v>
      </c>
      <c r="O449" s="578">
        <v>0</v>
      </c>
      <c r="P449" s="578">
        <v>0</v>
      </c>
      <c r="Q449" s="578">
        <v>0</v>
      </c>
      <c r="R449" s="578">
        <v>0</v>
      </c>
      <c r="S449" s="578">
        <v>0</v>
      </c>
      <c r="T449" s="578">
        <v>0</v>
      </c>
      <c r="U449" s="578">
        <v>0</v>
      </c>
      <c r="V449" s="578">
        <v>0</v>
      </c>
      <c r="W449" s="578">
        <v>0</v>
      </c>
      <c r="X449" s="578">
        <v>0</v>
      </c>
      <c r="Y449" s="578">
        <v>0</v>
      </c>
      <c r="Z449" s="578">
        <v>0</v>
      </c>
      <c r="AA449" s="578">
        <v>0</v>
      </c>
      <c r="AB449" s="578">
        <v>0</v>
      </c>
      <c r="AC449" s="578">
        <v>0</v>
      </c>
      <c r="AD449" s="578">
        <v>0</v>
      </c>
      <c r="AE449" s="578">
        <v>0</v>
      </c>
      <c r="AF449" s="578">
        <v>0</v>
      </c>
      <c r="AG449" s="578">
        <v>0</v>
      </c>
      <c r="AH449" s="578">
        <v>0</v>
      </c>
      <c r="AI449" s="578">
        <v>0</v>
      </c>
      <c r="AJ449" s="578">
        <v>0</v>
      </c>
      <c r="AK449" s="578">
        <v>0</v>
      </c>
      <c r="AL449" s="578">
        <v>0</v>
      </c>
      <c r="AM449" s="578">
        <v>0</v>
      </c>
      <c r="AN449" s="578">
        <v>0</v>
      </c>
      <c r="AO449" s="578">
        <v>0</v>
      </c>
      <c r="AP449" s="578">
        <v>0</v>
      </c>
      <c r="AQ449" s="578">
        <v>0</v>
      </c>
      <c r="AR449" s="578">
        <v>0</v>
      </c>
      <c r="AS449" s="578">
        <v>0</v>
      </c>
      <c r="AT449" s="578">
        <v>0</v>
      </c>
      <c r="AU449" s="578">
        <v>0</v>
      </c>
      <c r="AV449" s="578">
        <v>0</v>
      </c>
      <c r="AW449" s="578">
        <v>0</v>
      </c>
      <c r="AX449" s="578">
        <v>0</v>
      </c>
      <c r="AY449" s="578">
        <v>0</v>
      </c>
      <c r="AZ449" s="578">
        <v>0</v>
      </c>
      <c r="BA449" s="578">
        <v>0</v>
      </c>
      <c r="BB449" s="578">
        <v>0</v>
      </c>
      <c r="BC449" s="578">
        <v>0</v>
      </c>
      <c r="BD449" s="578">
        <v>0</v>
      </c>
      <c r="BE449" s="578">
        <v>0</v>
      </c>
      <c r="BF449" s="578">
        <v>0</v>
      </c>
      <c r="BG449" s="578">
        <v>0</v>
      </c>
      <c r="BH449" s="578">
        <v>0</v>
      </c>
      <c r="BI449" s="578">
        <v>0</v>
      </c>
      <c r="BJ449" s="578">
        <v>0</v>
      </c>
      <c r="BK449" s="578">
        <v>0</v>
      </c>
      <c r="BL449" s="578">
        <v>0</v>
      </c>
      <c r="BM449" s="578">
        <v>0</v>
      </c>
      <c r="BN449" s="578">
        <v>0</v>
      </c>
      <c r="BO449" s="578">
        <v>0</v>
      </c>
      <c r="BP449" s="578">
        <v>0</v>
      </c>
      <c r="BQ449" s="578">
        <v>78000</v>
      </c>
      <c r="BR449" s="578">
        <v>0</v>
      </c>
      <c r="BS449" s="578">
        <v>0</v>
      </c>
      <c r="BT449" s="578">
        <v>0</v>
      </c>
      <c r="BU449" s="578">
        <v>0</v>
      </c>
      <c r="BV449" s="578">
        <v>0</v>
      </c>
      <c r="BW449" s="578">
        <v>0</v>
      </c>
      <c r="BX449" s="578">
        <v>0</v>
      </c>
      <c r="BY449" s="578">
        <v>0</v>
      </c>
      <c r="BZ449" s="578">
        <v>0</v>
      </c>
      <c r="CA449" s="578">
        <v>0</v>
      </c>
      <c r="CB449" s="578">
        <v>0</v>
      </c>
      <c r="CC449" s="555">
        <f t="shared" si="58"/>
        <v>78000</v>
      </c>
    </row>
    <row r="450" spans="1:81" s="577" customFormat="1" ht="25.5" customHeight="1">
      <c r="A450" s="574" t="s">
        <v>6816</v>
      </c>
      <c r="B450" s="549" t="s">
        <v>41</v>
      </c>
      <c r="C450" s="550" t="s">
        <v>42</v>
      </c>
      <c r="D450" s="551">
        <v>53050</v>
      </c>
      <c r="E450" s="550" t="s">
        <v>941</v>
      </c>
      <c r="F450" s="552" t="s">
        <v>566</v>
      </c>
      <c r="G450" s="553" t="s">
        <v>567</v>
      </c>
      <c r="H450" s="554">
        <v>140699.41</v>
      </c>
      <c r="I450" s="554">
        <v>0</v>
      </c>
      <c r="J450" s="554">
        <v>0</v>
      </c>
      <c r="K450" s="554">
        <v>101150</v>
      </c>
      <c r="L450" s="554">
        <v>120</v>
      </c>
      <c r="M450" s="554">
        <v>637200</v>
      </c>
      <c r="N450" s="554">
        <v>555345.75</v>
      </c>
      <c r="O450" s="554">
        <v>343197.5</v>
      </c>
      <c r="P450" s="554">
        <v>598400</v>
      </c>
      <c r="Q450" s="554">
        <v>398326.48</v>
      </c>
      <c r="R450" s="554">
        <v>0</v>
      </c>
      <c r="S450" s="554">
        <v>0</v>
      </c>
      <c r="T450" s="554">
        <v>97540</v>
      </c>
      <c r="U450" s="554">
        <v>0</v>
      </c>
      <c r="V450" s="554">
        <v>2000</v>
      </c>
      <c r="W450" s="554">
        <v>31204</v>
      </c>
      <c r="X450" s="554">
        <v>1432612.73</v>
      </c>
      <c r="Y450" s="554">
        <v>0</v>
      </c>
      <c r="Z450" s="554">
        <v>15970200.359999999</v>
      </c>
      <c r="AA450" s="554">
        <v>2850</v>
      </c>
      <c r="AB450" s="554">
        <v>12000.01</v>
      </c>
      <c r="AC450" s="554">
        <v>21900</v>
      </c>
      <c r="AD450" s="554">
        <v>0</v>
      </c>
      <c r="AE450" s="554">
        <v>1000</v>
      </c>
      <c r="AF450" s="554">
        <v>0</v>
      </c>
      <c r="AG450" s="554">
        <v>6125</v>
      </c>
      <c r="AH450" s="554">
        <v>3000</v>
      </c>
      <c r="AI450" s="554">
        <v>0</v>
      </c>
      <c r="AJ450" s="554">
        <v>40409.46</v>
      </c>
      <c r="AK450" s="554">
        <v>11556</v>
      </c>
      <c r="AL450" s="554">
        <v>0</v>
      </c>
      <c r="AM450" s="554">
        <v>25366</v>
      </c>
      <c r="AN450" s="554">
        <v>0</v>
      </c>
      <c r="AO450" s="554">
        <v>105584.86</v>
      </c>
      <c r="AP450" s="554">
        <v>23500</v>
      </c>
      <c r="AQ450" s="554">
        <v>8011.7</v>
      </c>
      <c r="AR450" s="554">
        <v>21453</v>
      </c>
      <c r="AS450" s="554">
        <v>0</v>
      </c>
      <c r="AT450" s="554">
        <v>0</v>
      </c>
      <c r="AU450" s="554">
        <v>749775</v>
      </c>
      <c r="AV450" s="554">
        <v>110235.4</v>
      </c>
      <c r="AW450" s="554">
        <v>21000</v>
      </c>
      <c r="AX450" s="554">
        <v>153500</v>
      </c>
      <c r="AY450" s="554">
        <v>8381.56</v>
      </c>
      <c r="AZ450" s="554">
        <v>0</v>
      </c>
      <c r="BA450" s="554">
        <v>6000</v>
      </c>
      <c r="BB450" s="554">
        <v>11988344.02</v>
      </c>
      <c r="BC450" s="554">
        <v>8205.01</v>
      </c>
      <c r="BD450" s="554">
        <v>110767.91</v>
      </c>
      <c r="BE450" s="554">
        <v>0.1</v>
      </c>
      <c r="BF450" s="554">
        <v>400000</v>
      </c>
      <c r="BG450" s="554">
        <v>1370601.13</v>
      </c>
      <c r="BH450" s="554">
        <v>443477</v>
      </c>
      <c r="BI450" s="554">
        <v>2680.16</v>
      </c>
      <c r="BJ450" s="554">
        <v>18107</v>
      </c>
      <c r="BK450" s="554">
        <v>3700</v>
      </c>
      <c r="BL450" s="554">
        <v>181500</v>
      </c>
      <c r="BM450" s="554">
        <v>0</v>
      </c>
      <c r="BN450" s="554">
        <v>0</v>
      </c>
      <c r="BO450" s="554">
        <v>258485.86</v>
      </c>
      <c r="BP450" s="554">
        <v>12650</v>
      </c>
      <c r="BQ450" s="554">
        <v>0</v>
      </c>
      <c r="BR450" s="554">
        <v>573570</v>
      </c>
      <c r="BS450" s="554">
        <v>6100</v>
      </c>
      <c r="BT450" s="554">
        <v>0</v>
      </c>
      <c r="BU450" s="554">
        <v>124900</v>
      </c>
      <c r="BV450" s="554">
        <v>20900</v>
      </c>
      <c r="BW450" s="554">
        <v>77895</v>
      </c>
      <c r="BX450" s="554">
        <v>38000</v>
      </c>
      <c r="BY450" s="554">
        <v>2371505</v>
      </c>
      <c r="BZ450" s="554">
        <v>35652</v>
      </c>
      <c r="CA450" s="554">
        <v>0</v>
      </c>
      <c r="CB450" s="554">
        <v>16000</v>
      </c>
      <c r="CC450" s="555">
        <f t="shared" si="58"/>
        <v>39702684.409999989</v>
      </c>
    </row>
    <row r="451" spans="1:81" s="577" customFormat="1" ht="25.5" customHeight="1">
      <c r="A451" s="574" t="s">
        <v>6757</v>
      </c>
      <c r="B451" s="549" t="s">
        <v>41</v>
      </c>
      <c r="C451" s="550" t="s">
        <v>42</v>
      </c>
      <c r="D451" s="551">
        <v>53050</v>
      </c>
      <c r="E451" s="550" t="s">
        <v>941</v>
      </c>
      <c r="F451" s="552" t="s">
        <v>568</v>
      </c>
      <c r="G451" s="553" t="s">
        <v>1038</v>
      </c>
      <c r="H451" s="554">
        <v>0</v>
      </c>
      <c r="I451" s="554">
        <v>0</v>
      </c>
      <c r="J451" s="554">
        <v>0</v>
      </c>
      <c r="K451" s="554">
        <v>0</v>
      </c>
      <c r="L451" s="554">
        <v>0</v>
      </c>
      <c r="M451" s="554">
        <v>0</v>
      </c>
      <c r="N451" s="554">
        <v>0</v>
      </c>
      <c r="O451" s="554">
        <v>0</v>
      </c>
      <c r="P451" s="554">
        <v>0</v>
      </c>
      <c r="Q451" s="554">
        <v>0</v>
      </c>
      <c r="R451" s="554">
        <v>0</v>
      </c>
      <c r="S451" s="554">
        <v>0</v>
      </c>
      <c r="T451" s="554">
        <v>0</v>
      </c>
      <c r="U451" s="554">
        <v>0</v>
      </c>
      <c r="V451" s="554">
        <v>0</v>
      </c>
      <c r="W451" s="554">
        <v>0</v>
      </c>
      <c r="X451" s="554">
        <v>0</v>
      </c>
      <c r="Y451" s="554">
        <v>0</v>
      </c>
      <c r="Z451" s="554">
        <v>0</v>
      </c>
      <c r="AA451" s="554">
        <v>0</v>
      </c>
      <c r="AB451" s="554">
        <v>0</v>
      </c>
      <c r="AC451" s="554">
        <v>0</v>
      </c>
      <c r="AD451" s="554">
        <v>0</v>
      </c>
      <c r="AE451" s="554">
        <v>0</v>
      </c>
      <c r="AF451" s="554">
        <v>0</v>
      </c>
      <c r="AG451" s="554">
        <v>0</v>
      </c>
      <c r="AH451" s="554">
        <v>0</v>
      </c>
      <c r="AI451" s="554">
        <v>0</v>
      </c>
      <c r="AJ451" s="554">
        <v>0</v>
      </c>
      <c r="AK451" s="554">
        <v>0</v>
      </c>
      <c r="AL451" s="554">
        <v>0</v>
      </c>
      <c r="AM451" s="554">
        <v>0</v>
      </c>
      <c r="AN451" s="554">
        <v>0</v>
      </c>
      <c r="AO451" s="554">
        <v>0</v>
      </c>
      <c r="AP451" s="554">
        <v>0</v>
      </c>
      <c r="AQ451" s="554">
        <v>0</v>
      </c>
      <c r="AR451" s="554">
        <v>0</v>
      </c>
      <c r="AS451" s="554">
        <v>0</v>
      </c>
      <c r="AT451" s="554">
        <v>0</v>
      </c>
      <c r="AU451" s="554">
        <v>0</v>
      </c>
      <c r="AV451" s="554">
        <v>0</v>
      </c>
      <c r="AW451" s="554">
        <v>0</v>
      </c>
      <c r="AX451" s="554">
        <v>0</v>
      </c>
      <c r="AY451" s="554">
        <v>0</v>
      </c>
      <c r="AZ451" s="554">
        <v>0</v>
      </c>
      <c r="BA451" s="554">
        <v>0</v>
      </c>
      <c r="BB451" s="554">
        <v>0</v>
      </c>
      <c r="BC451" s="554">
        <v>0</v>
      </c>
      <c r="BD451" s="554">
        <v>0</v>
      </c>
      <c r="BE451" s="554">
        <v>0</v>
      </c>
      <c r="BF451" s="554">
        <v>0</v>
      </c>
      <c r="BG451" s="554">
        <v>0</v>
      </c>
      <c r="BH451" s="554">
        <v>0</v>
      </c>
      <c r="BI451" s="554">
        <v>0</v>
      </c>
      <c r="BJ451" s="554">
        <v>0</v>
      </c>
      <c r="BK451" s="554">
        <v>0</v>
      </c>
      <c r="BL451" s="554">
        <v>0</v>
      </c>
      <c r="BM451" s="554">
        <v>0</v>
      </c>
      <c r="BN451" s="554">
        <v>0</v>
      </c>
      <c r="BO451" s="554">
        <v>0</v>
      </c>
      <c r="BP451" s="554">
        <v>0</v>
      </c>
      <c r="BQ451" s="554">
        <v>0</v>
      </c>
      <c r="BR451" s="554">
        <v>0</v>
      </c>
      <c r="BS451" s="554">
        <v>0</v>
      </c>
      <c r="BT451" s="554">
        <v>0</v>
      </c>
      <c r="BU451" s="554">
        <v>0</v>
      </c>
      <c r="BV451" s="554">
        <v>0</v>
      </c>
      <c r="BW451" s="554">
        <v>0</v>
      </c>
      <c r="BX451" s="554">
        <v>0</v>
      </c>
      <c r="BY451" s="554">
        <v>0</v>
      </c>
      <c r="BZ451" s="554">
        <v>0</v>
      </c>
      <c r="CA451" s="554">
        <v>0</v>
      </c>
      <c r="CB451" s="554">
        <v>0</v>
      </c>
      <c r="CC451" s="555">
        <f t="shared" si="58"/>
        <v>0</v>
      </c>
    </row>
    <row r="452" spans="1:81" s="577" customFormat="1" ht="25.5" customHeight="1">
      <c r="A452" s="574" t="s">
        <v>6757</v>
      </c>
      <c r="B452" s="549" t="s">
        <v>41</v>
      </c>
      <c r="C452" s="550" t="s">
        <v>42</v>
      </c>
      <c r="D452" s="551">
        <v>53050</v>
      </c>
      <c r="E452" s="550" t="s">
        <v>941</v>
      </c>
      <c r="F452" s="552" t="s">
        <v>569</v>
      </c>
      <c r="G452" s="553" t="s">
        <v>1039</v>
      </c>
      <c r="H452" s="554">
        <v>0</v>
      </c>
      <c r="I452" s="578">
        <v>0</v>
      </c>
      <c r="J452" s="578">
        <v>0</v>
      </c>
      <c r="K452" s="578">
        <v>0</v>
      </c>
      <c r="L452" s="578">
        <v>0</v>
      </c>
      <c r="M452" s="578">
        <v>0</v>
      </c>
      <c r="N452" s="578">
        <v>0</v>
      </c>
      <c r="O452" s="578">
        <v>0</v>
      </c>
      <c r="P452" s="578">
        <v>0</v>
      </c>
      <c r="Q452" s="578">
        <v>0</v>
      </c>
      <c r="R452" s="578">
        <v>0</v>
      </c>
      <c r="S452" s="578">
        <v>0</v>
      </c>
      <c r="T452" s="578">
        <v>0</v>
      </c>
      <c r="U452" s="578">
        <v>0</v>
      </c>
      <c r="V452" s="578">
        <v>0</v>
      </c>
      <c r="W452" s="578">
        <v>0</v>
      </c>
      <c r="X452" s="578">
        <v>0</v>
      </c>
      <c r="Y452" s="578">
        <v>0</v>
      </c>
      <c r="Z452" s="578">
        <v>0</v>
      </c>
      <c r="AA452" s="578">
        <v>0</v>
      </c>
      <c r="AB452" s="578">
        <v>0</v>
      </c>
      <c r="AC452" s="578">
        <v>0</v>
      </c>
      <c r="AD452" s="578">
        <v>0</v>
      </c>
      <c r="AE452" s="578">
        <v>0</v>
      </c>
      <c r="AF452" s="578">
        <v>0</v>
      </c>
      <c r="AG452" s="578">
        <v>0</v>
      </c>
      <c r="AH452" s="578">
        <v>0</v>
      </c>
      <c r="AI452" s="578">
        <v>0</v>
      </c>
      <c r="AJ452" s="578">
        <v>0</v>
      </c>
      <c r="AK452" s="578">
        <v>0</v>
      </c>
      <c r="AL452" s="578">
        <v>0</v>
      </c>
      <c r="AM452" s="578">
        <v>0</v>
      </c>
      <c r="AN452" s="578">
        <v>0</v>
      </c>
      <c r="AO452" s="578">
        <v>0</v>
      </c>
      <c r="AP452" s="578">
        <v>0</v>
      </c>
      <c r="AQ452" s="578">
        <v>0</v>
      </c>
      <c r="AR452" s="578">
        <v>0</v>
      </c>
      <c r="AS452" s="578">
        <v>0</v>
      </c>
      <c r="AT452" s="578">
        <v>0</v>
      </c>
      <c r="AU452" s="578">
        <v>90897.72</v>
      </c>
      <c r="AV452" s="578">
        <v>0</v>
      </c>
      <c r="AW452" s="578">
        <v>0</v>
      </c>
      <c r="AX452" s="578">
        <v>0</v>
      </c>
      <c r="AY452" s="578">
        <v>0</v>
      </c>
      <c r="AZ452" s="578">
        <v>0</v>
      </c>
      <c r="BA452" s="578">
        <v>285500</v>
      </c>
      <c r="BB452" s="578">
        <v>0</v>
      </c>
      <c r="BC452" s="578">
        <v>0</v>
      </c>
      <c r="BD452" s="578">
        <v>0</v>
      </c>
      <c r="BE452" s="578">
        <v>0</v>
      </c>
      <c r="BF452" s="578">
        <v>0</v>
      </c>
      <c r="BG452" s="578">
        <v>0</v>
      </c>
      <c r="BH452" s="578">
        <v>0</v>
      </c>
      <c r="BI452" s="578">
        <v>0</v>
      </c>
      <c r="BJ452" s="578">
        <v>0</v>
      </c>
      <c r="BK452" s="578">
        <v>0</v>
      </c>
      <c r="BL452" s="578">
        <v>0</v>
      </c>
      <c r="BM452" s="578">
        <v>0</v>
      </c>
      <c r="BN452" s="578">
        <v>0</v>
      </c>
      <c r="BO452" s="578">
        <v>0</v>
      </c>
      <c r="BP452" s="578">
        <v>0</v>
      </c>
      <c r="BQ452" s="578">
        <v>0</v>
      </c>
      <c r="BR452" s="578">
        <v>0</v>
      </c>
      <c r="BS452" s="578">
        <v>0</v>
      </c>
      <c r="BT452" s="578">
        <v>0</v>
      </c>
      <c r="BU452" s="578">
        <v>0</v>
      </c>
      <c r="BV452" s="578">
        <v>0</v>
      </c>
      <c r="BW452" s="578">
        <v>0</v>
      </c>
      <c r="BX452" s="578">
        <v>0</v>
      </c>
      <c r="BY452" s="578">
        <v>0</v>
      </c>
      <c r="BZ452" s="578">
        <v>0</v>
      </c>
      <c r="CA452" s="578">
        <v>0</v>
      </c>
      <c r="CB452" s="578">
        <v>0</v>
      </c>
      <c r="CC452" s="555">
        <f t="shared" si="58"/>
        <v>376397.72</v>
      </c>
    </row>
    <row r="453" spans="1:81" s="577" customFormat="1" ht="25.5" customHeight="1">
      <c r="A453" s="574" t="s">
        <v>6757</v>
      </c>
      <c r="B453" s="549" t="s">
        <v>41</v>
      </c>
      <c r="C453" s="550" t="s">
        <v>42</v>
      </c>
      <c r="D453" s="551">
        <v>53050</v>
      </c>
      <c r="E453" s="550" t="s">
        <v>941</v>
      </c>
      <c r="F453" s="552" t="s">
        <v>570</v>
      </c>
      <c r="G453" s="553" t="s">
        <v>571</v>
      </c>
      <c r="H453" s="554">
        <v>0</v>
      </c>
      <c r="I453" s="554">
        <v>0</v>
      </c>
      <c r="J453" s="554">
        <v>0</v>
      </c>
      <c r="K453" s="554">
        <v>0</v>
      </c>
      <c r="L453" s="554">
        <v>0</v>
      </c>
      <c r="M453" s="554">
        <v>0</v>
      </c>
      <c r="N453" s="554">
        <v>0</v>
      </c>
      <c r="O453" s="554">
        <v>0</v>
      </c>
      <c r="P453" s="554">
        <v>0</v>
      </c>
      <c r="Q453" s="554">
        <v>0</v>
      </c>
      <c r="R453" s="554">
        <v>0</v>
      </c>
      <c r="S453" s="554">
        <v>0</v>
      </c>
      <c r="T453" s="554">
        <v>0</v>
      </c>
      <c r="U453" s="554">
        <v>0</v>
      </c>
      <c r="V453" s="554">
        <v>0</v>
      </c>
      <c r="W453" s="554">
        <v>0</v>
      </c>
      <c r="X453" s="554">
        <v>0</v>
      </c>
      <c r="Y453" s="554">
        <v>0</v>
      </c>
      <c r="Z453" s="554">
        <v>0</v>
      </c>
      <c r="AA453" s="554">
        <v>0</v>
      </c>
      <c r="AB453" s="554">
        <v>0</v>
      </c>
      <c r="AC453" s="554">
        <v>0</v>
      </c>
      <c r="AD453" s="554">
        <v>848000</v>
      </c>
      <c r="AE453" s="554">
        <v>0</v>
      </c>
      <c r="AF453" s="554">
        <v>0</v>
      </c>
      <c r="AG453" s="554">
        <v>0</v>
      </c>
      <c r="AH453" s="554">
        <v>0</v>
      </c>
      <c r="AI453" s="554">
        <v>1650000</v>
      </c>
      <c r="AJ453" s="554">
        <v>0</v>
      </c>
      <c r="AK453" s="554">
        <v>0</v>
      </c>
      <c r="AL453" s="554">
        <v>0</v>
      </c>
      <c r="AM453" s="554">
        <v>0</v>
      </c>
      <c r="AN453" s="554">
        <v>663000</v>
      </c>
      <c r="AO453" s="554">
        <v>0</v>
      </c>
      <c r="AP453" s="554">
        <v>0</v>
      </c>
      <c r="AQ453" s="554">
        <v>0</v>
      </c>
      <c r="AR453" s="554">
        <v>0</v>
      </c>
      <c r="AS453" s="554">
        <v>0</v>
      </c>
      <c r="AT453" s="554">
        <v>0</v>
      </c>
      <c r="AU453" s="554">
        <v>0</v>
      </c>
      <c r="AV453" s="554">
        <v>0</v>
      </c>
      <c r="AW453" s="554">
        <v>0</v>
      </c>
      <c r="AX453" s="554">
        <v>0</v>
      </c>
      <c r="AY453" s="554">
        <v>0</v>
      </c>
      <c r="AZ453" s="554">
        <v>0</v>
      </c>
      <c r="BA453" s="554">
        <v>222400</v>
      </c>
      <c r="BB453" s="554">
        <v>0</v>
      </c>
      <c r="BC453" s="554">
        <v>0</v>
      </c>
      <c r="BD453" s="554">
        <v>0</v>
      </c>
      <c r="BE453" s="554">
        <v>0</v>
      </c>
      <c r="BF453" s="554">
        <v>0</v>
      </c>
      <c r="BG453" s="554">
        <v>0</v>
      </c>
      <c r="BH453" s="554">
        <v>5000</v>
      </c>
      <c r="BI453" s="554">
        <v>0</v>
      </c>
      <c r="BJ453" s="554">
        <v>0</v>
      </c>
      <c r="BK453" s="554">
        <v>0</v>
      </c>
      <c r="BL453" s="554">
        <v>0</v>
      </c>
      <c r="BM453" s="554">
        <v>115700</v>
      </c>
      <c r="BN453" s="554">
        <v>0</v>
      </c>
      <c r="BO453" s="554">
        <v>0</v>
      </c>
      <c r="BP453" s="554">
        <v>0</v>
      </c>
      <c r="BQ453" s="554">
        <v>0</v>
      </c>
      <c r="BR453" s="554">
        <v>0</v>
      </c>
      <c r="BS453" s="554">
        <v>0</v>
      </c>
      <c r="BT453" s="554">
        <v>0</v>
      </c>
      <c r="BU453" s="554">
        <v>0</v>
      </c>
      <c r="BV453" s="554">
        <v>0</v>
      </c>
      <c r="BW453" s="554">
        <v>0</v>
      </c>
      <c r="BX453" s="554">
        <v>0</v>
      </c>
      <c r="BY453" s="554">
        <v>0</v>
      </c>
      <c r="BZ453" s="554">
        <v>501756.15999999997</v>
      </c>
      <c r="CA453" s="554">
        <v>0</v>
      </c>
      <c r="CB453" s="554">
        <v>0</v>
      </c>
      <c r="CC453" s="555">
        <f t="shared" si="58"/>
        <v>4005856.16</v>
      </c>
    </row>
    <row r="454" spans="1:81" s="577" customFormat="1" ht="25.5" customHeight="1">
      <c r="A454" s="574" t="s">
        <v>6757</v>
      </c>
      <c r="B454" s="549" t="s">
        <v>41</v>
      </c>
      <c r="C454" s="550" t="s">
        <v>42</v>
      </c>
      <c r="D454" s="551">
        <v>53050</v>
      </c>
      <c r="E454" s="550" t="s">
        <v>941</v>
      </c>
      <c r="F454" s="552" t="s">
        <v>572</v>
      </c>
      <c r="G454" s="553" t="s">
        <v>573</v>
      </c>
      <c r="H454" s="593">
        <v>0</v>
      </c>
      <c r="I454" s="593">
        <v>0</v>
      </c>
      <c r="J454" s="593">
        <v>0</v>
      </c>
      <c r="K454" s="593">
        <v>0</v>
      </c>
      <c r="L454" s="593">
        <v>0</v>
      </c>
      <c r="M454" s="593">
        <v>0</v>
      </c>
      <c r="N454" s="593">
        <v>0</v>
      </c>
      <c r="O454" s="593">
        <v>0</v>
      </c>
      <c r="P454" s="593">
        <v>0</v>
      </c>
      <c r="Q454" s="593">
        <v>0</v>
      </c>
      <c r="R454" s="593">
        <v>0</v>
      </c>
      <c r="S454" s="593">
        <v>0</v>
      </c>
      <c r="T454" s="593">
        <v>0</v>
      </c>
      <c r="U454" s="593">
        <v>0</v>
      </c>
      <c r="V454" s="593">
        <v>0</v>
      </c>
      <c r="W454" s="593">
        <v>0</v>
      </c>
      <c r="X454" s="593">
        <v>0</v>
      </c>
      <c r="Y454" s="593">
        <v>0</v>
      </c>
      <c r="Z454" s="593">
        <v>0</v>
      </c>
      <c r="AA454" s="593">
        <v>0</v>
      </c>
      <c r="AB454" s="593">
        <v>0</v>
      </c>
      <c r="AC454" s="593">
        <v>0</v>
      </c>
      <c r="AD454" s="593">
        <v>0</v>
      </c>
      <c r="AE454" s="593">
        <v>0</v>
      </c>
      <c r="AF454" s="593">
        <v>0</v>
      </c>
      <c r="AG454" s="593">
        <v>0</v>
      </c>
      <c r="AH454" s="593">
        <v>0</v>
      </c>
      <c r="AI454" s="593">
        <v>0</v>
      </c>
      <c r="AJ454" s="593">
        <v>0</v>
      </c>
      <c r="AK454" s="593">
        <v>0</v>
      </c>
      <c r="AL454" s="593">
        <v>0</v>
      </c>
      <c r="AM454" s="593">
        <v>0</v>
      </c>
      <c r="AN454" s="593">
        <v>0</v>
      </c>
      <c r="AO454" s="593">
        <v>0</v>
      </c>
      <c r="AP454" s="593">
        <v>0</v>
      </c>
      <c r="AQ454" s="593">
        <v>0</v>
      </c>
      <c r="AR454" s="593">
        <v>0</v>
      </c>
      <c r="AS454" s="593">
        <v>0</v>
      </c>
      <c r="AT454" s="593">
        <v>0</v>
      </c>
      <c r="AU454" s="593">
        <v>0</v>
      </c>
      <c r="AV454" s="593">
        <v>0</v>
      </c>
      <c r="AW454" s="593">
        <v>0</v>
      </c>
      <c r="AX454" s="593">
        <v>0</v>
      </c>
      <c r="AY454" s="593">
        <v>0</v>
      </c>
      <c r="AZ454" s="593">
        <v>0</v>
      </c>
      <c r="BA454" s="593">
        <v>0</v>
      </c>
      <c r="BB454" s="593">
        <v>0</v>
      </c>
      <c r="BC454" s="593">
        <v>0</v>
      </c>
      <c r="BD454" s="593">
        <v>0</v>
      </c>
      <c r="BE454" s="593">
        <v>0</v>
      </c>
      <c r="BF454" s="593">
        <v>0</v>
      </c>
      <c r="BG454" s="593">
        <v>0</v>
      </c>
      <c r="BH454" s="593">
        <v>0</v>
      </c>
      <c r="BI454" s="593">
        <v>0</v>
      </c>
      <c r="BJ454" s="593">
        <v>0</v>
      </c>
      <c r="BK454" s="593">
        <v>0</v>
      </c>
      <c r="BL454" s="593">
        <v>0</v>
      </c>
      <c r="BM454" s="593">
        <v>0</v>
      </c>
      <c r="BN454" s="593">
        <v>0</v>
      </c>
      <c r="BO454" s="593">
        <v>0</v>
      </c>
      <c r="BP454" s="593">
        <v>0</v>
      </c>
      <c r="BQ454" s="593">
        <v>0</v>
      </c>
      <c r="BR454" s="593">
        <v>0</v>
      </c>
      <c r="BS454" s="593">
        <v>0</v>
      </c>
      <c r="BT454" s="593">
        <v>0</v>
      </c>
      <c r="BU454" s="593">
        <v>0</v>
      </c>
      <c r="BV454" s="593">
        <v>0</v>
      </c>
      <c r="BW454" s="593">
        <v>0</v>
      </c>
      <c r="BX454" s="593">
        <v>0</v>
      </c>
      <c r="BY454" s="593">
        <v>0</v>
      </c>
      <c r="BZ454" s="593">
        <v>0</v>
      </c>
      <c r="CA454" s="593">
        <v>0</v>
      </c>
      <c r="CB454" s="593">
        <v>0</v>
      </c>
      <c r="CC454" s="555">
        <f t="shared" si="58"/>
        <v>0</v>
      </c>
    </row>
    <row r="455" spans="1:81" s="577" customFormat="1" ht="25.5" customHeight="1">
      <c r="A455" s="574" t="s">
        <v>6757</v>
      </c>
      <c r="B455" s="549" t="s">
        <v>41</v>
      </c>
      <c r="C455" s="550" t="s">
        <v>42</v>
      </c>
      <c r="D455" s="551">
        <v>53050</v>
      </c>
      <c r="E455" s="550" t="s">
        <v>941</v>
      </c>
      <c r="F455" s="552" t="s">
        <v>574</v>
      </c>
      <c r="G455" s="553" t="s">
        <v>6876</v>
      </c>
      <c r="H455" s="554">
        <v>0</v>
      </c>
      <c r="I455" s="554">
        <v>331400</v>
      </c>
      <c r="J455" s="554">
        <v>0</v>
      </c>
      <c r="K455" s="554">
        <v>0</v>
      </c>
      <c r="L455" s="554">
        <v>53570</v>
      </c>
      <c r="M455" s="554">
        <v>0</v>
      </c>
      <c r="N455" s="554">
        <v>0</v>
      </c>
      <c r="O455" s="554">
        <v>0</v>
      </c>
      <c r="P455" s="554">
        <v>0</v>
      </c>
      <c r="Q455" s="554">
        <v>0</v>
      </c>
      <c r="R455" s="554">
        <v>0</v>
      </c>
      <c r="S455" s="554">
        <v>0</v>
      </c>
      <c r="T455" s="554">
        <v>0</v>
      </c>
      <c r="U455" s="554">
        <v>0</v>
      </c>
      <c r="V455" s="554">
        <v>0</v>
      </c>
      <c r="W455" s="554">
        <v>0</v>
      </c>
      <c r="X455" s="554">
        <v>0</v>
      </c>
      <c r="Y455" s="554">
        <v>0</v>
      </c>
      <c r="Z455" s="554">
        <v>0</v>
      </c>
      <c r="AA455" s="554">
        <v>0</v>
      </c>
      <c r="AB455" s="554">
        <v>0</v>
      </c>
      <c r="AC455" s="554">
        <v>0</v>
      </c>
      <c r="AD455" s="554">
        <v>0</v>
      </c>
      <c r="AE455" s="554">
        <v>0</v>
      </c>
      <c r="AF455" s="554">
        <v>0</v>
      </c>
      <c r="AG455" s="554">
        <v>0</v>
      </c>
      <c r="AH455" s="554">
        <v>0</v>
      </c>
      <c r="AI455" s="554">
        <v>0</v>
      </c>
      <c r="AJ455" s="554">
        <v>0</v>
      </c>
      <c r="AK455" s="554">
        <v>0</v>
      </c>
      <c r="AL455" s="554">
        <v>0</v>
      </c>
      <c r="AM455" s="554">
        <v>0</v>
      </c>
      <c r="AN455" s="554">
        <v>0</v>
      </c>
      <c r="AO455" s="554">
        <v>0</v>
      </c>
      <c r="AP455" s="554">
        <v>0</v>
      </c>
      <c r="AQ455" s="554">
        <v>0</v>
      </c>
      <c r="AR455" s="554">
        <v>0</v>
      </c>
      <c r="AS455" s="554">
        <v>0</v>
      </c>
      <c r="AT455" s="554">
        <v>0</v>
      </c>
      <c r="AU455" s="554">
        <v>0</v>
      </c>
      <c r="AV455" s="554">
        <v>0</v>
      </c>
      <c r="AW455" s="554">
        <v>0</v>
      </c>
      <c r="AX455" s="554">
        <v>0</v>
      </c>
      <c r="AY455" s="554">
        <v>0</v>
      </c>
      <c r="AZ455" s="554">
        <v>0</v>
      </c>
      <c r="BA455" s="554">
        <v>0</v>
      </c>
      <c r="BB455" s="554">
        <v>0</v>
      </c>
      <c r="BC455" s="554">
        <v>0</v>
      </c>
      <c r="BD455" s="554">
        <v>0</v>
      </c>
      <c r="BE455" s="554">
        <v>0</v>
      </c>
      <c r="BF455" s="554">
        <v>0</v>
      </c>
      <c r="BG455" s="554">
        <v>0</v>
      </c>
      <c r="BH455" s="554">
        <v>0</v>
      </c>
      <c r="BI455" s="554">
        <v>0</v>
      </c>
      <c r="BJ455" s="554">
        <v>0</v>
      </c>
      <c r="BK455" s="554">
        <v>0</v>
      </c>
      <c r="BL455" s="554">
        <v>0</v>
      </c>
      <c r="BM455" s="554">
        <v>0</v>
      </c>
      <c r="BN455" s="554">
        <v>0</v>
      </c>
      <c r="BO455" s="554">
        <v>2524544</v>
      </c>
      <c r="BP455" s="554">
        <v>0</v>
      </c>
      <c r="BQ455" s="554">
        <v>0</v>
      </c>
      <c r="BR455" s="554">
        <v>8480</v>
      </c>
      <c r="BS455" s="554">
        <v>0</v>
      </c>
      <c r="BT455" s="554">
        <v>0</v>
      </c>
      <c r="BU455" s="554">
        <v>0</v>
      </c>
      <c r="BV455" s="554">
        <v>0</v>
      </c>
      <c r="BW455" s="554">
        <v>0</v>
      </c>
      <c r="BX455" s="554">
        <v>0</v>
      </c>
      <c r="BY455" s="554">
        <v>0</v>
      </c>
      <c r="BZ455" s="554">
        <v>0</v>
      </c>
      <c r="CA455" s="554">
        <v>0</v>
      </c>
      <c r="CB455" s="554">
        <v>0</v>
      </c>
      <c r="CC455" s="555">
        <f t="shared" si="58"/>
        <v>2917994</v>
      </c>
    </row>
    <row r="456" spans="1:81" s="577" customFormat="1" ht="25.5" customHeight="1">
      <c r="A456" s="574" t="s">
        <v>6757</v>
      </c>
      <c r="B456" s="549" t="s">
        <v>41</v>
      </c>
      <c r="C456" s="550" t="s">
        <v>42</v>
      </c>
      <c r="D456" s="551">
        <v>53050</v>
      </c>
      <c r="E456" s="550" t="s">
        <v>941</v>
      </c>
      <c r="F456" s="552" t="s">
        <v>575</v>
      </c>
      <c r="G456" s="553" t="s">
        <v>6877</v>
      </c>
      <c r="H456" s="593">
        <v>0</v>
      </c>
      <c r="I456" s="594">
        <v>0</v>
      </c>
      <c r="J456" s="594">
        <v>0</v>
      </c>
      <c r="K456" s="594">
        <v>0</v>
      </c>
      <c r="L456" s="594">
        <v>0</v>
      </c>
      <c r="M456" s="594">
        <v>0</v>
      </c>
      <c r="N456" s="594">
        <v>0</v>
      </c>
      <c r="O456" s="594">
        <v>0</v>
      </c>
      <c r="P456" s="594">
        <v>0</v>
      </c>
      <c r="Q456" s="594">
        <v>0</v>
      </c>
      <c r="R456" s="594">
        <v>0</v>
      </c>
      <c r="S456" s="594">
        <v>0</v>
      </c>
      <c r="T456" s="594">
        <v>0</v>
      </c>
      <c r="U456" s="594">
        <v>0</v>
      </c>
      <c r="V456" s="594">
        <v>0</v>
      </c>
      <c r="W456" s="594">
        <v>0</v>
      </c>
      <c r="X456" s="594">
        <v>0</v>
      </c>
      <c r="Y456" s="594">
        <v>0</v>
      </c>
      <c r="Z456" s="594">
        <v>0</v>
      </c>
      <c r="AA456" s="594">
        <v>0</v>
      </c>
      <c r="AB456" s="594">
        <v>0</v>
      </c>
      <c r="AC456" s="594">
        <v>0</v>
      </c>
      <c r="AD456" s="594">
        <v>0</v>
      </c>
      <c r="AE456" s="594">
        <v>0</v>
      </c>
      <c r="AF456" s="594">
        <v>0</v>
      </c>
      <c r="AG456" s="594">
        <v>0</v>
      </c>
      <c r="AH456" s="594">
        <v>0</v>
      </c>
      <c r="AI456" s="594">
        <v>0</v>
      </c>
      <c r="AJ456" s="594">
        <v>0</v>
      </c>
      <c r="AK456" s="594">
        <v>0</v>
      </c>
      <c r="AL456" s="594">
        <v>0</v>
      </c>
      <c r="AM456" s="594">
        <v>0</v>
      </c>
      <c r="AN456" s="594">
        <v>0</v>
      </c>
      <c r="AO456" s="594">
        <v>0</v>
      </c>
      <c r="AP456" s="594">
        <v>0</v>
      </c>
      <c r="AQ456" s="594">
        <v>0</v>
      </c>
      <c r="AR456" s="594">
        <v>0</v>
      </c>
      <c r="AS456" s="594">
        <v>0</v>
      </c>
      <c r="AT456" s="594">
        <v>0</v>
      </c>
      <c r="AU456" s="594">
        <v>0</v>
      </c>
      <c r="AV456" s="594">
        <v>0</v>
      </c>
      <c r="AW456" s="594">
        <v>0</v>
      </c>
      <c r="AX456" s="594">
        <v>0</v>
      </c>
      <c r="AY456" s="594">
        <v>0</v>
      </c>
      <c r="AZ456" s="594">
        <v>0</v>
      </c>
      <c r="BA456" s="594">
        <v>0</v>
      </c>
      <c r="BB456" s="594">
        <v>0</v>
      </c>
      <c r="BC456" s="594">
        <v>0</v>
      </c>
      <c r="BD456" s="594">
        <v>0</v>
      </c>
      <c r="BE456" s="594">
        <v>0</v>
      </c>
      <c r="BF456" s="594">
        <v>0</v>
      </c>
      <c r="BG456" s="594">
        <v>0</v>
      </c>
      <c r="BH456" s="594">
        <v>0</v>
      </c>
      <c r="BI456" s="594">
        <v>0</v>
      </c>
      <c r="BJ456" s="594">
        <v>0</v>
      </c>
      <c r="BK456" s="594">
        <v>0</v>
      </c>
      <c r="BL456" s="594">
        <v>0</v>
      </c>
      <c r="BM456" s="594">
        <v>0</v>
      </c>
      <c r="BN456" s="594">
        <v>0</v>
      </c>
      <c r="BO456" s="594">
        <v>0</v>
      </c>
      <c r="BP456" s="594">
        <v>0</v>
      </c>
      <c r="BQ456" s="594">
        <v>0</v>
      </c>
      <c r="BR456" s="594">
        <v>0</v>
      </c>
      <c r="BS456" s="594">
        <v>0</v>
      </c>
      <c r="BT456" s="594">
        <v>0</v>
      </c>
      <c r="BU456" s="594">
        <v>0</v>
      </c>
      <c r="BV456" s="594">
        <v>0</v>
      </c>
      <c r="BW456" s="594">
        <v>0</v>
      </c>
      <c r="BX456" s="594">
        <v>0</v>
      </c>
      <c r="BY456" s="594">
        <v>0</v>
      </c>
      <c r="BZ456" s="594">
        <v>0</v>
      </c>
      <c r="CA456" s="594">
        <v>0</v>
      </c>
      <c r="CB456" s="594">
        <v>0</v>
      </c>
      <c r="CC456" s="555">
        <f t="shared" ref="CC456:CC460" si="63">SUM(H456:CB456)</f>
        <v>0</v>
      </c>
    </row>
    <row r="457" spans="1:81" s="577" customFormat="1" ht="25.5" customHeight="1">
      <c r="A457" s="574" t="s">
        <v>6757</v>
      </c>
      <c r="B457" s="549" t="s">
        <v>41</v>
      </c>
      <c r="C457" s="550" t="s">
        <v>42</v>
      </c>
      <c r="D457" s="551">
        <v>53050</v>
      </c>
      <c r="E457" s="550" t="s">
        <v>941</v>
      </c>
      <c r="F457" s="552" t="s">
        <v>576</v>
      </c>
      <c r="G457" s="553" t="s">
        <v>6878</v>
      </c>
      <c r="H457" s="593">
        <v>0</v>
      </c>
      <c r="I457" s="593">
        <v>0</v>
      </c>
      <c r="J457" s="593">
        <v>0</v>
      </c>
      <c r="K457" s="593">
        <v>0</v>
      </c>
      <c r="L457" s="593">
        <v>0</v>
      </c>
      <c r="M457" s="593">
        <v>0</v>
      </c>
      <c r="N457" s="593">
        <v>0</v>
      </c>
      <c r="O457" s="593">
        <v>0</v>
      </c>
      <c r="P457" s="593">
        <v>0</v>
      </c>
      <c r="Q457" s="593">
        <v>0</v>
      </c>
      <c r="R457" s="593">
        <v>0</v>
      </c>
      <c r="S457" s="593">
        <v>0</v>
      </c>
      <c r="T457" s="593">
        <v>0</v>
      </c>
      <c r="U457" s="593">
        <v>0</v>
      </c>
      <c r="V457" s="593">
        <v>0</v>
      </c>
      <c r="W457" s="593">
        <v>0</v>
      </c>
      <c r="X457" s="593">
        <v>0</v>
      </c>
      <c r="Y457" s="593">
        <v>0</v>
      </c>
      <c r="Z457" s="593">
        <v>0</v>
      </c>
      <c r="AA457" s="593">
        <v>0</v>
      </c>
      <c r="AB457" s="593">
        <v>0</v>
      </c>
      <c r="AC457" s="593">
        <v>0</v>
      </c>
      <c r="AD457" s="593">
        <v>0</v>
      </c>
      <c r="AE457" s="593">
        <v>0</v>
      </c>
      <c r="AF457" s="593">
        <v>0</v>
      </c>
      <c r="AG457" s="593">
        <v>0</v>
      </c>
      <c r="AH457" s="593">
        <v>0</v>
      </c>
      <c r="AI457" s="593">
        <v>0</v>
      </c>
      <c r="AJ457" s="593">
        <v>0</v>
      </c>
      <c r="AK457" s="593">
        <v>0</v>
      </c>
      <c r="AL457" s="593">
        <v>0</v>
      </c>
      <c r="AM457" s="593">
        <v>0</v>
      </c>
      <c r="AN457" s="593">
        <v>0</v>
      </c>
      <c r="AO457" s="593">
        <v>0</v>
      </c>
      <c r="AP457" s="593">
        <v>0</v>
      </c>
      <c r="AQ457" s="593">
        <v>0</v>
      </c>
      <c r="AR457" s="593">
        <v>0</v>
      </c>
      <c r="AS457" s="593">
        <v>0</v>
      </c>
      <c r="AT457" s="593">
        <v>0</v>
      </c>
      <c r="AU457" s="593">
        <v>0</v>
      </c>
      <c r="AV457" s="593">
        <v>0</v>
      </c>
      <c r="AW457" s="593">
        <v>0</v>
      </c>
      <c r="AX457" s="593">
        <v>0</v>
      </c>
      <c r="AY457" s="593">
        <v>0</v>
      </c>
      <c r="AZ457" s="593">
        <v>0</v>
      </c>
      <c r="BA457" s="593">
        <v>0</v>
      </c>
      <c r="BB457" s="593">
        <v>0</v>
      </c>
      <c r="BC457" s="593">
        <v>0</v>
      </c>
      <c r="BD457" s="593">
        <v>0</v>
      </c>
      <c r="BE457" s="593">
        <v>0</v>
      </c>
      <c r="BF457" s="593">
        <v>0</v>
      </c>
      <c r="BG457" s="593">
        <v>0</v>
      </c>
      <c r="BH457" s="593">
        <v>0</v>
      </c>
      <c r="BI457" s="593">
        <v>0</v>
      </c>
      <c r="BJ457" s="593">
        <v>0</v>
      </c>
      <c r="BK457" s="593">
        <v>0</v>
      </c>
      <c r="BL457" s="593">
        <v>0</v>
      </c>
      <c r="BM457" s="593">
        <v>0</v>
      </c>
      <c r="BN457" s="593">
        <v>0</v>
      </c>
      <c r="BO457" s="593">
        <v>0</v>
      </c>
      <c r="BP457" s="593">
        <v>0</v>
      </c>
      <c r="BQ457" s="593">
        <v>0</v>
      </c>
      <c r="BR457" s="593">
        <v>0</v>
      </c>
      <c r="BS457" s="593">
        <v>0</v>
      </c>
      <c r="BT457" s="593">
        <v>0</v>
      </c>
      <c r="BU457" s="593">
        <v>0</v>
      </c>
      <c r="BV457" s="593">
        <v>0</v>
      </c>
      <c r="BW457" s="593">
        <v>0</v>
      </c>
      <c r="BX457" s="593">
        <v>0</v>
      </c>
      <c r="BY457" s="593">
        <v>0</v>
      </c>
      <c r="BZ457" s="593">
        <v>0</v>
      </c>
      <c r="CA457" s="593">
        <v>0</v>
      </c>
      <c r="CB457" s="593">
        <v>0</v>
      </c>
      <c r="CC457" s="555">
        <f t="shared" si="63"/>
        <v>0</v>
      </c>
    </row>
    <row r="458" spans="1:81" s="577" customFormat="1" ht="25.5" customHeight="1">
      <c r="A458" s="574" t="s">
        <v>6757</v>
      </c>
      <c r="B458" s="549" t="s">
        <v>41</v>
      </c>
      <c r="C458" s="550" t="s">
        <v>42</v>
      </c>
      <c r="D458" s="551">
        <v>53050</v>
      </c>
      <c r="E458" s="550" t="s">
        <v>941</v>
      </c>
      <c r="F458" s="552" t="s">
        <v>577</v>
      </c>
      <c r="G458" s="553" t="s">
        <v>6879</v>
      </c>
      <c r="H458" s="593">
        <v>0</v>
      </c>
      <c r="I458" s="593">
        <v>0</v>
      </c>
      <c r="J458" s="593">
        <v>0</v>
      </c>
      <c r="K458" s="593">
        <v>0</v>
      </c>
      <c r="L458" s="593">
        <v>0</v>
      </c>
      <c r="M458" s="593">
        <v>0</v>
      </c>
      <c r="N458" s="593">
        <v>0</v>
      </c>
      <c r="O458" s="593">
        <v>0</v>
      </c>
      <c r="P458" s="593">
        <v>0</v>
      </c>
      <c r="Q458" s="593">
        <v>0</v>
      </c>
      <c r="R458" s="593">
        <v>0</v>
      </c>
      <c r="S458" s="593">
        <v>0</v>
      </c>
      <c r="T458" s="593">
        <v>0</v>
      </c>
      <c r="U458" s="593">
        <v>0</v>
      </c>
      <c r="V458" s="593">
        <v>0</v>
      </c>
      <c r="W458" s="593">
        <v>0</v>
      </c>
      <c r="X458" s="593">
        <v>0</v>
      </c>
      <c r="Y458" s="593">
        <v>0</v>
      </c>
      <c r="Z458" s="593">
        <v>0</v>
      </c>
      <c r="AA458" s="593">
        <v>0</v>
      </c>
      <c r="AB458" s="593">
        <v>0</v>
      </c>
      <c r="AC458" s="593">
        <v>0</v>
      </c>
      <c r="AD458" s="593">
        <v>0</v>
      </c>
      <c r="AE458" s="593">
        <v>0</v>
      </c>
      <c r="AF458" s="593">
        <v>0</v>
      </c>
      <c r="AG458" s="593">
        <v>0</v>
      </c>
      <c r="AH458" s="593">
        <v>0</v>
      </c>
      <c r="AI458" s="593">
        <v>0</v>
      </c>
      <c r="AJ458" s="593">
        <v>0</v>
      </c>
      <c r="AK458" s="593">
        <v>0</v>
      </c>
      <c r="AL458" s="593">
        <v>0</v>
      </c>
      <c r="AM458" s="593">
        <v>0</v>
      </c>
      <c r="AN458" s="593">
        <v>0</v>
      </c>
      <c r="AO458" s="593">
        <v>0</v>
      </c>
      <c r="AP458" s="593">
        <v>0</v>
      </c>
      <c r="AQ458" s="593">
        <v>0</v>
      </c>
      <c r="AR458" s="593">
        <v>0</v>
      </c>
      <c r="AS458" s="593">
        <v>0</v>
      </c>
      <c r="AT458" s="593">
        <v>0</v>
      </c>
      <c r="AU458" s="593">
        <v>0</v>
      </c>
      <c r="AV458" s="593">
        <v>0</v>
      </c>
      <c r="AW458" s="593">
        <v>0</v>
      </c>
      <c r="AX458" s="593">
        <v>0</v>
      </c>
      <c r="AY458" s="593">
        <v>0</v>
      </c>
      <c r="AZ458" s="593">
        <v>0</v>
      </c>
      <c r="BA458" s="593">
        <v>0</v>
      </c>
      <c r="BB458" s="593">
        <v>0</v>
      </c>
      <c r="BC458" s="593">
        <v>0</v>
      </c>
      <c r="BD458" s="593">
        <v>0</v>
      </c>
      <c r="BE458" s="593">
        <v>0</v>
      </c>
      <c r="BF458" s="593">
        <v>0</v>
      </c>
      <c r="BG458" s="593">
        <v>0</v>
      </c>
      <c r="BH458" s="593">
        <v>0</v>
      </c>
      <c r="BI458" s="593">
        <v>0</v>
      </c>
      <c r="BJ458" s="593">
        <v>0</v>
      </c>
      <c r="BK458" s="593">
        <v>0</v>
      </c>
      <c r="BL458" s="593">
        <v>0</v>
      </c>
      <c r="BM458" s="593">
        <v>0</v>
      </c>
      <c r="BN458" s="593">
        <v>0</v>
      </c>
      <c r="BO458" s="593">
        <v>0</v>
      </c>
      <c r="BP458" s="593">
        <v>0</v>
      </c>
      <c r="BQ458" s="593">
        <v>0</v>
      </c>
      <c r="BR458" s="593">
        <v>0</v>
      </c>
      <c r="BS458" s="593">
        <v>0</v>
      </c>
      <c r="BT458" s="593">
        <v>0</v>
      </c>
      <c r="BU458" s="593">
        <v>0</v>
      </c>
      <c r="BV458" s="593">
        <v>0</v>
      </c>
      <c r="BW458" s="593">
        <v>0</v>
      </c>
      <c r="BX458" s="593">
        <v>0</v>
      </c>
      <c r="BY458" s="593">
        <v>0</v>
      </c>
      <c r="BZ458" s="593">
        <v>0</v>
      </c>
      <c r="CA458" s="593">
        <v>0</v>
      </c>
      <c r="CB458" s="593">
        <v>0</v>
      </c>
      <c r="CC458" s="555">
        <f t="shared" si="63"/>
        <v>0</v>
      </c>
    </row>
    <row r="459" spans="1:81" s="577" customFormat="1" ht="25.5" customHeight="1">
      <c r="A459" s="574" t="s">
        <v>6757</v>
      </c>
      <c r="B459" s="549" t="s">
        <v>41</v>
      </c>
      <c r="C459" s="550" t="s">
        <v>42</v>
      </c>
      <c r="D459" s="551">
        <v>53050</v>
      </c>
      <c r="E459" s="550" t="s">
        <v>941</v>
      </c>
      <c r="F459" s="552" t="s">
        <v>578</v>
      </c>
      <c r="G459" s="553" t="s">
        <v>6880</v>
      </c>
      <c r="H459" s="554">
        <v>12001550.35</v>
      </c>
      <c r="I459" s="578">
        <v>1486200</v>
      </c>
      <c r="J459" s="578">
        <v>0</v>
      </c>
      <c r="K459" s="578">
        <v>0</v>
      </c>
      <c r="L459" s="578">
        <v>0</v>
      </c>
      <c r="M459" s="578">
        <v>2069005</v>
      </c>
      <c r="N459" s="578">
        <v>750000</v>
      </c>
      <c r="O459" s="578">
        <v>5946526.1699999999</v>
      </c>
      <c r="P459" s="578">
        <v>0</v>
      </c>
      <c r="Q459" s="578">
        <v>0</v>
      </c>
      <c r="R459" s="578">
        <v>0</v>
      </c>
      <c r="S459" s="578">
        <v>0</v>
      </c>
      <c r="T459" s="578">
        <v>3359849</v>
      </c>
      <c r="U459" s="578">
        <v>3523800</v>
      </c>
      <c r="V459" s="578">
        <v>0</v>
      </c>
      <c r="W459" s="578">
        <v>0</v>
      </c>
      <c r="X459" s="578">
        <v>0</v>
      </c>
      <c r="Y459" s="578">
        <v>0</v>
      </c>
      <c r="Z459" s="578">
        <v>7841328.7599999998</v>
      </c>
      <c r="AA459" s="578">
        <v>0</v>
      </c>
      <c r="AB459" s="578">
        <v>165280</v>
      </c>
      <c r="AC459" s="578">
        <v>0</v>
      </c>
      <c r="AD459" s="578">
        <v>267300</v>
      </c>
      <c r="AE459" s="578">
        <v>0</v>
      </c>
      <c r="AF459" s="578">
        <v>0</v>
      </c>
      <c r="AG459" s="578">
        <v>0</v>
      </c>
      <c r="AH459" s="578">
        <v>3052462.15</v>
      </c>
      <c r="AI459" s="578">
        <v>600000</v>
      </c>
      <c r="AJ459" s="578">
        <v>0</v>
      </c>
      <c r="AK459" s="578">
        <v>0</v>
      </c>
      <c r="AL459" s="578">
        <v>0</v>
      </c>
      <c r="AM459" s="578">
        <v>0</v>
      </c>
      <c r="AN459" s="578">
        <v>675100</v>
      </c>
      <c r="AO459" s="578">
        <v>0</v>
      </c>
      <c r="AP459" s="578">
        <v>0</v>
      </c>
      <c r="AQ459" s="578">
        <v>0</v>
      </c>
      <c r="AR459" s="578">
        <v>0</v>
      </c>
      <c r="AS459" s="578">
        <v>0</v>
      </c>
      <c r="AT459" s="578">
        <v>0</v>
      </c>
      <c r="AU459" s="578">
        <v>0</v>
      </c>
      <c r="AV459" s="578">
        <v>0</v>
      </c>
      <c r="AW459" s="578">
        <v>0</v>
      </c>
      <c r="AX459" s="578">
        <v>0</v>
      </c>
      <c r="AY459" s="578">
        <v>85200</v>
      </c>
      <c r="AZ459" s="578">
        <v>0</v>
      </c>
      <c r="BA459" s="578">
        <v>414579.99</v>
      </c>
      <c r="BB459" s="578">
        <v>5911139.2800000003</v>
      </c>
      <c r="BC459" s="578">
        <v>0</v>
      </c>
      <c r="BD459" s="578">
        <v>606748.86</v>
      </c>
      <c r="BE459" s="578">
        <v>22007.040000000001</v>
      </c>
      <c r="BF459" s="578">
        <v>1373167.42</v>
      </c>
      <c r="BG459" s="578">
        <v>0</v>
      </c>
      <c r="BH459" s="578">
        <v>1006012.04</v>
      </c>
      <c r="BI459" s="578">
        <v>440000</v>
      </c>
      <c r="BJ459" s="578">
        <v>10000</v>
      </c>
      <c r="BK459" s="578">
        <v>53650</v>
      </c>
      <c r="BL459" s="578">
        <v>0</v>
      </c>
      <c r="BM459" s="578">
        <v>5012291</v>
      </c>
      <c r="BN459" s="578">
        <v>0</v>
      </c>
      <c r="BO459" s="578">
        <v>107318.9</v>
      </c>
      <c r="BP459" s="578">
        <v>0</v>
      </c>
      <c r="BQ459" s="578">
        <v>0</v>
      </c>
      <c r="BR459" s="578">
        <v>424386.2</v>
      </c>
      <c r="BS459" s="578">
        <v>0</v>
      </c>
      <c r="BT459" s="578">
        <v>1050000</v>
      </c>
      <c r="BU459" s="578">
        <v>507434.71</v>
      </c>
      <c r="BV459" s="578">
        <v>0</v>
      </c>
      <c r="BW459" s="578">
        <v>2118348.8199999998</v>
      </c>
      <c r="BX459" s="578">
        <v>883000</v>
      </c>
      <c r="BY459" s="578">
        <v>0</v>
      </c>
      <c r="BZ459" s="578">
        <v>1874134</v>
      </c>
      <c r="CA459" s="578">
        <v>2095645.55</v>
      </c>
      <c r="CB459" s="578">
        <v>0</v>
      </c>
      <c r="CC459" s="555">
        <f t="shared" si="63"/>
        <v>65733465.240000002</v>
      </c>
    </row>
    <row r="460" spans="1:81" s="577" customFormat="1" ht="25.5" customHeight="1">
      <c r="A460" s="574" t="s">
        <v>6757</v>
      </c>
      <c r="B460" s="549" t="s">
        <v>41</v>
      </c>
      <c r="C460" s="550" t="s">
        <v>42</v>
      </c>
      <c r="D460" s="551">
        <v>53050</v>
      </c>
      <c r="E460" s="550" t="s">
        <v>941</v>
      </c>
      <c r="F460" s="552" t="s">
        <v>579</v>
      </c>
      <c r="G460" s="553" t="s">
        <v>580</v>
      </c>
      <c r="H460" s="554">
        <v>0</v>
      </c>
      <c r="I460" s="554">
        <v>0</v>
      </c>
      <c r="J460" s="554">
        <v>0</v>
      </c>
      <c r="K460" s="554">
        <v>0</v>
      </c>
      <c r="L460" s="554">
        <v>0</v>
      </c>
      <c r="M460" s="554">
        <v>0</v>
      </c>
      <c r="N460" s="554">
        <v>0</v>
      </c>
      <c r="O460" s="554">
        <v>0</v>
      </c>
      <c r="P460" s="554">
        <v>0</v>
      </c>
      <c r="Q460" s="554">
        <v>0</v>
      </c>
      <c r="R460" s="554">
        <v>0</v>
      </c>
      <c r="S460" s="554">
        <v>0</v>
      </c>
      <c r="T460" s="554">
        <v>0</v>
      </c>
      <c r="U460" s="554">
        <v>0</v>
      </c>
      <c r="V460" s="554">
        <v>0</v>
      </c>
      <c r="W460" s="554">
        <v>0</v>
      </c>
      <c r="X460" s="554">
        <v>0</v>
      </c>
      <c r="Y460" s="554">
        <v>0</v>
      </c>
      <c r="Z460" s="554">
        <v>0</v>
      </c>
      <c r="AA460" s="554">
        <v>0</v>
      </c>
      <c r="AB460" s="554">
        <v>0</v>
      </c>
      <c r="AC460" s="554">
        <v>0</v>
      </c>
      <c r="AD460" s="554">
        <v>0</v>
      </c>
      <c r="AE460" s="554">
        <v>0</v>
      </c>
      <c r="AF460" s="554">
        <v>0</v>
      </c>
      <c r="AG460" s="554">
        <v>0</v>
      </c>
      <c r="AH460" s="554">
        <v>0</v>
      </c>
      <c r="AI460" s="554">
        <v>0</v>
      </c>
      <c r="AJ460" s="554">
        <v>0</v>
      </c>
      <c r="AK460" s="554">
        <v>0</v>
      </c>
      <c r="AL460" s="554">
        <v>0</v>
      </c>
      <c r="AM460" s="554">
        <v>0</v>
      </c>
      <c r="AN460" s="554">
        <v>0</v>
      </c>
      <c r="AO460" s="554">
        <v>0</v>
      </c>
      <c r="AP460" s="554">
        <v>0</v>
      </c>
      <c r="AQ460" s="554">
        <v>0</v>
      </c>
      <c r="AR460" s="554">
        <v>0</v>
      </c>
      <c r="AS460" s="554">
        <v>0</v>
      </c>
      <c r="AT460" s="554">
        <v>0</v>
      </c>
      <c r="AU460" s="554">
        <v>0</v>
      </c>
      <c r="AV460" s="554">
        <v>0</v>
      </c>
      <c r="AW460" s="554">
        <v>0</v>
      </c>
      <c r="AX460" s="554">
        <v>0</v>
      </c>
      <c r="AY460" s="554">
        <v>0</v>
      </c>
      <c r="AZ460" s="554">
        <v>0</v>
      </c>
      <c r="BA460" s="554">
        <v>0</v>
      </c>
      <c r="BB460" s="554">
        <v>0</v>
      </c>
      <c r="BC460" s="554">
        <v>0</v>
      </c>
      <c r="BD460" s="554">
        <v>0</v>
      </c>
      <c r="BE460" s="554">
        <v>0</v>
      </c>
      <c r="BF460" s="554">
        <v>0</v>
      </c>
      <c r="BG460" s="554">
        <v>0</v>
      </c>
      <c r="BH460" s="554">
        <v>0</v>
      </c>
      <c r="BI460" s="554">
        <v>0</v>
      </c>
      <c r="BJ460" s="554">
        <v>0</v>
      </c>
      <c r="BK460" s="554">
        <v>0</v>
      </c>
      <c r="BL460" s="554">
        <v>0</v>
      </c>
      <c r="BM460" s="554">
        <v>2616177.4500000002</v>
      </c>
      <c r="BN460" s="554">
        <v>0</v>
      </c>
      <c r="BO460" s="554">
        <v>0</v>
      </c>
      <c r="BP460" s="554">
        <v>0</v>
      </c>
      <c r="BQ460" s="554">
        <v>0</v>
      </c>
      <c r="BR460" s="554">
        <v>0</v>
      </c>
      <c r="BS460" s="554">
        <v>0</v>
      </c>
      <c r="BT460" s="554">
        <v>0</v>
      </c>
      <c r="BU460" s="554">
        <v>0</v>
      </c>
      <c r="BV460" s="554">
        <v>0</v>
      </c>
      <c r="BW460" s="554">
        <v>0</v>
      </c>
      <c r="BX460" s="554">
        <v>0</v>
      </c>
      <c r="BY460" s="554">
        <v>0</v>
      </c>
      <c r="BZ460" s="554">
        <v>0</v>
      </c>
      <c r="CA460" s="554">
        <v>0</v>
      </c>
      <c r="CB460" s="554">
        <v>0</v>
      </c>
      <c r="CC460" s="555">
        <f t="shared" si="63"/>
        <v>2616177.4500000002</v>
      </c>
    </row>
    <row r="461" spans="1:81" s="568" customFormat="1" ht="25.5" customHeight="1">
      <c r="A461" s="600"/>
      <c r="B461" s="1149" t="s">
        <v>6881</v>
      </c>
      <c r="C461" s="1150"/>
      <c r="D461" s="1150"/>
      <c r="E461" s="1150"/>
      <c r="F461" s="1150"/>
      <c r="G461" s="1151"/>
      <c r="H461" s="567">
        <f>SUM(H413:H460)</f>
        <v>78805673.75999999</v>
      </c>
      <c r="I461" s="567">
        <f t="shared" ref="I461:BT461" si="64">SUM(I413:I460)</f>
        <v>11552455.34</v>
      </c>
      <c r="J461" s="567">
        <f t="shared" si="64"/>
        <v>50231993.900000006</v>
      </c>
      <c r="K461" s="567">
        <f t="shared" si="64"/>
        <v>19563622.559999999</v>
      </c>
      <c r="L461" s="567">
        <f t="shared" si="64"/>
        <v>19193428.890000001</v>
      </c>
      <c r="M461" s="567">
        <f t="shared" si="64"/>
        <v>14869332.75</v>
      </c>
      <c r="N461" s="567">
        <f t="shared" si="64"/>
        <v>65163281.149999999</v>
      </c>
      <c r="O461" s="567">
        <f t="shared" si="64"/>
        <v>21771101.520000003</v>
      </c>
      <c r="P461" s="567">
        <f t="shared" si="64"/>
        <v>5502315.25</v>
      </c>
      <c r="Q461" s="567">
        <f t="shared" si="64"/>
        <v>121384973.78</v>
      </c>
      <c r="R461" s="567">
        <f t="shared" si="64"/>
        <v>7303329</v>
      </c>
      <c r="S461" s="567">
        <f t="shared" si="64"/>
        <v>18163459.799999997</v>
      </c>
      <c r="T461" s="567">
        <f t="shared" si="64"/>
        <v>25452579.25</v>
      </c>
      <c r="U461" s="567">
        <f t="shared" si="64"/>
        <v>30989862.629999999</v>
      </c>
      <c r="V461" s="567">
        <f t="shared" si="64"/>
        <v>662548.85</v>
      </c>
      <c r="W461" s="567">
        <f t="shared" si="64"/>
        <v>13076205.559999999</v>
      </c>
      <c r="X461" s="567">
        <f t="shared" si="64"/>
        <v>10764342.040000001</v>
      </c>
      <c r="Y461" s="567">
        <f t="shared" si="64"/>
        <v>4588892.4000000004</v>
      </c>
      <c r="Z461" s="567">
        <f t="shared" si="64"/>
        <v>47505791.600000001</v>
      </c>
      <c r="AA461" s="567">
        <f t="shared" si="64"/>
        <v>10834824.600000001</v>
      </c>
      <c r="AB461" s="567">
        <f t="shared" si="64"/>
        <v>6911504.8599999994</v>
      </c>
      <c r="AC461" s="567">
        <f t="shared" si="64"/>
        <v>8508253.1999999993</v>
      </c>
      <c r="AD461" s="567">
        <f t="shared" si="64"/>
        <v>9588053.2699999996</v>
      </c>
      <c r="AE461" s="567">
        <f t="shared" si="64"/>
        <v>11876367.450000001</v>
      </c>
      <c r="AF461" s="567">
        <f t="shared" si="64"/>
        <v>5320371.2300000004</v>
      </c>
      <c r="AG461" s="567">
        <f t="shared" si="64"/>
        <v>891583.53</v>
      </c>
      <c r="AH461" s="567">
        <f t="shared" si="64"/>
        <v>7510956.3499999996</v>
      </c>
      <c r="AI461" s="567">
        <f t="shared" si="64"/>
        <v>36736597.729999997</v>
      </c>
      <c r="AJ461" s="567">
        <f t="shared" si="64"/>
        <v>29501681.460000001</v>
      </c>
      <c r="AK461" s="567">
        <f t="shared" si="64"/>
        <v>20955744.25</v>
      </c>
      <c r="AL461" s="567">
        <f t="shared" si="64"/>
        <v>11584409.75</v>
      </c>
      <c r="AM461" s="567">
        <f t="shared" si="64"/>
        <v>13915217.82</v>
      </c>
      <c r="AN461" s="567">
        <f t="shared" si="64"/>
        <v>20619099.850000001</v>
      </c>
      <c r="AO461" s="567">
        <f t="shared" si="64"/>
        <v>16926063.100000001</v>
      </c>
      <c r="AP461" s="567">
        <f t="shared" si="64"/>
        <v>16146208.25</v>
      </c>
      <c r="AQ461" s="567">
        <f t="shared" si="64"/>
        <v>26336244.199999999</v>
      </c>
      <c r="AR461" s="567">
        <f t="shared" si="64"/>
        <v>20020455.75</v>
      </c>
      <c r="AS461" s="567">
        <f t="shared" si="64"/>
        <v>19925046.5</v>
      </c>
      <c r="AT461" s="567">
        <f t="shared" si="64"/>
        <v>17756226.5</v>
      </c>
      <c r="AU461" s="567">
        <f t="shared" si="64"/>
        <v>11320184.07</v>
      </c>
      <c r="AV461" s="567">
        <f t="shared" si="64"/>
        <v>7428182.6800000006</v>
      </c>
      <c r="AW461" s="567">
        <f t="shared" si="64"/>
        <v>18158423.009999998</v>
      </c>
      <c r="AX461" s="567">
        <f t="shared" si="64"/>
        <v>10531944.819999998</v>
      </c>
      <c r="AY461" s="567">
        <f t="shared" si="64"/>
        <v>9286880.6000000015</v>
      </c>
      <c r="AZ461" s="567">
        <f t="shared" si="64"/>
        <v>914217.75</v>
      </c>
      <c r="BA461" s="567">
        <f t="shared" si="64"/>
        <v>4217127.21</v>
      </c>
      <c r="BB461" s="567">
        <f t="shared" si="64"/>
        <v>66920176.030000001</v>
      </c>
      <c r="BC461" s="567">
        <f t="shared" si="64"/>
        <v>6004207.4099999992</v>
      </c>
      <c r="BD461" s="567">
        <f t="shared" si="64"/>
        <v>11530116.449999999</v>
      </c>
      <c r="BE461" s="567">
        <f t="shared" si="64"/>
        <v>15612539.379999999</v>
      </c>
      <c r="BF461" s="567">
        <f t="shared" si="64"/>
        <v>18165522.670000002</v>
      </c>
      <c r="BG461" s="567">
        <f t="shared" si="64"/>
        <v>4407852.7699999996</v>
      </c>
      <c r="BH461" s="567">
        <f t="shared" si="64"/>
        <v>16877261.100000001</v>
      </c>
      <c r="BI461" s="567">
        <f t="shared" si="64"/>
        <v>9498662.7400000002</v>
      </c>
      <c r="BJ461" s="567">
        <f t="shared" si="64"/>
        <v>5227307.8</v>
      </c>
      <c r="BK461" s="567">
        <f t="shared" si="64"/>
        <v>3259152.9</v>
      </c>
      <c r="BL461" s="567">
        <f t="shared" si="64"/>
        <v>3798278.35</v>
      </c>
      <c r="BM461" s="567">
        <f t="shared" si="64"/>
        <v>32880973.66</v>
      </c>
      <c r="BN461" s="567">
        <f t="shared" si="64"/>
        <v>16432168.68</v>
      </c>
      <c r="BO461" s="567">
        <f t="shared" si="64"/>
        <v>10091029.32</v>
      </c>
      <c r="BP461" s="567">
        <f t="shared" si="64"/>
        <v>11270087.82</v>
      </c>
      <c r="BQ461" s="567">
        <f t="shared" si="64"/>
        <v>20212105.25</v>
      </c>
      <c r="BR461" s="567">
        <f t="shared" si="64"/>
        <v>23329586.52</v>
      </c>
      <c r="BS461" s="567">
        <f t="shared" si="64"/>
        <v>6219714.2999999998</v>
      </c>
      <c r="BT461" s="567">
        <f t="shared" si="64"/>
        <v>15563807.449999999</v>
      </c>
      <c r="BU461" s="567">
        <f t="shared" ref="BU461:CC461" si="65">SUM(BU413:BU460)</f>
        <v>6507592.3600000003</v>
      </c>
      <c r="BV461" s="567">
        <f t="shared" si="65"/>
        <v>8461383.870000001</v>
      </c>
      <c r="BW461" s="567">
        <f t="shared" si="65"/>
        <v>10186705.57</v>
      </c>
      <c r="BX461" s="567">
        <f t="shared" si="65"/>
        <v>28016470.5</v>
      </c>
      <c r="BY461" s="567">
        <f t="shared" si="65"/>
        <v>10945867.75</v>
      </c>
      <c r="BZ461" s="567">
        <f t="shared" si="65"/>
        <v>9307624.7599999998</v>
      </c>
      <c r="CA461" s="567">
        <f t="shared" si="65"/>
        <v>4403512.6399999997</v>
      </c>
      <c r="CB461" s="567">
        <f t="shared" si="65"/>
        <v>3829417.1</v>
      </c>
      <c r="CC461" s="567">
        <f t="shared" si="65"/>
        <v>1319226184.97</v>
      </c>
    </row>
    <row r="462" spans="1:81" s="577" customFormat="1" ht="25.5" customHeight="1">
      <c r="A462" s="574" t="s">
        <v>6757</v>
      </c>
      <c r="B462" s="549" t="s">
        <v>1157</v>
      </c>
      <c r="C462" s="550" t="s">
        <v>1158</v>
      </c>
      <c r="D462" s="551">
        <v>53050</v>
      </c>
      <c r="E462" s="550" t="s">
        <v>941</v>
      </c>
      <c r="F462" s="552" t="s">
        <v>500</v>
      </c>
      <c r="G462" s="553" t="s">
        <v>501</v>
      </c>
      <c r="H462" s="554">
        <v>0</v>
      </c>
      <c r="I462" s="554">
        <v>0</v>
      </c>
      <c r="J462" s="554">
        <v>0</v>
      </c>
      <c r="K462" s="554">
        <v>0</v>
      </c>
      <c r="L462" s="554">
        <v>0</v>
      </c>
      <c r="M462" s="554">
        <v>0</v>
      </c>
      <c r="N462" s="554">
        <v>0</v>
      </c>
      <c r="O462" s="554">
        <v>0</v>
      </c>
      <c r="P462" s="554">
        <v>0</v>
      </c>
      <c r="Q462" s="554">
        <v>1209800</v>
      </c>
      <c r="R462" s="554">
        <v>0</v>
      </c>
      <c r="S462" s="554">
        <v>0</v>
      </c>
      <c r="T462" s="554">
        <v>0</v>
      </c>
      <c r="U462" s="554">
        <v>0</v>
      </c>
      <c r="V462" s="554">
        <v>0</v>
      </c>
      <c r="W462" s="554">
        <v>0</v>
      </c>
      <c r="X462" s="554">
        <v>0</v>
      </c>
      <c r="Y462" s="554">
        <v>0</v>
      </c>
      <c r="Z462" s="554">
        <v>0</v>
      </c>
      <c r="AA462" s="554">
        <v>0</v>
      </c>
      <c r="AB462" s="554">
        <v>0</v>
      </c>
      <c r="AC462" s="554">
        <v>0</v>
      </c>
      <c r="AD462" s="554">
        <v>0</v>
      </c>
      <c r="AE462" s="554">
        <v>0</v>
      </c>
      <c r="AF462" s="554">
        <v>0</v>
      </c>
      <c r="AG462" s="554">
        <v>0</v>
      </c>
      <c r="AH462" s="554">
        <v>0</v>
      </c>
      <c r="AI462" s="554">
        <v>18000</v>
      </c>
      <c r="AJ462" s="554">
        <v>0</v>
      </c>
      <c r="AK462" s="554">
        <v>0</v>
      </c>
      <c r="AL462" s="554">
        <v>0</v>
      </c>
      <c r="AM462" s="554">
        <v>0</v>
      </c>
      <c r="AN462" s="554">
        <v>0</v>
      </c>
      <c r="AO462" s="554">
        <v>0</v>
      </c>
      <c r="AP462" s="554">
        <v>0</v>
      </c>
      <c r="AQ462" s="554">
        <v>0</v>
      </c>
      <c r="AR462" s="554">
        <v>0</v>
      </c>
      <c r="AS462" s="554">
        <v>0</v>
      </c>
      <c r="AT462" s="554">
        <v>0</v>
      </c>
      <c r="AU462" s="554">
        <v>0</v>
      </c>
      <c r="AV462" s="554">
        <v>0</v>
      </c>
      <c r="AW462" s="554">
        <v>0</v>
      </c>
      <c r="AX462" s="554">
        <v>0</v>
      </c>
      <c r="AY462" s="554">
        <v>0</v>
      </c>
      <c r="AZ462" s="554">
        <v>0</v>
      </c>
      <c r="BA462" s="554">
        <v>0</v>
      </c>
      <c r="BB462" s="554">
        <v>0</v>
      </c>
      <c r="BC462" s="554">
        <v>0</v>
      </c>
      <c r="BD462" s="554">
        <v>0</v>
      </c>
      <c r="BE462" s="554">
        <v>0</v>
      </c>
      <c r="BF462" s="554">
        <v>0</v>
      </c>
      <c r="BG462" s="554">
        <v>0</v>
      </c>
      <c r="BH462" s="554">
        <v>0</v>
      </c>
      <c r="BI462" s="554">
        <v>0</v>
      </c>
      <c r="BJ462" s="554">
        <v>0</v>
      </c>
      <c r="BK462" s="554">
        <v>0</v>
      </c>
      <c r="BL462" s="554">
        <v>0</v>
      </c>
      <c r="BM462" s="554">
        <v>0</v>
      </c>
      <c r="BN462" s="554">
        <v>0</v>
      </c>
      <c r="BO462" s="554">
        <v>0</v>
      </c>
      <c r="BP462" s="554">
        <v>0</v>
      </c>
      <c r="BQ462" s="554">
        <v>0</v>
      </c>
      <c r="BR462" s="554">
        <v>0</v>
      </c>
      <c r="BS462" s="554">
        <v>0</v>
      </c>
      <c r="BT462" s="554">
        <v>0</v>
      </c>
      <c r="BU462" s="554">
        <v>0</v>
      </c>
      <c r="BV462" s="554">
        <v>0</v>
      </c>
      <c r="BW462" s="554">
        <v>0</v>
      </c>
      <c r="BX462" s="554">
        <v>0</v>
      </c>
      <c r="BY462" s="554">
        <v>0</v>
      </c>
      <c r="BZ462" s="554">
        <v>0</v>
      </c>
      <c r="CA462" s="554">
        <v>0</v>
      </c>
      <c r="CB462" s="554">
        <v>0</v>
      </c>
      <c r="CC462" s="555">
        <f t="shared" ref="CC462:CC469" si="66">SUM(H462:CB462)</f>
        <v>1227800</v>
      </c>
    </row>
    <row r="463" spans="1:81" s="577" customFormat="1" ht="25.5" customHeight="1">
      <c r="A463" s="574" t="s">
        <v>6757</v>
      </c>
      <c r="B463" s="549" t="s">
        <v>1157</v>
      </c>
      <c r="C463" s="550" t="s">
        <v>1158</v>
      </c>
      <c r="D463" s="551">
        <v>53050</v>
      </c>
      <c r="E463" s="550" t="s">
        <v>941</v>
      </c>
      <c r="F463" s="552" t="s">
        <v>2286</v>
      </c>
      <c r="G463" s="553" t="s">
        <v>836</v>
      </c>
      <c r="H463" s="554">
        <v>0</v>
      </c>
      <c r="I463" s="578">
        <v>0</v>
      </c>
      <c r="J463" s="578">
        <v>0</v>
      </c>
      <c r="K463" s="578">
        <v>0</v>
      </c>
      <c r="L463" s="578">
        <v>0</v>
      </c>
      <c r="M463" s="578">
        <v>0</v>
      </c>
      <c r="N463" s="578">
        <v>0</v>
      </c>
      <c r="O463" s="578">
        <v>0</v>
      </c>
      <c r="P463" s="578">
        <v>0</v>
      </c>
      <c r="Q463" s="578">
        <v>22500.5</v>
      </c>
      <c r="R463" s="578">
        <v>0</v>
      </c>
      <c r="S463" s="578">
        <v>0</v>
      </c>
      <c r="T463" s="578">
        <v>0</v>
      </c>
      <c r="U463" s="578">
        <v>0</v>
      </c>
      <c r="V463" s="578">
        <v>0</v>
      </c>
      <c r="W463" s="578">
        <v>500</v>
      </c>
      <c r="X463" s="578">
        <v>0</v>
      </c>
      <c r="Y463" s="578">
        <v>0</v>
      </c>
      <c r="Z463" s="578">
        <v>0</v>
      </c>
      <c r="AA463" s="578">
        <v>0</v>
      </c>
      <c r="AB463" s="578">
        <v>0</v>
      </c>
      <c r="AC463" s="578">
        <v>84726.85</v>
      </c>
      <c r="AD463" s="578">
        <v>0</v>
      </c>
      <c r="AE463" s="578">
        <v>0</v>
      </c>
      <c r="AF463" s="578">
        <v>0</v>
      </c>
      <c r="AG463" s="578">
        <v>0</v>
      </c>
      <c r="AH463" s="578">
        <v>0</v>
      </c>
      <c r="AI463" s="578">
        <v>135324.9</v>
      </c>
      <c r="AJ463" s="578">
        <v>0</v>
      </c>
      <c r="AK463" s="578">
        <v>0</v>
      </c>
      <c r="AL463" s="578">
        <v>0</v>
      </c>
      <c r="AM463" s="578">
        <v>0</v>
      </c>
      <c r="AN463" s="578">
        <v>0</v>
      </c>
      <c r="AO463" s="578">
        <v>0</v>
      </c>
      <c r="AP463" s="578">
        <v>0</v>
      </c>
      <c r="AQ463" s="578">
        <v>0</v>
      </c>
      <c r="AR463" s="578">
        <v>0</v>
      </c>
      <c r="AS463" s="578">
        <v>0</v>
      </c>
      <c r="AT463" s="578">
        <v>0</v>
      </c>
      <c r="AU463" s="578">
        <v>0</v>
      </c>
      <c r="AV463" s="578">
        <v>0</v>
      </c>
      <c r="AW463" s="578">
        <v>0</v>
      </c>
      <c r="AX463" s="578">
        <v>0</v>
      </c>
      <c r="AY463" s="578">
        <v>0</v>
      </c>
      <c r="AZ463" s="578">
        <v>0</v>
      </c>
      <c r="BA463" s="578">
        <v>0</v>
      </c>
      <c r="BB463" s="578">
        <v>0</v>
      </c>
      <c r="BC463" s="578">
        <v>0</v>
      </c>
      <c r="BD463" s="578">
        <v>0</v>
      </c>
      <c r="BE463" s="578">
        <v>0</v>
      </c>
      <c r="BF463" s="578">
        <v>0</v>
      </c>
      <c r="BG463" s="578">
        <v>0</v>
      </c>
      <c r="BH463" s="578">
        <v>0</v>
      </c>
      <c r="BI463" s="578">
        <v>0</v>
      </c>
      <c r="BJ463" s="578">
        <v>0</v>
      </c>
      <c r="BK463" s="578">
        <v>0</v>
      </c>
      <c r="BL463" s="578">
        <v>0</v>
      </c>
      <c r="BM463" s="578">
        <v>41828.81</v>
      </c>
      <c r="BN463" s="578">
        <v>0</v>
      </c>
      <c r="BO463" s="578">
        <v>0</v>
      </c>
      <c r="BP463" s="578">
        <v>0</v>
      </c>
      <c r="BQ463" s="578">
        <v>0</v>
      </c>
      <c r="BR463" s="578">
        <v>0</v>
      </c>
      <c r="BS463" s="578">
        <v>0</v>
      </c>
      <c r="BT463" s="578">
        <v>0</v>
      </c>
      <c r="BU463" s="578">
        <v>0</v>
      </c>
      <c r="BV463" s="578">
        <v>0</v>
      </c>
      <c r="BW463" s="578">
        <v>0</v>
      </c>
      <c r="BX463" s="578">
        <v>0</v>
      </c>
      <c r="BY463" s="578">
        <v>0</v>
      </c>
      <c r="BZ463" s="578">
        <v>0</v>
      </c>
      <c r="CA463" s="578">
        <v>0</v>
      </c>
      <c r="CB463" s="578">
        <v>0</v>
      </c>
      <c r="CC463" s="555">
        <f t="shared" si="66"/>
        <v>284881.06</v>
      </c>
    </row>
    <row r="464" spans="1:81" s="577" customFormat="1" ht="25.5" customHeight="1">
      <c r="A464" s="574" t="s">
        <v>6757</v>
      </c>
      <c r="B464" s="549" t="s">
        <v>1157</v>
      </c>
      <c r="C464" s="550" t="s">
        <v>1158</v>
      </c>
      <c r="D464" s="551"/>
      <c r="E464" s="550"/>
      <c r="F464" s="552" t="s">
        <v>837</v>
      </c>
      <c r="G464" s="553" t="s">
        <v>6882</v>
      </c>
      <c r="H464" s="593">
        <v>0</v>
      </c>
      <c r="I464" s="593">
        <v>0</v>
      </c>
      <c r="J464" s="593">
        <v>0</v>
      </c>
      <c r="K464" s="593">
        <v>0</v>
      </c>
      <c r="L464" s="593">
        <v>0</v>
      </c>
      <c r="M464" s="593">
        <v>0</v>
      </c>
      <c r="N464" s="593">
        <v>0</v>
      </c>
      <c r="O464" s="593">
        <v>0</v>
      </c>
      <c r="P464" s="593">
        <v>0</v>
      </c>
      <c r="Q464" s="593">
        <v>0</v>
      </c>
      <c r="R464" s="593">
        <v>0</v>
      </c>
      <c r="S464" s="593">
        <v>0</v>
      </c>
      <c r="T464" s="593">
        <v>0</v>
      </c>
      <c r="U464" s="593">
        <v>0</v>
      </c>
      <c r="V464" s="593">
        <v>0</v>
      </c>
      <c r="W464" s="593">
        <v>0</v>
      </c>
      <c r="X464" s="593">
        <v>0</v>
      </c>
      <c r="Y464" s="593">
        <v>0</v>
      </c>
      <c r="Z464" s="593">
        <v>0</v>
      </c>
      <c r="AA464" s="593">
        <v>0</v>
      </c>
      <c r="AB464" s="593">
        <v>0</v>
      </c>
      <c r="AC464" s="593">
        <v>0</v>
      </c>
      <c r="AD464" s="593">
        <v>0</v>
      </c>
      <c r="AE464" s="593">
        <v>0</v>
      </c>
      <c r="AF464" s="593">
        <v>0</v>
      </c>
      <c r="AG464" s="593">
        <v>0</v>
      </c>
      <c r="AH464" s="593">
        <v>0</v>
      </c>
      <c r="AI464" s="593">
        <v>0</v>
      </c>
      <c r="AJ464" s="593">
        <v>0</v>
      </c>
      <c r="AK464" s="593">
        <v>0</v>
      </c>
      <c r="AL464" s="593">
        <v>0</v>
      </c>
      <c r="AM464" s="593">
        <v>0</v>
      </c>
      <c r="AN464" s="593">
        <v>0</v>
      </c>
      <c r="AO464" s="593">
        <v>0</v>
      </c>
      <c r="AP464" s="593">
        <v>0</v>
      </c>
      <c r="AQ464" s="593">
        <v>0</v>
      </c>
      <c r="AR464" s="593">
        <v>0</v>
      </c>
      <c r="AS464" s="593">
        <v>0</v>
      </c>
      <c r="AT464" s="593">
        <v>0</v>
      </c>
      <c r="AU464" s="593">
        <v>0</v>
      </c>
      <c r="AV464" s="593">
        <v>0</v>
      </c>
      <c r="AW464" s="593">
        <v>0</v>
      </c>
      <c r="AX464" s="593">
        <v>0</v>
      </c>
      <c r="AY464" s="593">
        <v>0</v>
      </c>
      <c r="AZ464" s="593">
        <v>0</v>
      </c>
      <c r="BA464" s="593">
        <v>0</v>
      </c>
      <c r="BB464" s="593">
        <v>0</v>
      </c>
      <c r="BC464" s="593">
        <v>0</v>
      </c>
      <c r="BD464" s="593">
        <v>0</v>
      </c>
      <c r="BE464" s="593">
        <v>0</v>
      </c>
      <c r="BF464" s="593">
        <v>0</v>
      </c>
      <c r="BG464" s="593">
        <v>0</v>
      </c>
      <c r="BH464" s="593">
        <v>0</v>
      </c>
      <c r="BI464" s="593">
        <v>0</v>
      </c>
      <c r="BJ464" s="593">
        <v>0</v>
      </c>
      <c r="BK464" s="593">
        <v>0</v>
      </c>
      <c r="BL464" s="593">
        <v>0</v>
      </c>
      <c r="BM464" s="593">
        <v>0</v>
      </c>
      <c r="BN464" s="593">
        <v>0</v>
      </c>
      <c r="BO464" s="593">
        <v>0</v>
      </c>
      <c r="BP464" s="593">
        <v>0</v>
      </c>
      <c r="BQ464" s="593">
        <v>0</v>
      </c>
      <c r="BR464" s="593">
        <v>0</v>
      </c>
      <c r="BS464" s="593">
        <v>0</v>
      </c>
      <c r="BT464" s="593">
        <v>0</v>
      </c>
      <c r="BU464" s="593">
        <v>0</v>
      </c>
      <c r="BV464" s="593">
        <v>0</v>
      </c>
      <c r="BW464" s="593">
        <v>0</v>
      </c>
      <c r="BX464" s="593">
        <v>0</v>
      </c>
      <c r="BY464" s="593">
        <v>0</v>
      </c>
      <c r="BZ464" s="593">
        <v>0</v>
      </c>
      <c r="CA464" s="593">
        <v>0</v>
      </c>
      <c r="CB464" s="593">
        <v>0</v>
      </c>
      <c r="CC464" s="555">
        <f t="shared" si="66"/>
        <v>0</v>
      </c>
    </row>
    <row r="465" spans="1:81" s="577" customFormat="1" ht="25.5" customHeight="1">
      <c r="A465" s="574" t="s">
        <v>6757</v>
      </c>
      <c r="B465" s="549" t="s">
        <v>1157</v>
      </c>
      <c r="C465" s="550" t="s">
        <v>1158</v>
      </c>
      <c r="D465" s="551"/>
      <c r="E465" s="550"/>
      <c r="F465" s="552" t="s">
        <v>839</v>
      </c>
      <c r="G465" s="553" t="s">
        <v>6883</v>
      </c>
      <c r="H465" s="554">
        <v>0</v>
      </c>
      <c r="I465" s="554">
        <v>0</v>
      </c>
      <c r="J465" s="554">
        <v>0</v>
      </c>
      <c r="K465" s="554">
        <v>0</v>
      </c>
      <c r="L465" s="554">
        <v>0</v>
      </c>
      <c r="M465" s="554">
        <v>0</v>
      </c>
      <c r="N465" s="554">
        <v>0</v>
      </c>
      <c r="O465" s="554">
        <v>0</v>
      </c>
      <c r="P465" s="554">
        <v>0</v>
      </c>
      <c r="Q465" s="554">
        <v>0</v>
      </c>
      <c r="R465" s="554">
        <v>0</v>
      </c>
      <c r="S465" s="554">
        <v>0</v>
      </c>
      <c r="T465" s="554">
        <v>0</v>
      </c>
      <c r="U465" s="554">
        <v>0</v>
      </c>
      <c r="V465" s="554">
        <v>0</v>
      </c>
      <c r="W465" s="554">
        <v>0</v>
      </c>
      <c r="X465" s="554">
        <v>0</v>
      </c>
      <c r="Y465" s="554">
        <v>0</v>
      </c>
      <c r="Z465" s="554">
        <v>0</v>
      </c>
      <c r="AA465" s="554">
        <v>312586</v>
      </c>
      <c r="AB465" s="554">
        <v>0</v>
      </c>
      <c r="AC465" s="554">
        <v>1908998.5</v>
      </c>
      <c r="AD465" s="554">
        <v>0</v>
      </c>
      <c r="AE465" s="554">
        <v>0</v>
      </c>
      <c r="AF465" s="554">
        <v>0</v>
      </c>
      <c r="AG465" s="554">
        <v>0</v>
      </c>
      <c r="AH465" s="554">
        <v>0</v>
      </c>
      <c r="AI465" s="554">
        <v>69797371.780000001</v>
      </c>
      <c r="AJ465" s="554">
        <v>0</v>
      </c>
      <c r="AK465" s="554">
        <v>0</v>
      </c>
      <c r="AL465" s="554">
        <v>0</v>
      </c>
      <c r="AM465" s="554">
        <v>0</v>
      </c>
      <c r="AN465" s="554">
        <v>0</v>
      </c>
      <c r="AO465" s="554">
        <v>0</v>
      </c>
      <c r="AP465" s="554">
        <v>0</v>
      </c>
      <c r="AQ465" s="554">
        <v>0</v>
      </c>
      <c r="AR465" s="554">
        <v>0</v>
      </c>
      <c r="AS465" s="554">
        <v>0</v>
      </c>
      <c r="AT465" s="554">
        <v>0</v>
      </c>
      <c r="AU465" s="554">
        <v>0</v>
      </c>
      <c r="AV465" s="554">
        <v>0</v>
      </c>
      <c r="AW465" s="554">
        <v>0</v>
      </c>
      <c r="AX465" s="554">
        <v>0</v>
      </c>
      <c r="AY465" s="554">
        <v>0</v>
      </c>
      <c r="AZ465" s="554">
        <v>0</v>
      </c>
      <c r="BA465" s="554">
        <v>0</v>
      </c>
      <c r="BB465" s="554">
        <v>530850687.26999998</v>
      </c>
      <c r="BC465" s="554">
        <v>0</v>
      </c>
      <c r="BD465" s="554">
        <v>0</v>
      </c>
      <c r="BE465" s="554">
        <v>0</v>
      </c>
      <c r="BF465" s="554">
        <v>0</v>
      </c>
      <c r="BG465" s="554">
        <v>0</v>
      </c>
      <c r="BH465" s="554">
        <v>0</v>
      </c>
      <c r="BI465" s="554">
        <v>0</v>
      </c>
      <c r="BJ465" s="554">
        <v>0</v>
      </c>
      <c r="BK465" s="554">
        <v>0</v>
      </c>
      <c r="BL465" s="554">
        <v>0</v>
      </c>
      <c r="BM465" s="554">
        <v>494990675.80000001</v>
      </c>
      <c r="BN465" s="554">
        <v>0</v>
      </c>
      <c r="BO465" s="554">
        <v>0</v>
      </c>
      <c r="BP465" s="554">
        <v>0</v>
      </c>
      <c r="BQ465" s="554">
        <v>0</v>
      </c>
      <c r="BR465" s="554">
        <v>0</v>
      </c>
      <c r="BS465" s="554">
        <v>0</v>
      </c>
      <c r="BT465" s="554">
        <v>0</v>
      </c>
      <c r="BU465" s="554">
        <v>0</v>
      </c>
      <c r="BV465" s="554">
        <v>0</v>
      </c>
      <c r="BW465" s="554">
        <v>0</v>
      </c>
      <c r="BX465" s="554">
        <v>0</v>
      </c>
      <c r="BY465" s="554">
        <v>0</v>
      </c>
      <c r="BZ465" s="554">
        <v>0</v>
      </c>
      <c r="CA465" s="554">
        <v>0</v>
      </c>
      <c r="CB465" s="554">
        <v>0</v>
      </c>
      <c r="CC465" s="555">
        <f t="shared" si="66"/>
        <v>1097860319.3499999</v>
      </c>
    </row>
    <row r="466" spans="1:81" s="577" customFormat="1" ht="25.5" customHeight="1">
      <c r="A466" s="574" t="s">
        <v>6757</v>
      </c>
      <c r="B466" s="549" t="s">
        <v>1157</v>
      </c>
      <c r="C466" s="550" t="s">
        <v>1158</v>
      </c>
      <c r="D466" s="551">
        <v>53050</v>
      </c>
      <c r="E466" s="550" t="s">
        <v>941</v>
      </c>
      <c r="F466" s="552" t="s">
        <v>557</v>
      </c>
      <c r="G466" s="553" t="s">
        <v>1037</v>
      </c>
      <c r="H466" s="554">
        <v>292185.45</v>
      </c>
      <c r="I466" s="554">
        <v>0</v>
      </c>
      <c r="J466" s="554">
        <v>0</v>
      </c>
      <c r="K466" s="554">
        <v>0</v>
      </c>
      <c r="L466" s="554">
        <v>0</v>
      </c>
      <c r="M466" s="554">
        <v>0</v>
      </c>
      <c r="N466" s="554">
        <v>1063413.8</v>
      </c>
      <c r="O466" s="554">
        <v>0</v>
      </c>
      <c r="P466" s="554">
        <v>0</v>
      </c>
      <c r="Q466" s="554">
        <v>20350</v>
      </c>
      <c r="R466" s="554">
        <v>0</v>
      </c>
      <c r="S466" s="554">
        <v>0</v>
      </c>
      <c r="T466" s="554">
        <v>0</v>
      </c>
      <c r="U466" s="554">
        <v>0</v>
      </c>
      <c r="V466" s="554">
        <v>0</v>
      </c>
      <c r="W466" s="554">
        <v>70</v>
      </c>
      <c r="X466" s="554">
        <v>0</v>
      </c>
      <c r="Y466" s="554">
        <v>0</v>
      </c>
      <c r="Z466" s="554">
        <v>0</v>
      </c>
      <c r="AA466" s="554">
        <v>37373.4</v>
      </c>
      <c r="AB466" s="554">
        <v>0</v>
      </c>
      <c r="AC466" s="554">
        <v>0</v>
      </c>
      <c r="AD466" s="554">
        <v>0</v>
      </c>
      <c r="AE466" s="554">
        <v>0</v>
      </c>
      <c r="AF466" s="554">
        <v>0</v>
      </c>
      <c r="AG466" s="554">
        <v>0</v>
      </c>
      <c r="AH466" s="554">
        <v>0</v>
      </c>
      <c r="AI466" s="554">
        <v>575057.65</v>
      </c>
      <c r="AJ466" s="554">
        <v>0</v>
      </c>
      <c r="AK466" s="554">
        <v>0</v>
      </c>
      <c r="AL466" s="554">
        <v>0</v>
      </c>
      <c r="AM466" s="554">
        <v>0</v>
      </c>
      <c r="AN466" s="554">
        <v>0</v>
      </c>
      <c r="AO466" s="554">
        <v>0</v>
      </c>
      <c r="AP466" s="554">
        <v>0</v>
      </c>
      <c r="AQ466" s="554">
        <v>0</v>
      </c>
      <c r="AR466" s="554">
        <v>0</v>
      </c>
      <c r="AS466" s="554">
        <v>0</v>
      </c>
      <c r="AT466" s="554">
        <v>0</v>
      </c>
      <c r="AU466" s="554">
        <v>4107221.33</v>
      </c>
      <c r="AV466" s="554">
        <v>0</v>
      </c>
      <c r="AW466" s="554">
        <v>0</v>
      </c>
      <c r="AX466" s="554">
        <v>0</v>
      </c>
      <c r="AY466" s="554">
        <v>0</v>
      </c>
      <c r="AZ466" s="554">
        <v>0</v>
      </c>
      <c r="BA466" s="554">
        <v>0</v>
      </c>
      <c r="BB466" s="554">
        <v>459309.57</v>
      </c>
      <c r="BC466" s="554">
        <v>0</v>
      </c>
      <c r="BD466" s="554">
        <v>0</v>
      </c>
      <c r="BE466" s="554">
        <v>0</v>
      </c>
      <c r="BF466" s="554">
        <v>8120.92</v>
      </c>
      <c r="BG466" s="554">
        <v>0</v>
      </c>
      <c r="BH466" s="554">
        <v>0</v>
      </c>
      <c r="BI466" s="554">
        <v>2374.2199999999998</v>
      </c>
      <c r="BJ466" s="554">
        <v>0</v>
      </c>
      <c r="BK466" s="554">
        <v>0</v>
      </c>
      <c r="BL466" s="554">
        <v>0</v>
      </c>
      <c r="BM466" s="554">
        <v>1136531.27</v>
      </c>
      <c r="BN466" s="554">
        <v>0</v>
      </c>
      <c r="BO466" s="554">
        <v>0</v>
      </c>
      <c r="BP466" s="554">
        <v>0</v>
      </c>
      <c r="BQ466" s="554">
        <v>0</v>
      </c>
      <c r="BR466" s="554">
        <v>0</v>
      </c>
      <c r="BS466" s="554">
        <v>0</v>
      </c>
      <c r="BT466" s="554">
        <v>117448.03</v>
      </c>
      <c r="BU466" s="554">
        <v>0</v>
      </c>
      <c r="BV466" s="554">
        <v>0</v>
      </c>
      <c r="BW466" s="554">
        <v>0</v>
      </c>
      <c r="BX466" s="554">
        <v>0</v>
      </c>
      <c r="BY466" s="554">
        <v>0</v>
      </c>
      <c r="BZ466" s="554">
        <v>0</v>
      </c>
      <c r="CA466" s="554">
        <v>0</v>
      </c>
      <c r="CB466" s="554">
        <v>0</v>
      </c>
      <c r="CC466" s="555">
        <f t="shared" si="66"/>
        <v>7819455.6399999997</v>
      </c>
    </row>
    <row r="467" spans="1:81" s="577" customFormat="1" ht="25.5" customHeight="1">
      <c r="A467" s="574" t="s">
        <v>6757</v>
      </c>
      <c r="B467" s="549" t="s">
        <v>1157</v>
      </c>
      <c r="C467" s="550" t="s">
        <v>1158</v>
      </c>
      <c r="D467" s="551"/>
      <c r="E467" s="550"/>
      <c r="F467" s="552" t="s">
        <v>841</v>
      </c>
      <c r="G467" s="553" t="s">
        <v>842</v>
      </c>
      <c r="H467" s="554">
        <v>0</v>
      </c>
      <c r="I467" s="554">
        <v>0</v>
      </c>
      <c r="J467" s="554">
        <v>0</v>
      </c>
      <c r="K467" s="554">
        <v>0</v>
      </c>
      <c r="L467" s="554">
        <v>0</v>
      </c>
      <c r="M467" s="554">
        <v>0</v>
      </c>
      <c r="N467" s="554">
        <v>1055608176.79</v>
      </c>
      <c r="O467" s="554">
        <v>0</v>
      </c>
      <c r="P467" s="554">
        <v>0</v>
      </c>
      <c r="Q467" s="554">
        <v>0</v>
      </c>
      <c r="R467" s="554">
        <v>0</v>
      </c>
      <c r="S467" s="554">
        <v>0</v>
      </c>
      <c r="T467" s="554">
        <v>0</v>
      </c>
      <c r="U467" s="554">
        <v>0</v>
      </c>
      <c r="V467" s="554">
        <v>0</v>
      </c>
      <c r="W467" s="554">
        <v>0</v>
      </c>
      <c r="X467" s="554">
        <v>0</v>
      </c>
      <c r="Y467" s="554">
        <v>0</v>
      </c>
      <c r="Z467" s="554">
        <v>0</v>
      </c>
      <c r="AA467" s="554">
        <v>232567.7</v>
      </c>
      <c r="AB467" s="554">
        <v>0</v>
      </c>
      <c r="AC467" s="554">
        <v>48981.25</v>
      </c>
      <c r="AD467" s="554">
        <v>0</v>
      </c>
      <c r="AE467" s="554">
        <v>0</v>
      </c>
      <c r="AF467" s="554">
        <v>0</v>
      </c>
      <c r="AG467" s="554">
        <v>0</v>
      </c>
      <c r="AH467" s="554">
        <v>0</v>
      </c>
      <c r="AI467" s="554">
        <v>93454947.950000003</v>
      </c>
      <c r="AJ467" s="554">
        <v>0</v>
      </c>
      <c r="AK467" s="554">
        <v>0</v>
      </c>
      <c r="AL467" s="554">
        <v>0</v>
      </c>
      <c r="AM467" s="554">
        <v>0</v>
      </c>
      <c r="AN467" s="554">
        <v>0</v>
      </c>
      <c r="AO467" s="554">
        <v>0</v>
      </c>
      <c r="AP467" s="554">
        <v>0</v>
      </c>
      <c r="AQ467" s="554">
        <v>0</v>
      </c>
      <c r="AR467" s="554">
        <v>0</v>
      </c>
      <c r="AS467" s="554">
        <v>0</v>
      </c>
      <c r="AT467" s="554">
        <v>0</v>
      </c>
      <c r="AU467" s="554">
        <v>83136277.439999998</v>
      </c>
      <c r="AV467" s="554">
        <v>0</v>
      </c>
      <c r="AW467" s="554">
        <v>0</v>
      </c>
      <c r="AX467" s="554">
        <v>0</v>
      </c>
      <c r="AY467" s="554">
        <v>0</v>
      </c>
      <c r="AZ467" s="554">
        <v>0</v>
      </c>
      <c r="BA467" s="554">
        <v>0</v>
      </c>
      <c r="BB467" s="554">
        <v>529615887.89999998</v>
      </c>
      <c r="BC467" s="554">
        <v>0</v>
      </c>
      <c r="BD467" s="554">
        <v>0</v>
      </c>
      <c r="BE467" s="554">
        <v>0</v>
      </c>
      <c r="BF467" s="554">
        <v>0</v>
      </c>
      <c r="BG467" s="554">
        <v>0</v>
      </c>
      <c r="BH467" s="554">
        <v>0</v>
      </c>
      <c r="BI467" s="554">
        <v>0</v>
      </c>
      <c r="BJ467" s="554">
        <v>0</v>
      </c>
      <c r="BK467" s="554">
        <v>0</v>
      </c>
      <c r="BL467" s="554">
        <v>0</v>
      </c>
      <c r="BM467" s="554">
        <v>482279172.08999997</v>
      </c>
      <c r="BN467" s="554">
        <v>0</v>
      </c>
      <c r="BO467" s="554">
        <v>0</v>
      </c>
      <c r="BP467" s="554">
        <v>0</v>
      </c>
      <c r="BQ467" s="554">
        <v>0</v>
      </c>
      <c r="BR467" s="554">
        <v>0</v>
      </c>
      <c r="BS467" s="554">
        <v>0</v>
      </c>
      <c r="BT467" s="554">
        <v>0</v>
      </c>
      <c r="BU467" s="554">
        <v>0</v>
      </c>
      <c r="BV467" s="554">
        <v>0</v>
      </c>
      <c r="BW467" s="554">
        <v>0</v>
      </c>
      <c r="BX467" s="554">
        <v>0</v>
      </c>
      <c r="BY467" s="554">
        <v>0</v>
      </c>
      <c r="BZ467" s="554">
        <v>0</v>
      </c>
      <c r="CA467" s="554">
        <v>0</v>
      </c>
      <c r="CB467" s="554">
        <v>0</v>
      </c>
      <c r="CC467" s="555">
        <f t="shared" si="66"/>
        <v>2244376011.1200004</v>
      </c>
    </row>
    <row r="468" spans="1:81" s="577" customFormat="1" ht="25.5" customHeight="1">
      <c r="A468" s="574" t="s">
        <v>6757</v>
      </c>
      <c r="B468" s="549" t="s">
        <v>1157</v>
      </c>
      <c r="C468" s="550" t="s">
        <v>1158</v>
      </c>
      <c r="D468" s="551">
        <v>53050</v>
      </c>
      <c r="E468" s="550" t="s">
        <v>941</v>
      </c>
      <c r="F468" s="552" t="s">
        <v>843</v>
      </c>
      <c r="G468" s="553" t="s">
        <v>6884</v>
      </c>
      <c r="H468" s="554">
        <v>0</v>
      </c>
      <c r="I468" s="578">
        <v>0</v>
      </c>
      <c r="J468" s="578">
        <v>0</v>
      </c>
      <c r="K468" s="578">
        <v>0</v>
      </c>
      <c r="L468" s="578">
        <v>0</v>
      </c>
      <c r="M468" s="578">
        <v>0</v>
      </c>
      <c r="N468" s="578">
        <v>0</v>
      </c>
      <c r="O468" s="578">
        <v>0</v>
      </c>
      <c r="P468" s="578">
        <v>0</v>
      </c>
      <c r="Q468" s="578">
        <v>0</v>
      </c>
      <c r="R468" s="578">
        <v>0</v>
      </c>
      <c r="S468" s="578">
        <v>0</v>
      </c>
      <c r="T468" s="578">
        <v>0</v>
      </c>
      <c r="U468" s="578">
        <v>0</v>
      </c>
      <c r="V468" s="578">
        <v>0</v>
      </c>
      <c r="W468" s="578">
        <v>0</v>
      </c>
      <c r="X468" s="578">
        <v>0</v>
      </c>
      <c r="Y468" s="578">
        <v>0</v>
      </c>
      <c r="Z468" s="578">
        <v>0</v>
      </c>
      <c r="AA468" s="578">
        <v>0</v>
      </c>
      <c r="AB468" s="578">
        <v>0</v>
      </c>
      <c r="AC468" s="578">
        <v>0</v>
      </c>
      <c r="AD468" s="578">
        <v>0</v>
      </c>
      <c r="AE468" s="578">
        <v>0</v>
      </c>
      <c r="AF468" s="578">
        <v>0</v>
      </c>
      <c r="AG468" s="578">
        <v>0</v>
      </c>
      <c r="AH468" s="578">
        <v>0</v>
      </c>
      <c r="AI468" s="578">
        <v>0</v>
      </c>
      <c r="AJ468" s="578">
        <v>0</v>
      </c>
      <c r="AK468" s="578">
        <v>0</v>
      </c>
      <c r="AL468" s="578">
        <v>0</v>
      </c>
      <c r="AM468" s="578">
        <v>0</v>
      </c>
      <c r="AN468" s="578">
        <v>0</v>
      </c>
      <c r="AO468" s="578">
        <v>0</v>
      </c>
      <c r="AP468" s="578">
        <v>0</v>
      </c>
      <c r="AQ468" s="578">
        <v>0</v>
      </c>
      <c r="AR468" s="578">
        <v>0</v>
      </c>
      <c r="AS468" s="578">
        <v>0</v>
      </c>
      <c r="AT468" s="578">
        <v>0</v>
      </c>
      <c r="AU468" s="578">
        <v>0</v>
      </c>
      <c r="AV468" s="578">
        <v>0</v>
      </c>
      <c r="AW468" s="578">
        <v>0</v>
      </c>
      <c r="AX468" s="578">
        <v>0</v>
      </c>
      <c r="AY468" s="578">
        <v>0</v>
      </c>
      <c r="AZ468" s="578">
        <v>0</v>
      </c>
      <c r="BA468" s="578">
        <v>0</v>
      </c>
      <c r="BB468" s="578">
        <v>0</v>
      </c>
      <c r="BC468" s="578">
        <v>0</v>
      </c>
      <c r="BD468" s="578">
        <v>0</v>
      </c>
      <c r="BE468" s="578">
        <v>30000</v>
      </c>
      <c r="BF468" s="578">
        <v>0</v>
      </c>
      <c r="BG468" s="578">
        <v>0</v>
      </c>
      <c r="BH468" s="578">
        <v>0</v>
      </c>
      <c r="BI468" s="578">
        <v>0</v>
      </c>
      <c r="BJ468" s="578">
        <v>0</v>
      </c>
      <c r="BK468" s="578">
        <v>0</v>
      </c>
      <c r="BL468" s="578">
        <v>0</v>
      </c>
      <c r="BM468" s="578">
        <v>0</v>
      </c>
      <c r="BN468" s="578">
        <v>0</v>
      </c>
      <c r="BO468" s="578">
        <v>0</v>
      </c>
      <c r="BP468" s="578">
        <v>0</v>
      </c>
      <c r="BQ468" s="578">
        <v>0</v>
      </c>
      <c r="BR468" s="578">
        <v>0</v>
      </c>
      <c r="BS468" s="578">
        <v>0</v>
      </c>
      <c r="BT468" s="578">
        <v>0</v>
      </c>
      <c r="BU468" s="578">
        <v>0</v>
      </c>
      <c r="BV468" s="578">
        <v>0</v>
      </c>
      <c r="BW468" s="578">
        <v>0</v>
      </c>
      <c r="BX468" s="578">
        <v>0</v>
      </c>
      <c r="BY468" s="578">
        <v>0</v>
      </c>
      <c r="BZ468" s="578">
        <v>0</v>
      </c>
      <c r="CA468" s="578">
        <v>0</v>
      </c>
      <c r="CB468" s="578">
        <v>0</v>
      </c>
      <c r="CC468" s="555">
        <f t="shared" si="66"/>
        <v>30000</v>
      </c>
    </row>
    <row r="469" spans="1:81" s="577" customFormat="1" ht="25.5" customHeight="1">
      <c r="A469" s="574" t="s">
        <v>6757</v>
      </c>
      <c r="B469" s="549" t="s">
        <v>1157</v>
      </c>
      <c r="C469" s="550" t="s">
        <v>1158</v>
      </c>
      <c r="D469" s="551">
        <v>53050</v>
      </c>
      <c r="E469" s="550" t="s">
        <v>941</v>
      </c>
      <c r="F469" s="552" t="s">
        <v>558</v>
      </c>
      <c r="G469" s="553" t="s">
        <v>6885</v>
      </c>
      <c r="H469" s="554">
        <v>0</v>
      </c>
      <c r="I469" s="578">
        <v>0</v>
      </c>
      <c r="J469" s="578">
        <v>0</v>
      </c>
      <c r="K469" s="578">
        <v>0</v>
      </c>
      <c r="L469" s="578">
        <v>0</v>
      </c>
      <c r="M469" s="578">
        <v>0</v>
      </c>
      <c r="N469" s="578">
        <v>0</v>
      </c>
      <c r="O469" s="578">
        <v>0</v>
      </c>
      <c r="P469" s="578">
        <v>0</v>
      </c>
      <c r="Q469" s="578">
        <v>0</v>
      </c>
      <c r="R469" s="578">
        <v>0</v>
      </c>
      <c r="S469" s="578">
        <v>0</v>
      </c>
      <c r="T469" s="578">
        <v>0</v>
      </c>
      <c r="U469" s="578">
        <v>0</v>
      </c>
      <c r="V469" s="578">
        <v>0</v>
      </c>
      <c r="W469" s="578">
        <v>0</v>
      </c>
      <c r="X469" s="578">
        <v>0</v>
      </c>
      <c r="Y469" s="578">
        <v>0</v>
      </c>
      <c r="Z469" s="578">
        <v>0</v>
      </c>
      <c r="AA469" s="578">
        <v>0</v>
      </c>
      <c r="AB469" s="578">
        <v>0</v>
      </c>
      <c r="AC469" s="578">
        <v>0</v>
      </c>
      <c r="AD469" s="578">
        <v>0</v>
      </c>
      <c r="AE469" s="578">
        <v>0</v>
      </c>
      <c r="AF469" s="578">
        <v>0</v>
      </c>
      <c r="AG469" s="578">
        <v>0</v>
      </c>
      <c r="AH469" s="578">
        <v>0</v>
      </c>
      <c r="AI469" s="578">
        <v>649150</v>
      </c>
      <c r="AJ469" s="578">
        <v>0</v>
      </c>
      <c r="AK469" s="578">
        <v>0</v>
      </c>
      <c r="AL469" s="578">
        <v>0</v>
      </c>
      <c r="AM469" s="578">
        <v>0</v>
      </c>
      <c r="AN469" s="578">
        <v>0</v>
      </c>
      <c r="AO469" s="578">
        <v>0</v>
      </c>
      <c r="AP469" s="578">
        <v>0</v>
      </c>
      <c r="AQ469" s="578">
        <v>0</v>
      </c>
      <c r="AR469" s="578">
        <v>0</v>
      </c>
      <c r="AS469" s="578">
        <v>0</v>
      </c>
      <c r="AT469" s="578">
        <v>0</v>
      </c>
      <c r="AU469" s="578">
        <v>0</v>
      </c>
      <c r="AV469" s="578">
        <v>0</v>
      </c>
      <c r="AW469" s="578">
        <v>0</v>
      </c>
      <c r="AX469" s="578">
        <v>0</v>
      </c>
      <c r="AY469" s="578">
        <v>0</v>
      </c>
      <c r="AZ469" s="578">
        <v>0</v>
      </c>
      <c r="BA469" s="578">
        <v>0</v>
      </c>
      <c r="BB469" s="578">
        <v>74900</v>
      </c>
      <c r="BC469" s="578">
        <v>0</v>
      </c>
      <c r="BD469" s="578">
        <v>0</v>
      </c>
      <c r="BE469" s="578">
        <v>0</v>
      </c>
      <c r="BF469" s="578">
        <v>0</v>
      </c>
      <c r="BG469" s="578">
        <v>0</v>
      </c>
      <c r="BH469" s="578">
        <v>0</v>
      </c>
      <c r="BI469" s="578">
        <v>0</v>
      </c>
      <c r="BJ469" s="578">
        <v>0</v>
      </c>
      <c r="BK469" s="578">
        <v>0</v>
      </c>
      <c r="BL469" s="578">
        <v>0</v>
      </c>
      <c r="BM469" s="578">
        <v>0</v>
      </c>
      <c r="BN469" s="578">
        <v>0</v>
      </c>
      <c r="BO469" s="578">
        <v>0</v>
      </c>
      <c r="BP469" s="578">
        <v>0</v>
      </c>
      <c r="BQ469" s="578">
        <v>0</v>
      </c>
      <c r="BR469" s="578">
        <v>0</v>
      </c>
      <c r="BS469" s="578">
        <v>0</v>
      </c>
      <c r="BT469" s="578">
        <v>406575</v>
      </c>
      <c r="BU469" s="578">
        <v>0</v>
      </c>
      <c r="BV469" s="578">
        <v>0</v>
      </c>
      <c r="BW469" s="578">
        <v>0</v>
      </c>
      <c r="BX469" s="578">
        <v>0</v>
      </c>
      <c r="BY469" s="578">
        <v>0</v>
      </c>
      <c r="BZ469" s="578">
        <v>0</v>
      </c>
      <c r="CA469" s="578">
        <v>0</v>
      </c>
      <c r="CB469" s="578">
        <v>0</v>
      </c>
      <c r="CC469" s="555">
        <f t="shared" si="66"/>
        <v>1130625</v>
      </c>
    </row>
    <row r="470" spans="1:81" s="568" customFormat="1">
      <c r="A470" s="600"/>
      <c r="B470" s="1149" t="s">
        <v>6886</v>
      </c>
      <c r="C470" s="1150"/>
      <c r="D470" s="1150"/>
      <c r="E470" s="1150"/>
      <c r="F470" s="1150"/>
      <c r="G470" s="1151"/>
      <c r="H470" s="567">
        <f>SUM(H462:H469)</f>
        <v>292185.45</v>
      </c>
      <c r="I470" s="567">
        <f t="shared" ref="I470:BT470" si="67">SUM(I462:I469)</f>
        <v>0</v>
      </c>
      <c r="J470" s="567">
        <f t="shared" si="67"/>
        <v>0</v>
      </c>
      <c r="K470" s="567">
        <f t="shared" si="67"/>
        <v>0</v>
      </c>
      <c r="L470" s="567">
        <f t="shared" si="67"/>
        <v>0</v>
      </c>
      <c r="M470" s="567">
        <f t="shared" si="67"/>
        <v>0</v>
      </c>
      <c r="N470" s="567">
        <f t="shared" si="67"/>
        <v>1056671590.5899999</v>
      </c>
      <c r="O470" s="567">
        <f t="shared" si="67"/>
        <v>0</v>
      </c>
      <c r="P470" s="567">
        <f t="shared" si="67"/>
        <v>0</v>
      </c>
      <c r="Q470" s="567">
        <f t="shared" si="67"/>
        <v>1252650.5</v>
      </c>
      <c r="R470" s="567">
        <f t="shared" si="67"/>
        <v>0</v>
      </c>
      <c r="S470" s="567">
        <f t="shared" si="67"/>
        <v>0</v>
      </c>
      <c r="T470" s="567">
        <f t="shared" si="67"/>
        <v>0</v>
      </c>
      <c r="U470" s="567">
        <f t="shared" si="67"/>
        <v>0</v>
      </c>
      <c r="V470" s="567">
        <f t="shared" si="67"/>
        <v>0</v>
      </c>
      <c r="W470" s="567">
        <f t="shared" si="67"/>
        <v>570</v>
      </c>
      <c r="X470" s="567">
        <f t="shared" si="67"/>
        <v>0</v>
      </c>
      <c r="Y470" s="567">
        <f t="shared" si="67"/>
        <v>0</v>
      </c>
      <c r="Z470" s="567">
        <f t="shared" si="67"/>
        <v>0</v>
      </c>
      <c r="AA470" s="567">
        <f t="shared" si="67"/>
        <v>582527.10000000009</v>
      </c>
      <c r="AB470" s="567">
        <f t="shared" si="67"/>
        <v>0</v>
      </c>
      <c r="AC470" s="567">
        <f t="shared" si="67"/>
        <v>2042706.6</v>
      </c>
      <c r="AD470" s="567">
        <f t="shared" si="67"/>
        <v>0</v>
      </c>
      <c r="AE470" s="567">
        <f t="shared" si="67"/>
        <v>0</v>
      </c>
      <c r="AF470" s="567">
        <f t="shared" si="67"/>
        <v>0</v>
      </c>
      <c r="AG470" s="567">
        <f t="shared" si="67"/>
        <v>0</v>
      </c>
      <c r="AH470" s="567">
        <f t="shared" si="67"/>
        <v>0</v>
      </c>
      <c r="AI470" s="567">
        <f t="shared" si="67"/>
        <v>164629852.28000003</v>
      </c>
      <c r="AJ470" s="567">
        <f t="shared" si="67"/>
        <v>0</v>
      </c>
      <c r="AK470" s="567">
        <f t="shared" si="67"/>
        <v>0</v>
      </c>
      <c r="AL470" s="567">
        <f t="shared" si="67"/>
        <v>0</v>
      </c>
      <c r="AM470" s="567">
        <f t="shared" si="67"/>
        <v>0</v>
      </c>
      <c r="AN470" s="567">
        <f t="shared" si="67"/>
        <v>0</v>
      </c>
      <c r="AO470" s="567">
        <f t="shared" si="67"/>
        <v>0</v>
      </c>
      <c r="AP470" s="567">
        <f t="shared" si="67"/>
        <v>0</v>
      </c>
      <c r="AQ470" s="567">
        <f t="shared" si="67"/>
        <v>0</v>
      </c>
      <c r="AR470" s="567">
        <f t="shared" si="67"/>
        <v>0</v>
      </c>
      <c r="AS470" s="567">
        <f t="shared" si="67"/>
        <v>0</v>
      </c>
      <c r="AT470" s="567">
        <f t="shared" si="67"/>
        <v>0</v>
      </c>
      <c r="AU470" s="567">
        <f t="shared" si="67"/>
        <v>87243498.769999996</v>
      </c>
      <c r="AV470" s="567">
        <f t="shared" si="67"/>
        <v>0</v>
      </c>
      <c r="AW470" s="567">
        <f t="shared" si="67"/>
        <v>0</v>
      </c>
      <c r="AX470" s="567">
        <f t="shared" si="67"/>
        <v>0</v>
      </c>
      <c r="AY470" s="567">
        <f t="shared" si="67"/>
        <v>0</v>
      </c>
      <c r="AZ470" s="567">
        <f t="shared" si="67"/>
        <v>0</v>
      </c>
      <c r="BA470" s="567">
        <f t="shared" si="67"/>
        <v>0</v>
      </c>
      <c r="BB470" s="567">
        <f t="shared" si="67"/>
        <v>1061000784.74</v>
      </c>
      <c r="BC470" s="567">
        <f t="shared" si="67"/>
        <v>0</v>
      </c>
      <c r="BD470" s="567">
        <f t="shared" si="67"/>
        <v>0</v>
      </c>
      <c r="BE470" s="567">
        <f t="shared" si="67"/>
        <v>30000</v>
      </c>
      <c r="BF470" s="567">
        <f t="shared" si="67"/>
        <v>8120.92</v>
      </c>
      <c r="BG470" s="567">
        <f t="shared" si="67"/>
        <v>0</v>
      </c>
      <c r="BH470" s="567">
        <f t="shared" si="67"/>
        <v>0</v>
      </c>
      <c r="BI470" s="567">
        <f t="shared" si="67"/>
        <v>2374.2199999999998</v>
      </c>
      <c r="BJ470" s="567">
        <f t="shared" si="67"/>
        <v>0</v>
      </c>
      <c r="BK470" s="567">
        <f t="shared" si="67"/>
        <v>0</v>
      </c>
      <c r="BL470" s="567">
        <f t="shared" si="67"/>
        <v>0</v>
      </c>
      <c r="BM470" s="567">
        <f t="shared" si="67"/>
        <v>978448207.97000003</v>
      </c>
      <c r="BN470" s="567">
        <f t="shared" si="67"/>
        <v>0</v>
      </c>
      <c r="BO470" s="567">
        <f t="shared" si="67"/>
        <v>0</v>
      </c>
      <c r="BP470" s="567">
        <f t="shared" si="67"/>
        <v>0</v>
      </c>
      <c r="BQ470" s="567">
        <f t="shared" si="67"/>
        <v>0</v>
      </c>
      <c r="BR470" s="567">
        <f t="shared" si="67"/>
        <v>0</v>
      </c>
      <c r="BS470" s="567">
        <f t="shared" si="67"/>
        <v>0</v>
      </c>
      <c r="BT470" s="567">
        <f t="shared" si="67"/>
        <v>524023.03</v>
      </c>
      <c r="BU470" s="567">
        <f t="shared" ref="BU470:CC470" si="68">SUM(BU462:BU469)</f>
        <v>0</v>
      </c>
      <c r="BV470" s="567">
        <f t="shared" si="68"/>
        <v>0</v>
      </c>
      <c r="BW470" s="567">
        <f t="shared" si="68"/>
        <v>0</v>
      </c>
      <c r="BX470" s="567">
        <f t="shared" si="68"/>
        <v>0</v>
      </c>
      <c r="BY470" s="567">
        <f t="shared" si="68"/>
        <v>0</v>
      </c>
      <c r="BZ470" s="567">
        <f t="shared" si="68"/>
        <v>0</v>
      </c>
      <c r="CA470" s="567">
        <f t="shared" si="68"/>
        <v>0</v>
      </c>
      <c r="CB470" s="567">
        <f t="shared" si="68"/>
        <v>0</v>
      </c>
      <c r="CC470" s="567">
        <f t="shared" si="68"/>
        <v>3352729092.1700001</v>
      </c>
    </row>
    <row r="471" spans="1:81" s="601" customFormat="1">
      <c r="A471" s="600"/>
      <c r="B471" s="1165" t="s">
        <v>6887</v>
      </c>
      <c r="C471" s="1166"/>
      <c r="D471" s="1166"/>
      <c r="E471" s="1166"/>
      <c r="F471" s="1166"/>
      <c r="G471" s="1167"/>
      <c r="H471" s="567">
        <f>SUM(H470+H461,H412,H396,H345,H331,H325,H283,H251,H224,H217,H195,H193,H191,H187)</f>
        <v>1633238753.6000001</v>
      </c>
      <c r="I471" s="567">
        <f t="shared" ref="I471:BT471" si="69">SUM(I470+I461,I412,I396,I345,I331,I325,I283,I251,I224,I217,I195,I193,I191,I187)</f>
        <v>381572023.45000005</v>
      </c>
      <c r="J471" s="567">
        <f t="shared" si="69"/>
        <v>618885905.44000006</v>
      </c>
      <c r="K471" s="567">
        <f t="shared" si="69"/>
        <v>227637980.14999998</v>
      </c>
      <c r="L471" s="567">
        <f t="shared" si="69"/>
        <v>168410382.00000003</v>
      </c>
      <c r="M471" s="567">
        <f t="shared" si="69"/>
        <v>86458783.179999977</v>
      </c>
      <c r="N471" s="567">
        <f t="shared" si="69"/>
        <v>4116825159.9800005</v>
      </c>
      <c r="O471" s="567">
        <f t="shared" si="69"/>
        <v>356978172.44000006</v>
      </c>
      <c r="P471" s="567">
        <f t="shared" si="69"/>
        <v>89201735.960000008</v>
      </c>
      <c r="Q471" s="567">
        <f t="shared" si="69"/>
        <v>1121885375.3300002</v>
      </c>
      <c r="R471" s="567">
        <f t="shared" si="69"/>
        <v>86096994.469999999</v>
      </c>
      <c r="S471" s="567">
        <f t="shared" si="69"/>
        <v>233973668.51999998</v>
      </c>
      <c r="T471" s="567">
        <f t="shared" si="69"/>
        <v>485771232.06999999</v>
      </c>
      <c r="U471" s="567">
        <f t="shared" si="69"/>
        <v>412315810.30000007</v>
      </c>
      <c r="V471" s="567">
        <f t="shared" si="69"/>
        <v>38748297.279999994</v>
      </c>
      <c r="W471" s="567">
        <f t="shared" si="69"/>
        <v>174133654.76889998</v>
      </c>
      <c r="X471" s="567">
        <f t="shared" si="69"/>
        <v>144775870.38000003</v>
      </c>
      <c r="Y471" s="567">
        <f t="shared" si="69"/>
        <v>84168580.730999991</v>
      </c>
      <c r="Z471" s="567">
        <f t="shared" si="69"/>
        <v>1928218777.4700003</v>
      </c>
      <c r="AA471" s="567">
        <f t="shared" si="69"/>
        <v>363185906.83000004</v>
      </c>
      <c r="AB471" s="567">
        <f t="shared" si="69"/>
        <v>156378889.42999998</v>
      </c>
      <c r="AC471" s="567">
        <f t="shared" si="69"/>
        <v>443631582.32999998</v>
      </c>
      <c r="AD471" s="567">
        <f t="shared" si="69"/>
        <v>126055332.60999998</v>
      </c>
      <c r="AE471" s="567">
        <f t="shared" si="69"/>
        <v>153414402.29000002</v>
      </c>
      <c r="AF471" s="567">
        <f t="shared" si="69"/>
        <v>150346063.10000002</v>
      </c>
      <c r="AG471" s="567">
        <f t="shared" si="69"/>
        <v>59344827.200000003</v>
      </c>
      <c r="AH471" s="567">
        <f t="shared" si="69"/>
        <v>70747221.359999999</v>
      </c>
      <c r="AI471" s="567">
        <f t="shared" si="69"/>
        <v>2411691345.0899997</v>
      </c>
      <c r="AJ471" s="567">
        <f t="shared" si="69"/>
        <v>146643353.31999999</v>
      </c>
      <c r="AK471" s="567">
        <f t="shared" si="69"/>
        <v>79906710.409999996</v>
      </c>
      <c r="AL471" s="567">
        <f t="shared" si="69"/>
        <v>77405731.529999986</v>
      </c>
      <c r="AM471" s="567">
        <f t="shared" si="69"/>
        <v>87699354.280000001</v>
      </c>
      <c r="AN471" s="567">
        <f t="shared" si="69"/>
        <v>129537960.70999998</v>
      </c>
      <c r="AO471" s="567">
        <f t="shared" si="69"/>
        <v>97717706.570000008</v>
      </c>
      <c r="AP471" s="567">
        <f t="shared" si="69"/>
        <v>101159190.85999998</v>
      </c>
      <c r="AQ471" s="567">
        <f t="shared" si="69"/>
        <v>177688334.43000001</v>
      </c>
      <c r="AR471" s="567">
        <f t="shared" si="69"/>
        <v>98312460.370000005</v>
      </c>
      <c r="AS471" s="567">
        <f t="shared" si="69"/>
        <v>96907159.859999999</v>
      </c>
      <c r="AT471" s="567">
        <f t="shared" si="69"/>
        <v>96361798.729999989</v>
      </c>
      <c r="AU471" s="567">
        <f t="shared" si="69"/>
        <v>807553178.93000007</v>
      </c>
      <c r="AV471" s="567">
        <f t="shared" si="69"/>
        <v>94554263.439999998</v>
      </c>
      <c r="AW471" s="567">
        <f t="shared" si="69"/>
        <v>96884822.169999987</v>
      </c>
      <c r="AX471" s="567">
        <f t="shared" si="69"/>
        <v>89428590.309999987</v>
      </c>
      <c r="AY471" s="567">
        <f t="shared" si="69"/>
        <v>75473053.949999988</v>
      </c>
      <c r="AZ471" s="567">
        <f t="shared" si="69"/>
        <v>30072486.019999996</v>
      </c>
      <c r="BA471" s="567">
        <f t="shared" si="69"/>
        <v>53469045.120000005</v>
      </c>
      <c r="BB471" s="567">
        <f t="shared" si="69"/>
        <v>2538467538.4099998</v>
      </c>
      <c r="BC471" s="567">
        <f t="shared" si="69"/>
        <v>110167164.33</v>
      </c>
      <c r="BD471" s="567">
        <f t="shared" si="69"/>
        <v>143922546.75</v>
      </c>
      <c r="BE471" s="567">
        <f t="shared" si="69"/>
        <v>205540262.75999999</v>
      </c>
      <c r="BF471" s="567">
        <f t="shared" si="69"/>
        <v>186331790.20999998</v>
      </c>
      <c r="BG471" s="567">
        <f t="shared" si="69"/>
        <v>122458905.48</v>
      </c>
      <c r="BH471" s="567">
        <f t="shared" si="69"/>
        <v>275616370.96130002</v>
      </c>
      <c r="BI471" s="567">
        <f t="shared" si="69"/>
        <v>219504862.22</v>
      </c>
      <c r="BJ471" s="567">
        <f t="shared" si="69"/>
        <v>107939962.89</v>
      </c>
      <c r="BK471" s="567">
        <f t="shared" si="69"/>
        <v>52026222.170000002</v>
      </c>
      <c r="BL471" s="567">
        <f t="shared" si="69"/>
        <v>37396372.349999994</v>
      </c>
      <c r="BM471" s="567">
        <f t="shared" si="69"/>
        <v>2531385927.9299994</v>
      </c>
      <c r="BN471" s="567">
        <f t="shared" si="69"/>
        <v>450000379.61000007</v>
      </c>
      <c r="BO471" s="567">
        <f t="shared" si="69"/>
        <v>105585470.64000002</v>
      </c>
      <c r="BP471" s="567">
        <f t="shared" si="69"/>
        <v>75349132.579999998</v>
      </c>
      <c r="BQ471" s="567">
        <f t="shared" si="69"/>
        <v>107517613.10000001</v>
      </c>
      <c r="BR471" s="567">
        <f t="shared" si="69"/>
        <v>166757277.12</v>
      </c>
      <c r="BS471" s="567">
        <f t="shared" si="69"/>
        <v>69165768.280000001</v>
      </c>
      <c r="BT471" s="567">
        <f t="shared" si="69"/>
        <v>897242544.1500001</v>
      </c>
      <c r="BU471" s="567">
        <f t="shared" ref="BU471:CC471" si="70">SUM(BU470+BU461,BU412,BU396,BU345,BU331,BU325,BU283,BU251,BU224,BU217,BU195,BU193,BU191,BU187)</f>
        <v>79640449.229999989</v>
      </c>
      <c r="BV471" s="567">
        <f t="shared" si="70"/>
        <v>95575570.530000001</v>
      </c>
      <c r="BW471" s="567">
        <f t="shared" si="70"/>
        <v>143720376.81</v>
      </c>
      <c r="BX471" s="567">
        <f t="shared" si="70"/>
        <v>172766071.63999999</v>
      </c>
      <c r="BY471" s="567">
        <f t="shared" si="70"/>
        <v>369932453.89999998</v>
      </c>
      <c r="BZ471" s="567">
        <f t="shared" si="70"/>
        <v>101611977.44999999</v>
      </c>
      <c r="CA471" s="567">
        <f t="shared" si="70"/>
        <v>58290830.100000001</v>
      </c>
      <c r="CB471" s="567">
        <f t="shared" si="70"/>
        <v>53387083.439999998</v>
      </c>
      <c r="CC471" s="567">
        <f t="shared" si="70"/>
        <v>28238168853.811203</v>
      </c>
    </row>
    <row r="472" spans="1:81" s="601" customFormat="1">
      <c r="A472" s="600"/>
      <c r="B472" s="602" t="s">
        <v>654</v>
      </c>
      <c r="C472" s="1162" t="s">
        <v>6888</v>
      </c>
      <c r="D472" s="1163"/>
      <c r="E472" s="1163"/>
      <c r="F472" s="1163"/>
      <c r="G472" s="603"/>
      <c r="H472" s="567">
        <f>SUM(H185-H471)</f>
        <v>873213862.48999953</v>
      </c>
      <c r="I472" s="567">
        <f t="shared" ref="I472:BT472" si="71">SUM(I185-I471)</f>
        <v>29195865.139999986</v>
      </c>
      <c r="J472" s="567">
        <f t="shared" si="71"/>
        <v>118825513.74000001</v>
      </c>
      <c r="K472" s="567">
        <f t="shared" si="71"/>
        <v>10499349.210000068</v>
      </c>
      <c r="L472" s="567">
        <f t="shared" si="71"/>
        <v>19752762.089999944</v>
      </c>
      <c r="M472" s="567">
        <f t="shared" si="71"/>
        <v>12825932.550000027</v>
      </c>
      <c r="N472" s="567">
        <f t="shared" si="71"/>
        <v>582229303.55999947</v>
      </c>
      <c r="O472" s="567">
        <f t="shared" si="71"/>
        <v>193909393.81999993</v>
      </c>
      <c r="P472" s="567">
        <f t="shared" si="71"/>
        <v>18200940.079999983</v>
      </c>
      <c r="Q472" s="567">
        <f t="shared" si="71"/>
        <v>287562602.12999988</v>
      </c>
      <c r="R472" s="567">
        <f t="shared" si="71"/>
        <v>1038153.7399999946</v>
      </c>
      <c r="S472" s="567">
        <f t="shared" si="71"/>
        <v>52613952.060000062</v>
      </c>
      <c r="T472" s="567">
        <f t="shared" si="71"/>
        <v>138716607.81999999</v>
      </c>
      <c r="U472" s="567">
        <f t="shared" si="71"/>
        <v>115387603.68000007</v>
      </c>
      <c r="V472" s="567">
        <f t="shared" si="71"/>
        <v>236993.69000000507</v>
      </c>
      <c r="W472" s="567">
        <f t="shared" si="71"/>
        <v>55285882.6611</v>
      </c>
      <c r="X472" s="567">
        <f t="shared" si="71"/>
        <v>30404031.419999957</v>
      </c>
      <c r="Y472" s="567">
        <f t="shared" si="71"/>
        <v>24911437.668999985</v>
      </c>
      <c r="Z472" s="567">
        <f t="shared" si="71"/>
        <v>243443012.35999918</v>
      </c>
      <c r="AA472" s="567">
        <f t="shared" si="71"/>
        <v>65174940.129999876</v>
      </c>
      <c r="AB472" s="567">
        <f t="shared" si="71"/>
        <v>5106881.5900000036</v>
      </c>
      <c r="AC472" s="567">
        <f t="shared" si="71"/>
        <v>92300014.030000091</v>
      </c>
      <c r="AD472" s="567">
        <f t="shared" si="71"/>
        <v>17363808.120000064</v>
      </c>
      <c r="AE472" s="567">
        <f t="shared" si="71"/>
        <v>29972504.129999965</v>
      </c>
      <c r="AF472" s="567">
        <f t="shared" si="71"/>
        <v>85402437.629999936</v>
      </c>
      <c r="AG472" s="567">
        <f t="shared" si="71"/>
        <v>9516427.9599999934</v>
      </c>
      <c r="AH472" s="567">
        <f t="shared" si="71"/>
        <v>15117879.600000009</v>
      </c>
      <c r="AI472" s="567">
        <f t="shared" si="71"/>
        <v>791730183.16000032</v>
      </c>
      <c r="AJ472" s="567">
        <f t="shared" si="71"/>
        <v>-3659842.0399999619</v>
      </c>
      <c r="AK472" s="567">
        <f t="shared" si="71"/>
        <v>12039362.810000002</v>
      </c>
      <c r="AL472" s="567">
        <f t="shared" si="71"/>
        <v>5745472.9100000113</v>
      </c>
      <c r="AM472" s="567">
        <f t="shared" si="71"/>
        <v>-3710706.6800000072</v>
      </c>
      <c r="AN472" s="567">
        <f t="shared" si="71"/>
        <v>15277779.700000048</v>
      </c>
      <c r="AO472" s="567">
        <f t="shared" si="71"/>
        <v>648526.64999999106</v>
      </c>
      <c r="AP472" s="567">
        <f t="shared" si="71"/>
        <v>1237405.1800000221</v>
      </c>
      <c r="AQ472" s="567">
        <f t="shared" si="71"/>
        <v>15182848.129999995</v>
      </c>
      <c r="AR472" s="567">
        <f t="shared" si="71"/>
        <v>7054005.9500000179</v>
      </c>
      <c r="AS472" s="567">
        <f t="shared" si="71"/>
        <v>-3197222.5799999982</v>
      </c>
      <c r="AT472" s="567">
        <f t="shared" si="71"/>
        <v>5035196.780000031</v>
      </c>
      <c r="AU472" s="567">
        <f t="shared" si="71"/>
        <v>109684325.53999996</v>
      </c>
      <c r="AV472" s="567">
        <f t="shared" si="71"/>
        <v>-1786444.7199999988</v>
      </c>
      <c r="AW472" s="567">
        <f t="shared" si="71"/>
        <v>3117947.6800000221</v>
      </c>
      <c r="AX472" s="567">
        <f t="shared" si="71"/>
        <v>10350557.745700017</v>
      </c>
      <c r="AY472" s="567">
        <f t="shared" si="71"/>
        <v>8448557.5500000119</v>
      </c>
      <c r="AZ472" s="567">
        <f t="shared" si="71"/>
        <v>-3003098.5699999928</v>
      </c>
      <c r="BA472" s="567">
        <f t="shared" si="71"/>
        <v>-1276655.6200000048</v>
      </c>
      <c r="BB472" s="567">
        <f t="shared" si="71"/>
        <v>377370480.29000092</v>
      </c>
      <c r="BC472" s="567">
        <f t="shared" si="71"/>
        <v>5580021.0100000054</v>
      </c>
      <c r="BD472" s="567">
        <f t="shared" si="71"/>
        <v>86318155.770000011</v>
      </c>
      <c r="BE472" s="567">
        <f t="shared" si="71"/>
        <v>56522225.379999965</v>
      </c>
      <c r="BF472" s="567">
        <f t="shared" si="71"/>
        <v>24660913.700000018</v>
      </c>
      <c r="BG472" s="567">
        <f t="shared" si="71"/>
        <v>49038196.920000002</v>
      </c>
      <c r="BH472" s="567">
        <f t="shared" si="71"/>
        <v>165206199.29829991</v>
      </c>
      <c r="BI472" s="567">
        <f t="shared" si="71"/>
        <v>75251086.879999965</v>
      </c>
      <c r="BJ472" s="567">
        <f t="shared" si="71"/>
        <v>26509859.889999971</v>
      </c>
      <c r="BK472" s="567">
        <f t="shared" si="71"/>
        <v>5387725.2400000021</v>
      </c>
      <c r="BL472" s="567">
        <f t="shared" si="71"/>
        <v>12884268.370000005</v>
      </c>
      <c r="BM472" s="567">
        <f t="shared" si="71"/>
        <v>601655806.65000057</v>
      </c>
      <c r="BN472" s="567">
        <f t="shared" si="71"/>
        <v>124729234.34999985</v>
      </c>
      <c r="BO472" s="567">
        <f t="shared" si="71"/>
        <v>2337257.4799999595</v>
      </c>
      <c r="BP472" s="567">
        <f t="shared" si="71"/>
        <v>17464685.800000012</v>
      </c>
      <c r="BQ472" s="567">
        <f t="shared" si="71"/>
        <v>20817854.189999983</v>
      </c>
      <c r="BR472" s="567">
        <f t="shared" si="71"/>
        <v>-4807218.969999969</v>
      </c>
      <c r="BS472" s="567">
        <f t="shared" si="71"/>
        <v>-822551.22999998927</v>
      </c>
      <c r="BT472" s="567">
        <f t="shared" si="71"/>
        <v>379673662.47000027</v>
      </c>
      <c r="BU472" s="567">
        <f t="shared" ref="BU472:CC472" si="72">SUM(BU185-BU471)</f>
        <v>15357659.430000007</v>
      </c>
      <c r="BV472" s="567">
        <f t="shared" si="72"/>
        <v>20824057.840000033</v>
      </c>
      <c r="BW472" s="567">
        <f t="shared" si="72"/>
        <v>45931544</v>
      </c>
      <c r="BX472" s="567">
        <f t="shared" si="72"/>
        <v>29617872.769999981</v>
      </c>
      <c r="BY472" s="567">
        <f t="shared" si="72"/>
        <v>287070942.10000002</v>
      </c>
      <c r="BZ472" s="567">
        <f t="shared" si="72"/>
        <v>10066723.700000003</v>
      </c>
      <c r="CA472" s="567">
        <f t="shared" si="72"/>
        <v>30651592.100000016</v>
      </c>
      <c r="CB472" s="567">
        <f t="shared" si="72"/>
        <v>48387811.020000011</v>
      </c>
      <c r="CC472" s="567">
        <f t="shared" si="72"/>
        <v>6610812359.1240921</v>
      </c>
    </row>
    <row r="473" spans="1:81" s="601" customFormat="1">
      <c r="A473" s="600"/>
      <c r="B473" s="604" t="s">
        <v>665</v>
      </c>
      <c r="C473" s="1162" t="s">
        <v>6889</v>
      </c>
      <c r="D473" s="1163"/>
      <c r="E473" s="1163"/>
      <c r="F473" s="1164"/>
      <c r="G473" s="605"/>
      <c r="H473" s="567">
        <f>SUM(H472-H184+H396)</f>
        <v>911511582.42999947</v>
      </c>
      <c r="I473" s="567">
        <f t="shared" ref="I473:BT473" si="73">SUM(I472-I184+I396)</f>
        <v>47854965.589999989</v>
      </c>
      <c r="J473" s="567">
        <f t="shared" si="73"/>
        <v>139433664.84999999</v>
      </c>
      <c r="K473" s="567">
        <f t="shared" si="73"/>
        <v>19415828.890000068</v>
      </c>
      <c r="L473" s="567">
        <f t="shared" si="73"/>
        <v>25984161.719999943</v>
      </c>
      <c r="M473" s="567">
        <f t="shared" si="73"/>
        <v>17296275.600000028</v>
      </c>
      <c r="N473" s="567">
        <f t="shared" si="73"/>
        <v>631630014.97999954</v>
      </c>
      <c r="O473" s="567">
        <f t="shared" si="73"/>
        <v>215407386.90999994</v>
      </c>
      <c r="P473" s="567">
        <f t="shared" si="73"/>
        <v>14741413.989999983</v>
      </c>
      <c r="Q473" s="567">
        <f t="shared" si="73"/>
        <v>306221057.48999989</v>
      </c>
      <c r="R473" s="567">
        <f t="shared" si="73"/>
        <v>3704050.1899999944</v>
      </c>
      <c r="S473" s="567">
        <f t="shared" si="73"/>
        <v>59553319.310000062</v>
      </c>
      <c r="T473" s="567">
        <f t="shared" si="73"/>
        <v>164743714.52999997</v>
      </c>
      <c r="U473" s="567">
        <f t="shared" si="73"/>
        <v>133952262.62000006</v>
      </c>
      <c r="V473" s="567">
        <f t="shared" si="73"/>
        <v>2073314.8700000052</v>
      </c>
      <c r="W473" s="567">
        <f t="shared" si="73"/>
        <v>60568568.339999996</v>
      </c>
      <c r="X473" s="567">
        <f t="shared" si="73"/>
        <v>30009238.319999956</v>
      </c>
      <c r="Y473" s="567">
        <f t="shared" si="73"/>
        <v>27664123.458999988</v>
      </c>
      <c r="Z473" s="567">
        <f t="shared" si="73"/>
        <v>266118733.37999916</v>
      </c>
      <c r="AA473" s="567">
        <f t="shared" si="73"/>
        <v>89779750.319999874</v>
      </c>
      <c r="AB473" s="567">
        <f t="shared" si="73"/>
        <v>19368340.030000005</v>
      </c>
      <c r="AC473" s="567">
        <f t="shared" si="73"/>
        <v>108551322.46000008</v>
      </c>
      <c r="AD473" s="567">
        <f t="shared" si="73"/>
        <v>18572238.510000065</v>
      </c>
      <c r="AE473" s="567">
        <f t="shared" si="73"/>
        <v>32085859.499999963</v>
      </c>
      <c r="AF473" s="567">
        <f t="shared" si="73"/>
        <v>89247963.949999928</v>
      </c>
      <c r="AG473" s="567">
        <f t="shared" si="73"/>
        <v>9812819.3699999936</v>
      </c>
      <c r="AH473" s="567">
        <f t="shared" si="73"/>
        <v>16088352.170000009</v>
      </c>
      <c r="AI473" s="567">
        <f t="shared" si="73"/>
        <v>820233297.75000036</v>
      </c>
      <c r="AJ473" s="567">
        <f t="shared" si="73"/>
        <v>2225632.7500000373</v>
      </c>
      <c r="AK473" s="567">
        <f t="shared" si="73"/>
        <v>14199925.920000004</v>
      </c>
      <c r="AL473" s="567">
        <f t="shared" si="73"/>
        <v>7325202.5600000117</v>
      </c>
      <c r="AM473" s="567">
        <f t="shared" si="73"/>
        <v>6048900.6999999918</v>
      </c>
      <c r="AN473" s="567">
        <f t="shared" si="73"/>
        <v>18535191.380000047</v>
      </c>
      <c r="AO473" s="567">
        <f t="shared" si="73"/>
        <v>3088818.1299999924</v>
      </c>
      <c r="AP473" s="567">
        <f t="shared" si="73"/>
        <v>4441109.4900000226</v>
      </c>
      <c r="AQ473" s="567">
        <f t="shared" si="73"/>
        <v>23072477.949999996</v>
      </c>
      <c r="AR473" s="567">
        <f t="shared" si="73"/>
        <v>11030460.330000017</v>
      </c>
      <c r="AS473" s="567">
        <f t="shared" si="73"/>
        <v>-500350.22999999858</v>
      </c>
      <c r="AT473" s="567">
        <f t="shared" si="73"/>
        <v>7211112.1000000294</v>
      </c>
      <c r="AU473" s="567">
        <f t="shared" si="73"/>
        <v>96281319.449999973</v>
      </c>
      <c r="AV473" s="567">
        <f t="shared" si="73"/>
        <v>428870.07000000076</v>
      </c>
      <c r="AW473" s="567">
        <f t="shared" si="73"/>
        <v>3000950.1700000223</v>
      </c>
      <c r="AX473" s="567">
        <f t="shared" si="73"/>
        <v>10816599.565700017</v>
      </c>
      <c r="AY473" s="567">
        <f t="shared" si="73"/>
        <v>8785606.1100000124</v>
      </c>
      <c r="AZ473" s="567">
        <f t="shared" si="73"/>
        <v>-2405755.3699999927</v>
      </c>
      <c r="BA473" s="567">
        <f t="shared" si="73"/>
        <v>-1444479.0900000054</v>
      </c>
      <c r="BB473" s="567">
        <f t="shared" si="73"/>
        <v>371915874.2400009</v>
      </c>
      <c r="BC473" s="567">
        <f t="shared" si="73"/>
        <v>12386263.800000006</v>
      </c>
      <c r="BD473" s="567">
        <f t="shared" si="73"/>
        <v>89762647.910000011</v>
      </c>
      <c r="BE473" s="567">
        <f t="shared" si="73"/>
        <v>61232713.419999972</v>
      </c>
      <c r="BF473" s="567">
        <f t="shared" si="73"/>
        <v>25865455.550000019</v>
      </c>
      <c r="BG473" s="567">
        <f t="shared" si="73"/>
        <v>47591295.320000008</v>
      </c>
      <c r="BH473" s="567">
        <f t="shared" si="73"/>
        <v>186009632.1999999</v>
      </c>
      <c r="BI473" s="567">
        <f t="shared" si="73"/>
        <v>71703682.719999969</v>
      </c>
      <c r="BJ473" s="567">
        <f t="shared" si="73"/>
        <v>30817531.739999972</v>
      </c>
      <c r="BK473" s="567">
        <f t="shared" si="73"/>
        <v>6573562.0800000019</v>
      </c>
      <c r="BL473" s="567">
        <f t="shared" si="73"/>
        <v>14429729.670000006</v>
      </c>
      <c r="BM473" s="567">
        <f t="shared" si="73"/>
        <v>641367619.03000057</v>
      </c>
      <c r="BN473" s="567">
        <f t="shared" si="73"/>
        <v>146363200.41999984</v>
      </c>
      <c r="BO473" s="567">
        <f t="shared" si="73"/>
        <v>6024583.2699999595</v>
      </c>
      <c r="BP473" s="567">
        <f t="shared" si="73"/>
        <v>19536669.640000012</v>
      </c>
      <c r="BQ473" s="567">
        <f t="shared" si="73"/>
        <v>25134278.249999981</v>
      </c>
      <c r="BR473" s="567">
        <f t="shared" si="73"/>
        <v>3746251.030000031</v>
      </c>
      <c r="BS473" s="567">
        <f t="shared" si="73"/>
        <v>1969345.9100000111</v>
      </c>
      <c r="BT473" s="567">
        <f t="shared" si="73"/>
        <v>317029649.23000026</v>
      </c>
      <c r="BU473" s="567">
        <f t="shared" ref="BU473:CC473" si="74">SUM(BU472-BU184+BU396)</f>
        <v>18273742.370000005</v>
      </c>
      <c r="BV473" s="567">
        <f t="shared" si="74"/>
        <v>26412905.070000034</v>
      </c>
      <c r="BW473" s="567">
        <f t="shared" si="74"/>
        <v>53947501.739999995</v>
      </c>
      <c r="BX473" s="567">
        <f t="shared" si="74"/>
        <v>33536659.909999982</v>
      </c>
      <c r="BY473" s="567">
        <f t="shared" si="74"/>
        <v>267392369.91000003</v>
      </c>
      <c r="BZ473" s="567">
        <f t="shared" si="74"/>
        <v>14318703.050000004</v>
      </c>
      <c r="CA473" s="567">
        <f t="shared" si="74"/>
        <v>34132234.550000019</v>
      </c>
      <c r="CB473" s="567">
        <f t="shared" si="74"/>
        <v>53487925.210000016</v>
      </c>
      <c r="CC473" s="567">
        <f t="shared" si="74"/>
        <v>7074727240.7546921</v>
      </c>
    </row>
    <row r="474" spans="1:81" s="577" customFormat="1">
      <c r="A474" s="606"/>
      <c r="B474" s="1171" t="s">
        <v>655</v>
      </c>
      <c r="C474" s="1172"/>
      <c r="D474" s="1172"/>
      <c r="E474" s="1172"/>
      <c r="F474" s="1172"/>
      <c r="G474" s="1173"/>
      <c r="H474" s="594"/>
      <c r="I474" s="594"/>
      <c r="J474" s="594"/>
      <c r="K474" s="594"/>
      <c r="L474" s="594"/>
      <c r="M474" s="594"/>
      <c r="N474" s="594"/>
      <c r="O474" s="594"/>
      <c r="P474" s="594"/>
      <c r="Q474" s="594"/>
      <c r="R474" s="594"/>
      <c r="S474" s="594"/>
      <c r="T474" s="594"/>
      <c r="U474" s="594"/>
      <c r="V474" s="594"/>
      <c r="W474" s="594"/>
      <c r="X474" s="594"/>
      <c r="Y474" s="594"/>
      <c r="Z474" s="594"/>
      <c r="AA474" s="594"/>
      <c r="AB474" s="594"/>
      <c r="AC474" s="594"/>
      <c r="AD474" s="594"/>
      <c r="AE474" s="594"/>
      <c r="AF474" s="594"/>
      <c r="AG474" s="594"/>
      <c r="AH474" s="594"/>
      <c r="AI474" s="594"/>
      <c r="AJ474" s="594"/>
      <c r="AK474" s="594"/>
      <c r="AL474" s="594"/>
      <c r="AM474" s="594"/>
      <c r="AN474" s="594"/>
      <c r="AO474" s="594"/>
      <c r="AP474" s="594"/>
      <c r="AQ474" s="594"/>
      <c r="AR474" s="594"/>
      <c r="AS474" s="594"/>
      <c r="AT474" s="594"/>
      <c r="AU474" s="594"/>
      <c r="AV474" s="594"/>
      <c r="AW474" s="594"/>
      <c r="AX474" s="594"/>
      <c r="AY474" s="594"/>
      <c r="AZ474" s="594"/>
      <c r="BA474" s="594"/>
      <c r="BB474" s="594"/>
      <c r="BC474" s="594"/>
      <c r="BD474" s="594"/>
      <c r="BE474" s="594"/>
      <c r="BF474" s="594"/>
      <c r="BG474" s="594"/>
      <c r="BH474" s="594"/>
      <c r="BI474" s="594"/>
      <c r="BJ474" s="594"/>
      <c r="BK474" s="594"/>
      <c r="BL474" s="594"/>
      <c r="BM474" s="594"/>
      <c r="BN474" s="594"/>
      <c r="BO474" s="594"/>
      <c r="BP474" s="594"/>
      <c r="BQ474" s="594"/>
      <c r="BR474" s="594"/>
      <c r="BS474" s="594"/>
      <c r="BT474" s="594"/>
      <c r="BU474" s="594"/>
      <c r="BV474" s="594"/>
      <c r="BW474" s="594"/>
      <c r="BX474" s="594"/>
      <c r="BY474" s="594"/>
      <c r="BZ474" s="594"/>
      <c r="CA474" s="594"/>
      <c r="CB474" s="594"/>
      <c r="CC474" s="607"/>
    </row>
    <row r="475" spans="1:81" s="577" customFormat="1">
      <c r="A475" s="606"/>
      <c r="B475" s="608" t="s">
        <v>674</v>
      </c>
      <c r="C475" s="1174" t="s">
        <v>6890</v>
      </c>
      <c r="D475" s="1175"/>
      <c r="E475" s="1175"/>
      <c r="F475" s="1175"/>
      <c r="G475" s="1176"/>
      <c r="H475" s="594"/>
      <c r="I475" s="594"/>
      <c r="J475" s="594"/>
      <c r="K475" s="594"/>
      <c r="L475" s="594"/>
      <c r="M475" s="594"/>
      <c r="N475" s="594"/>
      <c r="O475" s="594"/>
      <c r="P475" s="594"/>
      <c r="Q475" s="594"/>
      <c r="R475" s="594"/>
      <c r="S475" s="594"/>
      <c r="T475" s="594"/>
      <c r="U475" s="594"/>
      <c r="V475" s="594"/>
      <c r="W475" s="594"/>
      <c r="X475" s="594"/>
      <c r="Y475" s="594"/>
      <c r="Z475" s="594"/>
      <c r="AA475" s="594"/>
      <c r="AB475" s="594"/>
      <c r="AC475" s="594"/>
      <c r="AD475" s="594"/>
      <c r="AE475" s="594"/>
      <c r="AF475" s="594"/>
      <c r="AG475" s="594"/>
      <c r="AH475" s="594"/>
      <c r="AI475" s="594"/>
      <c r="AJ475" s="594"/>
      <c r="AK475" s="594"/>
      <c r="AL475" s="594"/>
      <c r="AM475" s="594"/>
      <c r="AN475" s="594"/>
      <c r="AO475" s="594"/>
      <c r="AP475" s="594"/>
      <c r="AQ475" s="594"/>
      <c r="AR475" s="594"/>
      <c r="AS475" s="594"/>
      <c r="AT475" s="594"/>
      <c r="AU475" s="594"/>
      <c r="AV475" s="594"/>
      <c r="AW475" s="594"/>
      <c r="AX475" s="594"/>
      <c r="AY475" s="594"/>
      <c r="AZ475" s="594"/>
      <c r="BA475" s="594"/>
      <c r="BB475" s="594"/>
      <c r="BC475" s="594"/>
      <c r="BD475" s="594"/>
      <c r="BE475" s="594"/>
      <c r="BF475" s="594"/>
      <c r="BG475" s="594"/>
      <c r="BH475" s="594"/>
      <c r="BI475" s="594"/>
      <c r="BJ475" s="594"/>
      <c r="BK475" s="594"/>
      <c r="BL475" s="594"/>
      <c r="BM475" s="594"/>
      <c r="BN475" s="594"/>
      <c r="BO475" s="594"/>
      <c r="BP475" s="594"/>
      <c r="BQ475" s="594"/>
      <c r="BR475" s="594"/>
      <c r="BS475" s="594"/>
      <c r="BT475" s="594"/>
      <c r="BU475" s="594"/>
      <c r="BV475" s="594"/>
      <c r="BW475" s="594"/>
      <c r="BX475" s="594"/>
      <c r="BY475" s="594"/>
      <c r="BZ475" s="594"/>
      <c r="CA475" s="594"/>
      <c r="CB475" s="594"/>
      <c r="CC475" s="607"/>
    </row>
    <row r="476" spans="1:81" s="577" customFormat="1">
      <c r="A476" s="606"/>
      <c r="B476" s="608"/>
      <c r="C476" s="1174" t="s">
        <v>1049</v>
      </c>
      <c r="D476" s="1175"/>
      <c r="E476" s="1175"/>
      <c r="F476" s="1175"/>
      <c r="G476" s="1176"/>
      <c r="H476" s="594"/>
      <c r="I476" s="594"/>
      <c r="J476" s="594"/>
      <c r="K476" s="594"/>
      <c r="L476" s="594"/>
      <c r="M476" s="594"/>
      <c r="N476" s="594"/>
      <c r="O476" s="594"/>
      <c r="P476" s="594"/>
      <c r="Q476" s="594"/>
      <c r="R476" s="594"/>
      <c r="S476" s="594"/>
      <c r="T476" s="594"/>
      <c r="U476" s="594"/>
      <c r="V476" s="594"/>
      <c r="W476" s="594"/>
      <c r="X476" s="594"/>
      <c r="Y476" s="594"/>
      <c r="Z476" s="594"/>
      <c r="AA476" s="594"/>
      <c r="AB476" s="594"/>
      <c r="AC476" s="594"/>
      <c r="AD476" s="594"/>
      <c r="AE476" s="594"/>
      <c r="AF476" s="594"/>
      <c r="AG476" s="594"/>
      <c r="AH476" s="594"/>
      <c r="AI476" s="594"/>
      <c r="AJ476" s="594"/>
      <c r="AK476" s="594"/>
      <c r="AL476" s="594"/>
      <c r="AM476" s="594"/>
      <c r="AN476" s="594"/>
      <c r="AO476" s="594"/>
      <c r="AP476" s="594"/>
      <c r="AQ476" s="594"/>
      <c r="AR476" s="594"/>
      <c r="AS476" s="594"/>
      <c r="AT476" s="594"/>
      <c r="AU476" s="594"/>
      <c r="AV476" s="594"/>
      <c r="AW476" s="594"/>
      <c r="AX476" s="594"/>
      <c r="AY476" s="594"/>
      <c r="AZ476" s="594"/>
      <c r="BA476" s="594"/>
      <c r="BB476" s="594"/>
      <c r="BC476" s="594"/>
      <c r="BD476" s="594"/>
      <c r="BE476" s="594"/>
      <c r="BF476" s="594"/>
      <c r="BG476" s="594"/>
      <c r="BH476" s="594"/>
      <c r="BI476" s="594"/>
      <c r="BJ476" s="594"/>
      <c r="BK476" s="594"/>
      <c r="BL476" s="594"/>
      <c r="BM476" s="594"/>
      <c r="BN476" s="594"/>
      <c r="BO476" s="594"/>
      <c r="BP476" s="594"/>
      <c r="BQ476" s="594"/>
      <c r="BR476" s="594"/>
      <c r="BS476" s="594"/>
      <c r="BT476" s="594"/>
      <c r="BU476" s="594"/>
      <c r="BV476" s="594"/>
      <c r="BW476" s="594"/>
      <c r="BX476" s="594"/>
      <c r="BY476" s="594"/>
      <c r="BZ476" s="594"/>
      <c r="CA476" s="594"/>
      <c r="CB476" s="594"/>
      <c r="CC476" s="607"/>
    </row>
    <row r="477" spans="1:81" s="577" customFormat="1">
      <c r="A477" s="606"/>
      <c r="B477" s="608"/>
      <c r="C477" s="1174" t="s">
        <v>6891</v>
      </c>
      <c r="D477" s="1175"/>
      <c r="E477" s="1175"/>
      <c r="F477" s="1175"/>
      <c r="G477" s="1176"/>
      <c r="H477" s="594"/>
      <c r="I477" s="594"/>
      <c r="J477" s="594"/>
      <c r="K477" s="594"/>
      <c r="L477" s="594"/>
      <c r="M477" s="594"/>
      <c r="N477" s="594"/>
      <c r="O477" s="594"/>
      <c r="P477" s="594"/>
      <c r="Q477" s="594"/>
      <c r="R477" s="594"/>
      <c r="S477" s="594"/>
      <c r="T477" s="594"/>
      <c r="U477" s="594"/>
      <c r="V477" s="594"/>
      <c r="W477" s="594"/>
      <c r="X477" s="594"/>
      <c r="Y477" s="594"/>
      <c r="Z477" s="594"/>
      <c r="AA477" s="594"/>
      <c r="AB477" s="594"/>
      <c r="AC477" s="594"/>
      <c r="AD477" s="594"/>
      <c r="AE477" s="594"/>
      <c r="AF477" s="594"/>
      <c r="AG477" s="594"/>
      <c r="AH477" s="594"/>
      <c r="AI477" s="594"/>
      <c r="AJ477" s="594"/>
      <c r="AK477" s="594"/>
      <c r="AL477" s="594"/>
      <c r="AM477" s="594"/>
      <c r="AN477" s="594"/>
      <c r="AO477" s="594"/>
      <c r="AP477" s="594"/>
      <c r="AQ477" s="594"/>
      <c r="AR477" s="594"/>
      <c r="AS477" s="594"/>
      <c r="AT477" s="594"/>
      <c r="AU477" s="594"/>
      <c r="AV477" s="594"/>
      <c r="AW477" s="594"/>
      <c r="AX477" s="594"/>
      <c r="AY477" s="594"/>
      <c r="AZ477" s="594"/>
      <c r="BA477" s="594"/>
      <c r="BB477" s="594"/>
      <c r="BC477" s="594"/>
      <c r="BD477" s="594"/>
      <c r="BE477" s="594"/>
      <c r="BF477" s="594"/>
      <c r="BG477" s="594"/>
      <c r="BH477" s="594"/>
      <c r="BI477" s="594"/>
      <c r="BJ477" s="594"/>
      <c r="BK477" s="594"/>
      <c r="BL477" s="594"/>
      <c r="BM477" s="594"/>
      <c r="BN477" s="594"/>
      <c r="BO477" s="594"/>
      <c r="BP477" s="594"/>
      <c r="BQ477" s="594"/>
      <c r="BR477" s="594"/>
      <c r="BS477" s="594"/>
      <c r="BT477" s="594"/>
      <c r="BU477" s="594"/>
      <c r="BV477" s="594"/>
      <c r="BW477" s="594"/>
      <c r="BX477" s="594"/>
      <c r="BY477" s="594"/>
      <c r="BZ477" s="594"/>
      <c r="CA477" s="594"/>
      <c r="CB477" s="594"/>
      <c r="CC477" s="607"/>
    </row>
    <row r="478" spans="1:81" s="547" customFormat="1">
      <c r="A478" s="609"/>
      <c r="B478" s="608" t="s">
        <v>43</v>
      </c>
      <c r="C478" s="1177" t="s">
        <v>6892</v>
      </c>
      <c r="D478" s="610"/>
      <c r="E478" s="610"/>
      <c r="F478" s="611" t="s">
        <v>6416</v>
      </c>
      <c r="G478" s="612" t="s">
        <v>6417</v>
      </c>
      <c r="H478" s="554">
        <v>0</v>
      </c>
      <c r="I478" s="554">
        <v>0</v>
      </c>
      <c r="J478" s="554">
        <v>0</v>
      </c>
      <c r="K478" s="554">
        <v>0</v>
      </c>
      <c r="L478" s="554">
        <v>0</v>
      </c>
      <c r="M478" s="554">
        <v>128419.14</v>
      </c>
      <c r="N478" s="554">
        <v>0</v>
      </c>
      <c r="O478" s="554">
        <v>0</v>
      </c>
      <c r="P478" s="554">
        <v>0</v>
      </c>
      <c r="Q478" s="554">
        <v>0</v>
      </c>
      <c r="R478" s="554">
        <v>0</v>
      </c>
      <c r="S478" s="554">
        <v>0</v>
      </c>
      <c r="T478" s="554">
        <v>0</v>
      </c>
      <c r="U478" s="554">
        <v>0</v>
      </c>
      <c r="V478" s="554">
        <v>16000</v>
      </c>
      <c r="W478" s="554">
        <v>0</v>
      </c>
      <c r="X478" s="554">
        <v>0</v>
      </c>
      <c r="Y478" s="554">
        <v>0</v>
      </c>
      <c r="Z478" s="554">
        <v>0</v>
      </c>
      <c r="AA478" s="554">
        <v>0</v>
      </c>
      <c r="AB478" s="554">
        <v>1164</v>
      </c>
      <c r="AC478" s="554">
        <v>4451</v>
      </c>
      <c r="AD478" s="554">
        <v>1279</v>
      </c>
      <c r="AE478" s="554">
        <v>2725714</v>
      </c>
      <c r="AF478" s="554">
        <v>4270.25</v>
      </c>
      <c r="AG478" s="554">
        <v>240</v>
      </c>
      <c r="AH478" s="554">
        <v>16426</v>
      </c>
      <c r="AI478" s="554">
        <v>109615.5</v>
      </c>
      <c r="AJ478" s="554">
        <v>0</v>
      </c>
      <c r="AK478" s="554">
        <v>991.07</v>
      </c>
      <c r="AL478" s="554">
        <v>0</v>
      </c>
      <c r="AM478" s="554">
        <v>0</v>
      </c>
      <c r="AN478" s="554">
        <v>465.42</v>
      </c>
      <c r="AO478" s="554">
        <v>0</v>
      </c>
      <c r="AP478" s="554">
        <v>0</v>
      </c>
      <c r="AQ478" s="554">
        <v>11371</v>
      </c>
      <c r="AR478" s="554">
        <v>0</v>
      </c>
      <c r="AS478" s="554">
        <v>0</v>
      </c>
      <c r="AT478" s="554">
        <v>0</v>
      </c>
      <c r="AU478" s="554">
        <v>0</v>
      </c>
      <c r="AV478" s="554">
        <v>0</v>
      </c>
      <c r="AW478" s="554">
        <v>0</v>
      </c>
      <c r="AX478" s="554">
        <v>0</v>
      </c>
      <c r="AY478" s="554">
        <v>0</v>
      </c>
      <c r="AZ478" s="554">
        <v>0</v>
      </c>
      <c r="BA478" s="554">
        <v>0</v>
      </c>
      <c r="BB478" s="554">
        <v>0</v>
      </c>
      <c r="BC478" s="554">
        <v>0</v>
      </c>
      <c r="BD478" s="554">
        <v>0</v>
      </c>
      <c r="BE478" s="554">
        <v>0</v>
      </c>
      <c r="BF478" s="554">
        <v>0</v>
      </c>
      <c r="BG478" s="554">
        <v>0</v>
      </c>
      <c r="BH478" s="554">
        <v>0</v>
      </c>
      <c r="BI478" s="554">
        <v>0</v>
      </c>
      <c r="BJ478" s="554">
        <v>0</v>
      </c>
      <c r="BK478" s="554">
        <v>6000</v>
      </c>
      <c r="BL478" s="554">
        <v>0</v>
      </c>
      <c r="BM478" s="554">
        <v>153444.5</v>
      </c>
      <c r="BN478" s="554">
        <v>0</v>
      </c>
      <c r="BO478" s="554">
        <v>0</v>
      </c>
      <c r="BP478" s="554">
        <v>0</v>
      </c>
      <c r="BQ478" s="554">
        <v>0</v>
      </c>
      <c r="BR478" s="554">
        <v>13600</v>
      </c>
      <c r="BS478" s="554">
        <v>300</v>
      </c>
      <c r="BT478" s="554">
        <v>23586</v>
      </c>
      <c r="BU478" s="554">
        <v>3068</v>
      </c>
      <c r="BV478" s="554">
        <v>0</v>
      </c>
      <c r="BW478" s="554">
        <v>34986.75</v>
      </c>
      <c r="BX478" s="554">
        <v>8530</v>
      </c>
      <c r="BY478" s="554">
        <v>0</v>
      </c>
      <c r="BZ478" s="554">
        <v>0</v>
      </c>
      <c r="CA478" s="554">
        <v>0</v>
      </c>
      <c r="CB478" s="554">
        <v>0</v>
      </c>
      <c r="CC478" s="555">
        <f>SUM(H478:CB478)</f>
        <v>3263921.63</v>
      </c>
    </row>
    <row r="479" spans="1:81" s="547" customFormat="1">
      <c r="A479" s="609"/>
      <c r="B479" s="608"/>
      <c r="C479" s="1178"/>
      <c r="D479" s="610"/>
      <c r="E479" s="610"/>
      <c r="F479" s="611" t="s">
        <v>6893</v>
      </c>
      <c r="G479" s="612" t="s">
        <v>6894</v>
      </c>
      <c r="H479" s="593">
        <v>0</v>
      </c>
      <c r="I479" s="593">
        <v>0</v>
      </c>
      <c r="J479" s="593">
        <v>0</v>
      </c>
      <c r="K479" s="593">
        <v>0</v>
      </c>
      <c r="L479" s="593">
        <v>0</v>
      </c>
      <c r="M479" s="593">
        <v>0</v>
      </c>
      <c r="N479" s="593">
        <v>0</v>
      </c>
      <c r="O479" s="593">
        <v>0</v>
      </c>
      <c r="P479" s="593">
        <v>0</v>
      </c>
      <c r="Q479" s="593">
        <v>0</v>
      </c>
      <c r="R479" s="593">
        <v>0</v>
      </c>
      <c r="S479" s="593">
        <v>0</v>
      </c>
      <c r="T479" s="593">
        <v>0</v>
      </c>
      <c r="U479" s="593">
        <v>0</v>
      </c>
      <c r="V479" s="593">
        <v>0</v>
      </c>
      <c r="W479" s="593">
        <v>0</v>
      </c>
      <c r="X479" s="593">
        <v>0</v>
      </c>
      <c r="Y479" s="593">
        <v>0</v>
      </c>
      <c r="Z479" s="593">
        <v>0</v>
      </c>
      <c r="AA479" s="593">
        <v>0</v>
      </c>
      <c r="AB479" s="593">
        <v>0</v>
      </c>
      <c r="AC479" s="593">
        <v>0</v>
      </c>
      <c r="AD479" s="593">
        <v>0</v>
      </c>
      <c r="AE479" s="593">
        <v>0</v>
      </c>
      <c r="AF479" s="593">
        <v>0</v>
      </c>
      <c r="AG479" s="593">
        <v>0</v>
      </c>
      <c r="AH479" s="593">
        <v>0</v>
      </c>
      <c r="AI479" s="593">
        <v>0</v>
      </c>
      <c r="AJ479" s="593">
        <v>0</v>
      </c>
      <c r="AK479" s="593">
        <v>0</v>
      </c>
      <c r="AL479" s="593">
        <v>0</v>
      </c>
      <c r="AM479" s="593">
        <v>0</v>
      </c>
      <c r="AN479" s="593">
        <v>0</v>
      </c>
      <c r="AO479" s="593">
        <v>0</v>
      </c>
      <c r="AP479" s="593">
        <v>0</v>
      </c>
      <c r="AQ479" s="593">
        <v>0</v>
      </c>
      <c r="AR479" s="593">
        <v>0</v>
      </c>
      <c r="AS479" s="593">
        <v>0</v>
      </c>
      <c r="AT479" s="593">
        <v>0</v>
      </c>
      <c r="AU479" s="593">
        <v>0</v>
      </c>
      <c r="AV479" s="593">
        <v>0</v>
      </c>
      <c r="AW479" s="593">
        <v>0</v>
      </c>
      <c r="AX479" s="593">
        <v>0</v>
      </c>
      <c r="AY479" s="593">
        <v>0</v>
      </c>
      <c r="AZ479" s="593">
        <v>0</v>
      </c>
      <c r="BA479" s="593">
        <v>0</v>
      </c>
      <c r="BB479" s="593">
        <v>0</v>
      </c>
      <c r="BC479" s="593">
        <v>0</v>
      </c>
      <c r="BD479" s="593">
        <v>0</v>
      </c>
      <c r="BE479" s="593">
        <v>0</v>
      </c>
      <c r="BF479" s="593">
        <v>0</v>
      </c>
      <c r="BG479" s="593">
        <v>0</v>
      </c>
      <c r="BH479" s="593">
        <v>0</v>
      </c>
      <c r="BI479" s="593">
        <v>0</v>
      </c>
      <c r="BJ479" s="593">
        <v>0</v>
      </c>
      <c r="BK479" s="593">
        <v>0</v>
      </c>
      <c r="BL479" s="593">
        <v>0</v>
      </c>
      <c r="BM479" s="593">
        <v>0</v>
      </c>
      <c r="BN479" s="593">
        <v>0</v>
      </c>
      <c r="BO479" s="593">
        <v>0</v>
      </c>
      <c r="BP479" s="593">
        <v>0</v>
      </c>
      <c r="BQ479" s="593">
        <v>0</v>
      </c>
      <c r="BR479" s="593">
        <v>0</v>
      </c>
      <c r="BS479" s="593">
        <v>0</v>
      </c>
      <c r="BT479" s="593">
        <v>0</v>
      </c>
      <c r="BU479" s="593">
        <v>0</v>
      </c>
      <c r="BV479" s="593">
        <v>0</v>
      </c>
      <c r="BW479" s="593">
        <v>0</v>
      </c>
      <c r="BX479" s="593">
        <v>0</v>
      </c>
      <c r="BY479" s="593">
        <v>0</v>
      </c>
      <c r="BZ479" s="593">
        <v>0</v>
      </c>
      <c r="CA479" s="593">
        <v>0</v>
      </c>
      <c r="CB479" s="593">
        <v>0</v>
      </c>
      <c r="CC479" s="555">
        <f t="shared" ref="CC479:CC574" si="75">SUM(H479:CB479)</f>
        <v>0</v>
      </c>
    </row>
    <row r="480" spans="1:81" s="547" customFormat="1">
      <c r="A480" s="609"/>
      <c r="B480" s="608"/>
      <c r="C480" s="610"/>
      <c r="D480" s="610"/>
      <c r="E480" s="610"/>
      <c r="F480" s="611" t="s">
        <v>6895</v>
      </c>
      <c r="G480" s="612" t="s">
        <v>6896</v>
      </c>
      <c r="H480" s="554">
        <v>0</v>
      </c>
      <c r="I480" s="554">
        <v>0</v>
      </c>
      <c r="J480" s="554">
        <v>0</v>
      </c>
      <c r="K480" s="554">
        <v>0</v>
      </c>
      <c r="L480" s="554">
        <v>0</v>
      </c>
      <c r="M480" s="554">
        <v>0</v>
      </c>
      <c r="N480" s="554">
        <v>0</v>
      </c>
      <c r="O480" s="554">
        <v>0</v>
      </c>
      <c r="P480" s="554">
        <v>0</v>
      </c>
      <c r="Q480" s="554">
        <v>0</v>
      </c>
      <c r="R480" s="554">
        <v>0</v>
      </c>
      <c r="S480" s="554">
        <v>0</v>
      </c>
      <c r="T480" s="554">
        <v>0</v>
      </c>
      <c r="U480" s="554">
        <v>0</v>
      </c>
      <c r="V480" s="554">
        <v>0</v>
      </c>
      <c r="W480" s="554">
        <v>0</v>
      </c>
      <c r="X480" s="554">
        <v>0</v>
      </c>
      <c r="Y480" s="554">
        <v>0</v>
      </c>
      <c r="Z480" s="554">
        <v>0</v>
      </c>
      <c r="AA480" s="554">
        <v>0</v>
      </c>
      <c r="AB480" s="554">
        <v>0</v>
      </c>
      <c r="AC480" s="554">
        <v>0</v>
      </c>
      <c r="AD480" s="554">
        <v>0</v>
      </c>
      <c r="AE480" s="554">
        <v>0</v>
      </c>
      <c r="AF480" s="554">
        <v>0</v>
      </c>
      <c r="AG480" s="554">
        <v>0</v>
      </c>
      <c r="AH480" s="554">
        <v>0</v>
      </c>
      <c r="AI480" s="554">
        <v>0</v>
      </c>
      <c r="AJ480" s="554">
        <v>0</v>
      </c>
      <c r="AK480" s="554">
        <v>0</v>
      </c>
      <c r="AL480" s="554">
        <v>0</v>
      </c>
      <c r="AM480" s="554">
        <v>0</v>
      </c>
      <c r="AN480" s="554">
        <v>0</v>
      </c>
      <c r="AO480" s="554">
        <v>0</v>
      </c>
      <c r="AP480" s="554">
        <v>0</v>
      </c>
      <c r="AQ480" s="554">
        <v>0</v>
      </c>
      <c r="AR480" s="554">
        <v>0</v>
      </c>
      <c r="AS480" s="554">
        <v>0</v>
      </c>
      <c r="AT480" s="554">
        <v>0</v>
      </c>
      <c r="AU480" s="554">
        <v>0</v>
      </c>
      <c r="AV480" s="554">
        <v>0</v>
      </c>
      <c r="AW480" s="554">
        <v>0</v>
      </c>
      <c r="AX480" s="554">
        <v>0</v>
      </c>
      <c r="AY480" s="554">
        <v>0</v>
      </c>
      <c r="AZ480" s="554">
        <v>0</v>
      </c>
      <c r="BA480" s="554">
        <v>0</v>
      </c>
      <c r="BB480" s="554">
        <v>0</v>
      </c>
      <c r="BC480" s="554">
        <v>0</v>
      </c>
      <c r="BD480" s="554">
        <v>0</v>
      </c>
      <c r="BE480" s="554">
        <v>0</v>
      </c>
      <c r="BF480" s="554">
        <v>0</v>
      </c>
      <c r="BG480" s="554">
        <v>0</v>
      </c>
      <c r="BH480" s="554">
        <v>0</v>
      </c>
      <c r="BI480" s="554">
        <v>0</v>
      </c>
      <c r="BJ480" s="554">
        <v>0</v>
      </c>
      <c r="BK480" s="554">
        <v>0</v>
      </c>
      <c r="BL480" s="554">
        <v>0</v>
      </c>
      <c r="BM480" s="554">
        <v>0</v>
      </c>
      <c r="BN480" s="554">
        <v>0</v>
      </c>
      <c r="BO480" s="554">
        <v>0</v>
      </c>
      <c r="BP480" s="554">
        <v>0</v>
      </c>
      <c r="BQ480" s="554">
        <v>0</v>
      </c>
      <c r="BR480" s="554">
        <v>0</v>
      </c>
      <c r="BS480" s="554">
        <v>0</v>
      </c>
      <c r="BT480" s="554">
        <v>0</v>
      </c>
      <c r="BU480" s="554">
        <v>0</v>
      </c>
      <c r="BV480" s="554">
        <v>0</v>
      </c>
      <c r="BW480" s="554">
        <v>0</v>
      </c>
      <c r="BX480" s="554">
        <v>0</v>
      </c>
      <c r="BY480" s="554">
        <v>0</v>
      </c>
      <c r="BZ480" s="554">
        <v>0</v>
      </c>
      <c r="CA480" s="554">
        <v>0</v>
      </c>
      <c r="CB480" s="554">
        <v>0</v>
      </c>
      <c r="CC480" s="555">
        <f t="shared" si="75"/>
        <v>0</v>
      </c>
    </row>
    <row r="481" spans="1:81" s="547" customFormat="1">
      <c r="A481" s="609"/>
      <c r="B481" s="608"/>
      <c r="C481" s="610"/>
      <c r="D481" s="610"/>
      <c r="E481" s="610"/>
      <c r="F481" s="611" t="s">
        <v>6897</v>
      </c>
      <c r="G481" s="612" t="s">
        <v>6898</v>
      </c>
      <c r="H481" s="593">
        <v>0</v>
      </c>
      <c r="I481" s="593">
        <v>0</v>
      </c>
      <c r="J481" s="593">
        <v>0</v>
      </c>
      <c r="K481" s="593">
        <v>0</v>
      </c>
      <c r="L481" s="593">
        <v>0</v>
      </c>
      <c r="M481" s="593">
        <v>0</v>
      </c>
      <c r="N481" s="593">
        <v>0</v>
      </c>
      <c r="O481" s="593">
        <v>0</v>
      </c>
      <c r="P481" s="593">
        <v>0</v>
      </c>
      <c r="Q481" s="593">
        <v>0</v>
      </c>
      <c r="R481" s="593">
        <v>0</v>
      </c>
      <c r="S481" s="593">
        <v>0</v>
      </c>
      <c r="T481" s="593">
        <v>0</v>
      </c>
      <c r="U481" s="593">
        <v>0</v>
      </c>
      <c r="V481" s="593">
        <v>0</v>
      </c>
      <c r="W481" s="593">
        <v>0</v>
      </c>
      <c r="X481" s="593">
        <v>0</v>
      </c>
      <c r="Y481" s="593">
        <v>0</v>
      </c>
      <c r="Z481" s="593">
        <v>0</v>
      </c>
      <c r="AA481" s="593">
        <v>0</v>
      </c>
      <c r="AB481" s="593">
        <v>0</v>
      </c>
      <c r="AC481" s="593">
        <v>0</v>
      </c>
      <c r="AD481" s="593">
        <v>0</v>
      </c>
      <c r="AE481" s="593">
        <v>0</v>
      </c>
      <c r="AF481" s="593">
        <v>0</v>
      </c>
      <c r="AG481" s="593">
        <v>0</v>
      </c>
      <c r="AH481" s="593">
        <v>0</v>
      </c>
      <c r="AI481" s="593">
        <v>0</v>
      </c>
      <c r="AJ481" s="593">
        <v>0</v>
      </c>
      <c r="AK481" s="593">
        <v>0</v>
      </c>
      <c r="AL481" s="593">
        <v>0</v>
      </c>
      <c r="AM481" s="593">
        <v>0</v>
      </c>
      <c r="AN481" s="593">
        <v>0</v>
      </c>
      <c r="AO481" s="593">
        <v>0</v>
      </c>
      <c r="AP481" s="593">
        <v>0</v>
      </c>
      <c r="AQ481" s="593">
        <v>0</v>
      </c>
      <c r="AR481" s="593">
        <v>0</v>
      </c>
      <c r="AS481" s="593">
        <v>0</v>
      </c>
      <c r="AT481" s="593">
        <v>0</v>
      </c>
      <c r="AU481" s="593">
        <v>0</v>
      </c>
      <c r="AV481" s="593">
        <v>0</v>
      </c>
      <c r="AW481" s="593">
        <v>0</v>
      </c>
      <c r="AX481" s="593">
        <v>0</v>
      </c>
      <c r="AY481" s="593">
        <v>0</v>
      </c>
      <c r="AZ481" s="593">
        <v>0</v>
      </c>
      <c r="BA481" s="593">
        <v>0</v>
      </c>
      <c r="BB481" s="593">
        <v>0</v>
      </c>
      <c r="BC481" s="593">
        <v>0</v>
      </c>
      <c r="BD481" s="593">
        <v>0</v>
      </c>
      <c r="BE481" s="593">
        <v>0</v>
      </c>
      <c r="BF481" s="593">
        <v>0</v>
      </c>
      <c r="BG481" s="593">
        <v>0</v>
      </c>
      <c r="BH481" s="593">
        <v>0</v>
      </c>
      <c r="BI481" s="593">
        <v>0</v>
      </c>
      <c r="BJ481" s="593">
        <v>0</v>
      </c>
      <c r="BK481" s="593">
        <v>0</v>
      </c>
      <c r="BL481" s="593">
        <v>0</v>
      </c>
      <c r="BM481" s="593">
        <v>0</v>
      </c>
      <c r="BN481" s="593">
        <v>0</v>
      </c>
      <c r="BO481" s="593">
        <v>0</v>
      </c>
      <c r="BP481" s="593">
        <v>0</v>
      </c>
      <c r="BQ481" s="593">
        <v>0</v>
      </c>
      <c r="BR481" s="593">
        <v>0</v>
      </c>
      <c r="BS481" s="593">
        <v>0</v>
      </c>
      <c r="BT481" s="593">
        <v>0</v>
      </c>
      <c r="BU481" s="593">
        <v>0</v>
      </c>
      <c r="BV481" s="593">
        <v>0</v>
      </c>
      <c r="BW481" s="593">
        <v>0</v>
      </c>
      <c r="BX481" s="593">
        <v>0</v>
      </c>
      <c r="BY481" s="593">
        <v>0</v>
      </c>
      <c r="BZ481" s="593">
        <v>0</v>
      </c>
      <c r="CA481" s="593">
        <v>0</v>
      </c>
      <c r="CB481" s="593">
        <v>0</v>
      </c>
      <c r="CC481" s="555">
        <f t="shared" si="75"/>
        <v>0</v>
      </c>
    </row>
    <row r="482" spans="1:81" s="547" customFormat="1">
      <c r="A482" s="609"/>
      <c r="B482" s="608"/>
      <c r="C482" s="610"/>
      <c r="D482" s="610"/>
      <c r="E482" s="610"/>
      <c r="F482" s="611" t="s">
        <v>6418</v>
      </c>
      <c r="G482" s="612" t="s">
        <v>6899</v>
      </c>
      <c r="H482" s="554">
        <v>11139541.720000001</v>
      </c>
      <c r="I482" s="554">
        <v>0</v>
      </c>
      <c r="J482" s="554">
        <v>0</v>
      </c>
      <c r="K482" s="554">
        <v>0</v>
      </c>
      <c r="L482" s="554">
        <v>0</v>
      </c>
      <c r="M482" s="554">
        <v>0</v>
      </c>
      <c r="N482" s="554">
        <v>89057843.349999994</v>
      </c>
      <c r="O482" s="554">
        <v>0</v>
      </c>
      <c r="P482" s="554">
        <v>0</v>
      </c>
      <c r="Q482" s="554">
        <v>28725492.16</v>
      </c>
      <c r="R482" s="554">
        <v>0</v>
      </c>
      <c r="S482" s="554">
        <v>0</v>
      </c>
      <c r="T482" s="554">
        <v>0</v>
      </c>
      <c r="U482" s="554">
        <v>0</v>
      </c>
      <c r="V482" s="554">
        <v>0</v>
      </c>
      <c r="W482" s="554">
        <v>0</v>
      </c>
      <c r="X482" s="554">
        <v>0</v>
      </c>
      <c r="Y482" s="554">
        <v>0</v>
      </c>
      <c r="Z482" s="554">
        <v>90746952.829999998</v>
      </c>
      <c r="AA482" s="554">
        <v>849189</v>
      </c>
      <c r="AB482" s="554">
        <v>0</v>
      </c>
      <c r="AC482" s="554">
        <v>2561786.65</v>
      </c>
      <c r="AD482" s="554">
        <v>539781</v>
      </c>
      <c r="AE482" s="554">
        <v>0</v>
      </c>
      <c r="AF482" s="554">
        <v>0</v>
      </c>
      <c r="AG482" s="554">
        <v>0</v>
      </c>
      <c r="AH482" s="554">
        <v>0</v>
      </c>
      <c r="AI482" s="554">
        <v>31618732.940000001</v>
      </c>
      <c r="AJ482" s="554">
        <v>0</v>
      </c>
      <c r="AK482" s="554">
        <v>0</v>
      </c>
      <c r="AL482" s="554">
        <v>0</v>
      </c>
      <c r="AM482" s="554">
        <v>0</v>
      </c>
      <c r="AN482" s="554">
        <v>0</v>
      </c>
      <c r="AO482" s="554">
        <v>0</v>
      </c>
      <c r="AP482" s="554">
        <v>0</v>
      </c>
      <c r="AQ482" s="554">
        <v>0</v>
      </c>
      <c r="AR482" s="554">
        <v>0</v>
      </c>
      <c r="AS482" s="554">
        <v>0</v>
      </c>
      <c r="AT482" s="554">
        <v>0</v>
      </c>
      <c r="AU482" s="554">
        <v>32044791.460000001</v>
      </c>
      <c r="AV482" s="554">
        <v>0</v>
      </c>
      <c r="AW482" s="554">
        <v>0</v>
      </c>
      <c r="AX482" s="554">
        <v>0</v>
      </c>
      <c r="AY482" s="554">
        <v>0</v>
      </c>
      <c r="AZ482" s="554">
        <v>0</v>
      </c>
      <c r="BA482" s="554">
        <v>0</v>
      </c>
      <c r="BB482" s="554">
        <v>4103933.2</v>
      </c>
      <c r="BC482" s="554">
        <v>0</v>
      </c>
      <c r="BD482" s="554">
        <v>0</v>
      </c>
      <c r="BE482" s="554">
        <v>0</v>
      </c>
      <c r="BF482" s="554">
        <v>0</v>
      </c>
      <c r="BG482" s="554">
        <v>0</v>
      </c>
      <c r="BH482" s="554">
        <v>0</v>
      </c>
      <c r="BI482" s="554">
        <v>0</v>
      </c>
      <c r="BJ482" s="554">
        <v>0</v>
      </c>
      <c r="BK482" s="554">
        <v>0</v>
      </c>
      <c r="BL482" s="554">
        <v>0</v>
      </c>
      <c r="BM482" s="554">
        <v>23690077.710000001</v>
      </c>
      <c r="BN482" s="554">
        <v>0</v>
      </c>
      <c r="BO482" s="554">
        <v>0</v>
      </c>
      <c r="BP482" s="554">
        <v>0</v>
      </c>
      <c r="BQ482" s="554">
        <v>0</v>
      </c>
      <c r="BR482" s="554">
        <v>0</v>
      </c>
      <c r="BS482" s="554">
        <v>0</v>
      </c>
      <c r="BT482" s="554">
        <v>24346753.420000002</v>
      </c>
      <c r="BU482" s="554">
        <v>0</v>
      </c>
      <c r="BV482" s="554">
        <v>0</v>
      </c>
      <c r="BW482" s="554">
        <v>0</v>
      </c>
      <c r="BX482" s="554">
        <v>0</v>
      </c>
      <c r="BY482" s="554">
        <v>772722</v>
      </c>
      <c r="BZ482" s="554">
        <v>0</v>
      </c>
      <c r="CA482" s="554">
        <v>0</v>
      </c>
      <c r="CB482" s="554">
        <v>0</v>
      </c>
      <c r="CC482" s="555">
        <f t="shared" si="75"/>
        <v>340197597.44</v>
      </c>
    </row>
    <row r="483" spans="1:81" s="547" customFormat="1">
      <c r="A483" s="609"/>
      <c r="B483" s="608"/>
      <c r="C483" s="610"/>
      <c r="D483" s="610"/>
      <c r="E483" s="610"/>
      <c r="F483" s="611" t="s">
        <v>6420</v>
      </c>
      <c r="G483" s="612" t="s">
        <v>6900</v>
      </c>
      <c r="H483" s="554">
        <v>0</v>
      </c>
      <c r="I483" s="554">
        <v>2000000</v>
      </c>
      <c r="J483" s="554">
        <v>15793527.789999999</v>
      </c>
      <c r="K483" s="554">
        <v>2000000</v>
      </c>
      <c r="L483" s="554">
        <v>1269803.3500000001</v>
      </c>
      <c r="M483" s="554">
        <v>339354.58</v>
      </c>
      <c r="N483" s="554">
        <v>0</v>
      </c>
      <c r="O483" s="554">
        <v>12584254.23</v>
      </c>
      <c r="P483" s="554">
        <v>1322253.9099999999</v>
      </c>
      <c r="Q483" s="554">
        <v>0</v>
      </c>
      <c r="R483" s="554">
        <v>110048</v>
      </c>
      <c r="S483" s="554">
        <v>11189118.550000001</v>
      </c>
      <c r="T483" s="554">
        <v>28286884.850000001</v>
      </c>
      <c r="U483" s="554">
        <v>4955156.78</v>
      </c>
      <c r="V483" s="554">
        <v>624756.30000000005</v>
      </c>
      <c r="W483" s="554">
        <v>7288537.54</v>
      </c>
      <c r="X483" s="554">
        <v>2228877.08</v>
      </c>
      <c r="Y483" s="554">
        <v>153017</v>
      </c>
      <c r="Z483" s="554">
        <v>0</v>
      </c>
      <c r="AA483" s="554">
        <v>0</v>
      </c>
      <c r="AB483" s="554">
        <v>4265179.4800000004</v>
      </c>
      <c r="AC483" s="554">
        <v>0</v>
      </c>
      <c r="AD483" s="554">
        <v>0</v>
      </c>
      <c r="AE483" s="554">
        <v>121157</v>
      </c>
      <c r="AF483" s="554">
        <v>0</v>
      </c>
      <c r="AG483" s="554">
        <v>721978.75</v>
      </c>
      <c r="AH483" s="554">
        <v>131494.70000000001</v>
      </c>
      <c r="AI483" s="554">
        <v>0</v>
      </c>
      <c r="AJ483" s="554">
        <v>0</v>
      </c>
      <c r="AK483" s="554">
        <v>62865</v>
      </c>
      <c r="AL483" s="554">
        <v>0</v>
      </c>
      <c r="AM483" s="554">
        <v>178655</v>
      </c>
      <c r="AN483" s="554">
        <v>466472</v>
      </c>
      <c r="AO483" s="554">
        <v>0</v>
      </c>
      <c r="AP483" s="554">
        <v>267069.59999999998</v>
      </c>
      <c r="AQ483" s="554">
        <v>161405.9</v>
      </c>
      <c r="AR483" s="554">
        <v>278875</v>
      </c>
      <c r="AS483" s="554">
        <v>800000</v>
      </c>
      <c r="AT483" s="554">
        <v>2801113.5</v>
      </c>
      <c r="AU483" s="554">
        <v>0</v>
      </c>
      <c r="AV483" s="554">
        <v>0</v>
      </c>
      <c r="AW483" s="554">
        <v>0</v>
      </c>
      <c r="AX483" s="554">
        <v>0</v>
      </c>
      <c r="AY483" s="554">
        <v>0</v>
      </c>
      <c r="AZ483" s="554">
        <v>0</v>
      </c>
      <c r="BA483" s="554">
        <v>0</v>
      </c>
      <c r="BB483" s="554">
        <v>0</v>
      </c>
      <c r="BC483" s="554">
        <v>4983432</v>
      </c>
      <c r="BD483" s="554">
        <v>19476520.670000002</v>
      </c>
      <c r="BE483" s="554">
        <v>680721</v>
      </c>
      <c r="BF483" s="554">
        <v>37020234.649999999</v>
      </c>
      <c r="BG483" s="554">
        <v>1734981</v>
      </c>
      <c r="BH483" s="554">
        <v>43038341.609999999</v>
      </c>
      <c r="BI483" s="554">
        <v>3725587.87</v>
      </c>
      <c r="BJ483" s="554">
        <v>4747328.95</v>
      </c>
      <c r="BK483" s="554">
        <v>5688120</v>
      </c>
      <c r="BL483" s="554">
        <v>1233946</v>
      </c>
      <c r="BM483" s="554">
        <v>0</v>
      </c>
      <c r="BN483" s="554">
        <v>716587.25</v>
      </c>
      <c r="BO483" s="554">
        <v>0</v>
      </c>
      <c r="BP483" s="554">
        <v>0</v>
      </c>
      <c r="BQ483" s="554">
        <v>0</v>
      </c>
      <c r="BR483" s="554">
        <v>0</v>
      </c>
      <c r="BS483" s="554">
        <v>0</v>
      </c>
      <c r="BT483" s="554">
        <v>0</v>
      </c>
      <c r="BU483" s="554">
        <v>0</v>
      </c>
      <c r="BV483" s="554">
        <v>625943.42000000004</v>
      </c>
      <c r="BW483" s="554">
        <v>0</v>
      </c>
      <c r="BX483" s="554">
        <v>126727</v>
      </c>
      <c r="BY483" s="554">
        <v>0</v>
      </c>
      <c r="BZ483" s="554">
        <v>368636.95</v>
      </c>
      <c r="CA483" s="554">
        <v>479887.65</v>
      </c>
      <c r="CB483" s="554">
        <v>0</v>
      </c>
      <c r="CC483" s="555">
        <f t="shared" si="75"/>
        <v>225048851.90999997</v>
      </c>
    </row>
    <row r="484" spans="1:81" s="547" customFormat="1">
      <c r="A484" s="609"/>
      <c r="B484" s="608"/>
      <c r="C484" s="610"/>
      <c r="D484" s="610"/>
      <c r="E484" s="610"/>
      <c r="F484" s="611" t="s">
        <v>6422</v>
      </c>
      <c r="G484" s="612" t="s">
        <v>6423</v>
      </c>
      <c r="H484" s="554">
        <v>0</v>
      </c>
      <c r="I484" s="554">
        <v>0</v>
      </c>
      <c r="J484" s="554">
        <v>0</v>
      </c>
      <c r="K484" s="554">
        <v>0</v>
      </c>
      <c r="L484" s="554">
        <v>0</v>
      </c>
      <c r="M484" s="554">
        <v>0</v>
      </c>
      <c r="N484" s="554">
        <v>0</v>
      </c>
      <c r="O484" s="554">
        <v>0</v>
      </c>
      <c r="P484" s="554">
        <v>0</v>
      </c>
      <c r="Q484" s="554">
        <v>0</v>
      </c>
      <c r="R484" s="554">
        <v>0</v>
      </c>
      <c r="S484" s="554">
        <v>0</v>
      </c>
      <c r="T484" s="554">
        <v>0</v>
      </c>
      <c r="U484" s="554">
        <v>0</v>
      </c>
      <c r="V484" s="554">
        <v>0</v>
      </c>
      <c r="W484" s="554">
        <v>0</v>
      </c>
      <c r="X484" s="554">
        <v>0</v>
      </c>
      <c r="Y484" s="554">
        <v>0</v>
      </c>
      <c r="Z484" s="554">
        <v>0</v>
      </c>
      <c r="AA484" s="554">
        <v>0</v>
      </c>
      <c r="AB484" s="554">
        <v>0</v>
      </c>
      <c r="AC484" s="554">
        <v>0</v>
      </c>
      <c r="AD484" s="554">
        <v>0</v>
      </c>
      <c r="AE484" s="554">
        <v>0</v>
      </c>
      <c r="AF484" s="554">
        <v>0</v>
      </c>
      <c r="AG484" s="554">
        <v>0</v>
      </c>
      <c r="AH484" s="554">
        <v>0</v>
      </c>
      <c r="AI484" s="554">
        <v>0</v>
      </c>
      <c r="AJ484" s="554">
        <v>0</v>
      </c>
      <c r="AK484" s="554">
        <v>0</v>
      </c>
      <c r="AL484" s="554">
        <v>0</v>
      </c>
      <c r="AM484" s="554">
        <v>0</v>
      </c>
      <c r="AN484" s="554">
        <v>0</v>
      </c>
      <c r="AO484" s="554">
        <v>0</v>
      </c>
      <c r="AP484" s="554">
        <v>0</v>
      </c>
      <c r="AQ484" s="554">
        <v>0</v>
      </c>
      <c r="AR484" s="554">
        <v>0</v>
      </c>
      <c r="AS484" s="554">
        <v>0</v>
      </c>
      <c r="AT484" s="554">
        <v>0</v>
      </c>
      <c r="AU484" s="554">
        <v>0</v>
      </c>
      <c r="AV484" s="554">
        <v>0</v>
      </c>
      <c r="AW484" s="554">
        <v>0</v>
      </c>
      <c r="AX484" s="554">
        <v>0</v>
      </c>
      <c r="AY484" s="554">
        <v>0</v>
      </c>
      <c r="AZ484" s="554">
        <v>0</v>
      </c>
      <c r="BA484" s="554">
        <v>0</v>
      </c>
      <c r="BB484" s="554">
        <v>0</v>
      </c>
      <c r="BC484" s="554">
        <v>0</v>
      </c>
      <c r="BD484" s="554">
        <v>0</v>
      </c>
      <c r="BE484" s="554">
        <v>0</v>
      </c>
      <c r="BF484" s="554">
        <v>0</v>
      </c>
      <c r="BG484" s="554">
        <v>0</v>
      </c>
      <c r="BH484" s="554">
        <v>0</v>
      </c>
      <c r="BI484" s="554">
        <v>0</v>
      </c>
      <c r="BJ484" s="554">
        <v>0</v>
      </c>
      <c r="BK484" s="554">
        <v>0</v>
      </c>
      <c r="BL484" s="554">
        <v>0</v>
      </c>
      <c r="BM484" s="554">
        <v>0</v>
      </c>
      <c r="BN484" s="554">
        <v>0</v>
      </c>
      <c r="BO484" s="554">
        <v>0</v>
      </c>
      <c r="BP484" s="554">
        <v>0</v>
      </c>
      <c r="BQ484" s="554">
        <v>0</v>
      </c>
      <c r="BR484" s="554">
        <v>0</v>
      </c>
      <c r="BS484" s="554">
        <v>0</v>
      </c>
      <c r="BT484" s="554">
        <v>3422250.99</v>
      </c>
      <c r="BU484" s="554">
        <v>0</v>
      </c>
      <c r="BV484" s="554">
        <v>0</v>
      </c>
      <c r="BW484" s="554">
        <v>0</v>
      </c>
      <c r="BX484" s="554">
        <v>0</v>
      </c>
      <c r="BY484" s="554">
        <v>0</v>
      </c>
      <c r="BZ484" s="554">
        <v>0</v>
      </c>
      <c r="CA484" s="554">
        <v>0</v>
      </c>
      <c r="CB484" s="554">
        <v>0</v>
      </c>
      <c r="CC484" s="555">
        <f t="shared" si="75"/>
        <v>3422250.99</v>
      </c>
    </row>
    <row r="485" spans="1:81" s="547" customFormat="1">
      <c r="A485" s="609"/>
      <c r="B485" s="608"/>
      <c r="C485" s="610"/>
      <c r="D485" s="610"/>
      <c r="E485" s="610"/>
      <c r="F485" s="611" t="s">
        <v>6901</v>
      </c>
      <c r="G485" s="612" t="s">
        <v>6902</v>
      </c>
      <c r="H485" s="554">
        <v>0</v>
      </c>
      <c r="I485" s="554">
        <v>0</v>
      </c>
      <c r="J485" s="554">
        <v>0</v>
      </c>
      <c r="K485" s="554">
        <v>0</v>
      </c>
      <c r="L485" s="554">
        <v>0</v>
      </c>
      <c r="M485" s="554">
        <v>0</v>
      </c>
      <c r="N485" s="554">
        <v>0</v>
      </c>
      <c r="O485" s="554">
        <v>0</v>
      </c>
      <c r="P485" s="554">
        <v>0</v>
      </c>
      <c r="Q485" s="554">
        <v>0</v>
      </c>
      <c r="R485" s="554">
        <v>0</v>
      </c>
      <c r="S485" s="554">
        <v>0</v>
      </c>
      <c r="T485" s="554">
        <v>0</v>
      </c>
      <c r="U485" s="554">
        <v>0</v>
      </c>
      <c r="V485" s="554">
        <v>0</v>
      </c>
      <c r="W485" s="554">
        <v>0</v>
      </c>
      <c r="X485" s="554">
        <v>0</v>
      </c>
      <c r="Y485" s="554">
        <v>0</v>
      </c>
      <c r="Z485" s="554">
        <v>34092.28</v>
      </c>
      <c r="AA485" s="554">
        <v>0</v>
      </c>
      <c r="AB485" s="554">
        <v>0</v>
      </c>
      <c r="AC485" s="554">
        <v>0</v>
      </c>
      <c r="AD485" s="554">
        <v>0</v>
      </c>
      <c r="AE485" s="554">
        <v>0</v>
      </c>
      <c r="AF485" s="554">
        <v>0</v>
      </c>
      <c r="AG485" s="554">
        <v>0</v>
      </c>
      <c r="AH485" s="554">
        <v>0</v>
      </c>
      <c r="AI485" s="554">
        <v>0</v>
      </c>
      <c r="AJ485" s="554">
        <v>0</v>
      </c>
      <c r="AK485" s="554">
        <v>0</v>
      </c>
      <c r="AL485" s="554">
        <v>0</v>
      </c>
      <c r="AM485" s="554">
        <v>0</v>
      </c>
      <c r="AN485" s="554">
        <v>0</v>
      </c>
      <c r="AO485" s="554">
        <v>0</v>
      </c>
      <c r="AP485" s="554">
        <v>0</v>
      </c>
      <c r="AQ485" s="554">
        <v>0</v>
      </c>
      <c r="AR485" s="554">
        <v>0</v>
      </c>
      <c r="AS485" s="554">
        <v>0</v>
      </c>
      <c r="AT485" s="554">
        <v>0</v>
      </c>
      <c r="AU485" s="554">
        <v>0</v>
      </c>
      <c r="AV485" s="554">
        <v>0</v>
      </c>
      <c r="AW485" s="554">
        <v>0</v>
      </c>
      <c r="AX485" s="554">
        <v>0</v>
      </c>
      <c r="AY485" s="554">
        <v>0</v>
      </c>
      <c r="AZ485" s="554">
        <v>0</v>
      </c>
      <c r="BA485" s="554">
        <v>0</v>
      </c>
      <c r="BB485" s="554">
        <v>0</v>
      </c>
      <c r="BC485" s="554">
        <v>0</v>
      </c>
      <c r="BD485" s="554">
        <v>0</v>
      </c>
      <c r="BE485" s="554">
        <v>0</v>
      </c>
      <c r="BF485" s="554">
        <v>0</v>
      </c>
      <c r="BG485" s="554">
        <v>0</v>
      </c>
      <c r="BH485" s="554">
        <v>0</v>
      </c>
      <c r="BI485" s="554">
        <v>0</v>
      </c>
      <c r="BJ485" s="554">
        <v>0</v>
      </c>
      <c r="BK485" s="554">
        <v>0</v>
      </c>
      <c r="BL485" s="554">
        <v>0</v>
      </c>
      <c r="BM485" s="554">
        <v>0</v>
      </c>
      <c r="BN485" s="554">
        <v>0</v>
      </c>
      <c r="BO485" s="554">
        <v>0</v>
      </c>
      <c r="BP485" s="554">
        <v>0</v>
      </c>
      <c r="BQ485" s="554">
        <v>0</v>
      </c>
      <c r="BR485" s="554">
        <v>0</v>
      </c>
      <c r="BS485" s="554">
        <v>0</v>
      </c>
      <c r="BT485" s="554">
        <v>0</v>
      </c>
      <c r="BU485" s="554">
        <v>0</v>
      </c>
      <c r="BV485" s="554">
        <v>0</v>
      </c>
      <c r="BW485" s="554">
        <v>0</v>
      </c>
      <c r="BX485" s="554">
        <v>0</v>
      </c>
      <c r="BY485" s="554">
        <v>0</v>
      </c>
      <c r="BZ485" s="554">
        <v>0</v>
      </c>
      <c r="CA485" s="554">
        <v>0</v>
      </c>
      <c r="CB485" s="554">
        <v>0</v>
      </c>
      <c r="CC485" s="555">
        <f t="shared" si="75"/>
        <v>34092.28</v>
      </c>
    </row>
    <row r="486" spans="1:81" s="547" customFormat="1">
      <c r="A486" s="609"/>
      <c r="B486" s="608"/>
      <c r="C486" s="610"/>
      <c r="D486" s="610"/>
      <c r="E486" s="610"/>
      <c r="F486" s="611" t="s">
        <v>6903</v>
      </c>
      <c r="G486" s="612" t="s">
        <v>6904</v>
      </c>
      <c r="H486" s="554">
        <v>25080065.809999999</v>
      </c>
      <c r="I486" s="554">
        <v>682700</v>
      </c>
      <c r="J486" s="554">
        <v>0</v>
      </c>
      <c r="K486" s="554">
        <v>0</v>
      </c>
      <c r="L486" s="554">
        <v>1753800</v>
      </c>
      <c r="M486" s="554">
        <v>413.94</v>
      </c>
      <c r="N486" s="554">
        <v>80504.87</v>
      </c>
      <c r="O486" s="554">
        <v>576312.5</v>
      </c>
      <c r="P486" s="554">
        <v>320709</v>
      </c>
      <c r="Q486" s="554">
        <v>0</v>
      </c>
      <c r="R486" s="554">
        <v>177400</v>
      </c>
      <c r="S486" s="554">
        <v>0</v>
      </c>
      <c r="T486" s="554">
        <v>2929570</v>
      </c>
      <c r="U486" s="554">
        <v>0</v>
      </c>
      <c r="V486" s="554">
        <v>0</v>
      </c>
      <c r="W486" s="554">
        <v>594843</v>
      </c>
      <c r="X486" s="554">
        <v>0</v>
      </c>
      <c r="Y486" s="554">
        <v>1155370</v>
      </c>
      <c r="Z486" s="554">
        <v>0</v>
      </c>
      <c r="AA486" s="554">
        <v>7416</v>
      </c>
      <c r="AB486" s="554">
        <v>0</v>
      </c>
      <c r="AC486" s="554">
        <v>5150</v>
      </c>
      <c r="AD486" s="554">
        <v>0</v>
      </c>
      <c r="AE486" s="554">
        <v>0</v>
      </c>
      <c r="AF486" s="554">
        <v>138550.76999999999</v>
      </c>
      <c r="AG486" s="554">
        <v>4390</v>
      </c>
      <c r="AH486" s="554">
        <v>2476.64</v>
      </c>
      <c r="AI486" s="554">
        <v>0</v>
      </c>
      <c r="AJ486" s="554">
        <v>0</v>
      </c>
      <c r="AK486" s="554">
        <v>0</v>
      </c>
      <c r="AL486" s="554">
        <v>0</v>
      </c>
      <c r="AM486" s="554">
        <v>0</v>
      </c>
      <c r="AN486" s="554">
        <v>0</v>
      </c>
      <c r="AO486" s="554">
        <v>0</v>
      </c>
      <c r="AP486" s="554">
        <v>0</v>
      </c>
      <c r="AQ486" s="554">
        <v>0</v>
      </c>
      <c r="AR486" s="554">
        <v>0</v>
      </c>
      <c r="AS486" s="554">
        <v>0</v>
      </c>
      <c r="AT486" s="554">
        <v>0</v>
      </c>
      <c r="AU486" s="554">
        <v>0</v>
      </c>
      <c r="AV486" s="554">
        <v>0</v>
      </c>
      <c r="AW486" s="554">
        <v>0</v>
      </c>
      <c r="AX486" s="554">
        <v>0</v>
      </c>
      <c r="AY486" s="554">
        <v>0</v>
      </c>
      <c r="AZ486" s="554">
        <v>129183</v>
      </c>
      <c r="BA486" s="554">
        <v>0</v>
      </c>
      <c r="BB486" s="554">
        <v>0</v>
      </c>
      <c r="BC486" s="554">
        <v>0</v>
      </c>
      <c r="BD486" s="554">
        <v>961107.4</v>
      </c>
      <c r="BE486" s="554">
        <v>0</v>
      </c>
      <c r="BF486" s="554">
        <v>0</v>
      </c>
      <c r="BG486" s="554">
        <v>0</v>
      </c>
      <c r="BH486" s="554">
        <v>0</v>
      </c>
      <c r="BI486" s="554">
        <v>0</v>
      </c>
      <c r="BJ486" s="554">
        <v>0</v>
      </c>
      <c r="BK486" s="554">
        <v>0</v>
      </c>
      <c r="BL486" s="554">
        <v>0</v>
      </c>
      <c r="BM486" s="554">
        <v>0</v>
      </c>
      <c r="BN486" s="554">
        <v>5336647.5</v>
      </c>
      <c r="BO486" s="554">
        <v>505222.5</v>
      </c>
      <c r="BP486" s="554">
        <v>349300</v>
      </c>
      <c r="BQ486" s="554">
        <v>0</v>
      </c>
      <c r="BR486" s="554">
        <v>248222</v>
      </c>
      <c r="BS486" s="554">
        <v>4350</v>
      </c>
      <c r="BT486" s="554">
        <v>18032.73</v>
      </c>
      <c r="BU486" s="554">
        <v>0</v>
      </c>
      <c r="BV486" s="554">
        <v>0</v>
      </c>
      <c r="BW486" s="554">
        <v>0</v>
      </c>
      <c r="BX486" s="554">
        <v>0</v>
      </c>
      <c r="BY486" s="554">
        <v>0</v>
      </c>
      <c r="BZ486" s="554">
        <v>0</v>
      </c>
      <c r="CA486" s="554">
        <v>0</v>
      </c>
      <c r="CB486" s="554">
        <v>0</v>
      </c>
      <c r="CC486" s="555">
        <f t="shared" si="75"/>
        <v>41061737.659999996</v>
      </c>
    </row>
    <row r="487" spans="1:81" s="547" customFormat="1">
      <c r="A487" s="609"/>
      <c r="B487" s="608"/>
      <c r="C487" s="610"/>
      <c r="D487" s="610"/>
      <c r="E487" s="610"/>
      <c r="F487" s="611" t="s">
        <v>6424</v>
      </c>
      <c r="G487" s="612" t="s">
        <v>6905</v>
      </c>
      <c r="H487" s="554">
        <v>0</v>
      </c>
      <c r="I487" s="554">
        <v>0</v>
      </c>
      <c r="J487" s="554">
        <v>0</v>
      </c>
      <c r="K487" s="554">
        <v>0</v>
      </c>
      <c r="L487" s="554">
        <v>0</v>
      </c>
      <c r="M487" s="554">
        <v>0</v>
      </c>
      <c r="N487" s="554">
        <v>0</v>
      </c>
      <c r="O487" s="554">
        <v>0</v>
      </c>
      <c r="P487" s="554">
        <v>0</v>
      </c>
      <c r="Q487" s="554">
        <v>26461.07</v>
      </c>
      <c r="R487" s="554">
        <v>0</v>
      </c>
      <c r="S487" s="554">
        <v>0</v>
      </c>
      <c r="T487" s="554">
        <v>0</v>
      </c>
      <c r="U487" s="554">
        <v>0</v>
      </c>
      <c r="V487" s="554">
        <v>0</v>
      </c>
      <c r="W487" s="554">
        <v>0</v>
      </c>
      <c r="X487" s="554">
        <v>0</v>
      </c>
      <c r="Y487" s="554">
        <v>0</v>
      </c>
      <c r="Z487" s="554">
        <v>0</v>
      </c>
      <c r="AA487" s="554">
        <v>0</v>
      </c>
      <c r="AB487" s="554">
        <v>0</v>
      </c>
      <c r="AC487" s="554">
        <v>10000</v>
      </c>
      <c r="AD487" s="554">
        <v>0</v>
      </c>
      <c r="AE487" s="554">
        <v>0</v>
      </c>
      <c r="AF487" s="554">
        <v>0</v>
      </c>
      <c r="AG487" s="554">
        <v>0</v>
      </c>
      <c r="AH487" s="554">
        <v>0</v>
      </c>
      <c r="AI487" s="554">
        <v>0</v>
      </c>
      <c r="AJ487" s="554">
        <v>0</v>
      </c>
      <c r="AK487" s="554">
        <v>0</v>
      </c>
      <c r="AL487" s="554">
        <v>0</v>
      </c>
      <c r="AM487" s="554">
        <v>0</v>
      </c>
      <c r="AN487" s="554">
        <v>0</v>
      </c>
      <c r="AO487" s="554">
        <v>0</v>
      </c>
      <c r="AP487" s="554">
        <v>0</v>
      </c>
      <c r="AQ487" s="554">
        <v>0</v>
      </c>
      <c r="AR487" s="554">
        <v>0</v>
      </c>
      <c r="AS487" s="554">
        <v>0</v>
      </c>
      <c r="AT487" s="554">
        <v>0</v>
      </c>
      <c r="AU487" s="554">
        <v>0</v>
      </c>
      <c r="AV487" s="554">
        <v>0</v>
      </c>
      <c r="AW487" s="554">
        <v>0</v>
      </c>
      <c r="AX487" s="554">
        <v>0</v>
      </c>
      <c r="AY487" s="554">
        <v>0</v>
      </c>
      <c r="AZ487" s="554">
        <v>0</v>
      </c>
      <c r="BA487" s="554">
        <v>0</v>
      </c>
      <c r="BB487" s="554">
        <v>0</v>
      </c>
      <c r="BC487" s="554">
        <v>0</v>
      </c>
      <c r="BD487" s="554">
        <v>0</v>
      </c>
      <c r="BE487" s="554">
        <v>0</v>
      </c>
      <c r="BF487" s="554">
        <v>0</v>
      </c>
      <c r="BG487" s="554">
        <v>0</v>
      </c>
      <c r="BH487" s="554">
        <v>0</v>
      </c>
      <c r="BI487" s="554">
        <v>0</v>
      </c>
      <c r="BJ487" s="554">
        <v>0</v>
      </c>
      <c r="BK487" s="554">
        <v>0</v>
      </c>
      <c r="BL487" s="554">
        <v>0</v>
      </c>
      <c r="BM487" s="554">
        <v>0</v>
      </c>
      <c r="BN487" s="554">
        <v>214639.24</v>
      </c>
      <c r="BO487" s="554">
        <v>0</v>
      </c>
      <c r="BP487" s="554">
        <v>0</v>
      </c>
      <c r="BQ487" s="554">
        <v>0</v>
      </c>
      <c r="BR487" s="554">
        <v>0</v>
      </c>
      <c r="BS487" s="554">
        <v>0</v>
      </c>
      <c r="BT487" s="554">
        <v>0</v>
      </c>
      <c r="BU487" s="554">
        <v>0</v>
      </c>
      <c r="BV487" s="554">
        <v>0</v>
      </c>
      <c r="BW487" s="554">
        <v>0</v>
      </c>
      <c r="BX487" s="554">
        <v>0</v>
      </c>
      <c r="BY487" s="554">
        <v>0</v>
      </c>
      <c r="BZ487" s="554">
        <v>0</v>
      </c>
      <c r="CA487" s="554">
        <v>0</v>
      </c>
      <c r="CB487" s="554">
        <v>0</v>
      </c>
      <c r="CC487" s="555">
        <f t="shared" si="75"/>
        <v>251100.31</v>
      </c>
    </row>
    <row r="488" spans="1:81" s="547" customFormat="1">
      <c r="A488" s="609"/>
      <c r="B488" s="608"/>
      <c r="C488" s="610"/>
      <c r="D488" s="610"/>
      <c r="E488" s="610"/>
      <c r="F488" s="611" t="s">
        <v>6906</v>
      </c>
      <c r="G488" s="612" t="s">
        <v>6907</v>
      </c>
      <c r="H488" s="593">
        <v>0</v>
      </c>
      <c r="I488" s="593">
        <v>0</v>
      </c>
      <c r="J488" s="593">
        <v>0</v>
      </c>
      <c r="K488" s="593">
        <v>0</v>
      </c>
      <c r="L488" s="593">
        <v>0</v>
      </c>
      <c r="M488" s="593">
        <v>0</v>
      </c>
      <c r="N488" s="593">
        <v>0</v>
      </c>
      <c r="O488" s="593">
        <v>0</v>
      </c>
      <c r="P488" s="593">
        <v>0</v>
      </c>
      <c r="Q488" s="593">
        <v>0</v>
      </c>
      <c r="R488" s="593">
        <v>0</v>
      </c>
      <c r="S488" s="593">
        <v>0</v>
      </c>
      <c r="T488" s="593">
        <v>0</v>
      </c>
      <c r="U488" s="593">
        <v>0</v>
      </c>
      <c r="V488" s="593">
        <v>0</v>
      </c>
      <c r="W488" s="593">
        <v>0</v>
      </c>
      <c r="X488" s="593">
        <v>0</v>
      </c>
      <c r="Y488" s="593">
        <v>0</v>
      </c>
      <c r="Z488" s="593">
        <v>0</v>
      </c>
      <c r="AA488" s="593">
        <v>0</v>
      </c>
      <c r="AB488" s="593">
        <v>0</v>
      </c>
      <c r="AC488" s="593">
        <v>0</v>
      </c>
      <c r="AD488" s="593">
        <v>0</v>
      </c>
      <c r="AE488" s="593">
        <v>0</v>
      </c>
      <c r="AF488" s="593">
        <v>0</v>
      </c>
      <c r="AG488" s="593">
        <v>0</v>
      </c>
      <c r="AH488" s="593">
        <v>0</v>
      </c>
      <c r="AI488" s="593">
        <v>0</v>
      </c>
      <c r="AJ488" s="593">
        <v>0</v>
      </c>
      <c r="AK488" s="593">
        <v>0</v>
      </c>
      <c r="AL488" s="593">
        <v>0</v>
      </c>
      <c r="AM488" s="593">
        <v>0</v>
      </c>
      <c r="AN488" s="593">
        <v>0</v>
      </c>
      <c r="AO488" s="593">
        <v>0</v>
      </c>
      <c r="AP488" s="593">
        <v>0</v>
      </c>
      <c r="AQ488" s="593">
        <v>0</v>
      </c>
      <c r="AR488" s="593">
        <v>0</v>
      </c>
      <c r="AS488" s="593">
        <v>0</v>
      </c>
      <c r="AT488" s="593">
        <v>0</v>
      </c>
      <c r="AU488" s="593">
        <v>0</v>
      </c>
      <c r="AV488" s="593">
        <v>0</v>
      </c>
      <c r="AW488" s="593">
        <v>0</v>
      </c>
      <c r="AX488" s="593">
        <v>0</v>
      </c>
      <c r="AY488" s="593">
        <v>0</v>
      </c>
      <c r="AZ488" s="593">
        <v>0</v>
      </c>
      <c r="BA488" s="593">
        <v>0</v>
      </c>
      <c r="BB488" s="593">
        <v>0</v>
      </c>
      <c r="BC488" s="593">
        <v>0</v>
      </c>
      <c r="BD488" s="593">
        <v>0</v>
      </c>
      <c r="BE488" s="593">
        <v>0</v>
      </c>
      <c r="BF488" s="593">
        <v>0</v>
      </c>
      <c r="BG488" s="593">
        <v>0</v>
      </c>
      <c r="BH488" s="593">
        <v>0</v>
      </c>
      <c r="BI488" s="593">
        <v>0</v>
      </c>
      <c r="BJ488" s="593">
        <v>0</v>
      </c>
      <c r="BK488" s="593">
        <v>0</v>
      </c>
      <c r="BL488" s="593">
        <v>0</v>
      </c>
      <c r="BM488" s="593">
        <v>0</v>
      </c>
      <c r="BN488" s="593">
        <v>0</v>
      </c>
      <c r="BO488" s="593">
        <v>0</v>
      </c>
      <c r="BP488" s="593">
        <v>0</v>
      </c>
      <c r="BQ488" s="593">
        <v>0</v>
      </c>
      <c r="BR488" s="593">
        <v>0</v>
      </c>
      <c r="BS488" s="593">
        <v>0</v>
      </c>
      <c r="BT488" s="593">
        <v>0</v>
      </c>
      <c r="BU488" s="593">
        <v>0</v>
      </c>
      <c r="BV488" s="593">
        <v>0</v>
      </c>
      <c r="BW488" s="593">
        <v>0</v>
      </c>
      <c r="BX488" s="593">
        <v>0</v>
      </c>
      <c r="BY488" s="593">
        <v>0</v>
      </c>
      <c r="BZ488" s="593">
        <v>0</v>
      </c>
      <c r="CA488" s="593">
        <v>0</v>
      </c>
      <c r="CB488" s="593">
        <v>0</v>
      </c>
      <c r="CC488" s="555">
        <f t="shared" si="75"/>
        <v>0</v>
      </c>
    </row>
    <row r="489" spans="1:81" s="547" customFormat="1">
      <c r="A489" s="609"/>
      <c r="B489" s="608"/>
      <c r="C489" s="610"/>
      <c r="D489" s="610"/>
      <c r="E489" s="610"/>
      <c r="F489" s="611" t="s">
        <v>6426</v>
      </c>
      <c r="G489" s="612" t="s">
        <v>6427</v>
      </c>
      <c r="H489" s="554">
        <v>0</v>
      </c>
      <c r="I489" s="554">
        <v>0</v>
      </c>
      <c r="J489" s="554">
        <v>0</v>
      </c>
      <c r="K489" s="554">
        <v>0</v>
      </c>
      <c r="L489" s="554">
        <v>0</v>
      </c>
      <c r="M489" s="554">
        <v>0</v>
      </c>
      <c r="N489" s="554">
        <v>0</v>
      </c>
      <c r="O489" s="554">
        <v>0</v>
      </c>
      <c r="P489" s="554">
        <v>0</v>
      </c>
      <c r="Q489" s="554">
        <v>0</v>
      </c>
      <c r="R489" s="554">
        <v>0</v>
      </c>
      <c r="S489" s="554">
        <v>0</v>
      </c>
      <c r="T489" s="554">
        <v>0</v>
      </c>
      <c r="U489" s="554">
        <v>0</v>
      </c>
      <c r="V489" s="554">
        <v>0</v>
      </c>
      <c r="W489" s="554">
        <v>0</v>
      </c>
      <c r="X489" s="554">
        <v>0</v>
      </c>
      <c r="Y489" s="554">
        <v>0</v>
      </c>
      <c r="Z489" s="554">
        <v>0</v>
      </c>
      <c r="AA489" s="554">
        <v>0</v>
      </c>
      <c r="AB489" s="554">
        <v>0</v>
      </c>
      <c r="AC489" s="554">
        <v>0</v>
      </c>
      <c r="AD489" s="554">
        <v>0</v>
      </c>
      <c r="AE489" s="554">
        <v>0</v>
      </c>
      <c r="AF489" s="554">
        <v>0</v>
      </c>
      <c r="AG489" s="554">
        <v>0</v>
      </c>
      <c r="AH489" s="554">
        <v>0</v>
      </c>
      <c r="AI489" s="554">
        <v>0</v>
      </c>
      <c r="AJ489" s="554">
        <v>0</v>
      </c>
      <c r="AK489" s="554">
        <v>0</v>
      </c>
      <c r="AL489" s="554">
        <v>0</v>
      </c>
      <c r="AM489" s="554">
        <v>0</v>
      </c>
      <c r="AN489" s="554">
        <v>0</v>
      </c>
      <c r="AO489" s="554">
        <v>0</v>
      </c>
      <c r="AP489" s="554">
        <v>0</v>
      </c>
      <c r="AQ489" s="554">
        <v>0</v>
      </c>
      <c r="AR489" s="554">
        <v>0</v>
      </c>
      <c r="AS489" s="554">
        <v>0</v>
      </c>
      <c r="AT489" s="554">
        <v>0</v>
      </c>
      <c r="AU489" s="554">
        <v>0</v>
      </c>
      <c r="AV489" s="554">
        <v>0</v>
      </c>
      <c r="AW489" s="554">
        <v>0</v>
      </c>
      <c r="AX489" s="554">
        <v>0</v>
      </c>
      <c r="AY489" s="554">
        <v>0</v>
      </c>
      <c r="AZ489" s="554">
        <v>0</v>
      </c>
      <c r="BA489" s="554">
        <v>0</v>
      </c>
      <c r="BB489" s="554">
        <v>0</v>
      </c>
      <c r="BC489" s="554">
        <v>0</v>
      </c>
      <c r="BD489" s="554">
        <v>0</v>
      </c>
      <c r="BE489" s="554">
        <v>0</v>
      </c>
      <c r="BF489" s="554">
        <v>0</v>
      </c>
      <c r="BG489" s="554">
        <v>0</v>
      </c>
      <c r="BH489" s="554">
        <v>0</v>
      </c>
      <c r="BI489" s="554">
        <v>0</v>
      </c>
      <c r="BJ489" s="554">
        <v>0</v>
      </c>
      <c r="BK489" s="554">
        <v>0</v>
      </c>
      <c r="BL489" s="554">
        <v>0</v>
      </c>
      <c r="BM489" s="554">
        <v>41093</v>
      </c>
      <c r="BN489" s="554">
        <v>0</v>
      </c>
      <c r="BO489" s="554">
        <v>0</v>
      </c>
      <c r="BP489" s="554">
        <v>0</v>
      </c>
      <c r="BQ489" s="554">
        <v>0</v>
      </c>
      <c r="BR489" s="554">
        <v>0</v>
      </c>
      <c r="BS489" s="554">
        <v>0</v>
      </c>
      <c r="BT489" s="554">
        <v>0</v>
      </c>
      <c r="BU489" s="554">
        <v>0</v>
      </c>
      <c r="BV489" s="554">
        <v>0</v>
      </c>
      <c r="BW489" s="554">
        <v>0</v>
      </c>
      <c r="BX489" s="554">
        <v>0</v>
      </c>
      <c r="BY489" s="554">
        <v>0</v>
      </c>
      <c r="BZ489" s="554">
        <v>0</v>
      </c>
      <c r="CA489" s="554">
        <v>0</v>
      </c>
      <c r="CB489" s="554">
        <v>0</v>
      </c>
      <c r="CC489" s="555">
        <f t="shared" si="75"/>
        <v>41093</v>
      </c>
    </row>
    <row r="490" spans="1:81" s="547" customFormat="1">
      <c r="A490" s="609"/>
      <c r="B490" s="608"/>
      <c r="C490" s="610"/>
      <c r="D490" s="610"/>
      <c r="E490" s="610"/>
      <c r="F490" s="611" t="s">
        <v>6428</v>
      </c>
      <c r="G490" s="612" t="s">
        <v>6908</v>
      </c>
      <c r="H490" s="554">
        <v>171028.67</v>
      </c>
      <c r="I490" s="554">
        <v>0</v>
      </c>
      <c r="J490" s="554">
        <v>0</v>
      </c>
      <c r="K490" s="554">
        <v>0</v>
      </c>
      <c r="L490" s="554">
        <v>0</v>
      </c>
      <c r="M490" s="554">
        <v>0</v>
      </c>
      <c r="N490" s="554">
        <v>21460465.5</v>
      </c>
      <c r="O490" s="554">
        <v>0</v>
      </c>
      <c r="P490" s="554">
        <v>0</v>
      </c>
      <c r="Q490" s="554">
        <v>0</v>
      </c>
      <c r="R490" s="554">
        <v>0</v>
      </c>
      <c r="S490" s="554">
        <v>0</v>
      </c>
      <c r="T490" s="554">
        <v>0</v>
      </c>
      <c r="U490" s="554">
        <v>0</v>
      </c>
      <c r="V490" s="554">
        <v>47500</v>
      </c>
      <c r="W490" s="554">
        <v>0</v>
      </c>
      <c r="X490" s="554">
        <v>0</v>
      </c>
      <c r="Y490" s="554">
        <v>0</v>
      </c>
      <c r="Z490" s="554">
        <v>0</v>
      </c>
      <c r="AA490" s="554">
        <v>0</v>
      </c>
      <c r="AB490" s="554">
        <v>0</v>
      </c>
      <c r="AC490" s="554">
        <v>0</v>
      </c>
      <c r="AD490" s="554">
        <v>0</v>
      </c>
      <c r="AE490" s="554">
        <v>7846427.0700000003</v>
      </c>
      <c r="AF490" s="554">
        <v>0</v>
      </c>
      <c r="AG490" s="554">
        <v>0</v>
      </c>
      <c r="AH490" s="554">
        <v>0</v>
      </c>
      <c r="AI490" s="554">
        <v>1532314.01</v>
      </c>
      <c r="AJ490" s="554">
        <v>0</v>
      </c>
      <c r="AK490" s="554">
        <v>0</v>
      </c>
      <c r="AL490" s="554">
        <v>0</v>
      </c>
      <c r="AM490" s="554">
        <v>0</v>
      </c>
      <c r="AN490" s="554">
        <v>0</v>
      </c>
      <c r="AO490" s="554">
        <v>0</v>
      </c>
      <c r="AP490" s="554">
        <v>0</v>
      </c>
      <c r="AQ490" s="554">
        <v>0</v>
      </c>
      <c r="AR490" s="554">
        <v>0</v>
      </c>
      <c r="AS490" s="554">
        <v>0</v>
      </c>
      <c r="AT490" s="554">
        <v>0</v>
      </c>
      <c r="AU490" s="554">
        <v>144094.54999999999</v>
      </c>
      <c r="AV490" s="554">
        <v>168500</v>
      </c>
      <c r="AW490" s="554">
        <v>0</v>
      </c>
      <c r="AX490" s="554">
        <v>0</v>
      </c>
      <c r="AY490" s="554">
        <v>0</v>
      </c>
      <c r="AZ490" s="554">
        <v>0</v>
      </c>
      <c r="BA490" s="554">
        <v>0</v>
      </c>
      <c r="BB490" s="554">
        <v>0</v>
      </c>
      <c r="BC490" s="554">
        <v>0</v>
      </c>
      <c r="BD490" s="554">
        <v>0</v>
      </c>
      <c r="BE490" s="554">
        <v>0</v>
      </c>
      <c r="BF490" s="554">
        <v>0</v>
      </c>
      <c r="BG490" s="554">
        <v>0</v>
      </c>
      <c r="BH490" s="554">
        <v>0</v>
      </c>
      <c r="BI490" s="554">
        <v>0</v>
      </c>
      <c r="BJ490" s="554">
        <v>0</v>
      </c>
      <c r="BK490" s="554">
        <v>0</v>
      </c>
      <c r="BL490" s="554">
        <v>0</v>
      </c>
      <c r="BM490" s="554">
        <v>0</v>
      </c>
      <c r="BN490" s="554">
        <v>0</v>
      </c>
      <c r="BO490" s="554">
        <v>0</v>
      </c>
      <c r="BP490" s="554">
        <v>0</v>
      </c>
      <c r="BQ490" s="554">
        <v>0</v>
      </c>
      <c r="BR490" s="554">
        <v>0</v>
      </c>
      <c r="BS490" s="554">
        <v>2319.9499999999998</v>
      </c>
      <c r="BT490" s="554">
        <v>3193630.94</v>
      </c>
      <c r="BU490" s="554">
        <v>0</v>
      </c>
      <c r="BV490" s="554">
        <v>0</v>
      </c>
      <c r="BW490" s="554">
        <v>0</v>
      </c>
      <c r="BX490" s="554">
        <v>0</v>
      </c>
      <c r="BY490" s="554">
        <v>0</v>
      </c>
      <c r="BZ490" s="554">
        <v>0</v>
      </c>
      <c r="CA490" s="554">
        <v>0</v>
      </c>
      <c r="CB490" s="554">
        <v>0</v>
      </c>
      <c r="CC490" s="555">
        <f t="shared" si="75"/>
        <v>34566280.690000005</v>
      </c>
    </row>
    <row r="491" spans="1:81" s="547" customFormat="1">
      <c r="A491" s="609"/>
      <c r="B491" s="608"/>
      <c r="C491" s="610"/>
      <c r="D491" s="610"/>
      <c r="E491" s="610"/>
      <c r="F491" s="611" t="s">
        <v>6430</v>
      </c>
      <c r="G491" s="612" t="s">
        <v>6909</v>
      </c>
      <c r="H491" s="554">
        <v>0</v>
      </c>
      <c r="I491" s="554">
        <v>0</v>
      </c>
      <c r="J491" s="554">
        <v>0</v>
      </c>
      <c r="K491" s="554">
        <v>0</v>
      </c>
      <c r="L491" s="554">
        <v>0</v>
      </c>
      <c r="M491" s="554">
        <v>0</v>
      </c>
      <c r="N491" s="554">
        <v>0</v>
      </c>
      <c r="O491" s="554">
        <v>0</v>
      </c>
      <c r="P491" s="554">
        <v>0</v>
      </c>
      <c r="Q491" s="554">
        <v>0</v>
      </c>
      <c r="R491" s="554">
        <v>0</v>
      </c>
      <c r="S491" s="554">
        <v>0</v>
      </c>
      <c r="T491" s="554">
        <v>0</v>
      </c>
      <c r="U491" s="554">
        <v>0</v>
      </c>
      <c r="V491" s="554">
        <v>0</v>
      </c>
      <c r="W491" s="554">
        <v>0</v>
      </c>
      <c r="X491" s="554">
        <v>0</v>
      </c>
      <c r="Y491" s="554">
        <v>0</v>
      </c>
      <c r="Z491" s="554">
        <v>0</v>
      </c>
      <c r="AA491" s="554">
        <v>0</v>
      </c>
      <c r="AB491" s="554">
        <v>0</v>
      </c>
      <c r="AC491" s="554">
        <v>0</v>
      </c>
      <c r="AD491" s="554">
        <v>0</v>
      </c>
      <c r="AE491" s="554">
        <v>0</v>
      </c>
      <c r="AF491" s="554">
        <v>0</v>
      </c>
      <c r="AG491" s="554">
        <v>0</v>
      </c>
      <c r="AH491" s="554">
        <v>0</v>
      </c>
      <c r="AI491" s="554">
        <v>0</v>
      </c>
      <c r="AJ491" s="554">
        <v>0</v>
      </c>
      <c r="AK491" s="554">
        <v>0</v>
      </c>
      <c r="AL491" s="554">
        <v>0</v>
      </c>
      <c r="AM491" s="554">
        <v>0</v>
      </c>
      <c r="AN491" s="554">
        <v>0</v>
      </c>
      <c r="AO491" s="554">
        <v>0</v>
      </c>
      <c r="AP491" s="554">
        <v>0</v>
      </c>
      <c r="AQ491" s="554">
        <v>0</v>
      </c>
      <c r="AR491" s="554">
        <v>0</v>
      </c>
      <c r="AS491" s="554">
        <v>0</v>
      </c>
      <c r="AT491" s="554">
        <v>0</v>
      </c>
      <c r="AU491" s="554">
        <v>0</v>
      </c>
      <c r="AV491" s="554">
        <v>0</v>
      </c>
      <c r="AW491" s="554">
        <v>0</v>
      </c>
      <c r="AX491" s="554">
        <v>0</v>
      </c>
      <c r="AY491" s="554">
        <v>0</v>
      </c>
      <c r="AZ491" s="554">
        <v>0</v>
      </c>
      <c r="BA491" s="554">
        <v>0</v>
      </c>
      <c r="BB491" s="554">
        <v>0</v>
      </c>
      <c r="BC491" s="554">
        <v>0</v>
      </c>
      <c r="BD491" s="554">
        <v>0</v>
      </c>
      <c r="BE491" s="554">
        <v>0</v>
      </c>
      <c r="BF491" s="554">
        <v>0</v>
      </c>
      <c r="BG491" s="554">
        <v>0</v>
      </c>
      <c r="BH491" s="554">
        <v>0</v>
      </c>
      <c r="BI491" s="554">
        <v>0</v>
      </c>
      <c r="BJ491" s="554">
        <v>0</v>
      </c>
      <c r="BK491" s="554">
        <v>0</v>
      </c>
      <c r="BL491" s="554">
        <v>0</v>
      </c>
      <c r="BM491" s="554">
        <v>0</v>
      </c>
      <c r="BN491" s="554">
        <v>0</v>
      </c>
      <c r="BO491" s="554">
        <v>0</v>
      </c>
      <c r="BP491" s="554">
        <v>0</v>
      </c>
      <c r="BQ491" s="554">
        <v>0</v>
      </c>
      <c r="BR491" s="554">
        <v>0</v>
      </c>
      <c r="BS491" s="554">
        <v>0</v>
      </c>
      <c r="BT491" s="554">
        <v>0</v>
      </c>
      <c r="BU491" s="554">
        <v>0</v>
      </c>
      <c r="BV491" s="554">
        <v>0</v>
      </c>
      <c r="BW491" s="554">
        <v>0</v>
      </c>
      <c r="BX491" s="554">
        <v>0</v>
      </c>
      <c r="BY491" s="554">
        <v>0</v>
      </c>
      <c r="BZ491" s="554">
        <v>0</v>
      </c>
      <c r="CA491" s="554">
        <v>0</v>
      </c>
      <c r="CB491" s="554">
        <v>0</v>
      </c>
      <c r="CC491" s="555">
        <f t="shared" si="75"/>
        <v>0</v>
      </c>
    </row>
    <row r="492" spans="1:81" s="547" customFormat="1" ht="20.25" customHeight="1">
      <c r="A492" s="609"/>
      <c r="B492" s="608"/>
      <c r="C492" s="610"/>
      <c r="D492" s="610"/>
      <c r="E492" s="610"/>
      <c r="F492" s="611" t="s">
        <v>6432</v>
      </c>
      <c r="G492" s="612" t="s">
        <v>6910</v>
      </c>
      <c r="H492" s="554">
        <v>0</v>
      </c>
      <c r="I492" s="554">
        <v>0</v>
      </c>
      <c r="J492" s="554">
        <v>0</v>
      </c>
      <c r="K492" s="554">
        <v>2100913.94</v>
      </c>
      <c r="L492" s="554">
        <v>0</v>
      </c>
      <c r="M492" s="554">
        <v>0</v>
      </c>
      <c r="N492" s="554">
        <v>0</v>
      </c>
      <c r="O492" s="554">
        <v>0</v>
      </c>
      <c r="P492" s="554">
        <v>0</v>
      </c>
      <c r="Q492" s="554">
        <v>0</v>
      </c>
      <c r="R492" s="554">
        <v>0</v>
      </c>
      <c r="S492" s="554">
        <v>0</v>
      </c>
      <c r="T492" s="554">
        <v>0</v>
      </c>
      <c r="U492" s="554">
        <v>0</v>
      </c>
      <c r="V492" s="554">
        <v>0</v>
      </c>
      <c r="W492" s="554">
        <v>0</v>
      </c>
      <c r="X492" s="554">
        <v>0</v>
      </c>
      <c r="Y492" s="554">
        <v>0</v>
      </c>
      <c r="Z492" s="554">
        <v>0</v>
      </c>
      <c r="AA492" s="554">
        <v>0</v>
      </c>
      <c r="AB492" s="554">
        <v>0</v>
      </c>
      <c r="AC492" s="554">
        <v>0</v>
      </c>
      <c r="AD492" s="554">
        <v>0</v>
      </c>
      <c r="AE492" s="554">
        <v>0</v>
      </c>
      <c r="AF492" s="554">
        <v>0</v>
      </c>
      <c r="AG492" s="554">
        <v>0</v>
      </c>
      <c r="AH492" s="554">
        <v>0</v>
      </c>
      <c r="AI492" s="554">
        <v>0</v>
      </c>
      <c r="AJ492" s="554">
        <v>1739366</v>
      </c>
      <c r="AK492" s="554">
        <v>0</v>
      </c>
      <c r="AL492" s="554">
        <v>0</v>
      </c>
      <c r="AM492" s="554">
        <v>0</v>
      </c>
      <c r="AN492" s="554">
        <v>0</v>
      </c>
      <c r="AO492" s="554">
        <v>0</v>
      </c>
      <c r="AP492" s="554">
        <v>0</v>
      </c>
      <c r="AQ492" s="554">
        <v>0</v>
      </c>
      <c r="AR492" s="554">
        <v>0</v>
      </c>
      <c r="AS492" s="554">
        <v>0</v>
      </c>
      <c r="AT492" s="554">
        <v>0</v>
      </c>
      <c r="AU492" s="554">
        <v>0</v>
      </c>
      <c r="AV492" s="554">
        <v>0</v>
      </c>
      <c r="AW492" s="554">
        <v>0</v>
      </c>
      <c r="AX492" s="554">
        <v>0</v>
      </c>
      <c r="AY492" s="554">
        <v>0</v>
      </c>
      <c r="AZ492" s="554">
        <v>0</v>
      </c>
      <c r="BA492" s="554">
        <v>0</v>
      </c>
      <c r="BB492" s="554">
        <v>0</v>
      </c>
      <c r="BC492" s="554">
        <v>0</v>
      </c>
      <c r="BD492" s="554">
        <v>0</v>
      </c>
      <c r="BE492" s="554">
        <v>0</v>
      </c>
      <c r="BF492" s="554">
        <v>0</v>
      </c>
      <c r="BG492" s="554">
        <v>0</v>
      </c>
      <c r="BH492" s="554">
        <v>0</v>
      </c>
      <c r="BI492" s="554">
        <v>0</v>
      </c>
      <c r="BJ492" s="554">
        <v>0</v>
      </c>
      <c r="BK492" s="554">
        <v>0</v>
      </c>
      <c r="BL492" s="554">
        <v>0</v>
      </c>
      <c r="BM492" s="554">
        <v>0</v>
      </c>
      <c r="BN492" s="554">
        <v>0</v>
      </c>
      <c r="BO492" s="554">
        <v>0</v>
      </c>
      <c r="BP492" s="554">
        <v>0</v>
      </c>
      <c r="BQ492" s="554">
        <v>0</v>
      </c>
      <c r="BR492" s="554">
        <v>0</v>
      </c>
      <c r="BS492" s="554">
        <v>0</v>
      </c>
      <c r="BT492" s="554">
        <v>0</v>
      </c>
      <c r="BU492" s="554">
        <v>0</v>
      </c>
      <c r="BV492" s="554">
        <v>0</v>
      </c>
      <c r="BW492" s="554">
        <v>0</v>
      </c>
      <c r="BX492" s="554">
        <v>0</v>
      </c>
      <c r="BY492" s="554">
        <v>0</v>
      </c>
      <c r="BZ492" s="554">
        <v>0</v>
      </c>
      <c r="CA492" s="554">
        <v>0</v>
      </c>
      <c r="CB492" s="554">
        <v>0</v>
      </c>
      <c r="CC492" s="555">
        <f t="shared" si="75"/>
        <v>3840279.94</v>
      </c>
    </row>
    <row r="493" spans="1:81" s="547" customFormat="1">
      <c r="A493" s="609"/>
      <c r="B493" s="608"/>
      <c r="C493" s="610"/>
      <c r="D493" s="610"/>
      <c r="E493" s="610"/>
      <c r="F493" s="611" t="s">
        <v>6434</v>
      </c>
      <c r="G493" s="612" t="s">
        <v>6911</v>
      </c>
      <c r="H493" s="554">
        <v>397106546.08999997</v>
      </c>
      <c r="I493" s="554">
        <v>86247152.400000006</v>
      </c>
      <c r="J493" s="554">
        <v>702321549.50999999</v>
      </c>
      <c r="K493" s="554">
        <v>52930126.979999997</v>
      </c>
      <c r="L493" s="554">
        <v>22947643.420000002</v>
      </c>
      <c r="M493" s="554">
        <v>93579238.129999995</v>
      </c>
      <c r="N493" s="554">
        <v>946287870.71000004</v>
      </c>
      <c r="O493" s="554">
        <v>196137940.81999999</v>
      </c>
      <c r="P493" s="554">
        <v>27460696.920000002</v>
      </c>
      <c r="Q493" s="554">
        <v>506401995.57999998</v>
      </c>
      <c r="R493" s="554">
        <v>21343541.629999999</v>
      </c>
      <c r="S493" s="554">
        <v>53958090.359999999</v>
      </c>
      <c r="T493" s="554">
        <v>212654500.88</v>
      </c>
      <c r="U493" s="554">
        <v>177147872.03</v>
      </c>
      <c r="V493" s="554">
        <v>27520761.190000001</v>
      </c>
      <c r="W493" s="554">
        <v>162300039.25999999</v>
      </c>
      <c r="X493" s="554">
        <v>78626763</v>
      </c>
      <c r="Y493" s="554">
        <v>48974571.049999997</v>
      </c>
      <c r="Z493" s="554">
        <v>302410255.29000002</v>
      </c>
      <c r="AA493" s="554">
        <v>24110558.210000001</v>
      </c>
      <c r="AB493" s="554">
        <v>23847103.460000001</v>
      </c>
      <c r="AC493" s="554">
        <v>40284931.68</v>
      </c>
      <c r="AD493" s="554">
        <v>5328152.6399999997</v>
      </c>
      <c r="AE493" s="554">
        <v>63032505.100000001</v>
      </c>
      <c r="AF493" s="554">
        <v>51471045.380000003</v>
      </c>
      <c r="AG493" s="554">
        <v>11060790.720000001</v>
      </c>
      <c r="AH493" s="554">
        <v>98334464.200000003</v>
      </c>
      <c r="AI493" s="554">
        <v>137439425.53999999</v>
      </c>
      <c r="AJ493" s="554">
        <v>23332816.030000001</v>
      </c>
      <c r="AK493" s="554">
        <v>43863079.82</v>
      </c>
      <c r="AL493" s="554">
        <v>26247766.030000001</v>
      </c>
      <c r="AM493" s="554">
        <v>36867372.329999998</v>
      </c>
      <c r="AN493" s="554">
        <v>26455154.579999998</v>
      </c>
      <c r="AO493" s="554">
        <v>10762774.58</v>
      </c>
      <c r="AP493" s="554">
        <v>24047231.039999999</v>
      </c>
      <c r="AQ493" s="554">
        <v>29912304.829999998</v>
      </c>
      <c r="AR493" s="554">
        <v>30888565.920000002</v>
      </c>
      <c r="AS493" s="554">
        <v>18785405.629999999</v>
      </c>
      <c r="AT493" s="554">
        <v>34446453.009999998</v>
      </c>
      <c r="AU493" s="554">
        <v>97182255.980000004</v>
      </c>
      <c r="AV493" s="554">
        <v>15760822.689999999</v>
      </c>
      <c r="AW493" s="554">
        <v>13183339.51</v>
      </c>
      <c r="AX493" s="554">
        <v>24059611.93</v>
      </c>
      <c r="AY493" s="554">
        <v>18350313.039999999</v>
      </c>
      <c r="AZ493" s="554">
        <v>10420033.48</v>
      </c>
      <c r="BA493" s="554">
        <v>14565082</v>
      </c>
      <c r="BB493" s="554">
        <v>362872628.19999999</v>
      </c>
      <c r="BC493" s="554">
        <v>23489312.780000001</v>
      </c>
      <c r="BD493" s="554">
        <v>58627457.810000002</v>
      </c>
      <c r="BE493" s="554">
        <v>34631922.07</v>
      </c>
      <c r="BF493" s="554">
        <v>25659342.27</v>
      </c>
      <c r="BG493" s="554">
        <v>36578915.409999996</v>
      </c>
      <c r="BH493" s="554">
        <v>67578426.629999995</v>
      </c>
      <c r="BI493" s="554">
        <v>25786660.98</v>
      </c>
      <c r="BJ493" s="554">
        <v>7687663.5599999996</v>
      </c>
      <c r="BK493" s="554">
        <v>2841251.95</v>
      </c>
      <c r="BL493" s="554">
        <v>33521708.030000001</v>
      </c>
      <c r="BM493" s="554">
        <v>350070034.54000002</v>
      </c>
      <c r="BN493" s="554">
        <v>76574866.489999995</v>
      </c>
      <c r="BO493" s="554">
        <v>25710459.399999999</v>
      </c>
      <c r="BP493" s="554">
        <v>8897756.8900000006</v>
      </c>
      <c r="BQ493" s="554">
        <v>25961677.359999999</v>
      </c>
      <c r="BR493" s="554">
        <v>8160313.9199999999</v>
      </c>
      <c r="BS493" s="554">
        <v>9428732.6199999992</v>
      </c>
      <c r="BT493" s="554">
        <v>442538296.25</v>
      </c>
      <c r="BU493" s="554">
        <v>25306352.050000001</v>
      </c>
      <c r="BV493" s="554">
        <v>65524836.369999997</v>
      </c>
      <c r="BW493" s="554">
        <v>40486460.799999997</v>
      </c>
      <c r="BX493" s="554">
        <v>45306878.869999997</v>
      </c>
      <c r="BY493" s="554">
        <v>28606088.640000001</v>
      </c>
      <c r="BZ493" s="554">
        <v>36159426.030000001</v>
      </c>
      <c r="CA493" s="554">
        <v>36544741.640000001</v>
      </c>
      <c r="CB493" s="554">
        <v>23980864.27</v>
      </c>
      <c r="CC493" s="555">
        <f t="shared" si="75"/>
        <v>6998929590.4399986</v>
      </c>
    </row>
    <row r="494" spans="1:81" s="547" customFormat="1">
      <c r="A494" s="609"/>
      <c r="B494" s="608"/>
      <c r="C494" s="610"/>
      <c r="D494" s="610"/>
      <c r="E494" s="610"/>
      <c r="F494" s="611" t="s">
        <v>6436</v>
      </c>
      <c r="G494" s="612" t="s">
        <v>6912</v>
      </c>
      <c r="H494" s="554">
        <v>80894024.75</v>
      </c>
      <c r="I494" s="554">
        <v>58176524.049999997</v>
      </c>
      <c r="J494" s="554">
        <v>62629034.299999997</v>
      </c>
      <c r="K494" s="554">
        <v>8074757.7999999998</v>
      </c>
      <c r="L494" s="554">
        <v>26285138.120000001</v>
      </c>
      <c r="M494" s="554">
        <v>162541.25</v>
      </c>
      <c r="N494" s="554">
        <v>271854606.89999998</v>
      </c>
      <c r="O494" s="554">
        <v>48296599.32</v>
      </c>
      <c r="P494" s="554">
        <v>9968888.8300000001</v>
      </c>
      <c r="Q494" s="554">
        <v>76201053.879999995</v>
      </c>
      <c r="R494" s="554">
        <v>8947362.3399999999</v>
      </c>
      <c r="S494" s="554">
        <v>18505690.579999998</v>
      </c>
      <c r="T494" s="554">
        <v>54343124.079999998</v>
      </c>
      <c r="U494" s="554">
        <v>63169261.380000003</v>
      </c>
      <c r="V494" s="554">
        <v>1038236.6</v>
      </c>
      <c r="W494" s="554">
        <v>22658643.100000001</v>
      </c>
      <c r="X494" s="554">
        <v>16422592.65</v>
      </c>
      <c r="Y494" s="554">
        <v>6910525.54</v>
      </c>
      <c r="Z494" s="554">
        <v>663968325.59000003</v>
      </c>
      <c r="AA494" s="554">
        <v>9045008.7200000007</v>
      </c>
      <c r="AB494" s="554">
        <v>14836663.65</v>
      </c>
      <c r="AC494" s="554">
        <v>21295762.210000001</v>
      </c>
      <c r="AD494" s="554">
        <v>13606710.16</v>
      </c>
      <c r="AE494" s="554">
        <v>10822110.460000001</v>
      </c>
      <c r="AF494" s="554">
        <v>0</v>
      </c>
      <c r="AG494" s="554">
        <v>1858269.91</v>
      </c>
      <c r="AH494" s="554">
        <v>21928740.800000001</v>
      </c>
      <c r="AI494" s="554">
        <v>37182816.159999996</v>
      </c>
      <c r="AJ494" s="554">
        <v>12057632.74</v>
      </c>
      <c r="AK494" s="554">
        <v>63108.34</v>
      </c>
      <c r="AL494" s="554">
        <v>1425368.24</v>
      </c>
      <c r="AM494" s="554">
        <v>362840</v>
      </c>
      <c r="AN494" s="554">
        <v>1868079.75</v>
      </c>
      <c r="AO494" s="554">
        <v>550986.06000000006</v>
      </c>
      <c r="AP494" s="554">
        <v>1178720.1200000001</v>
      </c>
      <c r="AQ494" s="554">
        <v>3769336.27</v>
      </c>
      <c r="AR494" s="554">
        <v>3225138.72</v>
      </c>
      <c r="AS494" s="554">
        <v>1711802.6</v>
      </c>
      <c r="AT494" s="554">
        <v>1085447.48</v>
      </c>
      <c r="AU494" s="554">
        <v>40031582.420000002</v>
      </c>
      <c r="AV494" s="554">
        <v>4041269.99</v>
      </c>
      <c r="AW494" s="554">
        <v>8916363.2599999998</v>
      </c>
      <c r="AX494" s="554">
        <v>4084139.63</v>
      </c>
      <c r="AY494" s="554">
        <v>2232550.5099999998</v>
      </c>
      <c r="AZ494" s="554">
        <v>373301.08</v>
      </c>
      <c r="BA494" s="554">
        <v>1337921.01</v>
      </c>
      <c r="BB494" s="554">
        <v>120748334.19</v>
      </c>
      <c r="BC494" s="554">
        <v>8684092.9199999999</v>
      </c>
      <c r="BD494" s="554">
        <v>4090453.05</v>
      </c>
      <c r="BE494" s="554">
        <v>1674429.73</v>
      </c>
      <c r="BF494" s="554">
        <v>18904402.670000002</v>
      </c>
      <c r="BG494" s="554">
        <v>4739480.0599999996</v>
      </c>
      <c r="BH494" s="554">
        <v>13287165.870100001</v>
      </c>
      <c r="BI494" s="554">
        <v>6566983.1500000004</v>
      </c>
      <c r="BJ494" s="554">
        <v>12045798.65</v>
      </c>
      <c r="BK494" s="554">
        <v>1083953.18</v>
      </c>
      <c r="BL494" s="554">
        <v>672812.84</v>
      </c>
      <c r="BM494" s="554">
        <v>96717069.599999994</v>
      </c>
      <c r="BN494" s="554">
        <v>74097508.840000004</v>
      </c>
      <c r="BO494" s="554">
        <v>2455033.13</v>
      </c>
      <c r="BP494" s="554">
        <v>1110404.94</v>
      </c>
      <c r="BQ494" s="554">
        <v>407661</v>
      </c>
      <c r="BR494" s="554">
        <v>892423.81</v>
      </c>
      <c r="BS494" s="554">
        <v>1139161.58</v>
      </c>
      <c r="BT494" s="554">
        <v>24919611.239999998</v>
      </c>
      <c r="BU494" s="554">
        <v>7693716.4699999997</v>
      </c>
      <c r="BV494" s="554">
        <v>10238113.43</v>
      </c>
      <c r="BW494" s="554">
        <v>3824041.33</v>
      </c>
      <c r="BX494" s="554">
        <v>13435013.57</v>
      </c>
      <c r="BY494" s="554">
        <v>85402750.370000005</v>
      </c>
      <c r="BZ494" s="554">
        <v>6455028.8300000001</v>
      </c>
      <c r="CA494" s="554">
        <v>4933433.18</v>
      </c>
      <c r="CB494" s="554">
        <v>2663939.73</v>
      </c>
      <c r="CC494" s="555">
        <f t="shared" si="75"/>
        <v>2246281418.7101002</v>
      </c>
    </row>
    <row r="495" spans="1:81" s="547" customFormat="1">
      <c r="A495" s="609"/>
      <c r="B495" s="608"/>
      <c r="C495" s="610"/>
      <c r="D495" s="610"/>
      <c r="E495" s="610"/>
      <c r="F495" s="611" t="s">
        <v>6438</v>
      </c>
      <c r="G495" s="612" t="s">
        <v>6913</v>
      </c>
      <c r="H495" s="554">
        <v>486062.64</v>
      </c>
      <c r="I495" s="554">
        <v>0</v>
      </c>
      <c r="J495" s="554">
        <v>548576</v>
      </c>
      <c r="K495" s="554">
        <v>2646161</v>
      </c>
      <c r="L495" s="554">
        <v>93553.64</v>
      </c>
      <c r="M495" s="554">
        <v>28956037.879999999</v>
      </c>
      <c r="N495" s="554">
        <v>112847956.97</v>
      </c>
      <c r="O495" s="554">
        <v>0</v>
      </c>
      <c r="P495" s="554">
        <v>212950</v>
      </c>
      <c r="Q495" s="554">
        <v>294669.5</v>
      </c>
      <c r="R495" s="554">
        <v>0</v>
      </c>
      <c r="S495" s="554">
        <v>6838948.04</v>
      </c>
      <c r="T495" s="554">
        <v>13207265.539999999</v>
      </c>
      <c r="U495" s="554">
        <v>7290309.4299999997</v>
      </c>
      <c r="V495" s="554">
        <v>2250000</v>
      </c>
      <c r="W495" s="554">
        <v>158317.79</v>
      </c>
      <c r="X495" s="554">
        <v>144181</v>
      </c>
      <c r="Y495" s="554">
        <v>614532.12</v>
      </c>
      <c r="Z495" s="554">
        <v>24414900.02</v>
      </c>
      <c r="AA495" s="554">
        <v>2046327.82</v>
      </c>
      <c r="AB495" s="554">
        <v>1772125.87</v>
      </c>
      <c r="AC495" s="554">
        <v>1710684.65</v>
      </c>
      <c r="AD495" s="554">
        <v>2128854.7599999998</v>
      </c>
      <c r="AE495" s="554">
        <v>253877.63</v>
      </c>
      <c r="AF495" s="554">
        <v>245512.44</v>
      </c>
      <c r="AG495" s="554">
        <v>100000</v>
      </c>
      <c r="AH495" s="554">
        <v>0</v>
      </c>
      <c r="AI495" s="554">
        <v>93474980.890000001</v>
      </c>
      <c r="AJ495" s="554">
        <v>0</v>
      </c>
      <c r="AK495" s="554">
        <v>270184</v>
      </c>
      <c r="AL495" s="554">
        <v>545044.42000000004</v>
      </c>
      <c r="AM495" s="554">
        <v>20000</v>
      </c>
      <c r="AN495" s="554">
        <v>925657.99</v>
      </c>
      <c r="AO495" s="554">
        <v>2268000</v>
      </c>
      <c r="AP495" s="554">
        <v>533649.30000000005</v>
      </c>
      <c r="AQ495" s="554">
        <v>3035775.05</v>
      </c>
      <c r="AR495" s="554">
        <v>161200</v>
      </c>
      <c r="AS495" s="554">
        <v>574650</v>
      </c>
      <c r="AT495" s="554">
        <v>374904.03</v>
      </c>
      <c r="AU495" s="554">
        <v>10096027.460000001</v>
      </c>
      <c r="AV495" s="554">
        <v>294880.02</v>
      </c>
      <c r="AW495" s="554">
        <v>0</v>
      </c>
      <c r="AX495" s="554">
        <v>74183.89</v>
      </c>
      <c r="AY495" s="554">
        <v>1440043.93</v>
      </c>
      <c r="AZ495" s="554">
        <v>11662.6</v>
      </c>
      <c r="BA495" s="554">
        <v>83820</v>
      </c>
      <c r="BB495" s="554">
        <v>82821746.730000004</v>
      </c>
      <c r="BC495" s="554">
        <v>235094.16</v>
      </c>
      <c r="BD495" s="554">
        <v>81000</v>
      </c>
      <c r="BE495" s="554">
        <v>0</v>
      </c>
      <c r="BF495" s="554">
        <v>529689.14</v>
      </c>
      <c r="BG495" s="554">
        <v>523289.14</v>
      </c>
      <c r="BH495" s="554">
        <v>1851647.93</v>
      </c>
      <c r="BI495" s="554">
        <v>220559.99</v>
      </c>
      <c r="BJ495" s="554">
        <v>539337.49</v>
      </c>
      <c r="BK495" s="554">
        <v>289930</v>
      </c>
      <c r="BL495" s="554">
        <v>510636.02</v>
      </c>
      <c r="BM495" s="554">
        <v>14996782.65</v>
      </c>
      <c r="BN495" s="554">
        <v>15504099.109999999</v>
      </c>
      <c r="BO495" s="554">
        <v>1932410</v>
      </c>
      <c r="BP495" s="554">
        <v>436198.04</v>
      </c>
      <c r="BQ495" s="554">
        <v>270000</v>
      </c>
      <c r="BR495" s="554">
        <v>2650095</v>
      </c>
      <c r="BS495" s="554">
        <v>0</v>
      </c>
      <c r="BT495" s="554">
        <v>4168863.65</v>
      </c>
      <c r="BU495" s="554">
        <v>483721.4</v>
      </c>
      <c r="BV495" s="554">
        <v>1105298.58</v>
      </c>
      <c r="BW495" s="554">
        <v>1380209.04</v>
      </c>
      <c r="BX495" s="554">
        <v>2695840.44</v>
      </c>
      <c r="BY495" s="554">
        <v>22343022.32</v>
      </c>
      <c r="BZ495" s="554">
        <v>2275853.52</v>
      </c>
      <c r="CA495" s="554">
        <v>475543</v>
      </c>
      <c r="CB495" s="554">
        <v>11512513.890000001</v>
      </c>
      <c r="CC495" s="555">
        <f t="shared" si="75"/>
        <v>493279849.55999994</v>
      </c>
    </row>
    <row r="496" spans="1:81" s="547" customFormat="1">
      <c r="A496" s="609"/>
      <c r="B496" s="608"/>
      <c r="C496" s="610"/>
      <c r="D496" s="610"/>
      <c r="E496" s="610"/>
      <c r="F496" s="611" t="s">
        <v>6914</v>
      </c>
      <c r="G496" s="612" t="s">
        <v>6915</v>
      </c>
      <c r="H496" s="554">
        <v>0</v>
      </c>
      <c r="I496" s="554">
        <v>0</v>
      </c>
      <c r="J496" s="554">
        <v>0</v>
      </c>
      <c r="K496" s="554">
        <v>0</v>
      </c>
      <c r="L496" s="554">
        <v>0</v>
      </c>
      <c r="M496" s="554">
        <v>0</v>
      </c>
      <c r="N496" s="554">
        <v>0</v>
      </c>
      <c r="O496" s="554">
        <v>0</v>
      </c>
      <c r="P496" s="554">
        <v>0</v>
      </c>
      <c r="Q496" s="554">
        <v>0</v>
      </c>
      <c r="R496" s="554">
        <v>0</v>
      </c>
      <c r="S496" s="554">
        <v>0</v>
      </c>
      <c r="T496" s="554">
        <v>0</v>
      </c>
      <c r="U496" s="554">
        <v>0</v>
      </c>
      <c r="V496" s="554">
        <v>0</v>
      </c>
      <c r="W496" s="554">
        <v>0</v>
      </c>
      <c r="X496" s="554">
        <v>0</v>
      </c>
      <c r="Y496" s="554">
        <v>0</v>
      </c>
      <c r="Z496" s="554">
        <v>0</v>
      </c>
      <c r="AA496" s="554">
        <v>0</v>
      </c>
      <c r="AB496" s="554">
        <v>0</v>
      </c>
      <c r="AC496" s="554">
        <v>0</v>
      </c>
      <c r="AD496" s="554">
        <v>0</v>
      </c>
      <c r="AE496" s="554">
        <v>0</v>
      </c>
      <c r="AF496" s="554">
        <v>0</v>
      </c>
      <c r="AG496" s="554">
        <v>0</v>
      </c>
      <c r="AH496" s="554">
        <v>0</v>
      </c>
      <c r="AI496" s="554">
        <v>0</v>
      </c>
      <c r="AJ496" s="554">
        <v>0</v>
      </c>
      <c r="AK496" s="554">
        <v>0</v>
      </c>
      <c r="AL496" s="554">
        <v>0</v>
      </c>
      <c r="AM496" s="554">
        <v>0</v>
      </c>
      <c r="AN496" s="554">
        <v>0</v>
      </c>
      <c r="AO496" s="554">
        <v>0</v>
      </c>
      <c r="AP496" s="554">
        <v>0</v>
      </c>
      <c r="AQ496" s="554">
        <v>0</v>
      </c>
      <c r="AR496" s="554">
        <v>0</v>
      </c>
      <c r="AS496" s="554">
        <v>0</v>
      </c>
      <c r="AT496" s="554">
        <v>0</v>
      </c>
      <c r="AU496" s="554">
        <v>19400</v>
      </c>
      <c r="AV496" s="554">
        <v>0</v>
      </c>
      <c r="AW496" s="554">
        <v>0</v>
      </c>
      <c r="AX496" s="554">
        <v>0</v>
      </c>
      <c r="AY496" s="554">
        <v>0</v>
      </c>
      <c r="AZ496" s="554">
        <v>0</v>
      </c>
      <c r="BA496" s="554">
        <v>0</v>
      </c>
      <c r="BB496" s="554">
        <v>0</v>
      </c>
      <c r="BC496" s="554">
        <v>0</v>
      </c>
      <c r="BD496" s="554">
        <v>0</v>
      </c>
      <c r="BE496" s="554">
        <v>0</v>
      </c>
      <c r="BF496" s="554">
        <v>0</v>
      </c>
      <c r="BG496" s="554">
        <v>0</v>
      </c>
      <c r="BH496" s="554">
        <v>0</v>
      </c>
      <c r="BI496" s="554">
        <v>0</v>
      </c>
      <c r="BJ496" s="554">
        <v>0</v>
      </c>
      <c r="BK496" s="554">
        <v>0</v>
      </c>
      <c r="BL496" s="554">
        <v>0</v>
      </c>
      <c r="BM496" s="554">
        <v>0</v>
      </c>
      <c r="BN496" s="554">
        <v>0</v>
      </c>
      <c r="BO496" s="554">
        <v>0</v>
      </c>
      <c r="BP496" s="554">
        <v>0</v>
      </c>
      <c r="BQ496" s="554">
        <v>0</v>
      </c>
      <c r="BR496" s="554">
        <v>0</v>
      </c>
      <c r="BS496" s="554">
        <v>0</v>
      </c>
      <c r="BT496" s="554">
        <v>0</v>
      </c>
      <c r="BU496" s="554">
        <v>0</v>
      </c>
      <c r="BV496" s="554">
        <v>0</v>
      </c>
      <c r="BW496" s="554">
        <v>0</v>
      </c>
      <c r="BX496" s="554">
        <v>0</v>
      </c>
      <c r="BY496" s="554">
        <v>0</v>
      </c>
      <c r="BZ496" s="554">
        <v>0</v>
      </c>
      <c r="CA496" s="554">
        <v>0</v>
      </c>
      <c r="CB496" s="554">
        <v>0</v>
      </c>
      <c r="CC496" s="555">
        <f t="shared" si="75"/>
        <v>19400</v>
      </c>
    </row>
    <row r="497" spans="1:81" s="547" customFormat="1">
      <c r="A497" s="609"/>
      <c r="B497" s="608"/>
      <c r="C497" s="610"/>
      <c r="D497" s="610"/>
      <c r="E497" s="610"/>
      <c r="F497" s="611" t="s">
        <v>6916</v>
      </c>
      <c r="G497" s="612" t="s">
        <v>6917</v>
      </c>
      <c r="H497" s="593">
        <v>0</v>
      </c>
      <c r="I497" s="593">
        <v>0</v>
      </c>
      <c r="J497" s="593">
        <v>0</v>
      </c>
      <c r="K497" s="593">
        <v>0</v>
      </c>
      <c r="L497" s="593">
        <v>0</v>
      </c>
      <c r="M497" s="593">
        <v>0</v>
      </c>
      <c r="N497" s="593">
        <v>0</v>
      </c>
      <c r="O497" s="593">
        <v>0</v>
      </c>
      <c r="P497" s="593">
        <v>0</v>
      </c>
      <c r="Q497" s="593">
        <v>0</v>
      </c>
      <c r="R497" s="593">
        <v>0</v>
      </c>
      <c r="S497" s="593">
        <v>0</v>
      </c>
      <c r="T497" s="593">
        <v>0</v>
      </c>
      <c r="U497" s="593">
        <v>0</v>
      </c>
      <c r="V497" s="593">
        <v>0</v>
      </c>
      <c r="W497" s="593">
        <v>0</v>
      </c>
      <c r="X497" s="593">
        <v>0</v>
      </c>
      <c r="Y497" s="593">
        <v>0</v>
      </c>
      <c r="Z497" s="593">
        <v>0</v>
      </c>
      <c r="AA497" s="593">
        <v>0</v>
      </c>
      <c r="AB497" s="593">
        <v>0</v>
      </c>
      <c r="AC497" s="593">
        <v>0</v>
      </c>
      <c r="AD497" s="593">
        <v>0</v>
      </c>
      <c r="AE497" s="593">
        <v>0</v>
      </c>
      <c r="AF497" s="593">
        <v>0</v>
      </c>
      <c r="AG497" s="593">
        <v>0</v>
      </c>
      <c r="AH497" s="593">
        <v>0</v>
      </c>
      <c r="AI497" s="593">
        <v>0</v>
      </c>
      <c r="AJ497" s="593">
        <v>0</v>
      </c>
      <c r="AK497" s="593">
        <v>0</v>
      </c>
      <c r="AL497" s="593">
        <v>0</v>
      </c>
      <c r="AM497" s="593">
        <v>0</v>
      </c>
      <c r="AN497" s="593">
        <v>0</v>
      </c>
      <c r="AO497" s="593">
        <v>0</v>
      </c>
      <c r="AP497" s="593">
        <v>0</v>
      </c>
      <c r="AQ497" s="593">
        <v>0</v>
      </c>
      <c r="AR497" s="593">
        <v>0</v>
      </c>
      <c r="AS497" s="593">
        <v>0</v>
      </c>
      <c r="AT497" s="593">
        <v>0</v>
      </c>
      <c r="AU497" s="593">
        <v>0</v>
      </c>
      <c r="AV497" s="593">
        <v>0</v>
      </c>
      <c r="AW497" s="593">
        <v>0</v>
      </c>
      <c r="AX497" s="593">
        <v>0</v>
      </c>
      <c r="AY497" s="593">
        <v>0</v>
      </c>
      <c r="AZ497" s="593">
        <v>0</v>
      </c>
      <c r="BA497" s="593">
        <v>0</v>
      </c>
      <c r="BB497" s="593">
        <v>0</v>
      </c>
      <c r="BC497" s="593">
        <v>0</v>
      </c>
      <c r="BD497" s="593">
        <v>0</v>
      </c>
      <c r="BE497" s="593">
        <v>0</v>
      </c>
      <c r="BF497" s="593">
        <v>0</v>
      </c>
      <c r="BG497" s="593">
        <v>0</v>
      </c>
      <c r="BH497" s="593">
        <v>0</v>
      </c>
      <c r="BI497" s="593">
        <v>0</v>
      </c>
      <c r="BJ497" s="593">
        <v>0</v>
      </c>
      <c r="BK497" s="593">
        <v>0</v>
      </c>
      <c r="BL497" s="593">
        <v>0</v>
      </c>
      <c r="BM497" s="593">
        <v>0</v>
      </c>
      <c r="BN497" s="593">
        <v>0</v>
      </c>
      <c r="BO497" s="593">
        <v>0</v>
      </c>
      <c r="BP497" s="593">
        <v>0</v>
      </c>
      <c r="BQ497" s="593">
        <v>0</v>
      </c>
      <c r="BR497" s="593">
        <v>0</v>
      </c>
      <c r="BS497" s="593">
        <v>0</v>
      </c>
      <c r="BT497" s="593">
        <v>0</v>
      </c>
      <c r="BU497" s="593">
        <v>0</v>
      </c>
      <c r="BV497" s="593">
        <v>0</v>
      </c>
      <c r="BW497" s="593">
        <v>0</v>
      </c>
      <c r="BX497" s="593">
        <v>0</v>
      </c>
      <c r="BY497" s="593">
        <v>0</v>
      </c>
      <c r="BZ497" s="593">
        <v>0</v>
      </c>
      <c r="CA497" s="593">
        <v>0</v>
      </c>
      <c r="CB497" s="593">
        <v>0</v>
      </c>
      <c r="CC497" s="555">
        <f t="shared" si="75"/>
        <v>0</v>
      </c>
    </row>
    <row r="498" spans="1:81" s="547" customFormat="1">
      <c r="A498" s="609"/>
      <c r="B498" s="608"/>
      <c r="C498" s="610"/>
      <c r="D498" s="610"/>
      <c r="E498" s="610"/>
      <c r="F498" s="611" t="s">
        <v>6918</v>
      </c>
      <c r="G498" s="612" t="s">
        <v>6919</v>
      </c>
      <c r="H498" s="554">
        <v>314450</v>
      </c>
      <c r="I498" s="554">
        <v>0</v>
      </c>
      <c r="J498" s="554">
        <v>7500</v>
      </c>
      <c r="K498" s="554">
        <v>97000</v>
      </c>
      <c r="L498" s="554">
        <v>60000</v>
      </c>
      <c r="M498" s="554">
        <v>256000</v>
      </c>
      <c r="N498" s="554">
        <v>111843</v>
      </c>
      <c r="O498" s="554">
        <v>0</v>
      </c>
      <c r="P498" s="554">
        <v>0</v>
      </c>
      <c r="Q498" s="554">
        <v>274000</v>
      </c>
      <c r="R498" s="554">
        <v>50000</v>
      </c>
      <c r="S498" s="554">
        <v>0</v>
      </c>
      <c r="T498" s="554">
        <v>326054.46000000002</v>
      </c>
      <c r="U498" s="554">
        <v>4200</v>
      </c>
      <c r="V498" s="554">
        <v>0</v>
      </c>
      <c r="W498" s="554">
        <v>3500</v>
      </c>
      <c r="X498" s="554">
        <v>0</v>
      </c>
      <c r="Y498" s="554">
        <v>22000</v>
      </c>
      <c r="Z498" s="554">
        <v>162000</v>
      </c>
      <c r="AA498" s="554">
        <v>43820</v>
      </c>
      <c r="AB498" s="554">
        <v>0</v>
      </c>
      <c r="AC498" s="554">
        <v>2247181</v>
      </c>
      <c r="AD498" s="554">
        <v>57950</v>
      </c>
      <c r="AE498" s="554">
        <v>5000</v>
      </c>
      <c r="AF498" s="554">
        <v>21700</v>
      </c>
      <c r="AG498" s="554">
        <v>367133.43</v>
      </c>
      <c r="AH498" s="554">
        <v>5700</v>
      </c>
      <c r="AI498" s="554">
        <v>222900</v>
      </c>
      <c r="AJ498" s="554">
        <v>51700</v>
      </c>
      <c r="AK498" s="554">
        <v>0</v>
      </c>
      <c r="AL498" s="554">
        <v>0</v>
      </c>
      <c r="AM498" s="554">
        <v>7240</v>
      </c>
      <c r="AN498" s="554">
        <v>14850</v>
      </c>
      <c r="AO498" s="554">
        <v>14850</v>
      </c>
      <c r="AP498" s="554">
        <v>4420</v>
      </c>
      <c r="AQ498" s="554">
        <v>0</v>
      </c>
      <c r="AR498" s="554">
        <v>0</v>
      </c>
      <c r="AS498" s="554">
        <v>0</v>
      </c>
      <c r="AT498" s="554">
        <v>0</v>
      </c>
      <c r="AU498" s="554">
        <v>6100</v>
      </c>
      <c r="AV498" s="554">
        <v>2000</v>
      </c>
      <c r="AW498" s="554">
        <v>63852</v>
      </c>
      <c r="AX498" s="554">
        <v>0</v>
      </c>
      <c r="AY498" s="554">
        <v>97880</v>
      </c>
      <c r="AZ498" s="554">
        <v>42360</v>
      </c>
      <c r="BA498" s="554">
        <v>28000</v>
      </c>
      <c r="BB498" s="554">
        <v>1360580</v>
      </c>
      <c r="BC498" s="554">
        <v>61600</v>
      </c>
      <c r="BD498" s="554">
        <v>0</v>
      </c>
      <c r="BE498" s="554">
        <v>0</v>
      </c>
      <c r="BF498" s="554">
        <v>50000</v>
      </c>
      <c r="BG498" s="554">
        <v>98000</v>
      </c>
      <c r="BH498" s="554">
        <v>0</v>
      </c>
      <c r="BI498" s="554">
        <v>0</v>
      </c>
      <c r="BJ498" s="554">
        <v>0</v>
      </c>
      <c r="BK498" s="554">
        <v>0</v>
      </c>
      <c r="BL498" s="554">
        <v>0</v>
      </c>
      <c r="BM498" s="554">
        <v>1313300</v>
      </c>
      <c r="BN498" s="554">
        <v>372000</v>
      </c>
      <c r="BO498" s="554">
        <v>0</v>
      </c>
      <c r="BP498" s="554">
        <v>0</v>
      </c>
      <c r="BQ498" s="554">
        <v>135000</v>
      </c>
      <c r="BR498" s="554">
        <v>93670</v>
      </c>
      <c r="BS498" s="554">
        <v>22000</v>
      </c>
      <c r="BT498" s="554">
        <v>549040</v>
      </c>
      <c r="BU498" s="554">
        <v>103300</v>
      </c>
      <c r="BV498" s="554">
        <v>87280</v>
      </c>
      <c r="BW498" s="554">
        <v>85508</v>
      </c>
      <c r="BX498" s="554">
        <v>106175</v>
      </c>
      <c r="BY498" s="554">
        <v>90000</v>
      </c>
      <c r="BZ498" s="554">
        <v>57000</v>
      </c>
      <c r="CA498" s="554">
        <v>51000</v>
      </c>
      <c r="CB498" s="554">
        <v>21500</v>
      </c>
      <c r="CC498" s="555">
        <f t="shared" si="75"/>
        <v>9650136.8900000006</v>
      </c>
    </row>
    <row r="499" spans="1:81" s="547" customFormat="1">
      <c r="A499" s="609"/>
      <c r="B499" s="608"/>
      <c r="C499" s="610"/>
      <c r="D499" s="610"/>
      <c r="E499" s="610"/>
      <c r="F499" s="611" t="s">
        <v>6920</v>
      </c>
      <c r="G499" s="612" t="s">
        <v>6921</v>
      </c>
      <c r="H499" s="554">
        <v>0</v>
      </c>
      <c r="I499" s="554">
        <v>0</v>
      </c>
      <c r="J499" s="554">
        <v>0</v>
      </c>
      <c r="K499" s="554">
        <v>0</v>
      </c>
      <c r="L499" s="554">
        <v>0</v>
      </c>
      <c r="M499" s="554">
        <v>0</v>
      </c>
      <c r="N499" s="554">
        <v>127850</v>
      </c>
      <c r="O499" s="554">
        <v>0</v>
      </c>
      <c r="P499" s="554">
        <v>0</v>
      </c>
      <c r="Q499" s="554">
        <v>0</v>
      </c>
      <c r="R499" s="554">
        <v>0</v>
      </c>
      <c r="S499" s="554">
        <v>0</v>
      </c>
      <c r="T499" s="554">
        <v>0</v>
      </c>
      <c r="U499" s="554">
        <v>0</v>
      </c>
      <c r="V499" s="554">
        <v>0</v>
      </c>
      <c r="W499" s="554">
        <v>0</v>
      </c>
      <c r="X499" s="554">
        <v>0</v>
      </c>
      <c r="Y499" s="554">
        <v>0</v>
      </c>
      <c r="Z499" s="554">
        <v>0</v>
      </c>
      <c r="AA499" s="554">
        <v>0</v>
      </c>
      <c r="AB499" s="554">
        <v>0</v>
      </c>
      <c r="AC499" s="554">
        <v>0</v>
      </c>
      <c r="AD499" s="554">
        <v>0</v>
      </c>
      <c r="AE499" s="554">
        <v>0</v>
      </c>
      <c r="AF499" s="554">
        <v>0</v>
      </c>
      <c r="AG499" s="554">
        <v>0</v>
      </c>
      <c r="AH499" s="554">
        <v>0</v>
      </c>
      <c r="AI499" s="554">
        <v>0</v>
      </c>
      <c r="AJ499" s="554">
        <v>0</v>
      </c>
      <c r="AK499" s="554">
        <v>0</v>
      </c>
      <c r="AL499" s="554">
        <v>0</v>
      </c>
      <c r="AM499" s="554">
        <v>0</v>
      </c>
      <c r="AN499" s="554">
        <v>0</v>
      </c>
      <c r="AO499" s="554">
        <v>0</v>
      </c>
      <c r="AP499" s="554">
        <v>0</v>
      </c>
      <c r="AQ499" s="554">
        <v>0</v>
      </c>
      <c r="AR499" s="554">
        <v>0</v>
      </c>
      <c r="AS499" s="554">
        <v>0</v>
      </c>
      <c r="AT499" s="554">
        <v>0</v>
      </c>
      <c r="AU499" s="554">
        <v>0</v>
      </c>
      <c r="AV499" s="554">
        <v>0</v>
      </c>
      <c r="AW499" s="554">
        <v>0</v>
      </c>
      <c r="AX499" s="554">
        <v>0</v>
      </c>
      <c r="AY499" s="554">
        <v>0</v>
      </c>
      <c r="AZ499" s="554">
        <v>0</v>
      </c>
      <c r="BA499" s="554">
        <v>0</v>
      </c>
      <c r="BB499" s="554">
        <v>0</v>
      </c>
      <c r="BC499" s="554">
        <v>0</v>
      </c>
      <c r="BD499" s="554">
        <v>0</v>
      </c>
      <c r="BE499" s="554">
        <v>0</v>
      </c>
      <c r="BF499" s="554">
        <v>0</v>
      </c>
      <c r="BG499" s="554">
        <v>0</v>
      </c>
      <c r="BH499" s="554">
        <v>0</v>
      </c>
      <c r="BI499" s="554">
        <v>0</v>
      </c>
      <c r="BJ499" s="554">
        <v>0</v>
      </c>
      <c r="BK499" s="554">
        <v>0</v>
      </c>
      <c r="BL499" s="554">
        <v>0</v>
      </c>
      <c r="BM499" s="554">
        <v>0</v>
      </c>
      <c r="BN499" s="554">
        <v>0</v>
      </c>
      <c r="BO499" s="554">
        <v>0</v>
      </c>
      <c r="BP499" s="554">
        <v>0</v>
      </c>
      <c r="BQ499" s="554">
        <v>0</v>
      </c>
      <c r="BR499" s="554">
        <v>0</v>
      </c>
      <c r="BS499" s="554">
        <v>0</v>
      </c>
      <c r="BT499" s="554">
        <v>0</v>
      </c>
      <c r="BU499" s="554">
        <v>0</v>
      </c>
      <c r="BV499" s="554">
        <v>0</v>
      </c>
      <c r="BW499" s="554">
        <v>0</v>
      </c>
      <c r="BX499" s="554">
        <v>0</v>
      </c>
      <c r="BY499" s="554">
        <v>0</v>
      </c>
      <c r="BZ499" s="554">
        <v>0</v>
      </c>
      <c r="CA499" s="554">
        <v>0</v>
      </c>
      <c r="CB499" s="554">
        <v>0</v>
      </c>
      <c r="CC499" s="555">
        <f t="shared" si="75"/>
        <v>127850</v>
      </c>
    </row>
    <row r="500" spans="1:81" s="547" customFormat="1">
      <c r="A500" s="609"/>
      <c r="B500" s="608"/>
      <c r="C500" s="610"/>
      <c r="D500" s="610"/>
      <c r="E500" s="610"/>
      <c r="F500" s="611" t="s">
        <v>6922</v>
      </c>
      <c r="G500" s="612" t="s">
        <v>6923</v>
      </c>
      <c r="H500" s="554">
        <v>0</v>
      </c>
      <c r="I500" s="554">
        <v>0</v>
      </c>
      <c r="J500" s="554">
        <v>0</v>
      </c>
      <c r="K500" s="554">
        <v>252000</v>
      </c>
      <c r="L500" s="554">
        <v>0</v>
      </c>
      <c r="M500" s="554">
        <v>0</v>
      </c>
      <c r="N500" s="554">
        <v>0</v>
      </c>
      <c r="O500" s="554">
        <v>0</v>
      </c>
      <c r="P500" s="554">
        <v>0</v>
      </c>
      <c r="Q500" s="554">
        <v>0</v>
      </c>
      <c r="R500" s="554">
        <v>0</v>
      </c>
      <c r="S500" s="554">
        <v>0</v>
      </c>
      <c r="T500" s="554">
        <v>0</v>
      </c>
      <c r="U500" s="554">
        <v>0</v>
      </c>
      <c r="V500" s="554">
        <v>0</v>
      </c>
      <c r="W500" s="554">
        <v>0</v>
      </c>
      <c r="X500" s="554">
        <v>0</v>
      </c>
      <c r="Y500" s="554">
        <v>0</v>
      </c>
      <c r="Z500" s="554">
        <v>0</v>
      </c>
      <c r="AA500" s="554">
        <v>0</v>
      </c>
      <c r="AB500" s="554">
        <v>0</v>
      </c>
      <c r="AC500" s="554">
        <v>0</v>
      </c>
      <c r="AD500" s="554">
        <v>122000</v>
      </c>
      <c r="AE500" s="554">
        <v>0</v>
      </c>
      <c r="AF500" s="554">
        <v>0</v>
      </c>
      <c r="AG500" s="554">
        <v>0</v>
      </c>
      <c r="AH500" s="554">
        <v>0</v>
      </c>
      <c r="AI500" s="554">
        <v>0</v>
      </c>
      <c r="AJ500" s="554">
        <v>0</v>
      </c>
      <c r="AK500" s="554">
        <v>14850</v>
      </c>
      <c r="AL500" s="554">
        <v>0</v>
      </c>
      <c r="AM500" s="554">
        <v>0</v>
      </c>
      <c r="AN500" s="554">
        <v>0</v>
      </c>
      <c r="AO500" s="554">
        <v>0</v>
      </c>
      <c r="AP500" s="554">
        <v>0</v>
      </c>
      <c r="AQ500" s="554">
        <v>0</v>
      </c>
      <c r="AR500" s="554">
        <v>0</v>
      </c>
      <c r="AS500" s="554">
        <v>0</v>
      </c>
      <c r="AT500" s="554">
        <v>0</v>
      </c>
      <c r="AU500" s="554">
        <v>0</v>
      </c>
      <c r="AV500" s="554">
        <v>0</v>
      </c>
      <c r="AW500" s="554">
        <v>0</v>
      </c>
      <c r="AX500" s="554">
        <v>0</v>
      </c>
      <c r="AY500" s="554">
        <v>0</v>
      </c>
      <c r="AZ500" s="554">
        <v>0</v>
      </c>
      <c r="BA500" s="554">
        <v>0</v>
      </c>
      <c r="BB500" s="554">
        <v>0</v>
      </c>
      <c r="BC500" s="554">
        <v>0</v>
      </c>
      <c r="BD500" s="554">
        <v>0</v>
      </c>
      <c r="BE500" s="554">
        <v>17000</v>
      </c>
      <c r="BF500" s="554">
        <v>0</v>
      </c>
      <c r="BG500" s="554">
        <v>0</v>
      </c>
      <c r="BH500" s="554">
        <v>0</v>
      </c>
      <c r="BI500" s="554">
        <v>0</v>
      </c>
      <c r="BJ500" s="554">
        <v>0</v>
      </c>
      <c r="BK500" s="554">
        <v>0</v>
      </c>
      <c r="BL500" s="554">
        <v>0</v>
      </c>
      <c r="BM500" s="554">
        <v>0</v>
      </c>
      <c r="BN500" s="554">
        <v>0</v>
      </c>
      <c r="BO500" s="554">
        <v>0</v>
      </c>
      <c r="BP500" s="554">
        <v>0</v>
      </c>
      <c r="BQ500" s="554">
        <v>0</v>
      </c>
      <c r="BR500" s="554">
        <v>0</v>
      </c>
      <c r="BS500" s="554">
        <v>0</v>
      </c>
      <c r="BT500" s="554">
        <v>5000</v>
      </c>
      <c r="BU500" s="554">
        <v>0</v>
      </c>
      <c r="BV500" s="554">
        <v>0</v>
      </c>
      <c r="BW500" s="554">
        <v>0</v>
      </c>
      <c r="BX500" s="554">
        <v>0</v>
      </c>
      <c r="BY500" s="554">
        <v>0</v>
      </c>
      <c r="BZ500" s="554">
        <v>0</v>
      </c>
      <c r="CA500" s="554">
        <v>0</v>
      </c>
      <c r="CB500" s="554">
        <v>0</v>
      </c>
      <c r="CC500" s="555">
        <f t="shared" si="75"/>
        <v>410850</v>
      </c>
    </row>
    <row r="501" spans="1:81" s="547" customFormat="1">
      <c r="A501" s="609"/>
      <c r="B501" s="608"/>
      <c r="C501" s="610"/>
      <c r="D501" s="610"/>
      <c r="E501" s="610"/>
      <c r="F501" s="611" t="s">
        <v>6924</v>
      </c>
      <c r="G501" s="612" t="s">
        <v>6925</v>
      </c>
      <c r="H501" s="554">
        <v>0</v>
      </c>
      <c r="I501" s="554">
        <v>0</v>
      </c>
      <c r="J501" s="554">
        <v>0</v>
      </c>
      <c r="K501" s="554">
        <v>0</v>
      </c>
      <c r="L501" s="554">
        <v>0</v>
      </c>
      <c r="M501" s="554">
        <v>0</v>
      </c>
      <c r="N501" s="554">
        <v>0</v>
      </c>
      <c r="O501" s="554">
        <v>0</v>
      </c>
      <c r="P501" s="554">
        <v>0</v>
      </c>
      <c r="Q501" s="554">
        <v>0</v>
      </c>
      <c r="R501" s="554">
        <v>0</v>
      </c>
      <c r="S501" s="554">
        <v>0</v>
      </c>
      <c r="T501" s="554">
        <v>0</v>
      </c>
      <c r="U501" s="554">
        <v>0</v>
      </c>
      <c r="V501" s="554">
        <v>0</v>
      </c>
      <c r="W501" s="554">
        <v>0</v>
      </c>
      <c r="X501" s="554">
        <v>0</v>
      </c>
      <c r="Y501" s="554">
        <v>0</v>
      </c>
      <c r="Z501" s="554">
        <v>0</v>
      </c>
      <c r="AA501" s="554">
        <v>0</v>
      </c>
      <c r="AB501" s="554">
        <v>0</v>
      </c>
      <c r="AC501" s="554">
        <v>0</v>
      </c>
      <c r="AD501" s="554">
        <v>1800</v>
      </c>
      <c r="AE501" s="554">
        <v>0</v>
      </c>
      <c r="AF501" s="554">
        <v>0</v>
      </c>
      <c r="AG501" s="554">
        <v>0</v>
      </c>
      <c r="AH501" s="554">
        <v>0</v>
      </c>
      <c r="AI501" s="554">
        <v>0</v>
      </c>
      <c r="AJ501" s="554">
        <v>0</v>
      </c>
      <c r="AK501" s="554">
        <v>0</v>
      </c>
      <c r="AL501" s="554">
        <v>0</v>
      </c>
      <c r="AM501" s="554">
        <v>0</v>
      </c>
      <c r="AN501" s="554">
        <v>0</v>
      </c>
      <c r="AO501" s="554">
        <v>0</v>
      </c>
      <c r="AP501" s="554">
        <v>0</v>
      </c>
      <c r="AQ501" s="554">
        <v>0</v>
      </c>
      <c r="AR501" s="554">
        <v>0</v>
      </c>
      <c r="AS501" s="554">
        <v>0</v>
      </c>
      <c r="AT501" s="554">
        <v>0</v>
      </c>
      <c r="AU501" s="554">
        <v>0</v>
      </c>
      <c r="AV501" s="554">
        <v>0</v>
      </c>
      <c r="AW501" s="554">
        <v>0</v>
      </c>
      <c r="AX501" s="554">
        <v>0</v>
      </c>
      <c r="AY501" s="554">
        <v>0</v>
      </c>
      <c r="AZ501" s="554">
        <v>0</v>
      </c>
      <c r="BA501" s="554">
        <v>0</v>
      </c>
      <c r="BB501" s="554">
        <v>0</v>
      </c>
      <c r="BC501" s="554">
        <v>0</v>
      </c>
      <c r="BD501" s="554">
        <v>0</v>
      </c>
      <c r="BE501" s="554">
        <v>0</v>
      </c>
      <c r="BF501" s="554">
        <v>0</v>
      </c>
      <c r="BG501" s="554">
        <v>0</v>
      </c>
      <c r="BH501" s="554">
        <v>0</v>
      </c>
      <c r="BI501" s="554">
        <v>0</v>
      </c>
      <c r="BJ501" s="554">
        <v>0</v>
      </c>
      <c r="BK501" s="554">
        <v>0</v>
      </c>
      <c r="BL501" s="554">
        <v>0</v>
      </c>
      <c r="BM501" s="554">
        <v>0</v>
      </c>
      <c r="BN501" s="554">
        <v>0</v>
      </c>
      <c r="BO501" s="554">
        <v>0</v>
      </c>
      <c r="BP501" s="554">
        <v>0</v>
      </c>
      <c r="BQ501" s="554">
        <v>0</v>
      </c>
      <c r="BR501" s="554">
        <v>0</v>
      </c>
      <c r="BS501" s="554">
        <v>0</v>
      </c>
      <c r="BT501" s="554">
        <v>0</v>
      </c>
      <c r="BU501" s="554">
        <v>0</v>
      </c>
      <c r="BV501" s="554">
        <v>0</v>
      </c>
      <c r="BW501" s="554">
        <v>0</v>
      </c>
      <c r="BX501" s="554">
        <v>0</v>
      </c>
      <c r="BY501" s="554">
        <v>0</v>
      </c>
      <c r="BZ501" s="554">
        <v>0</v>
      </c>
      <c r="CA501" s="554">
        <v>0</v>
      </c>
      <c r="CB501" s="554">
        <v>0</v>
      </c>
      <c r="CC501" s="555">
        <f t="shared" si="75"/>
        <v>1800</v>
      </c>
    </row>
    <row r="502" spans="1:81" s="547" customFormat="1">
      <c r="A502" s="609"/>
      <c r="B502" s="608"/>
      <c r="C502" s="610"/>
      <c r="D502" s="610"/>
      <c r="E502" s="610"/>
      <c r="F502" s="611" t="s">
        <v>6926</v>
      </c>
      <c r="G502" s="612" t="s">
        <v>6927</v>
      </c>
      <c r="H502" s="593">
        <v>0</v>
      </c>
      <c r="I502" s="593">
        <v>0</v>
      </c>
      <c r="J502" s="593">
        <v>0</v>
      </c>
      <c r="K502" s="593">
        <v>0</v>
      </c>
      <c r="L502" s="593">
        <v>0</v>
      </c>
      <c r="M502" s="593">
        <v>0</v>
      </c>
      <c r="N502" s="593">
        <v>0</v>
      </c>
      <c r="O502" s="593">
        <v>0</v>
      </c>
      <c r="P502" s="593">
        <v>0</v>
      </c>
      <c r="Q502" s="593">
        <v>0</v>
      </c>
      <c r="R502" s="593">
        <v>0</v>
      </c>
      <c r="S502" s="593">
        <v>0</v>
      </c>
      <c r="T502" s="593">
        <v>0</v>
      </c>
      <c r="U502" s="593">
        <v>0</v>
      </c>
      <c r="V502" s="593">
        <v>0</v>
      </c>
      <c r="W502" s="593">
        <v>0</v>
      </c>
      <c r="X502" s="593">
        <v>0</v>
      </c>
      <c r="Y502" s="593">
        <v>0</v>
      </c>
      <c r="Z502" s="593">
        <v>0</v>
      </c>
      <c r="AA502" s="593">
        <v>0</v>
      </c>
      <c r="AB502" s="593">
        <v>0</v>
      </c>
      <c r="AC502" s="593">
        <v>0</v>
      </c>
      <c r="AD502" s="593">
        <v>0</v>
      </c>
      <c r="AE502" s="593">
        <v>0</v>
      </c>
      <c r="AF502" s="593">
        <v>0</v>
      </c>
      <c r="AG502" s="593">
        <v>0</v>
      </c>
      <c r="AH502" s="593">
        <v>0</v>
      </c>
      <c r="AI502" s="593">
        <v>0</v>
      </c>
      <c r="AJ502" s="593">
        <v>0</v>
      </c>
      <c r="AK502" s="593">
        <v>0</v>
      </c>
      <c r="AL502" s="593">
        <v>0</v>
      </c>
      <c r="AM502" s="593">
        <v>0</v>
      </c>
      <c r="AN502" s="593">
        <v>0</v>
      </c>
      <c r="AO502" s="593">
        <v>0</v>
      </c>
      <c r="AP502" s="593">
        <v>0</v>
      </c>
      <c r="AQ502" s="593">
        <v>0</v>
      </c>
      <c r="AR502" s="593">
        <v>0</v>
      </c>
      <c r="AS502" s="593">
        <v>0</v>
      </c>
      <c r="AT502" s="593">
        <v>0</v>
      </c>
      <c r="AU502" s="593">
        <v>0</v>
      </c>
      <c r="AV502" s="593">
        <v>0</v>
      </c>
      <c r="AW502" s="593">
        <v>0</v>
      </c>
      <c r="AX502" s="593">
        <v>0</v>
      </c>
      <c r="AY502" s="593">
        <v>0</v>
      </c>
      <c r="AZ502" s="593">
        <v>0</v>
      </c>
      <c r="BA502" s="593">
        <v>0</v>
      </c>
      <c r="BB502" s="593">
        <v>0</v>
      </c>
      <c r="BC502" s="593">
        <v>0</v>
      </c>
      <c r="BD502" s="593">
        <v>0</v>
      </c>
      <c r="BE502" s="593">
        <v>0</v>
      </c>
      <c r="BF502" s="593">
        <v>0</v>
      </c>
      <c r="BG502" s="593">
        <v>0</v>
      </c>
      <c r="BH502" s="593">
        <v>0</v>
      </c>
      <c r="BI502" s="593">
        <v>0</v>
      </c>
      <c r="BJ502" s="593">
        <v>0</v>
      </c>
      <c r="BK502" s="593">
        <v>0</v>
      </c>
      <c r="BL502" s="593">
        <v>0</v>
      </c>
      <c r="BM502" s="593">
        <v>0</v>
      </c>
      <c r="BN502" s="593">
        <v>0</v>
      </c>
      <c r="BO502" s="593">
        <v>0</v>
      </c>
      <c r="BP502" s="593">
        <v>0</v>
      </c>
      <c r="BQ502" s="593">
        <v>0</v>
      </c>
      <c r="BR502" s="593">
        <v>0</v>
      </c>
      <c r="BS502" s="593">
        <v>0</v>
      </c>
      <c r="BT502" s="593">
        <v>0</v>
      </c>
      <c r="BU502" s="593">
        <v>0</v>
      </c>
      <c r="BV502" s="593">
        <v>0</v>
      </c>
      <c r="BW502" s="593">
        <v>0</v>
      </c>
      <c r="BX502" s="593">
        <v>0</v>
      </c>
      <c r="BY502" s="593">
        <v>0</v>
      </c>
      <c r="BZ502" s="593">
        <v>0</v>
      </c>
      <c r="CA502" s="593">
        <v>0</v>
      </c>
      <c r="CB502" s="593">
        <v>0</v>
      </c>
      <c r="CC502" s="555">
        <f t="shared" si="75"/>
        <v>0</v>
      </c>
    </row>
    <row r="503" spans="1:81" s="547" customFormat="1">
      <c r="A503" s="609"/>
      <c r="B503" s="608"/>
      <c r="C503" s="610"/>
      <c r="D503" s="610"/>
      <c r="E503" s="610"/>
      <c r="F503" s="613" t="s">
        <v>6928</v>
      </c>
      <c r="G503" s="614" t="s">
        <v>6929</v>
      </c>
      <c r="H503" s="554">
        <v>80060797.969999999</v>
      </c>
      <c r="I503" s="554">
        <v>27845</v>
      </c>
      <c r="J503" s="554">
        <v>865572</v>
      </c>
      <c r="K503" s="554">
        <v>0</v>
      </c>
      <c r="L503" s="554">
        <v>0</v>
      </c>
      <c r="M503" s="554">
        <v>0</v>
      </c>
      <c r="N503" s="554">
        <v>4741340</v>
      </c>
      <c r="O503" s="554">
        <v>0</v>
      </c>
      <c r="P503" s="554">
        <v>0</v>
      </c>
      <c r="Q503" s="554">
        <v>5976200</v>
      </c>
      <c r="R503" s="554">
        <v>0</v>
      </c>
      <c r="S503" s="554">
        <v>0</v>
      </c>
      <c r="T503" s="554">
        <v>0</v>
      </c>
      <c r="U503" s="554">
        <v>5313</v>
      </c>
      <c r="V503" s="554">
        <v>0</v>
      </c>
      <c r="W503" s="554">
        <v>0</v>
      </c>
      <c r="X503" s="554">
        <v>0</v>
      </c>
      <c r="Y503" s="554">
        <v>0</v>
      </c>
      <c r="Z503" s="554">
        <v>8780800</v>
      </c>
      <c r="AA503" s="554">
        <v>0</v>
      </c>
      <c r="AB503" s="554">
        <v>0</v>
      </c>
      <c r="AC503" s="554">
        <v>0</v>
      </c>
      <c r="AD503" s="554">
        <v>0</v>
      </c>
      <c r="AE503" s="554">
        <v>0</v>
      </c>
      <c r="AF503" s="554">
        <v>0</v>
      </c>
      <c r="AG503" s="554">
        <v>0</v>
      </c>
      <c r="AH503" s="554">
        <v>118270</v>
      </c>
      <c r="AI503" s="554">
        <v>13304985.1</v>
      </c>
      <c r="AJ503" s="554">
        <v>0</v>
      </c>
      <c r="AK503" s="554">
        <v>0</v>
      </c>
      <c r="AL503" s="554">
        <v>0</v>
      </c>
      <c r="AM503" s="554">
        <v>0</v>
      </c>
      <c r="AN503" s="554">
        <v>0</v>
      </c>
      <c r="AO503" s="554">
        <v>0</v>
      </c>
      <c r="AP503" s="554">
        <v>0</v>
      </c>
      <c r="AQ503" s="554">
        <v>0</v>
      </c>
      <c r="AR503" s="554">
        <v>0</v>
      </c>
      <c r="AS503" s="554">
        <v>0</v>
      </c>
      <c r="AT503" s="554">
        <v>0</v>
      </c>
      <c r="AU503" s="554">
        <v>1898270</v>
      </c>
      <c r="AV503" s="554">
        <v>0</v>
      </c>
      <c r="AW503" s="554">
        <v>0</v>
      </c>
      <c r="AX503" s="554">
        <v>0</v>
      </c>
      <c r="AY503" s="554">
        <v>0</v>
      </c>
      <c r="AZ503" s="554">
        <v>0</v>
      </c>
      <c r="BA503" s="554">
        <v>0</v>
      </c>
      <c r="BB503" s="554">
        <v>0</v>
      </c>
      <c r="BC503" s="554">
        <v>265327</v>
      </c>
      <c r="BD503" s="554">
        <v>0</v>
      </c>
      <c r="BE503" s="554">
        <v>0</v>
      </c>
      <c r="BF503" s="554">
        <v>0</v>
      </c>
      <c r="BG503" s="554">
        <v>1981</v>
      </c>
      <c r="BH503" s="554">
        <v>0</v>
      </c>
      <c r="BI503" s="554">
        <v>0</v>
      </c>
      <c r="BJ503" s="554">
        <v>0</v>
      </c>
      <c r="BK503" s="554">
        <v>0</v>
      </c>
      <c r="BL503" s="554">
        <v>0</v>
      </c>
      <c r="BM503" s="554">
        <v>3006490</v>
      </c>
      <c r="BN503" s="554">
        <v>215620</v>
      </c>
      <c r="BO503" s="554">
        <v>0</v>
      </c>
      <c r="BP503" s="554">
        <v>0</v>
      </c>
      <c r="BQ503" s="554">
        <v>0</v>
      </c>
      <c r="BR503" s="554">
        <v>0</v>
      </c>
      <c r="BS503" s="554">
        <v>0</v>
      </c>
      <c r="BT503" s="554">
        <v>9507402</v>
      </c>
      <c r="BU503" s="554">
        <v>0</v>
      </c>
      <c r="BV503" s="554">
        <v>0</v>
      </c>
      <c r="BW503" s="554">
        <v>0</v>
      </c>
      <c r="BX503" s="554">
        <v>0</v>
      </c>
      <c r="BY503" s="554">
        <v>48525</v>
      </c>
      <c r="BZ503" s="554">
        <v>0</v>
      </c>
      <c r="CA503" s="554">
        <v>0</v>
      </c>
      <c r="CB503" s="554">
        <v>0</v>
      </c>
      <c r="CC503" s="555">
        <f>SUM(H503:CB503)</f>
        <v>128824738.06999999</v>
      </c>
    </row>
    <row r="504" spans="1:81" s="547" customFormat="1">
      <c r="A504" s="609"/>
      <c r="B504" s="608"/>
      <c r="C504" s="610"/>
      <c r="D504" s="610"/>
      <c r="E504" s="610"/>
      <c r="F504" s="613" t="s">
        <v>6930</v>
      </c>
      <c r="G504" s="614" t="s">
        <v>6931</v>
      </c>
      <c r="H504" s="554">
        <v>0</v>
      </c>
      <c r="I504" s="554">
        <v>0</v>
      </c>
      <c r="J504" s="554">
        <v>13300</v>
      </c>
      <c r="K504" s="554">
        <v>1720</v>
      </c>
      <c r="L504" s="554">
        <v>0</v>
      </c>
      <c r="M504" s="554">
        <v>0</v>
      </c>
      <c r="N504" s="554">
        <v>2784432.8</v>
      </c>
      <c r="O504" s="554">
        <v>31420</v>
      </c>
      <c r="P504" s="554">
        <v>0</v>
      </c>
      <c r="Q504" s="554">
        <v>0</v>
      </c>
      <c r="R504" s="554">
        <v>0</v>
      </c>
      <c r="S504" s="554">
        <v>0</v>
      </c>
      <c r="T504" s="554">
        <v>7940</v>
      </c>
      <c r="U504" s="554">
        <v>50190</v>
      </c>
      <c r="V504" s="554">
        <v>0</v>
      </c>
      <c r="W504" s="554">
        <v>0</v>
      </c>
      <c r="X504" s="554">
        <v>0</v>
      </c>
      <c r="Y504" s="554">
        <v>76940</v>
      </c>
      <c r="Z504" s="554">
        <v>201760</v>
      </c>
      <c r="AA504" s="554">
        <v>0</v>
      </c>
      <c r="AB504" s="554">
        <v>0</v>
      </c>
      <c r="AC504" s="554">
        <v>0</v>
      </c>
      <c r="AD504" s="554">
        <v>0</v>
      </c>
      <c r="AE504" s="554">
        <v>0</v>
      </c>
      <c r="AF504" s="554">
        <v>0</v>
      </c>
      <c r="AG504" s="554">
        <v>0</v>
      </c>
      <c r="AH504" s="554">
        <v>0</v>
      </c>
      <c r="AI504" s="554">
        <v>691690</v>
      </c>
      <c r="AJ504" s="554">
        <v>0</v>
      </c>
      <c r="AK504" s="554">
        <v>2890</v>
      </c>
      <c r="AL504" s="554">
        <v>26020</v>
      </c>
      <c r="AM504" s="554">
        <v>0</v>
      </c>
      <c r="AN504" s="554">
        <v>21690</v>
      </c>
      <c r="AO504" s="554">
        <v>16143</v>
      </c>
      <c r="AP504" s="554">
        <v>0</v>
      </c>
      <c r="AQ504" s="554">
        <v>0</v>
      </c>
      <c r="AR504" s="554">
        <v>4770</v>
      </c>
      <c r="AS504" s="554">
        <v>60856</v>
      </c>
      <c r="AT504" s="554">
        <v>63030</v>
      </c>
      <c r="AU504" s="554">
        <v>760354</v>
      </c>
      <c r="AV504" s="554">
        <v>0</v>
      </c>
      <c r="AW504" s="554">
        <v>0</v>
      </c>
      <c r="AX504" s="554">
        <v>27450</v>
      </c>
      <c r="AY504" s="554">
        <v>0</v>
      </c>
      <c r="AZ504" s="554">
        <v>11190</v>
      </c>
      <c r="BA504" s="554">
        <v>0</v>
      </c>
      <c r="BB504" s="554">
        <v>0</v>
      </c>
      <c r="BC504" s="554">
        <v>38284.5</v>
      </c>
      <c r="BD504" s="554">
        <v>25168</v>
      </c>
      <c r="BE504" s="554">
        <v>0</v>
      </c>
      <c r="BF504" s="554">
        <v>0</v>
      </c>
      <c r="BG504" s="554">
        <v>36715</v>
      </c>
      <c r="BH504" s="554">
        <v>36650</v>
      </c>
      <c r="BI504" s="554">
        <v>19180</v>
      </c>
      <c r="BJ504" s="554">
        <v>136795</v>
      </c>
      <c r="BK504" s="554">
        <v>0</v>
      </c>
      <c r="BL504" s="554">
        <v>30220</v>
      </c>
      <c r="BM504" s="554">
        <v>60120</v>
      </c>
      <c r="BN504" s="554">
        <v>0</v>
      </c>
      <c r="BO504" s="554">
        <v>317828</v>
      </c>
      <c r="BP504" s="554">
        <v>42720</v>
      </c>
      <c r="BQ504" s="554">
        <v>0</v>
      </c>
      <c r="BR504" s="554">
        <v>0</v>
      </c>
      <c r="BS504" s="554">
        <v>87432.5</v>
      </c>
      <c r="BT504" s="554">
        <v>2808038</v>
      </c>
      <c r="BU504" s="554">
        <v>0</v>
      </c>
      <c r="BV504" s="554">
        <v>37435</v>
      </c>
      <c r="BW504" s="554">
        <v>134300</v>
      </c>
      <c r="BX504" s="554">
        <v>0</v>
      </c>
      <c r="BY504" s="554">
        <v>21800</v>
      </c>
      <c r="BZ504" s="554">
        <v>0</v>
      </c>
      <c r="CA504" s="554">
        <v>0</v>
      </c>
      <c r="CB504" s="554">
        <v>44159.5</v>
      </c>
      <c r="CC504" s="555">
        <f t="shared" si="75"/>
        <v>8730631.3000000007</v>
      </c>
    </row>
    <row r="505" spans="1:81" s="547" customFormat="1">
      <c r="A505" s="609"/>
      <c r="B505" s="608"/>
      <c r="C505" s="610"/>
      <c r="D505" s="610"/>
      <c r="E505" s="610"/>
      <c r="F505" s="613" t="s">
        <v>6932</v>
      </c>
      <c r="G505" s="614" t="s">
        <v>6933</v>
      </c>
      <c r="H505" s="554">
        <v>0</v>
      </c>
      <c r="I505" s="554">
        <v>0</v>
      </c>
      <c r="J505" s="554">
        <v>0</v>
      </c>
      <c r="K505" s="554">
        <v>0</v>
      </c>
      <c r="L505" s="554">
        <v>0</v>
      </c>
      <c r="M505" s="554">
        <v>0</v>
      </c>
      <c r="N505" s="554">
        <v>0</v>
      </c>
      <c r="O505" s="554">
        <v>0</v>
      </c>
      <c r="P505" s="554">
        <v>0</v>
      </c>
      <c r="Q505" s="554">
        <v>0</v>
      </c>
      <c r="R505" s="554">
        <v>0</v>
      </c>
      <c r="S505" s="554">
        <v>0</v>
      </c>
      <c r="T505" s="554">
        <v>0</v>
      </c>
      <c r="U505" s="554">
        <v>0</v>
      </c>
      <c r="V505" s="554">
        <v>0</v>
      </c>
      <c r="W505" s="554">
        <v>0</v>
      </c>
      <c r="X505" s="554">
        <v>0</v>
      </c>
      <c r="Y505" s="554">
        <v>0</v>
      </c>
      <c r="Z505" s="554">
        <v>0</v>
      </c>
      <c r="AA505" s="554">
        <v>0</v>
      </c>
      <c r="AB505" s="554">
        <v>0</v>
      </c>
      <c r="AC505" s="554">
        <v>0</v>
      </c>
      <c r="AD505" s="554">
        <v>0</v>
      </c>
      <c r="AE505" s="554">
        <v>0</v>
      </c>
      <c r="AF505" s="554">
        <v>0</v>
      </c>
      <c r="AG505" s="554">
        <v>0</v>
      </c>
      <c r="AH505" s="554">
        <v>0</v>
      </c>
      <c r="AI505" s="554">
        <v>3208625</v>
      </c>
      <c r="AJ505" s="554">
        <v>0</v>
      </c>
      <c r="AK505" s="554">
        <v>0</v>
      </c>
      <c r="AL505" s="554">
        <v>0</v>
      </c>
      <c r="AM505" s="554">
        <v>0</v>
      </c>
      <c r="AN505" s="554">
        <v>0</v>
      </c>
      <c r="AO505" s="554">
        <v>0</v>
      </c>
      <c r="AP505" s="554">
        <v>0</v>
      </c>
      <c r="AQ505" s="554">
        <v>0</v>
      </c>
      <c r="AR505" s="554">
        <v>0</v>
      </c>
      <c r="AS505" s="554">
        <v>0</v>
      </c>
      <c r="AT505" s="554">
        <v>0</v>
      </c>
      <c r="AU505" s="554">
        <v>0</v>
      </c>
      <c r="AV505" s="554">
        <v>0</v>
      </c>
      <c r="AW505" s="554">
        <v>0</v>
      </c>
      <c r="AX505" s="554">
        <v>0</v>
      </c>
      <c r="AY505" s="554">
        <v>0</v>
      </c>
      <c r="AZ505" s="554">
        <v>0</v>
      </c>
      <c r="BA505" s="554">
        <v>0</v>
      </c>
      <c r="BB505" s="554">
        <v>0</v>
      </c>
      <c r="BC505" s="554">
        <v>0</v>
      </c>
      <c r="BD505" s="554">
        <v>0</v>
      </c>
      <c r="BE505" s="554">
        <v>0</v>
      </c>
      <c r="BF505" s="554">
        <v>0</v>
      </c>
      <c r="BG505" s="554">
        <v>0</v>
      </c>
      <c r="BH505" s="554">
        <v>0</v>
      </c>
      <c r="BI505" s="554">
        <v>0</v>
      </c>
      <c r="BJ505" s="554">
        <v>0</v>
      </c>
      <c r="BK505" s="554">
        <v>0</v>
      </c>
      <c r="BL505" s="554">
        <v>0</v>
      </c>
      <c r="BM505" s="554">
        <v>183776.97</v>
      </c>
      <c r="BN505" s="554">
        <v>45140</v>
      </c>
      <c r="BO505" s="554">
        <v>0</v>
      </c>
      <c r="BP505" s="554">
        <v>0</v>
      </c>
      <c r="BQ505" s="554">
        <v>0</v>
      </c>
      <c r="BR505" s="554">
        <v>0</v>
      </c>
      <c r="BS505" s="554">
        <v>0</v>
      </c>
      <c r="BT505" s="554">
        <v>550648.30000000005</v>
      </c>
      <c r="BU505" s="554">
        <v>0</v>
      </c>
      <c r="BV505" s="554">
        <v>0</v>
      </c>
      <c r="BW505" s="554">
        <v>0</v>
      </c>
      <c r="BX505" s="554">
        <v>0</v>
      </c>
      <c r="BY505" s="554">
        <v>0</v>
      </c>
      <c r="BZ505" s="554">
        <v>0</v>
      </c>
      <c r="CA505" s="554">
        <v>0</v>
      </c>
      <c r="CB505" s="554">
        <v>0</v>
      </c>
      <c r="CC505" s="555">
        <f t="shared" si="75"/>
        <v>3988190.2700000005</v>
      </c>
    </row>
    <row r="506" spans="1:81" s="547" customFormat="1">
      <c r="A506" s="609"/>
      <c r="B506" s="608"/>
      <c r="C506" s="610"/>
      <c r="D506" s="610"/>
      <c r="E506" s="610"/>
      <c r="F506" s="613" t="s">
        <v>6934</v>
      </c>
      <c r="G506" s="614" t="s">
        <v>6935</v>
      </c>
      <c r="H506" s="554">
        <v>0</v>
      </c>
      <c r="I506" s="554">
        <v>0</v>
      </c>
      <c r="J506" s="554">
        <v>0</v>
      </c>
      <c r="K506" s="554">
        <v>0</v>
      </c>
      <c r="L506" s="554">
        <v>0</v>
      </c>
      <c r="M506" s="554">
        <v>0</v>
      </c>
      <c r="N506" s="554">
        <v>0</v>
      </c>
      <c r="O506" s="554">
        <v>0</v>
      </c>
      <c r="P506" s="554">
        <v>0</v>
      </c>
      <c r="Q506" s="554">
        <v>0</v>
      </c>
      <c r="R506" s="554">
        <v>0</v>
      </c>
      <c r="S506" s="554">
        <v>0</v>
      </c>
      <c r="T506" s="554">
        <v>0</v>
      </c>
      <c r="U506" s="554">
        <v>0</v>
      </c>
      <c r="V506" s="554">
        <v>0</v>
      </c>
      <c r="W506" s="554">
        <v>0</v>
      </c>
      <c r="X506" s="554">
        <v>0</v>
      </c>
      <c r="Y506" s="554">
        <v>0</v>
      </c>
      <c r="Z506" s="554">
        <v>0</v>
      </c>
      <c r="AA506" s="554">
        <v>0</v>
      </c>
      <c r="AB506" s="554">
        <v>0</v>
      </c>
      <c r="AC506" s="554">
        <v>0</v>
      </c>
      <c r="AD506" s="554">
        <v>0</v>
      </c>
      <c r="AE506" s="554">
        <v>0</v>
      </c>
      <c r="AF506" s="554">
        <v>0</v>
      </c>
      <c r="AG506" s="554">
        <v>0</v>
      </c>
      <c r="AH506" s="554">
        <v>0</v>
      </c>
      <c r="AI506" s="554">
        <v>0</v>
      </c>
      <c r="AJ506" s="554">
        <v>0</v>
      </c>
      <c r="AK506" s="554">
        <v>0</v>
      </c>
      <c r="AL506" s="554">
        <v>0</v>
      </c>
      <c r="AM506" s="554">
        <v>0</v>
      </c>
      <c r="AN506" s="554">
        <v>0</v>
      </c>
      <c r="AO506" s="554">
        <v>0</v>
      </c>
      <c r="AP506" s="554">
        <v>0</v>
      </c>
      <c r="AQ506" s="554">
        <v>0</v>
      </c>
      <c r="AR506" s="554">
        <v>0</v>
      </c>
      <c r="AS506" s="554">
        <v>0</v>
      </c>
      <c r="AT506" s="554">
        <v>966206</v>
      </c>
      <c r="AU506" s="554">
        <v>0</v>
      </c>
      <c r="AV506" s="554">
        <v>0</v>
      </c>
      <c r="AW506" s="554">
        <v>0</v>
      </c>
      <c r="AX506" s="554">
        <v>0</v>
      </c>
      <c r="AY506" s="554">
        <v>0</v>
      </c>
      <c r="AZ506" s="554">
        <v>0</v>
      </c>
      <c r="BA506" s="554">
        <v>0</v>
      </c>
      <c r="BB506" s="554">
        <v>0</v>
      </c>
      <c r="BC506" s="554">
        <v>0</v>
      </c>
      <c r="BD506" s="554">
        <v>0</v>
      </c>
      <c r="BE506" s="554">
        <v>0</v>
      </c>
      <c r="BF506" s="554">
        <v>0</v>
      </c>
      <c r="BG506" s="554">
        <v>0</v>
      </c>
      <c r="BH506" s="554">
        <v>0</v>
      </c>
      <c r="BI506" s="554">
        <v>0</v>
      </c>
      <c r="BJ506" s="554">
        <v>0</v>
      </c>
      <c r="BK506" s="554">
        <v>0</v>
      </c>
      <c r="BL506" s="554">
        <v>0</v>
      </c>
      <c r="BM506" s="554">
        <v>0</v>
      </c>
      <c r="BN506" s="554">
        <v>0</v>
      </c>
      <c r="BO506" s="554">
        <v>0</v>
      </c>
      <c r="BP506" s="554">
        <v>0</v>
      </c>
      <c r="BQ506" s="554">
        <v>0</v>
      </c>
      <c r="BR506" s="554">
        <v>0</v>
      </c>
      <c r="BS506" s="554">
        <v>0</v>
      </c>
      <c r="BT506" s="554">
        <v>0</v>
      </c>
      <c r="BU506" s="554">
        <v>0</v>
      </c>
      <c r="BV506" s="554">
        <v>0</v>
      </c>
      <c r="BW506" s="554">
        <v>0</v>
      </c>
      <c r="BX506" s="554">
        <v>0</v>
      </c>
      <c r="BY506" s="554">
        <v>0</v>
      </c>
      <c r="BZ506" s="554">
        <v>0</v>
      </c>
      <c r="CA506" s="554">
        <v>0</v>
      </c>
      <c r="CB506" s="554">
        <v>0</v>
      </c>
      <c r="CC506" s="555">
        <f t="shared" si="75"/>
        <v>966206</v>
      </c>
    </row>
    <row r="507" spans="1:81" s="547" customFormat="1">
      <c r="A507" s="609"/>
      <c r="B507" s="608"/>
      <c r="C507" s="610"/>
      <c r="D507" s="610"/>
      <c r="E507" s="610"/>
      <c r="F507" s="613" t="s">
        <v>6936</v>
      </c>
      <c r="G507" s="614" t="s">
        <v>6937</v>
      </c>
      <c r="H507" s="554">
        <v>0</v>
      </c>
      <c r="I507" s="554">
        <v>0</v>
      </c>
      <c r="J507" s="554">
        <v>0</v>
      </c>
      <c r="K507" s="554">
        <v>0</v>
      </c>
      <c r="L507" s="554">
        <v>0</v>
      </c>
      <c r="M507" s="554">
        <v>0</v>
      </c>
      <c r="N507" s="554">
        <v>0</v>
      </c>
      <c r="O507" s="554">
        <v>0</v>
      </c>
      <c r="P507" s="554">
        <v>0</v>
      </c>
      <c r="Q507" s="554">
        <v>0</v>
      </c>
      <c r="R507" s="554">
        <v>0</v>
      </c>
      <c r="S507" s="554">
        <v>0</v>
      </c>
      <c r="T507" s="554">
        <v>0</v>
      </c>
      <c r="U507" s="554">
        <v>0</v>
      </c>
      <c r="V507" s="554">
        <v>0</v>
      </c>
      <c r="W507" s="554">
        <v>0</v>
      </c>
      <c r="X507" s="554">
        <v>0</v>
      </c>
      <c r="Y507" s="554">
        <v>0</v>
      </c>
      <c r="Z507" s="554">
        <v>0</v>
      </c>
      <c r="AA507" s="554">
        <v>0</v>
      </c>
      <c r="AB507" s="554">
        <v>0</v>
      </c>
      <c r="AC507" s="554">
        <v>0</v>
      </c>
      <c r="AD507" s="554">
        <v>0</v>
      </c>
      <c r="AE507" s="554">
        <v>0</v>
      </c>
      <c r="AF507" s="554">
        <v>0</v>
      </c>
      <c r="AG507" s="554">
        <v>0</v>
      </c>
      <c r="AH507" s="554">
        <v>0</v>
      </c>
      <c r="AI507" s="554">
        <v>0</v>
      </c>
      <c r="AJ507" s="554">
        <v>0</v>
      </c>
      <c r="AK507" s="554">
        <v>0</v>
      </c>
      <c r="AL507" s="554">
        <v>0</v>
      </c>
      <c r="AM507" s="554">
        <v>0</v>
      </c>
      <c r="AN507" s="554">
        <v>0</v>
      </c>
      <c r="AO507" s="554">
        <v>0</v>
      </c>
      <c r="AP507" s="554">
        <v>0</v>
      </c>
      <c r="AQ507" s="554">
        <v>0</v>
      </c>
      <c r="AR507" s="554">
        <v>0</v>
      </c>
      <c r="AS507" s="554">
        <v>0</v>
      </c>
      <c r="AT507" s="554">
        <v>0</v>
      </c>
      <c r="AU507" s="554">
        <v>0</v>
      </c>
      <c r="AV507" s="554">
        <v>0</v>
      </c>
      <c r="AW507" s="554">
        <v>0</v>
      </c>
      <c r="AX507" s="554">
        <v>0</v>
      </c>
      <c r="AY507" s="554">
        <v>0</v>
      </c>
      <c r="AZ507" s="554">
        <v>0</v>
      </c>
      <c r="BA507" s="554">
        <v>0</v>
      </c>
      <c r="BB507" s="554">
        <v>0</v>
      </c>
      <c r="BC507" s="554">
        <v>0</v>
      </c>
      <c r="BD507" s="554">
        <v>0</v>
      </c>
      <c r="BE507" s="554">
        <v>0</v>
      </c>
      <c r="BF507" s="554">
        <v>150000</v>
      </c>
      <c r="BG507" s="554">
        <v>0</v>
      </c>
      <c r="BH507" s="554">
        <v>0</v>
      </c>
      <c r="BI507" s="554">
        <v>105500</v>
      </c>
      <c r="BJ507" s="554">
        <v>9900</v>
      </c>
      <c r="BK507" s="554">
        <v>0</v>
      </c>
      <c r="BL507" s="554">
        <v>37750</v>
      </c>
      <c r="BM507" s="554">
        <v>363000</v>
      </c>
      <c r="BN507" s="554">
        <v>0</v>
      </c>
      <c r="BO507" s="554">
        <v>0</v>
      </c>
      <c r="BP507" s="554">
        <v>41500</v>
      </c>
      <c r="BQ507" s="554">
        <v>0</v>
      </c>
      <c r="BR507" s="554">
        <v>258900</v>
      </c>
      <c r="BS507" s="554">
        <v>0</v>
      </c>
      <c r="BT507" s="554">
        <v>0</v>
      </c>
      <c r="BU507" s="554">
        <v>0</v>
      </c>
      <c r="BV507" s="554">
        <v>0</v>
      </c>
      <c r="BW507" s="554">
        <v>0</v>
      </c>
      <c r="BX507" s="554">
        <v>0</v>
      </c>
      <c r="BY507" s="554">
        <v>0</v>
      </c>
      <c r="BZ507" s="554">
        <v>0</v>
      </c>
      <c r="CA507" s="554">
        <v>0</v>
      </c>
      <c r="CB507" s="554">
        <v>0</v>
      </c>
      <c r="CC507" s="555">
        <f t="shared" si="75"/>
        <v>966550</v>
      </c>
    </row>
    <row r="508" spans="1:81" s="547" customFormat="1">
      <c r="A508" s="609"/>
      <c r="B508" s="608"/>
      <c r="C508" s="610"/>
      <c r="D508" s="610"/>
      <c r="E508" s="610"/>
      <c r="F508" s="613" t="s">
        <v>6938</v>
      </c>
      <c r="G508" s="614" t="s">
        <v>6939</v>
      </c>
      <c r="H508" s="554">
        <v>0</v>
      </c>
      <c r="I508" s="554">
        <v>0</v>
      </c>
      <c r="J508" s="554">
        <v>0</v>
      </c>
      <c r="K508" s="554">
        <v>0</v>
      </c>
      <c r="L508" s="554">
        <v>0</v>
      </c>
      <c r="M508" s="554">
        <v>0</v>
      </c>
      <c r="N508" s="554">
        <v>0</v>
      </c>
      <c r="O508" s="554">
        <v>0</v>
      </c>
      <c r="P508" s="554">
        <v>0</v>
      </c>
      <c r="Q508" s="554">
        <v>0</v>
      </c>
      <c r="R508" s="554">
        <v>0</v>
      </c>
      <c r="S508" s="554">
        <v>0</v>
      </c>
      <c r="T508" s="554">
        <v>0</v>
      </c>
      <c r="U508" s="554">
        <v>0</v>
      </c>
      <c r="V508" s="554">
        <v>0</v>
      </c>
      <c r="W508" s="554">
        <v>0</v>
      </c>
      <c r="X508" s="554">
        <v>0</v>
      </c>
      <c r="Y508" s="554">
        <v>0</v>
      </c>
      <c r="Z508" s="554">
        <v>0</v>
      </c>
      <c r="AA508" s="554">
        <v>0</v>
      </c>
      <c r="AB508" s="554">
        <v>0</v>
      </c>
      <c r="AC508" s="554">
        <v>0</v>
      </c>
      <c r="AD508" s="554">
        <v>0</v>
      </c>
      <c r="AE508" s="554">
        <v>0</v>
      </c>
      <c r="AF508" s="554">
        <v>0</v>
      </c>
      <c r="AG508" s="554">
        <v>0</v>
      </c>
      <c r="AH508" s="554">
        <v>0</v>
      </c>
      <c r="AI508" s="554">
        <v>0</v>
      </c>
      <c r="AJ508" s="554">
        <v>0</v>
      </c>
      <c r="AK508" s="554">
        <v>0</v>
      </c>
      <c r="AL508" s="554">
        <v>0</v>
      </c>
      <c r="AM508" s="554">
        <v>0</v>
      </c>
      <c r="AN508" s="554">
        <v>0</v>
      </c>
      <c r="AO508" s="554">
        <v>0</v>
      </c>
      <c r="AP508" s="554">
        <v>0</v>
      </c>
      <c r="AQ508" s="554">
        <v>0</v>
      </c>
      <c r="AR508" s="554">
        <v>0</v>
      </c>
      <c r="AS508" s="554">
        <v>0</v>
      </c>
      <c r="AT508" s="554">
        <v>0</v>
      </c>
      <c r="AU508" s="554">
        <v>0</v>
      </c>
      <c r="AV508" s="554">
        <v>0</v>
      </c>
      <c r="AW508" s="554">
        <v>0</v>
      </c>
      <c r="AX508" s="554">
        <v>0</v>
      </c>
      <c r="AY508" s="554">
        <v>0</v>
      </c>
      <c r="AZ508" s="554">
        <v>0</v>
      </c>
      <c r="BA508" s="554">
        <v>0</v>
      </c>
      <c r="BB508" s="554">
        <v>0</v>
      </c>
      <c r="BC508" s="554">
        <v>0</v>
      </c>
      <c r="BD508" s="554">
        <v>0</v>
      </c>
      <c r="BE508" s="554">
        <v>0</v>
      </c>
      <c r="BF508" s="554">
        <v>0</v>
      </c>
      <c r="BG508" s="554">
        <v>0</v>
      </c>
      <c r="BH508" s="554">
        <v>0</v>
      </c>
      <c r="BI508" s="554">
        <v>0</v>
      </c>
      <c r="BJ508" s="554">
        <v>0</v>
      </c>
      <c r="BK508" s="554">
        <v>0</v>
      </c>
      <c r="BL508" s="554">
        <v>0</v>
      </c>
      <c r="BM508" s="554">
        <v>0</v>
      </c>
      <c r="BN508" s="554">
        <v>0</v>
      </c>
      <c r="BO508" s="554">
        <v>0</v>
      </c>
      <c r="BP508" s="554">
        <v>0</v>
      </c>
      <c r="BQ508" s="554">
        <v>0</v>
      </c>
      <c r="BR508" s="554">
        <v>0</v>
      </c>
      <c r="BS508" s="554">
        <v>0</v>
      </c>
      <c r="BT508" s="554">
        <v>0</v>
      </c>
      <c r="BU508" s="554">
        <v>0</v>
      </c>
      <c r="BV508" s="554">
        <v>0</v>
      </c>
      <c r="BW508" s="554">
        <v>0</v>
      </c>
      <c r="BX508" s="554">
        <v>0</v>
      </c>
      <c r="BY508" s="554">
        <v>0</v>
      </c>
      <c r="BZ508" s="554">
        <v>0</v>
      </c>
      <c r="CA508" s="554">
        <v>0</v>
      </c>
      <c r="CB508" s="554">
        <v>0</v>
      </c>
      <c r="CC508" s="555">
        <f t="shared" si="75"/>
        <v>0</v>
      </c>
    </row>
    <row r="509" spans="1:81" s="547" customFormat="1">
      <c r="A509" s="609"/>
      <c r="B509" s="608"/>
      <c r="C509" s="610"/>
      <c r="D509" s="610"/>
      <c r="E509" s="610"/>
      <c r="F509" s="613" t="s">
        <v>6940</v>
      </c>
      <c r="G509" s="614" t="s">
        <v>6941</v>
      </c>
      <c r="H509" s="554">
        <v>334676096</v>
      </c>
      <c r="I509" s="554">
        <v>20344165.91</v>
      </c>
      <c r="J509" s="554">
        <v>3560048.99</v>
      </c>
      <c r="K509" s="554">
        <v>12014134.439999999</v>
      </c>
      <c r="L509" s="554">
        <v>2566571.88</v>
      </c>
      <c r="M509" s="554">
        <v>5810894.4699999997</v>
      </c>
      <c r="N509" s="554">
        <v>296955628.56999999</v>
      </c>
      <c r="O509" s="554">
        <v>24601481.370000001</v>
      </c>
      <c r="P509" s="554">
        <v>2175060.15</v>
      </c>
      <c r="Q509" s="554">
        <v>163337792.12</v>
      </c>
      <c r="R509" s="554">
        <v>4073164.44</v>
      </c>
      <c r="S509" s="554">
        <v>16147684.73</v>
      </c>
      <c r="T509" s="554">
        <v>20429272.98</v>
      </c>
      <c r="U509" s="554">
        <v>58851429.869999997</v>
      </c>
      <c r="V509" s="554">
        <v>0</v>
      </c>
      <c r="W509" s="554">
        <v>23147360.140000001</v>
      </c>
      <c r="X509" s="554">
        <v>1102420.46</v>
      </c>
      <c r="Y509" s="554">
        <v>604314.5</v>
      </c>
      <c r="Z509" s="554">
        <v>0</v>
      </c>
      <c r="AA509" s="554">
        <v>23482845</v>
      </c>
      <c r="AB509" s="554">
        <v>7364272.5</v>
      </c>
      <c r="AC509" s="554">
        <v>74026919.170000002</v>
      </c>
      <c r="AD509" s="554">
        <v>2959045.5</v>
      </c>
      <c r="AE509" s="554">
        <v>5341902.3499999996</v>
      </c>
      <c r="AF509" s="554">
        <v>23325713</v>
      </c>
      <c r="AG509" s="554">
        <v>7801449.6100000003</v>
      </c>
      <c r="AH509" s="554">
        <v>1065481.52</v>
      </c>
      <c r="AI509" s="554">
        <v>362788483.56999999</v>
      </c>
      <c r="AJ509" s="554">
        <v>1264855.56</v>
      </c>
      <c r="AK509" s="554">
        <v>1762055</v>
      </c>
      <c r="AL509" s="554">
        <v>3011320.11</v>
      </c>
      <c r="AM509" s="554">
        <v>0</v>
      </c>
      <c r="AN509" s="554">
        <v>6775987</v>
      </c>
      <c r="AO509" s="554">
        <v>1430177</v>
      </c>
      <c r="AP509" s="554">
        <v>2396453.5</v>
      </c>
      <c r="AQ509" s="554">
        <v>3385364</v>
      </c>
      <c r="AR509" s="554">
        <v>1933759</v>
      </c>
      <c r="AS509" s="554">
        <v>2953386.55</v>
      </c>
      <c r="AT509" s="554">
        <v>888448</v>
      </c>
      <c r="AU509" s="554">
        <v>18537249.780000001</v>
      </c>
      <c r="AV509" s="554">
        <v>1410214.85</v>
      </c>
      <c r="AW509" s="554">
        <v>2336412.75</v>
      </c>
      <c r="AX509" s="554">
        <v>3016106.25</v>
      </c>
      <c r="AY509" s="554">
        <v>5290142</v>
      </c>
      <c r="AZ509" s="554">
        <v>124548</v>
      </c>
      <c r="BA509" s="554">
        <v>1448127.16</v>
      </c>
      <c r="BB509" s="554">
        <v>159698638</v>
      </c>
      <c r="BC509" s="554">
        <v>2916765.79</v>
      </c>
      <c r="BD509" s="554">
        <v>21171749.030000001</v>
      </c>
      <c r="BE509" s="554">
        <v>28950270.75</v>
      </c>
      <c r="BF509" s="554">
        <v>13861759.9</v>
      </c>
      <c r="BG509" s="554">
        <v>7050587.5800000001</v>
      </c>
      <c r="BH509" s="554">
        <v>1896001.9002</v>
      </c>
      <c r="BI509" s="554">
        <v>31151977.829999998</v>
      </c>
      <c r="BJ509" s="554">
        <v>5195582.0199999996</v>
      </c>
      <c r="BK509" s="554">
        <v>1614210.01</v>
      </c>
      <c r="BL509" s="554">
        <v>537406</v>
      </c>
      <c r="BM509" s="554">
        <v>149052699.59999999</v>
      </c>
      <c r="BN509" s="554">
        <v>44133545.789999999</v>
      </c>
      <c r="BO509" s="554">
        <v>2125323.04</v>
      </c>
      <c r="BP509" s="554">
        <v>7651602.21</v>
      </c>
      <c r="BQ509" s="554">
        <v>47460</v>
      </c>
      <c r="BR509" s="554">
        <v>1139120</v>
      </c>
      <c r="BS509" s="554">
        <v>3828775.64</v>
      </c>
      <c r="BT509" s="554">
        <v>87122757.150000006</v>
      </c>
      <c r="BU509" s="554">
        <v>274257.88</v>
      </c>
      <c r="BV509" s="554">
        <v>5365003.75</v>
      </c>
      <c r="BW509" s="554">
        <v>4503182.71</v>
      </c>
      <c r="BX509" s="554">
        <v>10176173.289999999</v>
      </c>
      <c r="BY509" s="554">
        <v>40048689</v>
      </c>
      <c r="BZ509" s="554">
        <v>3669585.62</v>
      </c>
      <c r="CA509" s="554">
        <v>27942.04</v>
      </c>
      <c r="CB509" s="554">
        <v>9155638.4800000004</v>
      </c>
      <c r="CC509" s="555">
        <f t="shared" si="75"/>
        <v>2198884944.7601991</v>
      </c>
    </row>
    <row r="510" spans="1:81" s="547" customFormat="1">
      <c r="A510" s="609"/>
      <c r="B510" s="608"/>
      <c r="C510" s="610"/>
      <c r="D510" s="610"/>
      <c r="E510" s="610"/>
      <c r="F510" s="613" t="s">
        <v>6942</v>
      </c>
      <c r="G510" s="614" t="s">
        <v>6943</v>
      </c>
      <c r="H510" s="554">
        <v>49666840</v>
      </c>
      <c r="I510" s="554">
        <v>1510268.5</v>
      </c>
      <c r="J510" s="554">
        <v>13338457</v>
      </c>
      <c r="K510" s="554">
        <v>42809.5</v>
      </c>
      <c r="L510" s="554">
        <v>111500</v>
      </c>
      <c r="M510" s="554">
        <v>2775</v>
      </c>
      <c r="N510" s="554">
        <v>136563024.94999999</v>
      </c>
      <c r="O510" s="554">
        <v>347432.75</v>
      </c>
      <c r="P510" s="554">
        <v>190351</v>
      </c>
      <c r="Q510" s="554">
        <v>6133048</v>
      </c>
      <c r="R510" s="554">
        <v>2581001</v>
      </c>
      <c r="S510" s="554">
        <v>218944.1</v>
      </c>
      <c r="T510" s="554">
        <v>2781817</v>
      </c>
      <c r="U510" s="554">
        <v>350014</v>
      </c>
      <c r="V510" s="554">
        <v>0</v>
      </c>
      <c r="W510" s="554">
        <v>115043.12</v>
      </c>
      <c r="X510" s="554">
        <v>1371551</v>
      </c>
      <c r="Y510" s="554">
        <v>322237.25</v>
      </c>
      <c r="Z510" s="554">
        <v>70741645.989999995</v>
      </c>
      <c r="AA510" s="554">
        <v>2299085</v>
      </c>
      <c r="AB510" s="554">
        <v>126680.42</v>
      </c>
      <c r="AC510" s="554">
        <v>29940317.280000001</v>
      </c>
      <c r="AD510" s="554">
        <v>3813276.5</v>
      </c>
      <c r="AE510" s="554">
        <v>1258073.04</v>
      </c>
      <c r="AF510" s="554">
        <v>1576059.65</v>
      </c>
      <c r="AG510" s="554">
        <v>217955.5</v>
      </c>
      <c r="AH510" s="554">
        <v>1400</v>
      </c>
      <c r="AI510" s="554">
        <v>24053906</v>
      </c>
      <c r="AJ510" s="554">
        <v>524164.7</v>
      </c>
      <c r="AK510" s="554">
        <v>328175</v>
      </c>
      <c r="AL510" s="554">
        <v>98538</v>
      </c>
      <c r="AM510" s="554">
        <v>206611</v>
      </c>
      <c r="AN510" s="554">
        <v>165176</v>
      </c>
      <c r="AO510" s="554">
        <v>1500522</v>
      </c>
      <c r="AP510" s="554">
        <v>86300</v>
      </c>
      <c r="AQ510" s="554">
        <v>52878</v>
      </c>
      <c r="AR510" s="554">
        <v>79568</v>
      </c>
      <c r="AS510" s="554">
        <v>494020</v>
      </c>
      <c r="AT510" s="554">
        <v>623152</v>
      </c>
      <c r="AU510" s="554">
        <v>7414832.25</v>
      </c>
      <c r="AV510" s="554">
        <v>89603</v>
      </c>
      <c r="AW510" s="554">
        <v>208520</v>
      </c>
      <c r="AX510" s="554">
        <v>601650</v>
      </c>
      <c r="AY510" s="554">
        <v>174498</v>
      </c>
      <c r="AZ510" s="554">
        <v>64466</v>
      </c>
      <c r="BA510" s="554">
        <v>55293</v>
      </c>
      <c r="BB510" s="554">
        <v>43189938</v>
      </c>
      <c r="BC510" s="554">
        <v>201034</v>
      </c>
      <c r="BD510" s="554">
        <v>4067897.05</v>
      </c>
      <c r="BE510" s="554">
        <v>106735</v>
      </c>
      <c r="BF510" s="554">
        <v>119645</v>
      </c>
      <c r="BG510" s="554">
        <v>3083215.1</v>
      </c>
      <c r="BH510" s="554">
        <v>3681242.44</v>
      </c>
      <c r="BI510" s="554">
        <v>5326448.01</v>
      </c>
      <c r="BJ510" s="554">
        <v>1627080.5</v>
      </c>
      <c r="BK510" s="554">
        <v>295034</v>
      </c>
      <c r="BL510" s="554">
        <v>299688</v>
      </c>
      <c r="BM510" s="554">
        <v>54292738.619999997</v>
      </c>
      <c r="BN510" s="554">
        <v>2202313.67</v>
      </c>
      <c r="BO510" s="554">
        <v>136990</v>
      </c>
      <c r="BP510" s="554">
        <v>500990</v>
      </c>
      <c r="BQ510" s="554">
        <v>266135</v>
      </c>
      <c r="BR510" s="554">
        <v>339897</v>
      </c>
      <c r="BS510" s="554">
        <v>161214</v>
      </c>
      <c r="BT510" s="554">
        <v>15771454</v>
      </c>
      <c r="BU510" s="554">
        <v>639665.57999999996</v>
      </c>
      <c r="BV510" s="554">
        <v>145763</v>
      </c>
      <c r="BW510" s="554">
        <v>1026698.25</v>
      </c>
      <c r="BX510" s="554">
        <v>141139</v>
      </c>
      <c r="BY510" s="554">
        <v>10711726</v>
      </c>
      <c r="BZ510" s="554">
        <v>781389</v>
      </c>
      <c r="CA510" s="554">
        <v>73689.100000000006</v>
      </c>
      <c r="CB510" s="554">
        <v>219856.39</v>
      </c>
      <c r="CC510" s="555">
        <f t="shared" si="75"/>
        <v>511853096.21000004</v>
      </c>
    </row>
    <row r="511" spans="1:81" s="547" customFormat="1">
      <c r="A511" s="609"/>
      <c r="B511" s="608"/>
      <c r="C511" s="610"/>
      <c r="D511" s="610"/>
      <c r="E511" s="610"/>
      <c r="F511" s="613" t="s">
        <v>6944</v>
      </c>
      <c r="G511" s="614" t="s">
        <v>6945</v>
      </c>
      <c r="H511" s="554">
        <v>0</v>
      </c>
      <c r="I511" s="554">
        <v>127676.5</v>
      </c>
      <c r="J511" s="554">
        <v>0</v>
      </c>
      <c r="K511" s="554">
        <v>0</v>
      </c>
      <c r="L511" s="554">
        <v>308261.55</v>
      </c>
      <c r="M511" s="554">
        <v>61751.09</v>
      </c>
      <c r="N511" s="554">
        <v>25903518.059999999</v>
      </c>
      <c r="O511" s="554">
        <v>22750</v>
      </c>
      <c r="P511" s="554">
        <v>0</v>
      </c>
      <c r="Q511" s="554">
        <v>0</v>
      </c>
      <c r="R511" s="554">
        <v>0</v>
      </c>
      <c r="S511" s="554">
        <v>0</v>
      </c>
      <c r="T511" s="554">
        <v>0</v>
      </c>
      <c r="U511" s="554">
        <v>0</v>
      </c>
      <c r="V511" s="554">
        <v>0</v>
      </c>
      <c r="W511" s="554">
        <v>0</v>
      </c>
      <c r="X511" s="554">
        <v>0</v>
      </c>
      <c r="Y511" s="554">
        <v>0</v>
      </c>
      <c r="Z511" s="554">
        <v>0</v>
      </c>
      <c r="AA511" s="554">
        <v>0</v>
      </c>
      <c r="AB511" s="554">
        <v>0</v>
      </c>
      <c r="AC511" s="554">
        <v>856986.54</v>
      </c>
      <c r="AD511" s="554">
        <v>0</v>
      </c>
      <c r="AE511" s="554">
        <v>28926</v>
      </c>
      <c r="AF511" s="554">
        <v>0</v>
      </c>
      <c r="AG511" s="554">
        <v>71905.5</v>
      </c>
      <c r="AH511" s="554">
        <v>0</v>
      </c>
      <c r="AI511" s="554">
        <v>1540</v>
      </c>
      <c r="AJ511" s="554">
        <v>32563</v>
      </c>
      <c r="AK511" s="554">
        <v>0</v>
      </c>
      <c r="AL511" s="554">
        <v>0</v>
      </c>
      <c r="AM511" s="554">
        <v>2962</v>
      </c>
      <c r="AN511" s="554">
        <v>0</v>
      </c>
      <c r="AO511" s="554">
        <v>0</v>
      </c>
      <c r="AP511" s="554">
        <v>0</v>
      </c>
      <c r="AQ511" s="554">
        <v>0</v>
      </c>
      <c r="AR511" s="554">
        <v>0</v>
      </c>
      <c r="AS511" s="554">
        <v>0</v>
      </c>
      <c r="AT511" s="554">
        <v>0</v>
      </c>
      <c r="AU511" s="554">
        <v>779696.9</v>
      </c>
      <c r="AV511" s="554">
        <v>0</v>
      </c>
      <c r="AW511" s="554">
        <v>78861</v>
      </c>
      <c r="AX511" s="554">
        <v>0</v>
      </c>
      <c r="AY511" s="554">
        <v>0</v>
      </c>
      <c r="AZ511" s="554">
        <v>0</v>
      </c>
      <c r="BA511" s="554">
        <v>0</v>
      </c>
      <c r="BB511" s="554">
        <v>19609</v>
      </c>
      <c r="BC511" s="554">
        <v>0</v>
      </c>
      <c r="BD511" s="554">
        <v>225242</v>
      </c>
      <c r="BE511" s="554">
        <v>0</v>
      </c>
      <c r="BF511" s="554">
        <v>0</v>
      </c>
      <c r="BG511" s="554">
        <v>2034505</v>
      </c>
      <c r="BH511" s="554">
        <v>1040539.58</v>
      </c>
      <c r="BI511" s="554">
        <v>0</v>
      </c>
      <c r="BJ511" s="554">
        <v>0</v>
      </c>
      <c r="BK511" s="554">
        <v>196298</v>
      </c>
      <c r="BL511" s="554">
        <v>17302.8</v>
      </c>
      <c r="BM511" s="554">
        <v>2897303.43</v>
      </c>
      <c r="BN511" s="554">
        <v>3384358.73</v>
      </c>
      <c r="BO511" s="554">
        <v>403985.98</v>
      </c>
      <c r="BP511" s="554">
        <v>25045</v>
      </c>
      <c r="BQ511" s="554">
        <v>0</v>
      </c>
      <c r="BR511" s="554">
        <v>0</v>
      </c>
      <c r="BS511" s="554">
        <v>0</v>
      </c>
      <c r="BT511" s="554">
        <v>1191047</v>
      </c>
      <c r="BU511" s="554">
        <v>0</v>
      </c>
      <c r="BV511" s="554">
        <v>0</v>
      </c>
      <c r="BW511" s="554">
        <v>81554.25</v>
      </c>
      <c r="BX511" s="554">
        <v>0</v>
      </c>
      <c r="BY511" s="554">
        <v>0</v>
      </c>
      <c r="BZ511" s="554">
        <v>41651</v>
      </c>
      <c r="CA511" s="554">
        <v>1872.5</v>
      </c>
      <c r="CB511" s="554">
        <v>0</v>
      </c>
      <c r="CC511" s="555">
        <f t="shared" si="75"/>
        <v>39837712.409999989</v>
      </c>
    </row>
    <row r="512" spans="1:81" s="547" customFormat="1">
      <c r="A512" s="609"/>
      <c r="B512" s="608"/>
      <c r="C512" s="610"/>
      <c r="D512" s="610"/>
      <c r="E512" s="610"/>
      <c r="F512" s="613" t="s">
        <v>6946</v>
      </c>
      <c r="G512" s="614" t="s">
        <v>6947</v>
      </c>
      <c r="H512" s="554">
        <v>435112</v>
      </c>
      <c r="I512" s="554">
        <v>1300560.75</v>
      </c>
      <c r="J512" s="554">
        <v>0</v>
      </c>
      <c r="K512" s="554">
        <v>18140</v>
      </c>
      <c r="L512" s="554">
        <v>112093</v>
      </c>
      <c r="M512" s="554">
        <v>0</v>
      </c>
      <c r="N512" s="554">
        <v>0</v>
      </c>
      <c r="O512" s="554">
        <v>12126166.25</v>
      </c>
      <c r="P512" s="554">
        <v>0</v>
      </c>
      <c r="Q512" s="554">
        <v>0</v>
      </c>
      <c r="R512" s="554">
        <v>0</v>
      </c>
      <c r="S512" s="554">
        <v>0</v>
      </c>
      <c r="T512" s="554">
        <v>0</v>
      </c>
      <c r="U512" s="554">
        <v>0</v>
      </c>
      <c r="V512" s="554">
        <v>0</v>
      </c>
      <c r="W512" s="554">
        <v>0</v>
      </c>
      <c r="X512" s="554">
        <v>0</v>
      </c>
      <c r="Y512" s="554">
        <v>0</v>
      </c>
      <c r="Z512" s="554">
        <v>0</v>
      </c>
      <c r="AA512" s="554">
        <v>0</v>
      </c>
      <c r="AB512" s="554">
        <v>0</v>
      </c>
      <c r="AC512" s="554">
        <v>0</v>
      </c>
      <c r="AD512" s="554">
        <v>0</v>
      </c>
      <c r="AE512" s="554">
        <v>0</v>
      </c>
      <c r="AF512" s="554">
        <v>0</v>
      </c>
      <c r="AG512" s="554">
        <v>1413859</v>
      </c>
      <c r="AH512" s="554">
        <v>0</v>
      </c>
      <c r="AI512" s="554">
        <v>0</v>
      </c>
      <c r="AJ512" s="554">
        <v>0</v>
      </c>
      <c r="AK512" s="554">
        <v>0</v>
      </c>
      <c r="AL512" s="554">
        <v>0</v>
      </c>
      <c r="AM512" s="554">
        <v>0</v>
      </c>
      <c r="AN512" s="554">
        <v>0</v>
      </c>
      <c r="AO512" s="554">
        <v>0</v>
      </c>
      <c r="AP512" s="554">
        <v>0</v>
      </c>
      <c r="AQ512" s="554">
        <v>0</v>
      </c>
      <c r="AR512" s="554">
        <v>0</v>
      </c>
      <c r="AS512" s="554">
        <v>0</v>
      </c>
      <c r="AT512" s="554">
        <v>0</v>
      </c>
      <c r="AU512" s="554">
        <v>0</v>
      </c>
      <c r="AV512" s="554">
        <v>0</v>
      </c>
      <c r="AW512" s="554">
        <v>0</v>
      </c>
      <c r="AX512" s="554">
        <v>0</v>
      </c>
      <c r="AY512" s="554">
        <v>0</v>
      </c>
      <c r="AZ512" s="554">
        <v>0</v>
      </c>
      <c r="BA512" s="554">
        <v>0</v>
      </c>
      <c r="BB512" s="554">
        <v>0</v>
      </c>
      <c r="BC512" s="554">
        <v>0</v>
      </c>
      <c r="BD512" s="554">
        <v>0</v>
      </c>
      <c r="BE512" s="554">
        <v>0</v>
      </c>
      <c r="BF512" s="554">
        <v>8045</v>
      </c>
      <c r="BG512" s="554">
        <v>0</v>
      </c>
      <c r="BH512" s="554">
        <v>0</v>
      </c>
      <c r="BI512" s="554">
        <v>80950</v>
      </c>
      <c r="BJ512" s="554">
        <v>402225.5</v>
      </c>
      <c r="BK512" s="554">
        <v>0</v>
      </c>
      <c r="BL512" s="554">
        <v>0</v>
      </c>
      <c r="BM512" s="554">
        <v>0</v>
      </c>
      <c r="BN512" s="554">
        <v>9548015.7300000004</v>
      </c>
      <c r="BO512" s="554">
        <v>448266</v>
      </c>
      <c r="BP512" s="554">
        <v>7445994</v>
      </c>
      <c r="BQ512" s="554">
        <v>0</v>
      </c>
      <c r="BR512" s="554">
        <v>7500</v>
      </c>
      <c r="BS512" s="554">
        <v>0</v>
      </c>
      <c r="BT512" s="554">
        <v>0</v>
      </c>
      <c r="BU512" s="554">
        <v>0</v>
      </c>
      <c r="BV512" s="554">
        <v>0</v>
      </c>
      <c r="BW512" s="554">
        <v>0</v>
      </c>
      <c r="BX512" s="554">
        <v>0</v>
      </c>
      <c r="BY512" s="554">
        <v>938450</v>
      </c>
      <c r="BZ512" s="554">
        <v>0</v>
      </c>
      <c r="CA512" s="554">
        <v>0</v>
      </c>
      <c r="CB512" s="554">
        <v>0</v>
      </c>
      <c r="CC512" s="555">
        <f t="shared" si="75"/>
        <v>34285377.230000004</v>
      </c>
    </row>
    <row r="513" spans="1:81" s="547" customFormat="1">
      <c r="A513" s="609"/>
      <c r="B513" s="608"/>
      <c r="C513" s="610"/>
      <c r="D513" s="610"/>
      <c r="E513" s="610"/>
      <c r="F513" s="613" t="s">
        <v>6948</v>
      </c>
      <c r="G513" s="614" t="s">
        <v>6949</v>
      </c>
      <c r="H513" s="554">
        <v>1703533.95</v>
      </c>
      <c r="I513" s="554">
        <v>10476995.539999999</v>
      </c>
      <c r="J513" s="554">
        <v>1593700</v>
      </c>
      <c r="K513" s="554">
        <v>218768.74</v>
      </c>
      <c r="L513" s="554">
        <v>66855.55</v>
      </c>
      <c r="M513" s="554">
        <v>66392.490000000005</v>
      </c>
      <c r="N513" s="554">
        <v>38847674.109999999</v>
      </c>
      <c r="O513" s="554">
        <v>1439797.28</v>
      </c>
      <c r="P513" s="554">
        <v>87517</v>
      </c>
      <c r="Q513" s="554">
        <v>1571342.16</v>
      </c>
      <c r="R513" s="554">
        <v>337226.22</v>
      </c>
      <c r="S513" s="554">
        <v>416097.04</v>
      </c>
      <c r="T513" s="554">
        <v>1098775.08</v>
      </c>
      <c r="U513" s="554">
        <v>650635</v>
      </c>
      <c r="V513" s="554">
        <v>122508</v>
      </c>
      <c r="W513" s="554">
        <v>148575.96</v>
      </c>
      <c r="X513" s="554">
        <v>329597.34000000003</v>
      </c>
      <c r="Y513" s="554">
        <v>120125.37</v>
      </c>
      <c r="Z513" s="554">
        <v>0</v>
      </c>
      <c r="AA513" s="554">
        <v>369726</v>
      </c>
      <c r="AB513" s="554">
        <v>376274.25</v>
      </c>
      <c r="AC513" s="554">
        <v>878742.27</v>
      </c>
      <c r="AD513" s="554">
        <v>1030478.5</v>
      </c>
      <c r="AE513" s="554">
        <v>284044.43</v>
      </c>
      <c r="AF513" s="554">
        <v>95690.43</v>
      </c>
      <c r="AG513" s="554">
        <v>93723.17</v>
      </c>
      <c r="AH513" s="554">
        <v>2030752.4</v>
      </c>
      <c r="AI513" s="554">
        <v>28105969.5</v>
      </c>
      <c r="AJ513" s="554">
        <v>347794.61</v>
      </c>
      <c r="AK513" s="554">
        <v>32705</v>
      </c>
      <c r="AL513" s="554">
        <v>18867.150000000001</v>
      </c>
      <c r="AM513" s="554">
        <v>202518.39</v>
      </c>
      <c r="AN513" s="554">
        <v>184471</v>
      </c>
      <c r="AO513" s="554">
        <v>116085</v>
      </c>
      <c r="AP513" s="554">
        <v>57621</v>
      </c>
      <c r="AQ513" s="554">
        <v>90038.2</v>
      </c>
      <c r="AR513" s="554">
        <v>286455</v>
      </c>
      <c r="AS513" s="554">
        <v>358657</v>
      </c>
      <c r="AT513" s="554">
        <v>379167</v>
      </c>
      <c r="AU513" s="554">
        <v>450433.21</v>
      </c>
      <c r="AV513" s="554">
        <v>0</v>
      </c>
      <c r="AW513" s="554">
        <v>53869.25</v>
      </c>
      <c r="AX513" s="554">
        <v>765787.76</v>
      </c>
      <c r="AY513" s="554">
        <v>190130.66</v>
      </c>
      <c r="AZ513" s="554">
        <v>36940</v>
      </c>
      <c r="BA513" s="554">
        <v>33236.699999999997</v>
      </c>
      <c r="BB513" s="554">
        <v>0</v>
      </c>
      <c r="BC513" s="554">
        <v>23373.27</v>
      </c>
      <c r="BD513" s="554">
        <v>839453.83</v>
      </c>
      <c r="BE513" s="554">
        <v>0</v>
      </c>
      <c r="BF513" s="554">
        <v>1306282</v>
      </c>
      <c r="BG513" s="554">
        <v>2843507.77</v>
      </c>
      <c r="BH513" s="554">
        <v>178623.5</v>
      </c>
      <c r="BI513" s="554">
        <v>1440298.75</v>
      </c>
      <c r="BJ513" s="554">
        <v>577089.47</v>
      </c>
      <c r="BK513" s="554">
        <v>45442</v>
      </c>
      <c r="BL513" s="554">
        <v>49100.34</v>
      </c>
      <c r="BM513" s="554">
        <v>1509462</v>
      </c>
      <c r="BN513" s="554">
        <v>1130195.5900000001</v>
      </c>
      <c r="BO513" s="554">
        <v>14076.21</v>
      </c>
      <c r="BP513" s="554">
        <v>1278152.97</v>
      </c>
      <c r="BQ513" s="554">
        <v>0</v>
      </c>
      <c r="BR513" s="554">
        <v>84393.25</v>
      </c>
      <c r="BS513" s="554">
        <v>220367.45</v>
      </c>
      <c r="BT513" s="554">
        <v>2881860</v>
      </c>
      <c r="BU513" s="554">
        <v>115541.81</v>
      </c>
      <c r="BV513" s="554">
        <v>585485.97</v>
      </c>
      <c r="BW513" s="554">
        <v>71472.960000000006</v>
      </c>
      <c r="BX513" s="554">
        <v>405744.5</v>
      </c>
      <c r="BY513" s="554">
        <v>9543235.3399999999</v>
      </c>
      <c r="BZ513" s="554">
        <v>310085.90000000002</v>
      </c>
      <c r="CA513" s="554">
        <v>44059</v>
      </c>
      <c r="CB513" s="554">
        <v>123100.47</v>
      </c>
      <c r="CC513" s="555">
        <f t="shared" si="75"/>
        <v>121786699.06</v>
      </c>
    </row>
    <row r="514" spans="1:81" s="547" customFormat="1">
      <c r="A514" s="609"/>
      <c r="B514" s="608"/>
      <c r="C514" s="610"/>
      <c r="D514" s="610"/>
      <c r="E514" s="610"/>
      <c r="F514" s="613" t="s">
        <v>6950</v>
      </c>
      <c r="G514" s="614" t="s">
        <v>6951</v>
      </c>
      <c r="H514" s="554">
        <v>0</v>
      </c>
      <c r="I514" s="554">
        <v>19133415.359999999</v>
      </c>
      <c r="J514" s="554">
        <v>0</v>
      </c>
      <c r="K514" s="554">
        <v>0</v>
      </c>
      <c r="L514" s="554">
        <v>95012.09</v>
      </c>
      <c r="M514" s="554">
        <v>0</v>
      </c>
      <c r="N514" s="554">
        <v>0</v>
      </c>
      <c r="O514" s="554">
        <v>0</v>
      </c>
      <c r="P514" s="554">
        <v>773894</v>
      </c>
      <c r="Q514" s="554">
        <v>0</v>
      </c>
      <c r="R514" s="554">
        <v>0</v>
      </c>
      <c r="S514" s="554">
        <v>2027193.72</v>
      </c>
      <c r="T514" s="554">
        <v>11646935.380000001</v>
      </c>
      <c r="U514" s="554">
        <v>24870233.239999998</v>
      </c>
      <c r="V514" s="554">
        <v>924949.05</v>
      </c>
      <c r="W514" s="554">
        <v>67409.759999999995</v>
      </c>
      <c r="X514" s="554">
        <v>0</v>
      </c>
      <c r="Y514" s="554">
        <v>313026.61</v>
      </c>
      <c r="Z514" s="554">
        <v>0</v>
      </c>
      <c r="AA514" s="554">
        <v>0</v>
      </c>
      <c r="AB514" s="554">
        <v>342053.76</v>
      </c>
      <c r="AC514" s="554">
        <v>9245097.9499999993</v>
      </c>
      <c r="AD514" s="554">
        <v>185247.5</v>
      </c>
      <c r="AE514" s="554">
        <v>26901.42</v>
      </c>
      <c r="AF514" s="554">
        <v>27705423.510000002</v>
      </c>
      <c r="AG514" s="554">
        <v>15823.81</v>
      </c>
      <c r="AH514" s="554">
        <v>2072396.36</v>
      </c>
      <c r="AI514" s="554">
        <v>0</v>
      </c>
      <c r="AJ514" s="554">
        <v>62661.64</v>
      </c>
      <c r="AK514" s="554">
        <v>-45338</v>
      </c>
      <c r="AL514" s="554">
        <v>0</v>
      </c>
      <c r="AM514" s="554">
        <v>846243.63</v>
      </c>
      <c r="AN514" s="554">
        <v>0</v>
      </c>
      <c r="AO514" s="554">
        <v>163616</v>
      </c>
      <c r="AP514" s="554">
        <v>0</v>
      </c>
      <c r="AQ514" s="554">
        <v>0</v>
      </c>
      <c r="AR514" s="554">
        <v>0</v>
      </c>
      <c r="AS514" s="554">
        <v>0</v>
      </c>
      <c r="AT514" s="554">
        <v>144385</v>
      </c>
      <c r="AU514" s="554">
        <v>286253.44</v>
      </c>
      <c r="AV514" s="554">
        <v>0</v>
      </c>
      <c r="AW514" s="554">
        <v>7858</v>
      </c>
      <c r="AX514" s="554">
        <v>0</v>
      </c>
      <c r="AY514" s="554">
        <v>99101.34</v>
      </c>
      <c r="AZ514" s="554">
        <v>8596</v>
      </c>
      <c r="BA514" s="554">
        <v>22064</v>
      </c>
      <c r="BB514" s="554">
        <v>0</v>
      </c>
      <c r="BC514" s="554">
        <v>2729443.07</v>
      </c>
      <c r="BD514" s="554">
        <v>5544995.5999999996</v>
      </c>
      <c r="BE514" s="554">
        <v>0</v>
      </c>
      <c r="BF514" s="554">
        <v>2889425.5</v>
      </c>
      <c r="BG514" s="554">
        <v>6275691.7400000002</v>
      </c>
      <c r="BH514" s="554">
        <v>10137566.32</v>
      </c>
      <c r="BI514" s="554">
        <v>0</v>
      </c>
      <c r="BJ514" s="554">
        <v>3443088.61</v>
      </c>
      <c r="BK514" s="554">
        <v>47043</v>
      </c>
      <c r="BL514" s="554">
        <v>338906.24</v>
      </c>
      <c r="BM514" s="554">
        <v>283697.75</v>
      </c>
      <c r="BN514" s="554">
        <v>6222310.0099999998</v>
      </c>
      <c r="BO514" s="554">
        <v>34195.040000000001</v>
      </c>
      <c r="BP514" s="554">
        <v>289713.73</v>
      </c>
      <c r="BQ514" s="554">
        <v>1066786.74</v>
      </c>
      <c r="BR514" s="554">
        <v>0</v>
      </c>
      <c r="BS514" s="554">
        <v>0</v>
      </c>
      <c r="BT514" s="554">
        <v>0</v>
      </c>
      <c r="BU514" s="554">
        <v>1488136.83</v>
      </c>
      <c r="BV514" s="554">
        <v>3317260.43</v>
      </c>
      <c r="BW514" s="554">
        <v>1979694.4</v>
      </c>
      <c r="BX514" s="554">
        <v>2966737.4</v>
      </c>
      <c r="BY514" s="554">
        <v>34722198.840000004</v>
      </c>
      <c r="BZ514" s="554">
        <v>1326017.79</v>
      </c>
      <c r="CA514" s="554">
        <v>8675.89</v>
      </c>
      <c r="CB514" s="554">
        <v>2853829</v>
      </c>
      <c r="CC514" s="555">
        <f t="shared" si="75"/>
        <v>189005868.49999997</v>
      </c>
    </row>
    <row r="515" spans="1:81" s="547" customFormat="1">
      <c r="A515" s="609"/>
      <c r="B515" s="608"/>
      <c r="C515" s="610"/>
      <c r="D515" s="610"/>
      <c r="E515" s="610"/>
      <c r="F515" s="613" t="s">
        <v>6952</v>
      </c>
      <c r="G515" s="614" t="s">
        <v>6953</v>
      </c>
      <c r="H515" s="554">
        <v>0</v>
      </c>
      <c r="I515" s="554">
        <v>0</v>
      </c>
      <c r="J515" s="554">
        <v>0</v>
      </c>
      <c r="K515" s="554">
        <v>0</v>
      </c>
      <c r="L515" s="554">
        <v>0</v>
      </c>
      <c r="M515" s="554">
        <v>0</v>
      </c>
      <c r="N515" s="554">
        <v>0</v>
      </c>
      <c r="O515" s="554">
        <v>0</v>
      </c>
      <c r="P515" s="554">
        <v>0</v>
      </c>
      <c r="Q515" s="554">
        <v>0</v>
      </c>
      <c r="R515" s="554">
        <v>0</v>
      </c>
      <c r="S515" s="554">
        <v>0</v>
      </c>
      <c r="T515" s="554">
        <v>0</v>
      </c>
      <c r="U515" s="554">
        <v>0</v>
      </c>
      <c r="V515" s="554">
        <v>0</v>
      </c>
      <c r="W515" s="554">
        <v>0</v>
      </c>
      <c r="X515" s="554">
        <v>0</v>
      </c>
      <c r="Y515" s="554">
        <v>0</v>
      </c>
      <c r="Z515" s="554">
        <v>0</v>
      </c>
      <c r="AA515" s="554">
        <v>0</v>
      </c>
      <c r="AB515" s="554">
        <v>0</v>
      </c>
      <c r="AC515" s="554">
        <v>0</v>
      </c>
      <c r="AD515" s="554">
        <v>0</v>
      </c>
      <c r="AE515" s="554">
        <v>0</v>
      </c>
      <c r="AF515" s="554">
        <v>0</v>
      </c>
      <c r="AG515" s="554">
        <v>0</v>
      </c>
      <c r="AH515" s="554">
        <v>0</v>
      </c>
      <c r="AI515" s="554">
        <v>59557889</v>
      </c>
      <c r="AJ515" s="554">
        <v>0</v>
      </c>
      <c r="AK515" s="554">
        <v>0</v>
      </c>
      <c r="AL515" s="554">
        <v>0</v>
      </c>
      <c r="AM515" s="554">
        <v>0</v>
      </c>
      <c r="AN515" s="554">
        <v>0</v>
      </c>
      <c r="AO515" s="554">
        <v>0</v>
      </c>
      <c r="AP515" s="554">
        <v>0</v>
      </c>
      <c r="AQ515" s="554">
        <v>0</v>
      </c>
      <c r="AR515" s="554">
        <v>0</v>
      </c>
      <c r="AS515" s="554">
        <v>0</v>
      </c>
      <c r="AT515" s="554">
        <v>0</v>
      </c>
      <c r="AU515" s="554">
        <v>0</v>
      </c>
      <c r="AV515" s="554">
        <v>0</v>
      </c>
      <c r="AW515" s="554">
        <v>0</v>
      </c>
      <c r="AX515" s="554">
        <v>0</v>
      </c>
      <c r="AY515" s="554">
        <v>1820</v>
      </c>
      <c r="AZ515" s="554">
        <v>0</v>
      </c>
      <c r="BA515" s="554">
        <v>0</v>
      </c>
      <c r="BB515" s="554">
        <v>0</v>
      </c>
      <c r="BC515" s="554">
        <v>0</v>
      </c>
      <c r="BD515" s="554">
        <v>0</v>
      </c>
      <c r="BE515" s="554">
        <v>0</v>
      </c>
      <c r="BF515" s="554">
        <v>0</v>
      </c>
      <c r="BG515" s="554">
        <v>0</v>
      </c>
      <c r="BH515" s="554">
        <v>0</v>
      </c>
      <c r="BI515" s="554">
        <v>0</v>
      </c>
      <c r="BJ515" s="554">
        <v>0</v>
      </c>
      <c r="BK515" s="554">
        <v>0</v>
      </c>
      <c r="BL515" s="554">
        <v>0</v>
      </c>
      <c r="BM515" s="554">
        <v>1632534.4</v>
      </c>
      <c r="BN515" s="554">
        <v>0</v>
      </c>
      <c r="BO515" s="554">
        <v>0</v>
      </c>
      <c r="BP515" s="554">
        <v>0</v>
      </c>
      <c r="BQ515" s="554">
        <v>34800</v>
      </c>
      <c r="BR515" s="554">
        <v>0</v>
      </c>
      <c r="BS515" s="554">
        <v>0</v>
      </c>
      <c r="BT515" s="554">
        <v>11875</v>
      </c>
      <c r="BU515" s="554">
        <v>0</v>
      </c>
      <c r="BV515" s="554">
        <v>0</v>
      </c>
      <c r="BW515" s="554">
        <v>0</v>
      </c>
      <c r="BX515" s="554">
        <v>0</v>
      </c>
      <c r="BY515" s="554">
        <v>0</v>
      </c>
      <c r="BZ515" s="554">
        <v>0</v>
      </c>
      <c r="CA515" s="554">
        <v>0</v>
      </c>
      <c r="CB515" s="554">
        <v>0</v>
      </c>
      <c r="CC515" s="555">
        <f t="shared" si="75"/>
        <v>61238918.399999999</v>
      </c>
    </row>
    <row r="516" spans="1:81" s="547" customFormat="1">
      <c r="A516" s="609"/>
      <c r="B516" s="608"/>
      <c r="C516" s="610"/>
      <c r="D516" s="610"/>
      <c r="E516" s="610"/>
      <c r="F516" s="613" t="s">
        <v>6954</v>
      </c>
      <c r="G516" s="614" t="s">
        <v>6955</v>
      </c>
      <c r="H516" s="554">
        <v>31460217.5</v>
      </c>
      <c r="I516" s="554">
        <v>0</v>
      </c>
      <c r="J516" s="554">
        <v>0</v>
      </c>
      <c r="K516" s="554">
        <v>50340</v>
      </c>
      <c r="L516" s="554">
        <v>155023.5</v>
      </c>
      <c r="M516" s="554">
        <v>0</v>
      </c>
      <c r="N516" s="554">
        <v>0</v>
      </c>
      <c r="O516" s="554">
        <v>0</v>
      </c>
      <c r="P516" s="554">
        <v>0</v>
      </c>
      <c r="Q516" s="554">
        <v>0</v>
      </c>
      <c r="R516" s="554">
        <v>0</v>
      </c>
      <c r="S516" s="554">
        <v>329150</v>
      </c>
      <c r="T516" s="554">
        <v>0</v>
      </c>
      <c r="U516" s="554">
        <v>0</v>
      </c>
      <c r="V516" s="554">
        <v>0</v>
      </c>
      <c r="W516" s="554">
        <v>2155364.7999999998</v>
      </c>
      <c r="X516" s="554">
        <v>0</v>
      </c>
      <c r="Y516" s="554">
        <v>4279663</v>
      </c>
      <c r="Z516" s="554">
        <v>0</v>
      </c>
      <c r="AA516" s="554">
        <v>5002687</v>
      </c>
      <c r="AB516" s="554">
        <v>0</v>
      </c>
      <c r="AC516" s="554">
        <v>3389835</v>
      </c>
      <c r="AD516" s="554">
        <v>115440</v>
      </c>
      <c r="AE516" s="554">
        <v>416664</v>
      </c>
      <c r="AF516" s="554">
        <v>0</v>
      </c>
      <c r="AG516" s="554">
        <v>0</v>
      </c>
      <c r="AH516" s="554">
        <v>1338561</v>
      </c>
      <c r="AI516" s="554">
        <v>0</v>
      </c>
      <c r="AJ516" s="554">
        <v>0</v>
      </c>
      <c r="AK516" s="554">
        <v>0</v>
      </c>
      <c r="AL516" s="554">
        <v>0</v>
      </c>
      <c r="AM516" s="554">
        <v>0</v>
      </c>
      <c r="AN516" s="554">
        <v>945470</v>
      </c>
      <c r="AO516" s="554">
        <v>63777</v>
      </c>
      <c r="AP516" s="554">
        <v>14452</v>
      </c>
      <c r="AQ516" s="554">
        <v>0</v>
      </c>
      <c r="AR516" s="554">
        <v>0</v>
      </c>
      <c r="AS516" s="554">
        <v>0</v>
      </c>
      <c r="AT516" s="554">
        <v>0</v>
      </c>
      <c r="AU516" s="554">
        <v>3164075</v>
      </c>
      <c r="AV516" s="554">
        <v>0</v>
      </c>
      <c r="AW516" s="554">
        <v>25100</v>
      </c>
      <c r="AX516" s="554">
        <v>0</v>
      </c>
      <c r="AY516" s="554">
        <v>273611</v>
      </c>
      <c r="AZ516" s="554">
        <v>0</v>
      </c>
      <c r="BA516" s="554">
        <v>49940</v>
      </c>
      <c r="BB516" s="554">
        <v>0</v>
      </c>
      <c r="BC516" s="554">
        <v>0</v>
      </c>
      <c r="BD516" s="554">
        <v>2338875.25</v>
      </c>
      <c r="BE516" s="554">
        <v>0</v>
      </c>
      <c r="BF516" s="554">
        <v>0</v>
      </c>
      <c r="BG516" s="554">
        <v>2762173</v>
      </c>
      <c r="BH516" s="554">
        <v>25377764</v>
      </c>
      <c r="BI516" s="554">
        <v>4043398.1</v>
      </c>
      <c r="BJ516" s="554">
        <v>5583126.4199999999</v>
      </c>
      <c r="BK516" s="554">
        <v>125814.75</v>
      </c>
      <c r="BL516" s="554">
        <v>0</v>
      </c>
      <c r="BM516" s="554">
        <v>23935542.75</v>
      </c>
      <c r="BN516" s="554">
        <v>0</v>
      </c>
      <c r="BO516" s="554">
        <v>0</v>
      </c>
      <c r="BP516" s="554">
        <v>0</v>
      </c>
      <c r="BQ516" s="554">
        <v>3639980</v>
      </c>
      <c r="BR516" s="554">
        <v>1627720</v>
      </c>
      <c r="BS516" s="554">
        <v>0</v>
      </c>
      <c r="BT516" s="554">
        <v>37580038.25</v>
      </c>
      <c r="BU516" s="554">
        <v>7479653</v>
      </c>
      <c r="BV516" s="554">
        <v>2098846</v>
      </c>
      <c r="BW516" s="554">
        <v>669200</v>
      </c>
      <c r="BX516" s="554">
        <v>0</v>
      </c>
      <c r="BY516" s="554">
        <v>3667219</v>
      </c>
      <c r="BZ516" s="554">
        <v>274330</v>
      </c>
      <c r="CA516" s="554">
        <v>6555647</v>
      </c>
      <c r="CB516" s="554">
        <v>800969.5</v>
      </c>
      <c r="CC516" s="555">
        <f t="shared" si="75"/>
        <v>181789667.81999999</v>
      </c>
    </row>
    <row r="517" spans="1:81" s="547" customFormat="1">
      <c r="A517" s="609"/>
      <c r="B517" s="608"/>
      <c r="C517" s="610"/>
      <c r="D517" s="610"/>
      <c r="E517" s="610"/>
      <c r="F517" s="613" t="s">
        <v>6956</v>
      </c>
      <c r="G517" s="614" t="s">
        <v>6957</v>
      </c>
      <c r="H517" s="554">
        <v>0</v>
      </c>
      <c r="I517" s="554">
        <v>0</v>
      </c>
      <c r="J517" s="554">
        <v>0</v>
      </c>
      <c r="K517" s="554">
        <v>0</v>
      </c>
      <c r="L517" s="554">
        <v>15441267.25</v>
      </c>
      <c r="M517" s="554">
        <v>0</v>
      </c>
      <c r="N517" s="554">
        <v>0</v>
      </c>
      <c r="O517" s="554">
        <v>0</v>
      </c>
      <c r="P517" s="554">
        <v>0</v>
      </c>
      <c r="Q517" s="554">
        <v>0</v>
      </c>
      <c r="R517" s="554">
        <v>0</v>
      </c>
      <c r="S517" s="554">
        <v>2721162.75</v>
      </c>
      <c r="T517" s="554">
        <v>0</v>
      </c>
      <c r="U517" s="554">
        <v>0</v>
      </c>
      <c r="V517" s="554">
        <v>0</v>
      </c>
      <c r="W517" s="554">
        <v>3912103.36</v>
      </c>
      <c r="X517" s="554">
        <v>5905513.5499999998</v>
      </c>
      <c r="Y517" s="554">
        <v>5750134.5899999999</v>
      </c>
      <c r="Z517" s="554">
        <v>0</v>
      </c>
      <c r="AA517" s="554">
        <v>0</v>
      </c>
      <c r="AB517" s="554">
        <v>1193204.76</v>
      </c>
      <c r="AC517" s="554">
        <v>10275403.529999999</v>
      </c>
      <c r="AD517" s="554">
        <v>4095840</v>
      </c>
      <c r="AE517" s="554">
        <v>8678418</v>
      </c>
      <c r="AF517" s="554">
        <v>0</v>
      </c>
      <c r="AG517" s="554">
        <v>0</v>
      </c>
      <c r="AH517" s="554">
        <v>8116586</v>
      </c>
      <c r="AI517" s="554">
        <v>0</v>
      </c>
      <c r="AJ517" s="554">
        <v>0</v>
      </c>
      <c r="AK517" s="554">
        <v>0</v>
      </c>
      <c r="AL517" s="554">
        <v>0</v>
      </c>
      <c r="AM517" s="554">
        <v>0</v>
      </c>
      <c r="AN517" s="554">
        <v>1808650</v>
      </c>
      <c r="AO517" s="554">
        <v>0</v>
      </c>
      <c r="AP517" s="554">
        <v>0</v>
      </c>
      <c r="AQ517" s="554">
        <v>0</v>
      </c>
      <c r="AR517" s="554">
        <v>0</v>
      </c>
      <c r="AS517" s="554">
        <v>0</v>
      </c>
      <c r="AT517" s="554">
        <v>0</v>
      </c>
      <c r="AU517" s="554">
        <v>0</v>
      </c>
      <c r="AV517" s="554">
        <v>0</v>
      </c>
      <c r="AW517" s="554">
        <v>156845.5</v>
      </c>
      <c r="AX517" s="554">
        <v>0</v>
      </c>
      <c r="AY517" s="554">
        <v>158686.35999999999</v>
      </c>
      <c r="AZ517" s="554">
        <v>0</v>
      </c>
      <c r="BA517" s="554">
        <v>272682.5</v>
      </c>
      <c r="BB517" s="554">
        <v>0</v>
      </c>
      <c r="BC517" s="554">
        <v>0</v>
      </c>
      <c r="BD517" s="554">
        <v>95767.25</v>
      </c>
      <c r="BE517" s="554">
        <v>0</v>
      </c>
      <c r="BF517" s="554">
        <v>0</v>
      </c>
      <c r="BG517" s="554">
        <v>108716</v>
      </c>
      <c r="BH517" s="554">
        <v>66420484.369999997</v>
      </c>
      <c r="BI517" s="554">
        <v>808975.4</v>
      </c>
      <c r="BJ517" s="554">
        <v>0</v>
      </c>
      <c r="BK517" s="554">
        <v>6556905.6200000001</v>
      </c>
      <c r="BL517" s="554">
        <v>1073511</v>
      </c>
      <c r="BM517" s="554">
        <v>46547131.75</v>
      </c>
      <c r="BN517" s="554">
        <v>0</v>
      </c>
      <c r="BO517" s="554">
        <v>0</v>
      </c>
      <c r="BP517" s="554">
        <v>0</v>
      </c>
      <c r="BQ517" s="554">
        <v>11879482.98</v>
      </c>
      <c r="BR517" s="554">
        <v>4734867</v>
      </c>
      <c r="BS517" s="554">
        <v>0</v>
      </c>
      <c r="BT517" s="554">
        <v>2500</v>
      </c>
      <c r="BU517" s="554">
        <v>10503</v>
      </c>
      <c r="BV517" s="554">
        <v>7804600.25</v>
      </c>
      <c r="BW517" s="554">
        <v>3610898.85</v>
      </c>
      <c r="BX517" s="554">
        <v>0</v>
      </c>
      <c r="BY517" s="554">
        <v>0</v>
      </c>
      <c r="BZ517" s="554">
        <v>970234</v>
      </c>
      <c r="CA517" s="554">
        <v>3198196.64</v>
      </c>
      <c r="CB517" s="554">
        <v>349699</v>
      </c>
      <c r="CC517" s="555">
        <f t="shared" si="75"/>
        <v>222658971.25999996</v>
      </c>
    </row>
    <row r="518" spans="1:81" s="547" customFormat="1">
      <c r="A518" s="609"/>
      <c r="B518" s="608"/>
      <c r="C518" s="610"/>
      <c r="D518" s="610"/>
      <c r="E518" s="610"/>
      <c r="F518" s="613" t="s">
        <v>6958</v>
      </c>
      <c r="G518" s="614" t="s">
        <v>6959</v>
      </c>
      <c r="H518" s="554">
        <v>2552942.4500000002</v>
      </c>
      <c r="I518" s="554">
        <v>0</v>
      </c>
      <c r="J518" s="554">
        <v>0</v>
      </c>
      <c r="K518" s="554">
        <v>478228</v>
      </c>
      <c r="L518" s="554">
        <v>589070</v>
      </c>
      <c r="M518" s="554">
        <v>0</v>
      </c>
      <c r="N518" s="554">
        <v>40391574.399999999</v>
      </c>
      <c r="O518" s="554">
        <v>8456910.8200000003</v>
      </c>
      <c r="P518" s="554">
        <v>2217695.5</v>
      </c>
      <c r="Q518" s="554">
        <v>4980711.83</v>
      </c>
      <c r="R518" s="554">
        <v>126474.9</v>
      </c>
      <c r="S518" s="554">
        <v>5529306.54</v>
      </c>
      <c r="T518" s="554">
        <v>9856268.6999999993</v>
      </c>
      <c r="U518" s="554">
        <v>741052.75</v>
      </c>
      <c r="V518" s="554">
        <v>3818</v>
      </c>
      <c r="W518" s="554">
        <v>230083.02</v>
      </c>
      <c r="X518" s="554">
        <v>1385253.68</v>
      </c>
      <c r="Y518" s="554">
        <v>537996.11</v>
      </c>
      <c r="Z518" s="554">
        <v>81838453.060000002</v>
      </c>
      <c r="AA518" s="554">
        <v>26213630.57</v>
      </c>
      <c r="AB518" s="554">
        <v>2928586.55</v>
      </c>
      <c r="AC518" s="554">
        <v>20140742.52</v>
      </c>
      <c r="AD518" s="554">
        <v>4596738.5</v>
      </c>
      <c r="AE518" s="554">
        <v>6332321.5599999996</v>
      </c>
      <c r="AF518" s="554">
        <v>16371593.539999999</v>
      </c>
      <c r="AG518" s="554">
        <v>61792.75</v>
      </c>
      <c r="AH518" s="554">
        <v>6734929.3200000003</v>
      </c>
      <c r="AI518" s="554">
        <v>14027433.609999999</v>
      </c>
      <c r="AJ518" s="554">
        <v>226538.25</v>
      </c>
      <c r="AK518" s="554">
        <v>264599.19</v>
      </c>
      <c r="AL518" s="554">
        <v>182880.52</v>
      </c>
      <c r="AM518" s="554">
        <v>61711.59</v>
      </c>
      <c r="AN518" s="554">
        <v>401797.66</v>
      </c>
      <c r="AO518" s="554">
        <v>388762.49</v>
      </c>
      <c r="AP518" s="554">
        <v>404919.78</v>
      </c>
      <c r="AQ518" s="554">
        <v>403162.62</v>
      </c>
      <c r="AR518" s="554">
        <v>142863.51999999999</v>
      </c>
      <c r="AS518" s="554">
        <v>563770.19999999995</v>
      </c>
      <c r="AT518" s="554">
        <v>23157.65</v>
      </c>
      <c r="AU518" s="554">
        <v>1064681</v>
      </c>
      <c r="AV518" s="554">
        <v>534982</v>
      </c>
      <c r="AW518" s="554">
        <v>207174.5</v>
      </c>
      <c r="AX518" s="554">
        <v>179471.44570000001</v>
      </c>
      <c r="AY518" s="554">
        <v>60000</v>
      </c>
      <c r="AZ518" s="554">
        <v>196982</v>
      </c>
      <c r="BA518" s="554">
        <v>475397.5</v>
      </c>
      <c r="BB518" s="554">
        <v>16951221.190000001</v>
      </c>
      <c r="BC518" s="554">
        <v>636168.54</v>
      </c>
      <c r="BD518" s="554">
        <v>479108.81</v>
      </c>
      <c r="BE518" s="554">
        <v>3875221.31</v>
      </c>
      <c r="BF518" s="554">
        <v>102746.54</v>
      </c>
      <c r="BG518" s="554">
        <v>3665172.46</v>
      </c>
      <c r="BH518" s="554">
        <v>2092675.74</v>
      </c>
      <c r="BI518" s="554">
        <v>805445.09</v>
      </c>
      <c r="BJ518" s="554">
        <v>3368133.6</v>
      </c>
      <c r="BK518" s="554">
        <v>403806</v>
      </c>
      <c r="BL518" s="554">
        <v>109271.71</v>
      </c>
      <c r="BM518" s="554">
        <v>30636868.260000002</v>
      </c>
      <c r="BN518" s="554">
        <v>26775481.129999999</v>
      </c>
      <c r="BO518" s="554">
        <v>3339644.4</v>
      </c>
      <c r="BP518" s="554">
        <v>3600532.89</v>
      </c>
      <c r="BQ518" s="554">
        <v>1848851.68</v>
      </c>
      <c r="BR518" s="554">
        <v>4401885.4000000004</v>
      </c>
      <c r="BS518" s="554">
        <v>1476313.78</v>
      </c>
      <c r="BT518" s="554">
        <v>3998379.37</v>
      </c>
      <c r="BU518" s="554">
        <v>580182</v>
      </c>
      <c r="BV518" s="554">
        <v>863092.07</v>
      </c>
      <c r="BW518" s="554">
        <v>263462.07</v>
      </c>
      <c r="BX518" s="554">
        <v>1056909.3700000001</v>
      </c>
      <c r="BY518" s="554">
        <v>6853082.9400000004</v>
      </c>
      <c r="BZ518" s="554">
        <v>247241.5</v>
      </c>
      <c r="CA518" s="554">
        <v>1636644.31</v>
      </c>
      <c r="CB518" s="554">
        <v>1490217.5</v>
      </c>
      <c r="CC518" s="555">
        <f t="shared" si="75"/>
        <v>384664220.25569993</v>
      </c>
    </row>
    <row r="519" spans="1:81" s="547" customFormat="1">
      <c r="A519" s="609"/>
      <c r="B519" s="608"/>
      <c r="C519" s="610"/>
      <c r="D519" s="610"/>
      <c r="E519" s="610"/>
      <c r="F519" s="613" t="s">
        <v>6960</v>
      </c>
      <c r="G519" s="614" t="s">
        <v>6961</v>
      </c>
      <c r="H519" s="554">
        <v>1291468.3999999999</v>
      </c>
      <c r="I519" s="554">
        <v>1085523.2</v>
      </c>
      <c r="J519" s="554">
        <v>0</v>
      </c>
      <c r="K519" s="554">
        <v>3181</v>
      </c>
      <c r="L519" s="554">
        <v>82159.25</v>
      </c>
      <c r="M519" s="554">
        <v>0</v>
      </c>
      <c r="N519" s="554">
        <v>33000847.699999999</v>
      </c>
      <c r="O519" s="554">
        <v>40411910.950000003</v>
      </c>
      <c r="P519" s="554">
        <v>1891232</v>
      </c>
      <c r="Q519" s="554">
        <v>360921.48</v>
      </c>
      <c r="R519" s="554">
        <v>107647.5</v>
      </c>
      <c r="S519" s="554">
        <v>21975444.399999999</v>
      </c>
      <c r="T519" s="554">
        <v>34149662.299999997</v>
      </c>
      <c r="U519" s="554">
        <v>3021745.5</v>
      </c>
      <c r="V519" s="554">
        <v>0</v>
      </c>
      <c r="W519" s="554">
        <v>0</v>
      </c>
      <c r="X519" s="554">
        <v>7305555.8200000003</v>
      </c>
      <c r="Y519" s="554">
        <v>1725998.32</v>
      </c>
      <c r="Z519" s="554">
        <v>85135420.950000003</v>
      </c>
      <c r="AA519" s="554">
        <v>30646015.059999999</v>
      </c>
      <c r="AB519" s="554">
        <v>3486970.75</v>
      </c>
      <c r="AC519" s="554">
        <v>21356194.890000001</v>
      </c>
      <c r="AD519" s="554">
        <v>4019267</v>
      </c>
      <c r="AE519" s="554">
        <v>6665068.9000000004</v>
      </c>
      <c r="AF519" s="554">
        <v>21406431.780000001</v>
      </c>
      <c r="AG519" s="554">
        <v>101797.07</v>
      </c>
      <c r="AH519" s="554">
        <v>1378887.36</v>
      </c>
      <c r="AI519" s="554">
        <v>11476991.130000001</v>
      </c>
      <c r="AJ519" s="554">
        <v>168342.78</v>
      </c>
      <c r="AK519" s="554">
        <v>36411.43</v>
      </c>
      <c r="AL519" s="554">
        <v>490878.61</v>
      </c>
      <c r="AM519" s="554">
        <v>207355.57</v>
      </c>
      <c r="AN519" s="554">
        <v>78280.38</v>
      </c>
      <c r="AO519" s="554">
        <v>27034.73</v>
      </c>
      <c r="AP519" s="554">
        <v>161019.20000000001</v>
      </c>
      <c r="AQ519" s="554">
        <v>329860.33</v>
      </c>
      <c r="AR519" s="554">
        <v>94538.34</v>
      </c>
      <c r="AS519" s="554">
        <v>74628.899999999994</v>
      </c>
      <c r="AT519" s="554">
        <v>18947.169999999998</v>
      </c>
      <c r="AU519" s="554">
        <v>1146555</v>
      </c>
      <c r="AV519" s="554">
        <v>371607</v>
      </c>
      <c r="AW519" s="554">
        <v>189014.5</v>
      </c>
      <c r="AX519" s="554">
        <v>39965.800000000003</v>
      </c>
      <c r="AY519" s="554">
        <v>300000</v>
      </c>
      <c r="AZ519" s="554">
        <v>53908.75</v>
      </c>
      <c r="BA519" s="554">
        <v>301610.75</v>
      </c>
      <c r="BB519" s="554">
        <v>13869180.99</v>
      </c>
      <c r="BC519" s="554">
        <v>2261176.0699999998</v>
      </c>
      <c r="BD519" s="554">
        <v>37894433.899999999</v>
      </c>
      <c r="BE519" s="554">
        <v>10075943.890000001</v>
      </c>
      <c r="BF519" s="554">
        <v>574742.09</v>
      </c>
      <c r="BG519" s="554">
        <v>5474349.4299999997</v>
      </c>
      <c r="BH519" s="554">
        <v>16420662.01</v>
      </c>
      <c r="BI519" s="554">
        <v>7769909.2800000003</v>
      </c>
      <c r="BJ519" s="554">
        <v>1856668.78</v>
      </c>
      <c r="BK519" s="554">
        <v>384204.4</v>
      </c>
      <c r="BL519" s="554">
        <v>824478.75</v>
      </c>
      <c r="BM519" s="554">
        <v>23648525.23</v>
      </c>
      <c r="BN519" s="554">
        <v>34648304.229999997</v>
      </c>
      <c r="BO519" s="554">
        <v>1084159.28</v>
      </c>
      <c r="BP519" s="554">
        <v>3075769.07</v>
      </c>
      <c r="BQ519" s="554">
        <v>5747690.7999999998</v>
      </c>
      <c r="BR519" s="554">
        <v>3262827</v>
      </c>
      <c r="BS519" s="554">
        <v>2567650.5</v>
      </c>
      <c r="BT519" s="554">
        <v>7000686.8099999996</v>
      </c>
      <c r="BU519" s="554">
        <v>667220.1</v>
      </c>
      <c r="BV519" s="554">
        <v>433428.23</v>
      </c>
      <c r="BW519" s="554">
        <v>375016.2</v>
      </c>
      <c r="BX519" s="554">
        <v>1246685.3</v>
      </c>
      <c r="BY519" s="554">
        <v>3718100.18</v>
      </c>
      <c r="BZ519" s="554">
        <v>355078.97</v>
      </c>
      <c r="CA519" s="554">
        <v>865903.52</v>
      </c>
      <c r="CB519" s="554">
        <v>2371350.06</v>
      </c>
      <c r="CC519" s="555">
        <f t="shared" si="75"/>
        <v>524650447.01999986</v>
      </c>
    </row>
    <row r="520" spans="1:81" s="547" customFormat="1">
      <c r="A520" s="609"/>
      <c r="B520" s="608"/>
      <c r="C520" s="610"/>
      <c r="D520" s="610"/>
      <c r="E520" s="610"/>
      <c r="F520" s="613" t="s">
        <v>6962</v>
      </c>
      <c r="G520" s="614" t="s">
        <v>6963</v>
      </c>
      <c r="H520" s="554">
        <v>1646560.25</v>
      </c>
      <c r="I520" s="554">
        <v>1012382.25</v>
      </c>
      <c r="J520" s="554">
        <v>500443.97</v>
      </c>
      <c r="K520" s="554">
        <v>77034</v>
      </c>
      <c r="L520" s="554">
        <v>0</v>
      </c>
      <c r="M520" s="554">
        <v>134833.54</v>
      </c>
      <c r="N520" s="554">
        <v>17180542.800000001</v>
      </c>
      <c r="O520" s="554">
        <v>129505</v>
      </c>
      <c r="P520" s="554">
        <v>97771</v>
      </c>
      <c r="Q520" s="554">
        <v>12122</v>
      </c>
      <c r="R520" s="554">
        <v>0</v>
      </c>
      <c r="S520" s="554">
        <v>103793.75</v>
      </c>
      <c r="T520" s="554">
        <v>2270751</v>
      </c>
      <c r="U520" s="554">
        <v>187791.25</v>
      </c>
      <c r="V520" s="554">
        <v>0</v>
      </c>
      <c r="W520" s="554">
        <v>19911.150000000001</v>
      </c>
      <c r="X520" s="554">
        <v>123577.14</v>
      </c>
      <c r="Y520" s="554">
        <v>0</v>
      </c>
      <c r="Z520" s="554">
        <v>4362297.04</v>
      </c>
      <c r="AA520" s="554">
        <v>0</v>
      </c>
      <c r="AB520" s="554">
        <v>0</v>
      </c>
      <c r="AC520" s="554">
        <v>353805.7</v>
      </c>
      <c r="AD520" s="554">
        <v>245642.5</v>
      </c>
      <c r="AE520" s="554">
        <v>128387</v>
      </c>
      <c r="AF520" s="554">
        <v>59057</v>
      </c>
      <c r="AG520" s="554">
        <v>2249314.42</v>
      </c>
      <c r="AH520" s="554">
        <v>30060</v>
      </c>
      <c r="AI520" s="554">
        <v>3898975</v>
      </c>
      <c r="AJ520" s="554">
        <v>48415</v>
      </c>
      <c r="AK520" s="554">
        <v>0</v>
      </c>
      <c r="AL520" s="554">
        <v>0</v>
      </c>
      <c r="AM520" s="554">
        <v>0</v>
      </c>
      <c r="AN520" s="554">
        <v>1384</v>
      </c>
      <c r="AO520" s="554">
        <v>31702</v>
      </c>
      <c r="AP520" s="554">
        <v>0</v>
      </c>
      <c r="AQ520" s="554">
        <v>0</v>
      </c>
      <c r="AR520" s="554">
        <v>17055</v>
      </c>
      <c r="AS520" s="554">
        <v>59387</v>
      </c>
      <c r="AT520" s="554">
        <v>0</v>
      </c>
      <c r="AU520" s="554">
        <v>3768</v>
      </c>
      <c r="AV520" s="554">
        <v>48404</v>
      </c>
      <c r="AW520" s="554">
        <v>547</v>
      </c>
      <c r="AX520" s="554">
        <v>0</v>
      </c>
      <c r="AY520" s="554">
        <v>16653</v>
      </c>
      <c r="AZ520" s="554">
        <v>0</v>
      </c>
      <c r="BA520" s="554">
        <v>0</v>
      </c>
      <c r="BB520" s="554">
        <v>473788</v>
      </c>
      <c r="BC520" s="554">
        <v>0</v>
      </c>
      <c r="BD520" s="554">
        <v>17258.97</v>
      </c>
      <c r="BE520" s="554">
        <v>363260</v>
      </c>
      <c r="BF520" s="554">
        <v>181229</v>
      </c>
      <c r="BG520" s="554">
        <v>96957</v>
      </c>
      <c r="BH520" s="554">
        <v>359797.98</v>
      </c>
      <c r="BI520" s="554">
        <v>46762.25</v>
      </c>
      <c r="BJ520" s="554">
        <v>64923</v>
      </c>
      <c r="BK520" s="554">
        <v>337349.1</v>
      </c>
      <c r="BL520" s="554">
        <v>6973</v>
      </c>
      <c r="BM520" s="554">
        <v>2022206.22</v>
      </c>
      <c r="BN520" s="554">
        <v>7747877.7699999996</v>
      </c>
      <c r="BO520" s="554">
        <v>441056</v>
      </c>
      <c r="BP520" s="554">
        <v>0</v>
      </c>
      <c r="BQ520" s="554">
        <v>62283</v>
      </c>
      <c r="BR520" s="554">
        <v>174376</v>
      </c>
      <c r="BS520" s="554">
        <v>0</v>
      </c>
      <c r="BT520" s="554">
        <v>805321</v>
      </c>
      <c r="BU520" s="554">
        <v>0</v>
      </c>
      <c r="BV520" s="554">
        <v>0</v>
      </c>
      <c r="BW520" s="554">
        <v>5840</v>
      </c>
      <c r="BX520" s="554">
        <v>120523.61</v>
      </c>
      <c r="BY520" s="554">
        <v>961897.58</v>
      </c>
      <c r="BZ520" s="554">
        <v>0</v>
      </c>
      <c r="CA520" s="554">
        <v>22984</v>
      </c>
      <c r="CB520" s="554">
        <v>0</v>
      </c>
      <c r="CC520" s="555">
        <f t="shared" si="75"/>
        <v>49364536.239999995</v>
      </c>
    </row>
    <row r="521" spans="1:81" s="547" customFormat="1">
      <c r="A521" s="609"/>
      <c r="B521" s="608"/>
      <c r="C521" s="610"/>
      <c r="D521" s="610"/>
      <c r="E521" s="610"/>
      <c r="F521" s="613" t="s">
        <v>6964</v>
      </c>
      <c r="G521" s="614" t="s">
        <v>6965</v>
      </c>
      <c r="H521" s="554">
        <v>5157131.41</v>
      </c>
      <c r="I521" s="554">
        <v>217549.75</v>
      </c>
      <c r="J521" s="554">
        <v>3429105.86</v>
      </c>
      <c r="K521" s="554">
        <v>15832</v>
      </c>
      <c r="L521" s="554">
        <v>0</v>
      </c>
      <c r="M521" s="554">
        <v>418156.04</v>
      </c>
      <c r="N521" s="554">
        <v>17296151</v>
      </c>
      <c r="O521" s="554">
        <v>176452.75</v>
      </c>
      <c r="P521" s="554">
        <v>400427</v>
      </c>
      <c r="Q521" s="554">
        <v>18506.75</v>
      </c>
      <c r="R521" s="554">
        <v>0</v>
      </c>
      <c r="S521" s="554">
        <v>0</v>
      </c>
      <c r="T521" s="554">
        <v>8481223.5</v>
      </c>
      <c r="U521" s="554">
        <v>376753.5</v>
      </c>
      <c r="V521" s="554">
        <v>0</v>
      </c>
      <c r="W521" s="554">
        <v>0</v>
      </c>
      <c r="X521" s="554">
        <v>103920.5</v>
      </c>
      <c r="Y521" s="554">
        <v>0</v>
      </c>
      <c r="Z521" s="554">
        <v>7732255.25</v>
      </c>
      <c r="AA521" s="554">
        <v>213239</v>
      </c>
      <c r="AB521" s="554">
        <v>0</v>
      </c>
      <c r="AC521" s="554">
        <v>597321</v>
      </c>
      <c r="AD521" s="554">
        <v>0</v>
      </c>
      <c r="AE521" s="554">
        <v>4844565</v>
      </c>
      <c r="AF521" s="554">
        <v>284151.75</v>
      </c>
      <c r="AG521" s="554">
        <v>47505.65</v>
      </c>
      <c r="AH521" s="554">
        <v>7640.2</v>
      </c>
      <c r="AI521" s="554">
        <v>25863174.149999999</v>
      </c>
      <c r="AJ521" s="554">
        <v>9910</v>
      </c>
      <c r="AK521" s="554">
        <v>0</v>
      </c>
      <c r="AL521" s="554">
        <v>0</v>
      </c>
      <c r="AM521" s="554">
        <v>72698.649999999994</v>
      </c>
      <c r="AN521" s="554">
        <v>13566</v>
      </c>
      <c r="AO521" s="554">
        <v>22156</v>
      </c>
      <c r="AP521" s="554">
        <v>0</v>
      </c>
      <c r="AQ521" s="554">
        <v>0</v>
      </c>
      <c r="AR521" s="554">
        <v>36554.5</v>
      </c>
      <c r="AS521" s="554">
        <v>37172</v>
      </c>
      <c r="AT521" s="554">
        <v>0</v>
      </c>
      <c r="AU521" s="554">
        <v>2859962.6</v>
      </c>
      <c r="AV521" s="554">
        <v>278174</v>
      </c>
      <c r="AW521" s="554">
        <v>0</v>
      </c>
      <c r="AX521" s="554">
        <v>0</v>
      </c>
      <c r="AY521" s="554">
        <v>39143</v>
      </c>
      <c r="AZ521" s="554">
        <v>0</v>
      </c>
      <c r="BA521" s="554">
        <v>0</v>
      </c>
      <c r="BB521" s="554">
        <v>2502683</v>
      </c>
      <c r="BC521" s="554">
        <v>0</v>
      </c>
      <c r="BD521" s="554">
        <v>26498</v>
      </c>
      <c r="BE521" s="554">
        <v>5709429.6100000003</v>
      </c>
      <c r="BF521" s="554">
        <v>4683095</v>
      </c>
      <c r="BG521" s="554">
        <v>7944986.7999999998</v>
      </c>
      <c r="BH521" s="554">
        <v>20027611.399999999</v>
      </c>
      <c r="BI521" s="554">
        <v>144338.45000000001</v>
      </c>
      <c r="BJ521" s="554">
        <v>22393.599999999999</v>
      </c>
      <c r="BK521" s="554">
        <v>134342</v>
      </c>
      <c r="BL521" s="554">
        <v>0</v>
      </c>
      <c r="BM521" s="554">
        <v>6283281.7800000003</v>
      </c>
      <c r="BN521" s="554">
        <v>2798879.76</v>
      </c>
      <c r="BO521" s="554">
        <v>637465</v>
      </c>
      <c r="BP521" s="554">
        <v>0</v>
      </c>
      <c r="BQ521" s="554">
        <v>1176884</v>
      </c>
      <c r="BR521" s="554">
        <v>2181342</v>
      </c>
      <c r="BS521" s="554">
        <v>0</v>
      </c>
      <c r="BT521" s="554">
        <v>4594059.2</v>
      </c>
      <c r="BU521" s="554">
        <v>0</v>
      </c>
      <c r="BV521" s="554">
        <v>0</v>
      </c>
      <c r="BW521" s="554">
        <v>22778.240000000002</v>
      </c>
      <c r="BX521" s="554">
        <v>3581085.8</v>
      </c>
      <c r="BY521" s="554">
        <v>7575060.5199999996</v>
      </c>
      <c r="BZ521" s="554">
        <v>6442</v>
      </c>
      <c r="CA521" s="554">
        <v>774617</v>
      </c>
      <c r="CB521" s="554">
        <v>0</v>
      </c>
      <c r="CC521" s="555">
        <f t="shared" si="75"/>
        <v>149877671.97000003</v>
      </c>
    </row>
    <row r="522" spans="1:81" s="547" customFormat="1">
      <c r="A522" s="609"/>
      <c r="B522" s="608"/>
      <c r="C522" s="610"/>
      <c r="D522" s="610"/>
      <c r="E522" s="610"/>
      <c r="F522" s="613" t="s">
        <v>6966</v>
      </c>
      <c r="G522" s="614" t="s">
        <v>6967</v>
      </c>
      <c r="H522" s="554">
        <v>5601655.3499999996</v>
      </c>
      <c r="I522" s="554">
        <v>5347453.38</v>
      </c>
      <c r="J522" s="554">
        <v>275863</v>
      </c>
      <c r="K522" s="554">
        <v>3126523.3</v>
      </c>
      <c r="L522" s="554">
        <v>93614.8</v>
      </c>
      <c r="M522" s="554">
        <v>2191.08</v>
      </c>
      <c r="N522" s="554">
        <v>5076794.55</v>
      </c>
      <c r="O522" s="554">
        <v>913894.25</v>
      </c>
      <c r="P522" s="554">
        <v>223988</v>
      </c>
      <c r="Q522" s="554">
        <v>668028.25</v>
      </c>
      <c r="R522" s="554">
        <v>29183.09</v>
      </c>
      <c r="S522" s="554">
        <v>572310</v>
      </c>
      <c r="T522" s="554">
        <v>1257030</v>
      </c>
      <c r="U522" s="554">
        <v>833398.65</v>
      </c>
      <c r="V522" s="554">
        <v>14462.5</v>
      </c>
      <c r="W522" s="554">
        <v>2477</v>
      </c>
      <c r="X522" s="554">
        <v>221319.49</v>
      </c>
      <c r="Y522" s="554">
        <v>91156.59</v>
      </c>
      <c r="Z522" s="554">
        <v>2421496.17</v>
      </c>
      <c r="AA522" s="554">
        <v>2325700.75</v>
      </c>
      <c r="AB522" s="554">
        <v>58192.17</v>
      </c>
      <c r="AC522" s="554">
        <v>1514709.41</v>
      </c>
      <c r="AD522" s="554">
        <v>842720</v>
      </c>
      <c r="AE522" s="554">
        <v>197849.7</v>
      </c>
      <c r="AF522" s="554">
        <v>213042.16</v>
      </c>
      <c r="AG522" s="554">
        <v>58140.39</v>
      </c>
      <c r="AH522" s="554">
        <v>140943.43</v>
      </c>
      <c r="AI522" s="554">
        <v>2524718.2999999998</v>
      </c>
      <c r="AJ522" s="554">
        <v>202381.5</v>
      </c>
      <c r="AK522" s="554">
        <v>81191</v>
      </c>
      <c r="AL522" s="554">
        <v>7790</v>
      </c>
      <c r="AM522" s="554">
        <v>79285.75</v>
      </c>
      <c r="AN522" s="554">
        <v>28037</v>
      </c>
      <c r="AO522" s="554">
        <v>257824</v>
      </c>
      <c r="AP522" s="554">
        <v>1510</v>
      </c>
      <c r="AQ522" s="554">
        <v>93670</v>
      </c>
      <c r="AR522" s="554">
        <v>40677</v>
      </c>
      <c r="AS522" s="554">
        <v>78803</v>
      </c>
      <c r="AT522" s="554">
        <v>48005</v>
      </c>
      <c r="AU522" s="554">
        <v>464970.01</v>
      </c>
      <c r="AV522" s="554">
        <v>0</v>
      </c>
      <c r="AW522" s="554">
        <v>27217</v>
      </c>
      <c r="AX522" s="554">
        <v>118004.85</v>
      </c>
      <c r="AY522" s="554">
        <v>49093.5</v>
      </c>
      <c r="AZ522" s="554">
        <v>10195</v>
      </c>
      <c r="BA522" s="554">
        <v>57970</v>
      </c>
      <c r="BB522" s="554">
        <v>7683980.25</v>
      </c>
      <c r="BC522" s="554">
        <v>214876.7</v>
      </c>
      <c r="BD522" s="554">
        <v>155662.73000000001</v>
      </c>
      <c r="BE522" s="554">
        <v>126288.3</v>
      </c>
      <c r="BF522" s="554">
        <v>347816</v>
      </c>
      <c r="BG522" s="554">
        <v>4488599.5199999996</v>
      </c>
      <c r="BH522" s="554">
        <v>819821.39989999996</v>
      </c>
      <c r="BI522" s="554">
        <v>273616.77</v>
      </c>
      <c r="BJ522" s="554">
        <v>839774.82</v>
      </c>
      <c r="BK522" s="554">
        <v>32738</v>
      </c>
      <c r="BL522" s="554">
        <v>24224.3</v>
      </c>
      <c r="BM522" s="554">
        <v>2522039.14</v>
      </c>
      <c r="BN522" s="554">
        <v>0</v>
      </c>
      <c r="BO522" s="554">
        <v>67523.97</v>
      </c>
      <c r="BP522" s="554">
        <v>553595</v>
      </c>
      <c r="BQ522" s="554">
        <v>98799</v>
      </c>
      <c r="BR522" s="554">
        <v>169066.8</v>
      </c>
      <c r="BS522" s="554">
        <v>95129.25</v>
      </c>
      <c r="BT522" s="554">
        <v>2244824.5</v>
      </c>
      <c r="BU522" s="554">
        <v>224753.57</v>
      </c>
      <c r="BV522" s="554">
        <v>389624.75</v>
      </c>
      <c r="BW522" s="554">
        <v>54608.86</v>
      </c>
      <c r="BX522" s="554">
        <v>178888.03</v>
      </c>
      <c r="BY522" s="554">
        <v>112326.79</v>
      </c>
      <c r="BZ522" s="554">
        <v>30033</v>
      </c>
      <c r="CA522" s="554">
        <v>45480.04</v>
      </c>
      <c r="CB522" s="554">
        <v>54660.57</v>
      </c>
      <c r="CC522" s="555">
        <f t="shared" si="75"/>
        <v>58144232.429899983</v>
      </c>
    </row>
    <row r="523" spans="1:81" s="547" customFormat="1">
      <c r="A523" s="609"/>
      <c r="B523" s="608"/>
      <c r="C523" s="610"/>
      <c r="D523" s="610"/>
      <c r="E523" s="610"/>
      <c r="F523" s="613" t="s">
        <v>6968</v>
      </c>
      <c r="G523" s="614" t="s">
        <v>6969</v>
      </c>
      <c r="H523" s="554">
        <v>3557726.25</v>
      </c>
      <c r="I523" s="554">
        <v>11332671.85</v>
      </c>
      <c r="J523" s="554">
        <v>748933.5</v>
      </c>
      <c r="K523" s="554">
        <v>236682</v>
      </c>
      <c r="L523" s="554">
        <v>6220.5</v>
      </c>
      <c r="M523" s="554">
        <v>4785.25</v>
      </c>
      <c r="N523" s="554">
        <v>21208365.899999999</v>
      </c>
      <c r="O523" s="554">
        <v>9493447.5</v>
      </c>
      <c r="P523" s="554">
        <v>2144079</v>
      </c>
      <c r="Q523" s="554">
        <v>101880</v>
      </c>
      <c r="R523" s="554">
        <v>206536</v>
      </c>
      <c r="S523" s="554">
        <v>427093.55</v>
      </c>
      <c r="T523" s="554">
        <v>583760</v>
      </c>
      <c r="U523" s="554">
        <v>7928890.25</v>
      </c>
      <c r="V523" s="554">
        <v>19444.759999999998</v>
      </c>
      <c r="W523" s="554">
        <v>6239588.6600000001</v>
      </c>
      <c r="X523" s="554">
        <v>1273569.1499999999</v>
      </c>
      <c r="Y523" s="554">
        <v>700137.5</v>
      </c>
      <c r="Z523" s="554">
        <v>946818.2</v>
      </c>
      <c r="AA523" s="554">
        <v>13718395.5</v>
      </c>
      <c r="AB523" s="554">
        <v>5229316.25</v>
      </c>
      <c r="AC523" s="554">
        <v>2056848.9</v>
      </c>
      <c r="AD523" s="554">
        <v>2043185</v>
      </c>
      <c r="AE523" s="554">
        <v>82143</v>
      </c>
      <c r="AF523" s="554">
        <v>18490635.5</v>
      </c>
      <c r="AG523" s="554">
        <v>5214818</v>
      </c>
      <c r="AH523" s="554">
        <v>77268</v>
      </c>
      <c r="AI523" s="554">
        <v>1228962.6000000001</v>
      </c>
      <c r="AJ523" s="554">
        <v>44087</v>
      </c>
      <c r="AK523" s="554">
        <v>0</v>
      </c>
      <c r="AL523" s="554">
        <v>460870.15</v>
      </c>
      <c r="AM523" s="554">
        <v>16148</v>
      </c>
      <c r="AN523" s="554">
        <v>431029</v>
      </c>
      <c r="AO523" s="554">
        <v>52092</v>
      </c>
      <c r="AP523" s="554">
        <v>308940</v>
      </c>
      <c r="AQ523" s="554">
        <v>135888</v>
      </c>
      <c r="AR523" s="554">
        <v>83035</v>
      </c>
      <c r="AS523" s="554">
        <v>75844.5</v>
      </c>
      <c r="AT523" s="554">
        <v>0</v>
      </c>
      <c r="AU523" s="554">
        <v>313525.58</v>
      </c>
      <c r="AV523" s="554">
        <v>0</v>
      </c>
      <c r="AW523" s="554">
        <v>151646</v>
      </c>
      <c r="AX523" s="554">
        <v>0</v>
      </c>
      <c r="AY523" s="554">
        <v>13378</v>
      </c>
      <c r="AZ523" s="554">
        <v>0</v>
      </c>
      <c r="BA523" s="554">
        <v>0</v>
      </c>
      <c r="BB523" s="554">
        <v>7389317.25</v>
      </c>
      <c r="BC523" s="554">
        <v>2023811.5</v>
      </c>
      <c r="BD523" s="554">
        <v>104167.75</v>
      </c>
      <c r="BE523" s="554">
        <v>109383</v>
      </c>
      <c r="BF523" s="554">
        <v>0</v>
      </c>
      <c r="BG523" s="554">
        <v>519264.5</v>
      </c>
      <c r="BH523" s="554">
        <v>1445325.28</v>
      </c>
      <c r="BI523" s="554">
        <v>8113530.0700000003</v>
      </c>
      <c r="BJ523" s="554">
        <v>6360543</v>
      </c>
      <c r="BK523" s="554">
        <v>0</v>
      </c>
      <c r="BL523" s="554">
        <v>39800</v>
      </c>
      <c r="BM523" s="554">
        <v>4441423.26</v>
      </c>
      <c r="BN523" s="554">
        <v>22849986.5</v>
      </c>
      <c r="BO523" s="554">
        <v>21872</v>
      </c>
      <c r="BP523" s="554">
        <v>24250</v>
      </c>
      <c r="BQ523" s="554">
        <v>0</v>
      </c>
      <c r="BR523" s="554">
        <v>0</v>
      </c>
      <c r="BS523" s="554">
        <v>0</v>
      </c>
      <c r="BT523" s="554">
        <v>1213895</v>
      </c>
      <c r="BU523" s="554">
        <v>140376.24</v>
      </c>
      <c r="BV523" s="554">
        <v>0</v>
      </c>
      <c r="BW523" s="554">
        <v>2035232.15</v>
      </c>
      <c r="BX523" s="554">
        <v>120307.75</v>
      </c>
      <c r="BY523" s="554">
        <v>77734.759999999995</v>
      </c>
      <c r="BZ523" s="554">
        <v>24555</v>
      </c>
      <c r="CA523" s="554">
        <v>0</v>
      </c>
      <c r="CB523" s="554">
        <v>7470883.7699999996</v>
      </c>
      <c r="CC523" s="555">
        <f t="shared" si="75"/>
        <v>181914344.58000001</v>
      </c>
    </row>
    <row r="524" spans="1:81" s="547" customFormat="1">
      <c r="A524" s="609"/>
      <c r="B524" s="608"/>
      <c r="C524" s="610"/>
      <c r="D524" s="610"/>
      <c r="E524" s="610"/>
      <c r="F524" s="613" t="s">
        <v>6970</v>
      </c>
      <c r="G524" s="614" t="s">
        <v>6971</v>
      </c>
      <c r="H524" s="554">
        <v>1591105.45</v>
      </c>
      <c r="I524" s="554">
        <v>4893268.25</v>
      </c>
      <c r="J524" s="554">
        <v>538500</v>
      </c>
      <c r="K524" s="554">
        <v>35258</v>
      </c>
      <c r="L524" s="554">
        <v>42440</v>
      </c>
      <c r="M524" s="554">
        <v>13386.2</v>
      </c>
      <c r="N524" s="554">
        <v>4285708.4000000004</v>
      </c>
      <c r="O524" s="554">
        <v>348442.25</v>
      </c>
      <c r="P524" s="554">
        <v>91262</v>
      </c>
      <c r="Q524" s="554">
        <v>523442</v>
      </c>
      <c r="R524" s="554">
        <v>33342</v>
      </c>
      <c r="S524" s="554">
        <v>529173.75</v>
      </c>
      <c r="T524" s="554">
        <v>69324</v>
      </c>
      <c r="U524" s="554">
        <v>519120</v>
      </c>
      <c r="V524" s="554">
        <v>38762.5</v>
      </c>
      <c r="W524" s="554">
        <v>0</v>
      </c>
      <c r="X524" s="554">
        <v>123422.66</v>
      </c>
      <c r="Y524" s="554">
        <v>0</v>
      </c>
      <c r="Z524" s="554">
        <v>0</v>
      </c>
      <c r="AA524" s="554">
        <v>441997</v>
      </c>
      <c r="AB524" s="554">
        <v>0</v>
      </c>
      <c r="AC524" s="554">
        <v>1130491.3500000001</v>
      </c>
      <c r="AD524" s="554">
        <v>73781</v>
      </c>
      <c r="AE524" s="554">
        <v>279752.25</v>
      </c>
      <c r="AF524" s="554">
        <v>8939233.7599999998</v>
      </c>
      <c r="AG524" s="554">
        <v>0</v>
      </c>
      <c r="AH524" s="554">
        <v>0</v>
      </c>
      <c r="AI524" s="554">
        <v>3881176.5</v>
      </c>
      <c r="AJ524" s="554">
        <v>0</v>
      </c>
      <c r="AK524" s="554">
        <v>87091</v>
      </c>
      <c r="AL524" s="554">
        <v>19433</v>
      </c>
      <c r="AM524" s="554">
        <v>110021</v>
      </c>
      <c r="AN524" s="554">
        <v>29275</v>
      </c>
      <c r="AO524" s="554">
        <v>0</v>
      </c>
      <c r="AP524" s="554">
        <v>11400</v>
      </c>
      <c r="AQ524" s="554">
        <v>72702</v>
      </c>
      <c r="AR524" s="554">
        <v>16351</v>
      </c>
      <c r="AS524" s="554">
        <v>46837.75</v>
      </c>
      <c r="AT524" s="554">
        <v>48448.75</v>
      </c>
      <c r="AU524" s="554">
        <v>1417924</v>
      </c>
      <c r="AV524" s="554">
        <v>0</v>
      </c>
      <c r="AW524" s="554">
        <v>12580</v>
      </c>
      <c r="AX524" s="554">
        <v>188717</v>
      </c>
      <c r="AY524" s="554">
        <v>155813.79999999999</v>
      </c>
      <c r="AZ524" s="554">
        <v>0</v>
      </c>
      <c r="BA524" s="554">
        <v>14171</v>
      </c>
      <c r="BB524" s="554">
        <v>0</v>
      </c>
      <c r="BC524" s="554">
        <v>0</v>
      </c>
      <c r="BD524" s="554">
        <v>550727.09</v>
      </c>
      <c r="BE524" s="554">
        <v>0</v>
      </c>
      <c r="BF524" s="554">
        <v>211583</v>
      </c>
      <c r="BG524" s="554">
        <v>5152608</v>
      </c>
      <c r="BH524" s="554">
        <v>376737</v>
      </c>
      <c r="BI524" s="554">
        <v>432427.95</v>
      </c>
      <c r="BJ524" s="554">
        <v>277408</v>
      </c>
      <c r="BK524" s="554">
        <v>0</v>
      </c>
      <c r="BL524" s="554">
        <v>19331</v>
      </c>
      <c r="BM524" s="554">
        <v>3045176</v>
      </c>
      <c r="BN524" s="554">
        <v>2327765.61</v>
      </c>
      <c r="BO524" s="554">
        <v>0</v>
      </c>
      <c r="BP524" s="554">
        <v>0</v>
      </c>
      <c r="BQ524" s="554">
        <v>0</v>
      </c>
      <c r="BR524" s="554">
        <v>33275.1</v>
      </c>
      <c r="BS524" s="554">
        <v>41619.75</v>
      </c>
      <c r="BT524" s="554">
        <v>5129242</v>
      </c>
      <c r="BU524" s="554">
        <v>87167.75</v>
      </c>
      <c r="BV524" s="554">
        <v>380297.5</v>
      </c>
      <c r="BW524" s="554">
        <v>136337.09</v>
      </c>
      <c r="BX524" s="554">
        <v>0</v>
      </c>
      <c r="BY524" s="554">
        <v>722250.06</v>
      </c>
      <c r="BZ524" s="554">
        <v>147514</v>
      </c>
      <c r="CA524" s="554">
        <v>162646.20000000001</v>
      </c>
      <c r="CB524" s="554">
        <v>101239.25</v>
      </c>
      <c r="CC524" s="555">
        <f t="shared" si="75"/>
        <v>49988506.970000014</v>
      </c>
    </row>
    <row r="525" spans="1:81" s="547" customFormat="1">
      <c r="A525" s="609"/>
      <c r="B525" s="608"/>
      <c r="C525" s="610"/>
      <c r="D525" s="610"/>
      <c r="E525" s="610"/>
      <c r="F525" s="613" t="s">
        <v>6972</v>
      </c>
      <c r="G525" s="614" t="s">
        <v>6973</v>
      </c>
      <c r="H525" s="554">
        <v>8862</v>
      </c>
      <c r="I525" s="554">
        <v>0</v>
      </c>
      <c r="J525" s="554">
        <v>0</v>
      </c>
      <c r="K525" s="554">
        <v>9945</v>
      </c>
      <c r="L525" s="554">
        <v>10289</v>
      </c>
      <c r="M525" s="554">
        <v>7596.04</v>
      </c>
      <c r="N525" s="554">
        <v>4578683.5</v>
      </c>
      <c r="O525" s="554">
        <v>0</v>
      </c>
      <c r="P525" s="554">
        <v>0</v>
      </c>
      <c r="Q525" s="554">
        <v>28291241</v>
      </c>
      <c r="R525" s="554">
        <v>0</v>
      </c>
      <c r="S525" s="554">
        <v>0</v>
      </c>
      <c r="T525" s="554">
        <v>0</v>
      </c>
      <c r="U525" s="554">
        <v>20433.5</v>
      </c>
      <c r="V525" s="554">
        <v>0</v>
      </c>
      <c r="W525" s="554">
        <v>0</v>
      </c>
      <c r="X525" s="554">
        <v>0</v>
      </c>
      <c r="Y525" s="554">
        <v>0</v>
      </c>
      <c r="Z525" s="554">
        <v>10001996.35</v>
      </c>
      <c r="AA525" s="554">
        <v>0</v>
      </c>
      <c r="AB525" s="554">
        <v>0</v>
      </c>
      <c r="AC525" s="554">
        <v>0</v>
      </c>
      <c r="AD525" s="554">
        <v>0</v>
      </c>
      <c r="AE525" s="554">
        <v>0</v>
      </c>
      <c r="AF525" s="554">
        <v>0</v>
      </c>
      <c r="AG525" s="554">
        <v>0</v>
      </c>
      <c r="AH525" s="554">
        <v>0</v>
      </c>
      <c r="AI525" s="554">
        <v>3684040.5</v>
      </c>
      <c r="AJ525" s="554">
        <v>0</v>
      </c>
      <c r="AK525" s="554">
        <v>34720</v>
      </c>
      <c r="AL525" s="554">
        <v>0</v>
      </c>
      <c r="AM525" s="554">
        <v>84017.51</v>
      </c>
      <c r="AN525" s="554">
        <v>0</v>
      </c>
      <c r="AO525" s="554">
        <v>2118.75</v>
      </c>
      <c r="AP525" s="554">
        <v>0</v>
      </c>
      <c r="AQ525" s="554">
        <v>148493</v>
      </c>
      <c r="AR525" s="554">
        <v>0</v>
      </c>
      <c r="AS525" s="554">
        <v>0</v>
      </c>
      <c r="AT525" s="554">
        <v>6244.5</v>
      </c>
      <c r="AU525" s="554">
        <v>32078</v>
      </c>
      <c r="AV525" s="554">
        <v>0</v>
      </c>
      <c r="AW525" s="554">
        <v>0</v>
      </c>
      <c r="AX525" s="554">
        <v>484825</v>
      </c>
      <c r="AY525" s="554">
        <v>298628</v>
      </c>
      <c r="AZ525" s="554">
        <v>0</v>
      </c>
      <c r="BA525" s="554">
        <v>28170</v>
      </c>
      <c r="BB525" s="554">
        <v>0</v>
      </c>
      <c r="BC525" s="554">
        <v>0</v>
      </c>
      <c r="BD525" s="554">
        <v>0</v>
      </c>
      <c r="BE525" s="554">
        <v>0</v>
      </c>
      <c r="BF525" s="554">
        <v>1134417</v>
      </c>
      <c r="BG525" s="554">
        <v>276344</v>
      </c>
      <c r="BH525" s="554">
        <v>0</v>
      </c>
      <c r="BI525" s="554">
        <v>0</v>
      </c>
      <c r="BJ525" s="554">
        <v>0</v>
      </c>
      <c r="BK525" s="554">
        <v>0</v>
      </c>
      <c r="BL525" s="554">
        <v>0</v>
      </c>
      <c r="BM525" s="554">
        <v>176266.86</v>
      </c>
      <c r="BN525" s="554">
        <v>3157211.6</v>
      </c>
      <c r="BO525" s="554">
        <v>19432.8</v>
      </c>
      <c r="BP525" s="554">
        <v>0</v>
      </c>
      <c r="BQ525" s="554">
        <v>0</v>
      </c>
      <c r="BR525" s="554">
        <v>137565.1</v>
      </c>
      <c r="BS525" s="554">
        <v>715722.5</v>
      </c>
      <c r="BT525" s="554">
        <v>1334049</v>
      </c>
      <c r="BU525" s="554">
        <v>1275603.5</v>
      </c>
      <c r="BV525" s="554">
        <v>650787.25</v>
      </c>
      <c r="BW525" s="554">
        <v>73268.5</v>
      </c>
      <c r="BX525" s="554">
        <v>0</v>
      </c>
      <c r="BY525" s="554">
        <v>0</v>
      </c>
      <c r="BZ525" s="554">
        <v>1450847</v>
      </c>
      <c r="CA525" s="554">
        <v>2382625</v>
      </c>
      <c r="CB525" s="554">
        <v>3147</v>
      </c>
      <c r="CC525" s="555">
        <f t="shared" si="75"/>
        <v>60519668.759999998</v>
      </c>
    </row>
    <row r="526" spans="1:81" s="547" customFormat="1">
      <c r="A526" s="609"/>
      <c r="B526" s="608"/>
      <c r="C526" s="610"/>
      <c r="D526" s="610"/>
      <c r="E526" s="610"/>
      <c r="F526" s="613" t="s">
        <v>6974</v>
      </c>
      <c r="G526" s="614" t="s">
        <v>6975</v>
      </c>
      <c r="H526" s="554">
        <v>16192460.75</v>
      </c>
      <c r="I526" s="554">
        <v>3104897.42</v>
      </c>
      <c r="J526" s="554">
        <v>700000</v>
      </c>
      <c r="K526" s="554">
        <v>134625</v>
      </c>
      <c r="L526" s="554">
        <v>668724.75</v>
      </c>
      <c r="M526" s="554">
        <v>1272520.97</v>
      </c>
      <c r="N526" s="554">
        <v>66843071</v>
      </c>
      <c r="O526" s="554">
        <v>2464137.25</v>
      </c>
      <c r="P526" s="554">
        <v>414014</v>
      </c>
      <c r="Q526" s="554">
        <v>2488474.5499999998</v>
      </c>
      <c r="R526" s="554">
        <v>598302.38</v>
      </c>
      <c r="S526" s="554">
        <v>449841.5</v>
      </c>
      <c r="T526" s="554">
        <v>8813344.4000000004</v>
      </c>
      <c r="U526" s="554">
        <v>742109</v>
      </c>
      <c r="V526" s="554">
        <v>256212.8</v>
      </c>
      <c r="W526" s="554">
        <v>1063025.9099999999</v>
      </c>
      <c r="X526" s="554">
        <v>850769.55</v>
      </c>
      <c r="Y526" s="554">
        <v>878425.17</v>
      </c>
      <c r="Z526" s="554">
        <v>1290190</v>
      </c>
      <c r="AA526" s="554">
        <v>435070.75</v>
      </c>
      <c r="AB526" s="554">
        <v>845827.75</v>
      </c>
      <c r="AC526" s="554">
        <v>411955.56</v>
      </c>
      <c r="AD526" s="554">
        <v>1115971</v>
      </c>
      <c r="AE526" s="554">
        <v>4087199.36</v>
      </c>
      <c r="AF526" s="554">
        <v>942361.75</v>
      </c>
      <c r="AG526" s="554">
        <v>725151.42</v>
      </c>
      <c r="AH526" s="554">
        <v>1102986.19</v>
      </c>
      <c r="AI526" s="554">
        <v>16572333.1</v>
      </c>
      <c r="AJ526" s="554">
        <v>1648480</v>
      </c>
      <c r="AK526" s="554">
        <v>359008</v>
      </c>
      <c r="AL526" s="554">
        <v>267298</v>
      </c>
      <c r="AM526" s="554">
        <v>519590.68</v>
      </c>
      <c r="AN526" s="554">
        <v>539608</v>
      </c>
      <c r="AO526" s="554">
        <v>669666.12</v>
      </c>
      <c r="AP526" s="554">
        <v>522497</v>
      </c>
      <c r="AQ526" s="554">
        <v>378872</v>
      </c>
      <c r="AR526" s="554">
        <v>518671</v>
      </c>
      <c r="AS526" s="554">
        <v>701688</v>
      </c>
      <c r="AT526" s="554">
        <v>986330</v>
      </c>
      <c r="AU526" s="554">
        <v>24593623.899999999</v>
      </c>
      <c r="AV526" s="554">
        <v>825467</v>
      </c>
      <c r="AW526" s="554">
        <v>424808</v>
      </c>
      <c r="AX526" s="554">
        <v>295911.98</v>
      </c>
      <c r="AY526" s="554">
        <v>443282.68</v>
      </c>
      <c r="AZ526" s="554">
        <v>154899</v>
      </c>
      <c r="BA526" s="554">
        <v>102796.25</v>
      </c>
      <c r="BB526" s="554">
        <v>27934405.25</v>
      </c>
      <c r="BC526" s="554">
        <v>13272.5</v>
      </c>
      <c r="BD526" s="554">
        <v>2184239.75</v>
      </c>
      <c r="BE526" s="554">
        <v>1014966.8</v>
      </c>
      <c r="BF526" s="554">
        <v>1019770.25</v>
      </c>
      <c r="BG526" s="554">
        <v>2557135.7000000002</v>
      </c>
      <c r="BH526" s="554">
        <v>3799760.9559999998</v>
      </c>
      <c r="BI526" s="554">
        <v>918882.4</v>
      </c>
      <c r="BJ526" s="554">
        <v>770017.9</v>
      </c>
      <c r="BK526" s="554">
        <v>505916.49</v>
      </c>
      <c r="BL526" s="554">
        <v>565293.35</v>
      </c>
      <c r="BM526" s="554">
        <v>33041393.370000001</v>
      </c>
      <c r="BN526" s="554">
        <v>8255526.9000000004</v>
      </c>
      <c r="BO526" s="554">
        <v>838526</v>
      </c>
      <c r="BP526" s="554">
        <v>1351694.02</v>
      </c>
      <c r="BQ526" s="554">
        <v>214063</v>
      </c>
      <c r="BR526" s="554">
        <v>336805</v>
      </c>
      <c r="BS526" s="554">
        <v>770150.88</v>
      </c>
      <c r="BT526" s="554">
        <v>6335441.1200000001</v>
      </c>
      <c r="BU526" s="554">
        <v>514713</v>
      </c>
      <c r="BV526" s="554">
        <v>1187387.51</v>
      </c>
      <c r="BW526" s="554">
        <v>541899.75</v>
      </c>
      <c r="BX526" s="554">
        <v>929971.55</v>
      </c>
      <c r="BY526" s="554">
        <v>11010338.35</v>
      </c>
      <c r="BZ526" s="554">
        <v>541090</v>
      </c>
      <c r="CA526" s="554">
        <v>800210.94</v>
      </c>
      <c r="CB526" s="554">
        <v>613619.62</v>
      </c>
      <c r="CC526" s="555">
        <f t="shared" si="75"/>
        <v>277982993.24600005</v>
      </c>
    </row>
    <row r="527" spans="1:81" s="547" customFormat="1">
      <c r="A527" s="609"/>
      <c r="B527" s="608"/>
      <c r="C527" s="610"/>
      <c r="D527" s="610"/>
      <c r="E527" s="610"/>
      <c r="F527" s="613" t="s">
        <v>6976</v>
      </c>
      <c r="G527" s="614" t="s">
        <v>6977</v>
      </c>
      <c r="H527" s="554">
        <v>39028155</v>
      </c>
      <c r="I527" s="554">
        <v>4513346.08</v>
      </c>
      <c r="J527" s="554">
        <v>2327367.21</v>
      </c>
      <c r="K527" s="554">
        <v>4196690.53</v>
      </c>
      <c r="L527" s="554">
        <v>1059645.3999999999</v>
      </c>
      <c r="M527" s="554">
        <v>533996.61</v>
      </c>
      <c r="N527" s="554">
        <v>75401043.209999993</v>
      </c>
      <c r="O527" s="554">
        <v>3945395.47</v>
      </c>
      <c r="P527" s="554">
        <v>139345.62</v>
      </c>
      <c r="Q527" s="554">
        <v>5591602.5</v>
      </c>
      <c r="R527" s="554">
        <v>492497.96</v>
      </c>
      <c r="S527" s="554">
        <v>777640.49</v>
      </c>
      <c r="T527" s="554">
        <v>5870644.2000000002</v>
      </c>
      <c r="U527" s="554">
        <v>2606908.84</v>
      </c>
      <c r="V527" s="554">
        <v>44355.5</v>
      </c>
      <c r="W527" s="554">
        <v>1266283.51</v>
      </c>
      <c r="X527" s="554">
        <v>467400.68</v>
      </c>
      <c r="Y527" s="554">
        <v>744523.63</v>
      </c>
      <c r="Z527" s="554">
        <v>5489237.5099999998</v>
      </c>
      <c r="AA527" s="554">
        <v>2096781.73</v>
      </c>
      <c r="AB527" s="554">
        <v>1006626.5</v>
      </c>
      <c r="AC527" s="554">
        <v>7867284.8099999996</v>
      </c>
      <c r="AD527" s="554">
        <v>624317</v>
      </c>
      <c r="AE527" s="554">
        <v>1849344.28</v>
      </c>
      <c r="AF527" s="554">
        <v>1343092.66</v>
      </c>
      <c r="AG527" s="554">
        <v>239116.67</v>
      </c>
      <c r="AH527" s="554">
        <v>248013.46</v>
      </c>
      <c r="AI527" s="554">
        <v>43672823.840000004</v>
      </c>
      <c r="AJ527" s="554">
        <v>692262</v>
      </c>
      <c r="AK527" s="554">
        <v>341487</v>
      </c>
      <c r="AL527" s="554">
        <v>75375</v>
      </c>
      <c r="AM527" s="554">
        <v>248845.77</v>
      </c>
      <c r="AN527" s="554">
        <v>565488.5</v>
      </c>
      <c r="AO527" s="554">
        <v>426257.5</v>
      </c>
      <c r="AP527" s="554">
        <v>621627</v>
      </c>
      <c r="AQ527" s="554">
        <v>701028</v>
      </c>
      <c r="AR527" s="554">
        <v>255498</v>
      </c>
      <c r="AS527" s="554">
        <v>190651.2</v>
      </c>
      <c r="AT527" s="554">
        <v>376561</v>
      </c>
      <c r="AU527" s="554">
        <v>32693837.940000001</v>
      </c>
      <c r="AV527" s="554">
        <v>51797.66</v>
      </c>
      <c r="AW527" s="554">
        <v>365760.85</v>
      </c>
      <c r="AX527" s="554">
        <v>349786.77</v>
      </c>
      <c r="AY527" s="554">
        <v>600638.13</v>
      </c>
      <c r="AZ527" s="554">
        <v>0</v>
      </c>
      <c r="BA527" s="554">
        <v>16647.71</v>
      </c>
      <c r="BB527" s="554">
        <v>17977807.149999999</v>
      </c>
      <c r="BC527" s="554">
        <v>532321.59</v>
      </c>
      <c r="BD527" s="554">
        <v>6630423.7199999997</v>
      </c>
      <c r="BE527" s="554">
        <v>2339645.89</v>
      </c>
      <c r="BF527" s="554">
        <v>1408100.85</v>
      </c>
      <c r="BG527" s="554">
        <v>3004850.06</v>
      </c>
      <c r="BH527" s="554">
        <v>12955516.629899999</v>
      </c>
      <c r="BI527" s="554">
        <v>2331967.83</v>
      </c>
      <c r="BJ527" s="554">
        <v>1294352.54</v>
      </c>
      <c r="BK527" s="554">
        <v>394052.82</v>
      </c>
      <c r="BL527" s="554">
        <v>214508.73</v>
      </c>
      <c r="BM527" s="554">
        <v>42950379.950000003</v>
      </c>
      <c r="BN527" s="554">
        <v>6421820.0099999998</v>
      </c>
      <c r="BO527" s="554">
        <v>756912.94</v>
      </c>
      <c r="BP527" s="554">
        <v>317006.67</v>
      </c>
      <c r="BQ527" s="554">
        <v>636783</v>
      </c>
      <c r="BR527" s="554">
        <v>486615</v>
      </c>
      <c r="BS527" s="554">
        <v>689578.5</v>
      </c>
      <c r="BT527" s="554">
        <v>8841174.9299999997</v>
      </c>
      <c r="BU527" s="554">
        <v>262008.36</v>
      </c>
      <c r="BV527" s="554">
        <v>518880.81</v>
      </c>
      <c r="BW527" s="554">
        <v>550736.44999999995</v>
      </c>
      <c r="BX527" s="554">
        <v>856837.02</v>
      </c>
      <c r="BY527" s="554">
        <v>8811999.2300000004</v>
      </c>
      <c r="BZ527" s="554">
        <v>132705</v>
      </c>
      <c r="CA527" s="554">
        <v>257706.57</v>
      </c>
      <c r="CB527" s="554">
        <v>1204660.3799999999</v>
      </c>
      <c r="CC527" s="555">
        <f t="shared" si="75"/>
        <v>374796383.55989999</v>
      </c>
    </row>
    <row r="528" spans="1:81" s="547" customFormat="1">
      <c r="A528" s="609"/>
      <c r="B528" s="608"/>
      <c r="C528" s="610"/>
      <c r="D528" s="610"/>
      <c r="E528" s="610"/>
      <c r="F528" s="613" t="s">
        <v>6978</v>
      </c>
      <c r="G528" s="614" t="s">
        <v>6979</v>
      </c>
      <c r="H528" s="554">
        <v>0</v>
      </c>
      <c r="I528" s="554">
        <v>195686.5</v>
      </c>
      <c r="J528" s="554">
        <v>0</v>
      </c>
      <c r="K528" s="554">
        <v>0</v>
      </c>
      <c r="L528" s="554">
        <v>0</v>
      </c>
      <c r="M528" s="554">
        <v>0</v>
      </c>
      <c r="N528" s="554">
        <v>0</v>
      </c>
      <c r="O528" s="554">
        <v>0</v>
      </c>
      <c r="P528" s="554">
        <v>0</v>
      </c>
      <c r="Q528" s="554">
        <v>0</v>
      </c>
      <c r="R528" s="554">
        <v>0</v>
      </c>
      <c r="S528" s="554">
        <v>0</v>
      </c>
      <c r="T528" s="554">
        <v>0</v>
      </c>
      <c r="U528" s="554">
        <v>0</v>
      </c>
      <c r="V528" s="554">
        <v>0</v>
      </c>
      <c r="W528" s="554">
        <v>0</v>
      </c>
      <c r="X528" s="554">
        <v>0</v>
      </c>
      <c r="Y528" s="554">
        <v>0</v>
      </c>
      <c r="Z528" s="554">
        <v>0</v>
      </c>
      <c r="AA528" s="554">
        <v>0</v>
      </c>
      <c r="AB528" s="554">
        <v>0</v>
      </c>
      <c r="AC528" s="554">
        <v>0</v>
      </c>
      <c r="AD528" s="554">
        <v>0</v>
      </c>
      <c r="AE528" s="554">
        <v>0</v>
      </c>
      <c r="AF528" s="554">
        <v>0</v>
      </c>
      <c r="AG528" s="554">
        <v>0</v>
      </c>
      <c r="AH528" s="554">
        <v>0</v>
      </c>
      <c r="AI528" s="554">
        <v>0</v>
      </c>
      <c r="AJ528" s="554">
        <v>0</v>
      </c>
      <c r="AK528" s="554">
        <v>0</v>
      </c>
      <c r="AL528" s="554">
        <v>0</v>
      </c>
      <c r="AM528" s="554">
        <v>0</v>
      </c>
      <c r="AN528" s="554">
        <v>74080</v>
      </c>
      <c r="AO528" s="554">
        <v>0</v>
      </c>
      <c r="AP528" s="554">
        <v>0</v>
      </c>
      <c r="AQ528" s="554">
        <v>0</v>
      </c>
      <c r="AR528" s="554">
        <v>0</v>
      </c>
      <c r="AS528" s="554">
        <v>0</v>
      </c>
      <c r="AT528" s="554">
        <v>0</v>
      </c>
      <c r="AU528" s="554">
        <v>0</v>
      </c>
      <c r="AV528" s="554">
        <v>0</v>
      </c>
      <c r="AW528" s="554">
        <v>0</v>
      </c>
      <c r="AX528" s="554">
        <v>0</v>
      </c>
      <c r="AY528" s="554">
        <v>0</v>
      </c>
      <c r="AZ528" s="554">
        <v>0</v>
      </c>
      <c r="BA528" s="554">
        <v>0</v>
      </c>
      <c r="BB528" s="554">
        <v>0</v>
      </c>
      <c r="BC528" s="554">
        <v>0</v>
      </c>
      <c r="BD528" s="554">
        <v>0</v>
      </c>
      <c r="BE528" s="554">
        <v>23740</v>
      </c>
      <c r="BF528" s="554">
        <v>0</v>
      </c>
      <c r="BG528" s="554">
        <v>0</v>
      </c>
      <c r="BH528" s="554">
        <v>0</v>
      </c>
      <c r="BI528" s="554">
        <v>0</v>
      </c>
      <c r="BJ528" s="554">
        <v>0</v>
      </c>
      <c r="BK528" s="554">
        <v>0</v>
      </c>
      <c r="BL528" s="554">
        <v>0</v>
      </c>
      <c r="BM528" s="554">
        <v>0</v>
      </c>
      <c r="BN528" s="554">
        <v>0</v>
      </c>
      <c r="BO528" s="554">
        <v>253373</v>
      </c>
      <c r="BP528" s="554">
        <v>0</v>
      </c>
      <c r="BQ528" s="554">
        <v>0</v>
      </c>
      <c r="BR528" s="554">
        <v>0</v>
      </c>
      <c r="BS528" s="554">
        <v>0</v>
      </c>
      <c r="BT528" s="554">
        <v>0</v>
      </c>
      <c r="BU528" s="554">
        <v>0</v>
      </c>
      <c r="BV528" s="554">
        <v>0</v>
      </c>
      <c r="BW528" s="554">
        <v>24698.5</v>
      </c>
      <c r="BX528" s="554">
        <v>0</v>
      </c>
      <c r="BY528" s="554">
        <v>0</v>
      </c>
      <c r="BZ528" s="554">
        <v>0</v>
      </c>
      <c r="CA528" s="554">
        <v>3617</v>
      </c>
      <c r="CB528" s="554">
        <v>15298</v>
      </c>
      <c r="CC528" s="555">
        <f t="shared" si="75"/>
        <v>590493</v>
      </c>
    </row>
    <row r="529" spans="1:81" s="547" customFormat="1">
      <c r="A529" s="609"/>
      <c r="B529" s="608"/>
      <c r="C529" s="610"/>
      <c r="D529" s="610"/>
      <c r="E529" s="610"/>
      <c r="F529" s="613" t="s">
        <v>6980</v>
      </c>
      <c r="G529" s="614" t="s">
        <v>6981</v>
      </c>
      <c r="H529" s="554">
        <v>0</v>
      </c>
      <c r="I529" s="554">
        <v>249685.25</v>
      </c>
      <c r="J529" s="554">
        <v>0</v>
      </c>
      <c r="K529" s="554">
        <v>0</v>
      </c>
      <c r="L529" s="554">
        <v>0</v>
      </c>
      <c r="M529" s="554">
        <v>0</v>
      </c>
      <c r="N529" s="554">
        <v>0</v>
      </c>
      <c r="O529" s="554">
        <v>0</v>
      </c>
      <c r="P529" s="554">
        <v>0</v>
      </c>
      <c r="Q529" s="554">
        <v>0</v>
      </c>
      <c r="R529" s="554">
        <v>0</v>
      </c>
      <c r="S529" s="554">
        <v>0</v>
      </c>
      <c r="T529" s="554">
        <v>0</v>
      </c>
      <c r="U529" s="554">
        <v>0</v>
      </c>
      <c r="V529" s="554">
        <v>0</v>
      </c>
      <c r="W529" s="554">
        <v>0</v>
      </c>
      <c r="X529" s="554">
        <v>0</v>
      </c>
      <c r="Y529" s="554">
        <v>0</v>
      </c>
      <c r="Z529" s="554">
        <v>0</v>
      </c>
      <c r="AA529" s="554">
        <v>0</v>
      </c>
      <c r="AB529" s="554">
        <v>0</v>
      </c>
      <c r="AC529" s="554">
        <v>0</v>
      </c>
      <c r="AD529" s="554">
        <v>0</v>
      </c>
      <c r="AE529" s="554">
        <v>0</v>
      </c>
      <c r="AF529" s="554">
        <v>0</v>
      </c>
      <c r="AG529" s="554">
        <v>0</v>
      </c>
      <c r="AH529" s="554">
        <v>0</v>
      </c>
      <c r="AI529" s="554">
        <v>0</v>
      </c>
      <c r="AJ529" s="554">
        <v>0</v>
      </c>
      <c r="AK529" s="554">
        <v>0</v>
      </c>
      <c r="AL529" s="554">
        <v>0</v>
      </c>
      <c r="AM529" s="554">
        <v>0</v>
      </c>
      <c r="AN529" s="554">
        <v>0</v>
      </c>
      <c r="AO529" s="554">
        <v>-3</v>
      </c>
      <c r="AP529" s="554">
        <v>0</v>
      </c>
      <c r="AQ529" s="554">
        <v>0</v>
      </c>
      <c r="AR529" s="554">
        <v>0</v>
      </c>
      <c r="AS529" s="554">
        <v>0</v>
      </c>
      <c r="AT529" s="554">
        <v>0</v>
      </c>
      <c r="AU529" s="554">
        <v>0</v>
      </c>
      <c r="AV529" s="554">
        <v>0</v>
      </c>
      <c r="AW529" s="554">
        <v>0</v>
      </c>
      <c r="AX529" s="554">
        <v>0</v>
      </c>
      <c r="AY529" s="554">
        <v>0</v>
      </c>
      <c r="AZ529" s="554">
        <v>7600</v>
      </c>
      <c r="BA529" s="554">
        <v>0</v>
      </c>
      <c r="BB529" s="554">
        <v>0</v>
      </c>
      <c r="BC529" s="554">
        <v>0</v>
      </c>
      <c r="BD529" s="554">
        <v>3292</v>
      </c>
      <c r="BE529" s="554">
        <v>988958</v>
      </c>
      <c r="BF529" s="554">
        <v>0</v>
      </c>
      <c r="BG529" s="554">
        <v>0</v>
      </c>
      <c r="BH529" s="554">
        <v>0</v>
      </c>
      <c r="BI529" s="554">
        <v>0</v>
      </c>
      <c r="BJ529" s="554">
        <v>0</v>
      </c>
      <c r="BK529" s="554">
        <v>0</v>
      </c>
      <c r="BL529" s="554">
        <v>0</v>
      </c>
      <c r="BM529" s="554">
        <v>0</v>
      </c>
      <c r="BN529" s="554">
        <v>0</v>
      </c>
      <c r="BO529" s="554">
        <v>0</v>
      </c>
      <c r="BP529" s="554">
        <v>0</v>
      </c>
      <c r="BQ529" s="554">
        <v>0</v>
      </c>
      <c r="BR529" s="554">
        <v>0</v>
      </c>
      <c r="BS529" s="554">
        <v>0</v>
      </c>
      <c r="BT529" s="554">
        <v>0</v>
      </c>
      <c r="BU529" s="554">
        <v>0</v>
      </c>
      <c r="BV529" s="554">
        <v>0</v>
      </c>
      <c r="BW529" s="554">
        <v>0</v>
      </c>
      <c r="BX529" s="554">
        <v>0</v>
      </c>
      <c r="BY529" s="554">
        <v>0</v>
      </c>
      <c r="BZ529" s="554">
        <v>0</v>
      </c>
      <c r="CA529" s="554">
        <v>2231</v>
      </c>
      <c r="CB529" s="554">
        <v>0</v>
      </c>
      <c r="CC529" s="555">
        <f t="shared" si="75"/>
        <v>1251763.25</v>
      </c>
    </row>
    <row r="530" spans="1:81" s="547" customFormat="1">
      <c r="A530" s="609"/>
      <c r="B530" s="608"/>
      <c r="C530" s="610"/>
      <c r="D530" s="610"/>
      <c r="E530" s="610"/>
      <c r="F530" s="613" t="s">
        <v>6982</v>
      </c>
      <c r="G530" s="614" t="s">
        <v>6983</v>
      </c>
      <c r="H530" s="554">
        <v>247707</v>
      </c>
      <c r="I530" s="554">
        <v>0</v>
      </c>
      <c r="J530" s="554">
        <v>0</v>
      </c>
      <c r="K530" s="554">
        <v>0</v>
      </c>
      <c r="L530" s="554">
        <v>0</v>
      </c>
      <c r="M530" s="554">
        <v>0</v>
      </c>
      <c r="N530" s="554">
        <v>2525162.85</v>
      </c>
      <c r="O530" s="554">
        <v>33185.5</v>
      </c>
      <c r="P530" s="554">
        <v>0</v>
      </c>
      <c r="Q530" s="554">
        <v>24623</v>
      </c>
      <c r="R530" s="554">
        <v>6591</v>
      </c>
      <c r="S530" s="554">
        <v>0</v>
      </c>
      <c r="T530" s="554">
        <v>85006</v>
      </c>
      <c r="U530" s="554">
        <v>0</v>
      </c>
      <c r="V530" s="554">
        <v>0</v>
      </c>
      <c r="W530" s="554">
        <v>0</v>
      </c>
      <c r="X530" s="554">
        <v>85516</v>
      </c>
      <c r="Y530" s="554">
        <v>3992</v>
      </c>
      <c r="Z530" s="554">
        <v>698741.19</v>
      </c>
      <c r="AA530" s="554">
        <v>35243</v>
      </c>
      <c r="AB530" s="554">
        <v>700</v>
      </c>
      <c r="AC530" s="554">
        <v>295205.09000000003</v>
      </c>
      <c r="AD530" s="554">
        <v>14612</v>
      </c>
      <c r="AE530" s="554">
        <v>11331</v>
      </c>
      <c r="AF530" s="554">
        <v>38786.5</v>
      </c>
      <c r="AG530" s="554">
        <v>0</v>
      </c>
      <c r="AH530" s="554">
        <v>0</v>
      </c>
      <c r="AI530" s="554">
        <v>52896.26</v>
      </c>
      <c r="AJ530" s="554">
        <v>0</v>
      </c>
      <c r="AK530" s="554">
        <v>0</v>
      </c>
      <c r="AL530" s="554">
        <v>0</v>
      </c>
      <c r="AM530" s="554">
        <v>21148.5</v>
      </c>
      <c r="AN530" s="554">
        <v>0</v>
      </c>
      <c r="AO530" s="554">
        <v>0</v>
      </c>
      <c r="AP530" s="554">
        <v>1605</v>
      </c>
      <c r="AQ530" s="554">
        <v>0</v>
      </c>
      <c r="AR530" s="554">
        <v>0</v>
      </c>
      <c r="AS530" s="554">
        <v>3463.5</v>
      </c>
      <c r="AT530" s="554">
        <v>0</v>
      </c>
      <c r="AU530" s="554">
        <v>21266.25</v>
      </c>
      <c r="AV530" s="554">
        <v>22326</v>
      </c>
      <c r="AW530" s="554">
        <v>3854</v>
      </c>
      <c r="AX530" s="554">
        <v>21507</v>
      </c>
      <c r="AY530" s="554">
        <v>12870</v>
      </c>
      <c r="AZ530" s="554">
        <v>0</v>
      </c>
      <c r="BA530" s="554">
        <v>1146</v>
      </c>
      <c r="BB530" s="554">
        <v>1057786.1000000001</v>
      </c>
      <c r="BC530" s="554">
        <v>0</v>
      </c>
      <c r="BD530" s="554">
        <v>2616</v>
      </c>
      <c r="BE530" s="554">
        <v>0</v>
      </c>
      <c r="BF530" s="554">
        <v>0</v>
      </c>
      <c r="BG530" s="554">
        <v>0</v>
      </c>
      <c r="BH530" s="554">
        <v>5888</v>
      </c>
      <c r="BI530" s="554">
        <v>33344</v>
      </c>
      <c r="BJ530" s="554">
        <v>0</v>
      </c>
      <c r="BK530" s="554">
        <v>0</v>
      </c>
      <c r="BL530" s="554">
        <v>0</v>
      </c>
      <c r="BM530" s="554">
        <v>114002.75</v>
      </c>
      <c r="BN530" s="554">
        <v>13384.06</v>
      </c>
      <c r="BO530" s="554">
        <v>0</v>
      </c>
      <c r="BP530" s="554">
        <v>0</v>
      </c>
      <c r="BQ530" s="554">
        <v>0</v>
      </c>
      <c r="BR530" s="554">
        <v>0</v>
      </c>
      <c r="BS530" s="554">
        <v>0</v>
      </c>
      <c r="BT530" s="554">
        <v>101187</v>
      </c>
      <c r="BU530" s="554">
        <v>1797</v>
      </c>
      <c r="BV530" s="554">
        <v>0</v>
      </c>
      <c r="BW530" s="554">
        <v>0</v>
      </c>
      <c r="BX530" s="554">
        <v>0</v>
      </c>
      <c r="BY530" s="554">
        <v>9609</v>
      </c>
      <c r="BZ530" s="554">
        <v>0</v>
      </c>
      <c r="CA530" s="554">
        <v>0</v>
      </c>
      <c r="CB530" s="554">
        <v>800</v>
      </c>
      <c r="CC530" s="555">
        <f t="shared" si="75"/>
        <v>5608898.5499999998</v>
      </c>
    </row>
    <row r="531" spans="1:81" s="547" customFormat="1">
      <c r="A531" s="609"/>
      <c r="B531" s="608"/>
      <c r="C531" s="610"/>
      <c r="D531" s="610"/>
      <c r="E531" s="610"/>
      <c r="F531" s="613" t="s">
        <v>6984</v>
      </c>
      <c r="G531" s="614" t="s">
        <v>6985</v>
      </c>
      <c r="H531" s="554">
        <v>2402190.7400000002</v>
      </c>
      <c r="I531" s="554">
        <v>0</v>
      </c>
      <c r="J531" s="554">
        <v>315700</v>
      </c>
      <c r="K531" s="554">
        <v>0</v>
      </c>
      <c r="L531" s="554">
        <v>0</v>
      </c>
      <c r="M531" s="554">
        <v>0</v>
      </c>
      <c r="N531" s="554">
        <v>11330791.85</v>
      </c>
      <c r="O531" s="554">
        <v>210829.65</v>
      </c>
      <c r="P531" s="554">
        <v>0</v>
      </c>
      <c r="Q531" s="554">
        <v>195549.6</v>
      </c>
      <c r="R531" s="554">
        <v>22989.599999999999</v>
      </c>
      <c r="S531" s="554">
        <v>0</v>
      </c>
      <c r="T531" s="554">
        <v>852796</v>
      </c>
      <c r="U531" s="554">
        <v>170771</v>
      </c>
      <c r="V531" s="554">
        <v>0</v>
      </c>
      <c r="W531" s="554">
        <v>0</v>
      </c>
      <c r="X531" s="554">
        <v>77547</v>
      </c>
      <c r="Y531" s="554">
        <v>1895</v>
      </c>
      <c r="Z531" s="554">
        <v>9260664.4299999997</v>
      </c>
      <c r="AA531" s="554">
        <v>343946</v>
      </c>
      <c r="AB531" s="554">
        <v>0</v>
      </c>
      <c r="AC531" s="554">
        <v>558851.42000000004</v>
      </c>
      <c r="AD531" s="554">
        <v>30689</v>
      </c>
      <c r="AE531" s="554">
        <v>21120.400000000001</v>
      </c>
      <c r="AF531" s="554">
        <v>186522.5</v>
      </c>
      <c r="AG531" s="554">
        <v>0</v>
      </c>
      <c r="AH531" s="554">
        <v>0</v>
      </c>
      <c r="AI531" s="554">
        <v>331287.61</v>
      </c>
      <c r="AJ531" s="554">
        <v>0</v>
      </c>
      <c r="AK531" s="554">
        <v>0</v>
      </c>
      <c r="AL531" s="554">
        <v>0</v>
      </c>
      <c r="AM531" s="554">
        <v>134657</v>
      </c>
      <c r="AN531" s="554">
        <v>8736</v>
      </c>
      <c r="AO531" s="554">
        <v>0</v>
      </c>
      <c r="AP531" s="554">
        <v>2305.14</v>
      </c>
      <c r="AQ531" s="554">
        <v>0</v>
      </c>
      <c r="AR531" s="554">
        <v>0</v>
      </c>
      <c r="AS531" s="554">
        <v>0</v>
      </c>
      <c r="AT531" s="554">
        <v>0</v>
      </c>
      <c r="AU531" s="554">
        <v>2439147.63</v>
      </c>
      <c r="AV531" s="554">
        <v>18494.78</v>
      </c>
      <c r="AW531" s="554">
        <v>22739.8</v>
      </c>
      <c r="AX531" s="554">
        <v>13735</v>
      </c>
      <c r="AY531" s="554">
        <v>463765</v>
      </c>
      <c r="AZ531" s="554">
        <v>0</v>
      </c>
      <c r="BA531" s="554">
        <v>0</v>
      </c>
      <c r="BB531" s="554">
        <v>4748430.0199999996</v>
      </c>
      <c r="BC531" s="554">
        <v>0</v>
      </c>
      <c r="BD531" s="554">
        <v>680</v>
      </c>
      <c r="BE531" s="554">
        <v>0</v>
      </c>
      <c r="BF531" s="554">
        <v>0</v>
      </c>
      <c r="BG531" s="554">
        <v>0</v>
      </c>
      <c r="BH531" s="554">
        <v>38323</v>
      </c>
      <c r="BI531" s="554">
        <v>816894</v>
      </c>
      <c r="BJ531" s="554">
        <v>0</v>
      </c>
      <c r="BK531" s="554">
        <v>0</v>
      </c>
      <c r="BL531" s="554">
        <v>0</v>
      </c>
      <c r="BM531" s="554">
        <v>325279.40000000002</v>
      </c>
      <c r="BN531" s="554">
        <v>517771.89</v>
      </c>
      <c r="BO531" s="554">
        <v>0</v>
      </c>
      <c r="BP531" s="554">
        <v>0</v>
      </c>
      <c r="BQ531" s="554">
        <v>0</v>
      </c>
      <c r="BR531" s="554">
        <v>0</v>
      </c>
      <c r="BS531" s="554">
        <v>0</v>
      </c>
      <c r="BT531" s="554">
        <v>2562418.08</v>
      </c>
      <c r="BU531" s="554">
        <v>23952</v>
      </c>
      <c r="BV531" s="554">
        <v>0</v>
      </c>
      <c r="BW531" s="554">
        <v>23099.4</v>
      </c>
      <c r="BX531" s="554">
        <v>0</v>
      </c>
      <c r="BY531" s="554">
        <v>73218</v>
      </c>
      <c r="BZ531" s="554">
        <v>0</v>
      </c>
      <c r="CA531" s="554">
        <v>0</v>
      </c>
      <c r="CB531" s="554">
        <v>0</v>
      </c>
      <c r="CC531" s="555">
        <f t="shared" si="75"/>
        <v>38547787.939999998</v>
      </c>
    </row>
    <row r="532" spans="1:81" s="547" customFormat="1">
      <c r="A532" s="609"/>
      <c r="B532" s="608"/>
      <c r="C532" s="610"/>
      <c r="D532" s="610"/>
      <c r="E532" s="610"/>
      <c r="F532" s="613" t="s">
        <v>6986</v>
      </c>
      <c r="G532" s="614" t="s">
        <v>6987</v>
      </c>
      <c r="H532" s="554">
        <v>46084.2</v>
      </c>
      <c r="I532" s="554">
        <v>0</v>
      </c>
      <c r="J532" s="554">
        <v>0</v>
      </c>
      <c r="K532" s="554">
        <v>0</v>
      </c>
      <c r="L532" s="554">
        <v>0</v>
      </c>
      <c r="M532" s="554">
        <v>0</v>
      </c>
      <c r="N532" s="554">
        <v>1264279.25</v>
      </c>
      <c r="O532" s="554">
        <v>11321.9</v>
      </c>
      <c r="P532" s="554">
        <v>31364</v>
      </c>
      <c r="Q532" s="554">
        <v>155469.1</v>
      </c>
      <c r="R532" s="554">
        <v>80511.490000000005</v>
      </c>
      <c r="S532" s="554">
        <v>0</v>
      </c>
      <c r="T532" s="554">
        <v>0</v>
      </c>
      <c r="U532" s="554">
        <v>0</v>
      </c>
      <c r="V532" s="554">
        <v>0</v>
      </c>
      <c r="W532" s="554">
        <v>10918</v>
      </c>
      <c r="X532" s="554">
        <v>4825.5</v>
      </c>
      <c r="Y532" s="554">
        <v>376102</v>
      </c>
      <c r="Z532" s="554">
        <v>0</v>
      </c>
      <c r="AA532" s="554">
        <v>135058.84</v>
      </c>
      <c r="AB532" s="554">
        <v>17550.900000000001</v>
      </c>
      <c r="AC532" s="554">
        <v>34508.5</v>
      </c>
      <c r="AD532" s="554">
        <v>0</v>
      </c>
      <c r="AE532" s="554">
        <v>567724.84</v>
      </c>
      <c r="AF532" s="554">
        <v>0</v>
      </c>
      <c r="AG532" s="554">
        <v>0</v>
      </c>
      <c r="AH532" s="554">
        <v>0</v>
      </c>
      <c r="AI532" s="554">
        <v>0</v>
      </c>
      <c r="AJ532" s="554">
        <v>0</v>
      </c>
      <c r="AK532" s="554">
        <v>0</v>
      </c>
      <c r="AL532" s="554">
        <v>0</v>
      </c>
      <c r="AM532" s="554">
        <v>0</v>
      </c>
      <c r="AN532" s="554">
        <v>377</v>
      </c>
      <c r="AO532" s="554">
        <v>0</v>
      </c>
      <c r="AP532" s="554">
        <v>0</v>
      </c>
      <c r="AQ532" s="554">
        <v>1217</v>
      </c>
      <c r="AR532" s="554">
        <v>0</v>
      </c>
      <c r="AS532" s="554">
        <v>0</v>
      </c>
      <c r="AT532" s="554">
        <v>0</v>
      </c>
      <c r="AU532" s="554">
        <v>279670.53999999998</v>
      </c>
      <c r="AV532" s="554">
        <v>0</v>
      </c>
      <c r="AW532" s="554">
        <v>0</v>
      </c>
      <c r="AX532" s="554">
        <v>0</v>
      </c>
      <c r="AY532" s="554">
        <v>0</v>
      </c>
      <c r="AZ532" s="554">
        <v>0</v>
      </c>
      <c r="BA532" s="554">
        <v>0</v>
      </c>
      <c r="BB532" s="554">
        <v>0</v>
      </c>
      <c r="BC532" s="554">
        <v>3183</v>
      </c>
      <c r="BD532" s="554">
        <v>13352.55</v>
      </c>
      <c r="BE532" s="554">
        <v>0</v>
      </c>
      <c r="BF532" s="554">
        <v>0</v>
      </c>
      <c r="BG532" s="554">
        <v>0</v>
      </c>
      <c r="BH532" s="554">
        <v>270</v>
      </c>
      <c r="BI532" s="554">
        <v>0</v>
      </c>
      <c r="BJ532" s="554">
        <v>19826</v>
      </c>
      <c r="BK532" s="554">
        <v>0</v>
      </c>
      <c r="BL532" s="554">
        <v>0</v>
      </c>
      <c r="BM532" s="554">
        <v>0</v>
      </c>
      <c r="BN532" s="554">
        <v>180585.05</v>
      </c>
      <c r="BO532" s="554">
        <v>0</v>
      </c>
      <c r="BP532" s="554">
        <v>0</v>
      </c>
      <c r="BQ532" s="554">
        <v>360</v>
      </c>
      <c r="BR532" s="554">
        <v>0</v>
      </c>
      <c r="BS532" s="554">
        <v>0</v>
      </c>
      <c r="BT532" s="554">
        <v>587200</v>
      </c>
      <c r="BU532" s="554">
        <v>0</v>
      </c>
      <c r="BV532" s="554">
        <v>0</v>
      </c>
      <c r="BW532" s="554">
        <v>0</v>
      </c>
      <c r="BX532" s="554">
        <v>0</v>
      </c>
      <c r="BY532" s="554">
        <v>0</v>
      </c>
      <c r="BZ532" s="554">
        <v>0</v>
      </c>
      <c r="CA532" s="554">
        <v>0</v>
      </c>
      <c r="CB532" s="554">
        <v>0</v>
      </c>
      <c r="CC532" s="555">
        <f t="shared" si="75"/>
        <v>3821759.6599999992</v>
      </c>
    </row>
    <row r="533" spans="1:81" s="547" customFormat="1">
      <c r="A533" s="609"/>
      <c r="B533" s="608"/>
      <c r="C533" s="610"/>
      <c r="D533" s="610"/>
      <c r="E533" s="610"/>
      <c r="F533" s="613" t="s">
        <v>6988</v>
      </c>
      <c r="G533" s="614" t="s">
        <v>6989</v>
      </c>
      <c r="H533" s="554">
        <v>2174618.6</v>
      </c>
      <c r="I533" s="554">
        <v>0</v>
      </c>
      <c r="J533" s="554">
        <v>0</v>
      </c>
      <c r="K533" s="554">
        <v>0</v>
      </c>
      <c r="L533" s="554">
        <v>0</v>
      </c>
      <c r="M533" s="554">
        <v>0</v>
      </c>
      <c r="N533" s="554">
        <v>452232.5</v>
      </c>
      <c r="O533" s="554">
        <v>92102.24</v>
      </c>
      <c r="P533" s="554">
        <v>1513901</v>
      </c>
      <c r="Q533" s="554">
        <v>266472</v>
      </c>
      <c r="R533" s="554">
        <v>0</v>
      </c>
      <c r="S533" s="554">
        <v>0</v>
      </c>
      <c r="T533" s="554">
        <v>0</v>
      </c>
      <c r="U533" s="554">
        <v>0</v>
      </c>
      <c r="V533" s="554">
        <v>0</v>
      </c>
      <c r="W533" s="554">
        <v>3899217.06</v>
      </c>
      <c r="X533" s="554">
        <v>188277.49</v>
      </c>
      <c r="Y533" s="554">
        <v>332075</v>
      </c>
      <c r="Z533" s="554">
        <v>0</v>
      </c>
      <c r="AA533" s="554">
        <v>479574.61</v>
      </c>
      <c r="AB533" s="554">
        <v>2966.4</v>
      </c>
      <c r="AC533" s="554">
        <v>1947334.72</v>
      </c>
      <c r="AD533" s="554">
        <v>232456</v>
      </c>
      <c r="AE533" s="554">
        <v>212384.22</v>
      </c>
      <c r="AF533" s="554">
        <v>38116</v>
      </c>
      <c r="AG533" s="554">
        <v>18706</v>
      </c>
      <c r="AH533" s="554">
        <v>0</v>
      </c>
      <c r="AI533" s="554">
        <v>976134.9</v>
      </c>
      <c r="AJ533" s="554">
        <v>0</v>
      </c>
      <c r="AK533" s="554">
        <v>0</v>
      </c>
      <c r="AL533" s="554">
        <v>0</v>
      </c>
      <c r="AM533" s="554">
        <v>0</v>
      </c>
      <c r="AN533" s="554">
        <v>136493</v>
      </c>
      <c r="AO533" s="554">
        <v>0</v>
      </c>
      <c r="AP533" s="554">
        <v>0</v>
      </c>
      <c r="AQ533" s="554">
        <v>20816</v>
      </c>
      <c r="AR533" s="554">
        <v>0</v>
      </c>
      <c r="AS533" s="554">
        <v>32335</v>
      </c>
      <c r="AT533" s="554">
        <v>0</v>
      </c>
      <c r="AU533" s="554">
        <v>1381887.55</v>
      </c>
      <c r="AV533" s="554">
        <v>0</v>
      </c>
      <c r="AW533" s="554">
        <v>0</v>
      </c>
      <c r="AX533" s="554">
        <v>250883.86</v>
      </c>
      <c r="AY533" s="554">
        <v>0</v>
      </c>
      <c r="AZ533" s="554">
        <v>0</v>
      </c>
      <c r="BA533" s="554">
        <v>0</v>
      </c>
      <c r="BB533" s="554">
        <v>0</v>
      </c>
      <c r="BC533" s="554">
        <v>0</v>
      </c>
      <c r="BD533" s="554">
        <v>21626</v>
      </c>
      <c r="BE533" s="554">
        <v>0</v>
      </c>
      <c r="BF533" s="554">
        <v>27258.99</v>
      </c>
      <c r="BG533" s="554">
        <v>0</v>
      </c>
      <c r="BH533" s="554">
        <v>3786390</v>
      </c>
      <c r="BI533" s="554">
        <v>18852</v>
      </c>
      <c r="BJ533" s="554">
        <v>87631</v>
      </c>
      <c r="BK533" s="554">
        <v>0</v>
      </c>
      <c r="BL533" s="554">
        <v>0</v>
      </c>
      <c r="BM533" s="554">
        <v>0</v>
      </c>
      <c r="BN533" s="554">
        <v>298451.46000000002</v>
      </c>
      <c r="BO533" s="554">
        <v>0</v>
      </c>
      <c r="BP533" s="554">
        <v>0</v>
      </c>
      <c r="BQ533" s="554">
        <v>0</v>
      </c>
      <c r="BR533" s="554">
        <v>0</v>
      </c>
      <c r="BS533" s="554">
        <v>0</v>
      </c>
      <c r="BT533" s="554">
        <v>2883534</v>
      </c>
      <c r="BU533" s="554">
        <v>0</v>
      </c>
      <c r="BV533" s="554">
        <v>0</v>
      </c>
      <c r="BW533" s="554">
        <v>0</v>
      </c>
      <c r="BX533" s="554">
        <v>0</v>
      </c>
      <c r="BY533" s="554">
        <v>0</v>
      </c>
      <c r="BZ533" s="554">
        <v>0</v>
      </c>
      <c r="CA533" s="554">
        <v>0</v>
      </c>
      <c r="CB533" s="554">
        <v>0</v>
      </c>
      <c r="CC533" s="555">
        <f t="shared" si="75"/>
        <v>21772727.600000001</v>
      </c>
    </row>
    <row r="534" spans="1:81" s="547" customFormat="1">
      <c r="A534" s="609"/>
      <c r="B534" s="608"/>
      <c r="C534" s="610"/>
      <c r="D534" s="610"/>
      <c r="E534" s="610"/>
      <c r="F534" s="613" t="s">
        <v>6990</v>
      </c>
      <c r="G534" s="614" t="s">
        <v>6991</v>
      </c>
      <c r="H534" s="554">
        <v>6693</v>
      </c>
      <c r="I534" s="554">
        <v>46043.25</v>
      </c>
      <c r="J534" s="554">
        <v>0</v>
      </c>
      <c r="K534" s="554">
        <v>0</v>
      </c>
      <c r="L534" s="554">
        <v>0</v>
      </c>
      <c r="M534" s="554">
        <v>0</v>
      </c>
      <c r="N534" s="554">
        <v>469436.66</v>
      </c>
      <c r="O534" s="554">
        <v>91705</v>
      </c>
      <c r="P534" s="554">
        <v>3881</v>
      </c>
      <c r="Q534" s="554">
        <v>0</v>
      </c>
      <c r="R534" s="554">
        <v>0</v>
      </c>
      <c r="S534" s="554">
        <v>0</v>
      </c>
      <c r="T534" s="554">
        <v>0</v>
      </c>
      <c r="U534" s="554">
        <v>0</v>
      </c>
      <c r="V534" s="554">
        <v>0</v>
      </c>
      <c r="W534" s="554">
        <v>0</v>
      </c>
      <c r="X534" s="554">
        <v>0</v>
      </c>
      <c r="Y534" s="554">
        <v>17936</v>
      </c>
      <c r="Z534" s="554">
        <v>0</v>
      </c>
      <c r="AA534" s="554">
        <v>0</v>
      </c>
      <c r="AB534" s="554">
        <v>0</v>
      </c>
      <c r="AC534" s="554">
        <v>143782.12</v>
      </c>
      <c r="AD534" s="554">
        <v>0</v>
      </c>
      <c r="AE534" s="554">
        <v>31675.75</v>
      </c>
      <c r="AF534" s="554">
        <v>194494</v>
      </c>
      <c r="AG534" s="554">
        <v>346010</v>
      </c>
      <c r="AH534" s="554">
        <v>0</v>
      </c>
      <c r="AI534" s="554">
        <v>0</v>
      </c>
      <c r="AJ534" s="554">
        <v>0</v>
      </c>
      <c r="AK534" s="554">
        <v>261</v>
      </c>
      <c r="AL534" s="554">
        <v>3272</v>
      </c>
      <c r="AM534" s="554">
        <v>100</v>
      </c>
      <c r="AN534" s="554">
        <v>0</v>
      </c>
      <c r="AO534" s="554">
        <v>0</v>
      </c>
      <c r="AP534" s="554">
        <v>0</v>
      </c>
      <c r="AQ534" s="554">
        <v>0</v>
      </c>
      <c r="AR534" s="554">
        <v>0</v>
      </c>
      <c r="AS534" s="554">
        <v>0</v>
      </c>
      <c r="AT534" s="554">
        <v>0</v>
      </c>
      <c r="AU534" s="554">
        <v>0</v>
      </c>
      <c r="AV534" s="554">
        <v>0</v>
      </c>
      <c r="AW534" s="554">
        <v>0</v>
      </c>
      <c r="AX534" s="554">
        <v>0</v>
      </c>
      <c r="AY534" s="554">
        <v>30628.9</v>
      </c>
      <c r="AZ534" s="554">
        <v>0</v>
      </c>
      <c r="BA534" s="554">
        <v>0</v>
      </c>
      <c r="BB534" s="554">
        <v>0</v>
      </c>
      <c r="BC534" s="554">
        <v>21355</v>
      </c>
      <c r="BD534" s="554">
        <v>0</v>
      </c>
      <c r="BE534" s="554">
        <v>0</v>
      </c>
      <c r="BF534" s="554">
        <v>0</v>
      </c>
      <c r="BG534" s="554">
        <v>953051.51</v>
      </c>
      <c r="BH534" s="554">
        <v>3957</v>
      </c>
      <c r="BI534" s="554">
        <v>0</v>
      </c>
      <c r="BJ534" s="554">
        <v>0</v>
      </c>
      <c r="BK534" s="554">
        <v>0</v>
      </c>
      <c r="BL534" s="554">
        <v>0</v>
      </c>
      <c r="BM534" s="554">
        <v>37249</v>
      </c>
      <c r="BN534" s="554">
        <v>65695.59</v>
      </c>
      <c r="BO534" s="554">
        <v>0</v>
      </c>
      <c r="BP534" s="554">
        <v>0</v>
      </c>
      <c r="BQ534" s="554">
        <v>0</v>
      </c>
      <c r="BR534" s="554">
        <v>0</v>
      </c>
      <c r="BS534" s="554">
        <v>0</v>
      </c>
      <c r="BT534" s="554">
        <v>0</v>
      </c>
      <c r="BU534" s="554">
        <v>0</v>
      </c>
      <c r="BV534" s="554">
        <v>0</v>
      </c>
      <c r="BW534" s="554">
        <v>0</v>
      </c>
      <c r="BX534" s="554">
        <v>0</v>
      </c>
      <c r="BY534" s="554">
        <v>0</v>
      </c>
      <c r="BZ534" s="554">
        <v>1197</v>
      </c>
      <c r="CA534" s="554">
        <v>14149</v>
      </c>
      <c r="CB534" s="554">
        <v>151564.66</v>
      </c>
      <c r="CC534" s="555">
        <f t="shared" si="75"/>
        <v>2634137.4399999995</v>
      </c>
    </row>
    <row r="535" spans="1:81" s="547" customFormat="1">
      <c r="A535" s="609"/>
      <c r="B535" s="608"/>
      <c r="C535" s="610"/>
      <c r="D535" s="610"/>
      <c r="E535" s="610"/>
      <c r="F535" s="613" t="s">
        <v>6992</v>
      </c>
      <c r="G535" s="614" t="s">
        <v>6993</v>
      </c>
      <c r="H535" s="554">
        <v>284586</v>
      </c>
      <c r="I535" s="554">
        <v>0</v>
      </c>
      <c r="J535" s="554">
        <v>0</v>
      </c>
      <c r="K535" s="554">
        <v>0</v>
      </c>
      <c r="L535" s="554">
        <v>0</v>
      </c>
      <c r="M535" s="554">
        <v>0</v>
      </c>
      <c r="N535" s="554">
        <v>143117.85999999999</v>
      </c>
      <c r="O535" s="554">
        <v>6694.5</v>
      </c>
      <c r="P535" s="554">
        <v>0</v>
      </c>
      <c r="Q535" s="554">
        <v>6312</v>
      </c>
      <c r="R535" s="554">
        <v>292</v>
      </c>
      <c r="S535" s="554">
        <v>0</v>
      </c>
      <c r="T535" s="554">
        <v>971</v>
      </c>
      <c r="U535" s="554">
        <v>180</v>
      </c>
      <c r="V535" s="554">
        <v>0</v>
      </c>
      <c r="W535" s="554">
        <v>0</v>
      </c>
      <c r="X535" s="554">
        <v>0</v>
      </c>
      <c r="Y535" s="554">
        <v>23040</v>
      </c>
      <c r="Z535" s="554">
        <v>289986.17</v>
      </c>
      <c r="AA535" s="554">
        <v>4329</v>
      </c>
      <c r="AB535" s="554">
        <v>362.25</v>
      </c>
      <c r="AC535" s="554">
        <v>41215.22</v>
      </c>
      <c r="AD535" s="554">
        <v>0</v>
      </c>
      <c r="AE535" s="554">
        <v>721.5</v>
      </c>
      <c r="AF535" s="554">
        <v>23624.5</v>
      </c>
      <c r="AG535" s="554">
        <v>0</v>
      </c>
      <c r="AH535" s="554">
        <v>0</v>
      </c>
      <c r="AI535" s="554">
        <v>59195</v>
      </c>
      <c r="AJ535" s="554">
        <v>0</v>
      </c>
      <c r="AK535" s="554">
        <v>0</v>
      </c>
      <c r="AL535" s="554">
        <v>0</v>
      </c>
      <c r="AM535" s="554">
        <v>0</v>
      </c>
      <c r="AN535" s="554">
        <v>0</v>
      </c>
      <c r="AO535" s="554">
        <v>0</v>
      </c>
      <c r="AP535" s="554">
        <v>0</v>
      </c>
      <c r="AQ535" s="554">
        <v>0</v>
      </c>
      <c r="AR535" s="554">
        <v>0</v>
      </c>
      <c r="AS535" s="554">
        <v>0</v>
      </c>
      <c r="AT535" s="554">
        <v>0</v>
      </c>
      <c r="AU535" s="554">
        <v>7164.99</v>
      </c>
      <c r="AV535" s="554">
        <v>7168</v>
      </c>
      <c r="AW535" s="554">
        <v>20216</v>
      </c>
      <c r="AX535" s="554">
        <v>50283</v>
      </c>
      <c r="AY535" s="554">
        <v>18368.849999999999</v>
      </c>
      <c r="AZ535" s="554">
        <v>759</v>
      </c>
      <c r="BA535" s="554">
        <v>15651</v>
      </c>
      <c r="BB535" s="554">
        <v>0</v>
      </c>
      <c r="BC535" s="554">
        <v>0</v>
      </c>
      <c r="BD535" s="554">
        <v>0</v>
      </c>
      <c r="BE535" s="554">
        <v>0</v>
      </c>
      <c r="BF535" s="554">
        <v>0</v>
      </c>
      <c r="BG535" s="554">
        <v>0</v>
      </c>
      <c r="BH535" s="554">
        <v>0</v>
      </c>
      <c r="BI535" s="554">
        <v>0</v>
      </c>
      <c r="BJ535" s="554">
        <v>0</v>
      </c>
      <c r="BK535" s="554">
        <v>0</v>
      </c>
      <c r="BL535" s="554">
        <v>0</v>
      </c>
      <c r="BM535" s="554">
        <v>0</v>
      </c>
      <c r="BN535" s="554">
        <v>0</v>
      </c>
      <c r="BO535" s="554">
        <v>0</v>
      </c>
      <c r="BP535" s="554">
        <v>0</v>
      </c>
      <c r="BQ535" s="554">
        <v>0</v>
      </c>
      <c r="BR535" s="554">
        <v>0</v>
      </c>
      <c r="BS535" s="554">
        <v>0</v>
      </c>
      <c r="BT535" s="554">
        <v>790675</v>
      </c>
      <c r="BU535" s="554">
        <v>0</v>
      </c>
      <c r="BV535" s="554">
        <v>0</v>
      </c>
      <c r="BW535" s="554">
        <v>700</v>
      </c>
      <c r="BX535" s="554">
        <v>0</v>
      </c>
      <c r="BY535" s="554">
        <v>31042</v>
      </c>
      <c r="BZ535" s="554">
        <v>0</v>
      </c>
      <c r="CA535" s="554">
        <v>1559</v>
      </c>
      <c r="CB535" s="554">
        <v>13155</v>
      </c>
      <c r="CC535" s="555">
        <f t="shared" si="75"/>
        <v>1841368.8399999999</v>
      </c>
    </row>
    <row r="536" spans="1:81" s="547" customFormat="1">
      <c r="A536" s="609"/>
      <c r="B536" s="608"/>
      <c r="C536" s="610"/>
      <c r="D536" s="610"/>
      <c r="E536" s="610"/>
      <c r="F536" s="613" t="s">
        <v>6994</v>
      </c>
      <c r="G536" s="614" t="s">
        <v>6995</v>
      </c>
      <c r="H536" s="554">
        <v>549547.52000000002</v>
      </c>
      <c r="I536" s="554">
        <v>0</v>
      </c>
      <c r="J536" s="554">
        <v>0</v>
      </c>
      <c r="K536" s="554">
        <v>0</v>
      </c>
      <c r="L536" s="554">
        <v>0</v>
      </c>
      <c r="M536" s="554">
        <v>0</v>
      </c>
      <c r="N536" s="554">
        <v>0</v>
      </c>
      <c r="O536" s="554">
        <v>2742</v>
      </c>
      <c r="P536" s="554">
        <v>0</v>
      </c>
      <c r="Q536" s="554">
        <v>391</v>
      </c>
      <c r="R536" s="554">
        <v>0</v>
      </c>
      <c r="S536" s="554">
        <v>0</v>
      </c>
      <c r="T536" s="554">
        <v>637</v>
      </c>
      <c r="U536" s="554">
        <v>0</v>
      </c>
      <c r="V536" s="554">
        <v>0</v>
      </c>
      <c r="W536" s="554">
        <v>11843.05</v>
      </c>
      <c r="X536" s="554">
        <v>0</v>
      </c>
      <c r="Y536" s="554">
        <v>8873</v>
      </c>
      <c r="Z536" s="554">
        <v>104100</v>
      </c>
      <c r="AA536" s="554">
        <v>0</v>
      </c>
      <c r="AB536" s="554">
        <v>0</v>
      </c>
      <c r="AC536" s="554">
        <v>0</v>
      </c>
      <c r="AD536" s="554">
        <v>0</v>
      </c>
      <c r="AE536" s="554">
        <v>0</v>
      </c>
      <c r="AF536" s="554">
        <v>5752.75</v>
      </c>
      <c r="AG536" s="554">
        <v>16761.14</v>
      </c>
      <c r="AH536" s="554">
        <v>0</v>
      </c>
      <c r="AI536" s="554">
        <v>83048.009999999995</v>
      </c>
      <c r="AJ536" s="554">
        <v>62346</v>
      </c>
      <c r="AK536" s="554">
        <v>0</v>
      </c>
      <c r="AL536" s="554">
        <v>0</v>
      </c>
      <c r="AM536" s="554">
        <v>2052</v>
      </c>
      <c r="AN536" s="554">
        <v>0</v>
      </c>
      <c r="AO536" s="554">
        <v>0</v>
      </c>
      <c r="AP536" s="554">
        <v>0</v>
      </c>
      <c r="AQ536" s="554">
        <v>0</v>
      </c>
      <c r="AR536" s="554">
        <v>0</v>
      </c>
      <c r="AS536" s="554">
        <v>83</v>
      </c>
      <c r="AT536" s="554">
        <v>16383</v>
      </c>
      <c r="AU536" s="554">
        <v>21090.92</v>
      </c>
      <c r="AV536" s="554">
        <v>0</v>
      </c>
      <c r="AW536" s="554">
        <v>0</v>
      </c>
      <c r="AX536" s="554">
        <v>2650</v>
      </c>
      <c r="AY536" s="554">
        <v>0</v>
      </c>
      <c r="AZ536" s="554">
        <v>0</v>
      </c>
      <c r="BA536" s="554">
        <v>0</v>
      </c>
      <c r="BB536" s="554">
        <v>0</v>
      </c>
      <c r="BC536" s="554">
        <v>370</v>
      </c>
      <c r="BD536" s="554">
        <v>0</v>
      </c>
      <c r="BE536" s="554">
        <v>0</v>
      </c>
      <c r="BF536" s="554">
        <v>0</v>
      </c>
      <c r="BG536" s="554">
        <v>26473.35</v>
      </c>
      <c r="BH536" s="554">
        <v>0</v>
      </c>
      <c r="BI536" s="554">
        <v>0</v>
      </c>
      <c r="BJ536" s="554">
        <v>0</v>
      </c>
      <c r="BK536" s="554">
        <v>0</v>
      </c>
      <c r="BL536" s="554">
        <v>0</v>
      </c>
      <c r="BM536" s="554">
        <v>0</v>
      </c>
      <c r="BN536" s="554">
        <v>453848.82</v>
      </c>
      <c r="BO536" s="554">
        <v>0</v>
      </c>
      <c r="BP536" s="554">
        <v>0</v>
      </c>
      <c r="BQ536" s="554">
        <v>0</v>
      </c>
      <c r="BR536" s="554">
        <v>0</v>
      </c>
      <c r="BS536" s="554">
        <v>0</v>
      </c>
      <c r="BT536" s="554">
        <v>0</v>
      </c>
      <c r="BU536" s="554">
        <v>0</v>
      </c>
      <c r="BV536" s="554">
        <v>10888</v>
      </c>
      <c r="BW536" s="554">
        <v>10216</v>
      </c>
      <c r="BX536" s="554">
        <v>0</v>
      </c>
      <c r="BY536" s="554">
        <v>1291</v>
      </c>
      <c r="BZ536" s="554">
        <v>0</v>
      </c>
      <c r="CA536" s="554">
        <v>0</v>
      </c>
      <c r="CB536" s="554">
        <v>4920</v>
      </c>
      <c r="CC536" s="555">
        <f t="shared" si="75"/>
        <v>1396307.56</v>
      </c>
    </row>
    <row r="537" spans="1:81" s="547" customFormat="1">
      <c r="A537" s="609"/>
      <c r="B537" s="608"/>
      <c r="C537" s="610"/>
      <c r="D537" s="610"/>
      <c r="E537" s="610"/>
      <c r="F537" s="613" t="s">
        <v>6996</v>
      </c>
      <c r="G537" s="614" t="s">
        <v>6997</v>
      </c>
      <c r="H537" s="554">
        <v>1466420.25</v>
      </c>
      <c r="I537" s="554">
        <v>23211.69</v>
      </c>
      <c r="J537" s="554">
        <v>0</v>
      </c>
      <c r="K537" s="554">
        <v>0</v>
      </c>
      <c r="L537" s="554">
        <v>0</v>
      </c>
      <c r="M537" s="554">
        <v>0</v>
      </c>
      <c r="N537" s="554">
        <v>1281168.8700000001</v>
      </c>
      <c r="O537" s="554">
        <v>19293493.629999999</v>
      </c>
      <c r="P537" s="554">
        <v>0</v>
      </c>
      <c r="Q537" s="554">
        <v>386445.37</v>
      </c>
      <c r="R537" s="554">
        <v>11688</v>
      </c>
      <c r="S537" s="554">
        <v>0</v>
      </c>
      <c r="T537" s="554">
        <v>44678</v>
      </c>
      <c r="U537" s="554">
        <v>142935.5</v>
      </c>
      <c r="V537" s="554">
        <v>0</v>
      </c>
      <c r="W537" s="554">
        <v>16408.75</v>
      </c>
      <c r="X537" s="554">
        <v>0</v>
      </c>
      <c r="Y537" s="554">
        <v>7863</v>
      </c>
      <c r="Z537" s="554">
        <v>2100037.92</v>
      </c>
      <c r="AA537" s="554">
        <v>419779.04</v>
      </c>
      <c r="AB537" s="554">
        <v>2119359.48</v>
      </c>
      <c r="AC537" s="554">
        <v>362363.55</v>
      </c>
      <c r="AD537" s="554">
        <v>893277.5</v>
      </c>
      <c r="AE537" s="554">
        <v>18209.5</v>
      </c>
      <c r="AF537" s="554">
        <v>93728.5</v>
      </c>
      <c r="AG537" s="554">
        <v>71244</v>
      </c>
      <c r="AH537" s="554">
        <v>0</v>
      </c>
      <c r="AI537" s="554">
        <v>14691743.15</v>
      </c>
      <c r="AJ537" s="554">
        <v>0</v>
      </c>
      <c r="AK537" s="554">
        <v>0</v>
      </c>
      <c r="AL537" s="554">
        <v>0</v>
      </c>
      <c r="AM537" s="554">
        <v>81597.66</v>
      </c>
      <c r="AN537" s="554">
        <v>12084</v>
      </c>
      <c r="AO537" s="554">
        <v>0</v>
      </c>
      <c r="AP537" s="554">
        <v>42344</v>
      </c>
      <c r="AQ537" s="554">
        <v>0</v>
      </c>
      <c r="AR537" s="554">
        <v>0</v>
      </c>
      <c r="AS537" s="554">
        <v>7741</v>
      </c>
      <c r="AT537" s="554">
        <v>30366</v>
      </c>
      <c r="AU537" s="554">
        <v>653050.5</v>
      </c>
      <c r="AV537" s="554">
        <v>169056.72</v>
      </c>
      <c r="AW537" s="554">
        <v>0</v>
      </c>
      <c r="AX537" s="554">
        <v>68226.259999999995</v>
      </c>
      <c r="AY537" s="554">
        <v>56640.639999999999</v>
      </c>
      <c r="AZ537" s="554">
        <v>0</v>
      </c>
      <c r="BA537" s="554">
        <v>19257.560000000001</v>
      </c>
      <c r="BB537" s="554">
        <v>0</v>
      </c>
      <c r="BC537" s="554">
        <v>14516</v>
      </c>
      <c r="BD537" s="554">
        <v>0</v>
      </c>
      <c r="BE537" s="554">
        <v>0</v>
      </c>
      <c r="BF537" s="554">
        <v>157961.79999999999</v>
      </c>
      <c r="BG537" s="554">
        <v>3645</v>
      </c>
      <c r="BH537" s="554">
        <v>16091.05</v>
      </c>
      <c r="BI537" s="554">
        <v>128530.84</v>
      </c>
      <c r="BJ537" s="554">
        <v>6992</v>
      </c>
      <c r="BK537" s="554">
        <v>0</v>
      </c>
      <c r="BL537" s="554">
        <v>0</v>
      </c>
      <c r="BM537" s="554">
        <v>875135.75</v>
      </c>
      <c r="BN537" s="554">
        <v>530766.43999999994</v>
      </c>
      <c r="BO537" s="554">
        <v>0</v>
      </c>
      <c r="BP537" s="554">
        <v>0</v>
      </c>
      <c r="BQ537" s="554">
        <v>0</v>
      </c>
      <c r="BR537" s="554">
        <v>0</v>
      </c>
      <c r="BS537" s="554">
        <v>17106</v>
      </c>
      <c r="BT537" s="554">
        <v>317080</v>
      </c>
      <c r="BU537" s="554">
        <v>12269</v>
      </c>
      <c r="BV537" s="554">
        <v>1285.6400000000001</v>
      </c>
      <c r="BW537" s="554">
        <v>20474.5</v>
      </c>
      <c r="BX537" s="554">
        <v>0</v>
      </c>
      <c r="BY537" s="554">
        <v>1206934.06</v>
      </c>
      <c r="BZ537" s="554">
        <v>3908</v>
      </c>
      <c r="CA537" s="554">
        <v>21755.33</v>
      </c>
      <c r="CB537" s="554">
        <v>134635.03</v>
      </c>
      <c r="CC537" s="555">
        <f t="shared" si="75"/>
        <v>48053506.479999989</v>
      </c>
    </row>
    <row r="538" spans="1:81" s="547" customFormat="1">
      <c r="A538" s="609"/>
      <c r="B538" s="608"/>
      <c r="C538" s="610"/>
      <c r="D538" s="610"/>
      <c r="E538" s="610"/>
      <c r="F538" s="613" t="s">
        <v>6998</v>
      </c>
      <c r="G538" s="614" t="s">
        <v>6999</v>
      </c>
      <c r="H538" s="554">
        <v>3736200</v>
      </c>
      <c r="I538" s="554">
        <v>0</v>
      </c>
      <c r="J538" s="554">
        <v>0</v>
      </c>
      <c r="K538" s="554">
        <v>0</v>
      </c>
      <c r="L538" s="554">
        <v>0</v>
      </c>
      <c r="M538" s="554">
        <v>0</v>
      </c>
      <c r="N538" s="554">
        <v>0</v>
      </c>
      <c r="O538" s="554">
        <v>0</v>
      </c>
      <c r="P538" s="554">
        <v>0</v>
      </c>
      <c r="Q538" s="554">
        <v>0</v>
      </c>
      <c r="R538" s="554">
        <v>0</v>
      </c>
      <c r="S538" s="554">
        <v>0</v>
      </c>
      <c r="T538" s="554">
        <v>0</v>
      </c>
      <c r="U538" s="554">
        <v>0</v>
      </c>
      <c r="V538" s="554">
        <v>0</v>
      </c>
      <c r="W538" s="554">
        <v>0</v>
      </c>
      <c r="X538" s="554">
        <v>0</v>
      </c>
      <c r="Y538" s="554">
        <v>0</v>
      </c>
      <c r="Z538" s="554">
        <v>6864198</v>
      </c>
      <c r="AA538" s="554">
        <v>0</v>
      </c>
      <c r="AB538" s="554">
        <v>0</v>
      </c>
      <c r="AC538" s="554">
        <v>0</v>
      </c>
      <c r="AD538" s="554">
        <v>0</v>
      </c>
      <c r="AE538" s="554">
        <v>0</v>
      </c>
      <c r="AF538" s="554">
        <v>0</v>
      </c>
      <c r="AG538" s="554">
        <v>0</v>
      </c>
      <c r="AH538" s="554">
        <v>0</v>
      </c>
      <c r="AI538" s="554">
        <v>0</v>
      </c>
      <c r="AJ538" s="554">
        <v>0</v>
      </c>
      <c r="AK538" s="554">
        <v>0</v>
      </c>
      <c r="AL538" s="554">
        <v>0</v>
      </c>
      <c r="AM538" s="554">
        <v>0</v>
      </c>
      <c r="AN538" s="554">
        <v>0</v>
      </c>
      <c r="AO538" s="554">
        <v>0</v>
      </c>
      <c r="AP538" s="554">
        <v>0</v>
      </c>
      <c r="AQ538" s="554">
        <v>0</v>
      </c>
      <c r="AR538" s="554">
        <v>0</v>
      </c>
      <c r="AS538" s="554">
        <v>0</v>
      </c>
      <c r="AT538" s="554">
        <v>0</v>
      </c>
      <c r="AU538" s="554">
        <v>0</v>
      </c>
      <c r="AV538" s="554">
        <v>0</v>
      </c>
      <c r="AW538" s="554">
        <v>0</v>
      </c>
      <c r="AX538" s="554">
        <v>0</v>
      </c>
      <c r="AY538" s="554">
        <v>0</v>
      </c>
      <c r="AZ538" s="554">
        <v>0</v>
      </c>
      <c r="BA538" s="554">
        <v>0</v>
      </c>
      <c r="BB538" s="554">
        <v>0</v>
      </c>
      <c r="BC538" s="554">
        <v>9510</v>
      </c>
      <c r="BD538" s="554">
        <v>0</v>
      </c>
      <c r="BE538" s="554">
        <v>0</v>
      </c>
      <c r="BF538" s="554">
        <v>0</v>
      </c>
      <c r="BG538" s="554">
        <v>11021</v>
      </c>
      <c r="BH538" s="554">
        <v>0</v>
      </c>
      <c r="BI538" s="554">
        <v>0</v>
      </c>
      <c r="BJ538" s="554">
        <v>0</v>
      </c>
      <c r="BK538" s="554">
        <v>0</v>
      </c>
      <c r="BL538" s="554">
        <v>0</v>
      </c>
      <c r="BM538" s="554">
        <v>0</v>
      </c>
      <c r="BN538" s="554">
        <v>0</v>
      </c>
      <c r="BO538" s="554">
        <v>0</v>
      </c>
      <c r="BP538" s="554">
        <v>0</v>
      </c>
      <c r="BQ538" s="554">
        <v>0</v>
      </c>
      <c r="BR538" s="554">
        <v>0</v>
      </c>
      <c r="BS538" s="554">
        <v>0</v>
      </c>
      <c r="BT538" s="554">
        <v>0</v>
      </c>
      <c r="BU538" s="554">
        <v>0</v>
      </c>
      <c r="BV538" s="554">
        <v>0</v>
      </c>
      <c r="BW538" s="554">
        <v>0</v>
      </c>
      <c r="BX538" s="554">
        <v>0</v>
      </c>
      <c r="BY538" s="554">
        <v>3300</v>
      </c>
      <c r="BZ538" s="554">
        <v>0</v>
      </c>
      <c r="CA538" s="554">
        <v>0</v>
      </c>
      <c r="CB538" s="554">
        <v>0</v>
      </c>
      <c r="CC538" s="555">
        <f t="shared" si="75"/>
        <v>10624229</v>
      </c>
    </row>
    <row r="539" spans="1:81" s="547" customFormat="1">
      <c r="A539" s="609"/>
      <c r="B539" s="608"/>
      <c r="C539" s="610"/>
      <c r="D539" s="610"/>
      <c r="E539" s="610"/>
      <c r="F539" s="613" t="s">
        <v>7000</v>
      </c>
      <c r="G539" s="614" t="s">
        <v>7001</v>
      </c>
      <c r="H539" s="554">
        <v>0</v>
      </c>
      <c r="I539" s="554">
        <v>23435</v>
      </c>
      <c r="J539" s="554">
        <v>0</v>
      </c>
      <c r="K539" s="554">
        <v>0</v>
      </c>
      <c r="L539" s="554">
        <v>0</v>
      </c>
      <c r="M539" s="554">
        <v>0</v>
      </c>
      <c r="N539" s="554">
        <v>0</v>
      </c>
      <c r="O539" s="554">
        <v>63397.25</v>
      </c>
      <c r="P539" s="554">
        <v>0</v>
      </c>
      <c r="Q539" s="554">
        <v>0</v>
      </c>
      <c r="R539" s="554">
        <v>0</v>
      </c>
      <c r="S539" s="554">
        <v>71770</v>
      </c>
      <c r="T539" s="554">
        <v>0</v>
      </c>
      <c r="U539" s="554">
        <v>0</v>
      </c>
      <c r="V539" s="554">
        <v>0</v>
      </c>
      <c r="W539" s="554">
        <v>0</v>
      </c>
      <c r="X539" s="554">
        <v>0</v>
      </c>
      <c r="Y539" s="554">
        <v>9890</v>
      </c>
      <c r="Z539" s="554">
        <v>2684809.5</v>
      </c>
      <c r="AA539" s="554">
        <v>1842060</v>
      </c>
      <c r="AB539" s="554">
        <v>35680</v>
      </c>
      <c r="AC539" s="554">
        <v>0</v>
      </c>
      <c r="AD539" s="554">
        <v>0</v>
      </c>
      <c r="AE539" s="554">
        <v>0</v>
      </c>
      <c r="AF539" s="554">
        <v>0</v>
      </c>
      <c r="AG539" s="554">
        <v>0</v>
      </c>
      <c r="AH539" s="554">
        <v>0</v>
      </c>
      <c r="AI539" s="554">
        <v>0</v>
      </c>
      <c r="AJ539" s="554">
        <v>2500</v>
      </c>
      <c r="AK539" s="554">
        <v>0</v>
      </c>
      <c r="AL539" s="554">
        <v>0</v>
      </c>
      <c r="AM539" s="554">
        <v>0</v>
      </c>
      <c r="AN539" s="554">
        <v>0</v>
      </c>
      <c r="AO539" s="554">
        <v>0</v>
      </c>
      <c r="AP539" s="554">
        <v>0</v>
      </c>
      <c r="AQ539" s="554">
        <v>0</v>
      </c>
      <c r="AR539" s="554">
        <v>0</v>
      </c>
      <c r="AS539" s="554">
        <v>0</v>
      </c>
      <c r="AT539" s="554">
        <v>0</v>
      </c>
      <c r="AU539" s="554">
        <v>24750</v>
      </c>
      <c r="AV539" s="554">
        <v>0</v>
      </c>
      <c r="AW539" s="554">
        <v>142195</v>
      </c>
      <c r="AX539" s="554">
        <v>32850</v>
      </c>
      <c r="AY539" s="554">
        <v>0</v>
      </c>
      <c r="AZ539" s="554">
        <v>259240</v>
      </c>
      <c r="BA539" s="554">
        <v>33035</v>
      </c>
      <c r="BB539" s="554">
        <v>0</v>
      </c>
      <c r="BC539" s="554">
        <v>0</v>
      </c>
      <c r="BD539" s="554">
        <v>0</v>
      </c>
      <c r="BE539" s="554">
        <v>0</v>
      </c>
      <c r="BF539" s="554">
        <v>185390</v>
      </c>
      <c r="BG539" s="554">
        <v>111979</v>
      </c>
      <c r="BH539" s="554">
        <v>3641</v>
      </c>
      <c r="BI539" s="554">
        <v>6028</v>
      </c>
      <c r="BJ539" s="554">
        <v>36070</v>
      </c>
      <c r="BK539" s="554">
        <v>0</v>
      </c>
      <c r="BL539" s="554">
        <v>0</v>
      </c>
      <c r="BM539" s="554">
        <v>0</v>
      </c>
      <c r="BN539" s="554">
        <v>197167.38</v>
      </c>
      <c r="BO539" s="554">
        <v>235826</v>
      </c>
      <c r="BP539" s="554">
        <v>0</v>
      </c>
      <c r="BQ539" s="554">
        <v>0</v>
      </c>
      <c r="BR539" s="554">
        <v>74070</v>
      </c>
      <c r="BS539" s="554">
        <v>3930</v>
      </c>
      <c r="BT539" s="554">
        <v>21110</v>
      </c>
      <c r="BU539" s="554">
        <v>0</v>
      </c>
      <c r="BV539" s="554">
        <v>0</v>
      </c>
      <c r="BW539" s="554">
        <v>109495</v>
      </c>
      <c r="BX539" s="554">
        <v>0</v>
      </c>
      <c r="BY539" s="554">
        <v>3550</v>
      </c>
      <c r="BZ539" s="554">
        <v>0</v>
      </c>
      <c r="CA539" s="554">
        <v>0</v>
      </c>
      <c r="CB539" s="554">
        <v>270</v>
      </c>
      <c r="CC539" s="555">
        <f t="shared" si="75"/>
        <v>6214138.1299999999</v>
      </c>
    </row>
    <row r="540" spans="1:81" s="547" customFormat="1">
      <c r="A540" s="609"/>
      <c r="B540" s="608"/>
      <c r="C540" s="610"/>
      <c r="D540" s="610"/>
      <c r="E540" s="610"/>
      <c r="F540" s="613" t="s">
        <v>7002</v>
      </c>
      <c r="G540" s="614" t="s">
        <v>7003</v>
      </c>
      <c r="H540" s="554">
        <v>0</v>
      </c>
      <c r="I540" s="554">
        <v>0</v>
      </c>
      <c r="J540" s="554">
        <v>0</v>
      </c>
      <c r="K540" s="554">
        <v>0</v>
      </c>
      <c r="L540" s="554">
        <v>0</v>
      </c>
      <c r="M540" s="554">
        <v>0</v>
      </c>
      <c r="N540" s="554">
        <v>0</v>
      </c>
      <c r="O540" s="554">
        <v>0</v>
      </c>
      <c r="P540" s="554">
        <v>0</v>
      </c>
      <c r="Q540" s="554">
        <v>0</v>
      </c>
      <c r="R540" s="554">
        <v>0</v>
      </c>
      <c r="S540" s="554">
        <v>0</v>
      </c>
      <c r="T540" s="554">
        <v>0</v>
      </c>
      <c r="U540" s="554">
        <v>0</v>
      </c>
      <c r="V540" s="554">
        <v>0</v>
      </c>
      <c r="W540" s="554">
        <v>0</v>
      </c>
      <c r="X540" s="554">
        <v>0</v>
      </c>
      <c r="Y540" s="554">
        <v>0</v>
      </c>
      <c r="Z540" s="554">
        <v>0</v>
      </c>
      <c r="AA540" s="554">
        <v>0</v>
      </c>
      <c r="AB540" s="554">
        <v>0</v>
      </c>
      <c r="AC540" s="554">
        <v>0</v>
      </c>
      <c r="AD540" s="554">
        <v>0</v>
      </c>
      <c r="AE540" s="554">
        <v>0</v>
      </c>
      <c r="AF540" s="554">
        <v>0</v>
      </c>
      <c r="AG540" s="554">
        <v>0</v>
      </c>
      <c r="AH540" s="554">
        <v>0</v>
      </c>
      <c r="AI540" s="554">
        <v>0</v>
      </c>
      <c r="AJ540" s="554">
        <v>0</v>
      </c>
      <c r="AK540" s="554">
        <v>0</v>
      </c>
      <c r="AL540" s="554">
        <v>0</v>
      </c>
      <c r="AM540" s="554">
        <v>0</v>
      </c>
      <c r="AN540" s="554">
        <v>0</v>
      </c>
      <c r="AO540" s="554">
        <v>0</v>
      </c>
      <c r="AP540" s="554">
        <v>0</v>
      </c>
      <c r="AQ540" s="554">
        <v>0</v>
      </c>
      <c r="AR540" s="554">
        <v>0</v>
      </c>
      <c r="AS540" s="554">
        <v>0</v>
      </c>
      <c r="AT540" s="554">
        <v>0</v>
      </c>
      <c r="AU540" s="554">
        <v>0</v>
      </c>
      <c r="AV540" s="554">
        <v>0</v>
      </c>
      <c r="AW540" s="554">
        <v>0</v>
      </c>
      <c r="AX540" s="554">
        <v>0</v>
      </c>
      <c r="AY540" s="554">
        <v>0</v>
      </c>
      <c r="AZ540" s="554">
        <v>0</v>
      </c>
      <c r="BA540" s="554">
        <v>0</v>
      </c>
      <c r="BB540" s="554">
        <v>0</v>
      </c>
      <c r="BC540" s="554">
        <v>0</v>
      </c>
      <c r="BD540" s="554">
        <v>0</v>
      </c>
      <c r="BE540" s="554">
        <v>0</v>
      </c>
      <c r="BF540" s="554">
        <v>0</v>
      </c>
      <c r="BG540" s="554">
        <v>1222</v>
      </c>
      <c r="BH540" s="554">
        <v>0</v>
      </c>
      <c r="BI540" s="554">
        <v>0</v>
      </c>
      <c r="BJ540" s="554">
        <v>0</v>
      </c>
      <c r="BK540" s="554">
        <v>0</v>
      </c>
      <c r="BL540" s="554">
        <v>0</v>
      </c>
      <c r="BM540" s="554">
        <v>9300</v>
      </c>
      <c r="BN540" s="554">
        <v>0</v>
      </c>
      <c r="BO540" s="554">
        <v>10920.27</v>
      </c>
      <c r="BP540" s="554">
        <v>0</v>
      </c>
      <c r="BQ540" s="554">
        <v>0</v>
      </c>
      <c r="BR540" s="554">
        <v>0</v>
      </c>
      <c r="BS540" s="554">
        <v>0</v>
      </c>
      <c r="BT540" s="554">
        <v>0</v>
      </c>
      <c r="BU540" s="554">
        <v>0</v>
      </c>
      <c r="BV540" s="554">
        <v>0</v>
      </c>
      <c r="BW540" s="554">
        <v>6355</v>
      </c>
      <c r="BX540" s="554">
        <v>0</v>
      </c>
      <c r="BY540" s="554">
        <v>0</v>
      </c>
      <c r="BZ540" s="554">
        <v>0</v>
      </c>
      <c r="CA540" s="554">
        <v>0</v>
      </c>
      <c r="CB540" s="554">
        <v>0</v>
      </c>
      <c r="CC540" s="555">
        <f t="shared" si="75"/>
        <v>27797.27</v>
      </c>
    </row>
    <row r="541" spans="1:81" s="547" customFormat="1">
      <c r="A541" s="609"/>
      <c r="B541" s="608"/>
      <c r="C541" s="610"/>
      <c r="D541" s="610"/>
      <c r="E541" s="610"/>
      <c r="F541" s="613" t="s">
        <v>7004</v>
      </c>
      <c r="G541" s="614" t="s">
        <v>7005</v>
      </c>
      <c r="H541" s="554">
        <v>0</v>
      </c>
      <c r="I541" s="554">
        <v>0</v>
      </c>
      <c r="J541" s="554">
        <v>0</v>
      </c>
      <c r="K541" s="554">
        <v>0</v>
      </c>
      <c r="L541" s="554">
        <v>0</v>
      </c>
      <c r="M541" s="554">
        <v>0</v>
      </c>
      <c r="N541" s="554">
        <v>0</v>
      </c>
      <c r="O541" s="554">
        <v>0</v>
      </c>
      <c r="P541" s="554">
        <v>0</v>
      </c>
      <c r="Q541" s="554">
        <v>0</v>
      </c>
      <c r="R541" s="554">
        <v>0</v>
      </c>
      <c r="S541" s="554">
        <v>0</v>
      </c>
      <c r="T541" s="554">
        <v>0</v>
      </c>
      <c r="U541" s="554">
        <v>0</v>
      </c>
      <c r="V541" s="554">
        <v>0</v>
      </c>
      <c r="W541" s="554">
        <v>0</v>
      </c>
      <c r="X541" s="554">
        <v>0</v>
      </c>
      <c r="Y541" s="554">
        <v>0</v>
      </c>
      <c r="Z541" s="554">
        <v>0</v>
      </c>
      <c r="AA541" s="554">
        <v>0</v>
      </c>
      <c r="AB541" s="554">
        <v>0</v>
      </c>
      <c r="AC541" s="554">
        <v>0</v>
      </c>
      <c r="AD541" s="554">
        <v>0</v>
      </c>
      <c r="AE541" s="554">
        <v>0</v>
      </c>
      <c r="AF541" s="554">
        <v>0</v>
      </c>
      <c r="AG541" s="554">
        <v>0</v>
      </c>
      <c r="AH541" s="554">
        <v>0</v>
      </c>
      <c r="AI541" s="554">
        <v>0</v>
      </c>
      <c r="AJ541" s="554">
        <v>0</v>
      </c>
      <c r="AK541" s="554">
        <v>0</v>
      </c>
      <c r="AL541" s="554">
        <v>0</v>
      </c>
      <c r="AM541" s="554">
        <v>0</v>
      </c>
      <c r="AN541" s="554">
        <v>0</v>
      </c>
      <c r="AO541" s="554">
        <v>0</v>
      </c>
      <c r="AP541" s="554">
        <v>0</v>
      </c>
      <c r="AQ541" s="554">
        <v>0</v>
      </c>
      <c r="AR541" s="554">
        <v>0</v>
      </c>
      <c r="AS541" s="554">
        <v>0</v>
      </c>
      <c r="AT541" s="554">
        <v>0</v>
      </c>
      <c r="AU541" s="554">
        <v>0</v>
      </c>
      <c r="AV541" s="554">
        <v>0</v>
      </c>
      <c r="AW541" s="554">
        <v>0</v>
      </c>
      <c r="AX541" s="554">
        <v>0</v>
      </c>
      <c r="AY541" s="554">
        <v>0</v>
      </c>
      <c r="AZ541" s="554">
        <v>0</v>
      </c>
      <c r="BA541" s="554">
        <v>0</v>
      </c>
      <c r="BB541" s="554">
        <v>0</v>
      </c>
      <c r="BC541" s="554">
        <v>0</v>
      </c>
      <c r="BD541" s="554">
        <v>0</v>
      </c>
      <c r="BE541" s="554">
        <v>0</v>
      </c>
      <c r="BF541" s="554">
        <v>0</v>
      </c>
      <c r="BG541" s="554">
        <v>0</v>
      </c>
      <c r="BH541" s="554">
        <v>0</v>
      </c>
      <c r="BI541" s="554">
        <v>0</v>
      </c>
      <c r="BJ541" s="554">
        <v>0</v>
      </c>
      <c r="BK541" s="554">
        <v>0</v>
      </c>
      <c r="BL541" s="554">
        <v>0</v>
      </c>
      <c r="BM541" s="554">
        <v>0</v>
      </c>
      <c r="BN541" s="554">
        <v>0</v>
      </c>
      <c r="BO541" s="554">
        <v>0</v>
      </c>
      <c r="BP541" s="554">
        <v>0</v>
      </c>
      <c r="BQ541" s="554">
        <v>0</v>
      </c>
      <c r="BR541" s="554">
        <v>0</v>
      </c>
      <c r="BS541" s="554">
        <v>0</v>
      </c>
      <c r="BT541" s="554">
        <v>0</v>
      </c>
      <c r="BU541" s="554">
        <v>0</v>
      </c>
      <c r="BV541" s="554">
        <v>0</v>
      </c>
      <c r="BW541" s="554">
        <v>1724361</v>
      </c>
      <c r="BX541" s="554">
        <v>0</v>
      </c>
      <c r="BY541" s="554">
        <v>0</v>
      </c>
      <c r="BZ541" s="554">
        <v>0</v>
      </c>
      <c r="CA541" s="554">
        <v>0</v>
      </c>
      <c r="CB541" s="554">
        <v>0</v>
      </c>
      <c r="CC541" s="555">
        <f t="shared" si="75"/>
        <v>1724361</v>
      </c>
    </row>
    <row r="542" spans="1:81" s="547" customFormat="1">
      <c r="A542" s="609"/>
      <c r="B542" s="608"/>
      <c r="C542" s="610"/>
      <c r="D542" s="610"/>
      <c r="E542" s="610"/>
      <c r="F542" s="613" t="s">
        <v>7006</v>
      </c>
      <c r="G542" s="614" t="s">
        <v>7007</v>
      </c>
      <c r="H542" s="554">
        <v>0</v>
      </c>
      <c r="I542" s="554">
        <v>5991201.5</v>
      </c>
      <c r="J542" s="554">
        <v>0</v>
      </c>
      <c r="K542" s="554">
        <v>236544</v>
      </c>
      <c r="L542" s="554">
        <v>243868</v>
      </c>
      <c r="M542" s="554">
        <v>141241.21</v>
      </c>
      <c r="N542" s="554">
        <v>36952213.25</v>
      </c>
      <c r="O542" s="554">
        <v>2666584.25</v>
      </c>
      <c r="P542" s="554">
        <v>1955858</v>
      </c>
      <c r="Q542" s="554">
        <v>0</v>
      </c>
      <c r="R542" s="554">
        <v>1160994</v>
      </c>
      <c r="S542" s="554">
        <v>598362</v>
      </c>
      <c r="T542" s="554">
        <v>0</v>
      </c>
      <c r="U542" s="554">
        <v>0</v>
      </c>
      <c r="V542" s="554">
        <v>220874</v>
      </c>
      <c r="W542" s="554">
        <v>233816</v>
      </c>
      <c r="X542" s="554">
        <v>1149075</v>
      </c>
      <c r="Y542" s="554">
        <v>1761474.5</v>
      </c>
      <c r="Z542" s="554">
        <v>1401848.08</v>
      </c>
      <c r="AA542" s="554">
        <v>3853750</v>
      </c>
      <c r="AB542" s="554">
        <v>466239.05</v>
      </c>
      <c r="AC542" s="554">
        <v>9916099.0600000005</v>
      </c>
      <c r="AD542" s="554">
        <v>3853899</v>
      </c>
      <c r="AE542" s="554">
        <v>3311919.25</v>
      </c>
      <c r="AF542" s="554">
        <v>1356081.88</v>
      </c>
      <c r="AG542" s="554">
        <v>1440438</v>
      </c>
      <c r="AH542" s="554">
        <v>2716262.05</v>
      </c>
      <c r="AI542" s="554">
        <v>0</v>
      </c>
      <c r="AJ542" s="554">
        <v>1618314.28</v>
      </c>
      <c r="AK542" s="554">
        <v>549874</v>
      </c>
      <c r="AL542" s="554">
        <v>386073</v>
      </c>
      <c r="AM542" s="554">
        <v>491830</v>
      </c>
      <c r="AN542" s="554">
        <v>347019</v>
      </c>
      <c r="AO542" s="554">
        <v>807824</v>
      </c>
      <c r="AP542" s="554">
        <v>47112</v>
      </c>
      <c r="AQ542" s="554">
        <v>1283192</v>
      </c>
      <c r="AR542" s="554">
        <v>514787</v>
      </c>
      <c r="AS542" s="554">
        <v>531482.25</v>
      </c>
      <c r="AT542" s="554">
        <v>275280</v>
      </c>
      <c r="AU542" s="554">
        <v>2544540.75</v>
      </c>
      <c r="AV542" s="554">
        <v>229752</v>
      </c>
      <c r="AW542" s="554">
        <v>1847153</v>
      </c>
      <c r="AX542" s="554">
        <v>2921684</v>
      </c>
      <c r="AY542" s="554">
        <v>572873.5</v>
      </c>
      <c r="AZ542" s="554">
        <v>0</v>
      </c>
      <c r="BA542" s="554">
        <v>1584033</v>
      </c>
      <c r="BB542" s="554">
        <v>1173315</v>
      </c>
      <c r="BC542" s="554">
        <v>2569698.5</v>
      </c>
      <c r="BD542" s="554">
        <v>13769444.15</v>
      </c>
      <c r="BE542" s="554">
        <v>7036600</v>
      </c>
      <c r="BF542" s="554">
        <v>177898</v>
      </c>
      <c r="BG542" s="554">
        <v>1187276.45</v>
      </c>
      <c r="BH542" s="554">
        <v>1963479.5</v>
      </c>
      <c r="BI542" s="554">
        <v>2019173.9</v>
      </c>
      <c r="BJ542" s="554">
        <v>689614.25</v>
      </c>
      <c r="BK542" s="554">
        <v>831946</v>
      </c>
      <c r="BL542" s="554">
        <v>403522.5</v>
      </c>
      <c r="BM542" s="554">
        <v>1302818.9099999999</v>
      </c>
      <c r="BN542" s="554">
        <v>2506674.94</v>
      </c>
      <c r="BO542" s="554">
        <v>4152107.5</v>
      </c>
      <c r="BP542" s="554">
        <v>1671752</v>
      </c>
      <c r="BQ542" s="554">
        <v>386823</v>
      </c>
      <c r="BR542" s="554">
        <v>456250</v>
      </c>
      <c r="BS542" s="554">
        <v>1023139</v>
      </c>
      <c r="BT542" s="554">
        <v>14330394.73</v>
      </c>
      <c r="BU542" s="554">
        <v>330569.06</v>
      </c>
      <c r="BV542" s="554">
        <v>1168886.8</v>
      </c>
      <c r="BW542" s="554">
        <v>3383981.99</v>
      </c>
      <c r="BX542" s="554">
        <v>1033546.3</v>
      </c>
      <c r="BY542" s="554">
        <v>18596809.460000001</v>
      </c>
      <c r="BZ542" s="554">
        <v>473764.27</v>
      </c>
      <c r="CA542" s="554">
        <v>2277588.5</v>
      </c>
      <c r="CB542" s="554">
        <v>1015561.47</v>
      </c>
      <c r="CC542" s="555">
        <f t="shared" si="75"/>
        <v>184114102.04000002</v>
      </c>
    </row>
    <row r="543" spans="1:81" s="547" customFormat="1">
      <c r="A543" s="609"/>
      <c r="B543" s="608"/>
      <c r="C543" s="610"/>
      <c r="D543" s="610"/>
      <c r="E543" s="610"/>
      <c r="F543" s="613" t="s">
        <v>7008</v>
      </c>
      <c r="G543" s="614" t="s">
        <v>7009</v>
      </c>
      <c r="H543" s="554">
        <v>0</v>
      </c>
      <c r="I543" s="554">
        <v>12116967.619999999</v>
      </c>
      <c r="J543" s="554">
        <v>0</v>
      </c>
      <c r="K543" s="554">
        <v>336456</v>
      </c>
      <c r="L543" s="554">
        <v>99601</v>
      </c>
      <c r="M543" s="554">
        <v>227378.87</v>
      </c>
      <c r="N543" s="554">
        <v>7831335.5</v>
      </c>
      <c r="O543" s="554">
        <v>5539750</v>
      </c>
      <c r="P543" s="554">
        <v>583019</v>
      </c>
      <c r="Q543" s="554">
        <v>0</v>
      </c>
      <c r="R543" s="554">
        <v>735411</v>
      </c>
      <c r="S543" s="554">
        <v>755363</v>
      </c>
      <c r="T543" s="554">
        <v>0</v>
      </c>
      <c r="U543" s="554">
        <v>0</v>
      </c>
      <c r="V543" s="554">
        <v>71944</v>
      </c>
      <c r="W543" s="554">
        <v>0</v>
      </c>
      <c r="X543" s="554">
        <v>792115</v>
      </c>
      <c r="Y543" s="554">
        <v>530175.57999999996</v>
      </c>
      <c r="Z543" s="554">
        <v>6522765.6299999999</v>
      </c>
      <c r="AA543" s="554">
        <v>3328838.5</v>
      </c>
      <c r="AB543" s="554">
        <v>274712.33</v>
      </c>
      <c r="AC543" s="554">
        <v>33749040.909999996</v>
      </c>
      <c r="AD543" s="554">
        <v>1643336.5</v>
      </c>
      <c r="AE543" s="554">
        <v>1947059.5</v>
      </c>
      <c r="AF543" s="554">
        <v>1101466.75</v>
      </c>
      <c r="AG543" s="554">
        <v>766139</v>
      </c>
      <c r="AH543" s="554">
        <v>39535</v>
      </c>
      <c r="AI543" s="554">
        <v>93543.5</v>
      </c>
      <c r="AJ543" s="554">
        <v>360481.08</v>
      </c>
      <c r="AK543" s="554">
        <v>177184</v>
      </c>
      <c r="AL543" s="554">
        <v>0</v>
      </c>
      <c r="AM543" s="554">
        <v>39369</v>
      </c>
      <c r="AN543" s="554">
        <v>1180706</v>
      </c>
      <c r="AO543" s="554">
        <v>146006</v>
      </c>
      <c r="AP543" s="554">
        <v>31291</v>
      </c>
      <c r="AQ543" s="554">
        <v>832663</v>
      </c>
      <c r="AR543" s="554">
        <v>346499</v>
      </c>
      <c r="AS543" s="554">
        <v>342560</v>
      </c>
      <c r="AT543" s="554">
        <v>40410</v>
      </c>
      <c r="AU543" s="554">
        <v>42707690.369999997</v>
      </c>
      <c r="AV543" s="554">
        <v>363010</v>
      </c>
      <c r="AW543" s="554">
        <v>0</v>
      </c>
      <c r="AX543" s="554">
        <v>1991545</v>
      </c>
      <c r="AY543" s="554">
        <v>370534</v>
      </c>
      <c r="AZ543" s="554">
        <v>0</v>
      </c>
      <c r="BA543" s="554">
        <v>1353075</v>
      </c>
      <c r="BB543" s="554">
        <v>5461289</v>
      </c>
      <c r="BC543" s="554">
        <v>1274247</v>
      </c>
      <c r="BD543" s="554">
        <v>13737704.810000001</v>
      </c>
      <c r="BE543" s="554">
        <v>4484481</v>
      </c>
      <c r="BF543" s="554">
        <v>241927</v>
      </c>
      <c r="BG543" s="554">
        <v>819631.5</v>
      </c>
      <c r="BH543" s="554">
        <v>2953829</v>
      </c>
      <c r="BI543" s="554">
        <v>7282518.3499999996</v>
      </c>
      <c r="BJ543" s="554">
        <v>726835.5</v>
      </c>
      <c r="BK543" s="554">
        <v>261312</v>
      </c>
      <c r="BL543" s="554">
        <v>998736</v>
      </c>
      <c r="BM543" s="554">
        <v>2803341.66</v>
      </c>
      <c r="BN543" s="554">
        <v>5914933</v>
      </c>
      <c r="BO543" s="554">
        <v>970789</v>
      </c>
      <c r="BP543" s="554">
        <v>678441</v>
      </c>
      <c r="BQ543" s="554">
        <v>9009</v>
      </c>
      <c r="BR543" s="554">
        <v>1793845</v>
      </c>
      <c r="BS543" s="554">
        <v>99188</v>
      </c>
      <c r="BT543" s="554">
        <v>30069299.399999999</v>
      </c>
      <c r="BU543" s="554">
        <v>479416.06</v>
      </c>
      <c r="BV543" s="554">
        <v>1118612.79</v>
      </c>
      <c r="BW543" s="554">
        <v>1460448.88</v>
      </c>
      <c r="BX543" s="554">
        <v>407223</v>
      </c>
      <c r="BY543" s="554">
        <v>29833725.469999999</v>
      </c>
      <c r="BZ543" s="554">
        <v>298134.78000000003</v>
      </c>
      <c r="CA543" s="554">
        <v>1092070</v>
      </c>
      <c r="CB543" s="554">
        <v>403545.38</v>
      </c>
      <c r="CC543" s="555">
        <f t="shared" si="75"/>
        <v>245043511.21999997</v>
      </c>
    </row>
    <row r="544" spans="1:81" s="547" customFormat="1">
      <c r="A544" s="609"/>
      <c r="B544" s="608"/>
      <c r="C544" s="610"/>
      <c r="D544" s="610"/>
      <c r="E544" s="610"/>
      <c r="F544" s="613" t="s">
        <v>7010</v>
      </c>
      <c r="G544" s="614" t="s">
        <v>7011</v>
      </c>
      <c r="H544" s="554">
        <v>68943.5</v>
      </c>
      <c r="I544" s="554">
        <v>217290</v>
      </c>
      <c r="J544" s="554">
        <v>262305</v>
      </c>
      <c r="K544" s="554">
        <v>2794</v>
      </c>
      <c r="L544" s="554">
        <v>20982</v>
      </c>
      <c r="M544" s="554">
        <v>0</v>
      </c>
      <c r="N544" s="554">
        <v>906620.25</v>
      </c>
      <c r="O544" s="554">
        <v>0</v>
      </c>
      <c r="P544" s="554">
        <v>3065</v>
      </c>
      <c r="Q544" s="554">
        <v>224277.16</v>
      </c>
      <c r="R544" s="554">
        <v>56471</v>
      </c>
      <c r="S544" s="554">
        <v>91409</v>
      </c>
      <c r="T544" s="554">
        <v>382105</v>
      </c>
      <c r="U544" s="554">
        <v>25969</v>
      </c>
      <c r="V544" s="554">
        <v>0</v>
      </c>
      <c r="W544" s="554">
        <v>0</v>
      </c>
      <c r="X544" s="554">
        <v>14394</v>
      </c>
      <c r="Y544" s="554">
        <v>0</v>
      </c>
      <c r="Z544" s="554">
        <v>1793626.86</v>
      </c>
      <c r="AA544" s="554">
        <v>189527</v>
      </c>
      <c r="AB544" s="554">
        <v>49562.92</v>
      </c>
      <c r="AC544" s="554">
        <v>665860.19999999995</v>
      </c>
      <c r="AD544" s="554">
        <v>0</v>
      </c>
      <c r="AE544" s="554">
        <v>471455</v>
      </c>
      <c r="AF544" s="554">
        <v>471991.13</v>
      </c>
      <c r="AG544" s="554">
        <v>0</v>
      </c>
      <c r="AH544" s="554">
        <v>51252</v>
      </c>
      <c r="AI544" s="554">
        <v>383383</v>
      </c>
      <c r="AJ544" s="554">
        <v>124310</v>
      </c>
      <c r="AK544" s="554">
        <v>40927</v>
      </c>
      <c r="AL544" s="554">
        <v>0</v>
      </c>
      <c r="AM544" s="554">
        <v>0</v>
      </c>
      <c r="AN544" s="554">
        <v>38740</v>
      </c>
      <c r="AO544" s="554">
        <v>200</v>
      </c>
      <c r="AP544" s="554">
        <v>0</v>
      </c>
      <c r="AQ544" s="554">
        <v>0</v>
      </c>
      <c r="AR544" s="554">
        <v>0</v>
      </c>
      <c r="AS544" s="554">
        <v>34823</v>
      </c>
      <c r="AT544" s="554">
        <v>45496.5</v>
      </c>
      <c r="AU544" s="554">
        <v>2641.75</v>
      </c>
      <c r="AV544" s="554">
        <v>0</v>
      </c>
      <c r="AW544" s="554">
        <v>1320</v>
      </c>
      <c r="AX544" s="554">
        <v>0</v>
      </c>
      <c r="AY544" s="554">
        <v>11236</v>
      </c>
      <c r="AZ544" s="554">
        <v>0</v>
      </c>
      <c r="BA544" s="554">
        <v>30780</v>
      </c>
      <c r="BB544" s="554">
        <v>38824</v>
      </c>
      <c r="BC544" s="554">
        <v>58162</v>
      </c>
      <c r="BD544" s="554">
        <v>849164.5</v>
      </c>
      <c r="BE544" s="554">
        <v>0</v>
      </c>
      <c r="BF544" s="554">
        <v>0</v>
      </c>
      <c r="BG544" s="554">
        <v>1816095.6</v>
      </c>
      <c r="BH544" s="554">
        <v>98953</v>
      </c>
      <c r="BI544" s="554">
        <v>46934.35</v>
      </c>
      <c r="BJ544" s="554">
        <v>27257</v>
      </c>
      <c r="BK544" s="554">
        <v>290101.5</v>
      </c>
      <c r="BL544" s="554">
        <v>48267</v>
      </c>
      <c r="BM544" s="554">
        <v>11088.5</v>
      </c>
      <c r="BN544" s="554">
        <v>300</v>
      </c>
      <c r="BO544" s="554">
        <v>398794</v>
      </c>
      <c r="BP544" s="554">
        <v>0</v>
      </c>
      <c r="BQ544" s="554">
        <v>0</v>
      </c>
      <c r="BR544" s="554">
        <v>0</v>
      </c>
      <c r="BS544" s="554">
        <v>0</v>
      </c>
      <c r="BT544" s="554">
        <v>59215</v>
      </c>
      <c r="BU544" s="554">
        <v>1660</v>
      </c>
      <c r="BV544" s="554">
        <v>0</v>
      </c>
      <c r="BW544" s="554">
        <v>2496.5</v>
      </c>
      <c r="BX544" s="554">
        <v>0</v>
      </c>
      <c r="BY544" s="554">
        <v>180555</v>
      </c>
      <c r="BZ544" s="554">
        <v>7453</v>
      </c>
      <c r="CA544" s="554">
        <v>84681.5</v>
      </c>
      <c r="CB544" s="554">
        <v>0</v>
      </c>
      <c r="CC544" s="555">
        <f t="shared" si="75"/>
        <v>10703759.720000001</v>
      </c>
    </row>
    <row r="545" spans="1:81" s="547" customFormat="1">
      <c r="A545" s="609"/>
      <c r="B545" s="608"/>
      <c r="C545" s="610"/>
      <c r="D545" s="610"/>
      <c r="E545" s="610"/>
      <c r="F545" s="613" t="s">
        <v>7012</v>
      </c>
      <c r="G545" s="614" t="s">
        <v>7013</v>
      </c>
      <c r="H545" s="554">
        <v>12338550.109999999</v>
      </c>
      <c r="I545" s="554">
        <v>830071.01</v>
      </c>
      <c r="J545" s="554">
        <v>1575623.6</v>
      </c>
      <c r="K545" s="554">
        <v>430565</v>
      </c>
      <c r="L545" s="554">
        <v>296351</v>
      </c>
      <c r="M545" s="554">
        <v>0</v>
      </c>
      <c r="N545" s="554">
        <v>7652347.2699999996</v>
      </c>
      <c r="O545" s="554">
        <v>489386</v>
      </c>
      <c r="P545" s="554">
        <v>52398</v>
      </c>
      <c r="Q545" s="554">
        <v>664986</v>
      </c>
      <c r="R545" s="554">
        <v>57730.8</v>
      </c>
      <c r="S545" s="554">
        <v>51949.65</v>
      </c>
      <c r="T545" s="554">
        <v>350118.12</v>
      </c>
      <c r="U545" s="554">
        <v>180345.5</v>
      </c>
      <c r="V545" s="554">
        <v>0</v>
      </c>
      <c r="W545" s="554">
        <v>118631.25</v>
      </c>
      <c r="X545" s="554">
        <v>17716.5</v>
      </c>
      <c r="Y545" s="554">
        <v>20708</v>
      </c>
      <c r="Z545" s="554">
        <v>0</v>
      </c>
      <c r="AA545" s="554">
        <v>682134</v>
      </c>
      <c r="AB545" s="554">
        <v>14698</v>
      </c>
      <c r="AC545" s="554">
        <v>3315757</v>
      </c>
      <c r="AD545" s="554">
        <v>0</v>
      </c>
      <c r="AE545" s="554">
        <v>0</v>
      </c>
      <c r="AF545" s="554">
        <v>129596.5</v>
      </c>
      <c r="AG545" s="554">
        <v>34769</v>
      </c>
      <c r="AH545" s="554">
        <v>7070</v>
      </c>
      <c r="AI545" s="554">
        <v>19985610.710000001</v>
      </c>
      <c r="AJ545" s="554">
        <v>46385</v>
      </c>
      <c r="AK545" s="554">
        <v>6738</v>
      </c>
      <c r="AL545" s="554">
        <v>0</v>
      </c>
      <c r="AM545" s="554">
        <v>0</v>
      </c>
      <c r="AN545" s="554">
        <v>38094</v>
      </c>
      <c r="AO545" s="554">
        <v>0</v>
      </c>
      <c r="AP545" s="554">
        <v>6210</v>
      </c>
      <c r="AQ545" s="554">
        <v>4544</v>
      </c>
      <c r="AR545" s="554">
        <v>0</v>
      </c>
      <c r="AS545" s="554">
        <v>17786</v>
      </c>
      <c r="AT545" s="554">
        <v>0</v>
      </c>
      <c r="AU545" s="554">
        <v>1581547.45</v>
      </c>
      <c r="AV545" s="554">
        <v>0</v>
      </c>
      <c r="AW545" s="554">
        <v>13142</v>
      </c>
      <c r="AX545" s="554">
        <v>0</v>
      </c>
      <c r="AY545" s="554">
        <v>0</v>
      </c>
      <c r="AZ545" s="554">
        <v>0</v>
      </c>
      <c r="BA545" s="554">
        <v>70978</v>
      </c>
      <c r="BB545" s="554">
        <v>2463474</v>
      </c>
      <c r="BC545" s="554">
        <v>0</v>
      </c>
      <c r="BD545" s="554">
        <v>452561</v>
      </c>
      <c r="BE545" s="554">
        <v>438516</v>
      </c>
      <c r="BF545" s="554">
        <v>144451</v>
      </c>
      <c r="BG545" s="554">
        <v>1436984.55</v>
      </c>
      <c r="BH545" s="554">
        <v>735591.78</v>
      </c>
      <c r="BI545" s="554">
        <v>549937.65</v>
      </c>
      <c r="BJ545" s="554">
        <v>416989</v>
      </c>
      <c r="BK545" s="554">
        <v>79255</v>
      </c>
      <c r="BL545" s="554">
        <v>3402</v>
      </c>
      <c r="BM545" s="554">
        <v>3546389.82</v>
      </c>
      <c r="BN545" s="554">
        <v>1020777.5</v>
      </c>
      <c r="BO545" s="554">
        <v>173618</v>
      </c>
      <c r="BP545" s="554">
        <v>81189</v>
      </c>
      <c r="BQ545" s="554">
        <v>115263</v>
      </c>
      <c r="BR545" s="554">
        <v>38613</v>
      </c>
      <c r="BS545" s="554">
        <v>61571.5</v>
      </c>
      <c r="BT545" s="554">
        <v>842575</v>
      </c>
      <c r="BU545" s="554">
        <v>8744</v>
      </c>
      <c r="BV545" s="554">
        <v>0</v>
      </c>
      <c r="BW545" s="554">
        <v>64473.75</v>
      </c>
      <c r="BX545" s="554">
        <v>37746</v>
      </c>
      <c r="BY545" s="554">
        <v>577319.68999999994</v>
      </c>
      <c r="BZ545" s="554">
        <v>6826</v>
      </c>
      <c r="CA545" s="554">
        <v>40350</v>
      </c>
      <c r="CB545" s="554">
        <v>0</v>
      </c>
      <c r="CC545" s="555">
        <f t="shared" si="75"/>
        <v>64419155.709999993</v>
      </c>
    </row>
    <row r="546" spans="1:81" s="547" customFormat="1">
      <c r="A546" s="609"/>
      <c r="B546" s="608"/>
      <c r="C546" s="610"/>
      <c r="D546" s="610"/>
      <c r="E546" s="610"/>
      <c r="F546" s="613" t="s">
        <v>7014</v>
      </c>
      <c r="G546" s="614" t="s">
        <v>7015</v>
      </c>
      <c r="H546" s="554">
        <v>0</v>
      </c>
      <c r="I546" s="554">
        <v>0</v>
      </c>
      <c r="J546" s="554">
        <v>0</v>
      </c>
      <c r="K546" s="554">
        <v>633</v>
      </c>
      <c r="L546" s="554">
        <v>289</v>
      </c>
      <c r="M546" s="554">
        <v>0</v>
      </c>
      <c r="N546" s="554">
        <v>0</v>
      </c>
      <c r="O546" s="554">
        <v>0</v>
      </c>
      <c r="P546" s="554">
        <v>0</v>
      </c>
      <c r="Q546" s="554">
        <v>0</v>
      </c>
      <c r="R546" s="554">
        <v>0</v>
      </c>
      <c r="S546" s="554">
        <v>0</v>
      </c>
      <c r="T546" s="554">
        <v>8691</v>
      </c>
      <c r="U546" s="554">
        <v>0</v>
      </c>
      <c r="V546" s="554">
        <v>0</v>
      </c>
      <c r="W546" s="554">
        <v>0</v>
      </c>
      <c r="X546" s="554">
        <v>0</v>
      </c>
      <c r="Y546" s="554">
        <v>0</v>
      </c>
      <c r="Z546" s="554">
        <v>0</v>
      </c>
      <c r="AA546" s="554">
        <v>230</v>
      </c>
      <c r="AB546" s="554">
        <v>0</v>
      </c>
      <c r="AC546" s="554">
        <v>248</v>
      </c>
      <c r="AD546" s="554">
        <v>0</v>
      </c>
      <c r="AE546" s="554">
        <v>12672</v>
      </c>
      <c r="AF546" s="554">
        <v>0</v>
      </c>
      <c r="AG546" s="554">
        <v>4612</v>
      </c>
      <c r="AH546" s="554">
        <v>0</v>
      </c>
      <c r="AI546" s="554">
        <v>0</v>
      </c>
      <c r="AJ546" s="554">
        <v>0</v>
      </c>
      <c r="AK546" s="554">
        <v>0</v>
      </c>
      <c r="AL546" s="554">
        <v>0</v>
      </c>
      <c r="AM546" s="554">
        <v>0</v>
      </c>
      <c r="AN546" s="554">
        <v>0</v>
      </c>
      <c r="AO546" s="554">
        <v>0</v>
      </c>
      <c r="AP546" s="554">
        <v>0</v>
      </c>
      <c r="AQ546" s="554">
        <v>0</v>
      </c>
      <c r="AR546" s="554">
        <v>0</v>
      </c>
      <c r="AS546" s="554">
        <v>3278</v>
      </c>
      <c r="AT546" s="554">
        <v>0</v>
      </c>
      <c r="AU546" s="554">
        <v>0</v>
      </c>
      <c r="AV546" s="554">
        <v>0</v>
      </c>
      <c r="AW546" s="554">
        <v>0</v>
      </c>
      <c r="AX546" s="554">
        <v>0</v>
      </c>
      <c r="AY546" s="554">
        <v>0</v>
      </c>
      <c r="AZ546" s="554">
        <v>0</v>
      </c>
      <c r="BA546" s="554">
        <v>0</v>
      </c>
      <c r="BB546" s="554">
        <v>24815</v>
      </c>
      <c r="BC546" s="554">
        <v>0</v>
      </c>
      <c r="BD546" s="554">
        <v>0</v>
      </c>
      <c r="BE546" s="554">
        <v>0</v>
      </c>
      <c r="BF546" s="554">
        <v>0</v>
      </c>
      <c r="BG546" s="554">
        <v>0</v>
      </c>
      <c r="BH546" s="554">
        <v>0</v>
      </c>
      <c r="BI546" s="554">
        <v>0</v>
      </c>
      <c r="BJ546" s="554">
        <v>0</v>
      </c>
      <c r="BK546" s="554">
        <v>0</v>
      </c>
      <c r="BL546" s="554">
        <v>0</v>
      </c>
      <c r="BM546" s="554">
        <v>41506.5</v>
      </c>
      <c r="BN546" s="554">
        <v>0</v>
      </c>
      <c r="BO546" s="554">
        <v>0</v>
      </c>
      <c r="BP546" s="554">
        <v>0</v>
      </c>
      <c r="BQ546" s="554">
        <v>0</v>
      </c>
      <c r="BR546" s="554">
        <v>0</v>
      </c>
      <c r="BS546" s="554">
        <v>0</v>
      </c>
      <c r="BT546" s="554">
        <v>0</v>
      </c>
      <c r="BU546" s="554">
        <v>0</v>
      </c>
      <c r="BV546" s="554">
        <v>0</v>
      </c>
      <c r="BW546" s="554">
        <v>0</v>
      </c>
      <c r="BX546" s="554">
        <v>0</v>
      </c>
      <c r="BY546" s="554">
        <v>0</v>
      </c>
      <c r="BZ546" s="554">
        <v>0</v>
      </c>
      <c r="CA546" s="554">
        <v>0</v>
      </c>
      <c r="CB546" s="554">
        <v>3191</v>
      </c>
      <c r="CC546" s="555">
        <f t="shared" si="75"/>
        <v>100165.5</v>
      </c>
    </row>
    <row r="547" spans="1:81" s="547" customFormat="1">
      <c r="A547" s="609"/>
      <c r="B547" s="608"/>
      <c r="C547" s="610"/>
      <c r="D547" s="610"/>
      <c r="E547" s="610"/>
      <c r="F547" s="613" t="s">
        <v>7016</v>
      </c>
      <c r="G547" s="614" t="s">
        <v>7017</v>
      </c>
      <c r="H547" s="554">
        <v>0</v>
      </c>
      <c r="I547" s="554">
        <v>0</v>
      </c>
      <c r="J547" s="554">
        <v>0</v>
      </c>
      <c r="K547" s="554">
        <v>0</v>
      </c>
      <c r="L547" s="554">
        <v>0</v>
      </c>
      <c r="M547" s="554">
        <v>0</v>
      </c>
      <c r="N547" s="554">
        <v>0</v>
      </c>
      <c r="O547" s="554">
        <v>0</v>
      </c>
      <c r="P547" s="554">
        <v>0</v>
      </c>
      <c r="Q547" s="554">
        <v>0</v>
      </c>
      <c r="R547" s="554">
        <v>0</v>
      </c>
      <c r="S547" s="554">
        <v>0</v>
      </c>
      <c r="T547" s="554">
        <v>0</v>
      </c>
      <c r="U547" s="554">
        <v>0</v>
      </c>
      <c r="V547" s="554">
        <v>0</v>
      </c>
      <c r="W547" s="554">
        <v>0</v>
      </c>
      <c r="X547" s="554">
        <v>0</v>
      </c>
      <c r="Y547" s="554">
        <v>0</v>
      </c>
      <c r="Z547" s="554">
        <v>0</v>
      </c>
      <c r="AA547" s="554">
        <v>0</v>
      </c>
      <c r="AB547" s="554">
        <v>0</v>
      </c>
      <c r="AC547" s="554">
        <v>0</v>
      </c>
      <c r="AD547" s="554">
        <v>0</v>
      </c>
      <c r="AE547" s="554">
        <v>0</v>
      </c>
      <c r="AF547" s="554">
        <v>0</v>
      </c>
      <c r="AG547" s="554">
        <v>0</v>
      </c>
      <c r="AH547" s="554">
        <v>0</v>
      </c>
      <c r="AI547" s="554">
        <v>0</v>
      </c>
      <c r="AJ547" s="554">
        <v>0</v>
      </c>
      <c r="AK547" s="554">
        <v>0</v>
      </c>
      <c r="AL547" s="554">
        <v>0</v>
      </c>
      <c r="AM547" s="554">
        <v>0</v>
      </c>
      <c r="AN547" s="554">
        <v>0</v>
      </c>
      <c r="AO547" s="554">
        <v>0</v>
      </c>
      <c r="AP547" s="554">
        <v>0</v>
      </c>
      <c r="AQ547" s="554">
        <v>0</v>
      </c>
      <c r="AR547" s="554">
        <v>0</v>
      </c>
      <c r="AS547" s="554">
        <v>0</v>
      </c>
      <c r="AT547" s="554">
        <v>0</v>
      </c>
      <c r="AU547" s="554">
        <v>0</v>
      </c>
      <c r="AV547" s="554">
        <v>0</v>
      </c>
      <c r="AW547" s="554">
        <v>0</v>
      </c>
      <c r="AX547" s="554">
        <v>0</v>
      </c>
      <c r="AY547" s="554">
        <v>0</v>
      </c>
      <c r="AZ547" s="554">
        <v>0</v>
      </c>
      <c r="BA547" s="554">
        <v>0</v>
      </c>
      <c r="BB547" s="554">
        <v>0</v>
      </c>
      <c r="BC547" s="554">
        <v>0</v>
      </c>
      <c r="BD547" s="554">
        <v>0</v>
      </c>
      <c r="BE547" s="554">
        <v>0</v>
      </c>
      <c r="BF547" s="554">
        <v>0</v>
      </c>
      <c r="BG547" s="554">
        <v>0</v>
      </c>
      <c r="BH547" s="554">
        <v>0</v>
      </c>
      <c r="BI547" s="554">
        <v>0</v>
      </c>
      <c r="BJ547" s="554">
        <v>0</v>
      </c>
      <c r="BK547" s="554">
        <v>0</v>
      </c>
      <c r="BL547" s="554">
        <v>0</v>
      </c>
      <c r="BM547" s="554">
        <v>12287</v>
      </c>
      <c r="BN547" s="554">
        <v>0</v>
      </c>
      <c r="BO547" s="554">
        <v>0</v>
      </c>
      <c r="BP547" s="554">
        <v>0</v>
      </c>
      <c r="BQ547" s="554">
        <v>0</v>
      </c>
      <c r="BR547" s="554">
        <v>0</v>
      </c>
      <c r="BS547" s="554">
        <v>0</v>
      </c>
      <c r="BT547" s="554">
        <v>0</v>
      </c>
      <c r="BU547" s="554">
        <v>0</v>
      </c>
      <c r="BV547" s="554">
        <v>0</v>
      </c>
      <c r="BW547" s="554">
        <v>0</v>
      </c>
      <c r="BX547" s="554">
        <v>0</v>
      </c>
      <c r="BY547" s="554">
        <v>0</v>
      </c>
      <c r="BZ547" s="554">
        <v>0</v>
      </c>
      <c r="CA547" s="554">
        <v>0</v>
      </c>
      <c r="CB547" s="554">
        <v>0</v>
      </c>
      <c r="CC547" s="555">
        <f t="shared" si="75"/>
        <v>12287</v>
      </c>
    </row>
    <row r="548" spans="1:81" s="547" customFormat="1">
      <c r="A548" s="609"/>
      <c r="B548" s="608"/>
      <c r="C548" s="610"/>
      <c r="D548" s="610"/>
      <c r="E548" s="610"/>
      <c r="F548" s="613" t="s">
        <v>7018</v>
      </c>
      <c r="G548" s="614" t="s">
        <v>7019</v>
      </c>
      <c r="H548" s="554">
        <v>1438219.4</v>
      </c>
      <c r="I548" s="554">
        <v>1088</v>
      </c>
      <c r="J548" s="554">
        <v>1336236</v>
      </c>
      <c r="K548" s="554">
        <v>0</v>
      </c>
      <c r="L548" s="554">
        <v>6548</v>
      </c>
      <c r="M548" s="554">
        <v>1330.21</v>
      </c>
      <c r="N548" s="554">
        <v>6201771.2999999998</v>
      </c>
      <c r="O548" s="554">
        <v>560</v>
      </c>
      <c r="P548" s="554">
        <v>0</v>
      </c>
      <c r="Q548" s="554">
        <v>6171452.5</v>
      </c>
      <c r="R548" s="554">
        <v>0</v>
      </c>
      <c r="S548" s="554">
        <v>56590.75</v>
      </c>
      <c r="T548" s="554">
        <v>4264</v>
      </c>
      <c r="U548" s="554">
        <v>1212735.75</v>
      </c>
      <c r="V548" s="554">
        <v>0</v>
      </c>
      <c r="W548" s="554">
        <v>9029.5</v>
      </c>
      <c r="X548" s="554">
        <v>0</v>
      </c>
      <c r="Y548" s="554">
        <v>3043</v>
      </c>
      <c r="Z548" s="554">
        <v>0</v>
      </c>
      <c r="AA548" s="554">
        <v>0</v>
      </c>
      <c r="AB548" s="554">
        <v>0</v>
      </c>
      <c r="AC548" s="554">
        <v>0</v>
      </c>
      <c r="AD548" s="554">
        <v>164023.5</v>
      </c>
      <c r="AE548" s="554">
        <v>0</v>
      </c>
      <c r="AF548" s="554">
        <v>0</v>
      </c>
      <c r="AG548" s="554">
        <v>1400</v>
      </c>
      <c r="AH548" s="554">
        <v>0</v>
      </c>
      <c r="AI548" s="554">
        <v>0</v>
      </c>
      <c r="AJ548" s="554">
        <v>0</v>
      </c>
      <c r="AK548" s="554">
        <v>0</v>
      </c>
      <c r="AL548" s="554">
        <v>0</v>
      </c>
      <c r="AM548" s="554">
        <v>0</v>
      </c>
      <c r="AN548" s="554">
        <v>0</v>
      </c>
      <c r="AO548" s="554">
        <v>0</v>
      </c>
      <c r="AP548" s="554">
        <v>0</v>
      </c>
      <c r="AQ548" s="554">
        <v>0</v>
      </c>
      <c r="AR548" s="554">
        <v>0</v>
      </c>
      <c r="AS548" s="554">
        <v>0</v>
      </c>
      <c r="AT548" s="554">
        <v>0</v>
      </c>
      <c r="AU548" s="554">
        <v>0</v>
      </c>
      <c r="AV548" s="554">
        <v>0</v>
      </c>
      <c r="AW548" s="554">
        <v>0</v>
      </c>
      <c r="AX548" s="554">
        <v>0</v>
      </c>
      <c r="AY548" s="554">
        <v>0</v>
      </c>
      <c r="AZ548" s="554">
        <v>0</v>
      </c>
      <c r="BA548" s="554">
        <v>0</v>
      </c>
      <c r="BB548" s="554">
        <v>0</v>
      </c>
      <c r="BC548" s="554">
        <v>0</v>
      </c>
      <c r="BD548" s="554">
        <v>0</v>
      </c>
      <c r="BE548" s="554">
        <v>0</v>
      </c>
      <c r="BF548" s="554">
        <v>0</v>
      </c>
      <c r="BG548" s="554">
        <v>0</v>
      </c>
      <c r="BH548" s="554">
        <v>0</v>
      </c>
      <c r="BI548" s="554">
        <v>0</v>
      </c>
      <c r="BJ548" s="554">
        <v>0</v>
      </c>
      <c r="BK548" s="554">
        <v>0</v>
      </c>
      <c r="BL548" s="554">
        <v>0</v>
      </c>
      <c r="BM548" s="554">
        <v>1744845.15</v>
      </c>
      <c r="BN548" s="554">
        <v>0</v>
      </c>
      <c r="BO548" s="554">
        <v>0</v>
      </c>
      <c r="BP548" s="554">
        <v>0</v>
      </c>
      <c r="BQ548" s="554">
        <v>11409</v>
      </c>
      <c r="BR548" s="554">
        <v>0</v>
      </c>
      <c r="BS548" s="554">
        <v>5185</v>
      </c>
      <c r="BT548" s="554">
        <v>4053</v>
      </c>
      <c r="BU548" s="554">
        <v>25082</v>
      </c>
      <c r="BV548" s="554">
        <v>29384</v>
      </c>
      <c r="BW548" s="554">
        <v>0</v>
      </c>
      <c r="BX548" s="554">
        <v>845</v>
      </c>
      <c r="BY548" s="554">
        <v>45631</v>
      </c>
      <c r="BZ548" s="554">
        <v>12021</v>
      </c>
      <c r="CA548" s="554">
        <v>0</v>
      </c>
      <c r="CB548" s="554">
        <v>0</v>
      </c>
      <c r="CC548" s="555">
        <f t="shared" si="75"/>
        <v>18486747.059999999</v>
      </c>
    </row>
    <row r="549" spans="1:81" s="547" customFormat="1">
      <c r="A549" s="609"/>
      <c r="B549" s="608"/>
      <c r="C549" s="610"/>
      <c r="D549" s="610"/>
      <c r="E549" s="610"/>
      <c r="F549" s="613" t="s">
        <v>7020</v>
      </c>
      <c r="G549" s="614" t="s">
        <v>7021</v>
      </c>
      <c r="H549" s="554">
        <v>582740</v>
      </c>
      <c r="I549" s="554">
        <v>0</v>
      </c>
      <c r="J549" s="554">
        <v>919</v>
      </c>
      <c r="K549" s="554">
        <v>0</v>
      </c>
      <c r="L549" s="554">
        <v>30642</v>
      </c>
      <c r="M549" s="554">
        <v>0</v>
      </c>
      <c r="N549" s="554">
        <v>29569846.399999999</v>
      </c>
      <c r="O549" s="554">
        <v>0</v>
      </c>
      <c r="P549" s="554">
        <v>0</v>
      </c>
      <c r="Q549" s="554">
        <v>2493638.17</v>
      </c>
      <c r="R549" s="554">
        <v>986644.2</v>
      </c>
      <c r="S549" s="554">
        <v>0</v>
      </c>
      <c r="T549" s="554">
        <v>0</v>
      </c>
      <c r="U549" s="554">
        <v>33024.400000000001</v>
      </c>
      <c r="V549" s="554">
        <v>271217.5</v>
      </c>
      <c r="W549" s="554">
        <v>0</v>
      </c>
      <c r="X549" s="554">
        <v>0</v>
      </c>
      <c r="Y549" s="554">
        <v>0</v>
      </c>
      <c r="Z549" s="554">
        <v>0</v>
      </c>
      <c r="AA549" s="554">
        <v>0</v>
      </c>
      <c r="AB549" s="554">
        <v>0</v>
      </c>
      <c r="AC549" s="554">
        <v>136194</v>
      </c>
      <c r="AD549" s="554">
        <v>0</v>
      </c>
      <c r="AE549" s="554">
        <v>0</v>
      </c>
      <c r="AF549" s="554">
        <v>0</v>
      </c>
      <c r="AG549" s="554">
        <v>0</v>
      </c>
      <c r="AH549" s="554">
        <v>0</v>
      </c>
      <c r="AI549" s="554">
        <v>0</v>
      </c>
      <c r="AJ549" s="554">
        <v>0</v>
      </c>
      <c r="AK549" s="554">
        <v>0</v>
      </c>
      <c r="AL549" s="554">
        <v>0</v>
      </c>
      <c r="AM549" s="554">
        <v>0</v>
      </c>
      <c r="AN549" s="554">
        <v>0</v>
      </c>
      <c r="AO549" s="554">
        <v>0</v>
      </c>
      <c r="AP549" s="554">
        <v>0</v>
      </c>
      <c r="AQ549" s="554">
        <v>0</v>
      </c>
      <c r="AR549" s="554">
        <v>0</v>
      </c>
      <c r="AS549" s="554">
        <v>0</v>
      </c>
      <c r="AT549" s="554">
        <v>0</v>
      </c>
      <c r="AU549" s="554">
        <v>644</v>
      </c>
      <c r="AV549" s="554">
        <v>0</v>
      </c>
      <c r="AW549" s="554">
        <v>0</v>
      </c>
      <c r="AX549" s="554">
        <v>0</v>
      </c>
      <c r="AY549" s="554">
        <v>0</v>
      </c>
      <c r="AZ549" s="554">
        <v>0</v>
      </c>
      <c r="BA549" s="554">
        <v>0</v>
      </c>
      <c r="BB549" s="554">
        <v>0</v>
      </c>
      <c r="BC549" s="554">
        <v>0</v>
      </c>
      <c r="BD549" s="554">
        <v>0</v>
      </c>
      <c r="BE549" s="554">
        <v>0</v>
      </c>
      <c r="BF549" s="554">
        <v>0</v>
      </c>
      <c r="BG549" s="554">
        <v>0</v>
      </c>
      <c r="BH549" s="554">
        <v>0</v>
      </c>
      <c r="BI549" s="554">
        <v>0</v>
      </c>
      <c r="BJ549" s="554">
        <v>13298</v>
      </c>
      <c r="BK549" s="554">
        <v>0</v>
      </c>
      <c r="BL549" s="554">
        <v>0</v>
      </c>
      <c r="BM549" s="554">
        <v>20743.75</v>
      </c>
      <c r="BN549" s="554">
        <v>0</v>
      </c>
      <c r="BO549" s="554">
        <v>0</v>
      </c>
      <c r="BP549" s="554">
        <v>0</v>
      </c>
      <c r="BQ549" s="554">
        <v>0</v>
      </c>
      <c r="BR549" s="554">
        <v>0</v>
      </c>
      <c r="BS549" s="554">
        <v>0</v>
      </c>
      <c r="BT549" s="554">
        <v>8496</v>
      </c>
      <c r="BU549" s="554">
        <v>0</v>
      </c>
      <c r="BV549" s="554">
        <v>0</v>
      </c>
      <c r="BW549" s="554">
        <v>0</v>
      </c>
      <c r="BX549" s="554">
        <v>0</v>
      </c>
      <c r="BY549" s="554">
        <v>0</v>
      </c>
      <c r="BZ549" s="554">
        <v>0</v>
      </c>
      <c r="CA549" s="554">
        <v>0</v>
      </c>
      <c r="CB549" s="554">
        <v>0</v>
      </c>
      <c r="CC549" s="555">
        <f t="shared" si="75"/>
        <v>34148047.420000002</v>
      </c>
    </row>
    <row r="550" spans="1:81" s="547" customFormat="1">
      <c r="A550" s="609"/>
      <c r="B550" s="608"/>
      <c r="C550" s="610"/>
      <c r="D550" s="610"/>
      <c r="E550" s="610"/>
      <c r="F550" s="613" t="s">
        <v>7022</v>
      </c>
      <c r="G550" s="614" t="s">
        <v>7023</v>
      </c>
      <c r="H550" s="554">
        <v>5505551.2999999998</v>
      </c>
      <c r="I550" s="554">
        <v>0</v>
      </c>
      <c r="J550" s="554">
        <v>0</v>
      </c>
      <c r="K550" s="554">
        <v>0</v>
      </c>
      <c r="L550" s="554">
        <v>0</v>
      </c>
      <c r="M550" s="554">
        <v>0</v>
      </c>
      <c r="N550" s="554">
        <v>88944331.599999994</v>
      </c>
      <c r="O550" s="554">
        <v>0</v>
      </c>
      <c r="P550" s="554">
        <v>0</v>
      </c>
      <c r="Q550" s="554">
        <v>324216.65999999997</v>
      </c>
      <c r="R550" s="554">
        <v>760561.6</v>
      </c>
      <c r="S550" s="554">
        <v>0</v>
      </c>
      <c r="T550" s="554">
        <v>0</v>
      </c>
      <c r="U550" s="554">
        <v>180798</v>
      </c>
      <c r="V550" s="554">
        <v>0</v>
      </c>
      <c r="W550" s="554">
        <v>0</v>
      </c>
      <c r="X550" s="554">
        <v>0</v>
      </c>
      <c r="Y550" s="554">
        <v>0</v>
      </c>
      <c r="Z550" s="554">
        <v>0</v>
      </c>
      <c r="AA550" s="554">
        <v>0</v>
      </c>
      <c r="AB550" s="554">
        <v>0</v>
      </c>
      <c r="AC550" s="554">
        <v>0</v>
      </c>
      <c r="AD550" s="554">
        <v>0</v>
      </c>
      <c r="AE550" s="554">
        <v>0</v>
      </c>
      <c r="AF550" s="554">
        <v>0</v>
      </c>
      <c r="AG550" s="554">
        <v>0</v>
      </c>
      <c r="AH550" s="554">
        <v>0</v>
      </c>
      <c r="AI550" s="554">
        <v>0</v>
      </c>
      <c r="AJ550" s="554">
        <v>0</v>
      </c>
      <c r="AK550" s="554">
        <v>0</v>
      </c>
      <c r="AL550" s="554">
        <v>0</v>
      </c>
      <c r="AM550" s="554">
        <v>0</v>
      </c>
      <c r="AN550" s="554">
        <v>0</v>
      </c>
      <c r="AO550" s="554">
        <v>0</v>
      </c>
      <c r="AP550" s="554">
        <v>0</v>
      </c>
      <c r="AQ550" s="554">
        <v>0</v>
      </c>
      <c r="AR550" s="554">
        <v>0</v>
      </c>
      <c r="AS550" s="554">
        <v>0</v>
      </c>
      <c r="AT550" s="554">
        <v>0</v>
      </c>
      <c r="AU550" s="554">
        <v>389960.5</v>
      </c>
      <c r="AV550" s="554">
        <v>0</v>
      </c>
      <c r="AW550" s="554">
        <v>0</v>
      </c>
      <c r="AX550" s="554">
        <v>0</v>
      </c>
      <c r="AY550" s="554">
        <v>0</v>
      </c>
      <c r="AZ550" s="554">
        <v>0</v>
      </c>
      <c r="BA550" s="554">
        <v>0</v>
      </c>
      <c r="BB550" s="554">
        <v>0</v>
      </c>
      <c r="BC550" s="554">
        <v>0</v>
      </c>
      <c r="BD550" s="554">
        <v>0</v>
      </c>
      <c r="BE550" s="554">
        <v>0</v>
      </c>
      <c r="BF550" s="554">
        <v>0</v>
      </c>
      <c r="BG550" s="554">
        <v>0</v>
      </c>
      <c r="BH550" s="554">
        <v>0</v>
      </c>
      <c r="BI550" s="554">
        <v>0</v>
      </c>
      <c r="BJ550" s="554">
        <v>0</v>
      </c>
      <c r="BK550" s="554">
        <v>0</v>
      </c>
      <c r="BL550" s="554">
        <v>0</v>
      </c>
      <c r="BM550" s="554">
        <v>762646.6</v>
      </c>
      <c r="BN550" s="554">
        <v>0</v>
      </c>
      <c r="BO550" s="554">
        <v>0</v>
      </c>
      <c r="BP550" s="554">
        <v>0</v>
      </c>
      <c r="BQ550" s="554">
        <v>0</v>
      </c>
      <c r="BR550" s="554">
        <v>0</v>
      </c>
      <c r="BS550" s="554">
        <v>0</v>
      </c>
      <c r="BT550" s="554">
        <v>14207217.199999999</v>
      </c>
      <c r="BU550" s="554">
        <v>0</v>
      </c>
      <c r="BV550" s="554">
        <v>0</v>
      </c>
      <c r="BW550" s="554">
        <v>0</v>
      </c>
      <c r="BX550" s="554">
        <v>0</v>
      </c>
      <c r="BY550" s="554">
        <v>0</v>
      </c>
      <c r="BZ550" s="554">
        <v>0</v>
      </c>
      <c r="CA550" s="554">
        <v>0</v>
      </c>
      <c r="CB550" s="554">
        <v>0</v>
      </c>
      <c r="CC550" s="555">
        <f t="shared" si="75"/>
        <v>111075283.45999998</v>
      </c>
    </row>
    <row r="551" spans="1:81" s="547" customFormat="1">
      <c r="A551" s="609"/>
      <c r="B551" s="608"/>
      <c r="C551" s="610"/>
      <c r="D551" s="610"/>
      <c r="E551" s="610"/>
      <c r="F551" s="613" t="s">
        <v>7024</v>
      </c>
      <c r="G551" s="614" t="s">
        <v>7025</v>
      </c>
      <c r="H551" s="554">
        <v>381739</v>
      </c>
      <c r="I551" s="554">
        <v>111434</v>
      </c>
      <c r="J551" s="554">
        <v>0</v>
      </c>
      <c r="K551" s="554">
        <v>10423</v>
      </c>
      <c r="L551" s="554">
        <v>0</v>
      </c>
      <c r="M551" s="554">
        <v>0</v>
      </c>
      <c r="N551" s="554">
        <v>328271.08</v>
      </c>
      <c r="O551" s="554">
        <v>104436.25</v>
      </c>
      <c r="P551" s="554">
        <v>42863</v>
      </c>
      <c r="Q551" s="554">
        <v>735338</v>
      </c>
      <c r="R551" s="554">
        <v>163513</v>
      </c>
      <c r="S551" s="554">
        <v>144930.75</v>
      </c>
      <c r="T551" s="554">
        <v>223399</v>
      </c>
      <c r="U551" s="554">
        <v>147764.25</v>
      </c>
      <c r="V551" s="554">
        <v>0</v>
      </c>
      <c r="W551" s="554">
        <v>4298.5</v>
      </c>
      <c r="X551" s="554">
        <v>378475.1</v>
      </c>
      <c r="Y551" s="554">
        <v>36233.5</v>
      </c>
      <c r="Z551" s="554">
        <v>55058.5</v>
      </c>
      <c r="AA551" s="554">
        <v>105936</v>
      </c>
      <c r="AB551" s="554">
        <v>24687.25</v>
      </c>
      <c r="AC551" s="554">
        <v>504362.33</v>
      </c>
      <c r="AD551" s="554">
        <v>350091.5</v>
      </c>
      <c r="AE551" s="554">
        <v>270</v>
      </c>
      <c r="AF551" s="554">
        <v>25175.5</v>
      </c>
      <c r="AG551" s="554">
        <v>119703</v>
      </c>
      <c r="AH551" s="554">
        <v>58280</v>
      </c>
      <c r="AI551" s="554">
        <v>248079.5</v>
      </c>
      <c r="AJ551" s="554">
        <v>18037</v>
      </c>
      <c r="AK551" s="554">
        <v>23964</v>
      </c>
      <c r="AL551" s="554">
        <v>0</v>
      </c>
      <c r="AM551" s="554">
        <v>0</v>
      </c>
      <c r="AN551" s="554">
        <v>129432</v>
      </c>
      <c r="AO551" s="554">
        <v>66235</v>
      </c>
      <c r="AP551" s="554">
        <v>0</v>
      </c>
      <c r="AQ551" s="554">
        <v>349949</v>
      </c>
      <c r="AR551" s="554">
        <v>418923</v>
      </c>
      <c r="AS551" s="554">
        <v>568673.25</v>
      </c>
      <c r="AT551" s="554">
        <v>56835</v>
      </c>
      <c r="AU551" s="554">
        <v>444</v>
      </c>
      <c r="AV551" s="554">
        <v>41789</v>
      </c>
      <c r="AW551" s="554">
        <v>60115</v>
      </c>
      <c r="AX551" s="554">
        <v>165388</v>
      </c>
      <c r="AY551" s="554">
        <v>4043</v>
      </c>
      <c r="AZ551" s="554">
        <v>41667</v>
      </c>
      <c r="BA551" s="554">
        <v>12925</v>
      </c>
      <c r="BB551" s="554">
        <v>14978</v>
      </c>
      <c r="BC551" s="554">
        <v>55736</v>
      </c>
      <c r="BD551" s="554">
        <v>2479579</v>
      </c>
      <c r="BE551" s="554">
        <v>502266</v>
      </c>
      <c r="BF551" s="554">
        <v>10178</v>
      </c>
      <c r="BG551" s="554">
        <v>737746</v>
      </c>
      <c r="BH551" s="554">
        <v>231314.5</v>
      </c>
      <c r="BI551" s="554">
        <v>337384</v>
      </c>
      <c r="BJ551" s="554">
        <v>20808</v>
      </c>
      <c r="BK551" s="554">
        <v>4803</v>
      </c>
      <c r="BL551" s="554">
        <v>36100</v>
      </c>
      <c r="BM551" s="554">
        <v>33029.15</v>
      </c>
      <c r="BN551" s="554">
        <v>1166770</v>
      </c>
      <c r="BO551" s="554">
        <v>113985</v>
      </c>
      <c r="BP551" s="554">
        <v>27881</v>
      </c>
      <c r="BQ551" s="554">
        <v>22335</v>
      </c>
      <c r="BR551" s="554">
        <v>622419</v>
      </c>
      <c r="BS551" s="554">
        <v>79072</v>
      </c>
      <c r="BT551" s="554">
        <v>28471</v>
      </c>
      <c r="BU551" s="554">
        <v>3548.25</v>
      </c>
      <c r="BV551" s="554">
        <v>178373</v>
      </c>
      <c r="BW551" s="554">
        <v>107515</v>
      </c>
      <c r="BX551" s="554">
        <v>47222.5</v>
      </c>
      <c r="BY551" s="554">
        <v>77545</v>
      </c>
      <c r="BZ551" s="554">
        <v>97044</v>
      </c>
      <c r="CA551" s="554">
        <v>783</v>
      </c>
      <c r="CB551" s="554">
        <v>35080.980000000003</v>
      </c>
      <c r="CC551" s="555">
        <f t="shared" si="75"/>
        <v>13335147.640000001</v>
      </c>
    </row>
    <row r="552" spans="1:81" s="547" customFormat="1">
      <c r="A552" s="609"/>
      <c r="B552" s="608"/>
      <c r="C552" s="610"/>
      <c r="D552" s="610"/>
      <c r="E552" s="610"/>
      <c r="F552" s="613" t="s">
        <v>7026</v>
      </c>
      <c r="G552" s="614" t="s">
        <v>7027</v>
      </c>
      <c r="H552" s="554">
        <v>8259112.5</v>
      </c>
      <c r="I552" s="554">
        <v>2896626</v>
      </c>
      <c r="J552" s="554">
        <v>740327</v>
      </c>
      <c r="K552" s="554">
        <v>50672</v>
      </c>
      <c r="L552" s="554">
        <v>0</v>
      </c>
      <c r="M552" s="554">
        <v>0</v>
      </c>
      <c r="N552" s="554">
        <v>10038520.130000001</v>
      </c>
      <c r="O552" s="554">
        <v>928481.4</v>
      </c>
      <c r="P552" s="554">
        <v>12053</v>
      </c>
      <c r="Q552" s="554">
        <v>2758584</v>
      </c>
      <c r="R552" s="554">
        <v>25828</v>
      </c>
      <c r="S552" s="554">
        <v>204085</v>
      </c>
      <c r="T552" s="554">
        <v>1293844.27</v>
      </c>
      <c r="U552" s="554">
        <v>1159704.25</v>
      </c>
      <c r="V552" s="554">
        <v>0</v>
      </c>
      <c r="W552" s="554">
        <v>13574.25</v>
      </c>
      <c r="X552" s="554">
        <v>566416.19999999995</v>
      </c>
      <c r="Y552" s="554">
        <v>23720</v>
      </c>
      <c r="Z552" s="554">
        <v>3503552.17</v>
      </c>
      <c r="AA552" s="554">
        <v>1007834.42</v>
      </c>
      <c r="AB552" s="554">
        <v>67621.25</v>
      </c>
      <c r="AC552" s="554">
        <v>4265548.17</v>
      </c>
      <c r="AD552" s="554">
        <v>55587</v>
      </c>
      <c r="AE552" s="554">
        <v>162246.5</v>
      </c>
      <c r="AF552" s="554">
        <v>0</v>
      </c>
      <c r="AG552" s="554">
        <v>264880</v>
      </c>
      <c r="AH552" s="554">
        <v>40124</v>
      </c>
      <c r="AI552" s="554">
        <v>9313155.6699999999</v>
      </c>
      <c r="AJ552" s="554">
        <v>65496</v>
      </c>
      <c r="AK552" s="554">
        <v>9423</v>
      </c>
      <c r="AL552" s="554">
        <v>0</v>
      </c>
      <c r="AM552" s="554">
        <v>57915</v>
      </c>
      <c r="AN552" s="554">
        <v>17618</v>
      </c>
      <c r="AO552" s="554">
        <v>77437</v>
      </c>
      <c r="AP552" s="554">
        <v>0</v>
      </c>
      <c r="AQ552" s="554">
        <v>337550</v>
      </c>
      <c r="AR552" s="554">
        <v>112211</v>
      </c>
      <c r="AS552" s="554">
        <v>77050.25</v>
      </c>
      <c r="AT552" s="554">
        <v>2384</v>
      </c>
      <c r="AU552" s="554">
        <v>1134683.7</v>
      </c>
      <c r="AV552" s="554">
        <v>48938</v>
      </c>
      <c r="AW552" s="554">
        <v>39810</v>
      </c>
      <c r="AX552" s="554">
        <v>117906</v>
      </c>
      <c r="AY552" s="554">
        <v>4985</v>
      </c>
      <c r="AZ552" s="554">
        <v>21162</v>
      </c>
      <c r="BA552" s="554">
        <v>3948</v>
      </c>
      <c r="BB552" s="554">
        <v>3772910</v>
      </c>
      <c r="BC552" s="554">
        <v>7599</v>
      </c>
      <c r="BD552" s="554">
        <v>588045.4</v>
      </c>
      <c r="BE552" s="554">
        <v>416327</v>
      </c>
      <c r="BF552" s="554">
        <v>98230</v>
      </c>
      <c r="BG552" s="554">
        <v>190082.5</v>
      </c>
      <c r="BH552" s="554">
        <v>781313.5</v>
      </c>
      <c r="BI552" s="554">
        <v>656714</v>
      </c>
      <c r="BJ552" s="554">
        <v>25122.35</v>
      </c>
      <c r="BK552" s="554">
        <v>35626</v>
      </c>
      <c r="BL552" s="554">
        <v>24907</v>
      </c>
      <c r="BM552" s="554">
        <v>1479243.35</v>
      </c>
      <c r="BN552" s="554">
        <v>2377241.85</v>
      </c>
      <c r="BO552" s="554">
        <v>12405</v>
      </c>
      <c r="BP552" s="554">
        <v>14981</v>
      </c>
      <c r="BQ552" s="554">
        <v>1826</v>
      </c>
      <c r="BR552" s="554">
        <v>36830</v>
      </c>
      <c r="BS552" s="554">
        <v>13785</v>
      </c>
      <c r="BT552" s="554">
        <v>914129</v>
      </c>
      <c r="BU552" s="554">
        <v>21735</v>
      </c>
      <c r="BV552" s="554">
        <v>279431</v>
      </c>
      <c r="BW552" s="554">
        <v>164025</v>
      </c>
      <c r="BX552" s="554">
        <v>139907.75</v>
      </c>
      <c r="BY552" s="554">
        <v>1334690</v>
      </c>
      <c r="BZ552" s="554">
        <v>162441</v>
      </c>
      <c r="CA552" s="554">
        <v>1684</v>
      </c>
      <c r="CB552" s="554">
        <v>29367.85</v>
      </c>
      <c r="CC552" s="555">
        <f t="shared" si="75"/>
        <v>63361213.680000015</v>
      </c>
    </row>
    <row r="553" spans="1:81" s="547" customFormat="1">
      <c r="A553" s="609"/>
      <c r="B553" s="608"/>
      <c r="C553" s="610"/>
      <c r="D553" s="610"/>
      <c r="E553" s="610"/>
      <c r="F553" s="613" t="s">
        <v>7028</v>
      </c>
      <c r="G553" s="614" t="s">
        <v>7029</v>
      </c>
      <c r="H553" s="554">
        <v>1425148.75</v>
      </c>
      <c r="I553" s="554">
        <v>559057</v>
      </c>
      <c r="J553" s="554">
        <v>148891.5</v>
      </c>
      <c r="K553" s="554">
        <v>43527</v>
      </c>
      <c r="L553" s="554">
        <v>62734</v>
      </c>
      <c r="M553" s="554">
        <v>188332.58</v>
      </c>
      <c r="N553" s="554">
        <v>10969982</v>
      </c>
      <c r="O553" s="554">
        <v>136799.5</v>
      </c>
      <c r="P553" s="554">
        <v>56015</v>
      </c>
      <c r="Q553" s="554">
        <v>305642.55</v>
      </c>
      <c r="R553" s="554">
        <v>42337.3</v>
      </c>
      <c r="S553" s="554">
        <v>331423.75</v>
      </c>
      <c r="T553" s="554">
        <v>1835840.06</v>
      </c>
      <c r="U553" s="554">
        <v>75987.75</v>
      </c>
      <c r="V553" s="554">
        <v>46046</v>
      </c>
      <c r="W553" s="554">
        <v>115748.29</v>
      </c>
      <c r="X553" s="554">
        <v>172591.16</v>
      </c>
      <c r="Y553" s="554">
        <v>34682.68</v>
      </c>
      <c r="Z553" s="554">
        <v>1623036</v>
      </c>
      <c r="AA553" s="554">
        <v>76146.5</v>
      </c>
      <c r="AB553" s="554">
        <v>40226</v>
      </c>
      <c r="AC553" s="554">
        <v>297966</v>
      </c>
      <c r="AD553" s="554">
        <v>235542.5</v>
      </c>
      <c r="AE553" s="554">
        <v>684476.37</v>
      </c>
      <c r="AF553" s="554">
        <v>193664.03</v>
      </c>
      <c r="AG553" s="554">
        <v>92244.97</v>
      </c>
      <c r="AH553" s="554">
        <v>195710.13</v>
      </c>
      <c r="AI553" s="554">
        <v>8526922.0999999996</v>
      </c>
      <c r="AJ553" s="554">
        <v>175763</v>
      </c>
      <c r="AK553" s="554">
        <v>103606</v>
      </c>
      <c r="AL553" s="554">
        <v>11906.34</v>
      </c>
      <c r="AM553" s="554">
        <v>173450.18</v>
      </c>
      <c r="AN553" s="554">
        <v>84706</v>
      </c>
      <c r="AO553" s="554">
        <v>47354</v>
      </c>
      <c r="AP553" s="554">
        <v>123804</v>
      </c>
      <c r="AQ553" s="554">
        <v>45196.5</v>
      </c>
      <c r="AR553" s="554">
        <v>33852.5</v>
      </c>
      <c r="AS553" s="554">
        <v>104077</v>
      </c>
      <c r="AT553" s="554">
        <v>83014.5</v>
      </c>
      <c r="AU553" s="554">
        <v>528500.03</v>
      </c>
      <c r="AV553" s="554">
        <v>94224.26</v>
      </c>
      <c r="AW553" s="554">
        <v>26588</v>
      </c>
      <c r="AX553" s="554">
        <v>89479.69</v>
      </c>
      <c r="AY553" s="554">
        <v>83111.62</v>
      </c>
      <c r="AZ553" s="554">
        <v>11982</v>
      </c>
      <c r="BA553" s="554">
        <v>3992</v>
      </c>
      <c r="BB553" s="554">
        <v>1958144.25</v>
      </c>
      <c r="BC553" s="554">
        <v>18364.75</v>
      </c>
      <c r="BD553" s="554">
        <v>662573.28</v>
      </c>
      <c r="BE553" s="554">
        <v>146411.25</v>
      </c>
      <c r="BF553" s="554">
        <v>95584.75</v>
      </c>
      <c r="BG553" s="554">
        <v>336555.49</v>
      </c>
      <c r="BH553" s="554">
        <v>193799</v>
      </c>
      <c r="BI553" s="554">
        <v>57696.85</v>
      </c>
      <c r="BJ553" s="554">
        <v>265154.90000000002</v>
      </c>
      <c r="BK553" s="554">
        <v>49224.9</v>
      </c>
      <c r="BL553" s="554">
        <v>68514.789999999994</v>
      </c>
      <c r="BM553" s="554">
        <v>2253933.4500000002</v>
      </c>
      <c r="BN553" s="554">
        <v>356007.75</v>
      </c>
      <c r="BO553" s="554">
        <v>21901.78</v>
      </c>
      <c r="BP553" s="554">
        <v>459521</v>
      </c>
      <c r="BQ553" s="554">
        <v>42498</v>
      </c>
      <c r="BR553" s="554">
        <v>14691</v>
      </c>
      <c r="BS553" s="554">
        <v>68475.55</v>
      </c>
      <c r="BT553" s="554">
        <v>2542829</v>
      </c>
      <c r="BU553" s="554">
        <v>76006.149999999994</v>
      </c>
      <c r="BV553" s="554">
        <v>94166.77</v>
      </c>
      <c r="BW553" s="554">
        <v>108067</v>
      </c>
      <c r="BX553" s="554">
        <v>161677.60999999999</v>
      </c>
      <c r="BY553" s="554">
        <v>1683518.19</v>
      </c>
      <c r="BZ553" s="554">
        <v>56462</v>
      </c>
      <c r="CA553" s="554">
        <v>19402.36</v>
      </c>
      <c r="CB553" s="554">
        <v>27681.9</v>
      </c>
      <c r="CC553" s="555">
        <f t="shared" si="75"/>
        <v>42180192.810000002</v>
      </c>
    </row>
    <row r="554" spans="1:81" s="547" customFormat="1">
      <c r="A554" s="609"/>
      <c r="B554" s="608"/>
      <c r="C554" s="610"/>
      <c r="D554" s="610"/>
      <c r="E554" s="610"/>
      <c r="F554" s="613" t="s">
        <v>7030</v>
      </c>
      <c r="G554" s="614" t="s">
        <v>7031</v>
      </c>
      <c r="H554" s="554">
        <v>2968160.4</v>
      </c>
      <c r="I554" s="554">
        <v>193954.45</v>
      </c>
      <c r="J554" s="554">
        <v>161886.6</v>
      </c>
      <c r="K554" s="554">
        <v>614141.54</v>
      </c>
      <c r="L554" s="554">
        <v>146935.75</v>
      </c>
      <c r="M554" s="554">
        <v>23735.91</v>
      </c>
      <c r="N554" s="554">
        <v>4294770.5</v>
      </c>
      <c r="O554" s="554">
        <v>479603.03</v>
      </c>
      <c r="P554" s="554">
        <v>0</v>
      </c>
      <c r="Q554" s="554">
        <v>202531.75</v>
      </c>
      <c r="R554" s="554">
        <v>23311</v>
      </c>
      <c r="S554" s="554">
        <v>197293.64</v>
      </c>
      <c r="T554" s="554">
        <v>2396878.73</v>
      </c>
      <c r="U554" s="554">
        <v>113251.33</v>
      </c>
      <c r="V554" s="554">
        <v>9368</v>
      </c>
      <c r="W554" s="554">
        <v>8639.52</v>
      </c>
      <c r="X554" s="554">
        <v>231750.26</v>
      </c>
      <c r="Y554" s="554">
        <v>154506.64000000001</v>
      </c>
      <c r="Z554" s="554">
        <v>850380.1</v>
      </c>
      <c r="AA554" s="554">
        <v>155091.45000000001</v>
      </c>
      <c r="AB554" s="554">
        <v>107744</v>
      </c>
      <c r="AC554" s="554">
        <v>471812</v>
      </c>
      <c r="AD554" s="554">
        <v>106873</v>
      </c>
      <c r="AE554" s="554">
        <v>66440.75</v>
      </c>
      <c r="AF554" s="554">
        <v>494279.07</v>
      </c>
      <c r="AG554" s="554">
        <v>54083</v>
      </c>
      <c r="AH554" s="554">
        <v>33539.15</v>
      </c>
      <c r="AI554" s="554">
        <v>4870694.28</v>
      </c>
      <c r="AJ554" s="554">
        <v>35739</v>
      </c>
      <c r="AK554" s="554">
        <v>68132</v>
      </c>
      <c r="AL554" s="554">
        <v>50758.25</v>
      </c>
      <c r="AM554" s="554">
        <v>64402.89</v>
      </c>
      <c r="AN554" s="554">
        <v>191943</v>
      </c>
      <c r="AO554" s="554">
        <v>11477</v>
      </c>
      <c r="AP554" s="554">
        <v>101859</v>
      </c>
      <c r="AQ554" s="554">
        <v>63243</v>
      </c>
      <c r="AR554" s="554">
        <v>3430</v>
      </c>
      <c r="AS554" s="554">
        <v>50358</v>
      </c>
      <c r="AT554" s="554">
        <v>10077</v>
      </c>
      <c r="AU554" s="554">
        <v>1942530.11</v>
      </c>
      <c r="AV554" s="554">
        <v>0</v>
      </c>
      <c r="AW554" s="554">
        <v>14117.85</v>
      </c>
      <c r="AX554" s="554">
        <v>79832.429999999993</v>
      </c>
      <c r="AY554" s="554">
        <v>90089.63</v>
      </c>
      <c r="AZ554" s="554">
        <v>0</v>
      </c>
      <c r="BA554" s="554">
        <v>0</v>
      </c>
      <c r="BB554" s="554">
        <v>2481299.5</v>
      </c>
      <c r="BC554" s="554">
        <v>43541</v>
      </c>
      <c r="BD554" s="554">
        <v>462097.07</v>
      </c>
      <c r="BE554" s="554">
        <v>439435.81</v>
      </c>
      <c r="BF554" s="554">
        <v>335907.59</v>
      </c>
      <c r="BG554" s="554">
        <v>190898.71</v>
      </c>
      <c r="BH554" s="554">
        <v>805016.81</v>
      </c>
      <c r="BI554" s="554">
        <v>370729.45</v>
      </c>
      <c r="BJ554" s="554">
        <v>291132.05</v>
      </c>
      <c r="BK554" s="554">
        <v>8070.5</v>
      </c>
      <c r="BL554" s="554">
        <v>18589.7</v>
      </c>
      <c r="BM554" s="554">
        <v>3709620.75</v>
      </c>
      <c r="BN554" s="554">
        <v>531429.67000000004</v>
      </c>
      <c r="BO554" s="554">
        <v>75466</v>
      </c>
      <c r="BP554" s="554">
        <v>79393</v>
      </c>
      <c r="BQ554" s="554">
        <v>37800</v>
      </c>
      <c r="BR554" s="554">
        <v>104749</v>
      </c>
      <c r="BS554" s="554">
        <v>38909</v>
      </c>
      <c r="BT554" s="554">
        <v>844096.95</v>
      </c>
      <c r="BU554" s="554">
        <v>109480.52</v>
      </c>
      <c r="BV554" s="554">
        <v>35331.06</v>
      </c>
      <c r="BW554" s="554">
        <v>78380.25</v>
      </c>
      <c r="BX554" s="554">
        <v>128261.5</v>
      </c>
      <c r="BY554" s="554">
        <v>156079.16</v>
      </c>
      <c r="BZ554" s="554">
        <v>59647</v>
      </c>
      <c r="CA554" s="554">
        <v>114590.64</v>
      </c>
      <c r="CB554" s="554">
        <v>73635.03</v>
      </c>
      <c r="CC554" s="555">
        <f t="shared" si="75"/>
        <v>33833232.729999997</v>
      </c>
    </row>
    <row r="555" spans="1:81" s="547" customFormat="1">
      <c r="A555" s="609"/>
      <c r="B555" s="608"/>
      <c r="C555" s="610"/>
      <c r="D555" s="610"/>
      <c r="E555" s="610"/>
      <c r="F555" s="613" t="s">
        <v>7032</v>
      </c>
      <c r="G555" s="614" t="s">
        <v>7033</v>
      </c>
      <c r="H555" s="554">
        <v>1605809.29</v>
      </c>
      <c r="I555" s="554">
        <v>0</v>
      </c>
      <c r="J555" s="554">
        <v>108183.75</v>
      </c>
      <c r="K555" s="554">
        <v>34793</v>
      </c>
      <c r="L555" s="554">
        <v>24819</v>
      </c>
      <c r="M555" s="554">
        <v>0</v>
      </c>
      <c r="N555" s="554">
        <v>311613.25</v>
      </c>
      <c r="O555" s="554">
        <v>0</v>
      </c>
      <c r="P555" s="554">
        <v>0</v>
      </c>
      <c r="Q555" s="554">
        <v>425033.75</v>
      </c>
      <c r="R555" s="554">
        <v>1885</v>
      </c>
      <c r="S555" s="554">
        <v>0</v>
      </c>
      <c r="T555" s="554">
        <v>344516</v>
      </c>
      <c r="U555" s="554">
        <v>0</v>
      </c>
      <c r="V555" s="554">
        <v>0</v>
      </c>
      <c r="W555" s="554">
        <v>0</v>
      </c>
      <c r="X555" s="554">
        <v>0</v>
      </c>
      <c r="Y555" s="554">
        <v>0</v>
      </c>
      <c r="Z555" s="554">
        <v>2827.5</v>
      </c>
      <c r="AA555" s="554">
        <v>0</v>
      </c>
      <c r="AB555" s="554">
        <v>53512.25</v>
      </c>
      <c r="AC555" s="554">
        <v>23833.9</v>
      </c>
      <c r="AD555" s="554">
        <v>167876.5</v>
      </c>
      <c r="AE555" s="554">
        <v>0</v>
      </c>
      <c r="AF555" s="554">
        <v>0</v>
      </c>
      <c r="AG555" s="554">
        <v>38342</v>
      </c>
      <c r="AH555" s="554">
        <v>0</v>
      </c>
      <c r="AI555" s="554">
        <v>220659</v>
      </c>
      <c r="AJ555" s="554">
        <v>0</v>
      </c>
      <c r="AK555" s="554">
        <v>0</v>
      </c>
      <c r="AL555" s="554">
        <v>0</v>
      </c>
      <c r="AM555" s="554">
        <v>0</v>
      </c>
      <c r="AN555" s="554">
        <v>6751</v>
      </c>
      <c r="AO555" s="554">
        <v>0</v>
      </c>
      <c r="AP555" s="554">
        <v>0</v>
      </c>
      <c r="AQ555" s="554">
        <v>0</v>
      </c>
      <c r="AR555" s="554">
        <v>0</v>
      </c>
      <c r="AS555" s="554">
        <v>8304</v>
      </c>
      <c r="AT555" s="554">
        <v>0</v>
      </c>
      <c r="AU555" s="554">
        <v>869385.75</v>
      </c>
      <c r="AV555" s="554">
        <v>0</v>
      </c>
      <c r="AW555" s="554">
        <v>0</v>
      </c>
      <c r="AX555" s="554">
        <v>5926</v>
      </c>
      <c r="AY555" s="554">
        <v>0</v>
      </c>
      <c r="AZ555" s="554">
        <v>0</v>
      </c>
      <c r="BA555" s="554">
        <v>0</v>
      </c>
      <c r="BB555" s="554">
        <v>487198.25</v>
      </c>
      <c r="BC555" s="554">
        <v>0</v>
      </c>
      <c r="BD555" s="554">
        <v>82557</v>
      </c>
      <c r="BE555" s="554">
        <v>84695.25</v>
      </c>
      <c r="BF555" s="554">
        <v>0</v>
      </c>
      <c r="BG555" s="554">
        <v>160.5</v>
      </c>
      <c r="BH555" s="554">
        <v>19570.560000000001</v>
      </c>
      <c r="BI555" s="554">
        <v>1096</v>
      </c>
      <c r="BJ555" s="554">
        <v>0</v>
      </c>
      <c r="BK555" s="554">
        <v>0</v>
      </c>
      <c r="BL555" s="554">
        <v>32019.5</v>
      </c>
      <c r="BM555" s="554">
        <v>448491.25</v>
      </c>
      <c r="BN555" s="554">
        <v>0</v>
      </c>
      <c r="BO555" s="554">
        <v>0</v>
      </c>
      <c r="BP555" s="554">
        <v>0</v>
      </c>
      <c r="BQ555" s="554">
        <v>19927</v>
      </c>
      <c r="BR555" s="554">
        <v>0</v>
      </c>
      <c r="BS555" s="554">
        <v>0</v>
      </c>
      <c r="BT555" s="554">
        <v>161592.5</v>
      </c>
      <c r="BU555" s="554">
        <v>0</v>
      </c>
      <c r="BV555" s="554">
        <v>62059</v>
      </c>
      <c r="BW555" s="554">
        <v>1183</v>
      </c>
      <c r="BX555" s="554">
        <v>0</v>
      </c>
      <c r="BY555" s="554">
        <v>272419.55</v>
      </c>
      <c r="BZ555" s="554">
        <v>0</v>
      </c>
      <c r="CA555" s="554">
        <v>1086.25</v>
      </c>
      <c r="CB555" s="554">
        <v>9402.5</v>
      </c>
      <c r="CC555" s="555">
        <f t="shared" si="75"/>
        <v>5937529.0499999989</v>
      </c>
    </row>
    <row r="556" spans="1:81" s="547" customFormat="1">
      <c r="A556" s="609"/>
      <c r="B556" s="608"/>
      <c r="C556" s="610"/>
      <c r="D556" s="610"/>
      <c r="E556" s="610"/>
      <c r="F556" s="613" t="s">
        <v>7034</v>
      </c>
      <c r="G556" s="614" t="s">
        <v>7035</v>
      </c>
      <c r="H556" s="554">
        <v>1712234.23</v>
      </c>
      <c r="I556" s="554">
        <v>0</v>
      </c>
      <c r="J556" s="554">
        <v>765600.59</v>
      </c>
      <c r="K556" s="554">
        <v>291514.33</v>
      </c>
      <c r="L556" s="554">
        <v>187600</v>
      </c>
      <c r="M556" s="554">
        <v>0</v>
      </c>
      <c r="N556" s="554">
        <v>179351.29</v>
      </c>
      <c r="O556" s="554">
        <v>0</v>
      </c>
      <c r="P556" s="554">
        <v>0</v>
      </c>
      <c r="Q556" s="554">
        <v>125310</v>
      </c>
      <c r="R556" s="554">
        <v>24382</v>
      </c>
      <c r="S556" s="554">
        <v>0</v>
      </c>
      <c r="T556" s="554">
        <v>60962.92</v>
      </c>
      <c r="U556" s="554">
        <v>0</v>
      </c>
      <c r="V556" s="554">
        <v>0</v>
      </c>
      <c r="W556" s="554">
        <v>0</v>
      </c>
      <c r="X556" s="554">
        <v>0</v>
      </c>
      <c r="Y556" s="554">
        <v>0</v>
      </c>
      <c r="Z556" s="554">
        <v>14841.5</v>
      </c>
      <c r="AA556" s="554">
        <v>0</v>
      </c>
      <c r="AB556" s="554">
        <v>0</v>
      </c>
      <c r="AC556" s="554">
        <v>52629.49</v>
      </c>
      <c r="AD556" s="554">
        <v>40542.5</v>
      </c>
      <c r="AE556" s="554">
        <v>0</v>
      </c>
      <c r="AF556" s="554">
        <v>0</v>
      </c>
      <c r="AG556" s="554">
        <v>0</v>
      </c>
      <c r="AH556" s="554">
        <v>0</v>
      </c>
      <c r="AI556" s="554">
        <v>0</v>
      </c>
      <c r="AJ556" s="554">
        <v>0</v>
      </c>
      <c r="AK556" s="554">
        <v>0</v>
      </c>
      <c r="AL556" s="554">
        <v>0</v>
      </c>
      <c r="AM556" s="554">
        <v>0</v>
      </c>
      <c r="AN556" s="554">
        <v>4905</v>
      </c>
      <c r="AO556" s="554">
        <v>0</v>
      </c>
      <c r="AP556" s="554">
        <v>0</v>
      </c>
      <c r="AQ556" s="554">
        <v>0</v>
      </c>
      <c r="AR556" s="554">
        <v>0</v>
      </c>
      <c r="AS556" s="554">
        <v>0</v>
      </c>
      <c r="AT556" s="554">
        <v>0</v>
      </c>
      <c r="AU556" s="554">
        <v>413354.41</v>
      </c>
      <c r="AV556" s="554">
        <v>0</v>
      </c>
      <c r="AW556" s="554">
        <v>0</v>
      </c>
      <c r="AX556" s="554">
        <v>0</v>
      </c>
      <c r="AY556" s="554">
        <v>0</v>
      </c>
      <c r="AZ556" s="554">
        <v>0</v>
      </c>
      <c r="BA556" s="554">
        <v>0</v>
      </c>
      <c r="BB556" s="554">
        <v>896379</v>
      </c>
      <c r="BC556" s="554">
        <v>0</v>
      </c>
      <c r="BD556" s="554">
        <v>275492.5</v>
      </c>
      <c r="BE556" s="554">
        <v>440932.25</v>
      </c>
      <c r="BF556" s="554">
        <v>0</v>
      </c>
      <c r="BG556" s="554">
        <v>0</v>
      </c>
      <c r="BH556" s="554">
        <v>94470.93</v>
      </c>
      <c r="BI556" s="554">
        <v>0</v>
      </c>
      <c r="BJ556" s="554">
        <v>0</v>
      </c>
      <c r="BK556" s="554">
        <v>0</v>
      </c>
      <c r="BL556" s="554">
        <v>14187</v>
      </c>
      <c r="BM556" s="554">
        <v>1059737.17</v>
      </c>
      <c r="BN556" s="554">
        <v>0</v>
      </c>
      <c r="BO556" s="554">
        <v>0</v>
      </c>
      <c r="BP556" s="554">
        <v>0</v>
      </c>
      <c r="BQ556" s="554">
        <v>18628</v>
      </c>
      <c r="BR556" s="554">
        <v>0</v>
      </c>
      <c r="BS556" s="554">
        <v>0</v>
      </c>
      <c r="BT556" s="554">
        <v>325478.42</v>
      </c>
      <c r="BU556" s="554">
        <v>0</v>
      </c>
      <c r="BV556" s="554">
        <v>110057.64</v>
      </c>
      <c r="BW556" s="554">
        <v>0</v>
      </c>
      <c r="BX556" s="554">
        <v>0</v>
      </c>
      <c r="BY556" s="554">
        <v>128247</v>
      </c>
      <c r="BZ556" s="554">
        <v>0</v>
      </c>
      <c r="CA556" s="554">
        <v>0</v>
      </c>
      <c r="CB556" s="554">
        <v>0</v>
      </c>
      <c r="CC556" s="555">
        <f t="shared" si="75"/>
        <v>7236838.169999999</v>
      </c>
    </row>
    <row r="557" spans="1:81" s="547" customFormat="1">
      <c r="A557" s="609"/>
      <c r="B557" s="608"/>
      <c r="C557" s="610"/>
      <c r="D557" s="610"/>
      <c r="E557" s="610"/>
      <c r="F557" s="611" t="s">
        <v>7036</v>
      </c>
      <c r="G557" s="612" t="s">
        <v>7037</v>
      </c>
      <c r="H557" s="554">
        <v>0</v>
      </c>
      <c r="I557" s="554">
        <v>0</v>
      </c>
      <c r="J557" s="554">
        <v>0</v>
      </c>
      <c r="K557" s="554">
        <v>0</v>
      </c>
      <c r="L557" s="554">
        <v>0</v>
      </c>
      <c r="M557" s="554">
        <v>0</v>
      </c>
      <c r="N557" s="554">
        <v>0</v>
      </c>
      <c r="O557" s="554">
        <v>0</v>
      </c>
      <c r="P557" s="554">
        <v>0</v>
      </c>
      <c r="Q557" s="554">
        <v>0</v>
      </c>
      <c r="R557" s="554">
        <v>0</v>
      </c>
      <c r="S557" s="554">
        <v>0</v>
      </c>
      <c r="T557" s="554">
        <v>0</v>
      </c>
      <c r="U557" s="554">
        <v>0</v>
      </c>
      <c r="V557" s="554">
        <v>0</v>
      </c>
      <c r="W557" s="554">
        <v>0</v>
      </c>
      <c r="X557" s="554">
        <v>892162.5</v>
      </c>
      <c r="Y557" s="554">
        <v>0</v>
      </c>
      <c r="Z557" s="554">
        <v>0</v>
      </c>
      <c r="AA557" s="554">
        <v>0</v>
      </c>
      <c r="AB557" s="554">
        <v>0</v>
      </c>
      <c r="AC557" s="554">
        <v>0</v>
      </c>
      <c r="AD557" s="554">
        <v>0</v>
      </c>
      <c r="AE557" s="554">
        <v>0</v>
      </c>
      <c r="AF557" s="554">
        <v>0</v>
      </c>
      <c r="AG557" s="554">
        <v>0</v>
      </c>
      <c r="AH557" s="554">
        <v>0</v>
      </c>
      <c r="AI557" s="554">
        <v>0</v>
      </c>
      <c r="AJ557" s="554">
        <v>0</v>
      </c>
      <c r="AK557" s="554">
        <v>0</v>
      </c>
      <c r="AL557" s="554">
        <v>0</v>
      </c>
      <c r="AM557" s="554">
        <v>0</v>
      </c>
      <c r="AN557" s="554">
        <v>0</v>
      </c>
      <c r="AO557" s="554">
        <v>0</v>
      </c>
      <c r="AP557" s="554">
        <v>0</v>
      </c>
      <c r="AQ557" s="554">
        <v>0</v>
      </c>
      <c r="AR557" s="554">
        <v>0</v>
      </c>
      <c r="AS557" s="554">
        <v>0</v>
      </c>
      <c r="AT557" s="554">
        <v>0</v>
      </c>
      <c r="AU557" s="554">
        <v>10717128.699999999</v>
      </c>
      <c r="AV557" s="554">
        <v>0</v>
      </c>
      <c r="AW557" s="554">
        <v>0</v>
      </c>
      <c r="AX557" s="554">
        <v>0</v>
      </c>
      <c r="AY557" s="554">
        <v>0</v>
      </c>
      <c r="AZ557" s="554">
        <v>0</v>
      </c>
      <c r="BA557" s="554">
        <v>0</v>
      </c>
      <c r="BB557" s="554">
        <v>0</v>
      </c>
      <c r="BC557" s="554">
        <v>0</v>
      </c>
      <c r="BD557" s="554">
        <v>0</v>
      </c>
      <c r="BE557" s="554">
        <v>0</v>
      </c>
      <c r="BF557" s="554">
        <v>0</v>
      </c>
      <c r="BG557" s="554">
        <v>0</v>
      </c>
      <c r="BH557" s="554">
        <v>0</v>
      </c>
      <c r="BI557" s="554">
        <v>0</v>
      </c>
      <c r="BJ557" s="554">
        <v>0</v>
      </c>
      <c r="BK557" s="554">
        <v>0</v>
      </c>
      <c r="BL557" s="554">
        <v>0</v>
      </c>
      <c r="BM557" s="554">
        <v>0</v>
      </c>
      <c r="BN557" s="554">
        <v>0</v>
      </c>
      <c r="BO557" s="554">
        <v>0</v>
      </c>
      <c r="BP557" s="554">
        <v>0</v>
      </c>
      <c r="BQ557" s="554">
        <v>0</v>
      </c>
      <c r="BR557" s="554">
        <v>0</v>
      </c>
      <c r="BS557" s="554">
        <v>0</v>
      </c>
      <c r="BT557" s="554">
        <v>0</v>
      </c>
      <c r="BU557" s="554">
        <v>0</v>
      </c>
      <c r="BV557" s="554">
        <v>0</v>
      </c>
      <c r="BW557" s="554">
        <v>0</v>
      </c>
      <c r="BX557" s="554">
        <v>0</v>
      </c>
      <c r="BY557" s="554">
        <v>0</v>
      </c>
      <c r="BZ557" s="554">
        <v>0</v>
      </c>
      <c r="CA557" s="554">
        <v>0</v>
      </c>
      <c r="CB557" s="554">
        <v>0</v>
      </c>
      <c r="CC557" s="555">
        <f t="shared" si="75"/>
        <v>11609291.199999999</v>
      </c>
    </row>
    <row r="558" spans="1:81" s="547" customFormat="1">
      <c r="A558" s="609"/>
      <c r="B558" s="608"/>
      <c r="C558" s="610"/>
      <c r="D558" s="610"/>
      <c r="E558" s="610"/>
      <c r="F558" s="611" t="s">
        <v>7038</v>
      </c>
      <c r="G558" s="612" t="s">
        <v>7039</v>
      </c>
      <c r="H558" s="554">
        <v>0</v>
      </c>
      <c r="I558" s="554">
        <v>0</v>
      </c>
      <c r="J558" s="554">
        <v>0</v>
      </c>
      <c r="K558" s="554">
        <v>19862</v>
      </c>
      <c r="L558" s="554">
        <v>0</v>
      </c>
      <c r="M558" s="554">
        <v>0</v>
      </c>
      <c r="N558" s="554">
        <v>14744397.6</v>
      </c>
      <c r="O558" s="554">
        <v>0</v>
      </c>
      <c r="P558" s="554">
        <v>0</v>
      </c>
      <c r="Q558" s="554">
        <v>0</v>
      </c>
      <c r="R558" s="554">
        <v>0</v>
      </c>
      <c r="S558" s="554">
        <v>0</v>
      </c>
      <c r="T558" s="554">
        <v>0</v>
      </c>
      <c r="U558" s="554">
        <v>0</v>
      </c>
      <c r="V558" s="554">
        <v>0</v>
      </c>
      <c r="W558" s="554">
        <v>517844.22</v>
      </c>
      <c r="X558" s="554">
        <v>0</v>
      </c>
      <c r="Y558" s="554">
        <v>0</v>
      </c>
      <c r="Z558" s="554">
        <v>0</v>
      </c>
      <c r="AA558" s="554">
        <v>485382.06</v>
      </c>
      <c r="AB558" s="554">
        <v>0</v>
      </c>
      <c r="AC558" s="554">
        <v>175501.55</v>
      </c>
      <c r="AD558" s="554">
        <v>99297.72</v>
      </c>
      <c r="AE558" s="554">
        <v>0</v>
      </c>
      <c r="AF558" s="554">
        <v>-200489.25</v>
      </c>
      <c r="AG558" s="554">
        <v>8746.42</v>
      </c>
      <c r="AH558" s="554">
        <v>354167.83</v>
      </c>
      <c r="AI558" s="554">
        <v>0</v>
      </c>
      <c r="AJ558" s="554">
        <v>685125.61</v>
      </c>
      <c r="AK558" s="554">
        <v>196470</v>
      </c>
      <c r="AL558" s="554">
        <v>198928.53</v>
      </c>
      <c r="AM558" s="554">
        <v>134391</v>
      </c>
      <c r="AN558" s="554">
        <v>1468283</v>
      </c>
      <c r="AO558" s="554">
        <v>681986.89</v>
      </c>
      <c r="AP558" s="554">
        <v>146585.12</v>
      </c>
      <c r="AQ558" s="554">
        <v>444640.97</v>
      </c>
      <c r="AR558" s="554">
        <v>517916</v>
      </c>
      <c r="AS558" s="554">
        <v>189121.13</v>
      </c>
      <c r="AT558" s="554">
        <v>2919877.99</v>
      </c>
      <c r="AU558" s="554">
        <v>0</v>
      </c>
      <c r="AV558" s="554">
        <v>0</v>
      </c>
      <c r="AW558" s="554">
        <v>0</v>
      </c>
      <c r="AX558" s="554">
        <v>415847.5</v>
      </c>
      <c r="AY558" s="554">
        <v>0</v>
      </c>
      <c r="AZ558" s="554">
        <v>0</v>
      </c>
      <c r="BA558" s="554">
        <v>0</v>
      </c>
      <c r="BB558" s="554">
        <v>1854839.2</v>
      </c>
      <c r="BC558" s="554">
        <v>83375.710000000006</v>
      </c>
      <c r="BD558" s="554">
        <v>0</v>
      </c>
      <c r="BE558" s="554">
        <v>0</v>
      </c>
      <c r="BF558" s="554">
        <v>1423.44</v>
      </c>
      <c r="BG558" s="554">
        <v>482970.45</v>
      </c>
      <c r="BH558" s="554">
        <v>0</v>
      </c>
      <c r="BI558" s="554">
        <v>0</v>
      </c>
      <c r="BJ558" s="554">
        <v>0</v>
      </c>
      <c r="BK558" s="554">
        <v>0</v>
      </c>
      <c r="BL558" s="554">
        <v>0</v>
      </c>
      <c r="BM558" s="554">
        <v>13419697.5</v>
      </c>
      <c r="BN558" s="554">
        <v>0</v>
      </c>
      <c r="BO558" s="554">
        <v>0</v>
      </c>
      <c r="BP558" s="554">
        <v>50</v>
      </c>
      <c r="BQ558" s="554">
        <v>0</v>
      </c>
      <c r="BR558" s="554">
        <v>0</v>
      </c>
      <c r="BS558" s="554">
        <v>0</v>
      </c>
      <c r="BT558" s="554">
        <v>0</v>
      </c>
      <c r="BU558" s="554">
        <v>0</v>
      </c>
      <c r="BV558" s="554">
        <v>0</v>
      </c>
      <c r="BW558" s="554">
        <v>0</v>
      </c>
      <c r="BX558" s="554">
        <v>0</v>
      </c>
      <c r="BY558" s="554">
        <v>513516.52</v>
      </c>
      <c r="BZ558" s="554">
        <v>0</v>
      </c>
      <c r="CA558" s="554">
        <v>0</v>
      </c>
      <c r="CB558" s="554">
        <v>0</v>
      </c>
      <c r="CC558" s="555">
        <f t="shared" si="75"/>
        <v>40559756.710000001</v>
      </c>
    </row>
    <row r="559" spans="1:81" s="547" customFormat="1">
      <c r="A559" s="609"/>
      <c r="B559" s="608"/>
      <c r="C559" s="610"/>
      <c r="D559" s="610"/>
      <c r="E559" s="610"/>
      <c r="F559" s="611" t="s">
        <v>7040</v>
      </c>
      <c r="G559" s="612" t="s">
        <v>7041</v>
      </c>
      <c r="H559" s="554">
        <v>0</v>
      </c>
      <c r="I559" s="554">
        <v>0</v>
      </c>
      <c r="J559" s="554">
        <v>0</v>
      </c>
      <c r="K559" s="554">
        <v>0</v>
      </c>
      <c r="L559" s="554">
        <v>0</v>
      </c>
      <c r="M559" s="554">
        <v>0</v>
      </c>
      <c r="N559" s="554">
        <v>0</v>
      </c>
      <c r="O559" s="554">
        <v>0</v>
      </c>
      <c r="P559" s="554">
        <v>0</v>
      </c>
      <c r="Q559" s="554">
        <v>0</v>
      </c>
      <c r="R559" s="554">
        <v>0</v>
      </c>
      <c r="S559" s="554">
        <v>85875</v>
      </c>
      <c r="T559" s="554">
        <v>0</v>
      </c>
      <c r="U559" s="554">
        <v>1849500</v>
      </c>
      <c r="V559" s="554">
        <v>0</v>
      </c>
      <c r="W559" s="554">
        <v>1877332.42</v>
      </c>
      <c r="X559" s="554">
        <v>0</v>
      </c>
      <c r="Y559" s="554">
        <v>0</v>
      </c>
      <c r="Z559" s="554">
        <v>0</v>
      </c>
      <c r="AA559" s="554">
        <v>0</v>
      </c>
      <c r="AB559" s="554">
        <v>0</v>
      </c>
      <c r="AC559" s="554">
        <v>0</v>
      </c>
      <c r="AD559" s="554">
        <v>227978.02</v>
      </c>
      <c r="AE559" s="554">
        <v>0</v>
      </c>
      <c r="AF559" s="554">
        <v>0</v>
      </c>
      <c r="AG559" s="554">
        <v>0</v>
      </c>
      <c r="AH559" s="554">
        <v>0</v>
      </c>
      <c r="AI559" s="554">
        <v>0</v>
      </c>
      <c r="AJ559" s="554">
        <v>0</v>
      </c>
      <c r="AK559" s="554">
        <v>0</v>
      </c>
      <c r="AL559" s="554">
        <v>0</v>
      </c>
      <c r="AM559" s="554">
        <v>0</v>
      </c>
      <c r="AN559" s="554">
        <v>0</v>
      </c>
      <c r="AO559" s="554">
        <v>0</v>
      </c>
      <c r="AP559" s="554">
        <v>0</v>
      </c>
      <c r="AQ559" s="554">
        <v>1038057</v>
      </c>
      <c r="AR559" s="554">
        <v>0</v>
      </c>
      <c r="AS559" s="554">
        <v>0</v>
      </c>
      <c r="AT559" s="554">
        <v>0</v>
      </c>
      <c r="AU559" s="554">
        <v>0</v>
      </c>
      <c r="AV559" s="554">
        <v>0</v>
      </c>
      <c r="AW559" s="554">
        <v>450375</v>
      </c>
      <c r="AX559" s="554">
        <v>296294.34999999998</v>
      </c>
      <c r="AY559" s="554">
        <v>244800</v>
      </c>
      <c r="AZ559" s="554">
        <v>39000</v>
      </c>
      <c r="BA559" s="554">
        <v>0</v>
      </c>
      <c r="BB559" s="554">
        <v>0</v>
      </c>
      <c r="BC559" s="554">
        <v>0</v>
      </c>
      <c r="BD559" s="554">
        <v>0</v>
      </c>
      <c r="BE559" s="554">
        <v>0</v>
      </c>
      <c r="BF559" s="554">
        <v>0</v>
      </c>
      <c r="BG559" s="554">
        <v>0</v>
      </c>
      <c r="BH559" s="554">
        <v>0</v>
      </c>
      <c r="BI559" s="554">
        <v>0</v>
      </c>
      <c r="BJ559" s="554">
        <v>0</v>
      </c>
      <c r="BK559" s="554">
        <v>0</v>
      </c>
      <c r="BL559" s="554">
        <v>0</v>
      </c>
      <c r="BM559" s="554">
        <v>0</v>
      </c>
      <c r="BN559" s="554">
        <v>0</v>
      </c>
      <c r="BO559" s="554">
        <v>0</v>
      </c>
      <c r="BP559" s="554">
        <v>0</v>
      </c>
      <c r="BQ559" s="554">
        <v>0</v>
      </c>
      <c r="BR559" s="554">
        <v>2946604</v>
      </c>
      <c r="BS559" s="554">
        <v>0</v>
      </c>
      <c r="BT559" s="554">
        <v>0</v>
      </c>
      <c r="BU559" s="554">
        <v>0</v>
      </c>
      <c r="BV559" s="554">
        <v>0</v>
      </c>
      <c r="BW559" s="554">
        <v>0</v>
      </c>
      <c r="BX559" s="554">
        <v>0</v>
      </c>
      <c r="BY559" s="554">
        <v>0</v>
      </c>
      <c r="BZ559" s="554">
        <v>0</v>
      </c>
      <c r="CA559" s="554">
        <v>0</v>
      </c>
      <c r="CB559" s="554">
        <v>0</v>
      </c>
      <c r="CC559" s="555">
        <f t="shared" si="75"/>
        <v>9055815.7899999991</v>
      </c>
    </row>
    <row r="560" spans="1:81" s="547" customFormat="1">
      <c r="A560" s="609"/>
      <c r="B560" s="608"/>
      <c r="C560" s="610"/>
      <c r="D560" s="610"/>
      <c r="E560" s="610"/>
      <c r="F560" s="611" t="s">
        <v>7042</v>
      </c>
      <c r="G560" s="612" t="s">
        <v>7043</v>
      </c>
      <c r="H560" s="554">
        <v>0</v>
      </c>
      <c r="I560" s="554">
        <v>0</v>
      </c>
      <c r="J560" s="554">
        <v>0</v>
      </c>
      <c r="K560" s="554">
        <v>0</v>
      </c>
      <c r="L560" s="554">
        <v>0</v>
      </c>
      <c r="M560" s="554">
        <v>0</v>
      </c>
      <c r="N560" s="554">
        <v>0</v>
      </c>
      <c r="O560" s="554">
        <v>0</v>
      </c>
      <c r="P560" s="554">
        <v>0</v>
      </c>
      <c r="Q560" s="554">
        <v>0</v>
      </c>
      <c r="R560" s="554">
        <v>0</v>
      </c>
      <c r="S560" s="554">
        <v>0</v>
      </c>
      <c r="T560" s="554">
        <v>0</v>
      </c>
      <c r="U560" s="554">
        <v>0</v>
      </c>
      <c r="V560" s="554">
        <v>0</v>
      </c>
      <c r="W560" s="554">
        <v>0</v>
      </c>
      <c r="X560" s="554">
        <v>0</v>
      </c>
      <c r="Y560" s="554">
        <v>0</v>
      </c>
      <c r="Z560" s="554">
        <v>0</v>
      </c>
      <c r="AA560" s="554">
        <v>14041.5</v>
      </c>
      <c r="AB560" s="554">
        <v>0</v>
      </c>
      <c r="AC560" s="554">
        <v>0</v>
      </c>
      <c r="AD560" s="554">
        <v>0</v>
      </c>
      <c r="AE560" s="554">
        <v>0</v>
      </c>
      <c r="AF560" s="554">
        <v>0</v>
      </c>
      <c r="AG560" s="554">
        <v>0</v>
      </c>
      <c r="AH560" s="554">
        <v>0</v>
      </c>
      <c r="AI560" s="554">
        <v>58317</v>
      </c>
      <c r="AJ560" s="554">
        <v>0</v>
      </c>
      <c r="AK560" s="554">
        <v>0</v>
      </c>
      <c r="AL560" s="554">
        <v>0</v>
      </c>
      <c r="AM560" s="554">
        <v>0</v>
      </c>
      <c r="AN560" s="554">
        <v>0</v>
      </c>
      <c r="AO560" s="554">
        <v>0</v>
      </c>
      <c r="AP560" s="554">
        <v>0</v>
      </c>
      <c r="AQ560" s="554">
        <v>0</v>
      </c>
      <c r="AR560" s="554">
        <v>0</v>
      </c>
      <c r="AS560" s="554">
        <v>0</v>
      </c>
      <c r="AT560" s="554">
        <v>0</v>
      </c>
      <c r="AU560" s="554">
        <v>0</v>
      </c>
      <c r="AV560" s="554">
        <v>0</v>
      </c>
      <c r="AW560" s="554">
        <v>0</v>
      </c>
      <c r="AX560" s="554">
        <v>0</v>
      </c>
      <c r="AY560" s="554">
        <v>0</v>
      </c>
      <c r="AZ560" s="554">
        <v>0</v>
      </c>
      <c r="BA560" s="554">
        <v>0</v>
      </c>
      <c r="BB560" s="554">
        <v>0</v>
      </c>
      <c r="BC560" s="554">
        <v>0</v>
      </c>
      <c r="BD560" s="554">
        <v>0</v>
      </c>
      <c r="BE560" s="554">
        <v>0</v>
      </c>
      <c r="BF560" s="554">
        <v>0</v>
      </c>
      <c r="BG560" s="554">
        <v>0</v>
      </c>
      <c r="BH560" s="554">
        <v>0</v>
      </c>
      <c r="BI560" s="554">
        <v>0</v>
      </c>
      <c r="BJ560" s="554">
        <v>0</v>
      </c>
      <c r="BK560" s="554">
        <v>0</v>
      </c>
      <c r="BL560" s="554">
        <v>0</v>
      </c>
      <c r="BM560" s="554">
        <v>0</v>
      </c>
      <c r="BN560" s="554">
        <v>0</v>
      </c>
      <c r="BO560" s="554">
        <v>0</v>
      </c>
      <c r="BP560" s="554">
        <v>0</v>
      </c>
      <c r="BQ560" s="554">
        <v>0</v>
      </c>
      <c r="BR560" s="554">
        <v>0</v>
      </c>
      <c r="BS560" s="554">
        <v>0</v>
      </c>
      <c r="BT560" s="554">
        <v>0</v>
      </c>
      <c r="BU560" s="554">
        <v>0</v>
      </c>
      <c r="BV560" s="554">
        <v>0</v>
      </c>
      <c r="BW560" s="554">
        <v>0</v>
      </c>
      <c r="BX560" s="554">
        <v>0</v>
      </c>
      <c r="BY560" s="554">
        <v>0</v>
      </c>
      <c r="BZ560" s="554">
        <v>0</v>
      </c>
      <c r="CA560" s="554">
        <v>0</v>
      </c>
      <c r="CB560" s="554">
        <v>0</v>
      </c>
      <c r="CC560" s="555">
        <f t="shared" si="75"/>
        <v>72358.5</v>
      </c>
    </row>
    <row r="561" spans="1:81" s="547" customFormat="1">
      <c r="A561" s="609"/>
      <c r="B561" s="608"/>
      <c r="C561" s="610"/>
      <c r="D561" s="610"/>
      <c r="E561" s="610"/>
      <c r="F561" s="611" t="s">
        <v>7044</v>
      </c>
      <c r="G561" s="612" t="s">
        <v>7045</v>
      </c>
      <c r="H561" s="554">
        <v>0</v>
      </c>
      <c r="I561" s="554">
        <v>0</v>
      </c>
      <c r="J561" s="554">
        <v>0</v>
      </c>
      <c r="K561" s="554">
        <v>64587.32</v>
      </c>
      <c r="L561" s="554">
        <v>0</v>
      </c>
      <c r="M561" s="554">
        <v>0</v>
      </c>
      <c r="N561" s="554">
        <v>0</v>
      </c>
      <c r="O561" s="554">
        <v>0</v>
      </c>
      <c r="P561" s="554">
        <v>0</v>
      </c>
      <c r="Q561" s="554">
        <v>648262.30000000005</v>
      </c>
      <c r="R561" s="554">
        <v>0</v>
      </c>
      <c r="S561" s="554">
        <v>0</v>
      </c>
      <c r="T561" s="554">
        <v>0</v>
      </c>
      <c r="U561" s="554">
        <v>43809.25</v>
      </c>
      <c r="V561" s="554">
        <v>0</v>
      </c>
      <c r="W561" s="554">
        <v>0</v>
      </c>
      <c r="X561" s="554">
        <v>0</v>
      </c>
      <c r="Y561" s="554">
        <v>0</v>
      </c>
      <c r="Z561" s="554">
        <v>0</v>
      </c>
      <c r="AA561" s="554">
        <v>198272.96</v>
      </c>
      <c r="AB561" s="554">
        <v>0</v>
      </c>
      <c r="AC561" s="554">
        <v>0</v>
      </c>
      <c r="AD561" s="554">
        <v>0</v>
      </c>
      <c r="AE561" s="554">
        <v>0</v>
      </c>
      <c r="AF561" s="554">
        <v>0</v>
      </c>
      <c r="AG561" s="554">
        <v>0</v>
      </c>
      <c r="AH561" s="554">
        <v>0</v>
      </c>
      <c r="AI561" s="554">
        <v>2821639.64</v>
      </c>
      <c r="AJ561" s="554">
        <v>0</v>
      </c>
      <c r="AK561" s="554">
        <v>0</v>
      </c>
      <c r="AL561" s="554">
        <v>0</v>
      </c>
      <c r="AM561" s="554">
        <v>0</v>
      </c>
      <c r="AN561" s="554">
        <v>0</v>
      </c>
      <c r="AO561" s="554">
        <v>0</v>
      </c>
      <c r="AP561" s="554">
        <v>10964.57</v>
      </c>
      <c r="AQ561" s="554">
        <v>22556.46</v>
      </c>
      <c r="AR561" s="554">
        <v>0</v>
      </c>
      <c r="AS561" s="554">
        <v>1763.7</v>
      </c>
      <c r="AT561" s="554">
        <v>0</v>
      </c>
      <c r="AU561" s="554">
        <v>1329956.3600000001</v>
      </c>
      <c r="AV561" s="554">
        <v>0</v>
      </c>
      <c r="AW561" s="554">
        <v>0</v>
      </c>
      <c r="AX561" s="554">
        <v>0</v>
      </c>
      <c r="AY561" s="554">
        <v>0</v>
      </c>
      <c r="AZ561" s="554">
        <v>0</v>
      </c>
      <c r="BA561" s="554">
        <v>0</v>
      </c>
      <c r="BB561" s="554">
        <v>0</v>
      </c>
      <c r="BC561" s="554">
        <v>0</v>
      </c>
      <c r="BD561" s="554">
        <v>0</v>
      </c>
      <c r="BE561" s="554">
        <v>0</v>
      </c>
      <c r="BF561" s="554">
        <v>0</v>
      </c>
      <c r="BG561" s="554">
        <v>0</v>
      </c>
      <c r="BH561" s="554">
        <v>0</v>
      </c>
      <c r="BI561" s="554">
        <v>0</v>
      </c>
      <c r="BJ561" s="554">
        <v>0</v>
      </c>
      <c r="BK561" s="554">
        <v>0</v>
      </c>
      <c r="BL561" s="554">
        <v>0</v>
      </c>
      <c r="BM561" s="554">
        <v>0</v>
      </c>
      <c r="BN561" s="554">
        <v>0</v>
      </c>
      <c r="BO561" s="554">
        <v>0</v>
      </c>
      <c r="BP561" s="554">
        <v>0</v>
      </c>
      <c r="BQ561" s="554">
        <v>0</v>
      </c>
      <c r="BR561" s="554">
        <v>0</v>
      </c>
      <c r="BS561" s="554">
        <v>0</v>
      </c>
      <c r="BT561" s="554">
        <v>0</v>
      </c>
      <c r="BU561" s="554">
        <v>0</v>
      </c>
      <c r="BV561" s="554">
        <v>0</v>
      </c>
      <c r="BW561" s="554">
        <v>0</v>
      </c>
      <c r="BX561" s="554">
        <v>0</v>
      </c>
      <c r="BY561" s="554">
        <v>0</v>
      </c>
      <c r="BZ561" s="554">
        <v>0</v>
      </c>
      <c r="CA561" s="554">
        <v>0</v>
      </c>
      <c r="CB561" s="554">
        <v>0</v>
      </c>
      <c r="CC561" s="555">
        <f t="shared" si="75"/>
        <v>5141812.5600000005</v>
      </c>
    </row>
    <row r="562" spans="1:81" s="547" customFormat="1">
      <c r="A562" s="609"/>
      <c r="B562" s="608"/>
      <c r="C562" s="610"/>
      <c r="D562" s="610"/>
      <c r="E562" s="610"/>
      <c r="F562" s="611" t="s">
        <v>7046</v>
      </c>
      <c r="G562" s="612" t="s">
        <v>7047</v>
      </c>
      <c r="H562" s="554">
        <v>0</v>
      </c>
      <c r="I562" s="554">
        <v>0</v>
      </c>
      <c r="J562" s="554">
        <v>0</v>
      </c>
      <c r="K562" s="554">
        <v>0</v>
      </c>
      <c r="L562" s="554">
        <v>0</v>
      </c>
      <c r="M562" s="554">
        <v>0</v>
      </c>
      <c r="N562" s="554">
        <v>0</v>
      </c>
      <c r="O562" s="554">
        <v>0</v>
      </c>
      <c r="P562" s="554">
        <v>0</v>
      </c>
      <c r="Q562" s="554">
        <v>620</v>
      </c>
      <c r="R562" s="554">
        <v>0</v>
      </c>
      <c r="S562" s="554">
        <v>0</v>
      </c>
      <c r="T562" s="554">
        <v>0</v>
      </c>
      <c r="U562" s="554">
        <v>0</v>
      </c>
      <c r="V562" s="554">
        <v>0</v>
      </c>
      <c r="W562" s="554">
        <v>0</v>
      </c>
      <c r="X562" s="554">
        <v>278.5</v>
      </c>
      <c r="Y562" s="554">
        <v>0</v>
      </c>
      <c r="Z562" s="554">
        <v>0</v>
      </c>
      <c r="AA562" s="554">
        <v>1470</v>
      </c>
      <c r="AB562" s="554">
        <v>0</v>
      </c>
      <c r="AC562" s="554">
        <v>0</v>
      </c>
      <c r="AD562" s="554">
        <v>0</v>
      </c>
      <c r="AE562" s="554">
        <v>0</v>
      </c>
      <c r="AF562" s="554">
        <v>0</v>
      </c>
      <c r="AG562" s="554">
        <v>0</v>
      </c>
      <c r="AH562" s="554">
        <v>0</v>
      </c>
      <c r="AI562" s="554">
        <v>70467.44</v>
      </c>
      <c r="AJ562" s="554">
        <v>0</v>
      </c>
      <c r="AK562" s="554">
        <v>0</v>
      </c>
      <c r="AL562" s="554">
        <v>0</v>
      </c>
      <c r="AM562" s="554">
        <v>0</v>
      </c>
      <c r="AN562" s="554">
        <v>0</v>
      </c>
      <c r="AO562" s="554">
        <v>0</v>
      </c>
      <c r="AP562" s="554">
        <v>0</v>
      </c>
      <c r="AQ562" s="554">
        <v>0</v>
      </c>
      <c r="AR562" s="554">
        <v>0</v>
      </c>
      <c r="AS562" s="554">
        <v>0</v>
      </c>
      <c r="AT562" s="554">
        <v>0</v>
      </c>
      <c r="AU562" s="554">
        <v>0</v>
      </c>
      <c r="AV562" s="554">
        <v>0</v>
      </c>
      <c r="AW562" s="554">
        <v>0</v>
      </c>
      <c r="AX562" s="554">
        <v>0</v>
      </c>
      <c r="AY562" s="554">
        <v>0</v>
      </c>
      <c r="AZ562" s="554">
        <v>0</v>
      </c>
      <c r="BA562" s="554">
        <v>0</v>
      </c>
      <c r="BB562" s="554">
        <v>0</v>
      </c>
      <c r="BC562" s="554">
        <v>0</v>
      </c>
      <c r="BD562" s="554">
        <v>0</v>
      </c>
      <c r="BE562" s="554">
        <v>0</v>
      </c>
      <c r="BF562" s="554">
        <v>0</v>
      </c>
      <c r="BG562" s="554">
        <v>0</v>
      </c>
      <c r="BH562" s="554">
        <v>0</v>
      </c>
      <c r="BI562" s="554">
        <v>0</v>
      </c>
      <c r="BJ562" s="554">
        <v>0</v>
      </c>
      <c r="BK562" s="554">
        <v>0</v>
      </c>
      <c r="BL562" s="554">
        <v>0</v>
      </c>
      <c r="BM562" s="554">
        <v>0</v>
      </c>
      <c r="BN562" s="554">
        <v>0</v>
      </c>
      <c r="BO562" s="554">
        <v>0</v>
      </c>
      <c r="BP562" s="554">
        <v>0</v>
      </c>
      <c r="BQ562" s="554">
        <v>0</v>
      </c>
      <c r="BR562" s="554">
        <v>0</v>
      </c>
      <c r="BS562" s="554">
        <v>0</v>
      </c>
      <c r="BT562" s="554">
        <v>0</v>
      </c>
      <c r="BU562" s="554">
        <v>0</v>
      </c>
      <c r="BV562" s="554">
        <v>0</v>
      </c>
      <c r="BW562" s="554">
        <v>0</v>
      </c>
      <c r="BX562" s="554">
        <v>0</v>
      </c>
      <c r="BY562" s="554">
        <v>47337</v>
      </c>
      <c r="BZ562" s="554">
        <v>0</v>
      </c>
      <c r="CA562" s="554">
        <v>0</v>
      </c>
      <c r="CB562" s="554">
        <v>0</v>
      </c>
      <c r="CC562" s="555">
        <f t="shared" si="75"/>
        <v>120172.94</v>
      </c>
    </row>
    <row r="563" spans="1:81" s="547" customFormat="1">
      <c r="A563" s="609"/>
      <c r="B563" s="608"/>
      <c r="C563" s="610"/>
      <c r="D563" s="610"/>
      <c r="E563" s="610"/>
      <c r="F563" s="611" t="s">
        <v>7048</v>
      </c>
      <c r="G563" s="612" t="s">
        <v>7049</v>
      </c>
      <c r="H563" s="554">
        <v>0</v>
      </c>
      <c r="I563" s="554">
        <v>0</v>
      </c>
      <c r="J563" s="554">
        <v>0</v>
      </c>
      <c r="K563" s="554">
        <v>12319.89</v>
      </c>
      <c r="L563" s="554">
        <v>0</v>
      </c>
      <c r="M563" s="554">
        <v>0</v>
      </c>
      <c r="N563" s="554">
        <v>0</v>
      </c>
      <c r="O563" s="554">
        <v>0</v>
      </c>
      <c r="P563" s="554">
        <v>0</v>
      </c>
      <c r="Q563" s="554">
        <v>0</v>
      </c>
      <c r="R563" s="554">
        <v>0</v>
      </c>
      <c r="S563" s="554">
        <v>0</v>
      </c>
      <c r="T563" s="554">
        <v>0</v>
      </c>
      <c r="U563" s="554">
        <v>0</v>
      </c>
      <c r="V563" s="554">
        <v>0</v>
      </c>
      <c r="W563" s="554">
        <v>0</v>
      </c>
      <c r="X563" s="554">
        <v>0</v>
      </c>
      <c r="Y563" s="554">
        <v>0</v>
      </c>
      <c r="Z563" s="554">
        <v>0</v>
      </c>
      <c r="AA563" s="554">
        <v>5000</v>
      </c>
      <c r="AB563" s="554">
        <v>0</v>
      </c>
      <c r="AC563" s="554">
        <v>0</v>
      </c>
      <c r="AD563" s="554">
        <v>0</v>
      </c>
      <c r="AE563" s="554">
        <v>0</v>
      </c>
      <c r="AF563" s="554">
        <v>0</v>
      </c>
      <c r="AG563" s="554">
        <v>0</v>
      </c>
      <c r="AH563" s="554">
        <v>0</v>
      </c>
      <c r="AI563" s="554">
        <v>0</v>
      </c>
      <c r="AJ563" s="554">
        <v>0</v>
      </c>
      <c r="AK563" s="554">
        <v>0</v>
      </c>
      <c r="AL563" s="554">
        <v>0</v>
      </c>
      <c r="AM563" s="554">
        <v>0</v>
      </c>
      <c r="AN563" s="554">
        <v>0</v>
      </c>
      <c r="AO563" s="554">
        <v>0</v>
      </c>
      <c r="AP563" s="554">
        <v>0</v>
      </c>
      <c r="AQ563" s="554">
        <v>0</v>
      </c>
      <c r="AR563" s="554">
        <v>0</v>
      </c>
      <c r="AS563" s="554">
        <v>0</v>
      </c>
      <c r="AT563" s="554">
        <v>0</v>
      </c>
      <c r="AU563" s="554">
        <v>0</v>
      </c>
      <c r="AV563" s="554">
        <v>0</v>
      </c>
      <c r="AW563" s="554">
        <v>0</v>
      </c>
      <c r="AX563" s="554">
        <v>0</v>
      </c>
      <c r="AY563" s="554">
        <v>0</v>
      </c>
      <c r="AZ563" s="554">
        <v>0</v>
      </c>
      <c r="BA563" s="554">
        <v>0</v>
      </c>
      <c r="BB563" s="554">
        <v>0</v>
      </c>
      <c r="BC563" s="554">
        <v>0</v>
      </c>
      <c r="BD563" s="554">
        <v>0</v>
      </c>
      <c r="BE563" s="554">
        <v>0</v>
      </c>
      <c r="BF563" s="554">
        <v>0</v>
      </c>
      <c r="BG563" s="554">
        <v>0</v>
      </c>
      <c r="BH563" s="554">
        <v>0</v>
      </c>
      <c r="BI563" s="554">
        <v>0</v>
      </c>
      <c r="BJ563" s="554">
        <v>0</v>
      </c>
      <c r="BK563" s="554">
        <v>0</v>
      </c>
      <c r="BL563" s="554">
        <v>0</v>
      </c>
      <c r="BM563" s="554">
        <v>0</v>
      </c>
      <c r="BN563" s="554">
        <v>0</v>
      </c>
      <c r="BO563" s="554">
        <v>0</v>
      </c>
      <c r="BP563" s="554">
        <v>0</v>
      </c>
      <c r="BQ563" s="554">
        <v>0</v>
      </c>
      <c r="BR563" s="554">
        <v>0</v>
      </c>
      <c r="BS563" s="554">
        <v>0</v>
      </c>
      <c r="BT563" s="554">
        <v>0</v>
      </c>
      <c r="BU563" s="554">
        <v>0</v>
      </c>
      <c r="BV563" s="554">
        <v>0</v>
      </c>
      <c r="BW563" s="554">
        <v>0</v>
      </c>
      <c r="BX563" s="554">
        <v>0</v>
      </c>
      <c r="BY563" s="554">
        <v>0</v>
      </c>
      <c r="BZ563" s="554">
        <v>0</v>
      </c>
      <c r="CA563" s="554">
        <v>0</v>
      </c>
      <c r="CB563" s="554">
        <v>0</v>
      </c>
      <c r="CC563" s="555">
        <f t="shared" si="75"/>
        <v>17319.89</v>
      </c>
    </row>
    <row r="564" spans="1:81" s="547" customFormat="1">
      <c r="A564" s="609"/>
      <c r="B564" s="608"/>
      <c r="C564" s="610"/>
      <c r="D564" s="610"/>
      <c r="E564" s="610"/>
      <c r="F564" s="611" t="s">
        <v>7050</v>
      </c>
      <c r="G564" s="612" t="s">
        <v>7051</v>
      </c>
      <c r="H564" s="554">
        <v>0</v>
      </c>
      <c r="I564" s="554">
        <v>0</v>
      </c>
      <c r="J564" s="554">
        <v>0</v>
      </c>
      <c r="K564" s="554">
        <v>0</v>
      </c>
      <c r="L564" s="554">
        <v>0</v>
      </c>
      <c r="M564" s="554">
        <v>0</v>
      </c>
      <c r="N564" s="554">
        <v>-189653.6</v>
      </c>
      <c r="O564" s="554">
        <v>0</v>
      </c>
      <c r="P564" s="554">
        <v>0</v>
      </c>
      <c r="Q564" s="554">
        <v>-239048</v>
      </c>
      <c r="R564" s="554">
        <v>0</v>
      </c>
      <c r="S564" s="554">
        <v>0</v>
      </c>
      <c r="T564" s="554">
        <v>0</v>
      </c>
      <c r="U564" s="554">
        <v>-212.52</v>
      </c>
      <c r="V564" s="554">
        <v>0</v>
      </c>
      <c r="W564" s="554">
        <v>0</v>
      </c>
      <c r="X564" s="554">
        <v>0</v>
      </c>
      <c r="Y564" s="554">
        <v>0</v>
      </c>
      <c r="Z564" s="554">
        <v>0</v>
      </c>
      <c r="AA564" s="554">
        <v>0</v>
      </c>
      <c r="AB564" s="554">
        <v>0</v>
      </c>
      <c r="AC564" s="554">
        <v>0</v>
      </c>
      <c r="AD564" s="554">
        <v>0</v>
      </c>
      <c r="AE564" s="554">
        <v>0</v>
      </c>
      <c r="AF564" s="554">
        <v>0</v>
      </c>
      <c r="AG564" s="554">
        <v>0</v>
      </c>
      <c r="AH564" s="554">
        <v>0</v>
      </c>
      <c r="AI564" s="554">
        <v>-532199.43000000005</v>
      </c>
      <c r="AJ564" s="554">
        <v>0</v>
      </c>
      <c r="AK564" s="554">
        <v>0</v>
      </c>
      <c r="AL564" s="554">
        <v>0</v>
      </c>
      <c r="AM564" s="554">
        <v>0</v>
      </c>
      <c r="AN564" s="554">
        <v>0</v>
      </c>
      <c r="AO564" s="554">
        <v>0</v>
      </c>
      <c r="AP564" s="554">
        <v>0</v>
      </c>
      <c r="AQ564" s="554">
        <v>0</v>
      </c>
      <c r="AR564" s="554">
        <v>0</v>
      </c>
      <c r="AS564" s="554">
        <v>0</v>
      </c>
      <c r="AT564" s="554">
        <v>0</v>
      </c>
      <c r="AU564" s="554">
        <v>-75930.8</v>
      </c>
      <c r="AV564" s="554">
        <v>0</v>
      </c>
      <c r="AW564" s="554">
        <v>0</v>
      </c>
      <c r="AX564" s="554">
        <v>0</v>
      </c>
      <c r="AY564" s="554">
        <v>0</v>
      </c>
      <c r="AZ564" s="554">
        <v>0</v>
      </c>
      <c r="BA564" s="554">
        <v>0</v>
      </c>
      <c r="BB564" s="554">
        <v>0</v>
      </c>
      <c r="BC564" s="554">
        <v>-21170.65</v>
      </c>
      <c r="BD564" s="554">
        <v>0</v>
      </c>
      <c r="BE564" s="554">
        <v>0</v>
      </c>
      <c r="BF564" s="554">
        <v>0</v>
      </c>
      <c r="BG564" s="554">
        <v>0</v>
      </c>
      <c r="BH564" s="554">
        <v>0</v>
      </c>
      <c r="BI564" s="554">
        <v>0</v>
      </c>
      <c r="BJ564" s="554">
        <v>0</v>
      </c>
      <c r="BK564" s="554">
        <v>0</v>
      </c>
      <c r="BL564" s="554">
        <v>0</v>
      </c>
      <c r="BM564" s="554">
        <v>-120259.6</v>
      </c>
      <c r="BN564" s="554">
        <v>0</v>
      </c>
      <c r="BO564" s="554">
        <v>0</v>
      </c>
      <c r="BP564" s="554">
        <v>0</v>
      </c>
      <c r="BQ564" s="554">
        <v>0</v>
      </c>
      <c r="BR564" s="554">
        <v>0</v>
      </c>
      <c r="BS564" s="554">
        <v>0</v>
      </c>
      <c r="BT564" s="554">
        <v>-380296.08</v>
      </c>
      <c r="BU564" s="554">
        <v>0</v>
      </c>
      <c r="BV564" s="554">
        <v>0</v>
      </c>
      <c r="BW564" s="554">
        <v>0</v>
      </c>
      <c r="BX564" s="554">
        <v>0</v>
      </c>
      <c r="BY564" s="554">
        <v>-1941</v>
      </c>
      <c r="BZ564" s="554">
        <v>0</v>
      </c>
      <c r="CA564" s="554">
        <v>0</v>
      </c>
      <c r="CB564" s="554">
        <v>0</v>
      </c>
      <c r="CC564" s="555">
        <f t="shared" si="75"/>
        <v>-1560711.6800000002</v>
      </c>
    </row>
    <row r="565" spans="1:81" s="547" customFormat="1" ht="24" customHeight="1">
      <c r="A565" s="609"/>
      <c r="B565" s="608"/>
      <c r="C565" s="610"/>
      <c r="D565" s="610"/>
      <c r="E565" s="610"/>
      <c r="F565" s="611" t="s">
        <v>7052</v>
      </c>
      <c r="G565" s="612" t="s">
        <v>7053</v>
      </c>
      <c r="H565" s="554">
        <v>0</v>
      </c>
      <c r="I565" s="554">
        <v>0</v>
      </c>
      <c r="J565" s="554">
        <v>0</v>
      </c>
      <c r="K565" s="554">
        <v>0</v>
      </c>
      <c r="L565" s="554">
        <v>0</v>
      </c>
      <c r="M565" s="554">
        <v>0</v>
      </c>
      <c r="N565" s="554">
        <v>0</v>
      </c>
      <c r="O565" s="554">
        <v>0</v>
      </c>
      <c r="P565" s="554">
        <v>0</v>
      </c>
      <c r="Q565" s="554">
        <v>0</v>
      </c>
      <c r="R565" s="554">
        <v>0</v>
      </c>
      <c r="S565" s="554">
        <v>0</v>
      </c>
      <c r="T565" s="554">
        <v>0</v>
      </c>
      <c r="U565" s="554">
        <v>0</v>
      </c>
      <c r="V565" s="554">
        <v>0</v>
      </c>
      <c r="W565" s="554">
        <v>0</v>
      </c>
      <c r="X565" s="554">
        <v>0</v>
      </c>
      <c r="Y565" s="554">
        <v>0</v>
      </c>
      <c r="Z565" s="554">
        <v>0</v>
      </c>
      <c r="AA565" s="554">
        <v>0</v>
      </c>
      <c r="AB565" s="554">
        <v>0</v>
      </c>
      <c r="AC565" s="554">
        <v>0</v>
      </c>
      <c r="AD565" s="554">
        <v>0</v>
      </c>
      <c r="AE565" s="554">
        <v>0</v>
      </c>
      <c r="AF565" s="554">
        <v>0</v>
      </c>
      <c r="AG565" s="554">
        <v>0</v>
      </c>
      <c r="AH565" s="554">
        <v>0</v>
      </c>
      <c r="AI565" s="554">
        <v>-128345</v>
      </c>
      <c r="AJ565" s="554">
        <v>0</v>
      </c>
      <c r="AK565" s="554">
        <v>0</v>
      </c>
      <c r="AL565" s="554">
        <v>0</v>
      </c>
      <c r="AM565" s="554">
        <v>0</v>
      </c>
      <c r="AN565" s="554">
        <v>0</v>
      </c>
      <c r="AO565" s="554">
        <v>0</v>
      </c>
      <c r="AP565" s="554">
        <v>0</v>
      </c>
      <c r="AQ565" s="554">
        <v>0</v>
      </c>
      <c r="AR565" s="554">
        <v>0</v>
      </c>
      <c r="AS565" s="554">
        <v>0</v>
      </c>
      <c r="AT565" s="554">
        <v>0</v>
      </c>
      <c r="AU565" s="554">
        <v>0</v>
      </c>
      <c r="AV565" s="554">
        <v>0</v>
      </c>
      <c r="AW565" s="554">
        <v>0</v>
      </c>
      <c r="AX565" s="554">
        <v>0</v>
      </c>
      <c r="AY565" s="554">
        <v>0</v>
      </c>
      <c r="AZ565" s="554">
        <v>0</v>
      </c>
      <c r="BA565" s="554">
        <v>0</v>
      </c>
      <c r="BB565" s="554">
        <v>0</v>
      </c>
      <c r="BC565" s="554">
        <v>0</v>
      </c>
      <c r="BD565" s="554">
        <v>0</v>
      </c>
      <c r="BE565" s="554">
        <v>0</v>
      </c>
      <c r="BF565" s="554">
        <v>0</v>
      </c>
      <c r="BG565" s="554">
        <v>0</v>
      </c>
      <c r="BH565" s="554">
        <v>0</v>
      </c>
      <c r="BI565" s="554">
        <v>0</v>
      </c>
      <c r="BJ565" s="554">
        <v>0</v>
      </c>
      <c r="BK565" s="554">
        <v>0</v>
      </c>
      <c r="BL565" s="554">
        <v>0</v>
      </c>
      <c r="BM565" s="554">
        <v>-8107.09</v>
      </c>
      <c r="BN565" s="554">
        <v>0</v>
      </c>
      <c r="BO565" s="554">
        <v>0</v>
      </c>
      <c r="BP565" s="554">
        <v>0</v>
      </c>
      <c r="BQ565" s="554">
        <v>0</v>
      </c>
      <c r="BR565" s="554">
        <v>0</v>
      </c>
      <c r="BS565" s="554">
        <v>0</v>
      </c>
      <c r="BT565" s="554">
        <v>-22025.93</v>
      </c>
      <c r="BU565" s="554">
        <v>0</v>
      </c>
      <c r="BV565" s="554">
        <v>0</v>
      </c>
      <c r="BW565" s="554">
        <v>0</v>
      </c>
      <c r="BX565" s="554">
        <v>0</v>
      </c>
      <c r="BY565" s="554">
        <v>0</v>
      </c>
      <c r="BZ565" s="554">
        <v>0</v>
      </c>
      <c r="CA565" s="554">
        <v>0</v>
      </c>
      <c r="CB565" s="554">
        <v>0</v>
      </c>
      <c r="CC565" s="555">
        <f t="shared" si="75"/>
        <v>-158478.01999999999</v>
      </c>
    </row>
    <row r="566" spans="1:81" s="547" customFormat="1">
      <c r="A566" s="609"/>
      <c r="B566" s="608"/>
      <c r="C566" s="610"/>
      <c r="D566" s="610"/>
      <c r="E566" s="610"/>
      <c r="F566" s="613" t="s">
        <v>7054</v>
      </c>
      <c r="G566" s="614" t="s">
        <v>7055</v>
      </c>
      <c r="H566" s="593">
        <v>0</v>
      </c>
      <c r="I566" s="593">
        <v>0</v>
      </c>
      <c r="J566" s="593">
        <v>0</v>
      </c>
      <c r="K566" s="593">
        <v>0</v>
      </c>
      <c r="L566" s="593">
        <v>0</v>
      </c>
      <c r="M566" s="593">
        <v>0</v>
      </c>
      <c r="N566" s="593">
        <v>0</v>
      </c>
      <c r="O566" s="593">
        <v>0</v>
      </c>
      <c r="P566" s="593">
        <v>0</v>
      </c>
      <c r="Q566" s="593">
        <v>0</v>
      </c>
      <c r="R566" s="593">
        <v>0</v>
      </c>
      <c r="S566" s="593">
        <v>0</v>
      </c>
      <c r="T566" s="593">
        <v>0</v>
      </c>
      <c r="U566" s="593">
        <v>0</v>
      </c>
      <c r="V566" s="593">
        <v>0</v>
      </c>
      <c r="W566" s="593">
        <v>0</v>
      </c>
      <c r="X566" s="593">
        <v>0</v>
      </c>
      <c r="Y566" s="593">
        <v>0</v>
      </c>
      <c r="Z566" s="593">
        <v>0</v>
      </c>
      <c r="AA566" s="593">
        <v>0</v>
      </c>
      <c r="AB566" s="593">
        <v>0</v>
      </c>
      <c r="AC566" s="593">
        <v>0</v>
      </c>
      <c r="AD566" s="593">
        <v>0</v>
      </c>
      <c r="AE566" s="593">
        <v>0</v>
      </c>
      <c r="AF566" s="593">
        <v>0</v>
      </c>
      <c r="AG566" s="593">
        <v>0</v>
      </c>
      <c r="AH566" s="593">
        <v>0</v>
      </c>
      <c r="AI566" s="593">
        <v>0</v>
      </c>
      <c r="AJ566" s="593">
        <v>0</v>
      </c>
      <c r="AK566" s="593">
        <v>0</v>
      </c>
      <c r="AL566" s="593">
        <v>0</v>
      </c>
      <c r="AM566" s="593">
        <v>0</v>
      </c>
      <c r="AN566" s="593">
        <v>0</v>
      </c>
      <c r="AO566" s="593">
        <v>0</v>
      </c>
      <c r="AP566" s="593">
        <v>0</v>
      </c>
      <c r="AQ566" s="593">
        <v>0</v>
      </c>
      <c r="AR566" s="593">
        <v>0</v>
      </c>
      <c r="AS566" s="593">
        <v>0</v>
      </c>
      <c r="AT566" s="593">
        <v>0</v>
      </c>
      <c r="AU566" s="593">
        <v>0</v>
      </c>
      <c r="AV566" s="593">
        <v>0</v>
      </c>
      <c r="AW566" s="593">
        <v>0</v>
      </c>
      <c r="AX566" s="593">
        <v>0</v>
      </c>
      <c r="AY566" s="593">
        <v>0</v>
      </c>
      <c r="AZ566" s="593">
        <v>0</v>
      </c>
      <c r="BA566" s="593">
        <v>0</v>
      </c>
      <c r="BB566" s="593">
        <v>0</v>
      </c>
      <c r="BC566" s="593">
        <v>0</v>
      </c>
      <c r="BD566" s="593">
        <v>0</v>
      </c>
      <c r="BE566" s="593">
        <v>0</v>
      </c>
      <c r="BF566" s="593">
        <v>0</v>
      </c>
      <c r="BG566" s="593">
        <v>0</v>
      </c>
      <c r="BH566" s="593">
        <v>0</v>
      </c>
      <c r="BI566" s="593">
        <v>0</v>
      </c>
      <c r="BJ566" s="593">
        <v>0</v>
      </c>
      <c r="BK566" s="593">
        <v>0</v>
      </c>
      <c r="BL566" s="593">
        <v>0</v>
      </c>
      <c r="BM566" s="593">
        <v>0</v>
      </c>
      <c r="BN566" s="593">
        <v>0</v>
      </c>
      <c r="BO566" s="593">
        <v>0</v>
      </c>
      <c r="BP566" s="593">
        <v>0</v>
      </c>
      <c r="BQ566" s="593">
        <v>0</v>
      </c>
      <c r="BR566" s="593">
        <v>0</v>
      </c>
      <c r="BS566" s="593">
        <v>0</v>
      </c>
      <c r="BT566" s="593">
        <v>0</v>
      </c>
      <c r="BU566" s="593">
        <v>0</v>
      </c>
      <c r="BV566" s="593">
        <v>0</v>
      </c>
      <c r="BW566" s="593">
        <v>0</v>
      </c>
      <c r="BX566" s="593">
        <v>0</v>
      </c>
      <c r="BY566" s="593">
        <v>0</v>
      </c>
      <c r="BZ566" s="593">
        <v>0</v>
      </c>
      <c r="CA566" s="593">
        <v>0</v>
      </c>
      <c r="CB566" s="593">
        <v>0</v>
      </c>
      <c r="CC566" s="555">
        <f t="shared" si="75"/>
        <v>0</v>
      </c>
    </row>
    <row r="567" spans="1:81" s="547" customFormat="1">
      <c r="A567" s="609"/>
      <c r="B567" s="608"/>
      <c r="C567" s="610"/>
      <c r="D567" s="610"/>
      <c r="E567" s="610"/>
      <c r="F567" s="611" t="s">
        <v>7056</v>
      </c>
      <c r="G567" s="612" t="s">
        <v>7057</v>
      </c>
      <c r="H567" s="554">
        <v>0</v>
      </c>
      <c r="I567" s="554">
        <v>-2264346.38</v>
      </c>
      <c r="J567" s="554">
        <v>0</v>
      </c>
      <c r="K567" s="554">
        <v>-224716.79999999999</v>
      </c>
      <c r="L567" s="554">
        <v>-243303.55</v>
      </c>
      <c r="M567" s="554">
        <v>-134179.15</v>
      </c>
      <c r="N567" s="554">
        <v>-2956177.06</v>
      </c>
      <c r="O567" s="554">
        <v>-2533255.04</v>
      </c>
      <c r="P567" s="554">
        <v>-156468.64000000001</v>
      </c>
      <c r="Q567" s="554">
        <v>0</v>
      </c>
      <c r="R567" s="554">
        <v>-92879.52</v>
      </c>
      <c r="S567" s="554">
        <v>-47868.959999999999</v>
      </c>
      <c r="T567" s="554">
        <v>0</v>
      </c>
      <c r="U567" s="554">
        <v>0</v>
      </c>
      <c r="V567" s="554">
        <v>-191175.29</v>
      </c>
      <c r="W567" s="554">
        <v>-22824.74</v>
      </c>
      <c r="X567" s="554">
        <v>-1091621.25</v>
      </c>
      <c r="Y567" s="554">
        <v>-140917.96</v>
      </c>
      <c r="Z567" s="554">
        <v>-76161</v>
      </c>
      <c r="AA567" s="554">
        <v>-3431124.43</v>
      </c>
      <c r="AB567" s="554">
        <v>-37299.120000000003</v>
      </c>
      <c r="AC567" s="554">
        <v>-8613779.1699999999</v>
      </c>
      <c r="AD567" s="554">
        <v>-308311.92</v>
      </c>
      <c r="AE567" s="554">
        <v>-3146323.29</v>
      </c>
      <c r="AF567" s="554">
        <v>-104407.97</v>
      </c>
      <c r="AG567" s="554">
        <v>-136364.06</v>
      </c>
      <c r="AH567" s="554">
        <v>-2546893.59</v>
      </c>
      <c r="AI567" s="554">
        <v>0</v>
      </c>
      <c r="AJ567" s="554">
        <v>-114607.84</v>
      </c>
      <c r="AK567" s="554">
        <v>-43989.919999999998</v>
      </c>
      <c r="AL567" s="554">
        <v>-30885.84</v>
      </c>
      <c r="AM567" s="554">
        <v>-39346.400000000001</v>
      </c>
      <c r="AN567" s="554">
        <v>-27761.52</v>
      </c>
      <c r="AO567" s="554">
        <v>-64625.919999999998</v>
      </c>
      <c r="AP567" s="554">
        <v>-3768.96</v>
      </c>
      <c r="AQ567" s="554">
        <v>-102655.36</v>
      </c>
      <c r="AR567" s="554">
        <v>-41182.959999999999</v>
      </c>
      <c r="AS567" s="554">
        <v>-504908.15</v>
      </c>
      <c r="AT567" s="554">
        <v>-22022.400000000001</v>
      </c>
      <c r="AU567" s="554">
        <v>-203563.26</v>
      </c>
      <c r="AV567" s="554">
        <v>-18380.16</v>
      </c>
      <c r="AW567" s="554">
        <v>-147772.24</v>
      </c>
      <c r="AX567" s="554">
        <v>-233734.72</v>
      </c>
      <c r="AY567" s="554">
        <v>-45829.88</v>
      </c>
      <c r="AZ567" s="554">
        <v>0</v>
      </c>
      <c r="BA567" s="554">
        <v>-126722.64</v>
      </c>
      <c r="BB567" s="554">
        <v>-980654.48</v>
      </c>
      <c r="BC567" s="554">
        <v>-3148567.9</v>
      </c>
      <c r="BD567" s="554">
        <v>-1185838.03</v>
      </c>
      <c r="BE567" s="554">
        <v>-7103715.8200000003</v>
      </c>
      <c r="BF567" s="554">
        <v>-169003.1</v>
      </c>
      <c r="BG567" s="554">
        <v>-1127912.6299999999</v>
      </c>
      <c r="BH567" s="554">
        <v>-1812330.9301</v>
      </c>
      <c r="BI567" s="554">
        <v>-1701644.3</v>
      </c>
      <c r="BJ567" s="554">
        <v>-170026.4</v>
      </c>
      <c r="BK567" s="554">
        <v>-746761.66</v>
      </c>
      <c r="BL567" s="554">
        <v>-383871.67</v>
      </c>
      <c r="BM567" s="554">
        <v>-104225.51</v>
      </c>
      <c r="BN567" s="554">
        <v>-200625.04</v>
      </c>
      <c r="BO567" s="554">
        <v>-3831055.03</v>
      </c>
      <c r="BP567" s="554">
        <v>-1630744.85</v>
      </c>
      <c r="BQ567" s="554">
        <v>-348140.7</v>
      </c>
      <c r="BR567" s="554">
        <v>-433437.5</v>
      </c>
      <c r="BS567" s="554">
        <v>-947785.08</v>
      </c>
      <c r="BT567" s="554">
        <v>-1146431.58</v>
      </c>
      <c r="BU567" s="554">
        <v>-26445.52</v>
      </c>
      <c r="BV567" s="554">
        <v>-93510.94</v>
      </c>
      <c r="BW567" s="554">
        <v>-270718.56</v>
      </c>
      <c r="BX567" s="554">
        <v>-82683.7</v>
      </c>
      <c r="BY567" s="554">
        <v>-1487744.76</v>
      </c>
      <c r="BZ567" s="554">
        <v>-37901.14</v>
      </c>
      <c r="CA567" s="554">
        <v>-182207.08</v>
      </c>
      <c r="CB567" s="554">
        <v>-81244.92</v>
      </c>
      <c r="CC567" s="555">
        <f t="shared" si="75"/>
        <v>-59707385.890100002</v>
      </c>
    </row>
    <row r="568" spans="1:81" s="547" customFormat="1">
      <c r="A568" s="609"/>
      <c r="B568" s="608"/>
      <c r="C568" s="610"/>
      <c r="D568" s="610"/>
      <c r="E568" s="610"/>
      <c r="F568" s="611" t="s">
        <v>7058</v>
      </c>
      <c r="G568" s="612" t="s">
        <v>7059</v>
      </c>
      <c r="H568" s="554">
        <v>0</v>
      </c>
      <c r="I568" s="554">
        <v>0</v>
      </c>
      <c r="J568" s="554">
        <v>0</v>
      </c>
      <c r="K568" s="554">
        <v>-319633.2</v>
      </c>
      <c r="L568" s="554">
        <v>-94638.95</v>
      </c>
      <c r="M568" s="554">
        <v>-42153.279999999999</v>
      </c>
      <c r="N568" s="554">
        <v>-626506.84</v>
      </c>
      <c r="O568" s="554">
        <v>-5262762.5</v>
      </c>
      <c r="P568" s="554">
        <v>-46641.52</v>
      </c>
      <c r="Q568" s="554">
        <v>0</v>
      </c>
      <c r="R568" s="554">
        <v>-58832.88</v>
      </c>
      <c r="S568" s="554">
        <v>-60429.04</v>
      </c>
      <c r="T568" s="554">
        <v>0</v>
      </c>
      <c r="U568" s="554">
        <v>0</v>
      </c>
      <c r="V568" s="554">
        <v>-68346.3</v>
      </c>
      <c r="W568" s="554">
        <v>0</v>
      </c>
      <c r="X568" s="554">
        <v>-752509.25</v>
      </c>
      <c r="Y568" s="554">
        <v>-42414.04</v>
      </c>
      <c r="Z568" s="554">
        <v>0</v>
      </c>
      <c r="AA568" s="554">
        <v>-3278680.37</v>
      </c>
      <c r="AB568" s="554">
        <v>-21976.99</v>
      </c>
      <c r="AC568" s="554">
        <v>-23408457.93</v>
      </c>
      <c r="AD568" s="554">
        <v>-131466.92000000001</v>
      </c>
      <c r="AE568" s="554">
        <v>-1849706.08</v>
      </c>
      <c r="AF568" s="554">
        <v>-57423.42</v>
      </c>
      <c r="AG568" s="554">
        <v>-75955.839999999997</v>
      </c>
      <c r="AH568" s="554">
        <v>-43224.05</v>
      </c>
      <c r="AI568" s="554">
        <v>-7483.48</v>
      </c>
      <c r="AJ568" s="554">
        <v>-21958.799999999999</v>
      </c>
      <c r="AK568" s="554">
        <v>-14174.72</v>
      </c>
      <c r="AL568" s="554">
        <v>0</v>
      </c>
      <c r="AM568" s="554">
        <v>-3149.52</v>
      </c>
      <c r="AN568" s="554">
        <v>-94456.48</v>
      </c>
      <c r="AO568" s="554">
        <v>-11680.48</v>
      </c>
      <c r="AP568" s="554">
        <v>-2503.2800000000002</v>
      </c>
      <c r="AQ568" s="554">
        <v>-66613.039999999994</v>
      </c>
      <c r="AR568" s="554">
        <v>-27719.919999999998</v>
      </c>
      <c r="AS568" s="554">
        <v>-325432</v>
      </c>
      <c r="AT568" s="554">
        <v>-3232.8</v>
      </c>
      <c r="AU568" s="554">
        <v>-3416615.23</v>
      </c>
      <c r="AV568" s="554">
        <v>-29040.799999999999</v>
      </c>
      <c r="AW568" s="554">
        <v>0</v>
      </c>
      <c r="AX568" s="554">
        <v>-159323.6</v>
      </c>
      <c r="AY568" s="554">
        <v>-29642.720000000001</v>
      </c>
      <c r="AZ568" s="554">
        <v>0</v>
      </c>
      <c r="BA568" s="554">
        <v>-108246</v>
      </c>
      <c r="BB568" s="554">
        <v>-3798763.21</v>
      </c>
      <c r="BC568" s="554">
        <v>-1548394.55</v>
      </c>
      <c r="BD568" s="554">
        <v>-1099016.3799999999</v>
      </c>
      <c r="BE568" s="554">
        <v>-4045590.03</v>
      </c>
      <c r="BF568" s="554">
        <v>-229830.65</v>
      </c>
      <c r="BG568" s="554">
        <v>-778649.93</v>
      </c>
      <c r="BH568" s="554">
        <v>-2940307.65</v>
      </c>
      <c r="BI568" s="554">
        <v>-4844670.01</v>
      </c>
      <c r="BJ568" s="554">
        <v>-140532.29999999999</v>
      </c>
      <c r="BK568" s="554">
        <v>-242566.15</v>
      </c>
      <c r="BL568" s="554">
        <v>-28203.599999999999</v>
      </c>
      <c r="BM568" s="554">
        <v>-224267.33</v>
      </c>
      <c r="BN568" s="554">
        <v>-473194.64</v>
      </c>
      <c r="BO568" s="554">
        <v>-846012.05</v>
      </c>
      <c r="BP568" s="554">
        <v>-644519.35</v>
      </c>
      <c r="BQ568" s="554">
        <v>-8108.1</v>
      </c>
      <c r="BR568" s="554">
        <v>-1704152.75</v>
      </c>
      <c r="BS568" s="554">
        <v>-94228.6</v>
      </c>
      <c r="BT568" s="554">
        <v>-2405543.9500000002</v>
      </c>
      <c r="BU568" s="554">
        <v>-38353.279999999999</v>
      </c>
      <c r="BV568" s="554">
        <v>-89489.02</v>
      </c>
      <c r="BW568" s="554">
        <v>-116835.91</v>
      </c>
      <c r="BX568" s="554">
        <v>-32577.84</v>
      </c>
      <c r="BY568" s="554">
        <v>-2386698.04</v>
      </c>
      <c r="BZ568" s="554">
        <v>-23850.78</v>
      </c>
      <c r="CA568" s="554">
        <v>-87365.6</v>
      </c>
      <c r="CB568" s="554">
        <v>-32283.63</v>
      </c>
      <c r="CC568" s="555">
        <f t="shared" si="75"/>
        <v>-69467037.599999979</v>
      </c>
    </row>
    <row r="569" spans="1:81" s="547" customFormat="1">
      <c r="A569" s="609"/>
      <c r="B569" s="608"/>
      <c r="C569" s="610"/>
      <c r="D569" s="610"/>
      <c r="E569" s="610"/>
      <c r="F569" s="613" t="s">
        <v>7060</v>
      </c>
      <c r="G569" s="614" t="s">
        <v>7061</v>
      </c>
      <c r="H569" s="554">
        <v>0</v>
      </c>
      <c r="I569" s="554">
        <v>0</v>
      </c>
      <c r="J569" s="554">
        <v>0</v>
      </c>
      <c r="K569" s="554">
        <v>0</v>
      </c>
      <c r="L569" s="554">
        <v>0</v>
      </c>
      <c r="M569" s="554">
        <v>0</v>
      </c>
      <c r="N569" s="554">
        <v>-4096890.75</v>
      </c>
      <c r="O569" s="554">
        <v>0</v>
      </c>
      <c r="P569" s="554">
        <v>0</v>
      </c>
      <c r="Q569" s="554">
        <v>-183991.44</v>
      </c>
      <c r="R569" s="554">
        <v>-77430.03</v>
      </c>
      <c r="S569" s="554">
        <v>-6568.32</v>
      </c>
      <c r="T569" s="554">
        <v>-83454.509999999995</v>
      </c>
      <c r="U569" s="554">
        <v>-10500.42</v>
      </c>
      <c r="V569" s="554">
        <v>0</v>
      </c>
      <c r="W569" s="554">
        <v>0</v>
      </c>
      <c r="X569" s="554">
        <v>0</v>
      </c>
      <c r="Y569" s="554">
        <v>-9667.11</v>
      </c>
      <c r="Z569" s="554">
        <v>0</v>
      </c>
      <c r="AA569" s="554">
        <v>-250927.38</v>
      </c>
      <c r="AB569" s="554">
        <v>-3800.41</v>
      </c>
      <c r="AC569" s="554">
        <v>0</v>
      </c>
      <c r="AD569" s="554">
        <v>-114398.31</v>
      </c>
      <c r="AE569" s="554">
        <v>0</v>
      </c>
      <c r="AF569" s="554">
        <v>-609.33000000000004</v>
      </c>
      <c r="AG569" s="554">
        <v>0</v>
      </c>
      <c r="AH569" s="554">
        <v>0</v>
      </c>
      <c r="AI569" s="554">
        <v>-721617.18</v>
      </c>
      <c r="AJ569" s="554">
        <v>-14208.81</v>
      </c>
      <c r="AK569" s="554">
        <v>-9845.25</v>
      </c>
      <c r="AL569" s="554">
        <v>-1156.1400000000001</v>
      </c>
      <c r="AM569" s="554">
        <v>-6198.33</v>
      </c>
      <c r="AN569" s="554">
        <v>-4955.28</v>
      </c>
      <c r="AO569" s="554">
        <v>-45015.66</v>
      </c>
      <c r="AP569" s="554">
        <v>-2589</v>
      </c>
      <c r="AQ569" s="554">
        <v>-1586.34</v>
      </c>
      <c r="AR569" s="554">
        <v>-2387.04</v>
      </c>
      <c r="AS569" s="554">
        <v>0</v>
      </c>
      <c r="AT569" s="554">
        <v>-18694.560000000001</v>
      </c>
      <c r="AU569" s="554">
        <v>-222444.97</v>
      </c>
      <c r="AV569" s="554">
        <v>0</v>
      </c>
      <c r="AW569" s="554">
        <v>-6255.6</v>
      </c>
      <c r="AX569" s="554">
        <v>-18049.5</v>
      </c>
      <c r="AY569" s="554">
        <v>-5234.9399999999996</v>
      </c>
      <c r="AZ569" s="554">
        <v>-1933.98</v>
      </c>
      <c r="BA569" s="554">
        <v>-1658.79</v>
      </c>
      <c r="BB569" s="554">
        <v>0</v>
      </c>
      <c r="BC569" s="554">
        <v>0</v>
      </c>
      <c r="BD569" s="554">
        <v>-5112.71</v>
      </c>
      <c r="BE569" s="554">
        <v>0</v>
      </c>
      <c r="BF569" s="554">
        <v>0</v>
      </c>
      <c r="BG569" s="554">
        <v>0</v>
      </c>
      <c r="BH569" s="554">
        <v>0</v>
      </c>
      <c r="BI569" s="554">
        <v>0</v>
      </c>
      <c r="BJ569" s="554">
        <v>0</v>
      </c>
      <c r="BK569" s="554">
        <v>0</v>
      </c>
      <c r="BL569" s="554">
        <v>0</v>
      </c>
      <c r="BM569" s="554">
        <v>-1628782.16</v>
      </c>
      <c r="BN569" s="554">
        <v>0</v>
      </c>
      <c r="BO569" s="554">
        <v>0</v>
      </c>
      <c r="BP569" s="554">
        <v>0</v>
      </c>
      <c r="BQ569" s="554">
        <v>0</v>
      </c>
      <c r="BR569" s="554">
        <v>0</v>
      </c>
      <c r="BS569" s="554">
        <v>0</v>
      </c>
      <c r="BT569" s="554">
        <v>-473143.62</v>
      </c>
      <c r="BU569" s="554">
        <v>-19189.97</v>
      </c>
      <c r="BV569" s="554">
        <v>-4372.8900000000003</v>
      </c>
      <c r="BW569" s="554">
        <v>-30800.95</v>
      </c>
      <c r="BX569" s="554">
        <v>-4234.17</v>
      </c>
      <c r="BY569" s="554">
        <v>-321351.76</v>
      </c>
      <c r="BZ569" s="554">
        <v>-23441.67</v>
      </c>
      <c r="CA569" s="554">
        <v>-2210.67</v>
      </c>
      <c r="CB569" s="554">
        <v>-6595.69</v>
      </c>
      <c r="CC569" s="555">
        <f t="shared" si="75"/>
        <v>-8441305.6399999987</v>
      </c>
    </row>
    <row r="570" spans="1:81" s="547" customFormat="1">
      <c r="A570" s="609"/>
      <c r="B570" s="608"/>
      <c r="C570" s="610"/>
      <c r="D570" s="610"/>
      <c r="E570" s="610"/>
      <c r="F570" s="613" t="s">
        <v>7062</v>
      </c>
      <c r="G570" s="614" t="s">
        <v>7063</v>
      </c>
      <c r="H570" s="593">
        <v>0</v>
      </c>
      <c r="I570" s="593">
        <v>0</v>
      </c>
      <c r="J570" s="593">
        <v>0</v>
      </c>
      <c r="K570" s="593">
        <v>0</v>
      </c>
      <c r="L570" s="593">
        <v>0</v>
      </c>
      <c r="M570" s="593">
        <v>0</v>
      </c>
      <c r="N570" s="593">
        <v>0</v>
      </c>
      <c r="O570" s="593">
        <v>0</v>
      </c>
      <c r="P570" s="593">
        <v>0</v>
      </c>
      <c r="Q570" s="593">
        <v>0</v>
      </c>
      <c r="R570" s="593">
        <v>0</v>
      </c>
      <c r="S570" s="593">
        <v>0</v>
      </c>
      <c r="T570" s="593">
        <v>0</v>
      </c>
      <c r="U570" s="593">
        <v>0</v>
      </c>
      <c r="V570" s="593">
        <v>0</v>
      </c>
      <c r="W570" s="593">
        <v>0</v>
      </c>
      <c r="X570" s="593">
        <v>0</v>
      </c>
      <c r="Y570" s="593">
        <v>0</v>
      </c>
      <c r="Z570" s="593">
        <v>0</v>
      </c>
      <c r="AA570" s="593">
        <v>0</v>
      </c>
      <c r="AB570" s="593">
        <v>0</v>
      </c>
      <c r="AC570" s="593">
        <v>0</v>
      </c>
      <c r="AD570" s="593">
        <v>0</v>
      </c>
      <c r="AE570" s="593">
        <v>0</v>
      </c>
      <c r="AF570" s="593">
        <v>0</v>
      </c>
      <c r="AG570" s="593">
        <v>0</v>
      </c>
      <c r="AH570" s="593">
        <v>0</v>
      </c>
      <c r="AI570" s="593">
        <v>0</v>
      </c>
      <c r="AJ570" s="593">
        <v>0</v>
      </c>
      <c r="AK570" s="593">
        <v>0</v>
      </c>
      <c r="AL570" s="593">
        <v>0</v>
      </c>
      <c r="AM570" s="593">
        <v>0</v>
      </c>
      <c r="AN570" s="593">
        <v>0</v>
      </c>
      <c r="AO570" s="593">
        <v>0</v>
      </c>
      <c r="AP570" s="593">
        <v>0</v>
      </c>
      <c r="AQ570" s="593">
        <v>0</v>
      </c>
      <c r="AR570" s="593">
        <v>0</v>
      </c>
      <c r="AS570" s="593">
        <v>0</v>
      </c>
      <c r="AT570" s="593">
        <v>0</v>
      </c>
      <c r="AU570" s="593">
        <v>0</v>
      </c>
      <c r="AV570" s="593">
        <v>0</v>
      </c>
      <c r="AW570" s="593">
        <v>0</v>
      </c>
      <c r="AX570" s="593">
        <v>0</v>
      </c>
      <c r="AY570" s="593">
        <v>0</v>
      </c>
      <c r="AZ570" s="593">
        <v>0</v>
      </c>
      <c r="BA570" s="593">
        <v>0</v>
      </c>
      <c r="BB570" s="593">
        <v>0</v>
      </c>
      <c r="BC570" s="593">
        <v>0</v>
      </c>
      <c r="BD570" s="593">
        <v>0</v>
      </c>
      <c r="BE570" s="593">
        <v>0</v>
      </c>
      <c r="BF570" s="593">
        <v>0</v>
      </c>
      <c r="BG570" s="593">
        <v>0</v>
      </c>
      <c r="BH570" s="593">
        <v>0</v>
      </c>
      <c r="BI570" s="593">
        <v>0</v>
      </c>
      <c r="BJ570" s="593">
        <v>0</v>
      </c>
      <c r="BK570" s="593">
        <v>0</v>
      </c>
      <c r="BL570" s="593">
        <v>0</v>
      </c>
      <c r="BM570" s="593">
        <v>0</v>
      </c>
      <c r="BN570" s="593">
        <v>0</v>
      </c>
      <c r="BO570" s="593">
        <v>0</v>
      </c>
      <c r="BP570" s="593">
        <v>0</v>
      </c>
      <c r="BQ570" s="593">
        <v>0</v>
      </c>
      <c r="BR570" s="593">
        <v>0</v>
      </c>
      <c r="BS570" s="593">
        <v>0</v>
      </c>
      <c r="BT570" s="593">
        <v>0</v>
      </c>
      <c r="BU570" s="593">
        <v>0</v>
      </c>
      <c r="BV570" s="593">
        <v>0</v>
      </c>
      <c r="BW570" s="593">
        <v>0</v>
      </c>
      <c r="BX570" s="593">
        <v>0</v>
      </c>
      <c r="BY570" s="593">
        <v>0</v>
      </c>
      <c r="BZ570" s="593">
        <v>0</v>
      </c>
      <c r="CA570" s="593">
        <v>0</v>
      </c>
      <c r="CB570" s="593">
        <v>0</v>
      </c>
      <c r="CC570" s="555">
        <f t="shared" si="75"/>
        <v>0</v>
      </c>
    </row>
    <row r="571" spans="1:81" s="547" customFormat="1">
      <c r="A571" s="609"/>
      <c r="B571" s="608"/>
      <c r="C571" s="610"/>
      <c r="D571" s="610"/>
      <c r="E571" s="610"/>
      <c r="F571" s="611" t="s">
        <v>7064</v>
      </c>
      <c r="G571" s="612" t="s">
        <v>7065</v>
      </c>
      <c r="H571" s="554">
        <v>0</v>
      </c>
      <c r="I571" s="554">
        <v>0</v>
      </c>
      <c r="J571" s="554">
        <v>0</v>
      </c>
      <c r="K571" s="554">
        <v>0</v>
      </c>
      <c r="L571" s="554">
        <v>0</v>
      </c>
      <c r="M571" s="554">
        <v>0</v>
      </c>
      <c r="N571" s="554">
        <v>0</v>
      </c>
      <c r="O571" s="554">
        <v>0</v>
      </c>
      <c r="P571" s="554">
        <v>0</v>
      </c>
      <c r="Q571" s="554">
        <v>0</v>
      </c>
      <c r="R571" s="554">
        <v>0</v>
      </c>
      <c r="S571" s="554">
        <v>0</v>
      </c>
      <c r="T571" s="554">
        <v>0</v>
      </c>
      <c r="U571" s="554">
        <v>0</v>
      </c>
      <c r="V571" s="554">
        <v>0</v>
      </c>
      <c r="W571" s="554">
        <v>0</v>
      </c>
      <c r="X571" s="554">
        <v>0</v>
      </c>
      <c r="Y571" s="554">
        <v>0</v>
      </c>
      <c r="Z571" s="554">
        <v>0</v>
      </c>
      <c r="AA571" s="554">
        <v>0</v>
      </c>
      <c r="AB571" s="554">
        <v>0</v>
      </c>
      <c r="AC571" s="554">
        <v>135460</v>
      </c>
      <c r="AD571" s="554">
        <v>0</v>
      </c>
      <c r="AE571" s="554">
        <v>0</v>
      </c>
      <c r="AF571" s="554">
        <v>0</v>
      </c>
      <c r="AG571" s="554">
        <v>0</v>
      </c>
      <c r="AH571" s="554">
        <v>0</v>
      </c>
      <c r="AI571" s="554">
        <v>0</v>
      </c>
      <c r="AJ571" s="554">
        <v>0</v>
      </c>
      <c r="AK571" s="554">
        <v>0</v>
      </c>
      <c r="AL571" s="554">
        <v>0</v>
      </c>
      <c r="AM571" s="554">
        <v>0</v>
      </c>
      <c r="AN571" s="554">
        <v>0</v>
      </c>
      <c r="AO571" s="554">
        <v>0</v>
      </c>
      <c r="AP571" s="554">
        <v>0</v>
      </c>
      <c r="AQ571" s="554">
        <v>0</v>
      </c>
      <c r="AR571" s="554">
        <v>0</v>
      </c>
      <c r="AS571" s="554">
        <v>0</v>
      </c>
      <c r="AT571" s="554">
        <v>0</v>
      </c>
      <c r="AU571" s="554">
        <v>0</v>
      </c>
      <c r="AV571" s="554">
        <v>0</v>
      </c>
      <c r="AW571" s="554">
        <v>0</v>
      </c>
      <c r="AX571" s="554">
        <v>0</v>
      </c>
      <c r="AY571" s="554">
        <v>0</v>
      </c>
      <c r="AZ571" s="554">
        <v>0</v>
      </c>
      <c r="BA571" s="554">
        <v>0</v>
      </c>
      <c r="BB571" s="554">
        <v>0</v>
      </c>
      <c r="BC571" s="554">
        <v>0</v>
      </c>
      <c r="BD571" s="554">
        <v>0</v>
      </c>
      <c r="BE571" s="554">
        <v>0</v>
      </c>
      <c r="BF571" s="554">
        <v>0</v>
      </c>
      <c r="BG571" s="554">
        <v>0</v>
      </c>
      <c r="BH571" s="554">
        <v>0</v>
      </c>
      <c r="BI571" s="554">
        <v>0</v>
      </c>
      <c r="BJ571" s="554">
        <v>0</v>
      </c>
      <c r="BK571" s="554">
        <v>0</v>
      </c>
      <c r="BL571" s="554">
        <v>0</v>
      </c>
      <c r="BM571" s="554">
        <v>0</v>
      </c>
      <c r="BN571" s="554">
        <v>0</v>
      </c>
      <c r="BO571" s="554">
        <v>0</v>
      </c>
      <c r="BP571" s="554">
        <v>0</v>
      </c>
      <c r="BQ571" s="554">
        <v>0</v>
      </c>
      <c r="BR571" s="554">
        <v>0</v>
      </c>
      <c r="BS571" s="554">
        <v>0</v>
      </c>
      <c r="BT571" s="554">
        <v>0</v>
      </c>
      <c r="BU571" s="554">
        <v>0</v>
      </c>
      <c r="BV571" s="554">
        <v>0</v>
      </c>
      <c r="BW571" s="554">
        <v>0</v>
      </c>
      <c r="BX571" s="554">
        <v>0</v>
      </c>
      <c r="BY571" s="554">
        <v>0</v>
      </c>
      <c r="BZ571" s="554">
        <v>0</v>
      </c>
      <c r="CA571" s="554">
        <v>0</v>
      </c>
      <c r="CB571" s="554">
        <v>0</v>
      </c>
      <c r="CC571" s="555">
        <f t="shared" si="75"/>
        <v>135460</v>
      </c>
    </row>
    <row r="572" spans="1:81" s="547" customFormat="1">
      <c r="A572" s="609"/>
      <c r="B572" s="608"/>
      <c r="C572" s="610"/>
      <c r="D572" s="610"/>
      <c r="E572" s="610"/>
      <c r="F572" s="611" t="s">
        <v>7066</v>
      </c>
      <c r="G572" s="612" t="s">
        <v>7067</v>
      </c>
      <c r="H572" s="554">
        <v>0</v>
      </c>
      <c r="I572" s="554">
        <v>0</v>
      </c>
      <c r="J572" s="554">
        <v>0</v>
      </c>
      <c r="K572" s="554">
        <v>0</v>
      </c>
      <c r="L572" s="554">
        <v>0</v>
      </c>
      <c r="M572" s="554">
        <v>0</v>
      </c>
      <c r="N572" s="554">
        <v>0</v>
      </c>
      <c r="O572" s="554">
        <v>0</v>
      </c>
      <c r="P572" s="554">
        <v>0</v>
      </c>
      <c r="Q572" s="554">
        <v>0</v>
      </c>
      <c r="R572" s="554">
        <v>0</v>
      </c>
      <c r="S572" s="554">
        <v>0</v>
      </c>
      <c r="T572" s="554">
        <v>0</v>
      </c>
      <c r="U572" s="554">
        <v>0</v>
      </c>
      <c r="V572" s="554">
        <v>0</v>
      </c>
      <c r="W572" s="554">
        <v>0</v>
      </c>
      <c r="X572" s="554">
        <v>0</v>
      </c>
      <c r="Y572" s="554">
        <v>0</v>
      </c>
      <c r="Z572" s="554">
        <v>0</v>
      </c>
      <c r="AA572" s="554">
        <v>0</v>
      </c>
      <c r="AB572" s="554">
        <v>3000</v>
      </c>
      <c r="AC572" s="554">
        <v>0</v>
      </c>
      <c r="AD572" s="554">
        <v>0</v>
      </c>
      <c r="AE572" s="554">
        <v>0</v>
      </c>
      <c r="AF572" s="554">
        <v>0</v>
      </c>
      <c r="AG572" s="554">
        <v>0</v>
      </c>
      <c r="AH572" s="554">
        <v>0</v>
      </c>
      <c r="AI572" s="554">
        <v>0</v>
      </c>
      <c r="AJ572" s="554">
        <v>0</v>
      </c>
      <c r="AK572" s="554">
        <v>0</v>
      </c>
      <c r="AL572" s="554">
        <v>0</v>
      </c>
      <c r="AM572" s="554">
        <v>0</v>
      </c>
      <c r="AN572" s="554">
        <v>0</v>
      </c>
      <c r="AO572" s="554">
        <v>0</v>
      </c>
      <c r="AP572" s="554">
        <v>0</v>
      </c>
      <c r="AQ572" s="554">
        <v>0</v>
      </c>
      <c r="AR572" s="554">
        <v>0</v>
      </c>
      <c r="AS572" s="554">
        <v>0</v>
      </c>
      <c r="AT572" s="554">
        <v>0</v>
      </c>
      <c r="AU572" s="554">
        <v>0</v>
      </c>
      <c r="AV572" s="554">
        <v>0</v>
      </c>
      <c r="AW572" s="554">
        <v>0</v>
      </c>
      <c r="AX572" s="554">
        <v>0</v>
      </c>
      <c r="AY572" s="554">
        <v>0</v>
      </c>
      <c r="AZ572" s="554">
        <v>0</v>
      </c>
      <c r="BA572" s="554">
        <v>0</v>
      </c>
      <c r="BB572" s="554">
        <v>0</v>
      </c>
      <c r="BC572" s="554">
        <v>0</v>
      </c>
      <c r="BD572" s="554">
        <v>0</v>
      </c>
      <c r="BE572" s="554">
        <v>0</v>
      </c>
      <c r="BF572" s="554">
        <v>0</v>
      </c>
      <c r="BG572" s="554">
        <v>0</v>
      </c>
      <c r="BH572" s="554">
        <v>0</v>
      </c>
      <c r="BI572" s="554">
        <v>0</v>
      </c>
      <c r="BJ572" s="554">
        <v>0</v>
      </c>
      <c r="BK572" s="554">
        <v>0</v>
      </c>
      <c r="BL572" s="554">
        <v>0</v>
      </c>
      <c r="BM572" s="554">
        <v>907843.25</v>
      </c>
      <c r="BN572" s="554">
        <v>7234</v>
      </c>
      <c r="BO572" s="554">
        <v>0</v>
      </c>
      <c r="BP572" s="554">
        <v>0</v>
      </c>
      <c r="BQ572" s="554">
        <v>0</v>
      </c>
      <c r="BR572" s="554">
        <v>0</v>
      </c>
      <c r="BS572" s="554">
        <v>0</v>
      </c>
      <c r="BT572" s="554">
        <v>115000</v>
      </c>
      <c r="BU572" s="554">
        <v>0</v>
      </c>
      <c r="BV572" s="554">
        <v>0</v>
      </c>
      <c r="BW572" s="554">
        <v>0</v>
      </c>
      <c r="BX572" s="554">
        <v>0</v>
      </c>
      <c r="BY572" s="554">
        <v>11400</v>
      </c>
      <c r="BZ572" s="554">
        <v>0</v>
      </c>
      <c r="CA572" s="554">
        <v>0</v>
      </c>
      <c r="CB572" s="554">
        <v>0</v>
      </c>
      <c r="CC572" s="555">
        <f t="shared" si="75"/>
        <v>1044477.25</v>
      </c>
    </row>
    <row r="573" spans="1:81" s="547" customFormat="1">
      <c r="A573" s="609"/>
      <c r="B573" s="608"/>
      <c r="C573" s="610"/>
      <c r="D573" s="610"/>
      <c r="E573" s="610"/>
      <c r="F573" s="611" t="s">
        <v>7068</v>
      </c>
      <c r="G573" s="612" t="s">
        <v>7069</v>
      </c>
      <c r="H573" s="593">
        <v>0</v>
      </c>
      <c r="I573" s="593">
        <v>0</v>
      </c>
      <c r="J573" s="593">
        <v>0</v>
      </c>
      <c r="K573" s="593">
        <v>0</v>
      </c>
      <c r="L573" s="593">
        <v>0</v>
      </c>
      <c r="M573" s="593">
        <v>0</v>
      </c>
      <c r="N573" s="593">
        <v>0</v>
      </c>
      <c r="O573" s="593">
        <v>0</v>
      </c>
      <c r="P573" s="593">
        <v>0</v>
      </c>
      <c r="Q573" s="593">
        <v>0</v>
      </c>
      <c r="R573" s="593">
        <v>0</v>
      </c>
      <c r="S573" s="593">
        <v>0</v>
      </c>
      <c r="T573" s="593">
        <v>0</v>
      </c>
      <c r="U573" s="593">
        <v>0</v>
      </c>
      <c r="V573" s="593">
        <v>0</v>
      </c>
      <c r="W573" s="593">
        <v>0</v>
      </c>
      <c r="X573" s="593">
        <v>0</v>
      </c>
      <c r="Y573" s="593">
        <v>0</v>
      </c>
      <c r="Z573" s="593">
        <v>0</v>
      </c>
      <c r="AA573" s="593">
        <v>0</v>
      </c>
      <c r="AB573" s="593">
        <v>0</v>
      </c>
      <c r="AC573" s="593">
        <v>0</v>
      </c>
      <c r="AD573" s="593">
        <v>0</v>
      </c>
      <c r="AE573" s="593">
        <v>0</v>
      </c>
      <c r="AF573" s="593">
        <v>0</v>
      </c>
      <c r="AG573" s="593">
        <v>0</v>
      </c>
      <c r="AH573" s="593">
        <v>0</v>
      </c>
      <c r="AI573" s="593">
        <v>0</v>
      </c>
      <c r="AJ573" s="593">
        <v>0</v>
      </c>
      <c r="AK573" s="593">
        <v>0</v>
      </c>
      <c r="AL573" s="593">
        <v>0</v>
      </c>
      <c r="AM573" s="593">
        <v>0</v>
      </c>
      <c r="AN573" s="593">
        <v>0</v>
      </c>
      <c r="AO573" s="593">
        <v>0</v>
      </c>
      <c r="AP573" s="593">
        <v>0</v>
      </c>
      <c r="AQ573" s="593">
        <v>0</v>
      </c>
      <c r="AR573" s="593">
        <v>0</v>
      </c>
      <c r="AS573" s="593">
        <v>0</v>
      </c>
      <c r="AT573" s="593">
        <v>0</v>
      </c>
      <c r="AU573" s="593">
        <v>0</v>
      </c>
      <c r="AV573" s="593">
        <v>0</v>
      </c>
      <c r="AW573" s="593">
        <v>0</v>
      </c>
      <c r="AX573" s="593">
        <v>0</v>
      </c>
      <c r="AY573" s="593">
        <v>0</v>
      </c>
      <c r="AZ573" s="593">
        <v>0</v>
      </c>
      <c r="BA573" s="593">
        <v>0</v>
      </c>
      <c r="BB573" s="593">
        <v>0</v>
      </c>
      <c r="BC573" s="593">
        <v>0</v>
      </c>
      <c r="BD573" s="593">
        <v>0</v>
      </c>
      <c r="BE573" s="593">
        <v>0</v>
      </c>
      <c r="BF573" s="593">
        <v>0</v>
      </c>
      <c r="BG573" s="593">
        <v>0</v>
      </c>
      <c r="BH573" s="593">
        <v>0</v>
      </c>
      <c r="BI573" s="593">
        <v>0</v>
      </c>
      <c r="BJ573" s="593">
        <v>0</v>
      </c>
      <c r="BK573" s="593">
        <v>0</v>
      </c>
      <c r="BL573" s="593">
        <v>0</v>
      </c>
      <c r="BM573" s="593">
        <v>0</v>
      </c>
      <c r="BN573" s="593">
        <v>0</v>
      </c>
      <c r="BO573" s="593">
        <v>0</v>
      </c>
      <c r="BP573" s="593">
        <v>0</v>
      </c>
      <c r="BQ573" s="593">
        <v>0</v>
      </c>
      <c r="BR573" s="593">
        <v>0</v>
      </c>
      <c r="BS573" s="593">
        <v>0</v>
      </c>
      <c r="BT573" s="593">
        <v>0</v>
      </c>
      <c r="BU573" s="593">
        <v>0</v>
      </c>
      <c r="BV573" s="593">
        <v>0</v>
      </c>
      <c r="BW573" s="593">
        <v>0</v>
      </c>
      <c r="BX573" s="593">
        <v>0</v>
      </c>
      <c r="BY573" s="593">
        <v>0</v>
      </c>
      <c r="BZ573" s="593">
        <v>0</v>
      </c>
      <c r="CA573" s="593">
        <v>0</v>
      </c>
      <c r="CB573" s="593">
        <v>0</v>
      </c>
      <c r="CC573" s="555">
        <f t="shared" si="75"/>
        <v>0</v>
      </c>
    </row>
    <row r="574" spans="1:81" s="547" customFormat="1">
      <c r="A574" s="609"/>
      <c r="B574" s="608"/>
      <c r="C574" s="610"/>
      <c r="D574" s="610"/>
      <c r="E574" s="610"/>
      <c r="F574" s="611" t="s">
        <v>7070</v>
      </c>
      <c r="G574" s="612" t="s">
        <v>7071</v>
      </c>
      <c r="H574" s="593">
        <v>0</v>
      </c>
      <c r="I574" s="593">
        <v>0</v>
      </c>
      <c r="J574" s="593">
        <v>0</v>
      </c>
      <c r="K574" s="593">
        <v>0</v>
      </c>
      <c r="L574" s="593">
        <v>0</v>
      </c>
      <c r="M574" s="593">
        <v>0</v>
      </c>
      <c r="N574" s="593">
        <v>0</v>
      </c>
      <c r="O574" s="593">
        <v>0</v>
      </c>
      <c r="P574" s="593">
        <v>0</v>
      </c>
      <c r="Q574" s="593">
        <v>0</v>
      </c>
      <c r="R574" s="593">
        <v>0</v>
      </c>
      <c r="S574" s="593">
        <v>0</v>
      </c>
      <c r="T574" s="593">
        <v>0</v>
      </c>
      <c r="U574" s="593">
        <v>0</v>
      </c>
      <c r="V574" s="593">
        <v>0</v>
      </c>
      <c r="W574" s="593">
        <v>0</v>
      </c>
      <c r="X574" s="593">
        <v>0</v>
      </c>
      <c r="Y574" s="593">
        <v>0</v>
      </c>
      <c r="Z574" s="593">
        <v>0</v>
      </c>
      <c r="AA574" s="593">
        <v>0</v>
      </c>
      <c r="AB574" s="593">
        <v>0</v>
      </c>
      <c r="AC574" s="593">
        <v>0</v>
      </c>
      <c r="AD574" s="593">
        <v>0</v>
      </c>
      <c r="AE574" s="593">
        <v>0</v>
      </c>
      <c r="AF574" s="593">
        <v>0</v>
      </c>
      <c r="AG574" s="593">
        <v>0</v>
      </c>
      <c r="AH574" s="593">
        <v>0</v>
      </c>
      <c r="AI574" s="593">
        <v>0</v>
      </c>
      <c r="AJ574" s="593">
        <v>0</v>
      </c>
      <c r="AK574" s="593">
        <v>0</v>
      </c>
      <c r="AL574" s="593">
        <v>0</v>
      </c>
      <c r="AM574" s="593">
        <v>0</v>
      </c>
      <c r="AN574" s="593">
        <v>0</v>
      </c>
      <c r="AO574" s="593">
        <v>0</v>
      </c>
      <c r="AP574" s="593">
        <v>0</v>
      </c>
      <c r="AQ574" s="593">
        <v>0</v>
      </c>
      <c r="AR574" s="593">
        <v>0</v>
      </c>
      <c r="AS574" s="593">
        <v>0</v>
      </c>
      <c r="AT574" s="593">
        <v>0</v>
      </c>
      <c r="AU574" s="593">
        <v>0</v>
      </c>
      <c r="AV574" s="593">
        <v>0</v>
      </c>
      <c r="AW574" s="593">
        <v>0</v>
      </c>
      <c r="AX574" s="593">
        <v>0</v>
      </c>
      <c r="AY574" s="593">
        <v>0</v>
      </c>
      <c r="AZ574" s="593">
        <v>0</v>
      </c>
      <c r="BA574" s="593">
        <v>0</v>
      </c>
      <c r="BB574" s="593">
        <v>0</v>
      </c>
      <c r="BC574" s="593">
        <v>0</v>
      </c>
      <c r="BD574" s="593">
        <v>0</v>
      </c>
      <c r="BE574" s="593">
        <v>0</v>
      </c>
      <c r="BF574" s="593">
        <v>0</v>
      </c>
      <c r="BG574" s="593">
        <v>0</v>
      </c>
      <c r="BH574" s="593">
        <v>0</v>
      </c>
      <c r="BI574" s="593">
        <v>0</v>
      </c>
      <c r="BJ574" s="593">
        <v>0</v>
      </c>
      <c r="BK574" s="593">
        <v>0</v>
      </c>
      <c r="BL574" s="593">
        <v>0</v>
      </c>
      <c r="BM574" s="593">
        <v>0</v>
      </c>
      <c r="BN574" s="593">
        <v>0</v>
      </c>
      <c r="BO574" s="593">
        <v>0</v>
      </c>
      <c r="BP574" s="593">
        <v>0</v>
      </c>
      <c r="BQ574" s="593">
        <v>0</v>
      </c>
      <c r="BR574" s="593">
        <v>0</v>
      </c>
      <c r="BS574" s="593">
        <v>0</v>
      </c>
      <c r="BT574" s="593">
        <v>0</v>
      </c>
      <c r="BU574" s="593">
        <v>0</v>
      </c>
      <c r="BV574" s="593">
        <v>0</v>
      </c>
      <c r="BW574" s="593">
        <v>0</v>
      </c>
      <c r="BX574" s="593">
        <v>0</v>
      </c>
      <c r="BY574" s="593">
        <v>0</v>
      </c>
      <c r="BZ574" s="593">
        <v>0</v>
      </c>
      <c r="CA574" s="593">
        <v>0</v>
      </c>
      <c r="CB574" s="593">
        <v>0</v>
      </c>
      <c r="CC574" s="555">
        <f t="shared" si="75"/>
        <v>0</v>
      </c>
    </row>
    <row r="575" spans="1:81" s="547" customFormat="1">
      <c r="A575" s="609"/>
      <c r="B575" s="608"/>
      <c r="C575" s="610"/>
      <c r="D575" s="610"/>
      <c r="E575" s="610"/>
      <c r="F575" s="611" t="s">
        <v>7072</v>
      </c>
      <c r="G575" s="612" t="s">
        <v>7073</v>
      </c>
      <c r="H575" s="554">
        <v>0</v>
      </c>
      <c r="I575" s="554">
        <v>0</v>
      </c>
      <c r="J575" s="554">
        <v>0</v>
      </c>
      <c r="K575" s="554">
        <v>0</v>
      </c>
      <c r="L575" s="554">
        <v>0</v>
      </c>
      <c r="M575" s="554">
        <v>0</v>
      </c>
      <c r="N575" s="554">
        <v>0</v>
      </c>
      <c r="O575" s="554">
        <v>0</v>
      </c>
      <c r="P575" s="554">
        <v>0</v>
      </c>
      <c r="Q575" s="554">
        <v>0</v>
      </c>
      <c r="R575" s="554">
        <v>0</v>
      </c>
      <c r="S575" s="554">
        <v>0</v>
      </c>
      <c r="T575" s="554">
        <v>0</v>
      </c>
      <c r="U575" s="554">
        <v>0</v>
      </c>
      <c r="V575" s="554">
        <v>0</v>
      </c>
      <c r="W575" s="554">
        <v>0</v>
      </c>
      <c r="X575" s="554">
        <v>0</v>
      </c>
      <c r="Y575" s="554">
        <v>0</v>
      </c>
      <c r="Z575" s="554">
        <v>0</v>
      </c>
      <c r="AA575" s="554">
        <v>10898118</v>
      </c>
      <c r="AB575" s="554">
        <v>0</v>
      </c>
      <c r="AC575" s="554">
        <v>0</v>
      </c>
      <c r="AD575" s="554">
        <v>0</v>
      </c>
      <c r="AE575" s="554">
        <v>0</v>
      </c>
      <c r="AF575" s="554">
        <v>0</v>
      </c>
      <c r="AG575" s="554">
        <v>0</v>
      </c>
      <c r="AH575" s="554">
        <v>0</v>
      </c>
      <c r="AI575" s="554">
        <v>0</v>
      </c>
      <c r="AJ575" s="554">
        <v>0</v>
      </c>
      <c r="AK575" s="554">
        <v>0</v>
      </c>
      <c r="AL575" s="554">
        <v>0</v>
      </c>
      <c r="AM575" s="554">
        <v>0</v>
      </c>
      <c r="AN575" s="554">
        <v>0</v>
      </c>
      <c r="AO575" s="554">
        <v>0</v>
      </c>
      <c r="AP575" s="554">
        <v>0</v>
      </c>
      <c r="AQ575" s="554">
        <v>0</v>
      </c>
      <c r="AR575" s="554">
        <v>0</v>
      </c>
      <c r="AS575" s="554">
        <v>0</v>
      </c>
      <c r="AT575" s="554">
        <v>0</v>
      </c>
      <c r="AU575" s="554">
        <v>0</v>
      </c>
      <c r="AV575" s="554">
        <v>0</v>
      </c>
      <c r="AW575" s="554">
        <v>0</v>
      </c>
      <c r="AX575" s="554">
        <v>0</v>
      </c>
      <c r="AY575" s="554">
        <v>0</v>
      </c>
      <c r="AZ575" s="554">
        <v>0</v>
      </c>
      <c r="BA575" s="554">
        <v>0</v>
      </c>
      <c r="BB575" s="554">
        <v>5302</v>
      </c>
      <c r="BC575" s="554">
        <v>0</v>
      </c>
      <c r="BD575" s="554">
        <v>0</v>
      </c>
      <c r="BE575" s="554">
        <v>0</v>
      </c>
      <c r="BF575" s="554">
        <v>0</v>
      </c>
      <c r="BG575" s="554">
        <v>0</v>
      </c>
      <c r="BH575" s="554">
        <v>0</v>
      </c>
      <c r="BI575" s="554">
        <v>0</v>
      </c>
      <c r="BJ575" s="554">
        <v>0</v>
      </c>
      <c r="BK575" s="554">
        <v>0</v>
      </c>
      <c r="BL575" s="554">
        <v>0</v>
      </c>
      <c r="BM575" s="554">
        <v>0</v>
      </c>
      <c r="BN575" s="554">
        <v>0</v>
      </c>
      <c r="BO575" s="554">
        <v>0</v>
      </c>
      <c r="BP575" s="554">
        <v>0</v>
      </c>
      <c r="BQ575" s="554">
        <v>0</v>
      </c>
      <c r="BR575" s="554">
        <v>0</v>
      </c>
      <c r="BS575" s="554">
        <v>0</v>
      </c>
      <c r="BT575" s="554">
        <v>0</v>
      </c>
      <c r="BU575" s="554">
        <v>0</v>
      </c>
      <c r="BV575" s="554">
        <v>0</v>
      </c>
      <c r="BW575" s="554">
        <v>0</v>
      </c>
      <c r="BX575" s="554">
        <v>0</v>
      </c>
      <c r="BY575" s="554">
        <v>0</v>
      </c>
      <c r="BZ575" s="554">
        <v>0</v>
      </c>
      <c r="CA575" s="554">
        <v>0</v>
      </c>
      <c r="CB575" s="554">
        <v>0</v>
      </c>
      <c r="CC575" s="555">
        <f t="shared" ref="CC575:CC638" si="76">SUM(H575:CB575)</f>
        <v>10903420</v>
      </c>
    </row>
    <row r="576" spans="1:81" s="547" customFormat="1">
      <c r="A576" s="609"/>
      <c r="B576" s="608"/>
      <c r="C576" s="610"/>
      <c r="D576" s="610"/>
      <c r="E576" s="610"/>
      <c r="F576" s="611" t="s">
        <v>6440</v>
      </c>
      <c r="G576" s="612" t="s">
        <v>6441</v>
      </c>
      <c r="H576" s="593">
        <v>0</v>
      </c>
      <c r="I576" s="593">
        <v>0</v>
      </c>
      <c r="J576" s="593">
        <v>0</v>
      </c>
      <c r="K576" s="593">
        <v>0</v>
      </c>
      <c r="L576" s="593">
        <v>0</v>
      </c>
      <c r="M576" s="593">
        <v>0</v>
      </c>
      <c r="N576" s="593">
        <v>0</v>
      </c>
      <c r="O576" s="593">
        <v>0</v>
      </c>
      <c r="P576" s="593">
        <v>0</v>
      </c>
      <c r="Q576" s="593">
        <v>0</v>
      </c>
      <c r="R576" s="593">
        <v>0</v>
      </c>
      <c r="S576" s="593">
        <v>0</v>
      </c>
      <c r="T576" s="593">
        <v>0</v>
      </c>
      <c r="U576" s="593">
        <v>0</v>
      </c>
      <c r="V576" s="593">
        <v>0</v>
      </c>
      <c r="W576" s="593">
        <v>0</v>
      </c>
      <c r="X576" s="593">
        <v>0</v>
      </c>
      <c r="Y576" s="593">
        <v>0</v>
      </c>
      <c r="Z576" s="593">
        <v>0</v>
      </c>
      <c r="AA576" s="593">
        <v>0</v>
      </c>
      <c r="AB576" s="593">
        <v>0</v>
      </c>
      <c r="AC576" s="593">
        <v>0</v>
      </c>
      <c r="AD576" s="593">
        <v>0</v>
      </c>
      <c r="AE576" s="593">
        <v>0</v>
      </c>
      <c r="AF576" s="593">
        <v>0</v>
      </c>
      <c r="AG576" s="593">
        <v>0</v>
      </c>
      <c r="AH576" s="593">
        <v>0</v>
      </c>
      <c r="AI576" s="593">
        <v>0</v>
      </c>
      <c r="AJ576" s="593">
        <v>0</v>
      </c>
      <c r="AK576" s="593">
        <v>0</v>
      </c>
      <c r="AL576" s="593">
        <v>0</v>
      </c>
      <c r="AM576" s="593">
        <v>0</v>
      </c>
      <c r="AN576" s="593">
        <v>0</v>
      </c>
      <c r="AO576" s="593">
        <v>0</v>
      </c>
      <c r="AP576" s="593">
        <v>0</v>
      </c>
      <c r="AQ576" s="593">
        <v>0</v>
      </c>
      <c r="AR576" s="593">
        <v>0</v>
      </c>
      <c r="AS576" s="593">
        <v>0</v>
      </c>
      <c r="AT576" s="593">
        <v>0</v>
      </c>
      <c r="AU576" s="593">
        <v>0</v>
      </c>
      <c r="AV576" s="593">
        <v>0</v>
      </c>
      <c r="AW576" s="593">
        <v>0</v>
      </c>
      <c r="AX576" s="593">
        <v>0</v>
      </c>
      <c r="AY576" s="593">
        <v>0</v>
      </c>
      <c r="AZ576" s="593">
        <v>0</v>
      </c>
      <c r="BA576" s="593">
        <v>0</v>
      </c>
      <c r="BB576" s="593">
        <v>0</v>
      </c>
      <c r="BC576" s="593">
        <v>0</v>
      </c>
      <c r="BD576" s="593">
        <v>0</v>
      </c>
      <c r="BE576" s="593">
        <v>0</v>
      </c>
      <c r="BF576" s="593">
        <v>0</v>
      </c>
      <c r="BG576" s="593">
        <v>0</v>
      </c>
      <c r="BH576" s="593">
        <v>0</v>
      </c>
      <c r="BI576" s="593">
        <v>0</v>
      </c>
      <c r="BJ576" s="593">
        <v>0</v>
      </c>
      <c r="BK576" s="593">
        <v>0</v>
      </c>
      <c r="BL576" s="593">
        <v>0</v>
      </c>
      <c r="BM576" s="593">
        <v>0</v>
      </c>
      <c r="BN576" s="593">
        <v>0</v>
      </c>
      <c r="BO576" s="593">
        <v>0</v>
      </c>
      <c r="BP576" s="593">
        <v>0</v>
      </c>
      <c r="BQ576" s="593">
        <v>0</v>
      </c>
      <c r="BR576" s="593">
        <v>0</v>
      </c>
      <c r="BS576" s="593">
        <v>0</v>
      </c>
      <c r="BT576" s="593">
        <v>0</v>
      </c>
      <c r="BU576" s="593">
        <v>0</v>
      </c>
      <c r="BV576" s="593">
        <v>0</v>
      </c>
      <c r="BW576" s="593">
        <v>0</v>
      </c>
      <c r="BX576" s="593">
        <v>0</v>
      </c>
      <c r="BY576" s="593">
        <v>0</v>
      </c>
      <c r="BZ576" s="593">
        <v>0</v>
      </c>
      <c r="CA576" s="593">
        <v>0</v>
      </c>
      <c r="CB576" s="593">
        <v>0</v>
      </c>
      <c r="CC576" s="555">
        <f t="shared" si="76"/>
        <v>0</v>
      </c>
    </row>
    <row r="577" spans="1:81" s="547" customFormat="1">
      <c r="A577" s="609"/>
      <c r="B577" s="608"/>
      <c r="C577" s="610"/>
      <c r="D577" s="610"/>
      <c r="E577" s="610"/>
      <c r="F577" s="611" t="s">
        <v>7074</v>
      </c>
      <c r="G577" s="612" t="s">
        <v>7075</v>
      </c>
      <c r="H577" s="554">
        <v>0</v>
      </c>
      <c r="I577" s="554">
        <v>0</v>
      </c>
      <c r="J577" s="554">
        <v>0</v>
      </c>
      <c r="K577" s="554">
        <v>0</v>
      </c>
      <c r="L577" s="554">
        <v>0</v>
      </c>
      <c r="M577" s="554">
        <v>0</v>
      </c>
      <c r="N577" s="554">
        <v>0</v>
      </c>
      <c r="O577" s="554">
        <v>0</v>
      </c>
      <c r="P577" s="554">
        <v>0</v>
      </c>
      <c r="Q577" s="554">
        <v>0</v>
      </c>
      <c r="R577" s="554">
        <v>0</v>
      </c>
      <c r="S577" s="554">
        <v>0</v>
      </c>
      <c r="T577" s="554">
        <v>30342.6</v>
      </c>
      <c r="U577" s="554">
        <v>0</v>
      </c>
      <c r="V577" s="554">
        <v>0</v>
      </c>
      <c r="W577" s="554">
        <v>0</v>
      </c>
      <c r="X577" s="554">
        <v>0</v>
      </c>
      <c r="Y577" s="554">
        <v>0</v>
      </c>
      <c r="Z577" s="554">
        <v>0</v>
      </c>
      <c r="AA577" s="554">
        <v>0</v>
      </c>
      <c r="AB577" s="554">
        <v>0</v>
      </c>
      <c r="AC577" s="554">
        <v>0</v>
      </c>
      <c r="AD577" s="554">
        <v>0</v>
      </c>
      <c r="AE577" s="554">
        <v>0</v>
      </c>
      <c r="AF577" s="554">
        <v>0</v>
      </c>
      <c r="AG577" s="554">
        <v>0</v>
      </c>
      <c r="AH577" s="554">
        <v>0</v>
      </c>
      <c r="AI577" s="554">
        <v>0</v>
      </c>
      <c r="AJ577" s="554">
        <v>0</v>
      </c>
      <c r="AK577" s="554">
        <v>0</v>
      </c>
      <c r="AL577" s="554">
        <v>0</v>
      </c>
      <c r="AM577" s="554">
        <v>0</v>
      </c>
      <c r="AN577" s="554">
        <v>0</v>
      </c>
      <c r="AO577" s="554">
        <v>0</v>
      </c>
      <c r="AP577" s="554">
        <v>0</v>
      </c>
      <c r="AQ577" s="554">
        <v>0</v>
      </c>
      <c r="AR577" s="554">
        <v>0</v>
      </c>
      <c r="AS577" s="554">
        <v>0</v>
      </c>
      <c r="AT577" s="554">
        <v>25321.77</v>
      </c>
      <c r="AU577" s="554">
        <v>0</v>
      </c>
      <c r="AV577" s="554">
        <v>0</v>
      </c>
      <c r="AW577" s="554">
        <v>0</v>
      </c>
      <c r="AX577" s="554">
        <v>0</v>
      </c>
      <c r="AY577" s="554">
        <v>0</v>
      </c>
      <c r="AZ577" s="554">
        <v>0</v>
      </c>
      <c r="BA577" s="554">
        <v>0</v>
      </c>
      <c r="BB577" s="554">
        <v>0</v>
      </c>
      <c r="BC577" s="554">
        <v>0</v>
      </c>
      <c r="BD577" s="554">
        <v>0</v>
      </c>
      <c r="BE577" s="554">
        <v>0</v>
      </c>
      <c r="BF577" s="554">
        <v>0</v>
      </c>
      <c r="BG577" s="554">
        <v>0</v>
      </c>
      <c r="BH577" s="554">
        <v>0</v>
      </c>
      <c r="BI577" s="554">
        <v>0</v>
      </c>
      <c r="BJ577" s="554">
        <v>0</v>
      </c>
      <c r="BK577" s="554">
        <v>0</v>
      </c>
      <c r="BL577" s="554">
        <v>0</v>
      </c>
      <c r="BM577" s="554">
        <v>464658.4</v>
      </c>
      <c r="BN577" s="554">
        <v>0</v>
      </c>
      <c r="BO577" s="554">
        <v>0</v>
      </c>
      <c r="BP577" s="554">
        <v>0</v>
      </c>
      <c r="BQ577" s="554">
        <v>0</v>
      </c>
      <c r="BR577" s="554">
        <v>0</v>
      </c>
      <c r="BS577" s="554">
        <v>0</v>
      </c>
      <c r="BT577" s="554">
        <v>0</v>
      </c>
      <c r="BU577" s="554">
        <v>0</v>
      </c>
      <c r="BV577" s="554">
        <v>0</v>
      </c>
      <c r="BW577" s="554">
        <v>597524.79</v>
      </c>
      <c r="BX577" s="554">
        <v>78262</v>
      </c>
      <c r="BY577" s="554">
        <v>0</v>
      </c>
      <c r="BZ577" s="554">
        <v>0</v>
      </c>
      <c r="CA577" s="554">
        <v>0</v>
      </c>
      <c r="CB577" s="554">
        <v>0</v>
      </c>
      <c r="CC577" s="555">
        <f t="shared" si="76"/>
        <v>1196109.56</v>
      </c>
    </row>
    <row r="578" spans="1:81" s="547" customFormat="1">
      <c r="A578" s="609"/>
      <c r="B578" s="608"/>
      <c r="C578" s="610"/>
      <c r="D578" s="610"/>
      <c r="E578" s="610"/>
      <c r="F578" s="611" t="s">
        <v>7076</v>
      </c>
      <c r="G578" s="612" t="s">
        <v>7077</v>
      </c>
      <c r="H578" s="554">
        <v>0</v>
      </c>
      <c r="I578" s="554">
        <v>0</v>
      </c>
      <c r="J578" s="554">
        <v>0</v>
      </c>
      <c r="K578" s="554">
        <v>0</v>
      </c>
      <c r="L578" s="554">
        <v>0</v>
      </c>
      <c r="M578" s="554">
        <v>0</v>
      </c>
      <c r="N578" s="554">
        <v>0</v>
      </c>
      <c r="O578" s="554">
        <v>0</v>
      </c>
      <c r="P578" s="554">
        <v>0</v>
      </c>
      <c r="Q578" s="554">
        <v>0</v>
      </c>
      <c r="R578" s="554">
        <v>0</v>
      </c>
      <c r="S578" s="554">
        <v>0</v>
      </c>
      <c r="T578" s="554">
        <v>0</v>
      </c>
      <c r="U578" s="554">
        <v>0</v>
      </c>
      <c r="V578" s="554">
        <v>0</v>
      </c>
      <c r="W578" s="554">
        <v>0</v>
      </c>
      <c r="X578" s="554">
        <v>0</v>
      </c>
      <c r="Y578" s="554">
        <v>0</v>
      </c>
      <c r="Z578" s="554">
        <v>0</v>
      </c>
      <c r="AA578" s="554">
        <v>0</v>
      </c>
      <c r="AB578" s="554">
        <v>0</v>
      </c>
      <c r="AC578" s="554">
        <v>0</v>
      </c>
      <c r="AD578" s="554">
        <v>0</v>
      </c>
      <c r="AE578" s="554">
        <v>0</v>
      </c>
      <c r="AF578" s="554">
        <v>0</v>
      </c>
      <c r="AG578" s="554">
        <v>0</v>
      </c>
      <c r="AH578" s="554">
        <v>0</v>
      </c>
      <c r="AI578" s="554">
        <v>0</v>
      </c>
      <c r="AJ578" s="554">
        <v>0</v>
      </c>
      <c r="AK578" s="554">
        <v>0</v>
      </c>
      <c r="AL578" s="554">
        <v>0</v>
      </c>
      <c r="AM578" s="554">
        <v>0</v>
      </c>
      <c r="AN578" s="554">
        <v>0</v>
      </c>
      <c r="AO578" s="554">
        <v>0</v>
      </c>
      <c r="AP578" s="554">
        <v>0</v>
      </c>
      <c r="AQ578" s="554">
        <v>0</v>
      </c>
      <c r="AR578" s="554">
        <v>0</v>
      </c>
      <c r="AS578" s="554">
        <v>0</v>
      </c>
      <c r="AT578" s="554">
        <v>0</v>
      </c>
      <c r="AU578" s="554">
        <v>0</v>
      </c>
      <c r="AV578" s="554">
        <v>0</v>
      </c>
      <c r="AW578" s="554">
        <v>0</v>
      </c>
      <c r="AX578" s="554">
        <v>0</v>
      </c>
      <c r="AY578" s="554">
        <v>0</v>
      </c>
      <c r="AZ578" s="554">
        <v>0</v>
      </c>
      <c r="BA578" s="554">
        <v>0</v>
      </c>
      <c r="BB578" s="554">
        <v>0</v>
      </c>
      <c r="BC578" s="554">
        <v>0</v>
      </c>
      <c r="BD578" s="554">
        <v>0</v>
      </c>
      <c r="BE578" s="554">
        <v>0</v>
      </c>
      <c r="BF578" s="554">
        <v>0</v>
      </c>
      <c r="BG578" s="554">
        <v>0</v>
      </c>
      <c r="BH578" s="554">
        <v>0</v>
      </c>
      <c r="BI578" s="554">
        <v>0</v>
      </c>
      <c r="BJ578" s="554">
        <v>0</v>
      </c>
      <c r="BK578" s="554">
        <v>0</v>
      </c>
      <c r="BL578" s="554">
        <v>0</v>
      </c>
      <c r="BM578" s="554">
        <v>0</v>
      </c>
      <c r="BN578" s="554">
        <v>0</v>
      </c>
      <c r="BO578" s="554">
        <v>0</v>
      </c>
      <c r="BP578" s="554">
        <v>0</v>
      </c>
      <c r="BQ578" s="554">
        <v>0</v>
      </c>
      <c r="BR578" s="554">
        <v>0</v>
      </c>
      <c r="BS578" s="554">
        <v>0</v>
      </c>
      <c r="BT578" s="554">
        <v>0</v>
      </c>
      <c r="BU578" s="554">
        <v>0</v>
      </c>
      <c r="BV578" s="554">
        <v>0</v>
      </c>
      <c r="BW578" s="554">
        <v>0</v>
      </c>
      <c r="BX578" s="554">
        <v>0</v>
      </c>
      <c r="BY578" s="554">
        <v>0</v>
      </c>
      <c r="BZ578" s="554">
        <v>0</v>
      </c>
      <c r="CA578" s="554">
        <v>0</v>
      </c>
      <c r="CB578" s="554">
        <v>0</v>
      </c>
      <c r="CC578" s="555">
        <f t="shared" si="76"/>
        <v>0</v>
      </c>
    </row>
    <row r="579" spans="1:81" s="547" customFormat="1">
      <c r="A579" s="609"/>
      <c r="B579" s="608"/>
      <c r="C579" s="610"/>
      <c r="D579" s="610"/>
      <c r="E579" s="610"/>
      <c r="F579" s="611" t="s">
        <v>7078</v>
      </c>
      <c r="G579" s="612" t="s">
        <v>7079</v>
      </c>
      <c r="H579" s="554">
        <v>0</v>
      </c>
      <c r="I579" s="554">
        <v>0</v>
      </c>
      <c r="J579" s="554">
        <v>0</v>
      </c>
      <c r="K579" s="554">
        <v>0</v>
      </c>
      <c r="L579" s="554">
        <v>0</v>
      </c>
      <c r="M579" s="554">
        <v>0</v>
      </c>
      <c r="N579" s="554">
        <v>0</v>
      </c>
      <c r="O579" s="554">
        <v>0</v>
      </c>
      <c r="P579" s="554">
        <v>0</v>
      </c>
      <c r="Q579" s="554">
        <v>0</v>
      </c>
      <c r="R579" s="554">
        <v>0</v>
      </c>
      <c r="S579" s="554">
        <v>0</v>
      </c>
      <c r="T579" s="554">
        <v>26972</v>
      </c>
      <c r="U579" s="554">
        <v>0</v>
      </c>
      <c r="V579" s="554">
        <v>0</v>
      </c>
      <c r="W579" s="554">
        <v>0</v>
      </c>
      <c r="X579" s="554">
        <v>0</v>
      </c>
      <c r="Y579" s="554">
        <v>0</v>
      </c>
      <c r="Z579" s="554">
        <v>0</v>
      </c>
      <c r="AA579" s="554">
        <v>2106379.5</v>
      </c>
      <c r="AB579" s="554">
        <v>0</v>
      </c>
      <c r="AC579" s="554">
        <v>0</v>
      </c>
      <c r="AD579" s="554">
        <v>0</v>
      </c>
      <c r="AE579" s="554">
        <v>0</v>
      </c>
      <c r="AF579" s="554">
        <v>0</v>
      </c>
      <c r="AG579" s="554">
        <v>0</v>
      </c>
      <c r="AH579" s="554">
        <v>0</v>
      </c>
      <c r="AI579" s="554">
        <v>0</v>
      </c>
      <c r="AJ579" s="554">
        <v>0</v>
      </c>
      <c r="AK579" s="554">
        <v>0</v>
      </c>
      <c r="AL579" s="554">
        <v>0</v>
      </c>
      <c r="AM579" s="554">
        <v>0</v>
      </c>
      <c r="AN579" s="554">
        <v>0</v>
      </c>
      <c r="AO579" s="554">
        <v>0</v>
      </c>
      <c r="AP579" s="554">
        <v>0</v>
      </c>
      <c r="AQ579" s="554">
        <v>0</v>
      </c>
      <c r="AR579" s="554">
        <v>0</v>
      </c>
      <c r="AS579" s="554">
        <v>0</v>
      </c>
      <c r="AT579" s="554">
        <v>0</v>
      </c>
      <c r="AU579" s="554">
        <v>0</v>
      </c>
      <c r="AV579" s="554">
        <v>0</v>
      </c>
      <c r="AW579" s="554">
        <v>0</v>
      </c>
      <c r="AX579" s="554">
        <v>0</v>
      </c>
      <c r="AY579" s="554">
        <v>0</v>
      </c>
      <c r="AZ579" s="554">
        <v>0</v>
      </c>
      <c r="BA579" s="554">
        <v>0</v>
      </c>
      <c r="BB579" s="554">
        <v>0</v>
      </c>
      <c r="BC579" s="554">
        <v>0</v>
      </c>
      <c r="BD579" s="554">
        <v>0</v>
      </c>
      <c r="BE579" s="554">
        <v>0</v>
      </c>
      <c r="BF579" s="554">
        <v>0</v>
      </c>
      <c r="BG579" s="554">
        <v>0</v>
      </c>
      <c r="BH579" s="554">
        <v>0</v>
      </c>
      <c r="BI579" s="554">
        <v>0</v>
      </c>
      <c r="BJ579" s="554">
        <v>0</v>
      </c>
      <c r="BK579" s="554">
        <v>0</v>
      </c>
      <c r="BL579" s="554">
        <v>0</v>
      </c>
      <c r="BM579" s="554">
        <v>0</v>
      </c>
      <c r="BN579" s="554">
        <v>0</v>
      </c>
      <c r="BO579" s="554">
        <v>0</v>
      </c>
      <c r="BP579" s="554">
        <v>0</v>
      </c>
      <c r="BQ579" s="554">
        <v>0</v>
      </c>
      <c r="BR579" s="554">
        <v>0</v>
      </c>
      <c r="BS579" s="554">
        <v>0</v>
      </c>
      <c r="BT579" s="554">
        <v>0</v>
      </c>
      <c r="BU579" s="554">
        <v>0</v>
      </c>
      <c r="BV579" s="554">
        <v>0</v>
      </c>
      <c r="BW579" s="554">
        <v>0</v>
      </c>
      <c r="BX579" s="554">
        <v>0</v>
      </c>
      <c r="BY579" s="554">
        <v>0</v>
      </c>
      <c r="BZ579" s="554">
        <v>0</v>
      </c>
      <c r="CA579" s="554">
        <v>0</v>
      </c>
      <c r="CB579" s="554">
        <v>0</v>
      </c>
      <c r="CC579" s="555">
        <f t="shared" si="76"/>
        <v>2133351.5</v>
      </c>
    </row>
    <row r="580" spans="1:81" s="547" customFormat="1">
      <c r="A580" s="609"/>
      <c r="B580" s="608"/>
      <c r="C580" s="610"/>
      <c r="D580" s="610"/>
      <c r="E580" s="610"/>
      <c r="F580" s="611" t="s">
        <v>7080</v>
      </c>
      <c r="G580" s="612" t="s">
        <v>581</v>
      </c>
      <c r="H580" s="554">
        <v>68797065.859999999</v>
      </c>
      <c r="I580" s="554">
        <v>6568513.3799999999</v>
      </c>
      <c r="J580" s="554">
        <v>22493401.370000001</v>
      </c>
      <c r="K580" s="554">
        <v>8687427.1600000001</v>
      </c>
      <c r="L580" s="554">
        <v>6974254.9100000001</v>
      </c>
      <c r="M580" s="554">
        <v>2909043.65</v>
      </c>
      <c r="N580" s="554">
        <v>121369978.04000001</v>
      </c>
      <c r="O580" s="554">
        <v>7117370.6600000001</v>
      </c>
      <c r="P580" s="554">
        <v>903418.34</v>
      </c>
      <c r="Q580" s="554">
        <v>50604130.700000003</v>
      </c>
      <c r="R580" s="554">
        <v>2455404.2200000002</v>
      </c>
      <c r="S580" s="554">
        <v>3899054.82</v>
      </c>
      <c r="T580" s="554">
        <v>16032351.75</v>
      </c>
      <c r="U580" s="554">
        <v>8898013.4700000007</v>
      </c>
      <c r="V580" s="554">
        <v>805307.36</v>
      </c>
      <c r="W580" s="554">
        <v>1532075.1</v>
      </c>
      <c r="X580" s="554">
        <v>1454784.5</v>
      </c>
      <c r="Y580" s="554">
        <v>2321481.61</v>
      </c>
      <c r="Z580" s="554">
        <v>71878681.989999995</v>
      </c>
      <c r="AA580" s="554">
        <v>6734917.6299999999</v>
      </c>
      <c r="AB580" s="554">
        <v>2304370.34</v>
      </c>
      <c r="AC580" s="554">
        <v>8164402.75</v>
      </c>
      <c r="AD580" s="554">
        <v>1759145.49</v>
      </c>
      <c r="AE580" s="554">
        <v>4213506.68</v>
      </c>
      <c r="AF580" s="554">
        <v>5150608.4000000004</v>
      </c>
      <c r="AG580" s="554">
        <v>1364457.22</v>
      </c>
      <c r="AH580" s="554">
        <v>1985829.37</v>
      </c>
      <c r="AI580" s="554">
        <v>50761146.68</v>
      </c>
      <c r="AJ580" s="554">
        <v>7170116.3499999996</v>
      </c>
      <c r="AK580" s="554">
        <v>660398.14</v>
      </c>
      <c r="AL580" s="554">
        <v>573682.62</v>
      </c>
      <c r="AM580" s="554">
        <v>1560150.45</v>
      </c>
      <c r="AN580" s="554">
        <v>1328949.8700000001</v>
      </c>
      <c r="AO580" s="554">
        <v>1323253.6399999999</v>
      </c>
      <c r="AP580" s="554">
        <v>1526815.1</v>
      </c>
      <c r="AQ580" s="554">
        <v>4422907.42</v>
      </c>
      <c r="AR580" s="554">
        <v>2097057.02</v>
      </c>
      <c r="AS580" s="554">
        <v>1414985.42</v>
      </c>
      <c r="AT580" s="554">
        <v>1361335.1</v>
      </c>
      <c r="AU580" s="554">
        <v>7542827.7400000002</v>
      </c>
      <c r="AV580" s="554">
        <v>1911971.15</v>
      </c>
      <c r="AW580" s="554">
        <v>1111582.05</v>
      </c>
      <c r="AX580" s="554">
        <v>1608449.81</v>
      </c>
      <c r="AY580" s="554">
        <v>864111.77</v>
      </c>
      <c r="AZ580" s="554">
        <v>225656.87</v>
      </c>
      <c r="BA580" s="554">
        <v>1041407.34</v>
      </c>
      <c r="BB580" s="554">
        <v>71327959.450000003</v>
      </c>
      <c r="BC580" s="554">
        <v>2113752.77</v>
      </c>
      <c r="BD580" s="554">
        <v>3984870.81</v>
      </c>
      <c r="BE580" s="554">
        <v>5975986.2800000003</v>
      </c>
      <c r="BF580" s="554">
        <v>2138829.2200000002</v>
      </c>
      <c r="BG580" s="554">
        <v>5137962.99</v>
      </c>
      <c r="BH580" s="554">
        <v>4581123.59</v>
      </c>
      <c r="BI580" s="554">
        <v>2952180.84</v>
      </c>
      <c r="BJ580" s="554">
        <v>2303957.0099999998</v>
      </c>
      <c r="BK580" s="554">
        <v>1218664.8600000001</v>
      </c>
      <c r="BL580" s="554">
        <v>891880.56</v>
      </c>
      <c r="BM580" s="554">
        <v>180111866.30000001</v>
      </c>
      <c r="BN580" s="554">
        <v>7201801.6699999999</v>
      </c>
      <c r="BO580" s="554">
        <v>687448.58</v>
      </c>
      <c r="BP580" s="554">
        <v>1887702.91</v>
      </c>
      <c r="BQ580" s="554">
        <v>895556.8</v>
      </c>
      <c r="BR580" s="554">
        <v>2293440.91</v>
      </c>
      <c r="BS580" s="554">
        <v>1344334.87</v>
      </c>
      <c r="BT580" s="554">
        <v>30269508.34</v>
      </c>
      <c r="BU580" s="554">
        <v>1343747.74</v>
      </c>
      <c r="BV580" s="554">
        <v>3461000.53</v>
      </c>
      <c r="BW580" s="554">
        <v>6793655.3799999999</v>
      </c>
      <c r="BX580" s="554">
        <v>1675952.93</v>
      </c>
      <c r="BY580" s="554">
        <v>9340658.3399999999</v>
      </c>
      <c r="BZ580" s="554">
        <v>4059643.75</v>
      </c>
      <c r="CA580" s="554">
        <v>1193823.8600000001</v>
      </c>
      <c r="CB580" s="554">
        <v>1624589.51</v>
      </c>
      <c r="CC580" s="555">
        <f t="shared" si="76"/>
        <v>882697702.1099999</v>
      </c>
    </row>
    <row r="581" spans="1:81" s="547" customFormat="1">
      <c r="A581" s="609"/>
      <c r="B581" s="608"/>
      <c r="C581" s="610"/>
      <c r="D581" s="610"/>
      <c r="E581" s="610"/>
      <c r="F581" s="611" t="s">
        <v>7081</v>
      </c>
      <c r="G581" s="612" t="s">
        <v>6684</v>
      </c>
      <c r="H581" s="554">
        <v>5062588.1500000004</v>
      </c>
      <c r="I581" s="554">
        <v>175735.09</v>
      </c>
      <c r="J581" s="554">
        <v>6116949</v>
      </c>
      <c r="K581" s="554">
        <v>0</v>
      </c>
      <c r="L581" s="554">
        <v>0</v>
      </c>
      <c r="M581" s="554">
        <v>0</v>
      </c>
      <c r="N581" s="554">
        <v>2564381.4900000002</v>
      </c>
      <c r="O581" s="554">
        <v>3485780.52</v>
      </c>
      <c r="P581" s="554">
        <v>799864.82</v>
      </c>
      <c r="Q581" s="554">
        <v>264544.83</v>
      </c>
      <c r="R581" s="554">
        <v>0</v>
      </c>
      <c r="S581" s="554">
        <v>62010.21</v>
      </c>
      <c r="T581" s="554">
        <v>425426.31</v>
      </c>
      <c r="U581" s="554">
        <v>165295.14000000001</v>
      </c>
      <c r="V581" s="554">
        <v>516355.9</v>
      </c>
      <c r="W581" s="554">
        <v>1095274.3600000001</v>
      </c>
      <c r="X581" s="554">
        <v>744148.15</v>
      </c>
      <c r="Y581" s="554">
        <v>952289.66</v>
      </c>
      <c r="Z581" s="554">
        <v>172982.75</v>
      </c>
      <c r="AA581" s="554">
        <v>7903.36</v>
      </c>
      <c r="AB581" s="554">
        <v>382170.04</v>
      </c>
      <c r="AC581" s="554">
        <v>0</v>
      </c>
      <c r="AD581" s="554">
        <v>2969.99</v>
      </c>
      <c r="AE581" s="554">
        <v>70428.13</v>
      </c>
      <c r="AF581" s="554">
        <v>0</v>
      </c>
      <c r="AG581" s="554">
        <v>0</v>
      </c>
      <c r="AH581" s="554">
        <v>0</v>
      </c>
      <c r="AI581" s="554">
        <v>167063.41</v>
      </c>
      <c r="AJ581" s="554">
        <v>115974.75</v>
      </c>
      <c r="AK581" s="554">
        <v>646468.87</v>
      </c>
      <c r="AL581" s="554">
        <v>0</v>
      </c>
      <c r="AM581" s="554">
        <v>30020.6</v>
      </c>
      <c r="AN581" s="554">
        <v>63572.34</v>
      </c>
      <c r="AO581" s="554">
        <v>77745</v>
      </c>
      <c r="AP581" s="554">
        <v>47235.4</v>
      </c>
      <c r="AQ581" s="554">
        <v>20458.599999999999</v>
      </c>
      <c r="AR581" s="554">
        <v>82432</v>
      </c>
      <c r="AS581" s="554">
        <v>538471.51</v>
      </c>
      <c r="AT581" s="554">
        <v>723711.47</v>
      </c>
      <c r="AU581" s="554">
        <v>2370561.08</v>
      </c>
      <c r="AV581" s="554">
        <v>0</v>
      </c>
      <c r="AW581" s="554">
        <v>0</v>
      </c>
      <c r="AX581" s="554">
        <v>0</v>
      </c>
      <c r="AY581" s="554">
        <v>0</v>
      </c>
      <c r="AZ581" s="554">
        <v>0</v>
      </c>
      <c r="BA581" s="554">
        <v>0</v>
      </c>
      <c r="BB581" s="554">
        <v>0</v>
      </c>
      <c r="BC581" s="554">
        <v>0</v>
      </c>
      <c r="BD581" s="554">
        <v>32872</v>
      </c>
      <c r="BE581" s="554">
        <v>0</v>
      </c>
      <c r="BF581" s="554">
        <v>0</v>
      </c>
      <c r="BG581" s="554">
        <v>0</v>
      </c>
      <c r="BH581" s="554">
        <v>1603234.86</v>
      </c>
      <c r="BI581" s="554">
        <v>1680</v>
      </c>
      <c r="BJ581" s="554">
        <v>370452.46</v>
      </c>
      <c r="BK581" s="554">
        <v>106035</v>
      </c>
      <c r="BL581" s="554">
        <v>0</v>
      </c>
      <c r="BM581" s="554">
        <v>12001746.359999999</v>
      </c>
      <c r="BN581" s="554">
        <v>9672309.8100000005</v>
      </c>
      <c r="BO581" s="554">
        <v>356558.64</v>
      </c>
      <c r="BP581" s="554">
        <v>0</v>
      </c>
      <c r="BQ581" s="554">
        <v>81205.350000000006</v>
      </c>
      <c r="BR581" s="554">
        <v>0</v>
      </c>
      <c r="BS581" s="554">
        <v>0</v>
      </c>
      <c r="BT581" s="554">
        <v>419453.8</v>
      </c>
      <c r="BU581" s="554">
        <v>0</v>
      </c>
      <c r="BV581" s="554">
        <v>42686.25</v>
      </c>
      <c r="BW581" s="554">
        <v>1810</v>
      </c>
      <c r="BX581" s="554">
        <v>154641.70000000001</v>
      </c>
      <c r="BY581" s="554">
        <v>348334.33</v>
      </c>
      <c r="BZ581" s="554">
        <v>129074.4</v>
      </c>
      <c r="CA581" s="554">
        <v>0</v>
      </c>
      <c r="CB581" s="554">
        <v>318345.08</v>
      </c>
      <c r="CC581" s="555">
        <f t="shared" si="76"/>
        <v>53591252.969999991</v>
      </c>
    </row>
    <row r="582" spans="1:81" s="547" customFormat="1">
      <c r="A582" s="609"/>
      <c r="B582" s="608"/>
      <c r="C582" s="610"/>
      <c r="D582" s="610"/>
      <c r="E582" s="610"/>
      <c r="F582" s="611" t="s">
        <v>7082</v>
      </c>
      <c r="G582" s="612" t="s">
        <v>7083</v>
      </c>
      <c r="H582" s="554">
        <v>16494210.41</v>
      </c>
      <c r="I582" s="554">
        <v>2332884.52</v>
      </c>
      <c r="J582" s="554">
        <v>0</v>
      </c>
      <c r="K582" s="554">
        <v>1607512.88</v>
      </c>
      <c r="L582" s="554">
        <v>1607689.37</v>
      </c>
      <c r="M582" s="554">
        <v>2032879.26</v>
      </c>
      <c r="N582" s="554">
        <v>72245793.079999998</v>
      </c>
      <c r="O582" s="554">
        <v>51000</v>
      </c>
      <c r="P582" s="554">
        <v>0</v>
      </c>
      <c r="Q582" s="554">
        <v>18768408.850000001</v>
      </c>
      <c r="R582" s="554">
        <v>655832.14</v>
      </c>
      <c r="S582" s="554">
        <v>1375622.83</v>
      </c>
      <c r="T582" s="554">
        <v>5067842.41</v>
      </c>
      <c r="U582" s="554">
        <v>1629579.97</v>
      </c>
      <c r="V582" s="554">
        <v>117887.29</v>
      </c>
      <c r="W582" s="554">
        <v>0</v>
      </c>
      <c r="X582" s="554">
        <v>0</v>
      </c>
      <c r="Y582" s="554">
        <v>470444.5</v>
      </c>
      <c r="Z582" s="554">
        <v>50577113.93</v>
      </c>
      <c r="AA582" s="554">
        <v>5666442.5</v>
      </c>
      <c r="AB582" s="554">
        <v>197893.17</v>
      </c>
      <c r="AC582" s="554">
        <v>6450184.2300000004</v>
      </c>
      <c r="AD582" s="554">
        <v>1037664.47</v>
      </c>
      <c r="AE582" s="554">
        <v>1187539.49</v>
      </c>
      <c r="AF582" s="554">
        <v>2221114.77</v>
      </c>
      <c r="AG582" s="554">
        <v>416591.5</v>
      </c>
      <c r="AH582" s="554">
        <v>772792.86</v>
      </c>
      <c r="AI582" s="554">
        <v>36455188.149999999</v>
      </c>
      <c r="AJ582" s="554">
        <v>1105859.3799999999</v>
      </c>
      <c r="AK582" s="554">
        <v>37900.6</v>
      </c>
      <c r="AL582" s="554">
        <v>637419.73</v>
      </c>
      <c r="AM582" s="554">
        <v>422354.19</v>
      </c>
      <c r="AN582" s="554">
        <v>1467889.65</v>
      </c>
      <c r="AO582" s="554">
        <v>919649.17</v>
      </c>
      <c r="AP582" s="554">
        <v>497285.38</v>
      </c>
      <c r="AQ582" s="554">
        <v>4128332.23</v>
      </c>
      <c r="AR582" s="554">
        <v>865622.98</v>
      </c>
      <c r="AS582" s="554">
        <v>2730</v>
      </c>
      <c r="AT582" s="554">
        <v>96840.4</v>
      </c>
      <c r="AU582" s="554">
        <v>4279384.67</v>
      </c>
      <c r="AV582" s="554">
        <v>130118.29</v>
      </c>
      <c r="AW582" s="554">
        <v>480134.2</v>
      </c>
      <c r="AX582" s="554">
        <v>519657.61</v>
      </c>
      <c r="AY582" s="554">
        <v>273008.31</v>
      </c>
      <c r="AZ582" s="554">
        <v>215440.91</v>
      </c>
      <c r="BA582" s="554">
        <v>511893.34</v>
      </c>
      <c r="BB582" s="554">
        <v>25883179.600000001</v>
      </c>
      <c r="BC582" s="554">
        <v>1240988.71</v>
      </c>
      <c r="BD582" s="554">
        <v>885611.5</v>
      </c>
      <c r="BE582" s="554">
        <v>1878096.37</v>
      </c>
      <c r="BF582" s="554">
        <v>2925054.93</v>
      </c>
      <c r="BG582" s="554">
        <v>683522.29</v>
      </c>
      <c r="BH582" s="554">
        <v>1954741.0899</v>
      </c>
      <c r="BI582" s="554">
        <v>1819683.05</v>
      </c>
      <c r="BJ582" s="554">
        <v>241890.13</v>
      </c>
      <c r="BK582" s="554">
        <v>184208.14</v>
      </c>
      <c r="BL582" s="554">
        <v>762849.71</v>
      </c>
      <c r="BM582" s="554">
        <v>7771851.7000000002</v>
      </c>
      <c r="BN582" s="554">
        <v>9942185.5999999996</v>
      </c>
      <c r="BO582" s="554">
        <v>970291.19999999995</v>
      </c>
      <c r="BP582" s="554">
        <v>576470.97</v>
      </c>
      <c r="BQ582" s="554">
        <v>642164.72</v>
      </c>
      <c r="BR582" s="554">
        <v>649363.35</v>
      </c>
      <c r="BS582" s="554">
        <v>307415.69</v>
      </c>
      <c r="BT582" s="554">
        <v>8829279</v>
      </c>
      <c r="BU582" s="554">
        <v>967241.66</v>
      </c>
      <c r="BV582" s="554">
        <v>1025458.01</v>
      </c>
      <c r="BW582" s="554">
        <v>551702.4</v>
      </c>
      <c r="BX582" s="554">
        <v>1243488.8700000001</v>
      </c>
      <c r="BY582" s="554">
        <v>4558274.5</v>
      </c>
      <c r="BZ582" s="554">
        <v>1259191.6000000001</v>
      </c>
      <c r="CA582" s="554">
        <v>830059.97</v>
      </c>
      <c r="CB582" s="554">
        <v>113342</v>
      </c>
      <c r="CC582" s="555">
        <f t="shared" si="76"/>
        <v>324729240.3799001</v>
      </c>
    </row>
    <row r="583" spans="1:81" s="547" customFormat="1">
      <c r="A583" s="609"/>
      <c r="B583" s="608"/>
      <c r="C583" s="610"/>
      <c r="D583" s="610"/>
      <c r="E583" s="610"/>
      <c r="F583" s="611" t="s">
        <v>7084</v>
      </c>
      <c r="G583" s="612" t="s">
        <v>6686</v>
      </c>
      <c r="H583" s="554">
        <v>2926765.39</v>
      </c>
      <c r="I583" s="554">
        <v>286333.5</v>
      </c>
      <c r="J583" s="554">
        <v>2653537.9500000002</v>
      </c>
      <c r="K583" s="554">
        <v>772292.2</v>
      </c>
      <c r="L583" s="554">
        <v>181849.9</v>
      </c>
      <c r="M583" s="554">
        <v>414418.3</v>
      </c>
      <c r="N583" s="554">
        <v>11932109.060000001</v>
      </c>
      <c r="O583" s="554">
        <v>3031256.6</v>
      </c>
      <c r="P583" s="554">
        <v>5300</v>
      </c>
      <c r="Q583" s="554">
        <v>1467282.55</v>
      </c>
      <c r="R583" s="554">
        <v>356417.5</v>
      </c>
      <c r="S583" s="554">
        <v>350452.5</v>
      </c>
      <c r="T583" s="554">
        <v>455591</v>
      </c>
      <c r="U583" s="554">
        <v>2457954.4700000002</v>
      </c>
      <c r="V583" s="554">
        <v>1000</v>
      </c>
      <c r="W583" s="554">
        <v>485867.15</v>
      </c>
      <c r="X583" s="554">
        <v>682549</v>
      </c>
      <c r="Y583" s="554">
        <v>509058</v>
      </c>
      <c r="Z583" s="554">
        <v>2455212.2400000002</v>
      </c>
      <c r="AA583" s="554">
        <v>2155461</v>
      </c>
      <c r="AB583" s="554">
        <v>776809.42</v>
      </c>
      <c r="AC583" s="554">
        <v>2136340.2200000002</v>
      </c>
      <c r="AD583" s="554">
        <v>70686.36</v>
      </c>
      <c r="AE583" s="554">
        <v>334753.94</v>
      </c>
      <c r="AF583" s="554">
        <v>1601607</v>
      </c>
      <c r="AG583" s="554">
        <v>223995.6</v>
      </c>
      <c r="AH583" s="554">
        <v>2472149.98</v>
      </c>
      <c r="AI583" s="554">
        <v>22176829.940000001</v>
      </c>
      <c r="AJ583" s="554">
        <v>784224.55</v>
      </c>
      <c r="AK583" s="554">
        <v>532802</v>
      </c>
      <c r="AL583" s="554">
        <v>632137.04</v>
      </c>
      <c r="AM583" s="554">
        <v>280291.75</v>
      </c>
      <c r="AN583" s="554">
        <v>1665657.51</v>
      </c>
      <c r="AO583" s="554">
        <v>569779</v>
      </c>
      <c r="AP583" s="554">
        <v>297020</v>
      </c>
      <c r="AQ583" s="554">
        <v>1005331.18</v>
      </c>
      <c r="AR583" s="554">
        <v>848520.6</v>
      </c>
      <c r="AS583" s="554">
        <v>471630.55</v>
      </c>
      <c r="AT583" s="554">
        <v>2124814.4900000002</v>
      </c>
      <c r="AU583" s="554">
        <v>4785045.09</v>
      </c>
      <c r="AV583" s="554">
        <v>493655.32</v>
      </c>
      <c r="AW583" s="554">
        <v>243996.38</v>
      </c>
      <c r="AX583" s="554">
        <v>75305</v>
      </c>
      <c r="AY583" s="554">
        <v>256267</v>
      </c>
      <c r="AZ583" s="554">
        <v>0</v>
      </c>
      <c r="BA583" s="554">
        <v>189539.5</v>
      </c>
      <c r="BB583" s="554">
        <v>3885815.05</v>
      </c>
      <c r="BC583" s="554">
        <v>273856</v>
      </c>
      <c r="BD583" s="554">
        <v>1210888</v>
      </c>
      <c r="BE583" s="554">
        <v>1017000.95</v>
      </c>
      <c r="BF583" s="554">
        <v>690977.02</v>
      </c>
      <c r="BG583" s="554">
        <v>434185.18</v>
      </c>
      <c r="BH583" s="554">
        <v>452678.99</v>
      </c>
      <c r="BI583" s="554">
        <v>520040.9</v>
      </c>
      <c r="BJ583" s="554">
        <v>520072.5</v>
      </c>
      <c r="BK583" s="554">
        <v>118987</v>
      </c>
      <c r="BL583" s="554">
        <v>77993</v>
      </c>
      <c r="BM583" s="554">
        <v>20968636.059999999</v>
      </c>
      <c r="BN583" s="554">
        <v>3174351</v>
      </c>
      <c r="BO583" s="554">
        <v>194766</v>
      </c>
      <c r="BP583" s="554">
        <v>645912.19999999995</v>
      </c>
      <c r="BQ583" s="554">
        <v>317268</v>
      </c>
      <c r="BR583" s="554">
        <v>354628.08</v>
      </c>
      <c r="BS583" s="554">
        <v>614550.1</v>
      </c>
      <c r="BT583" s="554">
        <v>311110.74</v>
      </c>
      <c r="BU583" s="554">
        <v>222472.09</v>
      </c>
      <c r="BV583" s="554">
        <v>403082.2</v>
      </c>
      <c r="BW583" s="554">
        <v>1716110.7</v>
      </c>
      <c r="BX583" s="554">
        <v>777940.29</v>
      </c>
      <c r="BY583" s="554">
        <v>6899713.3300000001</v>
      </c>
      <c r="BZ583" s="554">
        <v>478689.75</v>
      </c>
      <c r="CA583" s="554">
        <v>175053.5</v>
      </c>
      <c r="CB583" s="554">
        <v>314061.67</v>
      </c>
      <c r="CC583" s="555">
        <f t="shared" si="76"/>
        <v>125400738.02999999</v>
      </c>
    </row>
    <row r="584" spans="1:81" s="547" customFormat="1">
      <c r="A584" s="609"/>
      <c r="B584" s="608"/>
      <c r="C584" s="610"/>
      <c r="D584" s="610"/>
      <c r="E584" s="610"/>
      <c r="F584" s="611" t="s">
        <v>7085</v>
      </c>
      <c r="G584" s="612" t="s">
        <v>6687</v>
      </c>
      <c r="H584" s="554">
        <v>0</v>
      </c>
      <c r="I584" s="554">
        <v>0</v>
      </c>
      <c r="J584" s="554">
        <v>0</v>
      </c>
      <c r="K584" s="554">
        <v>0</v>
      </c>
      <c r="L584" s="554">
        <v>0</v>
      </c>
      <c r="M584" s="554">
        <v>0</v>
      </c>
      <c r="N584" s="554">
        <v>0</v>
      </c>
      <c r="O584" s="554">
        <v>0</v>
      </c>
      <c r="P584" s="554">
        <v>0</v>
      </c>
      <c r="Q584" s="554">
        <v>0</v>
      </c>
      <c r="R584" s="554">
        <v>0</v>
      </c>
      <c r="S584" s="554">
        <v>0</v>
      </c>
      <c r="T584" s="554">
        <v>0</v>
      </c>
      <c r="U584" s="554">
        <v>0</v>
      </c>
      <c r="V584" s="554">
        <v>0</v>
      </c>
      <c r="W584" s="554">
        <v>0</v>
      </c>
      <c r="X584" s="554">
        <v>0</v>
      </c>
      <c r="Y584" s="554">
        <v>0</v>
      </c>
      <c r="Z584" s="554">
        <v>0</v>
      </c>
      <c r="AA584" s="554">
        <v>0</v>
      </c>
      <c r="AB584" s="554">
        <v>2300</v>
      </c>
      <c r="AC584" s="554">
        <v>0</v>
      </c>
      <c r="AD584" s="554">
        <v>0</v>
      </c>
      <c r="AE584" s="554">
        <v>0</v>
      </c>
      <c r="AF584" s="554">
        <v>0</v>
      </c>
      <c r="AG584" s="554">
        <v>24725</v>
      </c>
      <c r="AH584" s="554">
        <v>0</v>
      </c>
      <c r="AI584" s="554">
        <v>0</v>
      </c>
      <c r="AJ584" s="554">
        <v>0</v>
      </c>
      <c r="AK584" s="554">
        <v>0</v>
      </c>
      <c r="AL584" s="554">
        <v>0</v>
      </c>
      <c r="AM584" s="554">
        <v>0</v>
      </c>
      <c r="AN584" s="554">
        <v>0</v>
      </c>
      <c r="AO584" s="554">
        <v>0</v>
      </c>
      <c r="AP584" s="554">
        <v>0</v>
      </c>
      <c r="AQ584" s="554">
        <v>0</v>
      </c>
      <c r="AR584" s="554">
        <v>0</v>
      </c>
      <c r="AS584" s="554">
        <v>0</v>
      </c>
      <c r="AT584" s="554">
        <v>0</v>
      </c>
      <c r="AU584" s="554">
        <v>0</v>
      </c>
      <c r="AV584" s="554">
        <v>0</v>
      </c>
      <c r="AW584" s="554">
        <v>0</v>
      </c>
      <c r="AX584" s="554">
        <v>0</v>
      </c>
      <c r="AY584" s="554">
        <v>0</v>
      </c>
      <c r="AZ584" s="554">
        <v>0</v>
      </c>
      <c r="BA584" s="554">
        <v>0</v>
      </c>
      <c r="BB584" s="554">
        <v>0</v>
      </c>
      <c r="BC584" s="554">
        <v>0</v>
      </c>
      <c r="BD584" s="554">
        <v>0</v>
      </c>
      <c r="BE584" s="554">
        <v>0</v>
      </c>
      <c r="BF584" s="554">
        <v>9475</v>
      </c>
      <c r="BG584" s="554">
        <v>0</v>
      </c>
      <c r="BH584" s="554">
        <v>0</v>
      </c>
      <c r="BI584" s="554">
        <v>0</v>
      </c>
      <c r="BJ584" s="554">
        <v>0</v>
      </c>
      <c r="BK584" s="554">
        <v>0</v>
      </c>
      <c r="BL584" s="554">
        <v>0</v>
      </c>
      <c r="BM584" s="554">
        <v>0</v>
      </c>
      <c r="BN584" s="554">
        <v>0</v>
      </c>
      <c r="BO584" s="554">
        <v>0</v>
      </c>
      <c r="BP584" s="554">
        <v>0</v>
      </c>
      <c r="BQ584" s="554">
        <v>21870</v>
      </c>
      <c r="BR584" s="554">
        <v>0</v>
      </c>
      <c r="BS584" s="554">
        <v>0</v>
      </c>
      <c r="BT584" s="554">
        <v>0</v>
      </c>
      <c r="BU584" s="554">
        <v>1200</v>
      </c>
      <c r="BV584" s="554">
        <v>0</v>
      </c>
      <c r="BW584" s="554">
        <v>0</v>
      </c>
      <c r="BX584" s="554">
        <v>0</v>
      </c>
      <c r="BY584" s="554">
        <v>0</v>
      </c>
      <c r="BZ584" s="554">
        <v>0</v>
      </c>
      <c r="CA584" s="554">
        <v>0</v>
      </c>
      <c r="CB584" s="554">
        <v>0</v>
      </c>
      <c r="CC584" s="555">
        <f t="shared" si="76"/>
        <v>59570</v>
      </c>
    </row>
    <row r="585" spans="1:81" s="547" customFormat="1">
      <c r="A585" s="609"/>
      <c r="B585" s="608"/>
      <c r="C585" s="610"/>
      <c r="D585" s="610"/>
      <c r="E585" s="610"/>
      <c r="F585" s="611" t="s">
        <v>7086</v>
      </c>
      <c r="G585" s="612" t="s">
        <v>6688</v>
      </c>
      <c r="H585" s="554">
        <v>1291159.82</v>
      </c>
      <c r="I585" s="554">
        <v>41214.17</v>
      </c>
      <c r="J585" s="554">
        <v>747594.97</v>
      </c>
      <c r="K585" s="554">
        <v>168059.1</v>
      </c>
      <c r="L585" s="554">
        <v>257634.4</v>
      </c>
      <c r="M585" s="554">
        <v>485775.46</v>
      </c>
      <c r="N585" s="554">
        <v>756517.64</v>
      </c>
      <c r="O585" s="554">
        <v>86719.1</v>
      </c>
      <c r="P585" s="554">
        <v>225469.72</v>
      </c>
      <c r="Q585" s="554">
        <v>827525.38</v>
      </c>
      <c r="R585" s="554">
        <v>139028</v>
      </c>
      <c r="S585" s="554">
        <v>114416.75</v>
      </c>
      <c r="T585" s="554">
        <v>303944.09999999998</v>
      </c>
      <c r="U585" s="554">
        <v>77130</v>
      </c>
      <c r="V585" s="554">
        <v>106789.91</v>
      </c>
      <c r="W585" s="554">
        <v>485920.6</v>
      </c>
      <c r="X585" s="554">
        <v>361314.2</v>
      </c>
      <c r="Y585" s="554">
        <v>78488.88</v>
      </c>
      <c r="Z585" s="554">
        <v>6188106.3099999996</v>
      </c>
      <c r="AA585" s="554">
        <v>0</v>
      </c>
      <c r="AB585" s="554">
        <v>172862.24</v>
      </c>
      <c r="AC585" s="554">
        <v>1101039.6100000001</v>
      </c>
      <c r="AD585" s="554">
        <v>80452.87</v>
      </c>
      <c r="AE585" s="554">
        <v>30678.45</v>
      </c>
      <c r="AF585" s="554">
        <v>119405.67</v>
      </c>
      <c r="AG585" s="554">
        <v>30070.26</v>
      </c>
      <c r="AH585" s="554">
        <v>281934.64</v>
      </c>
      <c r="AI585" s="554">
        <v>64039.21</v>
      </c>
      <c r="AJ585" s="554">
        <v>268622.08000000002</v>
      </c>
      <c r="AK585" s="554">
        <v>205562.23</v>
      </c>
      <c r="AL585" s="554">
        <v>147172.04</v>
      </c>
      <c r="AM585" s="554">
        <v>346131.4</v>
      </c>
      <c r="AN585" s="554">
        <v>219957.81</v>
      </c>
      <c r="AO585" s="554">
        <v>138592.18</v>
      </c>
      <c r="AP585" s="554">
        <v>135329.93</v>
      </c>
      <c r="AQ585" s="554">
        <v>326707.73</v>
      </c>
      <c r="AR585" s="554">
        <v>282698.96999999997</v>
      </c>
      <c r="AS585" s="554">
        <v>233087.5</v>
      </c>
      <c r="AT585" s="554">
        <v>188794.55</v>
      </c>
      <c r="AU585" s="554">
        <v>593251.94999999995</v>
      </c>
      <c r="AV585" s="554">
        <v>260401.02</v>
      </c>
      <c r="AW585" s="554">
        <v>60484.75</v>
      </c>
      <c r="AX585" s="554">
        <v>140404.29</v>
      </c>
      <c r="AY585" s="554">
        <v>28937</v>
      </c>
      <c r="AZ585" s="554">
        <v>34242.5</v>
      </c>
      <c r="BA585" s="554">
        <v>78709.399999999994</v>
      </c>
      <c r="BB585" s="554">
        <v>3860858.45</v>
      </c>
      <c r="BC585" s="554">
        <v>246584.35</v>
      </c>
      <c r="BD585" s="554">
        <v>402007.34</v>
      </c>
      <c r="BE585" s="554">
        <v>455866.57</v>
      </c>
      <c r="BF585" s="554">
        <v>55559.79</v>
      </c>
      <c r="BG585" s="554">
        <v>355480.68</v>
      </c>
      <c r="BH585" s="554">
        <v>115178.80009999999</v>
      </c>
      <c r="BI585" s="554">
        <v>311346.34999999998</v>
      </c>
      <c r="BJ585" s="554">
        <v>176973.71</v>
      </c>
      <c r="BK585" s="554">
        <v>107505.60000000001</v>
      </c>
      <c r="BL585" s="554">
        <v>130936.77</v>
      </c>
      <c r="BM585" s="554">
        <v>403125.63</v>
      </c>
      <c r="BN585" s="554">
        <v>389834.22</v>
      </c>
      <c r="BO585" s="554">
        <v>263625.96000000002</v>
      </c>
      <c r="BP585" s="554">
        <v>164926.07</v>
      </c>
      <c r="BQ585" s="554">
        <v>42535.56</v>
      </c>
      <c r="BR585" s="554">
        <v>46021.9</v>
      </c>
      <c r="BS585" s="554">
        <v>180173.81</v>
      </c>
      <c r="BT585" s="554">
        <v>393309.69</v>
      </c>
      <c r="BU585" s="554">
        <v>247390.68</v>
      </c>
      <c r="BV585" s="554">
        <v>94823.71</v>
      </c>
      <c r="BW585" s="554">
        <v>623612.15</v>
      </c>
      <c r="BX585" s="554">
        <v>187384.01</v>
      </c>
      <c r="BY585" s="554">
        <v>383482.76</v>
      </c>
      <c r="BZ585" s="554">
        <v>115676.24</v>
      </c>
      <c r="CA585" s="554">
        <v>298443.95</v>
      </c>
      <c r="CB585" s="554">
        <v>207543.64</v>
      </c>
      <c r="CC585" s="555">
        <f t="shared" si="76"/>
        <v>28572587.180099994</v>
      </c>
    </row>
    <row r="586" spans="1:81" s="547" customFormat="1">
      <c r="A586" s="609"/>
      <c r="B586" s="608"/>
      <c r="C586" s="610"/>
      <c r="D586" s="610"/>
      <c r="E586" s="610"/>
      <c r="F586" s="611" t="s">
        <v>7087</v>
      </c>
      <c r="G586" s="612" t="s">
        <v>589</v>
      </c>
      <c r="H586" s="554">
        <v>644595.38</v>
      </c>
      <c r="I586" s="554">
        <v>0</v>
      </c>
      <c r="J586" s="554">
        <v>143559.28</v>
      </c>
      <c r="K586" s="554">
        <v>0</v>
      </c>
      <c r="L586" s="554">
        <v>616.32000000000005</v>
      </c>
      <c r="M586" s="554">
        <v>0</v>
      </c>
      <c r="N586" s="554">
        <v>0</v>
      </c>
      <c r="O586" s="554">
        <v>0</v>
      </c>
      <c r="P586" s="554">
        <v>0</v>
      </c>
      <c r="Q586" s="554">
        <v>0</v>
      </c>
      <c r="R586" s="554">
        <v>0</v>
      </c>
      <c r="S586" s="554">
        <v>0</v>
      </c>
      <c r="T586" s="554">
        <v>0</v>
      </c>
      <c r="U586" s="554">
        <v>0</v>
      </c>
      <c r="V586" s="554">
        <v>0</v>
      </c>
      <c r="W586" s="554">
        <v>0</v>
      </c>
      <c r="X586" s="554">
        <v>0</v>
      </c>
      <c r="Y586" s="554">
        <v>13255.96</v>
      </c>
      <c r="Z586" s="554">
        <v>0</v>
      </c>
      <c r="AA586" s="554">
        <v>0</v>
      </c>
      <c r="AB586" s="554">
        <v>0</v>
      </c>
      <c r="AC586" s="554">
        <v>5524</v>
      </c>
      <c r="AD586" s="554">
        <v>0</v>
      </c>
      <c r="AE586" s="554">
        <v>15920</v>
      </c>
      <c r="AF586" s="554">
        <v>0</v>
      </c>
      <c r="AG586" s="554">
        <v>0</v>
      </c>
      <c r="AH586" s="554">
        <v>0</v>
      </c>
      <c r="AI586" s="554">
        <v>623539</v>
      </c>
      <c r="AJ586" s="554">
        <v>0</v>
      </c>
      <c r="AK586" s="554">
        <v>0</v>
      </c>
      <c r="AL586" s="554">
        <v>0</v>
      </c>
      <c r="AM586" s="554">
        <v>0</v>
      </c>
      <c r="AN586" s="554">
        <v>0</v>
      </c>
      <c r="AO586" s="554">
        <v>-0.5</v>
      </c>
      <c r="AP586" s="554">
        <v>0</v>
      </c>
      <c r="AQ586" s="554">
        <v>16011.48</v>
      </c>
      <c r="AR586" s="554">
        <v>0</v>
      </c>
      <c r="AS586" s="554">
        <v>16102</v>
      </c>
      <c r="AT586" s="554">
        <v>0</v>
      </c>
      <c r="AU586" s="554">
        <v>65395</v>
      </c>
      <c r="AV586" s="554">
        <v>0</v>
      </c>
      <c r="AW586" s="554">
        <v>4644.05</v>
      </c>
      <c r="AX586" s="554">
        <v>5948</v>
      </c>
      <c r="AY586" s="554">
        <v>10740</v>
      </c>
      <c r="AZ586" s="554">
        <v>0</v>
      </c>
      <c r="BA586" s="554">
        <v>0</v>
      </c>
      <c r="BB586" s="554">
        <v>555912.6</v>
      </c>
      <c r="BC586" s="554">
        <v>0</v>
      </c>
      <c r="BD586" s="554">
        <v>0</v>
      </c>
      <c r="BE586" s="554">
        <v>0</v>
      </c>
      <c r="BF586" s="554">
        <v>0</v>
      </c>
      <c r="BG586" s="554">
        <v>0</v>
      </c>
      <c r="BH586" s="554">
        <v>28112</v>
      </c>
      <c r="BI586" s="554">
        <v>0</v>
      </c>
      <c r="BJ586" s="554">
        <v>4105</v>
      </c>
      <c r="BK586" s="554">
        <v>0</v>
      </c>
      <c r="BL586" s="554">
        <v>0</v>
      </c>
      <c r="BM586" s="554">
        <v>98392</v>
      </c>
      <c r="BN586" s="554">
        <v>2889457.5</v>
      </c>
      <c r="BO586" s="554">
        <v>0</v>
      </c>
      <c r="BP586" s="554">
        <v>0</v>
      </c>
      <c r="BQ586" s="554">
        <v>0</v>
      </c>
      <c r="BR586" s="554">
        <v>0</v>
      </c>
      <c r="BS586" s="554">
        <v>0</v>
      </c>
      <c r="BT586" s="554">
        <v>175766.97</v>
      </c>
      <c r="BU586" s="554">
        <v>0</v>
      </c>
      <c r="BV586" s="554">
        <v>26390</v>
      </c>
      <c r="BW586" s="554">
        <v>0</v>
      </c>
      <c r="BX586" s="554">
        <v>0</v>
      </c>
      <c r="BY586" s="554">
        <v>0</v>
      </c>
      <c r="BZ586" s="554">
        <v>0</v>
      </c>
      <c r="CA586" s="554">
        <v>0</v>
      </c>
      <c r="CB586" s="554">
        <v>0</v>
      </c>
      <c r="CC586" s="555">
        <f t="shared" si="76"/>
        <v>5343986.04</v>
      </c>
    </row>
    <row r="587" spans="1:81" s="547" customFormat="1">
      <c r="A587" s="609"/>
      <c r="B587" s="608"/>
      <c r="C587" s="610"/>
      <c r="D587" s="610"/>
      <c r="E587" s="610"/>
      <c r="F587" s="611" t="s">
        <v>7088</v>
      </c>
      <c r="G587" s="612" t="s">
        <v>590</v>
      </c>
      <c r="H587" s="554">
        <v>26009</v>
      </c>
      <c r="I587" s="554">
        <v>0</v>
      </c>
      <c r="J587" s="554">
        <v>0</v>
      </c>
      <c r="K587" s="554">
        <v>0</v>
      </c>
      <c r="L587" s="554">
        <v>0</v>
      </c>
      <c r="M587" s="554">
        <v>0</v>
      </c>
      <c r="N587" s="554">
        <v>0</v>
      </c>
      <c r="O587" s="554">
        <v>0</v>
      </c>
      <c r="P587" s="554">
        <v>0</v>
      </c>
      <c r="Q587" s="554">
        <v>0</v>
      </c>
      <c r="R587" s="554">
        <v>0</v>
      </c>
      <c r="S587" s="554">
        <v>0</v>
      </c>
      <c r="T587" s="554">
        <v>0</v>
      </c>
      <c r="U587" s="554">
        <v>0</v>
      </c>
      <c r="V587" s="554">
        <v>0</v>
      </c>
      <c r="W587" s="554">
        <v>0</v>
      </c>
      <c r="X587" s="554">
        <v>30025</v>
      </c>
      <c r="Y587" s="554">
        <v>0</v>
      </c>
      <c r="Z587" s="554">
        <v>0</v>
      </c>
      <c r="AA587" s="554">
        <v>0</v>
      </c>
      <c r="AB587" s="554">
        <v>0</v>
      </c>
      <c r="AC587" s="554">
        <v>182794.25</v>
      </c>
      <c r="AD587" s="554">
        <v>0</v>
      </c>
      <c r="AE587" s="554">
        <v>209060</v>
      </c>
      <c r="AF587" s="554">
        <v>436350</v>
      </c>
      <c r="AG587" s="554">
        <v>840</v>
      </c>
      <c r="AH587" s="554">
        <v>32800</v>
      </c>
      <c r="AI587" s="554">
        <v>0</v>
      </c>
      <c r="AJ587" s="554">
        <v>0</v>
      </c>
      <c r="AK587" s="554">
        <v>1950</v>
      </c>
      <c r="AL587" s="554">
        <v>0</v>
      </c>
      <c r="AM587" s="554">
        <v>0</v>
      </c>
      <c r="AN587" s="554">
        <v>0</v>
      </c>
      <c r="AO587" s="554">
        <v>0</v>
      </c>
      <c r="AP587" s="554">
        <v>0</v>
      </c>
      <c r="AQ587" s="554">
        <v>0</v>
      </c>
      <c r="AR587" s="554">
        <v>0</v>
      </c>
      <c r="AS587" s="554">
        <v>0</v>
      </c>
      <c r="AT587" s="554">
        <v>0</v>
      </c>
      <c r="AU587" s="554">
        <v>0</v>
      </c>
      <c r="AV587" s="554">
        <v>0</v>
      </c>
      <c r="AW587" s="554">
        <v>3000</v>
      </c>
      <c r="AX587" s="554">
        <v>0</v>
      </c>
      <c r="AY587" s="554">
        <v>507</v>
      </c>
      <c r="AZ587" s="554">
        <v>0</v>
      </c>
      <c r="BA587" s="554">
        <v>0</v>
      </c>
      <c r="BB587" s="554">
        <v>0</v>
      </c>
      <c r="BC587" s="554">
        <v>0</v>
      </c>
      <c r="BD587" s="554">
        <v>172610</v>
      </c>
      <c r="BE587" s="554">
        <v>0</v>
      </c>
      <c r="BF587" s="554">
        <v>0</v>
      </c>
      <c r="BG587" s="554">
        <v>0</v>
      </c>
      <c r="BH587" s="554">
        <v>1800</v>
      </c>
      <c r="BI587" s="554">
        <v>441600</v>
      </c>
      <c r="BJ587" s="554">
        <v>0</v>
      </c>
      <c r="BK587" s="554">
        <v>0</v>
      </c>
      <c r="BL587" s="554">
        <v>0</v>
      </c>
      <c r="BM587" s="554">
        <v>319660</v>
      </c>
      <c r="BN587" s="554">
        <v>0</v>
      </c>
      <c r="BO587" s="554">
        <v>273640</v>
      </c>
      <c r="BP587" s="554">
        <v>0</v>
      </c>
      <c r="BQ587" s="554">
        <v>0</v>
      </c>
      <c r="BR587" s="554">
        <v>0</v>
      </c>
      <c r="BS587" s="554">
        <v>0</v>
      </c>
      <c r="BT587" s="554">
        <v>0</v>
      </c>
      <c r="BU587" s="554">
        <v>24450</v>
      </c>
      <c r="BV587" s="554">
        <v>0</v>
      </c>
      <c r="BW587" s="554">
        <v>0</v>
      </c>
      <c r="BX587" s="554">
        <v>78060</v>
      </c>
      <c r="BY587" s="554">
        <v>30953.48</v>
      </c>
      <c r="BZ587" s="554">
        <v>132520</v>
      </c>
      <c r="CA587" s="554">
        <v>125615</v>
      </c>
      <c r="CB587" s="554">
        <v>11800</v>
      </c>
      <c r="CC587" s="555">
        <f t="shared" si="76"/>
        <v>2536043.73</v>
      </c>
    </row>
    <row r="588" spans="1:81" s="547" customFormat="1">
      <c r="A588" s="609"/>
      <c r="B588" s="608"/>
      <c r="C588" s="610"/>
      <c r="D588" s="610"/>
      <c r="E588" s="610"/>
      <c r="F588" s="611" t="s">
        <v>7089</v>
      </c>
      <c r="G588" s="612" t="s">
        <v>582</v>
      </c>
      <c r="H588" s="554">
        <v>8162340.8200000003</v>
      </c>
      <c r="I588" s="554">
        <v>82008.2</v>
      </c>
      <c r="J588" s="554">
        <v>259319.96</v>
      </c>
      <c r="K588" s="554">
        <v>129726.26</v>
      </c>
      <c r="L588" s="554">
        <v>12630.04</v>
      </c>
      <c r="M588" s="554">
        <v>333223.21000000002</v>
      </c>
      <c r="N588" s="554">
        <v>508753.19</v>
      </c>
      <c r="O588" s="554">
        <v>148392.51999999999</v>
      </c>
      <c r="P588" s="554">
        <v>17128</v>
      </c>
      <c r="Q588" s="554">
        <v>488862.2</v>
      </c>
      <c r="R588" s="554">
        <v>43098.73</v>
      </c>
      <c r="S588" s="554">
        <v>138272.41</v>
      </c>
      <c r="T588" s="554">
        <v>76461.320000000007</v>
      </c>
      <c r="U588" s="554">
        <v>851048.84</v>
      </c>
      <c r="V588" s="554">
        <v>31947.69</v>
      </c>
      <c r="W588" s="554">
        <v>89757.73</v>
      </c>
      <c r="X588" s="554">
        <v>44472.42</v>
      </c>
      <c r="Y588" s="554">
        <v>166239.4</v>
      </c>
      <c r="Z588" s="554">
        <v>700337.97</v>
      </c>
      <c r="AA588" s="554">
        <v>15986</v>
      </c>
      <c r="AB588" s="554">
        <v>170799.38</v>
      </c>
      <c r="AC588" s="554">
        <v>665470.43999999994</v>
      </c>
      <c r="AD588" s="554">
        <v>200477.81</v>
      </c>
      <c r="AE588" s="554">
        <v>215535.13</v>
      </c>
      <c r="AF588" s="554">
        <v>35239.360000000001</v>
      </c>
      <c r="AG588" s="554">
        <v>48941.94</v>
      </c>
      <c r="AH588" s="554">
        <v>113625.18</v>
      </c>
      <c r="AI588" s="554">
        <v>1149847.5</v>
      </c>
      <c r="AJ588" s="554">
        <v>36203</v>
      </c>
      <c r="AK588" s="554">
        <v>98119.81</v>
      </c>
      <c r="AL588" s="554">
        <v>80345.2</v>
      </c>
      <c r="AM588" s="554">
        <v>97826</v>
      </c>
      <c r="AN588" s="554">
        <v>90334</v>
      </c>
      <c r="AO588" s="554">
        <v>63236</v>
      </c>
      <c r="AP588" s="554">
        <v>59962.7</v>
      </c>
      <c r="AQ588" s="554">
        <v>11530</v>
      </c>
      <c r="AR588" s="554">
        <v>84331</v>
      </c>
      <c r="AS588" s="554">
        <v>129128.6</v>
      </c>
      <c r="AT588" s="554">
        <v>37368</v>
      </c>
      <c r="AU588" s="554">
        <v>42280.57</v>
      </c>
      <c r="AV588" s="554">
        <v>55658.76</v>
      </c>
      <c r="AW588" s="554">
        <v>105133.65</v>
      </c>
      <c r="AX588" s="554">
        <v>57403</v>
      </c>
      <c r="AY588" s="554">
        <v>37195.800000000003</v>
      </c>
      <c r="AZ588" s="554">
        <v>23561</v>
      </c>
      <c r="BA588" s="554">
        <v>54535.49</v>
      </c>
      <c r="BB588" s="554">
        <v>830617.82</v>
      </c>
      <c r="BC588" s="554">
        <v>142454.26</v>
      </c>
      <c r="BD588" s="554">
        <v>312303.99</v>
      </c>
      <c r="BE588" s="554">
        <v>364117.74</v>
      </c>
      <c r="BF588" s="554">
        <v>289439.88</v>
      </c>
      <c r="BG588" s="554">
        <v>67834.320000000007</v>
      </c>
      <c r="BH588" s="554">
        <v>93001.470300000001</v>
      </c>
      <c r="BI588" s="554">
        <v>282126.27</v>
      </c>
      <c r="BJ588" s="554">
        <v>166115.20000000001</v>
      </c>
      <c r="BK588" s="554">
        <v>29475.040000000001</v>
      </c>
      <c r="BL588" s="554">
        <v>77502.52</v>
      </c>
      <c r="BM588" s="554">
        <v>622394.18999999994</v>
      </c>
      <c r="BN588" s="554">
        <v>859145.84</v>
      </c>
      <c r="BO588" s="554">
        <v>130456.94</v>
      </c>
      <c r="BP588" s="554">
        <v>87307.82</v>
      </c>
      <c r="BQ588" s="554">
        <v>28311.95</v>
      </c>
      <c r="BR588" s="554">
        <v>133609.71</v>
      </c>
      <c r="BS588" s="554">
        <v>215498.5</v>
      </c>
      <c r="BT588" s="554">
        <v>454705.33</v>
      </c>
      <c r="BU588" s="554">
        <v>133511</v>
      </c>
      <c r="BV588" s="554">
        <v>177018</v>
      </c>
      <c r="BW588" s="554">
        <v>391971.15</v>
      </c>
      <c r="BX588" s="554">
        <v>181136.06</v>
      </c>
      <c r="BY588" s="554">
        <v>16007.1</v>
      </c>
      <c r="BZ588" s="554">
        <v>56695.77</v>
      </c>
      <c r="CA588" s="554">
        <v>200474.32</v>
      </c>
      <c r="CB588" s="554">
        <v>213716.8</v>
      </c>
      <c r="CC588" s="555">
        <f t="shared" si="76"/>
        <v>22621045.220299996</v>
      </c>
    </row>
    <row r="589" spans="1:81" s="547" customFormat="1">
      <c r="A589" s="609"/>
      <c r="B589" s="608"/>
      <c r="C589" s="610"/>
      <c r="D589" s="610"/>
      <c r="E589" s="610"/>
      <c r="F589" s="611" t="s">
        <v>7090</v>
      </c>
      <c r="G589" s="612" t="s">
        <v>583</v>
      </c>
      <c r="H589" s="554">
        <v>0</v>
      </c>
      <c r="I589" s="554">
        <v>0</v>
      </c>
      <c r="J589" s="554">
        <v>0</v>
      </c>
      <c r="K589" s="554">
        <v>0</v>
      </c>
      <c r="L589" s="554">
        <v>0</v>
      </c>
      <c r="M589" s="554">
        <v>0</v>
      </c>
      <c r="N589" s="554">
        <v>0</v>
      </c>
      <c r="O589" s="554">
        <v>0</v>
      </c>
      <c r="P589" s="554">
        <v>0</v>
      </c>
      <c r="Q589" s="554">
        <v>0</v>
      </c>
      <c r="R589" s="554">
        <v>0</v>
      </c>
      <c r="S589" s="554">
        <v>0</v>
      </c>
      <c r="T589" s="554">
        <v>0</v>
      </c>
      <c r="U589" s="554">
        <v>0</v>
      </c>
      <c r="V589" s="554">
        <v>0</v>
      </c>
      <c r="W589" s="554">
        <v>0</v>
      </c>
      <c r="X589" s="554">
        <v>0</v>
      </c>
      <c r="Y589" s="554">
        <v>0</v>
      </c>
      <c r="Z589" s="554">
        <v>0</v>
      </c>
      <c r="AA589" s="554">
        <v>0</v>
      </c>
      <c r="AB589" s="554">
        <v>0</v>
      </c>
      <c r="AC589" s="554">
        <v>2450</v>
      </c>
      <c r="AD589" s="554">
        <v>0</v>
      </c>
      <c r="AE589" s="554">
        <v>0</v>
      </c>
      <c r="AF589" s="554">
        <v>2225.6</v>
      </c>
      <c r="AG589" s="554">
        <v>0</v>
      </c>
      <c r="AH589" s="554">
        <v>0</v>
      </c>
      <c r="AI589" s="554">
        <v>0</v>
      </c>
      <c r="AJ589" s="554">
        <v>0</v>
      </c>
      <c r="AK589" s="554">
        <v>0</v>
      </c>
      <c r="AL589" s="554">
        <v>0</v>
      </c>
      <c r="AM589" s="554">
        <v>0</v>
      </c>
      <c r="AN589" s="554">
        <v>0</v>
      </c>
      <c r="AO589" s="554">
        <v>0</v>
      </c>
      <c r="AP589" s="554">
        <v>0</v>
      </c>
      <c r="AQ589" s="554">
        <v>0</v>
      </c>
      <c r="AR589" s="554">
        <v>0</v>
      </c>
      <c r="AS589" s="554">
        <v>0</v>
      </c>
      <c r="AT589" s="554">
        <v>0</v>
      </c>
      <c r="AU589" s="554">
        <v>0</v>
      </c>
      <c r="AV589" s="554">
        <v>0</v>
      </c>
      <c r="AW589" s="554">
        <v>0</v>
      </c>
      <c r="AX589" s="554">
        <v>0</v>
      </c>
      <c r="AY589" s="554">
        <v>0</v>
      </c>
      <c r="AZ589" s="554">
        <v>0</v>
      </c>
      <c r="BA589" s="554">
        <v>0</v>
      </c>
      <c r="BB589" s="554">
        <v>0</v>
      </c>
      <c r="BC589" s="554">
        <v>0</v>
      </c>
      <c r="BD589" s="554">
        <v>0</v>
      </c>
      <c r="BE589" s="554">
        <v>0</v>
      </c>
      <c r="BF589" s="554">
        <v>0</v>
      </c>
      <c r="BG589" s="554">
        <v>0</v>
      </c>
      <c r="BH589" s="554">
        <v>0</v>
      </c>
      <c r="BI589" s="554">
        <v>0</v>
      </c>
      <c r="BJ589" s="554">
        <v>0</v>
      </c>
      <c r="BK589" s="554">
        <v>0</v>
      </c>
      <c r="BL589" s="554">
        <v>0</v>
      </c>
      <c r="BM589" s="554">
        <v>0</v>
      </c>
      <c r="BN589" s="554">
        <v>9600</v>
      </c>
      <c r="BO589" s="554">
        <v>11128</v>
      </c>
      <c r="BP589" s="554">
        <v>0</v>
      </c>
      <c r="BQ589" s="554">
        <v>0</v>
      </c>
      <c r="BR589" s="554">
        <v>0</v>
      </c>
      <c r="BS589" s="554">
        <v>0</v>
      </c>
      <c r="BT589" s="554">
        <v>1481.45</v>
      </c>
      <c r="BU589" s="554">
        <v>0</v>
      </c>
      <c r="BV589" s="554">
        <v>0</v>
      </c>
      <c r="BW589" s="554">
        <v>0</v>
      </c>
      <c r="BX589" s="554">
        <v>0</v>
      </c>
      <c r="BY589" s="554">
        <v>0</v>
      </c>
      <c r="BZ589" s="554">
        <v>0</v>
      </c>
      <c r="CA589" s="554">
        <v>0</v>
      </c>
      <c r="CB589" s="554">
        <v>370</v>
      </c>
      <c r="CC589" s="555">
        <f t="shared" si="76"/>
        <v>27255.05</v>
      </c>
    </row>
    <row r="590" spans="1:81" s="547" customFormat="1">
      <c r="A590" s="609"/>
      <c r="B590" s="608"/>
      <c r="C590" s="610"/>
      <c r="D590" s="610"/>
      <c r="E590" s="610"/>
      <c r="F590" s="611" t="s">
        <v>7091</v>
      </c>
      <c r="G590" s="612" t="s">
        <v>584</v>
      </c>
      <c r="H590" s="554">
        <v>0</v>
      </c>
      <c r="I590" s="554">
        <v>0</v>
      </c>
      <c r="J590" s="554">
        <v>0</v>
      </c>
      <c r="K590" s="554">
        <v>0</v>
      </c>
      <c r="L590" s="554">
        <v>0</v>
      </c>
      <c r="M590" s="554">
        <v>0</v>
      </c>
      <c r="N590" s="554">
        <v>0</v>
      </c>
      <c r="O590" s="554">
        <v>0</v>
      </c>
      <c r="P590" s="554">
        <v>0</v>
      </c>
      <c r="Q590" s="554">
        <v>0</v>
      </c>
      <c r="R590" s="554">
        <v>0</v>
      </c>
      <c r="S590" s="554">
        <v>0</v>
      </c>
      <c r="T590" s="554">
        <v>0</v>
      </c>
      <c r="U590" s="554">
        <v>0</v>
      </c>
      <c r="V590" s="554">
        <v>0</v>
      </c>
      <c r="W590" s="554">
        <v>0</v>
      </c>
      <c r="X590" s="554">
        <v>0</v>
      </c>
      <c r="Y590" s="554">
        <v>0</v>
      </c>
      <c r="Z590" s="554">
        <v>0</v>
      </c>
      <c r="AA590" s="554">
        <v>0</v>
      </c>
      <c r="AB590" s="554">
        <v>0</v>
      </c>
      <c r="AC590" s="554">
        <v>0</v>
      </c>
      <c r="AD590" s="554">
        <v>0</v>
      </c>
      <c r="AE590" s="554">
        <v>0</v>
      </c>
      <c r="AF590" s="554">
        <v>0</v>
      </c>
      <c r="AG590" s="554">
        <v>0</v>
      </c>
      <c r="AH590" s="554">
        <v>17480</v>
      </c>
      <c r="AI590" s="554">
        <v>0</v>
      </c>
      <c r="AJ590" s="554">
        <v>0</v>
      </c>
      <c r="AK590" s="554">
        <v>0</v>
      </c>
      <c r="AL590" s="554">
        <v>0</v>
      </c>
      <c r="AM590" s="554">
        <v>0</v>
      </c>
      <c r="AN590" s="554">
        <v>14870</v>
      </c>
      <c r="AO590" s="554">
        <v>0</v>
      </c>
      <c r="AP590" s="554">
        <v>0</v>
      </c>
      <c r="AQ590" s="554">
        <v>0</v>
      </c>
      <c r="AR590" s="554">
        <v>0</v>
      </c>
      <c r="AS590" s="554">
        <v>0</v>
      </c>
      <c r="AT590" s="554">
        <v>0</v>
      </c>
      <c r="AU590" s="554">
        <v>0</v>
      </c>
      <c r="AV590" s="554">
        <v>0</v>
      </c>
      <c r="AW590" s="554">
        <v>0</v>
      </c>
      <c r="AX590" s="554">
        <v>0</v>
      </c>
      <c r="AY590" s="554">
        <v>0</v>
      </c>
      <c r="AZ590" s="554">
        <v>0</v>
      </c>
      <c r="BA590" s="554">
        <v>0</v>
      </c>
      <c r="BB590" s="554">
        <v>0</v>
      </c>
      <c r="BC590" s="554">
        <v>0</v>
      </c>
      <c r="BD590" s="554">
        <v>0</v>
      </c>
      <c r="BE590" s="554">
        <v>0</v>
      </c>
      <c r="BF590" s="554">
        <v>0</v>
      </c>
      <c r="BG590" s="554">
        <v>0</v>
      </c>
      <c r="BH590" s="554">
        <v>0</v>
      </c>
      <c r="BI590" s="554">
        <v>0</v>
      </c>
      <c r="BJ590" s="554">
        <v>0</v>
      </c>
      <c r="BK590" s="554">
        <v>0</v>
      </c>
      <c r="BL590" s="554">
        <v>0</v>
      </c>
      <c r="BM590" s="554">
        <v>18789.37</v>
      </c>
      <c r="BN590" s="554">
        <v>0</v>
      </c>
      <c r="BO590" s="554">
        <v>43580</v>
      </c>
      <c r="BP590" s="554">
        <v>0</v>
      </c>
      <c r="BQ590" s="554">
        <v>0</v>
      </c>
      <c r="BR590" s="554">
        <v>0</v>
      </c>
      <c r="BS590" s="554">
        <v>0</v>
      </c>
      <c r="BT590" s="554">
        <v>0</v>
      </c>
      <c r="BU590" s="554">
        <v>0</v>
      </c>
      <c r="BV590" s="554">
        <v>708.81</v>
      </c>
      <c r="BW590" s="554">
        <v>0</v>
      </c>
      <c r="BX590" s="554">
        <v>0</v>
      </c>
      <c r="BY590" s="554">
        <v>0</v>
      </c>
      <c r="BZ590" s="554">
        <v>300</v>
      </c>
      <c r="CA590" s="554">
        <v>0</v>
      </c>
      <c r="CB590" s="554">
        <v>0</v>
      </c>
      <c r="CC590" s="555">
        <f t="shared" si="76"/>
        <v>95728.18</v>
      </c>
    </row>
    <row r="591" spans="1:81" s="547" customFormat="1">
      <c r="A591" s="609"/>
      <c r="B591" s="608"/>
      <c r="C591" s="610"/>
      <c r="D591" s="610"/>
      <c r="E591" s="610"/>
      <c r="F591" s="611" t="s">
        <v>7092</v>
      </c>
      <c r="G591" s="612" t="s">
        <v>585</v>
      </c>
      <c r="H591" s="554">
        <v>22529.62</v>
      </c>
      <c r="I591" s="554">
        <v>12793</v>
      </c>
      <c r="J591" s="554">
        <v>48294.45</v>
      </c>
      <c r="K591" s="554">
        <v>0</v>
      </c>
      <c r="L591" s="554">
        <v>0</v>
      </c>
      <c r="M591" s="554">
        <v>0</v>
      </c>
      <c r="N591" s="554">
        <v>72430</v>
      </c>
      <c r="O591" s="554">
        <v>0</v>
      </c>
      <c r="P591" s="554">
        <v>0</v>
      </c>
      <c r="Q591" s="554">
        <v>0</v>
      </c>
      <c r="R591" s="554">
        <v>0</v>
      </c>
      <c r="S591" s="554">
        <v>0</v>
      </c>
      <c r="T591" s="554">
        <v>0</v>
      </c>
      <c r="U591" s="554">
        <v>50141.27</v>
      </c>
      <c r="V591" s="554">
        <v>3943.31</v>
      </c>
      <c r="W591" s="554">
        <v>0</v>
      </c>
      <c r="X591" s="554">
        <v>0</v>
      </c>
      <c r="Y591" s="554">
        <v>0</v>
      </c>
      <c r="Z591" s="554">
        <v>136985.66</v>
      </c>
      <c r="AA591" s="554">
        <v>0</v>
      </c>
      <c r="AB591" s="554">
        <v>23212</v>
      </c>
      <c r="AC591" s="554">
        <v>40694.1</v>
      </c>
      <c r="AD591" s="554">
        <v>0</v>
      </c>
      <c r="AE591" s="554">
        <v>0</v>
      </c>
      <c r="AF591" s="554">
        <v>6764</v>
      </c>
      <c r="AG591" s="554">
        <v>13143.4</v>
      </c>
      <c r="AH591" s="554">
        <v>10120</v>
      </c>
      <c r="AI591" s="554">
        <v>80678</v>
      </c>
      <c r="AJ591" s="554">
        <v>1438.5</v>
      </c>
      <c r="AK591" s="554">
        <v>0</v>
      </c>
      <c r="AL591" s="554">
        <v>8472</v>
      </c>
      <c r="AM591" s="554">
        <v>12312</v>
      </c>
      <c r="AN591" s="554">
        <v>0</v>
      </c>
      <c r="AO591" s="554">
        <v>6550</v>
      </c>
      <c r="AP591" s="554">
        <v>1374</v>
      </c>
      <c r="AQ591" s="554">
        <v>0</v>
      </c>
      <c r="AR591" s="554">
        <v>5995</v>
      </c>
      <c r="AS591" s="554">
        <v>6692</v>
      </c>
      <c r="AT591" s="554">
        <v>2682</v>
      </c>
      <c r="AU591" s="554">
        <v>21893</v>
      </c>
      <c r="AV591" s="554">
        <v>4053.5</v>
      </c>
      <c r="AW591" s="554">
        <v>0</v>
      </c>
      <c r="AX591" s="554">
        <v>45</v>
      </c>
      <c r="AY591" s="554">
        <v>68</v>
      </c>
      <c r="AZ591" s="554">
        <v>6721.5</v>
      </c>
      <c r="BA591" s="554">
        <v>450</v>
      </c>
      <c r="BB591" s="554">
        <v>144742</v>
      </c>
      <c r="BC591" s="554">
        <v>3574.04</v>
      </c>
      <c r="BD591" s="554">
        <v>29617.25</v>
      </c>
      <c r="BE591" s="554">
        <v>29219</v>
      </c>
      <c r="BF591" s="554">
        <v>0</v>
      </c>
      <c r="BG591" s="554">
        <v>20427.8</v>
      </c>
      <c r="BH591" s="554">
        <v>12985.4403</v>
      </c>
      <c r="BI591" s="554">
        <v>0</v>
      </c>
      <c r="BJ591" s="554">
        <v>5733.31</v>
      </c>
      <c r="BK591" s="554">
        <v>5447.48</v>
      </c>
      <c r="BL591" s="554">
        <v>0</v>
      </c>
      <c r="BM591" s="554">
        <v>85600</v>
      </c>
      <c r="BN591" s="554">
        <v>614471.69999999995</v>
      </c>
      <c r="BO591" s="554">
        <v>13400</v>
      </c>
      <c r="BP591" s="554">
        <v>0</v>
      </c>
      <c r="BQ591" s="554">
        <v>0</v>
      </c>
      <c r="BR591" s="554">
        <v>0</v>
      </c>
      <c r="BS591" s="554">
        <v>0</v>
      </c>
      <c r="BT591" s="554">
        <v>11691</v>
      </c>
      <c r="BU591" s="554">
        <v>2150</v>
      </c>
      <c r="BV591" s="554">
        <v>8800</v>
      </c>
      <c r="BW591" s="554">
        <v>80136.73</v>
      </c>
      <c r="BX591" s="554">
        <v>0</v>
      </c>
      <c r="BY591" s="554">
        <v>13587.83</v>
      </c>
      <c r="BZ591" s="554">
        <v>79890</v>
      </c>
      <c r="CA591" s="554">
        <v>21080.15</v>
      </c>
      <c r="CB591" s="554">
        <v>6765</v>
      </c>
      <c r="CC591" s="555">
        <f t="shared" si="76"/>
        <v>1789794.0403</v>
      </c>
    </row>
    <row r="592" spans="1:81" s="547" customFormat="1">
      <c r="A592" s="609"/>
      <c r="B592" s="608"/>
      <c r="C592" s="610"/>
      <c r="D592" s="610"/>
      <c r="E592" s="610"/>
      <c r="F592" s="611" t="s">
        <v>7093</v>
      </c>
      <c r="G592" s="612" t="s">
        <v>586</v>
      </c>
      <c r="H592" s="554">
        <v>36737.870000000003</v>
      </c>
      <c r="I592" s="554">
        <v>0</v>
      </c>
      <c r="J592" s="554">
        <v>0</v>
      </c>
      <c r="K592" s="554">
        <v>0</v>
      </c>
      <c r="L592" s="554">
        <v>0</v>
      </c>
      <c r="M592" s="554">
        <v>0</v>
      </c>
      <c r="N592" s="554">
        <v>0</v>
      </c>
      <c r="O592" s="554">
        <v>0</v>
      </c>
      <c r="P592" s="554">
        <v>0</v>
      </c>
      <c r="Q592" s="554">
        <v>0</v>
      </c>
      <c r="R592" s="554">
        <v>0</v>
      </c>
      <c r="S592" s="554">
        <v>0</v>
      </c>
      <c r="T592" s="554">
        <v>0</v>
      </c>
      <c r="U592" s="554">
        <v>3689.36</v>
      </c>
      <c r="V592" s="554">
        <v>0</v>
      </c>
      <c r="W592" s="554">
        <v>0</v>
      </c>
      <c r="X592" s="554">
        <v>0</v>
      </c>
      <c r="Y592" s="554">
        <v>0</v>
      </c>
      <c r="Z592" s="554">
        <v>0</v>
      </c>
      <c r="AA592" s="554">
        <v>0</v>
      </c>
      <c r="AB592" s="554">
        <v>1145</v>
      </c>
      <c r="AC592" s="554">
        <v>0</v>
      </c>
      <c r="AD592" s="554">
        <v>0</v>
      </c>
      <c r="AE592" s="554">
        <v>0</v>
      </c>
      <c r="AF592" s="554">
        <v>0</v>
      </c>
      <c r="AG592" s="554">
        <v>0</v>
      </c>
      <c r="AH592" s="554">
        <v>0</v>
      </c>
      <c r="AI592" s="554">
        <v>0</v>
      </c>
      <c r="AJ592" s="554">
        <v>0</v>
      </c>
      <c r="AK592" s="554">
        <v>0</v>
      </c>
      <c r="AL592" s="554">
        <v>0</v>
      </c>
      <c r="AM592" s="554">
        <v>0</v>
      </c>
      <c r="AN592" s="554">
        <v>0</v>
      </c>
      <c r="AO592" s="554">
        <v>0</v>
      </c>
      <c r="AP592" s="554">
        <v>0</v>
      </c>
      <c r="AQ592" s="554">
        <v>0</v>
      </c>
      <c r="AR592" s="554">
        <v>0</v>
      </c>
      <c r="AS592" s="554">
        <v>0</v>
      </c>
      <c r="AT592" s="554">
        <v>0</v>
      </c>
      <c r="AU592" s="554">
        <v>0</v>
      </c>
      <c r="AV592" s="554">
        <v>0</v>
      </c>
      <c r="AW592" s="554">
        <v>0</v>
      </c>
      <c r="AX592" s="554">
        <v>0</v>
      </c>
      <c r="AY592" s="554">
        <v>0</v>
      </c>
      <c r="AZ592" s="554">
        <v>0</v>
      </c>
      <c r="BA592" s="554">
        <v>0</v>
      </c>
      <c r="BB592" s="554">
        <v>14742</v>
      </c>
      <c r="BC592" s="554">
        <v>0</v>
      </c>
      <c r="BD592" s="554">
        <v>87354.8</v>
      </c>
      <c r="BE592" s="554">
        <v>0</v>
      </c>
      <c r="BF592" s="554">
        <v>0</v>
      </c>
      <c r="BG592" s="554">
        <v>0</v>
      </c>
      <c r="BH592" s="554">
        <v>0</v>
      </c>
      <c r="BI592" s="554">
        <v>0</v>
      </c>
      <c r="BJ592" s="554">
        <v>0</v>
      </c>
      <c r="BK592" s="554">
        <v>0</v>
      </c>
      <c r="BL592" s="554">
        <v>0</v>
      </c>
      <c r="BM592" s="554">
        <v>0</v>
      </c>
      <c r="BN592" s="554">
        <v>74602</v>
      </c>
      <c r="BO592" s="554">
        <v>0</v>
      </c>
      <c r="BP592" s="554">
        <v>0</v>
      </c>
      <c r="BQ592" s="554">
        <v>0</v>
      </c>
      <c r="BR592" s="554">
        <v>0</v>
      </c>
      <c r="BS592" s="554">
        <v>0</v>
      </c>
      <c r="BT592" s="554">
        <v>0</v>
      </c>
      <c r="BU592" s="554">
        <v>0</v>
      </c>
      <c r="BV592" s="554">
        <v>0</v>
      </c>
      <c r="BW592" s="554">
        <v>91972.5</v>
      </c>
      <c r="BX592" s="554">
        <v>0</v>
      </c>
      <c r="BY592" s="554">
        <v>3022</v>
      </c>
      <c r="BZ592" s="554">
        <v>21090</v>
      </c>
      <c r="CA592" s="554">
        <v>0</v>
      </c>
      <c r="CB592" s="554">
        <v>0</v>
      </c>
      <c r="CC592" s="555">
        <f t="shared" si="76"/>
        <v>334355.53000000003</v>
      </c>
    </row>
    <row r="593" spans="1:81" s="547" customFormat="1">
      <c r="A593" s="609"/>
      <c r="B593" s="608"/>
      <c r="C593" s="610"/>
      <c r="D593" s="610"/>
      <c r="E593" s="610"/>
      <c r="F593" s="611" t="s">
        <v>7094</v>
      </c>
      <c r="G593" s="612" t="s">
        <v>587</v>
      </c>
      <c r="H593" s="554">
        <v>231695.88</v>
      </c>
      <c r="I593" s="554">
        <v>3850</v>
      </c>
      <c r="J593" s="554">
        <v>144899.29999999999</v>
      </c>
      <c r="K593" s="554">
        <v>230408.9</v>
      </c>
      <c r="L593" s="554">
        <v>176386.61</v>
      </c>
      <c r="M593" s="554">
        <v>74927.490000000005</v>
      </c>
      <c r="N593" s="554">
        <v>714926.77</v>
      </c>
      <c r="O593" s="554">
        <v>68748.75</v>
      </c>
      <c r="P593" s="554">
        <v>18500</v>
      </c>
      <c r="Q593" s="554">
        <v>168202.3</v>
      </c>
      <c r="R593" s="554">
        <v>29257.5</v>
      </c>
      <c r="S593" s="554">
        <v>156649.29999999999</v>
      </c>
      <c r="T593" s="554">
        <v>113944.2</v>
      </c>
      <c r="U593" s="554">
        <v>232590</v>
      </c>
      <c r="V593" s="554">
        <v>0</v>
      </c>
      <c r="W593" s="554">
        <v>0</v>
      </c>
      <c r="X593" s="554">
        <v>110170</v>
      </c>
      <c r="Y593" s="554">
        <v>180902.2</v>
      </c>
      <c r="Z593" s="554">
        <v>0</v>
      </c>
      <c r="AA593" s="554">
        <v>31110</v>
      </c>
      <c r="AB593" s="554">
        <v>184232.25</v>
      </c>
      <c r="AC593" s="554">
        <v>68362.87</v>
      </c>
      <c r="AD593" s="554">
        <v>0</v>
      </c>
      <c r="AE593" s="554">
        <v>112807</v>
      </c>
      <c r="AF593" s="554">
        <v>67251.3</v>
      </c>
      <c r="AG593" s="554">
        <v>68962.899999999994</v>
      </c>
      <c r="AH593" s="554">
        <v>72100</v>
      </c>
      <c r="AI593" s="554">
        <v>175525</v>
      </c>
      <c r="AJ593" s="554">
        <v>60974</v>
      </c>
      <c r="AK593" s="554">
        <v>72126</v>
      </c>
      <c r="AL593" s="554">
        <v>46056</v>
      </c>
      <c r="AM593" s="554">
        <v>89494</v>
      </c>
      <c r="AN593" s="554">
        <v>111202.4</v>
      </c>
      <c r="AO593" s="554">
        <v>52470</v>
      </c>
      <c r="AP593" s="554">
        <v>26620</v>
      </c>
      <c r="AQ593" s="554">
        <v>980</v>
      </c>
      <c r="AR593" s="554">
        <v>42160</v>
      </c>
      <c r="AS593" s="554">
        <v>26420</v>
      </c>
      <c r="AT593" s="554">
        <v>73261</v>
      </c>
      <c r="AU593" s="554">
        <v>12110</v>
      </c>
      <c r="AV593" s="554">
        <v>42970</v>
      </c>
      <c r="AW593" s="554">
        <v>26733</v>
      </c>
      <c r="AX593" s="554">
        <v>26310</v>
      </c>
      <c r="AY593" s="554">
        <v>24483.5</v>
      </c>
      <c r="AZ593" s="554">
        <v>72145</v>
      </c>
      <c r="BA593" s="554">
        <v>47280</v>
      </c>
      <c r="BB593" s="554">
        <v>2817022.9</v>
      </c>
      <c r="BC593" s="554">
        <v>30320</v>
      </c>
      <c r="BD593" s="554">
        <v>66792.649999999994</v>
      </c>
      <c r="BE593" s="554">
        <v>363943.8</v>
      </c>
      <c r="BF593" s="554">
        <v>9649.33</v>
      </c>
      <c r="BG593" s="554">
        <v>163340</v>
      </c>
      <c r="BH593" s="554">
        <v>64462.569900000002</v>
      </c>
      <c r="BI593" s="554">
        <v>0</v>
      </c>
      <c r="BJ593" s="554">
        <v>33498.32</v>
      </c>
      <c r="BK593" s="554">
        <v>48199</v>
      </c>
      <c r="BL593" s="554">
        <v>28379.88</v>
      </c>
      <c r="BM593" s="554">
        <v>255356.9</v>
      </c>
      <c r="BN593" s="554">
        <v>453325</v>
      </c>
      <c r="BO593" s="554">
        <v>61890</v>
      </c>
      <c r="BP593" s="554">
        <v>417199.39</v>
      </c>
      <c r="BQ593" s="554">
        <v>0</v>
      </c>
      <c r="BR593" s="554">
        <v>64470</v>
      </c>
      <c r="BS593" s="554">
        <v>77644</v>
      </c>
      <c r="BT593" s="554">
        <v>66930</v>
      </c>
      <c r="BU593" s="554">
        <v>126688.5</v>
      </c>
      <c r="BV593" s="554">
        <v>113780</v>
      </c>
      <c r="BW593" s="554">
        <v>46705.7</v>
      </c>
      <c r="BX593" s="554">
        <v>27504.94</v>
      </c>
      <c r="BY593" s="554">
        <v>25246.5</v>
      </c>
      <c r="BZ593" s="554">
        <v>122750</v>
      </c>
      <c r="CA593" s="554">
        <v>24720</v>
      </c>
      <c r="CB593" s="554">
        <v>87015</v>
      </c>
      <c r="CC593" s="555">
        <f t="shared" si="76"/>
        <v>9887039.7999000009</v>
      </c>
    </row>
    <row r="594" spans="1:81" s="547" customFormat="1">
      <c r="A594" s="609"/>
      <c r="B594" s="608"/>
      <c r="C594" s="610"/>
      <c r="D594" s="610"/>
      <c r="E594" s="610"/>
      <c r="F594" s="611" t="s">
        <v>7095</v>
      </c>
      <c r="G594" s="612" t="s">
        <v>588</v>
      </c>
      <c r="H594" s="554">
        <v>769045.92</v>
      </c>
      <c r="I594" s="554">
        <v>60905.2</v>
      </c>
      <c r="J594" s="554">
        <v>637636.31999999995</v>
      </c>
      <c r="K594" s="554">
        <v>45082.9</v>
      </c>
      <c r="L594" s="554">
        <v>23984.67</v>
      </c>
      <c r="M594" s="554">
        <v>565910.12</v>
      </c>
      <c r="N594" s="554">
        <v>937879.88</v>
      </c>
      <c r="O594" s="554">
        <v>190571.18</v>
      </c>
      <c r="P594" s="554">
        <v>10425</v>
      </c>
      <c r="Q594" s="554">
        <v>628011.56999999995</v>
      </c>
      <c r="R594" s="554">
        <v>38858.959999999999</v>
      </c>
      <c r="S594" s="554">
        <v>102315.76</v>
      </c>
      <c r="T594" s="554">
        <v>191051.18</v>
      </c>
      <c r="U594" s="554">
        <v>840095.43</v>
      </c>
      <c r="V594" s="554">
        <v>44571.97</v>
      </c>
      <c r="W594" s="554">
        <v>105643.11</v>
      </c>
      <c r="X594" s="554">
        <v>83918.46</v>
      </c>
      <c r="Y594" s="554">
        <v>216369.36</v>
      </c>
      <c r="Z594" s="554">
        <v>734792.76</v>
      </c>
      <c r="AA594" s="554">
        <v>27363</v>
      </c>
      <c r="AB594" s="554">
        <v>257882.83</v>
      </c>
      <c r="AC594" s="554">
        <v>894152.23</v>
      </c>
      <c r="AD594" s="554">
        <v>212917.32</v>
      </c>
      <c r="AE594" s="554">
        <v>356451.48</v>
      </c>
      <c r="AF594" s="554">
        <v>90520.45</v>
      </c>
      <c r="AG594" s="554">
        <v>65740.7</v>
      </c>
      <c r="AH594" s="554">
        <v>89520.39</v>
      </c>
      <c r="AI594" s="554">
        <v>745252.8</v>
      </c>
      <c r="AJ594" s="554">
        <v>74047.240000000005</v>
      </c>
      <c r="AK594" s="554">
        <v>107340.34</v>
      </c>
      <c r="AL594" s="554">
        <v>83547.820000000007</v>
      </c>
      <c r="AM594" s="554">
        <v>43346.76</v>
      </c>
      <c r="AN594" s="554">
        <v>154961.41</v>
      </c>
      <c r="AO594" s="554">
        <v>63064.13</v>
      </c>
      <c r="AP594" s="554">
        <v>65680</v>
      </c>
      <c r="AQ594" s="554">
        <v>6164</v>
      </c>
      <c r="AR594" s="554">
        <v>89591.12</v>
      </c>
      <c r="AS594" s="554">
        <v>62125.49</v>
      </c>
      <c r="AT594" s="554">
        <v>81380</v>
      </c>
      <c r="AU594" s="554">
        <v>654156.35</v>
      </c>
      <c r="AV594" s="554">
        <v>113591.8</v>
      </c>
      <c r="AW594" s="554">
        <v>45881</v>
      </c>
      <c r="AX594" s="554">
        <v>153282.85</v>
      </c>
      <c r="AY594" s="554">
        <v>57640.28</v>
      </c>
      <c r="AZ594" s="554">
        <v>47530.8</v>
      </c>
      <c r="BA594" s="554">
        <v>91519.28</v>
      </c>
      <c r="BB594" s="554">
        <v>785647.52</v>
      </c>
      <c r="BC594" s="554">
        <v>29424.21</v>
      </c>
      <c r="BD594" s="554">
        <v>151161.29</v>
      </c>
      <c r="BE594" s="554">
        <v>715099.78</v>
      </c>
      <c r="BF594" s="554">
        <v>203169.55</v>
      </c>
      <c r="BG594" s="554">
        <v>41099.019999999997</v>
      </c>
      <c r="BH594" s="554">
        <v>120991.6204</v>
      </c>
      <c r="BI594" s="554">
        <v>138450.10999999999</v>
      </c>
      <c r="BJ594" s="554">
        <v>514947.05</v>
      </c>
      <c r="BK594" s="554">
        <v>49204.29</v>
      </c>
      <c r="BL594" s="554">
        <v>107154.36</v>
      </c>
      <c r="BM594" s="554">
        <v>528614.85</v>
      </c>
      <c r="BN594" s="554">
        <v>4332786.0599999996</v>
      </c>
      <c r="BO594" s="554">
        <v>1929.72</v>
      </c>
      <c r="BP594" s="554">
        <v>62899.39</v>
      </c>
      <c r="BQ594" s="554">
        <v>172160.1</v>
      </c>
      <c r="BR594" s="554">
        <v>445066.38</v>
      </c>
      <c r="BS594" s="554">
        <v>79854.25</v>
      </c>
      <c r="BT594" s="554">
        <v>455177.63</v>
      </c>
      <c r="BU594" s="554">
        <v>219532</v>
      </c>
      <c r="BV594" s="554">
        <v>123403.28</v>
      </c>
      <c r="BW594" s="554">
        <v>463574.57</v>
      </c>
      <c r="BX594" s="554">
        <v>134319.41</v>
      </c>
      <c r="BY594" s="554">
        <v>230723.41</v>
      </c>
      <c r="BZ594" s="554">
        <v>286509.95</v>
      </c>
      <c r="CA594" s="554">
        <v>302836.71999999997</v>
      </c>
      <c r="CB594" s="554">
        <v>299937.18</v>
      </c>
      <c r="CC594" s="555">
        <f t="shared" si="76"/>
        <v>21957395.320399996</v>
      </c>
    </row>
    <row r="595" spans="1:81" s="547" customFormat="1">
      <c r="A595" s="609"/>
      <c r="B595" s="608"/>
      <c r="C595" s="610"/>
      <c r="D595" s="610"/>
      <c r="E595" s="610"/>
      <c r="F595" s="611" t="s">
        <v>7096</v>
      </c>
      <c r="G595" s="612" t="s">
        <v>591</v>
      </c>
      <c r="H595" s="554">
        <v>6992.45</v>
      </c>
      <c r="I595" s="554">
        <v>0</v>
      </c>
      <c r="J595" s="554">
        <v>182795.59</v>
      </c>
      <c r="K595" s="554">
        <v>0</v>
      </c>
      <c r="L595" s="554">
        <v>0</v>
      </c>
      <c r="M595" s="554">
        <v>0</v>
      </c>
      <c r="N595" s="554">
        <v>0</v>
      </c>
      <c r="O595" s="554">
        <v>0</v>
      </c>
      <c r="P595" s="554">
        <v>0</v>
      </c>
      <c r="Q595" s="554">
        <v>0</v>
      </c>
      <c r="R595" s="554">
        <v>0</v>
      </c>
      <c r="S595" s="554">
        <v>0</v>
      </c>
      <c r="T595" s="554">
        <v>0</v>
      </c>
      <c r="U595" s="554">
        <v>29399.09</v>
      </c>
      <c r="V595" s="554">
        <v>0</v>
      </c>
      <c r="W595" s="554">
        <v>0</v>
      </c>
      <c r="X595" s="554">
        <v>0</v>
      </c>
      <c r="Y595" s="554">
        <v>15894.47</v>
      </c>
      <c r="Z595" s="554">
        <v>212789.04</v>
      </c>
      <c r="AA595" s="554">
        <v>0</v>
      </c>
      <c r="AB595" s="554">
        <v>0</v>
      </c>
      <c r="AC595" s="554">
        <v>13903.42</v>
      </c>
      <c r="AD595" s="554">
        <v>0</v>
      </c>
      <c r="AE595" s="554">
        <v>0</v>
      </c>
      <c r="AF595" s="554">
        <v>0</v>
      </c>
      <c r="AG595" s="554">
        <v>0</v>
      </c>
      <c r="AH595" s="554">
        <v>0</v>
      </c>
      <c r="AI595" s="554">
        <v>3840</v>
      </c>
      <c r="AJ595" s="554">
        <v>0</v>
      </c>
      <c r="AK595" s="554">
        <v>0</v>
      </c>
      <c r="AL595" s="554">
        <v>0</v>
      </c>
      <c r="AM595" s="554">
        <v>0</v>
      </c>
      <c r="AN595" s="554">
        <v>0</v>
      </c>
      <c r="AO595" s="554">
        <v>0</v>
      </c>
      <c r="AP595" s="554">
        <v>0</v>
      </c>
      <c r="AQ595" s="554">
        <v>0</v>
      </c>
      <c r="AR595" s="554">
        <v>0</v>
      </c>
      <c r="AS595" s="554">
        <v>0</v>
      </c>
      <c r="AT595" s="554">
        <v>0</v>
      </c>
      <c r="AU595" s="554">
        <v>0</v>
      </c>
      <c r="AV595" s="554">
        <v>0</v>
      </c>
      <c r="AW595" s="554">
        <v>0</v>
      </c>
      <c r="AX595" s="554">
        <v>0</v>
      </c>
      <c r="AY595" s="554">
        <v>0</v>
      </c>
      <c r="AZ595" s="554">
        <v>0</v>
      </c>
      <c r="BA595" s="554">
        <v>0</v>
      </c>
      <c r="BB595" s="554">
        <v>0</v>
      </c>
      <c r="BC595" s="554">
        <v>0</v>
      </c>
      <c r="BD595" s="554">
        <v>0</v>
      </c>
      <c r="BE595" s="554">
        <v>0</v>
      </c>
      <c r="BF595" s="554">
        <v>0</v>
      </c>
      <c r="BG595" s="554">
        <v>0</v>
      </c>
      <c r="BH595" s="554">
        <v>-1E-4</v>
      </c>
      <c r="BI595" s="554">
        <v>0</v>
      </c>
      <c r="BJ595" s="554">
        <v>5365.93</v>
      </c>
      <c r="BK595" s="554">
        <v>0</v>
      </c>
      <c r="BL595" s="554">
        <v>0</v>
      </c>
      <c r="BM595" s="554">
        <v>9800</v>
      </c>
      <c r="BN595" s="554">
        <v>322434</v>
      </c>
      <c r="BO595" s="554">
        <v>4225</v>
      </c>
      <c r="BP595" s="554">
        <v>0</v>
      </c>
      <c r="BQ595" s="554">
        <v>0</v>
      </c>
      <c r="BR595" s="554">
        <v>0</v>
      </c>
      <c r="BS595" s="554">
        <v>0</v>
      </c>
      <c r="BT595" s="554">
        <v>0</v>
      </c>
      <c r="BU595" s="554">
        <v>0</v>
      </c>
      <c r="BV595" s="554">
        <v>0</v>
      </c>
      <c r="BW595" s="554">
        <v>22530.04</v>
      </c>
      <c r="BX595" s="554">
        <v>0</v>
      </c>
      <c r="BY595" s="554">
        <v>50305.9</v>
      </c>
      <c r="BZ595" s="554">
        <v>70366</v>
      </c>
      <c r="CA595" s="554">
        <v>5563.97</v>
      </c>
      <c r="CB595" s="554">
        <v>3557</v>
      </c>
      <c r="CC595" s="555">
        <f t="shared" si="76"/>
        <v>959761.89989999996</v>
      </c>
    </row>
    <row r="596" spans="1:81" s="547" customFormat="1">
      <c r="A596" s="609"/>
      <c r="B596" s="608"/>
      <c r="C596" s="610"/>
      <c r="D596" s="610"/>
      <c r="E596" s="610"/>
      <c r="F596" s="611" t="s">
        <v>7097</v>
      </c>
      <c r="G596" s="612" t="s">
        <v>592</v>
      </c>
      <c r="H596" s="554">
        <v>0</v>
      </c>
      <c r="I596" s="554">
        <v>0</v>
      </c>
      <c r="J596" s="554">
        <v>0</v>
      </c>
      <c r="K596" s="554">
        <v>0</v>
      </c>
      <c r="L596" s="554">
        <v>0</v>
      </c>
      <c r="M596" s="554">
        <v>0</v>
      </c>
      <c r="N596" s="554">
        <v>14712.5</v>
      </c>
      <c r="O596" s="554">
        <v>0</v>
      </c>
      <c r="P596" s="554">
        <v>0</v>
      </c>
      <c r="Q596" s="554">
        <v>0</v>
      </c>
      <c r="R596" s="554">
        <v>0</v>
      </c>
      <c r="S596" s="554">
        <v>0</v>
      </c>
      <c r="T596" s="554">
        <v>0</v>
      </c>
      <c r="U596" s="554">
        <v>0</v>
      </c>
      <c r="V596" s="554">
        <v>0</v>
      </c>
      <c r="W596" s="554">
        <v>0</v>
      </c>
      <c r="X596" s="554">
        <v>0</v>
      </c>
      <c r="Y596" s="554">
        <v>0</v>
      </c>
      <c r="Z596" s="554">
        <v>119351.24</v>
      </c>
      <c r="AA596" s="554">
        <v>0</v>
      </c>
      <c r="AB596" s="554">
        <v>0</v>
      </c>
      <c r="AC596" s="554">
        <v>1581.5</v>
      </c>
      <c r="AD596" s="554">
        <v>0</v>
      </c>
      <c r="AE596" s="554">
        <v>0</v>
      </c>
      <c r="AF596" s="554">
        <v>0</v>
      </c>
      <c r="AG596" s="554">
        <v>0</v>
      </c>
      <c r="AH596" s="554">
        <v>1894</v>
      </c>
      <c r="AI596" s="554">
        <v>0</v>
      </c>
      <c r="AJ596" s="554">
        <v>0</v>
      </c>
      <c r="AK596" s="554">
        <v>0</v>
      </c>
      <c r="AL596" s="554">
        <v>0</v>
      </c>
      <c r="AM596" s="554">
        <v>0</v>
      </c>
      <c r="AN596" s="554">
        <v>0</v>
      </c>
      <c r="AO596" s="554">
        <v>0</v>
      </c>
      <c r="AP596" s="554">
        <v>0</v>
      </c>
      <c r="AQ596" s="554">
        <v>0</v>
      </c>
      <c r="AR596" s="554">
        <v>0</v>
      </c>
      <c r="AS596" s="554">
        <v>0</v>
      </c>
      <c r="AT596" s="554">
        <v>0</v>
      </c>
      <c r="AU596" s="554">
        <v>181472.5</v>
      </c>
      <c r="AV596" s="554">
        <v>0</v>
      </c>
      <c r="AW596" s="554">
        <v>53890</v>
      </c>
      <c r="AX596" s="554">
        <v>5781.5</v>
      </c>
      <c r="AY596" s="554">
        <v>6012</v>
      </c>
      <c r="AZ596" s="554">
        <v>0</v>
      </c>
      <c r="BA596" s="554">
        <v>0</v>
      </c>
      <c r="BB596" s="554">
        <v>1448721.12</v>
      </c>
      <c r="BC596" s="554">
        <v>0</v>
      </c>
      <c r="BD596" s="554">
        <v>0</v>
      </c>
      <c r="BE596" s="554">
        <v>1203.75</v>
      </c>
      <c r="BF596" s="554">
        <v>66247</v>
      </c>
      <c r="BG596" s="554">
        <v>0</v>
      </c>
      <c r="BH596" s="554">
        <v>0</v>
      </c>
      <c r="BI596" s="554">
        <v>64595</v>
      </c>
      <c r="BJ596" s="554">
        <v>0</v>
      </c>
      <c r="BK596" s="554">
        <v>0</v>
      </c>
      <c r="BL596" s="554">
        <v>0</v>
      </c>
      <c r="BM596" s="554">
        <v>16600</v>
      </c>
      <c r="BN596" s="554">
        <v>0</v>
      </c>
      <c r="BO596" s="554">
        <v>60085</v>
      </c>
      <c r="BP596" s="554">
        <v>0</v>
      </c>
      <c r="BQ596" s="554">
        <v>0</v>
      </c>
      <c r="BR596" s="554">
        <v>0</v>
      </c>
      <c r="BS596" s="554">
        <v>0</v>
      </c>
      <c r="BT596" s="554">
        <v>0</v>
      </c>
      <c r="BU596" s="554">
        <v>0</v>
      </c>
      <c r="BV596" s="554">
        <v>0</v>
      </c>
      <c r="BW596" s="554">
        <v>170906.01</v>
      </c>
      <c r="BX596" s="554">
        <v>0</v>
      </c>
      <c r="BY596" s="554">
        <v>0</v>
      </c>
      <c r="BZ596" s="554">
        <v>0</v>
      </c>
      <c r="CA596" s="554">
        <v>4015</v>
      </c>
      <c r="CB596" s="554">
        <v>1038</v>
      </c>
      <c r="CC596" s="555">
        <f t="shared" si="76"/>
        <v>2218106.12</v>
      </c>
    </row>
    <row r="597" spans="1:81" s="547" customFormat="1">
      <c r="A597" s="609"/>
      <c r="B597" s="608"/>
      <c r="C597" s="610"/>
      <c r="D597" s="610"/>
      <c r="E597" s="610"/>
      <c r="F597" s="611" t="s">
        <v>7098</v>
      </c>
      <c r="G597" s="612" t="s">
        <v>7099</v>
      </c>
      <c r="H597" s="554">
        <v>0</v>
      </c>
      <c r="I597" s="554">
        <v>0</v>
      </c>
      <c r="J597" s="554">
        <v>0</v>
      </c>
      <c r="K597" s="554">
        <v>0</v>
      </c>
      <c r="L597" s="554">
        <v>0</v>
      </c>
      <c r="M597" s="554">
        <v>0</v>
      </c>
      <c r="N597" s="554">
        <v>0</v>
      </c>
      <c r="O597" s="554">
        <v>0</v>
      </c>
      <c r="P597" s="554">
        <v>59596.49</v>
      </c>
      <c r="Q597" s="554">
        <v>21375</v>
      </c>
      <c r="R597" s="554">
        <v>0</v>
      </c>
      <c r="S597" s="554">
        <v>0</v>
      </c>
      <c r="T597" s="554">
        <v>0</v>
      </c>
      <c r="U597" s="554">
        <v>16833.32</v>
      </c>
      <c r="V597" s="554">
        <v>0</v>
      </c>
      <c r="W597" s="554">
        <v>0</v>
      </c>
      <c r="X597" s="554">
        <v>0</v>
      </c>
      <c r="Y597" s="554">
        <v>0</v>
      </c>
      <c r="Z597" s="554">
        <v>0</v>
      </c>
      <c r="AA597" s="554">
        <v>2084</v>
      </c>
      <c r="AB597" s="554">
        <v>0</v>
      </c>
      <c r="AC597" s="554">
        <v>0</v>
      </c>
      <c r="AD597" s="554">
        <v>79.650000000000006</v>
      </c>
      <c r="AE597" s="554">
        <v>0</v>
      </c>
      <c r="AF597" s="554">
        <v>0</v>
      </c>
      <c r="AG597" s="554">
        <v>1591187.77</v>
      </c>
      <c r="AH597" s="554">
        <v>0</v>
      </c>
      <c r="AI597" s="554">
        <v>0</v>
      </c>
      <c r="AJ597" s="554">
        <v>38563.25</v>
      </c>
      <c r="AK597" s="554">
        <v>44620.53</v>
      </c>
      <c r="AL597" s="554">
        <v>45278.63</v>
      </c>
      <c r="AM597" s="554">
        <v>0</v>
      </c>
      <c r="AN597" s="554">
        <v>36053.54</v>
      </c>
      <c r="AO597" s="554">
        <v>0</v>
      </c>
      <c r="AP597" s="554">
        <v>27566.68</v>
      </c>
      <c r="AQ597" s="554">
        <v>16561.099999999999</v>
      </c>
      <c r="AR597" s="554">
        <v>150443.6</v>
      </c>
      <c r="AS597" s="554">
        <v>93632.11</v>
      </c>
      <c r="AT597" s="554">
        <v>53002.39</v>
      </c>
      <c r="AU597" s="554">
        <v>668.72</v>
      </c>
      <c r="AV597" s="554">
        <v>0</v>
      </c>
      <c r="AW597" s="554">
        <v>0</v>
      </c>
      <c r="AX597" s="554">
        <v>0</v>
      </c>
      <c r="AY597" s="554">
        <v>16283.84</v>
      </c>
      <c r="AZ597" s="554">
        <v>0</v>
      </c>
      <c r="BA597" s="554">
        <v>380.56</v>
      </c>
      <c r="BB597" s="554">
        <v>0</v>
      </c>
      <c r="BC597" s="554">
        <v>0</v>
      </c>
      <c r="BD597" s="554">
        <v>14490.46</v>
      </c>
      <c r="BE597" s="554">
        <v>0</v>
      </c>
      <c r="BF597" s="554">
        <v>0</v>
      </c>
      <c r="BG597" s="554">
        <v>0</v>
      </c>
      <c r="BH597" s="554">
        <v>0</v>
      </c>
      <c r="BI597" s="554">
        <v>15991.64</v>
      </c>
      <c r="BJ597" s="554">
        <v>0.8</v>
      </c>
      <c r="BK597" s="554">
        <v>0</v>
      </c>
      <c r="BL597" s="554">
        <v>0</v>
      </c>
      <c r="BM597" s="554">
        <v>0</v>
      </c>
      <c r="BN597" s="554">
        <v>30636</v>
      </c>
      <c r="BO597" s="554">
        <v>0</v>
      </c>
      <c r="BP597" s="554">
        <v>0</v>
      </c>
      <c r="BQ597" s="554">
        <v>0</v>
      </c>
      <c r="BR597" s="554">
        <v>0</v>
      </c>
      <c r="BS597" s="554">
        <v>0</v>
      </c>
      <c r="BT597" s="554">
        <v>27102.53</v>
      </c>
      <c r="BU597" s="554">
        <v>0</v>
      </c>
      <c r="BV597" s="554">
        <v>0</v>
      </c>
      <c r="BW597" s="554">
        <v>0</v>
      </c>
      <c r="BX597" s="554">
        <v>0</v>
      </c>
      <c r="BY597" s="554">
        <v>0</v>
      </c>
      <c r="BZ597" s="554">
        <v>0</v>
      </c>
      <c r="CA597" s="554">
        <v>0</v>
      </c>
      <c r="CB597" s="554">
        <v>0</v>
      </c>
      <c r="CC597" s="555">
        <f t="shared" si="76"/>
        <v>2302432.61</v>
      </c>
    </row>
    <row r="598" spans="1:81" s="547" customFormat="1">
      <c r="A598" s="609"/>
      <c r="B598" s="608"/>
      <c r="C598" s="610"/>
      <c r="D598" s="610"/>
      <c r="E598" s="610"/>
      <c r="F598" s="611" t="s">
        <v>7100</v>
      </c>
      <c r="G598" s="612" t="s">
        <v>7101</v>
      </c>
      <c r="H598" s="554">
        <v>10602413.310000001</v>
      </c>
      <c r="I598" s="554">
        <v>0</v>
      </c>
      <c r="J598" s="554">
        <v>0</v>
      </c>
      <c r="K598" s="554">
        <v>0</v>
      </c>
      <c r="L598" s="554">
        <v>0</v>
      </c>
      <c r="M598" s="554">
        <v>0</v>
      </c>
      <c r="N598" s="554">
        <v>0</v>
      </c>
      <c r="O598" s="554">
        <v>0</v>
      </c>
      <c r="P598" s="554">
        <v>0</v>
      </c>
      <c r="Q598" s="554">
        <v>0</v>
      </c>
      <c r="R598" s="554">
        <v>0</v>
      </c>
      <c r="S598" s="554">
        <v>0</v>
      </c>
      <c r="T598" s="554">
        <v>0</v>
      </c>
      <c r="U598" s="554">
        <v>0</v>
      </c>
      <c r="V598" s="554">
        <v>0</v>
      </c>
      <c r="W598" s="554">
        <v>0</v>
      </c>
      <c r="X598" s="554">
        <v>0</v>
      </c>
      <c r="Y598" s="554">
        <v>0</v>
      </c>
      <c r="Z598" s="554">
        <v>0</v>
      </c>
      <c r="AA598" s="554">
        <v>0</v>
      </c>
      <c r="AB598" s="554">
        <v>0</v>
      </c>
      <c r="AC598" s="554">
        <v>0</v>
      </c>
      <c r="AD598" s="554">
        <v>0</v>
      </c>
      <c r="AE598" s="554">
        <v>32269.07</v>
      </c>
      <c r="AF598" s="554">
        <v>0</v>
      </c>
      <c r="AG598" s="554">
        <v>813794.2</v>
      </c>
      <c r="AH598" s="554">
        <v>0</v>
      </c>
      <c r="AI598" s="554">
        <v>0</v>
      </c>
      <c r="AJ598" s="554">
        <v>0</v>
      </c>
      <c r="AK598" s="554">
        <v>0</v>
      </c>
      <c r="AL598" s="554">
        <v>0</v>
      </c>
      <c r="AM598" s="554">
        <v>0</v>
      </c>
      <c r="AN598" s="554">
        <v>0</v>
      </c>
      <c r="AO598" s="554">
        <v>0</v>
      </c>
      <c r="AP598" s="554">
        <v>0</v>
      </c>
      <c r="AQ598" s="554">
        <v>0</v>
      </c>
      <c r="AR598" s="554">
        <v>0</v>
      </c>
      <c r="AS598" s="554">
        <v>0</v>
      </c>
      <c r="AT598" s="554">
        <v>0</v>
      </c>
      <c r="AU598" s="554">
        <v>0</v>
      </c>
      <c r="AV598" s="554">
        <v>0</v>
      </c>
      <c r="AW598" s="554">
        <v>0</v>
      </c>
      <c r="AX598" s="554">
        <v>0</v>
      </c>
      <c r="AY598" s="554">
        <v>0</v>
      </c>
      <c r="AZ598" s="554">
        <v>0</v>
      </c>
      <c r="BA598" s="554">
        <v>0</v>
      </c>
      <c r="BB598" s="554">
        <v>0</v>
      </c>
      <c r="BC598" s="554">
        <v>0</v>
      </c>
      <c r="BD598" s="554">
        <v>0</v>
      </c>
      <c r="BE598" s="554">
        <v>0</v>
      </c>
      <c r="BF598" s="554">
        <v>0</v>
      </c>
      <c r="BG598" s="554">
        <v>0</v>
      </c>
      <c r="BH598" s="554">
        <v>0</v>
      </c>
      <c r="BI598" s="554">
        <v>0</v>
      </c>
      <c r="BJ598" s="554">
        <v>0</v>
      </c>
      <c r="BK598" s="554">
        <v>0</v>
      </c>
      <c r="BL598" s="554">
        <v>0</v>
      </c>
      <c r="BM598" s="554">
        <v>0</v>
      </c>
      <c r="BN598" s="554">
        <v>0</v>
      </c>
      <c r="BO598" s="554">
        <v>0</v>
      </c>
      <c r="BP598" s="554">
        <v>0</v>
      </c>
      <c r="BQ598" s="554">
        <v>0</v>
      </c>
      <c r="BR598" s="554">
        <v>0</v>
      </c>
      <c r="BS598" s="554">
        <v>0</v>
      </c>
      <c r="BT598" s="554">
        <v>0</v>
      </c>
      <c r="BU598" s="554">
        <v>0</v>
      </c>
      <c r="BV598" s="554">
        <v>0</v>
      </c>
      <c r="BW598" s="554">
        <v>0</v>
      </c>
      <c r="BX598" s="554">
        <v>0</v>
      </c>
      <c r="BY598" s="554">
        <v>0</v>
      </c>
      <c r="BZ598" s="554">
        <v>0</v>
      </c>
      <c r="CA598" s="554">
        <v>0</v>
      </c>
      <c r="CB598" s="554">
        <v>0</v>
      </c>
      <c r="CC598" s="555">
        <f t="shared" si="76"/>
        <v>11448476.58</v>
      </c>
    </row>
    <row r="599" spans="1:81" s="547" customFormat="1">
      <c r="A599" s="609"/>
      <c r="B599" s="608"/>
      <c r="C599" s="610"/>
      <c r="D599" s="610"/>
      <c r="E599" s="610"/>
      <c r="F599" s="611" t="s">
        <v>7102</v>
      </c>
      <c r="G599" s="612" t="s">
        <v>7103</v>
      </c>
      <c r="H599" s="554">
        <v>0</v>
      </c>
      <c r="I599" s="554">
        <v>0</v>
      </c>
      <c r="J599" s="554">
        <v>0</v>
      </c>
      <c r="K599" s="554">
        <v>0</v>
      </c>
      <c r="L599" s="554">
        <v>0</v>
      </c>
      <c r="M599" s="554">
        <v>0</v>
      </c>
      <c r="N599" s="554">
        <v>0</v>
      </c>
      <c r="O599" s="554">
        <v>0</v>
      </c>
      <c r="P599" s="554">
        <v>0</v>
      </c>
      <c r="Q599" s="554">
        <v>0</v>
      </c>
      <c r="R599" s="554">
        <v>0</v>
      </c>
      <c r="S599" s="554">
        <v>0</v>
      </c>
      <c r="T599" s="554">
        <v>0</v>
      </c>
      <c r="U599" s="554">
        <v>0</v>
      </c>
      <c r="V599" s="554">
        <v>0</v>
      </c>
      <c r="W599" s="554">
        <v>12750</v>
      </c>
      <c r="X599" s="554">
        <v>0</v>
      </c>
      <c r="Y599" s="554">
        <v>0</v>
      </c>
      <c r="Z599" s="554">
        <v>0</v>
      </c>
      <c r="AA599" s="554">
        <v>0</v>
      </c>
      <c r="AB599" s="554">
        <v>0</v>
      </c>
      <c r="AC599" s="554">
        <v>189300</v>
      </c>
      <c r="AD599" s="554">
        <v>0</v>
      </c>
      <c r="AE599" s="554">
        <v>0</v>
      </c>
      <c r="AF599" s="554">
        <v>0</v>
      </c>
      <c r="AG599" s="554">
        <v>0</v>
      </c>
      <c r="AH599" s="554">
        <v>0</v>
      </c>
      <c r="AI599" s="554">
        <v>0</v>
      </c>
      <c r="AJ599" s="554">
        <v>0</v>
      </c>
      <c r="AK599" s="554">
        <v>0</v>
      </c>
      <c r="AL599" s="554">
        <v>0</v>
      </c>
      <c r="AM599" s="554">
        <v>0</v>
      </c>
      <c r="AN599" s="554">
        <v>0</v>
      </c>
      <c r="AO599" s="554">
        <v>0</v>
      </c>
      <c r="AP599" s="554">
        <v>0</v>
      </c>
      <c r="AQ599" s="554">
        <v>0</v>
      </c>
      <c r="AR599" s="554">
        <v>0</v>
      </c>
      <c r="AS599" s="554">
        <v>0</v>
      </c>
      <c r="AT599" s="554">
        <v>0</v>
      </c>
      <c r="AU599" s="554">
        <v>0</v>
      </c>
      <c r="AV599" s="554">
        <v>0</v>
      </c>
      <c r="AW599" s="554">
        <v>0</v>
      </c>
      <c r="AX599" s="554">
        <v>0</v>
      </c>
      <c r="AY599" s="554">
        <v>0</v>
      </c>
      <c r="AZ599" s="554">
        <v>0</v>
      </c>
      <c r="BA599" s="554">
        <v>0</v>
      </c>
      <c r="BB599" s="554">
        <v>0</v>
      </c>
      <c r="BC599" s="554">
        <v>0</v>
      </c>
      <c r="BD599" s="554">
        <v>0</v>
      </c>
      <c r="BE599" s="554">
        <v>0</v>
      </c>
      <c r="BF599" s="554">
        <v>0</v>
      </c>
      <c r="BG599" s="554">
        <v>0</v>
      </c>
      <c r="BH599" s="554">
        <v>0</v>
      </c>
      <c r="BI599" s="554">
        <v>0</v>
      </c>
      <c r="BJ599" s="554">
        <v>0</v>
      </c>
      <c r="BK599" s="554">
        <v>0</v>
      </c>
      <c r="BL599" s="554">
        <v>0</v>
      </c>
      <c r="BM599" s="554">
        <v>0</v>
      </c>
      <c r="BN599" s="554">
        <v>0</v>
      </c>
      <c r="BO599" s="554">
        <v>0</v>
      </c>
      <c r="BP599" s="554">
        <v>0</v>
      </c>
      <c r="BQ599" s="554">
        <v>0</v>
      </c>
      <c r="BR599" s="554">
        <v>0</v>
      </c>
      <c r="BS599" s="554">
        <v>0</v>
      </c>
      <c r="BT599" s="554">
        <v>0</v>
      </c>
      <c r="BU599" s="554">
        <v>0</v>
      </c>
      <c r="BV599" s="554">
        <v>0</v>
      </c>
      <c r="BW599" s="554">
        <v>0</v>
      </c>
      <c r="BX599" s="554">
        <v>0</v>
      </c>
      <c r="BY599" s="554">
        <v>0</v>
      </c>
      <c r="BZ599" s="554">
        <v>0</v>
      </c>
      <c r="CA599" s="554">
        <v>0</v>
      </c>
      <c r="CB599" s="554">
        <v>0</v>
      </c>
      <c r="CC599" s="555">
        <f t="shared" si="76"/>
        <v>202050</v>
      </c>
    </row>
    <row r="600" spans="1:81" s="547" customFormat="1">
      <c r="A600" s="609"/>
      <c r="B600" s="608"/>
      <c r="C600" s="610"/>
      <c r="D600" s="610"/>
      <c r="E600" s="610"/>
      <c r="F600" s="611" t="s">
        <v>7104</v>
      </c>
      <c r="G600" s="612" t="s">
        <v>7105</v>
      </c>
      <c r="H600" s="593">
        <v>0</v>
      </c>
      <c r="I600" s="593">
        <v>0</v>
      </c>
      <c r="J600" s="593">
        <v>0</v>
      </c>
      <c r="K600" s="593">
        <v>0</v>
      </c>
      <c r="L600" s="593">
        <v>0</v>
      </c>
      <c r="M600" s="593">
        <v>0</v>
      </c>
      <c r="N600" s="593">
        <v>0</v>
      </c>
      <c r="O600" s="593">
        <v>0</v>
      </c>
      <c r="P600" s="593">
        <v>0</v>
      </c>
      <c r="Q600" s="593">
        <v>0</v>
      </c>
      <c r="R600" s="593">
        <v>0</v>
      </c>
      <c r="S600" s="593">
        <v>0</v>
      </c>
      <c r="T600" s="593">
        <v>0</v>
      </c>
      <c r="U600" s="593">
        <v>0</v>
      </c>
      <c r="V600" s="593">
        <v>0</v>
      </c>
      <c r="W600" s="593">
        <v>0</v>
      </c>
      <c r="X600" s="593">
        <v>0</v>
      </c>
      <c r="Y600" s="593">
        <v>0</v>
      </c>
      <c r="Z600" s="593">
        <v>0</v>
      </c>
      <c r="AA600" s="593">
        <v>0</v>
      </c>
      <c r="AB600" s="593">
        <v>0</v>
      </c>
      <c r="AC600" s="593">
        <v>0</v>
      </c>
      <c r="AD600" s="593">
        <v>0</v>
      </c>
      <c r="AE600" s="593">
        <v>0</v>
      </c>
      <c r="AF600" s="593">
        <v>0</v>
      </c>
      <c r="AG600" s="593">
        <v>0</v>
      </c>
      <c r="AH600" s="593">
        <v>0</v>
      </c>
      <c r="AI600" s="593">
        <v>0</v>
      </c>
      <c r="AJ600" s="593">
        <v>0</v>
      </c>
      <c r="AK600" s="593">
        <v>0</v>
      </c>
      <c r="AL600" s="593">
        <v>0</v>
      </c>
      <c r="AM600" s="593">
        <v>0</v>
      </c>
      <c r="AN600" s="593">
        <v>0</v>
      </c>
      <c r="AO600" s="593">
        <v>0</v>
      </c>
      <c r="AP600" s="593">
        <v>0</v>
      </c>
      <c r="AQ600" s="593">
        <v>0</v>
      </c>
      <c r="AR600" s="593">
        <v>0</v>
      </c>
      <c r="AS600" s="593">
        <v>0</v>
      </c>
      <c r="AT600" s="593">
        <v>0</v>
      </c>
      <c r="AU600" s="593">
        <v>0</v>
      </c>
      <c r="AV600" s="593">
        <v>0</v>
      </c>
      <c r="AW600" s="593">
        <v>0</v>
      </c>
      <c r="AX600" s="593">
        <v>0</v>
      </c>
      <c r="AY600" s="593">
        <v>0</v>
      </c>
      <c r="AZ600" s="593">
        <v>0</v>
      </c>
      <c r="BA600" s="593">
        <v>0</v>
      </c>
      <c r="BB600" s="593">
        <v>0</v>
      </c>
      <c r="BC600" s="593">
        <v>0</v>
      </c>
      <c r="BD600" s="593">
        <v>0</v>
      </c>
      <c r="BE600" s="593">
        <v>0</v>
      </c>
      <c r="BF600" s="593">
        <v>0</v>
      </c>
      <c r="BG600" s="593">
        <v>0</v>
      </c>
      <c r="BH600" s="593">
        <v>0</v>
      </c>
      <c r="BI600" s="593">
        <v>0</v>
      </c>
      <c r="BJ600" s="593">
        <v>0</v>
      </c>
      <c r="BK600" s="593">
        <v>0</v>
      </c>
      <c r="BL600" s="593">
        <v>0</v>
      </c>
      <c r="BM600" s="593">
        <v>0</v>
      </c>
      <c r="BN600" s="593">
        <v>0</v>
      </c>
      <c r="BO600" s="593">
        <v>0</v>
      </c>
      <c r="BP600" s="593">
        <v>0</v>
      </c>
      <c r="BQ600" s="593">
        <v>0</v>
      </c>
      <c r="BR600" s="593">
        <v>0</v>
      </c>
      <c r="BS600" s="593">
        <v>0</v>
      </c>
      <c r="BT600" s="593">
        <v>0</v>
      </c>
      <c r="BU600" s="593">
        <v>0</v>
      </c>
      <c r="BV600" s="593">
        <v>0</v>
      </c>
      <c r="BW600" s="593">
        <v>0</v>
      </c>
      <c r="BX600" s="593">
        <v>0</v>
      </c>
      <c r="BY600" s="593">
        <v>0</v>
      </c>
      <c r="BZ600" s="593">
        <v>0</v>
      </c>
      <c r="CA600" s="593">
        <v>0</v>
      </c>
      <c r="CB600" s="593">
        <v>0</v>
      </c>
      <c r="CC600" s="555">
        <f t="shared" si="76"/>
        <v>0</v>
      </c>
    </row>
    <row r="601" spans="1:81" s="618" customFormat="1">
      <c r="A601" s="615"/>
      <c r="B601" s="616"/>
      <c r="C601" s="1179" t="s">
        <v>7106</v>
      </c>
      <c r="D601" s="1180"/>
      <c r="E601" s="1180"/>
      <c r="F601" s="1180"/>
      <c r="G601" s="1181"/>
      <c r="H601" s="617">
        <f t="shared" ref="H601:BS601" si="77">SUM(H478:H600)</f>
        <v>1252096790.0800002</v>
      </c>
      <c r="I601" s="617">
        <f t="shared" si="77"/>
        <v>262290038.13999993</v>
      </c>
      <c r="J601" s="617">
        <f t="shared" si="77"/>
        <v>848035140.36000025</v>
      </c>
      <c r="K601" s="617">
        <f t="shared" si="77"/>
        <v>102005862.70999999</v>
      </c>
      <c r="L601" s="617">
        <f t="shared" si="77"/>
        <v>83836160.520000011</v>
      </c>
      <c r="M601" s="617">
        <f t="shared" si="77"/>
        <v>138973147.54000002</v>
      </c>
      <c r="N601" s="617">
        <f t="shared" si="77"/>
        <v>2672527156.9099994</v>
      </c>
      <c r="O601" s="617">
        <f t="shared" si="77"/>
        <v>399039144.64999986</v>
      </c>
      <c r="P601" s="617">
        <f t="shared" si="77"/>
        <v>56223144.140000001</v>
      </c>
      <c r="Q601" s="617">
        <f t="shared" si="77"/>
        <v>920909443.67999995</v>
      </c>
      <c r="R601" s="617">
        <f t="shared" si="77"/>
        <v>46863623.069999993</v>
      </c>
      <c r="S601" s="617">
        <f t="shared" si="77"/>
        <v>151389664.65000004</v>
      </c>
      <c r="T601" s="617">
        <f t="shared" si="77"/>
        <v>449589327.81000006</v>
      </c>
      <c r="U601" s="617">
        <f t="shared" si="77"/>
        <v>374900651.36999995</v>
      </c>
      <c r="V601" s="617">
        <f t="shared" si="77"/>
        <v>34909498.539999999</v>
      </c>
      <c r="W601" s="617">
        <f t="shared" si="77"/>
        <v>241992871.20000002</v>
      </c>
      <c r="X601" s="617">
        <f t="shared" si="77"/>
        <v>124224676.19000001</v>
      </c>
      <c r="Y601" s="617">
        <f t="shared" si="77"/>
        <v>82052329.179999977</v>
      </c>
      <c r="Z601" s="617">
        <f t="shared" si="77"/>
        <v>1531549562.9700003</v>
      </c>
      <c r="AA601" s="617">
        <f t="shared" si="77"/>
        <v>177396170.79999998</v>
      </c>
      <c r="AB601" s="617">
        <f t="shared" si="77"/>
        <v>75369464.350000024</v>
      </c>
      <c r="AC601" s="617">
        <f t="shared" si="77"/>
        <v>297150138.82000011</v>
      </c>
      <c r="AD601" s="617">
        <f t="shared" si="77"/>
        <v>58473776.609999999</v>
      </c>
      <c r="AE601" s="617">
        <f t="shared" si="77"/>
        <v>134610978.13</v>
      </c>
      <c r="AF601" s="617">
        <f t="shared" si="77"/>
        <v>186355001.52000001</v>
      </c>
      <c r="AG601" s="617">
        <f t="shared" si="77"/>
        <v>40153364.890000001</v>
      </c>
      <c r="AH601" s="617">
        <f t="shared" si="77"/>
        <v>151639546.52000001</v>
      </c>
      <c r="AI601" s="617">
        <f t="shared" si="77"/>
        <v>1093924583.3099999</v>
      </c>
      <c r="AJ601" s="617">
        <f t="shared" si="77"/>
        <v>55153715.430000007</v>
      </c>
      <c r="AK601" s="617">
        <f t="shared" si="77"/>
        <v>51075930.480000004</v>
      </c>
      <c r="AL601" s="617">
        <f t="shared" si="77"/>
        <v>35750456.449999996</v>
      </c>
      <c r="AM601" s="617">
        <f t="shared" si="77"/>
        <v>44128263</v>
      </c>
      <c r="AN601" s="617">
        <f t="shared" si="77"/>
        <v>50486831.529999986</v>
      </c>
      <c r="AO601" s="617">
        <f t="shared" si="77"/>
        <v>23696077.68</v>
      </c>
      <c r="AP601" s="617">
        <f t="shared" si="77"/>
        <v>33807937.320000008</v>
      </c>
      <c r="AQ601" s="617">
        <f t="shared" si="77"/>
        <v>56909903.129999988</v>
      </c>
      <c r="AR601" s="617">
        <f t="shared" si="77"/>
        <v>44488755.870000005</v>
      </c>
      <c r="AS601" s="617">
        <f t="shared" si="77"/>
        <v>31705124.440000001</v>
      </c>
      <c r="AT601" s="617">
        <f t="shared" si="77"/>
        <v>51484685.490000002</v>
      </c>
      <c r="AU601" s="617">
        <f t="shared" si="77"/>
        <v>363027871.1500001</v>
      </c>
      <c r="AV601" s="617">
        <f t="shared" si="77"/>
        <v>27837479.850000001</v>
      </c>
      <c r="AW601" s="617">
        <f t="shared" si="77"/>
        <v>31032846.010000002</v>
      </c>
      <c r="AX601" s="617">
        <f t="shared" si="77"/>
        <v>42991129.635700002</v>
      </c>
      <c r="AY601" s="617">
        <f t="shared" si="77"/>
        <v>33743900.049999997</v>
      </c>
      <c r="AZ601" s="617">
        <f t="shared" si="77"/>
        <v>12643039.51</v>
      </c>
      <c r="BA601" s="617">
        <f t="shared" si="77"/>
        <v>23800837.619999994</v>
      </c>
      <c r="BB601" s="617">
        <f t="shared" si="77"/>
        <v>1002812574.5400001</v>
      </c>
      <c r="BC601" s="617">
        <f t="shared" si="77"/>
        <v>52831865.590000018</v>
      </c>
      <c r="BD601" s="617">
        <f t="shared" si="77"/>
        <v>204049605.89000002</v>
      </c>
      <c r="BE601" s="617">
        <f t="shared" si="77"/>
        <v>104328808.3</v>
      </c>
      <c r="BF601" s="617">
        <f t="shared" si="77"/>
        <v>117628104.40000001</v>
      </c>
      <c r="BG601" s="617">
        <f t="shared" si="77"/>
        <v>114355108.59999998</v>
      </c>
      <c r="BH601" s="617">
        <f t="shared" si="77"/>
        <v>308829933.02679992</v>
      </c>
      <c r="BI601" s="617">
        <f t="shared" si="77"/>
        <v>112440613.41000001</v>
      </c>
      <c r="BJ601" s="617">
        <f t="shared" si="77"/>
        <v>63508514.180000007</v>
      </c>
      <c r="BK601" s="617">
        <f t="shared" si="77"/>
        <v>23421148.819999997</v>
      </c>
      <c r="BL601" s="617">
        <f t="shared" si="77"/>
        <v>43439735.130000018</v>
      </c>
      <c r="BM601" s="617">
        <f t="shared" si="77"/>
        <v>1176023540.0699999</v>
      </c>
      <c r="BN601" s="617">
        <f t="shared" si="77"/>
        <v>410112861.57999992</v>
      </c>
      <c r="BO601" s="617">
        <f t="shared" si="77"/>
        <v>46105525.199999996</v>
      </c>
      <c r="BP601" s="617">
        <f t="shared" si="77"/>
        <v>41572587.979999997</v>
      </c>
      <c r="BQ601" s="617">
        <f t="shared" si="77"/>
        <v>56005039.239999995</v>
      </c>
      <c r="BR601" s="617">
        <f t="shared" si="77"/>
        <v>39371560.460000008</v>
      </c>
      <c r="BS601" s="617">
        <f t="shared" si="77"/>
        <v>24438637.489999998</v>
      </c>
      <c r="BT601" s="617">
        <f t="shared" ref="BT601:CC601" si="78">SUM(BT478:BT600)</f>
        <v>810813884.45000005</v>
      </c>
      <c r="BU601" s="617">
        <f t="shared" si="78"/>
        <v>51648594.480000012</v>
      </c>
      <c r="BV601" s="617">
        <f t="shared" si="78"/>
        <v>109737617.96000002</v>
      </c>
      <c r="BW601" s="617">
        <f t="shared" si="78"/>
        <v>80371214.120000035</v>
      </c>
      <c r="BX601" s="617">
        <f t="shared" si="78"/>
        <v>89835791.659999996</v>
      </c>
      <c r="BY601" s="617">
        <f t="shared" si="78"/>
        <v>349249527.93999994</v>
      </c>
      <c r="BZ601" s="617">
        <f t="shared" si="78"/>
        <v>63530847.030000009</v>
      </c>
      <c r="CA601" s="617">
        <f t="shared" si="78"/>
        <v>65928955.890000001</v>
      </c>
      <c r="CB601" s="617">
        <f t="shared" si="78"/>
        <v>70035913.820000008</v>
      </c>
      <c r="CC601" s="617">
        <f t="shared" si="78"/>
        <v>18634674154.562485</v>
      </c>
    </row>
    <row r="602" spans="1:81" s="547" customFormat="1">
      <c r="A602" s="609"/>
      <c r="B602" s="608"/>
      <c r="C602" s="610"/>
      <c r="D602" s="610"/>
      <c r="E602" s="610"/>
      <c r="F602" s="611" t="s">
        <v>7107</v>
      </c>
      <c r="G602" s="612" t="s">
        <v>7108</v>
      </c>
      <c r="H602" s="593">
        <v>0</v>
      </c>
      <c r="I602" s="593">
        <v>0</v>
      </c>
      <c r="J602" s="593">
        <v>0</v>
      </c>
      <c r="K602" s="593">
        <v>0</v>
      </c>
      <c r="L602" s="593">
        <v>0</v>
      </c>
      <c r="M602" s="593">
        <v>0</v>
      </c>
      <c r="N602" s="593">
        <v>0</v>
      </c>
      <c r="O602" s="593">
        <v>0</v>
      </c>
      <c r="P602" s="593">
        <v>0</v>
      </c>
      <c r="Q602" s="593">
        <v>0</v>
      </c>
      <c r="R602" s="593">
        <v>0</v>
      </c>
      <c r="S602" s="593">
        <v>0</v>
      </c>
      <c r="T602" s="593">
        <v>0</v>
      </c>
      <c r="U602" s="593">
        <v>0</v>
      </c>
      <c r="V602" s="593">
        <v>0</v>
      </c>
      <c r="W602" s="593">
        <v>0</v>
      </c>
      <c r="X602" s="593">
        <v>0</v>
      </c>
      <c r="Y602" s="593">
        <v>0</v>
      </c>
      <c r="Z602" s="593">
        <v>0</v>
      </c>
      <c r="AA602" s="593">
        <v>0</v>
      </c>
      <c r="AB602" s="593">
        <v>0</v>
      </c>
      <c r="AC602" s="593">
        <v>0</v>
      </c>
      <c r="AD602" s="593">
        <v>0</v>
      </c>
      <c r="AE602" s="593">
        <v>0</v>
      </c>
      <c r="AF602" s="593">
        <v>0</v>
      </c>
      <c r="AG602" s="593">
        <v>0</v>
      </c>
      <c r="AH602" s="593">
        <v>0</v>
      </c>
      <c r="AI602" s="593">
        <v>0</v>
      </c>
      <c r="AJ602" s="593">
        <v>0</v>
      </c>
      <c r="AK602" s="593">
        <v>0</v>
      </c>
      <c r="AL602" s="593">
        <v>0</v>
      </c>
      <c r="AM602" s="593">
        <v>0</v>
      </c>
      <c r="AN602" s="593">
        <v>0</v>
      </c>
      <c r="AO602" s="593">
        <v>0</v>
      </c>
      <c r="AP602" s="593">
        <v>0</v>
      </c>
      <c r="AQ602" s="593">
        <v>0</v>
      </c>
      <c r="AR602" s="593">
        <v>0</v>
      </c>
      <c r="AS602" s="593">
        <v>0</v>
      </c>
      <c r="AT602" s="593">
        <v>0</v>
      </c>
      <c r="AU602" s="593">
        <v>0</v>
      </c>
      <c r="AV602" s="593">
        <v>0</v>
      </c>
      <c r="AW602" s="593">
        <v>0</v>
      </c>
      <c r="AX602" s="593">
        <v>0</v>
      </c>
      <c r="AY602" s="593">
        <v>0</v>
      </c>
      <c r="AZ602" s="593">
        <v>0</v>
      </c>
      <c r="BA602" s="593">
        <v>0</v>
      </c>
      <c r="BB602" s="593">
        <v>0</v>
      </c>
      <c r="BC602" s="593">
        <v>0</v>
      </c>
      <c r="BD602" s="593">
        <v>0</v>
      </c>
      <c r="BE602" s="593">
        <v>0</v>
      </c>
      <c r="BF602" s="593">
        <v>0</v>
      </c>
      <c r="BG602" s="593">
        <v>0</v>
      </c>
      <c r="BH602" s="593">
        <v>0</v>
      </c>
      <c r="BI602" s="593">
        <v>0</v>
      </c>
      <c r="BJ602" s="593">
        <v>0</v>
      </c>
      <c r="BK602" s="593">
        <v>0</v>
      </c>
      <c r="BL602" s="593">
        <v>0</v>
      </c>
      <c r="BM602" s="593">
        <v>0</v>
      </c>
      <c r="BN602" s="593">
        <v>0</v>
      </c>
      <c r="BO602" s="593">
        <v>0</v>
      </c>
      <c r="BP602" s="593">
        <v>0</v>
      </c>
      <c r="BQ602" s="593">
        <v>0</v>
      </c>
      <c r="BR602" s="593">
        <v>0</v>
      </c>
      <c r="BS602" s="593">
        <v>0</v>
      </c>
      <c r="BT602" s="593">
        <v>0</v>
      </c>
      <c r="BU602" s="593">
        <v>0</v>
      </c>
      <c r="BV602" s="593">
        <v>0</v>
      </c>
      <c r="BW602" s="593">
        <v>0</v>
      </c>
      <c r="BX602" s="593">
        <v>0</v>
      </c>
      <c r="BY602" s="593">
        <v>0</v>
      </c>
      <c r="BZ602" s="593">
        <v>0</v>
      </c>
      <c r="CA602" s="593">
        <v>0</v>
      </c>
      <c r="CB602" s="593">
        <v>0</v>
      </c>
      <c r="CC602" s="555">
        <f t="shared" si="76"/>
        <v>0</v>
      </c>
    </row>
    <row r="603" spans="1:81" s="547" customFormat="1">
      <c r="A603" s="609"/>
      <c r="B603" s="608"/>
      <c r="C603" s="610"/>
      <c r="D603" s="610"/>
      <c r="E603" s="610"/>
      <c r="F603" s="611" t="s">
        <v>6444</v>
      </c>
      <c r="G603" s="612" t="s">
        <v>6445</v>
      </c>
      <c r="H603" s="554">
        <v>38868356.810000002</v>
      </c>
      <c r="I603" s="554">
        <v>0</v>
      </c>
      <c r="J603" s="554">
        <v>0</v>
      </c>
      <c r="K603" s="554">
        <v>0</v>
      </c>
      <c r="L603" s="554">
        <v>0</v>
      </c>
      <c r="M603" s="554">
        <v>0</v>
      </c>
      <c r="N603" s="554">
        <v>39950152.170000002</v>
      </c>
      <c r="O603" s="554">
        <v>136600</v>
      </c>
      <c r="P603" s="554">
        <v>0</v>
      </c>
      <c r="Q603" s="554">
        <v>0</v>
      </c>
      <c r="R603" s="554">
        <v>0</v>
      </c>
      <c r="S603" s="554">
        <v>0</v>
      </c>
      <c r="T603" s="554">
        <v>0</v>
      </c>
      <c r="U603" s="554">
        <v>0</v>
      </c>
      <c r="V603" s="554">
        <v>0</v>
      </c>
      <c r="W603" s="554">
        <v>0</v>
      </c>
      <c r="X603" s="554">
        <v>0</v>
      </c>
      <c r="Y603" s="554">
        <v>0</v>
      </c>
      <c r="Z603" s="554">
        <v>0</v>
      </c>
      <c r="AA603" s="554">
        <v>0</v>
      </c>
      <c r="AB603" s="554">
        <v>0</v>
      </c>
      <c r="AC603" s="554">
        <v>-4341050</v>
      </c>
      <c r="AD603" s="554">
        <v>0</v>
      </c>
      <c r="AE603" s="554">
        <v>0</v>
      </c>
      <c r="AF603" s="554">
        <v>0</v>
      </c>
      <c r="AG603" s="554">
        <v>0</v>
      </c>
      <c r="AH603" s="554">
        <v>0</v>
      </c>
      <c r="AI603" s="554">
        <v>0</v>
      </c>
      <c r="AJ603" s="554">
        <v>0</v>
      </c>
      <c r="AK603" s="554">
        <v>0</v>
      </c>
      <c r="AL603" s="554">
        <v>0</v>
      </c>
      <c r="AM603" s="554">
        <v>0</v>
      </c>
      <c r="AN603" s="554">
        <v>0</v>
      </c>
      <c r="AO603" s="554">
        <v>0</v>
      </c>
      <c r="AP603" s="554">
        <v>0</v>
      </c>
      <c r="AQ603" s="554">
        <v>0</v>
      </c>
      <c r="AR603" s="554">
        <v>0</v>
      </c>
      <c r="AS603" s="554">
        <v>0</v>
      </c>
      <c r="AT603" s="554">
        <v>0</v>
      </c>
      <c r="AU603" s="554">
        <v>0</v>
      </c>
      <c r="AV603" s="554">
        <v>0</v>
      </c>
      <c r="AW603" s="554">
        <v>0</v>
      </c>
      <c r="AX603" s="554">
        <v>0</v>
      </c>
      <c r="AY603" s="554">
        <v>0</v>
      </c>
      <c r="AZ603" s="554">
        <v>0</v>
      </c>
      <c r="BA603" s="554">
        <v>0</v>
      </c>
      <c r="BB603" s="554">
        <v>30053196.719999999</v>
      </c>
      <c r="BC603" s="554">
        <v>0</v>
      </c>
      <c r="BD603" s="554">
        <v>0</v>
      </c>
      <c r="BE603" s="554">
        <v>0</v>
      </c>
      <c r="BF603" s="554">
        <v>0</v>
      </c>
      <c r="BG603" s="554">
        <v>0</v>
      </c>
      <c r="BH603" s="554">
        <v>0</v>
      </c>
      <c r="BI603" s="554">
        <v>0</v>
      </c>
      <c r="BJ603" s="554">
        <v>0</v>
      </c>
      <c r="BK603" s="554">
        <v>0</v>
      </c>
      <c r="BL603" s="554">
        <v>0</v>
      </c>
      <c r="BM603" s="554">
        <v>67468774.590000004</v>
      </c>
      <c r="BN603" s="554">
        <v>0</v>
      </c>
      <c r="BO603" s="554">
        <v>0</v>
      </c>
      <c r="BP603" s="554">
        <v>0</v>
      </c>
      <c r="BQ603" s="554">
        <v>0</v>
      </c>
      <c r="BR603" s="554">
        <v>0</v>
      </c>
      <c r="BS603" s="554">
        <v>0</v>
      </c>
      <c r="BT603" s="554">
        <v>20331570.100000001</v>
      </c>
      <c r="BU603" s="554">
        <v>0</v>
      </c>
      <c r="BV603" s="554">
        <v>0</v>
      </c>
      <c r="BW603" s="554">
        <v>0</v>
      </c>
      <c r="BX603" s="554">
        <v>0</v>
      </c>
      <c r="BY603" s="554">
        <v>0</v>
      </c>
      <c r="BZ603" s="554">
        <v>0</v>
      </c>
      <c r="CA603" s="554">
        <v>0</v>
      </c>
      <c r="CB603" s="554">
        <v>0</v>
      </c>
      <c r="CC603" s="555">
        <f t="shared" si="76"/>
        <v>192467600.39000002</v>
      </c>
    </row>
    <row r="604" spans="1:81" s="547" customFormat="1">
      <c r="A604" s="609"/>
      <c r="B604" s="608"/>
      <c r="C604" s="610"/>
      <c r="D604" s="610"/>
      <c r="E604" s="610"/>
      <c r="F604" s="611" t="s">
        <v>6446</v>
      </c>
      <c r="G604" s="612" t="s">
        <v>6447</v>
      </c>
      <c r="H604" s="554">
        <v>22046884.129999999</v>
      </c>
      <c r="I604" s="554">
        <v>0</v>
      </c>
      <c r="J604" s="554">
        <v>0</v>
      </c>
      <c r="K604" s="554">
        <v>0</v>
      </c>
      <c r="L604" s="554">
        <v>0</v>
      </c>
      <c r="M604" s="554">
        <v>0</v>
      </c>
      <c r="N604" s="554">
        <v>19754080</v>
      </c>
      <c r="O604" s="554">
        <v>0</v>
      </c>
      <c r="P604" s="554">
        <v>0</v>
      </c>
      <c r="Q604" s="554">
        <v>0</v>
      </c>
      <c r="R604" s="554">
        <v>0</v>
      </c>
      <c r="S604" s="554">
        <v>0</v>
      </c>
      <c r="T604" s="554">
        <v>0</v>
      </c>
      <c r="U604" s="554">
        <v>0</v>
      </c>
      <c r="V604" s="554">
        <v>0</v>
      </c>
      <c r="W604" s="554">
        <v>0</v>
      </c>
      <c r="X604" s="554">
        <v>0</v>
      </c>
      <c r="Y604" s="554">
        <v>0</v>
      </c>
      <c r="Z604" s="554">
        <v>0</v>
      </c>
      <c r="AA604" s="554">
        <v>0</v>
      </c>
      <c r="AB604" s="554">
        <v>0</v>
      </c>
      <c r="AC604" s="554">
        <v>0</v>
      </c>
      <c r="AD604" s="554">
        <v>0</v>
      </c>
      <c r="AE604" s="554">
        <v>0</v>
      </c>
      <c r="AF604" s="554">
        <v>0</v>
      </c>
      <c r="AG604" s="554">
        <v>0</v>
      </c>
      <c r="AH604" s="554">
        <v>0</v>
      </c>
      <c r="AI604" s="554">
        <v>0</v>
      </c>
      <c r="AJ604" s="554">
        <v>0</v>
      </c>
      <c r="AK604" s="554">
        <v>0</v>
      </c>
      <c r="AL604" s="554">
        <v>0</v>
      </c>
      <c r="AM604" s="554">
        <v>0</v>
      </c>
      <c r="AN604" s="554">
        <v>0</v>
      </c>
      <c r="AO604" s="554">
        <v>0</v>
      </c>
      <c r="AP604" s="554">
        <v>0</v>
      </c>
      <c r="AQ604" s="554">
        <v>0</v>
      </c>
      <c r="AR604" s="554">
        <v>0</v>
      </c>
      <c r="AS604" s="554">
        <v>0</v>
      </c>
      <c r="AT604" s="554">
        <v>0</v>
      </c>
      <c r="AU604" s="554">
        <v>0</v>
      </c>
      <c r="AV604" s="554">
        <v>0</v>
      </c>
      <c r="AW604" s="554">
        <v>0</v>
      </c>
      <c r="AX604" s="554">
        <v>0</v>
      </c>
      <c r="AY604" s="554">
        <v>0</v>
      </c>
      <c r="AZ604" s="554">
        <v>0</v>
      </c>
      <c r="BA604" s="554">
        <v>0</v>
      </c>
      <c r="BB604" s="554">
        <v>16931795.710000001</v>
      </c>
      <c r="BC604" s="554">
        <v>0</v>
      </c>
      <c r="BD604" s="554">
        <v>0</v>
      </c>
      <c r="BE604" s="554">
        <v>0</v>
      </c>
      <c r="BF604" s="554">
        <v>0</v>
      </c>
      <c r="BG604" s="554">
        <v>0</v>
      </c>
      <c r="BH604" s="554">
        <v>0</v>
      </c>
      <c r="BI604" s="554">
        <v>0</v>
      </c>
      <c r="BJ604" s="554">
        <v>0</v>
      </c>
      <c r="BK604" s="554">
        <v>0</v>
      </c>
      <c r="BL604" s="554">
        <v>0</v>
      </c>
      <c r="BM604" s="554">
        <v>9102289.1999999993</v>
      </c>
      <c r="BN604" s="554">
        <v>0</v>
      </c>
      <c r="BO604" s="554">
        <v>0</v>
      </c>
      <c r="BP604" s="554">
        <v>0</v>
      </c>
      <c r="BQ604" s="554">
        <v>0</v>
      </c>
      <c r="BR604" s="554">
        <v>0</v>
      </c>
      <c r="BS604" s="554">
        <v>0</v>
      </c>
      <c r="BT604" s="554">
        <v>11827139</v>
      </c>
      <c r="BU604" s="554">
        <v>0</v>
      </c>
      <c r="BV604" s="554">
        <v>0</v>
      </c>
      <c r="BW604" s="554">
        <v>0</v>
      </c>
      <c r="BX604" s="554">
        <v>0</v>
      </c>
      <c r="BY604" s="554">
        <v>0</v>
      </c>
      <c r="BZ604" s="554">
        <v>0</v>
      </c>
      <c r="CA604" s="554">
        <v>0</v>
      </c>
      <c r="CB604" s="554">
        <v>0</v>
      </c>
      <c r="CC604" s="555">
        <f t="shared" si="76"/>
        <v>79662188.039999992</v>
      </c>
    </row>
    <row r="605" spans="1:81" s="547" customFormat="1">
      <c r="A605" s="609"/>
      <c r="B605" s="608"/>
      <c r="C605" s="610"/>
      <c r="D605" s="610"/>
      <c r="E605" s="610"/>
      <c r="F605" s="611" t="s">
        <v>6448</v>
      </c>
      <c r="G605" s="612" t="s">
        <v>6449</v>
      </c>
      <c r="H605" s="554">
        <v>19903634.5</v>
      </c>
      <c r="I605" s="554">
        <v>0</v>
      </c>
      <c r="J605" s="554">
        <v>0</v>
      </c>
      <c r="K605" s="554">
        <v>0</v>
      </c>
      <c r="L605" s="554">
        <v>0</v>
      </c>
      <c r="M605" s="554">
        <v>0</v>
      </c>
      <c r="N605" s="554">
        <v>20008995.25</v>
      </c>
      <c r="O605" s="554">
        <v>0</v>
      </c>
      <c r="P605" s="554">
        <v>0</v>
      </c>
      <c r="Q605" s="554">
        <v>0</v>
      </c>
      <c r="R605" s="554">
        <v>0</v>
      </c>
      <c r="S605" s="554">
        <v>0</v>
      </c>
      <c r="T605" s="554">
        <v>0</v>
      </c>
      <c r="U605" s="554">
        <v>0</v>
      </c>
      <c r="V605" s="554">
        <v>0</v>
      </c>
      <c r="W605" s="554">
        <v>0</v>
      </c>
      <c r="X605" s="554">
        <v>0</v>
      </c>
      <c r="Y605" s="554">
        <v>0</v>
      </c>
      <c r="Z605" s="554">
        <v>0</v>
      </c>
      <c r="AA605" s="554">
        <v>0</v>
      </c>
      <c r="AB605" s="554">
        <v>0</v>
      </c>
      <c r="AC605" s="554">
        <v>0</v>
      </c>
      <c r="AD605" s="554">
        <v>0</v>
      </c>
      <c r="AE605" s="554">
        <v>0</v>
      </c>
      <c r="AF605" s="554">
        <v>0</v>
      </c>
      <c r="AG605" s="554">
        <v>0</v>
      </c>
      <c r="AH605" s="554">
        <v>0</v>
      </c>
      <c r="AI605" s="554">
        <v>0</v>
      </c>
      <c r="AJ605" s="554">
        <v>0</v>
      </c>
      <c r="AK605" s="554">
        <v>0</v>
      </c>
      <c r="AL605" s="554">
        <v>0</v>
      </c>
      <c r="AM605" s="554">
        <v>4300</v>
      </c>
      <c r="AN605" s="554">
        <v>0</v>
      </c>
      <c r="AO605" s="554">
        <v>0</v>
      </c>
      <c r="AP605" s="554">
        <v>0</v>
      </c>
      <c r="AQ605" s="554">
        <v>0</v>
      </c>
      <c r="AR605" s="554">
        <v>0</v>
      </c>
      <c r="AS605" s="554">
        <v>0</v>
      </c>
      <c r="AT605" s="554">
        <v>0</v>
      </c>
      <c r="AU605" s="554">
        <v>9965728.8000000007</v>
      </c>
      <c r="AV605" s="554">
        <v>0</v>
      </c>
      <c r="AW605" s="554">
        <v>0</v>
      </c>
      <c r="AX605" s="554">
        <v>0</v>
      </c>
      <c r="AY605" s="554">
        <v>0</v>
      </c>
      <c r="AZ605" s="554">
        <v>0</v>
      </c>
      <c r="BA605" s="554">
        <v>0</v>
      </c>
      <c r="BB605" s="554">
        <v>17739069.920000002</v>
      </c>
      <c r="BC605" s="554">
        <v>0</v>
      </c>
      <c r="BD605" s="554">
        <v>0</v>
      </c>
      <c r="BE605" s="554">
        <v>0</v>
      </c>
      <c r="BF605" s="554">
        <v>0</v>
      </c>
      <c r="BG605" s="554">
        <v>0</v>
      </c>
      <c r="BH605" s="554">
        <v>0</v>
      </c>
      <c r="BI605" s="554">
        <v>0</v>
      </c>
      <c r="BJ605" s="554">
        <v>0</v>
      </c>
      <c r="BK605" s="554">
        <v>0</v>
      </c>
      <c r="BL605" s="554">
        <v>0</v>
      </c>
      <c r="BM605" s="554">
        <v>38359586.100000001</v>
      </c>
      <c r="BN605" s="554">
        <v>0</v>
      </c>
      <c r="BO605" s="554">
        <v>0</v>
      </c>
      <c r="BP605" s="554">
        <v>0</v>
      </c>
      <c r="BQ605" s="554">
        <v>0</v>
      </c>
      <c r="BR605" s="554">
        <v>0</v>
      </c>
      <c r="BS605" s="554">
        <v>0</v>
      </c>
      <c r="BT605" s="554">
        <v>6459753.2000000002</v>
      </c>
      <c r="BU605" s="554">
        <v>0</v>
      </c>
      <c r="BV605" s="554">
        <v>0</v>
      </c>
      <c r="BW605" s="554">
        <v>0</v>
      </c>
      <c r="BX605" s="554">
        <v>0</v>
      </c>
      <c r="BY605" s="554">
        <v>0</v>
      </c>
      <c r="BZ605" s="554">
        <v>0</v>
      </c>
      <c r="CA605" s="554">
        <v>0</v>
      </c>
      <c r="CB605" s="554">
        <v>0</v>
      </c>
      <c r="CC605" s="555">
        <f t="shared" si="76"/>
        <v>112441067.77</v>
      </c>
    </row>
    <row r="606" spans="1:81" s="547" customFormat="1">
      <c r="A606" s="609"/>
      <c r="B606" s="608"/>
      <c r="C606" s="610"/>
      <c r="D606" s="610"/>
      <c r="E606" s="610"/>
      <c r="F606" s="619" t="s">
        <v>6450</v>
      </c>
      <c r="G606" s="620" t="s">
        <v>6451</v>
      </c>
      <c r="H606" s="554">
        <v>12787884.4</v>
      </c>
      <c r="I606" s="554">
        <v>0</v>
      </c>
      <c r="J606" s="554">
        <v>0</v>
      </c>
      <c r="K606" s="554">
        <v>0</v>
      </c>
      <c r="L606" s="554">
        <v>0</v>
      </c>
      <c r="M606" s="554">
        <v>0</v>
      </c>
      <c r="N606" s="554">
        <v>14328287.699999999</v>
      </c>
      <c r="O606" s="554">
        <v>0</v>
      </c>
      <c r="P606" s="554">
        <v>0</v>
      </c>
      <c r="Q606" s="554">
        <v>0</v>
      </c>
      <c r="R606" s="554">
        <v>0</v>
      </c>
      <c r="S606" s="554">
        <v>0</v>
      </c>
      <c r="T606" s="554">
        <v>0</v>
      </c>
      <c r="U606" s="554">
        <v>0</v>
      </c>
      <c r="V606" s="554">
        <v>0</v>
      </c>
      <c r="W606" s="554">
        <v>88093.1</v>
      </c>
      <c r="X606" s="554">
        <v>0</v>
      </c>
      <c r="Y606" s="554">
        <v>0</v>
      </c>
      <c r="Z606" s="554">
        <v>0</v>
      </c>
      <c r="AA606" s="554">
        <v>0</v>
      </c>
      <c r="AB606" s="554">
        <v>0</v>
      </c>
      <c r="AC606" s="554">
        <v>9800</v>
      </c>
      <c r="AD606" s="554">
        <v>0</v>
      </c>
      <c r="AE606" s="554">
        <v>0</v>
      </c>
      <c r="AF606" s="554">
        <v>0</v>
      </c>
      <c r="AG606" s="554">
        <v>0</v>
      </c>
      <c r="AH606" s="554">
        <v>0</v>
      </c>
      <c r="AI606" s="554">
        <v>54012.5</v>
      </c>
      <c r="AJ606" s="554">
        <v>0</v>
      </c>
      <c r="AK606" s="554">
        <v>0</v>
      </c>
      <c r="AL606" s="554">
        <v>0</v>
      </c>
      <c r="AM606" s="554">
        <v>0</v>
      </c>
      <c r="AN606" s="554">
        <v>0</v>
      </c>
      <c r="AO606" s="554">
        <v>0</v>
      </c>
      <c r="AP606" s="554">
        <v>0</v>
      </c>
      <c r="AQ606" s="554">
        <v>0</v>
      </c>
      <c r="AR606" s="554">
        <v>0</v>
      </c>
      <c r="AS606" s="554">
        <v>0</v>
      </c>
      <c r="AT606" s="554">
        <v>0</v>
      </c>
      <c r="AU606" s="554">
        <v>9520</v>
      </c>
      <c r="AV606" s="554">
        <v>0</v>
      </c>
      <c r="AW606" s="554">
        <v>0</v>
      </c>
      <c r="AX606" s="554">
        <v>0</v>
      </c>
      <c r="AY606" s="554">
        <v>0</v>
      </c>
      <c r="AZ606" s="554">
        <v>0</v>
      </c>
      <c r="BA606" s="554">
        <v>0</v>
      </c>
      <c r="BB606" s="554">
        <v>7283851.2999999998</v>
      </c>
      <c r="BC606" s="554">
        <v>0</v>
      </c>
      <c r="BD606" s="554">
        <v>0</v>
      </c>
      <c r="BE606" s="554">
        <v>0</v>
      </c>
      <c r="BF606" s="554">
        <v>0</v>
      </c>
      <c r="BG606" s="554">
        <v>0</v>
      </c>
      <c r="BH606" s="554">
        <v>0</v>
      </c>
      <c r="BI606" s="554">
        <v>0</v>
      </c>
      <c r="BJ606" s="554">
        <v>0</v>
      </c>
      <c r="BK606" s="554">
        <v>0</v>
      </c>
      <c r="BL606" s="554">
        <v>0</v>
      </c>
      <c r="BM606" s="554">
        <v>12261382.529999999</v>
      </c>
      <c r="BN606" s="554">
        <v>0</v>
      </c>
      <c r="BO606" s="554">
        <v>0</v>
      </c>
      <c r="BP606" s="554">
        <v>0</v>
      </c>
      <c r="BQ606" s="554">
        <v>0</v>
      </c>
      <c r="BR606" s="554">
        <v>0</v>
      </c>
      <c r="BS606" s="554">
        <v>0</v>
      </c>
      <c r="BT606" s="554">
        <v>1585076</v>
      </c>
      <c r="BU606" s="554">
        <v>0</v>
      </c>
      <c r="BV606" s="554">
        <v>0</v>
      </c>
      <c r="BW606" s="554">
        <v>0</v>
      </c>
      <c r="BX606" s="554">
        <v>0</v>
      </c>
      <c r="BY606" s="554">
        <v>0</v>
      </c>
      <c r="BZ606" s="554">
        <v>0</v>
      </c>
      <c r="CA606" s="554">
        <v>0</v>
      </c>
      <c r="CB606" s="554">
        <v>0</v>
      </c>
      <c r="CC606" s="555">
        <f t="shared" si="76"/>
        <v>48407907.530000001</v>
      </c>
    </row>
    <row r="607" spans="1:81" s="547" customFormat="1">
      <c r="A607" s="609"/>
      <c r="B607" s="608"/>
      <c r="C607" s="610"/>
      <c r="D607" s="610"/>
      <c r="E607" s="610"/>
      <c r="F607" s="619" t="s">
        <v>6452</v>
      </c>
      <c r="G607" s="620" t="s">
        <v>6453</v>
      </c>
      <c r="H607" s="554">
        <v>14186723.58</v>
      </c>
      <c r="I607" s="554">
        <v>0</v>
      </c>
      <c r="J607" s="554">
        <v>0</v>
      </c>
      <c r="K607" s="554">
        <v>0</v>
      </c>
      <c r="L607" s="554">
        <v>0</v>
      </c>
      <c r="M607" s="554">
        <v>0</v>
      </c>
      <c r="N607" s="554">
        <v>22540819.489999998</v>
      </c>
      <c r="O607" s="554">
        <v>315000</v>
      </c>
      <c r="P607" s="554">
        <v>0</v>
      </c>
      <c r="Q607" s="554">
        <v>0</v>
      </c>
      <c r="R607" s="554">
        <v>0</v>
      </c>
      <c r="S607" s="554">
        <v>509481</v>
      </c>
      <c r="T607" s="554">
        <v>0</v>
      </c>
      <c r="U607" s="554">
        <v>0</v>
      </c>
      <c r="V607" s="554">
        <v>0</v>
      </c>
      <c r="W607" s="554">
        <v>0</v>
      </c>
      <c r="X607" s="554">
        <v>0</v>
      </c>
      <c r="Y607" s="554">
        <v>0</v>
      </c>
      <c r="Z607" s="554">
        <v>0</v>
      </c>
      <c r="AA607" s="554">
        <v>0</v>
      </c>
      <c r="AB607" s="554">
        <v>0</v>
      </c>
      <c r="AC607" s="554">
        <v>4341250</v>
      </c>
      <c r="AD607" s="554">
        <v>0</v>
      </c>
      <c r="AE607" s="554">
        <v>0</v>
      </c>
      <c r="AF607" s="554">
        <v>0</v>
      </c>
      <c r="AG607" s="554">
        <v>0</v>
      </c>
      <c r="AH607" s="554">
        <v>0</v>
      </c>
      <c r="AI607" s="554">
        <v>3650926.72</v>
      </c>
      <c r="AJ607" s="554">
        <v>0</v>
      </c>
      <c r="AK607" s="554">
        <v>0</v>
      </c>
      <c r="AL607" s="554">
        <v>0</v>
      </c>
      <c r="AM607" s="554">
        <v>0</v>
      </c>
      <c r="AN607" s="554">
        <v>0</v>
      </c>
      <c r="AO607" s="554">
        <v>0</v>
      </c>
      <c r="AP607" s="554">
        <v>0</v>
      </c>
      <c r="AQ607" s="554">
        <v>0</v>
      </c>
      <c r="AR607" s="554">
        <v>0</v>
      </c>
      <c r="AS607" s="554">
        <v>0</v>
      </c>
      <c r="AT607" s="554">
        <v>0</v>
      </c>
      <c r="AU607" s="554">
        <v>1815010.5</v>
      </c>
      <c r="AV607" s="554">
        <v>0</v>
      </c>
      <c r="AW607" s="554">
        <v>0</v>
      </c>
      <c r="AX607" s="554">
        <v>0</v>
      </c>
      <c r="AY607" s="554">
        <v>0</v>
      </c>
      <c r="AZ607" s="554">
        <v>500</v>
      </c>
      <c r="BA607" s="554">
        <v>0</v>
      </c>
      <c r="BB607" s="554">
        <v>9317685.8599999994</v>
      </c>
      <c r="BC607" s="554">
        <v>0</v>
      </c>
      <c r="BD607" s="554">
        <v>0</v>
      </c>
      <c r="BE607" s="554">
        <v>0</v>
      </c>
      <c r="BF607" s="554">
        <v>0</v>
      </c>
      <c r="BG607" s="554">
        <v>0</v>
      </c>
      <c r="BH607" s="554">
        <v>0</v>
      </c>
      <c r="BI607" s="554">
        <v>0</v>
      </c>
      <c r="BJ607" s="554">
        <v>0</v>
      </c>
      <c r="BK607" s="554">
        <v>0</v>
      </c>
      <c r="BL607" s="554">
        <v>0</v>
      </c>
      <c r="BM607" s="554">
        <v>21118321.780000001</v>
      </c>
      <c r="BN607" s="554">
        <v>0</v>
      </c>
      <c r="BO607" s="554">
        <v>0</v>
      </c>
      <c r="BP607" s="554">
        <v>0</v>
      </c>
      <c r="BQ607" s="554">
        <v>0</v>
      </c>
      <c r="BR607" s="554">
        <v>0</v>
      </c>
      <c r="BS607" s="554">
        <v>0</v>
      </c>
      <c r="BT607" s="554">
        <v>8942330.2599999998</v>
      </c>
      <c r="BU607" s="554">
        <v>0</v>
      </c>
      <c r="BV607" s="554">
        <v>0</v>
      </c>
      <c r="BW607" s="554">
        <v>0</v>
      </c>
      <c r="BX607" s="554">
        <v>0</v>
      </c>
      <c r="BY607" s="554">
        <v>0</v>
      </c>
      <c r="BZ607" s="554">
        <v>0</v>
      </c>
      <c r="CA607" s="554">
        <v>0</v>
      </c>
      <c r="CB607" s="554">
        <v>0</v>
      </c>
      <c r="CC607" s="555">
        <f t="shared" si="76"/>
        <v>86738049.190000013</v>
      </c>
    </row>
    <row r="608" spans="1:81" s="547" customFormat="1">
      <c r="A608" s="609"/>
      <c r="B608" s="608"/>
      <c r="C608" s="610"/>
      <c r="D608" s="610"/>
      <c r="E608" s="610"/>
      <c r="F608" s="619" t="s">
        <v>6454</v>
      </c>
      <c r="G608" s="620" t="s">
        <v>6455</v>
      </c>
      <c r="H608" s="554">
        <v>8726931.8000000007</v>
      </c>
      <c r="I608" s="554">
        <v>0</v>
      </c>
      <c r="J608" s="554">
        <v>0</v>
      </c>
      <c r="K608" s="554">
        <v>0</v>
      </c>
      <c r="L608" s="554">
        <v>0</v>
      </c>
      <c r="M608" s="554">
        <v>0</v>
      </c>
      <c r="N608" s="554">
        <v>28228153.300000001</v>
      </c>
      <c r="O608" s="554">
        <v>24200</v>
      </c>
      <c r="P608" s="554">
        <v>0</v>
      </c>
      <c r="Q608" s="554">
        <v>0</v>
      </c>
      <c r="R608" s="554">
        <v>0</v>
      </c>
      <c r="S608" s="554">
        <v>0</v>
      </c>
      <c r="T608" s="554">
        <v>0</v>
      </c>
      <c r="U608" s="554">
        <v>0</v>
      </c>
      <c r="V608" s="554">
        <v>0</v>
      </c>
      <c r="W608" s="554">
        <v>0</v>
      </c>
      <c r="X608" s="554">
        <v>0</v>
      </c>
      <c r="Y608" s="554">
        <v>0</v>
      </c>
      <c r="Z608" s="554">
        <v>0</v>
      </c>
      <c r="AA608" s="554">
        <v>0</v>
      </c>
      <c r="AB608" s="554">
        <v>0</v>
      </c>
      <c r="AC608" s="554">
        <v>0</v>
      </c>
      <c r="AD608" s="554">
        <v>0</v>
      </c>
      <c r="AE608" s="554">
        <v>0</v>
      </c>
      <c r="AF608" s="554">
        <v>0</v>
      </c>
      <c r="AG608" s="554">
        <v>0</v>
      </c>
      <c r="AH608" s="554">
        <v>0</v>
      </c>
      <c r="AI608" s="554">
        <v>0</v>
      </c>
      <c r="AJ608" s="554">
        <v>0</v>
      </c>
      <c r="AK608" s="554">
        <v>0</v>
      </c>
      <c r="AL608" s="554">
        <v>0</v>
      </c>
      <c r="AM608" s="554">
        <v>0</v>
      </c>
      <c r="AN608" s="554">
        <v>0</v>
      </c>
      <c r="AO608" s="554">
        <v>0</v>
      </c>
      <c r="AP608" s="554">
        <v>0</v>
      </c>
      <c r="AQ608" s="554">
        <v>0</v>
      </c>
      <c r="AR608" s="554">
        <v>0</v>
      </c>
      <c r="AS608" s="554">
        <v>0</v>
      </c>
      <c r="AT608" s="554">
        <v>0</v>
      </c>
      <c r="AU608" s="554">
        <v>78800</v>
      </c>
      <c r="AV608" s="554">
        <v>0</v>
      </c>
      <c r="AW608" s="554">
        <v>0</v>
      </c>
      <c r="AX608" s="554">
        <v>0</v>
      </c>
      <c r="AY608" s="554">
        <v>0</v>
      </c>
      <c r="AZ608" s="554">
        <v>0</v>
      </c>
      <c r="BA608" s="554">
        <v>0</v>
      </c>
      <c r="BB608" s="554">
        <v>0</v>
      </c>
      <c r="BC608" s="554">
        <v>0</v>
      </c>
      <c r="BD608" s="554">
        <v>0</v>
      </c>
      <c r="BE608" s="554">
        <v>0</v>
      </c>
      <c r="BF608" s="554">
        <v>0</v>
      </c>
      <c r="BG608" s="554">
        <v>0</v>
      </c>
      <c r="BH608" s="554">
        <v>0</v>
      </c>
      <c r="BI608" s="554">
        <v>0</v>
      </c>
      <c r="BJ608" s="554">
        <v>0</v>
      </c>
      <c r="BK608" s="554">
        <v>0</v>
      </c>
      <c r="BL608" s="554">
        <v>0</v>
      </c>
      <c r="BM608" s="554">
        <v>26542226.02</v>
      </c>
      <c r="BN608" s="554">
        <v>0</v>
      </c>
      <c r="BO608" s="554">
        <v>0</v>
      </c>
      <c r="BP608" s="554">
        <v>0</v>
      </c>
      <c r="BQ608" s="554">
        <v>0</v>
      </c>
      <c r="BR608" s="554">
        <v>0</v>
      </c>
      <c r="BS608" s="554">
        <v>0</v>
      </c>
      <c r="BT608" s="554">
        <v>581921.66</v>
      </c>
      <c r="BU608" s="554">
        <v>0</v>
      </c>
      <c r="BV608" s="554">
        <v>0</v>
      </c>
      <c r="BW608" s="554">
        <v>0</v>
      </c>
      <c r="BX608" s="554">
        <v>0</v>
      </c>
      <c r="BY608" s="554">
        <v>0</v>
      </c>
      <c r="BZ608" s="554">
        <v>0</v>
      </c>
      <c r="CA608" s="554">
        <v>0</v>
      </c>
      <c r="CB608" s="554">
        <v>0</v>
      </c>
      <c r="CC608" s="555">
        <f t="shared" si="76"/>
        <v>64182232.780000001</v>
      </c>
    </row>
    <row r="609" spans="1:81" s="547" customFormat="1">
      <c r="A609" s="609"/>
      <c r="B609" s="608"/>
      <c r="C609" s="610"/>
      <c r="D609" s="610"/>
      <c r="E609" s="610"/>
      <c r="F609" s="611" t="s">
        <v>6456</v>
      </c>
      <c r="G609" s="612" t="s">
        <v>6457</v>
      </c>
      <c r="H609" s="554">
        <v>576266</v>
      </c>
      <c r="I609" s="554">
        <v>0</v>
      </c>
      <c r="J609" s="554">
        <v>0</v>
      </c>
      <c r="K609" s="554">
        <v>0</v>
      </c>
      <c r="L609" s="554">
        <v>0</v>
      </c>
      <c r="M609" s="554">
        <v>0</v>
      </c>
      <c r="N609" s="554">
        <v>685806</v>
      </c>
      <c r="O609" s="554">
        <v>0</v>
      </c>
      <c r="P609" s="554">
        <v>0</v>
      </c>
      <c r="Q609" s="554">
        <v>0</v>
      </c>
      <c r="R609" s="554">
        <v>0</v>
      </c>
      <c r="S609" s="554">
        <v>0</v>
      </c>
      <c r="T609" s="554">
        <v>0</v>
      </c>
      <c r="U609" s="554">
        <v>0</v>
      </c>
      <c r="V609" s="554">
        <v>0</v>
      </c>
      <c r="W609" s="554">
        <v>0</v>
      </c>
      <c r="X609" s="554">
        <v>0</v>
      </c>
      <c r="Y609" s="554">
        <v>0</v>
      </c>
      <c r="Z609" s="554">
        <v>0</v>
      </c>
      <c r="AA609" s="554">
        <v>0</v>
      </c>
      <c r="AB609" s="554">
        <v>0</v>
      </c>
      <c r="AC609" s="554">
        <v>0</v>
      </c>
      <c r="AD609" s="554">
        <v>0</v>
      </c>
      <c r="AE609" s="554">
        <v>0</v>
      </c>
      <c r="AF609" s="554">
        <v>0</v>
      </c>
      <c r="AG609" s="554">
        <v>0</v>
      </c>
      <c r="AH609" s="554">
        <v>0</v>
      </c>
      <c r="AI609" s="554">
        <v>0</v>
      </c>
      <c r="AJ609" s="554">
        <v>0</v>
      </c>
      <c r="AK609" s="554">
        <v>0</v>
      </c>
      <c r="AL609" s="554">
        <v>0</v>
      </c>
      <c r="AM609" s="554">
        <v>0</v>
      </c>
      <c r="AN609" s="554">
        <v>0</v>
      </c>
      <c r="AO609" s="554">
        <v>0</v>
      </c>
      <c r="AP609" s="554">
        <v>0</v>
      </c>
      <c r="AQ609" s="554">
        <v>0</v>
      </c>
      <c r="AR609" s="554">
        <v>0</v>
      </c>
      <c r="AS609" s="554">
        <v>0</v>
      </c>
      <c r="AT609" s="554">
        <v>0</v>
      </c>
      <c r="AU609" s="554">
        <v>0</v>
      </c>
      <c r="AV609" s="554">
        <v>0</v>
      </c>
      <c r="AW609" s="554">
        <v>0</v>
      </c>
      <c r="AX609" s="554">
        <v>0</v>
      </c>
      <c r="AY609" s="554">
        <v>0</v>
      </c>
      <c r="AZ609" s="554">
        <v>0</v>
      </c>
      <c r="BA609" s="554">
        <v>0</v>
      </c>
      <c r="BB609" s="554">
        <v>605456.5</v>
      </c>
      <c r="BC609" s="554">
        <v>0</v>
      </c>
      <c r="BD609" s="554">
        <v>0</v>
      </c>
      <c r="BE609" s="554">
        <v>0</v>
      </c>
      <c r="BF609" s="554">
        <v>0</v>
      </c>
      <c r="BG609" s="554">
        <v>0</v>
      </c>
      <c r="BH609" s="554">
        <v>0</v>
      </c>
      <c r="BI609" s="554">
        <v>0</v>
      </c>
      <c r="BJ609" s="554">
        <v>0</v>
      </c>
      <c r="BK609" s="554">
        <v>0</v>
      </c>
      <c r="BL609" s="554">
        <v>0</v>
      </c>
      <c r="BM609" s="554">
        <v>1700204.52</v>
      </c>
      <c r="BN609" s="554">
        <v>0</v>
      </c>
      <c r="BO609" s="554">
        <v>0</v>
      </c>
      <c r="BP609" s="554">
        <v>0</v>
      </c>
      <c r="BQ609" s="554">
        <v>0</v>
      </c>
      <c r="BR609" s="554">
        <v>0</v>
      </c>
      <c r="BS609" s="554">
        <v>0</v>
      </c>
      <c r="BT609" s="554">
        <v>378831.14</v>
      </c>
      <c r="BU609" s="554">
        <v>0</v>
      </c>
      <c r="BV609" s="554">
        <v>0</v>
      </c>
      <c r="BW609" s="554">
        <v>0</v>
      </c>
      <c r="BX609" s="554">
        <v>0</v>
      </c>
      <c r="BY609" s="554">
        <v>0</v>
      </c>
      <c r="BZ609" s="554">
        <v>0</v>
      </c>
      <c r="CA609" s="554">
        <v>0</v>
      </c>
      <c r="CB609" s="554">
        <v>0</v>
      </c>
      <c r="CC609" s="555">
        <f t="shared" si="76"/>
        <v>3946564.16</v>
      </c>
    </row>
    <row r="610" spans="1:81" s="547" customFormat="1">
      <c r="A610" s="609"/>
      <c r="B610" s="608"/>
      <c r="C610" s="610"/>
      <c r="D610" s="610"/>
      <c r="E610" s="610"/>
      <c r="F610" s="611" t="s">
        <v>6458</v>
      </c>
      <c r="G610" s="612" t="s">
        <v>6459</v>
      </c>
      <c r="H610" s="593">
        <v>0</v>
      </c>
      <c r="I610" s="593">
        <v>0</v>
      </c>
      <c r="J610" s="593">
        <v>0</v>
      </c>
      <c r="K610" s="593">
        <v>0</v>
      </c>
      <c r="L610" s="593">
        <v>0</v>
      </c>
      <c r="M610" s="593">
        <v>0</v>
      </c>
      <c r="N610" s="593">
        <v>0</v>
      </c>
      <c r="O610" s="593">
        <v>0</v>
      </c>
      <c r="P610" s="593">
        <v>0</v>
      </c>
      <c r="Q610" s="593">
        <v>0</v>
      </c>
      <c r="R610" s="593">
        <v>0</v>
      </c>
      <c r="S610" s="593">
        <v>0</v>
      </c>
      <c r="T610" s="593">
        <v>0</v>
      </c>
      <c r="U610" s="593">
        <v>0</v>
      </c>
      <c r="V610" s="593">
        <v>0</v>
      </c>
      <c r="W610" s="593">
        <v>0</v>
      </c>
      <c r="X610" s="593">
        <v>0</v>
      </c>
      <c r="Y610" s="593">
        <v>0</v>
      </c>
      <c r="Z610" s="593">
        <v>0</v>
      </c>
      <c r="AA610" s="593">
        <v>0</v>
      </c>
      <c r="AB610" s="593">
        <v>0</v>
      </c>
      <c r="AC610" s="593">
        <v>0</v>
      </c>
      <c r="AD610" s="593">
        <v>0</v>
      </c>
      <c r="AE610" s="593">
        <v>0</v>
      </c>
      <c r="AF610" s="593">
        <v>0</v>
      </c>
      <c r="AG610" s="593">
        <v>0</v>
      </c>
      <c r="AH610" s="593">
        <v>0</v>
      </c>
      <c r="AI610" s="593">
        <v>0</v>
      </c>
      <c r="AJ610" s="593">
        <v>0</v>
      </c>
      <c r="AK610" s="593">
        <v>0</v>
      </c>
      <c r="AL610" s="593">
        <v>0</v>
      </c>
      <c r="AM610" s="593">
        <v>0</v>
      </c>
      <c r="AN610" s="593">
        <v>0</v>
      </c>
      <c r="AO610" s="593">
        <v>0</v>
      </c>
      <c r="AP610" s="593">
        <v>0</v>
      </c>
      <c r="AQ610" s="593">
        <v>0</v>
      </c>
      <c r="AR610" s="593">
        <v>0</v>
      </c>
      <c r="AS610" s="593">
        <v>0</v>
      </c>
      <c r="AT610" s="593">
        <v>0</v>
      </c>
      <c r="AU610" s="593">
        <v>0</v>
      </c>
      <c r="AV610" s="593">
        <v>0</v>
      </c>
      <c r="AW610" s="593">
        <v>0</v>
      </c>
      <c r="AX610" s="593">
        <v>0</v>
      </c>
      <c r="AY610" s="593">
        <v>0</v>
      </c>
      <c r="AZ610" s="593">
        <v>0</v>
      </c>
      <c r="BA610" s="593">
        <v>0</v>
      </c>
      <c r="BB610" s="593">
        <v>0</v>
      </c>
      <c r="BC610" s="593">
        <v>0</v>
      </c>
      <c r="BD610" s="593">
        <v>0</v>
      </c>
      <c r="BE610" s="593">
        <v>0</v>
      </c>
      <c r="BF610" s="593">
        <v>0</v>
      </c>
      <c r="BG610" s="593">
        <v>0</v>
      </c>
      <c r="BH610" s="593">
        <v>0</v>
      </c>
      <c r="BI610" s="593">
        <v>0</v>
      </c>
      <c r="BJ610" s="593">
        <v>0</v>
      </c>
      <c r="BK610" s="593">
        <v>0</v>
      </c>
      <c r="BL610" s="593">
        <v>0</v>
      </c>
      <c r="BM610" s="593">
        <v>0</v>
      </c>
      <c r="BN610" s="593">
        <v>0</v>
      </c>
      <c r="BO610" s="593">
        <v>0</v>
      </c>
      <c r="BP610" s="593">
        <v>0</v>
      </c>
      <c r="BQ610" s="593">
        <v>0</v>
      </c>
      <c r="BR610" s="593">
        <v>0</v>
      </c>
      <c r="BS610" s="593">
        <v>0</v>
      </c>
      <c r="BT610" s="593">
        <v>0</v>
      </c>
      <c r="BU610" s="593">
        <v>0</v>
      </c>
      <c r="BV610" s="593">
        <v>0</v>
      </c>
      <c r="BW610" s="593">
        <v>0</v>
      </c>
      <c r="BX610" s="593">
        <v>0</v>
      </c>
      <c r="BY610" s="593">
        <v>0</v>
      </c>
      <c r="BZ610" s="593">
        <v>0</v>
      </c>
      <c r="CA610" s="593">
        <v>0</v>
      </c>
      <c r="CB610" s="593">
        <v>0</v>
      </c>
      <c r="CC610" s="555">
        <f t="shared" si="76"/>
        <v>0</v>
      </c>
    </row>
    <row r="611" spans="1:81" s="547" customFormat="1">
      <c r="A611" s="609"/>
      <c r="B611" s="608"/>
      <c r="C611" s="610"/>
      <c r="D611" s="610"/>
      <c r="E611" s="610"/>
      <c r="F611" s="611" t="s">
        <v>7109</v>
      </c>
      <c r="G611" s="612" t="s">
        <v>7110</v>
      </c>
      <c r="H611" s="554">
        <v>0</v>
      </c>
      <c r="I611" s="554">
        <v>0</v>
      </c>
      <c r="J611" s="554">
        <v>0</v>
      </c>
      <c r="K611" s="554">
        <v>0</v>
      </c>
      <c r="L611" s="554">
        <v>0</v>
      </c>
      <c r="M611" s="554">
        <v>0</v>
      </c>
      <c r="N611" s="554">
        <v>0</v>
      </c>
      <c r="O611" s="554">
        <v>0</v>
      </c>
      <c r="P611" s="554">
        <v>0</v>
      </c>
      <c r="Q611" s="554">
        <v>0</v>
      </c>
      <c r="R611" s="554">
        <v>0</v>
      </c>
      <c r="S611" s="554">
        <v>0</v>
      </c>
      <c r="T611" s="554">
        <v>0</v>
      </c>
      <c r="U611" s="554">
        <v>0</v>
      </c>
      <c r="V611" s="554">
        <v>0</v>
      </c>
      <c r="W611" s="554">
        <v>0</v>
      </c>
      <c r="X611" s="554">
        <v>0</v>
      </c>
      <c r="Y611" s="554">
        <v>0</v>
      </c>
      <c r="Z611" s="554">
        <v>71222501</v>
      </c>
      <c r="AA611" s="554">
        <v>0</v>
      </c>
      <c r="AB611" s="554">
        <v>0</v>
      </c>
      <c r="AC611" s="554">
        <v>0</v>
      </c>
      <c r="AD611" s="554">
        <v>0</v>
      </c>
      <c r="AE611" s="554">
        <v>0</v>
      </c>
      <c r="AF611" s="554">
        <v>0</v>
      </c>
      <c r="AG611" s="554">
        <v>0</v>
      </c>
      <c r="AH611" s="554">
        <v>0</v>
      </c>
      <c r="AI611" s="554">
        <v>0</v>
      </c>
      <c r="AJ611" s="554">
        <v>0</v>
      </c>
      <c r="AK611" s="554">
        <v>0</v>
      </c>
      <c r="AL611" s="554">
        <v>0</v>
      </c>
      <c r="AM611" s="554">
        <v>0</v>
      </c>
      <c r="AN611" s="554">
        <v>0</v>
      </c>
      <c r="AO611" s="554">
        <v>0</v>
      </c>
      <c r="AP611" s="554">
        <v>0</v>
      </c>
      <c r="AQ611" s="554">
        <v>0</v>
      </c>
      <c r="AR611" s="554">
        <v>0</v>
      </c>
      <c r="AS611" s="554">
        <v>0</v>
      </c>
      <c r="AT611" s="554">
        <v>0</v>
      </c>
      <c r="AU611" s="554">
        <v>0</v>
      </c>
      <c r="AV611" s="554">
        <v>0</v>
      </c>
      <c r="AW611" s="554">
        <v>0</v>
      </c>
      <c r="AX611" s="554">
        <v>0</v>
      </c>
      <c r="AY611" s="554">
        <v>0</v>
      </c>
      <c r="AZ611" s="554">
        <v>0</v>
      </c>
      <c r="BA611" s="554">
        <v>0</v>
      </c>
      <c r="BB611" s="554">
        <v>17517710</v>
      </c>
      <c r="BC611" s="554">
        <v>0</v>
      </c>
      <c r="BD611" s="554">
        <v>0</v>
      </c>
      <c r="BE611" s="554">
        <v>0</v>
      </c>
      <c r="BF611" s="554">
        <v>0</v>
      </c>
      <c r="BG611" s="554">
        <v>0</v>
      </c>
      <c r="BH611" s="554">
        <v>0</v>
      </c>
      <c r="BI611" s="554">
        <v>0</v>
      </c>
      <c r="BJ611" s="554">
        <v>0</v>
      </c>
      <c r="BK611" s="554">
        <v>0</v>
      </c>
      <c r="BL611" s="554">
        <v>0</v>
      </c>
      <c r="BM611" s="554">
        <v>0</v>
      </c>
      <c r="BN611" s="554">
        <v>0</v>
      </c>
      <c r="BO611" s="554">
        <v>0</v>
      </c>
      <c r="BP611" s="554">
        <v>0</v>
      </c>
      <c r="BQ611" s="554">
        <v>0</v>
      </c>
      <c r="BR611" s="554">
        <v>0</v>
      </c>
      <c r="BS611" s="554">
        <v>0</v>
      </c>
      <c r="BT611" s="554">
        <v>0</v>
      </c>
      <c r="BU611" s="554">
        <v>0</v>
      </c>
      <c r="BV611" s="554">
        <v>0</v>
      </c>
      <c r="BW611" s="554">
        <v>0</v>
      </c>
      <c r="BX611" s="554">
        <v>0</v>
      </c>
      <c r="BY611" s="554">
        <v>0</v>
      </c>
      <c r="BZ611" s="554">
        <v>0</v>
      </c>
      <c r="CA611" s="554">
        <v>0</v>
      </c>
      <c r="CB611" s="554">
        <v>0</v>
      </c>
      <c r="CC611" s="555">
        <f t="shared" si="76"/>
        <v>88740211</v>
      </c>
    </row>
    <row r="612" spans="1:81" s="547" customFormat="1">
      <c r="A612" s="609"/>
      <c r="B612" s="608"/>
      <c r="C612" s="610"/>
      <c r="D612" s="610"/>
      <c r="E612" s="610"/>
      <c r="F612" s="611" t="s">
        <v>7111</v>
      </c>
      <c r="G612" s="612" t="s">
        <v>7112</v>
      </c>
      <c r="H612" s="554">
        <v>0</v>
      </c>
      <c r="I612" s="554">
        <v>0</v>
      </c>
      <c r="J612" s="554">
        <v>0</v>
      </c>
      <c r="K612" s="554">
        <v>0</v>
      </c>
      <c r="L612" s="554">
        <v>0</v>
      </c>
      <c r="M612" s="554">
        <v>0</v>
      </c>
      <c r="N612" s="554">
        <v>0</v>
      </c>
      <c r="O612" s="554">
        <v>0</v>
      </c>
      <c r="P612" s="554">
        <v>0</v>
      </c>
      <c r="Q612" s="554">
        <v>0</v>
      </c>
      <c r="R612" s="554">
        <v>0</v>
      </c>
      <c r="S612" s="554">
        <v>0</v>
      </c>
      <c r="T612" s="554">
        <v>0</v>
      </c>
      <c r="U612" s="554">
        <v>0</v>
      </c>
      <c r="V612" s="554">
        <v>0</v>
      </c>
      <c r="W612" s="554">
        <v>0</v>
      </c>
      <c r="X612" s="554">
        <v>0</v>
      </c>
      <c r="Y612" s="554">
        <v>0</v>
      </c>
      <c r="Z612" s="554">
        <v>0</v>
      </c>
      <c r="AA612" s="554">
        <v>0</v>
      </c>
      <c r="AB612" s="554">
        <v>0</v>
      </c>
      <c r="AC612" s="554">
        <v>0</v>
      </c>
      <c r="AD612" s="554">
        <v>0</v>
      </c>
      <c r="AE612" s="554">
        <v>0</v>
      </c>
      <c r="AF612" s="554">
        <v>0</v>
      </c>
      <c r="AG612" s="554">
        <v>0</v>
      </c>
      <c r="AH612" s="554">
        <v>0</v>
      </c>
      <c r="AI612" s="554">
        <v>0</v>
      </c>
      <c r="AJ612" s="554">
        <v>0</v>
      </c>
      <c r="AK612" s="554">
        <v>0</v>
      </c>
      <c r="AL612" s="554">
        <v>0</v>
      </c>
      <c r="AM612" s="554">
        <v>0</v>
      </c>
      <c r="AN612" s="554">
        <v>0</v>
      </c>
      <c r="AO612" s="554">
        <v>0</v>
      </c>
      <c r="AP612" s="554">
        <v>0</v>
      </c>
      <c r="AQ612" s="554">
        <v>0</v>
      </c>
      <c r="AR612" s="554">
        <v>0</v>
      </c>
      <c r="AS612" s="554">
        <v>0</v>
      </c>
      <c r="AT612" s="554">
        <v>0</v>
      </c>
      <c r="AU612" s="554">
        <v>0</v>
      </c>
      <c r="AV612" s="554">
        <v>0</v>
      </c>
      <c r="AW612" s="554">
        <v>0</v>
      </c>
      <c r="AX612" s="554">
        <v>0</v>
      </c>
      <c r="AY612" s="554">
        <v>0</v>
      </c>
      <c r="AZ612" s="554">
        <v>0</v>
      </c>
      <c r="BA612" s="554">
        <v>0</v>
      </c>
      <c r="BB612" s="554">
        <v>646867.19999999995</v>
      </c>
      <c r="BC612" s="554">
        <v>0</v>
      </c>
      <c r="BD612" s="554">
        <v>0</v>
      </c>
      <c r="BE612" s="554">
        <v>0</v>
      </c>
      <c r="BF612" s="554">
        <v>0</v>
      </c>
      <c r="BG612" s="554">
        <v>0</v>
      </c>
      <c r="BH612" s="554">
        <v>0</v>
      </c>
      <c r="BI612" s="554">
        <v>0</v>
      </c>
      <c r="BJ612" s="554">
        <v>0</v>
      </c>
      <c r="BK612" s="554">
        <v>0</v>
      </c>
      <c r="BL612" s="554">
        <v>0</v>
      </c>
      <c r="BM612" s="554">
        <v>0</v>
      </c>
      <c r="BN612" s="554">
        <v>0</v>
      </c>
      <c r="BO612" s="554">
        <v>0</v>
      </c>
      <c r="BP612" s="554">
        <v>0</v>
      </c>
      <c r="BQ612" s="554">
        <v>0</v>
      </c>
      <c r="BR612" s="554">
        <v>0</v>
      </c>
      <c r="BS612" s="554">
        <v>0</v>
      </c>
      <c r="BT612" s="554">
        <v>0</v>
      </c>
      <c r="BU612" s="554">
        <v>0</v>
      </c>
      <c r="BV612" s="554">
        <v>0</v>
      </c>
      <c r="BW612" s="554">
        <v>0</v>
      </c>
      <c r="BX612" s="554">
        <v>0</v>
      </c>
      <c r="BY612" s="554">
        <v>0</v>
      </c>
      <c r="BZ612" s="554">
        <v>0</v>
      </c>
      <c r="CA612" s="554">
        <v>0</v>
      </c>
      <c r="CB612" s="554">
        <v>0</v>
      </c>
      <c r="CC612" s="555">
        <f t="shared" si="76"/>
        <v>646867.19999999995</v>
      </c>
    </row>
    <row r="613" spans="1:81" s="547" customFormat="1">
      <c r="A613" s="609"/>
      <c r="B613" s="608"/>
      <c r="C613" s="610"/>
      <c r="D613" s="610"/>
      <c r="E613" s="610"/>
      <c r="F613" s="611" t="s">
        <v>7113</v>
      </c>
      <c r="G613" s="612" t="s">
        <v>7114</v>
      </c>
      <c r="H613" s="554">
        <v>0</v>
      </c>
      <c r="I613" s="554">
        <v>0</v>
      </c>
      <c r="J613" s="554">
        <v>0</v>
      </c>
      <c r="K613" s="554">
        <v>0</v>
      </c>
      <c r="L613" s="554">
        <v>0</v>
      </c>
      <c r="M613" s="554">
        <v>0</v>
      </c>
      <c r="N613" s="554">
        <v>0</v>
      </c>
      <c r="O613" s="554">
        <v>0</v>
      </c>
      <c r="P613" s="554">
        <v>0</v>
      </c>
      <c r="Q613" s="554">
        <v>0</v>
      </c>
      <c r="R613" s="554">
        <v>0</v>
      </c>
      <c r="S613" s="554">
        <v>0</v>
      </c>
      <c r="T613" s="554">
        <v>0</v>
      </c>
      <c r="U613" s="554">
        <v>0</v>
      </c>
      <c r="V613" s="554">
        <v>0</v>
      </c>
      <c r="W613" s="554">
        <v>0</v>
      </c>
      <c r="X613" s="554">
        <v>0</v>
      </c>
      <c r="Y613" s="554">
        <v>0</v>
      </c>
      <c r="Z613" s="554">
        <v>0</v>
      </c>
      <c r="AA613" s="554">
        <v>0</v>
      </c>
      <c r="AB613" s="554">
        <v>0</v>
      </c>
      <c r="AC613" s="554">
        <v>0</v>
      </c>
      <c r="AD613" s="554">
        <v>0</v>
      </c>
      <c r="AE613" s="554">
        <v>0</v>
      </c>
      <c r="AF613" s="554">
        <v>0</v>
      </c>
      <c r="AG613" s="554">
        <v>0</v>
      </c>
      <c r="AH613" s="554">
        <v>0</v>
      </c>
      <c r="AI613" s="554">
        <v>0</v>
      </c>
      <c r="AJ613" s="554">
        <v>0</v>
      </c>
      <c r="AK613" s="554">
        <v>0</v>
      </c>
      <c r="AL613" s="554">
        <v>0</v>
      </c>
      <c r="AM613" s="554">
        <v>0</v>
      </c>
      <c r="AN613" s="554">
        <v>0</v>
      </c>
      <c r="AO613" s="554">
        <v>0</v>
      </c>
      <c r="AP613" s="554">
        <v>0</v>
      </c>
      <c r="AQ613" s="554">
        <v>0</v>
      </c>
      <c r="AR613" s="554">
        <v>0</v>
      </c>
      <c r="AS613" s="554">
        <v>0</v>
      </c>
      <c r="AT613" s="554">
        <v>0</v>
      </c>
      <c r="AU613" s="554">
        <v>0</v>
      </c>
      <c r="AV613" s="554">
        <v>0</v>
      </c>
      <c r="AW613" s="554">
        <v>0</v>
      </c>
      <c r="AX613" s="554">
        <v>0</v>
      </c>
      <c r="AY613" s="554">
        <v>0</v>
      </c>
      <c r="AZ613" s="554">
        <v>0</v>
      </c>
      <c r="BA613" s="554">
        <v>0</v>
      </c>
      <c r="BB613" s="554">
        <v>0</v>
      </c>
      <c r="BC613" s="554">
        <v>0</v>
      </c>
      <c r="BD613" s="554">
        <v>0</v>
      </c>
      <c r="BE613" s="554">
        <v>0</v>
      </c>
      <c r="BF613" s="554">
        <v>0</v>
      </c>
      <c r="BG613" s="554">
        <v>0</v>
      </c>
      <c r="BH613" s="554">
        <v>0</v>
      </c>
      <c r="BI613" s="554">
        <v>0</v>
      </c>
      <c r="BJ613" s="554">
        <v>0</v>
      </c>
      <c r="BK613" s="554">
        <v>0</v>
      </c>
      <c r="BL613" s="554">
        <v>0</v>
      </c>
      <c r="BM613" s="554">
        <v>0</v>
      </c>
      <c r="BN613" s="554">
        <v>0</v>
      </c>
      <c r="BO613" s="554">
        <v>0</v>
      </c>
      <c r="BP613" s="554">
        <v>0</v>
      </c>
      <c r="BQ613" s="554">
        <v>0</v>
      </c>
      <c r="BR613" s="554">
        <v>0</v>
      </c>
      <c r="BS613" s="554">
        <v>0</v>
      </c>
      <c r="BT613" s="554">
        <v>1000</v>
      </c>
      <c r="BU613" s="554">
        <v>0</v>
      </c>
      <c r="BV613" s="554">
        <v>0</v>
      </c>
      <c r="BW613" s="554">
        <v>0</v>
      </c>
      <c r="BX613" s="554">
        <v>0</v>
      </c>
      <c r="BY613" s="554">
        <v>0</v>
      </c>
      <c r="BZ613" s="554">
        <v>0</v>
      </c>
      <c r="CA613" s="554">
        <v>0</v>
      </c>
      <c r="CB613" s="554">
        <v>0</v>
      </c>
      <c r="CC613" s="555">
        <f t="shared" si="76"/>
        <v>1000</v>
      </c>
    </row>
    <row r="614" spans="1:81" s="547" customFormat="1">
      <c r="A614" s="609"/>
      <c r="B614" s="608"/>
      <c r="C614" s="610"/>
      <c r="D614" s="610"/>
      <c r="E614" s="610"/>
      <c r="F614" s="611" t="s">
        <v>6460</v>
      </c>
      <c r="G614" s="612" t="s">
        <v>6461</v>
      </c>
      <c r="H614" s="554">
        <v>15882320.5</v>
      </c>
      <c r="I614" s="554">
        <v>0</v>
      </c>
      <c r="J614" s="554">
        <v>0</v>
      </c>
      <c r="K614" s="554">
        <v>0</v>
      </c>
      <c r="L614" s="554">
        <v>0</v>
      </c>
      <c r="M614" s="554">
        <v>0</v>
      </c>
      <c r="N614" s="554">
        <v>0</v>
      </c>
      <c r="O614" s="554">
        <v>0</v>
      </c>
      <c r="P614" s="554">
        <v>0</v>
      </c>
      <c r="Q614" s="554">
        <v>0</v>
      </c>
      <c r="R614" s="554">
        <v>0</v>
      </c>
      <c r="S614" s="554">
        <v>0</v>
      </c>
      <c r="T614" s="554">
        <v>0</v>
      </c>
      <c r="U614" s="554">
        <v>0</v>
      </c>
      <c r="V614" s="554">
        <v>0</v>
      </c>
      <c r="W614" s="554">
        <v>0</v>
      </c>
      <c r="X614" s="554">
        <v>0</v>
      </c>
      <c r="Y614" s="554">
        <v>0</v>
      </c>
      <c r="Z614" s="554">
        <v>0</v>
      </c>
      <c r="AA614" s="554">
        <v>0</v>
      </c>
      <c r="AB614" s="554">
        <v>0</v>
      </c>
      <c r="AC614" s="554">
        <v>0</v>
      </c>
      <c r="AD614" s="554">
        <v>0</v>
      </c>
      <c r="AE614" s="554">
        <v>0</v>
      </c>
      <c r="AF614" s="554">
        <v>0</v>
      </c>
      <c r="AG614" s="554">
        <v>0</v>
      </c>
      <c r="AH614" s="554">
        <v>0</v>
      </c>
      <c r="AI614" s="554">
        <v>0</v>
      </c>
      <c r="AJ614" s="554">
        <v>0</v>
      </c>
      <c r="AK614" s="554">
        <v>0</v>
      </c>
      <c r="AL614" s="554">
        <v>0</v>
      </c>
      <c r="AM614" s="554">
        <v>0</v>
      </c>
      <c r="AN614" s="554">
        <v>0</v>
      </c>
      <c r="AO614" s="554">
        <v>0</v>
      </c>
      <c r="AP614" s="554">
        <v>0</v>
      </c>
      <c r="AQ614" s="554">
        <v>0</v>
      </c>
      <c r="AR614" s="554">
        <v>0</v>
      </c>
      <c r="AS614" s="554">
        <v>0</v>
      </c>
      <c r="AT614" s="554">
        <v>0</v>
      </c>
      <c r="AU614" s="554">
        <v>0</v>
      </c>
      <c r="AV614" s="554">
        <v>0</v>
      </c>
      <c r="AW614" s="554">
        <v>0</v>
      </c>
      <c r="AX614" s="554">
        <v>0</v>
      </c>
      <c r="AY614" s="554">
        <v>0</v>
      </c>
      <c r="AZ614" s="554">
        <v>0</v>
      </c>
      <c r="BA614" s="554">
        <v>0</v>
      </c>
      <c r="BB614" s="554">
        <v>0</v>
      </c>
      <c r="BC614" s="554">
        <v>0</v>
      </c>
      <c r="BD614" s="554">
        <v>0</v>
      </c>
      <c r="BE614" s="554">
        <v>0</v>
      </c>
      <c r="BF614" s="554">
        <v>0</v>
      </c>
      <c r="BG614" s="554">
        <v>0</v>
      </c>
      <c r="BH614" s="554">
        <v>0</v>
      </c>
      <c r="BI614" s="554">
        <v>0</v>
      </c>
      <c r="BJ614" s="554">
        <v>0</v>
      </c>
      <c r="BK614" s="554">
        <v>0</v>
      </c>
      <c r="BL614" s="554">
        <v>0</v>
      </c>
      <c r="BM614" s="554">
        <v>0</v>
      </c>
      <c r="BN614" s="554">
        <v>0</v>
      </c>
      <c r="BO614" s="554">
        <v>0</v>
      </c>
      <c r="BP614" s="554">
        <v>0</v>
      </c>
      <c r="BQ614" s="554">
        <v>0</v>
      </c>
      <c r="BR614" s="554">
        <v>0</v>
      </c>
      <c r="BS614" s="554">
        <v>0</v>
      </c>
      <c r="BT614" s="554">
        <v>0</v>
      </c>
      <c r="BU614" s="554">
        <v>0</v>
      </c>
      <c r="BV614" s="554">
        <v>0</v>
      </c>
      <c r="BW614" s="554">
        <v>0</v>
      </c>
      <c r="BX614" s="554">
        <v>0</v>
      </c>
      <c r="BY614" s="554">
        <v>0</v>
      </c>
      <c r="BZ614" s="554">
        <v>0</v>
      </c>
      <c r="CA614" s="554">
        <v>0</v>
      </c>
      <c r="CB614" s="554">
        <v>0</v>
      </c>
      <c r="CC614" s="555">
        <f t="shared" si="76"/>
        <v>15882320.5</v>
      </c>
    </row>
    <row r="615" spans="1:81" s="547" customFormat="1">
      <c r="A615" s="609"/>
      <c r="B615" s="608"/>
      <c r="C615" s="610"/>
      <c r="D615" s="610"/>
      <c r="E615" s="610"/>
      <c r="F615" s="611" t="s">
        <v>6462</v>
      </c>
      <c r="G615" s="612" t="s">
        <v>6463</v>
      </c>
      <c r="H615" s="593">
        <v>0</v>
      </c>
      <c r="I615" s="593">
        <v>0</v>
      </c>
      <c r="J615" s="593">
        <v>0</v>
      </c>
      <c r="K615" s="593">
        <v>0</v>
      </c>
      <c r="L615" s="593">
        <v>0</v>
      </c>
      <c r="M615" s="593">
        <v>0</v>
      </c>
      <c r="N615" s="593">
        <v>0</v>
      </c>
      <c r="O615" s="593">
        <v>0</v>
      </c>
      <c r="P615" s="593">
        <v>0</v>
      </c>
      <c r="Q615" s="593">
        <v>0</v>
      </c>
      <c r="R615" s="593">
        <v>0</v>
      </c>
      <c r="S615" s="593">
        <v>0</v>
      </c>
      <c r="T615" s="593">
        <v>0</v>
      </c>
      <c r="U615" s="593">
        <v>0</v>
      </c>
      <c r="V615" s="593">
        <v>0</v>
      </c>
      <c r="W615" s="593">
        <v>0</v>
      </c>
      <c r="X615" s="593">
        <v>0</v>
      </c>
      <c r="Y615" s="593">
        <v>0</v>
      </c>
      <c r="Z615" s="593">
        <v>0</v>
      </c>
      <c r="AA615" s="593">
        <v>0</v>
      </c>
      <c r="AB615" s="593">
        <v>0</v>
      </c>
      <c r="AC615" s="593">
        <v>0</v>
      </c>
      <c r="AD615" s="593">
        <v>0</v>
      </c>
      <c r="AE615" s="593">
        <v>0</v>
      </c>
      <c r="AF615" s="593">
        <v>0</v>
      </c>
      <c r="AG615" s="593">
        <v>0</v>
      </c>
      <c r="AH615" s="593">
        <v>0</v>
      </c>
      <c r="AI615" s="593">
        <v>0</v>
      </c>
      <c r="AJ615" s="593">
        <v>0</v>
      </c>
      <c r="AK615" s="593">
        <v>0</v>
      </c>
      <c r="AL615" s="593">
        <v>0</v>
      </c>
      <c r="AM615" s="593">
        <v>0</v>
      </c>
      <c r="AN615" s="593">
        <v>0</v>
      </c>
      <c r="AO615" s="593">
        <v>0</v>
      </c>
      <c r="AP615" s="593">
        <v>0</v>
      </c>
      <c r="AQ615" s="593">
        <v>0</v>
      </c>
      <c r="AR615" s="593">
        <v>0</v>
      </c>
      <c r="AS615" s="593">
        <v>0</v>
      </c>
      <c r="AT615" s="593">
        <v>0</v>
      </c>
      <c r="AU615" s="593">
        <v>0</v>
      </c>
      <c r="AV615" s="593">
        <v>0</v>
      </c>
      <c r="AW615" s="593">
        <v>0</v>
      </c>
      <c r="AX615" s="593">
        <v>0</v>
      </c>
      <c r="AY615" s="593">
        <v>0</v>
      </c>
      <c r="AZ615" s="593">
        <v>0</v>
      </c>
      <c r="BA615" s="593">
        <v>0</v>
      </c>
      <c r="BB615" s="593">
        <v>0</v>
      </c>
      <c r="BC615" s="593">
        <v>0</v>
      </c>
      <c r="BD615" s="593">
        <v>0</v>
      </c>
      <c r="BE615" s="593">
        <v>0</v>
      </c>
      <c r="BF615" s="593">
        <v>0</v>
      </c>
      <c r="BG615" s="593">
        <v>0</v>
      </c>
      <c r="BH615" s="593">
        <v>0</v>
      </c>
      <c r="BI615" s="593">
        <v>0</v>
      </c>
      <c r="BJ615" s="593">
        <v>0</v>
      </c>
      <c r="BK615" s="593">
        <v>0</v>
      </c>
      <c r="BL615" s="593">
        <v>0</v>
      </c>
      <c r="BM615" s="593">
        <v>0</v>
      </c>
      <c r="BN615" s="593">
        <v>0</v>
      </c>
      <c r="BO615" s="593">
        <v>0</v>
      </c>
      <c r="BP615" s="593">
        <v>0</v>
      </c>
      <c r="BQ615" s="593">
        <v>0</v>
      </c>
      <c r="BR615" s="593">
        <v>0</v>
      </c>
      <c r="BS615" s="593">
        <v>0</v>
      </c>
      <c r="BT615" s="593">
        <v>0</v>
      </c>
      <c r="BU615" s="593">
        <v>0</v>
      </c>
      <c r="BV615" s="593">
        <v>0</v>
      </c>
      <c r="BW615" s="593">
        <v>0</v>
      </c>
      <c r="BX615" s="593">
        <v>0</v>
      </c>
      <c r="BY615" s="593">
        <v>0</v>
      </c>
      <c r="BZ615" s="593">
        <v>0</v>
      </c>
      <c r="CA615" s="593">
        <v>0</v>
      </c>
      <c r="CB615" s="593">
        <v>0</v>
      </c>
      <c r="CC615" s="555">
        <f t="shared" si="76"/>
        <v>0</v>
      </c>
    </row>
    <row r="616" spans="1:81" s="547" customFormat="1">
      <c r="A616" s="609"/>
      <c r="B616" s="608"/>
      <c r="C616" s="610"/>
      <c r="D616" s="610"/>
      <c r="E616" s="610"/>
      <c r="F616" s="611" t="s">
        <v>6464</v>
      </c>
      <c r="G616" s="612" t="s">
        <v>6465</v>
      </c>
      <c r="H616" s="554">
        <v>0</v>
      </c>
      <c r="I616" s="554">
        <v>0</v>
      </c>
      <c r="J616" s="554">
        <v>0</v>
      </c>
      <c r="K616" s="554">
        <v>0</v>
      </c>
      <c r="L616" s="554">
        <v>0</v>
      </c>
      <c r="M616" s="554">
        <v>0</v>
      </c>
      <c r="N616" s="554">
        <v>0</v>
      </c>
      <c r="O616" s="554">
        <v>0</v>
      </c>
      <c r="P616" s="554">
        <v>0</v>
      </c>
      <c r="Q616" s="554">
        <v>0</v>
      </c>
      <c r="R616" s="554">
        <v>0</v>
      </c>
      <c r="S616" s="554">
        <v>0</v>
      </c>
      <c r="T616" s="554">
        <v>0</v>
      </c>
      <c r="U616" s="554">
        <v>0</v>
      </c>
      <c r="V616" s="554">
        <v>0</v>
      </c>
      <c r="W616" s="554">
        <v>0</v>
      </c>
      <c r="X616" s="554">
        <v>0</v>
      </c>
      <c r="Y616" s="554">
        <v>0</v>
      </c>
      <c r="Z616" s="554">
        <v>0</v>
      </c>
      <c r="AA616" s="554">
        <v>0</v>
      </c>
      <c r="AB616" s="554">
        <v>0</v>
      </c>
      <c r="AC616" s="554">
        <v>0</v>
      </c>
      <c r="AD616" s="554">
        <v>0</v>
      </c>
      <c r="AE616" s="554">
        <v>0</v>
      </c>
      <c r="AF616" s="554">
        <v>0</v>
      </c>
      <c r="AG616" s="554">
        <v>0</v>
      </c>
      <c r="AH616" s="554">
        <v>0</v>
      </c>
      <c r="AI616" s="554">
        <v>0</v>
      </c>
      <c r="AJ616" s="554">
        <v>0</v>
      </c>
      <c r="AK616" s="554">
        <v>0</v>
      </c>
      <c r="AL616" s="554">
        <v>0</v>
      </c>
      <c r="AM616" s="554">
        <v>0</v>
      </c>
      <c r="AN616" s="554">
        <v>0</v>
      </c>
      <c r="AO616" s="554">
        <v>0</v>
      </c>
      <c r="AP616" s="554">
        <v>0</v>
      </c>
      <c r="AQ616" s="554">
        <v>0</v>
      </c>
      <c r="AR616" s="554">
        <v>0</v>
      </c>
      <c r="AS616" s="554">
        <v>0</v>
      </c>
      <c r="AT616" s="554">
        <v>0</v>
      </c>
      <c r="AU616" s="554">
        <v>0</v>
      </c>
      <c r="AV616" s="554">
        <v>0</v>
      </c>
      <c r="AW616" s="554">
        <v>0</v>
      </c>
      <c r="AX616" s="554">
        <v>122280</v>
      </c>
      <c r="AY616" s="554">
        <v>244800</v>
      </c>
      <c r="AZ616" s="554">
        <v>0</v>
      </c>
      <c r="BA616" s="554">
        <v>0</v>
      </c>
      <c r="BB616" s="554">
        <v>0</v>
      </c>
      <c r="BC616" s="554">
        <v>0</v>
      </c>
      <c r="BD616" s="554">
        <v>0</v>
      </c>
      <c r="BE616" s="554">
        <v>0</v>
      </c>
      <c r="BF616" s="554">
        <v>0</v>
      </c>
      <c r="BG616" s="554">
        <v>0</v>
      </c>
      <c r="BH616" s="554">
        <v>0</v>
      </c>
      <c r="BI616" s="554">
        <v>0</v>
      </c>
      <c r="BJ616" s="554">
        <v>0</v>
      </c>
      <c r="BK616" s="554">
        <v>0</v>
      </c>
      <c r="BL616" s="554">
        <v>0</v>
      </c>
      <c r="BM616" s="554">
        <v>0</v>
      </c>
      <c r="BN616" s="554">
        <v>0</v>
      </c>
      <c r="BO616" s="554">
        <v>0</v>
      </c>
      <c r="BP616" s="554">
        <v>0</v>
      </c>
      <c r="BQ616" s="554">
        <v>0</v>
      </c>
      <c r="BR616" s="554">
        <v>0</v>
      </c>
      <c r="BS616" s="554">
        <v>0</v>
      </c>
      <c r="BT616" s="554">
        <v>0</v>
      </c>
      <c r="BU616" s="554">
        <v>0</v>
      </c>
      <c r="BV616" s="554">
        <v>0</v>
      </c>
      <c r="BW616" s="554">
        <v>0</v>
      </c>
      <c r="BX616" s="554">
        <v>0</v>
      </c>
      <c r="BY616" s="554">
        <v>0</v>
      </c>
      <c r="BZ616" s="554">
        <v>0</v>
      </c>
      <c r="CA616" s="554">
        <v>0</v>
      </c>
      <c r="CB616" s="554">
        <v>0</v>
      </c>
      <c r="CC616" s="555">
        <f t="shared" si="76"/>
        <v>367080</v>
      </c>
    </row>
    <row r="617" spans="1:81" s="547" customFormat="1">
      <c r="A617" s="609"/>
      <c r="B617" s="608"/>
      <c r="C617" s="610"/>
      <c r="D617" s="610"/>
      <c r="E617" s="610"/>
      <c r="F617" s="611" t="s">
        <v>6466</v>
      </c>
      <c r="G617" s="612" t="s">
        <v>6467</v>
      </c>
      <c r="H617" s="554">
        <v>0</v>
      </c>
      <c r="I617" s="554">
        <v>0</v>
      </c>
      <c r="J617" s="554">
        <v>0</v>
      </c>
      <c r="K617" s="554">
        <v>0</v>
      </c>
      <c r="L617" s="554">
        <v>0</v>
      </c>
      <c r="M617" s="554">
        <v>0</v>
      </c>
      <c r="N617" s="554">
        <v>0</v>
      </c>
      <c r="O617" s="554">
        <v>0</v>
      </c>
      <c r="P617" s="554">
        <v>0</v>
      </c>
      <c r="Q617" s="554">
        <v>0</v>
      </c>
      <c r="R617" s="554">
        <v>0</v>
      </c>
      <c r="S617" s="554">
        <v>0</v>
      </c>
      <c r="T617" s="554">
        <v>0</v>
      </c>
      <c r="U617" s="554">
        <v>0</v>
      </c>
      <c r="V617" s="554">
        <v>0</v>
      </c>
      <c r="W617" s="554">
        <v>0</v>
      </c>
      <c r="X617" s="554">
        <v>0</v>
      </c>
      <c r="Y617" s="554">
        <v>0</v>
      </c>
      <c r="Z617" s="554">
        <v>0</v>
      </c>
      <c r="AA617" s="554">
        <v>0</v>
      </c>
      <c r="AB617" s="554">
        <v>0</v>
      </c>
      <c r="AC617" s="554">
        <v>0</v>
      </c>
      <c r="AD617" s="554">
        <v>0</v>
      </c>
      <c r="AE617" s="554">
        <v>0</v>
      </c>
      <c r="AF617" s="554">
        <v>0</v>
      </c>
      <c r="AG617" s="554">
        <v>0</v>
      </c>
      <c r="AH617" s="554">
        <v>0</v>
      </c>
      <c r="AI617" s="554">
        <v>0</v>
      </c>
      <c r="AJ617" s="554">
        <v>0</v>
      </c>
      <c r="AK617" s="554">
        <v>0</v>
      </c>
      <c r="AL617" s="554">
        <v>0</v>
      </c>
      <c r="AM617" s="554">
        <v>0</v>
      </c>
      <c r="AN617" s="554">
        <v>0</v>
      </c>
      <c r="AO617" s="554">
        <v>0</v>
      </c>
      <c r="AP617" s="554">
        <v>0</v>
      </c>
      <c r="AQ617" s="554">
        <v>0</v>
      </c>
      <c r="AR617" s="554">
        <v>0</v>
      </c>
      <c r="AS617" s="554">
        <v>0</v>
      </c>
      <c r="AT617" s="554">
        <v>0</v>
      </c>
      <c r="AU617" s="554">
        <v>0</v>
      </c>
      <c r="AV617" s="554">
        <v>0</v>
      </c>
      <c r="AW617" s="554">
        <v>0</v>
      </c>
      <c r="AX617" s="554">
        <v>137020</v>
      </c>
      <c r="AY617" s="554">
        <v>0</v>
      </c>
      <c r="AZ617" s="554">
        <v>0</v>
      </c>
      <c r="BA617" s="554">
        <v>0</v>
      </c>
      <c r="BB617" s="554">
        <v>0</v>
      </c>
      <c r="BC617" s="554">
        <v>0</v>
      </c>
      <c r="BD617" s="554">
        <v>0</v>
      </c>
      <c r="BE617" s="554">
        <v>0</v>
      </c>
      <c r="BF617" s="554">
        <v>0</v>
      </c>
      <c r="BG617" s="554">
        <v>0</v>
      </c>
      <c r="BH617" s="554">
        <v>0</v>
      </c>
      <c r="BI617" s="554">
        <v>0</v>
      </c>
      <c r="BJ617" s="554">
        <v>0</v>
      </c>
      <c r="BK617" s="554">
        <v>0</v>
      </c>
      <c r="BL617" s="554">
        <v>0</v>
      </c>
      <c r="BM617" s="554">
        <v>0</v>
      </c>
      <c r="BN617" s="554">
        <v>0</v>
      </c>
      <c r="BO617" s="554">
        <v>0</v>
      </c>
      <c r="BP617" s="554">
        <v>0</v>
      </c>
      <c r="BQ617" s="554">
        <v>0</v>
      </c>
      <c r="BR617" s="554">
        <v>0</v>
      </c>
      <c r="BS617" s="554">
        <v>0</v>
      </c>
      <c r="BT617" s="554">
        <v>0</v>
      </c>
      <c r="BU617" s="554">
        <v>0</v>
      </c>
      <c r="BV617" s="554">
        <v>0</v>
      </c>
      <c r="BW617" s="554">
        <v>0</v>
      </c>
      <c r="BX617" s="554">
        <v>0</v>
      </c>
      <c r="BY617" s="554">
        <v>0</v>
      </c>
      <c r="BZ617" s="554">
        <v>0</v>
      </c>
      <c r="CA617" s="554">
        <v>0</v>
      </c>
      <c r="CB617" s="554">
        <v>0</v>
      </c>
      <c r="CC617" s="555">
        <f t="shared" si="76"/>
        <v>137020</v>
      </c>
    </row>
    <row r="618" spans="1:81" s="547" customFormat="1">
      <c r="A618" s="609"/>
      <c r="B618" s="608"/>
      <c r="C618" s="610"/>
      <c r="D618" s="610"/>
      <c r="E618" s="610"/>
      <c r="F618" s="611" t="s">
        <v>6468</v>
      </c>
      <c r="G618" s="612" t="s">
        <v>6469</v>
      </c>
      <c r="H618" s="554">
        <v>0</v>
      </c>
      <c r="I618" s="554">
        <v>0</v>
      </c>
      <c r="J618" s="554">
        <v>0</v>
      </c>
      <c r="K618" s="554">
        <v>0</v>
      </c>
      <c r="L618" s="554">
        <v>0</v>
      </c>
      <c r="M618" s="554">
        <v>0</v>
      </c>
      <c r="N618" s="554">
        <v>0</v>
      </c>
      <c r="O618" s="554">
        <v>0</v>
      </c>
      <c r="P618" s="554">
        <v>0</v>
      </c>
      <c r="Q618" s="554">
        <v>0</v>
      </c>
      <c r="R618" s="554">
        <v>0</v>
      </c>
      <c r="S618" s="554">
        <v>0</v>
      </c>
      <c r="T618" s="554">
        <v>0</v>
      </c>
      <c r="U618" s="554">
        <v>0</v>
      </c>
      <c r="V618" s="554">
        <v>0</v>
      </c>
      <c r="W618" s="554">
        <v>4520</v>
      </c>
      <c r="X618" s="554">
        <v>0</v>
      </c>
      <c r="Y618" s="554">
        <v>0</v>
      </c>
      <c r="Z618" s="554">
        <v>0</v>
      </c>
      <c r="AA618" s="554">
        <v>0</v>
      </c>
      <c r="AB618" s="554">
        <v>0</v>
      </c>
      <c r="AC618" s="554">
        <v>0</v>
      </c>
      <c r="AD618" s="554">
        <v>0</v>
      </c>
      <c r="AE618" s="554">
        <v>0</v>
      </c>
      <c r="AF618" s="554">
        <v>0</v>
      </c>
      <c r="AG618" s="554">
        <v>0</v>
      </c>
      <c r="AH618" s="554">
        <v>0</v>
      </c>
      <c r="AI618" s="554">
        <v>0</v>
      </c>
      <c r="AJ618" s="554">
        <v>0</v>
      </c>
      <c r="AK618" s="554">
        <v>0</v>
      </c>
      <c r="AL618" s="554">
        <v>0</v>
      </c>
      <c r="AM618" s="554">
        <v>0</v>
      </c>
      <c r="AN618" s="554">
        <v>0</v>
      </c>
      <c r="AO618" s="554">
        <v>0</v>
      </c>
      <c r="AP618" s="554">
        <v>0</v>
      </c>
      <c r="AQ618" s="554">
        <v>0</v>
      </c>
      <c r="AR618" s="554">
        <v>0</v>
      </c>
      <c r="AS618" s="554">
        <v>0</v>
      </c>
      <c r="AT618" s="554">
        <v>0</v>
      </c>
      <c r="AU618" s="554">
        <v>0</v>
      </c>
      <c r="AV618" s="554">
        <v>0</v>
      </c>
      <c r="AW618" s="554">
        <v>0</v>
      </c>
      <c r="AX618" s="554">
        <v>0</v>
      </c>
      <c r="AY618" s="554">
        <v>0</v>
      </c>
      <c r="AZ618" s="554">
        <v>0</v>
      </c>
      <c r="BA618" s="554">
        <v>0</v>
      </c>
      <c r="BB618" s="554">
        <v>0</v>
      </c>
      <c r="BC618" s="554">
        <v>0</v>
      </c>
      <c r="BD618" s="554">
        <v>0</v>
      </c>
      <c r="BE618" s="554">
        <v>0</v>
      </c>
      <c r="BF618" s="554">
        <v>0</v>
      </c>
      <c r="BG618" s="554">
        <v>0</v>
      </c>
      <c r="BH618" s="554">
        <v>0</v>
      </c>
      <c r="BI618" s="554">
        <v>0</v>
      </c>
      <c r="BJ618" s="554">
        <v>0</v>
      </c>
      <c r="BK618" s="554">
        <v>0</v>
      </c>
      <c r="BL618" s="554">
        <v>0</v>
      </c>
      <c r="BM618" s="554">
        <v>0</v>
      </c>
      <c r="BN618" s="554">
        <v>0</v>
      </c>
      <c r="BO618" s="554">
        <v>0</v>
      </c>
      <c r="BP618" s="554">
        <v>0</v>
      </c>
      <c r="BQ618" s="554">
        <v>0</v>
      </c>
      <c r="BR618" s="554">
        <v>0</v>
      </c>
      <c r="BS618" s="554">
        <v>0</v>
      </c>
      <c r="BT618" s="554">
        <v>0</v>
      </c>
      <c r="BU618" s="554">
        <v>0</v>
      </c>
      <c r="BV618" s="554">
        <v>0</v>
      </c>
      <c r="BW618" s="554">
        <v>0</v>
      </c>
      <c r="BX618" s="554">
        <v>0</v>
      </c>
      <c r="BY618" s="554">
        <v>0</v>
      </c>
      <c r="BZ618" s="554">
        <v>0</v>
      </c>
      <c r="CA618" s="554">
        <v>0</v>
      </c>
      <c r="CB618" s="554">
        <v>0</v>
      </c>
      <c r="CC618" s="555">
        <f t="shared" si="76"/>
        <v>4520</v>
      </c>
    </row>
    <row r="619" spans="1:81" s="547" customFormat="1">
      <c r="A619" s="609"/>
      <c r="B619" s="608"/>
      <c r="C619" s="610"/>
      <c r="D619" s="610"/>
      <c r="E619" s="610"/>
      <c r="F619" s="611" t="s">
        <v>6470</v>
      </c>
      <c r="G619" s="612" t="s">
        <v>6471</v>
      </c>
      <c r="H619" s="593">
        <v>0</v>
      </c>
      <c r="I619" s="593">
        <v>0</v>
      </c>
      <c r="J619" s="593">
        <v>0</v>
      </c>
      <c r="K619" s="593">
        <v>0</v>
      </c>
      <c r="L619" s="593">
        <v>0</v>
      </c>
      <c r="M619" s="593">
        <v>0</v>
      </c>
      <c r="N619" s="593">
        <v>0</v>
      </c>
      <c r="O619" s="593">
        <v>0</v>
      </c>
      <c r="P619" s="593">
        <v>0</v>
      </c>
      <c r="Q619" s="593">
        <v>0</v>
      </c>
      <c r="R619" s="593">
        <v>0</v>
      </c>
      <c r="S619" s="593">
        <v>0</v>
      </c>
      <c r="T619" s="593">
        <v>0</v>
      </c>
      <c r="U619" s="593">
        <v>0</v>
      </c>
      <c r="V619" s="593">
        <v>0</v>
      </c>
      <c r="W619" s="593">
        <v>0</v>
      </c>
      <c r="X619" s="593">
        <v>0</v>
      </c>
      <c r="Y619" s="593">
        <v>0</v>
      </c>
      <c r="Z619" s="593">
        <v>0</v>
      </c>
      <c r="AA619" s="593">
        <v>0</v>
      </c>
      <c r="AB619" s="593">
        <v>0</v>
      </c>
      <c r="AC619" s="593">
        <v>0</v>
      </c>
      <c r="AD619" s="593">
        <v>0</v>
      </c>
      <c r="AE619" s="593">
        <v>0</v>
      </c>
      <c r="AF619" s="593">
        <v>0</v>
      </c>
      <c r="AG619" s="593">
        <v>0</v>
      </c>
      <c r="AH619" s="593">
        <v>0</v>
      </c>
      <c r="AI619" s="593">
        <v>0</v>
      </c>
      <c r="AJ619" s="593">
        <v>0</v>
      </c>
      <c r="AK619" s="593">
        <v>0</v>
      </c>
      <c r="AL619" s="593">
        <v>0</v>
      </c>
      <c r="AM619" s="593">
        <v>0</v>
      </c>
      <c r="AN619" s="593">
        <v>0</v>
      </c>
      <c r="AO619" s="593">
        <v>0</v>
      </c>
      <c r="AP619" s="593">
        <v>0</v>
      </c>
      <c r="AQ619" s="593">
        <v>0</v>
      </c>
      <c r="AR619" s="593">
        <v>0</v>
      </c>
      <c r="AS619" s="593">
        <v>0</v>
      </c>
      <c r="AT619" s="593">
        <v>0</v>
      </c>
      <c r="AU619" s="593">
        <v>0</v>
      </c>
      <c r="AV619" s="593">
        <v>0</v>
      </c>
      <c r="AW619" s="593">
        <v>0</v>
      </c>
      <c r="AX619" s="593">
        <v>0</v>
      </c>
      <c r="AY619" s="593">
        <v>0</v>
      </c>
      <c r="AZ619" s="593">
        <v>0</v>
      </c>
      <c r="BA619" s="593">
        <v>0</v>
      </c>
      <c r="BB619" s="593">
        <v>0</v>
      </c>
      <c r="BC619" s="593">
        <v>0</v>
      </c>
      <c r="BD619" s="593">
        <v>0</v>
      </c>
      <c r="BE619" s="593">
        <v>0</v>
      </c>
      <c r="BF619" s="593">
        <v>0</v>
      </c>
      <c r="BG619" s="593">
        <v>0</v>
      </c>
      <c r="BH619" s="593">
        <v>0</v>
      </c>
      <c r="BI619" s="593">
        <v>0</v>
      </c>
      <c r="BJ619" s="593">
        <v>0</v>
      </c>
      <c r="BK619" s="593">
        <v>0</v>
      </c>
      <c r="BL619" s="593">
        <v>0</v>
      </c>
      <c r="BM619" s="593">
        <v>0</v>
      </c>
      <c r="BN619" s="593">
        <v>0</v>
      </c>
      <c r="BO619" s="593">
        <v>0</v>
      </c>
      <c r="BP619" s="593">
        <v>0</v>
      </c>
      <c r="BQ619" s="593">
        <v>0</v>
      </c>
      <c r="BR619" s="593">
        <v>0</v>
      </c>
      <c r="BS619" s="593">
        <v>0</v>
      </c>
      <c r="BT619" s="593">
        <v>0</v>
      </c>
      <c r="BU619" s="593">
        <v>0</v>
      </c>
      <c r="BV619" s="593">
        <v>0</v>
      </c>
      <c r="BW619" s="593">
        <v>0</v>
      </c>
      <c r="BX619" s="593">
        <v>0</v>
      </c>
      <c r="BY619" s="593">
        <v>0</v>
      </c>
      <c r="BZ619" s="593">
        <v>0</v>
      </c>
      <c r="CA619" s="593">
        <v>0</v>
      </c>
      <c r="CB619" s="593">
        <v>0</v>
      </c>
      <c r="CC619" s="555">
        <f t="shared" si="76"/>
        <v>0</v>
      </c>
    </row>
    <row r="620" spans="1:81" s="547" customFormat="1">
      <c r="A620" s="609"/>
      <c r="B620" s="608"/>
      <c r="C620" s="610"/>
      <c r="D620" s="610"/>
      <c r="E620" s="610"/>
      <c r="F620" s="611" t="s">
        <v>6472</v>
      </c>
      <c r="G620" s="612" t="s">
        <v>6473</v>
      </c>
      <c r="H620" s="593">
        <v>0</v>
      </c>
      <c r="I620" s="593">
        <v>0</v>
      </c>
      <c r="J620" s="593">
        <v>0</v>
      </c>
      <c r="K620" s="593">
        <v>0</v>
      </c>
      <c r="L620" s="593">
        <v>0</v>
      </c>
      <c r="M620" s="593">
        <v>0</v>
      </c>
      <c r="N620" s="593">
        <v>0</v>
      </c>
      <c r="O620" s="593">
        <v>0</v>
      </c>
      <c r="P620" s="593">
        <v>0</v>
      </c>
      <c r="Q620" s="593">
        <v>0</v>
      </c>
      <c r="R620" s="593">
        <v>0</v>
      </c>
      <c r="S620" s="593">
        <v>0</v>
      </c>
      <c r="T620" s="593">
        <v>0</v>
      </c>
      <c r="U620" s="593">
        <v>0</v>
      </c>
      <c r="V620" s="593">
        <v>0</v>
      </c>
      <c r="W620" s="593">
        <v>0</v>
      </c>
      <c r="X620" s="593">
        <v>0</v>
      </c>
      <c r="Y620" s="593">
        <v>0</v>
      </c>
      <c r="Z620" s="593">
        <v>0</v>
      </c>
      <c r="AA620" s="593">
        <v>0</v>
      </c>
      <c r="AB620" s="593">
        <v>0</v>
      </c>
      <c r="AC620" s="593">
        <v>0</v>
      </c>
      <c r="AD620" s="593">
        <v>0</v>
      </c>
      <c r="AE620" s="593">
        <v>0</v>
      </c>
      <c r="AF620" s="593">
        <v>0</v>
      </c>
      <c r="AG620" s="593">
        <v>0</v>
      </c>
      <c r="AH620" s="593">
        <v>0</v>
      </c>
      <c r="AI620" s="593">
        <v>0</v>
      </c>
      <c r="AJ620" s="593">
        <v>0</v>
      </c>
      <c r="AK620" s="593">
        <v>0</v>
      </c>
      <c r="AL620" s="593">
        <v>0</v>
      </c>
      <c r="AM620" s="593">
        <v>0</v>
      </c>
      <c r="AN620" s="593">
        <v>0</v>
      </c>
      <c r="AO620" s="593">
        <v>0</v>
      </c>
      <c r="AP620" s="593">
        <v>0</v>
      </c>
      <c r="AQ620" s="593">
        <v>0</v>
      </c>
      <c r="AR620" s="593">
        <v>0</v>
      </c>
      <c r="AS620" s="593">
        <v>0</v>
      </c>
      <c r="AT620" s="593">
        <v>0</v>
      </c>
      <c r="AU620" s="593">
        <v>0</v>
      </c>
      <c r="AV620" s="593">
        <v>0</v>
      </c>
      <c r="AW620" s="593">
        <v>0</v>
      </c>
      <c r="AX620" s="593">
        <v>0</v>
      </c>
      <c r="AY620" s="593">
        <v>0</v>
      </c>
      <c r="AZ620" s="593">
        <v>0</v>
      </c>
      <c r="BA620" s="593">
        <v>0</v>
      </c>
      <c r="BB620" s="593">
        <v>0</v>
      </c>
      <c r="BC620" s="593">
        <v>0</v>
      </c>
      <c r="BD620" s="593">
        <v>0</v>
      </c>
      <c r="BE620" s="593">
        <v>0</v>
      </c>
      <c r="BF620" s="593">
        <v>0</v>
      </c>
      <c r="BG620" s="593">
        <v>0</v>
      </c>
      <c r="BH620" s="593">
        <v>0</v>
      </c>
      <c r="BI620" s="593">
        <v>0</v>
      </c>
      <c r="BJ620" s="593">
        <v>0</v>
      </c>
      <c r="BK620" s="593">
        <v>0</v>
      </c>
      <c r="BL620" s="593">
        <v>0</v>
      </c>
      <c r="BM620" s="593">
        <v>0</v>
      </c>
      <c r="BN620" s="593">
        <v>0</v>
      </c>
      <c r="BO620" s="593">
        <v>0</v>
      </c>
      <c r="BP620" s="593">
        <v>0</v>
      </c>
      <c r="BQ620" s="593">
        <v>0</v>
      </c>
      <c r="BR620" s="593">
        <v>0</v>
      </c>
      <c r="BS620" s="593">
        <v>0</v>
      </c>
      <c r="BT620" s="593">
        <v>0</v>
      </c>
      <c r="BU620" s="593">
        <v>0</v>
      </c>
      <c r="BV620" s="593">
        <v>0</v>
      </c>
      <c r="BW620" s="593">
        <v>0</v>
      </c>
      <c r="BX620" s="593">
        <v>0</v>
      </c>
      <c r="BY620" s="593">
        <v>0</v>
      </c>
      <c r="BZ620" s="593">
        <v>0</v>
      </c>
      <c r="CA620" s="593">
        <v>0</v>
      </c>
      <c r="CB620" s="593">
        <v>0</v>
      </c>
      <c r="CC620" s="555">
        <f t="shared" si="76"/>
        <v>0</v>
      </c>
    </row>
    <row r="621" spans="1:81" s="547" customFormat="1">
      <c r="A621" s="609"/>
      <c r="B621" s="608"/>
      <c r="C621" s="610"/>
      <c r="D621" s="610"/>
      <c r="E621" s="610"/>
      <c r="F621" s="611" t="s">
        <v>6474</v>
      </c>
      <c r="G621" s="612" t="s">
        <v>6475</v>
      </c>
      <c r="H621" s="593">
        <v>0</v>
      </c>
      <c r="I621" s="593">
        <v>0</v>
      </c>
      <c r="J621" s="593">
        <v>0</v>
      </c>
      <c r="K621" s="593">
        <v>0</v>
      </c>
      <c r="L621" s="593">
        <v>0</v>
      </c>
      <c r="M621" s="593">
        <v>0</v>
      </c>
      <c r="N621" s="593">
        <v>0</v>
      </c>
      <c r="O621" s="593">
        <v>0</v>
      </c>
      <c r="P621" s="593">
        <v>0</v>
      </c>
      <c r="Q621" s="593">
        <v>0</v>
      </c>
      <c r="R621" s="593">
        <v>0</v>
      </c>
      <c r="S621" s="593">
        <v>0</v>
      </c>
      <c r="T621" s="593">
        <v>0</v>
      </c>
      <c r="U621" s="593">
        <v>0</v>
      </c>
      <c r="V621" s="593">
        <v>0</v>
      </c>
      <c r="W621" s="593">
        <v>0</v>
      </c>
      <c r="X621" s="593">
        <v>0</v>
      </c>
      <c r="Y621" s="593">
        <v>0</v>
      </c>
      <c r="Z621" s="593">
        <v>0</v>
      </c>
      <c r="AA621" s="593">
        <v>0</v>
      </c>
      <c r="AB621" s="593">
        <v>0</v>
      </c>
      <c r="AC621" s="593">
        <v>0</v>
      </c>
      <c r="AD621" s="593">
        <v>0</v>
      </c>
      <c r="AE621" s="593">
        <v>0</v>
      </c>
      <c r="AF621" s="593">
        <v>0</v>
      </c>
      <c r="AG621" s="593">
        <v>0</v>
      </c>
      <c r="AH621" s="593">
        <v>0</v>
      </c>
      <c r="AI621" s="593">
        <v>0</v>
      </c>
      <c r="AJ621" s="593">
        <v>0</v>
      </c>
      <c r="AK621" s="593">
        <v>0</v>
      </c>
      <c r="AL621" s="593">
        <v>0</v>
      </c>
      <c r="AM621" s="593">
        <v>0</v>
      </c>
      <c r="AN621" s="593">
        <v>0</v>
      </c>
      <c r="AO621" s="593">
        <v>0</v>
      </c>
      <c r="AP621" s="593">
        <v>0</v>
      </c>
      <c r="AQ621" s="593">
        <v>0</v>
      </c>
      <c r="AR621" s="593">
        <v>0</v>
      </c>
      <c r="AS621" s="593">
        <v>0</v>
      </c>
      <c r="AT621" s="593">
        <v>0</v>
      </c>
      <c r="AU621" s="593">
        <v>0</v>
      </c>
      <c r="AV621" s="593">
        <v>0</v>
      </c>
      <c r="AW621" s="593">
        <v>0</v>
      </c>
      <c r="AX621" s="593">
        <v>0</v>
      </c>
      <c r="AY621" s="593">
        <v>0</v>
      </c>
      <c r="AZ621" s="593">
        <v>0</v>
      </c>
      <c r="BA621" s="593">
        <v>0</v>
      </c>
      <c r="BB621" s="593">
        <v>0</v>
      </c>
      <c r="BC621" s="593">
        <v>0</v>
      </c>
      <c r="BD621" s="593">
        <v>0</v>
      </c>
      <c r="BE621" s="593">
        <v>0</v>
      </c>
      <c r="BF621" s="593">
        <v>0</v>
      </c>
      <c r="BG621" s="593">
        <v>0</v>
      </c>
      <c r="BH621" s="593">
        <v>0</v>
      </c>
      <c r="BI621" s="593">
        <v>0</v>
      </c>
      <c r="BJ621" s="593">
        <v>0</v>
      </c>
      <c r="BK621" s="593">
        <v>0</v>
      </c>
      <c r="BL621" s="593">
        <v>0</v>
      </c>
      <c r="BM621" s="593">
        <v>0</v>
      </c>
      <c r="BN621" s="593">
        <v>0</v>
      </c>
      <c r="BO621" s="593">
        <v>0</v>
      </c>
      <c r="BP621" s="593">
        <v>0</v>
      </c>
      <c r="BQ621" s="593">
        <v>0</v>
      </c>
      <c r="BR621" s="593">
        <v>0</v>
      </c>
      <c r="BS621" s="593">
        <v>0</v>
      </c>
      <c r="BT621" s="593">
        <v>0</v>
      </c>
      <c r="BU621" s="593">
        <v>0</v>
      </c>
      <c r="BV621" s="593">
        <v>0</v>
      </c>
      <c r="BW621" s="593">
        <v>0</v>
      </c>
      <c r="BX621" s="593">
        <v>0</v>
      </c>
      <c r="BY621" s="593">
        <v>0</v>
      </c>
      <c r="BZ621" s="593">
        <v>0</v>
      </c>
      <c r="CA621" s="593">
        <v>0</v>
      </c>
      <c r="CB621" s="593">
        <v>0</v>
      </c>
      <c r="CC621" s="555">
        <f t="shared" si="76"/>
        <v>0</v>
      </c>
    </row>
    <row r="622" spans="1:81" s="547" customFormat="1">
      <c r="A622" s="609"/>
      <c r="B622" s="608"/>
      <c r="C622" s="610"/>
      <c r="D622" s="610"/>
      <c r="E622" s="610"/>
      <c r="F622" s="611" t="s">
        <v>6476</v>
      </c>
      <c r="G622" s="612" t="s">
        <v>6477</v>
      </c>
      <c r="H622" s="554">
        <v>24426584.600000001</v>
      </c>
      <c r="I622" s="554">
        <v>14903573.24</v>
      </c>
      <c r="J622" s="554">
        <v>33607333.539999999</v>
      </c>
      <c r="K622" s="554">
        <v>12466479.640000001</v>
      </c>
      <c r="L622" s="554">
        <v>9140686.7200000007</v>
      </c>
      <c r="M622" s="554">
        <v>3426343.28</v>
      </c>
      <c r="N622" s="554">
        <v>5875847.8300000001</v>
      </c>
      <c r="O622" s="554">
        <v>4954409.41</v>
      </c>
      <c r="P622" s="554">
        <v>1704795.87</v>
      </c>
      <c r="Q622" s="554">
        <v>51340347.289999999</v>
      </c>
      <c r="R622" s="554">
        <v>3173561.41</v>
      </c>
      <c r="S622" s="554">
        <v>5038682.3899999997</v>
      </c>
      <c r="T622" s="554">
        <v>22504985.989999998</v>
      </c>
      <c r="U622" s="554">
        <v>15389574.609999999</v>
      </c>
      <c r="V622" s="554">
        <v>840217.94</v>
      </c>
      <c r="W622" s="554">
        <v>4431661.8</v>
      </c>
      <c r="X622" s="554">
        <v>1805264.97</v>
      </c>
      <c r="Y622" s="554">
        <v>4399622.8899999997</v>
      </c>
      <c r="Z622" s="554">
        <v>25038535.010000002</v>
      </c>
      <c r="AA622" s="554">
        <v>35847590.609999999</v>
      </c>
      <c r="AB622" s="554">
        <v>2560728.4900000002</v>
      </c>
      <c r="AC622" s="554">
        <v>19477890.899999999</v>
      </c>
      <c r="AD622" s="554">
        <v>2586372.0099999998</v>
      </c>
      <c r="AE622" s="554">
        <v>3433950.72</v>
      </c>
      <c r="AF622" s="554">
        <v>20469499.91</v>
      </c>
      <c r="AG622" s="554">
        <v>4336401.9800000004</v>
      </c>
      <c r="AH622" s="554">
        <v>8250371.4299999997</v>
      </c>
      <c r="AI622" s="554">
        <v>143863419.56999999</v>
      </c>
      <c r="AJ622" s="554">
        <v>4367098.55</v>
      </c>
      <c r="AK622" s="554">
        <v>2911926.49</v>
      </c>
      <c r="AL622" s="554">
        <v>1066447.26</v>
      </c>
      <c r="AM622" s="554">
        <v>1175941.1299999999</v>
      </c>
      <c r="AN622" s="554">
        <v>2359363.0099999998</v>
      </c>
      <c r="AO622" s="554">
        <v>4773406.7300000004</v>
      </c>
      <c r="AP622" s="554">
        <v>2639209.59</v>
      </c>
      <c r="AQ622" s="554">
        <v>6979984.5999999996</v>
      </c>
      <c r="AR622" s="554">
        <v>3295474.73</v>
      </c>
      <c r="AS622" s="554">
        <v>2094124.02</v>
      </c>
      <c r="AT622" s="554">
        <v>3506008.39</v>
      </c>
      <c r="AU622" s="554">
        <v>12100898.279999999</v>
      </c>
      <c r="AV622" s="554">
        <v>2151572.64</v>
      </c>
      <c r="AW622" s="554">
        <v>1931777.48</v>
      </c>
      <c r="AX622" s="554">
        <v>1509659.2</v>
      </c>
      <c r="AY622" s="554">
        <v>713825.78</v>
      </c>
      <c r="AZ622" s="554">
        <v>149848.54999999999</v>
      </c>
      <c r="BA622" s="554">
        <v>443894.31</v>
      </c>
      <c r="BB622" s="554">
        <v>5462594.5</v>
      </c>
      <c r="BC622" s="554">
        <v>5442845.7400000002</v>
      </c>
      <c r="BD622" s="554">
        <v>4382905.51</v>
      </c>
      <c r="BE622" s="554">
        <v>14530930.289999999</v>
      </c>
      <c r="BF622" s="554">
        <v>10896463.98</v>
      </c>
      <c r="BG622" s="554">
        <v>9515254.0899999999</v>
      </c>
      <c r="BH622" s="554">
        <v>7080604.2702000001</v>
      </c>
      <c r="BI622" s="554">
        <v>13417615.49</v>
      </c>
      <c r="BJ622" s="554">
        <v>4398478.42</v>
      </c>
      <c r="BK622" s="554">
        <v>4490382.1399999997</v>
      </c>
      <c r="BL622" s="554">
        <v>644206.91</v>
      </c>
      <c r="BM622" s="554">
        <v>6605157.5999999996</v>
      </c>
      <c r="BN622" s="554">
        <v>16427837.710000001</v>
      </c>
      <c r="BO622" s="554">
        <v>2999254</v>
      </c>
      <c r="BP622" s="554">
        <v>4008338.6</v>
      </c>
      <c r="BQ622" s="554">
        <v>2753941.08</v>
      </c>
      <c r="BR622" s="554">
        <v>4566874.3</v>
      </c>
      <c r="BS622" s="554">
        <v>4100331.68</v>
      </c>
      <c r="BT622" s="554">
        <v>4465095.26</v>
      </c>
      <c r="BU622" s="554">
        <v>2862263.55</v>
      </c>
      <c r="BV622" s="554">
        <v>929266.51</v>
      </c>
      <c r="BW622" s="554">
        <v>2460625.4</v>
      </c>
      <c r="BX622" s="554">
        <v>3052415.59</v>
      </c>
      <c r="BY622" s="554">
        <v>21494263.629999999</v>
      </c>
      <c r="BZ622" s="554">
        <v>3563810.21</v>
      </c>
      <c r="CA622" s="554">
        <v>1722704.52</v>
      </c>
      <c r="CB622" s="554">
        <v>1816978.31</v>
      </c>
      <c r="CC622" s="555">
        <f t="shared" si="76"/>
        <v>703556634.08019972</v>
      </c>
    </row>
    <row r="623" spans="1:81" s="547" customFormat="1">
      <c r="A623" s="609"/>
      <c r="B623" s="608"/>
      <c r="C623" s="610"/>
      <c r="D623" s="610"/>
      <c r="E623" s="610"/>
      <c r="F623" s="611" t="s">
        <v>6478</v>
      </c>
      <c r="G623" s="612" t="s">
        <v>6479</v>
      </c>
      <c r="H623" s="554">
        <v>3501753.55</v>
      </c>
      <c r="I623" s="554">
        <v>6287177.5999999996</v>
      </c>
      <c r="J623" s="554">
        <v>11951853.369999999</v>
      </c>
      <c r="K623" s="554">
        <v>3738488.59</v>
      </c>
      <c r="L623" s="554">
        <v>3065703.3</v>
      </c>
      <c r="M623" s="554">
        <v>2748457.56</v>
      </c>
      <c r="N623" s="554">
        <v>572357</v>
      </c>
      <c r="O623" s="554">
        <v>1093624.99</v>
      </c>
      <c r="P623" s="554">
        <v>615116.30000000005</v>
      </c>
      <c r="Q623" s="554">
        <v>35781876.43</v>
      </c>
      <c r="R623" s="554">
        <v>1262075.58</v>
      </c>
      <c r="S623" s="554">
        <v>2542094.9900000002</v>
      </c>
      <c r="T623" s="554">
        <v>14423242.92</v>
      </c>
      <c r="U623" s="554">
        <v>8429867.8200000003</v>
      </c>
      <c r="V623" s="554">
        <v>95881.5</v>
      </c>
      <c r="W623" s="554">
        <v>770706.81</v>
      </c>
      <c r="X623" s="554">
        <v>88969</v>
      </c>
      <c r="Y623" s="554">
        <v>1894427.98</v>
      </c>
      <c r="Z623" s="554">
        <v>9686582.6400000006</v>
      </c>
      <c r="AA623" s="554">
        <v>20159784</v>
      </c>
      <c r="AB623" s="554">
        <v>879220.59</v>
      </c>
      <c r="AC623" s="554">
        <v>10110345.279999999</v>
      </c>
      <c r="AD623" s="554">
        <v>1113227.3500000001</v>
      </c>
      <c r="AE623" s="554">
        <v>2401112.9500000002</v>
      </c>
      <c r="AF623" s="554">
        <v>8910255.4800000004</v>
      </c>
      <c r="AG623" s="554">
        <v>595996.25</v>
      </c>
      <c r="AH623" s="554">
        <v>1437913.95</v>
      </c>
      <c r="AI623" s="554">
        <v>105702742.13</v>
      </c>
      <c r="AJ623" s="554">
        <v>1825940.8</v>
      </c>
      <c r="AK623" s="554">
        <v>496544.66</v>
      </c>
      <c r="AL623" s="554">
        <v>492987.14</v>
      </c>
      <c r="AM623" s="554">
        <v>553296.04</v>
      </c>
      <c r="AN623" s="554">
        <v>1514854.54</v>
      </c>
      <c r="AO623" s="554">
        <v>1732028.07</v>
      </c>
      <c r="AP623" s="554">
        <v>817837.35</v>
      </c>
      <c r="AQ623" s="554">
        <v>3800342.36</v>
      </c>
      <c r="AR623" s="554">
        <v>1274203.4099999999</v>
      </c>
      <c r="AS623" s="554">
        <v>155738.4</v>
      </c>
      <c r="AT623" s="554">
        <v>81980</v>
      </c>
      <c r="AU623" s="554">
        <v>6426669.1900000004</v>
      </c>
      <c r="AV623" s="554">
        <v>160163.6</v>
      </c>
      <c r="AW623" s="554">
        <v>545841.5</v>
      </c>
      <c r="AX623" s="554">
        <v>634488.02</v>
      </c>
      <c r="AY623" s="554">
        <v>183637.57</v>
      </c>
      <c r="AZ623" s="554">
        <v>100198.15</v>
      </c>
      <c r="BA623" s="554">
        <v>552399.31000000006</v>
      </c>
      <c r="BB623" s="554">
        <v>217800</v>
      </c>
      <c r="BC623" s="554">
        <v>1975605.68</v>
      </c>
      <c r="BD623" s="554">
        <v>2177612.7000000002</v>
      </c>
      <c r="BE623" s="554">
        <v>6106553.71</v>
      </c>
      <c r="BF623" s="554">
        <v>7807110.0599999996</v>
      </c>
      <c r="BG623" s="554">
        <v>1908001.98</v>
      </c>
      <c r="BH623" s="554">
        <v>2249431.4997</v>
      </c>
      <c r="BI623" s="554">
        <v>7269514.4699999997</v>
      </c>
      <c r="BJ623" s="554">
        <v>713455.84</v>
      </c>
      <c r="BK623" s="554">
        <v>964794.62</v>
      </c>
      <c r="BL623" s="554">
        <v>285011.3</v>
      </c>
      <c r="BM623" s="554">
        <v>12420</v>
      </c>
      <c r="BN623" s="554">
        <v>5956607.8399999999</v>
      </c>
      <c r="BO623" s="554">
        <v>1117021.24</v>
      </c>
      <c r="BP623" s="554">
        <v>1235724.48</v>
      </c>
      <c r="BQ623" s="554">
        <v>1431645.2</v>
      </c>
      <c r="BR623" s="554">
        <v>2534228.7200000002</v>
      </c>
      <c r="BS623" s="554">
        <v>761509.08</v>
      </c>
      <c r="BT623" s="554">
        <v>738040.15</v>
      </c>
      <c r="BU623" s="554">
        <v>1012251.85</v>
      </c>
      <c r="BV623" s="554">
        <v>731035.15</v>
      </c>
      <c r="BW623" s="554">
        <v>458007.2</v>
      </c>
      <c r="BX623" s="554">
        <v>1234201.8</v>
      </c>
      <c r="BY623" s="554">
        <v>7670654.46</v>
      </c>
      <c r="BZ623" s="554">
        <v>565023.21</v>
      </c>
      <c r="CA623" s="554">
        <v>611772.76</v>
      </c>
      <c r="CB623" s="554">
        <v>176693</v>
      </c>
      <c r="CC623" s="555">
        <f t="shared" si="76"/>
        <v>339131734.01969987</v>
      </c>
    </row>
    <row r="624" spans="1:81" s="547" customFormat="1">
      <c r="A624" s="609"/>
      <c r="B624" s="608"/>
      <c r="C624" s="610"/>
      <c r="D624" s="610"/>
      <c r="E624" s="610"/>
      <c r="F624" s="611" t="s">
        <v>6480</v>
      </c>
      <c r="G624" s="612" t="s">
        <v>6481</v>
      </c>
      <c r="H624" s="554">
        <v>3600</v>
      </c>
      <c r="I624" s="554">
        <v>4669268.3600000003</v>
      </c>
      <c r="J624" s="554">
        <v>9141456.0199999996</v>
      </c>
      <c r="K624" s="554">
        <v>4917721.32</v>
      </c>
      <c r="L624" s="554">
        <v>2004362.24</v>
      </c>
      <c r="M624" s="554">
        <v>1995774.64</v>
      </c>
      <c r="N624" s="554">
        <v>19363878.699999999</v>
      </c>
      <c r="O624" s="554">
        <v>2420818</v>
      </c>
      <c r="P624" s="554">
        <v>333151</v>
      </c>
      <c r="Q624" s="554">
        <v>130114586.2</v>
      </c>
      <c r="R624" s="554">
        <v>741150.35</v>
      </c>
      <c r="S624" s="554">
        <v>1091399</v>
      </c>
      <c r="T624" s="554">
        <v>3508422.67</v>
      </c>
      <c r="U624" s="554">
        <v>4458390.18</v>
      </c>
      <c r="V624" s="554">
        <v>62440</v>
      </c>
      <c r="W624" s="554">
        <v>2447597.29</v>
      </c>
      <c r="X624" s="554">
        <v>1189230.1499999999</v>
      </c>
      <c r="Y624" s="554">
        <v>817351</v>
      </c>
      <c r="Z624" s="554">
        <v>18509798</v>
      </c>
      <c r="AA624" s="554">
        <v>8599074.6999999993</v>
      </c>
      <c r="AB624" s="554">
        <v>941638</v>
      </c>
      <c r="AC624" s="554">
        <v>9722295.6199999992</v>
      </c>
      <c r="AD624" s="554">
        <v>1427315</v>
      </c>
      <c r="AE624" s="554">
        <v>2076438.74</v>
      </c>
      <c r="AF624" s="554">
        <v>7391940.7699999996</v>
      </c>
      <c r="AG624" s="554">
        <v>2174311</v>
      </c>
      <c r="AH624" s="554">
        <v>3163316.8</v>
      </c>
      <c r="AI624" s="554">
        <v>78976744.549999997</v>
      </c>
      <c r="AJ624" s="554">
        <v>1284353.54</v>
      </c>
      <c r="AK624" s="554">
        <v>691316.1</v>
      </c>
      <c r="AL624" s="554">
        <v>956835</v>
      </c>
      <c r="AM624" s="554">
        <v>435391.5</v>
      </c>
      <c r="AN624" s="554">
        <v>3901909.6</v>
      </c>
      <c r="AO624" s="554">
        <v>1015910.5</v>
      </c>
      <c r="AP624" s="554">
        <v>562649.18999999994</v>
      </c>
      <c r="AQ624" s="554">
        <v>2461055.2400000002</v>
      </c>
      <c r="AR624" s="554">
        <v>843679</v>
      </c>
      <c r="AS624" s="554">
        <v>817065</v>
      </c>
      <c r="AT624" s="554">
        <v>469813</v>
      </c>
      <c r="AU624" s="554">
        <v>3585823.65</v>
      </c>
      <c r="AV624" s="554">
        <v>419282.2</v>
      </c>
      <c r="AW624" s="554">
        <v>492179.25</v>
      </c>
      <c r="AX624" s="554">
        <v>636849</v>
      </c>
      <c r="AY624" s="554">
        <v>95500</v>
      </c>
      <c r="AZ624" s="554">
        <v>0</v>
      </c>
      <c r="BA624" s="554">
        <v>220745</v>
      </c>
      <c r="BB624" s="554">
        <v>4000</v>
      </c>
      <c r="BC624" s="554">
        <v>1670409</v>
      </c>
      <c r="BD624" s="554">
        <v>640510</v>
      </c>
      <c r="BE624" s="554">
        <v>2195456.9500000002</v>
      </c>
      <c r="BF624" s="554">
        <v>3224961.1</v>
      </c>
      <c r="BG624" s="554">
        <v>1542065.28</v>
      </c>
      <c r="BH624" s="554">
        <v>1648318.45</v>
      </c>
      <c r="BI624" s="554">
        <v>2586527.5</v>
      </c>
      <c r="BJ624" s="554">
        <v>1223637.8999999999</v>
      </c>
      <c r="BK624" s="554">
        <v>765967</v>
      </c>
      <c r="BL624" s="554">
        <v>226521.3</v>
      </c>
      <c r="BM624" s="554">
        <v>13779543</v>
      </c>
      <c r="BN624" s="554">
        <v>8272127</v>
      </c>
      <c r="BO624" s="554">
        <v>1553844.06</v>
      </c>
      <c r="BP624" s="554">
        <v>2129414.9900000002</v>
      </c>
      <c r="BQ624" s="554">
        <v>1198332</v>
      </c>
      <c r="BR624" s="554">
        <v>1650275.1</v>
      </c>
      <c r="BS624" s="554">
        <v>720065.7</v>
      </c>
      <c r="BT624" s="554">
        <v>19168755</v>
      </c>
      <c r="BU624" s="554">
        <v>541168.4</v>
      </c>
      <c r="BV624" s="554">
        <v>275185.5</v>
      </c>
      <c r="BW624" s="554">
        <v>1491783.9</v>
      </c>
      <c r="BX624" s="554">
        <v>595719.1</v>
      </c>
      <c r="BY624" s="554">
        <v>3893993.56</v>
      </c>
      <c r="BZ624" s="554">
        <v>705891.13</v>
      </c>
      <c r="CA624" s="554">
        <v>114165.2</v>
      </c>
      <c r="CB624" s="554">
        <v>679097</v>
      </c>
      <c r="CC624" s="555">
        <f t="shared" si="76"/>
        <v>413651562.19</v>
      </c>
    </row>
    <row r="625" spans="1:81" s="547" customFormat="1">
      <c r="A625" s="609"/>
      <c r="B625" s="608"/>
      <c r="C625" s="610"/>
      <c r="D625" s="610"/>
      <c r="E625" s="610"/>
      <c r="F625" s="611" t="s">
        <v>6482</v>
      </c>
      <c r="G625" s="612" t="s">
        <v>6483</v>
      </c>
      <c r="H625" s="554">
        <v>461685.61</v>
      </c>
      <c r="I625" s="554">
        <v>1935756.28</v>
      </c>
      <c r="J625" s="554">
        <v>5013937.37</v>
      </c>
      <c r="K625" s="554">
        <v>2080204.22</v>
      </c>
      <c r="L625" s="554">
        <v>883722.69</v>
      </c>
      <c r="M625" s="554">
        <v>666315.04</v>
      </c>
      <c r="N625" s="554">
        <v>1209161.19</v>
      </c>
      <c r="O625" s="554">
        <v>162264</v>
      </c>
      <c r="P625" s="554">
        <v>908622.69</v>
      </c>
      <c r="Q625" s="554">
        <v>7133266.6100000003</v>
      </c>
      <c r="R625" s="554">
        <v>608621.17000000004</v>
      </c>
      <c r="S625" s="554">
        <v>2357876.21</v>
      </c>
      <c r="T625" s="554">
        <v>2874787.89</v>
      </c>
      <c r="U625" s="554">
        <v>2598407.35</v>
      </c>
      <c r="V625" s="554">
        <v>93539.58</v>
      </c>
      <c r="W625" s="554">
        <v>960953.87</v>
      </c>
      <c r="X625" s="554">
        <v>315277.26</v>
      </c>
      <c r="Y625" s="554">
        <v>2048587.3</v>
      </c>
      <c r="Z625" s="554">
        <v>1692998.24</v>
      </c>
      <c r="AA625" s="554">
        <v>9204510.2300000004</v>
      </c>
      <c r="AB625" s="554">
        <v>1183067.69</v>
      </c>
      <c r="AC625" s="554">
        <v>5747749.8399999999</v>
      </c>
      <c r="AD625" s="554">
        <v>700414.27</v>
      </c>
      <c r="AE625" s="554">
        <v>2628659.4900000002</v>
      </c>
      <c r="AF625" s="554">
        <v>3882585.22</v>
      </c>
      <c r="AG625" s="554">
        <v>594514.15</v>
      </c>
      <c r="AH625" s="554">
        <v>1819829.72</v>
      </c>
      <c r="AI625" s="554">
        <v>8778173.9299999997</v>
      </c>
      <c r="AJ625" s="554">
        <v>843988.4</v>
      </c>
      <c r="AK625" s="554">
        <v>242448</v>
      </c>
      <c r="AL625" s="554">
        <v>226763</v>
      </c>
      <c r="AM625" s="554">
        <v>243077</v>
      </c>
      <c r="AN625" s="554">
        <v>807604.96</v>
      </c>
      <c r="AO625" s="554">
        <v>526490.15</v>
      </c>
      <c r="AP625" s="554">
        <v>661858</v>
      </c>
      <c r="AQ625" s="554">
        <v>1198113.05</v>
      </c>
      <c r="AR625" s="554">
        <v>320690.75</v>
      </c>
      <c r="AS625" s="554">
        <v>498631.62</v>
      </c>
      <c r="AT625" s="554">
        <v>348716</v>
      </c>
      <c r="AU625" s="554">
        <v>2148619.2400000002</v>
      </c>
      <c r="AV625" s="554">
        <v>331372.59999999998</v>
      </c>
      <c r="AW625" s="554">
        <v>626596.5</v>
      </c>
      <c r="AX625" s="554">
        <v>575549.13</v>
      </c>
      <c r="AY625" s="554">
        <v>206623.4</v>
      </c>
      <c r="AZ625" s="554">
        <v>164501</v>
      </c>
      <c r="BA625" s="554">
        <v>28475</v>
      </c>
      <c r="BB625" s="554">
        <v>671186</v>
      </c>
      <c r="BC625" s="554">
        <v>696003.17</v>
      </c>
      <c r="BD625" s="554">
        <v>430544.1</v>
      </c>
      <c r="BE625" s="554">
        <v>2595485.29</v>
      </c>
      <c r="BF625" s="554">
        <v>3621606.14</v>
      </c>
      <c r="BG625" s="554">
        <v>781755.26</v>
      </c>
      <c r="BH625" s="554">
        <v>2055542.3500999999</v>
      </c>
      <c r="BI625" s="554">
        <v>2470161.1</v>
      </c>
      <c r="BJ625" s="554">
        <v>869417.8</v>
      </c>
      <c r="BK625" s="554">
        <v>499034.5</v>
      </c>
      <c r="BL625" s="554">
        <v>189058.89</v>
      </c>
      <c r="BM625" s="554">
        <v>818798.73</v>
      </c>
      <c r="BN625" s="554">
        <v>4400854.91</v>
      </c>
      <c r="BO625" s="554">
        <v>920482.56</v>
      </c>
      <c r="BP625" s="554">
        <v>295127.8</v>
      </c>
      <c r="BQ625" s="554">
        <v>86168</v>
      </c>
      <c r="BR625" s="554">
        <v>1458500.37</v>
      </c>
      <c r="BS625" s="554">
        <v>562986.88</v>
      </c>
      <c r="BT625" s="554">
        <v>209161.81</v>
      </c>
      <c r="BU625" s="554">
        <v>769674.5</v>
      </c>
      <c r="BV625" s="554">
        <v>688436.5</v>
      </c>
      <c r="BW625" s="554">
        <v>611764.92000000004</v>
      </c>
      <c r="BX625" s="554">
        <v>1027176.6</v>
      </c>
      <c r="BY625" s="554">
        <v>2539209.0499999998</v>
      </c>
      <c r="BZ625" s="554">
        <v>396406.4</v>
      </c>
      <c r="CA625" s="554">
        <v>572132</v>
      </c>
      <c r="CB625" s="554">
        <v>1166232.8999999999</v>
      </c>
      <c r="CC625" s="555">
        <f t="shared" si="76"/>
        <v>109948515.44010001</v>
      </c>
    </row>
    <row r="626" spans="1:81" s="547" customFormat="1">
      <c r="A626" s="609"/>
      <c r="B626" s="608"/>
      <c r="C626" s="610"/>
      <c r="D626" s="610"/>
      <c r="E626" s="610"/>
      <c r="F626" s="611" t="s">
        <v>6484</v>
      </c>
      <c r="G626" s="612" t="s">
        <v>6485</v>
      </c>
      <c r="H626" s="554">
        <v>13101729.1</v>
      </c>
      <c r="I626" s="554">
        <v>2661102.25</v>
      </c>
      <c r="J626" s="554">
        <v>11564777.960000001</v>
      </c>
      <c r="K626" s="554">
        <v>3001851.74</v>
      </c>
      <c r="L626" s="554">
        <v>1451728.91</v>
      </c>
      <c r="M626" s="554">
        <v>555068.91</v>
      </c>
      <c r="N626" s="554">
        <v>5559288.6699999999</v>
      </c>
      <c r="O626" s="554">
        <v>2864489.16</v>
      </c>
      <c r="P626" s="554">
        <v>1263650.01</v>
      </c>
      <c r="Q626" s="554">
        <v>20228297.399999999</v>
      </c>
      <c r="R626" s="554">
        <v>644907.89</v>
      </c>
      <c r="S626" s="554">
        <v>2408236.88</v>
      </c>
      <c r="T626" s="554">
        <v>1165437.42</v>
      </c>
      <c r="U626" s="554">
        <v>3186139.99</v>
      </c>
      <c r="V626" s="554">
        <v>216791.72</v>
      </c>
      <c r="W626" s="554">
        <v>5165043.84</v>
      </c>
      <c r="X626" s="554">
        <v>544442.24</v>
      </c>
      <c r="Y626" s="554">
        <v>1753617.0009999999</v>
      </c>
      <c r="Z626" s="554">
        <v>12338321.66</v>
      </c>
      <c r="AA626" s="554">
        <v>10992119.15</v>
      </c>
      <c r="AB626" s="554">
        <v>476435.94</v>
      </c>
      <c r="AC626" s="554">
        <v>7786879.0700000003</v>
      </c>
      <c r="AD626" s="554">
        <v>542753.1</v>
      </c>
      <c r="AE626" s="554">
        <v>1123038.3</v>
      </c>
      <c r="AF626" s="554">
        <v>1869075.84</v>
      </c>
      <c r="AG626" s="554">
        <v>100060.2</v>
      </c>
      <c r="AH626" s="554">
        <v>798961.16</v>
      </c>
      <c r="AI626" s="554">
        <v>14471908.65</v>
      </c>
      <c r="AJ626" s="554">
        <v>522822.77</v>
      </c>
      <c r="AK626" s="554">
        <v>395165.58</v>
      </c>
      <c r="AL626" s="554">
        <v>212766</v>
      </c>
      <c r="AM626" s="554">
        <v>707089</v>
      </c>
      <c r="AN626" s="554">
        <v>756759.76</v>
      </c>
      <c r="AO626" s="554">
        <v>803112.21</v>
      </c>
      <c r="AP626" s="554">
        <v>54390</v>
      </c>
      <c r="AQ626" s="554">
        <v>887430.49</v>
      </c>
      <c r="AR626" s="554">
        <v>264446.34000000003</v>
      </c>
      <c r="AS626" s="554">
        <v>614993.35</v>
      </c>
      <c r="AT626" s="554">
        <v>74905.2</v>
      </c>
      <c r="AU626" s="554">
        <v>1711331.73</v>
      </c>
      <c r="AV626" s="554">
        <v>217082.5</v>
      </c>
      <c r="AW626" s="554">
        <v>416623.34</v>
      </c>
      <c r="AX626" s="554">
        <v>217538</v>
      </c>
      <c r="AY626" s="554">
        <v>32478.400000000001</v>
      </c>
      <c r="AZ626" s="554">
        <v>293895.37</v>
      </c>
      <c r="BA626" s="554">
        <v>119339</v>
      </c>
      <c r="BB626" s="554">
        <v>4238748.9000000004</v>
      </c>
      <c r="BC626" s="554">
        <v>1137863.75</v>
      </c>
      <c r="BD626" s="554">
        <v>467681</v>
      </c>
      <c r="BE626" s="554">
        <v>3183639.63</v>
      </c>
      <c r="BF626" s="554">
        <v>2024286.36</v>
      </c>
      <c r="BG626" s="554">
        <v>915747.08</v>
      </c>
      <c r="BH626" s="554">
        <v>3317977.96</v>
      </c>
      <c r="BI626" s="554">
        <v>5006384.92</v>
      </c>
      <c r="BJ626" s="554">
        <v>677536.17</v>
      </c>
      <c r="BK626" s="554">
        <v>291300.31</v>
      </c>
      <c r="BL626" s="554">
        <v>405617.2</v>
      </c>
      <c r="BM626" s="554">
        <v>2912806.74</v>
      </c>
      <c r="BN626" s="554">
        <v>3145646.73</v>
      </c>
      <c r="BO626" s="554">
        <v>1508933</v>
      </c>
      <c r="BP626" s="554">
        <v>212108.15</v>
      </c>
      <c r="BQ626" s="554">
        <v>224945.6</v>
      </c>
      <c r="BR626" s="554">
        <v>1343040.16</v>
      </c>
      <c r="BS626" s="554">
        <v>695922.66</v>
      </c>
      <c r="BT626" s="554">
        <v>885010.28</v>
      </c>
      <c r="BU626" s="554">
        <v>114911.54</v>
      </c>
      <c r="BV626" s="554">
        <v>596292.69999999995</v>
      </c>
      <c r="BW626" s="554">
        <v>838255.61</v>
      </c>
      <c r="BX626" s="554">
        <v>331515.86</v>
      </c>
      <c r="BY626" s="554">
        <v>544496.38</v>
      </c>
      <c r="BZ626" s="554">
        <v>1300688.58</v>
      </c>
      <c r="CA626" s="554">
        <v>123082.6</v>
      </c>
      <c r="CB626" s="554">
        <v>527872.89</v>
      </c>
      <c r="CC626" s="555">
        <f t="shared" si="76"/>
        <v>173110635.961</v>
      </c>
    </row>
    <row r="627" spans="1:81" s="547" customFormat="1">
      <c r="A627" s="609"/>
      <c r="B627" s="608"/>
      <c r="C627" s="610"/>
      <c r="D627" s="610"/>
      <c r="E627" s="610"/>
      <c r="F627" s="611" t="s">
        <v>6486</v>
      </c>
      <c r="G627" s="612" t="s">
        <v>6487</v>
      </c>
      <c r="H627" s="554">
        <v>863160</v>
      </c>
      <c r="I627" s="554">
        <v>3668244.91</v>
      </c>
      <c r="J627" s="554">
        <v>6451763.5999999996</v>
      </c>
      <c r="K627" s="554">
        <v>775230</v>
      </c>
      <c r="L627" s="554">
        <v>47713</v>
      </c>
      <c r="M627" s="554">
        <v>496100</v>
      </c>
      <c r="N627" s="554">
        <v>1219133.8</v>
      </c>
      <c r="O627" s="554">
        <v>2603311</v>
      </c>
      <c r="P627" s="554">
        <v>761684.4</v>
      </c>
      <c r="Q627" s="554">
        <v>19258375.879999999</v>
      </c>
      <c r="R627" s="554">
        <v>34999.910000000003</v>
      </c>
      <c r="S627" s="554">
        <v>640962</v>
      </c>
      <c r="T627" s="554">
        <v>6460829.6600000001</v>
      </c>
      <c r="U627" s="554">
        <v>1582161.1</v>
      </c>
      <c r="V627" s="554">
        <v>58125.55</v>
      </c>
      <c r="W627" s="554">
        <v>418891.01</v>
      </c>
      <c r="X627" s="554">
        <v>59800</v>
      </c>
      <c r="Y627" s="554">
        <v>137412.98000000001</v>
      </c>
      <c r="Z627" s="554">
        <v>1165728.3</v>
      </c>
      <c r="AA627" s="554">
        <v>17489761.399999999</v>
      </c>
      <c r="AB627" s="554">
        <v>431859.20000000001</v>
      </c>
      <c r="AC627" s="554">
        <v>12650833.43</v>
      </c>
      <c r="AD627" s="554">
        <v>81588.100000000006</v>
      </c>
      <c r="AE627" s="554">
        <v>2038654.35</v>
      </c>
      <c r="AF627" s="554">
        <v>4046050.03</v>
      </c>
      <c r="AG627" s="554">
        <v>74875.17</v>
      </c>
      <c r="AH627" s="554">
        <v>3236199.99</v>
      </c>
      <c r="AI627" s="554">
        <v>7819142</v>
      </c>
      <c r="AJ627" s="554">
        <v>224300</v>
      </c>
      <c r="AK627" s="554">
        <v>469958.1</v>
      </c>
      <c r="AL627" s="554">
        <v>141630</v>
      </c>
      <c r="AM627" s="554">
        <v>430650</v>
      </c>
      <c r="AN627" s="554">
        <v>391840</v>
      </c>
      <c r="AO627" s="554">
        <v>351413</v>
      </c>
      <c r="AP627" s="554">
        <v>86900</v>
      </c>
      <c r="AQ627" s="554">
        <v>296428.79999999999</v>
      </c>
      <c r="AR627" s="554">
        <v>274550</v>
      </c>
      <c r="AS627" s="554">
        <v>194344.43</v>
      </c>
      <c r="AT627" s="554">
        <v>11500</v>
      </c>
      <c r="AU627" s="554">
        <v>0</v>
      </c>
      <c r="AV627" s="554">
        <v>13590</v>
      </c>
      <c r="AW627" s="554">
        <v>221952</v>
      </c>
      <c r="AX627" s="554">
        <v>320848</v>
      </c>
      <c r="AY627" s="554">
        <v>13929</v>
      </c>
      <c r="AZ627" s="554">
        <v>59295</v>
      </c>
      <c r="BA627" s="554">
        <v>50500</v>
      </c>
      <c r="BB627" s="554">
        <v>4283180.5</v>
      </c>
      <c r="BC627" s="554">
        <v>708670</v>
      </c>
      <c r="BD627" s="554">
        <v>766210</v>
      </c>
      <c r="BE627" s="554">
        <v>2001418.43</v>
      </c>
      <c r="BF627" s="554">
        <v>927928.46</v>
      </c>
      <c r="BG627" s="554">
        <v>2143366</v>
      </c>
      <c r="BH627" s="554">
        <v>1748833.65</v>
      </c>
      <c r="BI627" s="554">
        <v>80000</v>
      </c>
      <c r="BJ627" s="554">
        <v>496407.88</v>
      </c>
      <c r="BK627" s="554">
        <v>876950.6</v>
      </c>
      <c r="BL627" s="554">
        <v>30635</v>
      </c>
      <c r="BM627" s="554">
        <v>8142682.9000000004</v>
      </c>
      <c r="BN627" s="554">
        <v>9833578</v>
      </c>
      <c r="BO627" s="554">
        <v>1239232.42</v>
      </c>
      <c r="BP627" s="554">
        <v>584900</v>
      </c>
      <c r="BQ627" s="554">
        <v>302100</v>
      </c>
      <c r="BR627" s="554">
        <v>105900</v>
      </c>
      <c r="BS627" s="554">
        <v>453599</v>
      </c>
      <c r="BT627" s="554">
        <v>13538900</v>
      </c>
      <c r="BU627" s="554">
        <v>270350</v>
      </c>
      <c r="BV627" s="554">
        <v>197994</v>
      </c>
      <c r="BW627" s="554">
        <v>27600</v>
      </c>
      <c r="BX627" s="554">
        <v>417890</v>
      </c>
      <c r="BY627" s="554">
        <v>920855.2</v>
      </c>
      <c r="BZ627" s="554">
        <v>229942</v>
      </c>
      <c r="CA627" s="554">
        <v>149710</v>
      </c>
      <c r="CB627" s="554">
        <v>455000</v>
      </c>
      <c r="CC627" s="555">
        <f t="shared" si="76"/>
        <v>149060053.13999999</v>
      </c>
    </row>
    <row r="628" spans="1:81" s="547" customFormat="1">
      <c r="A628" s="609"/>
      <c r="B628" s="608"/>
      <c r="C628" s="610"/>
      <c r="D628" s="610"/>
      <c r="E628" s="610"/>
      <c r="F628" s="611" t="s">
        <v>6488</v>
      </c>
      <c r="G628" s="612" t="s">
        <v>6489</v>
      </c>
      <c r="H628" s="554">
        <v>0</v>
      </c>
      <c r="I628" s="554">
        <v>0</v>
      </c>
      <c r="J628" s="554">
        <v>0</v>
      </c>
      <c r="K628" s="554">
        <v>0</v>
      </c>
      <c r="L628" s="554">
        <v>0</v>
      </c>
      <c r="M628" s="554">
        <v>0</v>
      </c>
      <c r="N628" s="554">
        <v>0</v>
      </c>
      <c r="O628" s="554">
        <v>0</v>
      </c>
      <c r="P628" s="554">
        <v>0</v>
      </c>
      <c r="Q628" s="554">
        <v>52844200</v>
      </c>
      <c r="R628" s="554">
        <v>0</v>
      </c>
      <c r="S628" s="554">
        <v>0</v>
      </c>
      <c r="T628" s="554">
        <v>0</v>
      </c>
      <c r="U628" s="554">
        <v>0</v>
      </c>
      <c r="V628" s="554">
        <v>0</v>
      </c>
      <c r="W628" s="554">
        <v>0</v>
      </c>
      <c r="X628" s="554">
        <v>0</v>
      </c>
      <c r="Y628" s="554">
        <v>0</v>
      </c>
      <c r="Z628" s="554">
        <v>12825000</v>
      </c>
      <c r="AA628" s="554">
        <v>0</v>
      </c>
      <c r="AB628" s="554">
        <v>0</v>
      </c>
      <c r="AC628" s="554">
        <v>0</v>
      </c>
      <c r="AD628" s="554">
        <v>0</v>
      </c>
      <c r="AE628" s="554">
        <v>0</v>
      </c>
      <c r="AF628" s="554">
        <v>0</v>
      </c>
      <c r="AG628" s="554">
        <v>61860</v>
      </c>
      <c r="AH628" s="554">
        <v>0</v>
      </c>
      <c r="AI628" s="554">
        <v>0</v>
      </c>
      <c r="AJ628" s="554">
        <v>0</v>
      </c>
      <c r="AK628" s="554">
        <v>144000</v>
      </c>
      <c r="AL628" s="554">
        <v>0</v>
      </c>
      <c r="AM628" s="554">
        <v>0</v>
      </c>
      <c r="AN628" s="554">
        <v>0</v>
      </c>
      <c r="AO628" s="554">
        <v>0</v>
      </c>
      <c r="AP628" s="554">
        <v>0</v>
      </c>
      <c r="AQ628" s="554">
        <v>0</v>
      </c>
      <c r="AR628" s="554">
        <v>0</v>
      </c>
      <c r="AS628" s="554">
        <v>0</v>
      </c>
      <c r="AT628" s="554">
        <v>0</v>
      </c>
      <c r="AU628" s="554">
        <v>0</v>
      </c>
      <c r="AV628" s="554">
        <v>0</v>
      </c>
      <c r="AW628" s="554">
        <v>0</v>
      </c>
      <c r="AX628" s="554">
        <v>0</v>
      </c>
      <c r="AY628" s="554">
        <v>0</v>
      </c>
      <c r="AZ628" s="554">
        <v>0</v>
      </c>
      <c r="BA628" s="554">
        <v>0</v>
      </c>
      <c r="BB628" s="554">
        <v>0</v>
      </c>
      <c r="BC628" s="554">
        <v>0</v>
      </c>
      <c r="BD628" s="554">
        <v>0</v>
      </c>
      <c r="BE628" s="554">
        <v>0</v>
      </c>
      <c r="BF628" s="554">
        <v>0</v>
      </c>
      <c r="BG628" s="554">
        <v>0</v>
      </c>
      <c r="BH628" s="554">
        <v>321000</v>
      </c>
      <c r="BI628" s="554">
        <v>0</v>
      </c>
      <c r="BJ628" s="554">
        <v>0</v>
      </c>
      <c r="BK628" s="554">
        <v>0</v>
      </c>
      <c r="BL628" s="554">
        <v>449000</v>
      </c>
      <c r="BM628" s="554">
        <v>0</v>
      </c>
      <c r="BN628" s="554">
        <v>0</v>
      </c>
      <c r="BO628" s="554">
        <v>0</v>
      </c>
      <c r="BP628" s="554">
        <v>0</v>
      </c>
      <c r="BQ628" s="554">
        <v>0</v>
      </c>
      <c r="BR628" s="554">
        <v>0</v>
      </c>
      <c r="BS628" s="554">
        <v>0</v>
      </c>
      <c r="BT628" s="554">
        <v>0</v>
      </c>
      <c r="BU628" s="554">
        <v>0</v>
      </c>
      <c r="BV628" s="554">
        <v>0</v>
      </c>
      <c r="BW628" s="554">
        <v>0</v>
      </c>
      <c r="BX628" s="554">
        <v>0</v>
      </c>
      <c r="BY628" s="554">
        <v>0</v>
      </c>
      <c r="BZ628" s="554">
        <v>0</v>
      </c>
      <c r="CA628" s="554">
        <v>0</v>
      </c>
      <c r="CB628" s="554">
        <v>0</v>
      </c>
      <c r="CC628" s="555">
        <f t="shared" si="76"/>
        <v>66645060</v>
      </c>
    </row>
    <row r="629" spans="1:81" s="547" customFormat="1">
      <c r="A629" s="609"/>
      <c r="B629" s="608"/>
      <c r="C629" s="610"/>
      <c r="D629" s="610"/>
      <c r="E629" s="610"/>
      <c r="F629" s="611" t="s">
        <v>6490</v>
      </c>
      <c r="G629" s="612" t="s">
        <v>6491</v>
      </c>
      <c r="H629" s="554">
        <v>0</v>
      </c>
      <c r="I629" s="554">
        <v>0</v>
      </c>
      <c r="J629" s="554">
        <v>0</v>
      </c>
      <c r="K629" s="554">
        <v>0</v>
      </c>
      <c r="L629" s="554">
        <v>0</v>
      </c>
      <c r="M629" s="554">
        <v>0</v>
      </c>
      <c r="N629" s="554">
        <v>0</v>
      </c>
      <c r="O629" s="554">
        <v>0</v>
      </c>
      <c r="P629" s="554">
        <v>0</v>
      </c>
      <c r="Q629" s="554">
        <v>0</v>
      </c>
      <c r="R629" s="554">
        <v>0</v>
      </c>
      <c r="S629" s="554">
        <v>0</v>
      </c>
      <c r="T629" s="554">
        <v>22890</v>
      </c>
      <c r="U629" s="554">
        <v>0</v>
      </c>
      <c r="V629" s="554">
        <v>0</v>
      </c>
      <c r="W629" s="554">
        <v>0</v>
      </c>
      <c r="X629" s="554">
        <v>0</v>
      </c>
      <c r="Y629" s="554">
        <v>0</v>
      </c>
      <c r="Z629" s="554">
        <v>0</v>
      </c>
      <c r="AA629" s="554">
        <v>0</v>
      </c>
      <c r="AB629" s="554">
        <v>0</v>
      </c>
      <c r="AC629" s="554">
        <v>0</v>
      </c>
      <c r="AD629" s="554">
        <v>0</v>
      </c>
      <c r="AE629" s="554">
        <v>0</v>
      </c>
      <c r="AF629" s="554">
        <v>0</v>
      </c>
      <c r="AG629" s="554">
        <v>0</v>
      </c>
      <c r="AH629" s="554">
        <v>0</v>
      </c>
      <c r="AI629" s="554">
        <v>0</v>
      </c>
      <c r="AJ629" s="554">
        <v>0</v>
      </c>
      <c r="AK629" s="554">
        <v>0</v>
      </c>
      <c r="AL629" s="554">
        <v>0</v>
      </c>
      <c r="AM629" s="554">
        <v>0</v>
      </c>
      <c r="AN629" s="554">
        <v>0</v>
      </c>
      <c r="AO629" s="554">
        <v>0</v>
      </c>
      <c r="AP629" s="554">
        <v>0</v>
      </c>
      <c r="AQ629" s="554">
        <v>0</v>
      </c>
      <c r="AR629" s="554">
        <v>0</v>
      </c>
      <c r="AS629" s="554">
        <v>0</v>
      </c>
      <c r="AT629" s="554">
        <v>483653.6</v>
      </c>
      <c r="AU629" s="554">
        <v>0</v>
      </c>
      <c r="AV629" s="554">
        <v>0</v>
      </c>
      <c r="AW629" s="554">
        <v>0</v>
      </c>
      <c r="AX629" s="554">
        <v>0</v>
      </c>
      <c r="AY629" s="554">
        <v>0</v>
      </c>
      <c r="AZ629" s="554">
        <v>0</v>
      </c>
      <c r="BA629" s="554">
        <v>0</v>
      </c>
      <c r="BB629" s="554">
        <v>0</v>
      </c>
      <c r="BC629" s="554">
        <v>0</v>
      </c>
      <c r="BD629" s="554">
        <v>0</v>
      </c>
      <c r="BE629" s="554">
        <v>0</v>
      </c>
      <c r="BF629" s="554">
        <v>0</v>
      </c>
      <c r="BG629" s="554">
        <v>0</v>
      </c>
      <c r="BH629" s="554">
        <v>0</v>
      </c>
      <c r="BI629" s="554">
        <v>0</v>
      </c>
      <c r="BJ629" s="554">
        <v>0</v>
      </c>
      <c r="BK629" s="554">
        <v>0</v>
      </c>
      <c r="BL629" s="554">
        <v>0</v>
      </c>
      <c r="BM629" s="554">
        <v>10153.4</v>
      </c>
      <c r="BN629" s="554">
        <v>0</v>
      </c>
      <c r="BO629" s="554">
        <v>9670</v>
      </c>
      <c r="BP629" s="554">
        <v>0</v>
      </c>
      <c r="BQ629" s="554">
        <v>0</v>
      </c>
      <c r="BR629" s="554">
        <v>0</v>
      </c>
      <c r="BS629" s="554">
        <v>0</v>
      </c>
      <c r="BT629" s="554">
        <v>0</v>
      </c>
      <c r="BU629" s="554">
        <v>0</v>
      </c>
      <c r="BV629" s="554">
        <v>0</v>
      </c>
      <c r="BW629" s="554">
        <v>156318.70000000001</v>
      </c>
      <c r="BX629" s="554">
        <v>0</v>
      </c>
      <c r="BY629" s="554">
        <v>0</v>
      </c>
      <c r="BZ629" s="554">
        <v>0</v>
      </c>
      <c r="CA629" s="554">
        <v>0</v>
      </c>
      <c r="CB629" s="554">
        <v>0</v>
      </c>
      <c r="CC629" s="555">
        <f t="shared" si="76"/>
        <v>682685.7</v>
      </c>
    </row>
    <row r="630" spans="1:81" s="547" customFormat="1">
      <c r="A630" s="609"/>
      <c r="B630" s="608"/>
      <c r="C630" s="610"/>
      <c r="D630" s="610"/>
      <c r="E630" s="610"/>
      <c r="F630" s="611" t="s">
        <v>6492</v>
      </c>
      <c r="G630" s="612" t="s">
        <v>6493</v>
      </c>
      <c r="H630" s="554">
        <v>0</v>
      </c>
      <c r="I630" s="554">
        <v>0</v>
      </c>
      <c r="J630" s="554">
        <v>0</v>
      </c>
      <c r="K630" s="554">
        <v>0</v>
      </c>
      <c r="L630" s="554">
        <v>0</v>
      </c>
      <c r="M630" s="554">
        <v>0</v>
      </c>
      <c r="N630" s="554">
        <v>0</v>
      </c>
      <c r="O630" s="554">
        <v>0</v>
      </c>
      <c r="P630" s="554">
        <v>0</v>
      </c>
      <c r="Q630" s="554">
        <v>0</v>
      </c>
      <c r="R630" s="554">
        <v>0</v>
      </c>
      <c r="S630" s="554">
        <v>0</v>
      </c>
      <c r="T630" s="554">
        <v>0</v>
      </c>
      <c r="U630" s="554">
        <v>0</v>
      </c>
      <c r="V630" s="554">
        <v>0</v>
      </c>
      <c r="W630" s="554">
        <v>0</v>
      </c>
      <c r="X630" s="554">
        <v>0</v>
      </c>
      <c r="Y630" s="554">
        <v>0</v>
      </c>
      <c r="Z630" s="554">
        <v>0</v>
      </c>
      <c r="AA630" s="554">
        <v>0</v>
      </c>
      <c r="AB630" s="554">
        <v>0</v>
      </c>
      <c r="AC630" s="554">
        <v>0</v>
      </c>
      <c r="AD630" s="554">
        <v>0</v>
      </c>
      <c r="AE630" s="554">
        <v>0</v>
      </c>
      <c r="AF630" s="554">
        <v>0</v>
      </c>
      <c r="AG630" s="554">
        <v>0</v>
      </c>
      <c r="AH630" s="554">
        <v>0</v>
      </c>
      <c r="AI630" s="554">
        <v>0</v>
      </c>
      <c r="AJ630" s="554">
        <v>0</v>
      </c>
      <c r="AK630" s="554">
        <v>0</v>
      </c>
      <c r="AL630" s="554">
        <v>0</v>
      </c>
      <c r="AM630" s="554">
        <v>0</v>
      </c>
      <c r="AN630" s="554">
        <v>0</v>
      </c>
      <c r="AO630" s="554">
        <v>0</v>
      </c>
      <c r="AP630" s="554">
        <v>0</v>
      </c>
      <c r="AQ630" s="554">
        <v>0</v>
      </c>
      <c r="AR630" s="554">
        <v>0</v>
      </c>
      <c r="AS630" s="554">
        <v>0</v>
      </c>
      <c r="AT630" s="554">
        <v>0</v>
      </c>
      <c r="AU630" s="554">
        <v>0</v>
      </c>
      <c r="AV630" s="554">
        <v>0</v>
      </c>
      <c r="AW630" s="554">
        <v>0</v>
      </c>
      <c r="AX630" s="554">
        <v>0</v>
      </c>
      <c r="AY630" s="554">
        <v>0</v>
      </c>
      <c r="AZ630" s="554">
        <v>0</v>
      </c>
      <c r="BA630" s="554">
        <v>0</v>
      </c>
      <c r="BB630" s="554">
        <v>0</v>
      </c>
      <c r="BC630" s="554">
        <v>0</v>
      </c>
      <c r="BD630" s="554">
        <v>0</v>
      </c>
      <c r="BE630" s="554">
        <v>0</v>
      </c>
      <c r="BF630" s="554">
        <v>0</v>
      </c>
      <c r="BG630" s="554">
        <v>0</v>
      </c>
      <c r="BH630" s="554">
        <v>0</v>
      </c>
      <c r="BI630" s="554">
        <v>0</v>
      </c>
      <c r="BJ630" s="554">
        <v>0</v>
      </c>
      <c r="BK630" s="554">
        <v>0</v>
      </c>
      <c r="BL630" s="554">
        <v>0</v>
      </c>
      <c r="BM630" s="554">
        <v>0</v>
      </c>
      <c r="BN630" s="554">
        <v>0</v>
      </c>
      <c r="BO630" s="554">
        <v>0</v>
      </c>
      <c r="BP630" s="554">
        <v>0</v>
      </c>
      <c r="BQ630" s="554">
        <v>0</v>
      </c>
      <c r="BR630" s="554">
        <v>0</v>
      </c>
      <c r="BS630" s="554">
        <v>0</v>
      </c>
      <c r="BT630" s="554">
        <v>0</v>
      </c>
      <c r="BU630" s="554">
        <v>0</v>
      </c>
      <c r="BV630" s="554">
        <v>0</v>
      </c>
      <c r="BW630" s="554">
        <v>0</v>
      </c>
      <c r="BX630" s="554">
        <v>0</v>
      </c>
      <c r="BY630" s="554">
        <v>0</v>
      </c>
      <c r="BZ630" s="554">
        <v>0</v>
      </c>
      <c r="CA630" s="554">
        <v>0</v>
      </c>
      <c r="CB630" s="554">
        <v>0</v>
      </c>
      <c r="CC630" s="555">
        <f t="shared" si="76"/>
        <v>0</v>
      </c>
    </row>
    <row r="631" spans="1:81" s="547" customFormat="1">
      <c r="A631" s="609"/>
      <c r="B631" s="608"/>
      <c r="C631" s="610"/>
      <c r="D631" s="610"/>
      <c r="E631" s="610"/>
      <c r="F631" s="611" t="s">
        <v>6494</v>
      </c>
      <c r="G631" s="612" t="s">
        <v>6495</v>
      </c>
      <c r="H631" s="554">
        <v>4225719.46</v>
      </c>
      <c r="I631" s="554">
        <v>369873.37</v>
      </c>
      <c r="J631" s="554">
        <v>10685660.210000001</v>
      </c>
      <c r="K631" s="554">
        <v>0</v>
      </c>
      <c r="L631" s="554">
        <v>0</v>
      </c>
      <c r="M631" s="554">
        <v>0</v>
      </c>
      <c r="N631" s="554">
        <v>176068.8</v>
      </c>
      <c r="O631" s="554">
        <v>2507379.67</v>
      </c>
      <c r="P631" s="554">
        <v>502513.05</v>
      </c>
      <c r="Q631" s="554">
        <v>568940.1</v>
      </c>
      <c r="R631" s="554">
        <v>0</v>
      </c>
      <c r="S631" s="554">
        <v>35566.800000000003</v>
      </c>
      <c r="T631" s="554">
        <v>1298041.8799999999</v>
      </c>
      <c r="U631" s="554">
        <v>79189.899999999994</v>
      </c>
      <c r="V631" s="554">
        <v>329312.65000000002</v>
      </c>
      <c r="W631" s="554">
        <v>1910258.04</v>
      </c>
      <c r="X631" s="554">
        <v>1660387.36</v>
      </c>
      <c r="Y631" s="554">
        <v>1926214.79</v>
      </c>
      <c r="Z631" s="554">
        <v>27148.400000000001</v>
      </c>
      <c r="AA631" s="554">
        <v>119683.95</v>
      </c>
      <c r="AB631" s="554">
        <v>1034785.67</v>
      </c>
      <c r="AC631" s="554">
        <v>263839.48</v>
      </c>
      <c r="AD631" s="554">
        <v>0</v>
      </c>
      <c r="AE631" s="554">
        <v>438015.93</v>
      </c>
      <c r="AF631" s="554">
        <v>0</v>
      </c>
      <c r="AG631" s="554">
        <v>0</v>
      </c>
      <c r="AH631" s="554">
        <v>0</v>
      </c>
      <c r="AI631" s="554">
        <v>1261007.95</v>
      </c>
      <c r="AJ631" s="554">
        <v>186980</v>
      </c>
      <c r="AK631" s="554">
        <v>1096572.28</v>
      </c>
      <c r="AL631" s="554">
        <v>0</v>
      </c>
      <c r="AM631" s="554">
        <v>14374.6</v>
      </c>
      <c r="AN631" s="554">
        <v>60161.84</v>
      </c>
      <c r="AO631" s="554">
        <v>57595</v>
      </c>
      <c r="AP631" s="554">
        <v>0</v>
      </c>
      <c r="AQ631" s="554">
        <v>22970</v>
      </c>
      <c r="AR631" s="554">
        <v>67650</v>
      </c>
      <c r="AS631" s="554">
        <v>816128.57</v>
      </c>
      <c r="AT631" s="554">
        <v>1242077.75</v>
      </c>
      <c r="AU631" s="554">
        <v>0</v>
      </c>
      <c r="AV631" s="554">
        <v>0</v>
      </c>
      <c r="AW631" s="554">
        <v>0</v>
      </c>
      <c r="AX631" s="554">
        <v>0</v>
      </c>
      <c r="AY631" s="554">
        <v>0</v>
      </c>
      <c r="AZ631" s="554">
        <v>0</v>
      </c>
      <c r="BA631" s="554">
        <v>0</v>
      </c>
      <c r="BB631" s="554">
        <v>0</v>
      </c>
      <c r="BC631" s="554">
        <v>0</v>
      </c>
      <c r="BD631" s="554">
        <v>0</v>
      </c>
      <c r="BE631" s="554">
        <v>0</v>
      </c>
      <c r="BF631" s="554">
        <v>0</v>
      </c>
      <c r="BG631" s="554">
        <v>0</v>
      </c>
      <c r="BH631" s="554">
        <v>1370905.2001</v>
      </c>
      <c r="BI631" s="554">
        <v>159250</v>
      </c>
      <c r="BJ631" s="554">
        <v>120250.8</v>
      </c>
      <c r="BK631" s="554">
        <v>103275</v>
      </c>
      <c r="BL631" s="554">
        <v>0</v>
      </c>
      <c r="BM631" s="554">
        <v>1093458.17</v>
      </c>
      <c r="BN631" s="554">
        <v>11030103.050000001</v>
      </c>
      <c r="BO631" s="554">
        <v>808885.89</v>
      </c>
      <c r="BP631" s="554">
        <v>0</v>
      </c>
      <c r="BQ631" s="554">
        <v>124040</v>
      </c>
      <c r="BR631" s="554">
        <v>0</v>
      </c>
      <c r="BS631" s="554">
        <v>0</v>
      </c>
      <c r="BT631" s="554">
        <v>7780</v>
      </c>
      <c r="BU631" s="554">
        <v>29100</v>
      </c>
      <c r="BV631" s="554">
        <v>45100</v>
      </c>
      <c r="BW631" s="554">
        <v>0</v>
      </c>
      <c r="BX631" s="554">
        <v>74485</v>
      </c>
      <c r="BY631" s="554">
        <v>381016.3</v>
      </c>
      <c r="BZ631" s="554">
        <v>49700</v>
      </c>
      <c r="CA631" s="554">
        <v>0</v>
      </c>
      <c r="CB631" s="554">
        <v>650360.14</v>
      </c>
      <c r="CC631" s="555">
        <f t="shared" si="76"/>
        <v>49031827.050099999</v>
      </c>
    </row>
    <row r="632" spans="1:81" s="547" customFormat="1">
      <c r="A632" s="609"/>
      <c r="B632" s="608"/>
      <c r="C632" s="610"/>
      <c r="D632" s="610"/>
      <c r="E632" s="610"/>
      <c r="F632" s="611" t="s">
        <v>6496</v>
      </c>
      <c r="G632" s="612" t="s">
        <v>6497</v>
      </c>
      <c r="H632" s="554">
        <v>47197.5</v>
      </c>
      <c r="I632" s="554">
        <v>13350</v>
      </c>
      <c r="J632" s="554">
        <v>579995.07999999996</v>
      </c>
      <c r="K632" s="554">
        <v>38605</v>
      </c>
      <c r="L632" s="554">
        <v>4160</v>
      </c>
      <c r="M632" s="554">
        <v>69093.97</v>
      </c>
      <c r="N632" s="554">
        <v>55038.9</v>
      </c>
      <c r="O632" s="554">
        <v>32320</v>
      </c>
      <c r="P632" s="554">
        <v>284685.42</v>
      </c>
      <c r="Q632" s="554">
        <v>506412.85</v>
      </c>
      <c r="R632" s="554">
        <v>32635</v>
      </c>
      <c r="S632" s="554">
        <v>169286.39999999999</v>
      </c>
      <c r="T632" s="554">
        <v>597200.1</v>
      </c>
      <c r="U632" s="554">
        <v>192742.8</v>
      </c>
      <c r="V632" s="554">
        <v>38502.44</v>
      </c>
      <c r="W632" s="554">
        <v>305692.28000000003</v>
      </c>
      <c r="X632" s="554">
        <v>127600.79</v>
      </c>
      <c r="Y632" s="554">
        <v>90781.34</v>
      </c>
      <c r="Z632" s="554">
        <v>3162.5</v>
      </c>
      <c r="AA632" s="554">
        <v>379142.45</v>
      </c>
      <c r="AB632" s="554">
        <v>189703.86</v>
      </c>
      <c r="AC632" s="554">
        <v>800184.6</v>
      </c>
      <c r="AD632" s="554">
        <v>82519.070000000007</v>
      </c>
      <c r="AE632" s="554">
        <v>216887.81</v>
      </c>
      <c r="AF632" s="554">
        <v>67572.2</v>
      </c>
      <c r="AG632" s="554">
        <v>70766.39</v>
      </c>
      <c r="AH632" s="554">
        <v>250506.6</v>
      </c>
      <c r="AI632" s="554">
        <v>984553.43</v>
      </c>
      <c r="AJ632" s="554">
        <v>290464.05</v>
      </c>
      <c r="AK632" s="554">
        <v>101977.94</v>
      </c>
      <c r="AL632" s="554">
        <v>85652.21</v>
      </c>
      <c r="AM632" s="554">
        <v>193511.06</v>
      </c>
      <c r="AN632" s="554">
        <v>203986.24</v>
      </c>
      <c r="AO632" s="554">
        <v>165419.96</v>
      </c>
      <c r="AP632" s="554">
        <v>134788.04999999999</v>
      </c>
      <c r="AQ632" s="554">
        <v>132720.79999999999</v>
      </c>
      <c r="AR632" s="554">
        <v>86110.6</v>
      </c>
      <c r="AS632" s="554">
        <v>21750</v>
      </c>
      <c r="AT632" s="554">
        <v>94375</v>
      </c>
      <c r="AU632" s="554">
        <v>1017150.35</v>
      </c>
      <c r="AV632" s="554">
        <v>0</v>
      </c>
      <c r="AW632" s="554">
        <v>234142.4</v>
      </c>
      <c r="AX632" s="554">
        <v>15836</v>
      </c>
      <c r="AY632" s="554">
        <v>1819</v>
      </c>
      <c r="AZ632" s="554">
        <v>15635</v>
      </c>
      <c r="BA632" s="554">
        <v>8357</v>
      </c>
      <c r="BB632" s="554">
        <v>12800</v>
      </c>
      <c r="BC632" s="554">
        <v>658708.69999999995</v>
      </c>
      <c r="BD632" s="554">
        <v>113023.9</v>
      </c>
      <c r="BE632" s="554">
        <v>250137</v>
      </c>
      <c r="BF632" s="554">
        <v>182699.05</v>
      </c>
      <c r="BG632" s="554">
        <v>98242.21</v>
      </c>
      <c r="BH632" s="554">
        <v>239533.81</v>
      </c>
      <c r="BI632" s="554">
        <v>152570.44</v>
      </c>
      <c r="BJ632" s="554">
        <v>77414</v>
      </c>
      <c r="BK632" s="554">
        <v>177528.53</v>
      </c>
      <c r="BL632" s="554">
        <v>1230</v>
      </c>
      <c r="BM632" s="554">
        <v>6343.7</v>
      </c>
      <c r="BN632" s="554">
        <v>120245</v>
      </c>
      <c r="BO632" s="554">
        <v>213276.08</v>
      </c>
      <c r="BP632" s="554">
        <v>61221.7</v>
      </c>
      <c r="BQ632" s="554">
        <v>21673.8</v>
      </c>
      <c r="BR632" s="554">
        <v>92748.1</v>
      </c>
      <c r="BS632" s="554">
        <v>248793.75</v>
      </c>
      <c r="BT632" s="554">
        <v>11552.5</v>
      </c>
      <c r="BU632" s="554">
        <v>178610.4</v>
      </c>
      <c r="BV632" s="554">
        <v>51261.05</v>
      </c>
      <c r="BW632" s="554">
        <v>133326</v>
      </c>
      <c r="BX632" s="554">
        <v>23696.240000000002</v>
      </c>
      <c r="BY632" s="554">
        <v>99258.6</v>
      </c>
      <c r="BZ632" s="554">
        <v>72837.42</v>
      </c>
      <c r="CA632" s="554">
        <v>92453</v>
      </c>
      <c r="CB632" s="554">
        <v>149224.75</v>
      </c>
      <c r="CC632" s="555">
        <f t="shared" si="76"/>
        <v>12574404.169999998</v>
      </c>
    </row>
    <row r="633" spans="1:81" s="547" customFormat="1">
      <c r="A633" s="609"/>
      <c r="B633" s="608"/>
      <c r="C633" s="610"/>
      <c r="D633" s="610"/>
      <c r="E633" s="610"/>
      <c r="F633" s="611" t="s">
        <v>6498</v>
      </c>
      <c r="G633" s="612" t="s">
        <v>6499</v>
      </c>
      <c r="H633" s="554">
        <v>0</v>
      </c>
      <c r="I633" s="554">
        <v>0</v>
      </c>
      <c r="J633" s="554">
        <v>0</v>
      </c>
      <c r="K633" s="554">
        <v>0</v>
      </c>
      <c r="L633" s="554">
        <v>0</v>
      </c>
      <c r="M633" s="554">
        <v>0</v>
      </c>
      <c r="N633" s="554">
        <v>0</v>
      </c>
      <c r="O633" s="554">
        <v>0</v>
      </c>
      <c r="P633" s="554">
        <v>0</v>
      </c>
      <c r="Q633" s="554">
        <v>0</v>
      </c>
      <c r="R633" s="554">
        <v>0</v>
      </c>
      <c r="S633" s="554">
        <v>0</v>
      </c>
      <c r="T633" s="554">
        <v>0</v>
      </c>
      <c r="U633" s="554">
        <v>0</v>
      </c>
      <c r="V633" s="554">
        <v>0</v>
      </c>
      <c r="W633" s="554">
        <v>0</v>
      </c>
      <c r="X633" s="554">
        <v>0</v>
      </c>
      <c r="Y633" s="554">
        <v>0</v>
      </c>
      <c r="Z633" s="554">
        <v>0</v>
      </c>
      <c r="AA633" s="554">
        <v>0</v>
      </c>
      <c r="AB633" s="554">
        <v>2600</v>
      </c>
      <c r="AC633" s="554">
        <v>0</v>
      </c>
      <c r="AD633" s="554">
        <v>0</v>
      </c>
      <c r="AE633" s="554">
        <v>1307.9000000000001</v>
      </c>
      <c r="AF633" s="554">
        <v>0</v>
      </c>
      <c r="AG633" s="554">
        <v>0</v>
      </c>
      <c r="AH633" s="554">
        <v>0</v>
      </c>
      <c r="AI633" s="554">
        <v>570544.5</v>
      </c>
      <c r="AJ633" s="554">
        <v>0</v>
      </c>
      <c r="AK633" s="554">
        <v>0</v>
      </c>
      <c r="AL633" s="554">
        <v>0</v>
      </c>
      <c r="AM633" s="554">
        <v>0</v>
      </c>
      <c r="AN633" s="554">
        <v>0</v>
      </c>
      <c r="AO633" s="554">
        <v>0</v>
      </c>
      <c r="AP633" s="554">
        <v>0</v>
      </c>
      <c r="AQ633" s="554">
        <v>0</v>
      </c>
      <c r="AR633" s="554">
        <v>0</v>
      </c>
      <c r="AS633" s="554">
        <v>0</v>
      </c>
      <c r="AT633" s="554">
        <v>0</v>
      </c>
      <c r="AU633" s="554">
        <v>0</v>
      </c>
      <c r="AV633" s="554">
        <v>0</v>
      </c>
      <c r="AW633" s="554">
        <v>0</v>
      </c>
      <c r="AX633" s="554">
        <v>0</v>
      </c>
      <c r="AY633" s="554">
        <v>0</v>
      </c>
      <c r="AZ633" s="554">
        <v>0</v>
      </c>
      <c r="BA633" s="554">
        <v>0</v>
      </c>
      <c r="BB633" s="554">
        <v>0</v>
      </c>
      <c r="BC633" s="554">
        <v>0</v>
      </c>
      <c r="BD633" s="554">
        <v>0</v>
      </c>
      <c r="BE633" s="554">
        <v>0</v>
      </c>
      <c r="BF633" s="554">
        <v>13125</v>
      </c>
      <c r="BG633" s="554">
        <v>0</v>
      </c>
      <c r="BH633" s="554">
        <v>0</v>
      </c>
      <c r="BI633" s="554">
        <v>0</v>
      </c>
      <c r="BJ633" s="554">
        <v>0</v>
      </c>
      <c r="BK633" s="554">
        <v>0</v>
      </c>
      <c r="BL633" s="554">
        <v>0</v>
      </c>
      <c r="BM633" s="554">
        <v>0</v>
      </c>
      <c r="BN633" s="554">
        <v>0</v>
      </c>
      <c r="BO633" s="554">
        <v>0</v>
      </c>
      <c r="BP633" s="554">
        <v>0</v>
      </c>
      <c r="BQ633" s="554">
        <v>52680</v>
      </c>
      <c r="BR633" s="554">
        <v>0</v>
      </c>
      <c r="BS633" s="554">
        <v>0</v>
      </c>
      <c r="BT633" s="554">
        <v>0</v>
      </c>
      <c r="BU633" s="554">
        <v>1200</v>
      </c>
      <c r="BV633" s="554">
        <v>0</v>
      </c>
      <c r="BW633" s="554">
        <v>0</v>
      </c>
      <c r="BX633" s="554">
        <v>0</v>
      </c>
      <c r="BY633" s="554">
        <v>0</v>
      </c>
      <c r="BZ633" s="554">
        <v>0</v>
      </c>
      <c r="CA633" s="554">
        <v>0</v>
      </c>
      <c r="CB633" s="554">
        <v>0</v>
      </c>
      <c r="CC633" s="555">
        <f t="shared" si="76"/>
        <v>641457.4</v>
      </c>
    </row>
    <row r="634" spans="1:81" s="547" customFormat="1">
      <c r="A634" s="609"/>
      <c r="B634" s="608"/>
      <c r="C634" s="610"/>
      <c r="D634" s="610"/>
      <c r="E634" s="610"/>
      <c r="F634" s="611" t="s">
        <v>6500</v>
      </c>
      <c r="G634" s="612" t="s">
        <v>6501</v>
      </c>
      <c r="H634" s="554">
        <v>464651.21</v>
      </c>
      <c r="I634" s="554">
        <v>214000</v>
      </c>
      <c r="J634" s="554">
        <v>37601495.909999996</v>
      </c>
      <c r="K634" s="554">
        <v>0</v>
      </c>
      <c r="L634" s="554">
        <v>12404.54</v>
      </c>
      <c r="M634" s="554">
        <v>19255</v>
      </c>
      <c r="N634" s="554">
        <v>1523500</v>
      </c>
      <c r="O634" s="554">
        <v>0</v>
      </c>
      <c r="P634" s="554">
        <v>0</v>
      </c>
      <c r="Q634" s="554">
        <v>19000</v>
      </c>
      <c r="R634" s="554">
        <v>0</v>
      </c>
      <c r="S634" s="554">
        <v>0</v>
      </c>
      <c r="T634" s="554">
        <v>0</v>
      </c>
      <c r="U634" s="554">
        <v>0</v>
      </c>
      <c r="V634" s="554">
        <v>0</v>
      </c>
      <c r="W634" s="554">
        <v>0</v>
      </c>
      <c r="X634" s="554">
        <v>0</v>
      </c>
      <c r="Y634" s="554">
        <v>0</v>
      </c>
      <c r="Z634" s="554">
        <v>0</v>
      </c>
      <c r="AA634" s="554">
        <v>0</v>
      </c>
      <c r="AB634" s="554">
        <v>0</v>
      </c>
      <c r="AC634" s="554">
        <v>1228736</v>
      </c>
      <c r="AD634" s="554">
        <v>466144.5</v>
      </c>
      <c r="AE634" s="554">
        <v>0</v>
      </c>
      <c r="AF634" s="554">
        <v>0</v>
      </c>
      <c r="AG634" s="554">
        <v>0</v>
      </c>
      <c r="AH634" s="554">
        <v>0</v>
      </c>
      <c r="AI634" s="554">
        <v>243000</v>
      </c>
      <c r="AJ634" s="554">
        <v>0</v>
      </c>
      <c r="AK634" s="554">
        <v>0</v>
      </c>
      <c r="AL634" s="554">
        <v>0</v>
      </c>
      <c r="AM634" s="554">
        <v>25277.599999999999</v>
      </c>
      <c r="AN634" s="554">
        <v>0</v>
      </c>
      <c r="AO634" s="554">
        <v>0</v>
      </c>
      <c r="AP634" s="554">
        <v>57974</v>
      </c>
      <c r="AQ634" s="554">
        <v>0</v>
      </c>
      <c r="AR634" s="554">
        <v>0</v>
      </c>
      <c r="AS634" s="554">
        <v>0</v>
      </c>
      <c r="AT634" s="554">
        <v>0</v>
      </c>
      <c r="AU634" s="554">
        <v>64270.5</v>
      </c>
      <c r="AV634" s="554">
        <v>0</v>
      </c>
      <c r="AW634" s="554">
        <v>0</v>
      </c>
      <c r="AX634" s="554">
        <v>4140</v>
      </c>
      <c r="AY634" s="554">
        <v>0</v>
      </c>
      <c r="AZ634" s="554">
        <v>0</v>
      </c>
      <c r="BA634" s="554">
        <v>0</v>
      </c>
      <c r="BB634" s="554">
        <v>0</v>
      </c>
      <c r="BC634" s="554">
        <v>0</v>
      </c>
      <c r="BD634" s="554">
        <v>0</v>
      </c>
      <c r="BE634" s="554">
        <v>0</v>
      </c>
      <c r="BF634" s="554">
        <v>146900</v>
      </c>
      <c r="BG634" s="554">
        <v>0</v>
      </c>
      <c r="BH634" s="554">
        <v>32215</v>
      </c>
      <c r="BI634" s="554">
        <v>0</v>
      </c>
      <c r="BJ634" s="554">
        <v>0</v>
      </c>
      <c r="BK634" s="554">
        <v>0</v>
      </c>
      <c r="BL634" s="554">
        <v>0</v>
      </c>
      <c r="BM634" s="554">
        <v>0</v>
      </c>
      <c r="BN634" s="554">
        <v>0</v>
      </c>
      <c r="BO634" s="554">
        <v>0</v>
      </c>
      <c r="BP634" s="554">
        <v>0</v>
      </c>
      <c r="BQ634" s="554">
        <v>0</v>
      </c>
      <c r="BR634" s="554">
        <v>0</v>
      </c>
      <c r="BS634" s="554">
        <v>0</v>
      </c>
      <c r="BT634" s="554">
        <v>0</v>
      </c>
      <c r="BU634" s="554">
        <v>161134</v>
      </c>
      <c r="BV634" s="554">
        <v>0</v>
      </c>
      <c r="BW634" s="554">
        <v>0</v>
      </c>
      <c r="BX634" s="554">
        <v>0</v>
      </c>
      <c r="BY634" s="554">
        <v>3589925</v>
      </c>
      <c r="BZ634" s="554">
        <v>0</v>
      </c>
      <c r="CA634" s="554">
        <v>181170.48</v>
      </c>
      <c r="CB634" s="554">
        <v>0</v>
      </c>
      <c r="CC634" s="555">
        <f t="shared" si="76"/>
        <v>46055193.739999995</v>
      </c>
    </row>
    <row r="635" spans="1:81" s="547" customFormat="1">
      <c r="A635" s="609"/>
      <c r="B635" s="608"/>
      <c r="C635" s="610"/>
      <c r="D635" s="610"/>
      <c r="E635" s="610"/>
      <c r="F635" s="611" t="s">
        <v>6502</v>
      </c>
      <c r="G635" s="612" t="s">
        <v>6503</v>
      </c>
      <c r="H635" s="554">
        <v>1158950</v>
      </c>
      <c r="I635" s="554">
        <v>10630769.42</v>
      </c>
      <c r="J635" s="554">
        <v>7007228.9000000004</v>
      </c>
      <c r="K635" s="554">
        <v>404363.8</v>
      </c>
      <c r="L635" s="554">
        <v>766055</v>
      </c>
      <c r="M635" s="554">
        <v>516301</v>
      </c>
      <c r="N635" s="554">
        <v>4090295</v>
      </c>
      <c r="O635" s="554">
        <v>285240</v>
      </c>
      <c r="P635" s="554">
        <v>59250</v>
      </c>
      <c r="Q635" s="554">
        <v>3728753</v>
      </c>
      <c r="R635" s="554">
        <v>807245</v>
      </c>
      <c r="S635" s="554">
        <v>1660115.47</v>
      </c>
      <c r="T635" s="554">
        <v>2068022.3</v>
      </c>
      <c r="U635" s="554">
        <v>9387736.3499999996</v>
      </c>
      <c r="V635" s="554">
        <v>15660</v>
      </c>
      <c r="W635" s="554">
        <v>60866.5</v>
      </c>
      <c r="X635" s="554">
        <v>956560.16</v>
      </c>
      <c r="Y635" s="554">
        <v>81946.5</v>
      </c>
      <c r="Z635" s="554">
        <v>9345</v>
      </c>
      <c r="AA635" s="554">
        <v>2908524</v>
      </c>
      <c r="AB635" s="554">
        <v>93252.75</v>
      </c>
      <c r="AC635" s="554">
        <v>228350.25</v>
      </c>
      <c r="AD635" s="554">
        <v>221365</v>
      </c>
      <c r="AE635" s="554">
        <v>70940</v>
      </c>
      <c r="AF635" s="554">
        <v>2475108.9500000002</v>
      </c>
      <c r="AG635" s="554">
        <v>150760</v>
      </c>
      <c r="AH635" s="554">
        <v>0</v>
      </c>
      <c r="AI635" s="554">
        <v>6415504.2000000002</v>
      </c>
      <c r="AJ635" s="554">
        <v>235617</v>
      </c>
      <c r="AK635" s="554">
        <v>673530.5</v>
      </c>
      <c r="AL635" s="554">
        <v>26728</v>
      </c>
      <c r="AM635" s="554">
        <v>937771.3</v>
      </c>
      <c r="AN635" s="554">
        <v>406318</v>
      </c>
      <c r="AO635" s="554">
        <v>504958.35</v>
      </c>
      <c r="AP635" s="554">
        <v>81470.45</v>
      </c>
      <c r="AQ635" s="554">
        <v>330929</v>
      </c>
      <c r="AR635" s="554">
        <v>336840.5</v>
      </c>
      <c r="AS635" s="554">
        <v>227692</v>
      </c>
      <c r="AT635" s="554">
        <v>38351</v>
      </c>
      <c r="AU635" s="554">
        <v>569842</v>
      </c>
      <c r="AV635" s="554">
        <v>57000</v>
      </c>
      <c r="AW635" s="554">
        <v>294167.51</v>
      </c>
      <c r="AX635" s="554">
        <v>593107.19999999995</v>
      </c>
      <c r="AY635" s="554">
        <v>6970</v>
      </c>
      <c r="AZ635" s="554">
        <v>194441.5</v>
      </c>
      <c r="BA635" s="554">
        <v>5788.7</v>
      </c>
      <c r="BB635" s="554">
        <v>1287962.5</v>
      </c>
      <c r="BC635" s="554">
        <v>218870</v>
      </c>
      <c r="BD635" s="554">
        <v>497781</v>
      </c>
      <c r="BE635" s="554">
        <v>1544312.6</v>
      </c>
      <c r="BF635" s="554">
        <v>1223524.8</v>
      </c>
      <c r="BG635" s="554">
        <v>410999.9</v>
      </c>
      <c r="BH635" s="554">
        <v>2095082.4</v>
      </c>
      <c r="BI635" s="554">
        <v>4433807.04</v>
      </c>
      <c r="BJ635" s="554">
        <v>616064</v>
      </c>
      <c r="BK635" s="554">
        <v>332770.40000000002</v>
      </c>
      <c r="BL635" s="554">
        <v>13775</v>
      </c>
      <c r="BM635" s="554">
        <v>1747980</v>
      </c>
      <c r="BN635" s="554">
        <v>1703660</v>
      </c>
      <c r="BO635" s="554">
        <v>555738.5</v>
      </c>
      <c r="BP635" s="554">
        <v>256630.5</v>
      </c>
      <c r="BQ635" s="554">
        <v>0</v>
      </c>
      <c r="BR635" s="554">
        <v>260877.8</v>
      </c>
      <c r="BS635" s="554">
        <v>240743.58</v>
      </c>
      <c r="BT635" s="554">
        <v>546290</v>
      </c>
      <c r="BU635" s="554">
        <v>821553.48</v>
      </c>
      <c r="BV635" s="554">
        <v>119362.7</v>
      </c>
      <c r="BW635" s="554">
        <v>27610</v>
      </c>
      <c r="BX635" s="554">
        <v>73630</v>
      </c>
      <c r="BY635" s="554">
        <v>1899478.9</v>
      </c>
      <c r="BZ635" s="554">
        <v>344562.6</v>
      </c>
      <c r="CA635" s="554">
        <v>366525</v>
      </c>
      <c r="CB635" s="554">
        <v>109569</v>
      </c>
      <c r="CC635" s="555">
        <f t="shared" si="76"/>
        <v>83529193.26000002</v>
      </c>
    </row>
    <row r="636" spans="1:81" s="547" customFormat="1">
      <c r="A636" s="609"/>
      <c r="B636" s="608"/>
      <c r="C636" s="610"/>
      <c r="D636" s="610"/>
      <c r="E636" s="610"/>
      <c r="F636" s="611" t="s">
        <v>6504</v>
      </c>
      <c r="G636" s="612" t="s">
        <v>6505</v>
      </c>
      <c r="H636" s="554">
        <v>0</v>
      </c>
      <c r="I636" s="554">
        <v>1294294.1000000001</v>
      </c>
      <c r="J636" s="554">
        <v>586605</v>
      </c>
      <c r="K636" s="554">
        <v>522902.8</v>
      </c>
      <c r="L636" s="554">
        <v>42500</v>
      </c>
      <c r="M636" s="554">
        <v>551061</v>
      </c>
      <c r="N636" s="554">
        <v>416230</v>
      </c>
      <c r="O636" s="554">
        <v>0</v>
      </c>
      <c r="P636" s="554">
        <v>83000</v>
      </c>
      <c r="Q636" s="554">
        <v>2917750</v>
      </c>
      <c r="R636" s="554">
        <v>0</v>
      </c>
      <c r="S636" s="554">
        <v>165000</v>
      </c>
      <c r="T636" s="554">
        <v>1190270</v>
      </c>
      <c r="U636" s="554">
        <v>81520</v>
      </c>
      <c r="V636" s="554">
        <v>0</v>
      </c>
      <c r="W636" s="554">
        <v>0</v>
      </c>
      <c r="X636" s="554">
        <v>0</v>
      </c>
      <c r="Y636" s="554">
        <v>62000</v>
      </c>
      <c r="Z636" s="554">
        <v>0</v>
      </c>
      <c r="AA636" s="554">
        <v>6012632.0999999996</v>
      </c>
      <c r="AB636" s="554">
        <v>78850</v>
      </c>
      <c r="AC636" s="554">
        <v>840436.5</v>
      </c>
      <c r="AD636" s="554">
        <v>1969794</v>
      </c>
      <c r="AE636" s="554">
        <v>24216.6</v>
      </c>
      <c r="AF636" s="554">
        <v>3895324.3</v>
      </c>
      <c r="AG636" s="554">
        <v>0</v>
      </c>
      <c r="AH636" s="554">
        <v>0</v>
      </c>
      <c r="AI636" s="554">
        <v>1220500</v>
      </c>
      <c r="AJ636" s="554">
        <v>0</v>
      </c>
      <c r="AK636" s="554">
        <v>0</v>
      </c>
      <c r="AL636" s="554">
        <v>0</v>
      </c>
      <c r="AM636" s="554">
        <v>349778</v>
      </c>
      <c r="AN636" s="554">
        <v>332860</v>
      </c>
      <c r="AO636" s="554">
        <v>314222.2</v>
      </c>
      <c r="AP636" s="554">
        <v>0</v>
      </c>
      <c r="AQ636" s="554">
        <v>236396</v>
      </c>
      <c r="AR636" s="554">
        <v>59855.4</v>
      </c>
      <c r="AS636" s="554">
        <v>338360</v>
      </c>
      <c r="AT636" s="554">
        <v>0</v>
      </c>
      <c r="AU636" s="554">
        <v>273895</v>
      </c>
      <c r="AV636" s="554">
        <v>0</v>
      </c>
      <c r="AW636" s="554">
        <v>0</v>
      </c>
      <c r="AX636" s="554">
        <v>0</v>
      </c>
      <c r="AY636" s="554">
        <v>0</v>
      </c>
      <c r="AZ636" s="554">
        <v>0</v>
      </c>
      <c r="BA636" s="554">
        <v>0</v>
      </c>
      <c r="BB636" s="554">
        <v>0</v>
      </c>
      <c r="BC636" s="554">
        <v>30458</v>
      </c>
      <c r="BD636" s="554">
        <v>131510</v>
      </c>
      <c r="BE636" s="554">
        <v>253025</v>
      </c>
      <c r="BF636" s="554">
        <v>0</v>
      </c>
      <c r="BG636" s="554">
        <v>199050</v>
      </c>
      <c r="BH636" s="554">
        <v>608685</v>
      </c>
      <c r="BI636" s="554">
        <v>1991425</v>
      </c>
      <c r="BJ636" s="554">
        <v>157816</v>
      </c>
      <c r="BK636" s="554">
        <v>388510</v>
      </c>
      <c r="BL636" s="554">
        <v>24250</v>
      </c>
      <c r="BM636" s="554">
        <v>38500</v>
      </c>
      <c r="BN636" s="554">
        <v>1155985</v>
      </c>
      <c r="BO636" s="554">
        <v>624165</v>
      </c>
      <c r="BP636" s="554">
        <v>92900</v>
      </c>
      <c r="BQ636" s="554">
        <v>0</v>
      </c>
      <c r="BR636" s="554">
        <v>0</v>
      </c>
      <c r="BS636" s="554">
        <v>366855</v>
      </c>
      <c r="BT636" s="554">
        <v>9240</v>
      </c>
      <c r="BU636" s="554">
        <v>284702</v>
      </c>
      <c r="BV636" s="554">
        <v>36404</v>
      </c>
      <c r="BW636" s="554">
        <v>0</v>
      </c>
      <c r="BX636" s="554">
        <v>426587.5</v>
      </c>
      <c r="BY636" s="554">
        <v>2706835</v>
      </c>
      <c r="BZ636" s="554">
        <v>315727.5</v>
      </c>
      <c r="CA636" s="554">
        <v>0</v>
      </c>
      <c r="CB636" s="554">
        <v>133200</v>
      </c>
      <c r="CC636" s="555">
        <f t="shared" si="76"/>
        <v>33836083</v>
      </c>
    </row>
    <row r="637" spans="1:81" s="547" customFormat="1">
      <c r="A637" s="609"/>
      <c r="B637" s="608"/>
      <c r="C637" s="610"/>
      <c r="D637" s="610"/>
      <c r="E637" s="610"/>
      <c r="F637" s="611" t="s">
        <v>6506</v>
      </c>
      <c r="G637" s="612" t="s">
        <v>6507</v>
      </c>
      <c r="H637" s="554">
        <v>0</v>
      </c>
      <c r="I637" s="554">
        <v>0</v>
      </c>
      <c r="J637" s="554">
        <v>0</v>
      </c>
      <c r="K637" s="554">
        <v>0</v>
      </c>
      <c r="L637" s="554">
        <v>0</v>
      </c>
      <c r="M637" s="554">
        <v>0</v>
      </c>
      <c r="N637" s="554">
        <v>0</v>
      </c>
      <c r="O637" s="554">
        <v>0</v>
      </c>
      <c r="P637" s="554">
        <v>0</v>
      </c>
      <c r="Q637" s="554">
        <v>0</v>
      </c>
      <c r="R637" s="554">
        <v>0</v>
      </c>
      <c r="S637" s="554">
        <v>0</v>
      </c>
      <c r="T637" s="554">
        <v>0</v>
      </c>
      <c r="U637" s="554">
        <v>0</v>
      </c>
      <c r="V637" s="554">
        <v>0</v>
      </c>
      <c r="W637" s="554">
        <v>0</v>
      </c>
      <c r="X637" s="554">
        <v>0</v>
      </c>
      <c r="Y637" s="554">
        <v>0</v>
      </c>
      <c r="Z637" s="554">
        <v>0</v>
      </c>
      <c r="AA637" s="554">
        <v>0</v>
      </c>
      <c r="AB637" s="554">
        <v>0</v>
      </c>
      <c r="AC637" s="554">
        <v>0</v>
      </c>
      <c r="AD637" s="554">
        <v>0</v>
      </c>
      <c r="AE637" s="554">
        <v>0</v>
      </c>
      <c r="AF637" s="554">
        <v>0</v>
      </c>
      <c r="AG637" s="554">
        <v>0</v>
      </c>
      <c r="AH637" s="554">
        <v>0</v>
      </c>
      <c r="AI637" s="554">
        <v>0</v>
      </c>
      <c r="AJ637" s="554">
        <v>0</v>
      </c>
      <c r="AK637" s="554">
        <v>0</v>
      </c>
      <c r="AL637" s="554">
        <v>0</v>
      </c>
      <c r="AM637" s="554">
        <v>0</v>
      </c>
      <c r="AN637" s="554">
        <v>0</v>
      </c>
      <c r="AO637" s="554">
        <v>0</v>
      </c>
      <c r="AP637" s="554">
        <v>0</v>
      </c>
      <c r="AQ637" s="554">
        <v>0</v>
      </c>
      <c r="AR637" s="554">
        <v>0</v>
      </c>
      <c r="AS637" s="554">
        <v>0</v>
      </c>
      <c r="AT637" s="554">
        <v>0</v>
      </c>
      <c r="AU637" s="554">
        <v>0</v>
      </c>
      <c r="AV637" s="554">
        <v>0</v>
      </c>
      <c r="AW637" s="554">
        <v>0</v>
      </c>
      <c r="AX637" s="554">
        <v>0</v>
      </c>
      <c r="AY637" s="554">
        <v>0</v>
      </c>
      <c r="AZ637" s="554">
        <v>0</v>
      </c>
      <c r="BA637" s="554">
        <v>0</v>
      </c>
      <c r="BB637" s="554">
        <v>0</v>
      </c>
      <c r="BC637" s="554">
        <v>2331355</v>
      </c>
      <c r="BD637" s="554">
        <v>0</v>
      </c>
      <c r="BE637" s="554">
        <v>0</v>
      </c>
      <c r="BF637" s="554">
        <v>0</v>
      </c>
      <c r="BG637" s="554">
        <v>0</v>
      </c>
      <c r="BH637" s="554">
        <v>0</v>
      </c>
      <c r="BI637" s="554">
        <v>0</v>
      </c>
      <c r="BJ637" s="554">
        <v>0</v>
      </c>
      <c r="BK637" s="554">
        <v>58877</v>
      </c>
      <c r="BL637" s="554">
        <v>0</v>
      </c>
      <c r="BM637" s="554">
        <v>202583.25</v>
      </c>
      <c r="BN637" s="554">
        <v>0</v>
      </c>
      <c r="BO637" s="554">
        <v>0</v>
      </c>
      <c r="BP637" s="554">
        <v>0</v>
      </c>
      <c r="BQ637" s="554">
        <v>0</v>
      </c>
      <c r="BR637" s="554">
        <v>0</v>
      </c>
      <c r="BS637" s="554">
        <v>0</v>
      </c>
      <c r="BT637" s="554">
        <v>0</v>
      </c>
      <c r="BU637" s="554">
        <v>0</v>
      </c>
      <c r="BV637" s="554">
        <v>0</v>
      </c>
      <c r="BW637" s="554">
        <v>0</v>
      </c>
      <c r="BX637" s="554">
        <v>0</v>
      </c>
      <c r="BY637" s="554">
        <v>0</v>
      </c>
      <c r="BZ637" s="554">
        <v>0</v>
      </c>
      <c r="CA637" s="554">
        <v>0</v>
      </c>
      <c r="CB637" s="554">
        <v>0</v>
      </c>
      <c r="CC637" s="555">
        <f t="shared" si="76"/>
        <v>2592815.25</v>
      </c>
    </row>
    <row r="638" spans="1:81" s="547" customFormat="1">
      <c r="A638" s="609"/>
      <c r="B638" s="608"/>
      <c r="C638" s="610"/>
      <c r="D638" s="610"/>
      <c r="E638" s="610"/>
      <c r="F638" s="611" t="s">
        <v>6508</v>
      </c>
      <c r="G638" s="612" t="s">
        <v>6509</v>
      </c>
      <c r="H638" s="554">
        <v>0</v>
      </c>
      <c r="I638" s="554">
        <v>0</v>
      </c>
      <c r="J638" s="554">
        <v>0</v>
      </c>
      <c r="K638" s="554">
        <v>0</v>
      </c>
      <c r="L638" s="554">
        <v>0</v>
      </c>
      <c r="M638" s="554">
        <v>0</v>
      </c>
      <c r="N638" s="554">
        <v>0</v>
      </c>
      <c r="O638" s="554">
        <v>0</v>
      </c>
      <c r="P638" s="554">
        <v>0</v>
      </c>
      <c r="Q638" s="554">
        <v>0</v>
      </c>
      <c r="R638" s="554">
        <v>0</v>
      </c>
      <c r="S638" s="554">
        <v>0</v>
      </c>
      <c r="T638" s="554">
        <v>0</v>
      </c>
      <c r="U638" s="554">
        <v>0</v>
      </c>
      <c r="V638" s="554">
        <v>0</v>
      </c>
      <c r="W638" s="554">
        <v>0</v>
      </c>
      <c r="X638" s="554">
        <v>0</v>
      </c>
      <c r="Y638" s="554">
        <v>0</v>
      </c>
      <c r="Z638" s="554">
        <v>0</v>
      </c>
      <c r="AA638" s="554">
        <v>0</v>
      </c>
      <c r="AB638" s="554">
        <v>0</v>
      </c>
      <c r="AC638" s="554">
        <v>0</v>
      </c>
      <c r="AD638" s="554">
        <v>0</v>
      </c>
      <c r="AE638" s="554">
        <v>0</v>
      </c>
      <c r="AF638" s="554">
        <v>431280</v>
      </c>
      <c r="AG638" s="554">
        <v>0</v>
      </c>
      <c r="AH638" s="554">
        <v>0</v>
      </c>
      <c r="AI638" s="554">
        <v>0</v>
      </c>
      <c r="AJ638" s="554">
        <v>0</v>
      </c>
      <c r="AK638" s="554">
        <v>0</v>
      </c>
      <c r="AL638" s="554">
        <v>0</v>
      </c>
      <c r="AM638" s="554">
        <v>0</v>
      </c>
      <c r="AN638" s="554">
        <v>0</v>
      </c>
      <c r="AO638" s="554">
        <v>0</v>
      </c>
      <c r="AP638" s="554">
        <v>0</v>
      </c>
      <c r="AQ638" s="554">
        <v>0</v>
      </c>
      <c r="AR638" s="554">
        <v>0</v>
      </c>
      <c r="AS638" s="554">
        <v>0</v>
      </c>
      <c r="AT638" s="554">
        <v>0</v>
      </c>
      <c r="AU638" s="554">
        <v>0</v>
      </c>
      <c r="AV638" s="554">
        <v>0</v>
      </c>
      <c r="AW638" s="554">
        <v>0</v>
      </c>
      <c r="AX638" s="554">
        <v>0</v>
      </c>
      <c r="AY638" s="554">
        <v>0</v>
      </c>
      <c r="AZ638" s="554">
        <v>0</v>
      </c>
      <c r="BA638" s="554">
        <v>0</v>
      </c>
      <c r="BB638" s="554">
        <v>0</v>
      </c>
      <c r="BC638" s="554">
        <v>0</v>
      </c>
      <c r="BD638" s="554">
        <v>0</v>
      </c>
      <c r="BE638" s="554">
        <v>0</v>
      </c>
      <c r="BF638" s="554">
        <v>0</v>
      </c>
      <c r="BG638" s="554">
        <v>0</v>
      </c>
      <c r="BH638" s="554">
        <v>0</v>
      </c>
      <c r="BI638" s="554">
        <v>0</v>
      </c>
      <c r="BJ638" s="554">
        <v>0</v>
      </c>
      <c r="BK638" s="554">
        <v>0</v>
      </c>
      <c r="BL638" s="554">
        <v>0</v>
      </c>
      <c r="BM638" s="554">
        <v>0</v>
      </c>
      <c r="BN638" s="554">
        <v>0</v>
      </c>
      <c r="BO638" s="554">
        <v>0</v>
      </c>
      <c r="BP638" s="554">
        <v>0</v>
      </c>
      <c r="BQ638" s="554">
        <v>0</v>
      </c>
      <c r="BR638" s="554">
        <v>0</v>
      </c>
      <c r="BS638" s="554">
        <v>0</v>
      </c>
      <c r="BT638" s="554">
        <v>0</v>
      </c>
      <c r="BU638" s="554">
        <v>0</v>
      </c>
      <c r="BV638" s="554">
        <v>0</v>
      </c>
      <c r="BW638" s="554">
        <v>0</v>
      </c>
      <c r="BX638" s="554">
        <v>0</v>
      </c>
      <c r="BY638" s="554">
        <v>0</v>
      </c>
      <c r="BZ638" s="554">
        <v>0</v>
      </c>
      <c r="CA638" s="554">
        <v>0</v>
      </c>
      <c r="CB638" s="554">
        <v>0</v>
      </c>
      <c r="CC638" s="555">
        <f t="shared" si="76"/>
        <v>431280</v>
      </c>
    </row>
    <row r="639" spans="1:81" s="547" customFormat="1">
      <c r="A639" s="609"/>
      <c r="B639" s="608"/>
      <c r="C639" s="610"/>
      <c r="D639" s="610"/>
      <c r="E639" s="610"/>
      <c r="F639" s="611" t="s">
        <v>6510</v>
      </c>
      <c r="G639" s="612" t="s">
        <v>6511</v>
      </c>
      <c r="H639" s="554">
        <v>41457.75</v>
      </c>
      <c r="I639" s="554">
        <v>6945153</v>
      </c>
      <c r="J639" s="554">
        <v>2667852.9500000002</v>
      </c>
      <c r="K639" s="554">
        <v>6973156</v>
      </c>
      <c r="L639" s="554">
        <v>2837615</v>
      </c>
      <c r="M639" s="554">
        <v>12679097.699999999</v>
      </c>
      <c r="N639" s="554">
        <v>318878.59999999998</v>
      </c>
      <c r="O639" s="554">
        <v>2334209.6</v>
      </c>
      <c r="P639" s="554">
        <v>736532</v>
      </c>
      <c r="Q639" s="554">
        <v>1197872.93</v>
      </c>
      <c r="R639" s="554">
        <v>4540505.5</v>
      </c>
      <c r="S639" s="554">
        <v>484033</v>
      </c>
      <c r="T639" s="554">
        <v>3366751.75</v>
      </c>
      <c r="U639" s="554">
        <v>65752.5</v>
      </c>
      <c r="V639" s="554">
        <v>25695</v>
      </c>
      <c r="W639" s="554">
        <v>1260132.8</v>
      </c>
      <c r="X639" s="554">
        <v>2040</v>
      </c>
      <c r="Y639" s="554">
        <v>0</v>
      </c>
      <c r="Z639" s="554">
        <v>0</v>
      </c>
      <c r="AA639" s="554">
        <v>434640.34</v>
      </c>
      <c r="AB639" s="554">
        <v>828290.04</v>
      </c>
      <c r="AC639" s="554">
        <v>0</v>
      </c>
      <c r="AD639" s="554">
        <v>5304959.2</v>
      </c>
      <c r="AE639" s="554">
        <v>3324381.39</v>
      </c>
      <c r="AF639" s="554">
        <v>8861182.0600000005</v>
      </c>
      <c r="AG639" s="554">
        <v>0</v>
      </c>
      <c r="AH639" s="554">
        <v>1615268.52</v>
      </c>
      <c r="AI639" s="554">
        <v>20241</v>
      </c>
      <c r="AJ639" s="554">
        <v>3508887</v>
      </c>
      <c r="AK639" s="554">
        <v>2546868</v>
      </c>
      <c r="AL639" s="554">
        <v>1326871</v>
      </c>
      <c r="AM639" s="554">
        <v>2929879</v>
      </c>
      <c r="AN639" s="554">
        <v>2262812</v>
      </c>
      <c r="AO639" s="554">
        <v>1439608</v>
      </c>
      <c r="AP639" s="554">
        <v>1874959</v>
      </c>
      <c r="AQ639" s="554">
        <v>3072696</v>
      </c>
      <c r="AR639" s="554">
        <v>2347304</v>
      </c>
      <c r="AS639" s="554">
        <v>6748160.7999999998</v>
      </c>
      <c r="AT639" s="554">
        <v>1801129</v>
      </c>
      <c r="AU639" s="554">
        <v>66759</v>
      </c>
      <c r="AV639" s="554">
        <v>1418977.25</v>
      </c>
      <c r="AW639" s="554">
        <v>3646723.25</v>
      </c>
      <c r="AX639" s="554">
        <v>1768967.63</v>
      </c>
      <c r="AY639" s="554">
        <v>262728.75</v>
      </c>
      <c r="AZ639" s="554">
        <v>27255</v>
      </c>
      <c r="BA639" s="554">
        <v>0</v>
      </c>
      <c r="BB639" s="554">
        <v>617879.25</v>
      </c>
      <c r="BC639" s="554">
        <v>1711655.26</v>
      </c>
      <c r="BD639" s="554">
        <v>6483572.5</v>
      </c>
      <c r="BE639" s="554">
        <v>5944643.75</v>
      </c>
      <c r="BF639" s="554">
        <v>5706470.25</v>
      </c>
      <c r="BG639" s="554">
        <v>100254</v>
      </c>
      <c r="BH639" s="554">
        <v>17470406.75</v>
      </c>
      <c r="BI639" s="554">
        <v>4881686.75</v>
      </c>
      <c r="BJ639" s="554">
        <v>5806796.7999999998</v>
      </c>
      <c r="BK639" s="554">
        <v>1852958.75</v>
      </c>
      <c r="BL639" s="554">
        <v>786801.25</v>
      </c>
      <c r="BM639" s="554">
        <v>609151</v>
      </c>
      <c r="BN639" s="554">
        <v>1188412.72</v>
      </c>
      <c r="BO639" s="554">
        <v>1728971</v>
      </c>
      <c r="BP639" s="554">
        <v>4853670.3099999996</v>
      </c>
      <c r="BQ639" s="554">
        <v>5206240.45</v>
      </c>
      <c r="BR639" s="554">
        <v>13440810.84</v>
      </c>
      <c r="BS639" s="554">
        <v>8733608.4199999999</v>
      </c>
      <c r="BT639" s="554">
        <v>151380.5</v>
      </c>
      <c r="BU639" s="554">
        <v>2980224.95</v>
      </c>
      <c r="BV639" s="554">
        <v>989748</v>
      </c>
      <c r="BW639" s="554">
        <v>460933</v>
      </c>
      <c r="BX639" s="554">
        <v>2805432.3</v>
      </c>
      <c r="BY639" s="554">
        <v>1301463</v>
      </c>
      <c r="BZ639" s="554">
        <v>1894704</v>
      </c>
      <c r="CA639" s="554">
        <v>166742</v>
      </c>
      <c r="CB639" s="554">
        <v>1902434</v>
      </c>
      <c r="CC639" s="555">
        <f t="shared" ref="CC639:CC697" si="79">SUM(H639:CB639)</f>
        <v>203693335.10999998</v>
      </c>
    </row>
    <row r="640" spans="1:81" s="547" customFormat="1">
      <c r="A640" s="609"/>
      <c r="B640" s="608"/>
      <c r="C640" s="610"/>
      <c r="D640" s="610"/>
      <c r="E640" s="610"/>
      <c r="F640" s="611" t="s">
        <v>6512</v>
      </c>
      <c r="G640" s="612" t="s">
        <v>7115</v>
      </c>
      <c r="H640" s="554">
        <v>10870369.75</v>
      </c>
      <c r="I640" s="554">
        <v>0</v>
      </c>
      <c r="J640" s="554">
        <v>436781.25</v>
      </c>
      <c r="K640" s="554">
        <v>0</v>
      </c>
      <c r="L640" s="554">
        <v>0</v>
      </c>
      <c r="M640" s="554">
        <v>0</v>
      </c>
      <c r="N640" s="554">
        <v>0</v>
      </c>
      <c r="O640" s="554">
        <v>1939.5</v>
      </c>
      <c r="P640" s="554">
        <v>0</v>
      </c>
      <c r="Q640" s="554">
        <v>0</v>
      </c>
      <c r="R640" s="554">
        <v>0</v>
      </c>
      <c r="S640" s="554">
        <v>6243</v>
      </c>
      <c r="T640" s="554">
        <v>0</v>
      </c>
      <c r="U640" s="554">
        <v>21462</v>
      </c>
      <c r="V640" s="554">
        <v>0</v>
      </c>
      <c r="W640" s="554">
        <v>185143.7</v>
      </c>
      <c r="X640" s="554">
        <v>0</v>
      </c>
      <c r="Y640" s="554">
        <v>0</v>
      </c>
      <c r="Z640" s="554">
        <v>0</v>
      </c>
      <c r="AA640" s="554">
        <v>0</v>
      </c>
      <c r="AB640" s="554">
        <v>0</v>
      </c>
      <c r="AC640" s="554">
        <v>2193826.1800000002</v>
      </c>
      <c r="AD640" s="554">
        <v>0</v>
      </c>
      <c r="AE640" s="554">
        <v>386056.85</v>
      </c>
      <c r="AF640" s="554">
        <v>0</v>
      </c>
      <c r="AG640" s="554">
        <v>0</v>
      </c>
      <c r="AH640" s="554">
        <v>0</v>
      </c>
      <c r="AI640" s="554">
        <v>0</v>
      </c>
      <c r="AJ640" s="554">
        <v>0</v>
      </c>
      <c r="AK640" s="554">
        <v>0</v>
      </c>
      <c r="AL640" s="554">
        <v>0</v>
      </c>
      <c r="AM640" s="554">
        <v>0</v>
      </c>
      <c r="AN640" s="554">
        <v>4250</v>
      </c>
      <c r="AO640" s="554">
        <v>0</v>
      </c>
      <c r="AP640" s="554">
        <v>0</v>
      </c>
      <c r="AQ640" s="554">
        <v>6595.5</v>
      </c>
      <c r="AR640" s="554">
        <v>1780</v>
      </c>
      <c r="AS640" s="554">
        <v>5720</v>
      </c>
      <c r="AT640" s="554">
        <v>691</v>
      </c>
      <c r="AU640" s="554">
        <v>0</v>
      </c>
      <c r="AV640" s="554">
        <v>0</v>
      </c>
      <c r="AW640" s="554">
        <v>0</v>
      </c>
      <c r="AX640" s="554">
        <v>0</v>
      </c>
      <c r="AY640" s="554">
        <v>0</v>
      </c>
      <c r="AZ640" s="554">
        <v>0</v>
      </c>
      <c r="BA640" s="554">
        <v>0</v>
      </c>
      <c r="BB640" s="554">
        <v>159080.25</v>
      </c>
      <c r="BC640" s="554">
        <v>0</v>
      </c>
      <c r="BD640" s="554">
        <v>3116347.6</v>
      </c>
      <c r="BE640" s="554">
        <v>0</v>
      </c>
      <c r="BF640" s="554">
        <v>0</v>
      </c>
      <c r="BG640" s="554">
        <v>6576.6</v>
      </c>
      <c r="BH640" s="554">
        <v>0</v>
      </c>
      <c r="BI640" s="554">
        <v>0</v>
      </c>
      <c r="BJ640" s="554">
        <v>0</v>
      </c>
      <c r="BK640" s="554">
        <v>0</v>
      </c>
      <c r="BL640" s="554">
        <v>15780.75</v>
      </c>
      <c r="BM640" s="554">
        <v>804102</v>
      </c>
      <c r="BN640" s="554">
        <v>395756</v>
      </c>
      <c r="BO640" s="554">
        <v>0</v>
      </c>
      <c r="BP640" s="554">
        <v>2336178.02</v>
      </c>
      <c r="BQ640" s="554">
        <v>3134319.5</v>
      </c>
      <c r="BR640" s="554">
        <v>491534.5</v>
      </c>
      <c r="BS640" s="554">
        <v>0</v>
      </c>
      <c r="BT640" s="554">
        <v>0</v>
      </c>
      <c r="BU640" s="554">
        <v>0</v>
      </c>
      <c r="BV640" s="554">
        <v>30717.8</v>
      </c>
      <c r="BW640" s="554">
        <v>0</v>
      </c>
      <c r="BX640" s="554">
        <v>0</v>
      </c>
      <c r="BY640" s="554">
        <v>0</v>
      </c>
      <c r="BZ640" s="554">
        <v>0</v>
      </c>
      <c r="CA640" s="554">
        <v>0</v>
      </c>
      <c r="CB640" s="554">
        <v>116185.5</v>
      </c>
      <c r="CC640" s="555">
        <f t="shared" si="79"/>
        <v>24727437.25</v>
      </c>
    </row>
    <row r="641" spans="1:81" s="547" customFormat="1">
      <c r="A641" s="609"/>
      <c r="B641" s="608"/>
      <c r="C641" s="610"/>
      <c r="D641" s="610"/>
      <c r="E641" s="610"/>
      <c r="F641" s="611" t="s">
        <v>6514</v>
      </c>
      <c r="G641" s="612" t="s">
        <v>6515</v>
      </c>
      <c r="H641" s="554">
        <v>9801775.5199999996</v>
      </c>
      <c r="I641" s="554">
        <v>0</v>
      </c>
      <c r="J641" s="554">
        <v>259654.73</v>
      </c>
      <c r="K641" s="554">
        <v>156880</v>
      </c>
      <c r="L641" s="554">
        <v>2068649.5</v>
      </c>
      <c r="M641" s="554">
        <v>1989646.85</v>
      </c>
      <c r="N641" s="554">
        <v>432209.25</v>
      </c>
      <c r="O641" s="554">
        <v>1200498.3999999999</v>
      </c>
      <c r="P641" s="554">
        <v>34503.5</v>
      </c>
      <c r="Q641" s="554">
        <v>901334.85</v>
      </c>
      <c r="R641" s="554">
        <v>287510.8</v>
      </c>
      <c r="S641" s="554">
        <v>71952.75</v>
      </c>
      <c r="T641" s="554">
        <v>234595.25</v>
      </c>
      <c r="U641" s="554">
        <v>638039.80000000005</v>
      </c>
      <c r="V641" s="554">
        <v>32030</v>
      </c>
      <c r="W641" s="554">
        <v>288107.15000000002</v>
      </c>
      <c r="X641" s="554">
        <v>29907</v>
      </c>
      <c r="Y641" s="554">
        <v>48335</v>
      </c>
      <c r="Z641" s="554">
        <v>0</v>
      </c>
      <c r="AA641" s="554">
        <v>0</v>
      </c>
      <c r="AB641" s="554">
        <v>0</v>
      </c>
      <c r="AC641" s="554">
        <v>0</v>
      </c>
      <c r="AD641" s="554">
        <v>0</v>
      </c>
      <c r="AE641" s="554">
        <v>0</v>
      </c>
      <c r="AF641" s="554">
        <v>636871.55000000005</v>
      </c>
      <c r="AG641" s="554">
        <v>0</v>
      </c>
      <c r="AH641" s="554">
        <v>0</v>
      </c>
      <c r="AI641" s="554">
        <v>0</v>
      </c>
      <c r="AJ641" s="554">
        <v>0</v>
      </c>
      <c r="AK641" s="554">
        <v>0</v>
      </c>
      <c r="AL641" s="554">
        <v>1443</v>
      </c>
      <c r="AM641" s="554">
        <v>0</v>
      </c>
      <c r="AN641" s="554">
        <v>1803</v>
      </c>
      <c r="AO641" s="554">
        <v>0</v>
      </c>
      <c r="AP641" s="554">
        <v>146324.75</v>
      </c>
      <c r="AQ641" s="554">
        <v>11515</v>
      </c>
      <c r="AR641" s="554">
        <v>17778.5</v>
      </c>
      <c r="AS641" s="554">
        <v>0</v>
      </c>
      <c r="AT641" s="554">
        <v>10959</v>
      </c>
      <c r="AU641" s="554">
        <v>0</v>
      </c>
      <c r="AV641" s="554">
        <v>0</v>
      </c>
      <c r="AW641" s="554">
        <v>0</v>
      </c>
      <c r="AX641" s="554">
        <v>0</v>
      </c>
      <c r="AY641" s="554">
        <v>60322</v>
      </c>
      <c r="AZ641" s="554">
        <v>0</v>
      </c>
      <c r="BA641" s="554">
        <v>0</v>
      </c>
      <c r="BB641" s="554">
        <v>179889.5</v>
      </c>
      <c r="BC641" s="554">
        <v>18295.63</v>
      </c>
      <c r="BD641" s="554">
        <v>2099912.25</v>
      </c>
      <c r="BE641" s="554">
        <v>0</v>
      </c>
      <c r="BF641" s="554">
        <v>0</v>
      </c>
      <c r="BG641" s="554">
        <v>161536.72</v>
      </c>
      <c r="BH641" s="554">
        <v>0</v>
      </c>
      <c r="BI641" s="554">
        <v>0</v>
      </c>
      <c r="BJ641" s="554">
        <v>0</v>
      </c>
      <c r="BK641" s="554">
        <v>0</v>
      </c>
      <c r="BL641" s="554">
        <v>0</v>
      </c>
      <c r="BM641" s="554">
        <v>238552.25</v>
      </c>
      <c r="BN641" s="554">
        <v>456179.25</v>
      </c>
      <c r="BO641" s="554">
        <v>1659</v>
      </c>
      <c r="BP641" s="554">
        <v>5385.5</v>
      </c>
      <c r="BQ641" s="554">
        <v>253213.43</v>
      </c>
      <c r="BR641" s="554">
        <v>0</v>
      </c>
      <c r="BS641" s="554">
        <v>25639</v>
      </c>
      <c r="BT641" s="554">
        <v>117501</v>
      </c>
      <c r="BU641" s="554">
        <v>0</v>
      </c>
      <c r="BV641" s="554">
        <v>56727.94</v>
      </c>
      <c r="BW641" s="554">
        <v>81413</v>
      </c>
      <c r="BX641" s="554">
        <v>904866</v>
      </c>
      <c r="BY641" s="554">
        <v>8954.5</v>
      </c>
      <c r="BZ641" s="554">
        <v>0</v>
      </c>
      <c r="CA641" s="554">
        <v>0</v>
      </c>
      <c r="CB641" s="554">
        <v>6708</v>
      </c>
      <c r="CC641" s="555">
        <f t="shared" si="79"/>
        <v>23979080.120000001</v>
      </c>
    </row>
    <row r="642" spans="1:81" s="547" customFormat="1">
      <c r="A642" s="609"/>
      <c r="B642" s="608"/>
      <c r="C642" s="610"/>
      <c r="D642" s="610"/>
      <c r="E642" s="610"/>
      <c r="F642" s="611" t="s">
        <v>6516</v>
      </c>
      <c r="G642" s="612" t="s">
        <v>6517</v>
      </c>
      <c r="H642" s="554">
        <v>198868.5</v>
      </c>
      <c r="I642" s="554">
        <v>6994992.7800000003</v>
      </c>
      <c r="J642" s="554">
        <v>1940125.36</v>
      </c>
      <c r="K642" s="554">
        <v>0</v>
      </c>
      <c r="L642" s="554">
        <v>0</v>
      </c>
      <c r="M642" s="554">
        <v>0</v>
      </c>
      <c r="N642" s="554">
        <v>180928</v>
      </c>
      <c r="O642" s="554">
        <v>0</v>
      </c>
      <c r="P642" s="554">
        <v>0</v>
      </c>
      <c r="Q642" s="554">
        <v>0</v>
      </c>
      <c r="R642" s="554">
        <v>0</v>
      </c>
      <c r="S642" s="554">
        <v>0</v>
      </c>
      <c r="T642" s="554">
        <v>14796602.619999999</v>
      </c>
      <c r="U642" s="554">
        <v>411565</v>
      </c>
      <c r="V642" s="554">
        <v>0</v>
      </c>
      <c r="W642" s="554">
        <v>0</v>
      </c>
      <c r="X642" s="554">
        <v>0</v>
      </c>
      <c r="Y642" s="554">
        <v>0</v>
      </c>
      <c r="Z642" s="554">
        <v>3332492.25</v>
      </c>
      <c r="AA642" s="554">
        <v>0</v>
      </c>
      <c r="AB642" s="554">
        <v>0</v>
      </c>
      <c r="AC642" s="554">
        <v>0</v>
      </c>
      <c r="AD642" s="554">
        <v>0</v>
      </c>
      <c r="AE642" s="554">
        <v>0</v>
      </c>
      <c r="AF642" s="554">
        <v>0</v>
      </c>
      <c r="AG642" s="554">
        <v>0</v>
      </c>
      <c r="AH642" s="554">
        <v>0</v>
      </c>
      <c r="AI642" s="554">
        <v>0</v>
      </c>
      <c r="AJ642" s="554">
        <v>0</v>
      </c>
      <c r="AK642" s="554">
        <v>0</v>
      </c>
      <c r="AL642" s="554">
        <v>0</v>
      </c>
      <c r="AM642" s="554">
        <v>0</v>
      </c>
      <c r="AN642" s="554">
        <v>0</v>
      </c>
      <c r="AO642" s="554">
        <v>0</v>
      </c>
      <c r="AP642" s="554">
        <v>0</v>
      </c>
      <c r="AQ642" s="554">
        <v>0</v>
      </c>
      <c r="AR642" s="554">
        <v>0</v>
      </c>
      <c r="AS642" s="554">
        <v>0</v>
      </c>
      <c r="AT642" s="554">
        <v>0</v>
      </c>
      <c r="AU642" s="554">
        <v>270475.5</v>
      </c>
      <c r="AV642" s="554">
        <v>0</v>
      </c>
      <c r="AW642" s="554">
        <v>0</v>
      </c>
      <c r="AX642" s="554">
        <v>0</v>
      </c>
      <c r="AY642" s="554">
        <v>0</v>
      </c>
      <c r="AZ642" s="554">
        <v>0</v>
      </c>
      <c r="BA642" s="554">
        <v>0</v>
      </c>
      <c r="BB642" s="554">
        <v>6780002.9800000004</v>
      </c>
      <c r="BC642" s="554">
        <v>0</v>
      </c>
      <c r="BD642" s="554">
        <v>0</v>
      </c>
      <c r="BE642" s="554">
        <v>0</v>
      </c>
      <c r="BF642" s="554">
        <v>0</v>
      </c>
      <c r="BG642" s="554">
        <v>0</v>
      </c>
      <c r="BH642" s="554">
        <v>0</v>
      </c>
      <c r="BI642" s="554">
        <v>0</v>
      </c>
      <c r="BJ642" s="554">
        <v>0</v>
      </c>
      <c r="BK642" s="554">
        <v>0</v>
      </c>
      <c r="BL642" s="554">
        <v>0</v>
      </c>
      <c r="BM642" s="554">
        <v>13976328.51</v>
      </c>
      <c r="BN642" s="554">
        <v>3373931.96</v>
      </c>
      <c r="BO642" s="554">
        <v>0</v>
      </c>
      <c r="BP642" s="554">
        <v>0</v>
      </c>
      <c r="BQ642" s="554">
        <v>0</v>
      </c>
      <c r="BR642" s="554">
        <v>0</v>
      </c>
      <c r="BS642" s="554">
        <v>0</v>
      </c>
      <c r="BT642" s="554">
        <v>3108077.71</v>
      </c>
      <c r="BU642" s="554">
        <v>0</v>
      </c>
      <c r="BV642" s="554">
        <v>0</v>
      </c>
      <c r="BW642" s="554">
        <v>0</v>
      </c>
      <c r="BX642" s="554">
        <v>0</v>
      </c>
      <c r="BY642" s="554">
        <v>0</v>
      </c>
      <c r="BZ642" s="554">
        <v>0</v>
      </c>
      <c r="CA642" s="554">
        <v>0</v>
      </c>
      <c r="CB642" s="554">
        <v>0</v>
      </c>
      <c r="CC642" s="555">
        <f t="shared" si="79"/>
        <v>55364391.169999994</v>
      </c>
    </row>
    <row r="643" spans="1:81" s="547" customFormat="1">
      <c r="A643" s="609"/>
      <c r="B643" s="608"/>
      <c r="C643" s="610"/>
      <c r="D643" s="610"/>
      <c r="E643" s="610"/>
      <c r="F643" s="611" t="s">
        <v>6518</v>
      </c>
      <c r="G643" s="612" t="s">
        <v>6519</v>
      </c>
      <c r="H643" s="554">
        <v>23290.25</v>
      </c>
      <c r="I643" s="554">
        <v>0</v>
      </c>
      <c r="J643" s="554">
        <v>511037.91</v>
      </c>
      <c r="K643" s="554">
        <v>18739.8</v>
      </c>
      <c r="L643" s="554">
        <v>10465.49</v>
      </c>
      <c r="M643" s="554">
        <v>0</v>
      </c>
      <c r="N643" s="554">
        <v>0</v>
      </c>
      <c r="O643" s="554">
        <v>15216.5</v>
      </c>
      <c r="P643" s="554">
        <v>159896.20000000001</v>
      </c>
      <c r="Q643" s="554">
        <v>0</v>
      </c>
      <c r="R643" s="554">
        <v>78717.8</v>
      </c>
      <c r="S643" s="554">
        <v>29964.35</v>
      </c>
      <c r="T643" s="554">
        <v>32422.400000000001</v>
      </c>
      <c r="U643" s="554">
        <v>22048.799999999999</v>
      </c>
      <c r="V643" s="554">
        <v>0</v>
      </c>
      <c r="W643" s="554">
        <v>34317.33</v>
      </c>
      <c r="X643" s="554">
        <v>0</v>
      </c>
      <c r="Y643" s="554">
        <v>92528.6</v>
      </c>
      <c r="Z643" s="554">
        <v>700</v>
      </c>
      <c r="AA643" s="554">
        <v>0</v>
      </c>
      <c r="AB643" s="554">
        <v>65450.2</v>
      </c>
      <c r="AC643" s="554">
        <v>0</v>
      </c>
      <c r="AD643" s="554">
        <v>754589.4</v>
      </c>
      <c r="AE643" s="554">
        <v>240867.7</v>
      </c>
      <c r="AF643" s="554">
        <v>395025</v>
      </c>
      <c r="AG643" s="554">
        <v>0</v>
      </c>
      <c r="AH643" s="554">
        <v>0</v>
      </c>
      <c r="AI643" s="554">
        <v>0</v>
      </c>
      <c r="AJ643" s="554">
        <v>0</v>
      </c>
      <c r="AK643" s="554">
        <v>0</v>
      </c>
      <c r="AL643" s="554">
        <v>0</v>
      </c>
      <c r="AM643" s="554">
        <v>1400</v>
      </c>
      <c r="AN643" s="554">
        <v>0</v>
      </c>
      <c r="AO643" s="554">
        <v>0</v>
      </c>
      <c r="AP643" s="554">
        <v>0</v>
      </c>
      <c r="AQ643" s="554">
        <v>0</v>
      </c>
      <c r="AR643" s="554">
        <v>0</v>
      </c>
      <c r="AS643" s="554">
        <v>0</v>
      </c>
      <c r="AT643" s="554">
        <v>0</v>
      </c>
      <c r="AU643" s="554">
        <v>700</v>
      </c>
      <c r="AV643" s="554">
        <v>74494.899999999994</v>
      </c>
      <c r="AW643" s="554">
        <v>151280.75</v>
      </c>
      <c r="AX643" s="554">
        <v>77998.350000000006</v>
      </c>
      <c r="AY643" s="554">
        <v>23212.6</v>
      </c>
      <c r="AZ643" s="554">
        <v>0</v>
      </c>
      <c r="BA643" s="554">
        <v>0</v>
      </c>
      <c r="BB643" s="554">
        <v>279064.03999999998</v>
      </c>
      <c r="BC643" s="554">
        <v>1467194.07</v>
      </c>
      <c r="BD643" s="554">
        <v>64684</v>
      </c>
      <c r="BE643" s="554">
        <v>0</v>
      </c>
      <c r="BF643" s="554">
        <v>0</v>
      </c>
      <c r="BG643" s="554">
        <v>645687</v>
      </c>
      <c r="BH643" s="554">
        <v>290972.09999999998</v>
      </c>
      <c r="BI643" s="554">
        <v>0</v>
      </c>
      <c r="BJ643" s="554">
        <v>111065</v>
      </c>
      <c r="BK643" s="554">
        <v>16510</v>
      </c>
      <c r="BL643" s="554">
        <v>0</v>
      </c>
      <c r="BM643" s="554">
        <v>0</v>
      </c>
      <c r="BN643" s="554">
        <v>0</v>
      </c>
      <c r="BO643" s="554">
        <v>43409.33</v>
      </c>
      <c r="BP643" s="554">
        <v>21661.5</v>
      </c>
      <c r="BQ643" s="554">
        <v>0</v>
      </c>
      <c r="BR643" s="554">
        <v>61469.5</v>
      </c>
      <c r="BS643" s="554">
        <v>125</v>
      </c>
      <c r="BT643" s="554">
        <v>47636</v>
      </c>
      <c r="BU643" s="554">
        <v>17903.2</v>
      </c>
      <c r="BV643" s="554">
        <v>10185</v>
      </c>
      <c r="BW643" s="554">
        <v>10001.6</v>
      </c>
      <c r="BX643" s="554">
        <v>114631.4</v>
      </c>
      <c r="BY643" s="554">
        <v>64991.8</v>
      </c>
      <c r="BZ643" s="554">
        <v>51401.35</v>
      </c>
      <c r="CA643" s="554">
        <v>0</v>
      </c>
      <c r="CB643" s="554">
        <v>0</v>
      </c>
      <c r="CC643" s="555">
        <f t="shared" si="79"/>
        <v>6132956.2199999988</v>
      </c>
    </row>
    <row r="644" spans="1:81" s="547" customFormat="1">
      <c r="A644" s="609"/>
      <c r="B644" s="608"/>
      <c r="C644" s="610"/>
      <c r="D644" s="610"/>
      <c r="E644" s="610"/>
      <c r="F644" s="611" t="s">
        <v>6520</v>
      </c>
      <c r="G644" s="612" t="s">
        <v>6521</v>
      </c>
      <c r="H644" s="554">
        <v>1720</v>
      </c>
      <c r="I644" s="554">
        <v>875</v>
      </c>
      <c r="J644" s="554">
        <v>98428.51</v>
      </c>
      <c r="K644" s="554">
        <v>2030</v>
      </c>
      <c r="L644" s="554">
        <v>74008</v>
      </c>
      <c r="M644" s="554">
        <v>0</v>
      </c>
      <c r="N644" s="554">
        <v>0</v>
      </c>
      <c r="O644" s="554">
        <v>3932</v>
      </c>
      <c r="P644" s="554">
        <v>1360</v>
      </c>
      <c r="Q644" s="554">
        <v>0</v>
      </c>
      <c r="R644" s="554">
        <v>0</v>
      </c>
      <c r="S644" s="554">
        <v>0</v>
      </c>
      <c r="T644" s="554">
        <v>0</v>
      </c>
      <c r="U644" s="554">
        <v>0</v>
      </c>
      <c r="V644" s="554">
        <v>0</v>
      </c>
      <c r="W644" s="554">
        <v>0</v>
      </c>
      <c r="X644" s="554">
        <v>0</v>
      </c>
      <c r="Y644" s="554">
        <v>0</v>
      </c>
      <c r="Z644" s="554">
        <v>0</v>
      </c>
      <c r="AA644" s="554">
        <v>0</v>
      </c>
      <c r="AB644" s="554">
        <v>0</v>
      </c>
      <c r="AC644" s="554">
        <v>329.7</v>
      </c>
      <c r="AD644" s="554">
        <v>0</v>
      </c>
      <c r="AE644" s="554">
        <v>0</v>
      </c>
      <c r="AF644" s="554">
        <v>170600.34</v>
      </c>
      <c r="AG644" s="554">
        <v>0</v>
      </c>
      <c r="AH644" s="554">
        <v>0</v>
      </c>
      <c r="AI644" s="554">
        <v>0</v>
      </c>
      <c r="AJ644" s="554">
        <v>0</v>
      </c>
      <c r="AK644" s="554">
        <v>0</v>
      </c>
      <c r="AL644" s="554">
        <v>0</v>
      </c>
      <c r="AM644" s="554">
        <v>0</v>
      </c>
      <c r="AN644" s="554">
        <v>0</v>
      </c>
      <c r="AO644" s="554">
        <v>0</v>
      </c>
      <c r="AP644" s="554">
        <v>0</v>
      </c>
      <c r="AQ644" s="554">
        <v>0</v>
      </c>
      <c r="AR644" s="554">
        <v>0</v>
      </c>
      <c r="AS644" s="554">
        <v>0</v>
      </c>
      <c r="AT644" s="554">
        <v>0</v>
      </c>
      <c r="AU644" s="554">
        <v>0</v>
      </c>
      <c r="AV644" s="554">
        <v>0</v>
      </c>
      <c r="AW644" s="554">
        <v>2590</v>
      </c>
      <c r="AX644" s="554">
        <v>0</v>
      </c>
      <c r="AY644" s="554">
        <v>14728</v>
      </c>
      <c r="AZ644" s="554">
        <v>0</v>
      </c>
      <c r="BA644" s="554">
        <v>0</v>
      </c>
      <c r="BB644" s="554">
        <v>191833.5</v>
      </c>
      <c r="BC644" s="554">
        <v>31477.5</v>
      </c>
      <c r="BD644" s="554">
        <v>0</v>
      </c>
      <c r="BE644" s="554">
        <v>0</v>
      </c>
      <c r="BF644" s="554">
        <v>0</v>
      </c>
      <c r="BG644" s="554">
        <v>0</v>
      </c>
      <c r="BH644" s="554">
        <v>0</v>
      </c>
      <c r="BI644" s="554">
        <v>0</v>
      </c>
      <c r="BJ644" s="554">
        <v>2761</v>
      </c>
      <c r="BK644" s="554">
        <v>0</v>
      </c>
      <c r="BL644" s="554">
        <v>0</v>
      </c>
      <c r="BM644" s="554">
        <v>0</v>
      </c>
      <c r="BN644" s="554">
        <v>0</v>
      </c>
      <c r="BO644" s="554">
        <v>0</v>
      </c>
      <c r="BP644" s="554">
        <v>420</v>
      </c>
      <c r="BQ644" s="554">
        <v>0</v>
      </c>
      <c r="BR644" s="554">
        <v>0</v>
      </c>
      <c r="BS644" s="554">
        <v>9465.5</v>
      </c>
      <c r="BT644" s="554">
        <v>0</v>
      </c>
      <c r="BU644" s="554">
        <v>0</v>
      </c>
      <c r="BV644" s="554">
        <v>0</v>
      </c>
      <c r="BW644" s="554">
        <v>0</v>
      </c>
      <c r="BX644" s="554">
        <v>0</v>
      </c>
      <c r="BY644" s="554">
        <v>0</v>
      </c>
      <c r="BZ644" s="554">
        <v>0</v>
      </c>
      <c r="CA644" s="554">
        <v>0</v>
      </c>
      <c r="CB644" s="554">
        <v>0</v>
      </c>
      <c r="CC644" s="555">
        <f t="shared" si="79"/>
        <v>606559.05000000005</v>
      </c>
    </row>
    <row r="645" spans="1:81" s="547" customFormat="1">
      <c r="A645" s="609"/>
      <c r="B645" s="608"/>
      <c r="C645" s="610"/>
      <c r="D645" s="610"/>
      <c r="E645" s="610"/>
      <c r="F645" s="611" t="s">
        <v>6522</v>
      </c>
      <c r="G645" s="612" t="s">
        <v>7116</v>
      </c>
      <c r="H645" s="554">
        <v>0</v>
      </c>
      <c r="I645" s="554">
        <v>0</v>
      </c>
      <c r="J645" s="554">
        <v>12107</v>
      </c>
      <c r="K645" s="554">
        <v>1467</v>
      </c>
      <c r="L645" s="554">
        <v>0</v>
      </c>
      <c r="M645" s="554">
        <v>0</v>
      </c>
      <c r="N645" s="554">
        <v>0</v>
      </c>
      <c r="O645" s="554">
        <v>0</v>
      </c>
      <c r="P645" s="554">
        <v>0</v>
      </c>
      <c r="Q645" s="554">
        <v>0</v>
      </c>
      <c r="R645" s="554">
        <v>4231.25</v>
      </c>
      <c r="S645" s="554">
        <v>0</v>
      </c>
      <c r="T645" s="554">
        <v>3715</v>
      </c>
      <c r="U645" s="554">
        <v>0</v>
      </c>
      <c r="V645" s="554">
        <v>0</v>
      </c>
      <c r="W645" s="554">
        <v>0</v>
      </c>
      <c r="X645" s="554">
        <v>0</v>
      </c>
      <c r="Y645" s="554">
        <v>541</v>
      </c>
      <c r="Z645" s="554">
        <v>0</v>
      </c>
      <c r="AA645" s="554">
        <v>0</v>
      </c>
      <c r="AB645" s="554">
        <v>2574.9499999999998</v>
      </c>
      <c r="AC645" s="554">
        <v>0</v>
      </c>
      <c r="AD645" s="554">
        <v>5062</v>
      </c>
      <c r="AE645" s="554">
        <v>4766</v>
      </c>
      <c r="AF645" s="554">
        <v>0</v>
      </c>
      <c r="AG645" s="554">
        <v>0</v>
      </c>
      <c r="AH645" s="554">
        <v>0</v>
      </c>
      <c r="AI645" s="554">
        <v>0</v>
      </c>
      <c r="AJ645" s="554">
        <v>0</v>
      </c>
      <c r="AK645" s="554">
        <v>0</v>
      </c>
      <c r="AL645" s="554">
        <v>0</v>
      </c>
      <c r="AM645" s="554">
        <v>0</v>
      </c>
      <c r="AN645" s="554">
        <v>0</v>
      </c>
      <c r="AO645" s="554">
        <v>0</v>
      </c>
      <c r="AP645" s="554">
        <v>0</v>
      </c>
      <c r="AQ645" s="554">
        <v>0</v>
      </c>
      <c r="AR645" s="554">
        <v>0</v>
      </c>
      <c r="AS645" s="554">
        <v>0</v>
      </c>
      <c r="AT645" s="554">
        <v>0</v>
      </c>
      <c r="AU645" s="554">
        <v>9066</v>
      </c>
      <c r="AV645" s="554">
        <v>80436</v>
      </c>
      <c r="AW645" s="554">
        <v>1400</v>
      </c>
      <c r="AX645" s="554">
        <v>32066.7</v>
      </c>
      <c r="AY645" s="554">
        <v>700</v>
      </c>
      <c r="AZ645" s="554">
        <v>140</v>
      </c>
      <c r="BA645" s="554">
        <v>1148</v>
      </c>
      <c r="BB645" s="554">
        <v>11166</v>
      </c>
      <c r="BC645" s="554">
        <v>0</v>
      </c>
      <c r="BD645" s="554">
        <v>5097.5</v>
      </c>
      <c r="BE645" s="554">
        <v>0</v>
      </c>
      <c r="BF645" s="554">
        <v>0</v>
      </c>
      <c r="BG645" s="554">
        <v>0</v>
      </c>
      <c r="BH645" s="554">
        <v>0</v>
      </c>
      <c r="BI645" s="554">
        <v>0</v>
      </c>
      <c r="BJ645" s="554">
        <v>1000</v>
      </c>
      <c r="BK645" s="554">
        <v>0</v>
      </c>
      <c r="BL645" s="554">
        <v>0</v>
      </c>
      <c r="BM645" s="554">
        <v>0</v>
      </c>
      <c r="BN645" s="554">
        <v>0</v>
      </c>
      <c r="BO645" s="554">
        <v>138485</v>
      </c>
      <c r="BP645" s="554">
        <v>0</v>
      </c>
      <c r="BQ645" s="554">
        <v>0</v>
      </c>
      <c r="BR645" s="554">
        <v>0</v>
      </c>
      <c r="BS645" s="554">
        <v>0</v>
      </c>
      <c r="BT645" s="554">
        <v>0</v>
      </c>
      <c r="BU645" s="554">
        <v>0</v>
      </c>
      <c r="BV645" s="554">
        <v>4797</v>
      </c>
      <c r="BW645" s="554">
        <v>0</v>
      </c>
      <c r="BX645" s="554">
        <v>0</v>
      </c>
      <c r="BY645" s="554">
        <v>6221</v>
      </c>
      <c r="BZ645" s="554">
        <v>0</v>
      </c>
      <c r="CA645" s="554">
        <v>0</v>
      </c>
      <c r="CB645" s="554">
        <v>0</v>
      </c>
      <c r="CC645" s="555">
        <f t="shared" si="79"/>
        <v>326187.40000000002</v>
      </c>
    </row>
    <row r="646" spans="1:81" s="547" customFormat="1">
      <c r="A646" s="609"/>
      <c r="B646" s="608"/>
      <c r="C646" s="610"/>
      <c r="D646" s="610"/>
      <c r="E646" s="610"/>
      <c r="F646" s="611" t="s">
        <v>7117</v>
      </c>
      <c r="G646" s="612" t="s">
        <v>6397</v>
      </c>
      <c r="H646" s="554">
        <v>9998780.4000000004</v>
      </c>
      <c r="I646" s="554">
        <v>4589188.49</v>
      </c>
      <c r="J646" s="554">
        <v>0</v>
      </c>
      <c r="K646" s="554">
        <v>0</v>
      </c>
      <c r="L646" s="554">
        <v>0</v>
      </c>
      <c r="M646" s="554">
        <v>0</v>
      </c>
      <c r="N646" s="554">
        <v>0</v>
      </c>
      <c r="O646" s="554">
        <v>0</v>
      </c>
      <c r="P646" s="554">
        <v>0</v>
      </c>
      <c r="Q646" s="554">
        <v>0</v>
      </c>
      <c r="R646" s="554">
        <v>0</v>
      </c>
      <c r="S646" s="554">
        <v>0</v>
      </c>
      <c r="T646" s="554">
        <v>0</v>
      </c>
      <c r="U646" s="554">
        <v>0</v>
      </c>
      <c r="V646" s="554">
        <v>0</v>
      </c>
      <c r="W646" s="554">
        <v>0</v>
      </c>
      <c r="X646" s="554">
        <v>0</v>
      </c>
      <c r="Y646" s="554">
        <v>0</v>
      </c>
      <c r="Z646" s="554">
        <v>0</v>
      </c>
      <c r="AA646" s="554">
        <v>0</v>
      </c>
      <c r="AB646" s="554">
        <v>0</v>
      </c>
      <c r="AC646" s="554">
        <v>0</v>
      </c>
      <c r="AD646" s="554">
        <v>0</v>
      </c>
      <c r="AE646" s="554">
        <v>0</v>
      </c>
      <c r="AF646" s="554">
        <v>0</v>
      </c>
      <c r="AG646" s="554">
        <v>0</v>
      </c>
      <c r="AH646" s="554">
        <v>0</v>
      </c>
      <c r="AI646" s="554">
        <v>0</v>
      </c>
      <c r="AJ646" s="554">
        <v>0</v>
      </c>
      <c r="AK646" s="554">
        <v>0</v>
      </c>
      <c r="AL646" s="554">
        <v>0</v>
      </c>
      <c r="AM646" s="554">
        <v>0</v>
      </c>
      <c r="AN646" s="554">
        <v>0</v>
      </c>
      <c r="AO646" s="554">
        <v>0</v>
      </c>
      <c r="AP646" s="554">
        <v>0</v>
      </c>
      <c r="AQ646" s="554">
        <v>0</v>
      </c>
      <c r="AR646" s="554">
        <v>0</v>
      </c>
      <c r="AS646" s="554">
        <v>0</v>
      </c>
      <c r="AT646" s="554">
        <v>0</v>
      </c>
      <c r="AU646" s="554">
        <v>1578277.23</v>
      </c>
      <c r="AV646" s="554">
        <v>0</v>
      </c>
      <c r="AW646" s="554">
        <v>0</v>
      </c>
      <c r="AX646" s="554">
        <v>0</v>
      </c>
      <c r="AY646" s="554">
        <v>0</v>
      </c>
      <c r="AZ646" s="554">
        <v>0</v>
      </c>
      <c r="BA646" s="554">
        <v>0</v>
      </c>
      <c r="BB646" s="554">
        <v>0</v>
      </c>
      <c r="BC646" s="554">
        <v>0</v>
      </c>
      <c r="BD646" s="554">
        <v>0</v>
      </c>
      <c r="BE646" s="554">
        <v>0</v>
      </c>
      <c r="BF646" s="554">
        <v>0</v>
      </c>
      <c r="BG646" s="554">
        <v>272359.92</v>
      </c>
      <c r="BH646" s="554">
        <v>0</v>
      </c>
      <c r="BI646" s="554">
        <v>0</v>
      </c>
      <c r="BJ646" s="554">
        <v>0</v>
      </c>
      <c r="BK646" s="554">
        <v>0</v>
      </c>
      <c r="BL646" s="554">
        <v>0</v>
      </c>
      <c r="BM646" s="554">
        <v>3399599.22</v>
      </c>
      <c r="BN646" s="554">
        <v>0</v>
      </c>
      <c r="BO646" s="554">
        <v>10500</v>
      </c>
      <c r="BP646" s="554">
        <v>0</v>
      </c>
      <c r="BQ646" s="554">
        <v>0</v>
      </c>
      <c r="BR646" s="554">
        <v>0</v>
      </c>
      <c r="BS646" s="554">
        <v>0</v>
      </c>
      <c r="BT646" s="554">
        <v>0</v>
      </c>
      <c r="BU646" s="554">
        <v>0</v>
      </c>
      <c r="BV646" s="554">
        <v>0</v>
      </c>
      <c r="BW646" s="554">
        <v>0</v>
      </c>
      <c r="BX646" s="554">
        <v>0</v>
      </c>
      <c r="BY646" s="554">
        <v>0</v>
      </c>
      <c r="BZ646" s="554">
        <v>0</v>
      </c>
      <c r="CA646" s="554">
        <v>0</v>
      </c>
      <c r="CB646" s="554">
        <v>0</v>
      </c>
      <c r="CC646" s="555">
        <f t="shared" si="79"/>
        <v>19848705.260000002</v>
      </c>
    </row>
    <row r="647" spans="1:81" s="547" customFormat="1">
      <c r="A647" s="609"/>
      <c r="B647" s="608"/>
      <c r="C647" s="610"/>
      <c r="D647" s="610"/>
      <c r="E647" s="610"/>
      <c r="F647" s="611" t="s">
        <v>6524</v>
      </c>
      <c r="G647" s="612" t="s">
        <v>6525</v>
      </c>
      <c r="H647" s="554">
        <v>366</v>
      </c>
      <c r="I647" s="554">
        <v>0</v>
      </c>
      <c r="J647" s="554">
        <v>3691711.29</v>
      </c>
      <c r="K647" s="554">
        <v>0</v>
      </c>
      <c r="L647" s="554">
        <v>0</v>
      </c>
      <c r="M647" s="554">
        <v>0</v>
      </c>
      <c r="N647" s="554">
        <v>0</v>
      </c>
      <c r="O647" s="554">
        <v>0</v>
      </c>
      <c r="P647" s="554">
        <v>320709</v>
      </c>
      <c r="Q647" s="554">
        <v>761878.97</v>
      </c>
      <c r="R647" s="554">
        <v>0</v>
      </c>
      <c r="S647" s="554">
        <v>0</v>
      </c>
      <c r="T647" s="554">
        <v>0</v>
      </c>
      <c r="U647" s="554">
        <v>0</v>
      </c>
      <c r="V647" s="554">
        <v>0</v>
      </c>
      <c r="W647" s="554">
        <v>0</v>
      </c>
      <c r="X647" s="554">
        <v>376062.5</v>
      </c>
      <c r="Y647" s="554">
        <v>0</v>
      </c>
      <c r="Z647" s="554">
        <v>0</v>
      </c>
      <c r="AA647" s="554">
        <v>57743.5</v>
      </c>
      <c r="AB647" s="554">
        <v>0</v>
      </c>
      <c r="AC647" s="554">
        <v>140610</v>
      </c>
      <c r="AD647" s="554">
        <v>0</v>
      </c>
      <c r="AE647" s="554">
        <v>0</v>
      </c>
      <c r="AF647" s="554">
        <v>0</v>
      </c>
      <c r="AG647" s="554">
        <v>0</v>
      </c>
      <c r="AH647" s="554">
        <v>0</v>
      </c>
      <c r="AI647" s="554">
        <v>0</v>
      </c>
      <c r="AJ647" s="554">
        <v>219076</v>
      </c>
      <c r="AK647" s="554">
        <v>0</v>
      </c>
      <c r="AL647" s="554">
        <v>0</v>
      </c>
      <c r="AM647" s="554">
        <v>3200</v>
      </c>
      <c r="AN647" s="554">
        <v>0</v>
      </c>
      <c r="AO647" s="554">
        <v>0</v>
      </c>
      <c r="AP647" s="554">
        <v>27950</v>
      </c>
      <c r="AQ647" s="554">
        <v>1038057</v>
      </c>
      <c r="AR647" s="554">
        <v>0</v>
      </c>
      <c r="AS647" s="554">
        <v>307625</v>
      </c>
      <c r="AT647" s="554">
        <v>49862</v>
      </c>
      <c r="AU647" s="554">
        <v>0</v>
      </c>
      <c r="AV647" s="554">
        <v>0</v>
      </c>
      <c r="AW647" s="554">
        <v>0</v>
      </c>
      <c r="AX647" s="554">
        <v>0</v>
      </c>
      <c r="AY647" s="554">
        <v>0</v>
      </c>
      <c r="AZ647" s="554">
        <v>0</v>
      </c>
      <c r="BA647" s="554">
        <v>0</v>
      </c>
      <c r="BB647" s="554">
        <v>0</v>
      </c>
      <c r="BC647" s="554">
        <v>0</v>
      </c>
      <c r="BD647" s="554">
        <v>0</v>
      </c>
      <c r="BE647" s="554">
        <v>0</v>
      </c>
      <c r="BF647" s="554">
        <v>0</v>
      </c>
      <c r="BG647" s="554">
        <v>0</v>
      </c>
      <c r="BH647" s="554">
        <v>3689822</v>
      </c>
      <c r="BI647" s="554">
        <v>0</v>
      </c>
      <c r="BJ647" s="554">
        <v>0</v>
      </c>
      <c r="BK647" s="554">
        <v>0</v>
      </c>
      <c r="BL647" s="554">
        <v>0</v>
      </c>
      <c r="BM647" s="554">
        <v>0</v>
      </c>
      <c r="BN647" s="554">
        <v>0</v>
      </c>
      <c r="BO647" s="554">
        <v>0</v>
      </c>
      <c r="BP647" s="554">
        <v>286500</v>
      </c>
      <c r="BQ647" s="554">
        <v>0</v>
      </c>
      <c r="BR647" s="554">
        <v>3194826</v>
      </c>
      <c r="BS647" s="554">
        <v>0</v>
      </c>
      <c r="BT647" s="554">
        <v>18032.73</v>
      </c>
      <c r="BU647" s="554">
        <v>0</v>
      </c>
      <c r="BV647" s="554">
        <v>0</v>
      </c>
      <c r="BW647" s="554">
        <v>0</v>
      </c>
      <c r="BX647" s="554">
        <v>0</v>
      </c>
      <c r="BY647" s="554">
        <v>0</v>
      </c>
      <c r="BZ647" s="554">
        <v>0</v>
      </c>
      <c r="CA647" s="554">
        <v>0</v>
      </c>
      <c r="CB647" s="554">
        <v>0</v>
      </c>
      <c r="CC647" s="555">
        <f t="shared" si="79"/>
        <v>14184031.99</v>
      </c>
    </row>
    <row r="648" spans="1:81" s="547" customFormat="1">
      <c r="A648" s="609"/>
      <c r="B648" s="608"/>
      <c r="C648" s="610"/>
      <c r="D648" s="610"/>
      <c r="E648" s="610"/>
      <c r="F648" s="611" t="s">
        <v>6526</v>
      </c>
      <c r="G648" s="612" t="s">
        <v>6527</v>
      </c>
      <c r="H648" s="554">
        <v>0</v>
      </c>
      <c r="I648" s="554">
        <v>0</v>
      </c>
      <c r="J648" s="554">
        <v>0</v>
      </c>
      <c r="K648" s="554">
        <v>0</v>
      </c>
      <c r="L648" s="554">
        <v>0</v>
      </c>
      <c r="M648" s="554">
        <v>0</v>
      </c>
      <c r="N648" s="554">
        <v>0</v>
      </c>
      <c r="O648" s="554">
        <v>0</v>
      </c>
      <c r="P648" s="554">
        <v>0</v>
      </c>
      <c r="Q648" s="554">
        <v>0</v>
      </c>
      <c r="R648" s="554">
        <v>0</v>
      </c>
      <c r="S648" s="554">
        <v>0</v>
      </c>
      <c r="T648" s="554">
        <v>0</v>
      </c>
      <c r="U648" s="554">
        <v>0</v>
      </c>
      <c r="V648" s="554">
        <v>0</v>
      </c>
      <c r="W648" s="554">
        <v>0</v>
      </c>
      <c r="X648" s="554">
        <v>0</v>
      </c>
      <c r="Y648" s="554">
        <v>0</v>
      </c>
      <c r="Z648" s="554">
        <v>0</v>
      </c>
      <c r="AA648" s="554">
        <v>0</v>
      </c>
      <c r="AB648" s="554">
        <v>0</v>
      </c>
      <c r="AC648" s="554">
        <v>0</v>
      </c>
      <c r="AD648" s="554">
        <v>0</v>
      </c>
      <c r="AE648" s="554">
        <v>0</v>
      </c>
      <c r="AF648" s="554">
        <v>0</v>
      </c>
      <c r="AG648" s="554">
        <v>0</v>
      </c>
      <c r="AH648" s="554">
        <v>0</v>
      </c>
      <c r="AI648" s="554">
        <v>0</v>
      </c>
      <c r="AJ648" s="554">
        <v>0</v>
      </c>
      <c r="AK648" s="554">
        <v>0</v>
      </c>
      <c r="AL648" s="554">
        <v>0</v>
      </c>
      <c r="AM648" s="554">
        <v>0</v>
      </c>
      <c r="AN648" s="554">
        <v>0</v>
      </c>
      <c r="AO648" s="554">
        <v>0</v>
      </c>
      <c r="AP648" s="554">
        <v>0</v>
      </c>
      <c r="AQ648" s="554">
        <v>0</v>
      </c>
      <c r="AR648" s="554">
        <v>0</v>
      </c>
      <c r="AS648" s="554">
        <v>0</v>
      </c>
      <c r="AT648" s="554">
        <v>0</v>
      </c>
      <c r="AU648" s="554">
        <v>7160.52</v>
      </c>
      <c r="AV648" s="554">
        <v>0</v>
      </c>
      <c r="AW648" s="554">
        <v>0</v>
      </c>
      <c r="AX648" s="554">
        <v>0</v>
      </c>
      <c r="AY648" s="554">
        <v>0</v>
      </c>
      <c r="AZ648" s="554">
        <v>0</v>
      </c>
      <c r="BA648" s="554">
        <v>0</v>
      </c>
      <c r="BB648" s="554">
        <v>0</v>
      </c>
      <c r="BC648" s="554">
        <v>0</v>
      </c>
      <c r="BD648" s="554">
        <v>0</v>
      </c>
      <c r="BE648" s="554">
        <v>0</v>
      </c>
      <c r="BF648" s="554">
        <v>0</v>
      </c>
      <c r="BG648" s="554">
        <v>0</v>
      </c>
      <c r="BH648" s="554">
        <v>0</v>
      </c>
      <c r="BI648" s="554">
        <v>0</v>
      </c>
      <c r="BJ648" s="554">
        <v>0</v>
      </c>
      <c r="BK648" s="554">
        <v>0</v>
      </c>
      <c r="BL648" s="554">
        <v>0</v>
      </c>
      <c r="BM648" s="554">
        <v>0</v>
      </c>
      <c r="BN648" s="554">
        <v>0</v>
      </c>
      <c r="BO648" s="554">
        <v>0</v>
      </c>
      <c r="BP648" s="554">
        <v>0</v>
      </c>
      <c r="BQ648" s="554">
        <v>0</v>
      </c>
      <c r="BR648" s="554">
        <v>0</v>
      </c>
      <c r="BS648" s="554">
        <v>0</v>
      </c>
      <c r="BT648" s="554">
        <v>5861.1</v>
      </c>
      <c r="BU648" s="554">
        <v>0</v>
      </c>
      <c r="BV648" s="554">
        <v>0</v>
      </c>
      <c r="BW648" s="554">
        <v>0</v>
      </c>
      <c r="BX648" s="554">
        <v>0</v>
      </c>
      <c r="BY648" s="554">
        <v>0</v>
      </c>
      <c r="BZ648" s="554">
        <v>0</v>
      </c>
      <c r="CA648" s="554">
        <v>0</v>
      </c>
      <c r="CB648" s="554">
        <v>0</v>
      </c>
      <c r="CC648" s="555">
        <f t="shared" si="79"/>
        <v>13021.62</v>
      </c>
    </row>
    <row r="649" spans="1:81" s="547" customFormat="1">
      <c r="A649" s="609"/>
      <c r="B649" s="608"/>
      <c r="C649" s="610"/>
      <c r="D649" s="610"/>
      <c r="E649" s="610"/>
      <c r="F649" s="611" t="s">
        <v>6528</v>
      </c>
      <c r="G649" s="612" t="s">
        <v>6529</v>
      </c>
      <c r="H649" s="554">
        <v>0</v>
      </c>
      <c r="I649" s="554">
        <v>0</v>
      </c>
      <c r="J649" s="554">
        <v>0</v>
      </c>
      <c r="K649" s="554">
        <v>0</v>
      </c>
      <c r="L649" s="554">
        <v>0</v>
      </c>
      <c r="M649" s="554">
        <v>0</v>
      </c>
      <c r="N649" s="554">
        <v>0</v>
      </c>
      <c r="O649" s="554">
        <v>0</v>
      </c>
      <c r="P649" s="554">
        <v>0</v>
      </c>
      <c r="Q649" s="554">
        <v>0</v>
      </c>
      <c r="R649" s="554">
        <v>0</v>
      </c>
      <c r="S649" s="554">
        <v>0</v>
      </c>
      <c r="T649" s="554">
        <v>0</v>
      </c>
      <c r="U649" s="554">
        <v>0</v>
      </c>
      <c r="V649" s="554">
        <v>0</v>
      </c>
      <c r="W649" s="554">
        <v>0</v>
      </c>
      <c r="X649" s="554">
        <v>0</v>
      </c>
      <c r="Y649" s="554">
        <v>0</v>
      </c>
      <c r="Z649" s="554">
        <v>0</v>
      </c>
      <c r="AA649" s="554">
        <v>0</v>
      </c>
      <c r="AB649" s="554">
        <v>0</v>
      </c>
      <c r="AC649" s="554">
        <v>0</v>
      </c>
      <c r="AD649" s="554">
        <v>0</v>
      </c>
      <c r="AE649" s="554">
        <v>0</v>
      </c>
      <c r="AF649" s="554">
        <v>0</v>
      </c>
      <c r="AG649" s="554">
        <v>0</v>
      </c>
      <c r="AH649" s="554">
        <v>0</v>
      </c>
      <c r="AI649" s="554">
        <v>0</v>
      </c>
      <c r="AJ649" s="554">
        <v>0</v>
      </c>
      <c r="AK649" s="554">
        <v>0</v>
      </c>
      <c r="AL649" s="554">
        <v>0</v>
      </c>
      <c r="AM649" s="554">
        <v>0</v>
      </c>
      <c r="AN649" s="554">
        <v>0</v>
      </c>
      <c r="AO649" s="554">
        <v>0</v>
      </c>
      <c r="AP649" s="554">
        <v>0</v>
      </c>
      <c r="AQ649" s="554">
        <v>0</v>
      </c>
      <c r="AR649" s="554">
        <v>0</v>
      </c>
      <c r="AS649" s="554">
        <v>0</v>
      </c>
      <c r="AT649" s="554">
        <v>0</v>
      </c>
      <c r="AU649" s="554">
        <v>0</v>
      </c>
      <c r="AV649" s="554">
        <v>0</v>
      </c>
      <c r="AW649" s="554">
        <v>0</v>
      </c>
      <c r="AX649" s="554">
        <v>0</v>
      </c>
      <c r="AY649" s="554">
        <v>0</v>
      </c>
      <c r="AZ649" s="554">
        <v>0</v>
      </c>
      <c r="BA649" s="554">
        <v>0</v>
      </c>
      <c r="BB649" s="554">
        <v>0</v>
      </c>
      <c r="BC649" s="554">
        <v>0</v>
      </c>
      <c r="BD649" s="554">
        <v>0</v>
      </c>
      <c r="BE649" s="554">
        <v>0</v>
      </c>
      <c r="BF649" s="554">
        <v>0</v>
      </c>
      <c r="BG649" s="554">
        <v>0</v>
      </c>
      <c r="BH649" s="554">
        <v>0</v>
      </c>
      <c r="BI649" s="554">
        <v>0</v>
      </c>
      <c r="BJ649" s="554">
        <v>0</v>
      </c>
      <c r="BK649" s="554">
        <v>0</v>
      </c>
      <c r="BL649" s="554">
        <v>0</v>
      </c>
      <c r="BM649" s="554">
        <v>0</v>
      </c>
      <c r="BN649" s="554">
        <v>0</v>
      </c>
      <c r="BO649" s="554">
        <v>0</v>
      </c>
      <c r="BP649" s="554">
        <v>0</v>
      </c>
      <c r="BQ649" s="554">
        <v>0</v>
      </c>
      <c r="BR649" s="554">
        <v>0</v>
      </c>
      <c r="BS649" s="554">
        <v>0</v>
      </c>
      <c r="BT649" s="554">
        <v>0</v>
      </c>
      <c r="BU649" s="554">
        <v>0</v>
      </c>
      <c r="BV649" s="554">
        <v>0</v>
      </c>
      <c r="BW649" s="554">
        <v>0</v>
      </c>
      <c r="BX649" s="554">
        <v>0</v>
      </c>
      <c r="BY649" s="554">
        <v>0</v>
      </c>
      <c r="BZ649" s="554">
        <v>0</v>
      </c>
      <c r="CA649" s="554">
        <v>0</v>
      </c>
      <c r="CB649" s="554">
        <v>0</v>
      </c>
      <c r="CC649" s="555">
        <f t="shared" si="79"/>
        <v>0</v>
      </c>
    </row>
    <row r="650" spans="1:81" s="547" customFormat="1">
      <c r="A650" s="609"/>
      <c r="B650" s="608"/>
      <c r="C650" s="610"/>
      <c r="D650" s="610"/>
      <c r="E650" s="610"/>
      <c r="F650" s="611" t="s">
        <v>6530</v>
      </c>
      <c r="G650" s="612" t="s">
        <v>6531</v>
      </c>
      <c r="H650" s="554">
        <v>0</v>
      </c>
      <c r="I650" s="554">
        <v>0</v>
      </c>
      <c r="J650" s="554">
        <v>0</v>
      </c>
      <c r="K650" s="554">
        <v>0</v>
      </c>
      <c r="L650" s="554">
        <v>0</v>
      </c>
      <c r="M650" s="554">
        <v>0</v>
      </c>
      <c r="N650" s="554">
        <v>0</v>
      </c>
      <c r="O650" s="554">
        <v>0</v>
      </c>
      <c r="P650" s="554">
        <v>0</v>
      </c>
      <c r="Q650" s="554">
        <v>0</v>
      </c>
      <c r="R650" s="554">
        <v>0</v>
      </c>
      <c r="S650" s="554">
        <v>0</v>
      </c>
      <c r="T650" s="554">
        <v>0</v>
      </c>
      <c r="U650" s="554">
        <v>0</v>
      </c>
      <c r="V650" s="554">
        <v>0</v>
      </c>
      <c r="W650" s="554">
        <v>0</v>
      </c>
      <c r="X650" s="554">
        <v>0</v>
      </c>
      <c r="Y650" s="554">
        <v>0</v>
      </c>
      <c r="Z650" s="554">
        <v>0</v>
      </c>
      <c r="AA650" s="554">
        <v>0</v>
      </c>
      <c r="AB650" s="554">
        <v>0</v>
      </c>
      <c r="AC650" s="554">
        <v>0</v>
      </c>
      <c r="AD650" s="554">
        <v>0</v>
      </c>
      <c r="AE650" s="554">
        <v>0</v>
      </c>
      <c r="AF650" s="554">
        <v>0</v>
      </c>
      <c r="AG650" s="554">
        <v>0</v>
      </c>
      <c r="AH650" s="554">
        <v>0</v>
      </c>
      <c r="AI650" s="554">
        <v>0</v>
      </c>
      <c r="AJ650" s="554">
        <v>0</v>
      </c>
      <c r="AK650" s="554">
        <v>0</v>
      </c>
      <c r="AL650" s="554">
        <v>0</v>
      </c>
      <c r="AM650" s="554">
        <v>0</v>
      </c>
      <c r="AN650" s="554">
        <v>0</v>
      </c>
      <c r="AO650" s="554">
        <v>0</v>
      </c>
      <c r="AP650" s="554">
        <v>0</v>
      </c>
      <c r="AQ650" s="554">
        <v>0</v>
      </c>
      <c r="AR650" s="554">
        <v>0</v>
      </c>
      <c r="AS650" s="554">
        <v>0</v>
      </c>
      <c r="AT650" s="554">
        <v>0</v>
      </c>
      <c r="AU650" s="554">
        <v>92968.67</v>
      </c>
      <c r="AV650" s="554">
        <v>0</v>
      </c>
      <c r="AW650" s="554">
        <v>0</v>
      </c>
      <c r="AX650" s="554">
        <v>0</v>
      </c>
      <c r="AY650" s="554">
        <v>0</v>
      </c>
      <c r="AZ650" s="554">
        <v>0</v>
      </c>
      <c r="BA650" s="554">
        <v>0</v>
      </c>
      <c r="BB650" s="554">
        <v>0</v>
      </c>
      <c r="BC650" s="554">
        <v>0</v>
      </c>
      <c r="BD650" s="554">
        <v>0</v>
      </c>
      <c r="BE650" s="554">
        <v>0</v>
      </c>
      <c r="BF650" s="554">
        <v>0</v>
      </c>
      <c r="BG650" s="554">
        <v>0</v>
      </c>
      <c r="BH650" s="554">
        <v>0</v>
      </c>
      <c r="BI650" s="554">
        <v>0</v>
      </c>
      <c r="BJ650" s="554">
        <v>0</v>
      </c>
      <c r="BK650" s="554">
        <v>0</v>
      </c>
      <c r="BL650" s="554">
        <v>0</v>
      </c>
      <c r="BM650" s="554">
        <v>0</v>
      </c>
      <c r="BN650" s="554">
        <v>0</v>
      </c>
      <c r="BO650" s="554">
        <v>0</v>
      </c>
      <c r="BP650" s="554">
        <v>0</v>
      </c>
      <c r="BQ650" s="554">
        <v>0</v>
      </c>
      <c r="BR650" s="554">
        <v>0</v>
      </c>
      <c r="BS650" s="554">
        <v>0</v>
      </c>
      <c r="BT650" s="554">
        <v>0</v>
      </c>
      <c r="BU650" s="554">
        <v>0</v>
      </c>
      <c r="BV650" s="554">
        <v>0</v>
      </c>
      <c r="BW650" s="554">
        <v>0</v>
      </c>
      <c r="BX650" s="554">
        <v>0</v>
      </c>
      <c r="BY650" s="554">
        <v>0</v>
      </c>
      <c r="BZ650" s="554">
        <v>0</v>
      </c>
      <c r="CA650" s="554">
        <v>0</v>
      </c>
      <c r="CB650" s="554">
        <v>0</v>
      </c>
      <c r="CC650" s="555">
        <f t="shared" si="79"/>
        <v>92968.67</v>
      </c>
    </row>
    <row r="651" spans="1:81" s="547" customFormat="1">
      <c r="A651" s="609"/>
      <c r="B651" s="608"/>
      <c r="C651" s="610"/>
      <c r="D651" s="610"/>
      <c r="E651" s="610"/>
      <c r="F651" s="611" t="s">
        <v>6532</v>
      </c>
      <c r="G651" s="612" t="s">
        <v>7118</v>
      </c>
      <c r="H651" s="554">
        <v>0</v>
      </c>
      <c r="I651" s="554">
        <v>0</v>
      </c>
      <c r="J651" s="554">
        <v>0</v>
      </c>
      <c r="K651" s="554">
        <v>0</v>
      </c>
      <c r="L651" s="554">
        <v>0</v>
      </c>
      <c r="M651" s="554">
        <v>0</v>
      </c>
      <c r="N651" s="554">
        <v>0</v>
      </c>
      <c r="O651" s="554">
        <v>0</v>
      </c>
      <c r="P651" s="554">
        <v>0</v>
      </c>
      <c r="Q651" s="554">
        <v>0</v>
      </c>
      <c r="R651" s="554">
        <v>0</v>
      </c>
      <c r="S651" s="554">
        <v>0</v>
      </c>
      <c r="T651" s="554">
        <v>0</v>
      </c>
      <c r="U651" s="554">
        <v>0</v>
      </c>
      <c r="V651" s="554">
        <v>0</v>
      </c>
      <c r="W651" s="554">
        <v>0</v>
      </c>
      <c r="X651" s="554">
        <v>0</v>
      </c>
      <c r="Y651" s="554">
        <v>0</v>
      </c>
      <c r="Z651" s="554">
        <v>0</v>
      </c>
      <c r="AA651" s="554">
        <v>0</v>
      </c>
      <c r="AB651" s="554">
        <v>0</v>
      </c>
      <c r="AC651" s="554">
        <v>0</v>
      </c>
      <c r="AD651" s="554">
        <v>0</v>
      </c>
      <c r="AE651" s="554">
        <v>0</v>
      </c>
      <c r="AF651" s="554">
        <v>0</v>
      </c>
      <c r="AG651" s="554">
        <v>0</v>
      </c>
      <c r="AH651" s="554">
        <v>0</v>
      </c>
      <c r="AI651" s="554">
        <v>0</v>
      </c>
      <c r="AJ651" s="554">
        <v>0</v>
      </c>
      <c r="AK651" s="554">
        <v>0</v>
      </c>
      <c r="AL651" s="554">
        <v>0</v>
      </c>
      <c r="AM651" s="554">
        <v>0</v>
      </c>
      <c r="AN651" s="554">
        <v>0</v>
      </c>
      <c r="AO651" s="554">
        <v>0</v>
      </c>
      <c r="AP651" s="554">
        <v>0</v>
      </c>
      <c r="AQ651" s="554">
        <v>0</v>
      </c>
      <c r="AR651" s="554">
        <v>0</v>
      </c>
      <c r="AS651" s="554">
        <v>0</v>
      </c>
      <c r="AT651" s="554">
        <v>0</v>
      </c>
      <c r="AU651" s="554">
        <v>0</v>
      </c>
      <c r="AV651" s="554">
        <v>0</v>
      </c>
      <c r="AW651" s="554">
        <v>0</v>
      </c>
      <c r="AX651" s="554">
        <v>0</v>
      </c>
      <c r="AY651" s="554">
        <v>0</v>
      </c>
      <c r="AZ651" s="554">
        <v>0</v>
      </c>
      <c r="BA651" s="554">
        <v>0</v>
      </c>
      <c r="BB651" s="554">
        <v>10267</v>
      </c>
      <c r="BC651" s="554">
        <v>0</v>
      </c>
      <c r="BD651" s="554">
        <v>0</v>
      </c>
      <c r="BE651" s="554">
        <v>0</v>
      </c>
      <c r="BF651" s="554">
        <v>0</v>
      </c>
      <c r="BG651" s="554">
        <v>0</v>
      </c>
      <c r="BH651" s="554">
        <v>0</v>
      </c>
      <c r="BI651" s="554">
        <v>0</v>
      </c>
      <c r="BJ651" s="554">
        <v>0</v>
      </c>
      <c r="BK651" s="554">
        <v>0</v>
      </c>
      <c r="BL651" s="554">
        <v>0</v>
      </c>
      <c r="BM651" s="554">
        <v>0</v>
      </c>
      <c r="BN651" s="554">
        <v>0</v>
      </c>
      <c r="BO651" s="554">
        <v>0</v>
      </c>
      <c r="BP651" s="554">
        <v>70962</v>
      </c>
      <c r="BQ651" s="554">
        <v>0</v>
      </c>
      <c r="BR651" s="554">
        <v>0</v>
      </c>
      <c r="BS651" s="554">
        <v>0</v>
      </c>
      <c r="BT651" s="554">
        <v>0</v>
      </c>
      <c r="BU651" s="554">
        <v>0</v>
      </c>
      <c r="BV651" s="554">
        <v>0</v>
      </c>
      <c r="BW651" s="554">
        <v>0</v>
      </c>
      <c r="BX651" s="554">
        <v>0</v>
      </c>
      <c r="BY651" s="554">
        <v>0</v>
      </c>
      <c r="BZ651" s="554">
        <v>0</v>
      </c>
      <c r="CA651" s="554">
        <v>0</v>
      </c>
      <c r="CB651" s="554">
        <v>0</v>
      </c>
      <c r="CC651" s="555">
        <f t="shared" si="79"/>
        <v>81229</v>
      </c>
    </row>
    <row r="652" spans="1:81" s="547" customFormat="1">
      <c r="A652" s="609"/>
      <c r="B652" s="608"/>
      <c r="C652" s="610"/>
      <c r="D652" s="610"/>
      <c r="E652" s="610"/>
      <c r="F652" s="611" t="s">
        <v>6534</v>
      </c>
      <c r="G652" s="612" t="s">
        <v>6535</v>
      </c>
      <c r="H652" s="554">
        <v>0</v>
      </c>
      <c r="I652" s="554">
        <v>0</v>
      </c>
      <c r="J652" s="554">
        <v>0</v>
      </c>
      <c r="K652" s="554">
        <v>0</v>
      </c>
      <c r="L652" s="554">
        <v>0</v>
      </c>
      <c r="M652" s="554">
        <v>177014</v>
      </c>
      <c r="N652" s="554">
        <v>0</v>
      </c>
      <c r="O652" s="554">
        <v>18</v>
      </c>
      <c r="P652" s="554">
        <v>0</v>
      </c>
      <c r="Q652" s="554">
        <v>15610</v>
      </c>
      <c r="R652" s="554">
        <v>0</v>
      </c>
      <c r="S652" s="554">
        <v>227436.5</v>
      </c>
      <c r="T652" s="554">
        <v>0</v>
      </c>
      <c r="U652" s="554">
        <v>55419</v>
      </c>
      <c r="V652" s="554">
        <v>0</v>
      </c>
      <c r="W652" s="554">
        <v>15541</v>
      </c>
      <c r="X652" s="554">
        <v>0</v>
      </c>
      <c r="Y652" s="554">
        <v>0</v>
      </c>
      <c r="Z652" s="554">
        <v>0</v>
      </c>
      <c r="AA652" s="554">
        <v>926</v>
      </c>
      <c r="AB652" s="554">
        <v>0</v>
      </c>
      <c r="AC652" s="554">
        <v>0</v>
      </c>
      <c r="AD652" s="554">
        <v>0</v>
      </c>
      <c r="AE652" s="554">
        <v>0</v>
      </c>
      <c r="AF652" s="554">
        <v>0</v>
      </c>
      <c r="AG652" s="554">
        <v>759560.95</v>
      </c>
      <c r="AH652" s="554">
        <v>0</v>
      </c>
      <c r="AI652" s="554">
        <v>0</v>
      </c>
      <c r="AJ652" s="554">
        <v>0</v>
      </c>
      <c r="AK652" s="554">
        <v>11556</v>
      </c>
      <c r="AL652" s="554">
        <v>0</v>
      </c>
      <c r="AM652" s="554">
        <v>0</v>
      </c>
      <c r="AN652" s="554">
        <v>0</v>
      </c>
      <c r="AO652" s="554">
        <v>0</v>
      </c>
      <c r="AP652" s="554">
        <v>0</v>
      </c>
      <c r="AQ652" s="554">
        <v>0</v>
      </c>
      <c r="AR652" s="554">
        <v>0</v>
      </c>
      <c r="AS652" s="554">
        <v>0</v>
      </c>
      <c r="AT652" s="554">
        <v>14800</v>
      </c>
      <c r="AU652" s="554">
        <v>0</v>
      </c>
      <c r="AV652" s="554">
        <v>0</v>
      </c>
      <c r="AW652" s="554">
        <v>0</v>
      </c>
      <c r="AX652" s="554">
        <v>0</v>
      </c>
      <c r="AY652" s="554">
        <v>0</v>
      </c>
      <c r="AZ652" s="554">
        <v>0</v>
      </c>
      <c r="BA652" s="554">
        <v>0</v>
      </c>
      <c r="BB652" s="554">
        <v>0</v>
      </c>
      <c r="BC652" s="554">
        <v>0</v>
      </c>
      <c r="BD652" s="554">
        <v>1167743</v>
      </c>
      <c r="BE652" s="554">
        <v>0</v>
      </c>
      <c r="BF652" s="554">
        <v>0</v>
      </c>
      <c r="BG652" s="554">
        <v>0</v>
      </c>
      <c r="BH652" s="554">
        <v>0</v>
      </c>
      <c r="BI652" s="554">
        <v>0</v>
      </c>
      <c r="BJ652" s="554">
        <v>0</v>
      </c>
      <c r="BK652" s="554">
        <v>0</v>
      </c>
      <c r="BL652" s="554">
        <v>0</v>
      </c>
      <c r="BM652" s="554">
        <v>2920</v>
      </c>
      <c r="BN652" s="554">
        <v>0</v>
      </c>
      <c r="BO652" s="554">
        <v>83000</v>
      </c>
      <c r="BP652" s="554">
        <v>62415.4</v>
      </c>
      <c r="BQ652" s="554">
        <v>0</v>
      </c>
      <c r="BR652" s="554">
        <v>0</v>
      </c>
      <c r="BS652" s="554">
        <v>0</v>
      </c>
      <c r="BT652" s="554">
        <v>0</v>
      </c>
      <c r="BU652" s="554">
        <v>0</v>
      </c>
      <c r="BV652" s="554">
        <v>0</v>
      </c>
      <c r="BW652" s="554">
        <v>0</v>
      </c>
      <c r="BX652" s="554">
        <v>0</v>
      </c>
      <c r="BY652" s="554">
        <v>0</v>
      </c>
      <c r="BZ652" s="554">
        <v>0</v>
      </c>
      <c r="CA652" s="554">
        <v>0</v>
      </c>
      <c r="CB652" s="554">
        <v>0</v>
      </c>
      <c r="CC652" s="555">
        <f t="shared" si="79"/>
        <v>2593959.85</v>
      </c>
    </row>
    <row r="653" spans="1:81" s="547" customFormat="1">
      <c r="A653" s="609"/>
      <c r="B653" s="608"/>
      <c r="C653" s="610"/>
      <c r="D653" s="610"/>
      <c r="E653" s="610"/>
      <c r="F653" s="611" t="s">
        <v>6536</v>
      </c>
      <c r="G653" s="612" t="s">
        <v>6537</v>
      </c>
      <c r="H653" s="554">
        <v>0</v>
      </c>
      <c r="I653" s="554">
        <v>0</v>
      </c>
      <c r="J653" s="554">
        <v>0</v>
      </c>
      <c r="K653" s="554">
        <v>0</v>
      </c>
      <c r="L653" s="554">
        <v>0</v>
      </c>
      <c r="M653" s="554">
        <v>0</v>
      </c>
      <c r="N653" s="554">
        <v>5021107</v>
      </c>
      <c r="O653" s="554">
        <v>0</v>
      </c>
      <c r="P653" s="554">
        <v>0</v>
      </c>
      <c r="Q653" s="554">
        <v>0</v>
      </c>
      <c r="R653" s="554">
        <v>0</v>
      </c>
      <c r="S653" s="554">
        <v>0</v>
      </c>
      <c r="T653" s="554">
        <v>2929570</v>
      </c>
      <c r="U653" s="554">
        <v>1599500</v>
      </c>
      <c r="V653" s="554">
        <v>0</v>
      </c>
      <c r="W653" s="554">
        <v>2941355.42</v>
      </c>
      <c r="X653" s="554">
        <v>146092.82999999999</v>
      </c>
      <c r="Y653" s="554">
        <v>0</v>
      </c>
      <c r="Z653" s="554">
        <v>0</v>
      </c>
      <c r="AA653" s="554">
        <v>0</v>
      </c>
      <c r="AB653" s="554">
        <v>0</v>
      </c>
      <c r="AC653" s="554">
        <v>122900</v>
      </c>
      <c r="AD653" s="554">
        <v>227978.02</v>
      </c>
      <c r="AE653" s="554">
        <v>0</v>
      </c>
      <c r="AF653" s="554">
        <v>0</v>
      </c>
      <c r="AG653" s="554">
        <v>1435683.34</v>
      </c>
      <c r="AH653" s="554">
        <v>0</v>
      </c>
      <c r="AI653" s="554">
        <v>0</v>
      </c>
      <c r="AJ653" s="554">
        <v>0</v>
      </c>
      <c r="AK653" s="554">
        <v>0</v>
      </c>
      <c r="AL653" s="554">
        <v>0</v>
      </c>
      <c r="AM653" s="554">
        <v>0</v>
      </c>
      <c r="AN653" s="554">
        <v>0</v>
      </c>
      <c r="AO653" s="554">
        <v>133423</v>
      </c>
      <c r="AP653" s="554">
        <v>0</v>
      </c>
      <c r="AQ653" s="554">
        <v>0</v>
      </c>
      <c r="AR653" s="554">
        <v>150025</v>
      </c>
      <c r="AS653" s="554">
        <v>37440</v>
      </c>
      <c r="AT653" s="554">
        <v>0</v>
      </c>
      <c r="AU653" s="554">
        <v>4750</v>
      </c>
      <c r="AV653" s="554">
        <v>0</v>
      </c>
      <c r="AW653" s="554">
        <v>450375</v>
      </c>
      <c r="AX653" s="554">
        <v>0</v>
      </c>
      <c r="AY653" s="554">
        <v>0</v>
      </c>
      <c r="AZ653" s="554">
        <v>0</v>
      </c>
      <c r="BA653" s="554">
        <v>5948.5</v>
      </c>
      <c r="BB653" s="554">
        <v>0</v>
      </c>
      <c r="BC653" s="554">
        <v>0</v>
      </c>
      <c r="BD653" s="554">
        <v>215050</v>
      </c>
      <c r="BE653" s="554">
        <v>0</v>
      </c>
      <c r="BF653" s="554">
        <v>4359.93</v>
      </c>
      <c r="BG653" s="554">
        <v>0</v>
      </c>
      <c r="BH653" s="554">
        <v>0</v>
      </c>
      <c r="BI653" s="554">
        <v>0</v>
      </c>
      <c r="BJ653" s="554">
        <v>107775.03999999999</v>
      </c>
      <c r="BK653" s="554">
        <v>0</v>
      </c>
      <c r="BL653" s="554">
        <v>0</v>
      </c>
      <c r="BM653" s="554">
        <v>0</v>
      </c>
      <c r="BN653" s="554">
        <v>0</v>
      </c>
      <c r="BO653" s="554">
        <v>0</v>
      </c>
      <c r="BP653" s="554">
        <v>87441.9</v>
      </c>
      <c r="BQ653" s="554">
        <v>473250</v>
      </c>
      <c r="BR653" s="554">
        <v>0</v>
      </c>
      <c r="BS653" s="554">
        <v>210</v>
      </c>
      <c r="BT653" s="554">
        <v>54140</v>
      </c>
      <c r="BU653" s="554">
        <v>63650</v>
      </c>
      <c r="BV653" s="554">
        <v>21500</v>
      </c>
      <c r="BW653" s="554">
        <v>0</v>
      </c>
      <c r="BX653" s="554">
        <v>0</v>
      </c>
      <c r="BY653" s="554">
        <v>0</v>
      </c>
      <c r="BZ653" s="554">
        <v>0</v>
      </c>
      <c r="CA653" s="554">
        <v>7000</v>
      </c>
      <c r="CB653" s="554">
        <v>0</v>
      </c>
      <c r="CC653" s="555">
        <f t="shared" si="79"/>
        <v>16240524.979999999</v>
      </c>
    </row>
    <row r="654" spans="1:81" s="547" customFormat="1">
      <c r="A654" s="609"/>
      <c r="B654" s="608"/>
      <c r="C654" s="610"/>
      <c r="D654" s="610"/>
      <c r="E654" s="610"/>
      <c r="F654" s="611" t="s">
        <v>6538</v>
      </c>
      <c r="G654" s="612" t="s">
        <v>6539</v>
      </c>
      <c r="H654" s="554">
        <v>0</v>
      </c>
      <c r="I654" s="554">
        <v>0</v>
      </c>
      <c r="J654" s="554">
        <v>696567</v>
      </c>
      <c r="K654" s="554">
        <v>0</v>
      </c>
      <c r="L654" s="554">
        <v>85793</v>
      </c>
      <c r="M654" s="554">
        <v>61000</v>
      </c>
      <c r="N654" s="554">
        <v>0</v>
      </c>
      <c r="O654" s="554">
        <v>0</v>
      </c>
      <c r="P654" s="554">
        <v>0</v>
      </c>
      <c r="Q654" s="554">
        <v>0</v>
      </c>
      <c r="R654" s="554">
        <v>0</v>
      </c>
      <c r="S654" s="554">
        <v>0</v>
      </c>
      <c r="T654" s="554">
        <v>0</v>
      </c>
      <c r="U654" s="554">
        <v>0</v>
      </c>
      <c r="V654" s="554">
        <v>0</v>
      </c>
      <c r="W654" s="554">
        <v>0</v>
      </c>
      <c r="X654" s="554">
        <v>0</v>
      </c>
      <c r="Y654" s="554">
        <v>0</v>
      </c>
      <c r="Z654" s="554">
        <v>0</v>
      </c>
      <c r="AA654" s="554">
        <v>0</v>
      </c>
      <c r="AB654" s="554">
        <v>0</v>
      </c>
      <c r="AC654" s="554">
        <v>0</v>
      </c>
      <c r="AD654" s="554">
        <v>0</v>
      </c>
      <c r="AE654" s="554">
        <v>0</v>
      </c>
      <c r="AF654" s="554">
        <v>0</v>
      </c>
      <c r="AG654" s="554">
        <v>0</v>
      </c>
      <c r="AH654" s="554">
        <v>0</v>
      </c>
      <c r="AI654" s="554">
        <v>0</v>
      </c>
      <c r="AJ654" s="554">
        <v>0</v>
      </c>
      <c r="AK654" s="554">
        <v>0</v>
      </c>
      <c r="AL654" s="554">
        <v>0</v>
      </c>
      <c r="AM654" s="554">
        <v>0</v>
      </c>
      <c r="AN654" s="554">
        <v>0</v>
      </c>
      <c r="AO654" s="554">
        <v>0</v>
      </c>
      <c r="AP654" s="554">
        <v>0</v>
      </c>
      <c r="AQ654" s="554">
        <v>0</v>
      </c>
      <c r="AR654" s="554">
        <v>0</v>
      </c>
      <c r="AS654" s="554">
        <v>0</v>
      </c>
      <c r="AT654" s="554">
        <v>0</v>
      </c>
      <c r="AU654" s="554">
        <v>477100</v>
      </c>
      <c r="AV654" s="554">
        <v>0</v>
      </c>
      <c r="AW654" s="554">
        <v>0</v>
      </c>
      <c r="AX654" s="554">
        <v>0</v>
      </c>
      <c r="AY654" s="554">
        <v>14332</v>
      </c>
      <c r="AZ654" s="554">
        <v>0</v>
      </c>
      <c r="BA654" s="554">
        <v>0</v>
      </c>
      <c r="BB654" s="554">
        <v>0</v>
      </c>
      <c r="BC654" s="554">
        <v>0</v>
      </c>
      <c r="BD654" s="554">
        <v>0</v>
      </c>
      <c r="BE654" s="554">
        <v>420190</v>
      </c>
      <c r="BF654" s="554">
        <v>366900.42</v>
      </c>
      <c r="BG654" s="554">
        <v>150529</v>
      </c>
      <c r="BH654" s="554">
        <v>302204</v>
      </c>
      <c r="BI654" s="554">
        <v>0</v>
      </c>
      <c r="BJ654" s="554">
        <v>0</v>
      </c>
      <c r="BK654" s="554">
        <v>0</v>
      </c>
      <c r="BL654" s="554">
        <v>0</v>
      </c>
      <c r="BM654" s="554">
        <v>0</v>
      </c>
      <c r="BN654" s="554">
        <v>0</v>
      </c>
      <c r="BO654" s="554">
        <v>580000</v>
      </c>
      <c r="BP654" s="554">
        <v>0</v>
      </c>
      <c r="BQ654" s="554">
        <v>0</v>
      </c>
      <c r="BR654" s="554">
        <v>0</v>
      </c>
      <c r="BS654" s="554">
        <v>0</v>
      </c>
      <c r="BT654" s="554">
        <v>0</v>
      </c>
      <c r="BU654" s="554">
        <v>0</v>
      </c>
      <c r="BV654" s="554">
        <v>0</v>
      </c>
      <c r="BW654" s="554">
        <v>0</v>
      </c>
      <c r="BX654" s="554">
        <v>0</v>
      </c>
      <c r="BY654" s="554">
        <v>0</v>
      </c>
      <c r="BZ654" s="554">
        <v>0</v>
      </c>
      <c r="CA654" s="554">
        <v>0</v>
      </c>
      <c r="CB654" s="554">
        <v>0</v>
      </c>
      <c r="CC654" s="555">
        <f t="shared" si="79"/>
        <v>3154615.42</v>
      </c>
    </row>
    <row r="655" spans="1:81" s="547" customFormat="1">
      <c r="A655" s="609"/>
      <c r="B655" s="608"/>
      <c r="C655" s="610"/>
      <c r="D655" s="610"/>
      <c r="E655" s="610"/>
      <c r="F655" s="611" t="s">
        <v>6540</v>
      </c>
      <c r="G655" s="612" t="s">
        <v>6541</v>
      </c>
      <c r="H655" s="554">
        <v>0</v>
      </c>
      <c r="I655" s="554">
        <v>0</v>
      </c>
      <c r="J655" s="554">
        <v>0</v>
      </c>
      <c r="K655" s="554">
        <v>0</v>
      </c>
      <c r="L655" s="554">
        <v>14946</v>
      </c>
      <c r="M655" s="554">
        <v>80000</v>
      </c>
      <c r="N655" s="554">
        <v>0</v>
      </c>
      <c r="O655" s="554">
        <v>0</v>
      </c>
      <c r="P655" s="554">
        <v>0</v>
      </c>
      <c r="Q655" s="554">
        <v>0</v>
      </c>
      <c r="R655" s="554">
        <v>0</v>
      </c>
      <c r="S655" s="554">
        <v>0</v>
      </c>
      <c r="T655" s="554">
        <v>0</v>
      </c>
      <c r="U655" s="554">
        <v>0</v>
      </c>
      <c r="V655" s="554">
        <v>0</v>
      </c>
      <c r="W655" s="554">
        <v>0</v>
      </c>
      <c r="X655" s="554">
        <v>0</v>
      </c>
      <c r="Y655" s="554">
        <v>0</v>
      </c>
      <c r="Z655" s="554">
        <v>0</v>
      </c>
      <c r="AA655" s="554">
        <v>0</v>
      </c>
      <c r="AB655" s="554">
        <v>0</v>
      </c>
      <c r="AC655" s="554">
        <v>0</v>
      </c>
      <c r="AD655" s="554">
        <v>0</v>
      </c>
      <c r="AE655" s="554">
        <v>0</v>
      </c>
      <c r="AF655" s="554">
        <v>0</v>
      </c>
      <c r="AG655" s="554">
        <v>0</v>
      </c>
      <c r="AH655" s="554">
        <v>0</v>
      </c>
      <c r="AI655" s="554">
        <v>0</v>
      </c>
      <c r="AJ655" s="554">
        <v>191860</v>
      </c>
      <c r="AK655" s="554">
        <v>0</v>
      </c>
      <c r="AL655" s="554">
        <v>0</v>
      </c>
      <c r="AM655" s="554">
        <v>0</v>
      </c>
      <c r="AN655" s="554">
        <v>0</v>
      </c>
      <c r="AO655" s="554">
        <v>0</v>
      </c>
      <c r="AP655" s="554">
        <v>0</v>
      </c>
      <c r="AQ655" s="554">
        <v>0</v>
      </c>
      <c r="AR655" s="554">
        <v>0</v>
      </c>
      <c r="AS655" s="554">
        <v>0</v>
      </c>
      <c r="AT655" s="554">
        <v>0</v>
      </c>
      <c r="AU655" s="554">
        <v>136600</v>
      </c>
      <c r="AV655" s="554">
        <v>0</v>
      </c>
      <c r="AW655" s="554">
        <v>0</v>
      </c>
      <c r="AX655" s="554">
        <v>0</v>
      </c>
      <c r="AY655" s="554">
        <v>27712.39</v>
      </c>
      <c r="AZ655" s="554">
        <v>0</v>
      </c>
      <c r="BA655" s="554">
        <v>0</v>
      </c>
      <c r="BB655" s="554">
        <v>0</v>
      </c>
      <c r="BC655" s="554">
        <v>0</v>
      </c>
      <c r="BD655" s="554">
        <v>0</v>
      </c>
      <c r="BE655" s="554">
        <v>0</v>
      </c>
      <c r="BF655" s="554">
        <v>0</v>
      </c>
      <c r="BG655" s="554">
        <v>0</v>
      </c>
      <c r="BH655" s="554">
        <v>130065</v>
      </c>
      <c r="BI655" s="554">
        <v>0</v>
      </c>
      <c r="BJ655" s="554">
        <v>-5350</v>
      </c>
      <c r="BK655" s="554">
        <v>0</v>
      </c>
      <c r="BL655" s="554">
        <v>0</v>
      </c>
      <c r="BM655" s="554">
        <v>0</v>
      </c>
      <c r="BN655" s="554">
        <v>0</v>
      </c>
      <c r="BO655" s="554">
        <v>0</v>
      </c>
      <c r="BP655" s="554">
        <v>0</v>
      </c>
      <c r="BQ655" s="554">
        <v>0</v>
      </c>
      <c r="BR655" s="554">
        <v>0</v>
      </c>
      <c r="BS655" s="554">
        <v>0</v>
      </c>
      <c r="BT655" s="554">
        <v>0</v>
      </c>
      <c r="BU655" s="554">
        <v>0</v>
      </c>
      <c r="BV655" s="554">
        <v>0</v>
      </c>
      <c r="BW655" s="554">
        <v>0</v>
      </c>
      <c r="BX655" s="554">
        <v>0</v>
      </c>
      <c r="BY655" s="554">
        <v>0</v>
      </c>
      <c r="BZ655" s="554">
        <v>0</v>
      </c>
      <c r="CA655" s="554">
        <v>0</v>
      </c>
      <c r="CB655" s="554">
        <v>0</v>
      </c>
      <c r="CC655" s="555">
        <f t="shared" si="79"/>
        <v>575833.39</v>
      </c>
    </row>
    <row r="656" spans="1:81" s="547" customFormat="1">
      <c r="A656" s="609"/>
      <c r="B656" s="608"/>
      <c r="C656" s="610"/>
      <c r="D656" s="610"/>
      <c r="E656" s="610"/>
      <c r="F656" s="611" t="s">
        <v>6542</v>
      </c>
      <c r="G656" s="612" t="s">
        <v>6543</v>
      </c>
      <c r="H656" s="554">
        <v>0</v>
      </c>
      <c r="I656" s="554">
        <v>0</v>
      </c>
      <c r="J656" s="554">
        <v>0</v>
      </c>
      <c r="K656" s="554">
        <v>0</v>
      </c>
      <c r="L656" s="554">
        <v>0</v>
      </c>
      <c r="M656" s="554">
        <v>0</v>
      </c>
      <c r="N656" s="554">
        <v>0</v>
      </c>
      <c r="O656" s="554">
        <v>0</v>
      </c>
      <c r="P656" s="554">
        <v>0</v>
      </c>
      <c r="Q656" s="554">
        <v>0</v>
      </c>
      <c r="R656" s="554">
        <v>0</v>
      </c>
      <c r="S656" s="554">
        <v>0</v>
      </c>
      <c r="T656" s="554">
        <v>0</v>
      </c>
      <c r="U656" s="554">
        <v>0</v>
      </c>
      <c r="V656" s="554">
        <v>0</v>
      </c>
      <c r="W656" s="554">
        <v>0</v>
      </c>
      <c r="X656" s="554">
        <v>0</v>
      </c>
      <c r="Y656" s="554">
        <v>0</v>
      </c>
      <c r="Z656" s="554">
        <v>0</v>
      </c>
      <c r="AA656" s="554">
        <v>0</v>
      </c>
      <c r="AB656" s="554">
        <v>0</v>
      </c>
      <c r="AC656" s="554">
        <v>0</v>
      </c>
      <c r="AD656" s="554">
        <v>0</v>
      </c>
      <c r="AE656" s="554">
        <v>0</v>
      </c>
      <c r="AF656" s="554">
        <v>0</v>
      </c>
      <c r="AG656" s="554">
        <v>0</v>
      </c>
      <c r="AH656" s="554">
        <v>0</v>
      </c>
      <c r="AI656" s="554">
        <v>0</v>
      </c>
      <c r="AJ656" s="554">
        <v>0</v>
      </c>
      <c r="AK656" s="554">
        <v>0</v>
      </c>
      <c r="AL656" s="554">
        <v>0</v>
      </c>
      <c r="AM656" s="554">
        <v>0</v>
      </c>
      <c r="AN656" s="554">
        <v>0</v>
      </c>
      <c r="AO656" s="554">
        <v>0</v>
      </c>
      <c r="AP656" s="554">
        <v>0</v>
      </c>
      <c r="AQ656" s="554">
        <v>0</v>
      </c>
      <c r="AR656" s="554">
        <v>0</v>
      </c>
      <c r="AS656" s="554">
        <v>0</v>
      </c>
      <c r="AT656" s="554">
        <v>0</v>
      </c>
      <c r="AU656" s="554">
        <v>0</v>
      </c>
      <c r="AV656" s="554">
        <v>0</v>
      </c>
      <c r="AW656" s="554">
        <v>0</v>
      </c>
      <c r="AX656" s="554">
        <v>0</v>
      </c>
      <c r="AY656" s="554">
        <v>0</v>
      </c>
      <c r="AZ656" s="554">
        <v>0</v>
      </c>
      <c r="BA656" s="554">
        <v>0</v>
      </c>
      <c r="BB656" s="554">
        <v>0</v>
      </c>
      <c r="BC656" s="554">
        <v>0</v>
      </c>
      <c r="BD656" s="554">
        <v>0</v>
      </c>
      <c r="BE656" s="554">
        <v>0</v>
      </c>
      <c r="BF656" s="554">
        <v>0</v>
      </c>
      <c r="BG656" s="554">
        <v>634560</v>
      </c>
      <c r="BH656" s="554">
        <v>0</v>
      </c>
      <c r="BI656" s="554">
        <v>0</v>
      </c>
      <c r="BJ656" s="554">
        <v>0</v>
      </c>
      <c r="BK656" s="554">
        <v>0</v>
      </c>
      <c r="BL656" s="554">
        <v>0</v>
      </c>
      <c r="BM656" s="554">
        <v>0</v>
      </c>
      <c r="BN656" s="554">
        <v>0</v>
      </c>
      <c r="BO656" s="554">
        <v>0</v>
      </c>
      <c r="BP656" s="554">
        <v>1717.8</v>
      </c>
      <c r="BQ656" s="554">
        <v>0</v>
      </c>
      <c r="BR656" s="554">
        <v>0</v>
      </c>
      <c r="BS656" s="554">
        <v>0</v>
      </c>
      <c r="BT656" s="554">
        <v>0</v>
      </c>
      <c r="BU656" s="554">
        <v>0</v>
      </c>
      <c r="BV656" s="554">
        <v>0</v>
      </c>
      <c r="BW656" s="554">
        <v>0</v>
      </c>
      <c r="BX656" s="554">
        <v>0</v>
      </c>
      <c r="BY656" s="554">
        <v>0</v>
      </c>
      <c r="BZ656" s="554">
        <v>0</v>
      </c>
      <c r="CA656" s="554">
        <v>0</v>
      </c>
      <c r="CB656" s="554">
        <v>0</v>
      </c>
      <c r="CC656" s="555">
        <f t="shared" si="79"/>
        <v>636277.80000000005</v>
      </c>
    </row>
    <row r="657" spans="1:81" s="547" customFormat="1">
      <c r="A657" s="609"/>
      <c r="B657" s="608"/>
      <c r="C657" s="610"/>
      <c r="D657" s="610"/>
      <c r="E657" s="610"/>
      <c r="F657" s="611" t="s">
        <v>6544</v>
      </c>
      <c r="G657" s="612" t="s">
        <v>6545</v>
      </c>
      <c r="H657" s="554">
        <v>0</v>
      </c>
      <c r="I657" s="554">
        <v>0</v>
      </c>
      <c r="J657" s="554">
        <v>0</v>
      </c>
      <c r="K657" s="554">
        <v>0</v>
      </c>
      <c r="L657" s="554">
        <v>0</v>
      </c>
      <c r="M657" s="554">
        <v>0</v>
      </c>
      <c r="N657" s="554">
        <v>0</v>
      </c>
      <c r="O657" s="554">
        <v>0</v>
      </c>
      <c r="P657" s="554">
        <v>10378.700000000001</v>
      </c>
      <c r="Q657" s="554">
        <v>0</v>
      </c>
      <c r="R657" s="554">
        <v>0</v>
      </c>
      <c r="S657" s="554">
        <v>0</v>
      </c>
      <c r="T657" s="554">
        <v>0</v>
      </c>
      <c r="U657" s="554">
        <v>0</v>
      </c>
      <c r="V657" s="554">
        <v>0</v>
      </c>
      <c r="W657" s="554">
        <v>0</v>
      </c>
      <c r="X657" s="554">
        <v>0</v>
      </c>
      <c r="Y657" s="554">
        <v>0</v>
      </c>
      <c r="Z657" s="554">
        <v>0</v>
      </c>
      <c r="AA657" s="554">
        <v>0</v>
      </c>
      <c r="AB657" s="554">
        <v>0</v>
      </c>
      <c r="AC657" s="554">
        <v>0</v>
      </c>
      <c r="AD657" s="554">
        <v>0</v>
      </c>
      <c r="AE657" s="554">
        <v>0</v>
      </c>
      <c r="AF657" s="554">
        <v>0</v>
      </c>
      <c r="AG657" s="554">
        <v>0</v>
      </c>
      <c r="AH657" s="554">
        <v>0</v>
      </c>
      <c r="AI657" s="554">
        <v>0</v>
      </c>
      <c r="AJ657" s="554">
        <v>0</v>
      </c>
      <c r="AK657" s="554">
        <v>0</v>
      </c>
      <c r="AL657" s="554">
        <v>0</v>
      </c>
      <c r="AM657" s="554">
        <v>0</v>
      </c>
      <c r="AN657" s="554">
        <v>0</v>
      </c>
      <c r="AO657" s="554">
        <v>0</v>
      </c>
      <c r="AP657" s="554">
        <v>0</v>
      </c>
      <c r="AQ657" s="554">
        <v>0</v>
      </c>
      <c r="AR657" s="554">
        <v>0</v>
      </c>
      <c r="AS657" s="554">
        <v>0</v>
      </c>
      <c r="AT657" s="554">
        <v>0</v>
      </c>
      <c r="AU657" s="554">
        <v>0</v>
      </c>
      <c r="AV657" s="554">
        <v>0</v>
      </c>
      <c r="AW657" s="554">
        <v>0</v>
      </c>
      <c r="AX657" s="554">
        <v>0</v>
      </c>
      <c r="AY657" s="554">
        <v>0</v>
      </c>
      <c r="AZ657" s="554">
        <v>0</v>
      </c>
      <c r="BA657" s="554">
        <v>0</v>
      </c>
      <c r="BB657" s="554">
        <v>0</v>
      </c>
      <c r="BC657" s="554">
        <v>0</v>
      </c>
      <c r="BD657" s="554">
        <v>0</v>
      </c>
      <c r="BE657" s="554">
        <v>0</v>
      </c>
      <c r="BF657" s="554">
        <v>0</v>
      </c>
      <c r="BG657" s="554">
        <v>0</v>
      </c>
      <c r="BH657" s="554">
        <v>0</v>
      </c>
      <c r="BI657" s="554">
        <v>0</v>
      </c>
      <c r="BJ657" s="554">
        <v>0</v>
      </c>
      <c r="BK657" s="554">
        <v>0</v>
      </c>
      <c r="BL657" s="554">
        <v>0</v>
      </c>
      <c r="BM657" s="554">
        <v>0</v>
      </c>
      <c r="BN657" s="554">
        <v>0</v>
      </c>
      <c r="BO657" s="554">
        <v>0</v>
      </c>
      <c r="BP657" s="554">
        <v>7451.4</v>
      </c>
      <c r="BQ657" s="554">
        <v>0</v>
      </c>
      <c r="BR657" s="554">
        <v>0</v>
      </c>
      <c r="BS657" s="554">
        <v>0</v>
      </c>
      <c r="BT657" s="554">
        <v>0</v>
      </c>
      <c r="BU657" s="554">
        <v>0</v>
      </c>
      <c r="BV657" s="554">
        <v>0</v>
      </c>
      <c r="BW657" s="554">
        <v>0</v>
      </c>
      <c r="BX657" s="554">
        <v>0</v>
      </c>
      <c r="BY657" s="554">
        <v>0</v>
      </c>
      <c r="BZ657" s="554">
        <v>0</v>
      </c>
      <c r="CA657" s="554">
        <v>0</v>
      </c>
      <c r="CB657" s="554">
        <v>0</v>
      </c>
      <c r="CC657" s="555">
        <f t="shared" si="79"/>
        <v>17830.099999999999</v>
      </c>
    </row>
    <row r="658" spans="1:81" s="547" customFormat="1">
      <c r="A658" s="609"/>
      <c r="B658" s="608"/>
      <c r="C658" s="610"/>
      <c r="D658" s="610"/>
      <c r="E658" s="610"/>
      <c r="F658" s="611" t="s">
        <v>6546</v>
      </c>
      <c r="G658" s="612" t="s">
        <v>6547</v>
      </c>
      <c r="H658" s="554">
        <v>0</v>
      </c>
      <c r="I658" s="554">
        <v>480000</v>
      </c>
      <c r="J658" s="554">
        <v>900000</v>
      </c>
      <c r="K658" s="554">
        <v>120000</v>
      </c>
      <c r="L658" s="554">
        <v>310000</v>
      </c>
      <c r="M658" s="554">
        <v>60000</v>
      </c>
      <c r="N658" s="554">
        <v>1245000</v>
      </c>
      <c r="O658" s="554">
        <v>0</v>
      </c>
      <c r="P658" s="554">
        <v>50000</v>
      </c>
      <c r="Q658" s="554">
        <v>0</v>
      </c>
      <c r="R658" s="554">
        <v>0</v>
      </c>
      <c r="S658" s="554">
        <v>95000</v>
      </c>
      <c r="T658" s="554">
        <v>160000</v>
      </c>
      <c r="U658" s="554">
        <v>220000</v>
      </c>
      <c r="V658" s="554">
        <v>0</v>
      </c>
      <c r="W658" s="554">
        <v>70000</v>
      </c>
      <c r="X658" s="554">
        <v>0</v>
      </c>
      <c r="Y658" s="554">
        <v>55000</v>
      </c>
      <c r="Z658" s="554">
        <v>0</v>
      </c>
      <c r="AA658" s="554">
        <v>0</v>
      </c>
      <c r="AB658" s="554">
        <v>0</v>
      </c>
      <c r="AC658" s="554">
        <v>0</v>
      </c>
      <c r="AD658" s="554">
        <v>0</v>
      </c>
      <c r="AE658" s="554">
        <v>20000</v>
      </c>
      <c r="AF658" s="554">
        <v>0</v>
      </c>
      <c r="AG658" s="554">
        <v>0</v>
      </c>
      <c r="AH658" s="554">
        <v>35000</v>
      </c>
      <c r="AI658" s="554">
        <v>0</v>
      </c>
      <c r="AJ658" s="554">
        <v>115000</v>
      </c>
      <c r="AK658" s="554">
        <v>0</v>
      </c>
      <c r="AL658" s="554">
        <v>0</v>
      </c>
      <c r="AM658" s="554">
        <v>0</v>
      </c>
      <c r="AN658" s="554">
        <v>105000</v>
      </c>
      <c r="AO658" s="554">
        <v>0</v>
      </c>
      <c r="AP658" s="554">
        <v>65000</v>
      </c>
      <c r="AQ658" s="554">
        <v>110000</v>
      </c>
      <c r="AR658" s="554">
        <v>80000</v>
      </c>
      <c r="AS658" s="554">
        <v>75000</v>
      </c>
      <c r="AT658" s="554">
        <v>65000</v>
      </c>
      <c r="AU658" s="554">
        <v>250000</v>
      </c>
      <c r="AV658" s="554">
        <v>0</v>
      </c>
      <c r="AW658" s="554">
        <v>0</v>
      </c>
      <c r="AX658" s="554">
        <v>70000</v>
      </c>
      <c r="AY658" s="554">
        <v>80000</v>
      </c>
      <c r="AZ658" s="554">
        <v>0</v>
      </c>
      <c r="BA658" s="554">
        <v>0</v>
      </c>
      <c r="BB658" s="554">
        <v>0</v>
      </c>
      <c r="BC658" s="554">
        <v>80000</v>
      </c>
      <c r="BD658" s="554">
        <v>95000</v>
      </c>
      <c r="BE658" s="554">
        <v>920000</v>
      </c>
      <c r="BF658" s="554">
        <v>115000</v>
      </c>
      <c r="BG658" s="554">
        <v>80000</v>
      </c>
      <c r="BH658" s="554">
        <v>120000</v>
      </c>
      <c r="BI658" s="554">
        <v>160000</v>
      </c>
      <c r="BJ658" s="554">
        <v>55000</v>
      </c>
      <c r="BK658" s="554">
        <v>70000</v>
      </c>
      <c r="BL658" s="554">
        <v>35000</v>
      </c>
      <c r="BM658" s="554">
        <v>774000</v>
      </c>
      <c r="BN658" s="554">
        <v>0</v>
      </c>
      <c r="BO658" s="554">
        <v>105000</v>
      </c>
      <c r="BP658" s="554">
        <v>0</v>
      </c>
      <c r="BQ658" s="554">
        <v>0</v>
      </c>
      <c r="BR658" s="554">
        <v>100000</v>
      </c>
      <c r="BS658" s="554">
        <v>75000</v>
      </c>
      <c r="BT658" s="554">
        <v>416666.67</v>
      </c>
      <c r="BU658" s="554">
        <v>70000</v>
      </c>
      <c r="BV658" s="554">
        <v>95000</v>
      </c>
      <c r="BW658" s="554">
        <v>105000</v>
      </c>
      <c r="BX658" s="554">
        <v>140000</v>
      </c>
      <c r="BY658" s="554">
        <v>250000</v>
      </c>
      <c r="BZ658" s="554">
        <v>65000</v>
      </c>
      <c r="CA658" s="554">
        <v>110000</v>
      </c>
      <c r="CB658" s="554">
        <v>80000</v>
      </c>
      <c r="CC658" s="555">
        <f t="shared" si="79"/>
        <v>8950666.6699999999</v>
      </c>
    </row>
    <row r="659" spans="1:81" s="547" customFormat="1">
      <c r="A659" s="609"/>
      <c r="B659" s="608"/>
      <c r="C659" s="610"/>
      <c r="D659" s="610"/>
      <c r="E659" s="610"/>
      <c r="F659" s="611" t="s">
        <v>6548</v>
      </c>
      <c r="G659" s="612" t="s">
        <v>6549</v>
      </c>
      <c r="H659" s="554">
        <v>12221870.970000001</v>
      </c>
      <c r="I659" s="554">
        <v>3051610</v>
      </c>
      <c r="J659" s="554">
        <v>4500000</v>
      </c>
      <c r="K659" s="554">
        <v>2095000</v>
      </c>
      <c r="L659" s="554">
        <v>1600000</v>
      </c>
      <c r="M659" s="554">
        <v>600000</v>
      </c>
      <c r="N659" s="554">
        <v>13000000</v>
      </c>
      <c r="O659" s="554">
        <v>2794396</v>
      </c>
      <c r="P659" s="554">
        <v>1044908.13</v>
      </c>
      <c r="Q659" s="554">
        <v>9700000</v>
      </c>
      <c r="R659" s="554">
        <v>693000</v>
      </c>
      <c r="S659" s="554">
        <v>1938400</v>
      </c>
      <c r="T659" s="554">
        <v>3310000</v>
      </c>
      <c r="U659" s="554">
        <v>4635814.24</v>
      </c>
      <c r="V659" s="554">
        <v>652412.5</v>
      </c>
      <c r="W659" s="554">
        <v>1174674.55</v>
      </c>
      <c r="X659" s="554">
        <v>1247206.94</v>
      </c>
      <c r="Y659" s="554">
        <v>1014487.75</v>
      </c>
      <c r="Z659" s="554">
        <v>0</v>
      </c>
      <c r="AA659" s="554">
        <v>0</v>
      </c>
      <c r="AB659" s="554">
        <v>0</v>
      </c>
      <c r="AC659" s="554">
        <v>0</v>
      </c>
      <c r="AD659" s="554">
        <v>0</v>
      </c>
      <c r="AE659" s="554">
        <v>0</v>
      </c>
      <c r="AF659" s="554">
        <v>0</v>
      </c>
      <c r="AG659" s="554">
        <v>522720</v>
      </c>
      <c r="AH659" s="554">
        <v>874165</v>
      </c>
      <c r="AI659" s="554">
        <v>0</v>
      </c>
      <c r="AJ659" s="554">
        <v>700000</v>
      </c>
      <c r="AK659" s="554">
        <v>406603.75</v>
      </c>
      <c r="AL659" s="554">
        <v>372921.25</v>
      </c>
      <c r="AM659" s="554">
        <v>454680</v>
      </c>
      <c r="AN659" s="554">
        <v>920000</v>
      </c>
      <c r="AO659" s="554">
        <v>458500</v>
      </c>
      <c r="AP659" s="554">
        <v>599993.25</v>
      </c>
      <c r="AQ659" s="554">
        <v>1450999.25</v>
      </c>
      <c r="AR659" s="554">
        <v>780000</v>
      </c>
      <c r="AS659" s="554">
        <v>764353</v>
      </c>
      <c r="AT659" s="554">
        <v>544342</v>
      </c>
      <c r="AU659" s="554">
        <v>4565500</v>
      </c>
      <c r="AV659" s="554">
        <v>130000</v>
      </c>
      <c r="AW659" s="554">
        <v>0</v>
      </c>
      <c r="AX659" s="554">
        <v>796405</v>
      </c>
      <c r="AY659" s="554">
        <v>317161.5</v>
      </c>
      <c r="AZ659" s="554">
        <v>171500</v>
      </c>
      <c r="BA659" s="554">
        <v>400000</v>
      </c>
      <c r="BB659" s="554">
        <v>12770000</v>
      </c>
      <c r="BC659" s="554">
        <v>0</v>
      </c>
      <c r="BD659" s="554">
        <v>2371485</v>
      </c>
      <c r="BE659" s="554">
        <v>1500000</v>
      </c>
      <c r="BF659" s="554">
        <v>0</v>
      </c>
      <c r="BG659" s="554">
        <v>569030</v>
      </c>
      <c r="BH659" s="554">
        <v>2711255</v>
      </c>
      <c r="BI659" s="554">
        <v>2076207</v>
      </c>
      <c r="BJ659" s="554">
        <v>595479</v>
      </c>
      <c r="BK659" s="554">
        <v>594385</v>
      </c>
      <c r="BL659" s="554">
        <v>4059</v>
      </c>
      <c r="BM659" s="554">
        <v>8650000</v>
      </c>
      <c r="BN659" s="554">
        <v>301994.59999999998</v>
      </c>
      <c r="BO659" s="554">
        <v>796309.99</v>
      </c>
      <c r="BP659" s="554">
        <v>0</v>
      </c>
      <c r="BQ659" s="554">
        <v>100963.75</v>
      </c>
      <c r="BR659" s="554">
        <v>1256000</v>
      </c>
      <c r="BS659" s="554">
        <v>495897.5</v>
      </c>
      <c r="BT659" s="554">
        <v>7896785.7800000003</v>
      </c>
      <c r="BU659" s="554">
        <v>612790</v>
      </c>
      <c r="BV659" s="554">
        <v>1091426.5</v>
      </c>
      <c r="BW659" s="554">
        <v>1184090</v>
      </c>
      <c r="BX659" s="554">
        <v>1075837.5</v>
      </c>
      <c r="BY659" s="554">
        <v>3787010</v>
      </c>
      <c r="BZ659" s="554">
        <v>930535</v>
      </c>
      <c r="CA659" s="554">
        <v>769110</v>
      </c>
      <c r="CB659" s="554">
        <v>650000</v>
      </c>
      <c r="CC659" s="555">
        <f t="shared" si="79"/>
        <v>133294275.69999999</v>
      </c>
    </row>
    <row r="660" spans="1:81" s="547" customFormat="1">
      <c r="A660" s="609"/>
      <c r="B660" s="608"/>
      <c r="C660" s="610"/>
      <c r="D660" s="610"/>
      <c r="E660" s="610"/>
      <c r="F660" s="611" t="s">
        <v>6550</v>
      </c>
      <c r="G660" s="612" t="s">
        <v>6551</v>
      </c>
      <c r="H660" s="554">
        <v>1100640.93</v>
      </c>
      <c r="I660" s="554">
        <v>267069</v>
      </c>
      <c r="J660" s="554">
        <v>280000</v>
      </c>
      <c r="K660" s="554">
        <v>59000</v>
      </c>
      <c r="L660" s="554">
        <v>100000</v>
      </c>
      <c r="M660" s="554">
        <v>0</v>
      </c>
      <c r="N660" s="554">
        <v>4000000</v>
      </c>
      <c r="O660" s="554">
        <v>0</v>
      </c>
      <c r="P660" s="554">
        <v>76408.75</v>
      </c>
      <c r="Q660" s="554">
        <v>0</v>
      </c>
      <c r="R660" s="554">
        <v>80000</v>
      </c>
      <c r="S660" s="554">
        <v>488879.5</v>
      </c>
      <c r="T660" s="554">
        <v>380000</v>
      </c>
      <c r="U660" s="554">
        <v>341499.46</v>
      </c>
      <c r="V660" s="554">
        <v>7500</v>
      </c>
      <c r="W660" s="554">
        <v>0</v>
      </c>
      <c r="X660" s="554">
        <v>33820</v>
      </c>
      <c r="Y660" s="554">
        <v>218559.4</v>
      </c>
      <c r="Z660" s="554">
        <v>0</v>
      </c>
      <c r="AA660" s="554">
        <v>0</v>
      </c>
      <c r="AB660" s="554">
        <v>0</v>
      </c>
      <c r="AC660" s="554">
        <v>0</v>
      </c>
      <c r="AD660" s="554">
        <v>0</v>
      </c>
      <c r="AE660" s="554">
        <v>0</v>
      </c>
      <c r="AF660" s="554">
        <v>0</v>
      </c>
      <c r="AG660" s="554">
        <v>15660</v>
      </c>
      <c r="AH660" s="554">
        <v>54724</v>
      </c>
      <c r="AI660" s="554">
        <v>0</v>
      </c>
      <c r="AJ660" s="554">
        <v>200000</v>
      </c>
      <c r="AK660" s="554">
        <v>0</v>
      </c>
      <c r="AL660" s="554">
        <v>0</v>
      </c>
      <c r="AM660" s="554">
        <v>0</v>
      </c>
      <c r="AN660" s="554">
        <v>35000</v>
      </c>
      <c r="AO660" s="554">
        <v>90000</v>
      </c>
      <c r="AP660" s="554">
        <v>9828</v>
      </c>
      <c r="AQ660" s="554">
        <v>254670</v>
      </c>
      <c r="AR660" s="554">
        <v>50000</v>
      </c>
      <c r="AS660" s="554">
        <v>31356</v>
      </c>
      <c r="AT660" s="554">
        <v>11894.5</v>
      </c>
      <c r="AU660" s="554">
        <v>520700</v>
      </c>
      <c r="AV660" s="554">
        <v>160000</v>
      </c>
      <c r="AW660" s="554">
        <v>0</v>
      </c>
      <c r="AX660" s="554">
        <v>23175</v>
      </c>
      <c r="AY660" s="554">
        <v>15000</v>
      </c>
      <c r="AZ660" s="554">
        <v>42000</v>
      </c>
      <c r="BA660" s="554">
        <v>6000</v>
      </c>
      <c r="BB660" s="554">
        <v>0</v>
      </c>
      <c r="BC660" s="554">
        <v>0</v>
      </c>
      <c r="BD660" s="554">
        <v>0</v>
      </c>
      <c r="BE660" s="554">
        <v>0</v>
      </c>
      <c r="BF660" s="554">
        <v>0</v>
      </c>
      <c r="BG660" s="554">
        <v>0</v>
      </c>
      <c r="BH660" s="554">
        <v>108934</v>
      </c>
      <c r="BI660" s="554">
        <v>0</v>
      </c>
      <c r="BJ660" s="554">
        <v>145214</v>
      </c>
      <c r="BK660" s="554">
        <v>0</v>
      </c>
      <c r="BL660" s="554">
        <v>15610</v>
      </c>
      <c r="BM660" s="554">
        <v>1100000</v>
      </c>
      <c r="BN660" s="554">
        <v>0</v>
      </c>
      <c r="BO660" s="554">
        <v>0</v>
      </c>
      <c r="BP660" s="554">
        <v>0</v>
      </c>
      <c r="BQ660" s="554">
        <v>33510</v>
      </c>
      <c r="BR660" s="554">
        <v>160000</v>
      </c>
      <c r="BS660" s="554">
        <v>0</v>
      </c>
      <c r="BT660" s="554">
        <v>453719.91</v>
      </c>
      <c r="BU660" s="554">
        <v>107340</v>
      </c>
      <c r="BV660" s="554">
        <v>176697.5</v>
      </c>
      <c r="BW660" s="554">
        <v>185800</v>
      </c>
      <c r="BX660" s="554">
        <v>89265</v>
      </c>
      <c r="BY660" s="554">
        <v>163300</v>
      </c>
      <c r="BZ660" s="554">
        <v>180855</v>
      </c>
      <c r="CA660" s="554">
        <v>248042</v>
      </c>
      <c r="CB660" s="554">
        <v>5000</v>
      </c>
      <c r="CC660" s="555">
        <f t="shared" si="79"/>
        <v>12126671.949999999</v>
      </c>
    </row>
    <row r="661" spans="1:81" s="547" customFormat="1">
      <c r="A661" s="609"/>
      <c r="B661" s="608"/>
      <c r="C661" s="610"/>
      <c r="D661" s="610"/>
      <c r="E661" s="610"/>
      <c r="F661" s="611" t="s">
        <v>6552</v>
      </c>
      <c r="G661" s="612" t="s">
        <v>6553</v>
      </c>
      <c r="H661" s="554">
        <v>0</v>
      </c>
      <c r="I661" s="554">
        <v>1875400</v>
      </c>
      <c r="J661" s="554">
        <v>0</v>
      </c>
      <c r="K661" s="554">
        <v>31500</v>
      </c>
      <c r="L661" s="554">
        <v>0</v>
      </c>
      <c r="M661" s="554">
        <v>0</v>
      </c>
      <c r="N661" s="554">
        <v>0</v>
      </c>
      <c r="O661" s="554">
        <v>0</v>
      </c>
      <c r="P661" s="554">
        <v>9000</v>
      </c>
      <c r="Q661" s="554">
        <v>0</v>
      </c>
      <c r="R661" s="554">
        <v>0</v>
      </c>
      <c r="S661" s="554">
        <v>0</v>
      </c>
      <c r="T661" s="554">
        <v>40000</v>
      </c>
      <c r="U661" s="554">
        <v>20500</v>
      </c>
      <c r="V661" s="554">
        <v>0</v>
      </c>
      <c r="W661" s="554">
        <v>0</v>
      </c>
      <c r="X661" s="554">
        <v>12000</v>
      </c>
      <c r="Y661" s="554">
        <v>0</v>
      </c>
      <c r="Z661" s="554">
        <v>0</v>
      </c>
      <c r="AA661" s="554">
        <v>0</v>
      </c>
      <c r="AB661" s="554">
        <v>0</v>
      </c>
      <c r="AC661" s="554">
        <v>0</v>
      </c>
      <c r="AD661" s="554">
        <v>0</v>
      </c>
      <c r="AE661" s="554">
        <v>0</v>
      </c>
      <c r="AF661" s="554">
        <v>0</v>
      </c>
      <c r="AG661" s="554">
        <v>0</v>
      </c>
      <c r="AH661" s="554">
        <v>10500</v>
      </c>
      <c r="AI661" s="554">
        <v>0</v>
      </c>
      <c r="AJ661" s="554">
        <v>3000</v>
      </c>
      <c r="AK661" s="554">
        <v>0</v>
      </c>
      <c r="AL661" s="554">
        <v>0</v>
      </c>
      <c r="AM661" s="554">
        <v>0</v>
      </c>
      <c r="AN661" s="554">
        <v>0</v>
      </c>
      <c r="AO661" s="554">
        <v>0</v>
      </c>
      <c r="AP661" s="554">
        <v>0</v>
      </c>
      <c r="AQ661" s="554">
        <v>1000</v>
      </c>
      <c r="AR661" s="554">
        <v>0</v>
      </c>
      <c r="AS661" s="554">
        <v>0</v>
      </c>
      <c r="AT661" s="554">
        <v>0</v>
      </c>
      <c r="AU661" s="554">
        <v>0</v>
      </c>
      <c r="AV661" s="554">
        <v>0</v>
      </c>
      <c r="AW661" s="554">
        <v>0</v>
      </c>
      <c r="AX661" s="554">
        <v>0</v>
      </c>
      <c r="AY661" s="554">
        <v>0</v>
      </c>
      <c r="AZ661" s="554">
        <v>0</v>
      </c>
      <c r="BA661" s="554">
        <v>0</v>
      </c>
      <c r="BB661" s="554">
        <v>0</v>
      </c>
      <c r="BC661" s="554">
        <v>36500</v>
      </c>
      <c r="BD661" s="554">
        <v>0</v>
      </c>
      <c r="BE661" s="554">
        <v>35696</v>
      </c>
      <c r="BF661" s="554">
        <v>0</v>
      </c>
      <c r="BG661" s="554">
        <v>10500</v>
      </c>
      <c r="BH661" s="554">
        <v>1E-4</v>
      </c>
      <c r="BI661" s="554">
        <v>0</v>
      </c>
      <c r="BJ661" s="554">
        <v>14322</v>
      </c>
      <c r="BK661" s="554">
        <v>0</v>
      </c>
      <c r="BL661" s="554">
        <v>4066</v>
      </c>
      <c r="BM661" s="554">
        <v>0</v>
      </c>
      <c r="BN661" s="554">
        <v>6848117</v>
      </c>
      <c r="BO661" s="554">
        <v>0</v>
      </c>
      <c r="BP661" s="554">
        <v>0</v>
      </c>
      <c r="BQ661" s="554">
        <v>0</v>
      </c>
      <c r="BR661" s="554">
        <v>0</v>
      </c>
      <c r="BS661" s="554">
        <v>3000</v>
      </c>
      <c r="BT661" s="554">
        <v>24975.02</v>
      </c>
      <c r="BU661" s="554">
        <v>0</v>
      </c>
      <c r="BV661" s="554">
        <v>29000</v>
      </c>
      <c r="BW661" s="554">
        <v>0</v>
      </c>
      <c r="BX661" s="554">
        <v>0</v>
      </c>
      <c r="BY661" s="554">
        <v>0</v>
      </c>
      <c r="BZ661" s="554">
        <v>0</v>
      </c>
      <c r="CA661" s="554">
        <v>4000</v>
      </c>
      <c r="CB661" s="554">
        <v>36000</v>
      </c>
      <c r="CC661" s="555">
        <f t="shared" si="79"/>
        <v>9049076.0200999994</v>
      </c>
    </row>
    <row r="662" spans="1:81" s="547" customFormat="1">
      <c r="A662" s="609"/>
      <c r="B662" s="608"/>
      <c r="C662" s="610"/>
      <c r="D662" s="610"/>
      <c r="E662" s="610"/>
      <c r="F662" s="611" t="s">
        <v>6554</v>
      </c>
      <c r="G662" s="612" t="s">
        <v>6555</v>
      </c>
      <c r="H662" s="554">
        <v>4791060.8899999997</v>
      </c>
      <c r="I662" s="554">
        <v>0</v>
      </c>
      <c r="J662" s="554">
        <v>2855801.84</v>
      </c>
      <c r="K662" s="554">
        <v>0</v>
      </c>
      <c r="L662" s="554">
        <v>0</v>
      </c>
      <c r="M662" s="554">
        <v>0</v>
      </c>
      <c r="N662" s="554">
        <v>57149152</v>
      </c>
      <c r="O662" s="554">
        <v>4996588.26</v>
      </c>
      <c r="P662" s="554">
        <v>0</v>
      </c>
      <c r="Q662" s="554">
        <v>2650000</v>
      </c>
      <c r="R662" s="554">
        <v>0</v>
      </c>
      <c r="S662" s="554">
        <v>2511233.9700000002</v>
      </c>
      <c r="T662" s="554">
        <v>1816954</v>
      </c>
      <c r="U662" s="554">
        <v>0</v>
      </c>
      <c r="V662" s="554">
        <v>0</v>
      </c>
      <c r="W662" s="554">
        <v>1500000</v>
      </c>
      <c r="X662" s="554">
        <v>0</v>
      </c>
      <c r="Y662" s="554">
        <v>0</v>
      </c>
      <c r="Z662" s="554">
        <v>0</v>
      </c>
      <c r="AA662" s="554">
        <v>0</v>
      </c>
      <c r="AB662" s="554">
        <v>410429</v>
      </c>
      <c r="AC662" s="554">
        <v>5467185.3099999996</v>
      </c>
      <c r="AD662" s="554">
        <v>0</v>
      </c>
      <c r="AE662" s="554">
        <v>935000</v>
      </c>
      <c r="AF662" s="554">
        <v>3567000</v>
      </c>
      <c r="AG662" s="554">
        <v>1669551.9</v>
      </c>
      <c r="AH662" s="554">
        <v>437839.16</v>
      </c>
      <c r="AI662" s="554">
        <v>0</v>
      </c>
      <c r="AJ662" s="554">
        <v>0</v>
      </c>
      <c r="AK662" s="554">
        <v>0</v>
      </c>
      <c r="AL662" s="554">
        <v>0</v>
      </c>
      <c r="AM662" s="554">
        <v>0</v>
      </c>
      <c r="AN662" s="554">
        <v>0</v>
      </c>
      <c r="AO662" s="554">
        <v>0</v>
      </c>
      <c r="AP662" s="554">
        <v>0</v>
      </c>
      <c r="AQ662" s="554">
        <v>0</v>
      </c>
      <c r="AR662" s="554">
        <v>0</v>
      </c>
      <c r="AS662" s="554">
        <v>0</v>
      </c>
      <c r="AT662" s="554">
        <v>0</v>
      </c>
      <c r="AU662" s="554">
        <v>2723895</v>
      </c>
      <c r="AV662" s="554">
        <v>0</v>
      </c>
      <c r="AW662" s="554">
        <v>0</v>
      </c>
      <c r="AX662" s="554">
        <v>0</v>
      </c>
      <c r="AY662" s="554">
        <v>0</v>
      </c>
      <c r="AZ662" s="554">
        <v>0</v>
      </c>
      <c r="BA662" s="554">
        <v>0</v>
      </c>
      <c r="BB662" s="554">
        <v>19751204.949999999</v>
      </c>
      <c r="BC662" s="554">
        <v>800000</v>
      </c>
      <c r="BD662" s="554">
        <v>777900</v>
      </c>
      <c r="BE662" s="554">
        <v>0</v>
      </c>
      <c r="BF662" s="554">
        <v>0</v>
      </c>
      <c r="BG662" s="554">
        <v>0</v>
      </c>
      <c r="BH662" s="554">
        <v>582119.12</v>
      </c>
      <c r="BI662" s="554">
        <v>0</v>
      </c>
      <c r="BJ662" s="554">
        <v>0</v>
      </c>
      <c r="BK662" s="554">
        <v>0</v>
      </c>
      <c r="BL662" s="554">
        <v>0</v>
      </c>
      <c r="BM662" s="554">
        <v>39503091.75</v>
      </c>
      <c r="BN662" s="554">
        <v>0</v>
      </c>
      <c r="BO662" s="554">
        <v>0</v>
      </c>
      <c r="BP662" s="554">
        <v>0</v>
      </c>
      <c r="BQ662" s="554">
        <v>0</v>
      </c>
      <c r="BR662" s="554">
        <v>0</v>
      </c>
      <c r="BS662" s="554">
        <v>0</v>
      </c>
      <c r="BT662" s="554">
        <v>1875000</v>
      </c>
      <c r="BU662" s="554">
        <v>0</v>
      </c>
      <c r="BV662" s="554">
        <v>0</v>
      </c>
      <c r="BW662" s="554">
        <v>0</v>
      </c>
      <c r="BX662" s="554">
        <v>0</v>
      </c>
      <c r="BY662" s="554">
        <v>0</v>
      </c>
      <c r="BZ662" s="554">
        <v>0</v>
      </c>
      <c r="CA662" s="554">
        <v>0</v>
      </c>
      <c r="CB662" s="554">
        <v>0</v>
      </c>
      <c r="CC662" s="555">
        <f t="shared" si="79"/>
        <v>156771007.15000001</v>
      </c>
    </row>
    <row r="663" spans="1:81" s="547" customFormat="1">
      <c r="A663" s="609"/>
      <c r="B663" s="608"/>
      <c r="C663" s="610"/>
      <c r="D663" s="610"/>
      <c r="E663" s="610"/>
      <c r="F663" s="611" t="s">
        <v>6556</v>
      </c>
      <c r="G663" s="612" t="s">
        <v>6557</v>
      </c>
      <c r="H663" s="554">
        <v>0</v>
      </c>
      <c r="I663" s="554">
        <v>10186200</v>
      </c>
      <c r="J663" s="554">
        <v>8386700</v>
      </c>
      <c r="K663" s="554">
        <v>2927300</v>
      </c>
      <c r="L663" s="554">
        <v>3350000</v>
      </c>
      <c r="M663" s="554">
        <v>1100000</v>
      </c>
      <c r="N663" s="554">
        <v>0</v>
      </c>
      <c r="O663" s="554">
        <v>2316100</v>
      </c>
      <c r="P663" s="554">
        <v>708791</v>
      </c>
      <c r="Q663" s="554">
        <v>0</v>
      </c>
      <c r="R663" s="554">
        <v>3845200</v>
      </c>
      <c r="S663" s="554">
        <v>1211559</v>
      </c>
      <c r="T663" s="554">
        <v>3600000</v>
      </c>
      <c r="U663" s="554">
        <v>2676000</v>
      </c>
      <c r="V663" s="554">
        <v>446900</v>
      </c>
      <c r="W663" s="554">
        <v>1961590</v>
      </c>
      <c r="X663" s="554">
        <v>2265900</v>
      </c>
      <c r="Y663" s="554">
        <v>878766</v>
      </c>
      <c r="Z663" s="554">
        <v>0</v>
      </c>
      <c r="AA663" s="554">
        <v>14063208</v>
      </c>
      <c r="AB663" s="554">
        <v>514100</v>
      </c>
      <c r="AC663" s="554">
        <v>0</v>
      </c>
      <c r="AD663" s="554">
        <v>7005677</v>
      </c>
      <c r="AE663" s="554">
        <v>2423000</v>
      </c>
      <c r="AF663" s="554">
        <v>4384958.47</v>
      </c>
      <c r="AG663" s="554">
        <v>1128000</v>
      </c>
      <c r="AH663" s="554">
        <v>225269</v>
      </c>
      <c r="AI663" s="554">
        <v>0</v>
      </c>
      <c r="AJ663" s="554">
        <v>2685615</v>
      </c>
      <c r="AK663" s="554">
        <v>72700</v>
      </c>
      <c r="AL663" s="554">
        <v>881260</v>
      </c>
      <c r="AM663" s="554">
        <v>331800</v>
      </c>
      <c r="AN663" s="554">
        <v>634000</v>
      </c>
      <c r="AO663" s="554">
        <v>449800</v>
      </c>
      <c r="AP663" s="554">
        <v>1845000</v>
      </c>
      <c r="AQ663" s="554">
        <v>3756200</v>
      </c>
      <c r="AR663" s="554">
        <v>456500</v>
      </c>
      <c r="AS663" s="554">
        <v>1799700</v>
      </c>
      <c r="AT663" s="554">
        <v>350900</v>
      </c>
      <c r="AU663" s="554">
        <v>0</v>
      </c>
      <c r="AV663" s="554">
        <v>1200000</v>
      </c>
      <c r="AW663" s="554">
        <v>391100</v>
      </c>
      <c r="AX663" s="554">
        <v>420300</v>
      </c>
      <c r="AY663" s="554">
        <v>648900</v>
      </c>
      <c r="AZ663" s="554">
        <v>561299</v>
      </c>
      <c r="BA663" s="554">
        <v>771600</v>
      </c>
      <c r="BB663" s="554">
        <v>0</v>
      </c>
      <c r="BC663" s="554">
        <v>1304000</v>
      </c>
      <c r="BD663" s="554">
        <v>1098400</v>
      </c>
      <c r="BE663" s="554">
        <v>128387</v>
      </c>
      <c r="BF663" s="554">
        <v>2592400</v>
      </c>
      <c r="BG663" s="554">
        <v>577000</v>
      </c>
      <c r="BH663" s="554">
        <v>5825600</v>
      </c>
      <c r="BI663" s="554">
        <v>8983700</v>
      </c>
      <c r="BJ663" s="554">
        <v>1270400</v>
      </c>
      <c r="BK663" s="554">
        <v>2739700</v>
      </c>
      <c r="BL663" s="554">
        <v>852700</v>
      </c>
      <c r="BM663" s="554">
        <v>0</v>
      </c>
      <c r="BN663" s="554">
        <v>2818417</v>
      </c>
      <c r="BO663" s="554">
        <v>1543480</v>
      </c>
      <c r="BP663" s="554">
        <v>2974303</v>
      </c>
      <c r="BQ663" s="554">
        <v>1248500</v>
      </c>
      <c r="BR663" s="554">
        <v>4611138</v>
      </c>
      <c r="BS663" s="554">
        <v>365600</v>
      </c>
      <c r="BT663" s="554">
        <v>0</v>
      </c>
      <c r="BU663" s="554">
        <v>2267500</v>
      </c>
      <c r="BV663" s="554">
        <v>2362900</v>
      </c>
      <c r="BW663" s="554">
        <v>2020391</v>
      </c>
      <c r="BX663" s="554">
        <v>5590500</v>
      </c>
      <c r="BY663" s="554">
        <v>10080000</v>
      </c>
      <c r="BZ663" s="554">
        <v>486800</v>
      </c>
      <c r="CA663" s="554">
        <v>1508415</v>
      </c>
      <c r="CB663" s="554">
        <v>124200</v>
      </c>
      <c r="CC663" s="555">
        <f t="shared" si="79"/>
        <v>156236323.47</v>
      </c>
    </row>
    <row r="664" spans="1:81" s="547" customFormat="1">
      <c r="A664" s="609"/>
      <c r="B664" s="608"/>
      <c r="C664" s="610"/>
      <c r="D664" s="610"/>
      <c r="E664" s="610"/>
      <c r="F664" s="611" t="s">
        <v>6558</v>
      </c>
      <c r="G664" s="612" t="s">
        <v>6559</v>
      </c>
      <c r="H664" s="554">
        <v>1118600</v>
      </c>
      <c r="I664" s="554">
        <v>15000</v>
      </c>
      <c r="J664" s="554">
        <v>585000</v>
      </c>
      <c r="K664" s="554">
        <v>0</v>
      </c>
      <c r="L664" s="554">
        <v>1000</v>
      </c>
      <c r="M664" s="554">
        <v>0</v>
      </c>
      <c r="N664" s="554">
        <v>0</v>
      </c>
      <c r="O664" s="554">
        <v>0</v>
      </c>
      <c r="P664" s="554">
        <v>0</v>
      </c>
      <c r="Q664" s="554">
        <v>0</v>
      </c>
      <c r="R664" s="554">
        <v>10000</v>
      </c>
      <c r="S664" s="554">
        <v>0</v>
      </c>
      <c r="T664" s="554">
        <v>0</v>
      </c>
      <c r="U664" s="554">
        <v>0</v>
      </c>
      <c r="V664" s="554">
        <v>0</v>
      </c>
      <c r="W664" s="554">
        <v>0</v>
      </c>
      <c r="X664" s="554">
        <v>0</v>
      </c>
      <c r="Y664" s="554">
        <v>0</v>
      </c>
      <c r="Z664" s="554">
        <v>0</v>
      </c>
      <c r="AA664" s="554">
        <v>0</v>
      </c>
      <c r="AB664" s="554">
        <v>0</v>
      </c>
      <c r="AC664" s="554">
        <v>30340</v>
      </c>
      <c r="AD664" s="554">
        <v>0</v>
      </c>
      <c r="AE664" s="554">
        <v>0</v>
      </c>
      <c r="AF664" s="554">
        <v>0</v>
      </c>
      <c r="AG664" s="554">
        <v>0</v>
      </c>
      <c r="AH664" s="554">
        <v>160600</v>
      </c>
      <c r="AI664" s="554">
        <v>0</v>
      </c>
      <c r="AJ664" s="554">
        <v>5800</v>
      </c>
      <c r="AK664" s="554">
        <v>0</v>
      </c>
      <c r="AL664" s="554">
        <v>0</v>
      </c>
      <c r="AM664" s="554">
        <v>0</v>
      </c>
      <c r="AN664" s="554">
        <v>0</v>
      </c>
      <c r="AO664" s="554">
        <v>203250</v>
      </c>
      <c r="AP664" s="554">
        <v>0</v>
      </c>
      <c r="AQ664" s="554">
        <v>14900</v>
      </c>
      <c r="AR664" s="554">
        <v>0</v>
      </c>
      <c r="AS664" s="554">
        <v>0</v>
      </c>
      <c r="AT664" s="554">
        <v>0</v>
      </c>
      <c r="AU664" s="554">
        <v>2092712.5</v>
      </c>
      <c r="AV664" s="554">
        <v>0</v>
      </c>
      <c r="AW664" s="554">
        <v>0</v>
      </c>
      <c r="AX664" s="554">
        <v>0</v>
      </c>
      <c r="AY664" s="554">
        <v>0</v>
      </c>
      <c r="AZ664" s="554">
        <v>76500</v>
      </c>
      <c r="BA664" s="554">
        <v>0</v>
      </c>
      <c r="BB664" s="554">
        <v>0</v>
      </c>
      <c r="BC664" s="554">
        <v>0</v>
      </c>
      <c r="BD664" s="554">
        <v>0</v>
      </c>
      <c r="BE664" s="554">
        <v>0</v>
      </c>
      <c r="BF664" s="554">
        <v>1600000</v>
      </c>
      <c r="BG664" s="554">
        <v>955232</v>
      </c>
      <c r="BH664" s="554">
        <v>24600</v>
      </c>
      <c r="BI664" s="554">
        <v>0</v>
      </c>
      <c r="BJ664" s="554">
        <v>48649</v>
      </c>
      <c r="BK664" s="554">
        <v>0</v>
      </c>
      <c r="BL664" s="554">
        <v>6680</v>
      </c>
      <c r="BM664" s="554">
        <v>0</v>
      </c>
      <c r="BN664" s="554">
        <v>327754.26</v>
      </c>
      <c r="BO664" s="554">
        <v>492685</v>
      </c>
      <c r="BP664" s="554">
        <v>0</v>
      </c>
      <c r="BQ664" s="554">
        <v>0</v>
      </c>
      <c r="BR664" s="554">
        <v>0</v>
      </c>
      <c r="BS664" s="554">
        <v>0</v>
      </c>
      <c r="BT664" s="554">
        <v>96352.62</v>
      </c>
      <c r="BU664" s="554">
        <v>0</v>
      </c>
      <c r="BV664" s="554">
        <v>0</v>
      </c>
      <c r="BW664" s="554">
        <v>0</v>
      </c>
      <c r="BX664" s="554">
        <v>31240</v>
      </c>
      <c r="BY664" s="554">
        <v>0</v>
      </c>
      <c r="BZ664" s="554">
        <v>0</v>
      </c>
      <c r="CA664" s="554">
        <v>0</v>
      </c>
      <c r="CB664" s="554">
        <v>0</v>
      </c>
      <c r="CC664" s="555">
        <f t="shared" si="79"/>
        <v>7896895.3799999999</v>
      </c>
    </row>
    <row r="665" spans="1:81" s="547" customFormat="1">
      <c r="A665" s="609"/>
      <c r="B665" s="608"/>
      <c r="C665" s="610"/>
      <c r="D665" s="610"/>
      <c r="E665" s="610"/>
      <c r="F665" s="611" t="s">
        <v>6560</v>
      </c>
      <c r="G665" s="612" t="s">
        <v>6397</v>
      </c>
      <c r="H665" s="554">
        <v>0</v>
      </c>
      <c r="I665" s="554">
        <v>0</v>
      </c>
      <c r="J665" s="554">
        <v>1143500</v>
      </c>
      <c r="K665" s="554">
        <v>21137.19</v>
      </c>
      <c r="L665" s="554">
        <v>431421.61</v>
      </c>
      <c r="M665" s="554">
        <v>32167.31</v>
      </c>
      <c r="N665" s="554">
        <v>5064557.2699999996</v>
      </c>
      <c r="O665" s="554">
        <v>60000</v>
      </c>
      <c r="P665" s="554">
        <v>464757.57</v>
      </c>
      <c r="Q665" s="554">
        <v>2324187</v>
      </c>
      <c r="R665" s="554">
        <v>430201.2</v>
      </c>
      <c r="S665" s="554">
        <v>1026606.6</v>
      </c>
      <c r="T665" s="554">
        <v>1512965.77</v>
      </c>
      <c r="U665" s="554">
        <v>1251683.97</v>
      </c>
      <c r="V665" s="554">
        <v>127646.61</v>
      </c>
      <c r="W665" s="554">
        <v>357794.68</v>
      </c>
      <c r="X665" s="554">
        <v>915666.21</v>
      </c>
      <c r="Y665" s="554">
        <v>273172.98</v>
      </c>
      <c r="Z665" s="554">
        <v>0</v>
      </c>
      <c r="AA665" s="554">
        <v>3009128.86</v>
      </c>
      <c r="AB665" s="554">
        <v>0</v>
      </c>
      <c r="AC665" s="554">
        <v>912137.73</v>
      </c>
      <c r="AD665" s="554">
        <v>703173.36</v>
      </c>
      <c r="AE665" s="554">
        <v>602982.26</v>
      </c>
      <c r="AF665" s="554">
        <v>20189</v>
      </c>
      <c r="AG665" s="554">
        <v>0</v>
      </c>
      <c r="AH665" s="554">
        <v>0</v>
      </c>
      <c r="AI665" s="554">
        <v>0</v>
      </c>
      <c r="AJ665" s="554">
        <v>224113.44</v>
      </c>
      <c r="AK665" s="554">
        <v>243183.29</v>
      </c>
      <c r="AL665" s="554">
        <v>283586.71000000002</v>
      </c>
      <c r="AM665" s="554">
        <v>8913.2800000000007</v>
      </c>
      <c r="AN665" s="554">
        <v>254033.09</v>
      </c>
      <c r="AO665" s="554">
        <v>1613.62</v>
      </c>
      <c r="AP665" s="554">
        <v>178786.78</v>
      </c>
      <c r="AQ665" s="554">
        <v>30376.71</v>
      </c>
      <c r="AR665" s="554">
        <v>214189.41</v>
      </c>
      <c r="AS665" s="554">
        <v>445783.74</v>
      </c>
      <c r="AT665" s="554">
        <v>181401.1</v>
      </c>
      <c r="AU665" s="554">
        <v>1672123.17</v>
      </c>
      <c r="AV665" s="554">
        <v>95000</v>
      </c>
      <c r="AW665" s="554">
        <v>159569.37</v>
      </c>
      <c r="AX665" s="554">
        <v>415475.62</v>
      </c>
      <c r="AY665" s="554">
        <v>141586.76999999999</v>
      </c>
      <c r="AZ665" s="554">
        <v>131730.73000000001</v>
      </c>
      <c r="BA665" s="554">
        <v>110204.33</v>
      </c>
      <c r="BB665" s="554">
        <v>3620053.01</v>
      </c>
      <c r="BC665" s="554">
        <v>228377.74</v>
      </c>
      <c r="BD665" s="554">
        <v>352944.88</v>
      </c>
      <c r="BE665" s="554">
        <v>330372.33</v>
      </c>
      <c r="BF665" s="554">
        <v>0</v>
      </c>
      <c r="BG665" s="554">
        <v>0</v>
      </c>
      <c r="BH665" s="554">
        <v>1139842.9898000001</v>
      </c>
      <c r="BI665" s="554">
        <v>1530378.67</v>
      </c>
      <c r="BJ665" s="554">
        <v>466445.33</v>
      </c>
      <c r="BK665" s="554">
        <v>162264.91</v>
      </c>
      <c r="BL665" s="554">
        <v>345</v>
      </c>
      <c r="BM665" s="554">
        <v>0</v>
      </c>
      <c r="BN665" s="554">
        <v>1243709.6499999999</v>
      </c>
      <c r="BO665" s="554">
        <v>26221.95</v>
      </c>
      <c r="BP665" s="554">
        <v>26110.79</v>
      </c>
      <c r="BQ665" s="554">
        <v>232116.31</v>
      </c>
      <c r="BR665" s="554">
        <v>440840.42</v>
      </c>
      <c r="BS665" s="554">
        <v>395550.45</v>
      </c>
      <c r="BT665" s="554">
        <v>1971636.2</v>
      </c>
      <c r="BU665" s="554">
        <v>191201.37</v>
      </c>
      <c r="BV665" s="554">
        <v>415524.98</v>
      </c>
      <c r="BW665" s="554">
        <v>530390.30000000005</v>
      </c>
      <c r="BX665" s="554">
        <v>1399720.53</v>
      </c>
      <c r="BY665" s="554">
        <v>1661686.94</v>
      </c>
      <c r="BZ665" s="554">
        <v>283088.58</v>
      </c>
      <c r="CA665" s="554">
        <v>11219.3</v>
      </c>
      <c r="CB665" s="554">
        <v>238097.78</v>
      </c>
      <c r="CC665" s="555">
        <f t="shared" si="79"/>
        <v>42374888.749799997</v>
      </c>
    </row>
    <row r="666" spans="1:81" s="547" customFormat="1">
      <c r="A666" s="609"/>
      <c r="B666" s="608"/>
      <c r="C666" s="610"/>
      <c r="D666" s="610"/>
      <c r="E666" s="610"/>
      <c r="F666" s="611" t="s">
        <v>6561</v>
      </c>
      <c r="G666" s="621" t="s">
        <v>6562</v>
      </c>
      <c r="H666" s="554">
        <v>0</v>
      </c>
      <c r="I666" s="554">
        <v>0</v>
      </c>
      <c r="J666" s="554">
        <v>0</v>
      </c>
      <c r="K666" s="554">
        <v>0</v>
      </c>
      <c r="L666" s="554">
        <v>0</v>
      </c>
      <c r="M666" s="554">
        <v>0</v>
      </c>
      <c r="N666" s="554">
        <v>0</v>
      </c>
      <c r="O666" s="554">
        <v>0</v>
      </c>
      <c r="P666" s="554">
        <v>0</v>
      </c>
      <c r="Q666" s="554">
        <v>4255</v>
      </c>
      <c r="R666" s="554">
        <v>0</v>
      </c>
      <c r="S666" s="554">
        <v>0</v>
      </c>
      <c r="T666" s="554">
        <v>0</v>
      </c>
      <c r="U666" s="554">
        <v>0</v>
      </c>
      <c r="V666" s="554">
        <v>0</v>
      </c>
      <c r="W666" s="554">
        <v>0</v>
      </c>
      <c r="X666" s="554">
        <v>0</v>
      </c>
      <c r="Y666" s="554">
        <v>0</v>
      </c>
      <c r="Z666" s="554">
        <v>0</v>
      </c>
      <c r="AA666" s="554">
        <v>30745.9</v>
      </c>
      <c r="AB666" s="554">
        <v>0</v>
      </c>
      <c r="AC666" s="554">
        <v>0</v>
      </c>
      <c r="AD666" s="554">
        <v>0</v>
      </c>
      <c r="AE666" s="554">
        <v>0</v>
      </c>
      <c r="AF666" s="554">
        <v>71141</v>
      </c>
      <c r="AG666" s="554">
        <v>6000</v>
      </c>
      <c r="AH666" s="554">
        <v>0</v>
      </c>
      <c r="AI666" s="554">
        <v>0</v>
      </c>
      <c r="AJ666" s="554">
        <v>0</v>
      </c>
      <c r="AK666" s="554">
        <v>0</v>
      </c>
      <c r="AL666" s="554">
        <v>9800</v>
      </c>
      <c r="AM666" s="554">
        <v>0</v>
      </c>
      <c r="AN666" s="554">
        <v>0</v>
      </c>
      <c r="AO666" s="554">
        <v>0</v>
      </c>
      <c r="AP666" s="554">
        <v>26625</v>
      </c>
      <c r="AQ666" s="554">
        <v>0</v>
      </c>
      <c r="AR666" s="554">
        <v>0</v>
      </c>
      <c r="AS666" s="554">
        <v>42120</v>
      </c>
      <c r="AT666" s="554">
        <v>0</v>
      </c>
      <c r="AU666" s="554">
        <v>0</v>
      </c>
      <c r="AV666" s="554">
        <v>0</v>
      </c>
      <c r="AW666" s="554">
        <v>80902.7</v>
      </c>
      <c r="AX666" s="554">
        <v>8420</v>
      </c>
      <c r="AY666" s="554">
        <v>4390</v>
      </c>
      <c r="AZ666" s="554">
        <v>0</v>
      </c>
      <c r="BA666" s="554">
        <v>21622.1</v>
      </c>
      <c r="BB666" s="554">
        <v>0</v>
      </c>
      <c r="BC666" s="554">
        <v>0</v>
      </c>
      <c r="BD666" s="554">
        <v>0</v>
      </c>
      <c r="BE666" s="554">
        <v>0</v>
      </c>
      <c r="BF666" s="554">
        <v>0</v>
      </c>
      <c r="BG666" s="554">
        <v>0</v>
      </c>
      <c r="BH666" s="554">
        <v>0</v>
      </c>
      <c r="BI666" s="554">
        <v>0</v>
      </c>
      <c r="BJ666" s="554">
        <v>0</v>
      </c>
      <c r="BK666" s="554">
        <v>3500</v>
      </c>
      <c r="BL666" s="554">
        <v>0</v>
      </c>
      <c r="BM666" s="554">
        <v>6770</v>
      </c>
      <c r="BN666" s="554">
        <v>300682.59999999998</v>
      </c>
      <c r="BO666" s="554">
        <v>0</v>
      </c>
      <c r="BP666" s="554">
        <v>91157</v>
      </c>
      <c r="BQ666" s="554">
        <v>76677</v>
      </c>
      <c r="BR666" s="554">
        <v>0</v>
      </c>
      <c r="BS666" s="554">
        <v>82900</v>
      </c>
      <c r="BT666" s="554">
        <v>0</v>
      </c>
      <c r="BU666" s="554">
        <v>15522.48</v>
      </c>
      <c r="BV666" s="554">
        <v>0</v>
      </c>
      <c r="BW666" s="554">
        <v>0</v>
      </c>
      <c r="BX666" s="554">
        <v>0</v>
      </c>
      <c r="BY666" s="554">
        <v>80408.5</v>
      </c>
      <c r="BZ666" s="554">
        <v>0</v>
      </c>
      <c r="CA666" s="554">
        <v>0</v>
      </c>
      <c r="CB666" s="554">
        <v>10000</v>
      </c>
      <c r="CC666" s="555">
        <f t="shared" si="79"/>
        <v>973639.27999999991</v>
      </c>
    </row>
    <row r="667" spans="1:81" s="547" customFormat="1">
      <c r="A667" s="609"/>
      <c r="B667" s="608"/>
      <c r="C667" s="610"/>
      <c r="D667" s="610"/>
      <c r="E667" s="610"/>
      <c r="F667" s="611" t="s">
        <v>6563</v>
      </c>
      <c r="G667" s="621" t="s">
        <v>6564</v>
      </c>
      <c r="H667" s="554">
        <v>0</v>
      </c>
      <c r="I667" s="554">
        <v>0</v>
      </c>
      <c r="J667" s="554">
        <v>5549500</v>
      </c>
      <c r="K667" s="554">
        <v>0</v>
      </c>
      <c r="L667" s="554">
        <v>0</v>
      </c>
      <c r="M667" s="554">
        <v>0</v>
      </c>
      <c r="N667" s="554">
        <v>0</v>
      </c>
      <c r="O667" s="554">
        <v>31076</v>
      </c>
      <c r="P667" s="554">
        <v>0</v>
      </c>
      <c r="Q667" s="554">
        <v>5365000</v>
      </c>
      <c r="R667" s="554">
        <v>0</v>
      </c>
      <c r="S667" s="554">
        <v>0</v>
      </c>
      <c r="T667" s="554">
        <v>0</v>
      </c>
      <c r="U667" s="554">
        <v>0</v>
      </c>
      <c r="V667" s="554">
        <v>0</v>
      </c>
      <c r="W667" s="554">
        <v>0</v>
      </c>
      <c r="X667" s="554">
        <v>0</v>
      </c>
      <c r="Y667" s="554">
        <v>0</v>
      </c>
      <c r="Z667" s="554">
        <v>0</v>
      </c>
      <c r="AA667" s="554">
        <v>30000</v>
      </c>
      <c r="AB667" s="554">
        <v>0</v>
      </c>
      <c r="AC667" s="554">
        <v>0</v>
      </c>
      <c r="AD667" s="554">
        <v>0</v>
      </c>
      <c r="AE667" s="554">
        <v>0</v>
      </c>
      <c r="AF667" s="554">
        <v>0</v>
      </c>
      <c r="AG667" s="554">
        <v>0</v>
      </c>
      <c r="AH667" s="554">
        <v>13082</v>
      </c>
      <c r="AI667" s="554">
        <v>1376500</v>
      </c>
      <c r="AJ667" s="554">
        <v>0</v>
      </c>
      <c r="AK667" s="554">
        <v>336500</v>
      </c>
      <c r="AL667" s="554">
        <v>511000</v>
      </c>
      <c r="AM667" s="554">
        <v>374000</v>
      </c>
      <c r="AN667" s="554">
        <v>1547500</v>
      </c>
      <c r="AO667" s="554">
        <v>1624500</v>
      </c>
      <c r="AP667" s="554">
        <v>0</v>
      </c>
      <c r="AQ667" s="554">
        <v>7500</v>
      </c>
      <c r="AR667" s="554">
        <v>0</v>
      </c>
      <c r="AS667" s="554">
        <v>301500</v>
      </c>
      <c r="AT667" s="554">
        <v>0</v>
      </c>
      <c r="AU667" s="554">
        <v>0</v>
      </c>
      <c r="AV667" s="554">
        <v>0</v>
      </c>
      <c r="AW667" s="554">
        <v>0</v>
      </c>
      <c r="AX667" s="554">
        <v>0</v>
      </c>
      <c r="AY667" s="554">
        <v>0</v>
      </c>
      <c r="AZ667" s="554">
        <v>0</v>
      </c>
      <c r="BA667" s="554">
        <v>0</v>
      </c>
      <c r="BB667" s="554">
        <v>0</v>
      </c>
      <c r="BC667" s="554">
        <v>0</v>
      </c>
      <c r="BD667" s="554">
        <v>0</v>
      </c>
      <c r="BE667" s="554">
        <v>0</v>
      </c>
      <c r="BF667" s="554">
        <v>383382</v>
      </c>
      <c r="BG667" s="554">
        <v>0</v>
      </c>
      <c r="BH667" s="554">
        <v>0</v>
      </c>
      <c r="BI667" s="554">
        <v>0</v>
      </c>
      <c r="BJ667" s="554">
        <v>0</v>
      </c>
      <c r="BK667" s="554">
        <v>0</v>
      </c>
      <c r="BL667" s="554">
        <v>0</v>
      </c>
      <c r="BM667" s="554">
        <v>0</v>
      </c>
      <c r="BN667" s="554">
        <v>0</v>
      </c>
      <c r="BO667" s="554">
        <v>0</v>
      </c>
      <c r="BP667" s="554">
        <v>0</v>
      </c>
      <c r="BQ667" s="554">
        <v>0</v>
      </c>
      <c r="BR667" s="554">
        <v>0</v>
      </c>
      <c r="BS667" s="554">
        <v>24300</v>
      </c>
      <c r="BT667" s="554">
        <v>0</v>
      </c>
      <c r="BU667" s="554">
        <v>122000</v>
      </c>
      <c r="BV667" s="554">
        <v>0</v>
      </c>
      <c r="BW667" s="554">
        <v>0</v>
      </c>
      <c r="BX667" s="554">
        <v>0</v>
      </c>
      <c r="BY667" s="554">
        <v>0</v>
      </c>
      <c r="BZ667" s="554">
        <v>0</v>
      </c>
      <c r="CA667" s="554">
        <v>0</v>
      </c>
      <c r="CB667" s="554">
        <v>0</v>
      </c>
      <c r="CC667" s="555">
        <f t="shared" si="79"/>
        <v>17597340</v>
      </c>
    </row>
    <row r="668" spans="1:81" s="547" customFormat="1">
      <c r="A668" s="609"/>
      <c r="B668" s="608"/>
      <c r="C668" s="610"/>
      <c r="D668" s="610"/>
      <c r="E668" s="610"/>
      <c r="F668" s="622" t="s">
        <v>6565</v>
      </c>
      <c r="G668" s="623" t="s">
        <v>6566</v>
      </c>
      <c r="H668" s="554">
        <v>16393536.279999999</v>
      </c>
      <c r="I668" s="554">
        <v>3970627.95</v>
      </c>
      <c r="J668" s="554">
        <v>13152060.58</v>
      </c>
      <c r="K668" s="554">
        <v>3028879.62</v>
      </c>
      <c r="L668" s="554">
        <v>4318419.04</v>
      </c>
      <c r="M668" s="554">
        <v>0</v>
      </c>
      <c r="N668" s="554">
        <v>12656327.08</v>
      </c>
      <c r="O668" s="554">
        <v>12973237</v>
      </c>
      <c r="P668" s="554">
        <v>8677139.6699999999</v>
      </c>
      <c r="Q668" s="554">
        <v>33758538.140000001</v>
      </c>
      <c r="R668" s="554">
        <v>3945512.2</v>
      </c>
      <c r="S668" s="554">
        <v>4244870.03</v>
      </c>
      <c r="T668" s="554">
        <v>6275811.8499999996</v>
      </c>
      <c r="U668" s="554">
        <v>41037800</v>
      </c>
      <c r="V668" s="554">
        <v>547726</v>
      </c>
      <c r="W668" s="554">
        <v>16122486.24</v>
      </c>
      <c r="X668" s="554">
        <v>6542180.2300000004</v>
      </c>
      <c r="Y668" s="554">
        <v>685672.18</v>
      </c>
      <c r="Z668" s="554">
        <v>14981079.029999999</v>
      </c>
      <c r="AA668" s="554">
        <v>5191380.63</v>
      </c>
      <c r="AB668" s="554">
        <v>1063730.05</v>
      </c>
      <c r="AC668" s="554">
        <v>4757036.5599999996</v>
      </c>
      <c r="AD668" s="554">
        <v>5567375.8300000001</v>
      </c>
      <c r="AE668" s="554">
        <v>3155680.48</v>
      </c>
      <c r="AF668" s="554">
        <v>6041792.5</v>
      </c>
      <c r="AG668" s="554">
        <v>467729.9</v>
      </c>
      <c r="AH668" s="554">
        <v>0</v>
      </c>
      <c r="AI668" s="554">
        <v>0</v>
      </c>
      <c r="AJ668" s="554">
        <v>960000</v>
      </c>
      <c r="AK668" s="554">
        <v>0</v>
      </c>
      <c r="AL668" s="554">
        <v>0</v>
      </c>
      <c r="AM668" s="554">
        <v>0</v>
      </c>
      <c r="AN668" s="554">
        <v>0</v>
      </c>
      <c r="AO668" s="554">
        <v>0</v>
      </c>
      <c r="AP668" s="554">
        <v>472350</v>
      </c>
      <c r="AQ668" s="554">
        <v>1142000</v>
      </c>
      <c r="AR668" s="554">
        <v>624500</v>
      </c>
      <c r="AS668" s="554">
        <v>0</v>
      </c>
      <c r="AT668" s="554">
        <v>878000</v>
      </c>
      <c r="AU668" s="554">
        <v>3098888.26</v>
      </c>
      <c r="AV668" s="554">
        <v>1475966.85</v>
      </c>
      <c r="AW668" s="554">
        <v>5357606.92</v>
      </c>
      <c r="AX668" s="554">
        <v>3181173.15</v>
      </c>
      <c r="AY668" s="554">
        <v>1234472.3500000001</v>
      </c>
      <c r="AZ668" s="554">
        <v>266770</v>
      </c>
      <c r="BA668" s="554">
        <v>924267.15</v>
      </c>
      <c r="BB668" s="554">
        <v>1288353</v>
      </c>
      <c r="BC668" s="554">
        <v>240240</v>
      </c>
      <c r="BD668" s="554">
        <v>1983634.42</v>
      </c>
      <c r="BE668" s="554">
        <v>475774</v>
      </c>
      <c r="BF668" s="554">
        <v>9752528.4700000007</v>
      </c>
      <c r="BG668" s="554">
        <v>1641745</v>
      </c>
      <c r="BH668" s="554">
        <v>3966025.38</v>
      </c>
      <c r="BI668" s="554">
        <v>2589022.5</v>
      </c>
      <c r="BJ668" s="554">
        <v>1904270.47</v>
      </c>
      <c r="BK668" s="554">
        <v>196910.61</v>
      </c>
      <c r="BL668" s="554">
        <v>203294</v>
      </c>
      <c r="BM668" s="554">
        <v>1619767</v>
      </c>
      <c r="BN668" s="554">
        <v>3318983.5</v>
      </c>
      <c r="BO668" s="554">
        <v>439334</v>
      </c>
      <c r="BP668" s="554">
        <v>265075.58</v>
      </c>
      <c r="BQ668" s="554">
        <v>78024.38</v>
      </c>
      <c r="BR668" s="554">
        <v>744787</v>
      </c>
      <c r="BS668" s="554">
        <v>752839</v>
      </c>
      <c r="BT668" s="554">
        <v>0</v>
      </c>
      <c r="BU668" s="554">
        <v>3811294.69</v>
      </c>
      <c r="BV668" s="554">
        <v>2359270.94</v>
      </c>
      <c r="BW668" s="554">
        <v>458761.27</v>
      </c>
      <c r="BX668" s="554">
        <v>2087686.62</v>
      </c>
      <c r="BY668" s="554">
        <v>7359514.2999999998</v>
      </c>
      <c r="BZ668" s="554">
        <v>329326.46999999997</v>
      </c>
      <c r="CA668" s="554">
        <v>796641</v>
      </c>
      <c r="CB668" s="554">
        <v>0</v>
      </c>
      <c r="CC668" s="555">
        <f t="shared" si="79"/>
        <v>297835727.35000002</v>
      </c>
    </row>
    <row r="669" spans="1:81" s="547" customFormat="1">
      <c r="A669" s="609"/>
      <c r="B669" s="608"/>
      <c r="C669" s="610"/>
      <c r="D669" s="610"/>
      <c r="E669" s="610"/>
      <c r="F669" s="622" t="s">
        <v>6567</v>
      </c>
      <c r="G669" s="623" t="s">
        <v>6568</v>
      </c>
      <c r="H669" s="554">
        <v>0</v>
      </c>
      <c r="I669" s="554">
        <v>0</v>
      </c>
      <c r="J669" s="554">
        <v>0</v>
      </c>
      <c r="K669" s="554">
        <v>0</v>
      </c>
      <c r="L669" s="554">
        <v>0</v>
      </c>
      <c r="M669" s="554">
        <v>0</v>
      </c>
      <c r="N669" s="554">
        <v>0</v>
      </c>
      <c r="O669" s="554">
        <v>0</v>
      </c>
      <c r="P669" s="554">
        <v>0</v>
      </c>
      <c r="Q669" s="554">
        <v>0</v>
      </c>
      <c r="R669" s="554">
        <v>0</v>
      </c>
      <c r="S669" s="554">
        <v>0</v>
      </c>
      <c r="T669" s="554">
        <v>0</v>
      </c>
      <c r="U669" s="554">
        <v>0</v>
      </c>
      <c r="V669" s="554">
        <v>0</v>
      </c>
      <c r="W669" s="554">
        <v>0</v>
      </c>
      <c r="X669" s="554">
        <v>0</v>
      </c>
      <c r="Y669" s="554">
        <v>0</v>
      </c>
      <c r="Z669" s="554">
        <v>0</v>
      </c>
      <c r="AA669" s="554">
        <v>0</v>
      </c>
      <c r="AB669" s="554">
        <v>0</v>
      </c>
      <c r="AC669" s="554">
        <v>0</v>
      </c>
      <c r="AD669" s="554">
        <v>0</v>
      </c>
      <c r="AE669" s="554">
        <v>0</v>
      </c>
      <c r="AF669" s="554">
        <v>0</v>
      </c>
      <c r="AG669" s="554">
        <v>0</v>
      </c>
      <c r="AH669" s="554">
        <v>0</v>
      </c>
      <c r="AI669" s="554">
        <v>0</v>
      </c>
      <c r="AJ669" s="554">
        <v>0</v>
      </c>
      <c r="AK669" s="554">
        <v>0</v>
      </c>
      <c r="AL669" s="554">
        <v>0</v>
      </c>
      <c r="AM669" s="554">
        <v>0</v>
      </c>
      <c r="AN669" s="554">
        <v>0</v>
      </c>
      <c r="AO669" s="554">
        <v>0</v>
      </c>
      <c r="AP669" s="554">
        <v>0</v>
      </c>
      <c r="AQ669" s="554">
        <v>0</v>
      </c>
      <c r="AR669" s="554">
        <v>0</v>
      </c>
      <c r="AS669" s="554">
        <v>0</v>
      </c>
      <c r="AT669" s="554">
        <v>0</v>
      </c>
      <c r="AU669" s="554">
        <v>0</v>
      </c>
      <c r="AV669" s="554">
        <v>0</v>
      </c>
      <c r="AW669" s="554">
        <v>0</v>
      </c>
      <c r="AX669" s="554">
        <v>0</v>
      </c>
      <c r="AY669" s="554">
        <v>0</v>
      </c>
      <c r="AZ669" s="554">
        <v>0</v>
      </c>
      <c r="BA669" s="554">
        <v>0</v>
      </c>
      <c r="BB669" s="554">
        <v>0</v>
      </c>
      <c r="BC669" s="554">
        <v>0</v>
      </c>
      <c r="BD669" s="554">
        <v>0</v>
      </c>
      <c r="BE669" s="554">
        <v>0</v>
      </c>
      <c r="BF669" s="554">
        <v>0</v>
      </c>
      <c r="BG669" s="554">
        <v>0</v>
      </c>
      <c r="BH669" s="554">
        <v>0</v>
      </c>
      <c r="BI669" s="554">
        <v>0</v>
      </c>
      <c r="BJ669" s="554">
        <v>0</v>
      </c>
      <c r="BK669" s="554">
        <v>0</v>
      </c>
      <c r="BL669" s="554">
        <v>0</v>
      </c>
      <c r="BM669" s="554">
        <v>0</v>
      </c>
      <c r="BN669" s="554">
        <v>0</v>
      </c>
      <c r="BO669" s="554">
        <v>0</v>
      </c>
      <c r="BP669" s="554">
        <v>0</v>
      </c>
      <c r="BQ669" s="554">
        <v>0</v>
      </c>
      <c r="BR669" s="554">
        <v>0</v>
      </c>
      <c r="BS669" s="554">
        <v>0</v>
      </c>
      <c r="BT669" s="554">
        <v>0</v>
      </c>
      <c r="BU669" s="554">
        <v>0</v>
      </c>
      <c r="BV669" s="554">
        <v>0</v>
      </c>
      <c r="BW669" s="554">
        <v>0</v>
      </c>
      <c r="BX669" s="554">
        <v>0</v>
      </c>
      <c r="BY669" s="554">
        <v>0</v>
      </c>
      <c r="BZ669" s="554">
        <v>0</v>
      </c>
      <c r="CA669" s="554">
        <v>0</v>
      </c>
      <c r="CB669" s="554">
        <v>0</v>
      </c>
      <c r="CC669" s="555">
        <f t="shared" si="79"/>
        <v>0</v>
      </c>
    </row>
    <row r="670" spans="1:81" s="547" customFormat="1">
      <c r="A670" s="609"/>
      <c r="B670" s="608"/>
      <c r="C670" s="610"/>
      <c r="D670" s="610"/>
      <c r="E670" s="610"/>
      <c r="F670" s="622" t="s">
        <v>6569</v>
      </c>
      <c r="G670" s="623" t="s">
        <v>6570</v>
      </c>
      <c r="H670" s="554">
        <v>0</v>
      </c>
      <c r="I670" s="554">
        <v>0</v>
      </c>
      <c r="J670" s="554">
        <v>488576</v>
      </c>
      <c r="K670" s="554">
        <v>3551513.94</v>
      </c>
      <c r="L670" s="554">
        <v>93553.64</v>
      </c>
      <c r="M670" s="554">
        <v>0</v>
      </c>
      <c r="N670" s="554">
        <v>1697490.45</v>
      </c>
      <c r="O670" s="554">
        <v>0</v>
      </c>
      <c r="P670" s="554">
        <v>212950</v>
      </c>
      <c r="Q670" s="554">
        <v>0</v>
      </c>
      <c r="R670" s="554">
        <v>0</v>
      </c>
      <c r="S670" s="554">
        <v>2252200</v>
      </c>
      <c r="T670" s="554">
        <v>172302.2</v>
      </c>
      <c r="U670" s="554">
        <v>0</v>
      </c>
      <c r="V670" s="554">
        <v>0</v>
      </c>
      <c r="W670" s="554">
        <v>0</v>
      </c>
      <c r="X670" s="554">
        <v>75425</v>
      </c>
      <c r="Y670" s="554">
        <v>0</v>
      </c>
      <c r="Z670" s="554">
        <v>0</v>
      </c>
      <c r="AA670" s="554">
        <v>0</v>
      </c>
      <c r="AB670" s="554">
        <v>1453000</v>
      </c>
      <c r="AC670" s="554">
        <v>0</v>
      </c>
      <c r="AD670" s="554">
        <v>0</v>
      </c>
      <c r="AE670" s="554">
        <v>0</v>
      </c>
      <c r="AF670" s="554">
        <v>487662</v>
      </c>
      <c r="AG670" s="554">
        <v>0</v>
      </c>
      <c r="AH670" s="554">
        <v>0</v>
      </c>
      <c r="AI670" s="554">
        <v>4301822.05</v>
      </c>
      <c r="AJ670" s="554">
        <v>0</v>
      </c>
      <c r="AK670" s="554">
        <v>93400</v>
      </c>
      <c r="AL670" s="554">
        <v>134500</v>
      </c>
      <c r="AM670" s="554">
        <v>20000</v>
      </c>
      <c r="AN670" s="554">
        <v>0</v>
      </c>
      <c r="AO670" s="554">
        <v>0</v>
      </c>
      <c r="AP670" s="554">
        <v>356425</v>
      </c>
      <c r="AQ670" s="554">
        <v>2301320</v>
      </c>
      <c r="AR670" s="554">
        <v>151200</v>
      </c>
      <c r="AS670" s="554">
        <v>0</v>
      </c>
      <c r="AT670" s="554">
        <v>238521.03</v>
      </c>
      <c r="AU670" s="554">
        <v>51500</v>
      </c>
      <c r="AV670" s="554">
        <v>170500</v>
      </c>
      <c r="AW670" s="554">
        <v>0</v>
      </c>
      <c r="AX670" s="554">
        <v>47116</v>
      </c>
      <c r="AY670" s="554">
        <v>369720</v>
      </c>
      <c r="AZ670" s="554">
        <v>9833.5400000000009</v>
      </c>
      <c r="BA670" s="554">
        <v>0</v>
      </c>
      <c r="BB670" s="554">
        <v>0</v>
      </c>
      <c r="BC670" s="554">
        <v>162792</v>
      </c>
      <c r="BD670" s="554">
        <v>81000</v>
      </c>
      <c r="BE670" s="554">
        <v>0</v>
      </c>
      <c r="BF670" s="554">
        <v>0</v>
      </c>
      <c r="BG670" s="554">
        <v>110013</v>
      </c>
      <c r="BH670" s="554">
        <v>458152</v>
      </c>
      <c r="BI670" s="554">
        <v>216640</v>
      </c>
      <c r="BJ670" s="554">
        <v>0</v>
      </c>
      <c r="BK670" s="554">
        <v>289930</v>
      </c>
      <c r="BL670" s="554">
        <v>5482</v>
      </c>
      <c r="BM670" s="554">
        <v>14896541.09</v>
      </c>
      <c r="BN670" s="554">
        <v>0</v>
      </c>
      <c r="BO670" s="554">
        <v>0</v>
      </c>
      <c r="BP670" s="554">
        <v>0</v>
      </c>
      <c r="BQ670" s="554">
        <v>105000</v>
      </c>
      <c r="BR670" s="554">
        <v>0</v>
      </c>
      <c r="BS670" s="554">
        <v>0</v>
      </c>
      <c r="BT670" s="554">
        <v>1477665.34</v>
      </c>
      <c r="BU670" s="554">
        <v>0</v>
      </c>
      <c r="BV670" s="554">
        <v>70000</v>
      </c>
      <c r="BW670" s="554">
        <v>159505</v>
      </c>
      <c r="BX670" s="554">
        <v>0</v>
      </c>
      <c r="BY670" s="554">
        <v>1446704.69</v>
      </c>
      <c r="BZ670" s="554">
        <v>0</v>
      </c>
      <c r="CA670" s="554">
        <v>113788</v>
      </c>
      <c r="CB670" s="554">
        <v>491532</v>
      </c>
      <c r="CC670" s="555">
        <f t="shared" si="79"/>
        <v>38815275.969999999</v>
      </c>
    </row>
    <row r="671" spans="1:81" s="547" customFormat="1">
      <c r="A671" s="609"/>
      <c r="B671" s="608"/>
      <c r="C671" s="610"/>
      <c r="D671" s="610"/>
      <c r="E671" s="610"/>
      <c r="F671" s="611" t="s">
        <v>6571</v>
      </c>
      <c r="G671" s="612" t="s">
        <v>6572</v>
      </c>
      <c r="H671" s="554">
        <v>0</v>
      </c>
      <c r="I671" s="554">
        <v>0</v>
      </c>
      <c r="J671" s="554">
        <v>0</v>
      </c>
      <c r="K671" s="554">
        <v>1195561</v>
      </c>
      <c r="L671" s="554">
        <v>0</v>
      </c>
      <c r="M671" s="554">
        <v>23088197.859999999</v>
      </c>
      <c r="N671" s="554">
        <v>1588760</v>
      </c>
      <c r="O671" s="554">
        <v>0</v>
      </c>
      <c r="P671" s="554">
        <v>0</v>
      </c>
      <c r="Q671" s="554">
        <v>35856</v>
      </c>
      <c r="R671" s="554">
        <v>0</v>
      </c>
      <c r="S671" s="554">
        <v>0</v>
      </c>
      <c r="T671" s="554">
        <v>0</v>
      </c>
      <c r="U671" s="554">
        <v>0</v>
      </c>
      <c r="V671" s="554">
        <v>0</v>
      </c>
      <c r="W671" s="554">
        <v>157990.45000000001</v>
      </c>
      <c r="X671" s="554">
        <v>0</v>
      </c>
      <c r="Y671" s="554">
        <v>0</v>
      </c>
      <c r="Z671" s="554">
        <v>0</v>
      </c>
      <c r="AA671" s="554">
        <v>100000</v>
      </c>
      <c r="AB671" s="554">
        <v>0</v>
      </c>
      <c r="AC671" s="554">
        <v>0</v>
      </c>
      <c r="AD671" s="554">
        <v>0</v>
      </c>
      <c r="AE671" s="554">
        <v>0</v>
      </c>
      <c r="AF671" s="554">
        <v>1571190.87</v>
      </c>
      <c r="AG671" s="554">
        <v>100000</v>
      </c>
      <c r="AH671" s="554">
        <v>0</v>
      </c>
      <c r="AI671" s="554">
        <v>0</v>
      </c>
      <c r="AJ671" s="554">
        <v>0</v>
      </c>
      <c r="AK671" s="554">
        <v>165000</v>
      </c>
      <c r="AL671" s="554">
        <v>0</v>
      </c>
      <c r="AM671" s="554">
        <v>0</v>
      </c>
      <c r="AN671" s="554">
        <v>0</v>
      </c>
      <c r="AO671" s="554">
        <v>0</v>
      </c>
      <c r="AP671" s="554">
        <v>0</v>
      </c>
      <c r="AQ671" s="554">
        <v>6600</v>
      </c>
      <c r="AR671" s="554">
        <v>0</v>
      </c>
      <c r="AS671" s="554">
        <v>0</v>
      </c>
      <c r="AT671" s="554">
        <v>0</v>
      </c>
      <c r="AU671" s="554">
        <v>0</v>
      </c>
      <c r="AV671" s="554">
        <v>0</v>
      </c>
      <c r="AW671" s="554">
        <v>0</v>
      </c>
      <c r="AX671" s="554">
        <v>0</v>
      </c>
      <c r="AY671" s="554">
        <v>0</v>
      </c>
      <c r="AZ671" s="554">
        <v>0</v>
      </c>
      <c r="BA671" s="554">
        <v>83820</v>
      </c>
      <c r="BB671" s="554">
        <v>0</v>
      </c>
      <c r="BC671" s="554">
        <v>0</v>
      </c>
      <c r="BD671" s="554">
        <v>0</v>
      </c>
      <c r="BE671" s="554">
        <v>0</v>
      </c>
      <c r="BF671" s="554">
        <v>0</v>
      </c>
      <c r="BG671" s="554">
        <v>0</v>
      </c>
      <c r="BH671" s="554">
        <v>0</v>
      </c>
      <c r="BI671" s="554">
        <v>0</v>
      </c>
      <c r="BJ671" s="554">
        <v>200000</v>
      </c>
      <c r="BK671" s="554">
        <v>0</v>
      </c>
      <c r="BL671" s="554">
        <v>247950.02</v>
      </c>
      <c r="BM671" s="554">
        <v>100241.56</v>
      </c>
      <c r="BN671" s="554">
        <v>381718</v>
      </c>
      <c r="BO671" s="554">
        <v>1715000</v>
      </c>
      <c r="BP671" s="554">
        <v>0</v>
      </c>
      <c r="BQ671" s="554">
        <v>165000</v>
      </c>
      <c r="BR671" s="554">
        <v>1669169.95</v>
      </c>
      <c r="BS671" s="554">
        <v>0</v>
      </c>
      <c r="BT671" s="554">
        <v>1701369.93</v>
      </c>
      <c r="BU671" s="554">
        <v>0</v>
      </c>
      <c r="BV671" s="554">
        <v>533111.4</v>
      </c>
      <c r="BW671" s="554">
        <v>0</v>
      </c>
      <c r="BX671" s="554">
        <v>180000</v>
      </c>
      <c r="BY671" s="554">
        <v>0</v>
      </c>
      <c r="BZ671" s="554">
        <v>0</v>
      </c>
      <c r="CA671" s="554">
        <v>316235</v>
      </c>
      <c r="CB671" s="554">
        <v>1780009.12</v>
      </c>
      <c r="CC671" s="555">
        <f t="shared" si="79"/>
        <v>37082781.159999996</v>
      </c>
    </row>
    <row r="672" spans="1:81" s="547" customFormat="1">
      <c r="A672" s="609"/>
      <c r="B672" s="608"/>
      <c r="C672" s="610"/>
      <c r="D672" s="610"/>
      <c r="E672" s="610"/>
      <c r="F672" s="611" t="s">
        <v>6573</v>
      </c>
      <c r="G672" s="612" t="s">
        <v>6574</v>
      </c>
      <c r="H672" s="554">
        <v>131812.87</v>
      </c>
      <c r="I672" s="554">
        <v>1133780.6399999999</v>
      </c>
      <c r="J672" s="554">
        <v>396314.67</v>
      </c>
      <c r="K672" s="554">
        <v>449225.55</v>
      </c>
      <c r="L672" s="554">
        <v>9480.84</v>
      </c>
      <c r="M672" s="554">
        <v>0</v>
      </c>
      <c r="N672" s="554">
        <v>249137.27</v>
      </c>
      <c r="O672" s="554">
        <v>321006.48</v>
      </c>
      <c r="P672" s="554">
        <v>0</v>
      </c>
      <c r="Q672" s="554">
        <v>1156294.6499999999</v>
      </c>
      <c r="R672" s="554">
        <v>11954.94</v>
      </c>
      <c r="S672" s="554">
        <v>6629.33</v>
      </c>
      <c r="T672" s="554">
        <v>291209.28999999998</v>
      </c>
      <c r="U672" s="554">
        <v>625028.19999999995</v>
      </c>
      <c r="V672" s="554">
        <v>0</v>
      </c>
      <c r="W672" s="554">
        <v>21377.15</v>
      </c>
      <c r="X672" s="554">
        <v>200131.5</v>
      </c>
      <c r="Y672" s="554">
        <v>0</v>
      </c>
      <c r="Z672" s="554">
        <v>0</v>
      </c>
      <c r="AA672" s="554">
        <v>155367.82999999999</v>
      </c>
      <c r="AB672" s="554">
        <v>332720.06</v>
      </c>
      <c r="AC672" s="554">
        <v>549694.56999999995</v>
      </c>
      <c r="AD672" s="554">
        <v>16160.38</v>
      </c>
      <c r="AE672" s="554">
        <v>47818</v>
      </c>
      <c r="AF672" s="554">
        <v>0</v>
      </c>
      <c r="AG672" s="554">
        <v>21600.92</v>
      </c>
      <c r="AH672" s="554">
        <v>0</v>
      </c>
      <c r="AI672" s="554">
        <v>223913.02</v>
      </c>
      <c r="AJ672" s="554">
        <v>21454.880000000001</v>
      </c>
      <c r="AK672" s="554">
        <v>10538.34</v>
      </c>
      <c r="AL672" s="554">
        <v>26481.68</v>
      </c>
      <c r="AM672" s="554">
        <v>0</v>
      </c>
      <c r="AN672" s="554">
        <v>63067.01</v>
      </c>
      <c r="AO672" s="554">
        <v>0</v>
      </c>
      <c r="AP672" s="554">
        <v>21718.93</v>
      </c>
      <c r="AQ672" s="554">
        <v>70428.45</v>
      </c>
      <c r="AR672" s="554">
        <v>73679.47</v>
      </c>
      <c r="AS672" s="554">
        <v>27958.240000000002</v>
      </c>
      <c r="AT672" s="554">
        <v>0</v>
      </c>
      <c r="AU672" s="554">
        <v>1302530.97</v>
      </c>
      <c r="AV672" s="554">
        <v>1025164.43</v>
      </c>
      <c r="AW672" s="554">
        <v>0</v>
      </c>
      <c r="AX672" s="554">
        <v>586051.02</v>
      </c>
      <c r="AY672" s="554">
        <v>189111.01</v>
      </c>
      <c r="AZ672" s="554">
        <v>105490.15</v>
      </c>
      <c r="BA672" s="554">
        <v>0</v>
      </c>
      <c r="BB672" s="554">
        <v>0</v>
      </c>
      <c r="BC672" s="554">
        <v>64697.09</v>
      </c>
      <c r="BD672" s="554">
        <v>35969.14</v>
      </c>
      <c r="BE672" s="554">
        <v>0</v>
      </c>
      <c r="BF672" s="554">
        <v>0</v>
      </c>
      <c r="BG672" s="554">
        <v>0</v>
      </c>
      <c r="BH672" s="554">
        <v>25415.65</v>
      </c>
      <c r="BI672" s="554">
        <v>0</v>
      </c>
      <c r="BJ672" s="554">
        <v>45295.65</v>
      </c>
      <c r="BK672" s="554">
        <v>64948.94</v>
      </c>
      <c r="BL672" s="554">
        <v>0</v>
      </c>
      <c r="BM672" s="554">
        <v>28533.78</v>
      </c>
      <c r="BN672" s="554">
        <v>0</v>
      </c>
      <c r="BO672" s="554">
        <v>0</v>
      </c>
      <c r="BP672" s="554">
        <v>0</v>
      </c>
      <c r="BQ672" s="554">
        <v>0</v>
      </c>
      <c r="BR672" s="554">
        <v>0</v>
      </c>
      <c r="BS672" s="554">
        <v>0</v>
      </c>
      <c r="BT672" s="554">
        <v>114406.19</v>
      </c>
      <c r="BU672" s="554">
        <v>0</v>
      </c>
      <c r="BV672" s="554">
        <v>0</v>
      </c>
      <c r="BW672" s="554">
        <v>0</v>
      </c>
      <c r="BX672" s="554">
        <v>0</v>
      </c>
      <c r="BY672" s="554">
        <v>3614886.96</v>
      </c>
      <c r="BZ672" s="554">
        <v>0</v>
      </c>
      <c r="CA672" s="554">
        <v>0</v>
      </c>
      <c r="CB672" s="554">
        <v>0</v>
      </c>
      <c r="CC672" s="555">
        <f t="shared" si="79"/>
        <v>13868486.139999997</v>
      </c>
    </row>
    <row r="673" spans="1:81" s="547" customFormat="1">
      <c r="A673" s="609"/>
      <c r="B673" s="608"/>
      <c r="C673" s="610"/>
      <c r="D673" s="610"/>
      <c r="E673" s="610"/>
      <c r="F673" s="611" t="s">
        <v>6575</v>
      </c>
      <c r="G673" s="612" t="s">
        <v>6576</v>
      </c>
      <c r="H673" s="554">
        <v>0</v>
      </c>
      <c r="I673" s="554">
        <v>0</v>
      </c>
      <c r="J673" s="554">
        <v>2316.06</v>
      </c>
      <c r="K673" s="554">
        <v>0</v>
      </c>
      <c r="L673" s="554">
        <v>0</v>
      </c>
      <c r="M673" s="554">
        <v>0</v>
      </c>
      <c r="N673" s="554">
        <v>0</v>
      </c>
      <c r="O673" s="554">
        <v>0</v>
      </c>
      <c r="P673" s="554">
        <v>0</v>
      </c>
      <c r="Q673" s="554">
        <v>0</v>
      </c>
      <c r="R673" s="554">
        <v>402.24</v>
      </c>
      <c r="S673" s="554">
        <v>0</v>
      </c>
      <c r="T673" s="554">
        <v>368.21</v>
      </c>
      <c r="U673" s="554">
        <v>0</v>
      </c>
      <c r="V673" s="554">
        <v>16000</v>
      </c>
      <c r="W673" s="554">
        <v>0</v>
      </c>
      <c r="X673" s="554">
        <v>0</v>
      </c>
      <c r="Y673" s="554">
        <v>0</v>
      </c>
      <c r="Z673" s="554">
        <v>0</v>
      </c>
      <c r="AA673" s="554">
        <v>2909.8</v>
      </c>
      <c r="AB673" s="554">
        <v>286.39999999999998</v>
      </c>
      <c r="AC673" s="554">
        <v>34384.15</v>
      </c>
      <c r="AD673" s="554">
        <v>0</v>
      </c>
      <c r="AE673" s="554">
        <v>0</v>
      </c>
      <c r="AF673" s="554">
        <v>0</v>
      </c>
      <c r="AG673" s="554">
        <v>0</v>
      </c>
      <c r="AH673" s="554">
        <v>0</v>
      </c>
      <c r="AI673" s="554">
        <v>0</v>
      </c>
      <c r="AJ673" s="554">
        <v>0</v>
      </c>
      <c r="AK673" s="554">
        <v>0</v>
      </c>
      <c r="AL673" s="554">
        <v>0</v>
      </c>
      <c r="AM673" s="554">
        <v>0</v>
      </c>
      <c r="AN673" s="554">
        <v>0</v>
      </c>
      <c r="AO673" s="554">
        <v>0</v>
      </c>
      <c r="AP673" s="554">
        <v>222.73</v>
      </c>
      <c r="AQ673" s="554">
        <v>0</v>
      </c>
      <c r="AR673" s="554">
        <v>340.09</v>
      </c>
      <c r="AS673" s="554">
        <v>1318.54</v>
      </c>
      <c r="AT673" s="554">
        <v>0</v>
      </c>
      <c r="AU673" s="554">
        <v>0</v>
      </c>
      <c r="AV673" s="554">
        <v>0</v>
      </c>
      <c r="AW673" s="554">
        <v>0</v>
      </c>
      <c r="AX673" s="554">
        <v>0</v>
      </c>
      <c r="AY673" s="554">
        <v>0</v>
      </c>
      <c r="AZ673" s="554">
        <v>0</v>
      </c>
      <c r="BA673" s="554">
        <v>7119.75</v>
      </c>
      <c r="BB673" s="554">
        <v>0</v>
      </c>
      <c r="BC673" s="554">
        <v>0</v>
      </c>
      <c r="BD673" s="554">
        <v>62.91</v>
      </c>
      <c r="BE673" s="554">
        <v>0</v>
      </c>
      <c r="BF673" s="554">
        <v>0</v>
      </c>
      <c r="BG673" s="554">
        <v>0</v>
      </c>
      <c r="BH673" s="554">
        <v>0</v>
      </c>
      <c r="BI673" s="554">
        <v>0</v>
      </c>
      <c r="BJ673" s="554">
        <v>11618.94</v>
      </c>
      <c r="BK673" s="554">
        <v>0</v>
      </c>
      <c r="BL673" s="554">
        <v>0</v>
      </c>
      <c r="BM673" s="554">
        <v>0</v>
      </c>
      <c r="BN673" s="554">
        <v>9100</v>
      </c>
      <c r="BO673" s="554">
        <v>0</v>
      </c>
      <c r="BP673" s="554">
        <v>0</v>
      </c>
      <c r="BQ673" s="554">
        <v>0</v>
      </c>
      <c r="BR673" s="554">
        <v>0</v>
      </c>
      <c r="BS673" s="554">
        <v>0</v>
      </c>
      <c r="BT673" s="554">
        <v>0</v>
      </c>
      <c r="BU673" s="554">
        <v>0</v>
      </c>
      <c r="BV673" s="554">
        <v>0</v>
      </c>
      <c r="BW673" s="554">
        <v>0</v>
      </c>
      <c r="BX673" s="554">
        <v>0</v>
      </c>
      <c r="BY673" s="554">
        <v>0</v>
      </c>
      <c r="BZ673" s="554">
        <v>38.130000000000003</v>
      </c>
      <c r="CA673" s="554">
        <v>500</v>
      </c>
      <c r="CB673" s="554">
        <v>0</v>
      </c>
      <c r="CC673" s="555">
        <f t="shared" si="79"/>
        <v>86987.950000000012</v>
      </c>
    </row>
    <row r="674" spans="1:81" s="547" customFormat="1">
      <c r="A674" s="609"/>
      <c r="B674" s="608"/>
      <c r="C674" s="610"/>
      <c r="D674" s="610"/>
      <c r="E674" s="610"/>
      <c r="F674" s="611" t="s">
        <v>6577</v>
      </c>
      <c r="G674" s="612" t="s">
        <v>6578</v>
      </c>
      <c r="H674" s="554">
        <v>0</v>
      </c>
      <c r="I674" s="554">
        <v>0</v>
      </c>
      <c r="J674" s="554">
        <v>0</v>
      </c>
      <c r="K674" s="554">
        <v>0</v>
      </c>
      <c r="L674" s="554">
        <v>0</v>
      </c>
      <c r="M674" s="554">
        <v>0</v>
      </c>
      <c r="N674" s="554">
        <v>20688389.780000001</v>
      </c>
      <c r="O674" s="554">
        <v>0</v>
      </c>
      <c r="P674" s="554">
        <v>0</v>
      </c>
      <c r="Q674" s="554">
        <v>0</v>
      </c>
      <c r="R674" s="554">
        <v>0</v>
      </c>
      <c r="S674" s="554">
        <v>0</v>
      </c>
      <c r="T674" s="554">
        <v>18906.39</v>
      </c>
      <c r="U674" s="554">
        <v>0</v>
      </c>
      <c r="V674" s="554">
        <v>2250000</v>
      </c>
      <c r="W674" s="554">
        <v>0</v>
      </c>
      <c r="X674" s="554">
        <v>5294</v>
      </c>
      <c r="Y674" s="554">
        <v>0</v>
      </c>
      <c r="Z674" s="554">
        <v>3587200.26</v>
      </c>
      <c r="AA674" s="554">
        <v>1584530.25</v>
      </c>
      <c r="AB674" s="554">
        <v>62438.239999999998</v>
      </c>
      <c r="AC674" s="554">
        <v>1654946</v>
      </c>
      <c r="AD674" s="554">
        <v>0</v>
      </c>
      <c r="AE674" s="554">
        <v>170258.13</v>
      </c>
      <c r="AF674" s="554">
        <v>1039672.5</v>
      </c>
      <c r="AG674" s="554">
        <v>0</v>
      </c>
      <c r="AH674" s="554">
        <v>0</v>
      </c>
      <c r="AI674" s="554">
        <v>55072653.049999997</v>
      </c>
      <c r="AJ674" s="554">
        <v>7080</v>
      </c>
      <c r="AK674" s="554">
        <v>11784</v>
      </c>
      <c r="AL674" s="554">
        <v>0</v>
      </c>
      <c r="AM674" s="554">
        <v>0</v>
      </c>
      <c r="AN674" s="554">
        <v>38400</v>
      </c>
      <c r="AO674" s="554">
        <v>2268000</v>
      </c>
      <c r="AP674" s="554">
        <v>11074.39</v>
      </c>
      <c r="AQ674" s="554">
        <v>147862</v>
      </c>
      <c r="AR674" s="554">
        <v>0</v>
      </c>
      <c r="AS674" s="554">
        <v>574650</v>
      </c>
      <c r="AT674" s="554">
        <v>10500</v>
      </c>
      <c r="AU674" s="554">
        <v>700673.52</v>
      </c>
      <c r="AV674" s="554">
        <v>0</v>
      </c>
      <c r="AW674" s="554">
        <v>0</v>
      </c>
      <c r="AX674" s="554">
        <v>27067.89</v>
      </c>
      <c r="AY674" s="554">
        <v>495544.03</v>
      </c>
      <c r="AZ674" s="554">
        <v>576.17999999999995</v>
      </c>
      <c r="BA674" s="554">
        <v>0</v>
      </c>
      <c r="BB674" s="554">
        <v>81132173.730000004</v>
      </c>
      <c r="BC674" s="554">
        <v>0</v>
      </c>
      <c r="BD674" s="554">
        <v>0</v>
      </c>
      <c r="BE674" s="554">
        <v>0</v>
      </c>
      <c r="BF674" s="554">
        <v>453928</v>
      </c>
      <c r="BG674" s="554">
        <v>48560</v>
      </c>
      <c r="BH674" s="554">
        <v>411342.0601</v>
      </c>
      <c r="BI674" s="554">
        <v>3919.99</v>
      </c>
      <c r="BJ674" s="554">
        <v>51844.5</v>
      </c>
      <c r="BK674" s="554">
        <v>0</v>
      </c>
      <c r="BL674" s="554">
        <v>250972</v>
      </c>
      <c r="BM674" s="554">
        <v>0</v>
      </c>
      <c r="BN674" s="554">
        <v>4782054.68</v>
      </c>
      <c r="BO674" s="554">
        <v>128372</v>
      </c>
      <c r="BP674" s="554">
        <v>249496</v>
      </c>
      <c r="BQ674" s="554">
        <v>0</v>
      </c>
      <c r="BR674" s="554">
        <v>827665.95</v>
      </c>
      <c r="BS674" s="554">
        <v>0</v>
      </c>
      <c r="BT674" s="554">
        <v>297568.34000000003</v>
      </c>
      <c r="BU674" s="554">
        <v>198850</v>
      </c>
      <c r="BV674" s="554">
        <v>502187.18</v>
      </c>
      <c r="BW674" s="554">
        <v>587293.1</v>
      </c>
      <c r="BX674" s="554">
        <v>132150</v>
      </c>
      <c r="BY674" s="554">
        <v>1375825.52</v>
      </c>
      <c r="BZ674" s="554">
        <v>2275815.39</v>
      </c>
      <c r="CA674" s="554">
        <v>115600</v>
      </c>
      <c r="CB674" s="554">
        <v>370371</v>
      </c>
      <c r="CC674" s="555">
        <f t="shared" si="79"/>
        <v>184623490.0501</v>
      </c>
    </row>
    <row r="675" spans="1:81" s="547" customFormat="1">
      <c r="A675" s="609"/>
      <c r="B675" s="608"/>
      <c r="C675" s="610"/>
      <c r="D675" s="610"/>
      <c r="E675" s="610"/>
      <c r="F675" s="611" t="s">
        <v>6579</v>
      </c>
      <c r="G675" s="612" t="s">
        <v>6580</v>
      </c>
      <c r="H675" s="554">
        <v>0</v>
      </c>
      <c r="I675" s="554">
        <v>7921</v>
      </c>
      <c r="J675" s="554">
        <v>200400</v>
      </c>
      <c r="K675" s="554">
        <v>0</v>
      </c>
      <c r="L675" s="554">
        <v>0</v>
      </c>
      <c r="M675" s="554">
        <v>0</v>
      </c>
      <c r="N675" s="554">
        <v>37500</v>
      </c>
      <c r="O675" s="554">
        <v>0</v>
      </c>
      <c r="P675" s="554">
        <v>0</v>
      </c>
      <c r="Q675" s="554">
        <v>0</v>
      </c>
      <c r="R675" s="554">
        <v>32241</v>
      </c>
      <c r="S675" s="554">
        <v>0</v>
      </c>
      <c r="T675" s="554">
        <v>30067</v>
      </c>
      <c r="U675" s="554">
        <v>0</v>
      </c>
      <c r="V675" s="554">
        <v>0</v>
      </c>
      <c r="W675" s="554">
        <v>0</v>
      </c>
      <c r="X675" s="554">
        <v>0</v>
      </c>
      <c r="Y675" s="554">
        <v>0</v>
      </c>
      <c r="Z675" s="554">
        <v>112500</v>
      </c>
      <c r="AA675" s="554">
        <v>321448.13</v>
      </c>
      <c r="AB675" s="554">
        <v>0</v>
      </c>
      <c r="AC675" s="554">
        <v>798434.05</v>
      </c>
      <c r="AD675" s="554">
        <v>56472</v>
      </c>
      <c r="AE675" s="554">
        <v>0</v>
      </c>
      <c r="AF675" s="554">
        <v>344243.92</v>
      </c>
      <c r="AG675" s="554">
        <v>0</v>
      </c>
      <c r="AH675" s="554">
        <v>0</v>
      </c>
      <c r="AI675" s="554">
        <v>0</v>
      </c>
      <c r="AJ675" s="554">
        <v>0</v>
      </c>
      <c r="AK675" s="554">
        <v>0</v>
      </c>
      <c r="AL675" s="554">
        <v>1317</v>
      </c>
      <c r="AM675" s="554">
        <v>0</v>
      </c>
      <c r="AN675" s="554">
        <v>0</v>
      </c>
      <c r="AO675" s="554">
        <v>0</v>
      </c>
      <c r="AP675" s="554">
        <v>0</v>
      </c>
      <c r="AQ675" s="554">
        <v>0</v>
      </c>
      <c r="AR675" s="554">
        <v>0</v>
      </c>
      <c r="AS675" s="554">
        <v>102055.25</v>
      </c>
      <c r="AT675" s="554">
        <v>29117</v>
      </c>
      <c r="AU675" s="554">
        <v>40830.949999999997</v>
      </c>
      <c r="AV675" s="554">
        <v>50188</v>
      </c>
      <c r="AW675" s="554">
        <v>22333</v>
      </c>
      <c r="AX675" s="554">
        <v>0</v>
      </c>
      <c r="AY675" s="554">
        <v>1896</v>
      </c>
      <c r="AZ675" s="554">
        <v>0</v>
      </c>
      <c r="BA675" s="554">
        <v>0</v>
      </c>
      <c r="BB675" s="554">
        <v>232163</v>
      </c>
      <c r="BC675" s="554">
        <v>0</v>
      </c>
      <c r="BD675" s="554">
        <v>0</v>
      </c>
      <c r="BE675" s="554">
        <v>167925</v>
      </c>
      <c r="BF675" s="554">
        <v>0</v>
      </c>
      <c r="BG675" s="554">
        <v>0</v>
      </c>
      <c r="BH675" s="554">
        <v>29104</v>
      </c>
      <c r="BI675" s="554">
        <v>0</v>
      </c>
      <c r="BJ675" s="554">
        <v>17001</v>
      </c>
      <c r="BK675" s="554">
        <v>0</v>
      </c>
      <c r="BL675" s="554">
        <v>0</v>
      </c>
      <c r="BM675" s="554">
        <v>0</v>
      </c>
      <c r="BN675" s="554">
        <v>0</v>
      </c>
      <c r="BO675" s="554">
        <v>928</v>
      </c>
      <c r="BP675" s="554">
        <v>0</v>
      </c>
      <c r="BQ675" s="554">
        <v>0</v>
      </c>
      <c r="BR675" s="554">
        <v>0</v>
      </c>
      <c r="BS675" s="554">
        <v>0</v>
      </c>
      <c r="BT675" s="554">
        <v>13000</v>
      </c>
      <c r="BU675" s="554">
        <v>0</v>
      </c>
      <c r="BV675" s="554">
        <v>0</v>
      </c>
      <c r="BW675" s="554">
        <v>50366</v>
      </c>
      <c r="BX675" s="554">
        <v>1835</v>
      </c>
      <c r="BY675" s="554">
        <v>0</v>
      </c>
      <c r="BZ675" s="554">
        <v>0</v>
      </c>
      <c r="CA675" s="554">
        <v>102393</v>
      </c>
      <c r="CB675" s="554">
        <v>0</v>
      </c>
      <c r="CC675" s="555">
        <f t="shared" si="79"/>
        <v>2803679.3000000003</v>
      </c>
    </row>
    <row r="676" spans="1:81" s="547" customFormat="1">
      <c r="A676" s="609"/>
      <c r="B676" s="608"/>
      <c r="C676" s="610"/>
      <c r="D676" s="610"/>
      <c r="E676" s="610"/>
      <c r="F676" s="611" t="s">
        <v>6581</v>
      </c>
      <c r="G676" s="612" t="s">
        <v>6582</v>
      </c>
      <c r="H676" s="554">
        <v>273394.96000000002</v>
      </c>
      <c r="I676" s="554">
        <v>146402.47</v>
      </c>
      <c r="J676" s="554">
        <v>374126.28</v>
      </c>
      <c r="K676" s="554">
        <v>113390.15</v>
      </c>
      <c r="L676" s="554">
        <v>109459.72</v>
      </c>
      <c r="M676" s="554">
        <v>31477.51</v>
      </c>
      <c r="N676" s="554">
        <v>89381.58</v>
      </c>
      <c r="O676" s="554">
        <v>0</v>
      </c>
      <c r="P676" s="554">
        <v>19669.66</v>
      </c>
      <c r="Q676" s="554">
        <v>254746.16</v>
      </c>
      <c r="R676" s="554">
        <v>17447.490000000002</v>
      </c>
      <c r="S676" s="554">
        <v>39999.32</v>
      </c>
      <c r="T676" s="554">
        <v>209224.25</v>
      </c>
      <c r="U676" s="554">
        <v>101861.72</v>
      </c>
      <c r="V676" s="554">
        <v>3015.01</v>
      </c>
      <c r="W676" s="554">
        <v>33564.61</v>
      </c>
      <c r="X676" s="554">
        <v>0</v>
      </c>
      <c r="Y676" s="554">
        <v>18862.03</v>
      </c>
      <c r="Z676" s="554">
        <v>28918.99</v>
      </c>
      <c r="AA676" s="554">
        <v>144960.19</v>
      </c>
      <c r="AB676" s="554">
        <v>0</v>
      </c>
      <c r="AC676" s="554">
        <v>163861.65</v>
      </c>
      <c r="AD676" s="554">
        <v>45360.43</v>
      </c>
      <c r="AE676" s="554">
        <v>16610.46</v>
      </c>
      <c r="AF676" s="554">
        <v>39346.080000000002</v>
      </c>
      <c r="AG676" s="554">
        <v>16723.88</v>
      </c>
      <c r="AH676" s="554">
        <v>12135.18</v>
      </c>
      <c r="AI676" s="554">
        <v>1119152.31</v>
      </c>
      <c r="AJ676" s="554">
        <v>9835</v>
      </c>
      <c r="AK676" s="554">
        <v>9577.81</v>
      </c>
      <c r="AL676" s="554">
        <v>18884.689999999999</v>
      </c>
      <c r="AM676" s="554">
        <v>17987.349999999999</v>
      </c>
      <c r="AN676" s="554">
        <v>21183.200000000001</v>
      </c>
      <c r="AO676" s="554">
        <v>10134.370000000001</v>
      </c>
      <c r="AP676" s="554">
        <v>23210.94</v>
      </c>
      <c r="AQ676" s="554">
        <v>27364.15</v>
      </c>
      <c r="AR676" s="554">
        <v>24112.49</v>
      </c>
      <c r="AS676" s="554">
        <v>12825.06</v>
      </c>
      <c r="AT676" s="554">
        <v>13448.26</v>
      </c>
      <c r="AU676" s="554">
        <v>0</v>
      </c>
      <c r="AV676" s="554">
        <v>10494.99</v>
      </c>
      <c r="AW676" s="554">
        <v>12532.88</v>
      </c>
      <c r="AX676" s="554">
        <v>7945.76</v>
      </c>
      <c r="AY676" s="554">
        <v>14662.85</v>
      </c>
      <c r="AZ676" s="554">
        <v>1207.73</v>
      </c>
      <c r="BA676" s="554">
        <v>10852.94</v>
      </c>
      <c r="BB676" s="554">
        <v>70018.66</v>
      </c>
      <c r="BC676" s="554">
        <v>25450.65</v>
      </c>
      <c r="BD676" s="554">
        <v>92904.98</v>
      </c>
      <c r="BE676" s="554">
        <v>24530.84</v>
      </c>
      <c r="BF676" s="554">
        <v>53180.67</v>
      </c>
      <c r="BG676" s="554">
        <v>40595.839999999997</v>
      </c>
      <c r="BH676" s="554">
        <v>-1E-3</v>
      </c>
      <c r="BI676" s="554">
        <v>0</v>
      </c>
      <c r="BJ676" s="554">
        <v>26512.58</v>
      </c>
      <c r="BK676" s="554">
        <v>16627.25</v>
      </c>
      <c r="BL676" s="554">
        <v>17301.87</v>
      </c>
      <c r="BM676" s="554">
        <v>201158.01</v>
      </c>
      <c r="BN676" s="554">
        <v>294262.07</v>
      </c>
      <c r="BO676" s="554">
        <v>29220.28</v>
      </c>
      <c r="BP676" s="554">
        <v>49078.94</v>
      </c>
      <c r="BQ676" s="554">
        <v>20652.78</v>
      </c>
      <c r="BR676" s="554">
        <v>0</v>
      </c>
      <c r="BS676" s="554">
        <v>25140.49</v>
      </c>
      <c r="BT676" s="554">
        <v>0</v>
      </c>
      <c r="BU676" s="554">
        <v>15854.6</v>
      </c>
      <c r="BV676" s="554">
        <v>41602.83</v>
      </c>
      <c r="BW676" s="554">
        <v>25770.28</v>
      </c>
      <c r="BX676" s="554">
        <v>38918.269999999997</v>
      </c>
      <c r="BY676" s="554">
        <v>268515.46000000002</v>
      </c>
      <c r="BZ676" s="554">
        <v>27874.9</v>
      </c>
      <c r="CA676" s="554">
        <v>17722.37</v>
      </c>
      <c r="CB676" s="554">
        <v>19032.849999999999</v>
      </c>
      <c r="CC676" s="555">
        <f t="shared" si="79"/>
        <v>5111280.029000001</v>
      </c>
    </row>
    <row r="677" spans="1:81" s="547" customFormat="1">
      <c r="A677" s="609"/>
      <c r="B677" s="608"/>
      <c r="C677" s="610"/>
      <c r="D677" s="610"/>
      <c r="E677" s="610"/>
      <c r="F677" s="611" t="s">
        <v>6583</v>
      </c>
      <c r="G677" s="612" t="s">
        <v>6584</v>
      </c>
      <c r="H677" s="554">
        <v>0</v>
      </c>
      <c r="I677" s="554">
        <v>0</v>
      </c>
      <c r="J677" s="554">
        <v>12774</v>
      </c>
      <c r="K677" s="554">
        <v>0</v>
      </c>
      <c r="L677" s="554">
        <v>0</v>
      </c>
      <c r="M677" s="554">
        <v>0</v>
      </c>
      <c r="N677" s="554">
        <v>3000</v>
      </c>
      <c r="O677" s="554">
        <v>0</v>
      </c>
      <c r="P677" s="554">
        <v>0</v>
      </c>
      <c r="Q677" s="554">
        <v>0</v>
      </c>
      <c r="R677" s="554">
        <v>1200</v>
      </c>
      <c r="S677" s="554">
        <v>0</v>
      </c>
      <c r="T677" s="554">
        <v>0</v>
      </c>
      <c r="U677" s="554">
        <v>0</v>
      </c>
      <c r="V677" s="554">
        <v>0</v>
      </c>
      <c r="W677" s="554">
        <v>0</v>
      </c>
      <c r="X677" s="554">
        <v>0</v>
      </c>
      <c r="Y677" s="554">
        <v>10512</v>
      </c>
      <c r="Z677" s="554">
        <v>47799.26</v>
      </c>
      <c r="AA677" s="554">
        <v>446</v>
      </c>
      <c r="AB677" s="554">
        <v>0</v>
      </c>
      <c r="AC677" s="554">
        <v>0</v>
      </c>
      <c r="AD677" s="554">
        <v>0</v>
      </c>
      <c r="AE677" s="554">
        <v>0</v>
      </c>
      <c r="AF677" s="554">
        <v>0</v>
      </c>
      <c r="AG677" s="554">
        <v>0</v>
      </c>
      <c r="AH677" s="554">
        <v>0</v>
      </c>
      <c r="AI677" s="554">
        <v>906</v>
      </c>
      <c r="AJ677" s="554">
        <v>0</v>
      </c>
      <c r="AK677" s="554">
        <v>0</v>
      </c>
      <c r="AL677" s="554">
        <v>0</v>
      </c>
      <c r="AM677" s="554">
        <v>0</v>
      </c>
      <c r="AN677" s="554">
        <v>0</v>
      </c>
      <c r="AO677" s="554">
        <v>14105.52</v>
      </c>
      <c r="AP677" s="554">
        <v>0</v>
      </c>
      <c r="AQ677" s="554">
        <v>0</v>
      </c>
      <c r="AR677" s="554">
        <v>0</v>
      </c>
      <c r="AS677" s="554">
        <v>0</v>
      </c>
      <c r="AT677" s="554">
        <v>0</v>
      </c>
      <c r="AU677" s="554">
        <v>0</v>
      </c>
      <c r="AV677" s="554">
        <v>0</v>
      </c>
      <c r="AW677" s="554">
        <v>0</v>
      </c>
      <c r="AX677" s="554">
        <v>0</v>
      </c>
      <c r="AY677" s="554">
        <v>0</v>
      </c>
      <c r="AZ677" s="554">
        <v>0</v>
      </c>
      <c r="BA677" s="554">
        <v>0</v>
      </c>
      <c r="BB677" s="554">
        <v>0</v>
      </c>
      <c r="BC677" s="554">
        <v>0</v>
      </c>
      <c r="BD677" s="554">
        <v>0</v>
      </c>
      <c r="BE677" s="554">
        <v>0</v>
      </c>
      <c r="BF677" s="554">
        <v>0</v>
      </c>
      <c r="BG677" s="554">
        <v>0.6</v>
      </c>
      <c r="BH677" s="554">
        <v>0</v>
      </c>
      <c r="BI677" s="554">
        <v>0</v>
      </c>
      <c r="BJ677" s="554">
        <v>0</v>
      </c>
      <c r="BK677" s="554">
        <v>380</v>
      </c>
      <c r="BL677" s="554">
        <v>0</v>
      </c>
      <c r="BM677" s="554">
        <v>0</v>
      </c>
      <c r="BN677" s="554">
        <v>0</v>
      </c>
      <c r="BO677" s="554">
        <v>0</v>
      </c>
      <c r="BP677" s="554">
        <v>0</v>
      </c>
      <c r="BQ677" s="554">
        <v>0</v>
      </c>
      <c r="BR677" s="554">
        <v>0</v>
      </c>
      <c r="BS677" s="554">
        <v>0</v>
      </c>
      <c r="BT677" s="554">
        <v>8680.9</v>
      </c>
      <c r="BU677" s="554">
        <v>0</v>
      </c>
      <c r="BV677" s="554">
        <v>0</v>
      </c>
      <c r="BW677" s="554">
        <v>0</v>
      </c>
      <c r="BX677" s="554">
        <v>0</v>
      </c>
      <c r="BY677" s="554">
        <v>0</v>
      </c>
      <c r="BZ677" s="554">
        <v>0</v>
      </c>
      <c r="CA677" s="554">
        <v>0</v>
      </c>
      <c r="CB677" s="554">
        <v>0</v>
      </c>
      <c r="CC677" s="555">
        <f t="shared" si="79"/>
        <v>99804.280000000013</v>
      </c>
    </row>
    <row r="678" spans="1:81" s="547" customFormat="1">
      <c r="A678" s="609"/>
      <c r="B678" s="608"/>
      <c r="C678" s="610"/>
      <c r="D678" s="610"/>
      <c r="E678" s="610"/>
      <c r="F678" s="611" t="s">
        <v>6585</v>
      </c>
      <c r="G678" s="612" t="s">
        <v>6586</v>
      </c>
      <c r="H678" s="554">
        <v>0</v>
      </c>
      <c r="I678" s="554">
        <v>0</v>
      </c>
      <c r="J678" s="554">
        <v>0</v>
      </c>
      <c r="K678" s="554">
        <v>0</v>
      </c>
      <c r="L678" s="554">
        <v>0</v>
      </c>
      <c r="M678" s="554">
        <v>0</v>
      </c>
      <c r="N678" s="554">
        <v>0</v>
      </c>
      <c r="O678" s="554">
        <v>0</v>
      </c>
      <c r="P678" s="554">
        <v>0</v>
      </c>
      <c r="Q678" s="554">
        <v>0</v>
      </c>
      <c r="R678" s="554">
        <v>0</v>
      </c>
      <c r="S678" s="554">
        <v>0</v>
      </c>
      <c r="T678" s="554">
        <v>0</v>
      </c>
      <c r="U678" s="554">
        <v>0</v>
      </c>
      <c r="V678" s="554">
        <v>0</v>
      </c>
      <c r="W678" s="554">
        <v>0</v>
      </c>
      <c r="X678" s="554">
        <v>0</v>
      </c>
      <c r="Y678" s="554">
        <v>0</v>
      </c>
      <c r="Z678" s="554">
        <v>0</v>
      </c>
      <c r="AA678" s="554">
        <v>0</v>
      </c>
      <c r="AB678" s="554">
        <v>0</v>
      </c>
      <c r="AC678" s="554">
        <v>0</v>
      </c>
      <c r="AD678" s="554">
        <v>0</v>
      </c>
      <c r="AE678" s="554">
        <v>0</v>
      </c>
      <c r="AF678" s="554">
        <v>0</v>
      </c>
      <c r="AG678" s="554">
        <v>0</v>
      </c>
      <c r="AH678" s="554">
        <v>0</v>
      </c>
      <c r="AI678" s="554">
        <v>0</v>
      </c>
      <c r="AJ678" s="554">
        <v>0</v>
      </c>
      <c r="AK678" s="554">
        <v>0</v>
      </c>
      <c r="AL678" s="554">
        <v>0</v>
      </c>
      <c r="AM678" s="554">
        <v>0</v>
      </c>
      <c r="AN678" s="554">
        <v>0</v>
      </c>
      <c r="AO678" s="554">
        <v>0</v>
      </c>
      <c r="AP678" s="554">
        <v>0</v>
      </c>
      <c r="AQ678" s="554">
        <v>0</v>
      </c>
      <c r="AR678" s="554">
        <v>0</v>
      </c>
      <c r="AS678" s="554">
        <v>0</v>
      </c>
      <c r="AT678" s="554">
        <v>0</v>
      </c>
      <c r="AU678" s="554">
        <v>0</v>
      </c>
      <c r="AV678" s="554">
        <v>0</v>
      </c>
      <c r="AW678" s="554">
        <v>0</v>
      </c>
      <c r="AX678" s="554">
        <v>0</v>
      </c>
      <c r="AY678" s="554">
        <v>0</v>
      </c>
      <c r="AZ678" s="554">
        <v>0</v>
      </c>
      <c r="BA678" s="554">
        <v>0</v>
      </c>
      <c r="BB678" s="554">
        <v>0</v>
      </c>
      <c r="BC678" s="554">
        <v>0</v>
      </c>
      <c r="BD678" s="554">
        <v>750</v>
      </c>
      <c r="BE678" s="554">
        <v>0</v>
      </c>
      <c r="BF678" s="554">
        <v>0</v>
      </c>
      <c r="BG678" s="554">
        <v>2700</v>
      </c>
      <c r="BH678" s="554">
        <v>0</v>
      </c>
      <c r="BI678" s="554">
        <v>0</v>
      </c>
      <c r="BJ678" s="554">
        <v>0</v>
      </c>
      <c r="BK678" s="554">
        <v>0</v>
      </c>
      <c r="BL678" s="554">
        <v>0</v>
      </c>
      <c r="BM678" s="554">
        <v>0</v>
      </c>
      <c r="BN678" s="554">
        <v>0</v>
      </c>
      <c r="BO678" s="554">
        <v>0</v>
      </c>
      <c r="BP678" s="554">
        <v>0</v>
      </c>
      <c r="BQ678" s="554">
        <v>0</v>
      </c>
      <c r="BR678" s="554">
        <v>0</v>
      </c>
      <c r="BS678" s="554">
        <v>0</v>
      </c>
      <c r="BT678" s="554">
        <v>0</v>
      </c>
      <c r="BU678" s="554">
        <v>0</v>
      </c>
      <c r="BV678" s="554">
        <v>0</v>
      </c>
      <c r="BW678" s="554">
        <v>0</v>
      </c>
      <c r="BX678" s="554">
        <v>0</v>
      </c>
      <c r="BY678" s="554">
        <v>0</v>
      </c>
      <c r="BZ678" s="554">
        <v>0</v>
      </c>
      <c r="CA678" s="554">
        <v>0</v>
      </c>
      <c r="CB678" s="554">
        <v>0</v>
      </c>
      <c r="CC678" s="555">
        <f t="shared" si="79"/>
        <v>3450</v>
      </c>
    </row>
    <row r="679" spans="1:81" s="547" customFormat="1">
      <c r="A679" s="609"/>
      <c r="B679" s="608"/>
      <c r="C679" s="610"/>
      <c r="D679" s="610"/>
      <c r="E679" s="610"/>
      <c r="F679" s="611" t="s">
        <v>6587</v>
      </c>
      <c r="G679" s="612" t="s">
        <v>6588</v>
      </c>
      <c r="H679" s="554">
        <v>0</v>
      </c>
      <c r="I679" s="554">
        <v>10661</v>
      </c>
      <c r="J679" s="554">
        <v>60598</v>
      </c>
      <c r="K679" s="554">
        <v>0</v>
      </c>
      <c r="L679" s="554">
        <v>25448</v>
      </c>
      <c r="M679" s="554">
        <v>14486</v>
      </c>
      <c r="N679" s="554">
        <v>440336</v>
      </c>
      <c r="O679" s="554">
        <v>0</v>
      </c>
      <c r="P679" s="554">
        <v>0</v>
      </c>
      <c r="Q679" s="554">
        <v>0</v>
      </c>
      <c r="R679" s="554">
        <v>11658</v>
      </c>
      <c r="S679" s="554">
        <v>8141</v>
      </c>
      <c r="T679" s="554">
        <v>0</v>
      </c>
      <c r="U679" s="554">
        <v>55419</v>
      </c>
      <c r="V679" s="554">
        <v>4820</v>
      </c>
      <c r="W679" s="554">
        <v>15541</v>
      </c>
      <c r="X679" s="554">
        <v>15885</v>
      </c>
      <c r="Y679" s="554">
        <v>12065</v>
      </c>
      <c r="Z679" s="554">
        <v>0</v>
      </c>
      <c r="AA679" s="554">
        <v>47571</v>
      </c>
      <c r="AB679" s="554">
        <v>19969</v>
      </c>
      <c r="AC679" s="554">
        <v>62555</v>
      </c>
      <c r="AD679" s="554">
        <v>0</v>
      </c>
      <c r="AE679" s="554">
        <v>24901.88</v>
      </c>
      <c r="AF679" s="554">
        <v>38174.5</v>
      </c>
      <c r="AG679" s="554">
        <v>11266</v>
      </c>
      <c r="AH679" s="554">
        <v>0</v>
      </c>
      <c r="AI679" s="554">
        <v>0</v>
      </c>
      <c r="AJ679" s="554">
        <v>42940</v>
      </c>
      <c r="AK679" s="554">
        <v>8623</v>
      </c>
      <c r="AL679" s="554">
        <v>10946</v>
      </c>
      <c r="AM679" s="554">
        <v>43</v>
      </c>
      <c r="AN679" s="554">
        <v>0</v>
      </c>
      <c r="AO679" s="554">
        <v>19742</v>
      </c>
      <c r="AP679" s="554">
        <v>0</v>
      </c>
      <c r="AQ679" s="554">
        <v>0</v>
      </c>
      <c r="AR679" s="554">
        <v>0</v>
      </c>
      <c r="AS679" s="554">
        <v>0</v>
      </c>
      <c r="AT679" s="554">
        <v>11703</v>
      </c>
      <c r="AU679" s="554">
        <v>0</v>
      </c>
      <c r="AV679" s="554">
        <v>0</v>
      </c>
      <c r="AW679" s="554">
        <v>0</v>
      </c>
      <c r="AX679" s="554">
        <v>1000</v>
      </c>
      <c r="AY679" s="554">
        <v>27040</v>
      </c>
      <c r="AZ679" s="554">
        <v>0</v>
      </c>
      <c r="BA679" s="554">
        <v>0</v>
      </c>
      <c r="BB679" s="554">
        <v>0</v>
      </c>
      <c r="BC679" s="554">
        <v>0</v>
      </c>
      <c r="BD679" s="554">
        <v>14128</v>
      </c>
      <c r="BE679" s="554">
        <v>0</v>
      </c>
      <c r="BF679" s="554">
        <v>0</v>
      </c>
      <c r="BG679" s="554">
        <v>18087</v>
      </c>
      <c r="BH679" s="554">
        <v>0</v>
      </c>
      <c r="BI679" s="554">
        <v>0</v>
      </c>
      <c r="BJ679" s="554">
        <v>0</v>
      </c>
      <c r="BK679" s="554">
        <v>0</v>
      </c>
      <c r="BL679" s="554">
        <v>0</v>
      </c>
      <c r="BM679" s="554">
        <v>0</v>
      </c>
      <c r="BN679" s="554">
        <v>0</v>
      </c>
      <c r="BO679" s="554">
        <v>10841</v>
      </c>
      <c r="BP679" s="554">
        <v>0</v>
      </c>
      <c r="BQ679" s="554">
        <v>30</v>
      </c>
      <c r="BR679" s="554">
        <v>0</v>
      </c>
      <c r="BS679" s="554">
        <v>0</v>
      </c>
      <c r="BT679" s="554">
        <v>147463</v>
      </c>
      <c r="BU679" s="554">
        <v>17843</v>
      </c>
      <c r="BV679" s="554">
        <v>17492</v>
      </c>
      <c r="BW679" s="554">
        <v>0</v>
      </c>
      <c r="BX679" s="554">
        <v>0</v>
      </c>
      <c r="BY679" s="554">
        <v>0</v>
      </c>
      <c r="BZ679" s="554">
        <v>16211</v>
      </c>
      <c r="CA679" s="554">
        <v>0</v>
      </c>
      <c r="CB679" s="554">
        <v>13309</v>
      </c>
      <c r="CC679" s="555">
        <f t="shared" si="79"/>
        <v>1256936.3799999999</v>
      </c>
    </row>
    <row r="680" spans="1:81" s="547" customFormat="1">
      <c r="A680" s="609"/>
      <c r="B680" s="608"/>
      <c r="C680" s="610"/>
      <c r="D680" s="610"/>
      <c r="E680" s="610"/>
      <c r="F680" s="611" t="s">
        <v>6589</v>
      </c>
      <c r="G680" s="612" t="s">
        <v>7119</v>
      </c>
      <c r="H680" s="554">
        <v>0</v>
      </c>
      <c r="I680" s="554">
        <v>5872088.5199999996</v>
      </c>
      <c r="J680" s="554">
        <v>0</v>
      </c>
      <c r="K680" s="554">
        <v>0</v>
      </c>
      <c r="L680" s="554">
        <v>13865510.210000001</v>
      </c>
      <c r="M680" s="554">
        <v>97973.75</v>
      </c>
      <c r="N680" s="554">
        <v>198056.46</v>
      </c>
      <c r="O680" s="554">
        <v>0</v>
      </c>
      <c r="P680" s="554">
        <v>0</v>
      </c>
      <c r="Q680" s="554">
        <v>0</v>
      </c>
      <c r="R680" s="554">
        <v>0</v>
      </c>
      <c r="S680" s="554">
        <v>0</v>
      </c>
      <c r="T680" s="554">
        <v>0</v>
      </c>
      <c r="U680" s="554">
        <v>0</v>
      </c>
      <c r="V680" s="554">
        <v>0</v>
      </c>
      <c r="W680" s="554">
        <v>0</v>
      </c>
      <c r="X680" s="554">
        <v>277460</v>
      </c>
      <c r="Y680" s="554">
        <v>1073004.99</v>
      </c>
      <c r="Z680" s="554">
        <v>0</v>
      </c>
      <c r="AA680" s="554">
        <v>9224.0400000000009</v>
      </c>
      <c r="AB680" s="554">
        <v>8035718.7999999998</v>
      </c>
      <c r="AC680" s="554">
        <v>5674687.2800000003</v>
      </c>
      <c r="AD680" s="554">
        <v>0</v>
      </c>
      <c r="AE680" s="554">
        <v>0</v>
      </c>
      <c r="AF680" s="554">
        <v>93634.11</v>
      </c>
      <c r="AG680" s="554">
        <v>0</v>
      </c>
      <c r="AH680" s="554">
        <v>0</v>
      </c>
      <c r="AI680" s="554">
        <v>0</v>
      </c>
      <c r="AJ680" s="554">
        <v>0</v>
      </c>
      <c r="AK680" s="554">
        <v>0</v>
      </c>
      <c r="AL680" s="554">
        <v>0</v>
      </c>
      <c r="AM680" s="554">
        <v>0</v>
      </c>
      <c r="AN680" s="554">
        <v>0</v>
      </c>
      <c r="AO680" s="554">
        <v>346598.8</v>
      </c>
      <c r="AP680" s="554">
        <v>35143.75</v>
      </c>
      <c r="AQ680" s="554">
        <v>1369818.29</v>
      </c>
      <c r="AR680" s="554">
        <v>0</v>
      </c>
      <c r="AS680" s="554">
        <v>0</v>
      </c>
      <c r="AT680" s="554">
        <v>0</v>
      </c>
      <c r="AU680" s="554">
        <v>3272793.54</v>
      </c>
      <c r="AV680" s="554">
        <v>0</v>
      </c>
      <c r="AW680" s="554">
        <v>1037667.56</v>
      </c>
      <c r="AX680" s="554">
        <v>210</v>
      </c>
      <c r="AY680" s="554">
        <v>0</v>
      </c>
      <c r="AZ680" s="554">
        <v>0</v>
      </c>
      <c r="BA680" s="554">
        <v>0</v>
      </c>
      <c r="BB680" s="554">
        <v>203700</v>
      </c>
      <c r="BC680" s="554">
        <v>0</v>
      </c>
      <c r="BD680" s="554">
        <v>0</v>
      </c>
      <c r="BE680" s="554">
        <v>0</v>
      </c>
      <c r="BF680" s="554">
        <v>1285512.8999999999</v>
      </c>
      <c r="BG680" s="554">
        <v>0</v>
      </c>
      <c r="BH680" s="554">
        <v>0</v>
      </c>
      <c r="BI680" s="554">
        <v>0</v>
      </c>
      <c r="BJ680" s="554">
        <v>3625350.23</v>
      </c>
      <c r="BK680" s="554">
        <v>0</v>
      </c>
      <c r="BL680" s="554">
        <v>0</v>
      </c>
      <c r="BM680" s="554">
        <v>117882.5</v>
      </c>
      <c r="BN680" s="554">
        <v>0</v>
      </c>
      <c r="BO680" s="554">
        <v>120063.27</v>
      </c>
      <c r="BP680" s="554">
        <v>0</v>
      </c>
      <c r="BQ680" s="554">
        <v>0</v>
      </c>
      <c r="BR680" s="554">
        <v>0</v>
      </c>
      <c r="BS680" s="554">
        <v>0</v>
      </c>
      <c r="BT680" s="554">
        <v>171000</v>
      </c>
      <c r="BU680" s="554">
        <v>0</v>
      </c>
      <c r="BV680" s="554">
        <v>0</v>
      </c>
      <c r="BW680" s="554">
        <v>0</v>
      </c>
      <c r="BX680" s="554">
        <v>0</v>
      </c>
      <c r="BY680" s="554">
        <v>333790.71999999997</v>
      </c>
      <c r="BZ680" s="554">
        <v>0</v>
      </c>
      <c r="CA680" s="554">
        <v>30727.66</v>
      </c>
      <c r="CB680" s="554">
        <v>437455.67</v>
      </c>
      <c r="CC680" s="555">
        <f t="shared" si="79"/>
        <v>47585073.04999999</v>
      </c>
    </row>
    <row r="681" spans="1:81" s="547" customFormat="1">
      <c r="A681" s="609"/>
      <c r="B681" s="608"/>
      <c r="C681" s="610"/>
      <c r="D681" s="610"/>
      <c r="E681" s="610"/>
      <c r="F681" s="611" t="s">
        <v>6591</v>
      </c>
      <c r="G681" s="612" t="s">
        <v>6592</v>
      </c>
      <c r="H681" s="554">
        <v>0</v>
      </c>
      <c r="I681" s="554">
        <v>0</v>
      </c>
      <c r="J681" s="554">
        <v>2814517.64</v>
      </c>
      <c r="K681" s="554">
        <v>502591.77</v>
      </c>
      <c r="L681" s="554">
        <v>500000</v>
      </c>
      <c r="M681" s="554">
        <v>0</v>
      </c>
      <c r="N681" s="554">
        <v>944152.44</v>
      </c>
      <c r="O681" s="554">
        <v>443015.23</v>
      </c>
      <c r="P681" s="554">
        <v>132467.16</v>
      </c>
      <c r="Q681" s="554">
        <v>530104.63</v>
      </c>
      <c r="R681" s="554">
        <v>359034.58</v>
      </c>
      <c r="S681" s="554">
        <v>0</v>
      </c>
      <c r="T681" s="554">
        <v>1007691.65</v>
      </c>
      <c r="U681" s="554">
        <v>1562143.04</v>
      </c>
      <c r="V681" s="554">
        <v>0</v>
      </c>
      <c r="W681" s="554">
        <v>788083.53</v>
      </c>
      <c r="X681" s="554">
        <v>571450.91</v>
      </c>
      <c r="Y681" s="554">
        <v>346495.44</v>
      </c>
      <c r="Z681" s="554">
        <v>4346000.43</v>
      </c>
      <c r="AA681" s="554">
        <v>1809851.83</v>
      </c>
      <c r="AB681" s="554">
        <v>2084401.16</v>
      </c>
      <c r="AC681" s="554">
        <v>1747594.6</v>
      </c>
      <c r="AD681" s="554">
        <v>186846.52</v>
      </c>
      <c r="AE681" s="554">
        <v>2180007.16</v>
      </c>
      <c r="AF681" s="554">
        <v>3030507.01</v>
      </c>
      <c r="AG681" s="554">
        <v>0</v>
      </c>
      <c r="AH681" s="554">
        <v>545846.17000000004</v>
      </c>
      <c r="AI681" s="554">
        <v>2111152.73</v>
      </c>
      <c r="AJ681" s="554">
        <v>1032702.12</v>
      </c>
      <c r="AK681" s="554">
        <v>0</v>
      </c>
      <c r="AL681" s="554">
        <v>234337.08</v>
      </c>
      <c r="AM681" s="554">
        <v>0</v>
      </c>
      <c r="AN681" s="554">
        <v>107653.74</v>
      </c>
      <c r="AO681" s="554">
        <v>41356.26</v>
      </c>
      <c r="AP681" s="554">
        <v>114583.35</v>
      </c>
      <c r="AQ681" s="554">
        <v>561251.09</v>
      </c>
      <c r="AR681" s="554">
        <v>261501.16</v>
      </c>
      <c r="AS681" s="554">
        <v>456611.88</v>
      </c>
      <c r="AT681" s="554">
        <v>135057.48000000001</v>
      </c>
      <c r="AU681" s="554">
        <v>1042385.66</v>
      </c>
      <c r="AV681" s="554">
        <v>294880.02</v>
      </c>
      <c r="AW681" s="554">
        <v>260640.78</v>
      </c>
      <c r="AX681" s="554">
        <v>85793.17</v>
      </c>
      <c r="AY681" s="554">
        <v>110272.5</v>
      </c>
      <c r="AZ681" s="554">
        <v>0</v>
      </c>
      <c r="BA681" s="554">
        <v>405204.86</v>
      </c>
      <c r="BB681" s="554">
        <v>1838262.24</v>
      </c>
      <c r="BC681" s="554">
        <v>678575.67</v>
      </c>
      <c r="BD681" s="554">
        <v>344493.29</v>
      </c>
      <c r="BE681" s="554">
        <v>1008713.73</v>
      </c>
      <c r="BF681" s="554">
        <v>250000</v>
      </c>
      <c r="BG681" s="554">
        <v>527872.19999999995</v>
      </c>
      <c r="BH681" s="554">
        <v>919780.54009999998</v>
      </c>
      <c r="BI681" s="554">
        <v>299761.74</v>
      </c>
      <c r="BJ681" s="554">
        <v>3981485.37</v>
      </c>
      <c r="BK681" s="554">
        <v>64581.5</v>
      </c>
      <c r="BL681" s="554">
        <v>130132.19</v>
      </c>
      <c r="BM681" s="554">
        <v>21193.48</v>
      </c>
      <c r="BN681" s="554">
        <v>10800000</v>
      </c>
      <c r="BO681" s="554">
        <v>271470.40000000002</v>
      </c>
      <c r="BP681" s="554">
        <v>392074.76</v>
      </c>
      <c r="BQ681" s="554">
        <v>0</v>
      </c>
      <c r="BR681" s="554">
        <v>0</v>
      </c>
      <c r="BS681" s="554">
        <v>136322.57999999999</v>
      </c>
      <c r="BT681" s="554">
        <v>1817724.98</v>
      </c>
      <c r="BU681" s="554">
        <v>477366.33</v>
      </c>
      <c r="BV681" s="554">
        <v>1401291.7</v>
      </c>
      <c r="BW681" s="554">
        <v>114459.28</v>
      </c>
      <c r="BX681" s="554">
        <v>170885.23</v>
      </c>
      <c r="BY681" s="554">
        <v>1240714.83</v>
      </c>
      <c r="BZ681" s="554">
        <v>264348.93</v>
      </c>
      <c r="CA681" s="554">
        <v>761475.02</v>
      </c>
      <c r="CB681" s="554">
        <v>93542.26</v>
      </c>
      <c r="CC681" s="555">
        <f t="shared" si="79"/>
        <v>61694715.030099988</v>
      </c>
    </row>
    <row r="682" spans="1:81" s="547" customFormat="1">
      <c r="A682" s="609"/>
      <c r="B682" s="608"/>
      <c r="C682" s="610"/>
      <c r="D682" s="610"/>
      <c r="E682" s="610"/>
      <c r="F682" s="611" t="s">
        <v>6593</v>
      </c>
      <c r="G682" s="612" t="s">
        <v>6594</v>
      </c>
      <c r="H682" s="554">
        <v>27017571.800000001</v>
      </c>
      <c r="I682" s="554">
        <v>0</v>
      </c>
      <c r="J682" s="554">
        <v>3392508</v>
      </c>
      <c r="K682" s="554">
        <v>0</v>
      </c>
      <c r="L682" s="554">
        <v>0</v>
      </c>
      <c r="M682" s="554">
        <v>0</v>
      </c>
      <c r="N682" s="554">
        <v>0</v>
      </c>
      <c r="O682" s="554">
        <v>1124058.97</v>
      </c>
      <c r="P682" s="554">
        <v>1121890</v>
      </c>
      <c r="Q682" s="554">
        <v>0</v>
      </c>
      <c r="R682" s="554">
        <v>1587160</v>
      </c>
      <c r="S682" s="554">
        <v>1350000</v>
      </c>
      <c r="T682" s="554">
        <v>2192484</v>
      </c>
      <c r="U682" s="554">
        <v>0</v>
      </c>
      <c r="V682" s="554">
        <v>0</v>
      </c>
      <c r="W682" s="554">
        <v>0</v>
      </c>
      <c r="X682" s="554">
        <v>0</v>
      </c>
      <c r="Y682" s="554">
        <v>1707072.62</v>
      </c>
      <c r="Z682" s="554">
        <v>6500000</v>
      </c>
      <c r="AA682" s="554">
        <v>0</v>
      </c>
      <c r="AB682" s="554">
        <v>165000</v>
      </c>
      <c r="AC682" s="554">
        <v>6900000</v>
      </c>
      <c r="AD682" s="554">
        <v>1333107</v>
      </c>
      <c r="AE682" s="554">
        <v>0</v>
      </c>
      <c r="AF682" s="554">
        <v>1800000</v>
      </c>
      <c r="AG682" s="554">
        <v>-129958.39</v>
      </c>
      <c r="AH682" s="554">
        <v>1990000</v>
      </c>
      <c r="AI682" s="554">
        <v>0</v>
      </c>
      <c r="AJ682" s="554">
        <v>1260190</v>
      </c>
      <c r="AK682" s="554">
        <v>0</v>
      </c>
      <c r="AL682" s="554">
        <v>0</v>
      </c>
      <c r="AM682" s="554">
        <v>322500</v>
      </c>
      <c r="AN682" s="554">
        <v>0</v>
      </c>
      <c r="AO682" s="554">
        <v>0</v>
      </c>
      <c r="AP682" s="554">
        <v>0</v>
      </c>
      <c r="AQ682" s="554">
        <v>456899</v>
      </c>
      <c r="AR682" s="554">
        <v>0</v>
      </c>
      <c r="AS682" s="554">
        <v>0</v>
      </c>
      <c r="AT682" s="554">
        <v>0</v>
      </c>
      <c r="AU682" s="554">
        <v>52307.5</v>
      </c>
      <c r="AV682" s="554">
        <v>0</v>
      </c>
      <c r="AW682" s="554">
        <v>2250000</v>
      </c>
      <c r="AX682" s="554">
        <v>0</v>
      </c>
      <c r="AY682" s="554">
        <v>145000</v>
      </c>
      <c r="AZ682" s="554">
        <v>0</v>
      </c>
      <c r="BA682" s="554">
        <v>0</v>
      </c>
      <c r="BB682" s="554">
        <v>0</v>
      </c>
      <c r="BC682" s="554">
        <v>1485000</v>
      </c>
      <c r="BD682" s="554">
        <v>0</v>
      </c>
      <c r="BE682" s="554">
        <v>0</v>
      </c>
      <c r="BF682" s="554">
        <v>0</v>
      </c>
      <c r="BG682" s="554">
        <v>1347000</v>
      </c>
      <c r="BH682" s="554">
        <v>2010000</v>
      </c>
      <c r="BI682" s="554">
        <v>1557500</v>
      </c>
      <c r="BJ682" s="554">
        <v>737824</v>
      </c>
      <c r="BK682" s="554">
        <v>225000</v>
      </c>
      <c r="BL682" s="554">
        <v>0</v>
      </c>
      <c r="BM682" s="554">
        <v>0</v>
      </c>
      <c r="BN682" s="554">
        <v>6750000</v>
      </c>
      <c r="BO682" s="554">
        <v>0</v>
      </c>
      <c r="BP682" s="554">
        <v>0</v>
      </c>
      <c r="BQ682" s="554">
        <v>0</v>
      </c>
      <c r="BR682" s="554">
        <v>81200</v>
      </c>
      <c r="BS682" s="554">
        <v>250000</v>
      </c>
      <c r="BT682" s="554">
        <v>4719258.2</v>
      </c>
      <c r="BU682" s="554">
        <v>1650095.17</v>
      </c>
      <c r="BV682" s="554">
        <v>3934192.2</v>
      </c>
      <c r="BW682" s="554">
        <v>1972164.46</v>
      </c>
      <c r="BX682" s="554">
        <v>0</v>
      </c>
      <c r="BY682" s="554">
        <v>6579258.25</v>
      </c>
      <c r="BZ682" s="554">
        <v>3358828.5</v>
      </c>
      <c r="CA682" s="554">
        <v>2835000</v>
      </c>
      <c r="CB682" s="554">
        <v>1801152.24</v>
      </c>
      <c r="CC682" s="555">
        <f t="shared" si="79"/>
        <v>103831263.52</v>
      </c>
    </row>
    <row r="683" spans="1:81" s="547" customFormat="1">
      <c r="A683" s="609"/>
      <c r="B683" s="608"/>
      <c r="C683" s="610"/>
      <c r="D683" s="610"/>
      <c r="E683" s="610"/>
      <c r="F683" s="611" t="s">
        <v>6595</v>
      </c>
      <c r="G683" s="612" t="s">
        <v>6596</v>
      </c>
      <c r="H683" s="554">
        <v>22947962.68</v>
      </c>
      <c r="I683" s="554">
        <v>929185</v>
      </c>
      <c r="J683" s="554">
        <v>7043388.1399999997</v>
      </c>
      <c r="K683" s="554">
        <v>287268.24</v>
      </c>
      <c r="L683" s="554">
        <v>3000232.03</v>
      </c>
      <c r="M683" s="554">
        <v>61767.5</v>
      </c>
      <c r="N683" s="554">
        <v>0</v>
      </c>
      <c r="O683" s="554">
        <v>0</v>
      </c>
      <c r="P683" s="554">
        <v>0</v>
      </c>
      <c r="Q683" s="554">
        <v>0</v>
      </c>
      <c r="R683" s="554">
        <v>0</v>
      </c>
      <c r="S683" s="554">
        <v>6926089.21</v>
      </c>
      <c r="T683" s="554">
        <v>0</v>
      </c>
      <c r="U683" s="554">
        <v>0</v>
      </c>
      <c r="V683" s="554">
        <v>0</v>
      </c>
      <c r="W683" s="554">
        <v>0</v>
      </c>
      <c r="X683" s="554">
        <v>0</v>
      </c>
      <c r="Y683" s="554">
        <v>0</v>
      </c>
      <c r="Z683" s="554">
        <v>0</v>
      </c>
      <c r="AA683" s="554">
        <v>0</v>
      </c>
      <c r="AB683" s="554">
        <v>1028945.48</v>
      </c>
      <c r="AC683" s="554">
        <v>4169541.12</v>
      </c>
      <c r="AD683" s="554">
        <v>0</v>
      </c>
      <c r="AE683" s="554">
        <v>0</v>
      </c>
      <c r="AF683" s="554">
        <v>500000</v>
      </c>
      <c r="AG683" s="554">
        <v>0</v>
      </c>
      <c r="AH683" s="554">
        <v>0</v>
      </c>
      <c r="AI683" s="554">
        <v>0</v>
      </c>
      <c r="AJ683" s="554">
        <v>345257.23</v>
      </c>
      <c r="AK683" s="554">
        <v>0</v>
      </c>
      <c r="AL683" s="554">
        <v>539328</v>
      </c>
      <c r="AM683" s="554">
        <v>0</v>
      </c>
      <c r="AN683" s="554">
        <v>72612</v>
      </c>
      <c r="AO683" s="554">
        <v>11662</v>
      </c>
      <c r="AP683" s="554">
        <v>534336.36</v>
      </c>
      <c r="AQ683" s="554">
        <v>31429.439999999999</v>
      </c>
      <c r="AR683" s="554">
        <v>2240000</v>
      </c>
      <c r="AS683" s="554">
        <v>865285.62</v>
      </c>
      <c r="AT683" s="554">
        <v>0</v>
      </c>
      <c r="AU683" s="554">
        <v>0</v>
      </c>
      <c r="AV683" s="554">
        <v>0</v>
      </c>
      <c r="AW683" s="554">
        <v>0</v>
      </c>
      <c r="AX683" s="554">
        <v>229110.29</v>
      </c>
      <c r="AY683" s="554">
        <v>537598</v>
      </c>
      <c r="AZ683" s="554">
        <v>0</v>
      </c>
      <c r="BA683" s="554">
        <v>0</v>
      </c>
      <c r="BB683" s="554">
        <v>0</v>
      </c>
      <c r="BC683" s="554">
        <v>4103862.12</v>
      </c>
      <c r="BD683" s="554">
        <v>1071356.5</v>
      </c>
      <c r="BE683" s="554">
        <v>0</v>
      </c>
      <c r="BF683" s="554">
        <v>0</v>
      </c>
      <c r="BG683" s="554">
        <v>0</v>
      </c>
      <c r="BH683" s="554">
        <v>1760269.0290000001</v>
      </c>
      <c r="BI683" s="554">
        <v>2056755</v>
      </c>
      <c r="BJ683" s="554">
        <v>1502512.55</v>
      </c>
      <c r="BK683" s="554">
        <v>24000</v>
      </c>
      <c r="BL683" s="554">
        <v>287697.65000000002</v>
      </c>
      <c r="BM683" s="554">
        <v>0</v>
      </c>
      <c r="BN683" s="554">
        <v>5797212.6600000001</v>
      </c>
      <c r="BO683" s="554">
        <v>0</v>
      </c>
      <c r="BP683" s="554">
        <v>63649.65</v>
      </c>
      <c r="BQ683" s="554">
        <v>0</v>
      </c>
      <c r="BR683" s="554">
        <v>0</v>
      </c>
      <c r="BS683" s="554">
        <v>0</v>
      </c>
      <c r="BT683" s="554">
        <v>4320496.63</v>
      </c>
      <c r="BU683" s="554">
        <v>23707.5</v>
      </c>
      <c r="BV683" s="554">
        <v>400071.79</v>
      </c>
      <c r="BW683" s="554">
        <v>0</v>
      </c>
      <c r="BX683" s="554">
        <v>0</v>
      </c>
      <c r="BY683" s="554">
        <v>0</v>
      </c>
      <c r="BZ683" s="554">
        <v>0</v>
      </c>
      <c r="CA683" s="554">
        <v>0</v>
      </c>
      <c r="CB683" s="554">
        <v>74248</v>
      </c>
      <c r="CC683" s="555">
        <f t="shared" si="79"/>
        <v>73786837.418999985</v>
      </c>
    </row>
    <row r="684" spans="1:81" s="547" customFormat="1">
      <c r="A684" s="609"/>
      <c r="B684" s="608"/>
      <c r="C684" s="610"/>
      <c r="D684" s="610"/>
      <c r="E684" s="610"/>
      <c r="F684" s="611" t="s">
        <v>6597</v>
      </c>
      <c r="G684" s="612" t="s">
        <v>6598</v>
      </c>
      <c r="H684" s="554">
        <v>2109347.5</v>
      </c>
      <c r="I684" s="554">
        <v>2968831.27</v>
      </c>
      <c r="J684" s="554">
        <v>0</v>
      </c>
      <c r="K684" s="554">
        <v>0</v>
      </c>
      <c r="L684" s="554">
        <v>0</v>
      </c>
      <c r="M684" s="554">
        <v>0</v>
      </c>
      <c r="N684" s="554">
        <v>173953851.13999999</v>
      </c>
      <c r="O684" s="554">
        <v>0</v>
      </c>
      <c r="P684" s="554">
        <v>0</v>
      </c>
      <c r="Q684" s="554">
        <v>0</v>
      </c>
      <c r="R684" s="554">
        <v>0</v>
      </c>
      <c r="S684" s="554">
        <v>0</v>
      </c>
      <c r="T684" s="554">
        <v>11975813.75</v>
      </c>
      <c r="U684" s="554">
        <v>1524019.36</v>
      </c>
      <c r="V684" s="554">
        <v>0</v>
      </c>
      <c r="W684" s="554">
        <v>0</v>
      </c>
      <c r="X684" s="554">
        <v>0</v>
      </c>
      <c r="Y684" s="554">
        <v>0</v>
      </c>
      <c r="Z684" s="554">
        <v>388472099.27999997</v>
      </c>
      <c r="AA684" s="554">
        <v>0</v>
      </c>
      <c r="AB684" s="554">
        <v>0</v>
      </c>
      <c r="AC684" s="554">
        <v>7328716.6600000001</v>
      </c>
      <c r="AD684" s="554">
        <v>0</v>
      </c>
      <c r="AE684" s="554">
        <v>0</v>
      </c>
      <c r="AF684" s="554">
        <v>0</v>
      </c>
      <c r="AG684" s="554">
        <v>0</v>
      </c>
      <c r="AH684" s="554">
        <v>0</v>
      </c>
      <c r="AI684" s="554">
        <v>26462471.829999998</v>
      </c>
      <c r="AJ684" s="554">
        <v>0</v>
      </c>
      <c r="AK684" s="554">
        <v>0</v>
      </c>
      <c r="AL684" s="554">
        <v>0</v>
      </c>
      <c r="AM684" s="554">
        <v>0</v>
      </c>
      <c r="AN684" s="554">
        <v>0</v>
      </c>
      <c r="AO684" s="554">
        <v>0</v>
      </c>
      <c r="AP684" s="554">
        <v>0</v>
      </c>
      <c r="AQ684" s="554">
        <v>0</v>
      </c>
      <c r="AR684" s="554">
        <v>0</v>
      </c>
      <c r="AS684" s="554">
        <v>0</v>
      </c>
      <c r="AT684" s="554">
        <v>0</v>
      </c>
      <c r="AU684" s="554">
        <v>15055914.640000001</v>
      </c>
      <c r="AV684" s="554">
        <v>0</v>
      </c>
      <c r="AW684" s="554">
        <v>0</v>
      </c>
      <c r="AX684" s="554">
        <v>0</v>
      </c>
      <c r="AY684" s="554">
        <v>0</v>
      </c>
      <c r="AZ684" s="554">
        <v>0</v>
      </c>
      <c r="BA684" s="554">
        <v>0</v>
      </c>
      <c r="BB684" s="554">
        <v>67045969.32</v>
      </c>
      <c r="BC684" s="554">
        <v>0</v>
      </c>
      <c r="BD684" s="554">
        <v>0</v>
      </c>
      <c r="BE684" s="554">
        <v>0</v>
      </c>
      <c r="BF684" s="554">
        <v>0</v>
      </c>
      <c r="BG684" s="554">
        <v>0</v>
      </c>
      <c r="BH684" s="554">
        <v>0</v>
      </c>
      <c r="BI684" s="554">
        <v>0</v>
      </c>
      <c r="BJ684" s="554">
        <v>0</v>
      </c>
      <c r="BK684" s="554">
        <v>0</v>
      </c>
      <c r="BL684" s="554">
        <v>0</v>
      </c>
      <c r="BM684" s="554">
        <v>60119046.579999998</v>
      </c>
      <c r="BN684" s="554">
        <v>9106385.6799999997</v>
      </c>
      <c r="BO684" s="554">
        <v>0</v>
      </c>
      <c r="BP684" s="554">
        <v>0</v>
      </c>
      <c r="BQ684" s="554">
        <v>0</v>
      </c>
      <c r="BR684" s="554">
        <v>0</v>
      </c>
      <c r="BS684" s="554">
        <v>0</v>
      </c>
      <c r="BT684" s="554">
        <v>5066626.2699999996</v>
      </c>
      <c r="BU684" s="554">
        <v>0</v>
      </c>
      <c r="BV684" s="554">
        <v>0</v>
      </c>
      <c r="BW684" s="554">
        <v>0</v>
      </c>
      <c r="BX684" s="554">
        <v>0</v>
      </c>
      <c r="BY684" s="554">
        <v>0</v>
      </c>
      <c r="BZ684" s="554">
        <v>0</v>
      </c>
      <c r="CA684" s="554">
        <v>0</v>
      </c>
      <c r="CB684" s="554">
        <v>0</v>
      </c>
      <c r="CC684" s="555">
        <f t="shared" si="79"/>
        <v>771189093.27999997</v>
      </c>
    </row>
    <row r="685" spans="1:81" s="547" customFormat="1">
      <c r="A685" s="609"/>
      <c r="B685" s="608"/>
      <c r="C685" s="610"/>
      <c r="D685" s="610"/>
      <c r="E685" s="610"/>
      <c r="F685" s="611" t="s">
        <v>6599</v>
      </c>
      <c r="G685" s="612" t="s">
        <v>6600</v>
      </c>
      <c r="H685" s="554">
        <v>2343872.8199999998</v>
      </c>
      <c r="I685" s="554">
        <v>6671602.0199999996</v>
      </c>
      <c r="J685" s="554">
        <v>7566566.9100000001</v>
      </c>
      <c r="K685" s="554">
        <v>0</v>
      </c>
      <c r="L685" s="554">
        <v>0</v>
      </c>
      <c r="M685" s="554">
        <v>0</v>
      </c>
      <c r="N685" s="554">
        <v>48914391.119999997</v>
      </c>
      <c r="O685" s="554">
        <v>0</v>
      </c>
      <c r="P685" s="554">
        <v>0</v>
      </c>
      <c r="Q685" s="554">
        <v>0</v>
      </c>
      <c r="R685" s="554">
        <v>0</v>
      </c>
      <c r="S685" s="554">
        <v>0</v>
      </c>
      <c r="T685" s="554">
        <v>15053464.699999999</v>
      </c>
      <c r="U685" s="554">
        <v>5685094.7000000002</v>
      </c>
      <c r="V685" s="554">
        <v>0</v>
      </c>
      <c r="W685" s="554">
        <v>0</v>
      </c>
      <c r="X685" s="554">
        <v>0</v>
      </c>
      <c r="Y685" s="554">
        <v>0</v>
      </c>
      <c r="Z685" s="554">
        <v>7901531.21</v>
      </c>
      <c r="AA685" s="554">
        <v>0</v>
      </c>
      <c r="AB685" s="554">
        <v>0</v>
      </c>
      <c r="AC685" s="554">
        <v>0</v>
      </c>
      <c r="AD685" s="554">
        <v>0</v>
      </c>
      <c r="AE685" s="554">
        <v>0</v>
      </c>
      <c r="AF685" s="554">
        <v>0</v>
      </c>
      <c r="AG685" s="554">
        <v>0</v>
      </c>
      <c r="AH685" s="554">
        <v>0</v>
      </c>
      <c r="AI685" s="554">
        <v>8009778.5800000001</v>
      </c>
      <c r="AJ685" s="554">
        <v>0</v>
      </c>
      <c r="AK685" s="554">
        <v>0</v>
      </c>
      <c r="AL685" s="554">
        <v>0</v>
      </c>
      <c r="AM685" s="554">
        <v>0</v>
      </c>
      <c r="AN685" s="554">
        <v>0</v>
      </c>
      <c r="AO685" s="554">
        <v>0</v>
      </c>
      <c r="AP685" s="554">
        <v>0</v>
      </c>
      <c r="AQ685" s="554">
        <v>0</v>
      </c>
      <c r="AR685" s="554">
        <v>0</v>
      </c>
      <c r="AS685" s="554">
        <v>0</v>
      </c>
      <c r="AT685" s="554">
        <v>0</v>
      </c>
      <c r="AU685" s="554">
        <v>3857184.62</v>
      </c>
      <c r="AV685" s="554">
        <v>0</v>
      </c>
      <c r="AW685" s="554">
        <v>0</v>
      </c>
      <c r="AX685" s="554">
        <v>0</v>
      </c>
      <c r="AY685" s="554">
        <v>0</v>
      </c>
      <c r="AZ685" s="554">
        <v>0</v>
      </c>
      <c r="BA685" s="554">
        <v>0</v>
      </c>
      <c r="BB685" s="554">
        <v>39944451.649999999</v>
      </c>
      <c r="BC685" s="554">
        <v>0</v>
      </c>
      <c r="BD685" s="554">
        <v>0</v>
      </c>
      <c r="BE685" s="554">
        <v>0</v>
      </c>
      <c r="BF685" s="554">
        <v>0</v>
      </c>
      <c r="BG685" s="554">
        <v>3069</v>
      </c>
      <c r="BH685" s="554">
        <v>0</v>
      </c>
      <c r="BI685" s="554">
        <v>0</v>
      </c>
      <c r="BJ685" s="554">
        <v>0</v>
      </c>
      <c r="BK685" s="554">
        <v>0</v>
      </c>
      <c r="BL685" s="554">
        <v>0</v>
      </c>
      <c r="BM685" s="554">
        <v>14194979.18</v>
      </c>
      <c r="BN685" s="554">
        <v>8043553.3200000003</v>
      </c>
      <c r="BO685" s="554">
        <v>0</v>
      </c>
      <c r="BP685" s="554">
        <v>0</v>
      </c>
      <c r="BQ685" s="554">
        <v>0</v>
      </c>
      <c r="BR685" s="554">
        <v>0</v>
      </c>
      <c r="BS685" s="554">
        <v>0</v>
      </c>
      <c r="BT685" s="554">
        <v>2549762.58</v>
      </c>
      <c r="BU685" s="554">
        <v>0</v>
      </c>
      <c r="BV685" s="554">
        <v>0</v>
      </c>
      <c r="BW685" s="554">
        <v>0</v>
      </c>
      <c r="BX685" s="554">
        <v>0</v>
      </c>
      <c r="BY685" s="554">
        <v>0</v>
      </c>
      <c r="BZ685" s="554">
        <v>0</v>
      </c>
      <c r="CA685" s="554">
        <v>0</v>
      </c>
      <c r="CB685" s="554">
        <v>0</v>
      </c>
      <c r="CC685" s="555">
        <f t="shared" si="79"/>
        <v>170739302.41</v>
      </c>
    </row>
    <row r="686" spans="1:81" s="547" customFormat="1">
      <c r="A686" s="609"/>
      <c r="B686" s="608"/>
      <c r="C686" s="610"/>
      <c r="D686" s="610"/>
      <c r="E686" s="610"/>
      <c r="F686" s="611" t="s">
        <v>6601</v>
      </c>
      <c r="G686" s="612" t="s">
        <v>6602</v>
      </c>
      <c r="H686" s="554">
        <v>2693999.44</v>
      </c>
      <c r="I686" s="554">
        <v>473822</v>
      </c>
      <c r="J686" s="554">
        <v>12379033</v>
      </c>
      <c r="K686" s="554">
        <v>1096673</v>
      </c>
      <c r="L686" s="554">
        <v>1100033</v>
      </c>
      <c r="M686" s="554">
        <v>0</v>
      </c>
      <c r="N686" s="554">
        <v>2691798.32</v>
      </c>
      <c r="O686" s="554">
        <v>2277225</v>
      </c>
      <c r="P686" s="554">
        <v>10740</v>
      </c>
      <c r="Q686" s="554">
        <v>1463187</v>
      </c>
      <c r="R686" s="554">
        <v>581904</v>
      </c>
      <c r="S686" s="554">
        <v>720672</v>
      </c>
      <c r="T686" s="554">
        <v>808920</v>
      </c>
      <c r="U686" s="554">
        <v>2201304.5</v>
      </c>
      <c r="V686" s="554">
        <v>3624</v>
      </c>
      <c r="W686" s="554">
        <v>790457</v>
      </c>
      <c r="X686" s="554">
        <v>1061280</v>
      </c>
      <c r="Y686" s="554">
        <v>140470</v>
      </c>
      <c r="Z686" s="554">
        <v>6997077</v>
      </c>
      <c r="AA686" s="554">
        <v>4463</v>
      </c>
      <c r="AB686" s="554">
        <v>62228</v>
      </c>
      <c r="AC686" s="554">
        <v>101242</v>
      </c>
      <c r="AD686" s="554">
        <v>829003.95</v>
      </c>
      <c r="AE686" s="554">
        <v>303093.40000000002</v>
      </c>
      <c r="AF686" s="554">
        <v>711747.94</v>
      </c>
      <c r="AG686" s="554">
        <v>167734.6</v>
      </c>
      <c r="AH686" s="554">
        <v>15527970.199999999</v>
      </c>
      <c r="AI686" s="554">
        <v>31242</v>
      </c>
      <c r="AJ686" s="554">
        <v>1224485.1000000001</v>
      </c>
      <c r="AK686" s="554">
        <v>41028</v>
      </c>
      <c r="AL686" s="554">
        <v>143853</v>
      </c>
      <c r="AM686" s="554">
        <v>23880</v>
      </c>
      <c r="AN686" s="554">
        <v>59426</v>
      </c>
      <c r="AO686" s="554">
        <v>120974</v>
      </c>
      <c r="AP686" s="554">
        <v>293</v>
      </c>
      <c r="AQ686" s="554">
        <v>85986</v>
      </c>
      <c r="AR686" s="554">
        <v>16914</v>
      </c>
      <c r="AS686" s="554">
        <v>9169</v>
      </c>
      <c r="AT686" s="554">
        <v>47774</v>
      </c>
      <c r="AU686" s="554">
        <v>4503</v>
      </c>
      <c r="AV686" s="554">
        <v>24305</v>
      </c>
      <c r="AW686" s="554">
        <v>0</v>
      </c>
      <c r="AX686" s="554">
        <v>936</v>
      </c>
      <c r="AY686" s="554">
        <v>1258</v>
      </c>
      <c r="AZ686" s="554">
        <v>794</v>
      </c>
      <c r="BA686" s="554">
        <v>5193</v>
      </c>
      <c r="BB686" s="554">
        <v>705391</v>
      </c>
      <c r="BC686" s="554">
        <v>1038244</v>
      </c>
      <c r="BD686" s="554">
        <v>45504</v>
      </c>
      <c r="BE686" s="554">
        <v>17521</v>
      </c>
      <c r="BF686" s="554">
        <v>724048</v>
      </c>
      <c r="BG686" s="554">
        <v>310752</v>
      </c>
      <c r="BH686" s="554">
        <v>2244561</v>
      </c>
      <c r="BI686" s="554">
        <v>1292</v>
      </c>
      <c r="BJ686" s="554">
        <v>281642</v>
      </c>
      <c r="BK686" s="554">
        <v>34050</v>
      </c>
      <c r="BL686" s="554">
        <v>1738</v>
      </c>
      <c r="BM686" s="554">
        <v>19600</v>
      </c>
      <c r="BN686" s="554">
        <v>10641114.109999999</v>
      </c>
      <c r="BO686" s="554">
        <v>59814</v>
      </c>
      <c r="BP686" s="554">
        <v>1554</v>
      </c>
      <c r="BQ686" s="554">
        <v>235422.55</v>
      </c>
      <c r="BR686" s="554">
        <v>2340</v>
      </c>
      <c r="BS686" s="554">
        <v>0</v>
      </c>
      <c r="BT686" s="554">
        <v>731976</v>
      </c>
      <c r="BU686" s="554">
        <v>76227</v>
      </c>
      <c r="BV686" s="554">
        <v>432809.8</v>
      </c>
      <c r="BW686" s="554">
        <v>442363.52</v>
      </c>
      <c r="BX686" s="554">
        <v>716432</v>
      </c>
      <c r="BY686" s="554">
        <v>2994544.99</v>
      </c>
      <c r="BZ686" s="554">
        <v>1737027.45</v>
      </c>
      <c r="CA686" s="554">
        <v>60992</v>
      </c>
      <c r="CB686" s="554">
        <v>0</v>
      </c>
      <c r="CC686" s="555">
        <f t="shared" si="79"/>
        <v>80598675.86999999</v>
      </c>
    </row>
    <row r="687" spans="1:81" s="547" customFormat="1">
      <c r="A687" s="609"/>
      <c r="B687" s="608"/>
      <c r="C687" s="610"/>
      <c r="D687" s="610"/>
      <c r="E687" s="610"/>
      <c r="F687" s="611" t="s">
        <v>6603</v>
      </c>
      <c r="G687" s="612" t="s">
        <v>6604</v>
      </c>
      <c r="H687" s="554">
        <v>156683.56</v>
      </c>
      <c r="I687" s="554">
        <v>1615300.79</v>
      </c>
      <c r="J687" s="554">
        <v>2669155</v>
      </c>
      <c r="K687" s="554">
        <v>1356222.2</v>
      </c>
      <c r="L687" s="554">
        <v>2109646</v>
      </c>
      <c r="M687" s="554">
        <v>0</v>
      </c>
      <c r="N687" s="554">
        <v>60213.05</v>
      </c>
      <c r="O687" s="554">
        <v>3148</v>
      </c>
      <c r="P687" s="554">
        <v>25260</v>
      </c>
      <c r="Q687" s="554">
        <v>3397791</v>
      </c>
      <c r="R687" s="554">
        <v>495621</v>
      </c>
      <c r="S687" s="554">
        <v>84</v>
      </c>
      <c r="T687" s="554">
        <v>225661</v>
      </c>
      <c r="U687" s="554">
        <v>3266874</v>
      </c>
      <c r="V687" s="554">
        <v>107915</v>
      </c>
      <c r="W687" s="554">
        <v>332986</v>
      </c>
      <c r="X687" s="554">
        <v>636166.81000000006</v>
      </c>
      <c r="Y687" s="554">
        <v>4779.5</v>
      </c>
      <c r="Z687" s="554">
        <v>7854565.0199999996</v>
      </c>
      <c r="AA687" s="554">
        <v>7600</v>
      </c>
      <c r="AB687" s="554">
        <v>2212</v>
      </c>
      <c r="AC687" s="554">
        <v>1457876.55</v>
      </c>
      <c r="AD687" s="554">
        <v>1970101</v>
      </c>
      <c r="AE687" s="554">
        <v>-5341</v>
      </c>
      <c r="AF687" s="554">
        <v>1778760</v>
      </c>
      <c r="AG687" s="554">
        <v>2576</v>
      </c>
      <c r="AH687" s="554">
        <v>157936</v>
      </c>
      <c r="AI687" s="554">
        <v>79562</v>
      </c>
      <c r="AJ687" s="554">
        <v>766184.29</v>
      </c>
      <c r="AK687" s="554">
        <v>4785</v>
      </c>
      <c r="AL687" s="554">
        <v>35664</v>
      </c>
      <c r="AM687" s="554">
        <v>11776</v>
      </c>
      <c r="AN687" s="554">
        <v>10205</v>
      </c>
      <c r="AO687" s="554">
        <v>7054</v>
      </c>
      <c r="AP687" s="554">
        <v>14</v>
      </c>
      <c r="AQ687" s="554">
        <v>26935</v>
      </c>
      <c r="AR687" s="554">
        <v>5034</v>
      </c>
      <c r="AS687" s="554">
        <v>2304</v>
      </c>
      <c r="AT687" s="554">
        <v>15154</v>
      </c>
      <c r="AU687" s="554">
        <v>11139</v>
      </c>
      <c r="AV687" s="554">
        <v>30173</v>
      </c>
      <c r="AW687" s="554">
        <v>4965</v>
      </c>
      <c r="AX687" s="554">
        <v>866</v>
      </c>
      <c r="AY687" s="554">
        <v>3393</v>
      </c>
      <c r="AZ687" s="554">
        <v>0</v>
      </c>
      <c r="BA687" s="554">
        <v>3256</v>
      </c>
      <c r="BB687" s="554">
        <v>1820898</v>
      </c>
      <c r="BC687" s="554">
        <v>212941.95</v>
      </c>
      <c r="BD687" s="554">
        <v>121837</v>
      </c>
      <c r="BE687" s="554">
        <v>52576</v>
      </c>
      <c r="BF687" s="554">
        <v>4256012.0199999996</v>
      </c>
      <c r="BG687" s="554">
        <v>322117</v>
      </c>
      <c r="BH687" s="554">
        <v>1333467</v>
      </c>
      <c r="BI687" s="554">
        <v>2898</v>
      </c>
      <c r="BJ687" s="554">
        <v>614204</v>
      </c>
      <c r="BK687" s="554">
        <v>32061</v>
      </c>
      <c r="BL687" s="554">
        <v>4750</v>
      </c>
      <c r="BM687" s="554">
        <v>53024</v>
      </c>
      <c r="BN687" s="554">
        <v>153903.51999999999</v>
      </c>
      <c r="BO687" s="554">
        <v>160805</v>
      </c>
      <c r="BP687" s="554">
        <v>4735</v>
      </c>
      <c r="BQ687" s="554">
        <v>6245</v>
      </c>
      <c r="BR687" s="554">
        <v>6300</v>
      </c>
      <c r="BS687" s="554">
        <v>0</v>
      </c>
      <c r="BT687" s="554">
        <v>976023</v>
      </c>
      <c r="BU687" s="554">
        <v>104211.04</v>
      </c>
      <c r="BV687" s="554">
        <v>1051039</v>
      </c>
      <c r="BW687" s="554">
        <v>553810</v>
      </c>
      <c r="BX687" s="554">
        <v>924368</v>
      </c>
      <c r="BY687" s="554">
        <v>3752586</v>
      </c>
      <c r="BZ687" s="554">
        <v>464209.24</v>
      </c>
      <c r="CA687" s="554">
        <v>24727</v>
      </c>
      <c r="CB687" s="554">
        <v>0</v>
      </c>
      <c r="CC687" s="555">
        <f t="shared" si="79"/>
        <v>47718003.539999999</v>
      </c>
    </row>
    <row r="688" spans="1:81" s="547" customFormat="1">
      <c r="A688" s="609"/>
      <c r="B688" s="608"/>
      <c r="C688" s="610"/>
      <c r="D688" s="610"/>
      <c r="E688" s="610"/>
      <c r="F688" s="611" t="s">
        <v>6605</v>
      </c>
      <c r="G688" s="612" t="s">
        <v>6606</v>
      </c>
      <c r="H688" s="554">
        <v>5003459.16</v>
      </c>
      <c r="I688" s="554">
        <v>1171550</v>
      </c>
      <c r="J688" s="554">
        <v>5725865</v>
      </c>
      <c r="K688" s="554">
        <v>1089801</v>
      </c>
      <c r="L688" s="554">
        <v>1381817</v>
      </c>
      <c r="M688" s="554">
        <v>0</v>
      </c>
      <c r="N688" s="554">
        <v>9401160.4499999993</v>
      </c>
      <c r="O688" s="554">
        <v>4544421.84</v>
      </c>
      <c r="P688" s="554">
        <v>1392</v>
      </c>
      <c r="Q688" s="554">
        <v>5031650.47</v>
      </c>
      <c r="R688" s="554">
        <v>1738861</v>
      </c>
      <c r="S688" s="554">
        <v>1902841</v>
      </c>
      <c r="T688" s="554">
        <v>1704298</v>
      </c>
      <c r="U688" s="554">
        <v>6833383.7800000003</v>
      </c>
      <c r="V688" s="554">
        <v>131451</v>
      </c>
      <c r="W688" s="554">
        <v>3957905.5</v>
      </c>
      <c r="X688" s="554">
        <v>2238735.52</v>
      </c>
      <c r="Y688" s="554">
        <v>324897.09000000003</v>
      </c>
      <c r="Z688" s="554">
        <v>6227530.5999999996</v>
      </c>
      <c r="AA688" s="554">
        <v>1222685.3999999999</v>
      </c>
      <c r="AB688" s="554">
        <v>194116.4</v>
      </c>
      <c r="AC688" s="554">
        <v>1642263.93</v>
      </c>
      <c r="AD688" s="554">
        <v>1794671.5</v>
      </c>
      <c r="AE688" s="554">
        <v>990075.4</v>
      </c>
      <c r="AF688" s="554">
        <v>2015233.6</v>
      </c>
      <c r="AG688" s="554">
        <v>164056.93</v>
      </c>
      <c r="AH688" s="554">
        <v>470749</v>
      </c>
      <c r="AI688" s="554">
        <v>48786</v>
      </c>
      <c r="AJ688" s="554">
        <v>186774</v>
      </c>
      <c r="AK688" s="554">
        <v>6757</v>
      </c>
      <c r="AL688" s="554">
        <v>187649</v>
      </c>
      <c r="AM688" s="554">
        <v>4684</v>
      </c>
      <c r="AN688" s="554">
        <v>7616</v>
      </c>
      <c r="AO688" s="554">
        <v>23341</v>
      </c>
      <c r="AP688" s="554">
        <v>58</v>
      </c>
      <c r="AQ688" s="554">
        <v>17089</v>
      </c>
      <c r="AR688" s="554">
        <v>3170</v>
      </c>
      <c r="AS688" s="554">
        <v>1812</v>
      </c>
      <c r="AT688" s="554">
        <v>9462</v>
      </c>
      <c r="AU688" s="554">
        <v>6310102</v>
      </c>
      <c r="AV688" s="554">
        <v>0</v>
      </c>
      <c r="AW688" s="554">
        <v>5483</v>
      </c>
      <c r="AX688" s="554">
        <v>0</v>
      </c>
      <c r="AY688" s="554">
        <v>1995</v>
      </c>
      <c r="AZ688" s="554">
        <v>0</v>
      </c>
      <c r="BA688" s="554">
        <v>0</v>
      </c>
      <c r="BB688" s="554">
        <v>1121306</v>
      </c>
      <c r="BC688" s="554">
        <v>145753.95000000001</v>
      </c>
      <c r="BD688" s="554">
        <v>72067</v>
      </c>
      <c r="BE688" s="554">
        <v>30097</v>
      </c>
      <c r="BF688" s="554">
        <v>1144777</v>
      </c>
      <c r="BG688" s="554">
        <v>500547</v>
      </c>
      <c r="BH688" s="554">
        <v>609343</v>
      </c>
      <c r="BI688" s="554">
        <v>2054</v>
      </c>
      <c r="BJ688" s="554">
        <v>1042663</v>
      </c>
      <c r="BK688" s="554">
        <v>183239.5</v>
      </c>
      <c r="BL688" s="554">
        <v>2750</v>
      </c>
      <c r="BM688" s="554">
        <v>30815</v>
      </c>
      <c r="BN688" s="554">
        <v>351980</v>
      </c>
      <c r="BO688" s="554">
        <v>94767</v>
      </c>
      <c r="BP688" s="554">
        <v>2993</v>
      </c>
      <c r="BQ688" s="554">
        <v>87969.07</v>
      </c>
      <c r="BR688" s="554">
        <v>3708</v>
      </c>
      <c r="BS688" s="554">
        <v>0</v>
      </c>
      <c r="BT688" s="554">
        <v>643799.30000000005</v>
      </c>
      <c r="BU688" s="554">
        <v>0</v>
      </c>
      <c r="BV688" s="554">
        <v>629535</v>
      </c>
      <c r="BW688" s="554">
        <v>229084</v>
      </c>
      <c r="BX688" s="554">
        <v>121313</v>
      </c>
      <c r="BY688" s="554">
        <v>3525853</v>
      </c>
      <c r="BZ688" s="554">
        <v>301288.24</v>
      </c>
      <c r="CA688" s="554">
        <v>199648</v>
      </c>
      <c r="CB688" s="554">
        <v>0</v>
      </c>
      <c r="CC688" s="555">
        <f t="shared" si="79"/>
        <v>84797000.629999995</v>
      </c>
    </row>
    <row r="689" spans="1:81" s="547" customFormat="1">
      <c r="A689" s="609"/>
      <c r="B689" s="608"/>
      <c r="C689" s="610"/>
      <c r="D689" s="610"/>
      <c r="E689" s="610"/>
      <c r="F689" s="611" t="s">
        <v>7120</v>
      </c>
      <c r="G689" s="612" t="s">
        <v>7121</v>
      </c>
      <c r="H689" s="554">
        <v>0</v>
      </c>
      <c r="I689" s="554">
        <v>0</v>
      </c>
      <c r="J689" s="554">
        <v>0</v>
      </c>
      <c r="K689" s="554">
        <v>0</v>
      </c>
      <c r="L689" s="554">
        <v>0</v>
      </c>
      <c r="M689" s="554">
        <v>0</v>
      </c>
      <c r="N689" s="554">
        <v>0</v>
      </c>
      <c r="O689" s="554">
        <v>0</v>
      </c>
      <c r="P689" s="554">
        <v>272893.81</v>
      </c>
      <c r="Q689" s="554">
        <v>0</v>
      </c>
      <c r="R689" s="554">
        <v>0</v>
      </c>
      <c r="S689" s="554">
        <v>0</v>
      </c>
      <c r="T689" s="554">
        <v>1123322.1499999999</v>
      </c>
      <c r="U689" s="554">
        <v>786704.18</v>
      </c>
      <c r="V689" s="554">
        <v>0</v>
      </c>
      <c r="W689" s="554">
        <v>0</v>
      </c>
      <c r="X689" s="554">
        <v>452877.08</v>
      </c>
      <c r="Y689" s="554">
        <v>0</v>
      </c>
      <c r="Z689" s="554">
        <v>0</v>
      </c>
      <c r="AA689" s="554">
        <v>0</v>
      </c>
      <c r="AB689" s="554">
        <v>0</v>
      </c>
      <c r="AC689" s="554">
        <v>0</v>
      </c>
      <c r="AD689" s="554">
        <v>0</v>
      </c>
      <c r="AE689" s="554">
        <v>154410.1</v>
      </c>
      <c r="AF689" s="554">
        <v>0</v>
      </c>
      <c r="AG689" s="554">
        <v>0</v>
      </c>
      <c r="AH689" s="554">
        <v>122494.7</v>
      </c>
      <c r="AI689" s="554">
        <v>0</v>
      </c>
      <c r="AJ689" s="554">
        <v>0</v>
      </c>
      <c r="AK689" s="554">
        <v>0</v>
      </c>
      <c r="AL689" s="554">
        <v>0</v>
      </c>
      <c r="AM689" s="554">
        <v>0</v>
      </c>
      <c r="AN689" s="554">
        <v>0</v>
      </c>
      <c r="AO689" s="554">
        <v>0</v>
      </c>
      <c r="AP689" s="554">
        <v>0</v>
      </c>
      <c r="AQ689" s="554">
        <v>0</v>
      </c>
      <c r="AR689" s="554">
        <v>0</v>
      </c>
      <c r="AS689" s="554">
        <v>0</v>
      </c>
      <c r="AT689" s="554">
        <v>0</v>
      </c>
      <c r="AU689" s="554">
        <v>0</v>
      </c>
      <c r="AV689" s="554">
        <v>0</v>
      </c>
      <c r="AW689" s="554">
        <v>0</v>
      </c>
      <c r="AX689" s="554">
        <v>0</v>
      </c>
      <c r="AY689" s="554">
        <v>0</v>
      </c>
      <c r="AZ689" s="554">
        <v>0</v>
      </c>
      <c r="BA689" s="554">
        <v>0</v>
      </c>
      <c r="BB689" s="554">
        <v>0</v>
      </c>
      <c r="BC689" s="554">
        <v>0</v>
      </c>
      <c r="BD689" s="554">
        <v>0</v>
      </c>
      <c r="BE689" s="554">
        <v>0</v>
      </c>
      <c r="BF689" s="554">
        <v>0</v>
      </c>
      <c r="BG689" s="554">
        <v>858841</v>
      </c>
      <c r="BH689" s="554">
        <v>0</v>
      </c>
      <c r="BI689" s="554">
        <v>0</v>
      </c>
      <c r="BJ689" s="554">
        <v>0</v>
      </c>
      <c r="BK689" s="554">
        <v>0</v>
      </c>
      <c r="BL689" s="554">
        <v>0</v>
      </c>
      <c r="BM689" s="554">
        <v>22687042</v>
      </c>
      <c r="BN689" s="554">
        <v>0</v>
      </c>
      <c r="BO689" s="554">
        <v>0</v>
      </c>
      <c r="BP689" s="554">
        <v>0</v>
      </c>
      <c r="BQ689" s="554">
        <v>0</v>
      </c>
      <c r="BR689" s="554">
        <v>0</v>
      </c>
      <c r="BS689" s="554">
        <v>0</v>
      </c>
      <c r="BT689" s="554">
        <v>0</v>
      </c>
      <c r="BU689" s="554">
        <v>0</v>
      </c>
      <c r="BV689" s="554">
        <v>0</v>
      </c>
      <c r="BW689" s="554">
        <v>0</v>
      </c>
      <c r="BX689" s="554">
        <v>0</v>
      </c>
      <c r="BY689" s="554">
        <v>0</v>
      </c>
      <c r="BZ689" s="554">
        <v>0</v>
      </c>
      <c r="CA689" s="554">
        <v>0</v>
      </c>
      <c r="CB689" s="554">
        <v>0</v>
      </c>
      <c r="CC689" s="555">
        <f t="shared" si="79"/>
        <v>26458585.02</v>
      </c>
    </row>
    <row r="690" spans="1:81" s="547" customFormat="1">
      <c r="A690" s="609"/>
      <c r="B690" s="608"/>
      <c r="C690" s="610"/>
      <c r="D690" s="610"/>
      <c r="E690" s="610"/>
      <c r="F690" s="611" t="s">
        <v>7122</v>
      </c>
      <c r="G690" s="612" t="s">
        <v>7123</v>
      </c>
      <c r="H690" s="593">
        <v>0</v>
      </c>
      <c r="I690" s="593">
        <v>0</v>
      </c>
      <c r="J690" s="593">
        <v>0</v>
      </c>
      <c r="K690" s="593">
        <v>0</v>
      </c>
      <c r="L690" s="593">
        <v>0</v>
      </c>
      <c r="M690" s="593">
        <v>0</v>
      </c>
      <c r="N690" s="593">
        <v>0</v>
      </c>
      <c r="O690" s="593">
        <v>0</v>
      </c>
      <c r="P690" s="593">
        <v>0</v>
      </c>
      <c r="Q690" s="593">
        <v>0</v>
      </c>
      <c r="R690" s="593">
        <v>0</v>
      </c>
      <c r="S690" s="593">
        <v>0</v>
      </c>
      <c r="T690" s="593">
        <v>0</v>
      </c>
      <c r="U690" s="593">
        <v>0</v>
      </c>
      <c r="V690" s="593">
        <v>0</v>
      </c>
      <c r="W690" s="593">
        <v>0</v>
      </c>
      <c r="X690" s="593">
        <v>0</v>
      </c>
      <c r="Y690" s="593">
        <v>0</v>
      </c>
      <c r="Z690" s="593">
        <v>0</v>
      </c>
      <c r="AA690" s="593">
        <v>0</v>
      </c>
      <c r="AB690" s="593">
        <v>0</v>
      </c>
      <c r="AC690" s="593">
        <v>0</v>
      </c>
      <c r="AD690" s="593">
        <v>0</v>
      </c>
      <c r="AE690" s="593">
        <v>0</v>
      </c>
      <c r="AF690" s="593">
        <v>0</v>
      </c>
      <c r="AG690" s="593">
        <v>0</v>
      </c>
      <c r="AH690" s="593">
        <v>0</v>
      </c>
      <c r="AI690" s="593">
        <v>0</v>
      </c>
      <c r="AJ690" s="593">
        <v>0</v>
      </c>
      <c r="AK690" s="593">
        <v>0</v>
      </c>
      <c r="AL690" s="593">
        <v>0</v>
      </c>
      <c r="AM690" s="593">
        <v>0</v>
      </c>
      <c r="AN690" s="593">
        <v>0</v>
      </c>
      <c r="AO690" s="593">
        <v>0</v>
      </c>
      <c r="AP690" s="593">
        <v>0</v>
      </c>
      <c r="AQ690" s="593">
        <v>0</v>
      </c>
      <c r="AR690" s="593">
        <v>0</v>
      </c>
      <c r="AS690" s="593">
        <v>0</v>
      </c>
      <c r="AT690" s="593">
        <v>0</v>
      </c>
      <c r="AU690" s="593">
        <v>0</v>
      </c>
      <c r="AV690" s="593">
        <v>0</v>
      </c>
      <c r="AW690" s="593">
        <v>0</v>
      </c>
      <c r="AX690" s="593">
        <v>0</v>
      </c>
      <c r="AY690" s="593">
        <v>0</v>
      </c>
      <c r="AZ690" s="593">
        <v>0</v>
      </c>
      <c r="BA690" s="593">
        <v>0</v>
      </c>
      <c r="BB690" s="593">
        <v>0</v>
      </c>
      <c r="BC690" s="593">
        <v>0</v>
      </c>
      <c r="BD690" s="593">
        <v>0</v>
      </c>
      <c r="BE690" s="593">
        <v>0</v>
      </c>
      <c r="BF690" s="593">
        <v>0</v>
      </c>
      <c r="BG690" s="593">
        <v>0</v>
      </c>
      <c r="BH690" s="593">
        <v>0</v>
      </c>
      <c r="BI690" s="593">
        <v>0</v>
      </c>
      <c r="BJ690" s="593">
        <v>0</v>
      </c>
      <c r="BK690" s="593">
        <v>0</v>
      </c>
      <c r="BL690" s="593">
        <v>0</v>
      </c>
      <c r="BM690" s="593">
        <v>0</v>
      </c>
      <c r="BN690" s="593">
        <v>0</v>
      </c>
      <c r="BO690" s="593">
        <v>0</v>
      </c>
      <c r="BP690" s="593">
        <v>0</v>
      </c>
      <c r="BQ690" s="593">
        <v>0</v>
      </c>
      <c r="BR690" s="593">
        <v>0</v>
      </c>
      <c r="BS690" s="593">
        <v>0</v>
      </c>
      <c r="BT690" s="593">
        <v>0</v>
      </c>
      <c r="BU690" s="593">
        <v>0</v>
      </c>
      <c r="BV690" s="593">
        <v>0</v>
      </c>
      <c r="BW690" s="593">
        <v>0</v>
      </c>
      <c r="BX690" s="593">
        <v>0</v>
      </c>
      <c r="BY690" s="593">
        <v>0</v>
      </c>
      <c r="BZ690" s="593">
        <v>0</v>
      </c>
      <c r="CA690" s="593">
        <v>0</v>
      </c>
      <c r="CB690" s="593">
        <v>0</v>
      </c>
      <c r="CC690" s="555">
        <f t="shared" si="79"/>
        <v>0</v>
      </c>
    </row>
    <row r="691" spans="1:81" s="547" customFormat="1">
      <c r="A691" s="609"/>
      <c r="B691" s="608"/>
      <c r="C691" s="610"/>
      <c r="D691" s="610"/>
      <c r="E691" s="610"/>
      <c r="F691" s="611" t="s">
        <v>6607</v>
      </c>
      <c r="G691" s="612" t="s">
        <v>6608</v>
      </c>
      <c r="H691" s="554">
        <v>0</v>
      </c>
      <c r="I691" s="554">
        <v>0</v>
      </c>
      <c r="J691" s="554">
        <v>0</v>
      </c>
      <c r="K691" s="554">
        <v>0</v>
      </c>
      <c r="L691" s="554">
        <v>0</v>
      </c>
      <c r="M691" s="554">
        <v>0</v>
      </c>
      <c r="N691" s="554">
        <v>2753085.33</v>
      </c>
      <c r="O691" s="554">
        <v>0</v>
      </c>
      <c r="P691" s="554">
        <v>0</v>
      </c>
      <c r="Q691" s="554">
        <v>0</v>
      </c>
      <c r="R691" s="554">
        <v>0</v>
      </c>
      <c r="S691" s="554">
        <v>0</v>
      </c>
      <c r="T691" s="554">
        <v>0</v>
      </c>
      <c r="U691" s="554">
        <v>0</v>
      </c>
      <c r="V691" s="554">
        <v>0</v>
      </c>
      <c r="W691" s="554">
        <v>0</v>
      </c>
      <c r="X691" s="554">
        <v>0</v>
      </c>
      <c r="Y691" s="554">
        <v>0</v>
      </c>
      <c r="Z691" s="554">
        <v>656000</v>
      </c>
      <c r="AA691" s="554">
        <v>0</v>
      </c>
      <c r="AB691" s="554">
        <v>33000</v>
      </c>
      <c r="AC691" s="554">
        <v>0</v>
      </c>
      <c r="AD691" s="554">
        <v>0</v>
      </c>
      <c r="AE691" s="554">
        <v>0</v>
      </c>
      <c r="AF691" s="554">
        <v>0</v>
      </c>
      <c r="AG691" s="554">
        <v>0</v>
      </c>
      <c r="AH691" s="554">
        <v>0</v>
      </c>
      <c r="AI691" s="554">
        <v>0</v>
      </c>
      <c r="AJ691" s="554">
        <v>0</v>
      </c>
      <c r="AK691" s="554">
        <v>0</v>
      </c>
      <c r="AL691" s="554">
        <v>0</v>
      </c>
      <c r="AM691" s="554">
        <v>0</v>
      </c>
      <c r="AN691" s="554">
        <v>0</v>
      </c>
      <c r="AO691" s="554">
        <v>0</v>
      </c>
      <c r="AP691" s="554">
        <v>0</v>
      </c>
      <c r="AQ691" s="554">
        <v>0</v>
      </c>
      <c r="AR691" s="554">
        <v>111039</v>
      </c>
      <c r="AS691" s="554">
        <v>0</v>
      </c>
      <c r="AT691" s="554">
        <v>2471048.5</v>
      </c>
      <c r="AU691" s="554">
        <v>0</v>
      </c>
      <c r="AV691" s="554">
        <v>0</v>
      </c>
      <c r="AW691" s="554">
        <v>0</v>
      </c>
      <c r="AX691" s="554">
        <v>0</v>
      </c>
      <c r="AY691" s="554">
        <v>0</v>
      </c>
      <c r="AZ691" s="554">
        <v>0</v>
      </c>
      <c r="BA691" s="554">
        <v>0</v>
      </c>
      <c r="BB691" s="554">
        <v>0</v>
      </c>
      <c r="BC691" s="554">
        <v>0</v>
      </c>
      <c r="BD691" s="554">
        <v>0</v>
      </c>
      <c r="BE691" s="554">
        <v>0</v>
      </c>
      <c r="BF691" s="554">
        <v>0</v>
      </c>
      <c r="BG691" s="554">
        <v>0</v>
      </c>
      <c r="BH691" s="554">
        <v>0</v>
      </c>
      <c r="BI691" s="554">
        <v>0</v>
      </c>
      <c r="BJ691" s="554">
        <v>0</v>
      </c>
      <c r="BK691" s="554">
        <v>0</v>
      </c>
      <c r="BL691" s="554">
        <v>0</v>
      </c>
      <c r="BM691" s="554">
        <v>0</v>
      </c>
      <c r="BN691" s="554">
        <v>0</v>
      </c>
      <c r="BO691" s="554">
        <v>0</v>
      </c>
      <c r="BP691" s="554">
        <v>0</v>
      </c>
      <c r="BQ691" s="554">
        <v>0</v>
      </c>
      <c r="BR691" s="554">
        <v>0</v>
      </c>
      <c r="BS691" s="554">
        <v>0</v>
      </c>
      <c r="BT691" s="554">
        <v>798103</v>
      </c>
      <c r="BU691" s="554">
        <v>0</v>
      </c>
      <c r="BV691" s="554">
        <v>0</v>
      </c>
      <c r="BW691" s="554">
        <v>0</v>
      </c>
      <c r="BX691" s="554">
        <v>0</v>
      </c>
      <c r="BY691" s="554">
        <v>0</v>
      </c>
      <c r="BZ691" s="554">
        <v>0</v>
      </c>
      <c r="CA691" s="554">
        <v>0</v>
      </c>
      <c r="CB691" s="554">
        <v>0</v>
      </c>
      <c r="CC691" s="555">
        <f t="shared" si="79"/>
        <v>6822275.8300000001</v>
      </c>
    </row>
    <row r="692" spans="1:81" s="547" customFormat="1">
      <c r="A692" s="609"/>
      <c r="B692" s="608"/>
      <c r="C692" s="610"/>
      <c r="D692" s="610"/>
      <c r="E692" s="610"/>
      <c r="F692" s="611" t="s">
        <v>6609</v>
      </c>
      <c r="G692" s="612" t="s">
        <v>6610</v>
      </c>
      <c r="H692" s="554">
        <v>9575517</v>
      </c>
      <c r="I692" s="554">
        <v>1473968.04</v>
      </c>
      <c r="J692" s="554">
        <v>4811527</v>
      </c>
      <c r="K692" s="554">
        <v>118453.99</v>
      </c>
      <c r="L692" s="554">
        <v>0</v>
      </c>
      <c r="M692" s="554">
        <v>339354.58</v>
      </c>
      <c r="N692" s="554">
        <v>8666981.0199999996</v>
      </c>
      <c r="O692" s="554">
        <v>1806254.23</v>
      </c>
      <c r="P692" s="554">
        <v>0</v>
      </c>
      <c r="Q692" s="554">
        <v>3852580</v>
      </c>
      <c r="R692" s="554">
        <v>110048</v>
      </c>
      <c r="S692" s="554">
        <v>602011.29</v>
      </c>
      <c r="T692" s="554">
        <v>163237.99</v>
      </c>
      <c r="U692" s="554">
        <v>165312.64000000001</v>
      </c>
      <c r="V692" s="554">
        <v>59644.56</v>
      </c>
      <c r="W692" s="554">
        <v>228745</v>
      </c>
      <c r="X692" s="554">
        <v>0</v>
      </c>
      <c r="Y692" s="554">
        <v>153017</v>
      </c>
      <c r="Z692" s="554">
        <v>10851954.18</v>
      </c>
      <c r="AA692" s="554">
        <v>849189</v>
      </c>
      <c r="AB692" s="554">
        <v>960166.48</v>
      </c>
      <c r="AC692" s="554">
        <v>2561786.65</v>
      </c>
      <c r="AD692" s="554">
        <v>562939.5</v>
      </c>
      <c r="AE692" s="554">
        <v>2899017</v>
      </c>
      <c r="AF692" s="554">
        <v>0</v>
      </c>
      <c r="AG692" s="554">
        <v>720278.75</v>
      </c>
      <c r="AH692" s="554">
        <v>0</v>
      </c>
      <c r="AI692" s="554">
        <v>6567754.96</v>
      </c>
      <c r="AJ692" s="554">
        <v>0</v>
      </c>
      <c r="AK692" s="554">
        <v>81565</v>
      </c>
      <c r="AL692" s="554">
        <v>0</v>
      </c>
      <c r="AM692" s="554">
        <v>305525</v>
      </c>
      <c r="AN692" s="554">
        <v>466472</v>
      </c>
      <c r="AO692" s="554">
        <v>0</v>
      </c>
      <c r="AP692" s="554">
        <v>267069.59999999998</v>
      </c>
      <c r="AQ692" s="554">
        <v>161405.9</v>
      </c>
      <c r="AR692" s="554">
        <v>479375</v>
      </c>
      <c r="AS692" s="554">
        <v>0</v>
      </c>
      <c r="AT692" s="554">
        <v>330065</v>
      </c>
      <c r="AU692" s="554">
        <v>1745393</v>
      </c>
      <c r="AV692" s="554">
        <v>0</v>
      </c>
      <c r="AW692" s="554">
        <v>0</v>
      </c>
      <c r="AX692" s="554">
        <v>0</v>
      </c>
      <c r="AY692" s="554">
        <v>0</v>
      </c>
      <c r="AZ692" s="554">
        <v>0</v>
      </c>
      <c r="BA692" s="554">
        <v>16725</v>
      </c>
      <c r="BB692" s="554">
        <v>3848933.2</v>
      </c>
      <c r="BC692" s="554">
        <v>83432</v>
      </c>
      <c r="BD692" s="554">
        <v>309830</v>
      </c>
      <c r="BE692" s="554">
        <v>380721</v>
      </c>
      <c r="BF692" s="554">
        <v>0</v>
      </c>
      <c r="BG692" s="554">
        <v>43665</v>
      </c>
      <c r="BH692" s="554">
        <v>1527881.61</v>
      </c>
      <c r="BI692" s="554">
        <v>1537610</v>
      </c>
      <c r="BJ692" s="554">
        <v>347328.95</v>
      </c>
      <c r="BK692" s="554">
        <v>38120</v>
      </c>
      <c r="BL692" s="554">
        <v>83946</v>
      </c>
      <c r="BM692" s="554">
        <v>0</v>
      </c>
      <c r="BN692" s="554">
        <v>931226.49</v>
      </c>
      <c r="BO692" s="554">
        <v>0</v>
      </c>
      <c r="BP692" s="554">
        <v>166175</v>
      </c>
      <c r="BQ692" s="554">
        <v>0</v>
      </c>
      <c r="BR692" s="554">
        <v>12500</v>
      </c>
      <c r="BS692" s="554">
        <v>139500</v>
      </c>
      <c r="BT692" s="554">
        <v>1103217</v>
      </c>
      <c r="BU692" s="554">
        <v>0</v>
      </c>
      <c r="BV692" s="554">
        <v>326840.42</v>
      </c>
      <c r="BW692" s="554">
        <v>0</v>
      </c>
      <c r="BX692" s="554">
        <v>126727</v>
      </c>
      <c r="BY692" s="554">
        <v>772722</v>
      </c>
      <c r="BZ692" s="554">
        <v>221996.95</v>
      </c>
      <c r="CA692" s="554">
        <v>453087.65</v>
      </c>
      <c r="CB692" s="554">
        <v>0</v>
      </c>
      <c r="CC692" s="555">
        <f t="shared" si="79"/>
        <v>74408794.63000001</v>
      </c>
    </row>
    <row r="693" spans="1:81" s="547" customFormat="1">
      <c r="A693" s="609"/>
      <c r="B693" s="608"/>
      <c r="C693" s="610"/>
      <c r="D693" s="610"/>
      <c r="E693" s="610"/>
      <c r="F693" s="611" t="s">
        <v>6611</v>
      </c>
      <c r="G693" s="612" t="s">
        <v>6612</v>
      </c>
      <c r="H693" s="554">
        <v>0</v>
      </c>
      <c r="I693" s="554">
        <v>0</v>
      </c>
      <c r="J693" s="554">
        <v>0</v>
      </c>
      <c r="K693" s="554">
        <v>0</v>
      </c>
      <c r="L693" s="554">
        <v>0</v>
      </c>
      <c r="M693" s="554">
        <v>0</v>
      </c>
      <c r="N693" s="554">
        <v>0</v>
      </c>
      <c r="O693" s="554">
        <v>0</v>
      </c>
      <c r="P693" s="554">
        <v>0</v>
      </c>
      <c r="Q693" s="554">
        <v>0</v>
      </c>
      <c r="R693" s="554">
        <v>0</v>
      </c>
      <c r="S693" s="554">
        <v>0</v>
      </c>
      <c r="T693" s="554">
        <v>0</v>
      </c>
      <c r="U693" s="554">
        <v>0</v>
      </c>
      <c r="V693" s="554">
        <v>0</v>
      </c>
      <c r="W693" s="554">
        <v>0</v>
      </c>
      <c r="X693" s="554">
        <v>0</v>
      </c>
      <c r="Y693" s="554">
        <v>0</v>
      </c>
      <c r="Z693" s="554">
        <v>0</v>
      </c>
      <c r="AA693" s="554">
        <v>0</v>
      </c>
      <c r="AB693" s="554">
        <v>0</v>
      </c>
      <c r="AC693" s="554">
        <v>0</v>
      </c>
      <c r="AD693" s="554">
        <v>0</v>
      </c>
      <c r="AE693" s="554">
        <v>0</v>
      </c>
      <c r="AF693" s="554">
        <v>0</v>
      </c>
      <c r="AG693" s="554">
        <v>0</v>
      </c>
      <c r="AH693" s="554">
        <v>0</v>
      </c>
      <c r="AI693" s="554">
        <v>0</v>
      </c>
      <c r="AJ693" s="554">
        <v>0</v>
      </c>
      <c r="AK693" s="554">
        <v>0</v>
      </c>
      <c r="AL693" s="554">
        <v>0</v>
      </c>
      <c r="AM693" s="554">
        <v>0</v>
      </c>
      <c r="AN693" s="554">
        <v>0</v>
      </c>
      <c r="AO693" s="554">
        <v>0</v>
      </c>
      <c r="AP693" s="554">
        <v>0</v>
      </c>
      <c r="AQ693" s="554">
        <v>0</v>
      </c>
      <c r="AR693" s="554">
        <v>0</v>
      </c>
      <c r="AS693" s="554">
        <v>0</v>
      </c>
      <c r="AT693" s="554">
        <v>0</v>
      </c>
      <c r="AU693" s="554">
        <v>347278</v>
      </c>
      <c r="AV693" s="554">
        <v>0</v>
      </c>
      <c r="AW693" s="554">
        <v>0</v>
      </c>
      <c r="AX693" s="554">
        <v>0</v>
      </c>
      <c r="AY693" s="554">
        <v>0</v>
      </c>
      <c r="AZ693" s="554">
        <v>0</v>
      </c>
      <c r="BA693" s="554">
        <v>0</v>
      </c>
      <c r="BB693" s="554">
        <v>0</v>
      </c>
      <c r="BC693" s="554">
        <v>0</v>
      </c>
      <c r="BD693" s="554">
        <v>0</v>
      </c>
      <c r="BE693" s="554">
        <v>0</v>
      </c>
      <c r="BF693" s="554">
        <v>0</v>
      </c>
      <c r="BG693" s="554">
        <v>0</v>
      </c>
      <c r="BH693" s="554">
        <v>0</v>
      </c>
      <c r="BI693" s="554">
        <v>0</v>
      </c>
      <c r="BJ693" s="554">
        <v>0</v>
      </c>
      <c r="BK693" s="554">
        <v>0</v>
      </c>
      <c r="BL693" s="554">
        <v>0</v>
      </c>
      <c r="BM693" s="554">
        <v>0</v>
      </c>
      <c r="BN693" s="554">
        <v>0</v>
      </c>
      <c r="BO693" s="554">
        <v>0</v>
      </c>
      <c r="BP693" s="554">
        <v>0</v>
      </c>
      <c r="BQ693" s="554">
        <v>0</v>
      </c>
      <c r="BR693" s="554">
        <v>0</v>
      </c>
      <c r="BS693" s="554">
        <v>0</v>
      </c>
      <c r="BT693" s="554">
        <v>736820</v>
      </c>
      <c r="BU693" s="554">
        <v>0</v>
      </c>
      <c r="BV693" s="554">
        <v>0</v>
      </c>
      <c r="BW693" s="554">
        <v>0</v>
      </c>
      <c r="BX693" s="554">
        <v>0</v>
      </c>
      <c r="BY693" s="554">
        <v>0</v>
      </c>
      <c r="BZ693" s="554">
        <v>0</v>
      </c>
      <c r="CA693" s="554">
        <v>0</v>
      </c>
      <c r="CB693" s="554">
        <v>0</v>
      </c>
      <c r="CC693" s="555">
        <f t="shared" si="79"/>
        <v>1084098</v>
      </c>
    </row>
    <row r="694" spans="1:81" s="547" customFormat="1">
      <c r="A694" s="609"/>
      <c r="B694" s="608"/>
      <c r="C694" s="610"/>
      <c r="D694" s="610"/>
      <c r="E694" s="610"/>
      <c r="F694" s="611" t="s">
        <v>6613</v>
      </c>
      <c r="G694" s="612" t="s">
        <v>7124</v>
      </c>
      <c r="H694" s="554">
        <v>0</v>
      </c>
      <c r="I694" s="554">
        <v>0</v>
      </c>
      <c r="J694" s="554">
        <v>0</v>
      </c>
      <c r="K694" s="554">
        <v>0</v>
      </c>
      <c r="L694" s="554">
        <v>0</v>
      </c>
      <c r="M694" s="554">
        <v>0</v>
      </c>
      <c r="N694" s="554">
        <v>9600</v>
      </c>
      <c r="O694" s="554">
        <v>0</v>
      </c>
      <c r="P694" s="554">
        <v>0</v>
      </c>
      <c r="Q694" s="554">
        <v>0</v>
      </c>
      <c r="R694" s="554">
        <v>0</v>
      </c>
      <c r="S694" s="554">
        <v>0</v>
      </c>
      <c r="T694" s="554">
        <v>0</v>
      </c>
      <c r="U694" s="554">
        <v>0</v>
      </c>
      <c r="V694" s="554">
        <v>0</v>
      </c>
      <c r="W694" s="554">
        <v>0</v>
      </c>
      <c r="X694" s="554">
        <v>0</v>
      </c>
      <c r="Y694" s="554">
        <v>0</v>
      </c>
      <c r="Z694" s="554">
        <v>132000</v>
      </c>
      <c r="AA694" s="554">
        <v>0</v>
      </c>
      <c r="AB694" s="554">
        <v>0</v>
      </c>
      <c r="AC694" s="554">
        <v>0</v>
      </c>
      <c r="AD694" s="554">
        <v>0</v>
      </c>
      <c r="AE694" s="554">
        <v>0</v>
      </c>
      <c r="AF694" s="554">
        <v>0</v>
      </c>
      <c r="AG694" s="554">
        <v>0</v>
      </c>
      <c r="AH694" s="554">
        <v>0</v>
      </c>
      <c r="AI694" s="554">
        <v>0</v>
      </c>
      <c r="AJ694" s="554">
        <v>0</v>
      </c>
      <c r="AK694" s="554">
        <v>0</v>
      </c>
      <c r="AL694" s="554">
        <v>0</v>
      </c>
      <c r="AM694" s="554">
        <v>0</v>
      </c>
      <c r="AN694" s="554">
        <v>0</v>
      </c>
      <c r="AO694" s="554">
        <v>0</v>
      </c>
      <c r="AP694" s="554">
        <v>0</v>
      </c>
      <c r="AQ694" s="554">
        <v>0</v>
      </c>
      <c r="AR694" s="554">
        <v>0</v>
      </c>
      <c r="AS694" s="554">
        <v>0</v>
      </c>
      <c r="AT694" s="554">
        <v>0</v>
      </c>
      <c r="AU694" s="554">
        <v>0</v>
      </c>
      <c r="AV694" s="554">
        <v>0</v>
      </c>
      <c r="AW694" s="554">
        <v>0</v>
      </c>
      <c r="AX694" s="554">
        <v>0</v>
      </c>
      <c r="AY694" s="554">
        <v>0</v>
      </c>
      <c r="AZ694" s="554">
        <v>0</v>
      </c>
      <c r="BA694" s="554">
        <v>0</v>
      </c>
      <c r="BB694" s="554">
        <v>0</v>
      </c>
      <c r="BC694" s="554">
        <v>0</v>
      </c>
      <c r="BD694" s="554">
        <v>0</v>
      </c>
      <c r="BE694" s="554">
        <v>0</v>
      </c>
      <c r="BF694" s="554">
        <v>0</v>
      </c>
      <c r="BG694" s="554">
        <v>0</v>
      </c>
      <c r="BH694" s="554">
        <v>0</v>
      </c>
      <c r="BI694" s="554">
        <v>0</v>
      </c>
      <c r="BJ694" s="554">
        <v>0</v>
      </c>
      <c r="BK694" s="554">
        <v>0</v>
      </c>
      <c r="BL694" s="554">
        <v>0</v>
      </c>
      <c r="BM694" s="554">
        <v>0</v>
      </c>
      <c r="BN694" s="554">
        <v>0</v>
      </c>
      <c r="BO694" s="554">
        <v>0</v>
      </c>
      <c r="BP694" s="554">
        <v>0</v>
      </c>
      <c r="BQ694" s="554">
        <v>0</v>
      </c>
      <c r="BR694" s="554">
        <v>0</v>
      </c>
      <c r="BS694" s="554">
        <v>0</v>
      </c>
      <c r="BT694" s="554">
        <v>0</v>
      </c>
      <c r="BU694" s="554">
        <v>0</v>
      </c>
      <c r="BV694" s="554">
        <v>0</v>
      </c>
      <c r="BW694" s="554">
        <v>0</v>
      </c>
      <c r="BX694" s="554">
        <v>0</v>
      </c>
      <c r="BY694" s="554">
        <v>0</v>
      </c>
      <c r="BZ694" s="554">
        <v>0</v>
      </c>
      <c r="CA694" s="554">
        <v>0</v>
      </c>
      <c r="CB694" s="554">
        <v>0</v>
      </c>
      <c r="CC694" s="555">
        <f t="shared" si="79"/>
        <v>141600</v>
      </c>
    </row>
    <row r="695" spans="1:81" s="547" customFormat="1">
      <c r="A695" s="609"/>
      <c r="B695" s="608"/>
      <c r="C695" s="610"/>
      <c r="D695" s="610"/>
      <c r="E695" s="610"/>
      <c r="F695" s="611" t="s">
        <v>7125</v>
      </c>
      <c r="G695" s="612" t="s">
        <v>7126</v>
      </c>
      <c r="H695" s="554">
        <v>6796.39</v>
      </c>
      <c r="I695" s="554">
        <v>0</v>
      </c>
      <c r="J695" s="554">
        <v>0</v>
      </c>
      <c r="K695" s="554">
        <v>0</v>
      </c>
      <c r="L695" s="554">
        <v>0</v>
      </c>
      <c r="M695" s="554">
        <v>0</v>
      </c>
      <c r="N695" s="554">
        <v>0</v>
      </c>
      <c r="O695" s="554">
        <v>0</v>
      </c>
      <c r="P695" s="554">
        <v>0</v>
      </c>
      <c r="Q695" s="554">
        <v>0</v>
      </c>
      <c r="R695" s="554">
        <v>0</v>
      </c>
      <c r="S695" s="554">
        <v>0</v>
      </c>
      <c r="T695" s="554">
        <v>0</v>
      </c>
      <c r="U695" s="554">
        <v>0</v>
      </c>
      <c r="V695" s="554">
        <v>0</v>
      </c>
      <c r="W695" s="554">
        <v>0</v>
      </c>
      <c r="X695" s="554">
        <v>0</v>
      </c>
      <c r="Y695" s="554">
        <v>0</v>
      </c>
      <c r="Z695" s="554">
        <v>0</v>
      </c>
      <c r="AA695" s="554">
        <v>0</v>
      </c>
      <c r="AB695" s="554">
        <v>0</v>
      </c>
      <c r="AC695" s="554">
        <v>11153.86</v>
      </c>
      <c r="AD695" s="554">
        <v>0</v>
      </c>
      <c r="AE695" s="554">
        <v>0</v>
      </c>
      <c r="AF695" s="554">
        <v>0</v>
      </c>
      <c r="AG695" s="554">
        <v>0</v>
      </c>
      <c r="AH695" s="554">
        <v>0</v>
      </c>
      <c r="AI695" s="554">
        <v>0</v>
      </c>
      <c r="AJ695" s="554">
        <v>0</v>
      </c>
      <c r="AK695" s="554">
        <v>0</v>
      </c>
      <c r="AL695" s="554">
        <v>0</v>
      </c>
      <c r="AM695" s="554">
        <v>0</v>
      </c>
      <c r="AN695" s="554">
        <v>0</v>
      </c>
      <c r="AO695" s="554">
        <v>0</v>
      </c>
      <c r="AP695" s="554">
        <v>0</v>
      </c>
      <c r="AQ695" s="554">
        <v>0</v>
      </c>
      <c r="AR695" s="554">
        <v>0</v>
      </c>
      <c r="AS695" s="554">
        <v>0</v>
      </c>
      <c r="AT695" s="554">
        <v>0</v>
      </c>
      <c r="AU695" s="554">
        <v>0</v>
      </c>
      <c r="AV695" s="554">
        <v>0</v>
      </c>
      <c r="AW695" s="554">
        <v>0</v>
      </c>
      <c r="AX695" s="554">
        <v>0</v>
      </c>
      <c r="AY695" s="554">
        <v>0</v>
      </c>
      <c r="AZ695" s="554">
        <v>0</v>
      </c>
      <c r="BA695" s="554">
        <v>0</v>
      </c>
      <c r="BB695" s="554">
        <v>0</v>
      </c>
      <c r="BC695" s="554">
        <v>0</v>
      </c>
      <c r="BD695" s="554">
        <v>0</v>
      </c>
      <c r="BE695" s="554">
        <v>0</v>
      </c>
      <c r="BF695" s="554">
        <v>0</v>
      </c>
      <c r="BG695" s="554">
        <v>0</v>
      </c>
      <c r="BH695" s="554">
        <v>0</v>
      </c>
      <c r="BI695" s="554">
        <v>0</v>
      </c>
      <c r="BJ695" s="554">
        <v>0</v>
      </c>
      <c r="BK695" s="554">
        <v>0</v>
      </c>
      <c r="BL695" s="554">
        <v>0</v>
      </c>
      <c r="BM695" s="554">
        <v>0</v>
      </c>
      <c r="BN695" s="554">
        <v>0</v>
      </c>
      <c r="BO695" s="554">
        <v>0</v>
      </c>
      <c r="BP695" s="554">
        <v>0</v>
      </c>
      <c r="BQ695" s="554">
        <v>0</v>
      </c>
      <c r="BR695" s="554">
        <v>0</v>
      </c>
      <c r="BS695" s="554">
        <v>0</v>
      </c>
      <c r="BT695" s="554">
        <v>0</v>
      </c>
      <c r="BU695" s="554">
        <v>0</v>
      </c>
      <c r="BV695" s="554">
        <v>0</v>
      </c>
      <c r="BW695" s="554">
        <v>0</v>
      </c>
      <c r="BX695" s="554">
        <v>0</v>
      </c>
      <c r="BY695" s="554">
        <v>0</v>
      </c>
      <c r="BZ695" s="554">
        <v>0</v>
      </c>
      <c r="CA695" s="554">
        <v>0</v>
      </c>
      <c r="CB695" s="554">
        <v>0</v>
      </c>
      <c r="CC695" s="555">
        <f t="shared" si="79"/>
        <v>17950.25</v>
      </c>
    </row>
    <row r="696" spans="1:81" s="547" customFormat="1">
      <c r="A696" s="609"/>
      <c r="B696" s="608"/>
      <c r="C696" s="610"/>
      <c r="D696" s="610"/>
      <c r="E696" s="610"/>
      <c r="F696" s="611" t="s">
        <v>7127</v>
      </c>
      <c r="G696" s="612" t="s">
        <v>7128</v>
      </c>
      <c r="H696" s="554">
        <v>0</v>
      </c>
      <c r="I696" s="554">
        <v>0</v>
      </c>
      <c r="J696" s="554">
        <v>0</v>
      </c>
      <c r="K696" s="554">
        <v>0</v>
      </c>
      <c r="L696" s="554">
        <v>0</v>
      </c>
      <c r="M696" s="554">
        <v>0</v>
      </c>
      <c r="N696" s="554">
        <v>0</v>
      </c>
      <c r="O696" s="554">
        <v>0</v>
      </c>
      <c r="P696" s="554">
        <v>0</v>
      </c>
      <c r="Q696" s="554">
        <v>0</v>
      </c>
      <c r="R696" s="554">
        <v>0</v>
      </c>
      <c r="S696" s="554">
        <v>0</v>
      </c>
      <c r="T696" s="554">
        <v>0</v>
      </c>
      <c r="U696" s="554">
        <v>0</v>
      </c>
      <c r="V696" s="554">
        <v>0</v>
      </c>
      <c r="W696" s="554">
        <v>0</v>
      </c>
      <c r="X696" s="554">
        <v>0</v>
      </c>
      <c r="Y696" s="554">
        <v>0</v>
      </c>
      <c r="Z696" s="554">
        <v>0</v>
      </c>
      <c r="AA696" s="554">
        <v>0</v>
      </c>
      <c r="AB696" s="554">
        <v>0</v>
      </c>
      <c r="AC696" s="554">
        <v>0</v>
      </c>
      <c r="AD696" s="554">
        <v>0</v>
      </c>
      <c r="AE696" s="554">
        <v>0</v>
      </c>
      <c r="AF696" s="554">
        <v>0</v>
      </c>
      <c r="AG696" s="554">
        <v>0</v>
      </c>
      <c r="AH696" s="554">
        <v>0</v>
      </c>
      <c r="AI696" s="554">
        <v>0</v>
      </c>
      <c r="AJ696" s="554">
        <v>0</v>
      </c>
      <c r="AK696" s="554">
        <v>0</v>
      </c>
      <c r="AL696" s="554">
        <v>0</v>
      </c>
      <c r="AM696" s="554">
        <v>0</v>
      </c>
      <c r="AN696" s="554">
        <v>0</v>
      </c>
      <c r="AO696" s="554">
        <v>0</v>
      </c>
      <c r="AP696" s="554">
        <v>0</v>
      </c>
      <c r="AQ696" s="554">
        <v>0</v>
      </c>
      <c r="AR696" s="554">
        <v>0</v>
      </c>
      <c r="AS696" s="554">
        <v>0</v>
      </c>
      <c r="AT696" s="554">
        <v>0</v>
      </c>
      <c r="AU696" s="554">
        <v>125750</v>
      </c>
      <c r="AV696" s="554">
        <v>0</v>
      </c>
      <c r="AW696" s="554">
        <v>0</v>
      </c>
      <c r="AX696" s="554">
        <v>0</v>
      </c>
      <c r="AY696" s="554">
        <v>0</v>
      </c>
      <c r="AZ696" s="554">
        <v>0</v>
      </c>
      <c r="BA696" s="554">
        <v>0</v>
      </c>
      <c r="BB696" s="554">
        <v>0</v>
      </c>
      <c r="BC696" s="554">
        <v>0</v>
      </c>
      <c r="BD696" s="554">
        <v>0</v>
      </c>
      <c r="BE696" s="554">
        <v>0</v>
      </c>
      <c r="BF696" s="554">
        <v>0</v>
      </c>
      <c r="BG696" s="554">
        <v>0</v>
      </c>
      <c r="BH696" s="554">
        <v>0</v>
      </c>
      <c r="BI696" s="554">
        <v>0</v>
      </c>
      <c r="BJ696" s="554">
        <v>0</v>
      </c>
      <c r="BK696" s="554">
        <v>0</v>
      </c>
      <c r="BL696" s="554">
        <v>0</v>
      </c>
      <c r="BM696" s="554">
        <v>0</v>
      </c>
      <c r="BN696" s="554">
        <v>0</v>
      </c>
      <c r="BO696" s="554">
        <v>90000</v>
      </c>
      <c r="BP696" s="554">
        <v>0</v>
      </c>
      <c r="BQ696" s="554">
        <v>0</v>
      </c>
      <c r="BR696" s="554">
        <v>0</v>
      </c>
      <c r="BS696" s="554">
        <v>0</v>
      </c>
      <c r="BT696" s="554">
        <v>0</v>
      </c>
      <c r="BU696" s="554">
        <v>0</v>
      </c>
      <c r="BV696" s="554">
        <v>0</v>
      </c>
      <c r="BW696" s="554">
        <v>0</v>
      </c>
      <c r="BX696" s="554">
        <v>0</v>
      </c>
      <c r="BY696" s="554">
        <v>0</v>
      </c>
      <c r="BZ696" s="554">
        <v>0</v>
      </c>
      <c r="CA696" s="554">
        <v>0</v>
      </c>
      <c r="CB696" s="554">
        <v>0</v>
      </c>
      <c r="CC696" s="555">
        <f t="shared" si="79"/>
        <v>215750</v>
      </c>
    </row>
    <row r="697" spans="1:81" s="547" customFormat="1">
      <c r="A697" s="609"/>
      <c r="B697" s="608"/>
      <c r="C697" s="610"/>
      <c r="D697" s="610"/>
      <c r="E697" s="610"/>
      <c r="F697" s="611" t="s">
        <v>7129</v>
      </c>
      <c r="G697" s="612" t="s">
        <v>7130</v>
      </c>
      <c r="H697" s="593">
        <v>0</v>
      </c>
      <c r="I697" s="593">
        <v>0</v>
      </c>
      <c r="J697" s="593">
        <v>0</v>
      </c>
      <c r="K697" s="593">
        <v>0</v>
      </c>
      <c r="L697" s="593">
        <v>0</v>
      </c>
      <c r="M697" s="593">
        <v>0</v>
      </c>
      <c r="N697" s="593">
        <v>0</v>
      </c>
      <c r="O697" s="593">
        <v>0</v>
      </c>
      <c r="P697" s="593">
        <v>0</v>
      </c>
      <c r="Q697" s="593">
        <v>0</v>
      </c>
      <c r="R697" s="593">
        <v>0</v>
      </c>
      <c r="S697" s="593">
        <v>0</v>
      </c>
      <c r="T697" s="593">
        <v>0</v>
      </c>
      <c r="U697" s="593">
        <v>0</v>
      </c>
      <c r="V697" s="593">
        <v>0</v>
      </c>
      <c r="W697" s="593">
        <v>0</v>
      </c>
      <c r="X697" s="593">
        <v>0</v>
      </c>
      <c r="Y697" s="593">
        <v>0</v>
      </c>
      <c r="Z697" s="593">
        <v>0</v>
      </c>
      <c r="AA697" s="593">
        <v>0</v>
      </c>
      <c r="AB697" s="593">
        <v>0</v>
      </c>
      <c r="AC697" s="593">
        <v>0</v>
      </c>
      <c r="AD697" s="593">
        <v>0</v>
      </c>
      <c r="AE697" s="593">
        <v>0</v>
      </c>
      <c r="AF697" s="593">
        <v>0</v>
      </c>
      <c r="AG697" s="593">
        <v>0</v>
      </c>
      <c r="AH697" s="593">
        <v>0</v>
      </c>
      <c r="AI697" s="593">
        <v>0</v>
      </c>
      <c r="AJ697" s="593">
        <v>0</v>
      </c>
      <c r="AK697" s="593">
        <v>0</v>
      </c>
      <c r="AL697" s="593">
        <v>0</v>
      </c>
      <c r="AM697" s="593">
        <v>0</v>
      </c>
      <c r="AN697" s="593">
        <v>0</v>
      </c>
      <c r="AO697" s="593">
        <v>0</v>
      </c>
      <c r="AP697" s="593">
        <v>0</v>
      </c>
      <c r="AQ697" s="593">
        <v>0</v>
      </c>
      <c r="AR697" s="593">
        <v>0</v>
      </c>
      <c r="AS697" s="593">
        <v>0</v>
      </c>
      <c r="AT697" s="593">
        <v>0</v>
      </c>
      <c r="AU697" s="593">
        <v>0</v>
      </c>
      <c r="AV697" s="593">
        <v>0</v>
      </c>
      <c r="AW697" s="593">
        <v>0</v>
      </c>
      <c r="AX697" s="593">
        <v>0</v>
      </c>
      <c r="AY697" s="593">
        <v>0</v>
      </c>
      <c r="AZ697" s="593">
        <v>0</v>
      </c>
      <c r="BA697" s="593">
        <v>0</v>
      </c>
      <c r="BB697" s="593">
        <v>0</v>
      </c>
      <c r="BC697" s="593">
        <v>0</v>
      </c>
      <c r="BD697" s="593">
        <v>0</v>
      </c>
      <c r="BE697" s="593">
        <v>0</v>
      </c>
      <c r="BF697" s="593">
        <v>0</v>
      </c>
      <c r="BG697" s="593">
        <v>0</v>
      </c>
      <c r="BH697" s="593">
        <v>0</v>
      </c>
      <c r="BI697" s="593">
        <v>0</v>
      </c>
      <c r="BJ697" s="593">
        <v>0</v>
      </c>
      <c r="BK697" s="593">
        <v>0</v>
      </c>
      <c r="BL697" s="593">
        <v>0</v>
      </c>
      <c r="BM697" s="593">
        <v>0</v>
      </c>
      <c r="BN697" s="593">
        <v>0</v>
      </c>
      <c r="BO697" s="593">
        <v>0</v>
      </c>
      <c r="BP697" s="593">
        <v>0</v>
      </c>
      <c r="BQ697" s="593">
        <v>0</v>
      </c>
      <c r="BR697" s="593">
        <v>0</v>
      </c>
      <c r="BS697" s="593">
        <v>0</v>
      </c>
      <c r="BT697" s="593">
        <v>0</v>
      </c>
      <c r="BU697" s="593">
        <v>0</v>
      </c>
      <c r="BV697" s="593">
        <v>0</v>
      </c>
      <c r="BW697" s="593">
        <v>0</v>
      </c>
      <c r="BX697" s="593">
        <v>0</v>
      </c>
      <c r="BY697" s="593">
        <v>0</v>
      </c>
      <c r="BZ697" s="593">
        <v>0</v>
      </c>
      <c r="CA697" s="593">
        <v>0</v>
      </c>
      <c r="CB697" s="593">
        <v>0</v>
      </c>
      <c r="CC697" s="555">
        <f t="shared" si="79"/>
        <v>0</v>
      </c>
    </row>
    <row r="698" spans="1:81" s="577" customFormat="1" ht="23.25" customHeight="1">
      <c r="A698" s="606"/>
      <c r="B698" s="624"/>
      <c r="C698" s="1179" t="s">
        <v>7131</v>
      </c>
      <c r="D698" s="1180"/>
      <c r="E698" s="1180"/>
      <c r="F698" s="1180"/>
      <c r="G698" s="1181"/>
      <c r="H698" s="617">
        <f>SUM(H602:H697)</f>
        <v>320056788.17000008</v>
      </c>
      <c r="I698" s="617">
        <f t="shared" ref="I698:BT698" si="80">SUM(I602:I697)</f>
        <v>107498638.50000001</v>
      </c>
      <c r="J698" s="617">
        <f t="shared" si="80"/>
        <v>229796601.07999995</v>
      </c>
      <c r="K698" s="617">
        <f t="shared" si="80"/>
        <v>53141637.559999995</v>
      </c>
      <c r="L698" s="617">
        <f t="shared" si="80"/>
        <v>54816534.479999997</v>
      </c>
      <c r="M698" s="617">
        <f t="shared" si="80"/>
        <v>51455953.460000001</v>
      </c>
      <c r="N698" s="617">
        <f t="shared" si="80"/>
        <v>557012537.40999997</v>
      </c>
      <c r="O698" s="617">
        <f t="shared" si="80"/>
        <v>54645997.239999987</v>
      </c>
      <c r="P698" s="617">
        <f t="shared" si="80"/>
        <v>20608115.890000001</v>
      </c>
      <c r="Q698" s="617">
        <f t="shared" si="80"/>
        <v>396842692.56000018</v>
      </c>
      <c r="R698" s="617">
        <f t="shared" si="80"/>
        <v>26167607.309999995</v>
      </c>
      <c r="S698" s="617">
        <f t="shared" si="80"/>
        <v>42763546.990000002</v>
      </c>
      <c r="T698" s="617">
        <f t="shared" si="80"/>
        <v>129550490.05000001</v>
      </c>
      <c r="U698" s="617">
        <f t="shared" si="80"/>
        <v>121189959.99000002</v>
      </c>
      <c r="V698" s="617">
        <f t="shared" si="80"/>
        <v>6166851.0599999996</v>
      </c>
      <c r="W698" s="617">
        <f t="shared" si="80"/>
        <v>48802077.649999991</v>
      </c>
      <c r="X698" s="617">
        <f t="shared" si="80"/>
        <v>23853113.459999997</v>
      </c>
      <c r="Y698" s="617">
        <f t="shared" si="80"/>
        <v>20270200.361000001</v>
      </c>
      <c r="Z698" s="617">
        <f t="shared" si="80"/>
        <v>614548568.25999999</v>
      </c>
      <c r="AA698" s="617">
        <f t="shared" si="80"/>
        <v>140790842.29000005</v>
      </c>
      <c r="AB698" s="617">
        <f t="shared" si="80"/>
        <v>25190918.449999999</v>
      </c>
      <c r="AC698" s="617">
        <f t="shared" si="80"/>
        <v>117350644.52000003</v>
      </c>
      <c r="AD698" s="617">
        <f t="shared" si="80"/>
        <v>35554969.489999995</v>
      </c>
      <c r="AE698" s="617">
        <f t="shared" si="80"/>
        <v>32326808</v>
      </c>
      <c r="AF698" s="617">
        <f t="shared" si="80"/>
        <v>91037625.150000006</v>
      </c>
      <c r="AG698" s="617">
        <f t="shared" si="80"/>
        <v>15238729.92</v>
      </c>
      <c r="AH698" s="617">
        <f t="shared" si="80"/>
        <v>41210678.580000006</v>
      </c>
      <c r="AI698" s="617">
        <f t="shared" si="80"/>
        <v>479438115.65999991</v>
      </c>
      <c r="AJ698" s="617">
        <f t="shared" si="80"/>
        <v>23491819.170000002</v>
      </c>
      <c r="AK698" s="617">
        <f t="shared" si="80"/>
        <v>11273908.84</v>
      </c>
      <c r="AL698" s="617">
        <f t="shared" si="80"/>
        <v>7929651.0199999996</v>
      </c>
      <c r="AM698" s="617">
        <f t="shared" si="80"/>
        <v>9880724.8599999994</v>
      </c>
      <c r="AN698" s="617">
        <f t="shared" si="80"/>
        <v>17346690.989999998</v>
      </c>
      <c r="AO698" s="617">
        <f t="shared" si="80"/>
        <v>17508218.740000002</v>
      </c>
      <c r="AP698" s="617">
        <f t="shared" si="80"/>
        <v>11708043.459999997</v>
      </c>
      <c r="AQ698" s="617">
        <f t="shared" si="80"/>
        <v>32507268.120000001</v>
      </c>
      <c r="AR698" s="617">
        <f t="shared" si="80"/>
        <v>14911942.850000001</v>
      </c>
      <c r="AS698" s="617">
        <f t="shared" si="80"/>
        <v>18391575.52</v>
      </c>
      <c r="AT698" s="617">
        <f t="shared" si="80"/>
        <v>13572208.810000001</v>
      </c>
      <c r="AU698" s="617">
        <f t="shared" si="80"/>
        <v>91255521.49000001</v>
      </c>
      <c r="AV698" s="617">
        <f t="shared" si="80"/>
        <v>9590643.9800000004</v>
      </c>
      <c r="AW698" s="617">
        <f t="shared" si="80"/>
        <v>18598450.189999998</v>
      </c>
      <c r="AX698" s="617">
        <f t="shared" si="80"/>
        <v>12547392.129999999</v>
      </c>
      <c r="AY698" s="617">
        <f t="shared" si="80"/>
        <v>6242319.8999999994</v>
      </c>
      <c r="AZ698" s="617">
        <f t="shared" si="80"/>
        <v>2373410.9</v>
      </c>
      <c r="BA698" s="617">
        <f t="shared" si="80"/>
        <v>4202459.95</v>
      </c>
      <c r="BB698" s="617">
        <f t="shared" si="80"/>
        <v>359895965.88999999</v>
      </c>
      <c r="BC698" s="617">
        <f t="shared" si="80"/>
        <v>28789278.669999998</v>
      </c>
      <c r="BD698" s="617">
        <f t="shared" si="80"/>
        <v>31629452.18</v>
      </c>
      <c r="BE698" s="617">
        <f t="shared" si="80"/>
        <v>44098106.549999997</v>
      </c>
      <c r="BF698" s="617">
        <f t="shared" si="80"/>
        <v>58757104.609999999</v>
      </c>
      <c r="BG698" s="617">
        <f t="shared" si="80"/>
        <v>27453311.68</v>
      </c>
      <c r="BH698" s="617">
        <f t="shared" si="80"/>
        <v>70459291.818199977</v>
      </c>
      <c r="BI698" s="617">
        <f t="shared" si="80"/>
        <v>63466681.610000014</v>
      </c>
      <c r="BJ698" s="617">
        <f t="shared" si="80"/>
        <v>32359589.219999995</v>
      </c>
      <c r="BK698" s="617">
        <f t="shared" si="80"/>
        <v>15558557.559999999</v>
      </c>
      <c r="BL698" s="617">
        <f t="shared" si="80"/>
        <v>5226361.33</v>
      </c>
      <c r="BM698" s="617">
        <f t="shared" si="80"/>
        <v>395077551.13999999</v>
      </c>
      <c r="BN698" s="617">
        <f t="shared" si="80"/>
        <v>140663094.30999997</v>
      </c>
      <c r="BO698" s="617">
        <f t="shared" si="80"/>
        <v>20220838.969999999</v>
      </c>
      <c r="BP698" s="617">
        <f t="shared" si="80"/>
        <v>20896572.769999996</v>
      </c>
      <c r="BQ698" s="617">
        <f t="shared" si="80"/>
        <v>17652659.899999999</v>
      </c>
      <c r="BR698" s="617">
        <f t="shared" si="80"/>
        <v>39116734.710000008</v>
      </c>
      <c r="BS698" s="617">
        <f t="shared" si="80"/>
        <v>19665905.269999996</v>
      </c>
      <c r="BT698" s="617">
        <f t="shared" si="80"/>
        <v>133320172.26000001</v>
      </c>
      <c r="BU698" s="617">
        <f t="shared" ref="BU698:CB698" si="81">SUM(BU602:BU697)</f>
        <v>19870501.049999997</v>
      </c>
      <c r="BV698" s="617">
        <f t="shared" si="81"/>
        <v>20654007.090000004</v>
      </c>
      <c r="BW698" s="617">
        <f t="shared" si="81"/>
        <v>15376887.539999999</v>
      </c>
      <c r="BX698" s="617">
        <f t="shared" si="81"/>
        <v>23909125.540000003</v>
      </c>
      <c r="BY698" s="617">
        <f t="shared" si="81"/>
        <v>96408938.539999962</v>
      </c>
      <c r="BZ698" s="617">
        <f t="shared" si="81"/>
        <v>20433938.18</v>
      </c>
      <c r="CA698" s="617">
        <f t="shared" si="81"/>
        <v>12586780.560000001</v>
      </c>
      <c r="CB698" s="617">
        <f t="shared" si="81"/>
        <v>14113505.409999996</v>
      </c>
      <c r="CC698" s="617">
        <f>SUM(CC602:CC697)</f>
        <v>5928320408.8191996</v>
      </c>
    </row>
    <row r="699" spans="1:81" s="577" customFormat="1" ht="23.25" customHeight="1">
      <c r="A699" s="606"/>
      <c r="B699" s="616" t="s">
        <v>43</v>
      </c>
      <c r="C699" s="1179" t="s">
        <v>7132</v>
      </c>
      <c r="D699" s="1180"/>
      <c r="E699" s="1180"/>
      <c r="F699" s="1180"/>
      <c r="G699" s="1181"/>
      <c r="H699" s="617">
        <f>SUM(H601-H698)</f>
        <v>932040001.91000009</v>
      </c>
      <c r="I699" s="617">
        <f t="shared" ref="I699:BT699" si="82">SUM(I601-I698)</f>
        <v>154791399.63999993</v>
      </c>
      <c r="J699" s="617">
        <f t="shared" si="82"/>
        <v>618238539.28000033</v>
      </c>
      <c r="K699" s="617">
        <f t="shared" si="82"/>
        <v>48864225.149999999</v>
      </c>
      <c r="L699" s="617">
        <f t="shared" si="82"/>
        <v>29019626.040000014</v>
      </c>
      <c r="M699" s="617">
        <f t="shared" si="82"/>
        <v>87517194.080000013</v>
      </c>
      <c r="N699" s="617">
        <f t="shared" si="82"/>
        <v>2115514619.4999995</v>
      </c>
      <c r="O699" s="617">
        <f t="shared" si="82"/>
        <v>344393147.40999985</v>
      </c>
      <c r="P699" s="617">
        <f t="shared" si="82"/>
        <v>35615028.25</v>
      </c>
      <c r="Q699" s="617">
        <f t="shared" si="82"/>
        <v>524066751.11999977</v>
      </c>
      <c r="R699" s="617">
        <f t="shared" si="82"/>
        <v>20696015.759999998</v>
      </c>
      <c r="S699" s="617">
        <f t="shared" si="82"/>
        <v>108626117.66000003</v>
      </c>
      <c r="T699" s="617">
        <f t="shared" si="82"/>
        <v>320038837.76000005</v>
      </c>
      <c r="U699" s="617">
        <f t="shared" si="82"/>
        <v>253710691.37999994</v>
      </c>
      <c r="V699" s="617">
        <f t="shared" si="82"/>
        <v>28742647.48</v>
      </c>
      <c r="W699" s="617">
        <f t="shared" si="82"/>
        <v>193190793.55000001</v>
      </c>
      <c r="X699" s="617">
        <f t="shared" si="82"/>
        <v>100371562.73000002</v>
      </c>
      <c r="Y699" s="617">
        <f t="shared" si="82"/>
        <v>61782128.818999976</v>
      </c>
      <c r="Z699" s="617">
        <f t="shared" si="82"/>
        <v>917000994.71000028</v>
      </c>
      <c r="AA699" s="617">
        <f t="shared" si="82"/>
        <v>36605328.509999931</v>
      </c>
      <c r="AB699" s="617">
        <f t="shared" si="82"/>
        <v>50178545.900000021</v>
      </c>
      <c r="AC699" s="617">
        <f t="shared" si="82"/>
        <v>179799494.30000007</v>
      </c>
      <c r="AD699" s="617">
        <f t="shared" si="82"/>
        <v>22918807.120000005</v>
      </c>
      <c r="AE699" s="617">
        <f t="shared" si="82"/>
        <v>102284170.13</v>
      </c>
      <c r="AF699" s="617">
        <f t="shared" si="82"/>
        <v>95317376.370000005</v>
      </c>
      <c r="AG699" s="617">
        <f t="shared" si="82"/>
        <v>24914634.969999999</v>
      </c>
      <c r="AH699" s="617">
        <f t="shared" si="82"/>
        <v>110428867.94</v>
      </c>
      <c r="AI699" s="617">
        <f t="shared" si="82"/>
        <v>614486467.6500001</v>
      </c>
      <c r="AJ699" s="617">
        <f t="shared" si="82"/>
        <v>31661896.260000005</v>
      </c>
      <c r="AK699" s="617">
        <f t="shared" si="82"/>
        <v>39802021.640000001</v>
      </c>
      <c r="AL699" s="617">
        <f t="shared" si="82"/>
        <v>27820805.429999996</v>
      </c>
      <c r="AM699" s="617">
        <f t="shared" si="82"/>
        <v>34247538.140000001</v>
      </c>
      <c r="AN699" s="617">
        <f t="shared" si="82"/>
        <v>33140140.539999988</v>
      </c>
      <c r="AO699" s="617">
        <f t="shared" si="82"/>
        <v>6187858.9399999976</v>
      </c>
      <c r="AP699" s="617">
        <f t="shared" si="82"/>
        <v>22099893.860000011</v>
      </c>
      <c r="AQ699" s="617">
        <f t="shared" si="82"/>
        <v>24402635.009999987</v>
      </c>
      <c r="AR699" s="617">
        <f t="shared" si="82"/>
        <v>29576813.020000003</v>
      </c>
      <c r="AS699" s="617">
        <f t="shared" si="82"/>
        <v>13313548.920000002</v>
      </c>
      <c r="AT699" s="617">
        <f t="shared" si="82"/>
        <v>37912476.68</v>
      </c>
      <c r="AU699" s="617">
        <f t="shared" si="82"/>
        <v>271772349.66000009</v>
      </c>
      <c r="AV699" s="617">
        <f t="shared" si="82"/>
        <v>18246835.870000001</v>
      </c>
      <c r="AW699" s="617">
        <f t="shared" si="82"/>
        <v>12434395.820000004</v>
      </c>
      <c r="AX699" s="617">
        <f t="shared" si="82"/>
        <v>30443737.505700003</v>
      </c>
      <c r="AY699" s="617">
        <f t="shared" si="82"/>
        <v>27501580.149999999</v>
      </c>
      <c r="AZ699" s="617">
        <f t="shared" si="82"/>
        <v>10269628.609999999</v>
      </c>
      <c r="BA699" s="617">
        <f t="shared" si="82"/>
        <v>19598377.669999994</v>
      </c>
      <c r="BB699" s="617">
        <f t="shared" si="82"/>
        <v>642916608.6500001</v>
      </c>
      <c r="BC699" s="617">
        <f t="shared" si="82"/>
        <v>24042586.92000002</v>
      </c>
      <c r="BD699" s="617">
        <f t="shared" si="82"/>
        <v>172420153.71000001</v>
      </c>
      <c r="BE699" s="617">
        <f t="shared" si="82"/>
        <v>60230701.75</v>
      </c>
      <c r="BF699" s="617">
        <f t="shared" si="82"/>
        <v>58870999.790000007</v>
      </c>
      <c r="BG699" s="617">
        <f t="shared" si="82"/>
        <v>86901796.919999987</v>
      </c>
      <c r="BH699" s="617">
        <f t="shared" si="82"/>
        <v>238370641.20859993</v>
      </c>
      <c r="BI699" s="617">
        <f t="shared" si="82"/>
        <v>48973931.799999997</v>
      </c>
      <c r="BJ699" s="617">
        <f t="shared" si="82"/>
        <v>31148924.960000012</v>
      </c>
      <c r="BK699" s="617">
        <f t="shared" si="82"/>
        <v>7862591.2599999979</v>
      </c>
      <c r="BL699" s="617">
        <f t="shared" si="82"/>
        <v>38213373.800000019</v>
      </c>
      <c r="BM699" s="617">
        <f t="shared" si="82"/>
        <v>780945988.92999995</v>
      </c>
      <c r="BN699" s="617">
        <f t="shared" si="82"/>
        <v>269449767.26999998</v>
      </c>
      <c r="BO699" s="617">
        <f t="shared" si="82"/>
        <v>25884686.229999997</v>
      </c>
      <c r="BP699" s="617">
        <f t="shared" si="82"/>
        <v>20676015.210000001</v>
      </c>
      <c r="BQ699" s="617">
        <f t="shared" si="82"/>
        <v>38352379.339999996</v>
      </c>
      <c r="BR699" s="617">
        <f t="shared" si="82"/>
        <v>254825.75</v>
      </c>
      <c r="BS699" s="617">
        <f t="shared" si="82"/>
        <v>4772732.2200000025</v>
      </c>
      <c r="BT699" s="617">
        <f t="shared" si="82"/>
        <v>677493712.19000006</v>
      </c>
      <c r="BU699" s="617">
        <f t="shared" ref="BU699:CB699" si="83">SUM(BU601-BU698)</f>
        <v>31778093.430000015</v>
      </c>
      <c r="BV699" s="617">
        <f t="shared" si="83"/>
        <v>89083610.87000002</v>
      </c>
      <c r="BW699" s="617">
        <f t="shared" si="83"/>
        <v>64994326.580000035</v>
      </c>
      <c r="BX699" s="617">
        <f t="shared" si="83"/>
        <v>65926666.11999999</v>
      </c>
      <c r="BY699" s="617">
        <f t="shared" si="83"/>
        <v>252840589.39999998</v>
      </c>
      <c r="BZ699" s="617">
        <f t="shared" si="83"/>
        <v>43096908.850000009</v>
      </c>
      <c r="CA699" s="617">
        <f t="shared" si="83"/>
        <v>53342175.329999998</v>
      </c>
      <c r="CB699" s="617">
        <f t="shared" si="83"/>
        <v>55922408.410000011</v>
      </c>
      <c r="CC699" s="617">
        <f>SUM(CC601-CC698)</f>
        <v>12706353745.743286</v>
      </c>
    </row>
    <row r="700" spans="1:81" s="577" customFormat="1" ht="24" customHeight="1">
      <c r="A700" s="606"/>
      <c r="B700" s="608" t="s">
        <v>44</v>
      </c>
      <c r="C700" s="1182" t="s">
        <v>7133</v>
      </c>
      <c r="D700" s="625"/>
      <c r="E700" s="625"/>
      <c r="F700" s="626" t="s">
        <v>6416</v>
      </c>
      <c r="G700" s="627" t="s">
        <v>6417</v>
      </c>
      <c r="H700" s="628">
        <f t="shared" ref="H700:BS700" si="84">H478</f>
        <v>0</v>
      </c>
      <c r="I700" s="628">
        <f t="shared" si="84"/>
        <v>0</v>
      </c>
      <c r="J700" s="628">
        <f t="shared" si="84"/>
        <v>0</v>
      </c>
      <c r="K700" s="628">
        <f t="shared" si="84"/>
        <v>0</v>
      </c>
      <c r="L700" s="628">
        <f t="shared" si="84"/>
        <v>0</v>
      </c>
      <c r="M700" s="628">
        <f t="shared" si="84"/>
        <v>128419.14</v>
      </c>
      <c r="N700" s="628">
        <f t="shared" si="84"/>
        <v>0</v>
      </c>
      <c r="O700" s="628">
        <f t="shared" si="84"/>
        <v>0</v>
      </c>
      <c r="P700" s="628">
        <f t="shared" si="84"/>
        <v>0</v>
      </c>
      <c r="Q700" s="628">
        <f t="shared" si="84"/>
        <v>0</v>
      </c>
      <c r="R700" s="628">
        <f t="shared" si="84"/>
        <v>0</v>
      </c>
      <c r="S700" s="628">
        <f t="shared" si="84"/>
        <v>0</v>
      </c>
      <c r="T700" s="628">
        <f t="shared" si="84"/>
        <v>0</v>
      </c>
      <c r="U700" s="628">
        <f t="shared" si="84"/>
        <v>0</v>
      </c>
      <c r="V700" s="628">
        <f t="shared" si="84"/>
        <v>16000</v>
      </c>
      <c r="W700" s="628">
        <f t="shared" si="84"/>
        <v>0</v>
      </c>
      <c r="X700" s="628">
        <f t="shared" si="84"/>
        <v>0</v>
      </c>
      <c r="Y700" s="628">
        <f t="shared" si="84"/>
        <v>0</v>
      </c>
      <c r="Z700" s="628">
        <f t="shared" si="84"/>
        <v>0</v>
      </c>
      <c r="AA700" s="628">
        <f t="shared" si="84"/>
        <v>0</v>
      </c>
      <c r="AB700" s="628">
        <f t="shared" si="84"/>
        <v>1164</v>
      </c>
      <c r="AC700" s="628">
        <f t="shared" si="84"/>
        <v>4451</v>
      </c>
      <c r="AD700" s="628">
        <f t="shared" si="84"/>
        <v>1279</v>
      </c>
      <c r="AE700" s="628">
        <f t="shared" si="84"/>
        <v>2725714</v>
      </c>
      <c r="AF700" s="628">
        <f t="shared" si="84"/>
        <v>4270.25</v>
      </c>
      <c r="AG700" s="628">
        <f t="shared" si="84"/>
        <v>240</v>
      </c>
      <c r="AH700" s="628">
        <f t="shared" si="84"/>
        <v>16426</v>
      </c>
      <c r="AI700" s="628">
        <f t="shared" si="84"/>
        <v>109615.5</v>
      </c>
      <c r="AJ700" s="628">
        <f t="shared" si="84"/>
        <v>0</v>
      </c>
      <c r="AK700" s="628">
        <f t="shared" si="84"/>
        <v>991.07</v>
      </c>
      <c r="AL700" s="628">
        <f t="shared" si="84"/>
        <v>0</v>
      </c>
      <c r="AM700" s="628">
        <f t="shared" si="84"/>
        <v>0</v>
      </c>
      <c r="AN700" s="628">
        <f t="shared" si="84"/>
        <v>465.42</v>
      </c>
      <c r="AO700" s="628">
        <f t="shared" si="84"/>
        <v>0</v>
      </c>
      <c r="AP700" s="628">
        <f t="shared" si="84"/>
        <v>0</v>
      </c>
      <c r="AQ700" s="628">
        <f t="shared" si="84"/>
        <v>11371</v>
      </c>
      <c r="AR700" s="628">
        <f t="shared" si="84"/>
        <v>0</v>
      </c>
      <c r="AS700" s="628">
        <f t="shared" si="84"/>
        <v>0</v>
      </c>
      <c r="AT700" s="628">
        <f t="shared" si="84"/>
        <v>0</v>
      </c>
      <c r="AU700" s="628">
        <f t="shared" si="84"/>
        <v>0</v>
      </c>
      <c r="AV700" s="628">
        <f t="shared" si="84"/>
        <v>0</v>
      </c>
      <c r="AW700" s="628">
        <f t="shared" si="84"/>
        <v>0</v>
      </c>
      <c r="AX700" s="628">
        <f t="shared" si="84"/>
        <v>0</v>
      </c>
      <c r="AY700" s="628">
        <f t="shared" si="84"/>
        <v>0</v>
      </c>
      <c r="AZ700" s="628">
        <f t="shared" si="84"/>
        <v>0</v>
      </c>
      <c r="BA700" s="628">
        <f t="shared" si="84"/>
        <v>0</v>
      </c>
      <c r="BB700" s="628">
        <f t="shared" si="84"/>
        <v>0</v>
      </c>
      <c r="BC700" s="628">
        <f t="shared" si="84"/>
        <v>0</v>
      </c>
      <c r="BD700" s="628">
        <f t="shared" si="84"/>
        <v>0</v>
      </c>
      <c r="BE700" s="628">
        <f t="shared" si="84"/>
        <v>0</v>
      </c>
      <c r="BF700" s="628">
        <f t="shared" si="84"/>
        <v>0</v>
      </c>
      <c r="BG700" s="628">
        <f t="shared" si="84"/>
        <v>0</v>
      </c>
      <c r="BH700" s="628">
        <f t="shared" si="84"/>
        <v>0</v>
      </c>
      <c r="BI700" s="628">
        <f t="shared" si="84"/>
        <v>0</v>
      </c>
      <c r="BJ700" s="628">
        <f t="shared" si="84"/>
        <v>0</v>
      </c>
      <c r="BK700" s="628">
        <f t="shared" si="84"/>
        <v>6000</v>
      </c>
      <c r="BL700" s="628">
        <f t="shared" si="84"/>
        <v>0</v>
      </c>
      <c r="BM700" s="628">
        <f t="shared" si="84"/>
        <v>153444.5</v>
      </c>
      <c r="BN700" s="628">
        <f t="shared" si="84"/>
        <v>0</v>
      </c>
      <c r="BO700" s="628">
        <f t="shared" si="84"/>
        <v>0</v>
      </c>
      <c r="BP700" s="628">
        <f t="shared" si="84"/>
        <v>0</v>
      </c>
      <c r="BQ700" s="628">
        <f t="shared" si="84"/>
        <v>0</v>
      </c>
      <c r="BR700" s="628">
        <f t="shared" si="84"/>
        <v>13600</v>
      </c>
      <c r="BS700" s="628">
        <f t="shared" si="84"/>
        <v>300</v>
      </c>
      <c r="BT700" s="628">
        <f t="shared" ref="BT700:CB700" si="85">BT478</f>
        <v>23586</v>
      </c>
      <c r="BU700" s="628">
        <f t="shared" si="85"/>
        <v>3068</v>
      </c>
      <c r="BV700" s="628">
        <f t="shared" si="85"/>
        <v>0</v>
      </c>
      <c r="BW700" s="628">
        <f t="shared" si="85"/>
        <v>34986.75</v>
      </c>
      <c r="BX700" s="628">
        <f t="shared" si="85"/>
        <v>8530</v>
      </c>
      <c r="BY700" s="628">
        <f t="shared" si="85"/>
        <v>0</v>
      </c>
      <c r="BZ700" s="628">
        <f t="shared" si="85"/>
        <v>0</v>
      </c>
      <c r="CA700" s="628">
        <f t="shared" si="85"/>
        <v>0</v>
      </c>
      <c r="CB700" s="628">
        <f t="shared" si="85"/>
        <v>0</v>
      </c>
      <c r="CC700" s="555">
        <f t="shared" ref="CC700:CC764" si="86">SUM(H700:CB700)</f>
        <v>3263921.63</v>
      </c>
    </row>
    <row r="701" spans="1:81" s="577" customFormat="1">
      <c r="A701" s="606"/>
      <c r="B701" s="608"/>
      <c r="C701" s="1183"/>
      <c r="D701" s="625"/>
      <c r="E701" s="625"/>
      <c r="F701" s="626" t="s">
        <v>6418</v>
      </c>
      <c r="G701" s="627" t="s">
        <v>6899</v>
      </c>
      <c r="H701" s="628">
        <f t="shared" ref="H701:BS703" si="87">H482</f>
        <v>11139541.720000001</v>
      </c>
      <c r="I701" s="628">
        <f t="shared" si="87"/>
        <v>0</v>
      </c>
      <c r="J701" s="628">
        <f t="shared" si="87"/>
        <v>0</v>
      </c>
      <c r="K701" s="628">
        <f t="shared" si="87"/>
        <v>0</v>
      </c>
      <c r="L701" s="628">
        <f t="shared" si="87"/>
        <v>0</v>
      </c>
      <c r="M701" s="628">
        <f t="shared" si="87"/>
        <v>0</v>
      </c>
      <c r="N701" s="628">
        <f t="shared" si="87"/>
        <v>89057843.349999994</v>
      </c>
      <c r="O701" s="628">
        <f t="shared" si="87"/>
        <v>0</v>
      </c>
      <c r="P701" s="628">
        <f t="shared" si="87"/>
        <v>0</v>
      </c>
      <c r="Q701" s="628">
        <f t="shared" si="87"/>
        <v>28725492.16</v>
      </c>
      <c r="R701" s="628">
        <f t="shared" si="87"/>
        <v>0</v>
      </c>
      <c r="S701" s="628">
        <f t="shared" si="87"/>
        <v>0</v>
      </c>
      <c r="T701" s="628">
        <f t="shared" si="87"/>
        <v>0</v>
      </c>
      <c r="U701" s="628">
        <f t="shared" si="87"/>
        <v>0</v>
      </c>
      <c r="V701" s="628">
        <f t="shared" si="87"/>
        <v>0</v>
      </c>
      <c r="W701" s="628">
        <f t="shared" si="87"/>
        <v>0</v>
      </c>
      <c r="X701" s="628">
        <f t="shared" si="87"/>
        <v>0</v>
      </c>
      <c r="Y701" s="628">
        <f t="shared" si="87"/>
        <v>0</v>
      </c>
      <c r="Z701" s="628">
        <f t="shared" si="87"/>
        <v>90746952.829999998</v>
      </c>
      <c r="AA701" s="628">
        <f t="shared" si="87"/>
        <v>849189</v>
      </c>
      <c r="AB701" s="628">
        <f t="shared" si="87"/>
        <v>0</v>
      </c>
      <c r="AC701" s="628">
        <f t="shared" si="87"/>
        <v>2561786.65</v>
      </c>
      <c r="AD701" s="628">
        <f t="shared" si="87"/>
        <v>539781</v>
      </c>
      <c r="AE701" s="628">
        <f t="shared" si="87"/>
        <v>0</v>
      </c>
      <c r="AF701" s="628">
        <f t="shared" si="87"/>
        <v>0</v>
      </c>
      <c r="AG701" s="628">
        <f t="shared" si="87"/>
        <v>0</v>
      </c>
      <c r="AH701" s="628">
        <f t="shared" si="87"/>
        <v>0</v>
      </c>
      <c r="AI701" s="628">
        <f t="shared" si="87"/>
        <v>31618732.940000001</v>
      </c>
      <c r="AJ701" s="628">
        <f t="shared" si="87"/>
        <v>0</v>
      </c>
      <c r="AK701" s="628">
        <f t="shared" si="87"/>
        <v>0</v>
      </c>
      <c r="AL701" s="628">
        <f t="shared" si="87"/>
        <v>0</v>
      </c>
      <c r="AM701" s="628">
        <f t="shared" si="87"/>
        <v>0</v>
      </c>
      <c r="AN701" s="628">
        <f t="shared" si="87"/>
        <v>0</v>
      </c>
      <c r="AO701" s="628">
        <f t="shared" si="87"/>
        <v>0</v>
      </c>
      <c r="AP701" s="628">
        <f t="shared" si="87"/>
        <v>0</v>
      </c>
      <c r="AQ701" s="628">
        <f t="shared" si="87"/>
        <v>0</v>
      </c>
      <c r="AR701" s="628">
        <f t="shared" si="87"/>
        <v>0</v>
      </c>
      <c r="AS701" s="628">
        <f t="shared" si="87"/>
        <v>0</v>
      </c>
      <c r="AT701" s="628">
        <f t="shared" si="87"/>
        <v>0</v>
      </c>
      <c r="AU701" s="628">
        <f t="shared" si="87"/>
        <v>32044791.460000001</v>
      </c>
      <c r="AV701" s="628">
        <f t="shared" si="87"/>
        <v>0</v>
      </c>
      <c r="AW701" s="628">
        <f t="shared" si="87"/>
        <v>0</v>
      </c>
      <c r="AX701" s="628">
        <f t="shared" si="87"/>
        <v>0</v>
      </c>
      <c r="AY701" s="628">
        <f t="shared" si="87"/>
        <v>0</v>
      </c>
      <c r="AZ701" s="628">
        <f t="shared" si="87"/>
        <v>0</v>
      </c>
      <c r="BA701" s="628">
        <f t="shared" si="87"/>
        <v>0</v>
      </c>
      <c r="BB701" s="628">
        <f t="shared" si="87"/>
        <v>4103933.2</v>
      </c>
      <c r="BC701" s="628">
        <f t="shared" si="87"/>
        <v>0</v>
      </c>
      <c r="BD701" s="628">
        <f t="shared" si="87"/>
        <v>0</v>
      </c>
      <c r="BE701" s="628">
        <f t="shared" si="87"/>
        <v>0</v>
      </c>
      <c r="BF701" s="628">
        <f t="shared" si="87"/>
        <v>0</v>
      </c>
      <c r="BG701" s="628">
        <f t="shared" si="87"/>
        <v>0</v>
      </c>
      <c r="BH701" s="628">
        <f t="shared" si="87"/>
        <v>0</v>
      </c>
      <c r="BI701" s="628">
        <f t="shared" si="87"/>
        <v>0</v>
      </c>
      <c r="BJ701" s="628">
        <f t="shared" si="87"/>
        <v>0</v>
      </c>
      <c r="BK701" s="628">
        <f t="shared" si="87"/>
        <v>0</v>
      </c>
      <c r="BL701" s="628">
        <f t="shared" si="87"/>
        <v>0</v>
      </c>
      <c r="BM701" s="628">
        <f t="shared" si="87"/>
        <v>23690077.710000001</v>
      </c>
      <c r="BN701" s="628">
        <f t="shared" si="87"/>
        <v>0</v>
      </c>
      <c r="BO701" s="628">
        <f t="shared" si="87"/>
        <v>0</v>
      </c>
      <c r="BP701" s="628">
        <f t="shared" si="87"/>
        <v>0</v>
      </c>
      <c r="BQ701" s="628">
        <f t="shared" si="87"/>
        <v>0</v>
      </c>
      <c r="BR701" s="628">
        <f t="shared" si="87"/>
        <v>0</v>
      </c>
      <c r="BS701" s="628">
        <f t="shared" si="87"/>
        <v>0</v>
      </c>
      <c r="BT701" s="628">
        <f t="shared" ref="BT701:CB703" si="88">BT482</f>
        <v>24346753.420000002</v>
      </c>
      <c r="BU701" s="628">
        <f t="shared" si="88"/>
        <v>0</v>
      </c>
      <c r="BV701" s="628">
        <f t="shared" si="88"/>
        <v>0</v>
      </c>
      <c r="BW701" s="628">
        <f t="shared" si="88"/>
        <v>0</v>
      </c>
      <c r="BX701" s="628">
        <f t="shared" si="88"/>
        <v>0</v>
      </c>
      <c r="BY701" s="628">
        <f t="shared" si="88"/>
        <v>772722</v>
      </c>
      <c r="BZ701" s="628">
        <f t="shared" si="88"/>
        <v>0</v>
      </c>
      <c r="CA701" s="628">
        <f t="shared" si="88"/>
        <v>0</v>
      </c>
      <c r="CB701" s="628">
        <f t="shared" si="88"/>
        <v>0</v>
      </c>
      <c r="CC701" s="555">
        <f t="shared" si="86"/>
        <v>340197597.44</v>
      </c>
    </row>
    <row r="702" spans="1:81" s="577" customFormat="1">
      <c r="A702" s="606"/>
      <c r="B702" s="608"/>
      <c r="C702" s="1184"/>
      <c r="D702" s="625"/>
      <c r="E702" s="625"/>
      <c r="F702" s="626" t="s">
        <v>6420</v>
      </c>
      <c r="G702" s="627" t="s">
        <v>6900</v>
      </c>
      <c r="H702" s="628">
        <f t="shared" si="87"/>
        <v>0</v>
      </c>
      <c r="I702" s="628">
        <f t="shared" si="87"/>
        <v>2000000</v>
      </c>
      <c r="J702" s="628">
        <f t="shared" si="87"/>
        <v>15793527.789999999</v>
      </c>
      <c r="K702" s="628">
        <f t="shared" si="87"/>
        <v>2000000</v>
      </c>
      <c r="L702" s="628">
        <f t="shared" si="87"/>
        <v>1269803.3500000001</v>
      </c>
      <c r="M702" s="628">
        <f t="shared" si="87"/>
        <v>339354.58</v>
      </c>
      <c r="N702" s="628">
        <f t="shared" si="87"/>
        <v>0</v>
      </c>
      <c r="O702" s="628">
        <f t="shared" si="87"/>
        <v>12584254.23</v>
      </c>
      <c r="P702" s="628">
        <f t="shared" si="87"/>
        <v>1322253.9099999999</v>
      </c>
      <c r="Q702" s="628">
        <f t="shared" si="87"/>
        <v>0</v>
      </c>
      <c r="R702" s="628">
        <f t="shared" si="87"/>
        <v>110048</v>
      </c>
      <c r="S702" s="628">
        <f t="shared" si="87"/>
        <v>11189118.550000001</v>
      </c>
      <c r="T702" s="628">
        <f t="shared" si="87"/>
        <v>28286884.850000001</v>
      </c>
      <c r="U702" s="628">
        <f t="shared" si="87"/>
        <v>4955156.78</v>
      </c>
      <c r="V702" s="628">
        <f t="shared" si="87"/>
        <v>624756.30000000005</v>
      </c>
      <c r="W702" s="628">
        <f t="shared" si="87"/>
        <v>7288537.54</v>
      </c>
      <c r="X702" s="628">
        <f t="shared" si="87"/>
        <v>2228877.08</v>
      </c>
      <c r="Y702" s="628">
        <f t="shared" si="87"/>
        <v>153017</v>
      </c>
      <c r="Z702" s="628">
        <f t="shared" si="87"/>
        <v>0</v>
      </c>
      <c r="AA702" s="628">
        <f t="shared" si="87"/>
        <v>0</v>
      </c>
      <c r="AB702" s="628">
        <f t="shared" si="87"/>
        <v>4265179.4800000004</v>
      </c>
      <c r="AC702" s="628">
        <f t="shared" si="87"/>
        <v>0</v>
      </c>
      <c r="AD702" s="628">
        <f t="shared" si="87"/>
        <v>0</v>
      </c>
      <c r="AE702" s="628">
        <f t="shared" si="87"/>
        <v>121157</v>
      </c>
      <c r="AF702" s="628">
        <f t="shared" si="87"/>
        <v>0</v>
      </c>
      <c r="AG702" s="628">
        <f t="shared" si="87"/>
        <v>721978.75</v>
      </c>
      <c r="AH702" s="628">
        <f t="shared" si="87"/>
        <v>131494.70000000001</v>
      </c>
      <c r="AI702" s="628">
        <f t="shared" si="87"/>
        <v>0</v>
      </c>
      <c r="AJ702" s="628">
        <f t="shared" si="87"/>
        <v>0</v>
      </c>
      <c r="AK702" s="628">
        <f t="shared" si="87"/>
        <v>62865</v>
      </c>
      <c r="AL702" s="628">
        <f t="shared" si="87"/>
        <v>0</v>
      </c>
      <c r="AM702" s="628">
        <f t="shared" si="87"/>
        <v>178655</v>
      </c>
      <c r="AN702" s="628">
        <f t="shared" si="87"/>
        <v>466472</v>
      </c>
      <c r="AO702" s="628">
        <f t="shared" si="87"/>
        <v>0</v>
      </c>
      <c r="AP702" s="628">
        <f t="shared" si="87"/>
        <v>267069.59999999998</v>
      </c>
      <c r="AQ702" s="628">
        <f t="shared" si="87"/>
        <v>161405.9</v>
      </c>
      <c r="AR702" s="628">
        <f t="shared" si="87"/>
        <v>278875</v>
      </c>
      <c r="AS702" s="628">
        <f t="shared" si="87"/>
        <v>800000</v>
      </c>
      <c r="AT702" s="628">
        <f t="shared" si="87"/>
        <v>2801113.5</v>
      </c>
      <c r="AU702" s="628">
        <f t="shared" si="87"/>
        <v>0</v>
      </c>
      <c r="AV702" s="628">
        <f t="shared" si="87"/>
        <v>0</v>
      </c>
      <c r="AW702" s="628">
        <f t="shared" si="87"/>
        <v>0</v>
      </c>
      <c r="AX702" s="628">
        <f t="shared" si="87"/>
        <v>0</v>
      </c>
      <c r="AY702" s="628">
        <f t="shared" si="87"/>
        <v>0</v>
      </c>
      <c r="AZ702" s="628">
        <f t="shared" si="87"/>
        <v>0</v>
      </c>
      <c r="BA702" s="628">
        <f t="shared" si="87"/>
        <v>0</v>
      </c>
      <c r="BB702" s="628">
        <f t="shared" si="87"/>
        <v>0</v>
      </c>
      <c r="BC702" s="628">
        <f t="shared" si="87"/>
        <v>4983432</v>
      </c>
      <c r="BD702" s="628">
        <f t="shared" si="87"/>
        <v>19476520.670000002</v>
      </c>
      <c r="BE702" s="628">
        <f t="shared" si="87"/>
        <v>680721</v>
      </c>
      <c r="BF702" s="628">
        <f t="shared" si="87"/>
        <v>37020234.649999999</v>
      </c>
      <c r="BG702" s="628">
        <f t="shared" si="87"/>
        <v>1734981</v>
      </c>
      <c r="BH702" s="628">
        <f t="shared" si="87"/>
        <v>43038341.609999999</v>
      </c>
      <c r="BI702" s="628">
        <f t="shared" si="87"/>
        <v>3725587.87</v>
      </c>
      <c r="BJ702" s="628">
        <f t="shared" si="87"/>
        <v>4747328.95</v>
      </c>
      <c r="BK702" s="628">
        <f t="shared" si="87"/>
        <v>5688120</v>
      </c>
      <c r="BL702" s="628">
        <f t="shared" si="87"/>
        <v>1233946</v>
      </c>
      <c r="BM702" s="628">
        <f t="shared" si="87"/>
        <v>0</v>
      </c>
      <c r="BN702" s="628">
        <f t="shared" si="87"/>
        <v>716587.25</v>
      </c>
      <c r="BO702" s="628">
        <f t="shared" si="87"/>
        <v>0</v>
      </c>
      <c r="BP702" s="628">
        <f t="shared" si="87"/>
        <v>0</v>
      </c>
      <c r="BQ702" s="628">
        <f t="shared" si="87"/>
        <v>0</v>
      </c>
      <c r="BR702" s="628">
        <f t="shared" si="87"/>
        <v>0</v>
      </c>
      <c r="BS702" s="628">
        <f t="shared" si="87"/>
        <v>0</v>
      </c>
      <c r="BT702" s="628">
        <f t="shared" si="88"/>
        <v>0</v>
      </c>
      <c r="BU702" s="628">
        <f t="shared" si="88"/>
        <v>0</v>
      </c>
      <c r="BV702" s="628">
        <f t="shared" si="88"/>
        <v>625943.42000000004</v>
      </c>
      <c r="BW702" s="628">
        <f t="shared" si="88"/>
        <v>0</v>
      </c>
      <c r="BX702" s="628">
        <f t="shared" si="88"/>
        <v>126727</v>
      </c>
      <c r="BY702" s="628">
        <f t="shared" si="88"/>
        <v>0</v>
      </c>
      <c r="BZ702" s="628">
        <f t="shared" si="88"/>
        <v>368636.95</v>
      </c>
      <c r="CA702" s="628">
        <f t="shared" si="88"/>
        <v>479887.65</v>
      </c>
      <c r="CB702" s="628">
        <f t="shared" si="88"/>
        <v>0</v>
      </c>
      <c r="CC702" s="555">
        <f t="shared" si="86"/>
        <v>225048851.90999997</v>
      </c>
    </row>
    <row r="703" spans="1:81" s="577" customFormat="1">
      <c r="A703" s="606"/>
      <c r="B703" s="608"/>
      <c r="C703" s="629"/>
      <c r="D703" s="625"/>
      <c r="E703" s="625"/>
      <c r="F703" s="626" t="s">
        <v>6422</v>
      </c>
      <c r="G703" s="627" t="s">
        <v>6423</v>
      </c>
      <c r="H703" s="628">
        <f>H484</f>
        <v>0</v>
      </c>
      <c r="I703" s="628">
        <f t="shared" si="87"/>
        <v>0</v>
      </c>
      <c r="J703" s="628">
        <f t="shared" si="87"/>
        <v>0</v>
      </c>
      <c r="K703" s="628">
        <f t="shared" si="87"/>
        <v>0</v>
      </c>
      <c r="L703" s="628">
        <f t="shared" si="87"/>
        <v>0</v>
      </c>
      <c r="M703" s="628">
        <f t="shared" si="87"/>
        <v>0</v>
      </c>
      <c r="N703" s="628">
        <f t="shared" si="87"/>
        <v>0</v>
      </c>
      <c r="O703" s="628">
        <f t="shared" si="87"/>
        <v>0</v>
      </c>
      <c r="P703" s="628">
        <f t="shared" si="87"/>
        <v>0</v>
      </c>
      <c r="Q703" s="628">
        <f t="shared" si="87"/>
        <v>0</v>
      </c>
      <c r="R703" s="628">
        <f t="shared" si="87"/>
        <v>0</v>
      </c>
      <c r="S703" s="628">
        <f t="shared" si="87"/>
        <v>0</v>
      </c>
      <c r="T703" s="628">
        <f t="shared" si="87"/>
        <v>0</v>
      </c>
      <c r="U703" s="628">
        <f t="shared" si="87"/>
        <v>0</v>
      </c>
      <c r="V703" s="628">
        <f t="shared" si="87"/>
        <v>0</v>
      </c>
      <c r="W703" s="628">
        <f t="shared" si="87"/>
        <v>0</v>
      </c>
      <c r="X703" s="628">
        <f t="shared" si="87"/>
        <v>0</v>
      </c>
      <c r="Y703" s="628">
        <f t="shared" si="87"/>
        <v>0</v>
      </c>
      <c r="Z703" s="628">
        <f t="shared" si="87"/>
        <v>0</v>
      </c>
      <c r="AA703" s="628">
        <f t="shared" si="87"/>
        <v>0</v>
      </c>
      <c r="AB703" s="628">
        <f t="shared" si="87"/>
        <v>0</v>
      </c>
      <c r="AC703" s="628">
        <f t="shared" si="87"/>
        <v>0</v>
      </c>
      <c r="AD703" s="628">
        <f t="shared" si="87"/>
        <v>0</v>
      </c>
      <c r="AE703" s="628">
        <f t="shared" si="87"/>
        <v>0</v>
      </c>
      <c r="AF703" s="628">
        <f t="shared" si="87"/>
        <v>0</v>
      </c>
      <c r="AG703" s="628">
        <f t="shared" si="87"/>
        <v>0</v>
      </c>
      <c r="AH703" s="628">
        <f t="shared" si="87"/>
        <v>0</v>
      </c>
      <c r="AI703" s="628">
        <f t="shared" si="87"/>
        <v>0</v>
      </c>
      <c r="AJ703" s="628">
        <f t="shared" si="87"/>
        <v>0</v>
      </c>
      <c r="AK703" s="628">
        <f t="shared" si="87"/>
        <v>0</v>
      </c>
      <c r="AL703" s="628">
        <f t="shared" si="87"/>
        <v>0</v>
      </c>
      <c r="AM703" s="628">
        <f t="shared" si="87"/>
        <v>0</v>
      </c>
      <c r="AN703" s="628">
        <f t="shared" si="87"/>
        <v>0</v>
      </c>
      <c r="AO703" s="628">
        <f t="shared" si="87"/>
        <v>0</v>
      </c>
      <c r="AP703" s="628">
        <f t="shared" si="87"/>
        <v>0</v>
      </c>
      <c r="AQ703" s="628">
        <f t="shared" si="87"/>
        <v>0</v>
      </c>
      <c r="AR703" s="628">
        <f t="shared" si="87"/>
        <v>0</v>
      </c>
      <c r="AS703" s="628">
        <f t="shared" si="87"/>
        <v>0</v>
      </c>
      <c r="AT703" s="628">
        <f t="shared" si="87"/>
        <v>0</v>
      </c>
      <c r="AU703" s="628">
        <f t="shared" si="87"/>
        <v>0</v>
      </c>
      <c r="AV703" s="628">
        <f t="shared" si="87"/>
        <v>0</v>
      </c>
      <c r="AW703" s="628">
        <f t="shared" si="87"/>
        <v>0</v>
      </c>
      <c r="AX703" s="628">
        <f t="shared" si="87"/>
        <v>0</v>
      </c>
      <c r="AY703" s="628">
        <f t="shared" si="87"/>
        <v>0</v>
      </c>
      <c r="AZ703" s="628">
        <f t="shared" si="87"/>
        <v>0</v>
      </c>
      <c r="BA703" s="628">
        <f t="shared" si="87"/>
        <v>0</v>
      </c>
      <c r="BB703" s="628">
        <f t="shared" si="87"/>
        <v>0</v>
      </c>
      <c r="BC703" s="628">
        <f t="shared" si="87"/>
        <v>0</v>
      </c>
      <c r="BD703" s="628">
        <f t="shared" si="87"/>
        <v>0</v>
      </c>
      <c r="BE703" s="628">
        <f t="shared" si="87"/>
        <v>0</v>
      </c>
      <c r="BF703" s="628">
        <f t="shared" si="87"/>
        <v>0</v>
      </c>
      <c r="BG703" s="628">
        <f t="shared" si="87"/>
        <v>0</v>
      </c>
      <c r="BH703" s="628">
        <f t="shared" si="87"/>
        <v>0</v>
      </c>
      <c r="BI703" s="628">
        <f t="shared" si="87"/>
        <v>0</v>
      </c>
      <c r="BJ703" s="628">
        <f t="shared" si="87"/>
        <v>0</v>
      </c>
      <c r="BK703" s="628">
        <f t="shared" si="87"/>
        <v>0</v>
      </c>
      <c r="BL703" s="628">
        <f t="shared" si="87"/>
        <v>0</v>
      </c>
      <c r="BM703" s="628">
        <f t="shared" si="87"/>
        <v>0</v>
      </c>
      <c r="BN703" s="628">
        <f t="shared" si="87"/>
        <v>0</v>
      </c>
      <c r="BO703" s="628">
        <f t="shared" si="87"/>
        <v>0</v>
      </c>
      <c r="BP703" s="628">
        <f t="shared" si="87"/>
        <v>0</v>
      </c>
      <c r="BQ703" s="628">
        <f t="shared" si="87"/>
        <v>0</v>
      </c>
      <c r="BR703" s="628">
        <f t="shared" si="87"/>
        <v>0</v>
      </c>
      <c r="BS703" s="628">
        <f t="shared" si="87"/>
        <v>0</v>
      </c>
      <c r="BT703" s="628">
        <f t="shared" si="88"/>
        <v>3422250.99</v>
      </c>
      <c r="BU703" s="628">
        <f t="shared" si="88"/>
        <v>0</v>
      </c>
      <c r="BV703" s="628">
        <f t="shared" si="88"/>
        <v>0</v>
      </c>
      <c r="BW703" s="628">
        <f t="shared" si="88"/>
        <v>0</v>
      </c>
      <c r="BX703" s="628">
        <f t="shared" si="88"/>
        <v>0</v>
      </c>
      <c r="BY703" s="628">
        <f t="shared" si="88"/>
        <v>0</v>
      </c>
      <c r="BZ703" s="628">
        <f t="shared" si="88"/>
        <v>0</v>
      </c>
      <c r="CA703" s="628">
        <f t="shared" si="88"/>
        <v>0</v>
      </c>
      <c r="CB703" s="628">
        <f t="shared" si="88"/>
        <v>0</v>
      </c>
      <c r="CC703" s="555">
        <f t="shared" si="86"/>
        <v>3422250.99</v>
      </c>
    </row>
    <row r="704" spans="1:81" s="577" customFormat="1">
      <c r="A704" s="606"/>
      <c r="B704" s="608"/>
      <c r="C704" s="610"/>
      <c r="D704" s="625"/>
      <c r="E704" s="625"/>
      <c r="F704" s="626" t="s">
        <v>6424</v>
      </c>
      <c r="G704" s="627" t="s">
        <v>6905</v>
      </c>
      <c r="H704" s="628">
        <f t="shared" ref="H704:BS704" si="89">H487</f>
        <v>0</v>
      </c>
      <c r="I704" s="628">
        <f t="shared" si="89"/>
        <v>0</v>
      </c>
      <c r="J704" s="628">
        <f t="shared" si="89"/>
        <v>0</v>
      </c>
      <c r="K704" s="628">
        <f t="shared" si="89"/>
        <v>0</v>
      </c>
      <c r="L704" s="628">
        <f t="shared" si="89"/>
        <v>0</v>
      </c>
      <c r="M704" s="628">
        <f t="shared" si="89"/>
        <v>0</v>
      </c>
      <c r="N704" s="628">
        <f t="shared" si="89"/>
        <v>0</v>
      </c>
      <c r="O704" s="628">
        <f t="shared" si="89"/>
        <v>0</v>
      </c>
      <c r="P704" s="628">
        <f t="shared" si="89"/>
        <v>0</v>
      </c>
      <c r="Q704" s="628">
        <f t="shared" si="89"/>
        <v>26461.07</v>
      </c>
      <c r="R704" s="628">
        <f t="shared" si="89"/>
        <v>0</v>
      </c>
      <c r="S704" s="628">
        <f t="shared" si="89"/>
        <v>0</v>
      </c>
      <c r="T704" s="628">
        <f t="shared" si="89"/>
        <v>0</v>
      </c>
      <c r="U704" s="628">
        <f t="shared" si="89"/>
        <v>0</v>
      </c>
      <c r="V704" s="628">
        <f t="shared" si="89"/>
        <v>0</v>
      </c>
      <c r="W704" s="628">
        <f t="shared" si="89"/>
        <v>0</v>
      </c>
      <c r="X704" s="628">
        <f t="shared" si="89"/>
        <v>0</v>
      </c>
      <c r="Y704" s="628">
        <f t="shared" si="89"/>
        <v>0</v>
      </c>
      <c r="Z704" s="628">
        <f t="shared" si="89"/>
        <v>0</v>
      </c>
      <c r="AA704" s="628">
        <f t="shared" si="89"/>
        <v>0</v>
      </c>
      <c r="AB704" s="628">
        <f t="shared" si="89"/>
        <v>0</v>
      </c>
      <c r="AC704" s="628">
        <f t="shared" si="89"/>
        <v>10000</v>
      </c>
      <c r="AD704" s="628">
        <f t="shared" si="89"/>
        <v>0</v>
      </c>
      <c r="AE704" s="628">
        <f t="shared" si="89"/>
        <v>0</v>
      </c>
      <c r="AF704" s="628">
        <f t="shared" si="89"/>
        <v>0</v>
      </c>
      <c r="AG704" s="628">
        <f t="shared" si="89"/>
        <v>0</v>
      </c>
      <c r="AH704" s="628">
        <f t="shared" si="89"/>
        <v>0</v>
      </c>
      <c r="AI704" s="628">
        <f t="shared" si="89"/>
        <v>0</v>
      </c>
      <c r="AJ704" s="628">
        <f t="shared" si="89"/>
        <v>0</v>
      </c>
      <c r="AK704" s="628">
        <f t="shared" si="89"/>
        <v>0</v>
      </c>
      <c r="AL704" s="628">
        <f t="shared" si="89"/>
        <v>0</v>
      </c>
      <c r="AM704" s="628">
        <f t="shared" si="89"/>
        <v>0</v>
      </c>
      <c r="AN704" s="628">
        <f t="shared" si="89"/>
        <v>0</v>
      </c>
      <c r="AO704" s="628">
        <f t="shared" si="89"/>
        <v>0</v>
      </c>
      <c r="AP704" s="628">
        <f t="shared" si="89"/>
        <v>0</v>
      </c>
      <c r="AQ704" s="628">
        <f t="shared" si="89"/>
        <v>0</v>
      </c>
      <c r="AR704" s="628">
        <f t="shared" si="89"/>
        <v>0</v>
      </c>
      <c r="AS704" s="628">
        <f t="shared" si="89"/>
        <v>0</v>
      </c>
      <c r="AT704" s="628">
        <f t="shared" si="89"/>
        <v>0</v>
      </c>
      <c r="AU704" s="628">
        <f t="shared" si="89"/>
        <v>0</v>
      </c>
      <c r="AV704" s="628">
        <f t="shared" si="89"/>
        <v>0</v>
      </c>
      <c r="AW704" s="628">
        <f t="shared" si="89"/>
        <v>0</v>
      </c>
      <c r="AX704" s="628">
        <f t="shared" si="89"/>
        <v>0</v>
      </c>
      <c r="AY704" s="628">
        <f t="shared" si="89"/>
        <v>0</v>
      </c>
      <c r="AZ704" s="628">
        <f t="shared" si="89"/>
        <v>0</v>
      </c>
      <c r="BA704" s="628">
        <f t="shared" si="89"/>
        <v>0</v>
      </c>
      <c r="BB704" s="628">
        <f t="shared" si="89"/>
        <v>0</v>
      </c>
      <c r="BC704" s="628">
        <f t="shared" si="89"/>
        <v>0</v>
      </c>
      <c r="BD704" s="628">
        <f t="shared" si="89"/>
        <v>0</v>
      </c>
      <c r="BE704" s="628">
        <f t="shared" si="89"/>
        <v>0</v>
      </c>
      <c r="BF704" s="628">
        <f t="shared" si="89"/>
        <v>0</v>
      </c>
      <c r="BG704" s="628">
        <f t="shared" si="89"/>
        <v>0</v>
      </c>
      <c r="BH704" s="628">
        <f t="shared" si="89"/>
        <v>0</v>
      </c>
      <c r="BI704" s="628">
        <f t="shared" si="89"/>
        <v>0</v>
      </c>
      <c r="BJ704" s="628">
        <f t="shared" si="89"/>
        <v>0</v>
      </c>
      <c r="BK704" s="628">
        <f t="shared" si="89"/>
        <v>0</v>
      </c>
      <c r="BL704" s="628">
        <f t="shared" si="89"/>
        <v>0</v>
      </c>
      <c r="BM704" s="628">
        <f t="shared" si="89"/>
        <v>0</v>
      </c>
      <c r="BN704" s="628">
        <f t="shared" si="89"/>
        <v>214639.24</v>
      </c>
      <c r="BO704" s="628">
        <f t="shared" si="89"/>
        <v>0</v>
      </c>
      <c r="BP704" s="628">
        <f t="shared" si="89"/>
        <v>0</v>
      </c>
      <c r="BQ704" s="628">
        <f t="shared" si="89"/>
        <v>0</v>
      </c>
      <c r="BR704" s="628">
        <f t="shared" si="89"/>
        <v>0</v>
      </c>
      <c r="BS704" s="628">
        <f t="shared" si="89"/>
        <v>0</v>
      </c>
      <c r="BT704" s="628">
        <f t="shared" ref="BT704:CB704" si="90">BT487</f>
        <v>0</v>
      </c>
      <c r="BU704" s="628">
        <f t="shared" si="90"/>
        <v>0</v>
      </c>
      <c r="BV704" s="628">
        <f t="shared" si="90"/>
        <v>0</v>
      </c>
      <c r="BW704" s="628">
        <f t="shared" si="90"/>
        <v>0</v>
      </c>
      <c r="BX704" s="628">
        <f t="shared" si="90"/>
        <v>0</v>
      </c>
      <c r="BY704" s="628">
        <f t="shared" si="90"/>
        <v>0</v>
      </c>
      <c r="BZ704" s="628">
        <f t="shared" si="90"/>
        <v>0</v>
      </c>
      <c r="CA704" s="628">
        <f t="shared" si="90"/>
        <v>0</v>
      </c>
      <c r="CB704" s="628">
        <f t="shared" si="90"/>
        <v>0</v>
      </c>
      <c r="CC704" s="555">
        <f t="shared" si="86"/>
        <v>251100.31</v>
      </c>
    </row>
    <row r="705" spans="1:81" s="577" customFormat="1">
      <c r="A705" s="606"/>
      <c r="B705" s="608"/>
      <c r="C705" s="610"/>
      <c r="D705" s="625"/>
      <c r="E705" s="625"/>
      <c r="F705" s="626" t="s">
        <v>6426</v>
      </c>
      <c r="G705" s="627" t="s">
        <v>6427</v>
      </c>
      <c r="H705" s="628">
        <f t="shared" ref="H705:BS708" si="91">H489</f>
        <v>0</v>
      </c>
      <c r="I705" s="628">
        <f t="shared" si="91"/>
        <v>0</v>
      </c>
      <c r="J705" s="628">
        <f t="shared" si="91"/>
        <v>0</v>
      </c>
      <c r="K705" s="628">
        <f t="shared" si="91"/>
        <v>0</v>
      </c>
      <c r="L705" s="628">
        <f t="shared" si="91"/>
        <v>0</v>
      </c>
      <c r="M705" s="628">
        <f t="shared" si="91"/>
        <v>0</v>
      </c>
      <c r="N705" s="628">
        <f t="shared" si="91"/>
        <v>0</v>
      </c>
      <c r="O705" s="628">
        <f t="shared" si="91"/>
        <v>0</v>
      </c>
      <c r="P705" s="628">
        <f t="shared" si="91"/>
        <v>0</v>
      </c>
      <c r="Q705" s="628">
        <f t="shared" si="91"/>
        <v>0</v>
      </c>
      <c r="R705" s="628">
        <f t="shared" si="91"/>
        <v>0</v>
      </c>
      <c r="S705" s="628">
        <f t="shared" si="91"/>
        <v>0</v>
      </c>
      <c r="T705" s="628">
        <f t="shared" si="91"/>
        <v>0</v>
      </c>
      <c r="U705" s="628">
        <f t="shared" si="91"/>
        <v>0</v>
      </c>
      <c r="V705" s="628">
        <f t="shared" si="91"/>
        <v>0</v>
      </c>
      <c r="W705" s="628">
        <f t="shared" si="91"/>
        <v>0</v>
      </c>
      <c r="X705" s="628">
        <f t="shared" si="91"/>
        <v>0</v>
      </c>
      <c r="Y705" s="628">
        <f t="shared" si="91"/>
        <v>0</v>
      </c>
      <c r="Z705" s="628">
        <f t="shared" si="91"/>
        <v>0</v>
      </c>
      <c r="AA705" s="628">
        <f t="shared" si="91"/>
        <v>0</v>
      </c>
      <c r="AB705" s="628">
        <f t="shared" si="91"/>
        <v>0</v>
      </c>
      <c r="AC705" s="628">
        <f t="shared" si="91"/>
        <v>0</v>
      </c>
      <c r="AD705" s="628">
        <f t="shared" si="91"/>
        <v>0</v>
      </c>
      <c r="AE705" s="628">
        <f t="shared" si="91"/>
        <v>0</v>
      </c>
      <c r="AF705" s="628">
        <f t="shared" si="91"/>
        <v>0</v>
      </c>
      <c r="AG705" s="628">
        <f t="shared" si="91"/>
        <v>0</v>
      </c>
      <c r="AH705" s="628">
        <f t="shared" si="91"/>
        <v>0</v>
      </c>
      <c r="AI705" s="628">
        <f t="shared" si="91"/>
        <v>0</v>
      </c>
      <c r="AJ705" s="628">
        <f t="shared" si="91"/>
        <v>0</v>
      </c>
      <c r="AK705" s="628">
        <f t="shared" si="91"/>
        <v>0</v>
      </c>
      <c r="AL705" s="628">
        <f t="shared" si="91"/>
        <v>0</v>
      </c>
      <c r="AM705" s="628">
        <f t="shared" si="91"/>
        <v>0</v>
      </c>
      <c r="AN705" s="628">
        <f t="shared" si="91"/>
        <v>0</v>
      </c>
      <c r="AO705" s="628">
        <f t="shared" si="91"/>
        <v>0</v>
      </c>
      <c r="AP705" s="628">
        <f t="shared" si="91"/>
        <v>0</v>
      </c>
      <c r="AQ705" s="628">
        <f t="shared" si="91"/>
        <v>0</v>
      </c>
      <c r="AR705" s="628">
        <f t="shared" si="91"/>
        <v>0</v>
      </c>
      <c r="AS705" s="628">
        <f t="shared" si="91"/>
        <v>0</v>
      </c>
      <c r="AT705" s="628">
        <f t="shared" si="91"/>
        <v>0</v>
      </c>
      <c r="AU705" s="628">
        <f t="shared" si="91"/>
        <v>0</v>
      </c>
      <c r="AV705" s="628">
        <f t="shared" si="91"/>
        <v>0</v>
      </c>
      <c r="AW705" s="628">
        <f t="shared" si="91"/>
        <v>0</v>
      </c>
      <c r="AX705" s="628">
        <f t="shared" si="91"/>
        <v>0</v>
      </c>
      <c r="AY705" s="628">
        <f t="shared" si="91"/>
        <v>0</v>
      </c>
      <c r="AZ705" s="628">
        <f t="shared" si="91"/>
        <v>0</v>
      </c>
      <c r="BA705" s="628">
        <f t="shared" si="91"/>
        <v>0</v>
      </c>
      <c r="BB705" s="628">
        <f t="shared" si="91"/>
        <v>0</v>
      </c>
      <c r="BC705" s="628">
        <f t="shared" si="91"/>
        <v>0</v>
      </c>
      <c r="BD705" s="628">
        <f t="shared" si="91"/>
        <v>0</v>
      </c>
      <c r="BE705" s="628">
        <f t="shared" si="91"/>
        <v>0</v>
      </c>
      <c r="BF705" s="628">
        <f t="shared" si="91"/>
        <v>0</v>
      </c>
      <c r="BG705" s="628">
        <f t="shared" si="91"/>
        <v>0</v>
      </c>
      <c r="BH705" s="628">
        <f t="shared" si="91"/>
        <v>0</v>
      </c>
      <c r="BI705" s="628">
        <f t="shared" si="91"/>
        <v>0</v>
      </c>
      <c r="BJ705" s="628">
        <f t="shared" si="91"/>
        <v>0</v>
      </c>
      <c r="BK705" s="628">
        <f t="shared" si="91"/>
        <v>0</v>
      </c>
      <c r="BL705" s="628">
        <f t="shared" si="91"/>
        <v>0</v>
      </c>
      <c r="BM705" s="628">
        <f t="shared" si="91"/>
        <v>41093</v>
      </c>
      <c r="BN705" s="628">
        <f t="shared" si="91"/>
        <v>0</v>
      </c>
      <c r="BO705" s="628">
        <f t="shared" si="91"/>
        <v>0</v>
      </c>
      <c r="BP705" s="628">
        <f t="shared" si="91"/>
        <v>0</v>
      </c>
      <c r="BQ705" s="628">
        <f t="shared" si="91"/>
        <v>0</v>
      </c>
      <c r="BR705" s="628">
        <f t="shared" si="91"/>
        <v>0</v>
      </c>
      <c r="BS705" s="628">
        <f t="shared" si="91"/>
        <v>0</v>
      </c>
      <c r="BT705" s="628">
        <f t="shared" ref="BT705:CB711" si="92">BT489</f>
        <v>0</v>
      </c>
      <c r="BU705" s="628">
        <f t="shared" si="92"/>
        <v>0</v>
      </c>
      <c r="BV705" s="628">
        <f t="shared" si="92"/>
        <v>0</v>
      </c>
      <c r="BW705" s="628">
        <f t="shared" si="92"/>
        <v>0</v>
      </c>
      <c r="BX705" s="628">
        <f t="shared" si="92"/>
        <v>0</v>
      </c>
      <c r="BY705" s="628">
        <f t="shared" si="92"/>
        <v>0</v>
      </c>
      <c r="BZ705" s="628">
        <f t="shared" si="92"/>
        <v>0</v>
      </c>
      <c r="CA705" s="628">
        <f t="shared" si="92"/>
        <v>0</v>
      </c>
      <c r="CB705" s="628">
        <f t="shared" si="92"/>
        <v>0</v>
      </c>
      <c r="CC705" s="555">
        <f t="shared" si="86"/>
        <v>41093</v>
      </c>
    </row>
    <row r="706" spans="1:81" s="577" customFormat="1">
      <c r="A706" s="606"/>
      <c r="B706" s="608"/>
      <c r="C706" s="610"/>
      <c r="D706" s="625"/>
      <c r="E706" s="625"/>
      <c r="F706" s="626" t="s">
        <v>6428</v>
      </c>
      <c r="G706" s="627" t="s">
        <v>6908</v>
      </c>
      <c r="H706" s="628">
        <f t="shared" si="91"/>
        <v>171028.67</v>
      </c>
      <c r="I706" s="628">
        <f t="shared" si="91"/>
        <v>0</v>
      </c>
      <c r="J706" s="628">
        <f t="shared" si="91"/>
        <v>0</v>
      </c>
      <c r="K706" s="628">
        <f t="shared" si="91"/>
        <v>0</v>
      </c>
      <c r="L706" s="628">
        <f t="shared" si="91"/>
        <v>0</v>
      </c>
      <c r="M706" s="628">
        <f t="shared" si="91"/>
        <v>0</v>
      </c>
      <c r="N706" s="628">
        <f t="shared" si="91"/>
        <v>21460465.5</v>
      </c>
      <c r="O706" s="628">
        <f t="shared" si="91"/>
        <v>0</v>
      </c>
      <c r="P706" s="628">
        <f t="shared" si="91"/>
        <v>0</v>
      </c>
      <c r="Q706" s="628">
        <f t="shared" si="91"/>
        <v>0</v>
      </c>
      <c r="R706" s="628">
        <f t="shared" si="91"/>
        <v>0</v>
      </c>
      <c r="S706" s="628">
        <f t="shared" si="91"/>
        <v>0</v>
      </c>
      <c r="T706" s="628">
        <f t="shared" si="91"/>
        <v>0</v>
      </c>
      <c r="U706" s="628">
        <f t="shared" si="91"/>
        <v>0</v>
      </c>
      <c r="V706" s="628">
        <f t="shared" si="91"/>
        <v>47500</v>
      </c>
      <c r="W706" s="628">
        <f t="shared" si="91"/>
        <v>0</v>
      </c>
      <c r="X706" s="628">
        <f t="shared" si="91"/>
        <v>0</v>
      </c>
      <c r="Y706" s="628">
        <f t="shared" si="91"/>
        <v>0</v>
      </c>
      <c r="Z706" s="628">
        <f t="shared" si="91"/>
        <v>0</v>
      </c>
      <c r="AA706" s="628">
        <f t="shared" si="91"/>
        <v>0</v>
      </c>
      <c r="AB706" s="628">
        <f t="shared" si="91"/>
        <v>0</v>
      </c>
      <c r="AC706" s="628">
        <f t="shared" si="91"/>
        <v>0</v>
      </c>
      <c r="AD706" s="628">
        <f t="shared" si="91"/>
        <v>0</v>
      </c>
      <c r="AE706" s="628">
        <f t="shared" si="91"/>
        <v>7846427.0700000003</v>
      </c>
      <c r="AF706" s="628">
        <f t="shared" si="91"/>
        <v>0</v>
      </c>
      <c r="AG706" s="628">
        <f t="shared" si="91"/>
        <v>0</v>
      </c>
      <c r="AH706" s="628">
        <f t="shared" si="91"/>
        <v>0</v>
      </c>
      <c r="AI706" s="628">
        <f t="shared" si="91"/>
        <v>1532314.01</v>
      </c>
      <c r="AJ706" s="628">
        <f t="shared" si="91"/>
        <v>0</v>
      </c>
      <c r="AK706" s="628">
        <f t="shared" si="91"/>
        <v>0</v>
      </c>
      <c r="AL706" s="628">
        <f t="shared" si="91"/>
        <v>0</v>
      </c>
      <c r="AM706" s="628">
        <f t="shared" si="91"/>
        <v>0</v>
      </c>
      <c r="AN706" s="628">
        <f t="shared" si="91"/>
        <v>0</v>
      </c>
      <c r="AO706" s="628">
        <f t="shared" si="91"/>
        <v>0</v>
      </c>
      <c r="AP706" s="628">
        <f t="shared" si="91"/>
        <v>0</v>
      </c>
      <c r="AQ706" s="628">
        <f t="shared" si="91"/>
        <v>0</v>
      </c>
      <c r="AR706" s="628">
        <f t="shared" si="91"/>
        <v>0</v>
      </c>
      <c r="AS706" s="628">
        <f t="shared" si="91"/>
        <v>0</v>
      </c>
      <c r="AT706" s="628">
        <f t="shared" si="91"/>
        <v>0</v>
      </c>
      <c r="AU706" s="628">
        <f t="shared" si="91"/>
        <v>144094.54999999999</v>
      </c>
      <c r="AV706" s="628">
        <f t="shared" si="91"/>
        <v>168500</v>
      </c>
      <c r="AW706" s="628">
        <f t="shared" si="91"/>
        <v>0</v>
      </c>
      <c r="AX706" s="628">
        <f t="shared" si="91"/>
        <v>0</v>
      </c>
      <c r="AY706" s="628">
        <f t="shared" si="91"/>
        <v>0</v>
      </c>
      <c r="AZ706" s="628">
        <f t="shared" si="91"/>
        <v>0</v>
      </c>
      <c r="BA706" s="628">
        <f t="shared" si="91"/>
        <v>0</v>
      </c>
      <c r="BB706" s="628">
        <f t="shared" si="91"/>
        <v>0</v>
      </c>
      <c r="BC706" s="628">
        <f t="shared" si="91"/>
        <v>0</v>
      </c>
      <c r="BD706" s="628">
        <f t="shared" si="91"/>
        <v>0</v>
      </c>
      <c r="BE706" s="628">
        <f t="shared" si="91"/>
        <v>0</v>
      </c>
      <c r="BF706" s="628">
        <f t="shared" si="91"/>
        <v>0</v>
      </c>
      <c r="BG706" s="628">
        <f t="shared" si="91"/>
        <v>0</v>
      </c>
      <c r="BH706" s="628">
        <f t="shared" si="91"/>
        <v>0</v>
      </c>
      <c r="BI706" s="628">
        <f t="shared" si="91"/>
        <v>0</v>
      </c>
      <c r="BJ706" s="628">
        <f t="shared" si="91"/>
        <v>0</v>
      </c>
      <c r="BK706" s="628">
        <f t="shared" si="91"/>
        <v>0</v>
      </c>
      <c r="BL706" s="628">
        <f t="shared" si="91"/>
        <v>0</v>
      </c>
      <c r="BM706" s="628">
        <f t="shared" si="91"/>
        <v>0</v>
      </c>
      <c r="BN706" s="628">
        <f t="shared" si="91"/>
        <v>0</v>
      </c>
      <c r="BO706" s="628">
        <f t="shared" si="91"/>
        <v>0</v>
      </c>
      <c r="BP706" s="628">
        <f t="shared" si="91"/>
        <v>0</v>
      </c>
      <c r="BQ706" s="628">
        <f t="shared" si="91"/>
        <v>0</v>
      </c>
      <c r="BR706" s="628">
        <f t="shared" si="91"/>
        <v>0</v>
      </c>
      <c r="BS706" s="628">
        <f t="shared" si="91"/>
        <v>2319.9499999999998</v>
      </c>
      <c r="BT706" s="628">
        <f t="shared" si="92"/>
        <v>3193630.94</v>
      </c>
      <c r="BU706" s="628">
        <f t="shared" si="92"/>
        <v>0</v>
      </c>
      <c r="BV706" s="628">
        <f t="shared" si="92"/>
        <v>0</v>
      </c>
      <c r="BW706" s="628">
        <f t="shared" si="92"/>
        <v>0</v>
      </c>
      <c r="BX706" s="628">
        <f t="shared" si="92"/>
        <v>0</v>
      </c>
      <c r="BY706" s="628">
        <f t="shared" si="92"/>
        <v>0</v>
      </c>
      <c r="BZ706" s="628">
        <f t="shared" si="92"/>
        <v>0</v>
      </c>
      <c r="CA706" s="628">
        <f t="shared" si="92"/>
        <v>0</v>
      </c>
      <c r="CB706" s="628">
        <f t="shared" si="92"/>
        <v>0</v>
      </c>
      <c r="CC706" s="555">
        <f t="shared" si="86"/>
        <v>34566280.690000005</v>
      </c>
    </row>
    <row r="707" spans="1:81" s="577" customFormat="1">
      <c r="A707" s="606"/>
      <c r="B707" s="608"/>
      <c r="C707" s="610"/>
      <c r="D707" s="625"/>
      <c r="E707" s="625"/>
      <c r="F707" s="626" t="s">
        <v>6430</v>
      </c>
      <c r="G707" s="627" t="s">
        <v>6909</v>
      </c>
      <c r="H707" s="628">
        <f t="shared" si="91"/>
        <v>0</v>
      </c>
      <c r="I707" s="628">
        <f t="shared" si="91"/>
        <v>0</v>
      </c>
      <c r="J707" s="628">
        <f t="shared" si="91"/>
        <v>0</v>
      </c>
      <c r="K707" s="628">
        <f t="shared" si="91"/>
        <v>0</v>
      </c>
      <c r="L707" s="628">
        <f t="shared" si="91"/>
        <v>0</v>
      </c>
      <c r="M707" s="628">
        <f t="shared" si="91"/>
        <v>0</v>
      </c>
      <c r="N707" s="628">
        <f t="shared" si="91"/>
        <v>0</v>
      </c>
      <c r="O707" s="628">
        <f t="shared" si="91"/>
        <v>0</v>
      </c>
      <c r="P707" s="628">
        <f t="shared" si="91"/>
        <v>0</v>
      </c>
      <c r="Q707" s="628">
        <f t="shared" si="91"/>
        <v>0</v>
      </c>
      <c r="R707" s="628">
        <f t="shared" si="91"/>
        <v>0</v>
      </c>
      <c r="S707" s="628">
        <f t="shared" si="91"/>
        <v>0</v>
      </c>
      <c r="T707" s="628">
        <f t="shared" si="91"/>
        <v>0</v>
      </c>
      <c r="U707" s="628">
        <f t="shared" si="91"/>
        <v>0</v>
      </c>
      <c r="V707" s="628">
        <f t="shared" si="91"/>
        <v>0</v>
      </c>
      <c r="W707" s="628">
        <f t="shared" si="91"/>
        <v>0</v>
      </c>
      <c r="X707" s="628">
        <f t="shared" si="91"/>
        <v>0</v>
      </c>
      <c r="Y707" s="628">
        <f t="shared" si="91"/>
        <v>0</v>
      </c>
      <c r="Z707" s="628">
        <f t="shared" si="91"/>
        <v>0</v>
      </c>
      <c r="AA707" s="628">
        <f t="shared" si="91"/>
        <v>0</v>
      </c>
      <c r="AB707" s="628">
        <f t="shared" si="91"/>
        <v>0</v>
      </c>
      <c r="AC707" s="628">
        <f t="shared" si="91"/>
        <v>0</v>
      </c>
      <c r="AD707" s="628">
        <f t="shared" si="91"/>
        <v>0</v>
      </c>
      <c r="AE707" s="628">
        <f t="shared" si="91"/>
        <v>0</v>
      </c>
      <c r="AF707" s="628">
        <f t="shared" si="91"/>
        <v>0</v>
      </c>
      <c r="AG707" s="628">
        <f t="shared" si="91"/>
        <v>0</v>
      </c>
      <c r="AH707" s="628">
        <f t="shared" si="91"/>
        <v>0</v>
      </c>
      <c r="AI707" s="628">
        <f t="shared" si="91"/>
        <v>0</v>
      </c>
      <c r="AJ707" s="628">
        <f t="shared" si="91"/>
        <v>0</v>
      </c>
      <c r="AK707" s="628">
        <f t="shared" si="91"/>
        <v>0</v>
      </c>
      <c r="AL707" s="628">
        <f t="shared" si="91"/>
        <v>0</v>
      </c>
      <c r="AM707" s="628">
        <f t="shared" si="91"/>
        <v>0</v>
      </c>
      <c r="AN707" s="628">
        <f t="shared" si="91"/>
        <v>0</v>
      </c>
      <c r="AO707" s="628">
        <f t="shared" si="91"/>
        <v>0</v>
      </c>
      <c r="AP707" s="628">
        <f t="shared" si="91"/>
        <v>0</v>
      </c>
      <c r="AQ707" s="628">
        <f t="shared" si="91"/>
        <v>0</v>
      </c>
      <c r="AR707" s="628">
        <f t="shared" si="91"/>
        <v>0</v>
      </c>
      <c r="AS707" s="628">
        <f t="shared" si="91"/>
        <v>0</v>
      </c>
      <c r="AT707" s="628">
        <f t="shared" si="91"/>
        <v>0</v>
      </c>
      <c r="AU707" s="628">
        <f t="shared" si="91"/>
        <v>0</v>
      </c>
      <c r="AV707" s="628">
        <f t="shared" si="91"/>
        <v>0</v>
      </c>
      <c r="AW707" s="628">
        <f t="shared" si="91"/>
        <v>0</v>
      </c>
      <c r="AX707" s="628">
        <f t="shared" si="91"/>
        <v>0</v>
      </c>
      <c r="AY707" s="628">
        <f t="shared" si="91"/>
        <v>0</v>
      </c>
      <c r="AZ707" s="628">
        <f t="shared" si="91"/>
        <v>0</v>
      </c>
      <c r="BA707" s="628">
        <f t="shared" si="91"/>
        <v>0</v>
      </c>
      <c r="BB707" s="628">
        <f t="shared" si="91"/>
        <v>0</v>
      </c>
      <c r="BC707" s="628">
        <f t="shared" si="91"/>
        <v>0</v>
      </c>
      <c r="BD707" s="628">
        <f t="shared" si="91"/>
        <v>0</v>
      </c>
      <c r="BE707" s="628">
        <f t="shared" si="91"/>
        <v>0</v>
      </c>
      <c r="BF707" s="628">
        <f t="shared" si="91"/>
        <v>0</v>
      </c>
      <c r="BG707" s="628">
        <f t="shared" si="91"/>
        <v>0</v>
      </c>
      <c r="BH707" s="628">
        <f t="shared" si="91"/>
        <v>0</v>
      </c>
      <c r="BI707" s="628">
        <f t="shared" si="91"/>
        <v>0</v>
      </c>
      <c r="BJ707" s="628">
        <f t="shared" si="91"/>
        <v>0</v>
      </c>
      <c r="BK707" s="628">
        <f t="shared" si="91"/>
        <v>0</v>
      </c>
      <c r="BL707" s="628">
        <f t="shared" si="91"/>
        <v>0</v>
      </c>
      <c r="BM707" s="628">
        <f t="shared" si="91"/>
        <v>0</v>
      </c>
      <c r="BN707" s="628">
        <f t="shared" si="91"/>
        <v>0</v>
      </c>
      <c r="BO707" s="628">
        <f t="shared" si="91"/>
        <v>0</v>
      </c>
      <c r="BP707" s="628">
        <f t="shared" si="91"/>
        <v>0</v>
      </c>
      <c r="BQ707" s="628">
        <f t="shared" si="91"/>
        <v>0</v>
      </c>
      <c r="BR707" s="628">
        <f t="shared" si="91"/>
        <v>0</v>
      </c>
      <c r="BS707" s="628">
        <f t="shared" si="91"/>
        <v>0</v>
      </c>
      <c r="BT707" s="628">
        <f t="shared" si="92"/>
        <v>0</v>
      </c>
      <c r="BU707" s="628">
        <f t="shared" si="92"/>
        <v>0</v>
      </c>
      <c r="BV707" s="628">
        <f t="shared" si="92"/>
        <v>0</v>
      </c>
      <c r="BW707" s="628">
        <f t="shared" si="92"/>
        <v>0</v>
      </c>
      <c r="BX707" s="628">
        <f t="shared" si="92"/>
        <v>0</v>
      </c>
      <c r="BY707" s="628">
        <f t="shared" si="92"/>
        <v>0</v>
      </c>
      <c r="BZ707" s="628">
        <f t="shared" si="92"/>
        <v>0</v>
      </c>
      <c r="CA707" s="628">
        <f t="shared" si="92"/>
        <v>0</v>
      </c>
      <c r="CB707" s="628">
        <f t="shared" si="92"/>
        <v>0</v>
      </c>
      <c r="CC707" s="555">
        <f t="shared" si="86"/>
        <v>0</v>
      </c>
    </row>
    <row r="708" spans="1:81" s="577" customFormat="1" ht="20.25" customHeight="1">
      <c r="A708" s="606"/>
      <c r="B708" s="608"/>
      <c r="C708" s="610"/>
      <c r="D708" s="625"/>
      <c r="E708" s="625"/>
      <c r="F708" s="626" t="s">
        <v>6432</v>
      </c>
      <c r="G708" s="627" t="s">
        <v>6910</v>
      </c>
      <c r="H708" s="628">
        <f t="shared" si="91"/>
        <v>0</v>
      </c>
      <c r="I708" s="628">
        <f t="shared" si="91"/>
        <v>0</v>
      </c>
      <c r="J708" s="628">
        <f t="shared" si="91"/>
        <v>0</v>
      </c>
      <c r="K708" s="628">
        <f t="shared" si="91"/>
        <v>2100913.94</v>
      </c>
      <c r="L708" s="628">
        <f t="shared" si="91"/>
        <v>0</v>
      </c>
      <c r="M708" s="628">
        <f t="shared" si="91"/>
        <v>0</v>
      </c>
      <c r="N708" s="628">
        <f t="shared" si="91"/>
        <v>0</v>
      </c>
      <c r="O708" s="628">
        <f t="shared" si="91"/>
        <v>0</v>
      </c>
      <c r="P708" s="628">
        <f t="shared" si="91"/>
        <v>0</v>
      </c>
      <c r="Q708" s="628">
        <f t="shared" si="91"/>
        <v>0</v>
      </c>
      <c r="R708" s="628">
        <f t="shared" si="91"/>
        <v>0</v>
      </c>
      <c r="S708" s="628">
        <f t="shared" si="91"/>
        <v>0</v>
      </c>
      <c r="T708" s="628">
        <f t="shared" si="91"/>
        <v>0</v>
      </c>
      <c r="U708" s="628">
        <f t="shared" si="91"/>
        <v>0</v>
      </c>
      <c r="V708" s="628">
        <f t="shared" si="91"/>
        <v>0</v>
      </c>
      <c r="W708" s="628">
        <f t="shared" si="91"/>
        <v>0</v>
      </c>
      <c r="X708" s="628">
        <f t="shared" si="91"/>
        <v>0</v>
      </c>
      <c r="Y708" s="628">
        <f t="shared" si="91"/>
        <v>0</v>
      </c>
      <c r="Z708" s="628">
        <f t="shared" si="91"/>
        <v>0</v>
      </c>
      <c r="AA708" s="628">
        <f t="shared" si="91"/>
        <v>0</v>
      </c>
      <c r="AB708" s="628">
        <f t="shared" si="91"/>
        <v>0</v>
      </c>
      <c r="AC708" s="628">
        <f t="shared" si="91"/>
        <v>0</v>
      </c>
      <c r="AD708" s="628">
        <f t="shared" si="91"/>
        <v>0</v>
      </c>
      <c r="AE708" s="628">
        <f t="shared" si="91"/>
        <v>0</v>
      </c>
      <c r="AF708" s="628">
        <f t="shared" si="91"/>
        <v>0</v>
      </c>
      <c r="AG708" s="628">
        <f t="shared" si="91"/>
        <v>0</v>
      </c>
      <c r="AH708" s="628">
        <f t="shared" si="91"/>
        <v>0</v>
      </c>
      <c r="AI708" s="628">
        <f t="shared" si="91"/>
        <v>0</v>
      </c>
      <c r="AJ708" s="628">
        <f t="shared" si="91"/>
        <v>1739366</v>
      </c>
      <c r="AK708" s="628">
        <f t="shared" si="91"/>
        <v>0</v>
      </c>
      <c r="AL708" s="628">
        <f t="shared" si="91"/>
        <v>0</v>
      </c>
      <c r="AM708" s="628">
        <f t="shared" si="91"/>
        <v>0</v>
      </c>
      <c r="AN708" s="628">
        <f t="shared" si="91"/>
        <v>0</v>
      </c>
      <c r="AO708" s="628">
        <f t="shared" si="91"/>
        <v>0</v>
      </c>
      <c r="AP708" s="628">
        <f t="shared" si="91"/>
        <v>0</v>
      </c>
      <c r="AQ708" s="628">
        <f t="shared" si="91"/>
        <v>0</v>
      </c>
      <c r="AR708" s="628">
        <f t="shared" si="91"/>
        <v>0</v>
      </c>
      <c r="AS708" s="628">
        <f t="shared" si="91"/>
        <v>0</v>
      </c>
      <c r="AT708" s="628">
        <f t="shared" si="91"/>
        <v>0</v>
      </c>
      <c r="AU708" s="628">
        <f t="shared" si="91"/>
        <v>0</v>
      </c>
      <c r="AV708" s="628">
        <f t="shared" si="91"/>
        <v>0</v>
      </c>
      <c r="AW708" s="628">
        <f t="shared" si="91"/>
        <v>0</v>
      </c>
      <c r="AX708" s="628">
        <f t="shared" si="91"/>
        <v>0</v>
      </c>
      <c r="AY708" s="628">
        <f t="shared" si="91"/>
        <v>0</v>
      </c>
      <c r="AZ708" s="628">
        <f t="shared" si="91"/>
        <v>0</v>
      </c>
      <c r="BA708" s="628">
        <f t="shared" si="91"/>
        <v>0</v>
      </c>
      <c r="BB708" s="628">
        <f t="shared" si="91"/>
        <v>0</v>
      </c>
      <c r="BC708" s="628">
        <f t="shared" si="91"/>
        <v>0</v>
      </c>
      <c r="BD708" s="628">
        <f t="shared" si="91"/>
        <v>0</v>
      </c>
      <c r="BE708" s="628">
        <f t="shared" si="91"/>
        <v>0</v>
      </c>
      <c r="BF708" s="628">
        <f t="shared" si="91"/>
        <v>0</v>
      </c>
      <c r="BG708" s="628">
        <f t="shared" si="91"/>
        <v>0</v>
      </c>
      <c r="BH708" s="628">
        <f t="shared" si="91"/>
        <v>0</v>
      </c>
      <c r="BI708" s="628">
        <f t="shared" si="91"/>
        <v>0</v>
      </c>
      <c r="BJ708" s="628">
        <f t="shared" si="91"/>
        <v>0</v>
      </c>
      <c r="BK708" s="628">
        <f t="shared" si="91"/>
        <v>0</v>
      </c>
      <c r="BL708" s="628">
        <f t="shared" si="91"/>
        <v>0</v>
      </c>
      <c r="BM708" s="628">
        <f t="shared" si="91"/>
        <v>0</v>
      </c>
      <c r="BN708" s="628">
        <f t="shared" si="91"/>
        <v>0</v>
      </c>
      <c r="BO708" s="628">
        <f t="shared" si="91"/>
        <v>0</v>
      </c>
      <c r="BP708" s="628">
        <f t="shared" si="91"/>
        <v>0</v>
      </c>
      <c r="BQ708" s="628">
        <f t="shared" si="91"/>
        <v>0</v>
      </c>
      <c r="BR708" s="628">
        <f t="shared" si="91"/>
        <v>0</v>
      </c>
      <c r="BS708" s="628">
        <f t="shared" ref="BS708" si="93">BS492</f>
        <v>0</v>
      </c>
      <c r="BT708" s="628">
        <f t="shared" si="92"/>
        <v>0</v>
      </c>
      <c r="BU708" s="628">
        <f t="shared" si="92"/>
        <v>0</v>
      </c>
      <c r="BV708" s="628">
        <f t="shared" si="92"/>
        <v>0</v>
      </c>
      <c r="BW708" s="628">
        <f t="shared" si="92"/>
        <v>0</v>
      </c>
      <c r="BX708" s="628">
        <f t="shared" si="92"/>
        <v>0</v>
      </c>
      <c r="BY708" s="628">
        <f t="shared" si="92"/>
        <v>0</v>
      </c>
      <c r="BZ708" s="628">
        <f t="shared" si="92"/>
        <v>0</v>
      </c>
      <c r="CA708" s="628">
        <f t="shared" si="92"/>
        <v>0</v>
      </c>
      <c r="CB708" s="628">
        <f t="shared" si="92"/>
        <v>0</v>
      </c>
      <c r="CC708" s="555">
        <f t="shared" si="86"/>
        <v>3840279.94</v>
      </c>
    </row>
    <row r="709" spans="1:81" s="577" customFormat="1">
      <c r="A709" s="606"/>
      <c r="B709" s="608"/>
      <c r="C709" s="610"/>
      <c r="D709" s="625"/>
      <c r="E709" s="625"/>
      <c r="F709" s="626" t="s">
        <v>6434</v>
      </c>
      <c r="G709" s="627" t="s">
        <v>6911</v>
      </c>
      <c r="H709" s="628">
        <f t="shared" ref="H709:BS711" si="94">H493</f>
        <v>397106546.08999997</v>
      </c>
      <c r="I709" s="628">
        <f t="shared" si="94"/>
        <v>86247152.400000006</v>
      </c>
      <c r="J709" s="628">
        <f t="shared" si="94"/>
        <v>702321549.50999999</v>
      </c>
      <c r="K709" s="628">
        <f t="shared" si="94"/>
        <v>52930126.979999997</v>
      </c>
      <c r="L709" s="628">
        <f t="shared" si="94"/>
        <v>22947643.420000002</v>
      </c>
      <c r="M709" s="628">
        <f t="shared" si="94"/>
        <v>93579238.129999995</v>
      </c>
      <c r="N709" s="628">
        <f t="shared" si="94"/>
        <v>946287870.71000004</v>
      </c>
      <c r="O709" s="628">
        <f t="shared" si="94"/>
        <v>196137940.81999999</v>
      </c>
      <c r="P709" s="628">
        <f t="shared" si="94"/>
        <v>27460696.920000002</v>
      </c>
      <c r="Q709" s="628">
        <f t="shared" si="94"/>
        <v>506401995.57999998</v>
      </c>
      <c r="R709" s="628">
        <f t="shared" si="94"/>
        <v>21343541.629999999</v>
      </c>
      <c r="S709" s="628">
        <f t="shared" si="94"/>
        <v>53958090.359999999</v>
      </c>
      <c r="T709" s="628">
        <f t="shared" si="94"/>
        <v>212654500.88</v>
      </c>
      <c r="U709" s="628">
        <f t="shared" si="94"/>
        <v>177147872.03</v>
      </c>
      <c r="V709" s="628">
        <f t="shared" si="94"/>
        <v>27520761.190000001</v>
      </c>
      <c r="W709" s="628">
        <f t="shared" si="94"/>
        <v>162300039.25999999</v>
      </c>
      <c r="X709" s="628">
        <f t="shared" si="94"/>
        <v>78626763</v>
      </c>
      <c r="Y709" s="628">
        <f t="shared" si="94"/>
        <v>48974571.049999997</v>
      </c>
      <c r="Z709" s="628">
        <f t="shared" si="94"/>
        <v>302410255.29000002</v>
      </c>
      <c r="AA709" s="628">
        <f t="shared" si="94"/>
        <v>24110558.210000001</v>
      </c>
      <c r="AB709" s="628">
        <f t="shared" si="94"/>
        <v>23847103.460000001</v>
      </c>
      <c r="AC709" s="628">
        <f t="shared" si="94"/>
        <v>40284931.68</v>
      </c>
      <c r="AD709" s="628">
        <f t="shared" si="94"/>
        <v>5328152.6399999997</v>
      </c>
      <c r="AE709" s="628">
        <f t="shared" si="94"/>
        <v>63032505.100000001</v>
      </c>
      <c r="AF709" s="628">
        <f t="shared" si="94"/>
        <v>51471045.380000003</v>
      </c>
      <c r="AG709" s="628">
        <f t="shared" si="94"/>
        <v>11060790.720000001</v>
      </c>
      <c r="AH709" s="628">
        <f t="shared" si="94"/>
        <v>98334464.200000003</v>
      </c>
      <c r="AI709" s="628">
        <f t="shared" si="94"/>
        <v>137439425.53999999</v>
      </c>
      <c r="AJ709" s="628">
        <f t="shared" si="94"/>
        <v>23332816.030000001</v>
      </c>
      <c r="AK709" s="628">
        <f t="shared" si="94"/>
        <v>43863079.82</v>
      </c>
      <c r="AL709" s="628">
        <f t="shared" si="94"/>
        <v>26247766.030000001</v>
      </c>
      <c r="AM709" s="628">
        <f t="shared" si="94"/>
        <v>36867372.329999998</v>
      </c>
      <c r="AN709" s="628">
        <f t="shared" si="94"/>
        <v>26455154.579999998</v>
      </c>
      <c r="AO709" s="628">
        <f t="shared" si="94"/>
        <v>10762774.58</v>
      </c>
      <c r="AP709" s="628">
        <f t="shared" si="94"/>
        <v>24047231.039999999</v>
      </c>
      <c r="AQ709" s="628">
        <f t="shared" si="94"/>
        <v>29912304.829999998</v>
      </c>
      <c r="AR709" s="628">
        <f t="shared" si="94"/>
        <v>30888565.920000002</v>
      </c>
      <c r="AS709" s="628">
        <f t="shared" si="94"/>
        <v>18785405.629999999</v>
      </c>
      <c r="AT709" s="628">
        <f t="shared" si="94"/>
        <v>34446453.009999998</v>
      </c>
      <c r="AU709" s="628">
        <f t="shared" si="94"/>
        <v>97182255.980000004</v>
      </c>
      <c r="AV709" s="628">
        <f t="shared" si="94"/>
        <v>15760822.689999999</v>
      </c>
      <c r="AW709" s="628">
        <f t="shared" si="94"/>
        <v>13183339.51</v>
      </c>
      <c r="AX709" s="628">
        <f t="shared" si="94"/>
        <v>24059611.93</v>
      </c>
      <c r="AY709" s="628">
        <f t="shared" si="94"/>
        <v>18350313.039999999</v>
      </c>
      <c r="AZ709" s="628">
        <f t="shared" si="94"/>
        <v>10420033.48</v>
      </c>
      <c r="BA709" s="628">
        <f t="shared" si="94"/>
        <v>14565082</v>
      </c>
      <c r="BB709" s="628">
        <f t="shared" si="94"/>
        <v>362872628.19999999</v>
      </c>
      <c r="BC709" s="628">
        <f t="shared" si="94"/>
        <v>23489312.780000001</v>
      </c>
      <c r="BD709" s="628">
        <f t="shared" si="94"/>
        <v>58627457.810000002</v>
      </c>
      <c r="BE709" s="628">
        <f t="shared" si="94"/>
        <v>34631922.07</v>
      </c>
      <c r="BF709" s="628">
        <f t="shared" si="94"/>
        <v>25659342.27</v>
      </c>
      <c r="BG709" s="628">
        <f t="shared" si="94"/>
        <v>36578915.409999996</v>
      </c>
      <c r="BH709" s="628">
        <f t="shared" si="94"/>
        <v>67578426.629999995</v>
      </c>
      <c r="BI709" s="628">
        <f t="shared" si="94"/>
        <v>25786660.98</v>
      </c>
      <c r="BJ709" s="628">
        <f t="shared" si="94"/>
        <v>7687663.5599999996</v>
      </c>
      <c r="BK709" s="628">
        <f t="shared" si="94"/>
        <v>2841251.95</v>
      </c>
      <c r="BL709" s="628">
        <f t="shared" si="94"/>
        <v>33521708.030000001</v>
      </c>
      <c r="BM709" s="628">
        <f t="shared" si="94"/>
        <v>350070034.54000002</v>
      </c>
      <c r="BN709" s="628">
        <f t="shared" si="94"/>
        <v>76574866.489999995</v>
      </c>
      <c r="BO709" s="628">
        <f t="shared" si="94"/>
        <v>25710459.399999999</v>
      </c>
      <c r="BP709" s="628">
        <f t="shared" si="94"/>
        <v>8897756.8900000006</v>
      </c>
      <c r="BQ709" s="628">
        <f t="shared" si="94"/>
        <v>25961677.359999999</v>
      </c>
      <c r="BR709" s="628">
        <f t="shared" si="94"/>
        <v>8160313.9199999999</v>
      </c>
      <c r="BS709" s="628">
        <f t="shared" si="94"/>
        <v>9428732.6199999992</v>
      </c>
      <c r="BT709" s="628">
        <f t="shared" si="92"/>
        <v>442538296.25</v>
      </c>
      <c r="BU709" s="628">
        <f t="shared" si="92"/>
        <v>25306352.050000001</v>
      </c>
      <c r="BV709" s="628">
        <f t="shared" si="92"/>
        <v>65524836.369999997</v>
      </c>
      <c r="BW709" s="628">
        <f t="shared" si="92"/>
        <v>40486460.799999997</v>
      </c>
      <c r="BX709" s="628">
        <f t="shared" si="92"/>
        <v>45306878.869999997</v>
      </c>
      <c r="BY709" s="628">
        <f t="shared" si="92"/>
        <v>28606088.640000001</v>
      </c>
      <c r="BZ709" s="628">
        <f t="shared" si="92"/>
        <v>36159426.030000001</v>
      </c>
      <c r="CA709" s="628">
        <f t="shared" si="92"/>
        <v>36544741.640000001</v>
      </c>
      <c r="CB709" s="628">
        <f t="shared" si="92"/>
        <v>23980864.27</v>
      </c>
      <c r="CC709" s="555">
        <f t="shared" si="86"/>
        <v>6998929590.4399986</v>
      </c>
    </row>
    <row r="710" spans="1:81" s="577" customFormat="1">
      <c r="A710" s="606"/>
      <c r="B710" s="608"/>
      <c r="C710" s="610"/>
      <c r="D710" s="625"/>
      <c r="E710" s="625"/>
      <c r="F710" s="626" t="s">
        <v>6436</v>
      </c>
      <c r="G710" s="627" t="s">
        <v>6912</v>
      </c>
      <c r="H710" s="628">
        <f t="shared" si="94"/>
        <v>80894024.75</v>
      </c>
      <c r="I710" s="628">
        <f t="shared" si="94"/>
        <v>58176524.049999997</v>
      </c>
      <c r="J710" s="628">
        <f t="shared" si="94"/>
        <v>62629034.299999997</v>
      </c>
      <c r="K710" s="628">
        <f t="shared" si="94"/>
        <v>8074757.7999999998</v>
      </c>
      <c r="L710" s="628">
        <f t="shared" si="94"/>
        <v>26285138.120000001</v>
      </c>
      <c r="M710" s="628">
        <f t="shared" si="94"/>
        <v>162541.25</v>
      </c>
      <c r="N710" s="628">
        <f t="shared" si="94"/>
        <v>271854606.89999998</v>
      </c>
      <c r="O710" s="628">
        <f t="shared" si="94"/>
        <v>48296599.32</v>
      </c>
      <c r="P710" s="628">
        <f t="shared" si="94"/>
        <v>9968888.8300000001</v>
      </c>
      <c r="Q710" s="628">
        <f t="shared" si="94"/>
        <v>76201053.879999995</v>
      </c>
      <c r="R710" s="628">
        <f t="shared" si="94"/>
        <v>8947362.3399999999</v>
      </c>
      <c r="S710" s="628">
        <f t="shared" si="94"/>
        <v>18505690.579999998</v>
      </c>
      <c r="T710" s="628">
        <f t="shared" si="94"/>
        <v>54343124.079999998</v>
      </c>
      <c r="U710" s="628">
        <f t="shared" si="94"/>
        <v>63169261.380000003</v>
      </c>
      <c r="V710" s="628">
        <f t="shared" si="94"/>
        <v>1038236.6</v>
      </c>
      <c r="W710" s="628">
        <f t="shared" si="94"/>
        <v>22658643.100000001</v>
      </c>
      <c r="X710" s="628">
        <f t="shared" si="94"/>
        <v>16422592.65</v>
      </c>
      <c r="Y710" s="628">
        <f t="shared" si="94"/>
        <v>6910525.54</v>
      </c>
      <c r="Z710" s="628">
        <f t="shared" si="94"/>
        <v>663968325.59000003</v>
      </c>
      <c r="AA710" s="628">
        <f t="shared" si="94"/>
        <v>9045008.7200000007</v>
      </c>
      <c r="AB710" s="628">
        <f t="shared" si="94"/>
        <v>14836663.65</v>
      </c>
      <c r="AC710" s="628">
        <f t="shared" si="94"/>
        <v>21295762.210000001</v>
      </c>
      <c r="AD710" s="628">
        <f t="shared" si="94"/>
        <v>13606710.16</v>
      </c>
      <c r="AE710" s="628">
        <f t="shared" si="94"/>
        <v>10822110.460000001</v>
      </c>
      <c r="AF710" s="628">
        <f t="shared" si="94"/>
        <v>0</v>
      </c>
      <c r="AG710" s="628">
        <f t="shared" si="94"/>
        <v>1858269.91</v>
      </c>
      <c r="AH710" s="628">
        <f t="shared" si="94"/>
        <v>21928740.800000001</v>
      </c>
      <c r="AI710" s="628">
        <f t="shared" si="94"/>
        <v>37182816.159999996</v>
      </c>
      <c r="AJ710" s="628">
        <f t="shared" si="94"/>
        <v>12057632.74</v>
      </c>
      <c r="AK710" s="628">
        <f t="shared" si="94"/>
        <v>63108.34</v>
      </c>
      <c r="AL710" s="628">
        <f t="shared" si="94"/>
        <v>1425368.24</v>
      </c>
      <c r="AM710" s="628">
        <f t="shared" si="94"/>
        <v>362840</v>
      </c>
      <c r="AN710" s="628">
        <f t="shared" si="94"/>
        <v>1868079.75</v>
      </c>
      <c r="AO710" s="628">
        <f t="shared" si="94"/>
        <v>550986.06000000006</v>
      </c>
      <c r="AP710" s="628">
        <f t="shared" si="94"/>
        <v>1178720.1200000001</v>
      </c>
      <c r="AQ710" s="628">
        <f t="shared" si="94"/>
        <v>3769336.27</v>
      </c>
      <c r="AR710" s="628">
        <f t="shared" si="94"/>
        <v>3225138.72</v>
      </c>
      <c r="AS710" s="628">
        <f t="shared" si="94"/>
        <v>1711802.6</v>
      </c>
      <c r="AT710" s="628">
        <f t="shared" si="94"/>
        <v>1085447.48</v>
      </c>
      <c r="AU710" s="628">
        <f t="shared" si="94"/>
        <v>40031582.420000002</v>
      </c>
      <c r="AV710" s="628">
        <f t="shared" si="94"/>
        <v>4041269.99</v>
      </c>
      <c r="AW710" s="628">
        <f t="shared" si="94"/>
        <v>8916363.2599999998</v>
      </c>
      <c r="AX710" s="628">
        <f t="shared" si="94"/>
        <v>4084139.63</v>
      </c>
      <c r="AY710" s="628">
        <f t="shared" si="94"/>
        <v>2232550.5099999998</v>
      </c>
      <c r="AZ710" s="628">
        <f t="shared" si="94"/>
        <v>373301.08</v>
      </c>
      <c r="BA710" s="628">
        <f t="shared" si="94"/>
        <v>1337921.01</v>
      </c>
      <c r="BB710" s="628">
        <f t="shared" si="94"/>
        <v>120748334.19</v>
      </c>
      <c r="BC710" s="628">
        <f t="shared" si="94"/>
        <v>8684092.9199999999</v>
      </c>
      <c r="BD710" s="628">
        <f t="shared" si="94"/>
        <v>4090453.05</v>
      </c>
      <c r="BE710" s="628">
        <f t="shared" si="94"/>
        <v>1674429.73</v>
      </c>
      <c r="BF710" s="628">
        <f t="shared" si="94"/>
        <v>18904402.670000002</v>
      </c>
      <c r="BG710" s="628">
        <f t="shared" si="94"/>
        <v>4739480.0599999996</v>
      </c>
      <c r="BH710" s="628">
        <f t="shared" si="94"/>
        <v>13287165.870100001</v>
      </c>
      <c r="BI710" s="628">
        <f t="shared" si="94"/>
        <v>6566983.1500000004</v>
      </c>
      <c r="BJ710" s="628">
        <f t="shared" si="94"/>
        <v>12045798.65</v>
      </c>
      <c r="BK710" s="628">
        <f t="shared" si="94"/>
        <v>1083953.18</v>
      </c>
      <c r="BL710" s="628">
        <f t="shared" si="94"/>
        <v>672812.84</v>
      </c>
      <c r="BM710" s="628">
        <f t="shared" si="94"/>
        <v>96717069.599999994</v>
      </c>
      <c r="BN710" s="628">
        <f t="shared" si="94"/>
        <v>74097508.840000004</v>
      </c>
      <c r="BO710" s="628">
        <f t="shared" si="94"/>
        <v>2455033.13</v>
      </c>
      <c r="BP710" s="628">
        <f t="shared" si="94"/>
        <v>1110404.94</v>
      </c>
      <c r="BQ710" s="628">
        <f t="shared" si="94"/>
        <v>407661</v>
      </c>
      <c r="BR710" s="628">
        <f t="shared" si="94"/>
        <v>892423.81</v>
      </c>
      <c r="BS710" s="628">
        <f t="shared" si="94"/>
        <v>1139161.58</v>
      </c>
      <c r="BT710" s="628">
        <f t="shared" si="92"/>
        <v>24919611.239999998</v>
      </c>
      <c r="BU710" s="628">
        <f t="shared" si="92"/>
        <v>7693716.4699999997</v>
      </c>
      <c r="BV710" s="628">
        <f t="shared" si="92"/>
        <v>10238113.43</v>
      </c>
      <c r="BW710" s="628">
        <f t="shared" si="92"/>
        <v>3824041.33</v>
      </c>
      <c r="BX710" s="628">
        <f t="shared" si="92"/>
        <v>13435013.57</v>
      </c>
      <c r="BY710" s="628">
        <f t="shared" si="92"/>
        <v>85402750.370000005</v>
      </c>
      <c r="BZ710" s="628">
        <f t="shared" si="92"/>
        <v>6455028.8300000001</v>
      </c>
      <c r="CA710" s="628">
        <f t="shared" si="92"/>
        <v>4933433.18</v>
      </c>
      <c r="CB710" s="628">
        <f t="shared" si="92"/>
        <v>2663939.73</v>
      </c>
      <c r="CC710" s="555">
        <f t="shared" si="86"/>
        <v>2246281418.7101002</v>
      </c>
    </row>
    <row r="711" spans="1:81" s="577" customFormat="1">
      <c r="A711" s="606"/>
      <c r="B711" s="608"/>
      <c r="C711" s="610"/>
      <c r="D711" s="625"/>
      <c r="E711" s="625"/>
      <c r="F711" s="626" t="s">
        <v>6438</v>
      </c>
      <c r="G711" s="627" t="s">
        <v>6913</v>
      </c>
      <c r="H711" s="628">
        <f t="shared" si="94"/>
        <v>486062.64</v>
      </c>
      <c r="I711" s="628">
        <f t="shared" si="94"/>
        <v>0</v>
      </c>
      <c r="J711" s="628">
        <f t="shared" si="94"/>
        <v>548576</v>
      </c>
      <c r="K711" s="628">
        <f t="shared" si="94"/>
        <v>2646161</v>
      </c>
      <c r="L711" s="628">
        <f t="shared" si="94"/>
        <v>93553.64</v>
      </c>
      <c r="M711" s="628">
        <f t="shared" si="94"/>
        <v>28956037.879999999</v>
      </c>
      <c r="N711" s="628">
        <f t="shared" si="94"/>
        <v>112847956.97</v>
      </c>
      <c r="O711" s="628">
        <f t="shared" si="94"/>
        <v>0</v>
      </c>
      <c r="P711" s="628">
        <f t="shared" si="94"/>
        <v>212950</v>
      </c>
      <c r="Q711" s="628">
        <f t="shared" si="94"/>
        <v>294669.5</v>
      </c>
      <c r="R711" s="628">
        <f t="shared" si="94"/>
        <v>0</v>
      </c>
      <c r="S711" s="628">
        <f t="shared" si="94"/>
        <v>6838948.04</v>
      </c>
      <c r="T711" s="628">
        <f t="shared" si="94"/>
        <v>13207265.539999999</v>
      </c>
      <c r="U711" s="628">
        <f t="shared" si="94"/>
        <v>7290309.4299999997</v>
      </c>
      <c r="V711" s="628">
        <f t="shared" si="94"/>
        <v>2250000</v>
      </c>
      <c r="W711" s="628">
        <f t="shared" si="94"/>
        <v>158317.79</v>
      </c>
      <c r="X711" s="628">
        <f t="shared" si="94"/>
        <v>144181</v>
      </c>
      <c r="Y711" s="628">
        <f t="shared" si="94"/>
        <v>614532.12</v>
      </c>
      <c r="Z711" s="628">
        <f t="shared" si="94"/>
        <v>24414900.02</v>
      </c>
      <c r="AA711" s="628">
        <f t="shared" si="94"/>
        <v>2046327.82</v>
      </c>
      <c r="AB711" s="628">
        <f t="shared" si="94"/>
        <v>1772125.87</v>
      </c>
      <c r="AC711" s="628">
        <f t="shared" si="94"/>
        <v>1710684.65</v>
      </c>
      <c r="AD711" s="628">
        <f t="shared" si="94"/>
        <v>2128854.7599999998</v>
      </c>
      <c r="AE711" s="628">
        <f t="shared" si="94"/>
        <v>253877.63</v>
      </c>
      <c r="AF711" s="628">
        <f t="shared" si="94"/>
        <v>245512.44</v>
      </c>
      <c r="AG711" s="628">
        <f t="shared" si="94"/>
        <v>100000</v>
      </c>
      <c r="AH711" s="628">
        <f t="shared" si="94"/>
        <v>0</v>
      </c>
      <c r="AI711" s="628">
        <f t="shared" si="94"/>
        <v>93474980.890000001</v>
      </c>
      <c r="AJ711" s="628">
        <f t="shared" si="94"/>
        <v>0</v>
      </c>
      <c r="AK711" s="628">
        <f t="shared" si="94"/>
        <v>270184</v>
      </c>
      <c r="AL711" s="628">
        <f t="shared" si="94"/>
        <v>545044.42000000004</v>
      </c>
      <c r="AM711" s="628">
        <f t="shared" si="94"/>
        <v>20000</v>
      </c>
      <c r="AN711" s="628">
        <f t="shared" si="94"/>
        <v>925657.99</v>
      </c>
      <c r="AO711" s="628">
        <f t="shared" si="94"/>
        <v>2268000</v>
      </c>
      <c r="AP711" s="628">
        <f t="shared" si="94"/>
        <v>533649.30000000005</v>
      </c>
      <c r="AQ711" s="628">
        <f t="shared" si="94"/>
        <v>3035775.05</v>
      </c>
      <c r="AR711" s="628">
        <f t="shared" si="94"/>
        <v>161200</v>
      </c>
      <c r="AS711" s="628">
        <f t="shared" si="94"/>
        <v>574650</v>
      </c>
      <c r="AT711" s="628">
        <f t="shared" si="94"/>
        <v>374904.03</v>
      </c>
      <c r="AU711" s="628">
        <f t="shared" si="94"/>
        <v>10096027.460000001</v>
      </c>
      <c r="AV711" s="628">
        <f t="shared" si="94"/>
        <v>294880.02</v>
      </c>
      <c r="AW711" s="628">
        <f t="shared" si="94"/>
        <v>0</v>
      </c>
      <c r="AX711" s="628">
        <f t="shared" si="94"/>
        <v>74183.89</v>
      </c>
      <c r="AY711" s="628">
        <f t="shared" si="94"/>
        <v>1440043.93</v>
      </c>
      <c r="AZ711" s="628">
        <f t="shared" si="94"/>
        <v>11662.6</v>
      </c>
      <c r="BA711" s="628">
        <f t="shared" si="94"/>
        <v>83820</v>
      </c>
      <c r="BB711" s="628">
        <f t="shared" si="94"/>
        <v>82821746.730000004</v>
      </c>
      <c r="BC711" s="628">
        <f t="shared" si="94"/>
        <v>235094.16</v>
      </c>
      <c r="BD711" s="628">
        <f t="shared" si="94"/>
        <v>81000</v>
      </c>
      <c r="BE711" s="628">
        <f t="shared" si="94"/>
        <v>0</v>
      </c>
      <c r="BF711" s="628">
        <f t="shared" si="94"/>
        <v>529689.14</v>
      </c>
      <c r="BG711" s="628">
        <f t="shared" si="94"/>
        <v>523289.14</v>
      </c>
      <c r="BH711" s="628">
        <f t="shared" si="94"/>
        <v>1851647.93</v>
      </c>
      <c r="BI711" s="628">
        <f t="shared" si="94"/>
        <v>220559.99</v>
      </c>
      <c r="BJ711" s="628">
        <f t="shared" si="94"/>
        <v>539337.49</v>
      </c>
      <c r="BK711" s="628">
        <f t="shared" si="94"/>
        <v>289930</v>
      </c>
      <c r="BL711" s="628">
        <f t="shared" si="94"/>
        <v>510636.02</v>
      </c>
      <c r="BM711" s="628">
        <f t="shared" si="94"/>
        <v>14996782.65</v>
      </c>
      <c r="BN711" s="628">
        <f t="shared" si="94"/>
        <v>15504099.109999999</v>
      </c>
      <c r="BO711" s="628">
        <f t="shared" si="94"/>
        <v>1932410</v>
      </c>
      <c r="BP711" s="628">
        <f t="shared" si="94"/>
        <v>436198.04</v>
      </c>
      <c r="BQ711" s="628">
        <f t="shared" si="94"/>
        <v>270000</v>
      </c>
      <c r="BR711" s="628">
        <f t="shared" si="94"/>
        <v>2650095</v>
      </c>
      <c r="BS711" s="628">
        <f t="shared" si="94"/>
        <v>0</v>
      </c>
      <c r="BT711" s="628">
        <f t="shared" si="92"/>
        <v>4168863.65</v>
      </c>
      <c r="BU711" s="628">
        <f t="shared" si="92"/>
        <v>483721.4</v>
      </c>
      <c r="BV711" s="628">
        <f t="shared" si="92"/>
        <v>1105298.58</v>
      </c>
      <c r="BW711" s="628">
        <f t="shared" si="92"/>
        <v>1380209.04</v>
      </c>
      <c r="BX711" s="628">
        <f t="shared" si="92"/>
        <v>2695840.44</v>
      </c>
      <c r="BY711" s="628">
        <f t="shared" si="92"/>
        <v>22343022.32</v>
      </c>
      <c r="BZ711" s="628">
        <f t="shared" si="92"/>
        <v>2275853.52</v>
      </c>
      <c r="CA711" s="628">
        <f t="shared" si="92"/>
        <v>475543</v>
      </c>
      <c r="CB711" s="628">
        <f t="shared" si="92"/>
        <v>11512513.890000001</v>
      </c>
      <c r="CC711" s="555">
        <f t="shared" si="86"/>
        <v>493279849.55999994</v>
      </c>
    </row>
    <row r="712" spans="1:81" s="577" customFormat="1">
      <c r="A712" s="606"/>
      <c r="B712" s="608"/>
      <c r="C712" s="610"/>
      <c r="D712" s="625"/>
      <c r="E712" s="625"/>
      <c r="F712" s="626" t="s">
        <v>6440</v>
      </c>
      <c r="G712" s="627" t="s">
        <v>6441</v>
      </c>
      <c r="H712" s="628">
        <f>H576</f>
        <v>0</v>
      </c>
      <c r="I712" s="628">
        <f t="shared" ref="I712:BT712" si="95">I576</f>
        <v>0</v>
      </c>
      <c r="J712" s="628">
        <f t="shared" si="95"/>
        <v>0</v>
      </c>
      <c r="K712" s="628">
        <f t="shared" si="95"/>
        <v>0</v>
      </c>
      <c r="L712" s="628">
        <f t="shared" si="95"/>
        <v>0</v>
      </c>
      <c r="M712" s="628">
        <f t="shared" si="95"/>
        <v>0</v>
      </c>
      <c r="N712" s="628">
        <f t="shared" si="95"/>
        <v>0</v>
      </c>
      <c r="O712" s="628">
        <f t="shared" si="95"/>
        <v>0</v>
      </c>
      <c r="P712" s="628">
        <f t="shared" si="95"/>
        <v>0</v>
      </c>
      <c r="Q712" s="628">
        <f t="shared" si="95"/>
        <v>0</v>
      </c>
      <c r="R712" s="628">
        <f t="shared" si="95"/>
        <v>0</v>
      </c>
      <c r="S712" s="628">
        <f t="shared" si="95"/>
        <v>0</v>
      </c>
      <c r="T712" s="628">
        <f t="shared" si="95"/>
        <v>0</v>
      </c>
      <c r="U712" s="628">
        <f t="shared" si="95"/>
        <v>0</v>
      </c>
      <c r="V712" s="628">
        <f t="shared" si="95"/>
        <v>0</v>
      </c>
      <c r="W712" s="628">
        <f t="shared" si="95"/>
        <v>0</v>
      </c>
      <c r="X712" s="628">
        <f t="shared" si="95"/>
        <v>0</v>
      </c>
      <c r="Y712" s="628">
        <f t="shared" si="95"/>
        <v>0</v>
      </c>
      <c r="Z712" s="628">
        <f t="shared" si="95"/>
        <v>0</v>
      </c>
      <c r="AA712" s="628">
        <f t="shared" si="95"/>
        <v>0</v>
      </c>
      <c r="AB712" s="628">
        <f t="shared" si="95"/>
        <v>0</v>
      </c>
      <c r="AC712" s="628">
        <f t="shared" si="95"/>
        <v>0</v>
      </c>
      <c r="AD712" s="628">
        <f t="shared" si="95"/>
        <v>0</v>
      </c>
      <c r="AE712" s="628">
        <f t="shared" si="95"/>
        <v>0</v>
      </c>
      <c r="AF712" s="628">
        <f t="shared" si="95"/>
        <v>0</v>
      </c>
      <c r="AG712" s="628">
        <f t="shared" si="95"/>
        <v>0</v>
      </c>
      <c r="AH712" s="628">
        <f t="shared" si="95"/>
        <v>0</v>
      </c>
      <c r="AI712" s="628">
        <f t="shared" si="95"/>
        <v>0</v>
      </c>
      <c r="AJ712" s="628">
        <f t="shared" si="95"/>
        <v>0</v>
      </c>
      <c r="AK712" s="628">
        <f t="shared" si="95"/>
        <v>0</v>
      </c>
      <c r="AL712" s="628">
        <f t="shared" si="95"/>
        <v>0</v>
      </c>
      <c r="AM712" s="628">
        <f t="shared" si="95"/>
        <v>0</v>
      </c>
      <c r="AN712" s="628">
        <f t="shared" si="95"/>
        <v>0</v>
      </c>
      <c r="AO712" s="628">
        <f t="shared" si="95"/>
        <v>0</v>
      </c>
      <c r="AP712" s="628">
        <f t="shared" si="95"/>
        <v>0</v>
      </c>
      <c r="AQ712" s="628">
        <f t="shared" si="95"/>
        <v>0</v>
      </c>
      <c r="AR712" s="628">
        <f t="shared" si="95"/>
        <v>0</v>
      </c>
      <c r="AS712" s="628">
        <f t="shared" si="95"/>
        <v>0</v>
      </c>
      <c r="AT712" s="628">
        <f t="shared" si="95"/>
        <v>0</v>
      </c>
      <c r="AU712" s="628">
        <f t="shared" si="95"/>
        <v>0</v>
      </c>
      <c r="AV712" s="628">
        <f t="shared" si="95"/>
        <v>0</v>
      </c>
      <c r="AW712" s="628">
        <f t="shared" si="95"/>
        <v>0</v>
      </c>
      <c r="AX712" s="628">
        <f t="shared" si="95"/>
        <v>0</v>
      </c>
      <c r="AY712" s="628">
        <f t="shared" si="95"/>
        <v>0</v>
      </c>
      <c r="AZ712" s="628">
        <f t="shared" si="95"/>
        <v>0</v>
      </c>
      <c r="BA712" s="628">
        <f t="shared" si="95"/>
        <v>0</v>
      </c>
      <c r="BB712" s="628">
        <f t="shared" si="95"/>
        <v>0</v>
      </c>
      <c r="BC712" s="628">
        <f t="shared" si="95"/>
        <v>0</v>
      </c>
      <c r="BD712" s="628">
        <f t="shared" si="95"/>
        <v>0</v>
      </c>
      <c r="BE712" s="628">
        <f t="shared" si="95"/>
        <v>0</v>
      </c>
      <c r="BF712" s="628">
        <f t="shared" si="95"/>
        <v>0</v>
      </c>
      <c r="BG712" s="628">
        <f t="shared" si="95"/>
        <v>0</v>
      </c>
      <c r="BH712" s="628">
        <f t="shared" si="95"/>
        <v>0</v>
      </c>
      <c r="BI712" s="628">
        <f t="shared" si="95"/>
        <v>0</v>
      </c>
      <c r="BJ712" s="628">
        <f t="shared" si="95"/>
        <v>0</v>
      </c>
      <c r="BK712" s="628">
        <f t="shared" si="95"/>
        <v>0</v>
      </c>
      <c r="BL712" s="628">
        <f t="shared" si="95"/>
        <v>0</v>
      </c>
      <c r="BM712" s="628">
        <f t="shared" si="95"/>
        <v>0</v>
      </c>
      <c r="BN712" s="628">
        <f t="shared" si="95"/>
        <v>0</v>
      </c>
      <c r="BO712" s="628">
        <f t="shared" si="95"/>
        <v>0</v>
      </c>
      <c r="BP712" s="628">
        <f t="shared" si="95"/>
        <v>0</v>
      </c>
      <c r="BQ712" s="628">
        <f t="shared" si="95"/>
        <v>0</v>
      </c>
      <c r="BR712" s="628">
        <f t="shared" si="95"/>
        <v>0</v>
      </c>
      <c r="BS712" s="628">
        <f t="shared" si="95"/>
        <v>0</v>
      </c>
      <c r="BT712" s="628">
        <f t="shared" si="95"/>
        <v>0</v>
      </c>
      <c r="BU712" s="628">
        <f t="shared" ref="BU712:CB712" si="96">BU576</f>
        <v>0</v>
      </c>
      <c r="BV712" s="628">
        <f t="shared" si="96"/>
        <v>0</v>
      </c>
      <c r="BW712" s="628">
        <f t="shared" si="96"/>
        <v>0</v>
      </c>
      <c r="BX712" s="628">
        <f t="shared" si="96"/>
        <v>0</v>
      </c>
      <c r="BY712" s="628">
        <f t="shared" si="96"/>
        <v>0</v>
      </c>
      <c r="BZ712" s="628">
        <f t="shared" si="96"/>
        <v>0</v>
      </c>
      <c r="CA712" s="628">
        <f t="shared" si="96"/>
        <v>0</v>
      </c>
      <c r="CB712" s="628">
        <f t="shared" si="96"/>
        <v>0</v>
      </c>
      <c r="CC712" s="555">
        <f t="shared" si="86"/>
        <v>0</v>
      </c>
    </row>
    <row r="713" spans="1:81" s="637" customFormat="1">
      <c r="A713" s="630"/>
      <c r="B713" s="631"/>
      <c r="C713" s="632"/>
      <c r="D713" s="633"/>
      <c r="E713" s="633"/>
      <c r="F713" s="634" t="s">
        <v>6442</v>
      </c>
      <c r="G713" s="635" t="s">
        <v>6443</v>
      </c>
      <c r="H713" s="636">
        <v>0</v>
      </c>
      <c r="I713" s="636">
        <v>0</v>
      </c>
      <c r="J713" s="636">
        <v>0</v>
      </c>
      <c r="K713" s="636">
        <v>0</v>
      </c>
      <c r="L713" s="636">
        <v>0</v>
      </c>
      <c r="M713" s="636">
        <v>0</v>
      </c>
      <c r="N713" s="636">
        <v>0</v>
      </c>
      <c r="O713" s="636">
        <v>0</v>
      </c>
      <c r="P713" s="636">
        <v>0</v>
      </c>
      <c r="Q713" s="636">
        <v>0</v>
      </c>
      <c r="R713" s="636">
        <v>0</v>
      </c>
      <c r="S713" s="636">
        <v>0</v>
      </c>
      <c r="T713" s="636">
        <v>0</v>
      </c>
      <c r="U713" s="636">
        <v>0</v>
      </c>
      <c r="V713" s="636">
        <v>0</v>
      </c>
      <c r="W713" s="636">
        <v>0</v>
      </c>
      <c r="X713" s="636">
        <v>0</v>
      </c>
      <c r="Y713" s="636">
        <v>0</v>
      </c>
      <c r="Z713" s="636">
        <v>0</v>
      </c>
      <c r="AA713" s="636">
        <v>0</v>
      </c>
      <c r="AB713" s="636">
        <v>0</v>
      </c>
      <c r="AC713" s="636">
        <v>0</v>
      </c>
      <c r="AD713" s="636">
        <v>0</v>
      </c>
      <c r="AE713" s="636">
        <v>0</v>
      </c>
      <c r="AF713" s="636">
        <v>0</v>
      </c>
      <c r="AG713" s="636">
        <v>0</v>
      </c>
      <c r="AH713" s="636">
        <v>0</v>
      </c>
      <c r="AI713" s="636">
        <v>0</v>
      </c>
      <c r="AJ713" s="636">
        <v>0</v>
      </c>
      <c r="AK713" s="636">
        <v>0</v>
      </c>
      <c r="AL713" s="636">
        <v>0</v>
      </c>
      <c r="AM713" s="636">
        <v>0</v>
      </c>
      <c r="AN713" s="636">
        <v>0</v>
      </c>
      <c r="AO713" s="636">
        <v>0</v>
      </c>
      <c r="AP713" s="636">
        <v>0</v>
      </c>
      <c r="AQ713" s="636">
        <v>0</v>
      </c>
      <c r="AR713" s="636">
        <v>0</v>
      </c>
      <c r="AS713" s="636">
        <v>0</v>
      </c>
      <c r="AT713" s="636">
        <v>0</v>
      </c>
      <c r="AU713" s="636">
        <v>0</v>
      </c>
      <c r="AV713" s="636">
        <v>0</v>
      </c>
      <c r="AW713" s="636">
        <v>0</v>
      </c>
      <c r="AX713" s="636">
        <v>0</v>
      </c>
      <c r="AY713" s="636">
        <v>0</v>
      </c>
      <c r="AZ713" s="636">
        <v>0</v>
      </c>
      <c r="BA713" s="636">
        <v>0</v>
      </c>
      <c r="BB713" s="636">
        <v>0</v>
      </c>
      <c r="BC713" s="636">
        <v>0</v>
      </c>
      <c r="BD713" s="636">
        <v>0</v>
      </c>
      <c r="BE713" s="636">
        <v>0</v>
      </c>
      <c r="BF713" s="636">
        <v>0</v>
      </c>
      <c r="BG713" s="636">
        <v>0</v>
      </c>
      <c r="BH713" s="636">
        <v>0</v>
      </c>
      <c r="BI713" s="636">
        <v>0</v>
      </c>
      <c r="BJ713" s="636">
        <v>0</v>
      </c>
      <c r="BK713" s="636">
        <v>0</v>
      </c>
      <c r="BL713" s="636">
        <v>0</v>
      </c>
      <c r="BM713" s="636">
        <v>0</v>
      </c>
      <c r="BN713" s="636">
        <v>0</v>
      </c>
      <c r="BO713" s="636">
        <v>0</v>
      </c>
      <c r="BP713" s="636">
        <v>0</v>
      </c>
      <c r="BQ713" s="636">
        <v>0</v>
      </c>
      <c r="BR713" s="636">
        <v>0</v>
      </c>
      <c r="BS713" s="636">
        <v>0</v>
      </c>
      <c r="BT713" s="636">
        <v>0</v>
      </c>
      <c r="BU713" s="636">
        <v>0</v>
      </c>
      <c r="BV713" s="636">
        <v>0</v>
      </c>
      <c r="BW713" s="636">
        <v>0</v>
      </c>
      <c r="BX713" s="636">
        <v>0</v>
      </c>
      <c r="BY713" s="636">
        <v>0</v>
      </c>
      <c r="BZ713" s="636">
        <v>0</v>
      </c>
      <c r="CA713" s="636">
        <v>0</v>
      </c>
      <c r="CB713" s="636">
        <v>0</v>
      </c>
      <c r="CC713" s="555">
        <f t="shared" si="86"/>
        <v>0</v>
      </c>
    </row>
    <row r="714" spans="1:81" s="644" customFormat="1" ht="23.25" customHeight="1">
      <c r="A714" s="638"/>
      <c r="B714" s="639" t="s">
        <v>44</v>
      </c>
      <c r="C714" s="640" t="s">
        <v>7134</v>
      </c>
      <c r="D714" s="641"/>
      <c r="E714" s="641"/>
      <c r="F714" s="642"/>
      <c r="G714" s="643"/>
      <c r="H714" s="567">
        <f>SUM(H700:H713)</f>
        <v>489797203.86999995</v>
      </c>
      <c r="I714" s="567">
        <f t="shared" ref="I714:BT714" si="97">SUM(I700:I713)</f>
        <v>146423676.44999999</v>
      </c>
      <c r="J714" s="567">
        <f t="shared" si="97"/>
        <v>781292687.5999999</v>
      </c>
      <c r="K714" s="567">
        <f t="shared" si="97"/>
        <v>67751959.719999999</v>
      </c>
      <c r="L714" s="567">
        <f t="shared" si="97"/>
        <v>50596138.530000001</v>
      </c>
      <c r="M714" s="567">
        <f t="shared" si="97"/>
        <v>123165590.97999999</v>
      </c>
      <c r="N714" s="567">
        <f t="shared" si="97"/>
        <v>1441508743.4300001</v>
      </c>
      <c r="O714" s="567">
        <f t="shared" si="97"/>
        <v>257018794.36999997</v>
      </c>
      <c r="P714" s="567">
        <f t="shared" si="97"/>
        <v>38964789.660000004</v>
      </c>
      <c r="Q714" s="567">
        <f t="shared" si="97"/>
        <v>611649672.19000006</v>
      </c>
      <c r="R714" s="567">
        <f t="shared" si="97"/>
        <v>30400951.969999999</v>
      </c>
      <c r="S714" s="567">
        <f t="shared" si="97"/>
        <v>90491847.530000001</v>
      </c>
      <c r="T714" s="567">
        <f t="shared" si="97"/>
        <v>308491775.35000002</v>
      </c>
      <c r="U714" s="567">
        <f t="shared" si="97"/>
        <v>252562599.62</v>
      </c>
      <c r="V714" s="567">
        <f t="shared" si="97"/>
        <v>31497254.090000004</v>
      </c>
      <c r="W714" s="567">
        <f t="shared" si="97"/>
        <v>192405537.68999997</v>
      </c>
      <c r="X714" s="567">
        <f t="shared" si="97"/>
        <v>97422413.730000004</v>
      </c>
      <c r="Y714" s="567">
        <f t="shared" si="97"/>
        <v>56652645.709999993</v>
      </c>
      <c r="Z714" s="567">
        <f t="shared" si="97"/>
        <v>1081540433.73</v>
      </c>
      <c r="AA714" s="567">
        <f t="shared" si="97"/>
        <v>36051083.75</v>
      </c>
      <c r="AB714" s="567">
        <f t="shared" si="97"/>
        <v>44722236.460000001</v>
      </c>
      <c r="AC714" s="567">
        <f t="shared" si="97"/>
        <v>65867616.189999998</v>
      </c>
      <c r="AD714" s="567">
        <f t="shared" si="97"/>
        <v>21604777.560000002</v>
      </c>
      <c r="AE714" s="567">
        <f t="shared" si="97"/>
        <v>84801791.25999999</v>
      </c>
      <c r="AF714" s="567">
        <f t="shared" si="97"/>
        <v>51720828.07</v>
      </c>
      <c r="AG714" s="567">
        <f t="shared" si="97"/>
        <v>13741279.380000001</v>
      </c>
      <c r="AH714" s="567">
        <f t="shared" si="97"/>
        <v>120411125.7</v>
      </c>
      <c r="AI714" s="567">
        <f t="shared" si="97"/>
        <v>301357885.04000002</v>
      </c>
      <c r="AJ714" s="567">
        <f t="shared" si="97"/>
        <v>37129814.770000003</v>
      </c>
      <c r="AK714" s="567">
        <f t="shared" si="97"/>
        <v>44260228.230000004</v>
      </c>
      <c r="AL714" s="567">
        <f t="shared" si="97"/>
        <v>28218178.690000001</v>
      </c>
      <c r="AM714" s="567">
        <f t="shared" si="97"/>
        <v>37428867.329999998</v>
      </c>
      <c r="AN714" s="567">
        <f t="shared" si="97"/>
        <v>29715829.739999998</v>
      </c>
      <c r="AO714" s="567">
        <f t="shared" si="97"/>
        <v>13581760.640000001</v>
      </c>
      <c r="AP714" s="567">
        <f t="shared" si="97"/>
        <v>26026670.060000002</v>
      </c>
      <c r="AQ714" s="567">
        <f t="shared" si="97"/>
        <v>36890193.049999997</v>
      </c>
      <c r="AR714" s="567">
        <f t="shared" si="97"/>
        <v>34553779.640000001</v>
      </c>
      <c r="AS714" s="567">
        <f t="shared" si="97"/>
        <v>21871858.23</v>
      </c>
      <c r="AT714" s="567">
        <f t="shared" si="97"/>
        <v>38707918.019999996</v>
      </c>
      <c r="AU714" s="567">
        <f t="shared" si="97"/>
        <v>179498751.87000003</v>
      </c>
      <c r="AV714" s="567">
        <f t="shared" si="97"/>
        <v>20265472.699999999</v>
      </c>
      <c r="AW714" s="567">
        <f t="shared" si="97"/>
        <v>22099702.77</v>
      </c>
      <c r="AX714" s="567">
        <f t="shared" si="97"/>
        <v>28217935.449999999</v>
      </c>
      <c r="AY714" s="567">
        <f t="shared" si="97"/>
        <v>22022907.479999997</v>
      </c>
      <c r="AZ714" s="567">
        <f t="shared" si="97"/>
        <v>10804997.16</v>
      </c>
      <c r="BA714" s="567">
        <f t="shared" si="97"/>
        <v>15986823.01</v>
      </c>
      <c r="BB714" s="567">
        <f t="shared" si="97"/>
        <v>570546642.31999993</v>
      </c>
      <c r="BC714" s="567">
        <f t="shared" si="97"/>
        <v>37391931.859999999</v>
      </c>
      <c r="BD714" s="567">
        <f t="shared" si="97"/>
        <v>82275431.530000001</v>
      </c>
      <c r="BE714" s="567">
        <f t="shared" si="97"/>
        <v>36987072.799999997</v>
      </c>
      <c r="BF714" s="567">
        <f t="shared" si="97"/>
        <v>82113668.730000004</v>
      </c>
      <c r="BG714" s="567">
        <f t="shared" si="97"/>
        <v>43576665.609999999</v>
      </c>
      <c r="BH714" s="567">
        <f t="shared" si="97"/>
        <v>125755582.04010001</v>
      </c>
      <c r="BI714" s="567">
        <f t="shared" si="97"/>
        <v>36299791.990000002</v>
      </c>
      <c r="BJ714" s="567">
        <f t="shared" si="97"/>
        <v>25020128.649999999</v>
      </c>
      <c r="BK714" s="567">
        <f t="shared" si="97"/>
        <v>9909255.129999999</v>
      </c>
      <c r="BL714" s="567">
        <f t="shared" si="97"/>
        <v>35939102.890000008</v>
      </c>
      <c r="BM714" s="567">
        <f t="shared" si="97"/>
        <v>485668502</v>
      </c>
      <c r="BN714" s="567">
        <f t="shared" si="97"/>
        <v>167107700.93000001</v>
      </c>
      <c r="BO714" s="567">
        <f t="shared" si="97"/>
        <v>30097902.529999997</v>
      </c>
      <c r="BP714" s="567">
        <f t="shared" si="97"/>
        <v>10444359.869999999</v>
      </c>
      <c r="BQ714" s="567">
        <f t="shared" si="97"/>
        <v>26639338.359999999</v>
      </c>
      <c r="BR714" s="567">
        <f t="shared" si="97"/>
        <v>11716432.73</v>
      </c>
      <c r="BS714" s="567">
        <f t="shared" si="97"/>
        <v>10570514.149999999</v>
      </c>
      <c r="BT714" s="567">
        <f t="shared" si="97"/>
        <v>502612992.49000001</v>
      </c>
      <c r="BU714" s="567">
        <f t="shared" ref="BU714:CB714" si="98">SUM(BU700:BU713)</f>
        <v>33486857.919999998</v>
      </c>
      <c r="BV714" s="567">
        <f t="shared" si="98"/>
        <v>77494191.799999997</v>
      </c>
      <c r="BW714" s="567">
        <f t="shared" si="98"/>
        <v>45725697.919999994</v>
      </c>
      <c r="BX714" s="567">
        <f t="shared" si="98"/>
        <v>61572989.879999995</v>
      </c>
      <c r="BY714" s="567">
        <f t="shared" si="98"/>
        <v>137124583.33000001</v>
      </c>
      <c r="BZ714" s="567">
        <f t="shared" si="98"/>
        <v>45258945.330000006</v>
      </c>
      <c r="CA714" s="567">
        <f t="shared" si="98"/>
        <v>42433605.469999999</v>
      </c>
      <c r="CB714" s="567">
        <f t="shared" si="98"/>
        <v>38157317.890000001</v>
      </c>
      <c r="CC714" s="567">
        <f>SUM(CC700:CC713)</f>
        <v>10349122234.620098</v>
      </c>
    </row>
    <row r="715" spans="1:81" s="648" customFormat="1">
      <c r="A715" s="600"/>
      <c r="B715" s="645"/>
      <c r="C715" s="646"/>
      <c r="D715" s="646"/>
      <c r="E715" s="646"/>
      <c r="F715" s="626" t="s">
        <v>7107</v>
      </c>
      <c r="G715" s="627" t="s">
        <v>7108</v>
      </c>
      <c r="H715" s="647">
        <f t="shared" ref="H715:BS718" si="99">H602</f>
        <v>0</v>
      </c>
      <c r="I715" s="647">
        <f t="shared" si="99"/>
        <v>0</v>
      </c>
      <c r="J715" s="647">
        <f t="shared" si="99"/>
        <v>0</v>
      </c>
      <c r="K715" s="647">
        <f t="shared" si="99"/>
        <v>0</v>
      </c>
      <c r="L715" s="647">
        <f t="shared" si="99"/>
        <v>0</v>
      </c>
      <c r="M715" s="647">
        <f t="shared" si="99"/>
        <v>0</v>
      </c>
      <c r="N715" s="647">
        <f t="shared" si="99"/>
        <v>0</v>
      </c>
      <c r="O715" s="647">
        <f t="shared" si="99"/>
        <v>0</v>
      </c>
      <c r="P715" s="647">
        <f t="shared" si="99"/>
        <v>0</v>
      </c>
      <c r="Q715" s="647">
        <f t="shared" si="99"/>
        <v>0</v>
      </c>
      <c r="R715" s="647">
        <f t="shared" si="99"/>
        <v>0</v>
      </c>
      <c r="S715" s="647">
        <f t="shared" si="99"/>
        <v>0</v>
      </c>
      <c r="T715" s="647">
        <f t="shared" si="99"/>
        <v>0</v>
      </c>
      <c r="U715" s="647">
        <f t="shared" si="99"/>
        <v>0</v>
      </c>
      <c r="V715" s="647">
        <f t="shared" si="99"/>
        <v>0</v>
      </c>
      <c r="W715" s="647">
        <f t="shared" si="99"/>
        <v>0</v>
      </c>
      <c r="X715" s="647">
        <f t="shared" si="99"/>
        <v>0</v>
      </c>
      <c r="Y715" s="647">
        <f t="shared" si="99"/>
        <v>0</v>
      </c>
      <c r="Z715" s="647">
        <f t="shared" si="99"/>
        <v>0</v>
      </c>
      <c r="AA715" s="647">
        <f t="shared" si="99"/>
        <v>0</v>
      </c>
      <c r="AB715" s="647">
        <f t="shared" si="99"/>
        <v>0</v>
      </c>
      <c r="AC715" s="647">
        <f t="shared" si="99"/>
        <v>0</v>
      </c>
      <c r="AD715" s="647">
        <f t="shared" si="99"/>
        <v>0</v>
      </c>
      <c r="AE715" s="647">
        <f t="shared" si="99"/>
        <v>0</v>
      </c>
      <c r="AF715" s="647">
        <f t="shared" si="99"/>
        <v>0</v>
      </c>
      <c r="AG715" s="647">
        <f t="shared" si="99"/>
        <v>0</v>
      </c>
      <c r="AH715" s="647">
        <f t="shared" si="99"/>
        <v>0</v>
      </c>
      <c r="AI715" s="647">
        <f t="shared" si="99"/>
        <v>0</v>
      </c>
      <c r="AJ715" s="647">
        <f t="shared" si="99"/>
        <v>0</v>
      </c>
      <c r="AK715" s="647">
        <f t="shared" si="99"/>
        <v>0</v>
      </c>
      <c r="AL715" s="647">
        <f t="shared" si="99"/>
        <v>0</v>
      </c>
      <c r="AM715" s="647">
        <f t="shared" si="99"/>
        <v>0</v>
      </c>
      <c r="AN715" s="647">
        <f t="shared" si="99"/>
        <v>0</v>
      </c>
      <c r="AO715" s="647">
        <f t="shared" si="99"/>
        <v>0</v>
      </c>
      <c r="AP715" s="647">
        <f t="shared" si="99"/>
        <v>0</v>
      </c>
      <c r="AQ715" s="647">
        <f t="shared" si="99"/>
        <v>0</v>
      </c>
      <c r="AR715" s="647">
        <f t="shared" si="99"/>
        <v>0</v>
      </c>
      <c r="AS715" s="647">
        <f t="shared" si="99"/>
        <v>0</v>
      </c>
      <c r="AT715" s="647">
        <f t="shared" si="99"/>
        <v>0</v>
      </c>
      <c r="AU715" s="647">
        <f t="shared" si="99"/>
        <v>0</v>
      </c>
      <c r="AV715" s="647">
        <f t="shared" si="99"/>
        <v>0</v>
      </c>
      <c r="AW715" s="647">
        <f t="shared" si="99"/>
        <v>0</v>
      </c>
      <c r="AX715" s="647">
        <f t="shared" si="99"/>
        <v>0</v>
      </c>
      <c r="AY715" s="647">
        <f t="shared" si="99"/>
        <v>0</v>
      </c>
      <c r="AZ715" s="647">
        <f t="shared" si="99"/>
        <v>0</v>
      </c>
      <c r="BA715" s="647">
        <f t="shared" si="99"/>
        <v>0</v>
      </c>
      <c r="BB715" s="647">
        <f t="shared" si="99"/>
        <v>0</v>
      </c>
      <c r="BC715" s="647">
        <f t="shared" si="99"/>
        <v>0</v>
      </c>
      <c r="BD715" s="647">
        <f t="shared" si="99"/>
        <v>0</v>
      </c>
      <c r="BE715" s="647">
        <f t="shared" si="99"/>
        <v>0</v>
      </c>
      <c r="BF715" s="647">
        <f t="shared" si="99"/>
        <v>0</v>
      </c>
      <c r="BG715" s="647">
        <f t="shared" si="99"/>
        <v>0</v>
      </c>
      <c r="BH715" s="647">
        <f t="shared" si="99"/>
        <v>0</v>
      </c>
      <c r="BI715" s="647">
        <f t="shared" si="99"/>
        <v>0</v>
      </c>
      <c r="BJ715" s="647">
        <f t="shared" si="99"/>
        <v>0</v>
      </c>
      <c r="BK715" s="647">
        <f t="shared" si="99"/>
        <v>0</v>
      </c>
      <c r="BL715" s="647">
        <f t="shared" si="99"/>
        <v>0</v>
      </c>
      <c r="BM715" s="647">
        <f t="shared" si="99"/>
        <v>0</v>
      </c>
      <c r="BN715" s="647">
        <f t="shared" si="99"/>
        <v>0</v>
      </c>
      <c r="BO715" s="647">
        <f t="shared" si="99"/>
        <v>0</v>
      </c>
      <c r="BP715" s="647">
        <f t="shared" si="99"/>
        <v>0</v>
      </c>
      <c r="BQ715" s="647">
        <f t="shared" si="99"/>
        <v>0</v>
      </c>
      <c r="BR715" s="647">
        <f t="shared" si="99"/>
        <v>0</v>
      </c>
      <c r="BS715" s="647">
        <f t="shared" si="99"/>
        <v>0</v>
      </c>
      <c r="BT715" s="647">
        <f t="shared" ref="BT715:CB723" si="100">BT602</f>
        <v>0</v>
      </c>
      <c r="BU715" s="647">
        <f t="shared" si="100"/>
        <v>0</v>
      </c>
      <c r="BV715" s="647">
        <f t="shared" si="100"/>
        <v>0</v>
      </c>
      <c r="BW715" s="647">
        <f t="shared" si="100"/>
        <v>0</v>
      </c>
      <c r="BX715" s="647">
        <f t="shared" si="100"/>
        <v>0</v>
      </c>
      <c r="BY715" s="647">
        <f t="shared" si="100"/>
        <v>0</v>
      </c>
      <c r="BZ715" s="647">
        <f t="shared" si="100"/>
        <v>0</v>
      </c>
      <c r="CA715" s="647">
        <f t="shared" si="100"/>
        <v>0</v>
      </c>
      <c r="CB715" s="647">
        <f t="shared" si="100"/>
        <v>0</v>
      </c>
      <c r="CC715" s="555">
        <f>SUM(H715:CB715)</f>
        <v>0</v>
      </c>
    </row>
    <row r="716" spans="1:81" s="601" customFormat="1" ht="23.25" customHeight="1">
      <c r="A716" s="600"/>
      <c r="B716" s="608" t="s">
        <v>656</v>
      </c>
      <c r="C716" s="1182" t="s">
        <v>7135</v>
      </c>
      <c r="D716" s="649"/>
      <c r="E716" s="649"/>
      <c r="F716" s="626" t="s">
        <v>6444</v>
      </c>
      <c r="G716" s="627" t="s">
        <v>6445</v>
      </c>
      <c r="H716" s="555">
        <f t="shared" si="99"/>
        <v>38868356.810000002</v>
      </c>
      <c r="I716" s="555">
        <f t="shared" si="99"/>
        <v>0</v>
      </c>
      <c r="J716" s="555">
        <f t="shared" si="99"/>
        <v>0</v>
      </c>
      <c r="K716" s="555">
        <f t="shared" si="99"/>
        <v>0</v>
      </c>
      <c r="L716" s="555">
        <f t="shared" si="99"/>
        <v>0</v>
      </c>
      <c r="M716" s="555">
        <f t="shared" si="99"/>
        <v>0</v>
      </c>
      <c r="N716" s="555">
        <f t="shared" si="99"/>
        <v>39950152.170000002</v>
      </c>
      <c r="O716" s="555">
        <f t="shared" si="99"/>
        <v>136600</v>
      </c>
      <c r="P716" s="555">
        <f t="shared" si="99"/>
        <v>0</v>
      </c>
      <c r="Q716" s="555">
        <f t="shared" si="99"/>
        <v>0</v>
      </c>
      <c r="R716" s="555">
        <f t="shared" si="99"/>
        <v>0</v>
      </c>
      <c r="S716" s="555">
        <f t="shared" si="99"/>
        <v>0</v>
      </c>
      <c r="T716" s="555">
        <f t="shared" si="99"/>
        <v>0</v>
      </c>
      <c r="U716" s="555">
        <f t="shared" si="99"/>
        <v>0</v>
      </c>
      <c r="V716" s="555">
        <f t="shared" si="99"/>
        <v>0</v>
      </c>
      <c r="W716" s="555">
        <f t="shared" si="99"/>
        <v>0</v>
      </c>
      <c r="X716" s="555">
        <f t="shared" si="99"/>
        <v>0</v>
      </c>
      <c r="Y716" s="555">
        <f t="shared" si="99"/>
        <v>0</v>
      </c>
      <c r="Z716" s="555">
        <f t="shared" si="99"/>
        <v>0</v>
      </c>
      <c r="AA716" s="555">
        <f t="shared" si="99"/>
        <v>0</v>
      </c>
      <c r="AB716" s="555">
        <f t="shared" si="99"/>
        <v>0</v>
      </c>
      <c r="AC716" s="555">
        <f t="shared" si="99"/>
        <v>-4341050</v>
      </c>
      <c r="AD716" s="555">
        <f t="shared" si="99"/>
        <v>0</v>
      </c>
      <c r="AE716" s="555">
        <f t="shared" si="99"/>
        <v>0</v>
      </c>
      <c r="AF716" s="555">
        <f t="shared" si="99"/>
        <v>0</v>
      </c>
      <c r="AG716" s="555">
        <f t="shared" si="99"/>
        <v>0</v>
      </c>
      <c r="AH716" s="555">
        <f t="shared" si="99"/>
        <v>0</v>
      </c>
      <c r="AI716" s="555">
        <f t="shared" si="99"/>
        <v>0</v>
      </c>
      <c r="AJ716" s="555">
        <f t="shared" si="99"/>
        <v>0</v>
      </c>
      <c r="AK716" s="555">
        <f t="shared" si="99"/>
        <v>0</v>
      </c>
      <c r="AL716" s="555">
        <f t="shared" si="99"/>
        <v>0</v>
      </c>
      <c r="AM716" s="555">
        <f t="shared" si="99"/>
        <v>0</v>
      </c>
      <c r="AN716" s="555">
        <f t="shared" si="99"/>
        <v>0</v>
      </c>
      <c r="AO716" s="555">
        <f t="shared" si="99"/>
        <v>0</v>
      </c>
      <c r="AP716" s="555">
        <f t="shared" si="99"/>
        <v>0</v>
      </c>
      <c r="AQ716" s="555">
        <f t="shared" si="99"/>
        <v>0</v>
      </c>
      <c r="AR716" s="555">
        <f t="shared" si="99"/>
        <v>0</v>
      </c>
      <c r="AS716" s="555">
        <f t="shared" si="99"/>
        <v>0</v>
      </c>
      <c r="AT716" s="555">
        <f t="shared" si="99"/>
        <v>0</v>
      </c>
      <c r="AU716" s="555">
        <f t="shared" si="99"/>
        <v>0</v>
      </c>
      <c r="AV716" s="555">
        <f t="shared" si="99"/>
        <v>0</v>
      </c>
      <c r="AW716" s="555">
        <f t="shared" si="99"/>
        <v>0</v>
      </c>
      <c r="AX716" s="555">
        <f t="shared" si="99"/>
        <v>0</v>
      </c>
      <c r="AY716" s="555">
        <f t="shared" si="99"/>
        <v>0</v>
      </c>
      <c r="AZ716" s="555">
        <f t="shared" si="99"/>
        <v>0</v>
      </c>
      <c r="BA716" s="555">
        <f t="shared" si="99"/>
        <v>0</v>
      </c>
      <c r="BB716" s="555">
        <f t="shared" si="99"/>
        <v>30053196.719999999</v>
      </c>
      <c r="BC716" s="555">
        <f t="shared" si="99"/>
        <v>0</v>
      </c>
      <c r="BD716" s="555">
        <f t="shared" si="99"/>
        <v>0</v>
      </c>
      <c r="BE716" s="555">
        <f t="shared" si="99"/>
        <v>0</v>
      </c>
      <c r="BF716" s="555">
        <f t="shared" si="99"/>
        <v>0</v>
      </c>
      <c r="BG716" s="555">
        <f t="shared" si="99"/>
        <v>0</v>
      </c>
      <c r="BH716" s="555">
        <f t="shared" si="99"/>
        <v>0</v>
      </c>
      <c r="BI716" s="555">
        <f t="shared" si="99"/>
        <v>0</v>
      </c>
      <c r="BJ716" s="555">
        <f t="shared" si="99"/>
        <v>0</v>
      </c>
      <c r="BK716" s="555">
        <f t="shared" si="99"/>
        <v>0</v>
      </c>
      <c r="BL716" s="555">
        <f t="shared" si="99"/>
        <v>0</v>
      </c>
      <c r="BM716" s="555">
        <f t="shared" si="99"/>
        <v>67468774.590000004</v>
      </c>
      <c r="BN716" s="555">
        <f t="shared" si="99"/>
        <v>0</v>
      </c>
      <c r="BO716" s="555">
        <f t="shared" si="99"/>
        <v>0</v>
      </c>
      <c r="BP716" s="555">
        <f t="shared" si="99"/>
        <v>0</v>
      </c>
      <c r="BQ716" s="555">
        <f t="shared" si="99"/>
        <v>0</v>
      </c>
      <c r="BR716" s="555">
        <f t="shared" si="99"/>
        <v>0</v>
      </c>
      <c r="BS716" s="555">
        <f t="shared" si="99"/>
        <v>0</v>
      </c>
      <c r="BT716" s="555">
        <f t="shared" si="100"/>
        <v>20331570.100000001</v>
      </c>
      <c r="BU716" s="555">
        <f t="shared" si="100"/>
        <v>0</v>
      </c>
      <c r="BV716" s="555">
        <f t="shared" si="100"/>
        <v>0</v>
      </c>
      <c r="BW716" s="555">
        <f t="shared" si="100"/>
        <v>0</v>
      </c>
      <c r="BX716" s="555">
        <f t="shared" si="100"/>
        <v>0</v>
      </c>
      <c r="BY716" s="555">
        <f t="shared" si="100"/>
        <v>0</v>
      </c>
      <c r="BZ716" s="555">
        <f t="shared" si="100"/>
        <v>0</v>
      </c>
      <c r="CA716" s="555">
        <f t="shared" si="100"/>
        <v>0</v>
      </c>
      <c r="CB716" s="555">
        <f t="shared" si="100"/>
        <v>0</v>
      </c>
      <c r="CC716" s="555">
        <f t="shared" si="86"/>
        <v>192467600.39000002</v>
      </c>
    </row>
    <row r="717" spans="1:81" s="577" customFormat="1" ht="23.25" customHeight="1">
      <c r="A717" s="606"/>
      <c r="B717" s="650"/>
      <c r="C717" s="1183"/>
      <c r="D717" s="625"/>
      <c r="E717" s="625"/>
      <c r="F717" s="626" t="s">
        <v>6446</v>
      </c>
      <c r="G717" s="627" t="s">
        <v>6447</v>
      </c>
      <c r="H717" s="555">
        <f t="shared" si="99"/>
        <v>22046884.129999999</v>
      </c>
      <c r="I717" s="555">
        <f t="shared" si="99"/>
        <v>0</v>
      </c>
      <c r="J717" s="555">
        <f t="shared" si="99"/>
        <v>0</v>
      </c>
      <c r="K717" s="555">
        <f t="shared" si="99"/>
        <v>0</v>
      </c>
      <c r="L717" s="555">
        <f t="shared" si="99"/>
        <v>0</v>
      </c>
      <c r="M717" s="555">
        <f t="shared" si="99"/>
        <v>0</v>
      </c>
      <c r="N717" s="555">
        <f t="shared" si="99"/>
        <v>19754080</v>
      </c>
      <c r="O717" s="555">
        <f t="shared" si="99"/>
        <v>0</v>
      </c>
      <c r="P717" s="555">
        <f t="shared" si="99"/>
        <v>0</v>
      </c>
      <c r="Q717" s="555">
        <f t="shared" si="99"/>
        <v>0</v>
      </c>
      <c r="R717" s="555">
        <f t="shared" si="99"/>
        <v>0</v>
      </c>
      <c r="S717" s="555">
        <f t="shared" si="99"/>
        <v>0</v>
      </c>
      <c r="T717" s="555">
        <f t="shared" si="99"/>
        <v>0</v>
      </c>
      <c r="U717" s="555">
        <f t="shared" si="99"/>
        <v>0</v>
      </c>
      <c r="V717" s="555">
        <f t="shared" si="99"/>
        <v>0</v>
      </c>
      <c r="W717" s="555">
        <f t="shared" si="99"/>
        <v>0</v>
      </c>
      <c r="X717" s="555">
        <f t="shared" si="99"/>
        <v>0</v>
      </c>
      <c r="Y717" s="555">
        <f t="shared" si="99"/>
        <v>0</v>
      </c>
      <c r="Z717" s="555">
        <f t="shared" si="99"/>
        <v>0</v>
      </c>
      <c r="AA717" s="555">
        <f t="shared" si="99"/>
        <v>0</v>
      </c>
      <c r="AB717" s="555">
        <f t="shared" si="99"/>
        <v>0</v>
      </c>
      <c r="AC717" s="555">
        <f t="shared" si="99"/>
        <v>0</v>
      </c>
      <c r="AD717" s="555">
        <f t="shared" si="99"/>
        <v>0</v>
      </c>
      <c r="AE717" s="555">
        <f t="shared" si="99"/>
        <v>0</v>
      </c>
      <c r="AF717" s="555">
        <f t="shared" si="99"/>
        <v>0</v>
      </c>
      <c r="AG717" s="555">
        <f t="shared" si="99"/>
        <v>0</v>
      </c>
      <c r="AH717" s="555">
        <f t="shared" si="99"/>
        <v>0</v>
      </c>
      <c r="AI717" s="555">
        <f t="shared" si="99"/>
        <v>0</v>
      </c>
      <c r="AJ717" s="555">
        <f t="shared" si="99"/>
        <v>0</v>
      </c>
      <c r="AK717" s="555">
        <f t="shared" si="99"/>
        <v>0</v>
      </c>
      <c r="AL717" s="555">
        <f t="shared" si="99"/>
        <v>0</v>
      </c>
      <c r="AM717" s="555">
        <f t="shared" si="99"/>
        <v>0</v>
      </c>
      <c r="AN717" s="555">
        <f t="shared" si="99"/>
        <v>0</v>
      </c>
      <c r="AO717" s="555">
        <f t="shared" si="99"/>
        <v>0</v>
      </c>
      <c r="AP717" s="555">
        <f t="shared" si="99"/>
        <v>0</v>
      </c>
      <c r="AQ717" s="555">
        <f t="shared" si="99"/>
        <v>0</v>
      </c>
      <c r="AR717" s="555">
        <f t="shared" si="99"/>
        <v>0</v>
      </c>
      <c r="AS717" s="555">
        <f t="shared" si="99"/>
        <v>0</v>
      </c>
      <c r="AT717" s="555">
        <f t="shared" si="99"/>
        <v>0</v>
      </c>
      <c r="AU717" s="555">
        <f t="shared" si="99"/>
        <v>0</v>
      </c>
      <c r="AV717" s="555">
        <f t="shared" si="99"/>
        <v>0</v>
      </c>
      <c r="AW717" s="555">
        <f t="shared" si="99"/>
        <v>0</v>
      </c>
      <c r="AX717" s="555">
        <f t="shared" si="99"/>
        <v>0</v>
      </c>
      <c r="AY717" s="555">
        <f t="shared" si="99"/>
        <v>0</v>
      </c>
      <c r="AZ717" s="555">
        <f t="shared" si="99"/>
        <v>0</v>
      </c>
      <c r="BA717" s="555">
        <f t="shared" si="99"/>
        <v>0</v>
      </c>
      <c r="BB717" s="555">
        <f t="shared" si="99"/>
        <v>16931795.710000001</v>
      </c>
      <c r="BC717" s="555">
        <f t="shared" si="99"/>
        <v>0</v>
      </c>
      <c r="BD717" s="555">
        <f t="shared" si="99"/>
        <v>0</v>
      </c>
      <c r="BE717" s="555">
        <f t="shared" si="99"/>
        <v>0</v>
      </c>
      <c r="BF717" s="555">
        <f t="shared" si="99"/>
        <v>0</v>
      </c>
      <c r="BG717" s="555">
        <f t="shared" si="99"/>
        <v>0</v>
      </c>
      <c r="BH717" s="555">
        <f t="shared" si="99"/>
        <v>0</v>
      </c>
      <c r="BI717" s="555">
        <f t="shared" si="99"/>
        <v>0</v>
      </c>
      <c r="BJ717" s="555">
        <f t="shared" si="99"/>
        <v>0</v>
      </c>
      <c r="BK717" s="555">
        <f t="shared" si="99"/>
        <v>0</v>
      </c>
      <c r="BL717" s="555">
        <f t="shared" si="99"/>
        <v>0</v>
      </c>
      <c r="BM717" s="555">
        <f t="shared" si="99"/>
        <v>9102289.1999999993</v>
      </c>
      <c r="BN717" s="555">
        <f t="shared" si="99"/>
        <v>0</v>
      </c>
      <c r="BO717" s="555">
        <f t="shared" si="99"/>
        <v>0</v>
      </c>
      <c r="BP717" s="555">
        <f t="shared" si="99"/>
        <v>0</v>
      </c>
      <c r="BQ717" s="555">
        <f t="shared" si="99"/>
        <v>0</v>
      </c>
      <c r="BR717" s="555">
        <f t="shared" si="99"/>
        <v>0</v>
      </c>
      <c r="BS717" s="555">
        <f t="shared" si="99"/>
        <v>0</v>
      </c>
      <c r="BT717" s="555">
        <f t="shared" si="100"/>
        <v>11827139</v>
      </c>
      <c r="BU717" s="555">
        <f t="shared" si="100"/>
        <v>0</v>
      </c>
      <c r="BV717" s="555">
        <f t="shared" si="100"/>
        <v>0</v>
      </c>
      <c r="BW717" s="555">
        <f t="shared" si="100"/>
        <v>0</v>
      </c>
      <c r="BX717" s="555">
        <f t="shared" si="100"/>
        <v>0</v>
      </c>
      <c r="BY717" s="555">
        <f t="shared" si="100"/>
        <v>0</v>
      </c>
      <c r="BZ717" s="555">
        <f t="shared" si="100"/>
        <v>0</v>
      </c>
      <c r="CA717" s="555">
        <f t="shared" si="100"/>
        <v>0</v>
      </c>
      <c r="CB717" s="555">
        <f t="shared" si="100"/>
        <v>0</v>
      </c>
      <c r="CC717" s="555">
        <f t="shared" si="86"/>
        <v>79662188.039999992</v>
      </c>
    </row>
    <row r="718" spans="1:81" s="577" customFormat="1">
      <c r="A718" s="606"/>
      <c r="B718" s="608"/>
      <c r="C718" s="1184"/>
      <c r="D718" s="625"/>
      <c r="E718" s="625"/>
      <c r="F718" s="626" t="s">
        <v>6448</v>
      </c>
      <c r="G718" s="627" t="s">
        <v>6449</v>
      </c>
      <c r="H718" s="555">
        <f t="shared" si="99"/>
        <v>19903634.5</v>
      </c>
      <c r="I718" s="555">
        <f t="shared" si="99"/>
        <v>0</v>
      </c>
      <c r="J718" s="555">
        <f t="shared" si="99"/>
        <v>0</v>
      </c>
      <c r="K718" s="555">
        <f t="shared" si="99"/>
        <v>0</v>
      </c>
      <c r="L718" s="555">
        <f t="shared" si="99"/>
        <v>0</v>
      </c>
      <c r="M718" s="555">
        <f t="shared" si="99"/>
        <v>0</v>
      </c>
      <c r="N718" s="555">
        <f t="shared" si="99"/>
        <v>20008995.25</v>
      </c>
      <c r="O718" s="555">
        <f t="shared" si="99"/>
        <v>0</v>
      </c>
      <c r="P718" s="555">
        <f t="shared" si="99"/>
        <v>0</v>
      </c>
      <c r="Q718" s="555">
        <f t="shared" si="99"/>
        <v>0</v>
      </c>
      <c r="R718" s="555">
        <f t="shared" si="99"/>
        <v>0</v>
      </c>
      <c r="S718" s="555">
        <f t="shared" si="99"/>
        <v>0</v>
      </c>
      <c r="T718" s="555">
        <f t="shared" si="99"/>
        <v>0</v>
      </c>
      <c r="U718" s="555">
        <f t="shared" si="99"/>
        <v>0</v>
      </c>
      <c r="V718" s="555">
        <f t="shared" si="99"/>
        <v>0</v>
      </c>
      <c r="W718" s="555">
        <f t="shared" si="99"/>
        <v>0</v>
      </c>
      <c r="X718" s="555">
        <f t="shared" si="99"/>
        <v>0</v>
      </c>
      <c r="Y718" s="555">
        <f t="shared" si="99"/>
        <v>0</v>
      </c>
      <c r="Z718" s="555">
        <f t="shared" si="99"/>
        <v>0</v>
      </c>
      <c r="AA718" s="555">
        <f t="shared" si="99"/>
        <v>0</v>
      </c>
      <c r="AB718" s="555">
        <f t="shared" si="99"/>
        <v>0</v>
      </c>
      <c r="AC718" s="555">
        <f t="shared" si="99"/>
        <v>0</v>
      </c>
      <c r="AD718" s="555">
        <f t="shared" si="99"/>
        <v>0</v>
      </c>
      <c r="AE718" s="555">
        <f t="shared" si="99"/>
        <v>0</v>
      </c>
      <c r="AF718" s="555">
        <f t="shared" si="99"/>
        <v>0</v>
      </c>
      <c r="AG718" s="555">
        <f t="shared" si="99"/>
        <v>0</v>
      </c>
      <c r="AH718" s="555">
        <f t="shared" si="99"/>
        <v>0</v>
      </c>
      <c r="AI718" s="555">
        <f t="shared" si="99"/>
        <v>0</v>
      </c>
      <c r="AJ718" s="555">
        <f t="shared" si="99"/>
        <v>0</v>
      </c>
      <c r="AK718" s="555">
        <f t="shared" si="99"/>
        <v>0</v>
      </c>
      <c r="AL718" s="555">
        <f t="shared" si="99"/>
        <v>0</v>
      </c>
      <c r="AM718" s="555">
        <f t="shared" si="99"/>
        <v>4300</v>
      </c>
      <c r="AN718" s="555">
        <f t="shared" si="99"/>
        <v>0</v>
      </c>
      <c r="AO718" s="555">
        <f t="shared" si="99"/>
        <v>0</v>
      </c>
      <c r="AP718" s="555">
        <f t="shared" si="99"/>
        <v>0</v>
      </c>
      <c r="AQ718" s="555">
        <f t="shared" si="99"/>
        <v>0</v>
      </c>
      <c r="AR718" s="555">
        <f t="shared" si="99"/>
        <v>0</v>
      </c>
      <c r="AS718" s="555">
        <f t="shared" si="99"/>
        <v>0</v>
      </c>
      <c r="AT718" s="555">
        <f t="shared" si="99"/>
        <v>0</v>
      </c>
      <c r="AU718" s="555">
        <f t="shared" si="99"/>
        <v>9965728.8000000007</v>
      </c>
      <c r="AV718" s="555">
        <f t="shared" si="99"/>
        <v>0</v>
      </c>
      <c r="AW718" s="555">
        <f t="shared" si="99"/>
        <v>0</v>
      </c>
      <c r="AX718" s="555">
        <f t="shared" si="99"/>
        <v>0</v>
      </c>
      <c r="AY718" s="555">
        <f t="shared" si="99"/>
        <v>0</v>
      </c>
      <c r="AZ718" s="555">
        <f t="shared" si="99"/>
        <v>0</v>
      </c>
      <c r="BA718" s="555">
        <f t="shared" si="99"/>
        <v>0</v>
      </c>
      <c r="BB718" s="555">
        <f t="shared" si="99"/>
        <v>17739069.920000002</v>
      </c>
      <c r="BC718" s="555">
        <f t="shared" si="99"/>
        <v>0</v>
      </c>
      <c r="BD718" s="555">
        <f t="shared" si="99"/>
        <v>0</v>
      </c>
      <c r="BE718" s="555">
        <f t="shared" si="99"/>
        <v>0</v>
      </c>
      <c r="BF718" s="555">
        <f t="shared" si="99"/>
        <v>0</v>
      </c>
      <c r="BG718" s="555">
        <f t="shared" si="99"/>
        <v>0</v>
      </c>
      <c r="BH718" s="555">
        <f t="shared" si="99"/>
        <v>0</v>
      </c>
      <c r="BI718" s="555">
        <f t="shared" si="99"/>
        <v>0</v>
      </c>
      <c r="BJ718" s="555">
        <f t="shared" si="99"/>
        <v>0</v>
      </c>
      <c r="BK718" s="555">
        <f t="shared" si="99"/>
        <v>0</v>
      </c>
      <c r="BL718" s="555">
        <f t="shared" si="99"/>
        <v>0</v>
      </c>
      <c r="BM718" s="555">
        <f t="shared" si="99"/>
        <v>38359586.100000001</v>
      </c>
      <c r="BN718" s="555">
        <f t="shared" si="99"/>
        <v>0</v>
      </c>
      <c r="BO718" s="555">
        <f t="shared" si="99"/>
        <v>0</v>
      </c>
      <c r="BP718" s="555">
        <f t="shared" si="99"/>
        <v>0</v>
      </c>
      <c r="BQ718" s="555">
        <f t="shared" si="99"/>
        <v>0</v>
      </c>
      <c r="BR718" s="555">
        <f t="shared" si="99"/>
        <v>0</v>
      </c>
      <c r="BS718" s="555">
        <f t="shared" ref="BS718:BT721" si="101">BS605</f>
        <v>0</v>
      </c>
      <c r="BT718" s="555">
        <f t="shared" si="101"/>
        <v>6459753.2000000002</v>
      </c>
      <c r="BU718" s="555">
        <f t="shared" si="100"/>
        <v>0</v>
      </c>
      <c r="BV718" s="555">
        <f t="shared" si="100"/>
        <v>0</v>
      </c>
      <c r="BW718" s="555">
        <f t="shared" si="100"/>
        <v>0</v>
      </c>
      <c r="BX718" s="555">
        <f t="shared" si="100"/>
        <v>0</v>
      </c>
      <c r="BY718" s="555">
        <f t="shared" si="100"/>
        <v>0</v>
      </c>
      <c r="BZ718" s="555">
        <f t="shared" si="100"/>
        <v>0</v>
      </c>
      <c r="CA718" s="555">
        <f t="shared" si="100"/>
        <v>0</v>
      </c>
      <c r="CB718" s="555">
        <f t="shared" si="100"/>
        <v>0</v>
      </c>
      <c r="CC718" s="555">
        <f t="shared" si="86"/>
        <v>112441067.77</v>
      </c>
    </row>
    <row r="719" spans="1:81" s="577" customFormat="1">
      <c r="A719" s="606"/>
      <c r="B719" s="608"/>
      <c r="C719" s="610"/>
      <c r="D719" s="625"/>
      <c r="E719" s="625"/>
      <c r="F719" s="626" t="s">
        <v>6450</v>
      </c>
      <c r="G719" s="627" t="s">
        <v>6451</v>
      </c>
      <c r="H719" s="555">
        <f t="shared" ref="H719:BS722" si="102">H606</f>
        <v>12787884.4</v>
      </c>
      <c r="I719" s="555">
        <f t="shared" si="102"/>
        <v>0</v>
      </c>
      <c r="J719" s="555">
        <f t="shared" si="102"/>
        <v>0</v>
      </c>
      <c r="K719" s="555">
        <f t="shared" si="102"/>
        <v>0</v>
      </c>
      <c r="L719" s="555">
        <f t="shared" si="102"/>
        <v>0</v>
      </c>
      <c r="M719" s="555">
        <f t="shared" si="102"/>
        <v>0</v>
      </c>
      <c r="N719" s="555">
        <f t="shared" si="102"/>
        <v>14328287.699999999</v>
      </c>
      <c r="O719" s="555">
        <f t="shared" si="102"/>
        <v>0</v>
      </c>
      <c r="P719" s="555">
        <f t="shared" si="102"/>
        <v>0</v>
      </c>
      <c r="Q719" s="555">
        <f t="shared" si="102"/>
        <v>0</v>
      </c>
      <c r="R719" s="555">
        <f t="shared" si="102"/>
        <v>0</v>
      </c>
      <c r="S719" s="555">
        <f t="shared" si="102"/>
        <v>0</v>
      </c>
      <c r="T719" s="555">
        <f t="shared" si="102"/>
        <v>0</v>
      </c>
      <c r="U719" s="555">
        <f t="shared" si="102"/>
        <v>0</v>
      </c>
      <c r="V719" s="555">
        <f t="shared" si="102"/>
        <v>0</v>
      </c>
      <c r="W719" s="555">
        <f t="shared" si="102"/>
        <v>88093.1</v>
      </c>
      <c r="X719" s="555">
        <f t="shared" si="102"/>
        <v>0</v>
      </c>
      <c r="Y719" s="555">
        <f t="shared" si="102"/>
        <v>0</v>
      </c>
      <c r="Z719" s="555">
        <f t="shared" si="102"/>
        <v>0</v>
      </c>
      <c r="AA719" s="555">
        <f t="shared" si="102"/>
        <v>0</v>
      </c>
      <c r="AB719" s="555">
        <f t="shared" si="102"/>
        <v>0</v>
      </c>
      <c r="AC719" s="555">
        <f t="shared" si="102"/>
        <v>9800</v>
      </c>
      <c r="AD719" s="555">
        <f t="shared" si="102"/>
        <v>0</v>
      </c>
      <c r="AE719" s="555">
        <f t="shared" si="102"/>
        <v>0</v>
      </c>
      <c r="AF719" s="555">
        <f t="shared" si="102"/>
        <v>0</v>
      </c>
      <c r="AG719" s="555">
        <f t="shared" si="102"/>
        <v>0</v>
      </c>
      <c r="AH719" s="555">
        <f t="shared" si="102"/>
        <v>0</v>
      </c>
      <c r="AI719" s="555">
        <f t="shared" si="102"/>
        <v>54012.5</v>
      </c>
      <c r="AJ719" s="555">
        <f t="shared" si="102"/>
        <v>0</v>
      </c>
      <c r="AK719" s="555">
        <f t="shared" si="102"/>
        <v>0</v>
      </c>
      <c r="AL719" s="555">
        <f t="shared" si="102"/>
        <v>0</v>
      </c>
      <c r="AM719" s="555">
        <f t="shared" si="102"/>
        <v>0</v>
      </c>
      <c r="AN719" s="555">
        <f t="shared" si="102"/>
        <v>0</v>
      </c>
      <c r="AO719" s="555">
        <f t="shared" si="102"/>
        <v>0</v>
      </c>
      <c r="AP719" s="555">
        <f t="shared" si="102"/>
        <v>0</v>
      </c>
      <c r="AQ719" s="555">
        <f t="shared" si="102"/>
        <v>0</v>
      </c>
      <c r="AR719" s="555">
        <f t="shared" si="102"/>
        <v>0</v>
      </c>
      <c r="AS719" s="555">
        <f t="shared" si="102"/>
        <v>0</v>
      </c>
      <c r="AT719" s="555">
        <f t="shared" si="102"/>
        <v>0</v>
      </c>
      <c r="AU719" s="555">
        <f t="shared" si="102"/>
        <v>9520</v>
      </c>
      <c r="AV719" s="555">
        <f t="shared" si="102"/>
        <v>0</v>
      </c>
      <c r="AW719" s="555">
        <f t="shared" si="102"/>
        <v>0</v>
      </c>
      <c r="AX719" s="555">
        <f t="shared" si="102"/>
        <v>0</v>
      </c>
      <c r="AY719" s="555">
        <f t="shared" si="102"/>
        <v>0</v>
      </c>
      <c r="AZ719" s="555">
        <f t="shared" si="102"/>
        <v>0</v>
      </c>
      <c r="BA719" s="555">
        <f t="shared" si="102"/>
        <v>0</v>
      </c>
      <c r="BB719" s="555">
        <f t="shared" si="102"/>
        <v>7283851.2999999998</v>
      </c>
      <c r="BC719" s="555">
        <f t="shared" si="102"/>
        <v>0</v>
      </c>
      <c r="BD719" s="555">
        <f t="shared" si="102"/>
        <v>0</v>
      </c>
      <c r="BE719" s="555">
        <f t="shared" si="102"/>
        <v>0</v>
      </c>
      <c r="BF719" s="555">
        <f t="shared" si="102"/>
        <v>0</v>
      </c>
      <c r="BG719" s="555">
        <f t="shared" si="102"/>
        <v>0</v>
      </c>
      <c r="BH719" s="555">
        <f t="shared" si="102"/>
        <v>0</v>
      </c>
      <c r="BI719" s="555">
        <f t="shared" si="102"/>
        <v>0</v>
      </c>
      <c r="BJ719" s="555">
        <f t="shared" si="102"/>
        <v>0</v>
      </c>
      <c r="BK719" s="555">
        <f t="shared" si="102"/>
        <v>0</v>
      </c>
      <c r="BL719" s="555">
        <f t="shared" si="102"/>
        <v>0</v>
      </c>
      <c r="BM719" s="555">
        <f t="shared" si="102"/>
        <v>12261382.529999999</v>
      </c>
      <c r="BN719" s="555">
        <f t="shared" si="102"/>
        <v>0</v>
      </c>
      <c r="BO719" s="555">
        <f t="shared" si="102"/>
        <v>0</v>
      </c>
      <c r="BP719" s="555">
        <f t="shared" si="102"/>
        <v>0</v>
      </c>
      <c r="BQ719" s="555">
        <f t="shared" si="102"/>
        <v>0</v>
      </c>
      <c r="BR719" s="555">
        <f t="shared" si="102"/>
        <v>0</v>
      </c>
      <c r="BS719" s="555">
        <f t="shared" si="102"/>
        <v>0</v>
      </c>
      <c r="BT719" s="555">
        <f t="shared" si="101"/>
        <v>1585076</v>
      </c>
      <c r="BU719" s="555">
        <f t="shared" si="100"/>
        <v>0</v>
      </c>
      <c r="BV719" s="555">
        <f t="shared" si="100"/>
        <v>0</v>
      </c>
      <c r="BW719" s="555">
        <f t="shared" si="100"/>
        <v>0</v>
      </c>
      <c r="BX719" s="555">
        <f t="shared" si="100"/>
        <v>0</v>
      </c>
      <c r="BY719" s="555">
        <f t="shared" si="100"/>
        <v>0</v>
      </c>
      <c r="BZ719" s="555">
        <f t="shared" si="100"/>
        <v>0</v>
      </c>
      <c r="CA719" s="555">
        <f t="shared" si="100"/>
        <v>0</v>
      </c>
      <c r="CB719" s="555">
        <f t="shared" si="100"/>
        <v>0</v>
      </c>
      <c r="CC719" s="555">
        <f t="shared" si="86"/>
        <v>48407907.530000001</v>
      </c>
    </row>
    <row r="720" spans="1:81" s="577" customFormat="1">
      <c r="A720" s="606"/>
      <c r="B720" s="608"/>
      <c r="C720" s="610"/>
      <c r="D720" s="625"/>
      <c r="E720" s="625"/>
      <c r="F720" s="626" t="s">
        <v>6452</v>
      </c>
      <c r="G720" s="627" t="s">
        <v>6453</v>
      </c>
      <c r="H720" s="555">
        <f t="shared" si="102"/>
        <v>14186723.58</v>
      </c>
      <c r="I720" s="555">
        <f t="shared" si="102"/>
        <v>0</v>
      </c>
      <c r="J720" s="555">
        <f t="shared" si="102"/>
        <v>0</v>
      </c>
      <c r="K720" s="555">
        <f t="shared" si="102"/>
        <v>0</v>
      </c>
      <c r="L720" s="555">
        <f t="shared" si="102"/>
        <v>0</v>
      </c>
      <c r="M720" s="555">
        <f t="shared" si="102"/>
        <v>0</v>
      </c>
      <c r="N720" s="555">
        <f t="shared" si="102"/>
        <v>22540819.489999998</v>
      </c>
      <c r="O720" s="555">
        <f t="shared" si="102"/>
        <v>315000</v>
      </c>
      <c r="P720" s="555">
        <f t="shared" si="102"/>
        <v>0</v>
      </c>
      <c r="Q720" s="555">
        <f t="shared" si="102"/>
        <v>0</v>
      </c>
      <c r="R720" s="555">
        <f t="shared" si="102"/>
        <v>0</v>
      </c>
      <c r="S720" s="555">
        <f t="shared" si="102"/>
        <v>509481</v>
      </c>
      <c r="T720" s="555">
        <f t="shared" si="102"/>
        <v>0</v>
      </c>
      <c r="U720" s="555">
        <f t="shared" si="102"/>
        <v>0</v>
      </c>
      <c r="V720" s="555">
        <f t="shared" si="102"/>
        <v>0</v>
      </c>
      <c r="W720" s="555">
        <f t="shared" si="102"/>
        <v>0</v>
      </c>
      <c r="X720" s="555">
        <f t="shared" si="102"/>
        <v>0</v>
      </c>
      <c r="Y720" s="555">
        <f t="shared" si="102"/>
        <v>0</v>
      </c>
      <c r="Z720" s="555">
        <f t="shared" si="102"/>
        <v>0</v>
      </c>
      <c r="AA720" s="555">
        <f t="shared" si="102"/>
        <v>0</v>
      </c>
      <c r="AB720" s="555">
        <f t="shared" si="102"/>
        <v>0</v>
      </c>
      <c r="AC720" s="555">
        <f t="shared" si="102"/>
        <v>4341250</v>
      </c>
      <c r="AD720" s="555">
        <f t="shared" si="102"/>
        <v>0</v>
      </c>
      <c r="AE720" s="555">
        <f t="shared" si="102"/>
        <v>0</v>
      </c>
      <c r="AF720" s="555">
        <f t="shared" si="102"/>
        <v>0</v>
      </c>
      <c r="AG720" s="555">
        <f t="shared" si="102"/>
        <v>0</v>
      </c>
      <c r="AH720" s="555">
        <f t="shared" si="102"/>
        <v>0</v>
      </c>
      <c r="AI720" s="555">
        <f t="shared" si="102"/>
        <v>3650926.72</v>
      </c>
      <c r="AJ720" s="555">
        <f t="shared" si="102"/>
        <v>0</v>
      </c>
      <c r="AK720" s="555">
        <f t="shared" si="102"/>
        <v>0</v>
      </c>
      <c r="AL720" s="555">
        <f t="shared" si="102"/>
        <v>0</v>
      </c>
      <c r="AM720" s="555">
        <f t="shared" si="102"/>
        <v>0</v>
      </c>
      <c r="AN720" s="555">
        <f t="shared" si="102"/>
        <v>0</v>
      </c>
      <c r="AO720" s="555">
        <f t="shared" si="102"/>
        <v>0</v>
      </c>
      <c r="AP720" s="555">
        <f t="shared" si="102"/>
        <v>0</v>
      </c>
      <c r="AQ720" s="555">
        <f t="shared" si="102"/>
        <v>0</v>
      </c>
      <c r="AR720" s="555">
        <f t="shared" si="102"/>
        <v>0</v>
      </c>
      <c r="AS720" s="555">
        <f t="shared" si="102"/>
        <v>0</v>
      </c>
      <c r="AT720" s="555">
        <f t="shared" si="102"/>
        <v>0</v>
      </c>
      <c r="AU720" s="555">
        <f t="shared" si="102"/>
        <v>1815010.5</v>
      </c>
      <c r="AV720" s="555">
        <f t="shared" si="102"/>
        <v>0</v>
      </c>
      <c r="AW720" s="555">
        <f t="shared" si="102"/>
        <v>0</v>
      </c>
      <c r="AX720" s="555">
        <f t="shared" si="102"/>
        <v>0</v>
      </c>
      <c r="AY720" s="555">
        <f t="shared" si="102"/>
        <v>0</v>
      </c>
      <c r="AZ720" s="555">
        <f t="shared" si="102"/>
        <v>500</v>
      </c>
      <c r="BA720" s="555">
        <f t="shared" si="102"/>
        <v>0</v>
      </c>
      <c r="BB720" s="555">
        <f t="shared" si="102"/>
        <v>9317685.8599999994</v>
      </c>
      <c r="BC720" s="555">
        <f t="shared" si="102"/>
        <v>0</v>
      </c>
      <c r="BD720" s="555">
        <f t="shared" si="102"/>
        <v>0</v>
      </c>
      <c r="BE720" s="555">
        <f t="shared" si="102"/>
        <v>0</v>
      </c>
      <c r="BF720" s="555">
        <f t="shared" si="102"/>
        <v>0</v>
      </c>
      <c r="BG720" s="555">
        <f t="shared" si="102"/>
        <v>0</v>
      </c>
      <c r="BH720" s="555">
        <f t="shared" si="102"/>
        <v>0</v>
      </c>
      <c r="BI720" s="555">
        <f t="shared" si="102"/>
        <v>0</v>
      </c>
      <c r="BJ720" s="555">
        <f t="shared" si="102"/>
        <v>0</v>
      </c>
      <c r="BK720" s="555">
        <f t="shared" si="102"/>
        <v>0</v>
      </c>
      <c r="BL720" s="555">
        <f t="shared" si="102"/>
        <v>0</v>
      </c>
      <c r="BM720" s="555">
        <f t="shared" si="102"/>
        <v>21118321.780000001</v>
      </c>
      <c r="BN720" s="555">
        <f t="shared" si="102"/>
        <v>0</v>
      </c>
      <c r="BO720" s="555">
        <f t="shared" si="102"/>
        <v>0</v>
      </c>
      <c r="BP720" s="555">
        <f t="shared" si="102"/>
        <v>0</v>
      </c>
      <c r="BQ720" s="555">
        <f t="shared" si="102"/>
        <v>0</v>
      </c>
      <c r="BR720" s="555">
        <f t="shared" si="102"/>
        <v>0</v>
      </c>
      <c r="BS720" s="555">
        <f t="shared" si="102"/>
        <v>0</v>
      </c>
      <c r="BT720" s="555">
        <f t="shared" si="101"/>
        <v>8942330.2599999998</v>
      </c>
      <c r="BU720" s="555">
        <f t="shared" si="100"/>
        <v>0</v>
      </c>
      <c r="BV720" s="555">
        <f t="shared" si="100"/>
        <v>0</v>
      </c>
      <c r="BW720" s="555">
        <f t="shared" si="100"/>
        <v>0</v>
      </c>
      <c r="BX720" s="555">
        <f t="shared" si="100"/>
        <v>0</v>
      </c>
      <c r="BY720" s="555">
        <f t="shared" si="100"/>
        <v>0</v>
      </c>
      <c r="BZ720" s="555">
        <f t="shared" si="100"/>
        <v>0</v>
      </c>
      <c r="CA720" s="555">
        <f t="shared" si="100"/>
        <v>0</v>
      </c>
      <c r="CB720" s="555">
        <f t="shared" si="100"/>
        <v>0</v>
      </c>
      <c r="CC720" s="555">
        <f t="shared" si="86"/>
        <v>86738049.190000013</v>
      </c>
    </row>
    <row r="721" spans="1:81" s="577" customFormat="1">
      <c r="A721" s="606"/>
      <c r="B721" s="608"/>
      <c r="C721" s="610"/>
      <c r="D721" s="625"/>
      <c r="E721" s="625"/>
      <c r="F721" s="626" t="s">
        <v>6454</v>
      </c>
      <c r="G721" s="627" t="s">
        <v>6455</v>
      </c>
      <c r="H721" s="555">
        <f t="shared" si="102"/>
        <v>8726931.8000000007</v>
      </c>
      <c r="I721" s="555">
        <f t="shared" si="102"/>
        <v>0</v>
      </c>
      <c r="J721" s="555">
        <f t="shared" si="102"/>
        <v>0</v>
      </c>
      <c r="K721" s="555">
        <f t="shared" si="102"/>
        <v>0</v>
      </c>
      <c r="L721" s="555">
        <f t="shared" si="102"/>
        <v>0</v>
      </c>
      <c r="M721" s="555">
        <f t="shared" si="102"/>
        <v>0</v>
      </c>
      <c r="N721" s="555">
        <f t="shared" si="102"/>
        <v>28228153.300000001</v>
      </c>
      <c r="O721" s="555">
        <f t="shared" si="102"/>
        <v>24200</v>
      </c>
      <c r="P721" s="555">
        <f t="shared" si="102"/>
        <v>0</v>
      </c>
      <c r="Q721" s="555">
        <f t="shared" si="102"/>
        <v>0</v>
      </c>
      <c r="R721" s="555">
        <f t="shared" si="102"/>
        <v>0</v>
      </c>
      <c r="S721" s="555">
        <f t="shared" si="102"/>
        <v>0</v>
      </c>
      <c r="T721" s="555">
        <f t="shared" si="102"/>
        <v>0</v>
      </c>
      <c r="U721" s="555">
        <f t="shared" si="102"/>
        <v>0</v>
      </c>
      <c r="V721" s="555">
        <f t="shared" si="102"/>
        <v>0</v>
      </c>
      <c r="W721" s="555">
        <f t="shared" si="102"/>
        <v>0</v>
      </c>
      <c r="X721" s="555">
        <f t="shared" si="102"/>
        <v>0</v>
      </c>
      <c r="Y721" s="555">
        <f t="shared" si="102"/>
        <v>0</v>
      </c>
      <c r="Z721" s="555">
        <f t="shared" si="102"/>
        <v>0</v>
      </c>
      <c r="AA721" s="555">
        <f t="shared" si="102"/>
        <v>0</v>
      </c>
      <c r="AB721" s="555">
        <f t="shared" si="102"/>
        <v>0</v>
      </c>
      <c r="AC721" s="555">
        <f t="shared" si="102"/>
        <v>0</v>
      </c>
      <c r="AD721" s="555">
        <f t="shared" si="102"/>
        <v>0</v>
      </c>
      <c r="AE721" s="555">
        <f t="shared" si="102"/>
        <v>0</v>
      </c>
      <c r="AF721" s="555">
        <f t="shared" si="102"/>
        <v>0</v>
      </c>
      <c r="AG721" s="555">
        <f t="shared" si="102"/>
        <v>0</v>
      </c>
      <c r="AH721" s="555">
        <f t="shared" si="102"/>
        <v>0</v>
      </c>
      <c r="AI721" s="555">
        <f t="shared" si="102"/>
        <v>0</v>
      </c>
      <c r="AJ721" s="555">
        <f t="shared" si="102"/>
        <v>0</v>
      </c>
      <c r="AK721" s="555">
        <f t="shared" si="102"/>
        <v>0</v>
      </c>
      <c r="AL721" s="555">
        <f t="shared" si="102"/>
        <v>0</v>
      </c>
      <c r="AM721" s="555">
        <f t="shared" si="102"/>
        <v>0</v>
      </c>
      <c r="AN721" s="555">
        <f t="shared" si="102"/>
        <v>0</v>
      </c>
      <c r="AO721" s="555">
        <f t="shared" si="102"/>
        <v>0</v>
      </c>
      <c r="AP721" s="555">
        <f t="shared" si="102"/>
        <v>0</v>
      </c>
      <c r="AQ721" s="555">
        <f t="shared" si="102"/>
        <v>0</v>
      </c>
      <c r="AR721" s="555">
        <f t="shared" si="102"/>
        <v>0</v>
      </c>
      <c r="AS721" s="555">
        <f t="shared" si="102"/>
        <v>0</v>
      </c>
      <c r="AT721" s="555">
        <f t="shared" si="102"/>
        <v>0</v>
      </c>
      <c r="AU721" s="555">
        <f t="shared" si="102"/>
        <v>78800</v>
      </c>
      <c r="AV721" s="555">
        <f t="shared" si="102"/>
        <v>0</v>
      </c>
      <c r="AW721" s="555">
        <f t="shared" si="102"/>
        <v>0</v>
      </c>
      <c r="AX721" s="555">
        <f t="shared" si="102"/>
        <v>0</v>
      </c>
      <c r="AY721" s="555">
        <f t="shared" si="102"/>
        <v>0</v>
      </c>
      <c r="AZ721" s="555">
        <f t="shared" si="102"/>
        <v>0</v>
      </c>
      <c r="BA721" s="555">
        <f t="shared" si="102"/>
        <v>0</v>
      </c>
      <c r="BB721" s="555">
        <f t="shared" si="102"/>
        <v>0</v>
      </c>
      <c r="BC721" s="555">
        <f t="shared" si="102"/>
        <v>0</v>
      </c>
      <c r="BD721" s="555">
        <f t="shared" si="102"/>
        <v>0</v>
      </c>
      <c r="BE721" s="555">
        <f t="shared" si="102"/>
        <v>0</v>
      </c>
      <c r="BF721" s="555">
        <f t="shared" si="102"/>
        <v>0</v>
      </c>
      <c r="BG721" s="555">
        <f t="shared" si="102"/>
        <v>0</v>
      </c>
      <c r="BH721" s="555">
        <f t="shared" si="102"/>
        <v>0</v>
      </c>
      <c r="BI721" s="555">
        <f t="shared" si="102"/>
        <v>0</v>
      </c>
      <c r="BJ721" s="555">
        <f t="shared" si="102"/>
        <v>0</v>
      </c>
      <c r="BK721" s="555">
        <f t="shared" si="102"/>
        <v>0</v>
      </c>
      <c r="BL721" s="555">
        <f t="shared" si="102"/>
        <v>0</v>
      </c>
      <c r="BM721" s="555">
        <f t="shared" si="102"/>
        <v>26542226.02</v>
      </c>
      <c r="BN721" s="555">
        <f t="shared" si="102"/>
        <v>0</v>
      </c>
      <c r="BO721" s="555">
        <f t="shared" si="102"/>
        <v>0</v>
      </c>
      <c r="BP721" s="555">
        <f t="shared" si="102"/>
        <v>0</v>
      </c>
      <c r="BQ721" s="555">
        <f t="shared" si="102"/>
        <v>0</v>
      </c>
      <c r="BR721" s="555">
        <f t="shared" si="102"/>
        <v>0</v>
      </c>
      <c r="BS721" s="555">
        <f t="shared" si="102"/>
        <v>0</v>
      </c>
      <c r="BT721" s="555">
        <f t="shared" si="101"/>
        <v>581921.66</v>
      </c>
      <c r="BU721" s="555">
        <f t="shared" si="100"/>
        <v>0</v>
      </c>
      <c r="BV721" s="555">
        <f t="shared" si="100"/>
        <v>0</v>
      </c>
      <c r="BW721" s="555">
        <f t="shared" si="100"/>
        <v>0</v>
      </c>
      <c r="BX721" s="555">
        <f t="shared" si="100"/>
        <v>0</v>
      </c>
      <c r="BY721" s="555">
        <f t="shared" si="100"/>
        <v>0</v>
      </c>
      <c r="BZ721" s="555">
        <f t="shared" si="100"/>
        <v>0</v>
      </c>
      <c r="CA721" s="555">
        <f t="shared" si="100"/>
        <v>0</v>
      </c>
      <c r="CB721" s="555">
        <f t="shared" si="100"/>
        <v>0</v>
      </c>
      <c r="CC721" s="555">
        <f t="shared" si="86"/>
        <v>64182232.780000001</v>
      </c>
    </row>
    <row r="722" spans="1:81" s="577" customFormat="1">
      <c r="A722" s="606"/>
      <c r="B722" s="608"/>
      <c r="C722" s="610"/>
      <c r="D722" s="625"/>
      <c r="E722" s="625"/>
      <c r="F722" s="626" t="s">
        <v>6456</v>
      </c>
      <c r="G722" s="627" t="s">
        <v>6457</v>
      </c>
      <c r="H722" s="555">
        <f t="shared" si="102"/>
        <v>576266</v>
      </c>
      <c r="I722" s="555">
        <f t="shared" si="102"/>
        <v>0</v>
      </c>
      <c r="J722" s="555">
        <f t="shared" si="102"/>
        <v>0</v>
      </c>
      <c r="K722" s="555">
        <f t="shared" si="102"/>
        <v>0</v>
      </c>
      <c r="L722" s="555">
        <f t="shared" si="102"/>
        <v>0</v>
      </c>
      <c r="M722" s="555">
        <f t="shared" si="102"/>
        <v>0</v>
      </c>
      <c r="N722" s="555">
        <f t="shared" si="102"/>
        <v>685806</v>
      </c>
      <c r="O722" s="555">
        <f t="shared" si="102"/>
        <v>0</v>
      </c>
      <c r="P722" s="555">
        <f t="shared" si="102"/>
        <v>0</v>
      </c>
      <c r="Q722" s="555">
        <f t="shared" si="102"/>
        <v>0</v>
      </c>
      <c r="R722" s="555">
        <f t="shared" si="102"/>
        <v>0</v>
      </c>
      <c r="S722" s="555">
        <f t="shared" si="102"/>
        <v>0</v>
      </c>
      <c r="T722" s="555">
        <f t="shared" si="102"/>
        <v>0</v>
      </c>
      <c r="U722" s="555">
        <f t="shared" si="102"/>
        <v>0</v>
      </c>
      <c r="V722" s="555">
        <f t="shared" si="102"/>
        <v>0</v>
      </c>
      <c r="W722" s="555">
        <f t="shared" si="102"/>
        <v>0</v>
      </c>
      <c r="X722" s="555">
        <f t="shared" si="102"/>
        <v>0</v>
      </c>
      <c r="Y722" s="555">
        <f t="shared" si="102"/>
        <v>0</v>
      </c>
      <c r="Z722" s="555">
        <f t="shared" si="102"/>
        <v>0</v>
      </c>
      <c r="AA722" s="555">
        <f t="shared" si="102"/>
        <v>0</v>
      </c>
      <c r="AB722" s="555">
        <f t="shared" si="102"/>
        <v>0</v>
      </c>
      <c r="AC722" s="555">
        <f t="shared" si="102"/>
        <v>0</v>
      </c>
      <c r="AD722" s="555">
        <f t="shared" si="102"/>
        <v>0</v>
      </c>
      <c r="AE722" s="555">
        <f t="shared" si="102"/>
        <v>0</v>
      </c>
      <c r="AF722" s="555">
        <f t="shared" si="102"/>
        <v>0</v>
      </c>
      <c r="AG722" s="555">
        <f t="shared" si="102"/>
        <v>0</v>
      </c>
      <c r="AH722" s="555">
        <f t="shared" si="102"/>
        <v>0</v>
      </c>
      <c r="AI722" s="555">
        <f t="shared" si="102"/>
        <v>0</v>
      </c>
      <c r="AJ722" s="555">
        <f t="shared" si="102"/>
        <v>0</v>
      </c>
      <c r="AK722" s="555">
        <f t="shared" si="102"/>
        <v>0</v>
      </c>
      <c r="AL722" s="555">
        <f t="shared" si="102"/>
        <v>0</v>
      </c>
      <c r="AM722" s="555">
        <f t="shared" si="102"/>
        <v>0</v>
      </c>
      <c r="AN722" s="555">
        <f t="shared" si="102"/>
        <v>0</v>
      </c>
      <c r="AO722" s="555">
        <f t="shared" si="102"/>
        <v>0</v>
      </c>
      <c r="AP722" s="555">
        <f t="shared" si="102"/>
        <v>0</v>
      </c>
      <c r="AQ722" s="555">
        <f t="shared" si="102"/>
        <v>0</v>
      </c>
      <c r="AR722" s="555">
        <f t="shared" si="102"/>
        <v>0</v>
      </c>
      <c r="AS722" s="555">
        <f t="shared" si="102"/>
        <v>0</v>
      </c>
      <c r="AT722" s="555">
        <f t="shared" si="102"/>
        <v>0</v>
      </c>
      <c r="AU722" s="555">
        <f t="shared" si="102"/>
        <v>0</v>
      </c>
      <c r="AV722" s="555">
        <f t="shared" si="102"/>
        <v>0</v>
      </c>
      <c r="AW722" s="555">
        <f t="shared" si="102"/>
        <v>0</v>
      </c>
      <c r="AX722" s="555">
        <f t="shared" si="102"/>
        <v>0</v>
      </c>
      <c r="AY722" s="555">
        <f t="shared" si="102"/>
        <v>0</v>
      </c>
      <c r="AZ722" s="555">
        <f t="shared" si="102"/>
        <v>0</v>
      </c>
      <c r="BA722" s="555">
        <f t="shared" si="102"/>
        <v>0</v>
      </c>
      <c r="BB722" s="555">
        <f t="shared" si="102"/>
        <v>605456.5</v>
      </c>
      <c r="BC722" s="555">
        <f t="shared" si="102"/>
        <v>0</v>
      </c>
      <c r="BD722" s="555">
        <f t="shared" si="102"/>
        <v>0</v>
      </c>
      <c r="BE722" s="555">
        <f t="shared" si="102"/>
        <v>0</v>
      </c>
      <c r="BF722" s="555">
        <f t="shared" si="102"/>
        <v>0</v>
      </c>
      <c r="BG722" s="555">
        <f t="shared" si="102"/>
        <v>0</v>
      </c>
      <c r="BH722" s="555">
        <f t="shared" si="102"/>
        <v>0</v>
      </c>
      <c r="BI722" s="555">
        <f t="shared" si="102"/>
        <v>0</v>
      </c>
      <c r="BJ722" s="555">
        <f t="shared" si="102"/>
        <v>0</v>
      </c>
      <c r="BK722" s="555">
        <f t="shared" si="102"/>
        <v>0</v>
      </c>
      <c r="BL722" s="555">
        <f t="shared" si="102"/>
        <v>0</v>
      </c>
      <c r="BM722" s="555">
        <f t="shared" si="102"/>
        <v>1700204.52</v>
      </c>
      <c r="BN722" s="555">
        <f t="shared" si="102"/>
        <v>0</v>
      </c>
      <c r="BO722" s="555">
        <f t="shared" si="102"/>
        <v>0</v>
      </c>
      <c r="BP722" s="555">
        <f t="shared" si="102"/>
        <v>0</v>
      </c>
      <c r="BQ722" s="555">
        <f t="shared" si="102"/>
        <v>0</v>
      </c>
      <c r="BR722" s="555">
        <f t="shared" si="102"/>
        <v>0</v>
      </c>
      <c r="BS722" s="555">
        <f t="shared" ref="BS722:BT723" si="103">BS609</f>
        <v>0</v>
      </c>
      <c r="BT722" s="555">
        <f t="shared" si="103"/>
        <v>378831.14</v>
      </c>
      <c r="BU722" s="555">
        <f t="shared" si="100"/>
        <v>0</v>
      </c>
      <c r="BV722" s="555">
        <f t="shared" si="100"/>
        <v>0</v>
      </c>
      <c r="BW722" s="555">
        <f t="shared" si="100"/>
        <v>0</v>
      </c>
      <c r="BX722" s="555">
        <f t="shared" si="100"/>
        <v>0</v>
      </c>
      <c r="BY722" s="555">
        <f t="shared" si="100"/>
        <v>0</v>
      </c>
      <c r="BZ722" s="555">
        <f t="shared" si="100"/>
        <v>0</v>
      </c>
      <c r="CA722" s="555">
        <f t="shared" si="100"/>
        <v>0</v>
      </c>
      <c r="CB722" s="555">
        <f t="shared" si="100"/>
        <v>0</v>
      </c>
      <c r="CC722" s="555">
        <f t="shared" si="86"/>
        <v>3946564.16</v>
      </c>
    </row>
    <row r="723" spans="1:81" s="577" customFormat="1">
      <c r="A723" s="606"/>
      <c r="B723" s="608"/>
      <c r="C723" s="610"/>
      <c r="D723" s="625"/>
      <c r="E723" s="625"/>
      <c r="F723" s="626" t="s">
        <v>6458</v>
      </c>
      <c r="G723" s="627" t="s">
        <v>6459</v>
      </c>
      <c r="H723" s="555">
        <f t="shared" ref="H723:BS723" si="104">H610</f>
        <v>0</v>
      </c>
      <c r="I723" s="555">
        <f t="shared" si="104"/>
        <v>0</v>
      </c>
      <c r="J723" s="555">
        <f t="shared" si="104"/>
        <v>0</v>
      </c>
      <c r="K723" s="555">
        <f t="shared" si="104"/>
        <v>0</v>
      </c>
      <c r="L723" s="555">
        <f t="shared" si="104"/>
        <v>0</v>
      </c>
      <c r="M723" s="555">
        <f t="shared" si="104"/>
        <v>0</v>
      </c>
      <c r="N723" s="555">
        <f t="shared" si="104"/>
        <v>0</v>
      </c>
      <c r="O723" s="555">
        <f t="shared" si="104"/>
        <v>0</v>
      </c>
      <c r="P723" s="555">
        <f t="shared" si="104"/>
        <v>0</v>
      </c>
      <c r="Q723" s="555">
        <f t="shared" si="104"/>
        <v>0</v>
      </c>
      <c r="R723" s="555">
        <f t="shared" si="104"/>
        <v>0</v>
      </c>
      <c r="S723" s="555">
        <f t="shared" si="104"/>
        <v>0</v>
      </c>
      <c r="T723" s="555">
        <f t="shared" si="104"/>
        <v>0</v>
      </c>
      <c r="U723" s="555">
        <f t="shared" si="104"/>
        <v>0</v>
      </c>
      <c r="V723" s="555">
        <f t="shared" si="104"/>
        <v>0</v>
      </c>
      <c r="W723" s="555">
        <f t="shared" si="104"/>
        <v>0</v>
      </c>
      <c r="X723" s="555">
        <f t="shared" si="104"/>
        <v>0</v>
      </c>
      <c r="Y723" s="555">
        <f t="shared" si="104"/>
        <v>0</v>
      </c>
      <c r="Z723" s="555">
        <f t="shared" si="104"/>
        <v>0</v>
      </c>
      <c r="AA723" s="555">
        <f t="shared" si="104"/>
        <v>0</v>
      </c>
      <c r="AB723" s="555">
        <f t="shared" si="104"/>
        <v>0</v>
      </c>
      <c r="AC723" s="555">
        <f t="shared" si="104"/>
        <v>0</v>
      </c>
      <c r="AD723" s="555">
        <f t="shared" si="104"/>
        <v>0</v>
      </c>
      <c r="AE723" s="555">
        <f t="shared" si="104"/>
        <v>0</v>
      </c>
      <c r="AF723" s="555">
        <f t="shared" si="104"/>
        <v>0</v>
      </c>
      <c r="AG723" s="555">
        <f t="shared" si="104"/>
        <v>0</v>
      </c>
      <c r="AH723" s="555">
        <f t="shared" si="104"/>
        <v>0</v>
      </c>
      <c r="AI723" s="555">
        <f t="shared" si="104"/>
        <v>0</v>
      </c>
      <c r="AJ723" s="555">
        <f t="shared" si="104"/>
        <v>0</v>
      </c>
      <c r="AK723" s="555">
        <f t="shared" si="104"/>
        <v>0</v>
      </c>
      <c r="AL723" s="555">
        <f t="shared" si="104"/>
        <v>0</v>
      </c>
      <c r="AM723" s="555">
        <f t="shared" si="104"/>
        <v>0</v>
      </c>
      <c r="AN723" s="555">
        <f t="shared" si="104"/>
        <v>0</v>
      </c>
      <c r="AO723" s="555">
        <f t="shared" si="104"/>
        <v>0</v>
      </c>
      <c r="AP723" s="555">
        <f t="shared" si="104"/>
        <v>0</v>
      </c>
      <c r="AQ723" s="555">
        <f t="shared" si="104"/>
        <v>0</v>
      </c>
      <c r="AR723" s="555">
        <f t="shared" si="104"/>
        <v>0</v>
      </c>
      <c r="AS723" s="555">
        <f t="shared" si="104"/>
        <v>0</v>
      </c>
      <c r="AT723" s="555">
        <f t="shared" si="104"/>
        <v>0</v>
      </c>
      <c r="AU723" s="555">
        <f t="shared" si="104"/>
        <v>0</v>
      </c>
      <c r="AV723" s="555">
        <f t="shared" si="104"/>
        <v>0</v>
      </c>
      <c r="AW723" s="555">
        <f t="shared" si="104"/>
        <v>0</v>
      </c>
      <c r="AX723" s="555">
        <f t="shared" si="104"/>
        <v>0</v>
      </c>
      <c r="AY723" s="555">
        <f t="shared" si="104"/>
        <v>0</v>
      </c>
      <c r="AZ723" s="555">
        <f t="shared" si="104"/>
        <v>0</v>
      </c>
      <c r="BA723" s="555">
        <f t="shared" si="104"/>
        <v>0</v>
      </c>
      <c r="BB723" s="555">
        <f t="shared" si="104"/>
        <v>0</v>
      </c>
      <c r="BC723" s="555">
        <f t="shared" si="104"/>
        <v>0</v>
      </c>
      <c r="BD723" s="555">
        <f t="shared" si="104"/>
        <v>0</v>
      </c>
      <c r="BE723" s="555">
        <f t="shared" si="104"/>
        <v>0</v>
      </c>
      <c r="BF723" s="555">
        <f t="shared" si="104"/>
        <v>0</v>
      </c>
      <c r="BG723" s="555">
        <f t="shared" si="104"/>
        <v>0</v>
      </c>
      <c r="BH723" s="555">
        <f t="shared" si="104"/>
        <v>0</v>
      </c>
      <c r="BI723" s="555">
        <f t="shared" si="104"/>
        <v>0</v>
      </c>
      <c r="BJ723" s="555">
        <f t="shared" si="104"/>
        <v>0</v>
      </c>
      <c r="BK723" s="555">
        <f t="shared" si="104"/>
        <v>0</v>
      </c>
      <c r="BL723" s="555">
        <f t="shared" si="104"/>
        <v>0</v>
      </c>
      <c r="BM723" s="555">
        <f t="shared" si="104"/>
        <v>0</v>
      </c>
      <c r="BN723" s="555">
        <f t="shared" si="104"/>
        <v>0</v>
      </c>
      <c r="BO723" s="555">
        <f t="shared" si="104"/>
        <v>0</v>
      </c>
      <c r="BP723" s="555">
        <f t="shared" si="104"/>
        <v>0</v>
      </c>
      <c r="BQ723" s="555">
        <f t="shared" si="104"/>
        <v>0</v>
      </c>
      <c r="BR723" s="555">
        <f t="shared" si="104"/>
        <v>0</v>
      </c>
      <c r="BS723" s="555">
        <f t="shared" si="104"/>
        <v>0</v>
      </c>
      <c r="BT723" s="555">
        <f t="shared" si="103"/>
        <v>0</v>
      </c>
      <c r="BU723" s="555">
        <f t="shared" si="100"/>
        <v>0</v>
      </c>
      <c r="BV723" s="555">
        <f t="shared" si="100"/>
        <v>0</v>
      </c>
      <c r="BW723" s="555">
        <f t="shared" si="100"/>
        <v>0</v>
      </c>
      <c r="BX723" s="555">
        <f t="shared" si="100"/>
        <v>0</v>
      </c>
      <c r="BY723" s="555">
        <f t="shared" si="100"/>
        <v>0</v>
      </c>
      <c r="BZ723" s="555">
        <f t="shared" si="100"/>
        <v>0</v>
      </c>
      <c r="CA723" s="555">
        <f t="shared" si="100"/>
        <v>0</v>
      </c>
      <c r="CB723" s="555">
        <f t="shared" si="100"/>
        <v>0</v>
      </c>
      <c r="CC723" s="555">
        <f t="shared" si="86"/>
        <v>0</v>
      </c>
    </row>
    <row r="724" spans="1:81" s="577" customFormat="1">
      <c r="A724" s="606"/>
      <c r="B724" s="608"/>
      <c r="C724" s="610"/>
      <c r="D724" s="625"/>
      <c r="E724" s="625"/>
      <c r="F724" s="626" t="s">
        <v>6460</v>
      </c>
      <c r="G724" s="627" t="s">
        <v>6461</v>
      </c>
      <c r="H724" s="555">
        <f t="shared" ref="H724:BS727" si="105">H614</f>
        <v>15882320.5</v>
      </c>
      <c r="I724" s="555">
        <f t="shared" si="105"/>
        <v>0</v>
      </c>
      <c r="J724" s="555">
        <f t="shared" si="105"/>
        <v>0</v>
      </c>
      <c r="K724" s="555">
        <f t="shared" si="105"/>
        <v>0</v>
      </c>
      <c r="L724" s="555">
        <f t="shared" si="105"/>
        <v>0</v>
      </c>
      <c r="M724" s="555">
        <f t="shared" si="105"/>
        <v>0</v>
      </c>
      <c r="N724" s="555">
        <f t="shared" si="105"/>
        <v>0</v>
      </c>
      <c r="O724" s="555">
        <f t="shared" si="105"/>
        <v>0</v>
      </c>
      <c r="P724" s="555">
        <f t="shared" si="105"/>
        <v>0</v>
      </c>
      <c r="Q724" s="555">
        <f t="shared" si="105"/>
        <v>0</v>
      </c>
      <c r="R724" s="555">
        <f t="shared" si="105"/>
        <v>0</v>
      </c>
      <c r="S724" s="555">
        <f t="shared" si="105"/>
        <v>0</v>
      </c>
      <c r="T724" s="555">
        <f t="shared" si="105"/>
        <v>0</v>
      </c>
      <c r="U724" s="555">
        <f t="shared" si="105"/>
        <v>0</v>
      </c>
      <c r="V724" s="555">
        <f t="shared" si="105"/>
        <v>0</v>
      </c>
      <c r="W724" s="555">
        <f t="shared" si="105"/>
        <v>0</v>
      </c>
      <c r="X724" s="555">
        <f t="shared" si="105"/>
        <v>0</v>
      </c>
      <c r="Y724" s="555">
        <f t="shared" si="105"/>
        <v>0</v>
      </c>
      <c r="Z724" s="555">
        <f t="shared" si="105"/>
        <v>0</v>
      </c>
      <c r="AA724" s="555">
        <f t="shared" si="105"/>
        <v>0</v>
      </c>
      <c r="AB724" s="555">
        <f t="shared" si="105"/>
        <v>0</v>
      </c>
      <c r="AC724" s="555">
        <f t="shared" si="105"/>
        <v>0</v>
      </c>
      <c r="AD724" s="555">
        <f t="shared" si="105"/>
        <v>0</v>
      </c>
      <c r="AE724" s="555">
        <f t="shared" si="105"/>
        <v>0</v>
      </c>
      <c r="AF724" s="555">
        <f t="shared" si="105"/>
        <v>0</v>
      </c>
      <c r="AG724" s="555">
        <f t="shared" si="105"/>
        <v>0</v>
      </c>
      <c r="AH724" s="555">
        <f t="shared" si="105"/>
        <v>0</v>
      </c>
      <c r="AI724" s="555">
        <f t="shared" si="105"/>
        <v>0</v>
      </c>
      <c r="AJ724" s="555">
        <f t="shared" si="105"/>
        <v>0</v>
      </c>
      <c r="AK724" s="555">
        <f t="shared" si="105"/>
        <v>0</v>
      </c>
      <c r="AL724" s="555">
        <f t="shared" si="105"/>
        <v>0</v>
      </c>
      <c r="AM724" s="555">
        <f t="shared" si="105"/>
        <v>0</v>
      </c>
      <c r="AN724" s="555">
        <f t="shared" si="105"/>
        <v>0</v>
      </c>
      <c r="AO724" s="555">
        <f t="shared" si="105"/>
        <v>0</v>
      </c>
      <c r="AP724" s="555">
        <f t="shared" si="105"/>
        <v>0</v>
      </c>
      <c r="AQ724" s="555">
        <f t="shared" si="105"/>
        <v>0</v>
      </c>
      <c r="AR724" s="555">
        <f t="shared" si="105"/>
        <v>0</v>
      </c>
      <c r="AS724" s="555">
        <f t="shared" si="105"/>
        <v>0</v>
      </c>
      <c r="AT724" s="555">
        <f t="shared" si="105"/>
        <v>0</v>
      </c>
      <c r="AU724" s="555">
        <f t="shared" si="105"/>
        <v>0</v>
      </c>
      <c r="AV724" s="555">
        <f t="shared" si="105"/>
        <v>0</v>
      </c>
      <c r="AW724" s="555">
        <f t="shared" si="105"/>
        <v>0</v>
      </c>
      <c r="AX724" s="555">
        <f t="shared" si="105"/>
        <v>0</v>
      </c>
      <c r="AY724" s="555">
        <f t="shared" si="105"/>
        <v>0</v>
      </c>
      <c r="AZ724" s="555">
        <f t="shared" si="105"/>
        <v>0</v>
      </c>
      <c r="BA724" s="555">
        <f t="shared" si="105"/>
        <v>0</v>
      </c>
      <c r="BB724" s="555">
        <f t="shared" si="105"/>
        <v>0</v>
      </c>
      <c r="BC724" s="555">
        <f t="shared" si="105"/>
        <v>0</v>
      </c>
      <c r="BD724" s="555">
        <f t="shared" si="105"/>
        <v>0</v>
      </c>
      <c r="BE724" s="555">
        <f t="shared" si="105"/>
        <v>0</v>
      </c>
      <c r="BF724" s="555">
        <f t="shared" si="105"/>
        <v>0</v>
      </c>
      <c r="BG724" s="555">
        <f t="shared" si="105"/>
        <v>0</v>
      </c>
      <c r="BH724" s="555">
        <f t="shared" si="105"/>
        <v>0</v>
      </c>
      <c r="BI724" s="555">
        <f t="shared" si="105"/>
        <v>0</v>
      </c>
      <c r="BJ724" s="555">
        <f t="shared" si="105"/>
        <v>0</v>
      </c>
      <c r="BK724" s="555">
        <f t="shared" si="105"/>
        <v>0</v>
      </c>
      <c r="BL724" s="555">
        <f t="shared" si="105"/>
        <v>0</v>
      </c>
      <c r="BM724" s="555">
        <f t="shared" si="105"/>
        <v>0</v>
      </c>
      <c r="BN724" s="555">
        <f t="shared" si="105"/>
        <v>0</v>
      </c>
      <c r="BO724" s="555">
        <f t="shared" si="105"/>
        <v>0</v>
      </c>
      <c r="BP724" s="555">
        <f t="shared" si="105"/>
        <v>0</v>
      </c>
      <c r="BQ724" s="555">
        <f t="shared" si="105"/>
        <v>0</v>
      </c>
      <c r="BR724" s="555">
        <f t="shared" si="105"/>
        <v>0</v>
      </c>
      <c r="BS724" s="555">
        <f t="shared" si="105"/>
        <v>0</v>
      </c>
      <c r="BT724" s="555">
        <f t="shared" ref="BT724:CB739" si="106">BT614</f>
        <v>0</v>
      </c>
      <c r="BU724" s="555">
        <f t="shared" si="106"/>
        <v>0</v>
      </c>
      <c r="BV724" s="555">
        <f t="shared" si="106"/>
        <v>0</v>
      </c>
      <c r="BW724" s="555">
        <f t="shared" si="106"/>
        <v>0</v>
      </c>
      <c r="BX724" s="555">
        <f t="shared" si="106"/>
        <v>0</v>
      </c>
      <c r="BY724" s="555">
        <f t="shared" si="106"/>
        <v>0</v>
      </c>
      <c r="BZ724" s="555">
        <f t="shared" si="106"/>
        <v>0</v>
      </c>
      <c r="CA724" s="555">
        <f t="shared" si="106"/>
        <v>0</v>
      </c>
      <c r="CB724" s="555">
        <f t="shared" si="106"/>
        <v>0</v>
      </c>
      <c r="CC724" s="555">
        <f t="shared" si="86"/>
        <v>15882320.5</v>
      </c>
    </row>
    <row r="725" spans="1:81" s="577" customFormat="1">
      <c r="A725" s="606"/>
      <c r="B725" s="608"/>
      <c r="C725" s="610"/>
      <c r="D725" s="625"/>
      <c r="E725" s="625"/>
      <c r="F725" s="626" t="s">
        <v>6462</v>
      </c>
      <c r="G725" s="627" t="s">
        <v>6463</v>
      </c>
      <c r="H725" s="555">
        <f t="shared" si="105"/>
        <v>0</v>
      </c>
      <c r="I725" s="555">
        <f t="shared" si="105"/>
        <v>0</v>
      </c>
      <c r="J725" s="555">
        <f t="shared" si="105"/>
        <v>0</v>
      </c>
      <c r="K725" s="555">
        <f t="shared" si="105"/>
        <v>0</v>
      </c>
      <c r="L725" s="555">
        <f t="shared" si="105"/>
        <v>0</v>
      </c>
      <c r="M725" s="555">
        <f t="shared" si="105"/>
        <v>0</v>
      </c>
      <c r="N725" s="555">
        <f t="shared" si="105"/>
        <v>0</v>
      </c>
      <c r="O725" s="555">
        <f t="shared" si="105"/>
        <v>0</v>
      </c>
      <c r="P725" s="555">
        <f t="shared" si="105"/>
        <v>0</v>
      </c>
      <c r="Q725" s="555">
        <f t="shared" si="105"/>
        <v>0</v>
      </c>
      <c r="R725" s="555">
        <f t="shared" si="105"/>
        <v>0</v>
      </c>
      <c r="S725" s="555">
        <f t="shared" si="105"/>
        <v>0</v>
      </c>
      <c r="T725" s="555">
        <f t="shared" si="105"/>
        <v>0</v>
      </c>
      <c r="U725" s="555">
        <f t="shared" si="105"/>
        <v>0</v>
      </c>
      <c r="V725" s="555">
        <f t="shared" si="105"/>
        <v>0</v>
      </c>
      <c r="W725" s="555">
        <f t="shared" si="105"/>
        <v>0</v>
      </c>
      <c r="X725" s="555">
        <f t="shared" si="105"/>
        <v>0</v>
      </c>
      <c r="Y725" s="555">
        <f t="shared" si="105"/>
        <v>0</v>
      </c>
      <c r="Z725" s="555">
        <f t="shared" si="105"/>
        <v>0</v>
      </c>
      <c r="AA725" s="555">
        <f t="shared" si="105"/>
        <v>0</v>
      </c>
      <c r="AB725" s="555">
        <f t="shared" si="105"/>
        <v>0</v>
      </c>
      <c r="AC725" s="555">
        <f t="shared" si="105"/>
        <v>0</v>
      </c>
      <c r="AD725" s="555">
        <f t="shared" si="105"/>
        <v>0</v>
      </c>
      <c r="AE725" s="555">
        <f t="shared" si="105"/>
        <v>0</v>
      </c>
      <c r="AF725" s="555">
        <f t="shared" si="105"/>
        <v>0</v>
      </c>
      <c r="AG725" s="555">
        <f t="shared" si="105"/>
        <v>0</v>
      </c>
      <c r="AH725" s="555">
        <f t="shared" si="105"/>
        <v>0</v>
      </c>
      <c r="AI725" s="555">
        <f t="shared" si="105"/>
        <v>0</v>
      </c>
      <c r="AJ725" s="555">
        <f t="shared" si="105"/>
        <v>0</v>
      </c>
      <c r="AK725" s="555">
        <f t="shared" si="105"/>
        <v>0</v>
      </c>
      <c r="AL725" s="555">
        <f t="shared" si="105"/>
        <v>0</v>
      </c>
      <c r="AM725" s="555">
        <f t="shared" si="105"/>
        <v>0</v>
      </c>
      <c r="AN725" s="555">
        <f t="shared" si="105"/>
        <v>0</v>
      </c>
      <c r="AO725" s="555">
        <f t="shared" si="105"/>
        <v>0</v>
      </c>
      <c r="AP725" s="555">
        <f t="shared" si="105"/>
        <v>0</v>
      </c>
      <c r="AQ725" s="555">
        <f t="shared" si="105"/>
        <v>0</v>
      </c>
      <c r="AR725" s="555">
        <f t="shared" si="105"/>
        <v>0</v>
      </c>
      <c r="AS725" s="555">
        <f t="shared" si="105"/>
        <v>0</v>
      </c>
      <c r="AT725" s="555">
        <f t="shared" si="105"/>
        <v>0</v>
      </c>
      <c r="AU725" s="555">
        <f t="shared" si="105"/>
        <v>0</v>
      </c>
      <c r="AV725" s="555">
        <f t="shared" si="105"/>
        <v>0</v>
      </c>
      <c r="AW725" s="555">
        <f t="shared" si="105"/>
        <v>0</v>
      </c>
      <c r="AX725" s="555">
        <f t="shared" si="105"/>
        <v>0</v>
      </c>
      <c r="AY725" s="555">
        <f t="shared" si="105"/>
        <v>0</v>
      </c>
      <c r="AZ725" s="555">
        <f t="shared" si="105"/>
        <v>0</v>
      </c>
      <c r="BA725" s="555">
        <f t="shared" si="105"/>
        <v>0</v>
      </c>
      <c r="BB725" s="555">
        <f t="shared" si="105"/>
        <v>0</v>
      </c>
      <c r="BC725" s="555">
        <f t="shared" si="105"/>
        <v>0</v>
      </c>
      <c r="BD725" s="555">
        <f t="shared" si="105"/>
        <v>0</v>
      </c>
      <c r="BE725" s="555">
        <f t="shared" si="105"/>
        <v>0</v>
      </c>
      <c r="BF725" s="555">
        <f t="shared" si="105"/>
        <v>0</v>
      </c>
      <c r="BG725" s="555">
        <f t="shared" si="105"/>
        <v>0</v>
      </c>
      <c r="BH725" s="555">
        <f t="shared" si="105"/>
        <v>0</v>
      </c>
      <c r="BI725" s="555">
        <f t="shared" si="105"/>
        <v>0</v>
      </c>
      <c r="BJ725" s="555">
        <f t="shared" si="105"/>
        <v>0</v>
      </c>
      <c r="BK725" s="555">
        <f t="shared" si="105"/>
        <v>0</v>
      </c>
      <c r="BL725" s="555">
        <f t="shared" si="105"/>
        <v>0</v>
      </c>
      <c r="BM725" s="555">
        <f t="shared" si="105"/>
        <v>0</v>
      </c>
      <c r="BN725" s="555">
        <f t="shared" si="105"/>
        <v>0</v>
      </c>
      <c r="BO725" s="555">
        <f t="shared" si="105"/>
        <v>0</v>
      </c>
      <c r="BP725" s="555">
        <f t="shared" si="105"/>
        <v>0</v>
      </c>
      <c r="BQ725" s="555">
        <f t="shared" si="105"/>
        <v>0</v>
      </c>
      <c r="BR725" s="555">
        <f t="shared" si="105"/>
        <v>0</v>
      </c>
      <c r="BS725" s="555">
        <f t="shared" si="105"/>
        <v>0</v>
      </c>
      <c r="BT725" s="555">
        <f t="shared" si="106"/>
        <v>0</v>
      </c>
      <c r="BU725" s="555">
        <f t="shared" si="106"/>
        <v>0</v>
      </c>
      <c r="BV725" s="555">
        <f t="shared" si="106"/>
        <v>0</v>
      </c>
      <c r="BW725" s="555">
        <f t="shared" si="106"/>
        <v>0</v>
      </c>
      <c r="BX725" s="555">
        <f t="shared" si="106"/>
        <v>0</v>
      </c>
      <c r="BY725" s="555">
        <f t="shared" si="106"/>
        <v>0</v>
      </c>
      <c r="BZ725" s="555">
        <f t="shared" si="106"/>
        <v>0</v>
      </c>
      <c r="CA725" s="555">
        <f t="shared" si="106"/>
        <v>0</v>
      </c>
      <c r="CB725" s="555">
        <f t="shared" si="106"/>
        <v>0</v>
      </c>
      <c r="CC725" s="555">
        <f t="shared" si="86"/>
        <v>0</v>
      </c>
    </row>
    <row r="726" spans="1:81" s="577" customFormat="1" ht="21" customHeight="1">
      <c r="A726" s="606"/>
      <c r="B726" s="608"/>
      <c r="C726" s="610"/>
      <c r="D726" s="625"/>
      <c r="E726" s="625"/>
      <c r="F726" s="626" t="s">
        <v>6464</v>
      </c>
      <c r="G726" s="627" t="s">
        <v>6465</v>
      </c>
      <c r="H726" s="555">
        <f t="shared" si="105"/>
        <v>0</v>
      </c>
      <c r="I726" s="555">
        <f t="shared" si="105"/>
        <v>0</v>
      </c>
      <c r="J726" s="555">
        <f t="shared" si="105"/>
        <v>0</v>
      </c>
      <c r="K726" s="555">
        <f t="shared" si="105"/>
        <v>0</v>
      </c>
      <c r="L726" s="555">
        <f t="shared" si="105"/>
        <v>0</v>
      </c>
      <c r="M726" s="555">
        <f t="shared" si="105"/>
        <v>0</v>
      </c>
      <c r="N726" s="555">
        <f t="shared" si="105"/>
        <v>0</v>
      </c>
      <c r="O726" s="555">
        <f t="shared" si="105"/>
        <v>0</v>
      </c>
      <c r="P726" s="555">
        <f t="shared" si="105"/>
        <v>0</v>
      </c>
      <c r="Q726" s="555">
        <f t="shared" si="105"/>
        <v>0</v>
      </c>
      <c r="R726" s="555">
        <f t="shared" si="105"/>
        <v>0</v>
      </c>
      <c r="S726" s="555">
        <f t="shared" si="105"/>
        <v>0</v>
      </c>
      <c r="T726" s="555">
        <f t="shared" si="105"/>
        <v>0</v>
      </c>
      <c r="U726" s="555">
        <f t="shared" si="105"/>
        <v>0</v>
      </c>
      <c r="V726" s="555">
        <f t="shared" si="105"/>
        <v>0</v>
      </c>
      <c r="W726" s="555">
        <f t="shared" si="105"/>
        <v>0</v>
      </c>
      <c r="X726" s="555">
        <f t="shared" si="105"/>
        <v>0</v>
      </c>
      <c r="Y726" s="555">
        <f t="shared" si="105"/>
        <v>0</v>
      </c>
      <c r="Z726" s="555">
        <f t="shared" si="105"/>
        <v>0</v>
      </c>
      <c r="AA726" s="555">
        <f t="shared" si="105"/>
        <v>0</v>
      </c>
      <c r="AB726" s="555">
        <f t="shared" si="105"/>
        <v>0</v>
      </c>
      <c r="AC726" s="555">
        <f t="shared" si="105"/>
        <v>0</v>
      </c>
      <c r="AD726" s="555">
        <f t="shared" si="105"/>
        <v>0</v>
      </c>
      <c r="AE726" s="555">
        <f t="shared" si="105"/>
        <v>0</v>
      </c>
      <c r="AF726" s="555">
        <f t="shared" si="105"/>
        <v>0</v>
      </c>
      <c r="AG726" s="555">
        <f t="shared" si="105"/>
        <v>0</v>
      </c>
      <c r="AH726" s="555">
        <f t="shared" si="105"/>
        <v>0</v>
      </c>
      <c r="AI726" s="555">
        <f t="shared" si="105"/>
        <v>0</v>
      </c>
      <c r="AJ726" s="555">
        <f t="shared" si="105"/>
        <v>0</v>
      </c>
      <c r="AK726" s="555">
        <f t="shared" si="105"/>
        <v>0</v>
      </c>
      <c r="AL726" s="555">
        <f t="shared" si="105"/>
        <v>0</v>
      </c>
      <c r="AM726" s="555">
        <f t="shared" si="105"/>
        <v>0</v>
      </c>
      <c r="AN726" s="555">
        <f t="shared" si="105"/>
        <v>0</v>
      </c>
      <c r="AO726" s="555">
        <f t="shared" si="105"/>
        <v>0</v>
      </c>
      <c r="AP726" s="555">
        <f t="shared" si="105"/>
        <v>0</v>
      </c>
      <c r="AQ726" s="555">
        <f t="shared" si="105"/>
        <v>0</v>
      </c>
      <c r="AR726" s="555">
        <f t="shared" si="105"/>
        <v>0</v>
      </c>
      <c r="AS726" s="555">
        <f t="shared" si="105"/>
        <v>0</v>
      </c>
      <c r="AT726" s="555">
        <f t="shared" si="105"/>
        <v>0</v>
      </c>
      <c r="AU726" s="555">
        <f t="shared" si="105"/>
        <v>0</v>
      </c>
      <c r="AV726" s="555">
        <f t="shared" si="105"/>
        <v>0</v>
      </c>
      <c r="AW726" s="555">
        <f t="shared" si="105"/>
        <v>0</v>
      </c>
      <c r="AX726" s="555">
        <f t="shared" si="105"/>
        <v>122280</v>
      </c>
      <c r="AY726" s="555">
        <f t="shared" si="105"/>
        <v>244800</v>
      </c>
      <c r="AZ726" s="555">
        <f t="shared" si="105"/>
        <v>0</v>
      </c>
      <c r="BA726" s="555">
        <f t="shared" si="105"/>
        <v>0</v>
      </c>
      <c r="BB726" s="555">
        <f t="shared" si="105"/>
        <v>0</v>
      </c>
      <c r="BC726" s="555">
        <f t="shared" si="105"/>
        <v>0</v>
      </c>
      <c r="BD726" s="555">
        <f t="shared" si="105"/>
        <v>0</v>
      </c>
      <c r="BE726" s="555">
        <f t="shared" si="105"/>
        <v>0</v>
      </c>
      <c r="BF726" s="555">
        <f t="shared" si="105"/>
        <v>0</v>
      </c>
      <c r="BG726" s="555">
        <f t="shared" si="105"/>
        <v>0</v>
      </c>
      <c r="BH726" s="555">
        <f t="shared" si="105"/>
        <v>0</v>
      </c>
      <c r="BI726" s="555">
        <f t="shared" si="105"/>
        <v>0</v>
      </c>
      <c r="BJ726" s="555">
        <f t="shared" si="105"/>
        <v>0</v>
      </c>
      <c r="BK726" s="555">
        <f t="shared" si="105"/>
        <v>0</v>
      </c>
      <c r="BL726" s="555">
        <f t="shared" si="105"/>
        <v>0</v>
      </c>
      <c r="BM726" s="555">
        <f t="shared" si="105"/>
        <v>0</v>
      </c>
      <c r="BN726" s="555">
        <f t="shared" si="105"/>
        <v>0</v>
      </c>
      <c r="BO726" s="555">
        <f t="shared" si="105"/>
        <v>0</v>
      </c>
      <c r="BP726" s="555">
        <f t="shared" si="105"/>
        <v>0</v>
      </c>
      <c r="BQ726" s="555">
        <f t="shared" si="105"/>
        <v>0</v>
      </c>
      <c r="BR726" s="555">
        <f t="shared" si="105"/>
        <v>0</v>
      </c>
      <c r="BS726" s="555">
        <f t="shared" si="105"/>
        <v>0</v>
      </c>
      <c r="BT726" s="555">
        <f t="shared" si="106"/>
        <v>0</v>
      </c>
      <c r="BU726" s="555">
        <f t="shared" si="106"/>
        <v>0</v>
      </c>
      <c r="BV726" s="555">
        <f t="shared" si="106"/>
        <v>0</v>
      </c>
      <c r="BW726" s="555">
        <f t="shared" si="106"/>
        <v>0</v>
      </c>
      <c r="BX726" s="555">
        <f t="shared" si="106"/>
        <v>0</v>
      </c>
      <c r="BY726" s="555">
        <f t="shared" si="106"/>
        <v>0</v>
      </c>
      <c r="BZ726" s="555">
        <f t="shared" si="106"/>
        <v>0</v>
      </c>
      <c r="CA726" s="555">
        <f t="shared" si="106"/>
        <v>0</v>
      </c>
      <c r="CB726" s="555">
        <f t="shared" si="106"/>
        <v>0</v>
      </c>
      <c r="CC726" s="555">
        <f t="shared" si="86"/>
        <v>367080</v>
      </c>
    </row>
    <row r="727" spans="1:81" s="577" customFormat="1">
      <c r="A727" s="606"/>
      <c r="B727" s="608"/>
      <c r="C727" s="610"/>
      <c r="D727" s="625"/>
      <c r="E727" s="625"/>
      <c r="F727" s="626" t="s">
        <v>6466</v>
      </c>
      <c r="G727" s="627" t="s">
        <v>6467</v>
      </c>
      <c r="H727" s="555">
        <f t="shared" si="105"/>
        <v>0</v>
      </c>
      <c r="I727" s="555">
        <f t="shared" si="105"/>
        <v>0</v>
      </c>
      <c r="J727" s="555">
        <f t="shared" si="105"/>
        <v>0</v>
      </c>
      <c r="K727" s="555">
        <f t="shared" si="105"/>
        <v>0</v>
      </c>
      <c r="L727" s="555">
        <f t="shared" si="105"/>
        <v>0</v>
      </c>
      <c r="M727" s="555">
        <f t="shared" si="105"/>
        <v>0</v>
      </c>
      <c r="N727" s="555">
        <f t="shared" si="105"/>
        <v>0</v>
      </c>
      <c r="O727" s="555">
        <f t="shared" si="105"/>
        <v>0</v>
      </c>
      <c r="P727" s="555">
        <f t="shared" si="105"/>
        <v>0</v>
      </c>
      <c r="Q727" s="555">
        <f t="shared" si="105"/>
        <v>0</v>
      </c>
      <c r="R727" s="555">
        <f t="shared" si="105"/>
        <v>0</v>
      </c>
      <c r="S727" s="555">
        <f t="shared" si="105"/>
        <v>0</v>
      </c>
      <c r="T727" s="555">
        <f t="shared" si="105"/>
        <v>0</v>
      </c>
      <c r="U727" s="555">
        <f t="shared" si="105"/>
        <v>0</v>
      </c>
      <c r="V727" s="555">
        <f t="shared" si="105"/>
        <v>0</v>
      </c>
      <c r="W727" s="555">
        <f t="shared" si="105"/>
        <v>0</v>
      </c>
      <c r="X727" s="555">
        <f t="shared" si="105"/>
        <v>0</v>
      </c>
      <c r="Y727" s="555">
        <f t="shared" si="105"/>
        <v>0</v>
      </c>
      <c r="Z727" s="555">
        <f t="shared" si="105"/>
        <v>0</v>
      </c>
      <c r="AA727" s="555">
        <f t="shared" si="105"/>
        <v>0</v>
      </c>
      <c r="AB727" s="555">
        <f t="shared" si="105"/>
        <v>0</v>
      </c>
      <c r="AC727" s="555">
        <f t="shared" si="105"/>
        <v>0</v>
      </c>
      <c r="AD727" s="555">
        <f t="shared" si="105"/>
        <v>0</v>
      </c>
      <c r="AE727" s="555">
        <f t="shared" si="105"/>
        <v>0</v>
      </c>
      <c r="AF727" s="555">
        <f t="shared" si="105"/>
        <v>0</v>
      </c>
      <c r="AG727" s="555">
        <f t="shared" si="105"/>
        <v>0</v>
      </c>
      <c r="AH727" s="555">
        <f t="shared" si="105"/>
        <v>0</v>
      </c>
      <c r="AI727" s="555">
        <f t="shared" si="105"/>
        <v>0</v>
      </c>
      <c r="AJ727" s="555">
        <f t="shared" si="105"/>
        <v>0</v>
      </c>
      <c r="AK727" s="555">
        <f t="shared" si="105"/>
        <v>0</v>
      </c>
      <c r="AL727" s="555">
        <f t="shared" si="105"/>
        <v>0</v>
      </c>
      <c r="AM727" s="555">
        <f t="shared" si="105"/>
        <v>0</v>
      </c>
      <c r="AN727" s="555">
        <f t="shared" si="105"/>
        <v>0</v>
      </c>
      <c r="AO727" s="555">
        <f t="shared" si="105"/>
        <v>0</v>
      </c>
      <c r="AP727" s="555">
        <f t="shared" si="105"/>
        <v>0</v>
      </c>
      <c r="AQ727" s="555">
        <f t="shared" si="105"/>
        <v>0</v>
      </c>
      <c r="AR727" s="555">
        <f t="shared" si="105"/>
        <v>0</v>
      </c>
      <c r="AS727" s="555">
        <f t="shared" si="105"/>
        <v>0</v>
      </c>
      <c r="AT727" s="555">
        <f t="shared" si="105"/>
        <v>0</v>
      </c>
      <c r="AU727" s="555">
        <f t="shared" si="105"/>
        <v>0</v>
      </c>
      <c r="AV727" s="555">
        <f t="shared" si="105"/>
        <v>0</v>
      </c>
      <c r="AW727" s="555">
        <f t="shared" si="105"/>
        <v>0</v>
      </c>
      <c r="AX727" s="555">
        <f t="shared" si="105"/>
        <v>137020</v>
      </c>
      <c r="AY727" s="555">
        <f t="shared" si="105"/>
        <v>0</v>
      </c>
      <c r="AZ727" s="555">
        <f t="shared" si="105"/>
        <v>0</v>
      </c>
      <c r="BA727" s="555">
        <f t="shared" si="105"/>
        <v>0</v>
      </c>
      <c r="BB727" s="555">
        <f t="shared" si="105"/>
        <v>0</v>
      </c>
      <c r="BC727" s="555">
        <f t="shared" si="105"/>
        <v>0</v>
      </c>
      <c r="BD727" s="555">
        <f t="shared" si="105"/>
        <v>0</v>
      </c>
      <c r="BE727" s="555">
        <f t="shared" si="105"/>
        <v>0</v>
      </c>
      <c r="BF727" s="555">
        <f t="shared" si="105"/>
        <v>0</v>
      </c>
      <c r="BG727" s="555">
        <f t="shared" si="105"/>
        <v>0</v>
      </c>
      <c r="BH727" s="555">
        <f t="shared" si="105"/>
        <v>0</v>
      </c>
      <c r="BI727" s="555">
        <f t="shared" si="105"/>
        <v>0</v>
      </c>
      <c r="BJ727" s="555">
        <f t="shared" si="105"/>
        <v>0</v>
      </c>
      <c r="BK727" s="555">
        <f t="shared" si="105"/>
        <v>0</v>
      </c>
      <c r="BL727" s="555">
        <f t="shared" si="105"/>
        <v>0</v>
      </c>
      <c r="BM727" s="555">
        <f t="shared" si="105"/>
        <v>0</v>
      </c>
      <c r="BN727" s="555">
        <f t="shared" si="105"/>
        <v>0</v>
      </c>
      <c r="BO727" s="555">
        <f t="shared" si="105"/>
        <v>0</v>
      </c>
      <c r="BP727" s="555">
        <f t="shared" si="105"/>
        <v>0</v>
      </c>
      <c r="BQ727" s="555">
        <f t="shared" si="105"/>
        <v>0</v>
      </c>
      <c r="BR727" s="555">
        <f t="shared" si="105"/>
        <v>0</v>
      </c>
      <c r="BS727" s="555">
        <f t="shared" ref="BS727" si="107">BS617</f>
        <v>0</v>
      </c>
      <c r="BT727" s="555">
        <f t="shared" si="106"/>
        <v>0</v>
      </c>
      <c r="BU727" s="555">
        <f t="shared" si="106"/>
        <v>0</v>
      </c>
      <c r="BV727" s="555">
        <f t="shared" si="106"/>
        <v>0</v>
      </c>
      <c r="BW727" s="555">
        <f t="shared" si="106"/>
        <v>0</v>
      </c>
      <c r="BX727" s="555">
        <f t="shared" si="106"/>
        <v>0</v>
      </c>
      <c r="BY727" s="555">
        <f t="shared" si="106"/>
        <v>0</v>
      </c>
      <c r="BZ727" s="555">
        <f t="shared" si="106"/>
        <v>0</v>
      </c>
      <c r="CA727" s="555">
        <f t="shared" si="106"/>
        <v>0</v>
      </c>
      <c r="CB727" s="555">
        <f t="shared" si="106"/>
        <v>0</v>
      </c>
      <c r="CC727" s="555">
        <f t="shared" si="86"/>
        <v>137020</v>
      </c>
    </row>
    <row r="728" spans="1:81" s="577" customFormat="1">
      <c r="A728" s="606"/>
      <c r="B728" s="608"/>
      <c r="C728" s="610"/>
      <c r="D728" s="625"/>
      <c r="E728" s="625"/>
      <c r="F728" s="626" t="s">
        <v>6468</v>
      </c>
      <c r="G728" s="627" t="s">
        <v>6469</v>
      </c>
      <c r="H728" s="555">
        <f t="shared" ref="H728:BS731" si="108">H618</f>
        <v>0</v>
      </c>
      <c r="I728" s="555">
        <f t="shared" si="108"/>
        <v>0</v>
      </c>
      <c r="J728" s="555">
        <f t="shared" si="108"/>
        <v>0</v>
      </c>
      <c r="K728" s="555">
        <f t="shared" si="108"/>
        <v>0</v>
      </c>
      <c r="L728" s="555">
        <f t="shared" si="108"/>
        <v>0</v>
      </c>
      <c r="M728" s="555">
        <f t="shared" si="108"/>
        <v>0</v>
      </c>
      <c r="N728" s="555">
        <f t="shared" si="108"/>
        <v>0</v>
      </c>
      <c r="O728" s="555">
        <f t="shared" si="108"/>
        <v>0</v>
      </c>
      <c r="P728" s="555">
        <f t="shared" si="108"/>
        <v>0</v>
      </c>
      <c r="Q728" s="555">
        <f t="shared" si="108"/>
        <v>0</v>
      </c>
      <c r="R728" s="555">
        <f t="shared" si="108"/>
        <v>0</v>
      </c>
      <c r="S728" s="555">
        <f t="shared" si="108"/>
        <v>0</v>
      </c>
      <c r="T728" s="555">
        <f t="shared" si="108"/>
        <v>0</v>
      </c>
      <c r="U728" s="555">
        <f t="shared" si="108"/>
        <v>0</v>
      </c>
      <c r="V728" s="555">
        <f t="shared" si="108"/>
        <v>0</v>
      </c>
      <c r="W728" s="555">
        <f t="shared" si="108"/>
        <v>4520</v>
      </c>
      <c r="X728" s="555">
        <f t="shared" si="108"/>
        <v>0</v>
      </c>
      <c r="Y728" s="555">
        <f t="shared" si="108"/>
        <v>0</v>
      </c>
      <c r="Z728" s="555">
        <f t="shared" si="108"/>
        <v>0</v>
      </c>
      <c r="AA728" s="555">
        <f t="shared" si="108"/>
        <v>0</v>
      </c>
      <c r="AB728" s="555">
        <f t="shared" si="108"/>
        <v>0</v>
      </c>
      <c r="AC728" s="555">
        <f t="shared" si="108"/>
        <v>0</v>
      </c>
      <c r="AD728" s="555">
        <f t="shared" si="108"/>
        <v>0</v>
      </c>
      <c r="AE728" s="555">
        <f t="shared" si="108"/>
        <v>0</v>
      </c>
      <c r="AF728" s="555">
        <f t="shared" si="108"/>
        <v>0</v>
      </c>
      <c r="AG728" s="555">
        <f t="shared" si="108"/>
        <v>0</v>
      </c>
      <c r="AH728" s="555">
        <f t="shared" si="108"/>
        <v>0</v>
      </c>
      <c r="AI728" s="555">
        <f t="shared" si="108"/>
        <v>0</v>
      </c>
      <c r="AJ728" s="555">
        <f t="shared" si="108"/>
        <v>0</v>
      </c>
      <c r="AK728" s="555">
        <f t="shared" si="108"/>
        <v>0</v>
      </c>
      <c r="AL728" s="555">
        <f t="shared" si="108"/>
        <v>0</v>
      </c>
      <c r="AM728" s="555">
        <f t="shared" si="108"/>
        <v>0</v>
      </c>
      <c r="AN728" s="555">
        <f t="shared" si="108"/>
        <v>0</v>
      </c>
      <c r="AO728" s="555">
        <f t="shared" si="108"/>
        <v>0</v>
      </c>
      <c r="AP728" s="555">
        <f t="shared" si="108"/>
        <v>0</v>
      </c>
      <c r="AQ728" s="555">
        <f t="shared" si="108"/>
        <v>0</v>
      </c>
      <c r="AR728" s="555">
        <f t="shared" si="108"/>
        <v>0</v>
      </c>
      <c r="AS728" s="555">
        <f t="shared" si="108"/>
        <v>0</v>
      </c>
      <c r="AT728" s="555">
        <f t="shared" si="108"/>
        <v>0</v>
      </c>
      <c r="AU728" s="555">
        <f t="shared" si="108"/>
        <v>0</v>
      </c>
      <c r="AV728" s="555">
        <f t="shared" si="108"/>
        <v>0</v>
      </c>
      <c r="AW728" s="555">
        <f t="shared" si="108"/>
        <v>0</v>
      </c>
      <c r="AX728" s="555">
        <f t="shared" si="108"/>
        <v>0</v>
      </c>
      <c r="AY728" s="555">
        <f t="shared" si="108"/>
        <v>0</v>
      </c>
      <c r="AZ728" s="555">
        <f t="shared" si="108"/>
        <v>0</v>
      </c>
      <c r="BA728" s="555">
        <f t="shared" si="108"/>
        <v>0</v>
      </c>
      <c r="BB728" s="555">
        <f t="shared" si="108"/>
        <v>0</v>
      </c>
      <c r="BC728" s="555">
        <f t="shared" si="108"/>
        <v>0</v>
      </c>
      <c r="BD728" s="555">
        <f t="shared" si="108"/>
        <v>0</v>
      </c>
      <c r="BE728" s="555">
        <f t="shared" si="108"/>
        <v>0</v>
      </c>
      <c r="BF728" s="555">
        <f t="shared" si="108"/>
        <v>0</v>
      </c>
      <c r="BG728" s="555">
        <f t="shared" si="108"/>
        <v>0</v>
      </c>
      <c r="BH728" s="555">
        <f t="shared" si="108"/>
        <v>0</v>
      </c>
      <c r="BI728" s="555">
        <f t="shared" si="108"/>
        <v>0</v>
      </c>
      <c r="BJ728" s="555">
        <f t="shared" si="108"/>
        <v>0</v>
      </c>
      <c r="BK728" s="555">
        <f t="shared" si="108"/>
        <v>0</v>
      </c>
      <c r="BL728" s="555">
        <f t="shared" si="108"/>
        <v>0</v>
      </c>
      <c r="BM728" s="555">
        <f t="shared" si="108"/>
        <v>0</v>
      </c>
      <c r="BN728" s="555">
        <f t="shared" si="108"/>
        <v>0</v>
      </c>
      <c r="BO728" s="555">
        <f t="shared" si="108"/>
        <v>0</v>
      </c>
      <c r="BP728" s="555">
        <f t="shared" si="108"/>
        <v>0</v>
      </c>
      <c r="BQ728" s="555">
        <f t="shared" si="108"/>
        <v>0</v>
      </c>
      <c r="BR728" s="555">
        <f t="shared" si="108"/>
        <v>0</v>
      </c>
      <c r="BS728" s="555">
        <f t="shared" si="108"/>
        <v>0</v>
      </c>
      <c r="BT728" s="555">
        <f t="shared" si="106"/>
        <v>0</v>
      </c>
      <c r="BU728" s="555">
        <f t="shared" si="106"/>
        <v>0</v>
      </c>
      <c r="BV728" s="555">
        <f t="shared" si="106"/>
        <v>0</v>
      </c>
      <c r="BW728" s="555">
        <f t="shared" si="106"/>
        <v>0</v>
      </c>
      <c r="BX728" s="555">
        <f t="shared" si="106"/>
        <v>0</v>
      </c>
      <c r="BY728" s="555">
        <f t="shared" si="106"/>
        <v>0</v>
      </c>
      <c r="BZ728" s="555">
        <f t="shared" si="106"/>
        <v>0</v>
      </c>
      <c r="CA728" s="555">
        <f t="shared" si="106"/>
        <v>0</v>
      </c>
      <c r="CB728" s="555">
        <f t="shared" si="106"/>
        <v>0</v>
      </c>
      <c r="CC728" s="555">
        <f t="shared" si="86"/>
        <v>4520</v>
      </c>
    </row>
    <row r="729" spans="1:81" s="577" customFormat="1">
      <c r="A729" s="606"/>
      <c r="B729" s="608"/>
      <c r="C729" s="610"/>
      <c r="D729" s="625"/>
      <c r="E729" s="625"/>
      <c r="F729" s="626" t="s">
        <v>6470</v>
      </c>
      <c r="G729" s="627" t="s">
        <v>6471</v>
      </c>
      <c r="H729" s="555">
        <f t="shared" si="108"/>
        <v>0</v>
      </c>
      <c r="I729" s="555">
        <f t="shared" si="108"/>
        <v>0</v>
      </c>
      <c r="J729" s="555">
        <f t="shared" si="108"/>
        <v>0</v>
      </c>
      <c r="K729" s="555">
        <f t="shared" si="108"/>
        <v>0</v>
      </c>
      <c r="L729" s="555">
        <f t="shared" si="108"/>
        <v>0</v>
      </c>
      <c r="M729" s="555">
        <f t="shared" si="108"/>
        <v>0</v>
      </c>
      <c r="N729" s="555">
        <f t="shared" si="108"/>
        <v>0</v>
      </c>
      <c r="O729" s="555">
        <f t="shared" si="108"/>
        <v>0</v>
      </c>
      <c r="P729" s="555">
        <f t="shared" si="108"/>
        <v>0</v>
      </c>
      <c r="Q729" s="555">
        <f t="shared" si="108"/>
        <v>0</v>
      </c>
      <c r="R729" s="555">
        <f t="shared" si="108"/>
        <v>0</v>
      </c>
      <c r="S729" s="555">
        <f t="shared" si="108"/>
        <v>0</v>
      </c>
      <c r="T729" s="555">
        <f t="shared" si="108"/>
        <v>0</v>
      </c>
      <c r="U729" s="555">
        <f t="shared" si="108"/>
        <v>0</v>
      </c>
      <c r="V729" s="555">
        <f t="shared" si="108"/>
        <v>0</v>
      </c>
      <c r="W729" s="555">
        <f t="shared" si="108"/>
        <v>0</v>
      </c>
      <c r="X729" s="555">
        <f t="shared" si="108"/>
        <v>0</v>
      </c>
      <c r="Y729" s="555">
        <f t="shared" si="108"/>
        <v>0</v>
      </c>
      <c r="Z729" s="555">
        <f t="shared" si="108"/>
        <v>0</v>
      </c>
      <c r="AA729" s="555">
        <f t="shared" si="108"/>
        <v>0</v>
      </c>
      <c r="AB729" s="555">
        <f t="shared" si="108"/>
        <v>0</v>
      </c>
      <c r="AC729" s="555">
        <f t="shared" si="108"/>
        <v>0</v>
      </c>
      <c r="AD729" s="555">
        <f t="shared" si="108"/>
        <v>0</v>
      </c>
      <c r="AE729" s="555">
        <f t="shared" si="108"/>
        <v>0</v>
      </c>
      <c r="AF729" s="555">
        <f t="shared" si="108"/>
        <v>0</v>
      </c>
      <c r="AG729" s="555">
        <f t="shared" si="108"/>
        <v>0</v>
      </c>
      <c r="AH729" s="555">
        <f t="shared" si="108"/>
        <v>0</v>
      </c>
      <c r="AI729" s="555">
        <f t="shared" si="108"/>
        <v>0</v>
      </c>
      <c r="AJ729" s="555">
        <f t="shared" si="108"/>
        <v>0</v>
      </c>
      <c r="AK729" s="555">
        <f t="shared" si="108"/>
        <v>0</v>
      </c>
      <c r="AL729" s="555">
        <f t="shared" si="108"/>
        <v>0</v>
      </c>
      <c r="AM729" s="555">
        <f t="shared" si="108"/>
        <v>0</v>
      </c>
      <c r="AN729" s="555">
        <f t="shared" si="108"/>
        <v>0</v>
      </c>
      <c r="AO729" s="555">
        <f t="shared" si="108"/>
        <v>0</v>
      </c>
      <c r="AP729" s="555">
        <f t="shared" si="108"/>
        <v>0</v>
      </c>
      <c r="AQ729" s="555">
        <f t="shared" si="108"/>
        <v>0</v>
      </c>
      <c r="AR729" s="555">
        <f t="shared" si="108"/>
        <v>0</v>
      </c>
      <c r="AS729" s="555">
        <f t="shared" si="108"/>
        <v>0</v>
      </c>
      <c r="AT729" s="555">
        <f t="shared" si="108"/>
        <v>0</v>
      </c>
      <c r="AU729" s="555">
        <f t="shared" si="108"/>
        <v>0</v>
      </c>
      <c r="AV729" s="555">
        <f t="shared" si="108"/>
        <v>0</v>
      </c>
      <c r="AW729" s="555">
        <f t="shared" si="108"/>
        <v>0</v>
      </c>
      <c r="AX729" s="555">
        <f t="shared" si="108"/>
        <v>0</v>
      </c>
      <c r="AY729" s="555">
        <f t="shared" si="108"/>
        <v>0</v>
      </c>
      <c r="AZ729" s="555">
        <f t="shared" si="108"/>
        <v>0</v>
      </c>
      <c r="BA729" s="555">
        <f t="shared" si="108"/>
        <v>0</v>
      </c>
      <c r="BB729" s="555">
        <f t="shared" si="108"/>
        <v>0</v>
      </c>
      <c r="BC729" s="555">
        <f t="shared" si="108"/>
        <v>0</v>
      </c>
      <c r="BD729" s="555">
        <f t="shared" si="108"/>
        <v>0</v>
      </c>
      <c r="BE729" s="555">
        <f t="shared" si="108"/>
        <v>0</v>
      </c>
      <c r="BF729" s="555">
        <f t="shared" si="108"/>
        <v>0</v>
      </c>
      <c r="BG729" s="555">
        <f t="shared" si="108"/>
        <v>0</v>
      </c>
      <c r="BH729" s="555">
        <f t="shared" si="108"/>
        <v>0</v>
      </c>
      <c r="BI729" s="555">
        <f t="shared" si="108"/>
        <v>0</v>
      </c>
      <c r="BJ729" s="555">
        <f t="shared" si="108"/>
        <v>0</v>
      </c>
      <c r="BK729" s="555">
        <f t="shared" si="108"/>
        <v>0</v>
      </c>
      <c r="BL729" s="555">
        <f t="shared" si="108"/>
        <v>0</v>
      </c>
      <c r="BM729" s="555">
        <f t="shared" si="108"/>
        <v>0</v>
      </c>
      <c r="BN729" s="555">
        <f t="shared" si="108"/>
        <v>0</v>
      </c>
      <c r="BO729" s="555">
        <f t="shared" si="108"/>
        <v>0</v>
      </c>
      <c r="BP729" s="555">
        <f t="shared" si="108"/>
        <v>0</v>
      </c>
      <c r="BQ729" s="555">
        <f t="shared" si="108"/>
        <v>0</v>
      </c>
      <c r="BR729" s="555">
        <f t="shared" si="108"/>
        <v>0</v>
      </c>
      <c r="BS729" s="555">
        <f t="shared" si="108"/>
        <v>0</v>
      </c>
      <c r="BT729" s="555">
        <f t="shared" si="106"/>
        <v>0</v>
      </c>
      <c r="BU729" s="555">
        <f t="shared" si="106"/>
        <v>0</v>
      </c>
      <c r="BV729" s="555">
        <f t="shared" si="106"/>
        <v>0</v>
      </c>
      <c r="BW729" s="555">
        <f t="shared" si="106"/>
        <v>0</v>
      </c>
      <c r="BX729" s="555">
        <f t="shared" si="106"/>
        <v>0</v>
      </c>
      <c r="BY729" s="555">
        <f t="shared" si="106"/>
        <v>0</v>
      </c>
      <c r="BZ729" s="555">
        <f t="shared" si="106"/>
        <v>0</v>
      </c>
      <c r="CA729" s="555">
        <f t="shared" si="106"/>
        <v>0</v>
      </c>
      <c r="CB729" s="555">
        <f t="shared" si="106"/>
        <v>0</v>
      </c>
      <c r="CC729" s="555">
        <f t="shared" si="86"/>
        <v>0</v>
      </c>
    </row>
    <row r="730" spans="1:81" s="577" customFormat="1">
      <c r="A730" s="606"/>
      <c r="B730" s="608"/>
      <c r="C730" s="610"/>
      <c r="D730" s="625"/>
      <c r="E730" s="625"/>
      <c r="F730" s="626" t="s">
        <v>6472</v>
      </c>
      <c r="G730" s="627" t="s">
        <v>6473</v>
      </c>
      <c r="H730" s="555">
        <f t="shared" si="108"/>
        <v>0</v>
      </c>
      <c r="I730" s="555">
        <f t="shared" si="108"/>
        <v>0</v>
      </c>
      <c r="J730" s="555">
        <f t="shared" si="108"/>
        <v>0</v>
      </c>
      <c r="K730" s="555">
        <f t="shared" si="108"/>
        <v>0</v>
      </c>
      <c r="L730" s="555">
        <f t="shared" si="108"/>
        <v>0</v>
      </c>
      <c r="M730" s="555">
        <f t="shared" si="108"/>
        <v>0</v>
      </c>
      <c r="N730" s="555">
        <f t="shared" si="108"/>
        <v>0</v>
      </c>
      <c r="O730" s="555">
        <f t="shared" si="108"/>
        <v>0</v>
      </c>
      <c r="P730" s="555">
        <f t="shared" si="108"/>
        <v>0</v>
      </c>
      <c r="Q730" s="555">
        <f t="shared" si="108"/>
        <v>0</v>
      </c>
      <c r="R730" s="555">
        <f t="shared" si="108"/>
        <v>0</v>
      </c>
      <c r="S730" s="555">
        <f t="shared" si="108"/>
        <v>0</v>
      </c>
      <c r="T730" s="555">
        <f t="shared" si="108"/>
        <v>0</v>
      </c>
      <c r="U730" s="555">
        <f t="shared" si="108"/>
        <v>0</v>
      </c>
      <c r="V730" s="555">
        <f t="shared" si="108"/>
        <v>0</v>
      </c>
      <c r="W730" s="555">
        <f t="shared" si="108"/>
        <v>0</v>
      </c>
      <c r="X730" s="555">
        <f t="shared" si="108"/>
        <v>0</v>
      </c>
      <c r="Y730" s="555">
        <f t="shared" si="108"/>
        <v>0</v>
      </c>
      <c r="Z730" s="555">
        <f t="shared" si="108"/>
        <v>0</v>
      </c>
      <c r="AA730" s="555">
        <f t="shared" si="108"/>
        <v>0</v>
      </c>
      <c r="AB730" s="555">
        <f t="shared" si="108"/>
        <v>0</v>
      </c>
      <c r="AC730" s="555">
        <f t="shared" si="108"/>
        <v>0</v>
      </c>
      <c r="AD730" s="555">
        <f t="shared" si="108"/>
        <v>0</v>
      </c>
      <c r="AE730" s="555">
        <f t="shared" si="108"/>
        <v>0</v>
      </c>
      <c r="AF730" s="555">
        <f t="shared" si="108"/>
        <v>0</v>
      </c>
      <c r="AG730" s="555">
        <f t="shared" si="108"/>
        <v>0</v>
      </c>
      <c r="AH730" s="555">
        <f t="shared" si="108"/>
        <v>0</v>
      </c>
      <c r="AI730" s="555">
        <f t="shared" si="108"/>
        <v>0</v>
      </c>
      <c r="AJ730" s="555">
        <f t="shared" si="108"/>
        <v>0</v>
      </c>
      <c r="AK730" s="555">
        <f t="shared" si="108"/>
        <v>0</v>
      </c>
      <c r="AL730" s="555">
        <f t="shared" si="108"/>
        <v>0</v>
      </c>
      <c r="AM730" s="555">
        <f t="shared" si="108"/>
        <v>0</v>
      </c>
      <c r="AN730" s="555">
        <f t="shared" si="108"/>
        <v>0</v>
      </c>
      <c r="AO730" s="555">
        <f t="shared" si="108"/>
        <v>0</v>
      </c>
      <c r="AP730" s="555">
        <f t="shared" si="108"/>
        <v>0</v>
      </c>
      <c r="AQ730" s="555">
        <f t="shared" si="108"/>
        <v>0</v>
      </c>
      <c r="AR730" s="555">
        <f t="shared" si="108"/>
        <v>0</v>
      </c>
      <c r="AS730" s="555">
        <f t="shared" si="108"/>
        <v>0</v>
      </c>
      <c r="AT730" s="555">
        <f t="shared" si="108"/>
        <v>0</v>
      </c>
      <c r="AU730" s="555">
        <f t="shared" si="108"/>
        <v>0</v>
      </c>
      <c r="AV730" s="555">
        <f t="shared" si="108"/>
        <v>0</v>
      </c>
      <c r="AW730" s="555">
        <f t="shared" si="108"/>
        <v>0</v>
      </c>
      <c r="AX730" s="555">
        <f t="shared" si="108"/>
        <v>0</v>
      </c>
      <c r="AY730" s="555">
        <f t="shared" si="108"/>
        <v>0</v>
      </c>
      <c r="AZ730" s="555">
        <f t="shared" si="108"/>
        <v>0</v>
      </c>
      <c r="BA730" s="555">
        <f t="shared" si="108"/>
        <v>0</v>
      </c>
      <c r="BB730" s="555">
        <f t="shared" si="108"/>
        <v>0</v>
      </c>
      <c r="BC730" s="555">
        <f t="shared" si="108"/>
        <v>0</v>
      </c>
      <c r="BD730" s="555">
        <f t="shared" si="108"/>
        <v>0</v>
      </c>
      <c r="BE730" s="555">
        <f t="shared" si="108"/>
        <v>0</v>
      </c>
      <c r="BF730" s="555">
        <f t="shared" si="108"/>
        <v>0</v>
      </c>
      <c r="BG730" s="555">
        <f t="shared" si="108"/>
        <v>0</v>
      </c>
      <c r="BH730" s="555">
        <f t="shared" si="108"/>
        <v>0</v>
      </c>
      <c r="BI730" s="555">
        <f t="shared" si="108"/>
        <v>0</v>
      </c>
      <c r="BJ730" s="555">
        <f t="shared" si="108"/>
        <v>0</v>
      </c>
      <c r="BK730" s="555">
        <f t="shared" si="108"/>
        <v>0</v>
      </c>
      <c r="BL730" s="555">
        <f t="shared" si="108"/>
        <v>0</v>
      </c>
      <c r="BM730" s="555">
        <f t="shared" si="108"/>
        <v>0</v>
      </c>
      <c r="BN730" s="555">
        <f t="shared" si="108"/>
        <v>0</v>
      </c>
      <c r="BO730" s="555">
        <f t="shared" si="108"/>
        <v>0</v>
      </c>
      <c r="BP730" s="555">
        <f t="shared" si="108"/>
        <v>0</v>
      </c>
      <c r="BQ730" s="555">
        <f t="shared" si="108"/>
        <v>0</v>
      </c>
      <c r="BR730" s="555">
        <f t="shared" si="108"/>
        <v>0</v>
      </c>
      <c r="BS730" s="555">
        <f t="shared" si="108"/>
        <v>0</v>
      </c>
      <c r="BT730" s="555">
        <f t="shared" si="106"/>
        <v>0</v>
      </c>
      <c r="BU730" s="555">
        <f t="shared" si="106"/>
        <v>0</v>
      </c>
      <c r="BV730" s="555">
        <f t="shared" si="106"/>
        <v>0</v>
      </c>
      <c r="BW730" s="555">
        <f t="shared" si="106"/>
        <v>0</v>
      </c>
      <c r="BX730" s="555">
        <f t="shared" si="106"/>
        <v>0</v>
      </c>
      <c r="BY730" s="555">
        <f t="shared" si="106"/>
        <v>0</v>
      </c>
      <c r="BZ730" s="555">
        <f t="shared" si="106"/>
        <v>0</v>
      </c>
      <c r="CA730" s="555">
        <f t="shared" si="106"/>
        <v>0</v>
      </c>
      <c r="CB730" s="555">
        <f t="shared" si="106"/>
        <v>0</v>
      </c>
      <c r="CC730" s="555">
        <f t="shared" si="86"/>
        <v>0</v>
      </c>
    </row>
    <row r="731" spans="1:81" s="577" customFormat="1">
      <c r="A731" s="606"/>
      <c r="B731" s="608"/>
      <c r="C731" s="610"/>
      <c r="D731" s="625"/>
      <c r="E731" s="625"/>
      <c r="F731" s="626" t="s">
        <v>6474</v>
      </c>
      <c r="G731" s="627" t="s">
        <v>6475</v>
      </c>
      <c r="H731" s="555">
        <f t="shared" si="108"/>
        <v>0</v>
      </c>
      <c r="I731" s="555">
        <f t="shared" si="108"/>
        <v>0</v>
      </c>
      <c r="J731" s="555">
        <f t="shared" si="108"/>
        <v>0</v>
      </c>
      <c r="K731" s="555">
        <f t="shared" si="108"/>
        <v>0</v>
      </c>
      <c r="L731" s="555">
        <f t="shared" si="108"/>
        <v>0</v>
      </c>
      <c r="M731" s="555">
        <f t="shared" si="108"/>
        <v>0</v>
      </c>
      <c r="N731" s="555">
        <f t="shared" si="108"/>
        <v>0</v>
      </c>
      <c r="O731" s="555">
        <f t="shared" si="108"/>
        <v>0</v>
      </c>
      <c r="P731" s="555">
        <f t="shared" si="108"/>
        <v>0</v>
      </c>
      <c r="Q731" s="555">
        <f t="shared" si="108"/>
        <v>0</v>
      </c>
      <c r="R731" s="555">
        <f t="shared" si="108"/>
        <v>0</v>
      </c>
      <c r="S731" s="555">
        <f t="shared" si="108"/>
        <v>0</v>
      </c>
      <c r="T731" s="555">
        <f t="shared" si="108"/>
        <v>0</v>
      </c>
      <c r="U731" s="555">
        <f t="shared" si="108"/>
        <v>0</v>
      </c>
      <c r="V731" s="555">
        <f t="shared" si="108"/>
        <v>0</v>
      </c>
      <c r="W731" s="555">
        <f t="shared" si="108"/>
        <v>0</v>
      </c>
      <c r="X731" s="555">
        <f t="shared" si="108"/>
        <v>0</v>
      </c>
      <c r="Y731" s="555">
        <f t="shared" si="108"/>
        <v>0</v>
      </c>
      <c r="Z731" s="555">
        <f t="shared" si="108"/>
        <v>0</v>
      </c>
      <c r="AA731" s="555">
        <f t="shared" si="108"/>
        <v>0</v>
      </c>
      <c r="AB731" s="555">
        <f t="shared" si="108"/>
        <v>0</v>
      </c>
      <c r="AC731" s="555">
        <f t="shared" si="108"/>
        <v>0</v>
      </c>
      <c r="AD731" s="555">
        <f t="shared" si="108"/>
        <v>0</v>
      </c>
      <c r="AE731" s="555">
        <f t="shared" si="108"/>
        <v>0</v>
      </c>
      <c r="AF731" s="555">
        <f t="shared" si="108"/>
        <v>0</v>
      </c>
      <c r="AG731" s="555">
        <f t="shared" si="108"/>
        <v>0</v>
      </c>
      <c r="AH731" s="555">
        <f t="shared" si="108"/>
        <v>0</v>
      </c>
      <c r="AI731" s="555">
        <f t="shared" si="108"/>
        <v>0</v>
      </c>
      <c r="AJ731" s="555">
        <f t="shared" si="108"/>
        <v>0</v>
      </c>
      <c r="AK731" s="555">
        <f t="shared" si="108"/>
        <v>0</v>
      </c>
      <c r="AL731" s="555">
        <f t="shared" si="108"/>
        <v>0</v>
      </c>
      <c r="AM731" s="555">
        <f t="shared" si="108"/>
        <v>0</v>
      </c>
      <c r="AN731" s="555">
        <f t="shared" si="108"/>
        <v>0</v>
      </c>
      <c r="AO731" s="555">
        <f t="shared" si="108"/>
        <v>0</v>
      </c>
      <c r="AP731" s="555">
        <f t="shared" si="108"/>
        <v>0</v>
      </c>
      <c r="AQ731" s="555">
        <f t="shared" si="108"/>
        <v>0</v>
      </c>
      <c r="AR731" s="555">
        <f t="shared" si="108"/>
        <v>0</v>
      </c>
      <c r="AS731" s="555">
        <f t="shared" si="108"/>
        <v>0</v>
      </c>
      <c r="AT731" s="555">
        <f t="shared" si="108"/>
        <v>0</v>
      </c>
      <c r="AU731" s="555">
        <f t="shared" si="108"/>
        <v>0</v>
      </c>
      <c r="AV731" s="555">
        <f t="shared" si="108"/>
        <v>0</v>
      </c>
      <c r="AW731" s="555">
        <f t="shared" si="108"/>
        <v>0</v>
      </c>
      <c r="AX731" s="555">
        <f t="shared" si="108"/>
        <v>0</v>
      </c>
      <c r="AY731" s="555">
        <f t="shared" si="108"/>
        <v>0</v>
      </c>
      <c r="AZ731" s="555">
        <f t="shared" si="108"/>
        <v>0</v>
      </c>
      <c r="BA731" s="555">
        <f t="shared" si="108"/>
        <v>0</v>
      </c>
      <c r="BB731" s="555">
        <f t="shared" si="108"/>
        <v>0</v>
      </c>
      <c r="BC731" s="555">
        <f t="shared" si="108"/>
        <v>0</v>
      </c>
      <c r="BD731" s="555">
        <f t="shared" si="108"/>
        <v>0</v>
      </c>
      <c r="BE731" s="555">
        <f t="shared" si="108"/>
        <v>0</v>
      </c>
      <c r="BF731" s="555">
        <f t="shared" si="108"/>
        <v>0</v>
      </c>
      <c r="BG731" s="555">
        <f t="shared" si="108"/>
        <v>0</v>
      </c>
      <c r="BH731" s="555">
        <f t="shared" si="108"/>
        <v>0</v>
      </c>
      <c r="BI731" s="555">
        <f t="shared" si="108"/>
        <v>0</v>
      </c>
      <c r="BJ731" s="555">
        <f t="shared" si="108"/>
        <v>0</v>
      </c>
      <c r="BK731" s="555">
        <f t="shared" si="108"/>
        <v>0</v>
      </c>
      <c r="BL731" s="555">
        <f t="shared" si="108"/>
        <v>0</v>
      </c>
      <c r="BM731" s="555">
        <f t="shared" si="108"/>
        <v>0</v>
      </c>
      <c r="BN731" s="555">
        <f t="shared" si="108"/>
        <v>0</v>
      </c>
      <c r="BO731" s="555">
        <f t="shared" si="108"/>
        <v>0</v>
      </c>
      <c r="BP731" s="555">
        <f t="shared" si="108"/>
        <v>0</v>
      </c>
      <c r="BQ731" s="555">
        <f t="shared" si="108"/>
        <v>0</v>
      </c>
      <c r="BR731" s="555">
        <f t="shared" si="108"/>
        <v>0</v>
      </c>
      <c r="BS731" s="555">
        <f t="shared" ref="BS731" si="109">BS621</f>
        <v>0</v>
      </c>
      <c r="BT731" s="555">
        <f t="shared" si="106"/>
        <v>0</v>
      </c>
      <c r="BU731" s="555">
        <f t="shared" si="106"/>
        <v>0</v>
      </c>
      <c r="BV731" s="555">
        <f t="shared" si="106"/>
        <v>0</v>
      </c>
      <c r="BW731" s="555">
        <f t="shared" si="106"/>
        <v>0</v>
      </c>
      <c r="BX731" s="555">
        <f t="shared" si="106"/>
        <v>0</v>
      </c>
      <c r="BY731" s="555">
        <f t="shared" si="106"/>
        <v>0</v>
      </c>
      <c r="BZ731" s="555">
        <f t="shared" si="106"/>
        <v>0</v>
      </c>
      <c r="CA731" s="555">
        <f t="shared" si="106"/>
        <v>0</v>
      </c>
      <c r="CB731" s="555">
        <f t="shared" si="106"/>
        <v>0</v>
      </c>
      <c r="CC731" s="555">
        <f t="shared" si="86"/>
        <v>0</v>
      </c>
    </row>
    <row r="732" spans="1:81" s="577" customFormat="1">
      <c r="A732" s="606"/>
      <c r="B732" s="608"/>
      <c r="C732" s="610"/>
      <c r="D732" s="625"/>
      <c r="E732" s="625"/>
      <c r="F732" s="626" t="s">
        <v>6476</v>
      </c>
      <c r="G732" s="627" t="s">
        <v>6477</v>
      </c>
      <c r="H732" s="555">
        <f t="shared" ref="H732:BS735" si="110">H622</f>
        <v>24426584.600000001</v>
      </c>
      <c r="I732" s="555">
        <f t="shared" si="110"/>
        <v>14903573.24</v>
      </c>
      <c r="J732" s="555">
        <f t="shared" si="110"/>
        <v>33607333.539999999</v>
      </c>
      <c r="K732" s="555">
        <f t="shared" si="110"/>
        <v>12466479.640000001</v>
      </c>
      <c r="L732" s="555">
        <f t="shared" si="110"/>
        <v>9140686.7200000007</v>
      </c>
      <c r="M732" s="555">
        <f t="shared" si="110"/>
        <v>3426343.28</v>
      </c>
      <c r="N732" s="555">
        <f t="shared" si="110"/>
        <v>5875847.8300000001</v>
      </c>
      <c r="O732" s="555">
        <f t="shared" si="110"/>
        <v>4954409.41</v>
      </c>
      <c r="P732" s="555">
        <f t="shared" si="110"/>
        <v>1704795.87</v>
      </c>
      <c r="Q732" s="555">
        <f t="shared" si="110"/>
        <v>51340347.289999999</v>
      </c>
      <c r="R732" s="555">
        <f t="shared" si="110"/>
        <v>3173561.41</v>
      </c>
      <c r="S732" s="555">
        <f t="shared" si="110"/>
        <v>5038682.3899999997</v>
      </c>
      <c r="T732" s="555">
        <f t="shared" si="110"/>
        <v>22504985.989999998</v>
      </c>
      <c r="U732" s="555">
        <f t="shared" si="110"/>
        <v>15389574.609999999</v>
      </c>
      <c r="V732" s="555">
        <f t="shared" si="110"/>
        <v>840217.94</v>
      </c>
      <c r="W732" s="555">
        <f t="shared" si="110"/>
        <v>4431661.8</v>
      </c>
      <c r="X732" s="555">
        <f t="shared" si="110"/>
        <v>1805264.97</v>
      </c>
      <c r="Y732" s="555">
        <f t="shared" si="110"/>
        <v>4399622.8899999997</v>
      </c>
      <c r="Z732" s="555">
        <f t="shared" si="110"/>
        <v>25038535.010000002</v>
      </c>
      <c r="AA732" s="555">
        <f t="shared" si="110"/>
        <v>35847590.609999999</v>
      </c>
      <c r="AB732" s="555">
        <f t="shared" si="110"/>
        <v>2560728.4900000002</v>
      </c>
      <c r="AC732" s="555">
        <f t="shared" si="110"/>
        <v>19477890.899999999</v>
      </c>
      <c r="AD732" s="555">
        <f t="shared" si="110"/>
        <v>2586372.0099999998</v>
      </c>
      <c r="AE732" s="555">
        <f t="shared" si="110"/>
        <v>3433950.72</v>
      </c>
      <c r="AF732" s="555">
        <f t="shared" si="110"/>
        <v>20469499.91</v>
      </c>
      <c r="AG732" s="555">
        <f t="shared" si="110"/>
        <v>4336401.9800000004</v>
      </c>
      <c r="AH732" s="555">
        <f t="shared" si="110"/>
        <v>8250371.4299999997</v>
      </c>
      <c r="AI732" s="555">
        <f t="shared" si="110"/>
        <v>143863419.56999999</v>
      </c>
      <c r="AJ732" s="555">
        <f t="shared" si="110"/>
        <v>4367098.55</v>
      </c>
      <c r="AK732" s="555">
        <f t="shared" si="110"/>
        <v>2911926.49</v>
      </c>
      <c r="AL732" s="555">
        <f t="shared" si="110"/>
        <v>1066447.26</v>
      </c>
      <c r="AM732" s="555">
        <f t="shared" si="110"/>
        <v>1175941.1299999999</v>
      </c>
      <c r="AN732" s="555">
        <f t="shared" si="110"/>
        <v>2359363.0099999998</v>
      </c>
      <c r="AO732" s="555">
        <f t="shared" si="110"/>
        <v>4773406.7300000004</v>
      </c>
      <c r="AP732" s="555">
        <f t="shared" si="110"/>
        <v>2639209.59</v>
      </c>
      <c r="AQ732" s="555">
        <f t="shared" si="110"/>
        <v>6979984.5999999996</v>
      </c>
      <c r="AR732" s="555">
        <f t="shared" si="110"/>
        <v>3295474.73</v>
      </c>
      <c r="AS732" s="555">
        <f t="shared" si="110"/>
        <v>2094124.02</v>
      </c>
      <c r="AT732" s="555">
        <f t="shared" si="110"/>
        <v>3506008.39</v>
      </c>
      <c r="AU732" s="555">
        <f t="shared" si="110"/>
        <v>12100898.279999999</v>
      </c>
      <c r="AV732" s="555">
        <f t="shared" si="110"/>
        <v>2151572.64</v>
      </c>
      <c r="AW732" s="555">
        <f t="shared" si="110"/>
        <v>1931777.48</v>
      </c>
      <c r="AX732" s="555">
        <f t="shared" si="110"/>
        <v>1509659.2</v>
      </c>
      <c r="AY732" s="555">
        <f t="shared" si="110"/>
        <v>713825.78</v>
      </c>
      <c r="AZ732" s="555">
        <f t="shared" si="110"/>
        <v>149848.54999999999</v>
      </c>
      <c r="BA732" s="555">
        <f t="shared" si="110"/>
        <v>443894.31</v>
      </c>
      <c r="BB732" s="555">
        <f t="shared" si="110"/>
        <v>5462594.5</v>
      </c>
      <c r="BC732" s="555">
        <f t="shared" si="110"/>
        <v>5442845.7400000002</v>
      </c>
      <c r="BD732" s="555">
        <f t="shared" si="110"/>
        <v>4382905.51</v>
      </c>
      <c r="BE732" s="555">
        <f t="shared" si="110"/>
        <v>14530930.289999999</v>
      </c>
      <c r="BF732" s="555">
        <f t="shared" si="110"/>
        <v>10896463.98</v>
      </c>
      <c r="BG732" s="555">
        <f t="shared" si="110"/>
        <v>9515254.0899999999</v>
      </c>
      <c r="BH732" s="555">
        <f t="shared" si="110"/>
        <v>7080604.2702000001</v>
      </c>
      <c r="BI732" s="555">
        <f t="shared" si="110"/>
        <v>13417615.49</v>
      </c>
      <c r="BJ732" s="555">
        <f t="shared" si="110"/>
        <v>4398478.42</v>
      </c>
      <c r="BK732" s="555">
        <f t="shared" si="110"/>
        <v>4490382.1399999997</v>
      </c>
      <c r="BL732" s="555">
        <f t="shared" si="110"/>
        <v>644206.91</v>
      </c>
      <c r="BM732" s="555">
        <f t="shared" si="110"/>
        <v>6605157.5999999996</v>
      </c>
      <c r="BN732" s="555">
        <f t="shared" si="110"/>
        <v>16427837.710000001</v>
      </c>
      <c r="BO732" s="555">
        <f t="shared" si="110"/>
        <v>2999254</v>
      </c>
      <c r="BP732" s="555">
        <f t="shared" si="110"/>
        <v>4008338.6</v>
      </c>
      <c r="BQ732" s="555">
        <f t="shared" si="110"/>
        <v>2753941.08</v>
      </c>
      <c r="BR732" s="555">
        <f t="shared" si="110"/>
        <v>4566874.3</v>
      </c>
      <c r="BS732" s="555">
        <f t="shared" si="110"/>
        <v>4100331.68</v>
      </c>
      <c r="BT732" s="555">
        <f t="shared" si="106"/>
        <v>4465095.26</v>
      </c>
      <c r="BU732" s="555">
        <f t="shared" si="106"/>
        <v>2862263.55</v>
      </c>
      <c r="BV732" s="555">
        <f t="shared" si="106"/>
        <v>929266.51</v>
      </c>
      <c r="BW732" s="555">
        <f t="shared" si="106"/>
        <v>2460625.4</v>
      </c>
      <c r="BX732" s="555">
        <f t="shared" si="106"/>
        <v>3052415.59</v>
      </c>
      <c r="BY732" s="555">
        <f t="shared" si="106"/>
        <v>21494263.629999999</v>
      </c>
      <c r="BZ732" s="555">
        <f t="shared" si="106"/>
        <v>3563810.21</v>
      </c>
      <c r="CA732" s="555">
        <f t="shared" si="106"/>
        <v>1722704.52</v>
      </c>
      <c r="CB732" s="555">
        <f t="shared" si="106"/>
        <v>1816978.31</v>
      </c>
      <c r="CC732" s="555">
        <f t="shared" si="86"/>
        <v>703556634.08019972</v>
      </c>
    </row>
    <row r="733" spans="1:81" s="577" customFormat="1">
      <c r="A733" s="606"/>
      <c r="B733" s="608"/>
      <c r="C733" s="610"/>
      <c r="D733" s="625"/>
      <c r="E733" s="625"/>
      <c r="F733" s="626" t="s">
        <v>6478</v>
      </c>
      <c r="G733" s="627" t="s">
        <v>6479</v>
      </c>
      <c r="H733" s="555">
        <f t="shared" si="110"/>
        <v>3501753.55</v>
      </c>
      <c r="I733" s="555">
        <f t="shared" si="110"/>
        <v>6287177.5999999996</v>
      </c>
      <c r="J733" s="555">
        <f t="shared" si="110"/>
        <v>11951853.369999999</v>
      </c>
      <c r="K733" s="555">
        <f t="shared" si="110"/>
        <v>3738488.59</v>
      </c>
      <c r="L733" s="555">
        <f t="shared" si="110"/>
        <v>3065703.3</v>
      </c>
      <c r="M733" s="555">
        <f t="shared" si="110"/>
        <v>2748457.56</v>
      </c>
      <c r="N733" s="555">
        <f t="shared" si="110"/>
        <v>572357</v>
      </c>
      <c r="O733" s="555">
        <f t="shared" si="110"/>
        <v>1093624.99</v>
      </c>
      <c r="P733" s="555">
        <f t="shared" si="110"/>
        <v>615116.30000000005</v>
      </c>
      <c r="Q733" s="555">
        <f t="shared" si="110"/>
        <v>35781876.43</v>
      </c>
      <c r="R733" s="555">
        <f t="shared" si="110"/>
        <v>1262075.58</v>
      </c>
      <c r="S733" s="555">
        <f t="shared" si="110"/>
        <v>2542094.9900000002</v>
      </c>
      <c r="T733" s="555">
        <f t="shared" si="110"/>
        <v>14423242.92</v>
      </c>
      <c r="U733" s="555">
        <f t="shared" si="110"/>
        <v>8429867.8200000003</v>
      </c>
      <c r="V733" s="555">
        <f t="shared" si="110"/>
        <v>95881.5</v>
      </c>
      <c r="W733" s="555">
        <f t="shared" si="110"/>
        <v>770706.81</v>
      </c>
      <c r="X733" s="555">
        <f t="shared" si="110"/>
        <v>88969</v>
      </c>
      <c r="Y733" s="555">
        <f t="shared" si="110"/>
        <v>1894427.98</v>
      </c>
      <c r="Z733" s="555">
        <f t="shared" si="110"/>
        <v>9686582.6400000006</v>
      </c>
      <c r="AA733" s="555">
        <f t="shared" si="110"/>
        <v>20159784</v>
      </c>
      <c r="AB733" s="555">
        <f t="shared" si="110"/>
        <v>879220.59</v>
      </c>
      <c r="AC733" s="555">
        <f t="shared" si="110"/>
        <v>10110345.279999999</v>
      </c>
      <c r="AD733" s="555">
        <f t="shared" si="110"/>
        <v>1113227.3500000001</v>
      </c>
      <c r="AE733" s="555">
        <f t="shared" si="110"/>
        <v>2401112.9500000002</v>
      </c>
      <c r="AF733" s="555">
        <f t="shared" si="110"/>
        <v>8910255.4800000004</v>
      </c>
      <c r="AG733" s="555">
        <f t="shared" si="110"/>
        <v>595996.25</v>
      </c>
      <c r="AH733" s="555">
        <f t="shared" si="110"/>
        <v>1437913.95</v>
      </c>
      <c r="AI733" s="555">
        <f t="shared" si="110"/>
        <v>105702742.13</v>
      </c>
      <c r="AJ733" s="555">
        <f t="shared" si="110"/>
        <v>1825940.8</v>
      </c>
      <c r="AK733" s="555">
        <f t="shared" si="110"/>
        <v>496544.66</v>
      </c>
      <c r="AL733" s="555">
        <f t="shared" si="110"/>
        <v>492987.14</v>
      </c>
      <c r="AM733" s="555">
        <f t="shared" si="110"/>
        <v>553296.04</v>
      </c>
      <c r="AN733" s="555">
        <f t="shared" si="110"/>
        <v>1514854.54</v>
      </c>
      <c r="AO733" s="555">
        <f t="shared" si="110"/>
        <v>1732028.07</v>
      </c>
      <c r="AP733" s="555">
        <f t="shared" si="110"/>
        <v>817837.35</v>
      </c>
      <c r="AQ733" s="555">
        <f t="shared" si="110"/>
        <v>3800342.36</v>
      </c>
      <c r="AR733" s="555">
        <f t="shared" si="110"/>
        <v>1274203.4099999999</v>
      </c>
      <c r="AS733" s="555">
        <f t="shared" si="110"/>
        <v>155738.4</v>
      </c>
      <c r="AT733" s="555">
        <f t="shared" si="110"/>
        <v>81980</v>
      </c>
      <c r="AU733" s="555">
        <f t="shared" si="110"/>
        <v>6426669.1900000004</v>
      </c>
      <c r="AV733" s="555">
        <f t="shared" si="110"/>
        <v>160163.6</v>
      </c>
      <c r="AW733" s="555">
        <f t="shared" si="110"/>
        <v>545841.5</v>
      </c>
      <c r="AX733" s="555">
        <f t="shared" si="110"/>
        <v>634488.02</v>
      </c>
      <c r="AY733" s="555">
        <f t="shared" si="110"/>
        <v>183637.57</v>
      </c>
      <c r="AZ733" s="555">
        <f t="shared" si="110"/>
        <v>100198.15</v>
      </c>
      <c r="BA733" s="555">
        <f t="shared" si="110"/>
        <v>552399.31000000006</v>
      </c>
      <c r="BB733" s="555">
        <f t="shared" si="110"/>
        <v>217800</v>
      </c>
      <c r="BC733" s="555">
        <f t="shared" si="110"/>
        <v>1975605.68</v>
      </c>
      <c r="BD733" s="555">
        <f t="shared" si="110"/>
        <v>2177612.7000000002</v>
      </c>
      <c r="BE733" s="555">
        <f t="shared" si="110"/>
        <v>6106553.71</v>
      </c>
      <c r="BF733" s="555">
        <f t="shared" si="110"/>
        <v>7807110.0599999996</v>
      </c>
      <c r="BG733" s="555">
        <f t="shared" si="110"/>
        <v>1908001.98</v>
      </c>
      <c r="BH733" s="555">
        <f t="shared" si="110"/>
        <v>2249431.4997</v>
      </c>
      <c r="BI733" s="555">
        <f t="shared" si="110"/>
        <v>7269514.4699999997</v>
      </c>
      <c r="BJ733" s="555">
        <f t="shared" si="110"/>
        <v>713455.84</v>
      </c>
      <c r="BK733" s="555">
        <f t="shared" si="110"/>
        <v>964794.62</v>
      </c>
      <c r="BL733" s="555">
        <f t="shared" si="110"/>
        <v>285011.3</v>
      </c>
      <c r="BM733" s="555">
        <f t="shared" si="110"/>
        <v>12420</v>
      </c>
      <c r="BN733" s="555">
        <f t="shared" si="110"/>
        <v>5956607.8399999999</v>
      </c>
      <c r="BO733" s="555">
        <f t="shared" si="110"/>
        <v>1117021.24</v>
      </c>
      <c r="BP733" s="555">
        <f t="shared" si="110"/>
        <v>1235724.48</v>
      </c>
      <c r="BQ733" s="555">
        <f t="shared" si="110"/>
        <v>1431645.2</v>
      </c>
      <c r="BR733" s="555">
        <f t="shared" si="110"/>
        <v>2534228.7200000002</v>
      </c>
      <c r="BS733" s="555">
        <f t="shared" si="110"/>
        <v>761509.08</v>
      </c>
      <c r="BT733" s="555">
        <f t="shared" si="106"/>
        <v>738040.15</v>
      </c>
      <c r="BU733" s="555">
        <f t="shared" si="106"/>
        <v>1012251.85</v>
      </c>
      <c r="BV733" s="555">
        <f t="shared" si="106"/>
        <v>731035.15</v>
      </c>
      <c r="BW733" s="555">
        <f t="shared" si="106"/>
        <v>458007.2</v>
      </c>
      <c r="BX733" s="555">
        <f t="shared" si="106"/>
        <v>1234201.8</v>
      </c>
      <c r="BY733" s="555">
        <f t="shared" si="106"/>
        <v>7670654.46</v>
      </c>
      <c r="BZ733" s="555">
        <f t="shared" si="106"/>
        <v>565023.21</v>
      </c>
      <c r="CA733" s="555">
        <f t="shared" si="106"/>
        <v>611772.76</v>
      </c>
      <c r="CB733" s="555">
        <f t="shared" si="106"/>
        <v>176693</v>
      </c>
      <c r="CC733" s="555">
        <f t="shared" si="86"/>
        <v>339131734.01969987</v>
      </c>
    </row>
    <row r="734" spans="1:81" s="577" customFormat="1">
      <c r="A734" s="606"/>
      <c r="B734" s="608"/>
      <c r="C734" s="610"/>
      <c r="D734" s="625"/>
      <c r="E734" s="625"/>
      <c r="F734" s="626" t="s">
        <v>6480</v>
      </c>
      <c r="G734" s="627" t="s">
        <v>6481</v>
      </c>
      <c r="H734" s="555">
        <f t="shared" si="110"/>
        <v>3600</v>
      </c>
      <c r="I734" s="555">
        <f t="shared" si="110"/>
        <v>4669268.3600000003</v>
      </c>
      <c r="J734" s="555">
        <f t="shared" si="110"/>
        <v>9141456.0199999996</v>
      </c>
      <c r="K734" s="555">
        <f t="shared" si="110"/>
        <v>4917721.32</v>
      </c>
      <c r="L734" s="555">
        <f t="shared" si="110"/>
        <v>2004362.24</v>
      </c>
      <c r="M734" s="555">
        <f t="shared" si="110"/>
        <v>1995774.64</v>
      </c>
      <c r="N734" s="555">
        <f t="shared" si="110"/>
        <v>19363878.699999999</v>
      </c>
      <c r="O734" s="555">
        <f t="shared" si="110"/>
        <v>2420818</v>
      </c>
      <c r="P734" s="555">
        <f t="shared" si="110"/>
        <v>333151</v>
      </c>
      <c r="Q734" s="555">
        <f t="shared" si="110"/>
        <v>130114586.2</v>
      </c>
      <c r="R734" s="555">
        <f t="shared" si="110"/>
        <v>741150.35</v>
      </c>
      <c r="S734" s="555">
        <f t="shared" si="110"/>
        <v>1091399</v>
      </c>
      <c r="T734" s="555">
        <f t="shared" si="110"/>
        <v>3508422.67</v>
      </c>
      <c r="U734" s="555">
        <f t="shared" si="110"/>
        <v>4458390.18</v>
      </c>
      <c r="V734" s="555">
        <f t="shared" si="110"/>
        <v>62440</v>
      </c>
      <c r="W734" s="555">
        <f t="shared" si="110"/>
        <v>2447597.29</v>
      </c>
      <c r="X734" s="555">
        <f t="shared" si="110"/>
        <v>1189230.1499999999</v>
      </c>
      <c r="Y734" s="555">
        <f t="shared" si="110"/>
        <v>817351</v>
      </c>
      <c r="Z734" s="555">
        <f t="shared" si="110"/>
        <v>18509798</v>
      </c>
      <c r="AA734" s="555">
        <f t="shared" si="110"/>
        <v>8599074.6999999993</v>
      </c>
      <c r="AB734" s="555">
        <f t="shared" si="110"/>
        <v>941638</v>
      </c>
      <c r="AC734" s="555">
        <f t="shared" si="110"/>
        <v>9722295.6199999992</v>
      </c>
      <c r="AD734" s="555">
        <f t="shared" si="110"/>
        <v>1427315</v>
      </c>
      <c r="AE734" s="555">
        <f t="shared" si="110"/>
        <v>2076438.74</v>
      </c>
      <c r="AF734" s="555">
        <f t="shared" si="110"/>
        <v>7391940.7699999996</v>
      </c>
      <c r="AG734" s="555">
        <f t="shared" si="110"/>
        <v>2174311</v>
      </c>
      <c r="AH734" s="555">
        <f t="shared" si="110"/>
        <v>3163316.8</v>
      </c>
      <c r="AI734" s="555">
        <f t="shared" si="110"/>
        <v>78976744.549999997</v>
      </c>
      <c r="AJ734" s="555">
        <f t="shared" si="110"/>
        <v>1284353.54</v>
      </c>
      <c r="AK734" s="555">
        <f t="shared" si="110"/>
        <v>691316.1</v>
      </c>
      <c r="AL734" s="555">
        <f t="shared" si="110"/>
        <v>956835</v>
      </c>
      <c r="AM734" s="555">
        <f t="shared" si="110"/>
        <v>435391.5</v>
      </c>
      <c r="AN734" s="555">
        <f t="shared" si="110"/>
        <v>3901909.6</v>
      </c>
      <c r="AO734" s="555">
        <f t="shared" si="110"/>
        <v>1015910.5</v>
      </c>
      <c r="AP734" s="555">
        <f t="shared" si="110"/>
        <v>562649.18999999994</v>
      </c>
      <c r="AQ734" s="555">
        <f t="shared" si="110"/>
        <v>2461055.2400000002</v>
      </c>
      <c r="AR734" s="555">
        <f t="shared" si="110"/>
        <v>843679</v>
      </c>
      <c r="AS734" s="555">
        <f t="shared" si="110"/>
        <v>817065</v>
      </c>
      <c r="AT734" s="555">
        <f t="shared" si="110"/>
        <v>469813</v>
      </c>
      <c r="AU734" s="555">
        <f t="shared" si="110"/>
        <v>3585823.65</v>
      </c>
      <c r="AV734" s="555">
        <f t="shared" si="110"/>
        <v>419282.2</v>
      </c>
      <c r="AW734" s="555">
        <f t="shared" si="110"/>
        <v>492179.25</v>
      </c>
      <c r="AX734" s="555">
        <f t="shared" si="110"/>
        <v>636849</v>
      </c>
      <c r="AY734" s="555">
        <f t="shared" si="110"/>
        <v>95500</v>
      </c>
      <c r="AZ734" s="555">
        <f t="shared" si="110"/>
        <v>0</v>
      </c>
      <c r="BA734" s="555">
        <f t="shared" si="110"/>
        <v>220745</v>
      </c>
      <c r="BB734" s="555">
        <f t="shared" si="110"/>
        <v>4000</v>
      </c>
      <c r="BC734" s="555">
        <f t="shared" si="110"/>
        <v>1670409</v>
      </c>
      <c r="BD734" s="555">
        <f t="shared" si="110"/>
        <v>640510</v>
      </c>
      <c r="BE734" s="555">
        <f t="shared" si="110"/>
        <v>2195456.9500000002</v>
      </c>
      <c r="BF734" s="555">
        <f t="shared" si="110"/>
        <v>3224961.1</v>
      </c>
      <c r="BG734" s="555">
        <f t="shared" si="110"/>
        <v>1542065.28</v>
      </c>
      <c r="BH734" s="555">
        <f t="shared" si="110"/>
        <v>1648318.45</v>
      </c>
      <c r="BI734" s="555">
        <f t="shared" si="110"/>
        <v>2586527.5</v>
      </c>
      <c r="BJ734" s="555">
        <f t="shared" si="110"/>
        <v>1223637.8999999999</v>
      </c>
      <c r="BK734" s="555">
        <f t="shared" si="110"/>
        <v>765967</v>
      </c>
      <c r="BL734" s="555">
        <f t="shared" si="110"/>
        <v>226521.3</v>
      </c>
      <c r="BM734" s="555">
        <f t="shared" si="110"/>
        <v>13779543</v>
      </c>
      <c r="BN734" s="555">
        <f t="shared" si="110"/>
        <v>8272127</v>
      </c>
      <c r="BO734" s="555">
        <f t="shared" si="110"/>
        <v>1553844.06</v>
      </c>
      <c r="BP734" s="555">
        <f t="shared" si="110"/>
        <v>2129414.9900000002</v>
      </c>
      <c r="BQ734" s="555">
        <f t="shared" si="110"/>
        <v>1198332</v>
      </c>
      <c r="BR734" s="555">
        <f t="shared" si="110"/>
        <v>1650275.1</v>
      </c>
      <c r="BS734" s="555">
        <f t="shared" si="110"/>
        <v>720065.7</v>
      </c>
      <c r="BT734" s="555">
        <f t="shared" si="106"/>
        <v>19168755</v>
      </c>
      <c r="BU734" s="555">
        <f t="shared" si="106"/>
        <v>541168.4</v>
      </c>
      <c r="BV734" s="555">
        <f t="shared" si="106"/>
        <v>275185.5</v>
      </c>
      <c r="BW734" s="555">
        <f t="shared" si="106"/>
        <v>1491783.9</v>
      </c>
      <c r="BX734" s="555">
        <f t="shared" si="106"/>
        <v>595719.1</v>
      </c>
      <c r="BY734" s="555">
        <f t="shared" si="106"/>
        <v>3893993.56</v>
      </c>
      <c r="BZ734" s="555">
        <f t="shared" si="106"/>
        <v>705891.13</v>
      </c>
      <c r="CA734" s="555">
        <f t="shared" si="106"/>
        <v>114165.2</v>
      </c>
      <c r="CB734" s="555">
        <f t="shared" si="106"/>
        <v>679097</v>
      </c>
      <c r="CC734" s="555">
        <f t="shared" si="86"/>
        <v>413651562.19</v>
      </c>
    </row>
    <row r="735" spans="1:81" s="577" customFormat="1">
      <c r="A735" s="606"/>
      <c r="B735" s="608"/>
      <c r="C735" s="610"/>
      <c r="D735" s="625"/>
      <c r="E735" s="625"/>
      <c r="F735" s="626" t="s">
        <v>6482</v>
      </c>
      <c r="G735" s="627" t="s">
        <v>6483</v>
      </c>
      <c r="H735" s="555">
        <f t="shared" si="110"/>
        <v>461685.61</v>
      </c>
      <c r="I735" s="555">
        <f t="shared" si="110"/>
        <v>1935756.28</v>
      </c>
      <c r="J735" s="555">
        <f t="shared" si="110"/>
        <v>5013937.37</v>
      </c>
      <c r="K735" s="555">
        <f t="shared" si="110"/>
        <v>2080204.22</v>
      </c>
      <c r="L735" s="555">
        <f t="shared" si="110"/>
        <v>883722.69</v>
      </c>
      <c r="M735" s="555">
        <f t="shared" si="110"/>
        <v>666315.04</v>
      </c>
      <c r="N735" s="555">
        <f t="shared" si="110"/>
        <v>1209161.19</v>
      </c>
      <c r="O735" s="555">
        <f t="shared" si="110"/>
        <v>162264</v>
      </c>
      <c r="P735" s="555">
        <f t="shared" si="110"/>
        <v>908622.69</v>
      </c>
      <c r="Q735" s="555">
        <f t="shared" si="110"/>
        <v>7133266.6100000003</v>
      </c>
      <c r="R735" s="555">
        <f t="shared" si="110"/>
        <v>608621.17000000004</v>
      </c>
      <c r="S735" s="555">
        <f t="shared" si="110"/>
        <v>2357876.21</v>
      </c>
      <c r="T735" s="555">
        <f t="shared" si="110"/>
        <v>2874787.89</v>
      </c>
      <c r="U735" s="555">
        <f t="shared" si="110"/>
        <v>2598407.35</v>
      </c>
      <c r="V735" s="555">
        <f t="shared" si="110"/>
        <v>93539.58</v>
      </c>
      <c r="W735" s="555">
        <f t="shared" si="110"/>
        <v>960953.87</v>
      </c>
      <c r="X735" s="555">
        <f t="shared" si="110"/>
        <v>315277.26</v>
      </c>
      <c r="Y735" s="555">
        <f t="shared" si="110"/>
        <v>2048587.3</v>
      </c>
      <c r="Z735" s="555">
        <f t="shared" si="110"/>
        <v>1692998.24</v>
      </c>
      <c r="AA735" s="555">
        <f t="shared" si="110"/>
        <v>9204510.2300000004</v>
      </c>
      <c r="AB735" s="555">
        <f t="shared" si="110"/>
        <v>1183067.69</v>
      </c>
      <c r="AC735" s="555">
        <f t="shared" si="110"/>
        <v>5747749.8399999999</v>
      </c>
      <c r="AD735" s="555">
        <f t="shared" si="110"/>
        <v>700414.27</v>
      </c>
      <c r="AE735" s="555">
        <f t="shared" si="110"/>
        <v>2628659.4900000002</v>
      </c>
      <c r="AF735" s="555">
        <f t="shared" si="110"/>
        <v>3882585.22</v>
      </c>
      <c r="AG735" s="555">
        <f t="shared" si="110"/>
        <v>594514.15</v>
      </c>
      <c r="AH735" s="555">
        <f t="shared" si="110"/>
        <v>1819829.72</v>
      </c>
      <c r="AI735" s="555">
        <f t="shared" si="110"/>
        <v>8778173.9299999997</v>
      </c>
      <c r="AJ735" s="555">
        <f t="shared" si="110"/>
        <v>843988.4</v>
      </c>
      <c r="AK735" s="555">
        <f t="shared" si="110"/>
        <v>242448</v>
      </c>
      <c r="AL735" s="555">
        <f t="shared" si="110"/>
        <v>226763</v>
      </c>
      <c r="AM735" s="555">
        <f t="shared" si="110"/>
        <v>243077</v>
      </c>
      <c r="AN735" s="555">
        <f t="shared" si="110"/>
        <v>807604.96</v>
      </c>
      <c r="AO735" s="555">
        <f t="shared" si="110"/>
        <v>526490.15</v>
      </c>
      <c r="AP735" s="555">
        <f t="shared" si="110"/>
        <v>661858</v>
      </c>
      <c r="AQ735" s="555">
        <f t="shared" si="110"/>
        <v>1198113.05</v>
      </c>
      <c r="AR735" s="555">
        <f t="shared" si="110"/>
        <v>320690.75</v>
      </c>
      <c r="AS735" s="555">
        <f t="shared" si="110"/>
        <v>498631.62</v>
      </c>
      <c r="AT735" s="555">
        <f t="shared" si="110"/>
        <v>348716</v>
      </c>
      <c r="AU735" s="555">
        <f t="shared" si="110"/>
        <v>2148619.2400000002</v>
      </c>
      <c r="AV735" s="555">
        <f t="shared" si="110"/>
        <v>331372.59999999998</v>
      </c>
      <c r="AW735" s="555">
        <f t="shared" si="110"/>
        <v>626596.5</v>
      </c>
      <c r="AX735" s="555">
        <f t="shared" si="110"/>
        <v>575549.13</v>
      </c>
      <c r="AY735" s="555">
        <f t="shared" si="110"/>
        <v>206623.4</v>
      </c>
      <c r="AZ735" s="555">
        <f t="shared" si="110"/>
        <v>164501</v>
      </c>
      <c r="BA735" s="555">
        <f t="shared" si="110"/>
        <v>28475</v>
      </c>
      <c r="BB735" s="555">
        <f t="shared" si="110"/>
        <v>671186</v>
      </c>
      <c r="BC735" s="555">
        <f t="shared" si="110"/>
        <v>696003.17</v>
      </c>
      <c r="BD735" s="555">
        <f t="shared" si="110"/>
        <v>430544.1</v>
      </c>
      <c r="BE735" s="555">
        <f t="shared" si="110"/>
        <v>2595485.29</v>
      </c>
      <c r="BF735" s="555">
        <f t="shared" si="110"/>
        <v>3621606.14</v>
      </c>
      <c r="BG735" s="555">
        <f t="shared" si="110"/>
        <v>781755.26</v>
      </c>
      <c r="BH735" s="555">
        <f t="shared" si="110"/>
        <v>2055542.3500999999</v>
      </c>
      <c r="BI735" s="555">
        <f t="shared" si="110"/>
        <v>2470161.1</v>
      </c>
      <c r="BJ735" s="555">
        <f t="shared" si="110"/>
        <v>869417.8</v>
      </c>
      <c r="BK735" s="555">
        <f t="shared" si="110"/>
        <v>499034.5</v>
      </c>
      <c r="BL735" s="555">
        <f t="shared" si="110"/>
        <v>189058.89</v>
      </c>
      <c r="BM735" s="555">
        <f t="shared" si="110"/>
        <v>818798.73</v>
      </c>
      <c r="BN735" s="555">
        <f t="shared" si="110"/>
        <v>4400854.91</v>
      </c>
      <c r="BO735" s="555">
        <f t="shared" si="110"/>
        <v>920482.56</v>
      </c>
      <c r="BP735" s="555">
        <f t="shared" si="110"/>
        <v>295127.8</v>
      </c>
      <c r="BQ735" s="555">
        <f t="shared" si="110"/>
        <v>86168</v>
      </c>
      <c r="BR735" s="555">
        <f t="shared" si="110"/>
        <v>1458500.37</v>
      </c>
      <c r="BS735" s="555">
        <f t="shared" ref="BS735" si="111">BS625</f>
        <v>562986.88</v>
      </c>
      <c r="BT735" s="555">
        <f t="shared" si="106"/>
        <v>209161.81</v>
      </c>
      <c r="BU735" s="555">
        <f t="shared" si="106"/>
        <v>769674.5</v>
      </c>
      <c r="BV735" s="555">
        <f t="shared" si="106"/>
        <v>688436.5</v>
      </c>
      <c r="BW735" s="555">
        <f t="shared" si="106"/>
        <v>611764.92000000004</v>
      </c>
      <c r="BX735" s="555">
        <f t="shared" si="106"/>
        <v>1027176.6</v>
      </c>
      <c r="BY735" s="555">
        <f t="shared" si="106"/>
        <v>2539209.0499999998</v>
      </c>
      <c r="BZ735" s="555">
        <f t="shared" si="106"/>
        <v>396406.4</v>
      </c>
      <c r="CA735" s="555">
        <f t="shared" si="106"/>
        <v>572132</v>
      </c>
      <c r="CB735" s="555">
        <f t="shared" si="106"/>
        <v>1166232.8999999999</v>
      </c>
      <c r="CC735" s="555">
        <f t="shared" si="86"/>
        <v>109948515.44010001</v>
      </c>
    </row>
    <row r="736" spans="1:81" s="577" customFormat="1">
      <c r="A736" s="606"/>
      <c r="B736" s="608"/>
      <c r="C736" s="610"/>
      <c r="D736" s="625"/>
      <c r="E736" s="625"/>
      <c r="F736" s="626" t="s">
        <v>6484</v>
      </c>
      <c r="G736" s="627" t="s">
        <v>6485</v>
      </c>
      <c r="H736" s="555">
        <f t="shared" ref="H736:BS739" si="112">H626</f>
        <v>13101729.1</v>
      </c>
      <c r="I736" s="555">
        <f t="shared" si="112"/>
        <v>2661102.25</v>
      </c>
      <c r="J736" s="555">
        <f t="shared" si="112"/>
        <v>11564777.960000001</v>
      </c>
      <c r="K736" s="555">
        <f t="shared" si="112"/>
        <v>3001851.74</v>
      </c>
      <c r="L736" s="555">
        <f t="shared" si="112"/>
        <v>1451728.91</v>
      </c>
      <c r="M736" s="555">
        <f t="shared" si="112"/>
        <v>555068.91</v>
      </c>
      <c r="N736" s="555">
        <f t="shared" si="112"/>
        <v>5559288.6699999999</v>
      </c>
      <c r="O736" s="555">
        <f t="shared" si="112"/>
        <v>2864489.16</v>
      </c>
      <c r="P736" s="555">
        <f t="shared" si="112"/>
        <v>1263650.01</v>
      </c>
      <c r="Q736" s="555">
        <f t="shared" si="112"/>
        <v>20228297.399999999</v>
      </c>
      <c r="R736" s="555">
        <f t="shared" si="112"/>
        <v>644907.89</v>
      </c>
      <c r="S736" s="555">
        <f t="shared" si="112"/>
        <v>2408236.88</v>
      </c>
      <c r="T736" s="555">
        <f t="shared" si="112"/>
        <v>1165437.42</v>
      </c>
      <c r="U736" s="555">
        <f t="shared" si="112"/>
        <v>3186139.99</v>
      </c>
      <c r="V736" s="555">
        <f t="shared" si="112"/>
        <v>216791.72</v>
      </c>
      <c r="W736" s="555">
        <f t="shared" si="112"/>
        <v>5165043.84</v>
      </c>
      <c r="X736" s="555">
        <f t="shared" si="112"/>
        <v>544442.24</v>
      </c>
      <c r="Y736" s="555">
        <f t="shared" si="112"/>
        <v>1753617.0009999999</v>
      </c>
      <c r="Z736" s="555">
        <f t="shared" si="112"/>
        <v>12338321.66</v>
      </c>
      <c r="AA736" s="555">
        <f t="shared" si="112"/>
        <v>10992119.15</v>
      </c>
      <c r="AB736" s="555">
        <f t="shared" si="112"/>
        <v>476435.94</v>
      </c>
      <c r="AC736" s="555">
        <f t="shared" si="112"/>
        <v>7786879.0700000003</v>
      </c>
      <c r="AD736" s="555">
        <f t="shared" si="112"/>
        <v>542753.1</v>
      </c>
      <c r="AE736" s="555">
        <f t="shared" si="112"/>
        <v>1123038.3</v>
      </c>
      <c r="AF736" s="555">
        <f t="shared" si="112"/>
        <v>1869075.84</v>
      </c>
      <c r="AG736" s="555">
        <f t="shared" si="112"/>
        <v>100060.2</v>
      </c>
      <c r="AH736" s="555">
        <f t="shared" si="112"/>
        <v>798961.16</v>
      </c>
      <c r="AI736" s="555">
        <f t="shared" si="112"/>
        <v>14471908.65</v>
      </c>
      <c r="AJ736" s="555">
        <f t="shared" si="112"/>
        <v>522822.77</v>
      </c>
      <c r="AK736" s="555">
        <f t="shared" si="112"/>
        <v>395165.58</v>
      </c>
      <c r="AL736" s="555">
        <f t="shared" si="112"/>
        <v>212766</v>
      </c>
      <c r="AM736" s="555">
        <f t="shared" si="112"/>
        <v>707089</v>
      </c>
      <c r="AN736" s="555">
        <f t="shared" si="112"/>
        <v>756759.76</v>
      </c>
      <c r="AO736" s="555">
        <f t="shared" si="112"/>
        <v>803112.21</v>
      </c>
      <c r="AP736" s="555">
        <f t="shared" si="112"/>
        <v>54390</v>
      </c>
      <c r="AQ736" s="555">
        <f t="shared" si="112"/>
        <v>887430.49</v>
      </c>
      <c r="AR736" s="555">
        <f t="shared" si="112"/>
        <v>264446.34000000003</v>
      </c>
      <c r="AS736" s="555">
        <f t="shared" si="112"/>
        <v>614993.35</v>
      </c>
      <c r="AT736" s="555">
        <f t="shared" si="112"/>
        <v>74905.2</v>
      </c>
      <c r="AU736" s="555">
        <f t="shared" si="112"/>
        <v>1711331.73</v>
      </c>
      <c r="AV736" s="555">
        <f t="shared" si="112"/>
        <v>217082.5</v>
      </c>
      <c r="AW736" s="555">
        <f t="shared" si="112"/>
        <v>416623.34</v>
      </c>
      <c r="AX736" s="555">
        <f t="shared" si="112"/>
        <v>217538</v>
      </c>
      <c r="AY736" s="555">
        <f t="shared" si="112"/>
        <v>32478.400000000001</v>
      </c>
      <c r="AZ736" s="555">
        <f t="shared" si="112"/>
        <v>293895.37</v>
      </c>
      <c r="BA736" s="555">
        <f t="shared" si="112"/>
        <v>119339</v>
      </c>
      <c r="BB736" s="555">
        <f t="shared" si="112"/>
        <v>4238748.9000000004</v>
      </c>
      <c r="BC736" s="555">
        <f t="shared" si="112"/>
        <v>1137863.75</v>
      </c>
      <c r="BD736" s="555">
        <f t="shared" si="112"/>
        <v>467681</v>
      </c>
      <c r="BE736" s="555">
        <f t="shared" si="112"/>
        <v>3183639.63</v>
      </c>
      <c r="BF736" s="555">
        <f t="shared" si="112"/>
        <v>2024286.36</v>
      </c>
      <c r="BG736" s="555">
        <f t="shared" si="112"/>
        <v>915747.08</v>
      </c>
      <c r="BH736" s="555">
        <f t="shared" si="112"/>
        <v>3317977.96</v>
      </c>
      <c r="BI736" s="555">
        <f t="shared" si="112"/>
        <v>5006384.92</v>
      </c>
      <c r="BJ736" s="555">
        <f t="shared" si="112"/>
        <v>677536.17</v>
      </c>
      <c r="BK736" s="555">
        <f t="shared" si="112"/>
        <v>291300.31</v>
      </c>
      <c r="BL736" s="555">
        <f t="shared" si="112"/>
        <v>405617.2</v>
      </c>
      <c r="BM736" s="555">
        <f t="shared" si="112"/>
        <v>2912806.74</v>
      </c>
      <c r="BN736" s="555">
        <f t="shared" si="112"/>
        <v>3145646.73</v>
      </c>
      <c r="BO736" s="555">
        <f t="shared" si="112"/>
        <v>1508933</v>
      </c>
      <c r="BP736" s="555">
        <f t="shared" si="112"/>
        <v>212108.15</v>
      </c>
      <c r="BQ736" s="555">
        <f t="shared" si="112"/>
        <v>224945.6</v>
      </c>
      <c r="BR736" s="555">
        <f t="shared" si="112"/>
        <v>1343040.16</v>
      </c>
      <c r="BS736" s="555">
        <f t="shared" si="112"/>
        <v>695922.66</v>
      </c>
      <c r="BT736" s="555">
        <f t="shared" si="106"/>
        <v>885010.28</v>
      </c>
      <c r="BU736" s="555">
        <f t="shared" si="106"/>
        <v>114911.54</v>
      </c>
      <c r="BV736" s="555">
        <f t="shared" si="106"/>
        <v>596292.69999999995</v>
      </c>
      <c r="BW736" s="555">
        <f t="shared" si="106"/>
        <v>838255.61</v>
      </c>
      <c r="BX736" s="555">
        <f t="shared" si="106"/>
        <v>331515.86</v>
      </c>
      <c r="BY736" s="555">
        <f t="shared" si="106"/>
        <v>544496.38</v>
      </c>
      <c r="BZ736" s="555">
        <f t="shared" si="106"/>
        <v>1300688.58</v>
      </c>
      <c r="CA736" s="555">
        <f t="shared" si="106"/>
        <v>123082.6</v>
      </c>
      <c r="CB736" s="555">
        <f t="shared" si="106"/>
        <v>527872.89</v>
      </c>
      <c r="CC736" s="555">
        <f t="shared" si="86"/>
        <v>173110635.961</v>
      </c>
    </row>
    <row r="737" spans="1:81" s="577" customFormat="1">
      <c r="A737" s="606"/>
      <c r="B737" s="608"/>
      <c r="C737" s="610"/>
      <c r="D737" s="625"/>
      <c r="E737" s="625"/>
      <c r="F737" s="626" t="s">
        <v>6486</v>
      </c>
      <c r="G737" s="627" t="s">
        <v>6487</v>
      </c>
      <c r="H737" s="555">
        <f t="shared" si="112"/>
        <v>863160</v>
      </c>
      <c r="I737" s="555">
        <f t="shared" si="112"/>
        <v>3668244.91</v>
      </c>
      <c r="J737" s="555">
        <f t="shared" si="112"/>
        <v>6451763.5999999996</v>
      </c>
      <c r="K737" s="555">
        <f t="shared" si="112"/>
        <v>775230</v>
      </c>
      <c r="L737" s="555">
        <f t="shared" si="112"/>
        <v>47713</v>
      </c>
      <c r="M737" s="555">
        <f t="shared" si="112"/>
        <v>496100</v>
      </c>
      <c r="N737" s="555">
        <f t="shared" si="112"/>
        <v>1219133.8</v>
      </c>
      <c r="O737" s="555">
        <f t="shared" si="112"/>
        <v>2603311</v>
      </c>
      <c r="P737" s="555">
        <f t="shared" si="112"/>
        <v>761684.4</v>
      </c>
      <c r="Q737" s="555">
        <f t="shared" si="112"/>
        <v>19258375.879999999</v>
      </c>
      <c r="R737" s="555">
        <f t="shared" si="112"/>
        <v>34999.910000000003</v>
      </c>
      <c r="S737" s="555">
        <f t="shared" si="112"/>
        <v>640962</v>
      </c>
      <c r="T737" s="555">
        <f t="shared" si="112"/>
        <v>6460829.6600000001</v>
      </c>
      <c r="U737" s="555">
        <f t="shared" si="112"/>
        <v>1582161.1</v>
      </c>
      <c r="V737" s="555">
        <f t="shared" si="112"/>
        <v>58125.55</v>
      </c>
      <c r="W737" s="555">
        <f t="shared" si="112"/>
        <v>418891.01</v>
      </c>
      <c r="X737" s="555">
        <f t="shared" si="112"/>
        <v>59800</v>
      </c>
      <c r="Y737" s="555">
        <f t="shared" si="112"/>
        <v>137412.98000000001</v>
      </c>
      <c r="Z737" s="555">
        <f t="shared" si="112"/>
        <v>1165728.3</v>
      </c>
      <c r="AA737" s="555">
        <f t="shared" si="112"/>
        <v>17489761.399999999</v>
      </c>
      <c r="AB737" s="555">
        <f t="shared" si="112"/>
        <v>431859.20000000001</v>
      </c>
      <c r="AC737" s="555">
        <f t="shared" si="112"/>
        <v>12650833.43</v>
      </c>
      <c r="AD737" s="555">
        <f t="shared" si="112"/>
        <v>81588.100000000006</v>
      </c>
      <c r="AE737" s="555">
        <f t="shared" si="112"/>
        <v>2038654.35</v>
      </c>
      <c r="AF737" s="555">
        <f t="shared" si="112"/>
        <v>4046050.03</v>
      </c>
      <c r="AG737" s="555">
        <f t="shared" si="112"/>
        <v>74875.17</v>
      </c>
      <c r="AH737" s="555">
        <f t="shared" si="112"/>
        <v>3236199.99</v>
      </c>
      <c r="AI737" s="555">
        <f t="shared" si="112"/>
        <v>7819142</v>
      </c>
      <c r="AJ737" s="555">
        <f t="shared" si="112"/>
        <v>224300</v>
      </c>
      <c r="AK737" s="555">
        <f t="shared" si="112"/>
        <v>469958.1</v>
      </c>
      <c r="AL737" s="555">
        <f t="shared" si="112"/>
        <v>141630</v>
      </c>
      <c r="AM737" s="555">
        <f t="shared" si="112"/>
        <v>430650</v>
      </c>
      <c r="AN737" s="555">
        <f t="shared" si="112"/>
        <v>391840</v>
      </c>
      <c r="AO737" s="555">
        <f t="shared" si="112"/>
        <v>351413</v>
      </c>
      <c r="AP737" s="555">
        <f t="shared" si="112"/>
        <v>86900</v>
      </c>
      <c r="AQ737" s="555">
        <f t="shared" si="112"/>
        <v>296428.79999999999</v>
      </c>
      <c r="AR737" s="555">
        <f t="shared" si="112"/>
        <v>274550</v>
      </c>
      <c r="AS737" s="555">
        <f t="shared" si="112"/>
        <v>194344.43</v>
      </c>
      <c r="AT737" s="555">
        <f t="shared" si="112"/>
        <v>11500</v>
      </c>
      <c r="AU737" s="555">
        <f t="shared" si="112"/>
        <v>0</v>
      </c>
      <c r="AV737" s="555">
        <f t="shared" si="112"/>
        <v>13590</v>
      </c>
      <c r="AW737" s="555">
        <f t="shared" si="112"/>
        <v>221952</v>
      </c>
      <c r="AX737" s="555">
        <f t="shared" si="112"/>
        <v>320848</v>
      </c>
      <c r="AY737" s="555">
        <f t="shared" si="112"/>
        <v>13929</v>
      </c>
      <c r="AZ737" s="555">
        <f t="shared" si="112"/>
        <v>59295</v>
      </c>
      <c r="BA737" s="555">
        <f t="shared" si="112"/>
        <v>50500</v>
      </c>
      <c r="BB737" s="555">
        <f t="shared" si="112"/>
        <v>4283180.5</v>
      </c>
      <c r="BC737" s="555">
        <f t="shared" si="112"/>
        <v>708670</v>
      </c>
      <c r="BD737" s="555">
        <f t="shared" si="112"/>
        <v>766210</v>
      </c>
      <c r="BE737" s="555">
        <f t="shared" si="112"/>
        <v>2001418.43</v>
      </c>
      <c r="BF737" s="555">
        <f t="shared" si="112"/>
        <v>927928.46</v>
      </c>
      <c r="BG737" s="555">
        <f t="shared" si="112"/>
        <v>2143366</v>
      </c>
      <c r="BH737" s="555">
        <f t="shared" si="112"/>
        <v>1748833.65</v>
      </c>
      <c r="BI737" s="555">
        <f t="shared" si="112"/>
        <v>80000</v>
      </c>
      <c r="BJ737" s="555">
        <f t="shared" si="112"/>
        <v>496407.88</v>
      </c>
      <c r="BK737" s="555">
        <f t="shared" si="112"/>
        <v>876950.6</v>
      </c>
      <c r="BL737" s="555">
        <f t="shared" si="112"/>
        <v>30635</v>
      </c>
      <c r="BM737" s="555">
        <f t="shared" si="112"/>
        <v>8142682.9000000004</v>
      </c>
      <c r="BN737" s="555">
        <f t="shared" si="112"/>
        <v>9833578</v>
      </c>
      <c r="BO737" s="555">
        <f t="shared" si="112"/>
        <v>1239232.42</v>
      </c>
      <c r="BP737" s="555">
        <f t="shared" si="112"/>
        <v>584900</v>
      </c>
      <c r="BQ737" s="555">
        <f t="shared" si="112"/>
        <v>302100</v>
      </c>
      <c r="BR737" s="555">
        <f t="shared" si="112"/>
        <v>105900</v>
      </c>
      <c r="BS737" s="555">
        <f t="shared" si="112"/>
        <v>453599</v>
      </c>
      <c r="BT737" s="555">
        <f t="shared" si="106"/>
        <v>13538900</v>
      </c>
      <c r="BU737" s="555">
        <f t="shared" si="106"/>
        <v>270350</v>
      </c>
      <c r="BV737" s="555">
        <f t="shared" si="106"/>
        <v>197994</v>
      </c>
      <c r="BW737" s="555">
        <f t="shared" si="106"/>
        <v>27600</v>
      </c>
      <c r="BX737" s="555">
        <f t="shared" si="106"/>
        <v>417890</v>
      </c>
      <c r="BY737" s="555">
        <f t="shared" si="106"/>
        <v>920855.2</v>
      </c>
      <c r="BZ737" s="555">
        <f t="shared" si="106"/>
        <v>229942</v>
      </c>
      <c r="CA737" s="555">
        <f t="shared" si="106"/>
        <v>149710</v>
      </c>
      <c r="CB737" s="555">
        <f t="shared" si="106"/>
        <v>455000</v>
      </c>
      <c r="CC737" s="555">
        <f t="shared" si="86"/>
        <v>149060053.13999999</v>
      </c>
    </row>
    <row r="738" spans="1:81" s="577" customFormat="1">
      <c r="A738" s="606"/>
      <c r="B738" s="608"/>
      <c r="C738" s="610"/>
      <c r="D738" s="625"/>
      <c r="E738" s="625"/>
      <c r="F738" s="626" t="s">
        <v>6488</v>
      </c>
      <c r="G738" s="627" t="s">
        <v>6489</v>
      </c>
      <c r="H738" s="555">
        <f t="shared" si="112"/>
        <v>0</v>
      </c>
      <c r="I738" s="555">
        <f t="shared" si="112"/>
        <v>0</v>
      </c>
      <c r="J738" s="555">
        <f t="shared" si="112"/>
        <v>0</v>
      </c>
      <c r="K738" s="555">
        <f t="shared" si="112"/>
        <v>0</v>
      </c>
      <c r="L738" s="555">
        <f t="shared" si="112"/>
        <v>0</v>
      </c>
      <c r="M738" s="555">
        <f t="shared" si="112"/>
        <v>0</v>
      </c>
      <c r="N738" s="555">
        <f t="shared" si="112"/>
        <v>0</v>
      </c>
      <c r="O738" s="555">
        <f t="shared" si="112"/>
        <v>0</v>
      </c>
      <c r="P738" s="555">
        <f t="shared" si="112"/>
        <v>0</v>
      </c>
      <c r="Q738" s="555">
        <f t="shared" si="112"/>
        <v>52844200</v>
      </c>
      <c r="R738" s="555">
        <f t="shared" si="112"/>
        <v>0</v>
      </c>
      <c r="S738" s="555">
        <f t="shared" si="112"/>
        <v>0</v>
      </c>
      <c r="T738" s="555">
        <f t="shared" si="112"/>
        <v>0</v>
      </c>
      <c r="U738" s="555">
        <f t="shared" si="112"/>
        <v>0</v>
      </c>
      <c r="V738" s="555">
        <f t="shared" si="112"/>
        <v>0</v>
      </c>
      <c r="W738" s="555">
        <f t="shared" si="112"/>
        <v>0</v>
      </c>
      <c r="X738" s="555">
        <f t="shared" si="112"/>
        <v>0</v>
      </c>
      <c r="Y738" s="555">
        <f t="shared" si="112"/>
        <v>0</v>
      </c>
      <c r="Z738" s="555">
        <f t="shared" si="112"/>
        <v>12825000</v>
      </c>
      <c r="AA738" s="555">
        <f t="shared" si="112"/>
        <v>0</v>
      </c>
      <c r="AB738" s="555">
        <f t="shared" si="112"/>
        <v>0</v>
      </c>
      <c r="AC738" s="555">
        <f t="shared" si="112"/>
        <v>0</v>
      </c>
      <c r="AD738" s="555">
        <f t="shared" si="112"/>
        <v>0</v>
      </c>
      <c r="AE738" s="555">
        <f t="shared" si="112"/>
        <v>0</v>
      </c>
      <c r="AF738" s="555">
        <f t="shared" si="112"/>
        <v>0</v>
      </c>
      <c r="AG738" s="555">
        <f t="shared" si="112"/>
        <v>61860</v>
      </c>
      <c r="AH738" s="555">
        <f t="shared" si="112"/>
        <v>0</v>
      </c>
      <c r="AI738" s="555">
        <f t="shared" si="112"/>
        <v>0</v>
      </c>
      <c r="AJ738" s="555">
        <f t="shared" si="112"/>
        <v>0</v>
      </c>
      <c r="AK738" s="555">
        <f t="shared" si="112"/>
        <v>144000</v>
      </c>
      <c r="AL738" s="555">
        <f t="shared" si="112"/>
        <v>0</v>
      </c>
      <c r="AM738" s="555">
        <f t="shared" si="112"/>
        <v>0</v>
      </c>
      <c r="AN738" s="555">
        <f t="shared" si="112"/>
        <v>0</v>
      </c>
      <c r="AO738" s="555">
        <f t="shared" si="112"/>
        <v>0</v>
      </c>
      <c r="AP738" s="555">
        <f t="shared" si="112"/>
        <v>0</v>
      </c>
      <c r="AQ738" s="555">
        <f t="shared" si="112"/>
        <v>0</v>
      </c>
      <c r="AR738" s="555">
        <f t="shared" si="112"/>
        <v>0</v>
      </c>
      <c r="AS738" s="555">
        <f t="shared" si="112"/>
        <v>0</v>
      </c>
      <c r="AT738" s="555">
        <f t="shared" si="112"/>
        <v>0</v>
      </c>
      <c r="AU738" s="555">
        <f t="shared" si="112"/>
        <v>0</v>
      </c>
      <c r="AV738" s="555">
        <f t="shared" si="112"/>
        <v>0</v>
      </c>
      <c r="AW738" s="555">
        <f t="shared" si="112"/>
        <v>0</v>
      </c>
      <c r="AX738" s="555">
        <f t="shared" si="112"/>
        <v>0</v>
      </c>
      <c r="AY738" s="555">
        <f t="shared" si="112"/>
        <v>0</v>
      </c>
      <c r="AZ738" s="555">
        <f t="shared" si="112"/>
        <v>0</v>
      </c>
      <c r="BA738" s="555">
        <f t="shared" si="112"/>
        <v>0</v>
      </c>
      <c r="BB738" s="555">
        <f t="shared" si="112"/>
        <v>0</v>
      </c>
      <c r="BC738" s="555">
        <f t="shared" si="112"/>
        <v>0</v>
      </c>
      <c r="BD738" s="555">
        <f t="shared" si="112"/>
        <v>0</v>
      </c>
      <c r="BE738" s="555">
        <f t="shared" si="112"/>
        <v>0</v>
      </c>
      <c r="BF738" s="555">
        <f t="shared" si="112"/>
        <v>0</v>
      </c>
      <c r="BG738" s="555">
        <f t="shared" si="112"/>
        <v>0</v>
      </c>
      <c r="BH738" s="555">
        <f t="shared" si="112"/>
        <v>321000</v>
      </c>
      <c r="BI738" s="555">
        <f t="shared" si="112"/>
        <v>0</v>
      </c>
      <c r="BJ738" s="555">
        <f t="shared" si="112"/>
        <v>0</v>
      </c>
      <c r="BK738" s="555">
        <f t="shared" si="112"/>
        <v>0</v>
      </c>
      <c r="BL738" s="555">
        <f t="shared" si="112"/>
        <v>449000</v>
      </c>
      <c r="BM738" s="555">
        <f t="shared" si="112"/>
        <v>0</v>
      </c>
      <c r="BN738" s="555">
        <f t="shared" si="112"/>
        <v>0</v>
      </c>
      <c r="BO738" s="555">
        <f t="shared" si="112"/>
        <v>0</v>
      </c>
      <c r="BP738" s="555">
        <f t="shared" si="112"/>
        <v>0</v>
      </c>
      <c r="BQ738" s="555">
        <f t="shared" si="112"/>
        <v>0</v>
      </c>
      <c r="BR738" s="555">
        <f t="shared" si="112"/>
        <v>0</v>
      </c>
      <c r="BS738" s="555">
        <f t="shared" si="112"/>
        <v>0</v>
      </c>
      <c r="BT738" s="555">
        <f t="shared" si="106"/>
        <v>0</v>
      </c>
      <c r="BU738" s="555">
        <f t="shared" si="106"/>
        <v>0</v>
      </c>
      <c r="BV738" s="555">
        <f t="shared" si="106"/>
        <v>0</v>
      </c>
      <c r="BW738" s="555">
        <f t="shared" si="106"/>
        <v>0</v>
      </c>
      <c r="BX738" s="555">
        <f t="shared" si="106"/>
        <v>0</v>
      </c>
      <c r="BY738" s="555">
        <f t="shared" si="106"/>
        <v>0</v>
      </c>
      <c r="BZ738" s="555">
        <f t="shared" si="106"/>
        <v>0</v>
      </c>
      <c r="CA738" s="555">
        <f t="shared" si="106"/>
        <v>0</v>
      </c>
      <c r="CB738" s="555">
        <f t="shared" si="106"/>
        <v>0</v>
      </c>
      <c r="CC738" s="555">
        <f t="shared" si="86"/>
        <v>66645060</v>
      </c>
    </row>
    <row r="739" spans="1:81" s="577" customFormat="1">
      <c r="A739" s="606"/>
      <c r="B739" s="608"/>
      <c r="C739" s="610"/>
      <c r="D739" s="625"/>
      <c r="E739" s="625"/>
      <c r="F739" s="626" t="s">
        <v>6490</v>
      </c>
      <c r="G739" s="627" t="s">
        <v>6491</v>
      </c>
      <c r="H739" s="555">
        <f t="shared" si="112"/>
        <v>0</v>
      </c>
      <c r="I739" s="555">
        <f t="shared" si="112"/>
        <v>0</v>
      </c>
      <c r="J739" s="555">
        <f t="shared" si="112"/>
        <v>0</v>
      </c>
      <c r="K739" s="555">
        <f t="shared" si="112"/>
        <v>0</v>
      </c>
      <c r="L739" s="555">
        <f t="shared" si="112"/>
        <v>0</v>
      </c>
      <c r="M739" s="555">
        <f t="shared" si="112"/>
        <v>0</v>
      </c>
      <c r="N739" s="555">
        <f t="shared" si="112"/>
        <v>0</v>
      </c>
      <c r="O739" s="555">
        <f t="shared" si="112"/>
        <v>0</v>
      </c>
      <c r="P739" s="555">
        <f t="shared" si="112"/>
        <v>0</v>
      </c>
      <c r="Q739" s="555">
        <f t="shared" si="112"/>
        <v>0</v>
      </c>
      <c r="R739" s="555">
        <f t="shared" si="112"/>
        <v>0</v>
      </c>
      <c r="S739" s="555">
        <f t="shared" si="112"/>
        <v>0</v>
      </c>
      <c r="T739" s="555">
        <f t="shared" si="112"/>
        <v>22890</v>
      </c>
      <c r="U739" s="555">
        <f t="shared" si="112"/>
        <v>0</v>
      </c>
      <c r="V739" s="555">
        <f t="shared" si="112"/>
        <v>0</v>
      </c>
      <c r="W739" s="555">
        <f t="shared" si="112"/>
        <v>0</v>
      </c>
      <c r="X739" s="555">
        <f t="shared" si="112"/>
        <v>0</v>
      </c>
      <c r="Y739" s="555">
        <f t="shared" si="112"/>
        <v>0</v>
      </c>
      <c r="Z739" s="555">
        <f t="shared" si="112"/>
        <v>0</v>
      </c>
      <c r="AA739" s="555">
        <f t="shared" si="112"/>
        <v>0</v>
      </c>
      <c r="AB739" s="555">
        <f t="shared" si="112"/>
        <v>0</v>
      </c>
      <c r="AC739" s="555">
        <f t="shared" si="112"/>
        <v>0</v>
      </c>
      <c r="AD739" s="555">
        <f t="shared" si="112"/>
        <v>0</v>
      </c>
      <c r="AE739" s="555">
        <f t="shared" si="112"/>
        <v>0</v>
      </c>
      <c r="AF739" s="555">
        <f t="shared" si="112"/>
        <v>0</v>
      </c>
      <c r="AG739" s="555">
        <f t="shared" si="112"/>
        <v>0</v>
      </c>
      <c r="AH739" s="555">
        <f t="shared" si="112"/>
        <v>0</v>
      </c>
      <c r="AI739" s="555">
        <f t="shared" si="112"/>
        <v>0</v>
      </c>
      <c r="AJ739" s="555">
        <f t="shared" si="112"/>
        <v>0</v>
      </c>
      <c r="AK739" s="555">
        <f t="shared" si="112"/>
        <v>0</v>
      </c>
      <c r="AL739" s="555">
        <f t="shared" si="112"/>
        <v>0</v>
      </c>
      <c r="AM739" s="555">
        <f t="shared" si="112"/>
        <v>0</v>
      </c>
      <c r="AN739" s="555">
        <f t="shared" si="112"/>
        <v>0</v>
      </c>
      <c r="AO739" s="555">
        <f t="shared" si="112"/>
        <v>0</v>
      </c>
      <c r="AP739" s="555">
        <f t="shared" si="112"/>
        <v>0</v>
      </c>
      <c r="AQ739" s="555">
        <f t="shared" si="112"/>
        <v>0</v>
      </c>
      <c r="AR739" s="555">
        <f t="shared" si="112"/>
        <v>0</v>
      </c>
      <c r="AS739" s="555">
        <f t="shared" si="112"/>
        <v>0</v>
      </c>
      <c r="AT739" s="555">
        <f t="shared" si="112"/>
        <v>483653.6</v>
      </c>
      <c r="AU739" s="555">
        <f t="shared" si="112"/>
        <v>0</v>
      </c>
      <c r="AV739" s="555">
        <f t="shared" si="112"/>
        <v>0</v>
      </c>
      <c r="AW739" s="555">
        <f t="shared" si="112"/>
        <v>0</v>
      </c>
      <c r="AX739" s="555">
        <f t="shared" si="112"/>
        <v>0</v>
      </c>
      <c r="AY739" s="555">
        <f t="shared" si="112"/>
        <v>0</v>
      </c>
      <c r="AZ739" s="555">
        <f t="shared" si="112"/>
        <v>0</v>
      </c>
      <c r="BA739" s="555">
        <f t="shared" si="112"/>
        <v>0</v>
      </c>
      <c r="BB739" s="555">
        <f t="shared" si="112"/>
        <v>0</v>
      </c>
      <c r="BC739" s="555">
        <f t="shared" si="112"/>
        <v>0</v>
      </c>
      <c r="BD739" s="555">
        <f t="shared" si="112"/>
        <v>0</v>
      </c>
      <c r="BE739" s="555">
        <f t="shared" si="112"/>
        <v>0</v>
      </c>
      <c r="BF739" s="555">
        <f t="shared" si="112"/>
        <v>0</v>
      </c>
      <c r="BG739" s="555">
        <f t="shared" si="112"/>
        <v>0</v>
      </c>
      <c r="BH739" s="555">
        <f t="shared" si="112"/>
        <v>0</v>
      </c>
      <c r="BI739" s="555">
        <f t="shared" si="112"/>
        <v>0</v>
      </c>
      <c r="BJ739" s="555">
        <f t="shared" si="112"/>
        <v>0</v>
      </c>
      <c r="BK739" s="555">
        <f t="shared" si="112"/>
        <v>0</v>
      </c>
      <c r="BL739" s="555">
        <f t="shared" si="112"/>
        <v>0</v>
      </c>
      <c r="BM739" s="555">
        <f t="shared" si="112"/>
        <v>10153.4</v>
      </c>
      <c r="BN739" s="555">
        <f t="shared" si="112"/>
        <v>0</v>
      </c>
      <c r="BO739" s="555">
        <f t="shared" si="112"/>
        <v>9670</v>
      </c>
      <c r="BP739" s="555">
        <f t="shared" si="112"/>
        <v>0</v>
      </c>
      <c r="BQ739" s="555">
        <f t="shared" si="112"/>
        <v>0</v>
      </c>
      <c r="BR739" s="555">
        <f t="shared" si="112"/>
        <v>0</v>
      </c>
      <c r="BS739" s="555">
        <f t="shared" ref="BS739" si="113">BS629</f>
        <v>0</v>
      </c>
      <c r="BT739" s="555">
        <f t="shared" si="106"/>
        <v>0</v>
      </c>
      <c r="BU739" s="555">
        <f t="shared" si="106"/>
        <v>0</v>
      </c>
      <c r="BV739" s="555">
        <f t="shared" si="106"/>
        <v>0</v>
      </c>
      <c r="BW739" s="555">
        <f t="shared" si="106"/>
        <v>156318.70000000001</v>
      </c>
      <c r="BX739" s="555">
        <f t="shared" si="106"/>
        <v>0</v>
      </c>
      <c r="BY739" s="555">
        <f t="shared" si="106"/>
        <v>0</v>
      </c>
      <c r="BZ739" s="555">
        <f t="shared" si="106"/>
        <v>0</v>
      </c>
      <c r="CA739" s="555">
        <f t="shared" si="106"/>
        <v>0</v>
      </c>
      <c r="CB739" s="555">
        <f t="shared" si="106"/>
        <v>0</v>
      </c>
      <c r="CC739" s="555">
        <f t="shared" si="86"/>
        <v>682685.7</v>
      </c>
    </row>
    <row r="740" spans="1:81" s="577" customFormat="1">
      <c r="A740" s="606"/>
      <c r="B740" s="608"/>
      <c r="C740" s="610"/>
      <c r="D740" s="625"/>
      <c r="E740" s="625"/>
      <c r="F740" s="626" t="s">
        <v>6492</v>
      </c>
      <c r="G740" s="627" t="s">
        <v>6493</v>
      </c>
      <c r="H740" s="555">
        <f t="shared" ref="H740:BS743" si="114">H630</f>
        <v>0</v>
      </c>
      <c r="I740" s="555">
        <f t="shared" si="114"/>
        <v>0</v>
      </c>
      <c r="J740" s="555">
        <f t="shared" si="114"/>
        <v>0</v>
      </c>
      <c r="K740" s="555">
        <f t="shared" si="114"/>
        <v>0</v>
      </c>
      <c r="L740" s="555">
        <f t="shared" si="114"/>
        <v>0</v>
      </c>
      <c r="M740" s="555">
        <f t="shared" si="114"/>
        <v>0</v>
      </c>
      <c r="N740" s="555">
        <f t="shared" si="114"/>
        <v>0</v>
      </c>
      <c r="O740" s="555">
        <f t="shared" si="114"/>
        <v>0</v>
      </c>
      <c r="P740" s="555">
        <f t="shared" si="114"/>
        <v>0</v>
      </c>
      <c r="Q740" s="555">
        <f t="shared" si="114"/>
        <v>0</v>
      </c>
      <c r="R740" s="555">
        <f t="shared" si="114"/>
        <v>0</v>
      </c>
      <c r="S740" s="555">
        <f t="shared" si="114"/>
        <v>0</v>
      </c>
      <c r="T740" s="555">
        <f t="shared" si="114"/>
        <v>0</v>
      </c>
      <c r="U740" s="555">
        <f t="shared" si="114"/>
        <v>0</v>
      </c>
      <c r="V740" s="555">
        <f t="shared" si="114"/>
        <v>0</v>
      </c>
      <c r="W740" s="555">
        <f t="shared" si="114"/>
        <v>0</v>
      </c>
      <c r="X740" s="555">
        <f t="shared" si="114"/>
        <v>0</v>
      </c>
      <c r="Y740" s="555">
        <f t="shared" si="114"/>
        <v>0</v>
      </c>
      <c r="Z740" s="555">
        <f t="shared" si="114"/>
        <v>0</v>
      </c>
      <c r="AA740" s="555">
        <f t="shared" si="114"/>
        <v>0</v>
      </c>
      <c r="AB740" s="555">
        <f t="shared" si="114"/>
        <v>0</v>
      </c>
      <c r="AC740" s="555">
        <f t="shared" si="114"/>
        <v>0</v>
      </c>
      <c r="AD740" s="555">
        <f t="shared" si="114"/>
        <v>0</v>
      </c>
      <c r="AE740" s="555">
        <f t="shared" si="114"/>
        <v>0</v>
      </c>
      <c r="AF740" s="555">
        <f t="shared" si="114"/>
        <v>0</v>
      </c>
      <c r="AG740" s="555">
        <f t="shared" si="114"/>
        <v>0</v>
      </c>
      <c r="AH740" s="555">
        <f t="shared" si="114"/>
        <v>0</v>
      </c>
      <c r="AI740" s="555">
        <f t="shared" si="114"/>
        <v>0</v>
      </c>
      <c r="AJ740" s="555">
        <f t="shared" si="114"/>
        <v>0</v>
      </c>
      <c r="AK740" s="555">
        <f t="shared" si="114"/>
        <v>0</v>
      </c>
      <c r="AL740" s="555">
        <f t="shared" si="114"/>
        <v>0</v>
      </c>
      <c r="AM740" s="555">
        <f t="shared" si="114"/>
        <v>0</v>
      </c>
      <c r="AN740" s="555">
        <f t="shared" si="114"/>
        <v>0</v>
      </c>
      <c r="AO740" s="555">
        <f t="shared" si="114"/>
        <v>0</v>
      </c>
      <c r="AP740" s="555">
        <f t="shared" si="114"/>
        <v>0</v>
      </c>
      <c r="AQ740" s="555">
        <f t="shared" si="114"/>
        <v>0</v>
      </c>
      <c r="AR740" s="555">
        <f t="shared" si="114"/>
        <v>0</v>
      </c>
      <c r="AS740" s="555">
        <f t="shared" si="114"/>
        <v>0</v>
      </c>
      <c r="AT740" s="555">
        <f t="shared" si="114"/>
        <v>0</v>
      </c>
      <c r="AU740" s="555">
        <f t="shared" si="114"/>
        <v>0</v>
      </c>
      <c r="AV740" s="555">
        <f t="shared" si="114"/>
        <v>0</v>
      </c>
      <c r="AW740" s="555">
        <f t="shared" si="114"/>
        <v>0</v>
      </c>
      <c r="AX740" s="555">
        <f t="shared" si="114"/>
        <v>0</v>
      </c>
      <c r="AY740" s="555">
        <f t="shared" si="114"/>
        <v>0</v>
      </c>
      <c r="AZ740" s="555">
        <f t="shared" si="114"/>
        <v>0</v>
      </c>
      <c r="BA740" s="555">
        <f t="shared" si="114"/>
        <v>0</v>
      </c>
      <c r="BB740" s="555">
        <f t="shared" si="114"/>
        <v>0</v>
      </c>
      <c r="BC740" s="555">
        <f t="shared" si="114"/>
        <v>0</v>
      </c>
      <c r="BD740" s="555">
        <f t="shared" si="114"/>
        <v>0</v>
      </c>
      <c r="BE740" s="555">
        <f t="shared" si="114"/>
        <v>0</v>
      </c>
      <c r="BF740" s="555">
        <f t="shared" si="114"/>
        <v>0</v>
      </c>
      <c r="BG740" s="555">
        <f t="shared" si="114"/>
        <v>0</v>
      </c>
      <c r="BH740" s="555">
        <f t="shared" si="114"/>
        <v>0</v>
      </c>
      <c r="BI740" s="555">
        <f t="shared" si="114"/>
        <v>0</v>
      </c>
      <c r="BJ740" s="555">
        <f t="shared" si="114"/>
        <v>0</v>
      </c>
      <c r="BK740" s="555">
        <f t="shared" si="114"/>
        <v>0</v>
      </c>
      <c r="BL740" s="555">
        <f t="shared" si="114"/>
        <v>0</v>
      </c>
      <c r="BM740" s="555">
        <f t="shared" si="114"/>
        <v>0</v>
      </c>
      <c r="BN740" s="555">
        <f t="shared" si="114"/>
        <v>0</v>
      </c>
      <c r="BO740" s="555">
        <f t="shared" si="114"/>
        <v>0</v>
      </c>
      <c r="BP740" s="555">
        <f t="shared" si="114"/>
        <v>0</v>
      </c>
      <c r="BQ740" s="555">
        <f t="shared" si="114"/>
        <v>0</v>
      </c>
      <c r="BR740" s="555">
        <f t="shared" si="114"/>
        <v>0</v>
      </c>
      <c r="BS740" s="555">
        <f t="shared" si="114"/>
        <v>0</v>
      </c>
      <c r="BT740" s="555">
        <f t="shared" ref="BT740:CB755" si="115">BT630</f>
        <v>0</v>
      </c>
      <c r="BU740" s="555">
        <f t="shared" si="115"/>
        <v>0</v>
      </c>
      <c r="BV740" s="555">
        <f t="shared" si="115"/>
        <v>0</v>
      </c>
      <c r="BW740" s="555">
        <f t="shared" si="115"/>
        <v>0</v>
      </c>
      <c r="BX740" s="555">
        <f t="shared" si="115"/>
        <v>0</v>
      </c>
      <c r="BY740" s="555">
        <f t="shared" si="115"/>
        <v>0</v>
      </c>
      <c r="BZ740" s="555">
        <f t="shared" si="115"/>
        <v>0</v>
      </c>
      <c r="CA740" s="555">
        <f t="shared" si="115"/>
        <v>0</v>
      </c>
      <c r="CB740" s="555">
        <f t="shared" si="115"/>
        <v>0</v>
      </c>
      <c r="CC740" s="555">
        <f t="shared" si="86"/>
        <v>0</v>
      </c>
    </row>
    <row r="741" spans="1:81" s="577" customFormat="1">
      <c r="A741" s="606"/>
      <c r="B741" s="608"/>
      <c r="C741" s="610"/>
      <c r="D741" s="625"/>
      <c r="E741" s="625"/>
      <c r="F741" s="626" t="s">
        <v>6494</v>
      </c>
      <c r="G741" s="627" t="s">
        <v>6495</v>
      </c>
      <c r="H741" s="555">
        <f t="shared" si="114"/>
        <v>4225719.46</v>
      </c>
      <c r="I741" s="555">
        <f t="shared" si="114"/>
        <v>369873.37</v>
      </c>
      <c r="J741" s="555">
        <f t="shared" si="114"/>
        <v>10685660.210000001</v>
      </c>
      <c r="K741" s="555">
        <f t="shared" si="114"/>
        <v>0</v>
      </c>
      <c r="L741" s="555">
        <f t="shared" si="114"/>
        <v>0</v>
      </c>
      <c r="M741" s="555">
        <f t="shared" si="114"/>
        <v>0</v>
      </c>
      <c r="N741" s="555">
        <f t="shared" si="114"/>
        <v>176068.8</v>
      </c>
      <c r="O741" s="555">
        <f t="shared" si="114"/>
        <v>2507379.67</v>
      </c>
      <c r="P741" s="555">
        <f t="shared" si="114"/>
        <v>502513.05</v>
      </c>
      <c r="Q741" s="555">
        <f t="shared" si="114"/>
        <v>568940.1</v>
      </c>
      <c r="R741" s="555">
        <f t="shared" si="114"/>
        <v>0</v>
      </c>
      <c r="S741" s="555">
        <f t="shared" si="114"/>
        <v>35566.800000000003</v>
      </c>
      <c r="T741" s="555">
        <f t="shared" si="114"/>
        <v>1298041.8799999999</v>
      </c>
      <c r="U741" s="555">
        <f t="shared" si="114"/>
        <v>79189.899999999994</v>
      </c>
      <c r="V741" s="555">
        <f t="shared" si="114"/>
        <v>329312.65000000002</v>
      </c>
      <c r="W741" s="555">
        <f t="shared" si="114"/>
        <v>1910258.04</v>
      </c>
      <c r="X741" s="555">
        <f t="shared" si="114"/>
        <v>1660387.36</v>
      </c>
      <c r="Y741" s="555">
        <f t="shared" si="114"/>
        <v>1926214.79</v>
      </c>
      <c r="Z741" s="555">
        <f t="shared" si="114"/>
        <v>27148.400000000001</v>
      </c>
      <c r="AA741" s="555">
        <f t="shared" si="114"/>
        <v>119683.95</v>
      </c>
      <c r="AB741" s="555">
        <f t="shared" si="114"/>
        <v>1034785.67</v>
      </c>
      <c r="AC741" s="555">
        <f t="shared" si="114"/>
        <v>263839.48</v>
      </c>
      <c r="AD741" s="555">
        <f t="shared" si="114"/>
        <v>0</v>
      </c>
      <c r="AE741" s="555">
        <f t="shared" si="114"/>
        <v>438015.93</v>
      </c>
      <c r="AF741" s="555">
        <f t="shared" si="114"/>
        <v>0</v>
      </c>
      <c r="AG741" s="555">
        <f t="shared" si="114"/>
        <v>0</v>
      </c>
      <c r="AH741" s="555">
        <f t="shared" si="114"/>
        <v>0</v>
      </c>
      <c r="AI741" s="555">
        <f t="shared" si="114"/>
        <v>1261007.95</v>
      </c>
      <c r="AJ741" s="555">
        <f t="shared" si="114"/>
        <v>186980</v>
      </c>
      <c r="AK741" s="555">
        <f t="shared" si="114"/>
        <v>1096572.28</v>
      </c>
      <c r="AL741" s="555">
        <f t="shared" si="114"/>
        <v>0</v>
      </c>
      <c r="AM741" s="555">
        <f t="shared" si="114"/>
        <v>14374.6</v>
      </c>
      <c r="AN741" s="555">
        <f t="shared" si="114"/>
        <v>60161.84</v>
      </c>
      <c r="AO741" s="555">
        <f t="shared" si="114"/>
        <v>57595</v>
      </c>
      <c r="AP741" s="555">
        <f t="shared" si="114"/>
        <v>0</v>
      </c>
      <c r="AQ741" s="555">
        <f t="shared" si="114"/>
        <v>22970</v>
      </c>
      <c r="AR741" s="555">
        <f t="shared" si="114"/>
        <v>67650</v>
      </c>
      <c r="AS741" s="555">
        <f t="shared" si="114"/>
        <v>816128.57</v>
      </c>
      <c r="AT741" s="555">
        <f t="shared" si="114"/>
        <v>1242077.75</v>
      </c>
      <c r="AU741" s="555">
        <f t="shared" si="114"/>
        <v>0</v>
      </c>
      <c r="AV741" s="555">
        <f t="shared" si="114"/>
        <v>0</v>
      </c>
      <c r="AW741" s="555">
        <f t="shared" si="114"/>
        <v>0</v>
      </c>
      <c r="AX741" s="555">
        <f t="shared" si="114"/>
        <v>0</v>
      </c>
      <c r="AY741" s="555">
        <f t="shared" si="114"/>
        <v>0</v>
      </c>
      <c r="AZ741" s="555">
        <f t="shared" si="114"/>
        <v>0</v>
      </c>
      <c r="BA741" s="555">
        <f t="shared" si="114"/>
        <v>0</v>
      </c>
      <c r="BB741" s="555">
        <f t="shared" si="114"/>
        <v>0</v>
      </c>
      <c r="BC741" s="555">
        <f t="shared" si="114"/>
        <v>0</v>
      </c>
      <c r="BD741" s="555">
        <f t="shared" si="114"/>
        <v>0</v>
      </c>
      <c r="BE741" s="555">
        <f t="shared" si="114"/>
        <v>0</v>
      </c>
      <c r="BF741" s="555">
        <f t="shared" si="114"/>
        <v>0</v>
      </c>
      <c r="BG741" s="555">
        <f t="shared" si="114"/>
        <v>0</v>
      </c>
      <c r="BH741" s="555">
        <f t="shared" si="114"/>
        <v>1370905.2001</v>
      </c>
      <c r="BI741" s="555">
        <f t="shared" si="114"/>
        <v>159250</v>
      </c>
      <c r="BJ741" s="555">
        <f t="shared" si="114"/>
        <v>120250.8</v>
      </c>
      <c r="BK741" s="555">
        <f t="shared" si="114"/>
        <v>103275</v>
      </c>
      <c r="BL741" s="555">
        <f t="shared" si="114"/>
        <v>0</v>
      </c>
      <c r="BM741" s="555">
        <f t="shared" si="114"/>
        <v>1093458.17</v>
      </c>
      <c r="BN741" s="555">
        <f t="shared" si="114"/>
        <v>11030103.050000001</v>
      </c>
      <c r="BO741" s="555">
        <f t="shared" si="114"/>
        <v>808885.89</v>
      </c>
      <c r="BP741" s="555">
        <f t="shared" si="114"/>
        <v>0</v>
      </c>
      <c r="BQ741" s="555">
        <f t="shared" si="114"/>
        <v>124040</v>
      </c>
      <c r="BR741" s="555">
        <f t="shared" si="114"/>
        <v>0</v>
      </c>
      <c r="BS741" s="555">
        <f t="shared" si="114"/>
        <v>0</v>
      </c>
      <c r="BT741" s="555">
        <f t="shared" si="115"/>
        <v>7780</v>
      </c>
      <c r="BU741" s="555">
        <f t="shared" si="115"/>
        <v>29100</v>
      </c>
      <c r="BV741" s="555">
        <f t="shared" si="115"/>
        <v>45100</v>
      </c>
      <c r="BW741" s="555">
        <f t="shared" si="115"/>
        <v>0</v>
      </c>
      <c r="BX741" s="555">
        <f t="shared" si="115"/>
        <v>74485</v>
      </c>
      <c r="BY741" s="555">
        <f t="shared" si="115"/>
        <v>381016.3</v>
      </c>
      <c r="BZ741" s="555">
        <f t="shared" si="115"/>
        <v>49700</v>
      </c>
      <c r="CA741" s="555">
        <f t="shared" si="115"/>
        <v>0</v>
      </c>
      <c r="CB741" s="555">
        <f t="shared" si="115"/>
        <v>650360.14</v>
      </c>
      <c r="CC741" s="555">
        <f t="shared" si="86"/>
        <v>49031827.050099999</v>
      </c>
    </row>
    <row r="742" spans="1:81" s="577" customFormat="1">
      <c r="A742" s="606"/>
      <c r="B742" s="608"/>
      <c r="C742" s="610"/>
      <c r="D742" s="625"/>
      <c r="E742" s="625"/>
      <c r="F742" s="626" t="s">
        <v>6496</v>
      </c>
      <c r="G742" s="627" t="s">
        <v>6497</v>
      </c>
      <c r="H742" s="555">
        <f t="shared" si="114"/>
        <v>47197.5</v>
      </c>
      <c r="I742" s="555">
        <f t="shared" si="114"/>
        <v>13350</v>
      </c>
      <c r="J742" s="555">
        <f t="shared" si="114"/>
        <v>579995.07999999996</v>
      </c>
      <c r="K742" s="555">
        <f t="shared" si="114"/>
        <v>38605</v>
      </c>
      <c r="L742" s="555">
        <f t="shared" si="114"/>
        <v>4160</v>
      </c>
      <c r="M742" s="555">
        <f t="shared" si="114"/>
        <v>69093.97</v>
      </c>
      <c r="N742" s="555">
        <f t="shared" si="114"/>
        <v>55038.9</v>
      </c>
      <c r="O742" s="555">
        <f t="shared" si="114"/>
        <v>32320</v>
      </c>
      <c r="P742" s="555">
        <f t="shared" si="114"/>
        <v>284685.42</v>
      </c>
      <c r="Q742" s="555">
        <f t="shared" si="114"/>
        <v>506412.85</v>
      </c>
      <c r="R742" s="555">
        <f t="shared" si="114"/>
        <v>32635</v>
      </c>
      <c r="S742" s="555">
        <f t="shared" si="114"/>
        <v>169286.39999999999</v>
      </c>
      <c r="T742" s="555">
        <f t="shared" si="114"/>
        <v>597200.1</v>
      </c>
      <c r="U742" s="555">
        <f t="shared" si="114"/>
        <v>192742.8</v>
      </c>
      <c r="V742" s="555">
        <f t="shared" si="114"/>
        <v>38502.44</v>
      </c>
      <c r="W742" s="555">
        <f t="shared" si="114"/>
        <v>305692.28000000003</v>
      </c>
      <c r="X742" s="555">
        <f t="shared" si="114"/>
        <v>127600.79</v>
      </c>
      <c r="Y742" s="555">
        <f t="shared" si="114"/>
        <v>90781.34</v>
      </c>
      <c r="Z742" s="555">
        <f t="shared" si="114"/>
        <v>3162.5</v>
      </c>
      <c r="AA742" s="555">
        <f t="shared" si="114"/>
        <v>379142.45</v>
      </c>
      <c r="AB742" s="555">
        <f t="shared" si="114"/>
        <v>189703.86</v>
      </c>
      <c r="AC742" s="555">
        <f t="shared" si="114"/>
        <v>800184.6</v>
      </c>
      <c r="AD742" s="555">
        <f t="shared" si="114"/>
        <v>82519.070000000007</v>
      </c>
      <c r="AE742" s="555">
        <f t="shared" si="114"/>
        <v>216887.81</v>
      </c>
      <c r="AF742" s="555">
        <f t="shared" si="114"/>
        <v>67572.2</v>
      </c>
      <c r="AG742" s="555">
        <f t="shared" si="114"/>
        <v>70766.39</v>
      </c>
      <c r="AH742" s="555">
        <f t="shared" si="114"/>
        <v>250506.6</v>
      </c>
      <c r="AI742" s="555">
        <f t="shared" si="114"/>
        <v>984553.43</v>
      </c>
      <c r="AJ742" s="555">
        <f t="shared" si="114"/>
        <v>290464.05</v>
      </c>
      <c r="AK742" s="555">
        <f t="shared" si="114"/>
        <v>101977.94</v>
      </c>
      <c r="AL742" s="555">
        <f t="shared" si="114"/>
        <v>85652.21</v>
      </c>
      <c r="AM742" s="555">
        <f t="shared" si="114"/>
        <v>193511.06</v>
      </c>
      <c r="AN742" s="555">
        <f t="shared" si="114"/>
        <v>203986.24</v>
      </c>
      <c r="AO742" s="555">
        <f t="shared" si="114"/>
        <v>165419.96</v>
      </c>
      <c r="AP742" s="555">
        <f t="shared" si="114"/>
        <v>134788.04999999999</v>
      </c>
      <c r="AQ742" s="555">
        <f t="shared" si="114"/>
        <v>132720.79999999999</v>
      </c>
      <c r="AR742" s="555">
        <f t="shared" si="114"/>
        <v>86110.6</v>
      </c>
      <c r="AS742" s="555">
        <f t="shared" si="114"/>
        <v>21750</v>
      </c>
      <c r="AT742" s="555">
        <f t="shared" si="114"/>
        <v>94375</v>
      </c>
      <c r="AU742" s="555">
        <f t="shared" si="114"/>
        <v>1017150.35</v>
      </c>
      <c r="AV742" s="555">
        <f t="shared" si="114"/>
        <v>0</v>
      </c>
      <c r="AW742" s="555">
        <f t="shared" si="114"/>
        <v>234142.4</v>
      </c>
      <c r="AX742" s="555">
        <f t="shared" si="114"/>
        <v>15836</v>
      </c>
      <c r="AY742" s="555">
        <f t="shared" si="114"/>
        <v>1819</v>
      </c>
      <c r="AZ742" s="555">
        <f t="shared" si="114"/>
        <v>15635</v>
      </c>
      <c r="BA742" s="555">
        <f t="shared" si="114"/>
        <v>8357</v>
      </c>
      <c r="BB742" s="555">
        <f t="shared" si="114"/>
        <v>12800</v>
      </c>
      <c r="BC742" s="555">
        <f t="shared" si="114"/>
        <v>658708.69999999995</v>
      </c>
      <c r="BD742" s="555">
        <f t="shared" si="114"/>
        <v>113023.9</v>
      </c>
      <c r="BE742" s="555">
        <f t="shared" si="114"/>
        <v>250137</v>
      </c>
      <c r="BF742" s="555">
        <f t="shared" si="114"/>
        <v>182699.05</v>
      </c>
      <c r="BG742" s="555">
        <f t="shared" si="114"/>
        <v>98242.21</v>
      </c>
      <c r="BH742" s="555">
        <f t="shared" si="114"/>
        <v>239533.81</v>
      </c>
      <c r="BI742" s="555">
        <f t="shared" si="114"/>
        <v>152570.44</v>
      </c>
      <c r="BJ742" s="555">
        <f t="shared" si="114"/>
        <v>77414</v>
      </c>
      <c r="BK742" s="555">
        <f t="shared" si="114"/>
        <v>177528.53</v>
      </c>
      <c r="BL742" s="555">
        <f t="shared" si="114"/>
        <v>1230</v>
      </c>
      <c r="BM742" s="555">
        <f t="shared" si="114"/>
        <v>6343.7</v>
      </c>
      <c r="BN742" s="555">
        <f t="shared" si="114"/>
        <v>120245</v>
      </c>
      <c r="BO742" s="555">
        <f t="shared" si="114"/>
        <v>213276.08</v>
      </c>
      <c r="BP742" s="555">
        <f t="shared" si="114"/>
        <v>61221.7</v>
      </c>
      <c r="BQ742" s="555">
        <f t="shared" si="114"/>
        <v>21673.8</v>
      </c>
      <c r="BR742" s="555">
        <f t="shared" si="114"/>
        <v>92748.1</v>
      </c>
      <c r="BS742" s="555">
        <f t="shared" si="114"/>
        <v>248793.75</v>
      </c>
      <c r="BT742" s="555">
        <f t="shared" si="115"/>
        <v>11552.5</v>
      </c>
      <c r="BU742" s="555">
        <f t="shared" si="115"/>
        <v>178610.4</v>
      </c>
      <c r="BV742" s="555">
        <f t="shared" si="115"/>
        <v>51261.05</v>
      </c>
      <c r="BW742" s="555">
        <f t="shared" si="115"/>
        <v>133326</v>
      </c>
      <c r="BX742" s="555">
        <f t="shared" si="115"/>
        <v>23696.240000000002</v>
      </c>
      <c r="BY742" s="555">
        <f t="shared" si="115"/>
        <v>99258.6</v>
      </c>
      <c r="BZ742" s="555">
        <f t="shared" si="115"/>
        <v>72837.42</v>
      </c>
      <c r="CA742" s="555">
        <f t="shared" si="115"/>
        <v>92453</v>
      </c>
      <c r="CB742" s="555">
        <f t="shared" si="115"/>
        <v>149224.75</v>
      </c>
      <c r="CC742" s="555">
        <f t="shared" si="86"/>
        <v>12574404.169999998</v>
      </c>
    </row>
    <row r="743" spans="1:81" s="577" customFormat="1">
      <c r="A743" s="606"/>
      <c r="B743" s="608"/>
      <c r="C743" s="610"/>
      <c r="D743" s="625"/>
      <c r="E743" s="625"/>
      <c r="F743" s="626" t="s">
        <v>6498</v>
      </c>
      <c r="G743" s="627" t="s">
        <v>6499</v>
      </c>
      <c r="H743" s="555">
        <f t="shared" si="114"/>
        <v>0</v>
      </c>
      <c r="I743" s="555">
        <f t="shared" si="114"/>
        <v>0</v>
      </c>
      <c r="J743" s="555">
        <f t="shared" si="114"/>
        <v>0</v>
      </c>
      <c r="K743" s="555">
        <f t="shared" si="114"/>
        <v>0</v>
      </c>
      <c r="L743" s="555">
        <f t="shared" si="114"/>
        <v>0</v>
      </c>
      <c r="M743" s="555">
        <f t="shared" si="114"/>
        <v>0</v>
      </c>
      <c r="N743" s="555">
        <f t="shared" si="114"/>
        <v>0</v>
      </c>
      <c r="O743" s="555">
        <f t="shared" si="114"/>
        <v>0</v>
      </c>
      <c r="P743" s="555">
        <f t="shared" si="114"/>
        <v>0</v>
      </c>
      <c r="Q743" s="555">
        <f t="shared" si="114"/>
        <v>0</v>
      </c>
      <c r="R743" s="555">
        <f t="shared" si="114"/>
        <v>0</v>
      </c>
      <c r="S743" s="555">
        <f t="shared" si="114"/>
        <v>0</v>
      </c>
      <c r="T743" s="555">
        <f t="shared" si="114"/>
        <v>0</v>
      </c>
      <c r="U743" s="555">
        <f t="shared" si="114"/>
        <v>0</v>
      </c>
      <c r="V743" s="555">
        <f t="shared" si="114"/>
        <v>0</v>
      </c>
      <c r="W743" s="555">
        <f t="shared" si="114"/>
        <v>0</v>
      </c>
      <c r="X743" s="555">
        <f t="shared" si="114"/>
        <v>0</v>
      </c>
      <c r="Y743" s="555">
        <f t="shared" si="114"/>
        <v>0</v>
      </c>
      <c r="Z743" s="555">
        <f t="shared" si="114"/>
        <v>0</v>
      </c>
      <c r="AA743" s="555">
        <f t="shared" si="114"/>
        <v>0</v>
      </c>
      <c r="AB743" s="555">
        <f t="shared" si="114"/>
        <v>2600</v>
      </c>
      <c r="AC743" s="555">
        <f t="shared" si="114"/>
        <v>0</v>
      </c>
      <c r="AD743" s="555">
        <f t="shared" si="114"/>
        <v>0</v>
      </c>
      <c r="AE743" s="555">
        <f t="shared" si="114"/>
        <v>1307.9000000000001</v>
      </c>
      <c r="AF743" s="555">
        <f t="shared" si="114"/>
        <v>0</v>
      </c>
      <c r="AG743" s="555">
        <f t="shared" si="114"/>
        <v>0</v>
      </c>
      <c r="AH743" s="555">
        <f t="shared" si="114"/>
        <v>0</v>
      </c>
      <c r="AI743" s="555">
        <f t="shared" si="114"/>
        <v>570544.5</v>
      </c>
      <c r="AJ743" s="555">
        <f t="shared" si="114"/>
        <v>0</v>
      </c>
      <c r="AK743" s="555">
        <f t="shared" si="114"/>
        <v>0</v>
      </c>
      <c r="AL743" s="555">
        <f t="shared" si="114"/>
        <v>0</v>
      </c>
      <c r="AM743" s="555">
        <f t="shared" si="114"/>
        <v>0</v>
      </c>
      <c r="AN743" s="555">
        <f t="shared" si="114"/>
        <v>0</v>
      </c>
      <c r="AO743" s="555">
        <f t="shared" si="114"/>
        <v>0</v>
      </c>
      <c r="AP743" s="555">
        <f t="shared" si="114"/>
        <v>0</v>
      </c>
      <c r="AQ743" s="555">
        <f t="shared" si="114"/>
        <v>0</v>
      </c>
      <c r="AR743" s="555">
        <f t="shared" si="114"/>
        <v>0</v>
      </c>
      <c r="AS743" s="555">
        <f t="shared" si="114"/>
        <v>0</v>
      </c>
      <c r="AT743" s="555">
        <f t="shared" si="114"/>
        <v>0</v>
      </c>
      <c r="AU743" s="555">
        <f t="shared" si="114"/>
        <v>0</v>
      </c>
      <c r="AV743" s="555">
        <f t="shared" si="114"/>
        <v>0</v>
      </c>
      <c r="AW743" s="555">
        <f t="shared" si="114"/>
        <v>0</v>
      </c>
      <c r="AX743" s="555">
        <f t="shared" si="114"/>
        <v>0</v>
      </c>
      <c r="AY743" s="555">
        <f t="shared" si="114"/>
        <v>0</v>
      </c>
      <c r="AZ743" s="555">
        <f t="shared" si="114"/>
        <v>0</v>
      </c>
      <c r="BA743" s="555">
        <f t="shared" si="114"/>
        <v>0</v>
      </c>
      <c r="BB743" s="555">
        <f t="shared" si="114"/>
        <v>0</v>
      </c>
      <c r="BC743" s="555">
        <f t="shared" si="114"/>
        <v>0</v>
      </c>
      <c r="BD743" s="555">
        <f t="shared" si="114"/>
        <v>0</v>
      </c>
      <c r="BE743" s="555">
        <f t="shared" si="114"/>
        <v>0</v>
      </c>
      <c r="BF743" s="555">
        <f t="shared" si="114"/>
        <v>13125</v>
      </c>
      <c r="BG743" s="555">
        <f t="shared" si="114"/>
        <v>0</v>
      </c>
      <c r="BH743" s="555">
        <f t="shared" si="114"/>
        <v>0</v>
      </c>
      <c r="BI743" s="555">
        <f t="shared" si="114"/>
        <v>0</v>
      </c>
      <c r="BJ743" s="555">
        <f t="shared" si="114"/>
        <v>0</v>
      </c>
      <c r="BK743" s="555">
        <f t="shared" si="114"/>
        <v>0</v>
      </c>
      <c r="BL743" s="555">
        <f t="shared" si="114"/>
        <v>0</v>
      </c>
      <c r="BM743" s="555">
        <f t="shared" si="114"/>
        <v>0</v>
      </c>
      <c r="BN743" s="555">
        <f t="shared" si="114"/>
        <v>0</v>
      </c>
      <c r="BO743" s="555">
        <f t="shared" si="114"/>
        <v>0</v>
      </c>
      <c r="BP743" s="555">
        <f t="shared" si="114"/>
        <v>0</v>
      </c>
      <c r="BQ743" s="555">
        <f t="shared" si="114"/>
        <v>52680</v>
      </c>
      <c r="BR743" s="555">
        <f t="shared" si="114"/>
        <v>0</v>
      </c>
      <c r="BS743" s="555">
        <f t="shared" ref="BS743" si="116">BS633</f>
        <v>0</v>
      </c>
      <c r="BT743" s="555">
        <f t="shared" si="115"/>
        <v>0</v>
      </c>
      <c r="BU743" s="555">
        <f t="shared" si="115"/>
        <v>1200</v>
      </c>
      <c r="BV743" s="555">
        <f t="shared" si="115"/>
        <v>0</v>
      </c>
      <c r="BW743" s="555">
        <f t="shared" si="115"/>
        <v>0</v>
      </c>
      <c r="BX743" s="555">
        <f t="shared" si="115"/>
        <v>0</v>
      </c>
      <c r="BY743" s="555">
        <f t="shared" si="115"/>
        <v>0</v>
      </c>
      <c r="BZ743" s="555">
        <f t="shared" si="115"/>
        <v>0</v>
      </c>
      <c r="CA743" s="555">
        <f t="shared" si="115"/>
        <v>0</v>
      </c>
      <c r="CB743" s="555">
        <f t="shared" si="115"/>
        <v>0</v>
      </c>
      <c r="CC743" s="555">
        <f t="shared" si="86"/>
        <v>641457.4</v>
      </c>
    </row>
    <row r="744" spans="1:81" s="577" customFormat="1">
      <c r="A744" s="606"/>
      <c r="B744" s="608"/>
      <c r="C744" s="610"/>
      <c r="D744" s="625"/>
      <c r="E744" s="625"/>
      <c r="F744" s="626" t="s">
        <v>6500</v>
      </c>
      <c r="G744" s="627" t="s">
        <v>6501</v>
      </c>
      <c r="H744" s="555">
        <f t="shared" ref="H744:BS747" si="117">H634</f>
        <v>464651.21</v>
      </c>
      <c r="I744" s="555">
        <f t="shared" si="117"/>
        <v>214000</v>
      </c>
      <c r="J744" s="555">
        <f t="shared" si="117"/>
        <v>37601495.909999996</v>
      </c>
      <c r="K744" s="555">
        <f t="shared" si="117"/>
        <v>0</v>
      </c>
      <c r="L744" s="555">
        <f t="shared" si="117"/>
        <v>12404.54</v>
      </c>
      <c r="M744" s="555">
        <f t="shared" si="117"/>
        <v>19255</v>
      </c>
      <c r="N744" s="555">
        <f t="shared" si="117"/>
        <v>1523500</v>
      </c>
      <c r="O744" s="555">
        <f t="shared" si="117"/>
        <v>0</v>
      </c>
      <c r="P744" s="555">
        <f t="shared" si="117"/>
        <v>0</v>
      </c>
      <c r="Q744" s="555">
        <f t="shared" si="117"/>
        <v>19000</v>
      </c>
      <c r="R744" s="555">
        <f t="shared" si="117"/>
        <v>0</v>
      </c>
      <c r="S744" s="555">
        <f t="shared" si="117"/>
        <v>0</v>
      </c>
      <c r="T744" s="555">
        <f t="shared" si="117"/>
        <v>0</v>
      </c>
      <c r="U744" s="555">
        <f t="shared" si="117"/>
        <v>0</v>
      </c>
      <c r="V744" s="555">
        <f t="shared" si="117"/>
        <v>0</v>
      </c>
      <c r="W744" s="555">
        <f t="shared" si="117"/>
        <v>0</v>
      </c>
      <c r="X744" s="555">
        <f t="shared" si="117"/>
        <v>0</v>
      </c>
      <c r="Y744" s="555">
        <f t="shared" si="117"/>
        <v>0</v>
      </c>
      <c r="Z744" s="555">
        <f t="shared" si="117"/>
        <v>0</v>
      </c>
      <c r="AA744" s="555">
        <f t="shared" si="117"/>
        <v>0</v>
      </c>
      <c r="AB744" s="555">
        <f t="shared" si="117"/>
        <v>0</v>
      </c>
      <c r="AC744" s="555">
        <f t="shared" si="117"/>
        <v>1228736</v>
      </c>
      <c r="AD744" s="555">
        <f t="shared" si="117"/>
        <v>466144.5</v>
      </c>
      <c r="AE744" s="555">
        <f t="shared" si="117"/>
        <v>0</v>
      </c>
      <c r="AF744" s="555">
        <f t="shared" si="117"/>
        <v>0</v>
      </c>
      <c r="AG744" s="555">
        <f t="shared" si="117"/>
        <v>0</v>
      </c>
      <c r="AH744" s="555">
        <f t="shared" si="117"/>
        <v>0</v>
      </c>
      <c r="AI744" s="555">
        <f t="shared" si="117"/>
        <v>243000</v>
      </c>
      <c r="AJ744" s="555">
        <f t="shared" si="117"/>
        <v>0</v>
      </c>
      <c r="AK744" s="555">
        <f t="shared" si="117"/>
        <v>0</v>
      </c>
      <c r="AL744" s="555">
        <f t="shared" si="117"/>
        <v>0</v>
      </c>
      <c r="AM744" s="555">
        <f t="shared" si="117"/>
        <v>25277.599999999999</v>
      </c>
      <c r="AN744" s="555">
        <f t="shared" si="117"/>
        <v>0</v>
      </c>
      <c r="AO744" s="555">
        <f t="shared" si="117"/>
        <v>0</v>
      </c>
      <c r="AP744" s="555">
        <f t="shared" si="117"/>
        <v>57974</v>
      </c>
      <c r="AQ744" s="555">
        <f t="shared" si="117"/>
        <v>0</v>
      </c>
      <c r="AR744" s="555">
        <f t="shared" si="117"/>
        <v>0</v>
      </c>
      <c r="AS744" s="555">
        <f t="shared" si="117"/>
        <v>0</v>
      </c>
      <c r="AT744" s="555">
        <f t="shared" si="117"/>
        <v>0</v>
      </c>
      <c r="AU744" s="555">
        <f t="shared" si="117"/>
        <v>64270.5</v>
      </c>
      <c r="AV744" s="555">
        <f t="shared" si="117"/>
        <v>0</v>
      </c>
      <c r="AW744" s="555">
        <f t="shared" si="117"/>
        <v>0</v>
      </c>
      <c r="AX744" s="555">
        <f t="shared" si="117"/>
        <v>4140</v>
      </c>
      <c r="AY744" s="555">
        <f t="shared" si="117"/>
        <v>0</v>
      </c>
      <c r="AZ744" s="555">
        <f t="shared" si="117"/>
        <v>0</v>
      </c>
      <c r="BA744" s="555">
        <f t="shared" si="117"/>
        <v>0</v>
      </c>
      <c r="BB744" s="555">
        <f t="shared" si="117"/>
        <v>0</v>
      </c>
      <c r="BC744" s="555">
        <f t="shared" si="117"/>
        <v>0</v>
      </c>
      <c r="BD744" s="555">
        <f t="shared" si="117"/>
        <v>0</v>
      </c>
      <c r="BE744" s="555">
        <f t="shared" si="117"/>
        <v>0</v>
      </c>
      <c r="BF744" s="555">
        <f t="shared" si="117"/>
        <v>146900</v>
      </c>
      <c r="BG744" s="555">
        <f t="shared" si="117"/>
        <v>0</v>
      </c>
      <c r="BH744" s="555">
        <f t="shared" si="117"/>
        <v>32215</v>
      </c>
      <c r="BI744" s="555">
        <f t="shared" si="117"/>
        <v>0</v>
      </c>
      <c r="BJ744" s="555">
        <f t="shared" si="117"/>
        <v>0</v>
      </c>
      <c r="BK744" s="555">
        <f t="shared" si="117"/>
        <v>0</v>
      </c>
      <c r="BL744" s="555">
        <f t="shared" si="117"/>
        <v>0</v>
      </c>
      <c r="BM744" s="555">
        <f t="shared" si="117"/>
        <v>0</v>
      </c>
      <c r="BN744" s="555">
        <f t="shared" si="117"/>
        <v>0</v>
      </c>
      <c r="BO744" s="555">
        <f t="shared" si="117"/>
        <v>0</v>
      </c>
      <c r="BP744" s="555">
        <f t="shared" si="117"/>
        <v>0</v>
      </c>
      <c r="BQ744" s="555">
        <f t="shared" si="117"/>
        <v>0</v>
      </c>
      <c r="BR744" s="555">
        <f t="shared" si="117"/>
        <v>0</v>
      </c>
      <c r="BS744" s="555">
        <f t="shared" si="117"/>
        <v>0</v>
      </c>
      <c r="BT744" s="555">
        <f t="shared" si="115"/>
        <v>0</v>
      </c>
      <c r="BU744" s="555">
        <f t="shared" si="115"/>
        <v>161134</v>
      </c>
      <c r="BV744" s="555">
        <f t="shared" si="115"/>
        <v>0</v>
      </c>
      <c r="BW744" s="555">
        <f t="shared" si="115"/>
        <v>0</v>
      </c>
      <c r="BX744" s="555">
        <f t="shared" si="115"/>
        <v>0</v>
      </c>
      <c r="BY744" s="555">
        <f t="shared" si="115"/>
        <v>3589925</v>
      </c>
      <c r="BZ744" s="555">
        <f t="shared" si="115"/>
        <v>0</v>
      </c>
      <c r="CA744" s="555">
        <f t="shared" si="115"/>
        <v>181170.48</v>
      </c>
      <c r="CB744" s="555">
        <f t="shared" si="115"/>
        <v>0</v>
      </c>
      <c r="CC744" s="555">
        <f t="shared" si="86"/>
        <v>46055193.739999995</v>
      </c>
    </row>
    <row r="745" spans="1:81" s="577" customFormat="1">
      <c r="A745" s="606"/>
      <c r="B745" s="608"/>
      <c r="C745" s="610"/>
      <c r="D745" s="625"/>
      <c r="E745" s="625"/>
      <c r="F745" s="626" t="s">
        <v>6502</v>
      </c>
      <c r="G745" s="627" t="s">
        <v>6503</v>
      </c>
      <c r="H745" s="555">
        <f t="shared" si="117"/>
        <v>1158950</v>
      </c>
      <c r="I745" s="555">
        <f t="shared" si="117"/>
        <v>10630769.42</v>
      </c>
      <c r="J745" s="555">
        <f t="shared" si="117"/>
        <v>7007228.9000000004</v>
      </c>
      <c r="K745" s="555">
        <f t="shared" si="117"/>
        <v>404363.8</v>
      </c>
      <c r="L745" s="555">
        <f t="shared" si="117"/>
        <v>766055</v>
      </c>
      <c r="M745" s="555">
        <f t="shared" si="117"/>
        <v>516301</v>
      </c>
      <c r="N745" s="555">
        <f t="shared" si="117"/>
        <v>4090295</v>
      </c>
      <c r="O745" s="555">
        <f t="shared" si="117"/>
        <v>285240</v>
      </c>
      <c r="P745" s="555">
        <f t="shared" si="117"/>
        <v>59250</v>
      </c>
      <c r="Q745" s="555">
        <f t="shared" si="117"/>
        <v>3728753</v>
      </c>
      <c r="R745" s="555">
        <f t="shared" si="117"/>
        <v>807245</v>
      </c>
      <c r="S745" s="555">
        <f t="shared" si="117"/>
        <v>1660115.47</v>
      </c>
      <c r="T745" s="555">
        <f t="shared" si="117"/>
        <v>2068022.3</v>
      </c>
      <c r="U745" s="555">
        <f t="shared" si="117"/>
        <v>9387736.3499999996</v>
      </c>
      <c r="V745" s="555">
        <f t="shared" si="117"/>
        <v>15660</v>
      </c>
      <c r="W745" s="555">
        <f t="shared" si="117"/>
        <v>60866.5</v>
      </c>
      <c r="X745" s="555">
        <f t="shared" si="117"/>
        <v>956560.16</v>
      </c>
      <c r="Y745" s="555">
        <f t="shared" si="117"/>
        <v>81946.5</v>
      </c>
      <c r="Z745" s="555">
        <f t="shared" si="117"/>
        <v>9345</v>
      </c>
      <c r="AA745" s="555">
        <f t="shared" si="117"/>
        <v>2908524</v>
      </c>
      <c r="AB745" s="555">
        <f t="shared" si="117"/>
        <v>93252.75</v>
      </c>
      <c r="AC745" s="555">
        <f t="shared" si="117"/>
        <v>228350.25</v>
      </c>
      <c r="AD745" s="555">
        <f t="shared" si="117"/>
        <v>221365</v>
      </c>
      <c r="AE745" s="555">
        <f t="shared" si="117"/>
        <v>70940</v>
      </c>
      <c r="AF745" s="555">
        <f t="shared" si="117"/>
        <v>2475108.9500000002</v>
      </c>
      <c r="AG745" s="555">
        <f t="shared" si="117"/>
        <v>150760</v>
      </c>
      <c r="AH745" s="555">
        <f t="shared" si="117"/>
        <v>0</v>
      </c>
      <c r="AI745" s="555">
        <f t="shared" si="117"/>
        <v>6415504.2000000002</v>
      </c>
      <c r="AJ745" s="555">
        <f t="shared" si="117"/>
        <v>235617</v>
      </c>
      <c r="AK745" s="555">
        <f t="shared" si="117"/>
        <v>673530.5</v>
      </c>
      <c r="AL745" s="555">
        <f t="shared" si="117"/>
        <v>26728</v>
      </c>
      <c r="AM745" s="555">
        <f t="shared" si="117"/>
        <v>937771.3</v>
      </c>
      <c r="AN745" s="555">
        <f t="shared" si="117"/>
        <v>406318</v>
      </c>
      <c r="AO745" s="555">
        <f t="shared" si="117"/>
        <v>504958.35</v>
      </c>
      <c r="AP745" s="555">
        <f t="shared" si="117"/>
        <v>81470.45</v>
      </c>
      <c r="AQ745" s="555">
        <f t="shared" si="117"/>
        <v>330929</v>
      </c>
      <c r="AR745" s="555">
        <f t="shared" si="117"/>
        <v>336840.5</v>
      </c>
      <c r="AS745" s="555">
        <f t="shared" si="117"/>
        <v>227692</v>
      </c>
      <c r="AT745" s="555">
        <f t="shared" si="117"/>
        <v>38351</v>
      </c>
      <c r="AU745" s="555">
        <f t="shared" si="117"/>
        <v>569842</v>
      </c>
      <c r="AV745" s="555">
        <f t="shared" si="117"/>
        <v>57000</v>
      </c>
      <c r="AW745" s="555">
        <f t="shared" si="117"/>
        <v>294167.51</v>
      </c>
      <c r="AX745" s="555">
        <f t="shared" si="117"/>
        <v>593107.19999999995</v>
      </c>
      <c r="AY745" s="555">
        <f t="shared" si="117"/>
        <v>6970</v>
      </c>
      <c r="AZ745" s="555">
        <f t="shared" si="117"/>
        <v>194441.5</v>
      </c>
      <c r="BA745" s="555">
        <f t="shared" si="117"/>
        <v>5788.7</v>
      </c>
      <c r="BB745" s="555">
        <f t="shared" si="117"/>
        <v>1287962.5</v>
      </c>
      <c r="BC745" s="555">
        <f t="shared" si="117"/>
        <v>218870</v>
      </c>
      <c r="BD745" s="555">
        <f t="shared" si="117"/>
        <v>497781</v>
      </c>
      <c r="BE745" s="555">
        <f t="shared" si="117"/>
        <v>1544312.6</v>
      </c>
      <c r="BF745" s="555">
        <f t="shared" si="117"/>
        <v>1223524.8</v>
      </c>
      <c r="BG745" s="555">
        <f t="shared" si="117"/>
        <v>410999.9</v>
      </c>
      <c r="BH745" s="555">
        <f t="shared" si="117"/>
        <v>2095082.4</v>
      </c>
      <c r="BI745" s="555">
        <f t="shared" si="117"/>
        <v>4433807.04</v>
      </c>
      <c r="BJ745" s="555">
        <f t="shared" si="117"/>
        <v>616064</v>
      </c>
      <c r="BK745" s="555">
        <f t="shared" si="117"/>
        <v>332770.40000000002</v>
      </c>
      <c r="BL745" s="555">
        <f t="shared" si="117"/>
        <v>13775</v>
      </c>
      <c r="BM745" s="555">
        <f t="shared" si="117"/>
        <v>1747980</v>
      </c>
      <c r="BN745" s="555">
        <f t="shared" si="117"/>
        <v>1703660</v>
      </c>
      <c r="BO745" s="555">
        <f t="shared" si="117"/>
        <v>555738.5</v>
      </c>
      <c r="BP745" s="555">
        <f t="shared" si="117"/>
        <v>256630.5</v>
      </c>
      <c r="BQ745" s="555">
        <f t="shared" si="117"/>
        <v>0</v>
      </c>
      <c r="BR745" s="555">
        <f t="shared" si="117"/>
        <v>260877.8</v>
      </c>
      <c r="BS745" s="555">
        <f t="shared" si="117"/>
        <v>240743.58</v>
      </c>
      <c r="BT745" s="555">
        <f t="shared" si="115"/>
        <v>546290</v>
      </c>
      <c r="BU745" s="555">
        <f t="shared" si="115"/>
        <v>821553.48</v>
      </c>
      <c r="BV745" s="555">
        <f t="shared" si="115"/>
        <v>119362.7</v>
      </c>
      <c r="BW745" s="555">
        <f t="shared" si="115"/>
        <v>27610</v>
      </c>
      <c r="BX745" s="555">
        <f t="shared" si="115"/>
        <v>73630</v>
      </c>
      <c r="BY745" s="555">
        <f t="shared" si="115"/>
        <v>1899478.9</v>
      </c>
      <c r="BZ745" s="555">
        <f t="shared" si="115"/>
        <v>344562.6</v>
      </c>
      <c r="CA745" s="555">
        <f t="shared" si="115"/>
        <v>366525</v>
      </c>
      <c r="CB745" s="555">
        <f t="shared" si="115"/>
        <v>109569</v>
      </c>
      <c r="CC745" s="555">
        <f t="shared" si="86"/>
        <v>83529193.26000002</v>
      </c>
    </row>
    <row r="746" spans="1:81" s="577" customFormat="1">
      <c r="A746" s="606"/>
      <c r="B746" s="608"/>
      <c r="C746" s="610"/>
      <c r="D746" s="625"/>
      <c r="E746" s="625"/>
      <c r="F746" s="626" t="s">
        <v>6504</v>
      </c>
      <c r="G746" s="627" t="s">
        <v>6505</v>
      </c>
      <c r="H746" s="555">
        <f t="shared" si="117"/>
        <v>0</v>
      </c>
      <c r="I746" s="555">
        <f t="shared" si="117"/>
        <v>1294294.1000000001</v>
      </c>
      <c r="J746" s="555">
        <f t="shared" si="117"/>
        <v>586605</v>
      </c>
      <c r="K746" s="555">
        <f t="shared" si="117"/>
        <v>522902.8</v>
      </c>
      <c r="L746" s="555">
        <f t="shared" si="117"/>
        <v>42500</v>
      </c>
      <c r="M746" s="555">
        <f t="shared" si="117"/>
        <v>551061</v>
      </c>
      <c r="N746" s="555">
        <f t="shared" si="117"/>
        <v>416230</v>
      </c>
      <c r="O746" s="555">
        <f t="shared" si="117"/>
        <v>0</v>
      </c>
      <c r="P746" s="555">
        <f t="shared" si="117"/>
        <v>83000</v>
      </c>
      <c r="Q746" s="555">
        <f t="shared" si="117"/>
        <v>2917750</v>
      </c>
      <c r="R746" s="555">
        <f t="shared" si="117"/>
        <v>0</v>
      </c>
      <c r="S746" s="555">
        <f t="shared" si="117"/>
        <v>165000</v>
      </c>
      <c r="T746" s="555">
        <f t="shared" si="117"/>
        <v>1190270</v>
      </c>
      <c r="U746" s="555">
        <f t="shared" si="117"/>
        <v>81520</v>
      </c>
      <c r="V746" s="555">
        <f t="shared" si="117"/>
        <v>0</v>
      </c>
      <c r="W746" s="555">
        <f t="shared" si="117"/>
        <v>0</v>
      </c>
      <c r="X746" s="555">
        <f t="shared" si="117"/>
        <v>0</v>
      </c>
      <c r="Y746" s="555">
        <f t="shared" si="117"/>
        <v>62000</v>
      </c>
      <c r="Z746" s="555">
        <f t="shared" si="117"/>
        <v>0</v>
      </c>
      <c r="AA746" s="555">
        <f t="shared" si="117"/>
        <v>6012632.0999999996</v>
      </c>
      <c r="AB746" s="555">
        <f t="shared" si="117"/>
        <v>78850</v>
      </c>
      <c r="AC746" s="555">
        <f t="shared" si="117"/>
        <v>840436.5</v>
      </c>
      <c r="AD746" s="555">
        <f t="shared" si="117"/>
        <v>1969794</v>
      </c>
      <c r="AE746" s="555">
        <f t="shared" si="117"/>
        <v>24216.6</v>
      </c>
      <c r="AF746" s="555">
        <f t="shared" si="117"/>
        <v>3895324.3</v>
      </c>
      <c r="AG746" s="555">
        <f t="shared" si="117"/>
        <v>0</v>
      </c>
      <c r="AH746" s="555">
        <f t="shared" si="117"/>
        <v>0</v>
      </c>
      <c r="AI746" s="555">
        <f t="shared" si="117"/>
        <v>1220500</v>
      </c>
      <c r="AJ746" s="555">
        <f t="shared" si="117"/>
        <v>0</v>
      </c>
      <c r="AK746" s="555">
        <f t="shared" si="117"/>
        <v>0</v>
      </c>
      <c r="AL746" s="555">
        <f t="shared" si="117"/>
        <v>0</v>
      </c>
      <c r="AM746" s="555">
        <f t="shared" si="117"/>
        <v>349778</v>
      </c>
      <c r="AN746" s="555">
        <f t="shared" si="117"/>
        <v>332860</v>
      </c>
      <c r="AO746" s="555">
        <f t="shared" si="117"/>
        <v>314222.2</v>
      </c>
      <c r="AP746" s="555">
        <f t="shared" si="117"/>
        <v>0</v>
      </c>
      <c r="AQ746" s="555">
        <f t="shared" si="117"/>
        <v>236396</v>
      </c>
      <c r="AR746" s="555">
        <f t="shared" si="117"/>
        <v>59855.4</v>
      </c>
      <c r="AS746" s="555">
        <f t="shared" si="117"/>
        <v>338360</v>
      </c>
      <c r="AT746" s="555">
        <f t="shared" si="117"/>
        <v>0</v>
      </c>
      <c r="AU746" s="555">
        <f t="shared" si="117"/>
        <v>273895</v>
      </c>
      <c r="AV746" s="555">
        <f t="shared" si="117"/>
        <v>0</v>
      </c>
      <c r="AW746" s="555">
        <f t="shared" si="117"/>
        <v>0</v>
      </c>
      <c r="AX746" s="555">
        <f t="shared" si="117"/>
        <v>0</v>
      </c>
      <c r="AY746" s="555">
        <f t="shared" si="117"/>
        <v>0</v>
      </c>
      <c r="AZ746" s="555">
        <f t="shared" si="117"/>
        <v>0</v>
      </c>
      <c r="BA746" s="555">
        <f t="shared" si="117"/>
        <v>0</v>
      </c>
      <c r="BB746" s="555">
        <f t="shared" si="117"/>
        <v>0</v>
      </c>
      <c r="BC746" s="555">
        <f t="shared" si="117"/>
        <v>30458</v>
      </c>
      <c r="BD746" s="555">
        <f t="shared" si="117"/>
        <v>131510</v>
      </c>
      <c r="BE746" s="555">
        <f t="shared" si="117"/>
        <v>253025</v>
      </c>
      <c r="BF746" s="555">
        <f t="shared" si="117"/>
        <v>0</v>
      </c>
      <c r="BG746" s="555">
        <f t="shared" si="117"/>
        <v>199050</v>
      </c>
      <c r="BH746" s="555">
        <f t="shared" si="117"/>
        <v>608685</v>
      </c>
      <c r="BI746" s="555">
        <f t="shared" si="117"/>
        <v>1991425</v>
      </c>
      <c r="BJ746" s="555">
        <f t="shared" si="117"/>
        <v>157816</v>
      </c>
      <c r="BK746" s="555">
        <f t="shared" si="117"/>
        <v>388510</v>
      </c>
      <c r="BL746" s="555">
        <f t="shared" si="117"/>
        <v>24250</v>
      </c>
      <c r="BM746" s="555">
        <f t="shared" si="117"/>
        <v>38500</v>
      </c>
      <c r="BN746" s="555">
        <f t="shared" si="117"/>
        <v>1155985</v>
      </c>
      <c r="BO746" s="555">
        <f t="shared" si="117"/>
        <v>624165</v>
      </c>
      <c r="BP746" s="555">
        <f t="shared" si="117"/>
        <v>92900</v>
      </c>
      <c r="BQ746" s="555">
        <f t="shared" si="117"/>
        <v>0</v>
      </c>
      <c r="BR746" s="555">
        <f t="shared" si="117"/>
        <v>0</v>
      </c>
      <c r="BS746" s="555">
        <f t="shared" si="117"/>
        <v>366855</v>
      </c>
      <c r="BT746" s="555">
        <f t="shared" si="115"/>
        <v>9240</v>
      </c>
      <c r="BU746" s="555">
        <f t="shared" si="115"/>
        <v>284702</v>
      </c>
      <c r="BV746" s="555">
        <f t="shared" si="115"/>
        <v>36404</v>
      </c>
      <c r="BW746" s="555">
        <f t="shared" si="115"/>
        <v>0</v>
      </c>
      <c r="BX746" s="555">
        <f t="shared" si="115"/>
        <v>426587.5</v>
      </c>
      <c r="BY746" s="555">
        <f t="shared" si="115"/>
        <v>2706835</v>
      </c>
      <c r="BZ746" s="555">
        <f t="shared" si="115"/>
        <v>315727.5</v>
      </c>
      <c r="CA746" s="555">
        <f t="shared" si="115"/>
        <v>0</v>
      </c>
      <c r="CB746" s="555">
        <f t="shared" si="115"/>
        <v>133200</v>
      </c>
      <c r="CC746" s="555">
        <f t="shared" si="86"/>
        <v>33836083</v>
      </c>
    </row>
    <row r="747" spans="1:81" s="577" customFormat="1">
      <c r="A747" s="606"/>
      <c r="B747" s="608"/>
      <c r="C747" s="610"/>
      <c r="D747" s="625"/>
      <c r="E747" s="625"/>
      <c r="F747" s="626" t="s">
        <v>6506</v>
      </c>
      <c r="G747" s="627" t="s">
        <v>6507</v>
      </c>
      <c r="H747" s="555">
        <f t="shared" si="117"/>
        <v>0</v>
      </c>
      <c r="I747" s="555">
        <f t="shared" si="117"/>
        <v>0</v>
      </c>
      <c r="J747" s="555">
        <f t="shared" si="117"/>
        <v>0</v>
      </c>
      <c r="K747" s="555">
        <f t="shared" si="117"/>
        <v>0</v>
      </c>
      <c r="L747" s="555">
        <f t="shared" si="117"/>
        <v>0</v>
      </c>
      <c r="M747" s="555">
        <f t="shared" si="117"/>
        <v>0</v>
      </c>
      <c r="N747" s="555">
        <f t="shared" si="117"/>
        <v>0</v>
      </c>
      <c r="O747" s="555">
        <f t="shared" si="117"/>
        <v>0</v>
      </c>
      <c r="P747" s="555">
        <f t="shared" si="117"/>
        <v>0</v>
      </c>
      <c r="Q747" s="555">
        <f t="shared" si="117"/>
        <v>0</v>
      </c>
      <c r="R747" s="555">
        <f t="shared" si="117"/>
        <v>0</v>
      </c>
      <c r="S747" s="555">
        <f t="shared" si="117"/>
        <v>0</v>
      </c>
      <c r="T747" s="555">
        <f t="shared" si="117"/>
        <v>0</v>
      </c>
      <c r="U747" s="555">
        <f t="shared" si="117"/>
        <v>0</v>
      </c>
      <c r="V747" s="555">
        <f t="shared" si="117"/>
        <v>0</v>
      </c>
      <c r="W747" s="555">
        <f t="shared" si="117"/>
        <v>0</v>
      </c>
      <c r="X747" s="555">
        <f t="shared" si="117"/>
        <v>0</v>
      </c>
      <c r="Y747" s="555">
        <f t="shared" si="117"/>
        <v>0</v>
      </c>
      <c r="Z747" s="555">
        <f t="shared" si="117"/>
        <v>0</v>
      </c>
      <c r="AA747" s="555">
        <f t="shared" si="117"/>
        <v>0</v>
      </c>
      <c r="AB747" s="555">
        <f t="shared" si="117"/>
        <v>0</v>
      </c>
      <c r="AC747" s="555">
        <f t="shared" si="117"/>
        <v>0</v>
      </c>
      <c r="AD747" s="555">
        <f t="shared" si="117"/>
        <v>0</v>
      </c>
      <c r="AE747" s="555">
        <f t="shared" si="117"/>
        <v>0</v>
      </c>
      <c r="AF747" s="555">
        <f t="shared" si="117"/>
        <v>0</v>
      </c>
      <c r="AG747" s="555">
        <f t="shared" si="117"/>
        <v>0</v>
      </c>
      <c r="AH747" s="555">
        <f t="shared" si="117"/>
        <v>0</v>
      </c>
      <c r="AI747" s="555">
        <f t="shared" si="117"/>
        <v>0</v>
      </c>
      <c r="AJ747" s="555">
        <f t="shared" si="117"/>
        <v>0</v>
      </c>
      <c r="AK747" s="555">
        <f t="shared" si="117"/>
        <v>0</v>
      </c>
      <c r="AL747" s="555">
        <f t="shared" si="117"/>
        <v>0</v>
      </c>
      <c r="AM747" s="555">
        <f t="shared" si="117"/>
        <v>0</v>
      </c>
      <c r="AN747" s="555">
        <f t="shared" si="117"/>
        <v>0</v>
      </c>
      <c r="AO747" s="555">
        <f t="shared" si="117"/>
        <v>0</v>
      </c>
      <c r="AP747" s="555">
        <f t="shared" si="117"/>
        <v>0</v>
      </c>
      <c r="AQ747" s="555">
        <f t="shared" si="117"/>
        <v>0</v>
      </c>
      <c r="AR747" s="555">
        <f t="shared" si="117"/>
        <v>0</v>
      </c>
      <c r="AS747" s="555">
        <f t="shared" si="117"/>
        <v>0</v>
      </c>
      <c r="AT747" s="555">
        <f t="shared" si="117"/>
        <v>0</v>
      </c>
      <c r="AU747" s="555">
        <f t="shared" si="117"/>
        <v>0</v>
      </c>
      <c r="AV747" s="555">
        <f t="shared" si="117"/>
        <v>0</v>
      </c>
      <c r="AW747" s="555">
        <f t="shared" si="117"/>
        <v>0</v>
      </c>
      <c r="AX747" s="555">
        <f t="shared" si="117"/>
        <v>0</v>
      </c>
      <c r="AY747" s="555">
        <f t="shared" si="117"/>
        <v>0</v>
      </c>
      <c r="AZ747" s="555">
        <f t="shared" si="117"/>
        <v>0</v>
      </c>
      <c r="BA747" s="555">
        <f t="shared" si="117"/>
        <v>0</v>
      </c>
      <c r="BB747" s="555">
        <f t="shared" si="117"/>
        <v>0</v>
      </c>
      <c r="BC747" s="555">
        <f t="shared" si="117"/>
        <v>2331355</v>
      </c>
      <c r="BD747" s="555">
        <f t="shared" si="117"/>
        <v>0</v>
      </c>
      <c r="BE747" s="555">
        <f t="shared" si="117"/>
        <v>0</v>
      </c>
      <c r="BF747" s="555">
        <f t="shared" si="117"/>
        <v>0</v>
      </c>
      <c r="BG747" s="555">
        <f t="shared" si="117"/>
        <v>0</v>
      </c>
      <c r="BH747" s="555">
        <f t="shared" si="117"/>
        <v>0</v>
      </c>
      <c r="BI747" s="555">
        <f t="shared" si="117"/>
        <v>0</v>
      </c>
      <c r="BJ747" s="555">
        <f t="shared" si="117"/>
        <v>0</v>
      </c>
      <c r="BK747" s="555">
        <f t="shared" si="117"/>
        <v>58877</v>
      </c>
      <c r="BL747" s="555">
        <f t="shared" si="117"/>
        <v>0</v>
      </c>
      <c r="BM747" s="555">
        <f t="shared" si="117"/>
        <v>202583.25</v>
      </c>
      <c r="BN747" s="555">
        <f t="shared" si="117"/>
        <v>0</v>
      </c>
      <c r="BO747" s="555">
        <f t="shared" si="117"/>
        <v>0</v>
      </c>
      <c r="BP747" s="555">
        <f t="shared" si="117"/>
        <v>0</v>
      </c>
      <c r="BQ747" s="555">
        <f t="shared" si="117"/>
        <v>0</v>
      </c>
      <c r="BR747" s="555">
        <f t="shared" si="117"/>
        <v>0</v>
      </c>
      <c r="BS747" s="555">
        <f t="shared" ref="BS747" si="118">BS637</f>
        <v>0</v>
      </c>
      <c r="BT747" s="555">
        <f t="shared" si="115"/>
        <v>0</v>
      </c>
      <c r="BU747" s="555">
        <f t="shared" si="115"/>
        <v>0</v>
      </c>
      <c r="BV747" s="555">
        <f t="shared" si="115"/>
        <v>0</v>
      </c>
      <c r="BW747" s="555">
        <f t="shared" si="115"/>
        <v>0</v>
      </c>
      <c r="BX747" s="555">
        <f t="shared" si="115"/>
        <v>0</v>
      </c>
      <c r="BY747" s="555">
        <f t="shared" si="115"/>
        <v>0</v>
      </c>
      <c r="BZ747" s="555">
        <f t="shared" si="115"/>
        <v>0</v>
      </c>
      <c r="CA747" s="555">
        <f t="shared" si="115"/>
        <v>0</v>
      </c>
      <c r="CB747" s="555">
        <f t="shared" si="115"/>
        <v>0</v>
      </c>
      <c r="CC747" s="555">
        <f t="shared" si="86"/>
        <v>2592815.25</v>
      </c>
    </row>
    <row r="748" spans="1:81" s="577" customFormat="1">
      <c r="A748" s="606"/>
      <c r="B748" s="608"/>
      <c r="C748" s="610"/>
      <c r="D748" s="625"/>
      <c r="E748" s="625"/>
      <c r="F748" s="626" t="s">
        <v>6508</v>
      </c>
      <c r="G748" s="627" t="s">
        <v>6509</v>
      </c>
      <c r="H748" s="555">
        <f t="shared" ref="H748:BS751" si="119">H638</f>
        <v>0</v>
      </c>
      <c r="I748" s="555">
        <f t="shared" si="119"/>
        <v>0</v>
      </c>
      <c r="J748" s="555">
        <f t="shared" si="119"/>
        <v>0</v>
      </c>
      <c r="K748" s="555">
        <f t="shared" si="119"/>
        <v>0</v>
      </c>
      <c r="L748" s="555">
        <f t="shared" si="119"/>
        <v>0</v>
      </c>
      <c r="M748" s="555">
        <f t="shared" si="119"/>
        <v>0</v>
      </c>
      <c r="N748" s="555">
        <f t="shared" si="119"/>
        <v>0</v>
      </c>
      <c r="O748" s="555">
        <f t="shared" si="119"/>
        <v>0</v>
      </c>
      <c r="P748" s="555">
        <f t="shared" si="119"/>
        <v>0</v>
      </c>
      <c r="Q748" s="555">
        <f t="shared" si="119"/>
        <v>0</v>
      </c>
      <c r="R748" s="555">
        <f t="shared" si="119"/>
        <v>0</v>
      </c>
      <c r="S748" s="555">
        <f t="shared" si="119"/>
        <v>0</v>
      </c>
      <c r="T748" s="555">
        <f t="shared" si="119"/>
        <v>0</v>
      </c>
      <c r="U748" s="555">
        <f t="shared" si="119"/>
        <v>0</v>
      </c>
      <c r="V748" s="555">
        <f t="shared" si="119"/>
        <v>0</v>
      </c>
      <c r="W748" s="555">
        <f t="shared" si="119"/>
        <v>0</v>
      </c>
      <c r="X748" s="555">
        <f t="shared" si="119"/>
        <v>0</v>
      </c>
      <c r="Y748" s="555">
        <f t="shared" si="119"/>
        <v>0</v>
      </c>
      <c r="Z748" s="555">
        <f t="shared" si="119"/>
        <v>0</v>
      </c>
      <c r="AA748" s="555">
        <f t="shared" si="119"/>
        <v>0</v>
      </c>
      <c r="AB748" s="555">
        <f t="shared" si="119"/>
        <v>0</v>
      </c>
      <c r="AC748" s="555">
        <f t="shared" si="119"/>
        <v>0</v>
      </c>
      <c r="AD748" s="555">
        <f t="shared" si="119"/>
        <v>0</v>
      </c>
      <c r="AE748" s="555">
        <f t="shared" si="119"/>
        <v>0</v>
      </c>
      <c r="AF748" s="555">
        <f t="shared" si="119"/>
        <v>431280</v>
      </c>
      <c r="AG748" s="555">
        <f t="shared" si="119"/>
        <v>0</v>
      </c>
      <c r="AH748" s="555">
        <f t="shared" si="119"/>
        <v>0</v>
      </c>
      <c r="AI748" s="555">
        <f t="shared" si="119"/>
        <v>0</v>
      </c>
      <c r="AJ748" s="555">
        <f t="shared" si="119"/>
        <v>0</v>
      </c>
      <c r="AK748" s="555">
        <f t="shared" si="119"/>
        <v>0</v>
      </c>
      <c r="AL748" s="555">
        <f t="shared" si="119"/>
        <v>0</v>
      </c>
      <c r="AM748" s="555">
        <f t="shared" si="119"/>
        <v>0</v>
      </c>
      <c r="AN748" s="555">
        <f t="shared" si="119"/>
        <v>0</v>
      </c>
      <c r="AO748" s="555">
        <f t="shared" si="119"/>
        <v>0</v>
      </c>
      <c r="AP748" s="555">
        <f t="shared" si="119"/>
        <v>0</v>
      </c>
      <c r="AQ748" s="555">
        <f t="shared" si="119"/>
        <v>0</v>
      </c>
      <c r="AR748" s="555">
        <f t="shared" si="119"/>
        <v>0</v>
      </c>
      <c r="AS748" s="555">
        <f t="shared" si="119"/>
        <v>0</v>
      </c>
      <c r="AT748" s="555">
        <f t="shared" si="119"/>
        <v>0</v>
      </c>
      <c r="AU748" s="555">
        <f t="shared" si="119"/>
        <v>0</v>
      </c>
      <c r="AV748" s="555">
        <f t="shared" si="119"/>
        <v>0</v>
      </c>
      <c r="AW748" s="555">
        <f t="shared" si="119"/>
        <v>0</v>
      </c>
      <c r="AX748" s="555">
        <f t="shared" si="119"/>
        <v>0</v>
      </c>
      <c r="AY748" s="555">
        <f t="shared" si="119"/>
        <v>0</v>
      </c>
      <c r="AZ748" s="555">
        <f t="shared" si="119"/>
        <v>0</v>
      </c>
      <c r="BA748" s="555">
        <f t="shared" si="119"/>
        <v>0</v>
      </c>
      <c r="BB748" s="555">
        <f t="shared" si="119"/>
        <v>0</v>
      </c>
      <c r="BC748" s="555">
        <f t="shared" si="119"/>
        <v>0</v>
      </c>
      <c r="BD748" s="555">
        <f t="shared" si="119"/>
        <v>0</v>
      </c>
      <c r="BE748" s="555">
        <f t="shared" si="119"/>
        <v>0</v>
      </c>
      <c r="BF748" s="555">
        <f t="shared" si="119"/>
        <v>0</v>
      </c>
      <c r="BG748" s="555">
        <f t="shared" si="119"/>
        <v>0</v>
      </c>
      <c r="BH748" s="555">
        <f t="shared" si="119"/>
        <v>0</v>
      </c>
      <c r="BI748" s="555">
        <f t="shared" si="119"/>
        <v>0</v>
      </c>
      <c r="BJ748" s="555">
        <f t="shared" si="119"/>
        <v>0</v>
      </c>
      <c r="BK748" s="555">
        <f t="shared" si="119"/>
        <v>0</v>
      </c>
      <c r="BL748" s="555">
        <f t="shared" si="119"/>
        <v>0</v>
      </c>
      <c r="BM748" s="555">
        <f t="shared" si="119"/>
        <v>0</v>
      </c>
      <c r="BN748" s="555">
        <f t="shared" si="119"/>
        <v>0</v>
      </c>
      <c r="BO748" s="555">
        <f t="shared" si="119"/>
        <v>0</v>
      </c>
      <c r="BP748" s="555">
        <f t="shared" si="119"/>
        <v>0</v>
      </c>
      <c r="BQ748" s="555">
        <f t="shared" si="119"/>
        <v>0</v>
      </c>
      <c r="BR748" s="555">
        <f t="shared" si="119"/>
        <v>0</v>
      </c>
      <c r="BS748" s="555">
        <f t="shared" si="119"/>
        <v>0</v>
      </c>
      <c r="BT748" s="555">
        <f t="shared" si="115"/>
        <v>0</v>
      </c>
      <c r="BU748" s="555">
        <f t="shared" si="115"/>
        <v>0</v>
      </c>
      <c r="BV748" s="555">
        <f t="shared" si="115"/>
        <v>0</v>
      </c>
      <c r="BW748" s="555">
        <f t="shared" si="115"/>
        <v>0</v>
      </c>
      <c r="BX748" s="555">
        <f t="shared" si="115"/>
        <v>0</v>
      </c>
      <c r="BY748" s="555">
        <f t="shared" si="115"/>
        <v>0</v>
      </c>
      <c r="BZ748" s="555">
        <f t="shared" si="115"/>
        <v>0</v>
      </c>
      <c r="CA748" s="555">
        <f t="shared" si="115"/>
        <v>0</v>
      </c>
      <c r="CB748" s="555">
        <f t="shared" si="115"/>
        <v>0</v>
      </c>
      <c r="CC748" s="555">
        <f t="shared" si="86"/>
        <v>431280</v>
      </c>
    </row>
    <row r="749" spans="1:81" s="577" customFormat="1">
      <c r="A749" s="606"/>
      <c r="B749" s="608"/>
      <c r="C749" s="610"/>
      <c r="D749" s="625"/>
      <c r="E749" s="625"/>
      <c r="F749" s="626" t="s">
        <v>6510</v>
      </c>
      <c r="G749" s="627" t="s">
        <v>6511</v>
      </c>
      <c r="H749" s="555">
        <f t="shared" si="119"/>
        <v>41457.75</v>
      </c>
      <c r="I749" s="555">
        <f t="shared" si="119"/>
        <v>6945153</v>
      </c>
      <c r="J749" s="555">
        <f t="shared" si="119"/>
        <v>2667852.9500000002</v>
      </c>
      <c r="K749" s="555">
        <f t="shared" si="119"/>
        <v>6973156</v>
      </c>
      <c r="L749" s="555">
        <f t="shared" si="119"/>
        <v>2837615</v>
      </c>
      <c r="M749" s="555">
        <f t="shared" si="119"/>
        <v>12679097.699999999</v>
      </c>
      <c r="N749" s="555">
        <f t="shared" si="119"/>
        <v>318878.59999999998</v>
      </c>
      <c r="O749" s="555">
        <f t="shared" si="119"/>
        <v>2334209.6</v>
      </c>
      <c r="P749" s="555">
        <f t="shared" si="119"/>
        <v>736532</v>
      </c>
      <c r="Q749" s="555">
        <f t="shared" si="119"/>
        <v>1197872.93</v>
      </c>
      <c r="R749" s="555">
        <f t="shared" si="119"/>
        <v>4540505.5</v>
      </c>
      <c r="S749" s="555">
        <f t="shared" si="119"/>
        <v>484033</v>
      </c>
      <c r="T749" s="555">
        <f t="shared" si="119"/>
        <v>3366751.75</v>
      </c>
      <c r="U749" s="555">
        <f t="shared" si="119"/>
        <v>65752.5</v>
      </c>
      <c r="V749" s="555">
        <f t="shared" si="119"/>
        <v>25695</v>
      </c>
      <c r="W749" s="555">
        <f t="shared" si="119"/>
        <v>1260132.8</v>
      </c>
      <c r="X749" s="555">
        <f t="shared" si="119"/>
        <v>2040</v>
      </c>
      <c r="Y749" s="555">
        <f t="shared" si="119"/>
        <v>0</v>
      </c>
      <c r="Z749" s="555">
        <f t="shared" si="119"/>
        <v>0</v>
      </c>
      <c r="AA749" s="555">
        <f t="shared" si="119"/>
        <v>434640.34</v>
      </c>
      <c r="AB749" s="555">
        <f t="shared" si="119"/>
        <v>828290.04</v>
      </c>
      <c r="AC749" s="555">
        <f t="shared" si="119"/>
        <v>0</v>
      </c>
      <c r="AD749" s="555">
        <f t="shared" si="119"/>
        <v>5304959.2</v>
      </c>
      <c r="AE749" s="555">
        <f t="shared" si="119"/>
        <v>3324381.39</v>
      </c>
      <c r="AF749" s="555">
        <f t="shared" si="119"/>
        <v>8861182.0600000005</v>
      </c>
      <c r="AG749" s="555">
        <f t="shared" si="119"/>
        <v>0</v>
      </c>
      <c r="AH749" s="555">
        <f t="shared" si="119"/>
        <v>1615268.52</v>
      </c>
      <c r="AI749" s="555">
        <f t="shared" si="119"/>
        <v>20241</v>
      </c>
      <c r="AJ749" s="555">
        <f t="shared" si="119"/>
        <v>3508887</v>
      </c>
      <c r="AK749" s="555">
        <f t="shared" si="119"/>
        <v>2546868</v>
      </c>
      <c r="AL749" s="555">
        <f t="shared" si="119"/>
        <v>1326871</v>
      </c>
      <c r="AM749" s="555">
        <f t="shared" si="119"/>
        <v>2929879</v>
      </c>
      <c r="AN749" s="555">
        <f t="shared" si="119"/>
        <v>2262812</v>
      </c>
      <c r="AO749" s="555">
        <f t="shared" si="119"/>
        <v>1439608</v>
      </c>
      <c r="AP749" s="555">
        <f t="shared" si="119"/>
        <v>1874959</v>
      </c>
      <c r="AQ749" s="555">
        <f t="shared" si="119"/>
        <v>3072696</v>
      </c>
      <c r="AR749" s="555">
        <f t="shared" si="119"/>
        <v>2347304</v>
      </c>
      <c r="AS749" s="555">
        <f t="shared" si="119"/>
        <v>6748160.7999999998</v>
      </c>
      <c r="AT749" s="555">
        <f t="shared" si="119"/>
        <v>1801129</v>
      </c>
      <c r="AU749" s="555">
        <f t="shared" si="119"/>
        <v>66759</v>
      </c>
      <c r="AV749" s="555">
        <f t="shared" si="119"/>
        <v>1418977.25</v>
      </c>
      <c r="AW749" s="555">
        <f t="shared" si="119"/>
        <v>3646723.25</v>
      </c>
      <c r="AX749" s="555">
        <f t="shared" si="119"/>
        <v>1768967.63</v>
      </c>
      <c r="AY749" s="555">
        <f t="shared" si="119"/>
        <v>262728.75</v>
      </c>
      <c r="AZ749" s="555">
        <f t="shared" si="119"/>
        <v>27255</v>
      </c>
      <c r="BA749" s="555">
        <f t="shared" si="119"/>
        <v>0</v>
      </c>
      <c r="BB749" s="555">
        <f t="shared" si="119"/>
        <v>617879.25</v>
      </c>
      <c r="BC749" s="555">
        <f t="shared" si="119"/>
        <v>1711655.26</v>
      </c>
      <c r="BD749" s="555">
        <f t="shared" si="119"/>
        <v>6483572.5</v>
      </c>
      <c r="BE749" s="555">
        <f t="shared" si="119"/>
        <v>5944643.75</v>
      </c>
      <c r="BF749" s="555">
        <f t="shared" si="119"/>
        <v>5706470.25</v>
      </c>
      <c r="BG749" s="555">
        <f t="shared" si="119"/>
        <v>100254</v>
      </c>
      <c r="BH749" s="555">
        <f t="shared" si="119"/>
        <v>17470406.75</v>
      </c>
      <c r="BI749" s="555">
        <f t="shared" si="119"/>
        <v>4881686.75</v>
      </c>
      <c r="BJ749" s="555">
        <f t="shared" si="119"/>
        <v>5806796.7999999998</v>
      </c>
      <c r="BK749" s="555">
        <f t="shared" si="119"/>
        <v>1852958.75</v>
      </c>
      <c r="BL749" s="555">
        <f t="shared" si="119"/>
        <v>786801.25</v>
      </c>
      <c r="BM749" s="555">
        <f t="shared" si="119"/>
        <v>609151</v>
      </c>
      <c r="BN749" s="555">
        <f t="shared" si="119"/>
        <v>1188412.72</v>
      </c>
      <c r="BO749" s="555">
        <f t="shared" si="119"/>
        <v>1728971</v>
      </c>
      <c r="BP749" s="555">
        <f t="shared" si="119"/>
        <v>4853670.3099999996</v>
      </c>
      <c r="BQ749" s="555">
        <f t="shared" si="119"/>
        <v>5206240.45</v>
      </c>
      <c r="BR749" s="555">
        <f t="shared" si="119"/>
        <v>13440810.84</v>
      </c>
      <c r="BS749" s="555">
        <f t="shared" si="119"/>
        <v>8733608.4199999999</v>
      </c>
      <c r="BT749" s="555">
        <f t="shared" si="115"/>
        <v>151380.5</v>
      </c>
      <c r="BU749" s="555">
        <f t="shared" si="115"/>
        <v>2980224.95</v>
      </c>
      <c r="BV749" s="555">
        <f t="shared" si="115"/>
        <v>989748</v>
      </c>
      <c r="BW749" s="555">
        <f t="shared" si="115"/>
        <v>460933</v>
      </c>
      <c r="BX749" s="555">
        <f t="shared" si="115"/>
        <v>2805432.3</v>
      </c>
      <c r="BY749" s="555">
        <f t="shared" si="115"/>
        <v>1301463</v>
      </c>
      <c r="BZ749" s="555">
        <f t="shared" si="115"/>
        <v>1894704</v>
      </c>
      <c r="CA749" s="555">
        <f t="shared" si="115"/>
        <v>166742</v>
      </c>
      <c r="CB749" s="555">
        <f t="shared" si="115"/>
        <v>1902434</v>
      </c>
      <c r="CC749" s="555">
        <f t="shared" si="86"/>
        <v>203693335.10999998</v>
      </c>
    </row>
    <row r="750" spans="1:81" s="577" customFormat="1">
      <c r="A750" s="606"/>
      <c r="B750" s="608"/>
      <c r="C750" s="610"/>
      <c r="D750" s="625"/>
      <c r="E750" s="625"/>
      <c r="F750" s="626" t="s">
        <v>6512</v>
      </c>
      <c r="G750" s="627" t="s">
        <v>7115</v>
      </c>
      <c r="H750" s="555">
        <f t="shared" si="119"/>
        <v>10870369.75</v>
      </c>
      <c r="I750" s="555">
        <f t="shared" si="119"/>
        <v>0</v>
      </c>
      <c r="J750" s="555">
        <f t="shared" si="119"/>
        <v>436781.25</v>
      </c>
      <c r="K750" s="555">
        <f t="shared" si="119"/>
        <v>0</v>
      </c>
      <c r="L750" s="555">
        <f t="shared" si="119"/>
        <v>0</v>
      </c>
      <c r="M750" s="555">
        <f t="shared" si="119"/>
        <v>0</v>
      </c>
      <c r="N750" s="555">
        <f t="shared" si="119"/>
        <v>0</v>
      </c>
      <c r="O750" s="555">
        <f t="shared" si="119"/>
        <v>1939.5</v>
      </c>
      <c r="P750" s="555">
        <f t="shared" si="119"/>
        <v>0</v>
      </c>
      <c r="Q750" s="555">
        <f t="shared" si="119"/>
        <v>0</v>
      </c>
      <c r="R750" s="555">
        <f t="shared" si="119"/>
        <v>0</v>
      </c>
      <c r="S750" s="555">
        <f t="shared" si="119"/>
        <v>6243</v>
      </c>
      <c r="T750" s="555">
        <f t="shared" si="119"/>
        <v>0</v>
      </c>
      <c r="U750" s="555">
        <f t="shared" si="119"/>
        <v>21462</v>
      </c>
      <c r="V750" s="555">
        <f t="shared" si="119"/>
        <v>0</v>
      </c>
      <c r="W750" s="555">
        <f t="shared" si="119"/>
        <v>185143.7</v>
      </c>
      <c r="X750" s="555">
        <f t="shared" si="119"/>
        <v>0</v>
      </c>
      <c r="Y750" s="555">
        <f t="shared" si="119"/>
        <v>0</v>
      </c>
      <c r="Z750" s="555">
        <f t="shared" si="119"/>
        <v>0</v>
      </c>
      <c r="AA750" s="555">
        <f t="shared" si="119"/>
        <v>0</v>
      </c>
      <c r="AB750" s="555">
        <f t="shared" si="119"/>
        <v>0</v>
      </c>
      <c r="AC750" s="555">
        <f t="shared" si="119"/>
        <v>2193826.1800000002</v>
      </c>
      <c r="AD750" s="555">
        <f t="shared" si="119"/>
        <v>0</v>
      </c>
      <c r="AE750" s="555">
        <f t="shared" si="119"/>
        <v>386056.85</v>
      </c>
      <c r="AF750" s="555">
        <f t="shared" si="119"/>
        <v>0</v>
      </c>
      <c r="AG750" s="555">
        <f t="shared" si="119"/>
        <v>0</v>
      </c>
      <c r="AH750" s="555">
        <f t="shared" si="119"/>
        <v>0</v>
      </c>
      <c r="AI750" s="555">
        <f t="shared" si="119"/>
        <v>0</v>
      </c>
      <c r="AJ750" s="555">
        <f t="shared" si="119"/>
        <v>0</v>
      </c>
      <c r="AK750" s="555">
        <f t="shared" si="119"/>
        <v>0</v>
      </c>
      <c r="AL750" s="555">
        <f t="shared" si="119"/>
        <v>0</v>
      </c>
      <c r="AM750" s="555">
        <f t="shared" si="119"/>
        <v>0</v>
      </c>
      <c r="AN750" s="555">
        <f t="shared" si="119"/>
        <v>4250</v>
      </c>
      <c r="AO750" s="555">
        <f t="shared" si="119"/>
        <v>0</v>
      </c>
      <c r="AP750" s="555">
        <f t="shared" si="119"/>
        <v>0</v>
      </c>
      <c r="AQ750" s="555">
        <f t="shared" si="119"/>
        <v>6595.5</v>
      </c>
      <c r="AR750" s="555">
        <f t="shared" si="119"/>
        <v>1780</v>
      </c>
      <c r="AS750" s="555">
        <f t="shared" si="119"/>
        <v>5720</v>
      </c>
      <c r="AT750" s="555">
        <f t="shared" si="119"/>
        <v>691</v>
      </c>
      <c r="AU750" s="555">
        <f t="shared" si="119"/>
        <v>0</v>
      </c>
      <c r="AV750" s="555">
        <f t="shared" si="119"/>
        <v>0</v>
      </c>
      <c r="AW750" s="555">
        <f t="shared" si="119"/>
        <v>0</v>
      </c>
      <c r="AX750" s="555">
        <f t="shared" si="119"/>
        <v>0</v>
      </c>
      <c r="AY750" s="555">
        <f t="shared" si="119"/>
        <v>0</v>
      </c>
      <c r="AZ750" s="555">
        <f t="shared" si="119"/>
        <v>0</v>
      </c>
      <c r="BA750" s="555">
        <f t="shared" si="119"/>
        <v>0</v>
      </c>
      <c r="BB750" s="555">
        <f t="shared" si="119"/>
        <v>159080.25</v>
      </c>
      <c r="BC750" s="555">
        <f t="shared" si="119"/>
        <v>0</v>
      </c>
      <c r="BD750" s="555">
        <f t="shared" si="119"/>
        <v>3116347.6</v>
      </c>
      <c r="BE750" s="555">
        <f t="shared" si="119"/>
        <v>0</v>
      </c>
      <c r="BF750" s="555">
        <f t="shared" si="119"/>
        <v>0</v>
      </c>
      <c r="BG750" s="555">
        <f t="shared" si="119"/>
        <v>6576.6</v>
      </c>
      <c r="BH750" s="555">
        <f t="shared" si="119"/>
        <v>0</v>
      </c>
      <c r="BI750" s="555">
        <f t="shared" si="119"/>
        <v>0</v>
      </c>
      <c r="BJ750" s="555">
        <f t="shared" si="119"/>
        <v>0</v>
      </c>
      <c r="BK750" s="555">
        <f t="shared" si="119"/>
        <v>0</v>
      </c>
      <c r="BL750" s="555">
        <f t="shared" si="119"/>
        <v>15780.75</v>
      </c>
      <c r="BM750" s="555">
        <f t="shared" si="119"/>
        <v>804102</v>
      </c>
      <c r="BN750" s="555">
        <f t="shared" si="119"/>
        <v>395756</v>
      </c>
      <c r="BO750" s="555">
        <f t="shared" si="119"/>
        <v>0</v>
      </c>
      <c r="BP750" s="555">
        <f t="shared" si="119"/>
        <v>2336178.02</v>
      </c>
      <c r="BQ750" s="555">
        <f t="shared" si="119"/>
        <v>3134319.5</v>
      </c>
      <c r="BR750" s="555">
        <f t="shared" si="119"/>
        <v>491534.5</v>
      </c>
      <c r="BS750" s="555">
        <f t="shared" si="119"/>
        <v>0</v>
      </c>
      <c r="BT750" s="555">
        <f t="shared" si="115"/>
        <v>0</v>
      </c>
      <c r="BU750" s="555">
        <f t="shared" si="115"/>
        <v>0</v>
      </c>
      <c r="BV750" s="555">
        <f t="shared" si="115"/>
        <v>30717.8</v>
      </c>
      <c r="BW750" s="555">
        <f t="shared" si="115"/>
        <v>0</v>
      </c>
      <c r="BX750" s="555">
        <f t="shared" si="115"/>
        <v>0</v>
      </c>
      <c r="BY750" s="555">
        <f t="shared" si="115"/>
        <v>0</v>
      </c>
      <c r="BZ750" s="555">
        <f t="shared" si="115"/>
        <v>0</v>
      </c>
      <c r="CA750" s="555">
        <f t="shared" si="115"/>
        <v>0</v>
      </c>
      <c r="CB750" s="555">
        <f t="shared" si="115"/>
        <v>116185.5</v>
      </c>
      <c r="CC750" s="555">
        <f t="shared" si="86"/>
        <v>24727437.25</v>
      </c>
    </row>
    <row r="751" spans="1:81" s="577" customFormat="1">
      <c r="A751" s="606"/>
      <c r="B751" s="608"/>
      <c r="C751" s="610"/>
      <c r="D751" s="625"/>
      <c r="E751" s="625"/>
      <c r="F751" s="626" t="s">
        <v>6514</v>
      </c>
      <c r="G751" s="627" t="s">
        <v>6515</v>
      </c>
      <c r="H751" s="555">
        <f t="shared" si="119"/>
        <v>9801775.5199999996</v>
      </c>
      <c r="I751" s="555">
        <f t="shared" si="119"/>
        <v>0</v>
      </c>
      <c r="J751" s="555">
        <f t="shared" si="119"/>
        <v>259654.73</v>
      </c>
      <c r="K751" s="555">
        <f t="shared" si="119"/>
        <v>156880</v>
      </c>
      <c r="L751" s="555">
        <f t="shared" si="119"/>
        <v>2068649.5</v>
      </c>
      <c r="M751" s="555">
        <f t="shared" si="119"/>
        <v>1989646.85</v>
      </c>
      <c r="N751" s="555">
        <f t="shared" si="119"/>
        <v>432209.25</v>
      </c>
      <c r="O751" s="555">
        <f t="shared" si="119"/>
        <v>1200498.3999999999</v>
      </c>
      <c r="P751" s="555">
        <f t="shared" si="119"/>
        <v>34503.5</v>
      </c>
      <c r="Q751" s="555">
        <f t="shared" si="119"/>
        <v>901334.85</v>
      </c>
      <c r="R751" s="555">
        <f t="shared" si="119"/>
        <v>287510.8</v>
      </c>
      <c r="S751" s="555">
        <f t="shared" si="119"/>
        <v>71952.75</v>
      </c>
      <c r="T751" s="555">
        <f t="shared" si="119"/>
        <v>234595.25</v>
      </c>
      <c r="U751" s="555">
        <f t="shared" si="119"/>
        <v>638039.80000000005</v>
      </c>
      <c r="V751" s="555">
        <f t="shared" si="119"/>
        <v>32030</v>
      </c>
      <c r="W751" s="555">
        <f t="shared" si="119"/>
        <v>288107.15000000002</v>
      </c>
      <c r="X751" s="555">
        <f t="shared" si="119"/>
        <v>29907</v>
      </c>
      <c r="Y751" s="555">
        <f t="shared" si="119"/>
        <v>48335</v>
      </c>
      <c r="Z751" s="555">
        <f t="shared" si="119"/>
        <v>0</v>
      </c>
      <c r="AA751" s="555">
        <f t="shared" si="119"/>
        <v>0</v>
      </c>
      <c r="AB751" s="555">
        <f t="shared" si="119"/>
        <v>0</v>
      </c>
      <c r="AC751" s="555">
        <f t="shared" si="119"/>
        <v>0</v>
      </c>
      <c r="AD751" s="555">
        <f t="shared" si="119"/>
        <v>0</v>
      </c>
      <c r="AE751" s="555">
        <f t="shared" si="119"/>
        <v>0</v>
      </c>
      <c r="AF751" s="555">
        <f t="shared" si="119"/>
        <v>636871.55000000005</v>
      </c>
      <c r="AG751" s="555">
        <f t="shared" si="119"/>
        <v>0</v>
      </c>
      <c r="AH751" s="555">
        <f t="shared" si="119"/>
        <v>0</v>
      </c>
      <c r="AI751" s="555">
        <f t="shared" si="119"/>
        <v>0</v>
      </c>
      <c r="AJ751" s="555">
        <f t="shared" si="119"/>
        <v>0</v>
      </c>
      <c r="AK751" s="555">
        <f t="shared" si="119"/>
        <v>0</v>
      </c>
      <c r="AL751" s="555">
        <f t="shared" si="119"/>
        <v>1443</v>
      </c>
      <c r="AM751" s="555">
        <f t="shared" si="119"/>
        <v>0</v>
      </c>
      <c r="AN751" s="555">
        <f t="shared" si="119"/>
        <v>1803</v>
      </c>
      <c r="AO751" s="555">
        <f t="shared" si="119"/>
        <v>0</v>
      </c>
      <c r="AP751" s="555">
        <f t="shared" si="119"/>
        <v>146324.75</v>
      </c>
      <c r="AQ751" s="555">
        <f t="shared" si="119"/>
        <v>11515</v>
      </c>
      <c r="AR751" s="555">
        <f t="shared" si="119"/>
        <v>17778.5</v>
      </c>
      <c r="AS751" s="555">
        <f t="shared" si="119"/>
        <v>0</v>
      </c>
      <c r="AT751" s="555">
        <f t="shared" si="119"/>
        <v>10959</v>
      </c>
      <c r="AU751" s="555">
        <f t="shared" si="119"/>
        <v>0</v>
      </c>
      <c r="AV751" s="555">
        <f t="shared" si="119"/>
        <v>0</v>
      </c>
      <c r="AW751" s="555">
        <f t="shared" si="119"/>
        <v>0</v>
      </c>
      <c r="AX751" s="555">
        <f t="shared" si="119"/>
        <v>0</v>
      </c>
      <c r="AY751" s="555">
        <f t="shared" si="119"/>
        <v>60322</v>
      </c>
      <c r="AZ751" s="555">
        <f t="shared" si="119"/>
        <v>0</v>
      </c>
      <c r="BA751" s="555">
        <f t="shared" si="119"/>
        <v>0</v>
      </c>
      <c r="BB751" s="555">
        <f t="shared" si="119"/>
        <v>179889.5</v>
      </c>
      <c r="BC751" s="555">
        <f t="shared" si="119"/>
        <v>18295.63</v>
      </c>
      <c r="BD751" s="555">
        <f t="shared" si="119"/>
        <v>2099912.25</v>
      </c>
      <c r="BE751" s="555">
        <f t="shared" si="119"/>
        <v>0</v>
      </c>
      <c r="BF751" s="555">
        <f t="shared" si="119"/>
        <v>0</v>
      </c>
      <c r="BG751" s="555">
        <f t="shared" si="119"/>
        <v>161536.72</v>
      </c>
      <c r="BH751" s="555">
        <f t="shared" si="119"/>
        <v>0</v>
      </c>
      <c r="BI751" s="555">
        <f t="shared" si="119"/>
        <v>0</v>
      </c>
      <c r="BJ751" s="555">
        <f t="shared" si="119"/>
        <v>0</v>
      </c>
      <c r="BK751" s="555">
        <f t="shared" si="119"/>
        <v>0</v>
      </c>
      <c r="BL751" s="555">
        <f t="shared" si="119"/>
        <v>0</v>
      </c>
      <c r="BM751" s="555">
        <f t="shared" si="119"/>
        <v>238552.25</v>
      </c>
      <c r="BN751" s="555">
        <f t="shared" si="119"/>
        <v>456179.25</v>
      </c>
      <c r="BO751" s="555">
        <f t="shared" si="119"/>
        <v>1659</v>
      </c>
      <c r="BP751" s="555">
        <f t="shared" si="119"/>
        <v>5385.5</v>
      </c>
      <c r="BQ751" s="555">
        <f t="shared" si="119"/>
        <v>253213.43</v>
      </c>
      <c r="BR751" s="555">
        <f t="shared" si="119"/>
        <v>0</v>
      </c>
      <c r="BS751" s="555">
        <f t="shared" ref="BS751" si="120">BS641</f>
        <v>25639</v>
      </c>
      <c r="BT751" s="555">
        <f t="shared" si="115"/>
        <v>117501</v>
      </c>
      <c r="BU751" s="555">
        <f t="shared" si="115"/>
        <v>0</v>
      </c>
      <c r="BV751" s="555">
        <f t="shared" si="115"/>
        <v>56727.94</v>
      </c>
      <c r="BW751" s="555">
        <f t="shared" si="115"/>
        <v>81413</v>
      </c>
      <c r="BX751" s="555">
        <f t="shared" si="115"/>
        <v>904866</v>
      </c>
      <c r="BY751" s="555">
        <f t="shared" si="115"/>
        <v>8954.5</v>
      </c>
      <c r="BZ751" s="555">
        <f t="shared" si="115"/>
        <v>0</v>
      </c>
      <c r="CA751" s="555">
        <f t="shared" si="115"/>
        <v>0</v>
      </c>
      <c r="CB751" s="555">
        <f t="shared" si="115"/>
        <v>6708</v>
      </c>
      <c r="CC751" s="555">
        <f t="shared" si="86"/>
        <v>23979080.120000001</v>
      </c>
    </row>
    <row r="752" spans="1:81" s="577" customFormat="1">
      <c r="A752" s="606"/>
      <c r="B752" s="608"/>
      <c r="C752" s="610"/>
      <c r="D752" s="625"/>
      <c r="E752" s="625"/>
      <c r="F752" s="626" t="s">
        <v>6516</v>
      </c>
      <c r="G752" s="627" t="s">
        <v>6517</v>
      </c>
      <c r="H752" s="555">
        <f t="shared" ref="H752:BS755" si="121">H642</f>
        <v>198868.5</v>
      </c>
      <c r="I752" s="555">
        <f t="shared" si="121"/>
        <v>6994992.7800000003</v>
      </c>
      <c r="J752" s="555">
        <f t="shared" si="121"/>
        <v>1940125.36</v>
      </c>
      <c r="K752" s="555">
        <f t="shared" si="121"/>
        <v>0</v>
      </c>
      <c r="L752" s="555">
        <f t="shared" si="121"/>
        <v>0</v>
      </c>
      <c r="M752" s="555">
        <f t="shared" si="121"/>
        <v>0</v>
      </c>
      <c r="N752" s="555">
        <f t="shared" si="121"/>
        <v>180928</v>
      </c>
      <c r="O752" s="555">
        <f t="shared" si="121"/>
        <v>0</v>
      </c>
      <c r="P752" s="555">
        <f t="shared" si="121"/>
        <v>0</v>
      </c>
      <c r="Q752" s="555">
        <f t="shared" si="121"/>
        <v>0</v>
      </c>
      <c r="R752" s="555">
        <f t="shared" si="121"/>
        <v>0</v>
      </c>
      <c r="S752" s="555">
        <f t="shared" si="121"/>
        <v>0</v>
      </c>
      <c r="T752" s="555">
        <f t="shared" si="121"/>
        <v>14796602.619999999</v>
      </c>
      <c r="U752" s="555">
        <f t="shared" si="121"/>
        <v>411565</v>
      </c>
      <c r="V752" s="555">
        <f t="shared" si="121"/>
        <v>0</v>
      </c>
      <c r="W752" s="555">
        <f t="shared" si="121"/>
        <v>0</v>
      </c>
      <c r="X752" s="555">
        <f t="shared" si="121"/>
        <v>0</v>
      </c>
      <c r="Y752" s="555">
        <f t="shared" si="121"/>
        <v>0</v>
      </c>
      <c r="Z752" s="555">
        <f t="shared" si="121"/>
        <v>3332492.25</v>
      </c>
      <c r="AA752" s="555">
        <f t="shared" si="121"/>
        <v>0</v>
      </c>
      <c r="AB752" s="555">
        <f t="shared" si="121"/>
        <v>0</v>
      </c>
      <c r="AC752" s="555">
        <f t="shared" si="121"/>
        <v>0</v>
      </c>
      <c r="AD752" s="555">
        <f t="shared" si="121"/>
        <v>0</v>
      </c>
      <c r="AE752" s="555">
        <f t="shared" si="121"/>
        <v>0</v>
      </c>
      <c r="AF752" s="555">
        <f t="shared" si="121"/>
        <v>0</v>
      </c>
      <c r="AG752" s="555">
        <f t="shared" si="121"/>
        <v>0</v>
      </c>
      <c r="AH752" s="555">
        <f t="shared" si="121"/>
        <v>0</v>
      </c>
      <c r="AI752" s="555">
        <f t="shared" si="121"/>
        <v>0</v>
      </c>
      <c r="AJ752" s="555">
        <f t="shared" si="121"/>
        <v>0</v>
      </c>
      <c r="AK752" s="555">
        <f t="shared" si="121"/>
        <v>0</v>
      </c>
      <c r="AL752" s="555">
        <f t="shared" si="121"/>
        <v>0</v>
      </c>
      <c r="AM752" s="555">
        <f t="shared" si="121"/>
        <v>0</v>
      </c>
      <c r="AN752" s="555">
        <f t="shared" si="121"/>
        <v>0</v>
      </c>
      <c r="AO752" s="555">
        <f t="shared" si="121"/>
        <v>0</v>
      </c>
      <c r="AP752" s="555">
        <f t="shared" si="121"/>
        <v>0</v>
      </c>
      <c r="AQ752" s="555">
        <f t="shared" si="121"/>
        <v>0</v>
      </c>
      <c r="AR752" s="555">
        <f t="shared" si="121"/>
        <v>0</v>
      </c>
      <c r="AS752" s="555">
        <f t="shared" si="121"/>
        <v>0</v>
      </c>
      <c r="AT752" s="555">
        <f t="shared" si="121"/>
        <v>0</v>
      </c>
      <c r="AU752" s="555">
        <f t="shared" si="121"/>
        <v>270475.5</v>
      </c>
      <c r="AV752" s="555">
        <f t="shared" si="121"/>
        <v>0</v>
      </c>
      <c r="AW752" s="555">
        <f t="shared" si="121"/>
        <v>0</v>
      </c>
      <c r="AX752" s="555">
        <f t="shared" si="121"/>
        <v>0</v>
      </c>
      <c r="AY752" s="555">
        <f t="shared" si="121"/>
        <v>0</v>
      </c>
      <c r="AZ752" s="555">
        <f t="shared" si="121"/>
        <v>0</v>
      </c>
      <c r="BA752" s="555">
        <f t="shared" si="121"/>
        <v>0</v>
      </c>
      <c r="BB752" s="555">
        <f t="shared" si="121"/>
        <v>6780002.9800000004</v>
      </c>
      <c r="BC752" s="555">
        <f t="shared" si="121"/>
        <v>0</v>
      </c>
      <c r="BD752" s="555">
        <f t="shared" si="121"/>
        <v>0</v>
      </c>
      <c r="BE752" s="555">
        <f t="shared" si="121"/>
        <v>0</v>
      </c>
      <c r="BF752" s="555">
        <f t="shared" si="121"/>
        <v>0</v>
      </c>
      <c r="BG752" s="555">
        <f t="shared" si="121"/>
        <v>0</v>
      </c>
      <c r="BH752" s="555">
        <f t="shared" si="121"/>
        <v>0</v>
      </c>
      <c r="BI752" s="555">
        <f t="shared" si="121"/>
        <v>0</v>
      </c>
      <c r="BJ752" s="555">
        <f t="shared" si="121"/>
        <v>0</v>
      </c>
      <c r="BK752" s="555">
        <f t="shared" si="121"/>
        <v>0</v>
      </c>
      <c r="BL752" s="555">
        <f t="shared" si="121"/>
        <v>0</v>
      </c>
      <c r="BM752" s="555">
        <f t="shared" si="121"/>
        <v>13976328.51</v>
      </c>
      <c r="BN752" s="555">
        <f t="shared" si="121"/>
        <v>3373931.96</v>
      </c>
      <c r="BO752" s="555">
        <f t="shared" si="121"/>
        <v>0</v>
      </c>
      <c r="BP752" s="555">
        <f t="shared" si="121"/>
        <v>0</v>
      </c>
      <c r="BQ752" s="555">
        <f t="shared" si="121"/>
        <v>0</v>
      </c>
      <c r="BR752" s="555">
        <f t="shared" si="121"/>
        <v>0</v>
      </c>
      <c r="BS752" s="555">
        <f t="shared" si="121"/>
        <v>0</v>
      </c>
      <c r="BT752" s="555">
        <f t="shared" si="115"/>
        <v>3108077.71</v>
      </c>
      <c r="BU752" s="555">
        <f t="shared" si="115"/>
        <v>0</v>
      </c>
      <c r="BV752" s="555">
        <f t="shared" si="115"/>
        <v>0</v>
      </c>
      <c r="BW752" s="555">
        <f t="shared" si="115"/>
        <v>0</v>
      </c>
      <c r="BX752" s="555">
        <f t="shared" si="115"/>
        <v>0</v>
      </c>
      <c r="BY752" s="555">
        <f t="shared" si="115"/>
        <v>0</v>
      </c>
      <c r="BZ752" s="555">
        <f t="shared" si="115"/>
        <v>0</v>
      </c>
      <c r="CA752" s="555">
        <f t="shared" si="115"/>
        <v>0</v>
      </c>
      <c r="CB752" s="555">
        <f t="shared" si="115"/>
        <v>0</v>
      </c>
      <c r="CC752" s="555">
        <f t="shared" si="86"/>
        <v>55364391.169999994</v>
      </c>
    </row>
    <row r="753" spans="1:81" s="577" customFormat="1">
      <c r="A753" s="606"/>
      <c r="B753" s="608"/>
      <c r="C753" s="610"/>
      <c r="D753" s="625"/>
      <c r="E753" s="625"/>
      <c r="F753" s="626" t="s">
        <v>6518</v>
      </c>
      <c r="G753" s="627" t="s">
        <v>6519</v>
      </c>
      <c r="H753" s="555">
        <f t="shared" si="121"/>
        <v>23290.25</v>
      </c>
      <c r="I753" s="555">
        <f t="shared" si="121"/>
        <v>0</v>
      </c>
      <c r="J753" s="555">
        <f t="shared" si="121"/>
        <v>511037.91</v>
      </c>
      <c r="K753" s="555">
        <f t="shared" si="121"/>
        <v>18739.8</v>
      </c>
      <c r="L753" s="555">
        <f t="shared" si="121"/>
        <v>10465.49</v>
      </c>
      <c r="M753" s="555">
        <f t="shared" si="121"/>
        <v>0</v>
      </c>
      <c r="N753" s="555">
        <f t="shared" si="121"/>
        <v>0</v>
      </c>
      <c r="O753" s="555">
        <f t="shared" si="121"/>
        <v>15216.5</v>
      </c>
      <c r="P753" s="555">
        <f t="shared" si="121"/>
        <v>159896.20000000001</v>
      </c>
      <c r="Q753" s="555">
        <f t="shared" si="121"/>
        <v>0</v>
      </c>
      <c r="R753" s="555">
        <f t="shared" si="121"/>
        <v>78717.8</v>
      </c>
      <c r="S753" s="555">
        <f t="shared" si="121"/>
        <v>29964.35</v>
      </c>
      <c r="T753" s="555">
        <f t="shared" si="121"/>
        <v>32422.400000000001</v>
      </c>
      <c r="U753" s="555">
        <f t="shared" si="121"/>
        <v>22048.799999999999</v>
      </c>
      <c r="V753" s="555">
        <f t="shared" si="121"/>
        <v>0</v>
      </c>
      <c r="W753" s="555">
        <f t="shared" si="121"/>
        <v>34317.33</v>
      </c>
      <c r="X753" s="555">
        <f t="shared" si="121"/>
        <v>0</v>
      </c>
      <c r="Y753" s="555">
        <f t="shared" si="121"/>
        <v>92528.6</v>
      </c>
      <c r="Z753" s="555">
        <f t="shared" si="121"/>
        <v>700</v>
      </c>
      <c r="AA753" s="555">
        <f t="shared" si="121"/>
        <v>0</v>
      </c>
      <c r="AB753" s="555">
        <f t="shared" si="121"/>
        <v>65450.2</v>
      </c>
      <c r="AC753" s="555">
        <f t="shared" si="121"/>
        <v>0</v>
      </c>
      <c r="AD753" s="555">
        <f t="shared" si="121"/>
        <v>754589.4</v>
      </c>
      <c r="AE753" s="555">
        <f t="shared" si="121"/>
        <v>240867.7</v>
      </c>
      <c r="AF753" s="555">
        <f t="shared" si="121"/>
        <v>395025</v>
      </c>
      <c r="AG753" s="555">
        <f t="shared" si="121"/>
        <v>0</v>
      </c>
      <c r="AH753" s="555">
        <f t="shared" si="121"/>
        <v>0</v>
      </c>
      <c r="AI753" s="555">
        <f t="shared" si="121"/>
        <v>0</v>
      </c>
      <c r="AJ753" s="555">
        <f t="shared" si="121"/>
        <v>0</v>
      </c>
      <c r="AK753" s="555">
        <f t="shared" si="121"/>
        <v>0</v>
      </c>
      <c r="AL753" s="555">
        <f t="shared" si="121"/>
        <v>0</v>
      </c>
      <c r="AM753" s="555">
        <f t="shared" si="121"/>
        <v>1400</v>
      </c>
      <c r="AN753" s="555">
        <f t="shared" si="121"/>
        <v>0</v>
      </c>
      <c r="AO753" s="555">
        <f t="shared" si="121"/>
        <v>0</v>
      </c>
      <c r="AP753" s="555">
        <f t="shared" si="121"/>
        <v>0</v>
      </c>
      <c r="AQ753" s="555">
        <f t="shared" si="121"/>
        <v>0</v>
      </c>
      <c r="AR753" s="555">
        <f t="shared" si="121"/>
        <v>0</v>
      </c>
      <c r="AS753" s="555">
        <f t="shared" si="121"/>
        <v>0</v>
      </c>
      <c r="AT753" s="555">
        <f t="shared" si="121"/>
        <v>0</v>
      </c>
      <c r="AU753" s="555">
        <f t="shared" si="121"/>
        <v>700</v>
      </c>
      <c r="AV753" s="555">
        <f t="shared" si="121"/>
        <v>74494.899999999994</v>
      </c>
      <c r="AW753" s="555">
        <f t="shared" si="121"/>
        <v>151280.75</v>
      </c>
      <c r="AX753" s="555">
        <f t="shared" si="121"/>
        <v>77998.350000000006</v>
      </c>
      <c r="AY753" s="555">
        <f t="shared" si="121"/>
        <v>23212.6</v>
      </c>
      <c r="AZ753" s="555">
        <f t="shared" si="121"/>
        <v>0</v>
      </c>
      <c r="BA753" s="555">
        <f t="shared" si="121"/>
        <v>0</v>
      </c>
      <c r="BB753" s="555">
        <f t="shared" si="121"/>
        <v>279064.03999999998</v>
      </c>
      <c r="BC753" s="555">
        <f t="shared" si="121"/>
        <v>1467194.07</v>
      </c>
      <c r="BD753" s="555">
        <f t="shared" si="121"/>
        <v>64684</v>
      </c>
      <c r="BE753" s="555">
        <f t="shared" si="121"/>
        <v>0</v>
      </c>
      <c r="BF753" s="555">
        <f t="shared" si="121"/>
        <v>0</v>
      </c>
      <c r="BG753" s="555">
        <f t="shared" si="121"/>
        <v>645687</v>
      </c>
      <c r="BH753" s="555">
        <f t="shared" si="121"/>
        <v>290972.09999999998</v>
      </c>
      <c r="BI753" s="555">
        <f t="shared" si="121"/>
        <v>0</v>
      </c>
      <c r="BJ753" s="555">
        <f t="shared" si="121"/>
        <v>111065</v>
      </c>
      <c r="BK753" s="555">
        <f t="shared" si="121"/>
        <v>16510</v>
      </c>
      <c r="BL753" s="555">
        <f t="shared" si="121"/>
        <v>0</v>
      </c>
      <c r="BM753" s="555">
        <f t="shared" si="121"/>
        <v>0</v>
      </c>
      <c r="BN753" s="555">
        <f t="shared" si="121"/>
        <v>0</v>
      </c>
      <c r="BO753" s="555">
        <f t="shared" si="121"/>
        <v>43409.33</v>
      </c>
      <c r="BP753" s="555">
        <f t="shared" si="121"/>
        <v>21661.5</v>
      </c>
      <c r="BQ753" s="555">
        <f t="shared" si="121"/>
        <v>0</v>
      </c>
      <c r="BR753" s="555">
        <f t="shared" si="121"/>
        <v>61469.5</v>
      </c>
      <c r="BS753" s="555">
        <f t="shared" si="121"/>
        <v>125</v>
      </c>
      <c r="BT753" s="555">
        <f t="shared" si="115"/>
        <v>47636</v>
      </c>
      <c r="BU753" s="555">
        <f t="shared" si="115"/>
        <v>17903.2</v>
      </c>
      <c r="BV753" s="555">
        <f t="shared" si="115"/>
        <v>10185</v>
      </c>
      <c r="BW753" s="555">
        <f t="shared" si="115"/>
        <v>10001.6</v>
      </c>
      <c r="BX753" s="555">
        <f t="shared" si="115"/>
        <v>114631.4</v>
      </c>
      <c r="BY753" s="555">
        <f t="shared" si="115"/>
        <v>64991.8</v>
      </c>
      <c r="BZ753" s="555">
        <f t="shared" si="115"/>
        <v>51401.35</v>
      </c>
      <c r="CA753" s="555">
        <f t="shared" si="115"/>
        <v>0</v>
      </c>
      <c r="CB753" s="555">
        <f t="shared" si="115"/>
        <v>0</v>
      </c>
      <c r="CC753" s="555">
        <f t="shared" si="86"/>
        <v>6132956.2199999988</v>
      </c>
    </row>
    <row r="754" spans="1:81" s="577" customFormat="1">
      <c r="A754" s="606"/>
      <c r="B754" s="608"/>
      <c r="C754" s="610"/>
      <c r="D754" s="625"/>
      <c r="E754" s="625"/>
      <c r="F754" s="626" t="s">
        <v>6520</v>
      </c>
      <c r="G754" s="627" t="s">
        <v>6521</v>
      </c>
      <c r="H754" s="555">
        <f t="shared" si="121"/>
        <v>1720</v>
      </c>
      <c r="I754" s="555">
        <f t="shared" si="121"/>
        <v>875</v>
      </c>
      <c r="J754" s="555">
        <f t="shared" si="121"/>
        <v>98428.51</v>
      </c>
      <c r="K754" s="555">
        <f t="shared" si="121"/>
        <v>2030</v>
      </c>
      <c r="L754" s="555">
        <f t="shared" si="121"/>
        <v>74008</v>
      </c>
      <c r="M754" s="555">
        <f t="shared" si="121"/>
        <v>0</v>
      </c>
      <c r="N754" s="555">
        <f t="shared" si="121"/>
        <v>0</v>
      </c>
      <c r="O754" s="555">
        <f t="shared" si="121"/>
        <v>3932</v>
      </c>
      <c r="P754" s="555">
        <f t="shared" si="121"/>
        <v>1360</v>
      </c>
      <c r="Q754" s="555">
        <f t="shared" si="121"/>
        <v>0</v>
      </c>
      <c r="R754" s="555">
        <f t="shared" si="121"/>
        <v>0</v>
      </c>
      <c r="S754" s="555">
        <f t="shared" si="121"/>
        <v>0</v>
      </c>
      <c r="T754" s="555">
        <f t="shared" si="121"/>
        <v>0</v>
      </c>
      <c r="U754" s="555">
        <f t="shared" si="121"/>
        <v>0</v>
      </c>
      <c r="V754" s="555">
        <f t="shared" si="121"/>
        <v>0</v>
      </c>
      <c r="W754" s="555">
        <f t="shared" si="121"/>
        <v>0</v>
      </c>
      <c r="X754" s="555">
        <f t="shared" si="121"/>
        <v>0</v>
      </c>
      <c r="Y754" s="555">
        <f t="shared" si="121"/>
        <v>0</v>
      </c>
      <c r="Z754" s="555">
        <f t="shared" si="121"/>
        <v>0</v>
      </c>
      <c r="AA754" s="555">
        <f t="shared" si="121"/>
        <v>0</v>
      </c>
      <c r="AB754" s="555">
        <f t="shared" si="121"/>
        <v>0</v>
      </c>
      <c r="AC754" s="555">
        <f t="shared" si="121"/>
        <v>329.7</v>
      </c>
      <c r="AD754" s="555">
        <f t="shared" si="121"/>
        <v>0</v>
      </c>
      <c r="AE754" s="555">
        <f t="shared" si="121"/>
        <v>0</v>
      </c>
      <c r="AF754" s="555">
        <f t="shared" si="121"/>
        <v>170600.34</v>
      </c>
      <c r="AG754" s="555">
        <f t="shared" si="121"/>
        <v>0</v>
      </c>
      <c r="AH754" s="555">
        <f t="shared" si="121"/>
        <v>0</v>
      </c>
      <c r="AI754" s="555">
        <f t="shared" si="121"/>
        <v>0</v>
      </c>
      <c r="AJ754" s="555">
        <f t="shared" si="121"/>
        <v>0</v>
      </c>
      <c r="AK754" s="555">
        <f t="shared" si="121"/>
        <v>0</v>
      </c>
      <c r="AL754" s="555">
        <f t="shared" si="121"/>
        <v>0</v>
      </c>
      <c r="AM754" s="555">
        <f t="shared" si="121"/>
        <v>0</v>
      </c>
      <c r="AN754" s="555">
        <f t="shared" si="121"/>
        <v>0</v>
      </c>
      <c r="AO754" s="555">
        <f t="shared" si="121"/>
        <v>0</v>
      </c>
      <c r="AP754" s="555">
        <f t="shared" si="121"/>
        <v>0</v>
      </c>
      <c r="AQ754" s="555">
        <f t="shared" si="121"/>
        <v>0</v>
      </c>
      <c r="AR754" s="555">
        <f t="shared" si="121"/>
        <v>0</v>
      </c>
      <c r="AS754" s="555">
        <f t="shared" si="121"/>
        <v>0</v>
      </c>
      <c r="AT754" s="555">
        <f t="shared" si="121"/>
        <v>0</v>
      </c>
      <c r="AU754" s="555">
        <f t="shared" si="121"/>
        <v>0</v>
      </c>
      <c r="AV754" s="555">
        <f t="shared" si="121"/>
        <v>0</v>
      </c>
      <c r="AW754" s="555">
        <f t="shared" si="121"/>
        <v>2590</v>
      </c>
      <c r="AX754" s="555">
        <f t="shared" si="121"/>
        <v>0</v>
      </c>
      <c r="AY754" s="555">
        <f t="shared" si="121"/>
        <v>14728</v>
      </c>
      <c r="AZ754" s="555">
        <f t="shared" si="121"/>
        <v>0</v>
      </c>
      <c r="BA754" s="555">
        <f t="shared" si="121"/>
        <v>0</v>
      </c>
      <c r="BB754" s="555">
        <f t="shared" si="121"/>
        <v>191833.5</v>
      </c>
      <c r="BC754" s="555">
        <f t="shared" si="121"/>
        <v>31477.5</v>
      </c>
      <c r="BD754" s="555">
        <f t="shared" si="121"/>
        <v>0</v>
      </c>
      <c r="BE754" s="555">
        <f t="shared" si="121"/>
        <v>0</v>
      </c>
      <c r="BF754" s="555">
        <f t="shared" si="121"/>
        <v>0</v>
      </c>
      <c r="BG754" s="555">
        <f t="shared" si="121"/>
        <v>0</v>
      </c>
      <c r="BH754" s="555">
        <f t="shared" si="121"/>
        <v>0</v>
      </c>
      <c r="BI754" s="555">
        <f t="shared" si="121"/>
        <v>0</v>
      </c>
      <c r="BJ754" s="555">
        <f t="shared" si="121"/>
        <v>2761</v>
      </c>
      <c r="BK754" s="555">
        <f t="shared" si="121"/>
        <v>0</v>
      </c>
      <c r="BL754" s="555">
        <f t="shared" si="121"/>
        <v>0</v>
      </c>
      <c r="BM754" s="555">
        <f t="shared" si="121"/>
        <v>0</v>
      </c>
      <c r="BN754" s="555">
        <f t="shared" si="121"/>
        <v>0</v>
      </c>
      <c r="BO754" s="555">
        <f t="shared" si="121"/>
        <v>0</v>
      </c>
      <c r="BP754" s="555">
        <f t="shared" si="121"/>
        <v>420</v>
      </c>
      <c r="BQ754" s="555">
        <f t="shared" si="121"/>
        <v>0</v>
      </c>
      <c r="BR754" s="555">
        <f t="shared" si="121"/>
        <v>0</v>
      </c>
      <c r="BS754" s="555">
        <f t="shared" si="121"/>
        <v>9465.5</v>
      </c>
      <c r="BT754" s="555">
        <f t="shared" si="115"/>
        <v>0</v>
      </c>
      <c r="BU754" s="555">
        <f t="shared" si="115"/>
        <v>0</v>
      </c>
      <c r="BV754" s="555">
        <f t="shared" si="115"/>
        <v>0</v>
      </c>
      <c r="BW754" s="555">
        <f t="shared" si="115"/>
        <v>0</v>
      </c>
      <c r="BX754" s="555">
        <f t="shared" si="115"/>
        <v>0</v>
      </c>
      <c r="BY754" s="555">
        <f t="shared" si="115"/>
        <v>0</v>
      </c>
      <c r="BZ754" s="555">
        <f t="shared" si="115"/>
        <v>0</v>
      </c>
      <c r="CA754" s="555">
        <f t="shared" si="115"/>
        <v>0</v>
      </c>
      <c r="CB754" s="555">
        <f t="shared" si="115"/>
        <v>0</v>
      </c>
      <c r="CC754" s="555">
        <f t="shared" si="86"/>
        <v>606559.05000000005</v>
      </c>
    </row>
    <row r="755" spans="1:81" s="577" customFormat="1">
      <c r="A755" s="606"/>
      <c r="B755" s="608"/>
      <c r="C755" s="610"/>
      <c r="D755" s="625"/>
      <c r="E755" s="625"/>
      <c r="F755" s="626" t="s">
        <v>6522</v>
      </c>
      <c r="G755" s="627" t="s">
        <v>7116</v>
      </c>
      <c r="H755" s="555">
        <f t="shared" si="121"/>
        <v>0</v>
      </c>
      <c r="I755" s="555">
        <f t="shared" si="121"/>
        <v>0</v>
      </c>
      <c r="J755" s="555">
        <f t="shared" si="121"/>
        <v>12107</v>
      </c>
      <c r="K755" s="555">
        <f t="shared" si="121"/>
        <v>1467</v>
      </c>
      <c r="L755" s="555">
        <f t="shared" si="121"/>
        <v>0</v>
      </c>
      <c r="M755" s="555">
        <f t="shared" si="121"/>
        <v>0</v>
      </c>
      <c r="N755" s="555">
        <f t="shared" si="121"/>
        <v>0</v>
      </c>
      <c r="O755" s="555">
        <f t="shared" si="121"/>
        <v>0</v>
      </c>
      <c r="P755" s="555">
        <f t="shared" si="121"/>
        <v>0</v>
      </c>
      <c r="Q755" s="555">
        <f t="shared" si="121"/>
        <v>0</v>
      </c>
      <c r="R755" s="555">
        <f t="shared" si="121"/>
        <v>4231.25</v>
      </c>
      <c r="S755" s="555">
        <f t="shared" si="121"/>
        <v>0</v>
      </c>
      <c r="T755" s="555">
        <f t="shared" si="121"/>
        <v>3715</v>
      </c>
      <c r="U755" s="555">
        <f t="shared" si="121"/>
        <v>0</v>
      </c>
      <c r="V755" s="555">
        <f t="shared" si="121"/>
        <v>0</v>
      </c>
      <c r="W755" s="555">
        <f t="shared" si="121"/>
        <v>0</v>
      </c>
      <c r="X755" s="555">
        <f t="shared" si="121"/>
        <v>0</v>
      </c>
      <c r="Y755" s="555">
        <f t="shared" si="121"/>
        <v>541</v>
      </c>
      <c r="Z755" s="555">
        <f t="shared" si="121"/>
        <v>0</v>
      </c>
      <c r="AA755" s="555">
        <f t="shared" si="121"/>
        <v>0</v>
      </c>
      <c r="AB755" s="555">
        <f t="shared" si="121"/>
        <v>2574.9499999999998</v>
      </c>
      <c r="AC755" s="555">
        <f t="shared" si="121"/>
        <v>0</v>
      </c>
      <c r="AD755" s="555">
        <f t="shared" si="121"/>
        <v>5062</v>
      </c>
      <c r="AE755" s="555">
        <f t="shared" si="121"/>
        <v>4766</v>
      </c>
      <c r="AF755" s="555">
        <f t="shared" si="121"/>
        <v>0</v>
      </c>
      <c r="AG755" s="555">
        <f t="shared" si="121"/>
        <v>0</v>
      </c>
      <c r="AH755" s="555">
        <f t="shared" si="121"/>
        <v>0</v>
      </c>
      <c r="AI755" s="555">
        <f t="shared" si="121"/>
        <v>0</v>
      </c>
      <c r="AJ755" s="555">
        <f t="shared" si="121"/>
        <v>0</v>
      </c>
      <c r="AK755" s="555">
        <f t="shared" si="121"/>
        <v>0</v>
      </c>
      <c r="AL755" s="555">
        <f t="shared" si="121"/>
        <v>0</v>
      </c>
      <c r="AM755" s="555">
        <f t="shared" si="121"/>
        <v>0</v>
      </c>
      <c r="AN755" s="555">
        <f t="shared" si="121"/>
        <v>0</v>
      </c>
      <c r="AO755" s="555">
        <f t="shared" si="121"/>
        <v>0</v>
      </c>
      <c r="AP755" s="555">
        <f t="shared" si="121"/>
        <v>0</v>
      </c>
      <c r="AQ755" s="555">
        <f t="shared" si="121"/>
        <v>0</v>
      </c>
      <c r="AR755" s="555">
        <f t="shared" si="121"/>
        <v>0</v>
      </c>
      <c r="AS755" s="555">
        <f t="shared" si="121"/>
        <v>0</v>
      </c>
      <c r="AT755" s="555">
        <f t="shared" si="121"/>
        <v>0</v>
      </c>
      <c r="AU755" s="555">
        <f t="shared" si="121"/>
        <v>9066</v>
      </c>
      <c r="AV755" s="555">
        <f t="shared" si="121"/>
        <v>80436</v>
      </c>
      <c r="AW755" s="555">
        <f t="shared" si="121"/>
        <v>1400</v>
      </c>
      <c r="AX755" s="555">
        <f t="shared" si="121"/>
        <v>32066.7</v>
      </c>
      <c r="AY755" s="555">
        <f t="shared" si="121"/>
        <v>700</v>
      </c>
      <c r="AZ755" s="555">
        <f t="shared" si="121"/>
        <v>140</v>
      </c>
      <c r="BA755" s="555">
        <f t="shared" si="121"/>
        <v>1148</v>
      </c>
      <c r="BB755" s="555">
        <f t="shared" si="121"/>
        <v>11166</v>
      </c>
      <c r="BC755" s="555">
        <f t="shared" si="121"/>
        <v>0</v>
      </c>
      <c r="BD755" s="555">
        <f t="shared" si="121"/>
        <v>5097.5</v>
      </c>
      <c r="BE755" s="555">
        <f t="shared" si="121"/>
        <v>0</v>
      </c>
      <c r="BF755" s="555">
        <f t="shared" si="121"/>
        <v>0</v>
      </c>
      <c r="BG755" s="555">
        <f t="shared" si="121"/>
        <v>0</v>
      </c>
      <c r="BH755" s="555">
        <f t="shared" si="121"/>
        <v>0</v>
      </c>
      <c r="BI755" s="555">
        <f t="shared" si="121"/>
        <v>0</v>
      </c>
      <c r="BJ755" s="555">
        <f t="shared" si="121"/>
        <v>1000</v>
      </c>
      <c r="BK755" s="555">
        <f t="shared" si="121"/>
        <v>0</v>
      </c>
      <c r="BL755" s="555">
        <f t="shared" si="121"/>
        <v>0</v>
      </c>
      <c r="BM755" s="555">
        <f t="shared" si="121"/>
        <v>0</v>
      </c>
      <c r="BN755" s="555">
        <f t="shared" si="121"/>
        <v>0</v>
      </c>
      <c r="BO755" s="555">
        <f t="shared" si="121"/>
        <v>138485</v>
      </c>
      <c r="BP755" s="555">
        <f t="shared" si="121"/>
        <v>0</v>
      </c>
      <c r="BQ755" s="555">
        <f t="shared" si="121"/>
        <v>0</v>
      </c>
      <c r="BR755" s="555">
        <f t="shared" si="121"/>
        <v>0</v>
      </c>
      <c r="BS755" s="555">
        <f t="shared" ref="BS755" si="122">BS645</f>
        <v>0</v>
      </c>
      <c r="BT755" s="555">
        <f t="shared" si="115"/>
        <v>0</v>
      </c>
      <c r="BU755" s="555">
        <f t="shared" si="115"/>
        <v>0</v>
      </c>
      <c r="BV755" s="555">
        <f t="shared" si="115"/>
        <v>4797</v>
      </c>
      <c r="BW755" s="555">
        <f t="shared" si="115"/>
        <v>0</v>
      </c>
      <c r="BX755" s="555">
        <f t="shared" si="115"/>
        <v>0</v>
      </c>
      <c r="BY755" s="555">
        <f t="shared" si="115"/>
        <v>6221</v>
      </c>
      <c r="BZ755" s="555">
        <f t="shared" si="115"/>
        <v>0</v>
      </c>
      <c r="CA755" s="555">
        <f t="shared" si="115"/>
        <v>0</v>
      </c>
      <c r="CB755" s="555">
        <f t="shared" si="115"/>
        <v>0</v>
      </c>
      <c r="CC755" s="555">
        <f t="shared" si="86"/>
        <v>326187.40000000002</v>
      </c>
    </row>
    <row r="756" spans="1:81" s="577" customFormat="1">
      <c r="A756" s="606"/>
      <c r="B756" s="608"/>
      <c r="C756" s="610"/>
      <c r="D756" s="625"/>
      <c r="E756" s="625"/>
      <c r="F756" s="626" t="s">
        <v>6524</v>
      </c>
      <c r="G756" s="627" t="s">
        <v>6525</v>
      </c>
      <c r="H756" s="555">
        <f t="shared" ref="H756:BS759" si="123">H647</f>
        <v>366</v>
      </c>
      <c r="I756" s="555">
        <f t="shared" si="123"/>
        <v>0</v>
      </c>
      <c r="J756" s="555">
        <f t="shared" si="123"/>
        <v>3691711.29</v>
      </c>
      <c r="K756" s="555">
        <f t="shared" si="123"/>
        <v>0</v>
      </c>
      <c r="L756" s="555">
        <f t="shared" si="123"/>
        <v>0</v>
      </c>
      <c r="M756" s="555">
        <f t="shared" si="123"/>
        <v>0</v>
      </c>
      <c r="N756" s="555">
        <f t="shared" si="123"/>
        <v>0</v>
      </c>
      <c r="O756" s="555">
        <f t="shared" si="123"/>
        <v>0</v>
      </c>
      <c r="P756" s="555">
        <f t="shared" si="123"/>
        <v>320709</v>
      </c>
      <c r="Q756" s="555">
        <f t="shared" si="123"/>
        <v>761878.97</v>
      </c>
      <c r="R756" s="555">
        <f t="shared" si="123"/>
        <v>0</v>
      </c>
      <c r="S756" s="555">
        <f t="shared" si="123"/>
        <v>0</v>
      </c>
      <c r="T756" s="555">
        <f t="shared" si="123"/>
        <v>0</v>
      </c>
      <c r="U756" s="555">
        <f t="shared" si="123"/>
        <v>0</v>
      </c>
      <c r="V756" s="555">
        <f t="shared" si="123"/>
        <v>0</v>
      </c>
      <c r="W756" s="555">
        <f t="shared" si="123"/>
        <v>0</v>
      </c>
      <c r="X756" s="555">
        <f t="shared" si="123"/>
        <v>376062.5</v>
      </c>
      <c r="Y756" s="555">
        <f t="shared" si="123"/>
        <v>0</v>
      </c>
      <c r="Z756" s="555">
        <f t="shared" si="123"/>
        <v>0</v>
      </c>
      <c r="AA756" s="555">
        <f t="shared" si="123"/>
        <v>57743.5</v>
      </c>
      <c r="AB756" s="555">
        <f t="shared" si="123"/>
        <v>0</v>
      </c>
      <c r="AC756" s="555">
        <f t="shared" si="123"/>
        <v>140610</v>
      </c>
      <c r="AD756" s="555">
        <f t="shared" si="123"/>
        <v>0</v>
      </c>
      <c r="AE756" s="555">
        <f t="shared" si="123"/>
        <v>0</v>
      </c>
      <c r="AF756" s="555">
        <f t="shared" si="123"/>
        <v>0</v>
      </c>
      <c r="AG756" s="555">
        <f t="shared" si="123"/>
        <v>0</v>
      </c>
      <c r="AH756" s="555">
        <f t="shared" si="123"/>
        <v>0</v>
      </c>
      <c r="AI756" s="555">
        <f t="shared" si="123"/>
        <v>0</v>
      </c>
      <c r="AJ756" s="555">
        <f t="shared" si="123"/>
        <v>219076</v>
      </c>
      <c r="AK756" s="555">
        <f t="shared" si="123"/>
        <v>0</v>
      </c>
      <c r="AL756" s="555">
        <f t="shared" si="123"/>
        <v>0</v>
      </c>
      <c r="AM756" s="555">
        <f t="shared" si="123"/>
        <v>3200</v>
      </c>
      <c r="AN756" s="555">
        <f t="shared" si="123"/>
        <v>0</v>
      </c>
      <c r="AO756" s="555">
        <f t="shared" si="123"/>
        <v>0</v>
      </c>
      <c r="AP756" s="555">
        <f t="shared" si="123"/>
        <v>27950</v>
      </c>
      <c r="AQ756" s="555">
        <f t="shared" si="123"/>
        <v>1038057</v>
      </c>
      <c r="AR756" s="555">
        <f t="shared" si="123"/>
        <v>0</v>
      </c>
      <c r="AS756" s="555">
        <f t="shared" si="123"/>
        <v>307625</v>
      </c>
      <c r="AT756" s="555">
        <f t="shared" si="123"/>
        <v>49862</v>
      </c>
      <c r="AU756" s="555">
        <f t="shared" si="123"/>
        <v>0</v>
      </c>
      <c r="AV756" s="555">
        <f t="shared" si="123"/>
        <v>0</v>
      </c>
      <c r="AW756" s="555">
        <f t="shared" si="123"/>
        <v>0</v>
      </c>
      <c r="AX756" s="555">
        <f t="shared" si="123"/>
        <v>0</v>
      </c>
      <c r="AY756" s="555">
        <f t="shared" si="123"/>
        <v>0</v>
      </c>
      <c r="AZ756" s="555">
        <f t="shared" si="123"/>
        <v>0</v>
      </c>
      <c r="BA756" s="555">
        <f t="shared" si="123"/>
        <v>0</v>
      </c>
      <c r="BB756" s="555">
        <f t="shared" si="123"/>
        <v>0</v>
      </c>
      <c r="BC756" s="555">
        <f t="shared" si="123"/>
        <v>0</v>
      </c>
      <c r="BD756" s="555">
        <f t="shared" si="123"/>
        <v>0</v>
      </c>
      <c r="BE756" s="555">
        <f t="shared" si="123"/>
        <v>0</v>
      </c>
      <c r="BF756" s="555">
        <f t="shared" si="123"/>
        <v>0</v>
      </c>
      <c r="BG756" s="555">
        <f t="shared" si="123"/>
        <v>0</v>
      </c>
      <c r="BH756" s="555">
        <f t="shared" si="123"/>
        <v>3689822</v>
      </c>
      <c r="BI756" s="555">
        <f t="shared" si="123"/>
        <v>0</v>
      </c>
      <c r="BJ756" s="555">
        <f t="shared" si="123"/>
        <v>0</v>
      </c>
      <c r="BK756" s="555">
        <f t="shared" si="123"/>
        <v>0</v>
      </c>
      <c r="BL756" s="555">
        <f t="shared" si="123"/>
        <v>0</v>
      </c>
      <c r="BM756" s="555">
        <f t="shared" si="123"/>
        <v>0</v>
      </c>
      <c r="BN756" s="555">
        <f t="shared" si="123"/>
        <v>0</v>
      </c>
      <c r="BO756" s="555">
        <f t="shared" si="123"/>
        <v>0</v>
      </c>
      <c r="BP756" s="555">
        <f t="shared" si="123"/>
        <v>286500</v>
      </c>
      <c r="BQ756" s="555">
        <f t="shared" si="123"/>
        <v>0</v>
      </c>
      <c r="BR756" s="555">
        <f t="shared" si="123"/>
        <v>3194826</v>
      </c>
      <c r="BS756" s="555">
        <f t="shared" si="123"/>
        <v>0</v>
      </c>
      <c r="BT756" s="555">
        <f t="shared" ref="BT756:CB771" si="124">BT647</f>
        <v>18032.73</v>
      </c>
      <c r="BU756" s="555">
        <f t="shared" si="124"/>
        <v>0</v>
      </c>
      <c r="BV756" s="555">
        <f t="shared" si="124"/>
        <v>0</v>
      </c>
      <c r="BW756" s="555">
        <f t="shared" si="124"/>
        <v>0</v>
      </c>
      <c r="BX756" s="555">
        <f t="shared" si="124"/>
        <v>0</v>
      </c>
      <c r="BY756" s="555">
        <f t="shared" si="124"/>
        <v>0</v>
      </c>
      <c r="BZ756" s="555">
        <f t="shared" si="124"/>
        <v>0</v>
      </c>
      <c r="CA756" s="555">
        <f t="shared" si="124"/>
        <v>0</v>
      </c>
      <c r="CB756" s="555">
        <f t="shared" si="124"/>
        <v>0</v>
      </c>
      <c r="CC756" s="555">
        <f t="shared" si="86"/>
        <v>14184031.99</v>
      </c>
    </row>
    <row r="757" spans="1:81" s="577" customFormat="1">
      <c r="A757" s="606"/>
      <c r="B757" s="608"/>
      <c r="C757" s="610"/>
      <c r="D757" s="625"/>
      <c r="E757" s="625"/>
      <c r="F757" s="626" t="s">
        <v>6526</v>
      </c>
      <c r="G757" s="627" t="s">
        <v>6527</v>
      </c>
      <c r="H757" s="555">
        <f t="shared" si="123"/>
        <v>0</v>
      </c>
      <c r="I757" s="555">
        <f t="shared" si="123"/>
        <v>0</v>
      </c>
      <c r="J757" s="555">
        <f t="shared" si="123"/>
        <v>0</v>
      </c>
      <c r="K757" s="555">
        <f t="shared" si="123"/>
        <v>0</v>
      </c>
      <c r="L757" s="555">
        <f t="shared" si="123"/>
        <v>0</v>
      </c>
      <c r="M757" s="555">
        <f t="shared" si="123"/>
        <v>0</v>
      </c>
      <c r="N757" s="555">
        <f t="shared" si="123"/>
        <v>0</v>
      </c>
      <c r="O757" s="555">
        <f t="shared" si="123"/>
        <v>0</v>
      </c>
      <c r="P757" s="555">
        <f t="shared" si="123"/>
        <v>0</v>
      </c>
      <c r="Q757" s="555">
        <f t="shared" si="123"/>
        <v>0</v>
      </c>
      <c r="R757" s="555">
        <f t="shared" si="123"/>
        <v>0</v>
      </c>
      <c r="S757" s="555">
        <f t="shared" si="123"/>
        <v>0</v>
      </c>
      <c r="T757" s="555">
        <f t="shared" si="123"/>
        <v>0</v>
      </c>
      <c r="U757" s="555">
        <f t="shared" si="123"/>
        <v>0</v>
      </c>
      <c r="V757" s="555">
        <f t="shared" si="123"/>
        <v>0</v>
      </c>
      <c r="W757" s="555">
        <f t="shared" si="123"/>
        <v>0</v>
      </c>
      <c r="X757" s="555">
        <f t="shared" si="123"/>
        <v>0</v>
      </c>
      <c r="Y757" s="555">
        <f t="shared" si="123"/>
        <v>0</v>
      </c>
      <c r="Z757" s="555">
        <f t="shared" si="123"/>
        <v>0</v>
      </c>
      <c r="AA757" s="555">
        <f t="shared" si="123"/>
        <v>0</v>
      </c>
      <c r="AB757" s="555">
        <f t="shared" si="123"/>
        <v>0</v>
      </c>
      <c r="AC757" s="555">
        <f t="shared" si="123"/>
        <v>0</v>
      </c>
      <c r="AD757" s="555">
        <f t="shared" si="123"/>
        <v>0</v>
      </c>
      <c r="AE757" s="555">
        <f t="shared" si="123"/>
        <v>0</v>
      </c>
      <c r="AF757" s="555">
        <f t="shared" si="123"/>
        <v>0</v>
      </c>
      <c r="AG757" s="555">
        <f t="shared" si="123"/>
        <v>0</v>
      </c>
      <c r="AH757" s="555">
        <f t="shared" si="123"/>
        <v>0</v>
      </c>
      <c r="AI757" s="555">
        <f t="shared" si="123"/>
        <v>0</v>
      </c>
      <c r="AJ757" s="555">
        <f t="shared" si="123"/>
        <v>0</v>
      </c>
      <c r="AK757" s="555">
        <f t="shared" si="123"/>
        <v>0</v>
      </c>
      <c r="AL757" s="555">
        <f t="shared" si="123"/>
        <v>0</v>
      </c>
      <c r="AM757" s="555">
        <f t="shared" si="123"/>
        <v>0</v>
      </c>
      <c r="AN757" s="555">
        <f t="shared" si="123"/>
        <v>0</v>
      </c>
      <c r="AO757" s="555">
        <f t="shared" si="123"/>
        <v>0</v>
      </c>
      <c r="AP757" s="555">
        <f t="shared" si="123"/>
        <v>0</v>
      </c>
      <c r="AQ757" s="555">
        <f t="shared" si="123"/>
        <v>0</v>
      </c>
      <c r="AR757" s="555">
        <f t="shared" si="123"/>
        <v>0</v>
      </c>
      <c r="AS757" s="555">
        <f t="shared" si="123"/>
        <v>0</v>
      </c>
      <c r="AT757" s="555">
        <f t="shared" si="123"/>
        <v>0</v>
      </c>
      <c r="AU757" s="555">
        <f t="shared" si="123"/>
        <v>7160.52</v>
      </c>
      <c r="AV757" s="555">
        <f t="shared" si="123"/>
        <v>0</v>
      </c>
      <c r="AW757" s="555">
        <f t="shared" si="123"/>
        <v>0</v>
      </c>
      <c r="AX757" s="555">
        <f t="shared" si="123"/>
        <v>0</v>
      </c>
      <c r="AY757" s="555">
        <f t="shared" si="123"/>
        <v>0</v>
      </c>
      <c r="AZ757" s="555">
        <f t="shared" si="123"/>
        <v>0</v>
      </c>
      <c r="BA757" s="555">
        <f t="shared" si="123"/>
        <v>0</v>
      </c>
      <c r="BB757" s="555">
        <f t="shared" si="123"/>
        <v>0</v>
      </c>
      <c r="BC757" s="555">
        <f t="shared" si="123"/>
        <v>0</v>
      </c>
      <c r="BD757" s="555">
        <f t="shared" si="123"/>
        <v>0</v>
      </c>
      <c r="BE757" s="555">
        <f t="shared" si="123"/>
        <v>0</v>
      </c>
      <c r="BF757" s="555">
        <f t="shared" si="123"/>
        <v>0</v>
      </c>
      <c r="BG757" s="555">
        <f t="shared" si="123"/>
        <v>0</v>
      </c>
      <c r="BH757" s="555">
        <f t="shared" si="123"/>
        <v>0</v>
      </c>
      <c r="BI757" s="555">
        <f t="shared" si="123"/>
        <v>0</v>
      </c>
      <c r="BJ757" s="555">
        <f t="shared" si="123"/>
        <v>0</v>
      </c>
      <c r="BK757" s="555">
        <f t="shared" si="123"/>
        <v>0</v>
      </c>
      <c r="BL757" s="555">
        <f t="shared" si="123"/>
        <v>0</v>
      </c>
      <c r="BM757" s="555">
        <f t="shared" si="123"/>
        <v>0</v>
      </c>
      <c r="BN757" s="555">
        <f t="shared" si="123"/>
        <v>0</v>
      </c>
      <c r="BO757" s="555">
        <f t="shared" si="123"/>
        <v>0</v>
      </c>
      <c r="BP757" s="555">
        <f t="shared" si="123"/>
        <v>0</v>
      </c>
      <c r="BQ757" s="555">
        <f t="shared" si="123"/>
        <v>0</v>
      </c>
      <c r="BR757" s="555">
        <f t="shared" si="123"/>
        <v>0</v>
      </c>
      <c r="BS757" s="555">
        <f t="shared" si="123"/>
        <v>0</v>
      </c>
      <c r="BT757" s="555">
        <f t="shared" si="124"/>
        <v>5861.1</v>
      </c>
      <c r="BU757" s="555">
        <f t="shared" si="124"/>
        <v>0</v>
      </c>
      <c r="BV757" s="555">
        <f t="shared" si="124"/>
        <v>0</v>
      </c>
      <c r="BW757" s="555">
        <f t="shared" si="124"/>
        <v>0</v>
      </c>
      <c r="BX757" s="555">
        <f t="shared" si="124"/>
        <v>0</v>
      </c>
      <c r="BY757" s="555">
        <f t="shared" si="124"/>
        <v>0</v>
      </c>
      <c r="BZ757" s="555">
        <f t="shared" si="124"/>
        <v>0</v>
      </c>
      <c r="CA757" s="555">
        <f t="shared" si="124"/>
        <v>0</v>
      </c>
      <c r="CB757" s="555">
        <f t="shared" si="124"/>
        <v>0</v>
      </c>
      <c r="CC757" s="555">
        <f t="shared" si="86"/>
        <v>13021.62</v>
      </c>
    </row>
    <row r="758" spans="1:81" s="577" customFormat="1">
      <c r="A758" s="606"/>
      <c r="B758" s="608"/>
      <c r="C758" s="610"/>
      <c r="D758" s="625"/>
      <c r="E758" s="625"/>
      <c r="F758" s="626" t="s">
        <v>6528</v>
      </c>
      <c r="G758" s="627" t="s">
        <v>6529</v>
      </c>
      <c r="H758" s="555">
        <f t="shared" si="123"/>
        <v>0</v>
      </c>
      <c r="I758" s="555">
        <f t="shared" si="123"/>
        <v>0</v>
      </c>
      <c r="J758" s="555">
        <f t="shared" si="123"/>
        <v>0</v>
      </c>
      <c r="K758" s="555">
        <f t="shared" si="123"/>
        <v>0</v>
      </c>
      <c r="L758" s="555">
        <f t="shared" si="123"/>
        <v>0</v>
      </c>
      <c r="M758" s="555">
        <f t="shared" si="123"/>
        <v>0</v>
      </c>
      <c r="N758" s="555">
        <f t="shared" si="123"/>
        <v>0</v>
      </c>
      <c r="O758" s="555">
        <f t="shared" si="123"/>
        <v>0</v>
      </c>
      <c r="P758" s="555">
        <f t="shared" si="123"/>
        <v>0</v>
      </c>
      <c r="Q758" s="555">
        <f t="shared" si="123"/>
        <v>0</v>
      </c>
      <c r="R758" s="555">
        <f t="shared" si="123"/>
        <v>0</v>
      </c>
      <c r="S758" s="555">
        <f t="shared" si="123"/>
        <v>0</v>
      </c>
      <c r="T758" s="555">
        <f t="shared" si="123"/>
        <v>0</v>
      </c>
      <c r="U758" s="555">
        <f t="shared" si="123"/>
        <v>0</v>
      </c>
      <c r="V758" s="555">
        <f t="shared" si="123"/>
        <v>0</v>
      </c>
      <c r="W758" s="555">
        <f t="shared" si="123"/>
        <v>0</v>
      </c>
      <c r="X758" s="555">
        <f t="shared" si="123"/>
        <v>0</v>
      </c>
      <c r="Y758" s="555">
        <f t="shared" si="123"/>
        <v>0</v>
      </c>
      <c r="Z758" s="555">
        <f t="shared" si="123"/>
        <v>0</v>
      </c>
      <c r="AA758" s="555">
        <f t="shared" si="123"/>
        <v>0</v>
      </c>
      <c r="AB758" s="555">
        <f t="shared" si="123"/>
        <v>0</v>
      </c>
      <c r="AC758" s="555">
        <f t="shared" si="123"/>
        <v>0</v>
      </c>
      <c r="AD758" s="555">
        <f t="shared" si="123"/>
        <v>0</v>
      </c>
      <c r="AE758" s="555">
        <f t="shared" si="123"/>
        <v>0</v>
      </c>
      <c r="AF758" s="555">
        <f t="shared" si="123"/>
        <v>0</v>
      </c>
      <c r="AG758" s="555">
        <f t="shared" si="123"/>
        <v>0</v>
      </c>
      <c r="AH758" s="555">
        <f t="shared" si="123"/>
        <v>0</v>
      </c>
      <c r="AI758" s="555">
        <f t="shared" si="123"/>
        <v>0</v>
      </c>
      <c r="AJ758" s="555">
        <f t="shared" si="123"/>
        <v>0</v>
      </c>
      <c r="AK758" s="555">
        <f t="shared" si="123"/>
        <v>0</v>
      </c>
      <c r="AL758" s="555">
        <f t="shared" si="123"/>
        <v>0</v>
      </c>
      <c r="AM758" s="555">
        <f t="shared" si="123"/>
        <v>0</v>
      </c>
      <c r="AN758" s="555">
        <f t="shared" si="123"/>
        <v>0</v>
      </c>
      <c r="AO758" s="555">
        <f t="shared" si="123"/>
        <v>0</v>
      </c>
      <c r="AP758" s="555">
        <f t="shared" si="123"/>
        <v>0</v>
      </c>
      <c r="AQ758" s="555">
        <f t="shared" si="123"/>
        <v>0</v>
      </c>
      <c r="AR758" s="555">
        <f t="shared" si="123"/>
        <v>0</v>
      </c>
      <c r="AS758" s="555">
        <f t="shared" si="123"/>
        <v>0</v>
      </c>
      <c r="AT758" s="555">
        <f t="shared" si="123"/>
        <v>0</v>
      </c>
      <c r="AU758" s="555">
        <f t="shared" si="123"/>
        <v>0</v>
      </c>
      <c r="AV758" s="555">
        <f t="shared" si="123"/>
        <v>0</v>
      </c>
      <c r="AW758" s="555">
        <f t="shared" si="123"/>
        <v>0</v>
      </c>
      <c r="AX758" s="555">
        <f t="shared" si="123"/>
        <v>0</v>
      </c>
      <c r="AY758" s="555">
        <f t="shared" si="123"/>
        <v>0</v>
      </c>
      <c r="AZ758" s="555">
        <f t="shared" si="123"/>
        <v>0</v>
      </c>
      <c r="BA758" s="555">
        <f t="shared" si="123"/>
        <v>0</v>
      </c>
      <c r="BB758" s="555">
        <f t="shared" si="123"/>
        <v>0</v>
      </c>
      <c r="BC758" s="555">
        <f t="shared" si="123"/>
        <v>0</v>
      </c>
      <c r="BD758" s="555">
        <f t="shared" si="123"/>
        <v>0</v>
      </c>
      <c r="BE758" s="555">
        <f t="shared" si="123"/>
        <v>0</v>
      </c>
      <c r="BF758" s="555">
        <f t="shared" si="123"/>
        <v>0</v>
      </c>
      <c r="BG758" s="555">
        <f t="shared" si="123"/>
        <v>0</v>
      </c>
      <c r="BH758" s="555">
        <f t="shared" si="123"/>
        <v>0</v>
      </c>
      <c r="BI758" s="555">
        <f t="shared" si="123"/>
        <v>0</v>
      </c>
      <c r="BJ758" s="555">
        <f t="shared" si="123"/>
        <v>0</v>
      </c>
      <c r="BK758" s="555">
        <f t="shared" si="123"/>
        <v>0</v>
      </c>
      <c r="BL758" s="555">
        <f t="shared" si="123"/>
        <v>0</v>
      </c>
      <c r="BM758" s="555">
        <f t="shared" si="123"/>
        <v>0</v>
      </c>
      <c r="BN758" s="555">
        <f t="shared" si="123"/>
        <v>0</v>
      </c>
      <c r="BO758" s="555">
        <f t="shared" si="123"/>
        <v>0</v>
      </c>
      <c r="BP758" s="555">
        <f t="shared" si="123"/>
        <v>0</v>
      </c>
      <c r="BQ758" s="555">
        <f t="shared" si="123"/>
        <v>0</v>
      </c>
      <c r="BR758" s="555">
        <f t="shared" si="123"/>
        <v>0</v>
      </c>
      <c r="BS758" s="555">
        <f t="shared" si="123"/>
        <v>0</v>
      </c>
      <c r="BT758" s="555">
        <f t="shared" si="124"/>
        <v>0</v>
      </c>
      <c r="BU758" s="555">
        <f t="shared" si="124"/>
        <v>0</v>
      </c>
      <c r="BV758" s="555">
        <f t="shared" si="124"/>
        <v>0</v>
      </c>
      <c r="BW758" s="555">
        <f t="shared" si="124"/>
        <v>0</v>
      </c>
      <c r="BX758" s="555">
        <f t="shared" si="124"/>
        <v>0</v>
      </c>
      <c r="BY758" s="555">
        <f t="shared" si="124"/>
        <v>0</v>
      </c>
      <c r="BZ758" s="555">
        <f t="shared" si="124"/>
        <v>0</v>
      </c>
      <c r="CA758" s="555">
        <f t="shared" si="124"/>
        <v>0</v>
      </c>
      <c r="CB758" s="555">
        <f t="shared" si="124"/>
        <v>0</v>
      </c>
      <c r="CC758" s="555">
        <f t="shared" si="86"/>
        <v>0</v>
      </c>
    </row>
    <row r="759" spans="1:81" s="577" customFormat="1">
      <c r="A759" s="606"/>
      <c r="B759" s="608"/>
      <c r="C759" s="610"/>
      <c r="D759" s="625"/>
      <c r="E759" s="625"/>
      <c r="F759" s="626" t="s">
        <v>6530</v>
      </c>
      <c r="G759" s="627" t="s">
        <v>6531</v>
      </c>
      <c r="H759" s="555">
        <f t="shared" si="123"/>
        <v>0</v>
      </c>
      <c r="I759" s="555">
        <f t="shared" si="123"/>
        <v>0</v>
      </c>
      <c r="J759" s="555">
        <f t="shared" si="123"/>
        <v>0</v>
      </c>
      <c r="K759" s="555">
        <f t="shared" si="123"/>
        <v>0</v>
      </c>
      <c r="L759" s="555">
        <f t="shared" si="123"/>
        <v>0</v>
      </c>
      <c r="M759" s="555">
        <f t="shared" si="123"/>
        <v>0</v>
      </c>
      <c r="N759" s="555">
        <f t="shared" si="123"/>
        <v>0</v>
      </c>
      <c r="O759" s="555">
        <f t="shared" si="123"/>
        <v>0</v>
      </c>
      <c r="P759" s="555">
        <f t="shared" si="123"/>
        <v>0</v>
      </c>
      <c r="Q759" s="555">
        <f t="shared" si="123"/>
        <v>0</v>
      </c>
      <c r="R759" s="555">
        <f t="shared" si="123"/>
        <v>0</v>
      </c>
      <c r="S759" s="555">
        <f t="shared" si="123"/>
        <v>0</v>
      </c>
      <c r="T759" s="555">
        <f t="shared" si="123"/>
        <v>0</v>
      </c>
      <c r="U759" s="555">
        <f t="shared" si="123"/>
        <v>0</v>
      </c>
      <c r="V759" s="555">
        <f t="shared" si="123"/>
        <v>0</v>
      </c>
      <c r="W759" s="555">
        <f t="shared" si="123"/>
        <v>0</v>
      </c>
      <c r="X759" s="555">
        <f t="shared" si="123"/>
        <v>0</v>
      </c>
      <c r="Y759" s="555">
        <f t="shared" si="123"/>
        <v>0</v>
      </c>
      <c r="Z759" s="555">
        <f t="shared" si="123"/>
        <v>0</v>
      </c>
      <c r="AA759" s="555">
        <f t="shared" si="123"/>
        <v>0</v>
      </c>
      <c r="AB759" s="555">
        <f t="shared" si="123"/>
        <v>0</v>
      </c>
      <c r="AC759" s="555">
        <f t="shared" si="123"/>
        <v>0</v>
      </c>
      <c r="AD759" s="555">
        <f t="shared" si="123"/>
        <v>0</v>
      </c>
      <c r="AE759" s="555">
        <f t="shared" si="123"/>
        <v>0</v>
      </c>
      <c r="AF759" s="555">
        <f t="shared" si="123"/>
        <v>0</v>
      </c>
      <c r="AG759" s="555">
        <f t="shared" si="123"/>
        <v>0</v>
      </c>
      <c r="AH759" s="555">
        <f t="shared" si="123"/>
        <v>0</v>
      </c>
      <c r="AI759" s="555">
        <f t="shared" si="123"/>
        <v>0</v>
      </c>
      <c r="AJ759" s="555">
        <f t="shared" si="123"/>
        <v>0</v>
      </c>
      <c r="AK759" s="555">
        <f t="shared" si="123"/>
        <v>0</v>
      </c>
      <c r="AL759" s="555">
        <f t="shared" si="123"/>
        <v>0</v>
      </c>
      <c r="AM759" s="555">
        <f t="shared" si="123"/>
        <v>0</v>
      </c>
      <c r="AN759" s="555">
        <f t="shared" si="123"/>
        <v>0</v>
      </c>
      <c r="AO759" s="555">
        <f t="shared" si="123"/>
        <v>0</v>
      </c>
      <c r="AP759" s="555">
        <f t="shared" si="123"/>
        <v>0</v>
      </c>
      <c r="AQ759" s="555">
        <f t="shared" si="123"/>
        <v>0</v>
      </c>
      <c r="AR759" s="555">
        <f t="shared" si="123"/>
        <v>0</v>
      </c>
      <c r="AS759" s="555">
        <f t="shared" si="123"/>
        <v>0</v>
      </c>
      <c r="AT759" s="555">
        <f t="shared" si="123"/>
        <v>0</v>
      </c>
      <c r="AU759" s="555">
        <f t="shared" si="123"/>
        <v>92968.67</v>
      </c>
      <c r="AV759" s="555">
        <f t="shared" si="123"/>
        <v>0</v>
      </c>
      <c r="AW759" s="555">
        <f t="shared" si="123"/>
        <v>0</v>
      </c>
      <c r="AX759" s="555">
        <f t="shared" si="123"/>
        <v>0</v>
      </c>
      <c r="AY759" s="555">
        <f t="shared" si="123"/>
        <v>0</v>
      </c>
      <c r="AZ759" s="555">
        <f t="shared" si="123"/>
        <v>0</v>
      </c>
      <c r="BA759" s="555">
        <f t="shared" si="123"/>
        <v>0</v>
      </c>
      <c r="BB759" s="555">
        <f t="shared" si="123"/>
        <v>0</v>
      </c>
      <c r="BC759" s="555">
        <f t="shared" si="123"/>
        <v>0</v>
      </c>
      <c r="BD759" s="555">
        <f t="shared" si="123"/>
        <v>0</v>
      </c>
      <c r="BE759" s="555">
        <f t="shared" si="123"/>
        <v>0</v>
      </c>
      <c r="BF759" s="555">
        <f t="shared" si="123"/>
        <v>0</v>
      </c>
      <c r="BG759" s="555">
        <f t="shared" si="123"/>
        <v>0</v>
      </c>
      <c r="BH759" s="555">
        <f t="shared" si="123"/>
        <v>0</v>
      </c>
      <c r="BI759" s="555">
        <f t="shared" si="123"/>
        <v>0</v>
      </c>
      <c r="BJ759" s="555">
        <f t="shared" si="123"/>
        <v>0</v>
      </c>
      <c r="BK759" s="555">
        <f t="shared" si="123"/>
        <v>0</v>
      </c>
      <c r="BL759" s="555">
        <f t="shared" si="123"/>
        <v>0</v>
      </c>
      <c r="BM759" s="555">
        <f t="shared" si="123"/>
        <v>0</v>
      </c>
      <c r="BN759" s="555">
        <f t="shared" si="123"/>
        <v>0</v>
      </c>
      <c r="BO759" s="555">
        <f t="shared" si="123"/>
        <v>0</v>
      </c>
      <c r="BP759" s="555">
        <f t="shared" si="123"/>
        <v>0</v>
      </c>
      <c r="BQ759" s="555">
        <f t="shared" si="123"/>
        <v>0</v>
      </c>
      <c r="BR759" s="555">
        <f t="shared" si="123"/>
        <v>0</v>
      </c>
      <c r="BS759" s="555">
        <f t="shared" ref="BS759" si="125">BS650</f>
        <v>0</v>
      </c>
      <c r="BT759" s="555">
        <f t="shared" si="124"/>
        <v>0</v>
      </c>
      <c r="BU759" s="555">
        <f t="shared" si="124"/>
        <v>0</v>
      </c>
      <c r="BV759" s="555">
        <f t="shared" si="124"/>
        <v>0</v>
      </c>
      <c r="BW759" s="555">
        <f t="shared" si="124"/>
        <v>0</v>
      </c>
      <c r="BX759" s="555">
        <f t="shared" si="124"/>
        <v>0</v>
      </c>
      <c r="BY759" s="555">
        <f t="shared" si="124"/>
        <v>0</v>
      </c>
      <c r="BZ759" s="555">
        <f t="shared" si="124"/>
        <v>0</v>
      </c>
      <c r="CA759" s="555">
        <f t="shared" si="124"/>
        <v>0</v>
      </c>
      <c r="CB759" s="555">
        <f t="shared" si="124"/>
        <v>0</v>
      </c>
      <c r="CC759" s="555">
        <f t="shared" si="86"/>
        <v>92968.67</v>
      </c>
    </row>
    <row r="760" spans="1:81" s="577" customFormat="1">
      <c r="A760" s="606"/>
      <c r="B760" s="608"/>
      <c r="C760" s="610"/>
      <c r="D760" s="625"/>
      <c r="E760" s="625"/>
      <c r="F760" s="626" t="s">
        <v>6532</v>
      </c>
      <c r="G760" s="627" t="s">
        <v>7118</v>
      </c>
      <c r="H760" s="555">
        <f t="shared" ref="H760:BS763" si="126">H651</f>
        <v>0</v>
      </c>
      <c r="I760" s="555">
        <f t="shared" si="126"/>
        <v>0</v>
      </c>
      <c r="J760" s="555">
        <f t="shared" si="126"/>
        <v>0</v>
      </c>
      <c r="K760" s="555">
        <f t="shared" si="126"/>
        <v>0</v>
      </c>
      <c r="L760" s="555">
        <f t="shared" si="126"/>
        <v>0</v>
      </c>
      <c r="M760" s="555">
        <f t="shared" si="126"/>
        <v>0</v>
      </c>
      <c r="N760" s="555">
        <f t="shared" si="126"/>
        <v>0</v>
      </c>
      <c r="O760" s="555">
        <f t="shared" si="126"/>
        <v>0</v>
      </c>
      <c r="P760" s="555">
        <f t="shared" si="126"/>
        <v>0</v>
      </c>
      <c r="Q760" s="555">
        <f t="shared" si="126"/>
        <v>0</v>
      </c>
      <c r="R760" s="555">
        <f t="shared" si="126"/>
        <v>0</v>
      </c>
      <c r="S760" s="555">
        <f t="shared" si="126"/>
        <v>0</v>
      </c>
      <c r="T760" s="555">
        <f t="shared" si="126"/>
        <v>0</v>
      </c>
      <c r="U760" s="555">
        <f t="shared" si="126"/>
        <v>0</v>
      </c>
      <c r="V760" s="555">
        <f t="shared" si="126"/>
        <v>0</v>
      </c>
      <c r="W760" s="555">
        <f t="shared" si="126"/>
        <v>0</v>
      </c>
      <c r="X760" s="555">
        <f t="shared" si="126"/>
        <v>0</v>
      </c>
      <c r="Y760" s="555">
        <f t="shared" si="126"/>
        <v>0</v>
      </c>
      <c r="Z760" s="555">
        <f t="shared" si="126"/>
        <v>0</v>
      </c>
      <c r="AA760" s="555">
        <f t="shared" si="126"/>
        <v>0</v>
      </c>
      <c r="AB760" s="555">
        <f t="shared" si="126"/>
        <v>0</v>
      </c>
      <c r="AC760" s="555">
        <f t="shared" si="126"/>
        <v>0</v>
      </c>
      <c r="AD760" s="555">
        <f t="shared" si="126"/>
        <v>0</v>
      </c>
      <c r="AE760" s="555">
        <f t="shared" si="126"/>
        <v>0</v>
      </c>
      <c r="AF760" s="555">
        <f t="shared" si="126"/>
        <v>0</v>
      </c>
      <c r="AG760" s="555">
        <f t="shared" si="126"/>
        <v>0</v>
      </c>
      <c r="AH760" s="555">
        <f t="shared" si="126"/>
        <v>0</v>
      </c>
      <c r="AI760" s="555">
        <f t="shared" si="126"/>
        <v>0</v>
      </c>
      <c r="AJ760" s="555">
        <f t="shared" si="126"/>
        <v>0</v>
      </c>
      <c r="AK760" s="555">
        <f t="shared" si="126"/>
        <v>0</v>
      </c>
      <c r="AL760" s="555">
        <f t="shared" si="126"/>
        <v>0</v>
      </c>
      <c r="AM760" s="555">
        <f t="shared" si="126"/>
        <v>0</v>
      </c>
      <c r="AN760" s="555">
        <f t="shared" si="126"/>
        <v>0</v>
      </c>
      <c r="AO760" s="555">
        <f t="shared" si="126"/>
        <v>0</v>
      </c>
      <c r="AP760" s="555">
        <f t="shared" si="126"/>
        <v>0</v>
      </c>
      <c r="AQ760" s="555">
        <f t="shared" si="126"/>
        <v>0</v>
      </c>
      <c r="AR760" s="555">
        <f t="shared" si="126"/>
        <v>0</v>
      </c>
      <c r="AS760" s="555">
        <f t="shared" si="126"/>
        <v>0</v>
      </c>
      <c r="AT760" s="555">
        <f t="shared" si="126"/>
        <v>0</v>
      </c>
      <c r="AU760" s="555">
        <f t="shared" si="126"/>
        <v>0</v>
      </c>
      <c r="AV760" s="555">
        <f t="shared" si="126"/>
        <v>0</v>
      </c>
      <c r="AW760" s="555">
        <f t="shared" si="126"/>
        <v>0</v>
      </c>
      <c r="AX760" s="555">
        <f t="shared" si="126"/>
        <v>0</v>
      </c>
      <c r="AY760" s="555">
        <f t="shared" si="126"/>
        <v>0</v>
      </c>
      <c r="AZ760" s="555">
        <f t="shared" si="126"/>
        <v>0</v>
      </c>
      <c r="BA760" s="555">
        <f t="shared" si="126"/>
        <v>0</v>
      </c>
      <c r="BB760" s="555">
        <f t="shared" si="126"/>
        <v>10267</v>
      </c>
      <c r="BC760" s="555">
        <f t="shared" si="126"/>
        <v>0</v>
      </c>
      <c r="BD760" s="555">
        <f t="shared" si="126"/>
        <v>0</v>
      </c>
      <c r="BE760" s="555">
        <f t="shared" si="126"/>
        <v>0</v>
      </c>
      <c r="BF760" s="555">
        <f t="shared" si="126"/>
        <v>0</v>
      </c>
      <c r="BG760" s="555">
        <f t="shared" si="126"/>
        <v>0</v>
      </c>
      <c r="BH760" s="555">
        <f t="shared" si="126"/>
        <v>0</v>
      </c>
      <c r="BI760" s="555">
        <f t="shared" si="126"/>
        <v>0</v>
      </c>
      <c r="BJ760" s="555">
        <f t="shared" si="126"/>
        <v>0</v>
      </c>
      <c r="BK760" s="555">
        <f t="shared" si="126"/>
        <v>0</v>
      </c>
      <c r="BL760" s="555">
        <f t="shared" si="126"/>
        <v>0</v>
      </c>
      <c r="BM760" s="555">
        <f t="shared" si="126"/>
        <v>0</v>
      </c>
      <c r="BN760" s="555">
        <f t="shared" si="126"/>
        <v>0</v>
      </c>
      <c r="BO760" s="555">
        <f t="shared" si="126"/>
        <v>0</v>
      </c>
      <c r="BP760" s="555">
        <f t="shared" si="126"/>
        <v>70962</v>
      </c>
      <c r="BQ760" s="555">
        <f t="shared" si="126"/>
        <v>0</v>
      </c>
      <c r="BR760" s="555">
        <f t="shared" si="126"/>
        <v>0</v>
      </c>
      <c r="BS760" s="555">
        <f t="shared" si="126"/>
        <v>0</v>
      </c>
      <c r="BT760" s="555">
        <f t="shared" si="124"/>
        <v>0</v>
      </c>
      <c r="BU760" s="555">
        <f t="shared" si="124"/>
        <v>0</v>
      </c>
      <c r="BV760" s="555">
        <f t="shared" si="124"/>
        <v>0</v>
      </c>
      <c r="BW760" s="555">
        <f t="shared" si="124"/>
        <v>0</v>
      </c>
      <c r="BX760" s="555">
        <f t="shared" si="124"/>
        <v>0</v>
      </c>
      <c r="BY760" s="555">
        <f t="shared" si="124"/>
        <v>0</v>
      </c>
      <c r="BZ760" s="555">
        <f t="shared" si="124"/>
        <v>0</v>
      </c>
      <c r="CA760" s="555">
        <f t="shared" si="124"/>
        <v>0</v>
      </c>
      <c r="CB760" s="555">
        <f t="shared" si="124"/>
        <v>0</v>
      </c>
      <c r="CC760" s="555">
        <f t="shared" si="86"/>
        <v>81229</v>
      </c>
    </row>
    <row r="761" spans="1:81" s="577" customFormat="1">
      <c r="A761" s="606"/>
      <c r="B761" s="608"/>
      <c r="C761" s="610"/>
      <c r="D761" s="625"/>
      <c r="E761" s="625"/>
      <c r="F761" s="626" t="s">
        <v>6534</v>
      </c>
      <c r="G761" s="627" t="s">
        <v>6535</v>
      </c>
      <c r="H761" s="555">
        <f t="shared" si="126"/>
        <v>0</v>
      </c>
      <c r="I761" s="555">
        <f t="shared" si="126"/>
        <v>0</v>
      </c>
      <c r="J761" s="555">
        <f t="shared" si="126"/>
        <v>0</v>
      </c>
      <c r="K761" s="555">
        <f t="shared" si="126"/>
        <v>0</v>
      </c>
      <c r="L761" s="555">
        <f t="shared" si="126"/>
        <v>0</v>
      </c>
      <c r="M761" s="555">
        <f t="shared" si="126"/>
        <v>177014</v>
      </c>
      <c r="N761" s="555">
        <f t="shared" si="126"/>
        <v>0</v>
      </c>
      <c r="O761" s="555">
        <f t="shared" si="126"/>
        <v>18</v>
      </c>
      <c r="P761" s="555">
        <f t="shared" si="126"/>
        <v>0</v>
      </c>
      <c r="Q761" s="555">
        <f t="shared" si="126"/>
        <v>15610</v>
      </c>
      <c r="R761" s="555">
        <f t="shared" si="126"/>
        <v>0</v>
      </c>
      <c r="S761" s="555">
        <f t="shared" si="126"/>
        <v>227436.5</v>
      </c>
      <c r="T761" s="555">
        <f t="shared" si="126"/>
        <v>0</v>
      </c>
      <c r="U761" s="555">
        <f t="shared" si="126"/>
        <v>55419</v>
      </c>
      <c r="V761" s="555">
        <f t="shared" si="126"/>
        <v>0</v>
      </c>
      <c r="W761" s="555">
        <f t="shared" si="126"/>
        <v>15541</v>
      </c>
      <c r="X761" s="555">
        <f t="shared" si="126"/>
        <v>0</v>
      </c>
      <c r="Y761" s="555">
        <f t="shared" si="126"/>
        <v>0</v>
      </c>
      <c r="Z761" s="555">
        <f t="shared" si="126"/>
        <v>0</v>
      </c>
      <c r="AA761" s="555">
        <f t="shared" si="126"/>
        <v>926</v>
      </c>
      <c r="AB761" s="555">
        <f t="shared" si="126"/>
        <v>0</v>
      </c>
      <c r="AC761" s="555">
        <f t="shared" si="126"/>
        <v>0</v>
      </c>
      <c r="AD761" s="555">
        <f t="shared" si="126"/>
        <v>0</v>
      </c>
      <c r="AE761" s="555">
        <f t="shared" si="126"/>
        <v>0</v>
      </c>
      <c r="AF761" s="555">
        <f t="shared" si="126"/>
        <v>0</v>
      </c>
      <c r="AG761" s="555">
        <f t="shared" si="126"/>
        <v>759560.95</v>
      </c>
      <c r="AH761" s="555">
        <f t="shared" si="126"/>
        <v>0</v>
      </c>
      <c r="AI761" s="555">
        <f t="shared" si="126"/>
        <v>0</v>
      </c>
      <c r="AJ761" s="555">
        <f t="shared" si="126"/>
        <v>0</v>
      </c>
      <c r="AK761" s="555">
        <f t="shared" si="126"/>
        <v>11556</v>
      </c>
      <c r="AL761" s="555">
        <f t="shared" si="126"/>
        <v>0</v>
      </c>
      <c r="AM761" s="555">
        <f t="shared" si="126"/>
        <v>0</v>
      </c>
      <c r="AN761" s="555">
        <f t="shared" si="126"/>
        <v>0</v>
      </c>
      <c r="AO761" s="555">
        <f t="shared" si="126"/>
        <v>0</v>
      </c>
      <c r="AP761" s="555">
        <f t="shared" si="126"/>
        <v>0</v>
      </c>
      <c r="AQ761" s="555">
        <f t="shared" si="126"/>
        <v>0</v>
      </c>
      <c r="AR761" s="555">
        <f t="shared" si="126"/>
        <v>0</v>
      </c>
      <c r="AS761" s="555">
        <f t="shared" si="126"/>
        <v>0</v>
      </c>
      <c r="AT761" s="555">
        <f t="shared" si="126"/>
        <v>14800</v>
      </c>
      <c r="AU761" s="555">
        <f t="shared" si="126"/>
        <v>0</v>
      </c>
      <c r="AV761" s="555">
        <f t="shared" si="126"/>
        <v>0</v>
      </c>
      <c r="AW761" s="555">
        <f t="shared" si="126"/>
        <v>0</v>
      </c>
      <c r="AX761" s="555">
        <f t="shared" si="126"/>
        <v>0</v>
      </c>
      <c r="AY761" s="555">
        <f t="shared" si="126"/>
        <v>0</v>
      </c>
      <c r="AZ761" s="555">
        <f t="shared" si="126"/>
        <v>0</v>
      </c>
      <c r="BA761" s="555">
        <f t="shared" si="126"/>
        <v>0</v>
      </c>
      <c r="BB761" s="555">
        <f t="shared" si="126"/>
        <v>0</v>
      </c>
      <c r="BC761" s="555">
        <f t="shared" si="126"/>
        <v>0</v>
      </c>
      <c r="BD761" s="555">
        <f t="shared" si="126"/>
        <v>1167743</v>
      </c>
      <c r="BE761" s="555">
        <f t="shared" si="126"/>
        <v>0</v>
      </c>
      <c r="BF761" s="555">
        <f t="shared" si="126"/>
        <v>0</v>
      </c>
      <c r="BG761" s="555">
        <f t="shared" si="126"/>
        <v>0</v>
      </c>
      <c r="BH761" s="555">
        <f t="shared" si="126"/>
        <v>0</v>
      </c>
      <c r="BI761" s="555">
        <f t="shared" si="126"/>
        <v>0</v>
      </c>
      <c r="BJ761" s="555">
        <f t="shared" si="126"/>
        <v>0</v>
      </c>
      <c r="BK761" s="555">
        <f t="shared" si="126"/>
        <v>0</v>
      </c>
      <c r="BL761" s="555">
        <f t="shared" si="126"/>
        <v>0</v>
      </c>
      <c r="BM761" s="555">
        <f t="shared" si="126"/>
        <v>2920</v>
      </c>
      <c r="BN761" s="555">
        <f t="shared" si="126"/>
        <v>0</v>
      </c>
      <c r="BO761" s="555">
        <f t="shared" si="126"/>
        <v>83000</v>
      </c>
      <c r="BP761" s="555">
        <f t="shared" si="126"/>
        <v>62415.4</v>
      </c>
      <c r="BQ761" s="555">
        <f t="shared" si="126"/>
        <v>0</v>
      </c>
      <c r="BR761" s="555">
        <f t="shared" si="126"/>
        <v>0</v>
      </c>
      <c r="BS761" s="555">
        <f t="shared" si="126"/>
        <v>0</v>
      </c>
      <c r="BT761" s="555">
        <f t="shared" si="124"/>
        <v>0</v>
      </c>
      <c r="BU761" s="555">
        <f t="shared" si="124"/>
        <v>0</v>
      </c>
      <c r="BV761" s="555">
        <f t="shared" si="124"/>
        <v>0</v>
      </c>
      <c r="BW761" s="555">
        <f t="shared" si="124"/>
        <v>0</v>
      </c>
      <c r="BX761" s="555">
        <f t="shared" si="124"/>
        <v>0</v>
      </c>
      <c r="BY761" s="555">
        <f t="shared" si="124"/>
        <v>0</v>
      </c>
      <c r="BZ761" s="555">
        <f t="shared" si="124"/>
        <v>0</v>
      </c>
      <c r="CA761" s="555">
        <f t="shared" si="124"/>
        <v>0</v>
      </c>
      <c r="CB761" s="555">
        <f t="shared" si="124"/>
        <v>0</v>
      </c>
      <c r="CC761" s="555">
        <f t="shared" si="86"/>
        <v>2593959.85</v>
      </c>
    </row>
    <row r="762" spans="1:81" s="577" customFormat="1">
      <c r="A762" s="606"/>
      <c r="B762" s="608"/>
      <c r="C762" s="610"/>
      <c r="D762" s="625"/>
      <c r="E762" s="625"/>
      <c r="F762" s="626" t="s">
        <v>6536</v>
      </c>
      <c r="G762" s="627" t="s">
        <v>6537</v>
      </c>
      <c r="H762" s="555">
        <f t="shared" si="126"/>
        <v>0</v>
      </c>
      <c r="I762" s="555">
        <f t="shared" si="126"/>
        <v>0</v>
      </c>
      <c r="J762" s="555">
        <f t="shared" si="126"/>
        <v>0</v>
      </c>
      <c r="K762" s="555">
        <f t="shared" si="126"/>
        <v>0</v>
      </c>
      <c r="L762" s="555">
        <f t="shared" si="126"/>
        <v>0</v>
      </c>
      <c r="M762" s="555">
        <f t="shared" si="126"/>
        <v>0</v>
      </c>
      <c r="N762" s="555">
        <f t="shared" si="126"/>
        <v>5021107</v>
      </c>
      <c r="O762" s="555">
        <f t="shared" si="126"/>
        <v>0</v>
      </c>
      <c r="P762" s="555">
        <f t="shared" si="126"/>
        <v>0</v>
      </c>
      <c r="Q762" s="555">
        <f t="shared" si="126"/>
        <v>0</v>
      </c>
      <c r="R762" s="555">
        <f t="shared" si="126"/>
        <v>0</v>
      </c>
      <c r="S762" s="555">
        <f t="shared" si="126"/>
        <v>0</v>
      </c>
      <c r="T762" s="555">
        <f t="shared" si="126"/>
        <v>2929570</v>
      </c>
      <c r="U762" s="555">
        <f t="shared" si="126"/>
        <v>1599500</v>
      </c>
      <c r="V762" s="555">
        <f t="shared" si="126"/>
        <v>0</v>
      </c>
      <c r="W762" s="555">
        <f t="shared" si="126"/>
        <v>2941355.42</v>
      </c>
      <c r="X762" s="555">
        <f t="shared" si="126"/>
        <v>146092.82999999999</v>
      </c>
      <c r="Y762" s="555">
        <f t="shared" si="126"/>
        <v>0</v>
      </c>
      <c r="Z762" s="555">
        <f t="shared" si="126"/>
        <v>0</v>
      </c>
      <c r="AA762" s="555">
        <f t="shared" si="126"/>
        <v>0</v>
      </c>
      <c r="AB762" s="555">
        <f t="shared" si="126"/>
        <v>0</v>
      </c>
      <c r="AC762" s="555">
        <f t="shared" si="126"/>
        <v>122900</v>
      </c>
      <c r="AD762" s="555">
        <f t="shared" si="126"/>
        <v>227978.02</v>
      </c>
      <c r="AE762" s="555">
        <f t="shared" si="126"/>
        <v>0</v>
      </c>
      <c r="AF762" s="555">
        <f t="shared" si="126"/>
        <v>0</v>
      </c>
      <c r="AG762" s="555">
        <f t="shared" si="126"/>
        <v>1435683.34</v>
      </c>
      <c r="AH762" s="555">
        <f t="shared" si="126"/>
        <v>0</v>
      </c>
      <c r="AI762" s="555">
        <f t="shared" si="126"/>
        <v>0</v>
      </c>
      <c r="AJ762" s="555">
        <f t="shared" si="126"/>
        <v>0</v>
      </c>
      <c r="AK762" s="555">
        <f t="shared" si="126"/>
        <v>0</v>
      </c>
      <c r="AL762" s="555">
        <f t="shared" si="126"/>
        <v>0</v>
      </c>
      <c r="AM762" s="555">
        <f t="shared" si="126"/>
        <v>0</v>
      </c>
      <c r="AN762" s="555">
        <f t="shared" si="126"/>
        <v>0</v>
      </c>
      <c r="AO762" s="555">
        <f t="shared" si="126"/>
        <v>133423</v>
      </c>
      <c r="AP762" s="555">
        <f t="shared" si="126"/>
        <v>0</v>
      </c>
      <c r="AQ762" s="555">
        <f t="shared" si="126"/>
        <v>0</v>
      </c>
      <c r="AR762" s="555">
        <f t="shared" si="126"/>
        <v>150025</v>
      </c>
      <c r="AS762" s="555">
        <f t="shared" si="126"/>
        <v>37440</v>
      </c>
      <c r="AT762" s="555">
        <f t="shared" si="126"/>
        <v>0</v>
      </c>
      <c r="AU762" s="555">
        <f t="shared" si="126"/>
        <v>4750</v>
      </c>
      <c r="AV762" s="555">
        <f t="shared" si="126"/>
        <v>0</v>
      </c>
      <c r="AW762" s="555">
        <f t="shared" si="126"/>
        <v>450375</v>
      </c>
      <c r="AX762" s="555">
        <f t="shared" si="126"/>
        <v>0</v>
      </c>
      <c r="AY762" s="555">
        <f t="shared" si="126"/>
        <v>0</v>
      </c>
      <c r="AZ762" s="555">
        <f t="shared" si="126"/>
        <v>0</v>
      </c>
      <c r="BA762" s="555">
        <f t="shared" si="126"/>
        <v>5948.5</v>
      </c>
      <c r="BB762" s="555">
        <f t="shared" si="126"/>
        <v>0</v>
      </c>
      <c r="BC762" s="555">
        <f t="shared" si="126"/>
        <v>0</v>
      </c>
      <c r="BD762" s="555">
        <f t="shared" si="126"/>
        <v>215050</v>
      </c>
      <c r="BE762" s="555">
        <f t="shared" si="126"/>
        <v>0</v>
      </c>
      <c r="BF762" s="555">
        <f t="shared" si="126"/>
        <v>4359.93</v>
      </c>
      <c r="BG762" s="555">
        <f t="shared" si="126"/>
        <v>0</v>
      </c>
      <c r="BH762" s="555">
        <f t="shared" si="126"/>
        <v>0</v>
      </c>
      <c r="BI762" s="555">
        <f t="shared" si="126"/>
        <v>0</v>
      </c>
      <c r="BJ762" s="555">
        <f t="shared" si="126"/>
        <v>107775.03999999999</v>
      </c>
      <c r="BK762" s="555">
        <f t="shared" si="126"/>
        <v>0</v>
      </c>
      <c r="BL762" s="555">
        <f t="shared" si="126"/>
        <v>0</v>
      </c>
      <c r="BM762" s="555">
        <f t="shared" si="126"/>
        <v>0</v>
      </c>
      <c r="BN762" s="555">
        <f t="shared" si="126"/>
        <v>0</v>
      </c>
      <c r="BO762" s="555">
        <f t="shared" si="126"/>
        <v>0</v>
      </c>
      <c r="BP762" s="555">
        <f t="shared" si="126"/>
        <v>87441.9</v>
      </c>
      <c r="BQ762" s="555">
        <f t="shared" si="126"/>
        <v>473250</v>
      </c>
      <c r="BR762" s="555">
        <f t="shared" si="126"/>
        <v>0</v>
      </c>
      <c r="BS762" s="555">
        <f t="shared" si="126"/>
        <v>210</v>
      </c>
      <c r="BT762" s="555">
        <f t="shared" si="124"/>
        <v>54140</v>
      </c>
      <c r="BU762" s="555">
        <f t="shared" si="124"/>
        <v>63650</v>
      </c>
      <c r="BV762" s="555">
        <f t="shared" si="124"/>
        <v>21500</v>
      </c>
      <c r="BW762" s="555">
        <f t="shared" si="124"/>
        <v>0</v>
      </c>
      <c r="BX762" s="555">
        <f t="shared" si="124"/>
        <v>0</v>
      </c>
      <c r="BY762" s="555">
        <f t="shared" si="124"/>
        <v>0</v>
      </c>
      <c r="BZ762" s="555">
        <f t="shared" si="124"/>
        <v>0</v>
      </c>
      <c r="CA762" s="555">
        <f t="shared" si="124"/>
        <v>7000</v>
      </c>
      <c r="CB762" s="555">
        <f t="shared" si="124"/>
        <v>0</v>
      </c>
      <c r="CC762" s="555">
        <f t="shared" si="86"/>
        <v>16240524.979999999</v>
      </c>
    </row>
    <row r="763" spans="1:81" s="577" customFormat="1">
      <c r="A763" s="606"/>
      <c r="B763" s="608"/>
      <c r="C763" s="610"/>
      <c r="D763" s="625"/>
      <c r="E763" s="625"/>
      <c r="F763" s="626" t="s">
        <v>6538</v>
      </c>
      <c r="G763" s="627" t="s">
        <v>6539</v>
      </c>
      <c r="H763" s="555">
        <f t="shared" si="126"/>
        <v>0</v>
      </c>
      <c r="I763" s="555">
        <f t="shared" si="126"/>
        <v>0</v>
      </c>
      <c r="J763" s="555">
        <f t="shared" si="126"/>
        <v>696567</v>
      </c>
      <c r="K763" s="555">
        <f t="shared" si="126"/>
        <v>0</v>
      </c>
      <c r="L763" s="555">
        <f t="shared" si="126"/>
        <v>85793</v>
      </c>
      <c r="M763" s="555">
        <f t="shared" si="126"/>
        <v>61000</v>
      </c>
      <c r="N763" s="555">
        <f t="shared" si="126"/>
        <v>0</v>
      </c>
      <c r="O763" s="555">
        <f t="shared" si="126"/>
        <v>0</v>
      </c>
      <c r="P763" s="555">
        <f t="shared" si="126"/>
        <v>0</v>
      </c>
      <c r="Q763" s="555">
        <f t="shared" si="126"/>
        <v>0</v>
      </c>
      <c r="R763" s="555">
        <f t="shared" si="126"/>
        <v>0</v>
      </c>
      <c r="S763" s="555">
        <f t="shared" si="126"/>
        <v>0</v>
      </c>
      <c r="T763" s="555">
        <f t="shared" si="126"/>
        <v>0</v>
      </c>
      <c r="U763" s="555">
        <f t="shared" si="126"/>
        <v>0</v>
      </c>
      <c r="V763" s="555">
        <f t="shared" si="126"/>
        <v>0</v>
      </c>
      <c r="W763" s="555">
        <f t="shared" si="126"/>
        <v>0</v>
      </c>
      <c r="X763" s="555">
        <f t="shared" si="126"/>
        <v>0</v>
      </c>
      <c r="Y763" s="555">
        <f t="shared" si="126"/>
        <v>0</v>
      </c>
      <c r="Z763" s="555">
        <f t="shared" si="126"/>
        <v>0</v>
      </c>
      <c r="AA763" s="555">
        <f t="shared" si="126"/>
        <v>0</v>
      </c>
      <c r="AB763" s="555">
        <f t="shared" si="126"/>
        <v>0</v>
      </c>
      <c r="AC763" s="555">
        <f t="shared" si="126"/>
        <v>0</v>
      </c>
      <c r="AD763" s="555">
        <f t="shared" si="126"/>
        <v>0</v>
      </c>
      <c r="AE763" s="555">
        <f t="shared" si="126"/>
        <v>0</v>
      </c>
      <c r="AF763" s="555">
        <f t="shared" si="126"/>
        <v>0</v>
      </c>
      <c r="AG763" s="555">
        <f t="shared" si="126"/>
        <v>0</v>
      </c>
      <c r="AH763" s="555">
        <f t="shared" si="126"/>
        <v>0</v>
      </c>
      <c r="AI763" s="555">
        <f t="shared" si="126"/>
        <v>0</v>
      </c>
      <c r="AJ763" s="555">
        <f t="shared" si="126"/>
        <v>0</v>
      </c>
      <c r="AK763" s="555">
        <f t="shared" si="126"/>
        <v>0</v>
      </c>
      <c r="AL763" s="555">
        <f t="shared" si="126"/>
        <v>0</v>
      </c>
      <c r="AM763" s="555">
        <f t="shared" si="126"/>
        <v>0</v>
      </c>
      <c r="AN763" s="555">
        <f t="shared" si="126"/>
        <v>0</v>
      </c>
      <c r="AO763" s="555">
        <f t="shared" si="126"/>
        <v>0</v>
      </c>
      <c r="AP763" s="555">
        <f t="shared" si="126"/>
        <v>0</v>
      </c>
      <c r="AQ763" s="555">
        <f t="shared" si="126"/>
        <v>0</v>
      </c>
      <c r="AR763" s="555">
        <f t="shared" si="126"/>
        <v>0</v>
      </c>
      <c r="AS763" s="555">
        <f t="shared" si="126"/>
        <v>0</v>
      </c>
      <c r="AT763" s="555">
        <f t="shared" si="126"/>
        <v>0</v>
      </c>
      <c r="AU763" s="555">
        <f t="shared" si="126"/>
        <v>477100</v>
      </c>
      <c r="AV763" s="555">
        <f t="shared" si="126"/>
        <v>0</v>
      </c>
      <c r="AW763" s="555">
        <f t="shared" si="126"/>
        <v>0</v>
      </c>
      <c r="AX763" s="555">
        <f t="shared" si="126"/>
        <v>0</v>
      </c>
      <c r="AY763" s="555">
        <f t="shared" si="126"/>
        <v>14332</v>
      </c>
      <c r="AZ763" s="555">
        <f t="shared" si="126"/>
        <v>0</v>
      </c>
      <c r="BA763" s="555">
        <f t="shared" si="126"/>
        <v>0</v>
      </c>
      <c r="BB763" s="555">
        <f t="shared" si="126"/>
        <v>0</v>
      </c>
      <c r="BC763" s="555">
        <f t="shared" si="126"/>
        <v>0</v>
      </c>
      <c r="BD763" s="555">
        <f t="shared" si="126"/>
        <v>0</v>
      </c>
      <c r="BE763" s="555">
        <f t="shared" si="126"/>
        <v>420190</v>
      </c>
      <c r="BF763" s="555">
        <f t="shared" si="126"/>
        <v>366900.42</v>
      </c>
      <c r="BG763" s="555">
        <f t="shared" si="126"/>
        <v>150529</v>
      </c>
      <c r="BH763" s="555">
        <f t="shared" si="126"/>
        <v>302204</v>
      </c>
      <c r="BI763" s="555">
        <f t="shared" si="126"/>
        <v>0</v>
      </c>
      <c r="BJ763" s="555">
        <f t="shared" si="126"/>
        <v>0</v>
      </c>
      <c r="BK763" s="555">
        <f t="shared" si="126"/>
        <v>0</v>
      </c>
      <c r="BL763" s="555">
        <f t="shared" si="126"/>
        <v>0</v>
      </c>
      <c r="BM763" s="555">
        <f t="shared" si="126"/>
        <v>0</v>
      </c>
      <c r="BN763" s="555">
        <f t="shared" si="126"/>
        <v>0</v>
      </c>
      <c r="BO763" s="555">
        <f t="shared" si="126"/>
        <v>580000</v>
      </c>
      <c r="BP763" s="555">
        <f t="shared" si="126"/>
        <v>0</v>
      </c>
      <c r="BQ763" s="555">
        <f t="shared" si="126"/>
        <v>0</v>
      </c>
      <c r="BR763" s="555">
        <f t="shared" si="126"/>
        <v>0</v>
      </c>
      <c r="BS763" s="555">
        <f t="shared" ref="BS763" si="127">BS654</f>
        <v>0</v>
      </c>
      <c r="BT763" s="555">
        <f t="shared" si="124"/>
        <v>0</v>
      </c>
      <c r="BU763" s="555">
        <f t="shared" si="124"/>
        <v>0</v>
      </c>
      <c r="BV763" s="555">
        <f t="shared" si="124"/>
        <v>0</v>
      </c>
      <c r="BW763" s="555">
        <f t="shared" si="124"/>
        <v>0</v>
      </c>
      <c r="BX763" s="555">
        <f t="shared" si="124"/>
        <v>0</v>
      </c>
      <c r="BY763" s="555">
        <f t="shared" si="124"/>
        <v>0</v>
      </c>
      <c r="BZ763" s="555">
        <f t="shared" si="124"/>
        <v>0</v>
      </c>
      <c r="CA763" s="555">
        <f t="shared" si="124"/>
        <v>0</v>
      </c>
      <c r="CB763" s="555">
        <f t="shared" si="124"/>
        <v>0</v>
      </c>
      <c r="CC763" s="555">
        <f t="shared" si="86"/>
        <v>3154615.42</v>
      </c>
    </row>
    <row r="764" spans="1:81" s="577" customFormat="1">
      <c r="A764" s="606"/>
      <c r="B764" s="608"/>
      <c r="C764" s="610"/>
      <c r="D764" s="625"/>
      <c r="E764" s="625"/>
      <c r="F764" s="626" t="s">
        <v>6540</v>
      </c>
      <c r="G764" s="627" t="s">
        <v>6541</v>
      </c>
      <c r="H764" s="555">
        <f t="shared" ref="H764:BS767" si="128">H655</f>
        <v>0</v>
      </c>
      <c r="I764" s="555">
        <f t="shared" si="128"/>
        <v>0</v>
      </c>
      <c r="J764" s="555">
        <f t="shared" si="128"/>
        <v>0</v>
      </c>
      <c r="K764" s="555">
        <f t="shared" si="128"/>
        <v>0</v>
      </c>
      <c r="L764" s="555">
        <f t="shared" si="128"/>
        <v>14946</v>
      </c>
      <c r="M764" s="555">
        <f t="shared" si="128"/>
        <v>80000</v>
      </c>
      <c r="N764" s="555">
        <f t="shared" si="128"/>
        <v>0</v>
      </c>
      <c r="O764" s="555">
        <f t="shared" si="128"/>
        <v>0</v>
      </c>
      <c r="P764" s="555">
        <f t="shared" si="128"/>
        <v>0</v>
      </c>
      <c r="Q764" s="555">
        <f t="shared" si="128"/>
        <v>0</v>
      </c>
      <c r="R764" s="555">
        <f t="shared" si="128"/>
        <v>0</v>
      </c>
      <c r="S764" s="555">
        <f t="shared" si="128"/>
        <v>0</v>
      </c>
      <c r="T764" s="555">
        <f t="shared" si="128"/>
        <v>0</v>
      </c>
      <c r="U764" s="555">
        <f t="shared" si="128"/>
        <v>0</v>
      </c>
      <c r="V764" s="555">
        <f t="shared" si="128"/>
        <v>0</v>
      </c>
      <c r="W764" s="555">
        <f t="shared" si="128"/>
        <v>0</v>
      </c>
      <c r="X764" s="555">
        <f t="shared" si="128"/>
        <v>0</v>
      </c>
      <c r="Y764" s="555">
        <f t="shared" si="128"/>
        <v>0</v>
      </c>
      <c r="Z764" s="555">
        <f t="shared" si="128"/>
        <v>0</v>
      </c>
      <c r="AA764" s="555">
        <f t="shared" si="128"/>
        <v>0</v>
      </c>
      <c r="AB764" s="555">
        <f t="shared" si="128"/>
        <v>0</v>
      </c>
      <c r="AC764" s="555">
        <f t="shared" si="128"/>
        <v>0</v>
      </c>
      <c r="AD764" s="555">
        <f t="shared" si="128"/>
        <v>0</v>
      </c>
      <c r="AE764" s="555">
        <f t="shared" si="128"/>
        <v>0</v>
      </c>
      <c r="AF764" s="555">
        <f t="shared" si="128"/>
        <v>0</v>
      </c>
      <c r="AG764" s="555">
        <f t="shared" si="128"/>
        <v>0</v>
      </c>
      <c r="AH764" s="555">
        <f t="shared" si="128"/>
        <v>0</v>
      </c>
      <c r="AI764" s="555">
        <f t="shared" si="128"/>
        <v>0</v>
      </c>
      <c r="AJ764" s="555">
        <f t="shared" si="128"/>
        <v>191860</v>
      </c>
      <c r="AK764" s="555">
        <f t="shared" si="128"/>
        <v>0</v>
      </c>
      <c r="AL764" s="555">
        <f t="shared" si="128"/>
        <v>0</v>
      </c>
      <c r="AM764" s="555">
        <f t="shared" si="128"/>
        <v>0</v>
      </c>
      <c r="AN764" s="555">
        <f t="shared" si="128"/>
        <v>0</v>
      </c>
      <c r="AO764" s="555">
        <f t="shared" si="128"/>
        <v>0</v>
      </c>
      <c r="AP764" s="555">
        <f t="shared" si="128"/>
        <v>0</v>
      </c>
      <c r="AQ764" s="555">
        <f t="shared" si="128"/>
        <v>0</v>
      </c>
      <c r="AR764" s="555">
        <f t="shared" si="128"/>
        <v>0</v>
      </c>
      <c r="AS764" s="555">
        <f t="shared" si="128"/>
        <v>0</v>
      </c>
      <c r="AT764" s="555">
        <f t="shared" si="128"/>
        <v>0</v>
      </c>
      <c r="AU764" s="555">
        <f t="shared" si="128"/>
        <v>136600</v>
      </c>
      <c r="AV764" s="555">
        <f t="shared" si="128"/>
        <v>0</v>
      </c>
      <c r="AW764" s="555">
        <f t="shared" si="128"/>
        <v>0</v>
      </c>
      <c r="AX764" s="555">
        <f t="shared" si="128"/>
        <v>0</v>
      </c>
      <c r="AY764" s="555">
        <f t="shared" si="128"/>
        <v>27712.39</v>
      </c>
      <c r="AZ764" s="555">
        <f t="shared" si="128"/>
        <v>0</v>
      </c>
      <c r="BA764" s="555">
        <f t="shared" si="128"/>
        <v>0</v>
      </c>
      <c r="BB764" s="555">
        <f t="shared" si="128"/>
        <v>0</v>
      </c>
      <c r="BC764" s="555">
        <f t="shared" si="128"/>
        <v>0</v>
      </c>
      <c r="BD764" s="555">
        <f t="shared" si="128"/>
        <v>0</v>
      </c>
      <c r="BE764" s="555">
        <f t="shared" si="128"/>
        <v>0</v>
      </c>
      <c r="BF764" s="555">
        <f t="shared" si="128"/>
        <v>0</v>
      </c>
      <c r="BG764" s="555">
        <f t="shared" si="128"/>
        <v>0</v>
      </c>
      <c r="BH764" s="555">
        <f t="shared" si="128"/>
        <v>130065</v>
      </c>
      <c r="BI764" s="555">
        <f t="shared" si="128"/>
        <v>0</v>
      </c>
      <c r="BJ764" s="555">
        <f t="shared" si="128"/>
        <v>-5350</v>
      </c>
      <c r="BK764" s="555">
        <f t="shared" si="128"/>
        <v>0</v>
      </c>
      <c r="BL764" s="555">
        <f t="shared" si="128"/>
        <v>0</v>
      </c>
      <c r="BM764" s="555">
        <f t="shared" si="128"/>
        <v>0</v>
      </c>
      <c r="BN764" s="555">
        <f t="shared" si="128"/>
        <v>0</v>
      </c>
      <c r="BO764" s="555">
        <f t="shared" si="128"/>
        <v>0</v>
      </c>
      <c r="BP764" s="555">
        <f t="shared" si="128"/>
        <v>0</v>
      </c>
      <c r="BQ764" s="555">
        <f t="shared" si="128"/>
        <v>0</v>
      </c>
      <c r="BR764" s="555">
        <f t="shared" si="128"/>
        <v>0</v>
      </c>
      <c r="BS764" s="555">
        <f t="shared" si="128"/>
        <v>0</v>
      </c>
      <c r="BT764" s="555">
        <f t="shared" si="124"/>
        <v>0</v>
      </c>
      <c r="BU764" s="555">
        <f t="shared" si="124"/>
        <v>0</v>
      </c>
      <c r="BV764" s="555">
        <f t="shared" si="124"/>
        <v>0</v>
      </c>
      <c r="BW764" s="555">
        <f t="shared" si="124"/>
        <v>0</v>
      </c>
      <c r="BX764" s="555">
        <f t="shared" si="124"/>
        <v>0</v>
      </c>
      <c r="BY764" s="555">
        <f t="shared" si="124"/>
        <v>0</v>
      </c>
      <c r="BZ764" s="555">
        <f t="shared" si="124"/>
        <v>0</v>
      </c>
      <c r="CA764" s="555">
        <f t="shared" si="124"/>
        <v>0</v>
      </c>
      <c r="CB764" s="555">
        <f t="shared" si="124"/>
        <v>0</v>
      </c>
      <c r="CC764" s="555">
        <f t="shared" si="86"/>
        <v>575833.39</v>
      </c>
    </row>
    <row r="765" spans="1:81" s="577" customFormat="1">
      <c r="A765" s="606"/>
      <c r="B765" s="608"/>
      <c r="C765" s="610"/>
      <c r="D765" s="625"/>
      <c r="E765" s="625"/>
      <c r="F765" s="626" t="s">
        <v>6542</v>
      </c>
      <c r="G765" s="627" t="s">
        <v>6543</v>
      </c>
      <c r="H765" s="555">
        <f t="shared" si="128"/>
        <v>0</v>
      </c>
      <c r="I765" s="555">
        <f t="shared" si="128"/>
        <v>0</v>
      </c>
      <c r="J765" s="555">
        <f t="shared" si="128"/>
        <v>0</v>
      </c>
      <c r="K765" s="555">
        <f t="shared" si="128"/>
        <v>0</v>
      </c>
      <c r="L765" s="555">
        <f t="shared" si="128"/>
        <v>0</v>
      </c>
      <c r="M765" s="555">
        <f t="shared" si="128"/>
        <v>0</v>
      </c>
      <c r="N765" s="555">
        <f t="shared" si="128"/>
        <v>0</v>
      </c>
      <c r="O765" s="555">
        <f t="shared" si="128"/>
        <v>0</v>
      </c>
      <c r="P765" s="555">
        <f t="shared" si="128"/>
        <v>0</v>
      </c>
      <c r="Q765" s="555">
        <f t="shared" si="128"/>
        <v>0</v>
      </c>
      <c r="R765" s="555">
        <f t="shared" si="128"/>
        <v>0</v>
      </c>
      <c r="S765" s="555">
        <f t="shared" si="128"/>
        <v>0</v>
      </c>
      <c r="T765" s="555">
        <f t="shared" si="128"/>
        <v>0</v>
      </c>
      <c r="U765" s="555">
        <f t="shared" si="128"/>
        <v>0</v>
      </c>
      <c r="V765" s="555">
        <f t="shared" si="128"/>
        <v>0</v>
      </c>
      <c r="W765" s="555">
        <f t="shared" si="128"/>
        <v>0</v>
      </c>
      <c r="X765" s="555">
        <f t="shared" si="128"/>
        <v>0</v>
      </c>
      <c r="Y765" s="555">
        <f t="shared" si="128"/>
        <v>0</v>
      </c>
      <c r="Z765" s="555">
        <f t="shared" si="128"/>
        <v>0</v>
      </c>
      <c r="AA765" s="555">
        <f t="shared" si="128"/>
        <v>0</v>
      </c>
      <c r="AB765" s="555">
        <f t="shared" si="128"/>
        <v>0</v>
      </c>
      <c r="AC765" s="555">
        <f t="shared" si="128"/>
        <v>0</v>
      </c>
      <c r="AD765" s="555">
        <f t="shared" si="128"/>
        <v>0</v>
      </c>
      <c r="AE765" s="555">
        <f t="shared" si="128"/>
        <v>0</v>
      </c>
      <c r="AF765" s="555">
        <f t="shared" si="128"/>
        <v>0</v>
      </c>
      <c r="AG765" s="555">
        <f t="shared" si="128"/>
        <v>0</v>
      </c>
      <c r="AH765" s="555">
        <f t="shared" si="128"/>
        <v>0</v>
      </c>
      <c r="AI765" s="555">
        <f t="shared" si="128"/>
        <v>0</v>
      </c>
      <c r="AJ765" s="555">
        <f t="shared" si="128"/>
        <v>0</v>
      </c>
      <c r="AK765" s="555">
        <f t="shared" si="128"/>
        <v>0</v>
      </c>
      <c r="AL765" s="555">
        <f t="shared" si="128"/>
        <v>0</v>
      </c>
      <c r="AM765" s="555">
        <f t="shared" si="128"/>
        <v>0</v>
      </c>
      <c r="AN765" s="555">
        <f t="shared" si="128"/>
        <v>0</v>
      </c>
      <c r="AO765" s="555">
        <f t="shared" si="128"/>
        <v>0</v>
      </c>
      <c r="AP765" s="555">
        <f t="shared" si="128"/>
        <v>0</v>
      </c>
      <c r="AQ765" s="555">
        <f t="shared" si="128"/>
        <v>0</v>
      </c>
      <c r="AR765" s="555">
        <f t="shared" si="128"/>
        <v>0</v>
      </c>
      <c r="AS765" s="555">
        <f t="shared" si="128"/>
        <v>0</v>
      </c>
      <c r="AT765" s="555">
        <f t="shared" si="128"/>
        <v>0</v>
      </c>
      <c r="AU765" s="555">
        <f t="shared" si="128"/>
        <v>0</v>
      </c>
      <c r="AV765" s="555">
        <f t="shared" si="128"/>
        <v>0</v>
      </c>
      <c r="AW765" s="555">
        <f t="shared" si="128"/>
        <v>0</v>
      </c>
      <c r="AX765" s="555">
        <f t="shared" si="128"/>
        <v>0</v>
      </c>
      <c r="AY765" s="555">
        <f t="shared" si="128"/>
        <v>0</v>
      </c>
      <c r="AZ765" s="555">
        <f t="shared" si="128"/>
        <v>0</v>
      </c>
      <c r="BA765" s="555">
        <f t="shared" si="128"/>
        <v>0</v>
      </c>
      <c r="BB765" s="555">
        <f t="shared" si="128"/>
        <v>0</v>
      </c>
      <c r="BC765" s="555">
        <f t="shared" si="128"/>
        <v>0</v>
      </c>
      <c r="BD765" s="555">
        <f t="shared" si="128"/>
        <v>0</v>
      </c>
      <c r="BE765" s="555">
        <f t="shared" si="128"/>
        <v>0</v>
      </c>
      <c r="BF765" s="555">
        <f t="shared" si="128"/>
        <v>0</v>
      </c>
      <c r="BG765" s="555">
        <f t="shared" si="128"/>
        <v>634560</v>
      </c>
      <c r="BH765" s="555">
        <f t="shared" si="128"/>
        <v>0</v>
      </c>
      <c r="BI765" s="555">
        <f t="shared" si="128"/>
        <v>0</v>
      </c>
      <c r="BJ765" s="555">
        <f t="shared" si="128"/>
        <v>0</v>
      </c>
      <c r="BK765" s="555">
        <f t="shared" si="128"/>
        <v>0</v>
      </c>
      <c r="BL765" s="555">
        <f t="shared" si="128"/>
        <v>0</v>
      </c>
      <c r="BM765" s="555">
        <f t="shared" si="128"/>
        <v>0</v>
      </c>
      <c r="BN765" s="555">
        <f t="shared" si="128"/>
        <v>0</v>
      </c>
      <c r="BO765" s="555">
        <f t="shared" si="128"/>
        <v>0</v>
      </c>
      <c r="BP765" s="555">
        <f t="shared" si="128"/>
        <v>1717.8</v>
      </c>
      <c r="BQ765" s="555">
        <f t="shared" si="128"/>
        <v>0</v>
      </c>
      <c r="BR765" s="555">
        <f t="shared" si="128"/>
        <v>0</v>
      </c>
      <c r="BS765" s="555">
        <f t="shared" si="128"/>
        <v>0</v>
      </c>
      <c r="BT765" s="555">
        <f t="shared" si="124"/>
        <v>0</v>
      </c>
      <c r="BU765" s="555">
        <f t="shared" si="124"/>
        <v>0</v>
      </c>
      <c r="BV765" s="555">
        <f t="shared" si="124"/>
        <v>0</v>
      </c>
      <c r="BW765" s="555">
        <f t="shared" si="124"/>
        <v>0</v>
      </c>
      <c r="BX765" s="555">
        <f t="shared" si="124"/>
        <v>0</v>
      </c>
      <c r="BY765" s="555">
        <f t="shared" si="124"/>
        <v>0</v>
      </c>
      <c r="BZ765" s="555">
        <f t="shared" si="124"/>
        <v>0</v>
      </c>
      <c r="CA765" s="555">
        <f t="shared" si="124"/>
        <v>0</v>
      </c>
      <c r="CB765" s="555">
        <f t="shared" si="124"/>
        <v>0</v>
      </c>
      <c r="CC765" s="555">
        <f t="shared" ref="CC765:CC804" si="129">SUM(H765:CB765)</f>
        <v>636277.80000000005</v>
      </c>
    </row>
    <row r="766" spans="1:81" s="577" customFormat="1">
      <c r="A766" s="606"/>
      <c r="B766" s="608"/>
      <c r="C766" s="610"/>
      <c r="D766" s="625"/>
      <c r="E766" s="625"/>
      <c r="F766" s="626" t="s">
        <v>6544</v>
      </c>
      <c r="G766" s="627" t="s">
        <v>6545</v>
      </c>
      <c r="H766" s="555">
        <f t="shared" si="128"/>
        <v>0</v>
      </c>
      <c r="I766" s="555">
        <f t="shared" si="128"/>
        <v>0</v>
      </c>
      <c r="J766" s="555">
        <f t="shared" si="128"/>
        <v>0</v>
      </c>
      <c r="K766" s="555">
        <f t="shared" si="128"/>
        <v>0</v>
      </c>
      <c r="L766" s="555">
        <f t="shared" si="128"/>
        <v>0</v>
      </c>
      <c r="M766" s="555">
        <f t="shared" si="128"/>
        <v>0</v>
      </c>
      <c r="N766" s="555">
        <f t="shared" si="128"/>
        <v>0</v>
      </c>
      <c r="O766" s="555">
        <f t="shared" si="128"/>
        <v>0</v>
      </c>
      <c r="P766" s="555">
        <f t="shared" si="128"/>
        <v>10378.700000000001</v>
      </c>
      <c r="Q766" s="555">
        <f t="shared" si="128"/>
        <v>0</v>
      </c>
      <c r="R766" s="555">
        <f t="shared" si="128"/>
        <v>0</v>
      </c>
      <c r="S766" s="555">
        <f t="shared" si="128"/>
        <v>0</v>
      </c>
      <c r="T766" s="555">
        <f t="shared" si="128"/>
        <v>0</v>
      </c>
      <c r="U766" s="555">
        <f t="shared" si="128"/>
        <v>0</v>
      </c>
      <c r="V766" s="555">
        <f t="shared" si="128"/>
        <v>0</v>
      </c>
      <c r="W766" s="555">
        <f t="shared" si="128"/>
        <v>0</v>
      </c>
      <c r="X766" s="555">
        <f t="shared" si="128"/>
        <v>0</v>
      </c>
      <c r="Y766" s="555">
        <f t="shared" si="128"/>
        <v>0</v>
      </c>
      <c r="Z766" s="555">
        <f t="shared" si="128"/>
        <v>0</v>
      </c>
      <c r="AA766" s="555">
        <f t="shared" si="128"/>
        <v>0</v>
      </c>
      <c r="AB766" s="555">
        <f t="shared" si="128"/>
        <v>0</v>
      </c>
      <c r="AC766" s="555">
        <f t="shared" si="128"/>
        <v>0</v>
      </c>
      <c r="AD766" s="555">
        <f t="shared" si="128"/>
        <v>0</v>
      </c>
      <c r="AE766" s="555">
        <f t="shared" si="128"/>
        <v>0</v>
      </c>
      <c r="AF766" s="555">
        <f t="shared" si="128"/>
        <v>0</v>
      </c>
      <c r="AG766" s="555">
        <f t="shared" si="128"/>
        <v>0</v>
      </c>
      <c r="AH766" s="555">
        <f t="shared" si="128"/>
        <v>0</v>
      </c>
      <c r="AI766" s="555">
        <f t="shared" si="128"/>
        <v>0</v>
      </c>
      <c r="AJ766" s="555">
        <f t="shared" si="128"/>
        <v>0</v>
      </c>
      <c r="AK766" s="555">
        <f t="shared" si="128"/>
        <v>0</v>
      </c>
      <c r="AL766" s="555">
        <f t="shared" si="128"/>
        <v>0</v>
      </c>
      <c r="AM766" s="555">
        <f t="shared" si="128"/>
        <v>0</v>
      </c>
      <c r="AN766" s="555">
        <f t="shared" si="128"/>
        <v>0</v>
      </c>
      <c r="AO766" s="555">
        <f t="shared" si="128"/>
        <v>0</v>
      </c>
      <c r="AP766" s="555">
        <f t="shared" si="128"/>
        <v>0</v>
      </c>
      <c r="AQ766" s="555">
        <f t="shared" si="128"/>
        <v>0</v>
      </c>
      <c r="AR766" s="555">
        <f t="shared" si="128"/>
        <v>0</v>
      </c>
      <c r="AS766" s="555">
        <f t="shared" si="128"/>
        <v>0</v>
      </c>
      <c r="AT766" s="555">
        <f t="shared" si="128"/>
        <v>0</v>
      </c>
      <c r="AU766" s="555">
        <f t="shared" si="128"/>
        <v>0</v>
      </c>
      <c r="AV766" s="555">
        <f t="shared" si="128"/>
        <v>0</v>
      </c>
      <c r="AW766" s="555">
        <f t="shared" si="128"/>
        <v>0</v>
      </c>
      <c r="AX766" s="555">
        <f t="shared" si="128"/>
        <v>0</v>
      </c>
      <c r="AY766" s="555">
        <f t="shared" si="128"/>
        <v>0</v>
      </c>
      <c r="AZ766" s="555">
        <f t="shared" si="128"/>
        <v>0</v>
      </c>
      <c r="BA766" s="555">
        <f t="shared" si="128"/>
        <v>0</v>
      </c>
      <c r="BB766" s="555">
        <f t="shared" si="128"/>
        <v>0</v>
      </c>
      <c r="BC766" s="555">
        <f t="shared" si="128"/>
        <v>0</v>
      </c>
      <c r="BD766" s="555">
        <f t="shared" si="128"/>
        <v>0</v>
      </c>
      <c r="BE766" s="555">
        <f t="shared" si="128"/>
        <v>0</v>
      </c>
      <c r="BF766" s="555">
        <f t="shared" si="128"/>
        <v>0</v>
      </c>
      <c r="BG766" s="555">
        <f t="shared" si="128"/>
        <v>0</v>
      </c>
      <c r="BH766" s="555">
        <f t="shared" si="128"/>
        <v>0</v>
      </c>
      <c r="BI766" s="555">
        <f t="shared" si="128"/>
        <v>0</v>
      </c>
      <c r="BJ766" s="555">
        <f t="shared" si="128"/>
        <v>0</v>
      </c>
      <c r="BK766" s="555">
        <f t="shared" si="128"/>
        <v>0</v>
      </c>
      <c r="BL766" s="555">
        <f t="shared" si="128"/>
        <v>0</v>
      </c>
      <c r="BM766" s="555">
        <f t="shared" si="128"/>
        <v>0</v>
      </c>
      <c r="BN766" s="555">
        <f t="shared" si="128"/>
        <v>0</v>
      </c>
      <c r="BO766" s="555">
        <f t="shared" si="128"/>
        <v>0</v>
      </c>
      <c r="BP766" s="555">
        <f t="shared" si="128"/>
        <v>7451.4</v>
      </c>
      <c r="BQ766" s="555">
        <f t="shared" si="128"/>
        <v>0</v>
      </c>
      <c r="BR766" s="555">
        <f t="shared" si="128"/>
        <v>0</v>
      </c>
      <c r="BS766" s="555">
        <f t="shared" si="128"/>
        <v>0</v>
      </c>
      <c r="BT766" s="555">
        <f t="shared" si="124"/>
        <v>0</v>
      </c>
      <c r="BU766" s="555">
        <f t="shared" si="124"/>
        <v>0</v>
      </c>
      <c r="BV766" s="555">
        <f t="shared" si="124"/>
        <v>0</v>
      </c>
      <c r="BW766" s="555">
        <f t="shared" si="124"/>
        <v>0</v>
      </c>
      <c r="BX766" s="555">
        <f t="shared" si="124"/>
        <v>0</v>
      </c>
      <c r="BY766" s="555">
        <f t="shared" si="124"/>
        <v>0</v>
      </c>
      <c r="BZ766" s="555">
        <f t="shared" si="124"/>
        <v>0</v>
      </c>
      <c r="CA766" s="555">
        <f t="shared" si="124"/>
        <v>0</v>
      </c>
      <c r="CB766" s="555">
        <f t="shared" si="124"/>
        <v>0</v>
      </c>
      <c r="CC766" s="555">
        <f t="shared" si="129"/>
        <v>17830.099999999999</v>
      </c>
    </row>
    <row r="767" spans="1:81" s="577" customFormat="1">
      <c r="A767" s="606"/>
      <c r="B767" s="608"/>
      <c r="C767" s="610"/>
      <c r="D767" s="625"/>
      <c r="E767" s="625"/>
      <c r="F767" s="626" t="s">
        <v>6546</v>
      </c>
      <c r="G767" s="627" t="s">
        <v>6547</v>
      </c>
      <c r="H767" s="555">
        <f t="shared" si="128"/>
        <v>0</v>
      </c>
      <c r="I767" s="555">
        <f t="shared" si="128"/>
        <v>480000</v>
      </c>
      <c r="J767" s="555">
        <f t="shared" si="128"/>
        <v>900000</v>
      </c>
      <c r="K767" s="555">
        <f t="shared" si="128"/>
        <v>120000</v>
      </c>
      <c r="L767" s="555">
        <f t="shared" si="128"/>
        <v>310000</v>
      </c>
      <c r="M767" s="555">
        <f t="shared" si="128"/>
        <v>60000</v>
      </c>
      <c r="N767" s="555">
        <f t="shared" si="128"/>
        <v>1245000</v>
      </c>
      <c r="O767" s="555">
        <f t="shared" si="128"/>
        <v>0</v>
      </c>
      <c r="P767" s="555">
        <f t="shared" si="128"/>
        <v>50000</v>
      </c>
      <c r="Q767" s="555">
        <f t="shared" si="128"/>
        <v>0</v>
      </c>
      <c r="R767" s="555">
        <f t="shared" si="128"/>
        <v>0</v>
      </c>
      <c r="S767" s="555">
        <f t="shared" si="128"/>
        <v>95000</v>
      </c>
      <c r="T767" s="555">
        <f t="shared" si="128"/>
        <v>160000</v>
      </c>
      <c r="U767" s="555">
        <f t="shared" si="128"/>
        <v>220000</v>
      </c>
      <c r="V767" s="555">
        <f t="shared" si="128"/>
        <v>0</v>
      </c>
      <c r="W767" s="555">
        <f t="shared" si="128"/>
        <v>70000</v>
      </c>
      <c r="X767" s="555">
        <f t="shared" si="128"/>
        <v>0</v>
      </c>
      <c r="Y767" s="555">
        <f t="shared" si="128"/>
        <v>55000</v>
      </c>
      <c r="Z767" s="555">
        <f t="shared" si="128"/>
        <v>0</v>
      </c>
      <c r="AA767" s="555">
        <f t="shared" si="128"/>
        <v>0</v>
      </c>
      <c r="AB767" s="555">
        <f t="shared" si="128"/>
        <v>0</v>
      </c>
      <c r="AC767" s="555">
        <f t="shared" si="128"/>
        <v>0</v>
      </c>
      <c r="AD767" s="555">
        <f t="shared" si="128"/>
        <v>0</v>
      </c>
      <c r="AE767" s="555">
        <f t="shared" si="128"/>
        <v>20000</v>
      </c>
      <c r="AF767" s="555">
        <f t="shared" si="128"/>
        <v>0</v>
      </c>
      <c r="AG767" s="555">
        <f t="shared" si="128"/>
        <v>0</v>
      </c>
      <c r="AH767" s="555">
        <f t="shared" si="128"/>
        <v>35000</v>
      </c>
      <c r="AI767" s="555">
        <f t="shared" si="128"/>
        <v>0</v>
      </c>
      <c r="AJ767" s="555">
        <f t="shared" si="128"/>
        <v>115000</v>
      </c>
      <c r="AK767" s="555">
        <f t="shared" si="128"/>
        <v>0</v>
      </c>
      <c r="AL767" s="555">
        <f t="shared" si="128"/>
        <v>0</v>
      </c>
      <c r="AM767" s="555">
        <f t="shared" si="128"/>
        <v>0</v>
      </c>
      <c r="AN767" s="555">
        <f t="shared" si="128"/>
        <v>105000</v>
      </c>
      <c r="AO767" s="555">
        <f t="shared" si="128"/>
        <v>0</v>
      </c>
      <c r="AP767" s="555">
        <f t="shared" si="128"/>
        <v>65000</v>
      </c>
      <c r="AQ767" s="555">
        <f t="shared" si="128"/>
        <v>110000</v>
      </c>
      <c r="AR767" s="555">
        <f t="shared" si="128"/>
        <v>80000</v>
      </c>
      <c r="AS767" s="555">
        <f t="shared" si="128"/>
        <v>75000</v>
      </c>
      <c r="AT767" s="555">
        <f t="shared" si="128"/>
        <v>65000</v>
      </c>
      <c r="AU767" s="555">
        <f t="shared" si="128"/>
        <v>250000</v>
      </c>
      <c r="AV767" s="555">
        <f t="shared" si="128"/>
        <v>0</v>
      </c>
      <c r="AW767" s="555">
        <f t="shared" si="128"/>
        <v>0</v>
      </c>
      <c r="AX767" s="555">
        <f t="shared" si="128"/>
        <v>70000</v>
      </c>
      <c r="AY767" s="555">
        <f t="shared" si="128"/>
        <v>80000</v>
      </c>
      <c r="AZ767" s="555">
        <f t="shared" si="128"/>
        <v>0</v>
      </c>
      <c r="BA767" s="555">
        <f t="shared" si="128"/>
        <v>0</v>
      </c>
      <c r="BB767" s="555">
        <f t="shared" si="128"/>
        <v>0</v>
      </c>
      <c r="BC767" s="555">
        <f t="shared" si="128"/>
        <v>80000</v>
      </c>
      <c r="BD767" s="555">
        <f t="shared" si="128"/>
        <v>95000</v>
      </c>
      <c r="BE767" s="555">
        <f t="shared" si="128"/>
        <v>920000</v>
      </c>
      <c r="BF767" s="555">
        <f t="shared" si="128"/>
        <v>115000</v>
      </c>
      <c r="BG767" s="555">
        <f t="shared" si="128"/>
        <v>80000</v>
      </c>
      <c r="BH767" s="555">
        <f t="shared" si="128"/>
        <v>120000</v>
      </c>
      <c r="BI767" s="555">
        <f t="shared" si="128"/>
        <v>160000</v>
      </c>
      <c r="BJ767" s="555">
        <f t="shared" si="128"/>
        <v>55000</v>
      </c>
      <c r="BK767" s="555">
        <f t="shared" si="128"/>
        <v>70000</v>
      </c>
      <c r="BL767" s="555">
        <f t="shared" si="128"/>
        <v>35000</v>
      </c>
      <c r="BM767" s="555">
        <f t="shared" si="128"/>
        <v>774000</v>
      </c>
      <c r="BN767" s="555">
        <f t="shared" si="128"/>
        <v>0</v>
      </c>
      <c r="BO767" s="555">
        <f t="shared" si="128"/>
        <v>105000</v>
      </c>
      <c r="BP767" s="555">
        <f t="shared" si="128"/>
        <v>0</v>
      </c>
      <c r="BQ767" s="555">
        <f t="shared" si="128"/>
        <v>0</v>
      </c>
      <c r="BR767" s="555">
        <f t="shared" si="128"/>
        <v>100000</v>
      </c>
      <c r="BS767" s="555">
        <f t="shared" ref="BS767" si="130">BS658</f>
        <v>75000</v>
      </c>
      <c r="BT767" s="555">
        <f t="shared" si="124"/>
        <v>416666.67</v>
      </c>
      <c r="BU767" s="555">
        <f t="shared" si="124"/>
        <v>70000</v>
      </c>
      <c r="BV767" s="555">
        <f t="shared" si="124"/>
        <v>95000</v>
      </c>
      <c r="BW767" s="555">
        <f t="shared" si="124"/>
        <v>105000</v>
      </c>
      <c r="BX767" s="555">
        <f t="shared" si="124"/>
        <v>140000</v>
      </c>
      <c r="BY767" s="555">
        <f t="shared" si="124"/>
        <v>250000</v>
      </c>
      <c r="BZ767" s="555">
        <f t="shared" si="124"/>
        <v>65000</v>
      </c>
      <c r="CA767" s="555">
        <f t="shared" si="124"/>
        <v>110000</v>
      </c>
      <c r="CB767" s="555">
        <f t="shared" si="124"/>
        <v>80000</v>
      </c>
      <c r="CC767" s="555">
        <f t="shared" si="129"/>
        <v>8950666.6699999999</v>
      </c>
    </row>
    <row r="768" spans="1:81" s="577" customFormat="1">
      <c r="A768" s="606"/>
      <c r="B768" s="608"/>
      <c r="C768" s="610"/>
      <c r="D768" s="625"/>
      <c r="E768" s="625"/>
      <c r="F768" s="626" t="s">
        <v>6548</v>
      </c>
      <c r="G768" s="627" t="s">
        <v>6549</v>
      </c>
      <c r="H768" s="555">
        <f t="shared" ref="H768:BS771" si="131">H659</f>
        <v>12221870.970000001</v>
      </c>
      <c r="I768" s="555">
        <f t="shared" si="131"/>
        <v>3051610</v>
      </c>
      <c r="J768" s="555">
        <f t="shared" si="131"/>
        <v>4500000</v>
      </c>
      <c r="K768" s="555">
        <f t="shared" si="131"/>
        <v>2095000</v>
      </c>
      <c r="L768" s="555">
        <f t="shared" si="131"/>
        <v>1600000</v>
      </c>
      <c r="M768" s="555">
        <f t="shared" si="131"/>
        <v>600000</v>
      </c>
      <c r="N768" s="555">
        <f t="shared" si="131"/>
        <v>13000000</v>
      </c>
      <c r="O768" s="555">
        <f t="shared" si="131"/>
        <v>2794396</v>
      </c>
      <c r="P768" s="555">
        <f t="shared" si="131"/>
        <v>1044908.13</v>
      </c>
      <c r="Q768" s="555">
        <f t="shared" si="131"/>
        <v>9700000</v>
      </c>
      <c r="R768" s="555">
        <f t="shared" si="131"/>
        <v>693000</v>
      </c>
      <c r="S768" s="555">
        <f t="shared" si="131"/>
        <v>1938400</v>
      </c>
      <c r="T768" s="555">
        <f t="shared" si="131"/>
        <v>3310000</v>
      </c>
      <c r="U768" s="555">
        <f t="shared" si="131"/>
        <v>4635814.24</v>
      </c>
      <c r="V768" s="555">
        <f t="shared" si="131"/>
        <v>652412.5</v>
      </c>
      <c r="W768" s="555">
        <f t="shared" si="131"/>
        <v>1174674.55</v>
      </c>
      <c r="X768" s="555">
        <f t="shared" si="131"/>
        <v>1247206.94</v>
      </c>
      <c r="Y768" s="555">
        <f t="shared" si="131"/>
        <v>1014487.75</v>
      </c>
      <c r="Z768" s="555">
        <f t="shared" si="131"/>
        <v>0</v>
      </c>
      <c r="AA768" s="555">
        <f t="shared" si="131"/>
        <v>0</v>
      </c>
      <c r="AB768" s="555">
        <f t="shared" si="131"/>
        <v>0</v>
      </c>
      <c r="AC768" s="555">
        <f t="shared" si="131"/>
        <v>0</v>
      </c>
      <c r="AD768" s="555">
        <f t="shared" si="131"/>
        <v>0</v>
      </c>
      <c r="AE768" s="555">
        <f t="shared" si="131"/>
        <v>0</v>
      </c>
      <c r="AF768" s="555">
        <f t="shared" si="131"/>
        <v>0</v>
      </c>
      <c r="AG768" s="555">
        <f t="shared" si="131"/>
        <v>522720</v>
      </c>
      <c r="AH768" s="555">
        <f t="shared" si="131"/>
        <v>874165</v>
      </c>
      <c r="AI768" s="555">
        <f t="shared" si="131"/>
        <v>0</v>
      </c>
      <c r="AJ768" s="555">
        <f t="shared" si="131"/>
        <v>700000</v>
      </c>
      <c r="AK768" s="555">
        <f t="shared" si="131"/>
        <v>406603.75</v>
      </c>
      <c r="AL768" s="555">
        <f t="shared" si="131"/>
        <v>372921.25</v>
      </c>
      <c r="AM768" s="555">
        <f t="shared" si="131"/>
        <v>454680</v>
      </c>
      <c r="AN768" s="555">
        <f t="shared" si="131"/>
        <v>920000</v>
      </c>
      <c r="AO768" s="555">
        <f t="shared" si="131"/>
        <v>458500</v>
      </c>
      <c r="AP768" s="555">
        <f t="shared" si="131"/>
        <v>599993.25</v>
      </c>
      <c r="AQ768" s="555">
        <f t="shared" si="131"/>
        <v>1450999.25</v>
      </c>
      <c r="AR768" s="555">
        <f t="shared" si="131"/>
        <v>780000</v>
      </c>
      <c r="AS768" s="555">
        <f t="shared" si="131"/>
        <v>764353</v>
      </c>
      <c r="AT768" s="555">
        <f t="shared" si="131"/>
        <v>544342</v>
      </c>
      <c r="AU768" s="555">
        <f t="shared" si="131"/>
        <v>4565500</v>
      </c>
      <c r="AV768" s="555">
        <f t="shared" si="131"/>
        <v>130000</v>
      </c>
      <c r="AW768" s="555">
        <f t="shared" si="131"/>
        <v>0</v>
      </c>
      <c r="AX768" s="555">
        <f t="shared" si="131"/>
        <v>796405</v>
      </c>
      <c r="AY768" s="555">
        <f t="shared" si="131"/>
        <v>317161.5</v>
      </c>
      <c r="AZ768" s="555">
        <f t="shared" si="131"/>
        <v>171500</v>
      </c>
      <c r="BA768" s="555">
        <f t="shared" si="131"/>
        <v>400000</v>
      </c>
      <c r="BB768" s="555">
        <f t="shared" si="131"/>
        <v>12770000</v>
      </c>
      <c r="BC768" s="555">
        <f t="shared" si="131"/>
        <v>0</v>
      </c>
      <c r="BD768" s="555">
        <f t="shared" si="131"/>
        <v>2371485</v>
      </c>
      <c r="BE768" s="555">
        <f t="shared" si="131"/>
        <v>1500000</v>
      </c>
      <c r="BF768" s="555">
        <f t="shared" si="131"/>
        <v>0</v>
      </c>
      <c r="BG768" s="555">
        <f t="shared" si="131"/>
        <v>569030</v>
      </c>
      <c r="BH768" s="555">
        <f t="shared" si="131"/>
        <v>2711255</v>
      </c>
      <c r="BI768" s="555">
        <f t="shared" si="131"/>
        <v>2076207</v>
      </c>
      <c r="BJ768" s="555">
        <f t="shared" si="131"/>
        <v>595479</v>
      </c>
      <c r="BK768" s="555">
        <f t="shared" si="131"/>
        <v>594385</v>
      </c>
      <c r="BL768" s="555">
        <f t="shared" si="131"/>
        <v>4059</v>
      </c>
      <c r="BM768" s="555">
        <f t="shared" si="131"/>
        <v>8650000</v>
      </c>
      <c r="BN768" s="555">
        <f t="shared" si="131"/>
        <v>301994.59999999998</v>
      </c>
      <c r="BO768" s="555">
        <f t="shared" si="131"/>
        <v>796309.99</v>
      </c>
      <c r="BP768" s="555">
        <f t="shared" si="131"/>
        <v>0</v>
      </c>
      <c r="BQ768" s="555">
        <f t="shared" si="131"/>
        <v>100963.75</v>
      </c>
      <c r="BR768" s="555">
        <f t="shared" si="131"/>
        <v>1256000</v>
      </c>
      <c r="BS768" s="555">
        <f t="shared" si="131"/>
        <v>495897.5</v>
      </c>
      <c r="BT768" s="555">
        <f t="shared" si="124"/>
        <v>7896785.7800000003</v>
      </c>
      <c r="BU768" s="555">
        <f t="shared" si="124"/>
        <v>612790</v>
      </c>
      <c r="BV768" s="555">
        <f t="shared" si="124"/>
        <v>1091426.5</v>
      </c>
      <c r="BW768" s="555">
        <f t="shared" si="124"/>
        <v>1184090</v>
      </c>
      <c r="BX768" s="555">
        <f t="shared" si="124"/>
        <v>1075837.5</v>
      </c>
      <c r="BY768" s="555">
        <f t="shared" si="124"/>
        <v>3787010</v>
      </c>
      <c r="BZ768" s="555">
        <f t="shared" si="124"/>
        <v>930535</v>
      </c>
      <c r="CA768" s="555">
        <f t="shared" si="124"/>
        <v>769110</v>
      </c>
      <c r="CB768" s="555">
        <f t="shared" si="124"/>
        <v>650000</v>
      </c>
      <c r="CC768" s="555">
        <f t="shared" si="129"/>
        <v>133294275.69999999</v>
      </c>
    </row>
    <row r="769" spans="1:81" s="577" customFormat="1">
      <c r="A769" s="606"/>
      <c r="B769" s="608"/>
      <c r="C769" s="610"/>
      <c r="D769" s="625"/>
      <c r="E769" s="625"/>
      <c r="F769" s="626" t="s">
        <v>6550</v>
      </c>
      <c r="G769" s="627" t="s">
        <v>6551</v>
      </c>
      <c r="H769" s="555">
        <f t="shared" si="131"/>
        <v>1100640.93</v>
      </c>
      <c r="I769" s="555">
        <f t="shared" si="131"/>
        <v>267069</v>
      </c>
      <c r="J769" s="555">
        <f t="shared" si="131"/>
        <v>280000</v>
      </c>
      <c r="K769" s="555">
        <f t="shared" si="131"/>
        <v>59000</v>
      </c>
      <c r="L769" s="555">
        <f t="shared" si="131"/>
        <v>100000</v>
      </c>
      <c r="M769" s="555">
        <f t="shared" si="131"/>
        <v>0</v>
      </c>
      <c r="N769" s="555">
        <f t="shared" si="131"/>
        <v>4000000</v>
      </c>
      <c r="O769" s="555">
        <f t="shared" si="131"/>
        <v>0</v>
      </c>
      <c r="P769" s="555">
        <f t="shared" si="131"/>
        <v>76408.75</v>
      </c>
      <c r="Q769" s="555">
        <f t="shared" si="131"/>
        <v>0</v>
      </c>
      <c r="R769" s="555">
        <f t="shared" si="131"/>
        <v>80000</v>
      </c>
      <c r="S769" s="555">
        <f t="shared" si="131"/>
        <v>488879.5</v>
      </c>
      <c r="T769" s="555">
        <f t="shared" si="131"/>
        <v>380000</v>
      </c>
      <c r="U769" s="555">
        <f t="shared" si="131"/>
        <v>341499.46</v>
      </c>
      <c r="V769" s="555">
        <f t="shared" si="131"/>
        <v>7500</v>
      </c>
      <c r="W769" s="555">
        <f t="shared" si="131"/>
        <v>0</v>
      </c>
      <c r="X769" s="555">
        <f t="shared" si="131"/>
        <v>33820</v>
      </c>
      <c r="Y769" s="555">
        <f t="shared" si="131"/>
        <v>218559.4</v>
      </c>
      <c r="Z769" s="555">
        <f t="shared" si="131"/>
        <v>0</v>
      </c>
      <c r="AA769" s="555">
        <f t="shared" si="131"/>
        <v>0</v>
      </c>
      <c r="AB769" s="555">
        <f t="shared" si="131"/>
        <v>0</v>
      </c>
      <c r="AC769" s="555">
        <f t="shared" si="131"/>
        <v>0</v>
      </c>
      <c r="AD769" s="555">
        <f t="shared" si="131"/>
        <v>0</v>
      </c>
      <c r="AE769" s="555">
        <f t="shared" si="131"/>
        <v>0</v>
      </c>
      <c r="AF769" s="555">
        <f t="shared" si="131"/>
        <v>0</v>
      </c>
      <c r="AG769" s="555">
        <f t="shared" si="131"/>
        <v>15660</v>
      </c>
      <c r="AH769" s="555">
        <f t="shared" si="131"/>
        <v>54724</v>
      </c>
      <c r="AI769" s="555">
        <f t="shared" si="131"/>
        <v>0</v>
      </c>
      <c r="AJ769" s="555">
        <f t="shared" si="131"/>
        <v>200000</v>
      </c>
      <c r="AK769" s="555">
        <f t="shared" si="131"/>
        <v>0</v>
      </c>
      <c r="AL769" s="555">
        <f t="shared" si="131"/>
        <v>0</v>
      </c>
      <c r="AM769" s="555">
        <f t="shared" si="131"/>
        <v>0</v>
      </c>
      <c r="AN769" s="555">
        <f t="shared" si="131"/>
        <v>35000</v>
      </c>
      <c r="AO769" s="555">
        <f t="shared" si="131"/>
        <v>90000</v>
      </c>
      <c r="AP769" s="555">
        <f t="shared" si="131"/>
        <v>9828</v>
      </c>
      <c r="AQ769" s="555">
        <f t="shared" si="131"/>
        <v>254670</v>
      </c>
      <c r="AR769" s="555">
        <f t="shared" si="131"/>
        <v>50000</v>
      </c>
      <c r="AS769" s="555">
        <f t="shared" si="131"/>
        <v>31356</v>
      </c>
      <c r="AT769" s="555">
        <f t="shared" si="131"/>
        <v>11894.5</v>
      </c>
      <c r="AU769" s="555">
        <f t="shared" si="131"/>
        <v>520700</v>
      </c>
      <c r="AV769" s="555">
        <f t="shared" si="131"/>
        <v>160000</v>
      </c>
      <c r="AW769" s="555">
        <f t="shared" si="131"/>
        <v>0</v>
      </c>
      <c r="AX769" s="555">
        <f t="shared" si="131"/>
        <v>23175</v>
      </c>
      <c r="AY769" s="555">
        <f t="shared" si="131"/>
        <v>15000</v>
      </c>
      <c r="AZ769" s="555">
        <f t="shared" si="131"/>
        <v>42000</v>
      </c>
      <c r="BA769" s="555">
        <f t="shared" si="131"/>
        <v>6000</v>
      </c>
      <c r="BB769" s="555">
        <f t="shared" si="131"/>
        <v>0</v>
      </c>
      <c r="BC769" s="555">
        <f t="shared" si="131"/>
        <v>0</v>
      </c>
      <c r="BD769" s="555">
        <f t="shared" si="131"/>
        <v>0</v>
      </c>
      <c r="BE769" s="555">
        <f t="shared" si="131"/>
        <v>0</v>
      </c>
      <c r="BF769" s="555">
        <f t="shared" si="131"/>
        <v>0</v>
      </c>
      <c r="BG769" s="555">
        <f t="shared" si="131"/>
        <v>0</v>
      </c>
      <c r="BH769" s="555">
        <f t="shared" si="131"/>
        <v>108934</v>
      </c>
      <c r="BI769" s="555">
        <f t="shared" si="131"/>
        <v>0</v>
      </c>
      <c r="BJ769" s="555">
        <f t="shared" si="131"/>
        <v>145214</v>
      </c>
      <c r="BK769" s="555">
        <f t="shared" si="131"/>
        <v>0</v>
      </c>
      <c r="BL769" s="555">
        <f t="shared" si="131"/>
        <v>15610</v>
      </c>
      <c r="BM769" s="555">
        <f t="shared" si="131"/>
        <v>1100000</v>
      </c>
      <c r="BN769" s="555">
        <f t="shared" si="131"/>
        <v>0</v>
      </c>
      <c r="BO769" s="555">
        <f t="shared" si="131"/>
        <v>0</v>
      </c>
      <c r="BP769" s="555">
        <f t="shared" si="131"/>
        <v>0</v>
      </c>
      <c r="BQ769" s="555">
        <f t="shared" si="131"/>
        <v>33510</v>
      </c>
      <c r="BR769" s="555">
        <f t="shared" si="131"/>
        <v>160000</v>
      </c>
      <c r="BS769" s="555">
        <f t="shared" si="131"/>
        <v>0</v>
      </c>
      <c r="BT769" s="555">
        <f t="shared" si="124"/>
        <v>453719.91</v>
      </c>
      <c r="BU769" s="555">
        <f t="shared" si="124"/>
        <v>107340</v>
      </c>
      <c r="BV769" s="555">
        <f t="shared" si="124"/>
        <v>176697.5</v>
      </c>
      <c r="BW769" s="555">
        <f t="shared" si="124"/>
        <v>185800</v>
      </c>
      <c r="BX769" s="555">
        <f t="shared" si="124"/>
        <v>89265</v>
      </c>
      <c r="BY769" s="555">
        <f t="shared" si="124"/>
        <v>163300</v>
      </c>
      <c r="BZ769" s="555">
        <f t="shared" si="124"/>
        <v>180855</v>
      </c>
      <c r="CA769" s="555">
        <f t="shared" si="124"/>
        <v>248042</v>
      </c>
      <c r="CB769" s="555">
        <f t="shared" si="124"/>
        <v>5000</v>
      </c>
      <c r="CC769" s="555">
        <f t="shared" si="129"/>
        <v>12126671.949999999</v>
      </c>
    </row>
    <row r="770" spans="1:81" s="577" customFormat="1">
      <c r="A770" s="606"/>
      <c r="B770" s="608"/>
      <c r="C770" s="610"/>
      <c r="D770" s="625"/>
      <c r="E770" s="625"/>
      <c r="F770" s="626" t="s">
        <v>6552</v>
      </c>
      <c r="G770" s="627" t="s">
        <v>6553</v>
      </c>
      <c r="H770" s="555">
        <f t="shared" si="131"/>
        <v>0</v>
      </c>
      <c r="I770" s="555">
        <f t="shared" si="131"/>
        <v>1875400</v>
      </c>
      <c r="J770" s="555">
        <f t="shared" si="131"/>
        <v>0</v>
      </c>
      <c r="K770" s="555">
        <f t="shared" si="131"/>
        <v>31500</v>
      </c>
      <c r="L770" s="555">
        <f t="shared" si="131"/>
        <v>0</v>
      </c>
      <c r="M770" s="555">
        <f t="shared" si="131"/>
        <v>0</v>
      </c>
      <c r="N770" s="555">
        <f t="shared" si="131"/>
        <v>0</v>
      </c>
      <c r="O770" s="555">
        <f t="shared" si="131"/>
        <v>0</v>
      </c>
      <c r="P770" s="555">
        <f t="shared" si="131"/>
        <v>9000</v>
      </c>
      <c r="Q770" s="555">
        <f t="shared" si="131"/>
        <v>0</v>
      </c>
      <c r="R770" s="555">
        <f t="shared" si="131"/>
        <v>0</v>
      </c>
      <c r="S770" s="555">
        <f t="shared" si="131"/>
        <v>0</v>
      </c>
      <c r="T770" s="555">
        <f t="shared" si="131"/>
        <v>40000</v>
      </c>
      <c r="U770" s="555">
        <f t="shared" si="131"/>
        <v>20500</v>
      </c>
      <c r="V770" s="555">
        <f t="shared" si="131"/>
        <v>0</v>
      </c>
      <c r="W770" s="555">
        <f t="shared" si="131"/>
        <v>0</v>
      </c>
      <c r="X770" s="555">
        <f t="shared" si="131"/>
        <v>12000</v>
      </c>
      <c r="Y770" s="555">
        <f t="shared" si="131"/>
        <v>0</v>
      </c>
      <c r="Z770" s="555">
        <f t="shared" si="131"/>
        <v>0</v>
      </c>
      <c r="AA770" s="555">
        <f t="shared" si="131"/>
        <v>0</v>
      </c>
      <c r="AB770" s="555">
        <f t="shared" si="131"/>
        <v>0</v>
      </c>
      <c r="AC770" s="555">
        <f t="shared" si="131"/>
        <v>0</v>
      </c>
      <c r="AD770" s="555">
        <f t="shared" si="131"/>
        <v>0</v>
      </c>
      <c r="AE770" s="555">
        <f t="shared" si="131"/>
        <v>0</v>
      </c>
      <c r="AF770" s="555">
        <f t="shared" si="131"/>
        <v>0</v>
      </c>
      <c r="AG770" s="555">
        <f t="shared" si="131"/>
        <v>0</v>
      </c>
      <c r="AH770" s="555">
        <f t="shared" si="131"/>
        <v>10500</v>
      </c>
      <c r="AI770" s="555">
        <f t="shared" si="131"/>
        <v>0</v>
      </c>
      <c r="AJ770" s="555">
        <f t="shared" si="131"/>
        <v>3000</v>
      </c>
      <c r="AK770" s="555">
        <f t="shared" si="131"/>
        <v>0</v>
      </c>
      <c r="AL770" s="555">
        <f t="shared" si="131"/>
        <v>0</v>
      </c>
      <c r="AM770" s="555">
        <f t="shared" si="131"/>
        <v>0</v>
      </c>
      <c r="AN770" s="555">
        <f t="shared" si="131"/>
        <v>0</v>
      </c>
      <c r="AO770" s="555">
        <f t="shared" si="131"/>
        <v>0</v>
      </c>
      <c r="AP770" s="555">
        <f t="shared" si="131"/>
        <v>0</v>
      </c>
      <c r="AQ770" s="555">
        <f t="shared" si="131"/>
        <v>1000</v>
      </c>
      <c r="AR770" s="555">
        <f t="shared" si="131"/>
        <v>0</v>
      </c>
      <c r="AS770" s="555">
        <f t="shared" si="131"/>
        <v>0</v>
      </c>
      <c r="AT770" s="555">
        <f t="shared" si="131"/>
        <v>0</v>
      </c>
      <c r="AU770" s="555">
        <f t="shared" si="131"/>
        <v>0</v>
      </c>
      <c r="AV770" s="555">
        <f t="shared" si="131"/>
        <v>0</v>
      </c>
      <c r="AW770" s="555">
        <f t="shared" si="131"/>
        <v>0</v>
      </c>
      <c r="AX770" s="555">
        <f t="shared" si="131"/>
        <v>0</v>
      </c>
      <c r="AY770" s="555">
        <f t="shared" si="131"/>
        <v>0</v>
      </c>
      <c r="AZ770" s="555">
        <f t="shared" si="131"/>
        <v>0</v>
      </c>
      <c r="BA770" s="555">
        <f t="shared" si="131"/>
        <v>0</v>
      </c>
      <c r="BB770" s="555">
        <f t="shared" si="131"/>
        <v>0</v>
      </c>
      <c r="BC770" s="555">
        <f t="shared" si="131"/>
        <v>36500</v>
      </c>
      <c r="BD770" s="555">
        <f t="shared" si="131"/>
        <v>0</v>
      </c>
      <c r="BE770" s="555">
        <f t="shared" si="131"/>
        <v>35696</v>
      </c>
      <c r="BF770" s="555">
        <f t="shared" si="131"/>
        <v>0</v>
      </c>
      <c r="BG770" s="555">
        <f t="shared" si="131"/>
        <v>10500</v>
      </c>
      <c r="BH770" s="555">
        <f t="shared" si="131"/>
        <v>1E-4</v>
      </c>
      <c r="BI770" s="555">
        <f t="shared" si="131"/>
        <v>0</v>
      </c>
      <c r="BJ770" s="555">
        <f t="shared" si="131"/>
        <v>14322</v>
      </c>
      <c r="BK770" s="555">
        <f t="shared" si="131"/>
        <v>0</v>
      </c>
      <c r="BL770" s="555">
        <f t="shared" si="131"/>
        <v>4066</v>
      </c>
      <c r="BM770" s="555">
        <f t="shared" si="131"/>
        <v>0</v>
      </c>
      <c r="BN770" s="555">
        <f t="shared" si="131"/>
        <v>6848117</v>
      </c>
      <c r="BO770" s="555">
        <f t="shared" si="131"/>
        <v>0</v>
      </c>
      <c r="BP770" s="555">
        <f t="shared" si="131"/>
        <v>0</v>
      </c>
      <c r="BQ770" s="555">
        <f t="shared" si="131"/>
        <v>0</v>
      </c>
      <c r="BR770" s="555">
        <f t="shared" si="131"/>
        <v>0</v>
      </c>
      <c r="BS770" s="555">
        <f t="shared" si="131"/>
        <v>3000</v>
      </c>
      <c r="BT770" s="555">
        <f t="shared" si="124"/>
        <v>24975.02</v>
      </c>
      <c r="BU770" s="555">
        <f t="shared" si="124"/>
        <v>0</v>
      </c>
      <c r="BV770" s="555">
        <f t="shared" si="124"/>
        <v>29000</v>
      </c>
      <c r="BW770" s="555">
        <f t="shared" si="124"/>
        <v>0</v>
      </c>
      <c r="BX770" s="555">
        <f t="shared" si="124"/>
        <v>0</v>
      </c>
      <c r="BY770" s="555">
        <f t="shared" si="124"/>
        <v>0</v>
      </c>
      <c r="BZ770" s="555">
        <f t="shared" si="124"/>
        <v>0</v>
      </c>
      <c r="CA770" s="555">
        <f t="shared" si="124"/>
        <v>4000</v>
      </c>
      <c r="CB770" s="555">
        <f t="shared" si="124"/>
        <v>36000</v>
      </c>
      <c r="CC770" s="555">
        <f t="shared" si="129"/>
        <v>9049076.0200999994</v>
      </c>
    </row>
    <row r="771" spans="1:81" s="577" customFormat="1">
      <c r="A771" s="606"/>
      <c r="B771" s="608"/>
      <c r="C771" s="610"/>
      <c r="D771" s="625"/>
      <c r="E771" s="625"/>
      <c r="F771" s="626" t="s">
        <v>6554</v>
      </c>
      <c r="G771" s="627" t="s">
        <v>6555</v>
      </c>
      <c r="H771" s="555">
        <f t="shared" si="131"/>
        <v>4791060.8899999997</v>
      </c>
      <c r="I771" s="555">
        <f t="shared" si="131"/>
        <v>0</v>
      </c>
      <c r="J771" s="555">
        <f t="shared" si="131"/>
        <v>2855801.84</v>
      </c>
      <c r="K771" s="555">
        <f t="shared" si="131"/>
        <v>0</v>
      </c>
      <c r="L771" s="555">
        <f t="shared" si="131"/>
        <v>0</v>
      </c>
      <c r="M771" s="555">
        <f t="shared" si="131"/>
        <v>0</v>
      </c>
      <c r="N771" s="555">
        <f t="shared" si="131"/>
        <v>57149152</v>
      </c>
      <c r="O771" s="555">
        <f t="shared" si="131"/>
        <v>4996588.26</v>
      </c>
      <c r="P771" s="555">
        <f t="shared" si="131"/>
        <v>0</v>
      </c>
      <c r="Q771" s="555">
        <f t="shared" si="131"/>
        <v>2650000</v>
      </c>
      <c r="R771" s="555">
        <f t="shared" si="131"/>
        <v>0</v>
      </c>
      <c r="S771" s="555">
        <f t="shared" si="131"/>
        <v>2511233.9700000002</v>
      </c>
      <c r="T771" s="555">
        <f t="shared" si="131"/>
        <v>1816954</v>
      </c>
      <c r="U771" s="555">
        <f t="shared" si="131"/>
        <v>0</v>
      </c>
      <c r="V771" s="555">
        <f t="shared" si="131"/>
        <v>0</v>
      </c>
      <c r="W771" s="555">
        <f t="shared" si="131"/>
        <v>1500000</v>
      </c>
      <c r="X771" s="555">
        <f t="shared" si="131"/>
        <v>0</v>
      </c>
      <c r="Y771" s="555">
        <f t="shared" si="131"/>
        <v>0</v>
      </c>
      <c r="Z771" s="555">
        <f t="shared" si="131"/>
        <v>0</v>
      </c>
      <c r="AA771" s="555">
        <f t="shared" si="131"/>
        <v>0</v>
      </c>
      <c r="AB771" s="555">
        <f t="shared" si="131"/>
        <v>410429</v>
      </c>
      <c r="AC771" s="555">
        <f t="shared" si="131"/>
        <v>5467185.3099999996</v>
      </c>
      <c r="AD771" s="555">
        <f t="shared" si="131"/>
        <v>0</v>
      </c>
      <c r="AE771" s="555">
        <f t="shared" si="131"/>
        <v>935000</v>
      </c>
      <c r="AF771" s="555">
        <f t="shared" si="131"/>
        <v>3567000</v>
      </c>
      <c r="AG771" s="555">
        <f t="shared" si="131"/>
        <v>1669551.9</v>
      </c>
      <c r="AH771" s="555">
        <f t="shared" si="131"/>
        <v>437839.16</v>
      </c>
      <c r="AI771" s="555">
        <f t="shared" si="131"/>
        <v>0</v>
      </c>
      <c r="AJ771" s="555">
        <f t="shared" si="131"/>
        <v>0</v>
      </c>
      <c r="AK771" s="555">
        <f t="shared" si="131"/>
        <v>0</v>
      </c>
      <c r="AL771" s="555">
        <f t="shared" si="131"/>
        <v>0</v>
      </c>
      <c r="AM771" s="555">
        <f t="shared" si="131"/>
        <v>0</v>
      </c>
      <c r="AN771" s="555">
        <f t="shared" si="131"/>
        <v>0</v>
      </c>
      <c r="AO771" s="555">
        <f t="shared" si="131"/>
        <v>0</v>
      </c>
      <c r="AP771" s="555">
        <f t="shared" si="131"/>
        <v>0</v>
      </c>
      <c r="AQ771" s="555">
        <f t="shared" si="131"/>
        <v>0</v>
      </c>
      <c r="AR771" s="555">
        <f t="shared" si="131"/>
        <v>0</v>
      </c>
      <c r="AS771" s="555">
        <f t="shared" si="131"/>
        <v>0</v>
      </c>
      <c r="AT771" s="555">
        <f t="shared" si="131"/>
        <v>0</v>
      </c>
      <c r="AU771" s="555">
        <f t="shared" si="131"/>
        <v>2723895</v>
      </c>
      <c r="AV771" s="555">
        <f t="shared" si="131"/>
        <v>0</v>
      </c>
      <c r="AW771" s="555">
        <f t="shared" si="131"/>
        <v>0</v>
      </c>
      <c r="AX771" s="555">
        <f t="shared" si="131"/>
        <v>0</v>
      </c>
      <c r="AY771" s="555">
        <f t="shared" si="131"/>
        <v>0</v>
      </c>
      <c r="AZ771" s="555">
        <f t="shared" si="131"/>
        <v>0</v>
      </c>
      <c r="BA771" s="555">
        <f t="shared" si="131"/>
        <v>0</v>
      </c>
      <c r="BB771" s="555">
        <f t="shared" si="131"/>
        <v>19751204.949999999</v>
      </c>
      <c r="BC771" s="555">
        <f t="shared" si="131"/>
        <v>800000</v>
      </c>
      <c r="BD771" s="555">
        <f t="shared" si="131"/>
        <v>777900</v>
      </c>
      <c r="BE771" s="555">
        <f t="shared" si="131"/>
        <v>0</v>
      </c>
      <c r="BF771" s="555">
        <f t="shared" si="131"/>
        <v>0</v>
      </c>
      <c r="BG771" s="555">
        <f t="shared" si="131"/>
        <v>0</v>
      </c>
      <c r="BH771" s="555">
        <f t="shared" si="131"/>
        <v>582119.12</v>
      </c>
      <c r="BI771" s="555">
        <f t="shared" si="131"/>
        <v>0</v>
      </c>
      <c r="BJ771" s="555">
        <f t="shared" si="131"/>
        <v>0</v>
      </c>
      <c r="BK771" s="555">
        <f t="shared" si="131"/>
        <v>0</v>
      </c>
      <c r="BL771" s="555">
        <f t="shared" si="131"/>
        <v>0</v>
      </c>
      <c r="BM771" s="555">
        <f t="shared" si="131"/>
        <v>39503091.75</v>
      </c>
      <c r="BN771" s="555">
        <f t="shared" si="131"/>
        <v>0</v>
      </c>
      <c r="BO771" s="555">
        <f t="shared" si="131"/>
        <v>0</v>
      </c>
      <c r="BP771" s="555">
        <f t="shared" si="131"/>
        <v>0</v>
      </c>
      <c r="BQ771" s="555">
        <f t="shared" si="131"/>
        <v>0</v>
      </c>
      <c r="BR771" s="555">
        <f t="shared" si="131"/>
        <v>0</v>
      </c>
      <c r="BS771" s="555">
        <f t="shared" ref="BS771" si="132">BS662</f>
        <v>0</v>
      </c>
      <c r="BT771" s="555">
        <f t="shared" si="124"/>
        <v>1875000</v>
      </c>
      <c r="BU771" s="555">
        <f t="shared" si="124"/>
        <v>0</v>
      </c>
      <c r="BV771" s="555">
        <f t="shared" si="124"/>
        <v>0</v>
      </c>
      <c r="BW771" s="555">
        <f t="shared" si="124"/>
        <v>0</v>
      </c>
      <c r="BX771" s="555">
        <f t="shared" si="124"/>
        <v>0</v>
      </c>
      <c r="BY771" s="555">
        <f t="shared" si="124"/>
        <v>0</v>
      </c>
      <c r="BZ771" s="555">
        <f t="shared" si="124"/>
        <v>0</v>
      </c>
      <c r="CA771" s="555">
        <f t="shared" si="124"/>
        <v>0</v>
      </c>
      <c r="CB771" s="555">
        <f t="shared" si="124"/>
        <v>0</v>
      </c>
      <c r="CC771" s="555">
        <f t="shared" si="129"/>
        <v>156771007.15000001</v>
      </c>
    </row>
    <row r="772" spans="1:81" s="577" customFormat="1">
      <c r="A772" s="606"/>
      <c r="B772" s="608"/>
      <c r="C772" s="610"/>
      <c r="D772" s="625"/>
      <c r="E772" s="625"/>
      <c r="F772" s="626" t="s">
        <v>6556</v>
      </c>
      <c r="G772" s="627" t="s">
        <v>6557</v>
      </c>
      <c r="H772" s="555">
        <f t="shared" ref="H772:BS775" si="133">H663</f>
        <v>0</v>
      </c>
      <c r="I772" s="555">
        <f t="shared" si="133"/>
        <v>10186200</v>
      </c>
      <c r="J772" s="555">
        <f t="shared" si="133"/>
        <v>8386700</v>
      </c>
      <c r="K772" s="555">
        <f t="shared" si="133"/>
        <v>2927300</v>
      </c>
      <c r="L772" s="555">
        <f t="shared" si="133"/>
        <v>3350000</v>
      </c>
      <c r="M772" s="555">
        <f t="shared" si="133"/>
        <v>1100000</v>
      </c>
      <c r="N772" s="555">
        <f t="shared" si="133"/>
        <v>0</v>
      </c>
      <c r="O772" s="555">
        <f t="shared" si="133"/>
        <v>2316100</v>
      </c>
      <c r="P772" s="555">
        <f t="shared" si="133"/>
        <v>708791</v>
      </c>
      <c r="Q772" s="555">
        <f t="shared" si="133"/>
        <v>0</v>
      </c>
      <c r="R772" s="555">
        <f t="shared" si="133"/>
        <v>3845200</v>
      </c>
      <c r="S772" s="555">
        <f t="shared" si="133"/>
        <v>1211559</v>
      </c>
      <c r="T772" s="555">
        <f t="shared" si="133"/>
        <v>3600000</v>
      </c>
      <c r="U772" s="555">
        <f t="shared" si="133"/>
        <v>2676000</v>
      </c>
      <c r="V772" s="555">
        <f t="shared" si="133"/>
        <v>446900</v>
      </c>
      <c r="W772" s="555">
        <f t="shared" si="133"/>
        <v>1961590</v>
      </c>
      <c r="X772" s="555">
        <f t="shared" si="133"/>
        <v>2265900</v>
      </c>
      <c r="Y772" s="555">
        <f t="shared" si="133"/>
        <v>878766</v>
      </c>
      <c r="Z772" s="555">
        <f t="shared" si="133"/>
        <v>0</v>
      </c>
      <c r="AA772" s="555">
        <f t="shared" si="133"/>
        <v>14063208</v>
      </c>
      <c r="AB772" s="555">
        <f t="shared" si="133"/>
        <v>514100</v>
      </c>
      <c r="AC772" s="555">
        <f t="shared" si="133"/>
        <v>0</v>
      </c>
      <c r="AD772" s="555">
        <f t="shared" si="133"/>
        <v>7005677</v>
      </c>
      <c r="AE772" s="555">
        <f t="shared" si="133"/>
        <v>2423000</v>
      </c>
      <c r="AF772" s="555">
        <f t="shared" si="133"/>
        <v>4384958.47</v>
      </c>
      <c r="AG772" s="555">
        <f t="shared" si="133"/>
        <v>1128000</v>
      </c>
      <c r="AH772" s="555">
        <f t="shared" si="133"/>
        <v>225269</v>
      </c>
      <c r="AI772" s="555">
        <f t="shared" si="133"/>
        <v>0</v>
      </c>
      <c r="AJ772" s="555">
        <f t="shared" si="133"/>
        <v>2685615</v>
      </c>
      <c r="AK772" s="555">
        <f t="shared" si="133"/>
        <v>72700</v>
      </c>
      <c r="AL772" s="555">
        <f t="shared" si="133"/>
        <v>881260</v>
      </c>
      <c r="AM772" s="555">
        <f t="shared" si="133"/>
        <v>331800</v>
      </c>
      <c r="AN772" s="555">
        <f t="shared" si="133"/>
        <v>634000</v>
      </c>
      <c r="AO772" s="555">
        <f t="shared" si="133"/>
        <v>449800</v>
      </c>
      <c r="AP772" s="555">
        <f t="shared" si="133"/>
        <v>1845000</v>
      </c>
      <c r="AQ772" s="555">
        <f t="shared" si="133"/>
        <v>3756200</v>
      </c>
      <c r="AR772" s="555">
        <f t="shared" si="133"/>
        <v>456500</v>
      </c>
      <c r="AS772" s="555">
        <f t="shared" si="133"/>
        <v>1799700</v>
      </c>
      <c r="AT772" s="555">
        <f t="shared" si="133"/>
        <v>350900</v>
      </c>
      <c r="AU772" s="555">
        <f t="shared" si="133"/>
        <v>0</v>
      </c>
      <c r="AV772" s="555">
        <f t="shared" si="133"/>
        <v>1200000</v>
      </c>
      <c r="AW772" s="555">
        <f t="shared" si="133"/>
        <v>391100</v>
      </c>
      <c r="AX772" s="555">
        <f t="shared" si="133"/>
        <v>420300</v>
      </c>
      <c r="AY772" s="555">
        <f t="shared" si="133"/>
        <v>648900</v>
      </c>
      <c r="AZ772" s="555">
        <f t="shared" si="133"/>
        <v>561299</v>
      </c>
      <c r="BA772" s="555">
        <f t="shared" si="133"/>
        <v>771600</v>
      </c>
      <c r="BB772" s="555">
        <f t="shared" si="133"/>
        <v>0</v>
      </c>
      <c r="BC772" s="555">
        <f t="shared" si="133"/>
        <v>1304000</v>
      </c>
      <c r="BD772" s="555">
        <f t="shared" si="133"/>
        <v>1098400</v>
      </c>
      <c r="BE772" s="555">
        <f t="shared" si="133"/>
        <v>128387</v>
      </c>
      <c r="BF772" s="555">
        <f t="shared" si="133"/>
        <v>2592400</v>
      </c>
      <c r="BG772" s="555">
        <f t="shared" si="133"/>
        <v>577000</v>
      </c>
      <c r="BH772" s="555">
        <f t="shared" si="133"/>
        <v>5825600</v>
      </c>
      <c r="BI772" s="555">
        <f t="shared" si="133"/>
        <v>8983700</v>
      </c>
      <c r="BJ772" s="555">
        <f t="shared" si="133"/>
        <v>1270400</v>
      </c>
      <c r="BK772" s="555">
        <f t="shared" si="133"/>
        <v>2739700</v>
      </c>
      <c r="BL772" s="555">
        <f t="shared" si="133"/>
        <v>852700</v>
      </c>
      <c r="BM772" s="555">
        <f t="shared" si="133"/>
        <v>0</v>
      </c>
      <c r="BN772" s="555">
        <f t="shared" si="133"/>
        <v>2818417</v>
      </c>
      <c r="BO772" s="555">
        <f t="shared" si="133"/>
        <v>1543480</v>
      </c>
      <c r="BP772" s="555">
        <f t="shared" si="133"/>
        <v>2974303</v>
      </c>
      <c r="BQ772" s="555">
        <f t="shared" si="133"/>
        <v>1248500</v>
      </c>
      <c r="BR772" s="555">
        <f t="shared" si="133"/>
        <v>4611138</v>
      </c>
      <c r="BS772" s="555">
        <f t="shared" si="133"/>
        <v>365600</v>
      </c>
      <c r="BT772" s="555">
        <f t="shared" ref="BT772:CB787" si="134">BT663</f>
        <v>0</v>
      </c>
      <c r="BU772" s="555">
        <f t="shared" si="134"/>
        <v>2267500</v>
      </c>
      <c r="BV772" s="555">
        <f t="shared" si="134"/>
        <v>2362900</v>
      </c>
      <c r="BW772" s="555">
        <f t="shared" si="134"/>
        <v>2020391</v>
      </c>
      <c r="BX772" s="555">
        <f t="shared" si="134"/>
        <v>5590500</v>
      </c>
      <c r="BY772" s="555">
        <f t="shared" si="134"/>
        <v>10080000</v>
      </c>
      <c r="BZ772" s="555">
        <f t="shared" si="134"/>
        <v>486800</v>
      </c>
      <c r="CA772" s="555">
        <f t="shared" si="134"/>
        <v>1508415</v>
      </c>
      <c r="CB772" s="555">
        <f t="shared" si="134"/>
        <v>124200</v>
      </c>
      <c r="CC772" s="555">
        <f t="shared" si="129"/>
        <v>156236323.47</v>
      </c>
    </row>
    <row r="773" spans="1:81" s="577" customFormat="1">
      <c r="A773" s="606"/>
      <c r="B773" s="608"/>
      <c r="C773" s="610"/>
      <c r="D773" s="625"/>
      <c r="E773" s="625"/>
      <c r="F773" s="626" t="s">
        <v>6558</v>
      </c>
      <c r="G773" s="627" t="s">
        <v>6559</v>
      </c>
      <c r="H773" s="555">
        <f t="shared" si="133"/>
        <v>1118600</v>
      </c>
      <c r="I773" s="555">
        <f t="shared" si="133"/>
        <v>15000</v>
      </c>
      <c r="J773" s="555">
        <f t="shared" si="133"/>
        <v>585000</v>
      </c>
      <c r="K773" s="555">
        <f t="shared" si="133"/>
        <v>0</v>
      </c>
      <c r="L773" s="555">
        <f t="shared" si="133"/>
        <v>1000</v>
      </c>
      <c r="M773" s="555">
        <f t="shared" si="133"/>
        <v>0</v>
      </c>
      <c r="N773" s="555">
        <f t="shared" si="133"/>
        <v>0</v>
      </c>
      <c r="O773" s="555">
        <f t="shared" si="133"/>
        <v>0</v>
      </c>
      <c r="P773" s="555">
        <f t="shared" si="133"/>
        <v>0</v>
      </c>
      <c r="Q773" s="555">
        <f t="shared" si="133"/>
        <v>0</v>
      </c>
      <c r="R773" s="555">
        <f t="shared" si="133"/>
        <v>10000</v>
      </c>
      <c r="S773" s="555">
        <f t="shared" si="133"/>
        <v>0</v>
      </c>
      <c r="T773" s="555">
        <f t="shared" si="133"/>
        <v>0</v>
      </c>
      <c r="U773" s="555">
        <f t="shared" si="133"/>
        <v>0</v>
      </c>
      <c r="V773" s="555">
        <f t="shared" si="133"/>
        <v>0</v>
      </c>
      <c r="W773" s="555">
        <f t="shared" si="133"/>
        <v>0</v>
      </c>
      <c r="X773" s="555">
        <f t="shared" si="133"/>
        <v>0</v>
      </c>
      <c r="Y773" s="555">
        <f t="shared" si="133"/>
        <v>0</v>
      </c>
      <c r="Z773" s="555">
        <f t="shared" si="133"/>
        <v>0</v>
      </c>
      <c r="AA773" s="555">
        <f t="shared" si="133"/>
        <v>0</v>
      </c>
      <c r="AB773" s="555">
        <f t="shared" si="133"/>
        <v>0</v>
      </c>
      <c r="AC773" s="555">
        <f t="shared" si="133"/>
        <v>30340</v>
      </c>
      <c r="AD773" s="555">
        <f t="shared" si="133"/>
        <v>0</v>
      </c>
      <c r="AE773" s="555">
        <f t="shared" si="133"/>
        <v>0</v>
      </c>
      <c r="AF773" s="555">
        <f t="shared" si="133"/>
        <v>0</v>
      </c>
      <c r="AG773" s="555">
        <f t="shared" si="133"/>
        <v>0</v>
      </c>
      <c r="AH773" s="555">
        <f t="shared" si="133"/>
        <v>160600</v>
      </c>
      <c r="AI773" s="555">
        <f t="shared" si="133"/>
        <v>0</v>
      </c>
      <c r="AJ773" s="555">
        <f t="shared" si="133"/>
        <v>5800</v>
      </c>
      <c r="AK773" s="555">
        <f t="shared" si="133"/>
        <v>0</v>
      </c>
      <c r="AL773" s="555">
        <f t="shared" si="133"/>
        <v>0</v>
      </c>
      <c r="AM773" s="555">
        <f t="shared" si="133"/>
        <v>0</v>
      </c>
      <c r="AN773" s="555">
        <f t="shared" si="133"/>
        <v>0</v>
      </c>
      <c r="AO773" s="555">
        <f t="shared" si="133"/>
        <v>203250</v>
      </c>
      <c r="AP773" s="555">
        <f t="shared" si="133"/>
        <v>0</v>
      </c>
      <c r="AQ773" s="555">
        <f t="shared" si="133"/>
        <v>14900</v>
      </c>
      <c r="AR773" s="555">
        <f t="shared" si="133"/>
        <v>0</v>
      </c>
      <c r="AS773" s="555">
        <f t="shared" si="133"/>
        <v>0</v>
      </c>
      <c r="AT773" s="555">
        <f t="shared" si="133"/>
        <v>0</v>
      </c>
      <c r="AU773" s="555">
        <f t="shared" si="133"/>
        <v>2092712.5</v>
      </c>
      <c r="AV773" s="555">
        <f t="shared" si="133"/>
        <v>0</v>
      </c>
      <c r="AW773" s="555">
        <f t="shared" si="133"/>
        <v>0</v>
      </c>
      <c r="AX773" s="555">
        <f t="shared" si="133"/>
        <v>0</v>
      </c>
      <c r="AY773" s="555">
        <f t="shared" si="133"/>
        <v>0</v>
      </c>
      <c r="AZ773" s="555">
        <f t="shared" si="133"/>
        <v>76500</v>
      </c>
      <c r="BA773" s="555">
        <f t="shared" si="133"/>
        <v>0</v>
      </c>
      <c r="BB773" s="555">
        <f t="shared" si="133"/>
        <v>0</v>
      </c>
      <c r="BC773" s="555">
        <f t="shared" si="133"/>
        <v>0</v>
      </c>
      <c r="BD773" s="555">
        <f t="shared" si="133"/>
        <v>0</v>
      </c>
      <c r="BE773" s="555">
        <f t="shared" si="133"/>
        <v>0</v>
      </c>
      <c r="BF773" s="555">
        <f t="shared" si="133"/>
        <v>1600000</v>
      </c>
      <c r="BG773" s="555">
        <f t="shared" si="133"/>
        <v>955232</v>
      </c>
      <c r="BH773" s="555">
        <f t="shared" si="133"/>
        <v>24600</v>
      </c>
      <c r="BI773" s="555">
        <f t="shared" si="133"/>
        <v>0</v>
      </c>
      <c r="BJ773" s="555">
        <f t="shared" si="133"/>
        <v>48649</v>
      </c>
      <c r="BK773" s="555">
        <f t="shared" si="133"/>
        <v>0</v>
      </c>
      <c r="BL773" s="555">
        <f t="shared" si="133"/>
        <v>6680</v>
      </c>
      <c r="BM773" s="555">
        <f t="shared" si="133"/>
        <v>0</v>
      </c>
      <c r="BN773" s="555">
        <f t="shared" si="133"/>
        <v>327754.26</v>
      </c>
      <c r="BO773" s="555">
        <f t="shared" si="133"/>
        <v>492685</v>
      </c>
      <c r="BP773" s="555">
        <f t="shared" si="133"/>
        <v>0</v>
      </c>
      <c r="BQ773" s="555">
        <f t="shared" si="133"/>
        <v>0</v>
      </c>
      <c r="BR773" s="555">
        <f t="shared" si="133"/>
        <v>0</v>
      </c>
      <c r="BS773" s="555">
        <f t="shared" si="133"/>
        <v>0</v>
      </c>
      <c r="BT773" s="555">
        <f t="shared" si="134"/>
        <v>96352.62</v>
      </c>
      <c r="BU773" s="555">
        <f t="shared" si="134"/>
        <v>0</v>
      </c>
      <c r="BV773" s="555">
        <f t="shared" si="134"/>
        <v>0</v>
      </c>
      <c r="BW773" s="555">
        <f t="shared" si="134"/>
        <v>0</v>
      </c>
      <c r="BX773" s="555">
        <f t="shared" si="134"/>
        <v>31240</v>
      </c>
      <c r="BY773" s="555">
        <f t="shared" si="134"/>
        <v>0</v>
      </c>
      <c r="BZ773" s="555">
        <f t="shared" si="134"/>
        <v>0</v>
      </c>
      <c r="CA773" s="555">
        <f t="shared" si="134"/>
        <v>0</v>
      </c>
      <c r="CB773" s="555">
        <f t="shared" si="134"/>
        <v>0</v>
      </c>
      <c r="CC773" s="555">
        <f t="shared" si="129"/>
        <v>7896895.3799999999</v>
      </c>
    </row>
    <row r="774" spans="1:81" s="577" customFormat="1">
      <c r="A774" s="606"/>
      <c r="B774" s="608"/>
      <c r="C774" s="610"/>
      <c r="D774" s="625"/>
      <c r="E774" s="625"/>
      <c r="F774" s="626" t="s">
        <v>6560</v>
      </c>
      <c r="G774" s="627" t="s">
        <v>6397</v>
      </c>
      <c r="H774" s="555">
        <f t="shared" si="133"/>
        <v>0</v>
      </c>
      <c r="I774" s="555">
        <f t="shared" si="133"/>
        <v>0</v>
      </c>
      <c r="J774" s="555">
        <f t="shared" si="133"/>
        <v>1143500</v>
      </c>
      <c r="K774" s="555">
        <f t="shared" si="133"/>
        <v>21137.19</v>
      </c>
      <c r="L774" s="555">
        <f t="shared" si="133"/>
        <v>431421.61</v>
      </c>
      <c r="M774" s="555">
        <f t="shared" si="133"/>
        <v>32167.31</v>
      </c>
      <c r="N774" s="555">
        <f t="shared" si="133"/>
        <v>5064557.2699999996</v>
      </c>
      <c r="O774" s="555">
        <f t="shared" si="133"/>
        <v>60000</v>
      </c>
      <c r="P774" s="555">
        <f t="shared" si="133"/>
        <v>464757.57</v>
      </c>
      <c r="Q774" s="555">
        <f t="shared" si="133"/>
        <v>2324187</v>
      </c>
      <c r="R774" s="555">
        <f t="shared" si="133"/>
        <v>430201.2</v>
      </c>
      <c r="S774" s="555">
        <f t="shared" si="133"/>
        <v>1026606.6</v>
      </c>
      <c r="T774" s="555">
        <f t="shared" si="133"/>
        <v>1512965.77</v>
      </c>
      <c r="U774" s="555">
        <f t="shared" si="133"/>
        <v>1251683.97</v>
      </c>
      <c r="V774" s="555">
        <f t="shared" si="133"/>
        <v>127646.61</v>
      </c>
      <c r="W774" s="555">
        <f t="shared" si="133"/>
        <v>357794.68</v>
      </c>
      <c r="X774" s="555">
        <f t="shared" si="133"/>
        <v>915666.21</v>
      </c>
      <c r="Y774" s="555">
        <f t="shared" si="133"/>
        <v>273172.98</v>
      </c>
      <c r="Z774" s="555">
        <f t="shared" si="133"/>
        <v>0</v>
      </c>
      <c r="AA774" s="555">
        <f t="shared" si="133"/>
        <v>3009128.86</v>
      </c>
      <c r="AB774" s="555">
        <f t="shared" si="133"/>
        <v>0</v>
      </c>
      <c r="AC774" s="555">
        <f t="shared" si="133"/>
        <v>912137.73</v>
      </c>
      <c r="AD774" s="555">
        <f t="shared" si="133"/>
        <v>703173.36</v>
      </c>
      <c r="AE774" s="555">
        <f t="shared" si="133"/>
        <v>602982.26</v>
      </c>
      <c r="AF774" s="555">
        <f t="shared" si="133"/>
        <v>20189</v>
      </c>
      <c r="AG774" s="555">
        <f t="shared" si="133"/>
        <v>0</v>
      </c>
      <c r="AH774" s="555">
        <f t="shared" si="133"/>
        <v>0</v>
      </c>
      <c r="AI774" s="555">
        <f t="shared" si="133"/>
        <v>0</v>
      </c>
      <c r="AJ774" s="555">
        <f t="shared" si="133"/>
        <v>224113.44</v>
      </c>
      <c r="AK774" s="555">
        <f t="shared" si="133"/>
        <v>243183.29</v>
      </c>
      <c r="AL774" s="555">
        <f t="shared" si="133"/>
        <v>283586.71000000002</v>
      </c>
      <c r="AM774" s="555">
        <f t="shared" si="133"/>
        <v>8913.2800000000007</v>
      </c>
      <c r="AN774" s="555">
        <f t="shared" si="133"/>
        <v>254033.09</v>
      </c>
      <c r="AO774" s="555">
        <f t="shared" si="133"/>
        <v>1613.62</v>
      </c>
      <c r="AP774" s="555">
        <f t="shared" si="133"/>
        <v>178786.78</v>
      </c>
      <c r="AQ774" s="555">
        <f t="shared" si="133"/>
        <v>30376.71</v>
      </c>
      <c r="AR774" s="555">
        <f t="shared" si="133"/>
        <v>214189.41</v>
      </c>
      <c r="AS774" s="555">
        <f t="shared" si="133"/>
        <v>445783.74</v>
      </c>
      <c r="AT774" s="555">
        <f t="shared" si="133"/>
        <v>181401.1</v>
      </c>
      <c r="AU774" s="555">
        <f t="shared" si="133"/>
        <v>1672123.17</v>
      </c>
      <c r="AV774" s="555">
        <f t="shared" si="133"/>
        <v>95000</v>
      </c>
      <c r="AW774" s="555">
        <f t="shared" si="133"/>
        <v>159569.37</v>
      </c>
      <c r="AX774" s="555">
        <f t="shared" si="133"/>
        <v>415475.62</v>
      </c>
      <c r="AY774" s="555">
        <f t="shared" si="133"/>
        <v>141586.76999999999</v>
      </c>
      <c r="AZ774" s="555">
        <f t="shared" si="133"/>
        <v>131730.73000000001</v>
      </c>
      <c r="BA774" s="555">
        <f t="shared" si="133"/>
        <v>110204.33</v>
      </c>
      <c r="BB774" s="555">
        <f t="shared" si="133"/>
        <v>3620053.01</v>
      </c>
      <c r="BC774" s="555">
        <f t="shared" si="133"/>
        <v>228377.74</v>
      </c>
      <c r="BD774" s="555">
        <f t="shared" si="133"/>
        <v>352944.88</v>
      </c>
      <c r="BE774" s="555">
        <f t="shared" si="133"/>
        <v>330372.33</v>
      </c>
      <c r="BF774" s="555">
        <f t="shared" si="133"/>
        <v>0</v>
      </c>
      <c r="BG774" s="555">
        <f t="shared" si="133"/>
        <v>0</v>
      </c>
      <c r="BH774" s="555">
        <f t="shared" si="133"/>
        <v>1139842.9898000001</v>
      </c>
      <c r="BI774" s="555">
        <f t="shared" si="133"/>
        <v>1530378.67</v>
      </c>
      <c r="BJ774" s="555">
        <f t="shared" si="133"/>
        <v>466445.33</v>
      </c>
      <c r="BK774" s="555">
        <f t="shared" si="133"/>
        <v>162264.91</v>
      </c>
      <c r="BL774" s="555">
        <f t="shared" si="133"/>
        <v>345</v>
      </c>
      <c r="BM774" s="555">
        <f t="shared" si="133"/>
        <v>0</v>
      </c>
      <c r="BN774" s="555">
        <f t="shared" si="133"/>
        <v>1243709.6499999999</v>
      </c>
      <c r="BO774" s="555">
        <f t="shared" si="133"/>
        <v>26221.95</v>
      </c>
      <c r="BP774" s="555">
        <f t="shared" si="133"/>
        <v>26110.79</v>
      </c>
      <c r="BQ774" s="555">
        <f t="shared" si="133"/>
        <v>232116.31</v>
      </c>
      <c r="BR774" s="555">
        <f t="shared" si="133"/>
        <v>440840.42</v>
      </c>
      <c r="BS774" s="555">
        <f t="shared" si="133"/>
        <v>395550.45</v>
      </c>
      <c r="BT774" s="555">
        <f t="shared" si="134"/>
        <v>1971636.2</v>
      </c>
      <c r="BU774" s="555">
        <f t="shared" si="134"/>
        <v>191201.37</v>
      </c>
      <c r="BV774" s="555">
        <f t="shared" si="134"/>
        <v>415524.98</v>
      </c>
      <c r="BW774" s="555">
        <f t="shared" si="134"/>
        <v>530390.30000000005</v>
      </c>
      <c r="BX774" s="555">
        <f t="shared" si="134"/>
        <v>1399720.53</v>
      </c>
      <c r="BY774" s="555">
        <f t="shared" si="134"/>
        <v>1661686.94</v>
      </c>
      <c r="BZ774" s="555">
        <f t="shared" si="134"/>
        <v>283088.58</v>
      </c>
      <c r="CA774" s="555">
        <f t="shared" si="134"/>
        <v>11219.3</v>
      </c>
      <c r="CB774" s="555">
        <f t="shared" si="134"/>
        <v>238097.78</v>
      </c>
      <c r="CC774" s="555">
        <f t="shared" si="129"/>
        <v>42374888.749799997</v>
      </c>
    </row>
    <row r="775" spans="1:81" s="577" customFormat="1">
      <c r="A775" s="606"/>
      <c r="B775" s="608"/>
      <c r="C775" s="610"/>
      <c r="D775" s="625"/>
      <c r="E775" s="625"/>
      <c r="F775" s="626" t="s">
        <v>6561</v>
      </c>
      <c r="G775" s="627" t="s">
        <v>6562</v>
      </c>
      <c r="H775" s="555">
        <f t="shared" si="133"/>
        <v>0</v>
      </c>
      <c r="I775" s="555">
        <f t="shared" si="133"/>
        <v>0</v>
      </c>
      <c r="J775" s="555">
        <f t="shared" si="133"/>
        <v>0</v>
      </c>
      <c r="K775" s="555">
        <f t="shared" si="133"/>
        <v>0</v>
      </c>
      <c r="L775" s="555">
        <f t="shared" si="133"/>
        <v>0</v>
      </c>
      <c r="M775" s="555">
        <f t="shared" si="133"/>
        <v>0</v>
      </c>
      <c r="N775" s="555">
        <f t="shared" si="133"/>
        <v>0</v>
      </c>
      <c r="O775" s="555">
        <f t="shared" si="133"/>
        <v>0</v>
      </c>
      <c r="P775" s="555">
        <f t="shared" si="133"/>
        <v>0</v>
      </c>
      <c r="Q775" s="555">
        <f t="shared" si="133"/>
        <v>4255</v>
      </c>
      <c r="R775" s="555">
        <f t="shared" si="133"/>
        <v>0</v>
      </c>
      <c r="S775" s="555">
        <f t="shared" si="133"/>
        <v>0</v>
      </c>
      <c r="T775" s="555">
        <f t="shared" si="133"/>
        <v>0</v>
      </c>
      <c r="U775" s="555">
        <f t="shared" si="133"/>
        <v>0</v>
      </c>
      <c r="V775" s="555">
        <f t="shared" si="133"/>
        <v>0</v>
      </c>
      <c r="W775" s="555">
        <f t="shared" si="133"/>
        <v>0</v>
      </c>
      <c r="X775" s="555">
        <f t="shared" si="133"/>
        <v>0</v>
      </c>
      <c r="Y775" s="555">
        <f t="shared" si="133"/>
        <v>0</v>
      </c>
      <c r="Z775" s="555">
        <f t="shared" si="133"/>
        <v>0</v>
      </c>
      <c r="AA775" s="555">
        <f t="shared" si="133"/>
        <v>30745.9</v>
      </c>
      <c r="AB775" s="555">
        <f t="shared" si="133"/>
        <v>0</v>
      </c>
      <c r="AC775" s="555">
        <f t="shared" si="133"/>
        <v>0</v>
      </c>
      <c r="AD775" s="555">
        <f t="shared" si="133"/>
        <v>0</v>
      </c>
      <c r="AE775" s="555">
        <f t="shared" si="133"/>
        <v>0</v>
      </c>
      <c r="AF775" s="555">
        <f t="shared" si="133"/>
        <v>71141</v>
      </c>
      <c r="AG775" s="555">
        <f t="shared" si="133"/>
        <v>6000</v>
      </c>
      <c r="AH775" s="555">
        <f t="shared" si="133"/>
        <v>0</v>
      </c>
      <c r="AI775" s="555">
        <f t="shared" si="133"/>
        <v>0</v>
      </c>
      <c r="AJ775" s="555">
        <f t="shared" si="133"/>
        <v>0</v>
      </c>
      <c r="AK775" s="555">
        <f t="shared" si="133"/>
        <v>0</v>
      </c>
      <c r="AL775" s="555">
        <f t="shared" si="133"/>
        <v>9800</v>
      </c>
      <c r="AM775" s="555">
        <f t="shared" si="133"/>
        <v>0</v>
      </c>
      <c r="AN775" s="555">
        <f t="shared" si="133"/>
        <v>0</v>
      </c>
      <c r="AO775" s="555">
        <f t="shared" si="133"/>
        <v>0</v>
      </c>
      <c r="AP775" s="555">
        <f t="shared" si="133"/>
        <v>26625</v>
      </c>
      <c r="AQ775" s="555">
        <f t="shared" si="133"/>
        <v>0</v>
      </c>
      <c r="AR775" s="555">
        <f t="shared" si="133"/>
        <v>0</v>
      </c>
      <c r="AS775" s="555">
        <f t="shared" si="133"/>
        <v>42120</v>
      </c>
      <c r="AT775" s="555">
        <f t="shared" si="133"/>
        <v>0</v>
      </c>
      <c r="AU775" s="555">
        <f t="shared" si="133"/>
        <v>0</v>
      </c>
      <c r="AV775" s="555">
        <f t="shared" si="133"/>
        <v>0</v>
      </c>
      <c r="AW775" s="555">
        <f t="shared" si="133"/>
        <v>80902.7</v>
      </c>
      <c r="AX775" s="555">
        <f t="shared" si="133"/>
        <v>8420</v>
      </c>
      <c r="AY775" s="555">
        <f t="shared" si="133"/>
        <v>4390</v>
      </c>
      <c r="AZ775" s="555">
        <f t="shared" si="133"/>
        <v>0</v>
      </c>
      <c r="BA775" s="555">
        <f t="shared" si="133"/>
        <v>21622.1</v>
      </c>
      <c r="BB775" s="555">
        <f t="shared" si="133"/>
        <v>0</v>
      </c>
      <c r="BC775" s="555">
        <f t="shared" si="133"/>
        <v>0</v>
      </c>
      <c r="BD775" s="555">
        <f t="shared" si="133"/>
        <v>0</v>
      </c>
      <c r="BE775" s="555">
        <f t="shared" si="133"/>
        <v>0</v>
      </c>
      <c r="BF775" s="555">
        <f t="shared" si="133"/>
        <v>0</v>
      </c>
      <c r="BG775" s="555">
        <f t="shared" si="133"/>
        <v>0</v>
      </c>
      <c r="BH775" s="555">
        <f t="shared" si="133"/>
        <v>0</v>
      </c>
      <c r="BI775" s="555">
        <f t="shared" si="133"/>
        <v>0</v>
      </c>
      <c r="BJ775" s="555">
        <f t="shared" si="133"/>
        <v>0</v>
      </c>
      <c r="BK775" s="555">
        <f t="shared" si="133"/>
        <v>3500</v>
      </c>
      <c r="BL775" s="555">
        <f t="shared" si="133"/>
        <v>0</v>
      </c>
      <c r="BM775" s="555">
        <f t="shared" si="133"/>
        <v>6770</v>
      </c>
      <c r="BN775" s="555">
        <f t="shared" si="133"/>
        <v>300682.59999999998</v>
      </c>
      <c r="BO775" s="555">
        <f t="shared" si="133"/>
        <v>0</v>
      </c>
      <c r="BP775" s="555">
        <f t="shared" si="133"/>
        <v>91157</v>
      </c>
      <c r="BQ775" s="555">
        <f t="shared" si="133"/>
        <v>76677</v>
      </c>
      <c r="BR775" s="555">
        <f t="shared" si="133"/>
        <v>0</v>
      </c>
      <c r="BS775" s="555">
        <f t="shared" ref="BS775" si="135">BS666</f>
        <v>82900</v>
      </c>
      <c r="BT775" s="555">
        <f t="shared" si="134"/>
        <v>0</v>
      </c>
      <c r="BU775" s="555">
        <f t="shared" si="134"/>
        <v>15522.48</v>
      </c>
      <c r="BV775" s="555">
        <f t="shared" si="134"/>
        <v>0</v>
      </c>
      <c r="BW775" s="555">
        <f t="shared" si="134"/>
        <v>0</v>
      </c>
      <c r="BX775" s="555">
        <f t="shared" si="134"/>
        <v>0</v>
      </c>
      <c r="BY775" s="555">
        <f t="shared" si="134"/>
        <v>80408.5</v>
      </c>
      <c r="BZ775" s="555">
        <f t="shared" si="134"/>
        <v>0</v>
      </c>
      <c r="CA775" s="555">
        <f t="shared" si="134"/>
        <v>0</v>
      </c>
      <c r="CB775" s="555">
        <f t="shared" si="134"/>
        <v>10000</v>
      </c>
      <c r="CC775" s="555">
        <f t="shared" si="129"/>
        <v>973639.27999999991</v>
      </c>
    </row>
    <row r="776" spans="1:81" s="577" customFormat="1">
      <c r="A776" s="606"/>
      <c r="B776" s="608"/>
      <c r="C776" s="610"/>
      <c r="D776" s="625"/>
      <c r="E776" s="625"/>
      <c r="F776" s="626" t="s">
        <v>6563</v>
      </c>
      <c r="G776" s="627" t="s">
        <v>6564</v>
      </c>
      <c r="H776" s="555">
        <f t="shared" ref="H776:BS779" si="136">H667</f>
        <v>0</v>
      </c>
      <c r="I776" s="555">
        <f t="shared" si="136"/>
        <v>0</v>
      </c>
      <c r="J776" s="555">
        <f t="shared" si="136"/>
        <v>5549500</v>
      </c>
      <c r="K776" s="555">
        <f t="shared" si="136"/>
        <v>0</v>
      </c>
      <c r="L776" s="555">
        <f t="shared" si="136"/>
        <v>0</v>
      </c>
      <c r="M776" s="555">
        <f t="shared" si="136"/>
        <v>0</v>
      </c>
      <c r="N776" s="555">
        <f t="shared" si="136"/>
        <v>0</v>
      </c>
      <c r="O776" s="555">
        <f t="shared" si="136"/>
        <v>31076</v>
      </c>
      <c r="P776" s="555">
        <f t="shared" si="136"/>
        <v>0</v>
      </c>
      <c r="Q776" s="555">
        <f t="shared" si="136"/>
        <v>5365000</v>
      </c>
      <c r="R776" s="555">
        <f t="shared" si="136"/>
        <v>0</v>
      </c>
      <c r="S776" s="555">
        <f t="shared" si="136"/>
        <v>0</v>
      </c>
      <c r="T776" s="555">
        <f t="shared" si="136"/>
        <v>0</v>
      </c>
      <c r="U776" s="555">
        <f t="shared" si="136"/>
        <v>0</v>
      </c>
      <c r="V776" s="555">
        <f t="shared" si="136"/>
        <v>0</v>
      </c>
      <c r="W776" s="555">
        <f t="shared" si="136"/>
        <v>0</v>
      </c>
      <c r="X776" s="555">
        <f t="shared" si="136"/>
        <v>0</v>
      </c>
      <c r="Y776" s="555">
        <f t="shared" si="136"/>
        <v>0</v>
      </c>
      <c r="Z776" s="555">
        <f t="shared" si="136"/>
        <v>0</v>
      </c>
      <c r="AA776" s="555">
        <f t="shared" si="136"/>
        <v>30000</v>
      </c>
      <c r="AB776" s="555">
        <f t="shared" si="136"/>
        <v>0</v>
      </c>
      <c r="AC776" s="555">
        <f t="shared" si="136"/>
        <v>0</v>
      </c>
      <c r="AD776" s="555">
        <f t="shared" si="136"/>
        <v>0</v>
      </c>
      <c r="AE776" s="555">
        <f t="shared" si="136"/>
        <v>0</v>
      </c>
      <c r="AF776" s="555">
        <f t="shared" si="136"/>
        <v>0</v>
      </c>
      <c r="AG776" s="555">
        <f t="shared" si="136"/>
        <v>0</v>
      </c>
      <c r="AH776" s="555">
        <f t="shared" si="136"/>
        <v>13082</v>
      </c>
      <c r="AI776" s="555">
        <f t="shared" si="136"/>
        <v>1376500</v>
      </c>
      <c r="AJ776" s="555">
        <f t="shared" si="136"/>
        <v>0</v>
      </c>
      <c r="AK776" s="555">
        <f t="shared" si="136"/>
        <v>336500</v>
      </c>
      <c r="AL776" s="555">
        <f t="shared" si="136"/>
        <v>511000</v>
      </c>
      <c r="AM776" s="555">
        <f t="shared" si="136"/>
        <v>374000</v>
      </c>
      <c r="AN776" s="555">
        <f t="shared" si="136"/>
        <v>1547500</v>
      </c>
      <c r="AO776" s="555">
        <f t="shared" si="136"/>
        <v>1624500</v>
      </c>
      <c r="AP776" s="555">
        <f t="shared" si="136"/>
        <v>0</v>
      </c>
      <c r="AQ776" s="555">
        <f t="shared" si="136"/>
        <v>7500</v>
      </c>
      <c r="AR776" s="555">
        <f t="shared" si="136"/>
        <v>0</v>
      </c>
      <c r="AS776" s="555">
        <f t="shared" si="136"/>
        <v>301500</v>
      </c>
      <c r="AT776" s="555">
        <f t="shared" si="136"/>
        <v>0</v>
      </c>
      <c r="AU776" s="555">
        <f t="shared" si="136"/>
        <v>0</v>
      </c>
      <c r="AV776" s="555">
        <f t="shared" si="136"/>
        <v>0</v>
      </c>
      <c r="AW776" s="555">
        <f t="shared" si="136"/>
        <v>0</v>
      </c>
      <c r="AX776" s="555">
        <f t="shared" si="136"/>
        <v>0</v>
      </c>
      <c r="AY776" s="555">
        <f t="shared" si="136"/>
        <v>0</v>
      </c>
      <c r="AZ776" s="555">
        <f t="shared" si="136"/>
        <v>0</v>
      </c>
      <c r="BA776" s="555">
        <f t="shared" si="136"/>
        <v>0</v>
      </c>
      <c r="BB776" s="555">
        <f t="shared" si="136"/>
        <v>0</v>
      </c>
      <c r="BC776" s="555">
        <f t="shared" si="136"/>
        <v>0</v>
      </c>
      <c r="BD776" s="555">
        <f t="shared" si="136"/>
        <v>0</v>
      </c>
      <c r="BE776" s="555">
        <f t="shared" si="136"/>
        <v>0</v>
      </c>
      <c r="BF776" s="555">
        <f t="shared" si="136"/>
        <v>383382</v>
      </c>
      <c r="BG776" s="555">
        <f t="shared" si="136"/>
        <v>0</v>
      </c>
      <c r="BH776" s="555">
        <f t="shared" si="136"/>
        <v>0</v>
      </c>
      <c r="BI776" s="555">
        <f t="shared" si="136"/>
        <v>0</v>
      </c>
      <c r="BJ776" s="555">
        <f t="shared" si="136"/>
        <v>0</v>
      </c>
      <c r="BK776" s="555">
        <f t="shared" si="136"/>
        <v>0</v>
      </c>
      <c r="BL776" s="555">
        <f t="shared" si="136"/>
        <v>0</v>
      </c>
      <c r="BM776" s="555">
        <f t="shared" si="136"/>
        <v>0</v>
      </c>
      <c r="BN776" s="555">
        <f t="shared" si="136"/>
        <v>0</v>
      </c>
      <c r="BO776" s="555">
        <f t="shared" si="136"/>
        <v>0</v>
      </c>
      <c r="BP776" s="555">
        <f t="shared" si="136"/>
        <v>0</v>
      </c>
      <c r="BQ776" s="555">
        <f t="shared" si="136"/>
        <v>0</v>
      </c>
      <c r="BR776" s="555">
        <f t="shared" si="136"/>
        <v>0</v>
      </c>
      <c r="BS776" s="555">
        <f t="shared" si="136"/>
        <v>24300</v>
      </c>
      <c r="BT776" s="555">
        <f t="shared" si="134"/>
        <v>0</v>
      </c>
      <c r="BU776" s="555">
        <f t="shared" si="134"/>
        <v>122000</v>
      </c>
      <c r="BV776" s="555">
        <f t="shared" si="134"/>
        <v>0</v>
      </c>
      <c r="BW776" s="555">
        <f t="shared" si="134"/>
        <v>0</v>
      </c>
      <c r="BX776" s="555">
        <f t="shared" si="134"/>
        <v>0</v>
      </c>
      <c r="BY776" s="555">
        <f t="shared" si="134"/>
        <v>0</v>
      </c>
      <c r="BZ776" s="555">
        <f t="shared" si="134"/>
        <v>0</v>
      </c>
      <c r="CA776" s="555">
        <f t="shared" si="134"/>
        <v>0</v>
      </c>
      <c r="CB776" s="555">
        <f t="shared" si="134"/>
        <v>0</v>
      </c>
      <c r="CC776" s="555">
        <f t="shared" si="129"/>
        <v>17597340</v>
      </c>
    </row>
    <row r="777" spans="1:81" s="577" customFormat="1">
      <c r="A777" s="606"/>
      <c r="B777" s="608"/>
      <c r="C777" s="610"/>
      <c r="D777" s="625"/>
      <c r="E777" s="625"/>
      <c r="F777" s="626" t="s">
        <v>6565</v>
      </c>
      <c r="G777" s="627" t="s">
        <v>6566</v>
      </c>
      <c r="H777" s="555">
        <f t="shared" si="136"/>
        <v>16393536.279999999</v>
      </c>
      <c r="I777" s="555">
        <f t="shared" si="136"/>
        <v>3970627.95</v>
      </c>
      <c r="J777" s="555">
        <f t="shared" si="136"/>
        <v>13152060.58</v>
      </c>
      <c r="K777" s="555">
        <f t="shared" si="136"/>
        <v>3028879.62</v>
      </c>
      <c r="L777" s="555">
        <f t="shared" si="136"/>
        <v>4318419.04</v>
      </c>
      <c r="M777" s="555">
        <f t="shared" si="136"/>
        <v>0</v>
      </c>
      <c r="N777" s="555">
        <f t="shared" si="136"/>
        <v>12656327.08</v>
      </c>
      <c r="O777" s="555">
        <f t="shared" si="136"/>
        <v>12973237</v>
      </c>
      <c r="P777" s="555">
        <f t="shared" si="136"/>
        <v>8677139.6699999999</v>
      </c>
      <c r="Q777" s="555">
        <f t="shared" si="136"/>
        <v>33758538.140000001</v>
      </c>
      <c r="R777" s="555">
        <f t="shared" si="136"/>
        <v>3945512.2</v>
      </c>
      <c r="S777" s="555">
        <f t="shared" si="136"/>
        <v>4244870.03</v>
      </c>
      <c r="T777" s="555">
        <f t="shared" si="136"/>
        <v>6275811.8499999996</v>
      </c>
      <c r="U777" s="555">
        <f t="shared" si="136"/>
        <v>41037800</v>
      </c>
      <c r="V777" s="555">
        <f t="shared" si="136"/>
        <v>547726</v>
      </c>
      <c r="W777" s="555">
        <f t="shared" si="136"/>
        <v>16122486.24</v>
      </c>
      <c r="X777" s="555">
        <f t="shared" si="136"/>
        <v>6542180.2300000004</v>
      </c>
      <c r="Y777" s="555">
        <f t="shared" si="136"/>
        <v>685672.18</v>
      </c>
      <c r="Z777" s="555">
        <f t="shared" si="136"/>
        <v>14981079.029999999</v>
      </c>
      <c r="AA777" s="555">
        <f t="shared" si="136"/>
        <v>5191380.63</v>
      </c>
      <c r="AB777" s="555">
        <f t="shared" si="136"/>
        <v>1063730.05</v>
      </c>
      <c r="AC777" s="555">
        <f t="shared" si="136"/>
        <v>4757036.5599999996</v>
      </c>
      <c r="AD777" s="555">
        <f t="shared" si="136"/>
        <v>5567375.8300000001</v>
      </c>
      <c r="AE777" s="555">
        <f t="shared" si="136"/>
        <v>3155680.48</v>
      </c>
      <c r="AF777" s="555">
        <f t="shared" si="136"/>
        <v>6041792.5</v>
      </c>
      <c r="AG777" s="555">
        <f t="shared" si="136"/>
        <v>467729.9</v>
      </c>
      <c r="AH777" s="555">
        <f t="shared" si="136"/>
        <v>0</v>
      </c>
      <c r="AI777" s="555">
        <f t="shared" si="136"/>
        <v>0</v>
      </c>
      <c r="AJ777" s="555">
        <f t="shared" si="136"/>
        <v>960000</v>
      </c>
      <c r="AK777" s="555">
        <f t="shared" si="136"/>
        <v>0</v>
      </c>
      <c r="AL777" s="555">
        <f t="shared" si="136"/>
        <v>0</v>
      </c>
      <c r="AM777" s="555">
        <f t="shared" si="136"/>
        <v>0</v>
      </c>
      <c r="AN777" s="555">
        <f t="shared" si="136"/>
        <v>0</v>
      </c>
      <c r="AO777" s="555">
        <f t="shared" si="136"/>
        <v>0</v>
      </c>
      <c r="AP777" s="555">
        <f t="shared" si="136"/>
        <v>472350</v>
      </c>
      <c r="AQ777" s="555">
        <f t="shared" si="136"/>
        <v>1142000</v>
      </c>
      <c r="AR777" s="555">
        <f t="shared" si="136"/>
        <v>624500</v>
      </c>
      <c r="AS777" s="555">
        <f t="shared" si="136"/>
        <v>0</v>
      </c>
      <c r="AT777" s="555">
        <f t="shared" si="136"/>
        <v>878000</v>
      </c>
      <c r="AU777" s="555">
        <f t="shared" si="136"/>
        <v>3098888.26</v>
      </c>
      <c r="AV777" s="555">
        <f t="shared" si="136"/>
        <v>1475966.85</v>
      </c>
      <c r="AW777" s="555">
        <f t="shared" si="136"/>
        <v>5357606.92</v>
      </c>
      <c r="AX777" s="555">
        <f t="shared" si="136"/>
        <v>3181173.15</v>
      </c>
      <c r="AY777" s="555">
        <f t="shared" si="136"/>
        <v>1234472.3500000001</v>
      </c>
      <c r="AZ777" s="555">
        <f t="shared" si="136"/>
        <v>266770</v>
      </c>
      <c r="BA777" s="555">
        <f t="shared" si="136"/>
        <v>924267.15</v>
      </c>
      <c r="BB777" s="555">
        <f t="shared" si="136"/>
        <v>1288353</v>
      </c>
      <c r="BC777" s="555">
        <f t="shared" si="136"/>
        <v>240240</v>
      </c>
      <c r="BD777" s="555">
        <f t="shared" si="136"/>
        <v>1983634.42</v>
      </c>
      <c r="BE777" s="555">
        <f t="shared" si="136"/>
        <v>475774</v>
      </c>
      <c r="BF777" s="555">
        <f t="shared" si="136"/>
        <v>9752528.4700000007</v>
      </c>
      <c r="BG777" s="555">
        <f t="shared" si="136"/>
        <v>1641745</v>
      </c>
      <c r="BH777" s="555">
        <f t="shared" si="136"/>
        <v>3966025.38</v>
      </c>
      <c r="BI777" s="555">
        <f t="shared" si="136"/>
        <v>2589022.5</v>
      </c>
      <c r="BJ777" s="555">
        <f t="shared" si="136"/>
        <v>1904270.47</v>
      </c>
      <c r="BK777" s="555">
        <f t="shared" si="136"/>
        <v>196910.61</v>
      </c>
      <c r="BL777" s="555">
        <f t="shared" si="136"/>
        <v>203294</v>
      </c>
      <c r="BM777" s="555">
        <f t="shared" si="136"/>
        <v>1619767</v>
      </c>
      <c r="BN777" s="555">
        <f t="shared" si="136"/>
        <v>3318983.5</v>
      </c>
      <c r="BO777" s="555">
        <f t="shared" si="136"/>
        <v>439334</v>
      </c>
      <c r="BP777" s="555">
        <f t="shared" si="136"/>
        <v>265075.58</v>
      </c>
      <c r="BQ777" s="555">
        <f t="shared" si="136"/>
        <v>78024.38</v>
      </c>
      <c r="BR777" s="555">
        <f t="shared" si="136"/>
        <v>744787</v>
      </c>
      <c r="BS777" s="555">
        <f t="shared" si="136"/>
        <v>752839</v>
      </c>
      <c r="BT777" s="555">
        <f t="shared" si="134"/>
        <v>0</v>
      </c>
      <c r="BU777" s="555">
        <f t="shared" si="134"/>
        <v>3811294.69</v>
      </c>
      <c r="BV777" s="555">
        <f t="shared" si="134"/>
        <v>2359270.94</v>
      </c>
      <c r="BW777" s="555">
        <f t="shared" si="134"/>
        <v>458761.27</v>
      </c>
      <c r="BX777" s="555">
        <f t="shared" si="134"/>
        <v>2087686.62</v>
      </c>
      <c r="BY777" s="555">
        <f t="shared" si="134"/>
        <v>7359514.2999999998</v>
      </c>
      <c r="BZ777" s="555">
        <f t="shared" si="134"/>
        <v>329326.46999999997</v>
      </c>
      <c r="CA777" s="555">
        <f t="shared" si="134"/>
        <v>796641</v>
      </c>
      <c r="CB777" s="555">
        <f t="shared" si="134"/>
        <v>0</v>
      </c>
      <c r="CC777" s="555">
        <f t="shared" si="129"/>
        <v>297835727.35000002</v>
      </c>
    </row>
    <row r="778" spans="1:81" s="577" customFormat="1">
      <c r="A778" s="606"/>
      <c r="B778" s="608"/>
      <c r="C778" s="610"/>
      <c r="D778" s="625"/>
      <c r="E778" s="625"/>
      <c r="F778" s="626" t="s">
        <v>6567</v>
      </c>
      <c r="G778" s="627" t="s">
        <v>6568</v>
      </c>
      <c r="H778" s="555">
        <f t="shared" si="136"/>
        <v>0</v>
      </c>
      <c r="I778" s="555">
        <f t="shared" si="136"/>
        <v>0</v>
      </c>
      <c r="J778" s="555">
        <f t="shared" si="136"/>
        <v>0</v>
      </c>
      <c r="K778" s="555">
        <f t="shared" si="136"/>
        <v>0</v>
      </c>
      <c r="L778" s="555">
        <f t="shared" si="136"/>
        <v>0</v>
      </c>
      <c r="M778" s="555">
        <f t="shared" si="136"/>
        <v>0</v>
      </c>
      <c r="N778" s="555">
        <f t="shared" si="136"/>
        <v>0</v>
      </c>
      <c r="O778" s="555">
        <f t="shared" si="136"/>
        <v>0</v>
      </c>
      <c r="P778" s="555">
        <f t="shared" si="136"/>
        <v>0</v>
      </c>
      <c r="Q778" s="555">
        <f t="shared" si="136"/>
        <v>0</v>
      </c>
      <c r="R778" s="555">
        <f t="shared" si="136"/>
        <v>0</v>
      </c>
      <c r="S778" s="555">
        <f t="shared" si="136"/>
        <v>0</v>
      </c>
      <c r="T778" s="555">
        <f t="shared" si="136"/>
        <v>0</v>
      </c>
      <c r="U778" s="555">
        <f t="shared" si="136"/>
        <v>0</v>
      </c>
      <c r="V778" s="555">
        <f t="shared" si="136"/>
        <v>0</v>
      </c>
      <c r="W778" s="555">
        <f t="shared" si="136"/>
        <v>0</v>
      </c>
      <c r="X778" s="555">
        <f t="shared" si="136"/>
        <v>0</v>
      </c>
      <c r="Y778" s="555">
        <f t="shared" si="136"/>
        <v>0</v>
      </c>
      <c r="Z778" s="555">
        <f t="shared" si="136"/>
        <v>0</v>
      </c>
      <c r="AA778" s="555">
        <f t="shared" si="136"/>
        <v>0</v>
      </c>
      <c r="AB778" s="555">
        <f t="shared" si="136"/>
        <v>0</v>
      </c>
      <c r="AC778" s="555">
        <f t="shared" si="136"/>
        <v>0</v>
      </c>
      <c r="AD778" s="555">
        <f t="shared" si="136"/>
        <v>0</v>
      </c>
      <c r="AE778" s="555">
        <f t="shared" si="136"/>
        <v>0</v>
      </c>
      <c r="AF778" s="555">
        <f t="shared" si="136"/>
        <v>0</v>
      </c>
      <c r="AG778" s="555">
        <f t="shared" si="136"/>
        <v>0</v>
      </c>
      <c r="AH778" s="555">
        <f t="shared" si="136"/>
        <v>0</v>
      </c>
      <c r="AI778" s="555">
        <f t="shared" si="136"/>
        <v>0</v>
      </c>
      <c r="AJ778" s="555">
        <f t="shared" si="136"/>
        <v>0</v>
      </c>
      <c r="AK778" s="555">
        <f t="shared" si="136"/>
        <v>0</v>
      </c>
      <c r="AL778" s="555">
        <f t="shared" si="136"/>
        <v>0</v>
      </c>
      <c r="AM778" s="555">
        <f t="shared" si="136"/>
        <v>0</v>
      </c>
      <c r="AN778" s="555">
        <f t="shared" si="136"/>
        <v>0</v>
      </c>
      <c r="AO778" s="555">
        <f t="shared" si="136"/>
        <v>0</v>
      </c>
      <c r="AP778" s="555">
        <f t="shared" si="136"/>
        <v>0</v>
      </c>
      <c r="AQ778" s="555">
        <f t="shared" si="136"/>
        <v>0</v>
      </c>
      <c r="AR778" s="555">
        <f t="shared" si="136"/>
        <v>0</v>
      </c>
      <c r="AS778" s="555">
        <f t="shared" si="136"/>
        <v>0</v>
      </c>
      <c r="AT778" s="555">
        <f t="shared" si="136"/>
        <v>0</v>
      </c>
      <c r="AU778" s="555">
        <f t="shared" si="136"/>
        <v>0</v>
      </c>
      <c r="AV778" s="555">
        <f t="shared" si="136"/>
        <v>0</v>
      </c>
      <c r="AW778" s="555">
        <f t="shared" si="136"/>
        <v>0</v>
      </c>
      <c r="AX778" s="555">
        <f t="shared" si="136"/>
        <v>0</v>
      </c>
      <c r="AY778" s="555">
        <f t="shared" si="136"/>
        <v>0</v>
      </c>
      <c r="AZ778" s="555">
        <f t="shared" si="136"/>
        <v>0</v>
      </c>
      <c r="BA778" s="555">
        <f t="shared" si="136"/>
        <v>0</v>
      </c>
      <c r="BB778" s="555">
        <f t="shared" si="136"/>
        <v>0</v>
      </c>
      <c r="BC778" s="555">
        <f t="shared" si="136"/>
        <v>0</v>
      </c>
      <c r="BD778" s="555">
        <f t="shared" si="136"/>
        <v>0</v>
      </c>
      <c r="BE778" s="555">
        <f t="shared" si="136"/>
        <v>0</v>
      </c>
      <c r="BF778" s="555">
        <f t="shared" si="136"/>
        <v>0</v>
      </c>
      <c r="BG778" s="555">
        <f t="shared" si="136"/>
        <v>0</v>
      </c>
      <c r="BH778" s="555">
        <f t="shared" si="136"/>
        <v>0</v>
      </c>
      <c r="BI778" s="555">
        <f t="shared" si="136"/>
        <v>0</v>
      </c>
      <c r="BJ778" s="555">
        <f t="shared" si="136"/>
        <v>0</v>
      </c>
      <c r="BK778" s="555">
        <f t="shared" si="136"/>
        <v>0</v>
      </c>
      <c r="BL778" s="555">
        <f t="shared" si="136"/>
        <v>0</v>
      </c>
      <c r="BM778" s="555">
        <f t="shared" si="136"/>
        <v>0</v>
      </c>
      <c r="BN778" s="555">
        <f t="shared" si="136"/>
        <v>0</v>
      </c>
      <c r="BO778" s="555">
        <f t="shared" si="136"/>
        <v>0</v>
      </c>
      <c r="BP778" s="555">
        <f t="shared" si="136"/>
        <v>0</v>
      </c>
      <c r="BQ778" s="555">
        <f t="shared" si="136"/>
        <v>0</v>
      </c>
      <c r="BR778" s="555">
        <f t="shared" si="136"/>
        <v>0</v>
      </c>
      <c r="BS778" s="555">
        <f t="shared" si="136"/>
        <v>0</v>
      </c>
      <c r="BT778" s="555">
        <f t="shared" si="134"/>
        <v>0</v>
      </c>
      <c r="BU778" s="555">
        <f t="shared" si="134"/>
        <v>0</v>
      </c>
      <c r="BV778" s="555">
        <f t="shared" si="134"/>
        <v>0</v>
      </c>
      <c r="BW778" s="555">
        <f t="shared" si="134"/>
        <v>0</v>
      </c>
      <c r="BX778" s="555">
        <f t="shared" si="134"/>
        <v>0</v>
      </c>
      <c r="BY778" s="555">
        <f t="shared" si="134"/>
        <v>0</v>
      </c>
      <c r="BZ778" s="555">
        <f t="shared" si="134"/>
        <v>0</v>
      </c>
      <c r="CA778" s="555">
        <f t="shared" si="134"/>
        <v>0</v>
      </c>
      <c r="CB778" s="555">
        <f t="shared" si="134"/>
        <v>0</v>
      </c>
      <c r="CC778" s="555">
        <f t="shared" si="129"/>
        <v>0</v>
      </c>
    </row>
    <row r="779" spans="1:81" s="577" customFormat="1">
      <c r="A779" s="606"/>
      <c r="B779" s="608"/>
      <c r="C779" s="610"/>
      <c r="D779" s="625"/>
      <c r="E779" s="625"/>
      <c r="F779" s="626" t="s">
        <v>6569</v>
      </c>
      <c r="G779" s="627" t="s">
        <v>6570</v>
      </c>
      <c r="H779" s="555">
        <f t="shared" si="136"/>
        <v>0</v>
      </c>
      <c r="I779" s="555">
        <f t="shared" si="136"/>
        <v>0</v>
      </c>
      <c r="J779" s="555">
        <f t="shared" si="136"/>
        <v>488576</v>
      </c>
      <c r="K779" s="555">
        <f t="shared" si="136"/>
        <v>3551513.94</v>
      </c>
      <c r="L779" s="555">
        <f t="shared" si="136"/>
        <v>93553.64</v>
      </c>
      <c r="M779" s="555">
        <f t="shared" si="136"/>
        <v>0</v>
      </c>
      <c r="N779" s="555">
        <f t="shared" si="136"/>
        <v>1697490.45</v>
      </c>
      <c r="O779" s="555">
        <f t="shared" si="136"/>
        <v>0</v>
      </c>
      <c r="P779" s="555">
        <f t="shared" si="136"/>
        <v>212950</v>
      </c>
      <c r="Q779" s="555">
        <f t="shared" si="136"/>
        <v>0</v>
      </c>
      <c r="R779" s="555">
        <f t="shared" si="136"/>
        <v>0</v>
      </c>
      <c r="S779" s="555">
        <f t="shared" si="136"/>
        <v>2252200</v>
      </c>
      <c r="T779" s="555">
        <f t="shared" si="136"/>
        <v>172302.2</v>
      </c>
      <c r="U779" s="555">
        <f t="shared" si="136"/>
        <v>0</v>
      </c>
      <c r="V779" s="555">
        <f t="shared" si="136"/>
        <v>0</v>
      </c>
      <c r="W779" s="555">
        <f t="shared" si="136"/>
        <v>0</v>
      </c>
      <c r="X779" s="555">
        <f t="shared" si="136"/>
        <v>75425</v>
      </c>
      <c r="Y779" s="555">
        <f t="shared" si="136"/>
        <v>0</v>
      </c>
      <c r="Z779" s="555">
        <f t="shared" si="136"/>
        <v>0</v>
      </c>
      <c r="AA779" s="555">
        <f t="shared" si="136"/>
        <v>0</v>
      </c>
      <c r="AB779" s="555">
        <f t="shared" si="136"/>
        <v>1453000</v>
      </c>
      <c r="AC779" s="555">
        <f t="shared" si="136"/>
        <v>0</v>
      </c>
      <c r="AD779" s="555">
        <f t="shared" si="136"/>
        <v>0</v>
      </c>
      <c r="AE779" s="555">
        <f t="shared" si="136"/>
        <v>0</v>
      </c>
      <c r="AF779" s="555">
        <f t="shared" si="136"/>
        <v>487662</v>
      </c>
      <c r="AG779" s="555">
        <f t="shared" si="136"/>
        <v>0</v>
      </c>
      <c r="AH779" s="555">
        <f t="shared" si="136"/>
        <v>0</v>
      </c>
      <c r="AI779" s="555">
        <f t="shared" si="136"/>
        <v>4301822.05</v>
      </c>
      <c r="AJ779" s="555">
        <f t="shared" si="136"/>
        <v>0</v>
      </c>
      <c r="AK779" s="555">
        <f t="shared" si="136"/>
        <v>93400</v>
      </c>
      <c r="AL779" s="555">
        <f t="shared" si="136"/>
        <v>134500</v>
      </c>
      <c r="AM779" s="555">
        <f t="shared" si="136"/>
        <v>20000</v>
      </c>
      <c r="AN779" s="555">
        <f t="shared" si="136"/>
        <v>0</v>
      </c>
      <c r="AO779" s="555">
        <f t="shared" si="136"/>
        <v>0</v>
      </c>
      <c r="AP779" s="555">
        <f t="shared" si="136"/>
        <v>356425</v>
      </c>
      <c r="AQ779" s="555">
        <f t="shared" si="136"/>
        <v>2301320</v>
      </c>
      <c r="AR779" s="555">
        <f t="shared" si="136"/>
        <v>151200</v>
      </c>
      <c r="AS779" s="555">
        <f t="shared" si="136"/>
        <v>0</v>
      </c>
      <c r="AT779" s="555">
        <f t="shared" si="136"/>
        <v>238521.03</v>
      </c>
      <c r="AU779" s="555">
        <f t="shared" si="136"/>
        <v>51500</v>
      </c>
      <c r="AV779" s="555">
        <f t="shared" si="136"/>
        <v>170500</v>
      </c>
      <c r="AW779" s="555">
        <f t="shared" si="136"/>
        <v>0</v>
      </c>
      <c r="AX779" s="555">
        <f t="shared" si="136"/>
        <v>47116</v>
      </c>
      <c r="AY779" s="555">
        <f t="shared" si="136"/>
        <v>369720</v>
      </c>
      <c r="AZ779" s="555">
        <f t="shared" si="136"/>
        <v>9833.5400000000009</v>
      </c>
      <c r="BA779" s="555">
        <f t="shared" si="136"/>
        <v>0</v>
      </c>
      <c r="BB779" s="555">
        <f t="shared" si="136"/>
        <v>0</v>
      </c>
      <c r="BC779" s="555">
        <f t="shared" si="136"/>
        <v>162792</v>
      </c>
      <c r="BD779" s="555">
        <f t="shared" si="136"/>
        <v>81000</v>
      </c>
      <c r="BE779" s="555">
        <f t="shared" si="136"/>
        <v>0</v>
      </c>
      <c r="BF779" s="555">
        <f t="shared" si="136"/>
        <v>0</v>
      </c>
      <c r="BG779" s="555">
        <f t="shared" si="136"/>
        <v>110013</v>
      </c>
      <c r="BH779" s="555">
        <f t="shared" si="136"/>
        <v>458152</v>
      </c>
      <c r="BI779" s="555">
        <f t="shared" si="136"/>
        <v>216640</v>
      </c>
      <c r="BJ779" s="555">
        <f t="shared" si="136"/>
        <v>0</v>
      </c>
      <c r="BK779" s="555">
        <f t="shared" si="136"/>
        <v>289930</v>
      </c>
      <c r="BL779" s="555">
        <f t="shared" si="136"/>
        <v>5482</v>
      </c>
      <c r="BM779" s="555">
        <f t="shared" si="136"/>
        <v>14896541.09</v>
      </c>
      <c r="BN779" s="555">
        <f t="shared" si="136"/>
        <v>0</v>
      </c>
      <c r="BO779" s="555">
        <f t="shared" si="136"/>
        <v>0</v>
      </c>
      <c r="BP779" s="555">
        <f t="shared" si="136"/>
        <v>0</v>
      </c>
      <c r="BQ779" s="555">
        <f t="shared" si="136"/>
        <v>105000</v>
      </c>
      <c r="BR779" s="555">
        <f t="shared" si="136"/>
        <v>0</v>
      </c>
      <c r="BS779" s="555">
        <f t="shared" ref="BS779" si="137">BS670</f>
        <v>0</v>
      </c>
      <c r="BT779" s="555">
        <f t="shared" si="134"/>
        <v>1477665.34</v>
      </c>
      <c r="BU779" s="555">
        <f t="shared" si="134"/>
        <v>0</v>
      </c>
      <c r="BV779" s="555">
        <f t="shared" si="134"/>
        <v>70000</v>
      </c>
      <c r="BW779" s="555">
        <f t="shared" si="134"/>
        <v>159505</v>
      </c>
      <c r="BX779" s="555">
        <f t="shared" si="134"/>
        <v>0</v>
      </c>
      <c r="BY779" s="555">
        <f t="shared" si="134"/>
        <v>1446704.69</v>
      </c>
      <c r="BZ779" s="555">
        <f t="shared" si="134"/>
        <v>0</v>
      </c>
      <c r="CA779" s="555">
        <f t="shared" si="134"/>
        <v>113788</v>
      </c>
      <c r="CB779" s="555">
        <f t="shared" si="134"/>
        <v>491532</v>
      </c>
      <c r="CC779" s="555">
        <f t="shared" si="129"/>
        <v>38815275.969999999</v>
      </c>
    </row>
    <row r="780" spans="1:81" s="577" customFormat="1">
      <c r="A780" s="606"/>
      <c r="B780" s="608"/>
      <c r="C780" s="610"/>
      <c r="D780" s="625"/>
      <c r="E780" s="625"/>
      <c r="F780" s="626" t="s">
        <v>6571</v>
      </c>
      <c r="G780" s="627" t="s">
        <v>6572</v>
      </c>
      <c r="H780" s="555">
        <f t="shared" ref="H780:BS783" si="138">H671</f>
        <v>0</v>
      </c>
      <c r="I780" s="555">
        <f t="shared" si="138"/>
        <v>0</v>
      </c>
      <c r="J780" s="555">
        <f t="shared" si="138"/>
        <v>0</v>
      </c>
      <c r="K780" s="555">
        <f t="shared" si="138"/>
        <v>1195561</v>
      </c>
      <c r="L780" s="555">
        <f t="shared" si="138"/>
        <v>0</v>
      </c>
      <c r="M780" s="555">
        <f t="shared" si="138"/>
        <v>23088197.859999999</v>
      </c>
      <c r="N780" s="555">
        <f t="shared" si="138"/>
        <v>1588760</v>
      </c>
      <c r="O780" s="555">
        <f t="shared" si="138"/>
        <v>0</v>
      </c>
      <c r="P780" s="555">
        <f t="shared" si="138"/>
        <v>0</v>
      </c>
      <c r="Q780" s="555">
        <f t="shared" si="138"/>
        <v>35856</v>
      </c>
      <c r="R780" s="555">
        <f t="shared" si="138"/>
        <v>0</v>
      </c>
      <c r="S780" s="555">
        <f t="shared" si="138"/>
        <v>0</v>
      </c>
      <c r="T780" s="555">
        <f t="shared" si="138"/>
        <v>0</v>
      </c>
      <c r="U780" s="555">
        <f t="shared" si="138"/>
        <v>0</v>
      </c>
      <c r="V780" s="555">
        <f t="shared" si="138"/>
        <v>0</v>
      </c>
      <c r="W780" s="555">
        <f t="shared" si="138"/>
        <v>157990.45000000001</v>
      </c>
      <c r="X780" s="555">
        <f t="shared" si="138"/>
        <v>0</v>
      </c>
      <c r="Y780" s="555">
        <f t="shared" si="138"/>
        <v>0</v>
      </c>
      <c r="Z780" s="555">
        <f t="shared" si="138"/>
        <v>0</v>
      </c>
      <c r="AA780" s="555">
        <f t="shared" si="138"/>
        <v>100000</v>
      </c>
      <c r="AB780" s="555">
        <f t="shared" si="138"/>
        <v>0</v>
      </c>
      <c r="AC780" s="555">
        <f t="shared" si="138"/>
        <v>0</v>
      </c>
      <c r="AD780" s="555">
        <f t="shared" si="138"/>
        <v>0</v>
      </c>
      <c r="AE780" s="555">
        <f t="shared" si="138"/>
        <v>0</v>
      </c>
      <c r="AF780" s="555">
        <f t="shared" si="138"/>
        <v>1571190.87</v>
      </c>
      <c r="AG780" s="555">
        <f t="shared" si="138"/>
        <v>100000</v>
      </c>
      <c r="AH780" s="555">
        <f t="shared" si="138"/>
        <v>0</v>
      </c>
      <c r="AI780" s="555">
        <f t="shared" si="138"/>
        <v>0</v>
      </c>
      <c r="AJ780" s="555">
        <f t="shared" si="138"/>
        <v>0</v>
      </c>
      <c r="AK780" s="555">
        <f t="shared" si="138"/>
        <v>165000</v>
      </c>
      <c r="AL780" s="555">
        <f t="shared" si="138"/>
        <v>0</v>
      </c>
      <c r="AM780" s="555">
        <f t="shared" si="138"/>
        <v>0</v>
      </c>
      <c r="AN780" s="555">
        <f t="shared" si="138"/>
        <v>0</v>
      </c>
      <c r="AO780" s="555">
        <f t="shared" si="138"/>
        <v>0</v>
      </c>
      <c r="AP780" s="555">
        <f t="shared" si="138"/>
        <v>0</v>
      </c>
      <c r="AQ780" s="555">
        <f t="shared" si="138"/>
        <v>6600</v>
      </c>
      <c r="AR780" s="555">
        <f t="shared" si="138"/>
        <v>0</v>
      </c>
      <c r="AS780" s="555">
        <f t="shared" si="138"/>
        <v>0</v>
      </c>
      <c r="AT780" s="555">
        <f t="shared" si="138"/>
        <v>0</v>
      </c>
      <c r="AU780" s="555">
        <f t="shared" si="138"/>
        <v>0</v>
      </c>
      <c r="AV780" s="555">
        <f t="shared" si="138"/>
        <v>0</v>
      </c>
      <c r="AW780" s="555">
        <f t="shared" si="138"/>
        <v>0</v>
      </c>
      <c r="AX780" s="555">
        <f t="shared" si="138"/>
        <v>0</v>
      </c>
      <c r="AY780" s="555">
        <f t="shared" si="138"/>
        <v>0</v>
      </c>
      <c r="AZ780" s="555">
        <f t="shared" si="138"/>
        <v>0</v>
      </c>
      <c r="BA780" s="555">
        <f t="shared" si="138"/>
        <v>83820</v>
      </c>
      <c r="BB780" s="555">
        <f t="shared" si="138"/>
        <v>0</v>
      </c>
      <c r="BC780" s="555">
        <f t="shared" si="138"/>
        <v>0</v>
      </c>
      <c r="BD780" s="555">
        <f t="shared" si="138"/>
        <v>0</v>
      </c>
      <c r="BE780" s="555">
        <f t="shared" si="138"/>
        <v>0</v>
      </c>
      <c r="BF780" s="555">
        <f t="shared" si="138"/>
        <v>0</v>
      </c>
      <c r="BG780" s="555">
        <f t="shared" si="138"/>
        <v>0</v>
      </c>
      <c r="BH780" s="555">
        <f t="shared" si="138"/>
        <v>0</v>
      </c>
      <c r="BI780" s="555">
        <f t="shared" si="138"/>
        <v>0</v>
      </c>
      <c r="BJ780" s="555">
        <f t="shared" si="138"/>
        <v>200000</v>
      </c>
      <c r="BK780" s="555">
        <f t="shared" si="138"/>
        <v>0</v>
      </c>
      <c r="BL780" s="555">
        <f t="shared" si="138"/>
        <v>247950.02</v>
      </c>
      <c r="BM780" s="555">
        <f t="shared" si="138"/>
        <v>100241.56</v>
      </c>
      <c r="BN780" s="555">
        <f t="shared" si="138"/>
        <v>381718</v>
      </c>
      <c r="BO780" s="555">
        <f t="shared" si="138"/>
        <v>1715000</v>
      </c>
      <c r="BP780" s="555">
        <f t="shared" si="138"/>
        <v>0</v>
      </c>
      <c r="BQ780" s="555">
        <f t="shared" si="138"/>
        <v>165000</v>
      </c>
      <c r="BR780" s="555">
        <f t="shared" si="138"/>
        <v>1669169.95</v>
      </c>
      <c r="BS780" s="555">
        <f t="shared" si="138"/>
        <v>0</v>
      </c>
      <c r="BT780" s="555">
        <f t="shared" si="134"/>
        <v>1701369.93</v>
      </c>
      <c r="BU780" s="555">
        <f t="shared" si="134"/>
        <v>0</v>
      </c>
      <c r="BV780" s="555">
        <f t="shared" si="134"/>
        <v>533111.4</v>
      </c>
      <c r="BW780" s="555">
        <f t="shared" si="134"/>
        <v>0</v>
      </c>
      <c r="BX780" s="555">
        <f t="shared" si="134"/>
        <v>180000</v>
      </c>
      <c r="BY780" s="555">
        <f t="shared" si="134"/>
        <v>0</v>
      </c>
      <c r="BZ780" s="555">
        <f t="shared" si="134"/>
        <v>0</v>
      </c>
      <c r="CA780" s="555">
        <f t="shared" si="134"/>
        <v>316235</v>
      </c>
      <c r="CB780" s="555">
        <f t="shared" si="134"/>
        <v>1780009.12</v>
      </c>
      <c r="CC780" s="555">
        <f t="shared" si="129"/>
        <v>37082781.159999996</v>
      </c>
    </row>
    <row r="781" spans="1:81" s="577" customFormat="1">
      <c r="A781" s="606"/>
      <c r="B781" s="608"/>
      <c r="C781" s="610"/>
      <c r="D781" s="625"/>
      <c r="E781" s="625"/>
      <c r="F781" s="626" t="s">
        <v>6573</v>
      </c>
      <c r="G781" s="627" t="s">
        <v>6574</v>
      </c>
      <c r="H781" s="555">
        <f t="shared" si="138"/>
        <v>131812.87</v>
      </c>
      <c r="I781" s="555">
        <f t="shared" si="138"/>
        <v>1133780.6399999999</v>
      </c>
      <c r="J781" s="555">
        <f t="shared" si="138"/>
        <v>396314.67</v>
      </c>
      <c r="K781" s="555">
        <f t="shared" si="138"/>
        <v>449225.55</v>
      </c>
      <c r="L781" s="555">
        <f t="shared" si="138"/>
        <v>9480.84</v>
      </c>
      <c r="M781" s="555">
        <f t="shared" si="138"/>
        <v>0</v>
      </c>
      <c r="N781" s="555">
        <f t="shared" si="138"/>
        <v>249137.27</v>
      </c>
      <c r="O781" s="555">
        <f t="shared" si="138"/>
        <v>321006.48</v>
      </c>
      <c r="P781" s="555">
        <f t="shared" si="138"/>
        <v>0</v>
      </c>
      <c r="Q781" s="555">
        <f t="shared" si="138"/>
        <v>1156294.6499999999</v>
      </c>
      <c r="R781" s="555">
        <f t="shared" si="138"/>
        <v>11954.94</v>
      </c>
      <c r="S781" s="555">
        <f t="shared" si="138"/>
        <v>6629.33</v>
      </c>
      <c r="T781" s="555">
        <f t="shared" si="138"/>
        <v>291209.28999999998</v>
      </c>
      <c r="U781" s="555">
        <f t="shared" si="138"/>
        <v>625028.19999999995</v>
      </c>
      <c r="V781" s="555">
        <f t="shared" si="138"/>
        <v>0</v>
      </c>
      <c r="W781" s="555">
        <f t="shared" si="138"/>
        <v>21377.15</v>
      </c>
      <c r="X781" s="555">
        <f t="shared" si="138"/>
        <v>200131.5</v>
      </c>
      <c r="Y781" s="555">
        <f t="shared" si="138"/>
        <v>0</v>
      </c>
      <c r="Z781" s="555">
        <f t="shared" si="138"/>
        <v>0</v>
      </c>
      <c r="AA781" s="555">
        <f t="shared" si="138"/>
        <v>155367.82999999999</v>
      </c>
      <c r="AB781" s="555">
        <f t="shared" si="138"/>
        <v>332720.06</v>
      </c>
      <c r="AC781" s="555">
        <f t="shared" si="138"/>
        <v>549694.56999999995</v>
      </c>
      <c r="AD781" s="555">
        <f t="shared" si="138"/>
        <v>16160.38</v>
      </c>
      <c r="AE781" s="555">
        <f t="shared" si="138"/>
        <v>47818</v>
      </c>
      <c r="AF781" s="555">
        <f t="shared" si="138"/>
        <v>0</v>
      </c>
      <c r="AG781" s="555">
        <f t="shared" si="138"/>
        <v>21600.92</v>
      </c>
      <c r="AH781" s="555">
        <f t="shared" si="138"/>
        <v>0</v>
      </c>
      <c r="AI781" s="555">
        <f t="shared" si="138"/>
        <v>223913.02</v>
      </c>
      <c r="AJ781" s="555">
        <f t="shared" si="138"/>
        <v>21454.880000000001</v>
      </c>
      <c r="AK781" s="555">
        <f t="shared" si="138"/>
        <v>10538.34</v>
      </c>
      <c r="AL781" s="555">
        <f t="shared" si="138"/>
        <v>26481.68</v>
      </c>
      <c r="AM781" s="555">
        <f t="shared" si="138"/>
        <v>0</v>
      </c>
      <c r="AN781" s="555">
        <f t="shared" si="138"/>
        <v>63067.01</v>
      </c>
      <c r="AO781" s="555">
        <f t="shared" si="138"/>
        <v>0</v>
      </c>
      <c r="AP781" s="555">
        <f t="shared" si="138"/>
        <v>21718.93</v>
      </c>
      <c r="AQ781" s="555">
        <f t="shared" si="138"/>
        <v>70428.45</v>
      </c>
      <c r="AR781" s="555">
        <f t="shared" si="138"/>
        <v>73679.47</v>
      </c>
      <c r="AS781" s="555">
        <f t="shared" si="138"/>
        <v>27958.240000000002</v>
      </c>
      <c r="AT781" s="555">
        <f t="shared" si="138"/>
        <v>0</v>
      </c>
      <c r="AU781" s="555">
        <f t="shared" si="138"/>
        <v>1302530.97</v>
      </c>
      <c r="AV781" s="555">
        <f t="shared" si="138"/>
        <v>1025164.43</v>
      </c>
      <c r="AW781" s="555">
        <f t="shared" si="138"/>
        <v>0</v>
      </c>
      <c r="AX781" s="555">
        <f t="shared" si="138"/>
        <v>586051.02</v>
      </c>
      <c r="AY781" s="555">
        <f t="shared" si="138"/>
        <v>189111.01</v>
      </c>
      <c r="AZ781" s="555">
        <f t="shared" si="138"/>
        <v>105490.15</v>
      </c>
      <c r="BA781" s="555">
        <f t="shared" si="138"/>
        <v>0</v>
      </c>
      <c r="BB781" s="555">
        <f t="shared" si="138"/>
        <v>0</v>
      </c>
      <c r="BC781" s="555">
        <f t="shared" si="138"/>
        <v>64697.09</v>
      </c>
      <c r="BD781" s="555">
        <f t="shared" si="138"/>
        <v>35969.14</v>
      </c>
      <c r="BE781" s="555">
        <f t="shared" si="138"/>
        <v>0</v>
      </c>
      <c r="BF781" s="555">
        <f t="shared" si="138"/>
        <v>0</v>
      </c>
      <c r="BG781" s="555">
        <f t="shared" si="138"/>
        <v>0</v>
      </c>
      <c r="BH781" s="555">
        <f t="shared" si="138"/>
        <v>25415.65</v>
      </c>
      <c r="BI781" s="555">
        <f t="shared" si="138"/>
        <v>0</v>
      </c>
      <c r="BJ781" s="555">
        <f t="shared" si="138"/>
        <v>45295.65</v>
      </c>
      <c r="BK781" s="555">
        <f t="shared" si="138"/>
        <v>64948.94</v>
      </c>
      <c r="BL781" s="555">
        <f t="shared" si="138"/>
        <v>0</v>
      </c>
      <c r="BM781" s="555">
        <f t="shared" si="138"/>
        <v>28533.78</v>
      </c>
      <c r="BN781" s="555">
        <f t="shared" si="138"/>
        <v>0</v>
      </c>
      <c r="BO781" s="555">
        <f t="shared" si="138"/>
        <v>0</v>
      </c>
      <c r="BP781" s="555">
        <f t="shared" si="138"/>
        <v>0</v>
      </c>
      <c r="BQ781" s="555">
        <f t="shared" si="138"/>
        <v>0</v>
      </c>
      <c r="BR781" s="555">
        <f t="shared" si="138"/>
        <v>0</v>
      </c>
      <c r="BS781" s="555">
        <f t="shared" si="138"/>
        <v>0</v>
      </c>
      <c r="BT781" s="555">
        <f t="shared" si="134"/>
        <v>114406.19</v>
      </c>
      <c r="BU781" s="555">
        <f t="shared" si="134"/>
        <v>0</v>
      </c>
      <c r="BV781" s="555">
        <f t="shared" si="134"/>
        <v>0</v>
      </c>
      <c r="BW781" s="555">
        <f t="shared" si="134"/>
        <v>0</v>
      </c>
      <c r="BX781" s="555">
        <f t="shared" si="134"/>
        <v>0</v>
      </c>
      <c r="BY781" s="555">
        <f t="shared" si="134"/>
        <v>3614886.96</v>
      </c>
      <c r="BZ781" s="555">
        <f t="shared" si="134"/>
        <v>0</v>
      </c>
      <c r="CA781" s="555">
        <f t="shared" si="134"/>
        <v>0</v>
      </c>
      <c r="CB781" s="555">
        <f t="shared" si="134"/>
        <v>0</v>
      </c>
      <c r="CC781" s="555">
        <f t="shared" si="129"/>
        <v>13868486.139999997</v>
      </c>
    </row>
    <row r="782" spans="1:81" s="577" customFormat="1">
      <c r="A782" s="606"/>
      <c r="B782" s="608"/>
      <c r="C782" s="610"/>
      <c r="D782" s="625"/>
      <c r="E782" s="625"/>
      <c r="F782" s="626" t="s">
        <v>6575</v>
      </c>
      <c r="G782" s="627" t="s">
        <v>6576</v>
      </c>
      <c r="H782" s="555">
        <f t="shared" si="138"/>
        <v>0</v>
      </c>
      <c r="I782" s="555">
        <f t="shared" si="138"/>
        <v>0</v>
      </c>
      <c r="J782" s="555">
        <f t="shared" si="138"/>
        <v>2316.06</v>
      </c>
      <c r="K782" s="555">
        <f t="shared" si="138"/>
        <v>0</v>
      </c>
      <c r="L782" s="555">
        <f t="shared" si="138"/>
        <v>0</v>
      </c>
      <c r="M782" s="555">
        <f t="shared" si="138"/>
        <v>0</v>
      </c>
      <c r="N782" s="555">
        <f t="shared" si="138"/>
        <v>0</v>
      </c>
      <c r="O782" s="555">
        <f t="shared" si="138"/>
        <v>0</v>
      </c>
      <c r="P782" s="555">
        <f t="shared" si="138"/>
        <v>0</v>
      </c>
      <c r="Q782" s="555">
        <f t="shared" si="138"/>
        <v>0</v>
      </c>
      <c r="R782" s="555">
        <f t="shared" si="138"/>
        <v>402.24</v>
      </c>
      <c r="S782" s="555">
        <f t="shared" si="138"/>
        <v>0</v>
      </c>
      <c r="T782" s="555">
        <f t="shared" si="138"/>
        <v>368.21</v>
      </c>
      <c r="U782" s="555">
        <f t="shared" si="138"/>
        <v>0</v>
      </c>
      <c r="V782" s="555">
        <f t="shared" si="138"/>
        <v>16000</v>
      </c>
      <c r="W782" s="555">
        <f t="shared" si="138"/>
        <v>0</v>
      </c>
      <c r="X782" s="555">
        <f t="shared" si="138"/>
        <v>0</v>
      </c>
      <c r="Y782" s="555">
        <f t="shared" si="138"/>
        <v>0</v>
      </c>
      <c r="Z782" s="555">
        <f t="shared" si="138"/>
        <v>0</v>
      </c>
      <c r="AA782" s="555">
        <f t="shared" si="138"/>
        <v>2909.8</v>
      </c>
      <c r="AB782" s="555">
        <f t="shared" si="138"/>
        <v>286.39999999999998</v>
      </c>
      <c r="AC782" s="555">
        <f t="shared" si="138"/>
        <v>34384.15</v>
      </c>
      <c r="AD782" s="555">
        <f t="shared" si="138"/>
        <v>0</v>
      </c>
      <c r="AE782" s="555">
        <f t="shared" si="138"/>
        <v>0</v>
      </c>
      <c r="AF782" s="555">
        <f t="shared" si="138"/>
        <v>0</v>
      </c>
      <c r="AG782" s="555">
        <f t="shared" si="138"/>
        <v>0</v>
      </c>
      <c r="AH782" s="555">
        <f t="shared" si="138"/>
        <v>0</v>
      </c>
      <c r="AI782" s="555">
        <f t="shared" si="138"/>
        <v>0</v>
      </c>
      <c r="AJ782" s="555">
        <f t="shared" si="138"/>
        <v>0</v>
      </c>
      <c r="AK782" s="555">
        <f t="shared" si="138"/>
        <v>0</v>
      </c>
      <c r="AL782" s="555">
        <f t="shared" si="138"/>
        <v>0</v>
      </c>
      <c r="AM782" s="555">
        <f t="shared" si="138"/>
        <v>0</v>
      </c>
      <c r="AN782" s="555">
        <f t="shared" si="138"/>
        <v>0</v>
      </c>
      <c r="AO782" s="555">
        <f t="shared" si="138"/>
        <v>0</v>
      </c>
      <c r="AP782" s="555">
        <f t="shared" si="138"/>
        <v>222.73</v>
      </c>
      <c r="AQ782" s="555">
        <f t="shared" si="138"/>
        <v>0</v>
      </c>
      <c r="AR782" s="555">
        <f t="shared" si="138"/>
        <v>340.09</v>
      </c>
      <c r="AS782" s="555">
        <f t="shared" si="138"/>
        <v>1318.54</v>
      </c>
      <c r="AT782" s="555">
        <f t="shared" si="138"/>
        <v>0</v>
      </c>
      <c r="AU782" s="555">
        <f t="shared" si="138"/>
        <v>0</v>
      </c>
      <c r="AV782" s="555">
        <f t="shared" si="138"/>
        <v>0</v>
      </c>
      <c r="AW782" s="555">
        <f t="shared" si="138"/>
        <v>0</v>
      </c>
      <c r="AX782" s="555">
        <f t="shared" si="138"/>
        <v>0</v>
      </c>
      <c r="AY782" s="555">
        <f t="shared" si="138"/>
        <v>0</v>
      </c>
      <c r="AZ782" s="555">
        <f t="shared" si="138"/>
        <v>0</v>
      </c>
      <c r="BA782" s="555">
        <f t="shared" si="138"/>
        <v>7119.75</v>
      </c>
      <c r="BB782" s="555">
        <f t="shared" si="138"/>
        <v>0</v>
      </c>
      <c r="BC782" s="555">
        <f t="shared" si="138"/>
        <v>0</v>
      </c>
      <c r="BD782" s="555">
        <f t="shared" si="138"/>
        <v>62.91</v>
      </c>
      <c r="BE782" s="555">
        <f t="shared" si="138"/>
        <v>0</v>
      </c>
      <c r="BF782" s="555">
        <f t="shared" si="138"/>
        <v>0</v>
      </c>
      <c r="BG782" s="555">
        <f t="shared" si="138"/>
        <v>0</v>
      </c>
      <c r="BH782" s="555">
        <f t="shared" si="138"/>
        <v>0</v>
      </c>
      <c r="BI782" s="555">
        <f t="shared" si="138"/>
        <v>0</v>
      </c>
      <c r="BJ782" s="555">
        <f t="shared" si="138"/>
        <v>11618.94</v>
      </c>
      <c r="BK782" s="555">
        <f t="shared" si="138"/>
        <v>0</v>
      </c>
      <c r="BL782" s="555">
        <f t="shared" si="138"/>
        <v>0</v>
      </c>
      <c r="BM782" s="555">
        <f t="shared" si="138"/>
        <v>0</v>
      </c>
      <c r="BN782" s="555">
        <f t="shared" si="138"/>
        <v>9100</v>
      </c>
      <c r="BO782" s="555">
        <f t="shared" si="138"/>
        <v>0</v>
      </c>
      <c r="BP782" s="555">
        <f t="shared" si="138"/>
        <v>0</v>
      </c>
      <c r="BQ782" s="555">
        <f t="shared" si="138"/>
        <v>0</v>
      </c>
      <c r="BR782" s="555">
        <f t="shared" si="138"/>
        <v>0</v>
      </c>
      <c r="BS782" s="555">
        <f t="shared" si="138"/>
        <v>0</v>
      </c>
      <c r="BT782" s="555">
        <f t="shared" si="134"/>
        <v>0</v>
      </c>
      <c r="BU782" s="555">
        <f t="shared" si="134"/>
        <v>0</v>
      </c>
      <c r="BV782" s="555">
        <f t="shared" si="134"/>
        <v>0</v>
      </c>
      <c r="BW782" s="555">
        <f t="shared" si="134"/>
        <v>0</v>
      </c>
      <c r="BX782" s="555">
        <f t="shared" si="134"/>
        <v>0</v>
      </c>
      <c r="BY782" s="555">
        <f t="shared" si="134"/>
        <v>0</v>
      </c>
      <c r="BZ782" s="555">
        <f t="shared" si="134"/>
        <v>38.130000000000003</v>
      </c>
      <c r="CA782" s="555">
        <f t="shared" si="134"/>
        <v>500</v>
      </c>
      <c r="CB782" s="555">
        <f t="shared" si="134"/>
        <v>0</v>
      </c>
      <c r="CC782" s="555">
        <f t="shared" si="129"/>
        <v>86987.950000000012</v>
      </c>
    </row>
    <row r="783" spans="1:81" s="577" customFormat="1">
      <c r="A783" s="606"/>
      <c r="B783" s="608"/>
      <c r="C783" s="610"/>
      <c r="D783" s="625"/>
      <c r="E783" s="625"/>
      <c r="F783" s="626" t="s">
        <v>6577</v>
      </c>
      <c r="G783" s="627" t="s">
        <v>6578</v>
      </c>
      <c r="H783" s="555">
        <f t="shared" si="138"/>
        <v>0</v>
      </c>
      <c r="I783" s="555">
        <f t="shared" si="138"/>
        <v>0</v>
      </c>
      <c r="J783" s="555">
        <f t="shared" si="138"/>
        <v>0</v>
      </c>
      <c r="K783" s="555">
        <f t="shared" si="138"/>
        <v>0</v>
      </c>
      <c r="L783" s="555">
        <f t="shared" si="138"/>
        <v>0</v>
      </c>
      <c r="M783" s="555">
        <f t="shared" si="138"/>
        <v>0</v>
      </c>
      <c r="N783" s="555">
        <f t="shared" si="138"/>
        <v>20688389.780000001</v>
      </c>
      <c r="O783" s="555">
        <f t="shared" si="138"/>
        <v>0</v>
      </c>
      <c r="P783" s="555">
        <f t="shared" si="138"/>
        <v>0</v>
      </c>
      <c r="Q783" s="555">
        <f t="shared" si="138"/>
        <v>0</v>
      </c>
      <c r="R783" s="555">
        <f t="shared" si="138"/>
        <v>0</v>
      </c>
      <c r="S783" s="555">
        <f t="shared" si="138"/>
        <v>0</v>
      </c>
      <c r="T783" s="555">
        <f t="shared" si="138"/>
        <v>18906.39</v>
      </c>
      <c r="U783" s="555">
        <f t="shared" si="138"/>
        <v>0</v>
      </c>
      <c r="V783" s="555">
        <f t="shared" si="138"/>
        <v>2250000</v>
      </c>
      <c r="W783" s="555">
        <f t="shared" si="138"/>
        <v>0</v>
      </c>
      <c r="X783" s="555">
        <f t="shared" si="138"/>
        <v>5294</v>
      </c>
      <c r="Y783" s="555">
        <f t="shared" si="138"/>
        <v>0</v>
      </c>
      <c r="Z783" s="555">
        <f t="shared" si="138"/>
        <v>3587200.26</v>
      </c>
      <c r="AA783" s="555">
        <f t="shared" si="138"/>
        <v>1584530.25</v>
      </c>
      <c r="AB783" s="555">
        <f t="shared" si="138"/>
        <v>62438.239999999998</v>
      </c>
      <c r="AC783" s="555">
        <f t="shared" si="138"/>
        <v>1654946</v>
      </c>
      <c r="AD783" s="555">
        <f t="shared" si="138"/>
        <v>0</v>
      </c>
      <c r="AE783" s="555">
        <f t="shared" si="138"/>
        <v>170258.13</v>
      </c>
      <c r="AF783" s="555">
        <f t="shared" si="138"/>
        <v>1039672.5</v>
      </c>
      <c r="AG783" s="555">
        <f t="shared" si="138"/>
        <v>0</v>
      </c>
      <c r="AH783" s="555">
        <f t="shared" si="138"/>
        <v>0</v>
      </c>
      <c r="AI783" s="555">
        <f t="shared" si="138"/>
        <v>55072653.049999997</v>
      </c>
      <c r="AJ783" s="555">
        <f t="shared" si="138"/>
        <v>7080</v>
      </c>
      <c r="AK783" s="555">
        <f t="shared" si="138"/>
        <v>11784</v>
      </c>
      <c r="AL783" s="555">
        <f t="shared" si="138"/>
        <v>0</v>
      </c>
      <c r="AM783" s="555">
        <f t="shared" si="138"/>
        <v>0</v>
      </c>
      <c r="AN783" s="555">
        <f t="shared" si="138"/>
        <v>38400</v>
      </c>
      <c r="AO783" s="555">
        <f t="shared" si="138"/>
        <v>2268000</v>
      </c>
      <c r="AP783" s="555">
        <f t="shared" si="138"/>
        <v>11074.39</v>
      </c>
      <c r="AQ783" s="555">
        <f t="shared" si="138"/>
        <v>147862</v>
      </c>
      <c r="AR783" s="555">
        <f t="shared" si="138"/>
        <v>0</v>
      </c>
      <c r="AS783" s="555">
        <f t="shared" si="138"/>
        <v>574650</v>
      </c>
      <c r="AT783" s="555">
        <f t="shared" si="138"/>
        <v>10500</v>
      </c>
      <c r="AU783" s="555">
        <f t="shared" si="138"/>
        <v>700673.52</v>
      </c>
      <c r="AV783" s="555">
        <f t="shared" si="138"/>
        <v>0</v>
      </c>
      <c r="AW783" s="555">
        <f t="shared" si="138"/>
        <v>0</v>
      </c>
      <c r="AX783" s="555">
        <f t="shared" si="138"/>
        <v>27067.89</v>
      </c>
      <c r="AY783" s="555">
        <f t="shared" si="138"/>
        <v>495544.03</v>
      </c>
      <c r="AZ783" s="555">
        <f t="shared" si="138"/>
        <v>576.17999999999995</v>
      </c>
      <c r="BA783" s="555">
        <f t="shared" si="138"/>
        <v>0</v>
      </c>
      <c r="BB783" s="555">
        <f t="shared" si="138"/>
        <v>81132173.730000004</v>
      </c>
      <c r="BC783" s="555">
        <f t="shared" si="138"/>
        <v>0</v>
      </c>
      <c r="BD783" s="555">
        <f t="shared" si="138"/>
        <v>0</v>
      </c>
      <c r="BE783" s="555">
        <f t="shared" si="138"/>
        <v>0</v>
      </c>
      <c r="BF783" s="555">
        <f t="shared" si="138"/>
        <v>453928</v>
      </c>
      <c r="BG783" s="555">
        <f t="shared" si="138"/>
        <v>48560</v>
      </c>
      <c r="BH783" s="555">
        <f t="shared" si="138"/>
        <v>411342.0601</v>
      </c>
      <c r="BI783" s="555">
        <f t="shared" si="138"/>
        <v>3919.99</v>
      </c>
      <c r="BJ783" s="555">
        <f t="shared" si="138"/>
        <v>51844.5</v>
      </c>
      <c r="BK783" s="555">
        <f t="shared" si="138"/>
        <v>0</v>
      </c>
      <c r="BL783" s="555">
        <f t="shared" si="138"/>
        <v>250972</v>
      </c>
      <c r="BM783" s="555">
        <f t="shared" si="138"/>
        <v>0</v>
      </c>
      <c r="BN783" s="555">
        <f t="shared" si="138"/>
        <v>4782054.68</v>
      </c>
      <c r="BO783" s="555">
        <f t="shared" si="138"/>
        <v>128372</v>
      </c>
      <c r="BP783" s="555">
        <f t="shared" si="138"/>
        <v>249496</v>
      </c>
      <c r="BQ783" s="555">
        <f t="shared" si="138"/>
        <v>0</v>
      </c>
      <c r="BR783" s="555">
        <f t="shared" si="138"/>
        <v>827665.95</v>
      </c>
      <c r="BS783" s="555">
        <f t="shared" ref="BS783" si="139">BS674</f>
        <v>0</v>
      </c>
      <c r="BT783" s="555">
        <f t="shared" si="134"/>
        <v>297568.34000000003</v>
      </c>
      <c r="BU783" s="555">
        <f t="shared" si="134"/>
        <v>198850</v>
      </c>
      <c r="BV783" s="555">
        <f t="shared" si="134"/>
        <v>502187.18</v>
      </c>
      <c r="BW783" s="555">
        <f t="shared" si="134"/>
        <v>587293.1</v>
      </c>
      <c r="BX783" s="555">
        <f t="shared" si="134"/>
        <v>132150</v>
      </c>
      <c r="BY783" s="555">
        <f t="shared" si="134"/>
        <v>1375825.52</v>
      </c>
      <c r="BZ783" s="555">
        <f t="shared" si="134"/>
        <v>2275815.39</v>
      </c>
      <c r="CA783" s="555">
        <f t="shared" si="134"/>
        <v>115600</v>
      </c>
      <c r="CB783" s="555">
        <f t="shared" si="134"/>
        <v>370371</v>
      </c>
      <c r="CC783" s="555">
        <f t="shared" si="129"/>
        <v>184623490.0501</v>
      </c>
    </row>
    <row r="784" spans="1:81" s="577" customFormat="1">
      <c r="A784" s="606"/>
      <c r="B784" s="608"/>
      <c r="C784" s="610"/>
      <c r="D784" s="625"/>
      <c r="E784" s="625"/>
      <c r="F784" s="626" t="s">
        <v>6579</v>
      </c>
      <c r="G784" s="627" t="s">
        <v>6580</v>
      </c>
      <c r="H784" s="555">
        <f t="shared" ref="H784:BS787" si="140">H675</f>
        <v>0</v>
      </c>
      <c r="I784" s="555">
        <f t="shared" si="140"/>
        <v>7921</v>
      </c>
      <c r="J784" s="555">
        <f t="shared" si="140"/>
        <v>200400</v>
      </c>
      <c r="K784" s="555">
        <f t="shared" si="140"/>
        <v>0</v>
      </c>
      <c r="L784" s="555">
        <f t="shared" si="140"/>
        <v>0</v>
      </c>
      <c r="M784" s="555">
        <f t="shared" si="140"/>
        <v>0</v>
      </c>
      <c r="N784" s="555">
        <f t="shared" si="140"/>
        <v>37500</v>
      </c>
      <c r="O784" s="555">
        <f t="shared" si="140"/>
        <v>0</v>
      </c>
      <c r="P784" s="555">
        <f t="shared" si="140"/>
        <v>0</v>
      </c>
      <c r="Q784" s="555">
        <f t="shared" si="140"/>
        <v>0</v>
      </c>
      <c r="R784" s="555">
        <f t="shared" si="140"/>
        <v>32241</v>
      </c>
      <c r="S784" s="555">
        <f t="shared" si="140"/>
        <v>0</v>
      </c>
      <c r="T784" s="555">
        <f t="shared" si="140"/>
        <v>30067</v>
      </c>
      <c r="U784" s="555">
        <f t="shared" si="140"/>
        <v>0</v>
      </c>
      <c r="V784" s="555">
        <f t="shared" si="140"/>
        <v>0</v>
      </c>
      <c r="W784" s="555">
        <f t="shared" si="140"/>
        <v>0</v>
      </c>
      <c r="X784" s="555">
        <f t="shared" si="140"/>
        <v>0</v>
      </c>
      <c r="Y784" s="555">
        <f t="shared" si="140"/>
        <v>0</v>
      </c>
      <c r="Z784" s="555">
        <f t="shared" si="140"/>
        <v>112500</v>
      </c>
      <c r="AA784" s="555">
        <f t="shared" si="140"/>
        <v>321448.13</v>
      </c>
      <c r="AB784" s="555">
        <f t="shared" si="140"/>
        <v>0</v>
      </c>
      <c r="AC784" s="555">
        <f t="shared" si="140"/>
        <v>798434.05</v>
      </c>
      <c r="AD784" s="555">
        <f t="shared" si="140"/>
        <v>56472</v>
      </c>
      <c r="AE784" s="555">
        <f t="shared" si="140"/>
        <v>0</v>
      </c>
      <c r="AF784" s="555">
        <f t="shared" si="140"/>
        <v>344243.92</v>
      </c>
      <c r="AG784" s="555">
        <f t="shared" si="140"/>
        <v>0</v>
      </c>
      <c r="AH784" s="555">
        <f t="shared" si="140"/>
        <v>0</v>
      </c>
      <c r="AI784" s="555">
        <f t="shared" si="140"/>
        <v>0</v>
      </c>
      <c r="AJ784" s="555">
        <f t="shared" si="140"/>
        <v>0</v>
      </c>
      <c r="AK784" s="555">
        <f t="shared" si="140"/>
        <v>0</v>
      </c>
      <c r="AL784" s="555">
        <f t="shared" si="140"/>
        <v>1317</v>
      </c>
      <c r="AM784" s="555">
        <f t="shared" si="140"/>
        <v>0</v>
      </c>
      <c r="AN784" s="555">
        <f t="shared" si="140"/>
        <v>0</v>
      </c>
      <c r="AO784" s="555">
        <f t="shared" si="140"/>
        <v>0</v>
      </c>
      <c r="AP784" s="555">
        <f t="shared" si="140"/>
        <v>0</v>
      </c>
      <c r="AQ784" s="555">
        <f t="shared" si="140"/>
        <v>0</v>
      </c>
      <c r="AR784" s="555">
        <f t="shared" si="140"/>
        <v>0</v>
      </c>
      <c r="AS784" s="555">
        <f t="shared" si="140"/>
        <v>102055.25</v>
      </c>
      <c r="AT784" s="555">
        <f t="shared" si="140"/>
        <v>29117</v>
      </c>
      <c r="AU784" s="555">
        <f t="shared" si="140"/>
        <v>40830.949999999997</v>
      </c>
      <c r="AV784" s="555">
        <f t="shared" si="140"/>
        <v>50188</v>
      </c>
      <c r="AW784" s="555">
        <f t="shared" si="140"/>
        <v>22333</v>
      </c>
      <c r="AX784" s="555">
        <f t="shared" si="140"/>
        <v>0</v>
      </c>
      <c r="AY784" s="555">
        <f t="shared" si="140"/>
        <v>1896</v>
      </c>
      <c r="AZ784" s="555">
        <f t="shared" si="140"/>
        <v>0</v>
      </c>
      <c r="BA784" s="555">
        <f t="shared" si="140"/>
        <v>0</v>
      </c>
      <c r="BB784" s="555">
        <f t="shared" si="140"/>
        <v>232163</v>
      </c>
      <c r="BC784" s="555">
        <f t="shared" si="140"/>
        <v>0</v>
      </c>
      <c r="BD784" s="555">
        <f t="shared" si="140"/>
        <v>0</v>
      </c>
      <c r="BE784" s="555">
        <f t="shared" si="140"/>
        <v>167925</v>
      </c>
      <c r="BF784" s="555">
        <f t="shared" si="140"/>
        <v>0</v>
      </c>
      <c r="BG784" s="555">
        <f t="shared" si="140"/>
        <v>0</v>
      </c>
      <c r="BH784" s="555">
        <f t="shared" si="140"/>
        <v>29104</v>
      </c>
      <c r="BI784" s="555">
        <f t="shared" si="140"/>
        <v>0</v>
      </c>
      <c r="BJ784" s="555">
        <f t="shared" si="140"/>
        <v>17001</v>
      </c>
      <c r="BK784" s="555">
        <f t="shared" si="140"/>
        <v>0</v>
      </c>
      <c r="BL784" s="555">
        <f t="shared" si="140"/>
        <v>0</v>
      </c>
      <c r="BM784" s="555">
        <f t="shared" si="140"/>
        <v>0</v>
      </c>
      <c r="BN784" s="555">
        <f t="shared" si="140"/>
        <v>0</v>
      </c>
      <c r="BO784" s="555">
        <f t="shared" si="140"/>
        <v>928</v>
      </c>
      <c r="BP784" s="555">
        <f t="shared" si="140"/>
        <v>0</v>
      </c>
      <c r="BQ784" s="555">
        <f t="shared" si="140"/>
        <v>0</v>
      </c>
      <c r="BR784" s="555">
        <f t="shared" si="140"/>
        <v>0</v>
      </c>
      <c r="BS784" s="555">
        <f t="shared" si="140"/>
        <v>0</v>
      </c>
      <c r="BT784" s="555">
        <f t="shared" si="134"/>
        <v>13000</v>
      </c>
      <c r="BU784" s="555">
        <f t="shared" si="134"/>
        <v>0</v>
      </c>
      <c r="BV784" s="555">
        <f t="shared" si="134"/>
        <v>0</v>
      </c>
      <c r="BW784" s="555">
        <f t="shared" si="134"/>
        <v>50366</v>
      </c>
      <c r="BX784" s="555">
        <f t="shared" si="134"/>
        <v>1835</v>
      </c>
      <c r="BY784" s="555">
        <f t="shared" si="134"/>
        <v>0</v>
      </c>
      <c r="BZ784" s="555">
        <f t="shared" si="134"/>
        <v>0</v>
      </c>
      <c r="CA784" s="555">
        <f t="shared" si="134"/>
        <v>102393</v>
      </c>
      <c r="CB784" s="555">
        <f t="shared" si="134"/>
        <v>0</v>
      </c>
      <c r="CC784" s="555">
        <f t="shared" si="129"/>
        <v>2803679.3000000003</v>
      </c>
    </row>
    <row r="785" spans="1:81" s="577" customFormat="1">
      <c r="A785" s="606"/>
      <c r="B785" s="608"/>
      <c r="C785" s="610"/>
      <c r="D785" s="625"/>
      <c r="E785" s="625"/>
      <c r="F785" s="626" t="s">
        <v>6581</v>
      </c>
      <c r="G785" s="627" t="s">
        <v>6582</v>
      </c>
      <c r="H785" s="555">
        <f t="shared" si="140"/>
        <v>273394.96000000002</v>
      </c>
      <c r="I785" s="555">
        <f t="shared" si="140"/>
        <v>146402.47</v>
      </c>
      <c r="J785" s="555">
        <f t="shared" si="140"/>
        <v>374126.28</v>
      </c>
      <c r="K785" s="555">
        <f t="shared" si="140"/>
        <v>113390.15</v>
      </c>
      <c r="L785" s="555">
        <f t="shared" si="140"/>
        <v>109459.72</v>
      </c>
      <c r="M785" s="555">
        <f t="shared" si="140"/>
        <v>31477.51</v>
      </c>
      <c r="N785" s="555">
        <f t="shared" si="140"/>
        <v>89381.58</v>
      </c>
      <c r="O785" s="555">
        <f t="shared" si="140"/>
        <v>0</v>
      </c>
      <c r="P785" s="555">
        <f t="shared" si="140"/>
        <v>19669.66</v>
      </c>
      <c r="Q785" s="555">
        <f t="shared" si="140"/>
        <v>254746.16</v>
      </c>
      <c r="R785" s="555">
        <f t="shared" si="140"/>
        <v>17447.490000000002</v>
      </c>
      <c r="S785" s="555">
        <f t="shared" si="140"/>
        <v>39999.32</v>
      </c>
      <c r="T785" s="555">
        <f t="shared" si="140"/>
        <v>209224.25</v>
      </c>
      <c r="U785" s="555">
        <f t="shared" si="140"/>
        <v>101861.72</v>
      </c>
      <c r="V785" s="555">
        <f t="shared" si="140"/>
        <v>3015.01</v>
      </c>
      <c r="W785" s="555">
        <f t="shared" si="140"/>
        <v>33564.61</v>
      </c>
      <c r="X785" s="555">
        <f t="shared" si="140"/>
        <v>0</v>
      </c>
      <c r="Y785" s="555">
        <f t="shared" si="140"/>
        <v>18862.03</v>
      </c>
      <c r="Z785" s="555">
        <f t="shared" si="140"/>
        <v>28918.99</v>
      </c>
      <c r="AA785" s="555">
        <f t="shared" si="140"/>
        <v>144960.19</v>
      </c>
      <c r="AB785" s="555">
        <f t="shared" si="140"/>
        <v>0</v>
      </c>
      <c r="AC785" s="555">
        <f t="shared" si="140"/>
        <v>163861.65</v>
      </c>
      <c r="AD785" s="555">
        <f t="shared" si="140"/>
        <v>45360.43</v>
      </c>
      <c r="AE785" s="555">
        <f t="shared" si="140"/>
        <v>16610.46</v>
      </c>
      <c r="AF785" s="555">
        <f t="shared" si="140"/>
        <v>39346.080000000002</v>
      </c>
      <c r="AG785" s="555">
        <f t="shared" si="140"/>
        <v>16723.88</v>
      </c>
      <c r="AH785" s="555">
        <f t="shared" si="140"/>
        <v>12135.18</v>
      </c>
      <c r="AI785" s="555">
        <f t="shared" si="140"/>
        <v>1119152.31</v>
      </c>
      <c r="AJ785" s="555">
        <f t="shared" si="140"/>
        <v>9835</v>
      </c>
      <c r="AK785" s="555">
        <f t="shared" si="140"/>
        <v>9577.81</v>
      </c>
      <c r="AL785" s="555">
        <f t="shared" si="140"/>
        <v>18884.689999999999</v>
      </c>
      <c r="AM785" s="555">
        <f t="shared" si="140"/>
        <v>17987.349999999999</v>
      </c>
      <c r="AN785" s="555">
        <f t="shared" si="140"/>
        <v>21183.200000000001</v>
      </c>
      <c r="AO785" s="555">
        <f t="shared" si="140"/>
        <v>10134.370000000001</v>
      </c>
      <c r="AP785" s="555">
        <f t="shared" si="140"/>
        <v>23210.94</v>
      </c>
      <c r="AQ785" s="555">
        <f t="shared" si="140"/>
        <v>27364.15</v>
      </c>
      <c r="AR785" s="555">
        <f t="shared" si="140"/>
        <v>24112.49</v>
      </c>
      <c r="AS785" s="555">
        <f t="shared" si="140"/>
        <v>12825.06</v>
      </c>
      <c r="AT785" s="555">
        <f t="shared" si="140"/>
        <v>13448.26</v>
      </c>
      <c r="AU785" s="555">
        <f t="shared" si="140"/>
        <v>0</v>
      </c>
      <c r="AV785" s="555">
        <f t="shared" si="140"/>
        <v>10494.99</v>
      </c>
      <c r="AW785" s="555">
        <f t="shared" si="140"/>
        <v>12532.88</v>
      </c>
      <c r="AX785" s="555">
        <f t="shared" si="140"/>
        <v>7945.76</v>
      </c>
      <c r="AY785" s="555">
        <f t="shared" si="140"/>
        <v>14662.85</v>
      </c>
      <c r="AZ785" s="555">
        <f t="shared" si="140"/>
        <v>1207.73</v>
      </c>
      <c r="BA785" s="555">
        <f t="shared" si="140"/>
        <v>10852.94</v>
      </c>
      <c r="BB785" s="555">
        <f t="shared" si="140"/>
        <v>70018.66</v>
      </c>
      <c r="BC785" s="555">
        <f t="shared" si="140"/>
        <v>25450.65</v>
      </c>
      <c r="BD785" s="555">
        <f t="shared" si="140"/>
        <v>92904.98</v>
      </c>
      <c r="BE785" s="555">
        <f t="shared" si="140"/>
        <v>24530.84</v>
      </c>
      <c r="BF785" s="555">
        <f t="shared" si="140"/>
        <v>53180.67</v>
      </c>
      <c r="BG785" s="555">
        <f t="shared" si="140"/>
        <v>40595.839999999997</v>
      </c>
      <c r="BH785" s="555">
        <f t="shared" si="140"/>
        <v>-1E-3</v>
      </c>
      <c r="BI785" s="555">
        <f t="shared" si="140"/>
        <v>0</v>
      </c>
      <c r="BJ785" s="555">
        <f t="shared" si="140"/>
        <v>26512.58</v>
      </c>
      <c r="BK785" s="555">
        <f t="shared" si="140"/>
        <v>16627.25</v>
      </c>
      <c r="BL785" s="555">
        <f t="shared" si="140"/>
        <v>17301.87</v>
      </c>
      <c r="BM785" s="555">
        <f t="shared" si="140"/>
        <v>201158.01</v>
      </c>
      <c r="BN785" s="555">
        <f t="shared" si="140"/>
        <v>294262.07</v>
      </c>
      <c r="BO785" s="555">
        <f t="shared" si="140"/>
        <v>29220.28</v>
      </c>
      <c r="BP785" s="555">
        <f t="shared" si="140"/>
        <v>49078.94</v>
      </c>
      <c r="BQ785" s="555">
        <f t="shared" si="140"/>
        <v>20652.78</v>
      </c>
      <c r="BR785" s="555">
        <f t="shared" si="140"/>
        <v>0</v>
      </c>
      <c r="BS785" s="555">
        <f t="shared" si="140"/>
        <v>25140.49</v>
      </c>
      <c r="BT785" s="555">
        <f t="shared" si="134"/>
        <v>0</v>
      </c>
      <c r="BU785" s="555">
        <f t="shared" si="134"/>
        <v>15854.6</v>
      </c>
      <c r="BV785" s="555">
        <f t="shared" si="134"/>
        <v>41602.83</v>
      </c>
      <c r="BW785" s="555">
        <f t="shared" si="134"/>
        <v>25770.28</v>
      </c>
      <c r="BX785" s="555">
        <f t="shared" si="134"/>
        <v>38918.269999999997</v>
      </c>
      <c r="BY785" s="555">
        <f t="shared" si="134"/>
        <v>268515.46000000002</v>
      </c>
      <c r="BZ785" s="555">
        <f t="shared" si="134"/>
        <v>27874.9</v>
      </c>
      <c r="CA785" s="555">
        <f t="shared" si="134"/>
        <v>17722.37</v>
      </c>
      <c r="CB785" s="555">
        <f t="shared" si="134"/>
        <v>19032.849999999999</v>
      </c>
      <c r="CC785" s="555">
        <f t="shared" si="129"/>
        <v>5111280.029000001</v>
      </c>
    </row>
    <row r="786" spans="1:81" s="547" customFormat="1">
      <c r="A786" s="609"/>
      <c r="B786" s="608"/>
      <c r="C786" s="610"/>
      <c r="D786" s="610"/>
      <c r="E786" s="610"/>
      <c r="F786" s="626" t="s">
        <v>6583</v>
      </c>
      <c r="G786" s="627" t="s">
        <v>6584</v>
      </c>
      <c r="H786" s="555">
        <f t="shared" si="140"/>
        <v>0</v>
      </c>
      <c r="I786" s="555">
        <f t="shared" si="140"/>
        <v>0</v>
      </c>
      <c r="J786" s="555">
        <f t="shared" si="140"/>
        <v>12774</v>
      </c>
      <c r="K786" s="555">
        <f t="shared" si="140"/>
        <v>0</v>
      </c>
      <c r="L786" s="555">
        <f t="shared" si="140"/>
        <v>0</v>
      </c>
      <c r="M786" s="555">
        <f t="shared" si="140"/>
        <v>0</v>
      </c>
      <c r="N786" s="555">
        <f t="shared" si="140"/>
        <v>3000</v>
      </c>
      <c r="O786" s="555">
        <f t="shared" si="140"/>
        <v>0</v>
      </c>
      <c r="P786" s="555">
        <f t="shared" si="140"/>
        <v>0</v>
      </c>
      <c r="Q786" s="555">
        <f t="shared" si="140"/>
        <v>0</v>
      </c>
      <c r="R786" s="555">
        <f t="shared" si="140"/>
        <v>1200</v>
      </c>
      <c r="S786" s="555">
        <f t="shared" si="140"/>
        <v>0</v>
      </c>
      <c r="T786" s="555">
        <f t="shared" si="140"/>
        <v>0</v>
      </c>
      <c r="U786" s="555">
        <f t="shared" si="140"/>
        <v>0</v>
      </c>
      <c r="V786" s="555">
        <f t="shared" si="140"/>
        <v>0</v>
      </c>
      <c r="W786" s="555">
        <f t="shared" si="140"/>
        <v>0</v>
      </c>
      <c r="X786" s="555">
        <f t="shared" si="140"/>
        <v>0</v>
      </c>
      <c r="Y786" s="555">
        <f t="shared" si="140"/>
        <v>10512</v>
      </c>
      <c r="Z786" s="555">
        <f t="shared" si="140"/>
        <v>47799.26</v>
      </c>
      <c r="AA786" s="555">
        <f t="shared" si="140"/>
        <v>446</v>
      </c>
      <c r="AB786" s="555">
        <f t="shared" si="140"/>
        <v>0</v>
      </c>
      <c r="AC786" s="555">
        <f t="shared" si="140"/>
        <v>0</v>
      </c>
      <c r="AD786" s="555">
        <f t="shared" si="140"/>
        <v>0</v>
      </c>
      <c r="AE786" s="555">
        <f t="shared" si="140"/>
        <v>0</v>
      </c>
      <c r="AF786" s="555">
        <f t="shared" si="140"/>
        <v>0</v>
      </c>
      <c r="AG786" s="555">
        <f t="shared" si="140"/>
        <v>0</v>
      </c>
      <c r="AH786" s="555">
        <f t="shared" si="140"/>
        <v>0</v>
      </c>
      <c r="AI786" s="555">
        <f t="shared" si="140"/>
        <v>906</v>
      </c>
      <c r="AJ786" s="555">
        <f t="shared" si="140"/>
        <v>0</v>
      </c>
      <c r="AK786" s="555">
        <f t="shared" si="140"/>
        <v>0</v>
      </c>
      <c r="AL786" s="555">
        <f t="shared" si="140"/>
        <v>0</v>
      </c>
      <c r="AM786" s="555">
        <f t="shared" si="140"/>
        <v>0</v>
      </c>
      <c r="AN786" s="555">
        <f t="shared" si="140"/>
        <v>0</v>
      </c>
      <c r="AO786" s="555">
        <f t="shared" si="140"/>
        <v>14105.52</v>
      </c>
      <c r="AP786" s="555">
        <f t="shared" si="140"/>
        <v>0</v>
      </c>
      <c r="AQ786" s="555">
        <f t="shared" si="140"/>
        <v>0</v>
      </c>
      <c r="AR786" s="555">
        <f t="shared" si="140"/>
        <v>0</v>
      </c>
      <c r="AS786" s="555">
        <f t="shared" si="140"/>
        <v>0</v>
      </c>
      <c r="AT786" s="555">
        <f t="shared" si="140"/>
        <v>0</v>
      </c>
      <c r="AU786" s="555">
        <f t="shared" si="140"/>
        <v>0</v>
      </c>
      <c r="AV786" s="555">
        <f t="shared" si="140"/>
        <v>0</v>
      </c>
      <c r="AW786" s="555">
        <f t="shared" si="140"/>
        <v>0</v>
      </c>
      <c r="AX786" s="555">
        <f t="shared" si="140"/>
        <v>0</v>
      </c>
      <c r="AY786" s="555">
        <f t="shared" si="140"/>
        <v>0</v>
      </c>
      <c r="AZ786" s="555">
        <f t="shared" si="140"/>
        <v>0</v>
      </c>
      <c r="BA786" s="555">
        <f t="shared" si="140"/>
        <v>0</v>
      </c>
      <c r="BB786" s="555">
        <f t="shared" si="140"/>
        <v>0</v>
      </c>
      <c r="BC786" s="555">
        <f t="shared" si="140"/>
        <v>0</v>
      </c>
      <c r="BD786" s="555">
        <f t="shared" si="140"/>
        <v>0</v>
      </c>
      <c r="BE786" s="555">
        <f t="shared" si="140"/>
        <v>0</v>
      </c>
      <c r="BF786" s="555">
        <f t="shared" si="140"/>
        <v>0</v>
      </c>
      <c r="BG786" s="555">
        <f t="shared" si="140"/>
        <v>0.6</v>
      </c>
      <c r="BH786" s="555">
        <f t="shared" si="140"/>
        <v>0</v>
      </c>
      <c r="BI786" s="555">
        <f t="shared" si="140"/>
        <v>0</v>
      </c>
      <c r="BJ786" s="555">
        <f t="shared" si="140"/>
        <v>0</v>
      </c>
      <c r="BK786" s="555">
        <f t="shared" si="140"/>
        <v>380</v>
      </c>
      <c r="BL786" s="555">
        <f t="shared" si="140"/>
        <v>0</v>
      </c>
      <c r="BM786" s="555">
        <f t="shared" si="140"/>
        <v>0</v>
      </c>
      <c r="BN786" s="555">
        <f t="shared" si="140"/>
        <v>0</v>
      </c>
      <c r="BO786" s="555">
        <f t="shared" si="140"/>
        <v>0</v>
      </c>
      <c r="BP786" s="555">
        <f t="shared" si="140"/>
        <v>0</v>
      </c>
      <c r="BQ786" s="555">
        <f t="shared" si="140"/>
        <v>0</v>
      </c>
      <c r="BR786" s="555">
        <f t="shared" si="140"/>
        <v>0</v>
      </c>
      <c r="BS786" s="555">
        <f t="shared" si="140"/>
        <v>0</v>
      </c>
      <c r="BT786" s="555">
        <f t="shared" si="134"/>
        <v>8680.9</v>
      </c>
      <c r="BU786" s="555">
        <f t="shared" si="134"/>
        <v>0</v>
      </c>
      <c r="BV786" s="555">
        <f t="shared" si="134"/>
        <v>0</v>
      </c>
      <c r="BW786" s="555">
        <f t="shared" si="134"/>
        <v>0</v>
      </c>
      <c r="BX786" s="555">
        <f t="shared" si="134"/>
        <v>0</v>
      </c>
      <c r="BY786" s="555">
        <f t="shared" si="134"/>
        <v>0</v>
      </c>
      <c r="BZ786" s="555">
        <f t="shared" si="134"/>
        <v>0</v>
      </c>
      <c r="CA786" s="555">
        <f t="shared" si="134"/>
        <v>0</v>
      </c>
      <c r="CB786" s="555">
        <f t="shared" si="134"/>
        <v>0</v>
      </c>
      <c r="CC786" s="555">
        <f t="shared" si="129"/>
        <v>99804.280000000013</v>
      </c>
    </row>
    <row r="787" spans="1:81" s="547" customFormat="1">
      <c r="A787" s="609"/>
      <c r="B787" s="608"/>
      <c r="C787" s="610"/>
      <c r="D787" s="610"/>
      <c r="E787" s="610"/>
      <c r="F787" s="626" t="s">
        <v>6585</v>
      </c>
      <c r="G787" s="627" t="s">
        <v>6586</v>
      </c>
      <c r="H787" s="555">
        <f t="shared" si="140"/>
        <v>0</v>
      </c>
      <c r="I787" s="555">
        <f t="shared" si="140"/>
        <v>0</v>
      </c>
      <c r="J787" s="555">
        <f t="shared" si="140"/>
        <v>0</v>
      </c>
      <c r="K787" s="555">
        <f t="shared" si="140"/>
        <v>0</v>
      </c>
      <c r="L787" s="555">
        <f t="shared" si="140"/>
        <v>0</v>
      </c>
      <c r="M787" s="555">
        <f t="shared" si="140"/>
        <v>0</v>
      </c>
      <c r="N787" s="555">
        <f t="shared" si="140"/>
        <v>0</v>
      </c>
      <c r="O787" s="555">
        <f t="shared" si="140"/>
        <v>0</v>
      </c>
      <c r="P787" s="555">
        <f t="shared" si="140"/>
        <v>0</v>
      </c>
      <c r="Q787" s="555">
        <f t="shared" si="140"/>
        <v>0</v>
      </c>
      <c r="R787" s="555">
        <f t="shared" si="140"/>
        <v>0</v>
      </c>
      <c r="S787" s="555">
        <f t="shared" si="140"/>
        <v>0</v>
      </c>
      <c r="T787" s="555">
        <f t="shared" si="140"/>
        <v>0</v>
      </c>
      <c r="U787" s="555">
        <f t="shared" si="140"/>
        <v>0</v>
      </c>
      <c r="V787" s="555">
        <f t="shared" si="140"/>
        <v>0</v>
      </c>
      <c r="W787" s="555">
        <f t="shared" si="140"/>
        <v>0</v>
      </c>
      <c r="X787" s="555">
        <f t="shared" si="140"/>
        <v>0</v>
      </c>
      <c r="Y787" s="555">
        <f t="shared" si="140"/>
        <v>0</v>
      </c>
      <c r="Z787" s="555">
        <f t="shared" si="140"/>
        <v>0</v>
      </c>
      <c r="AA787" s="555">
        <f t="shared" si="140"/>
        <v>0</v>
      </c>
      <c r="AB787" s="555">
        <f t="shared" si="140"/>
        <v>0</v>
      </c>
      <c r="AC787" s="555">
        <f t="shared" si="140"/>
        <v>0</v>
      </c>
      <c r="AD787" s="555">
        <f t="shared" si="140"/>
        <v>0</v>
      </c>
      <c r="AE787" s="555">
        <f t="shared" si="140"/>
        <v>0</v>
      </c>
      <c r="AF787" s="555">
        <f t="shared" si="140"/>
        <v>0</v>
      </c>
      <c r="AG787" s="555">
        <f t="shared" si="140"/>
        <v>0</v>
      </c>
      <c r="AH787" s="555">
        <f t="shared" si="140"/>
        <v>0</v>
      </c>
      <c r="AI787" s="555">
        <f t="shared" si="140"/>
        <v>0</v>
      </c>
      <c r="AJ787" s="555">
        <f t="shared" si="140"/>
        <v>0</v>
      </c>
      <c r="AK787" s="555">
        <f t="shared" si="140"/>
        <v>0</v>
      </c>
      <c r="AL787" s="555">
        <f t="shared" si="140"/>
        <v>0</v>
      </c>
      <c r="AM787" s="555">
        <f t="shared" si="140"/>
        <v>0</v>
      </c>
      <c r="AN787" s="555">
        <f t="shared" si="140"/>
        <v>0</v>
      </c>
      <c r="AO787" s="555">
        <f t="shared" si="140"/>
        <v>0</v>
      </c>
      <c r="AP787" s="555">
        <f t="shared" si="140"/>
        <v>0</v>
      </c>
      <c r="AQ787" s="555">
        <f t="shared" si="140"/>
        <v>0</v>
      </c>
      <c r="AR787" s="555">
        <f t="shared" si="140"/>
        <v>0</v>
      </c>
      <c r="AS787" s="555">
        <f t="shared" si="140"/>
        <v>0</v>
      </c>
      <c r="AT787" s="555">
        <f t="shared" si="140"/>
        <v>0</v>
      </c>
      <c r="AU787" s="555">
        <f t="shared" si="140"/>
        <v>0</v>
      </c>
      <c r="AV787" s="555">
        <f t="shared" si="140"/>
        <v>0</v>
      </c>
      <c r="AW787" s="555">
        <f t="shared" si="140"/>
        <v>0</v>
      </c>
      <c r="AX787" s="555">
        <f t="shared" si="140"/>
        <v>0</v>
      </c>
      <c r="AY787" s="555">
        <f t="shared" si="140"/>
        <v>0</v>
      </c>
      <c r="AZ787" s="555">
        <f t="shared" si="140"/>
        <v>0</v>
      </c>
      <c r="BA787" s="555">
        <f t="shared" si="140"/>
        <v>0</v>
      </c>
      <c r="BB787" s="555">
        <f t="shared" si="140"/>
        <v>0</v>
      </c>
      <c r="BC787" s="555">
        <f t="shared" si="140"/>
        <v>0</v>
      </c>
      <c r="BD787" s="555">
        <f t="shared" si="140"/>
        <v>750</v>
      </c>
      <c r="BE787" s="555">
        <f t="shared" si="140"/>
        <v>0</v>
      </c>
      <c r="BF787" s="555">
        <f t="shared" si="140"/>
        <v>0</v>
      </c>
      <c r="BG787" s="555">
        <f t="shared" si="140"/>
        <v>2700</v>
      </c>
      <c r="BH787" s="555">
        <f t="shared" si="140"/>
        <v>0</v>
      </c>
      <c r="BI787" s="555">
        <f t="shared" si="140"/>
        <v>0</v>
      </c>
      <c r="BJ787" s="555">
        <f t="shared" si="140"/>
        <v>0</v>
      </c>
      <c r="BK787" s="555">
        <f t="shared" si="140"/>
        <v>0</v>
      </c>
      <c r="BL787" s="555">
        <f t="shared" si="140"/>
        <v>0</v>
      </c>
      <c r="BM787" s="555">
        <f t="shared" si="140"/>
        <v>0</v>
      </c>
      <c r="BN787" s="555">
        <f t="shared" si="140"/>
        <v>0</v>
      </c>
      <c r="BO787" s="555">
        <f t="shared" si="140"/>
        <v>0</v>
      </c>
      <c r="BP787" s="555">
        <f t="shared" si="140"/>
        <v>0</v>
      </c>
      <c r="BQ787" s="555">
        <f t="shared" si="140"/>
        <v>0</v>
      </c>
      <c r="BR787" s="555">
        <f t="shared" si="140"/>
        <v>0</v>
      </c>
      <c r="BS787" s="555">
        <f t="shared" ref="BS787" si="141">BS678</f>
        <v>0</v>
      </c>
      <c r="BT787" s="555">
        <f t="shared" si="134"/>
        <v>0</v>
      </c>
      <c r="BU787" s="555">
        <f t="shared" si="134"/>
        <v>0</v>
      </c>
      <c r="BV787" s="555">
        <f t="shared" si="134"/>
        <v>0</v>
      </c>
      <c r="BW787" s="555">
        <f t="shared" si="134"/>
        <v>0</v>
      </c>
      <c r="BX787" s="555">
        <f t="shared" si="134"/>
        <v>0</v>
      </c>
      <c r="BY787" s="555">
        <f t="shared" si="134"/>
        <v>0</v>
      </c>
      <c r="BZ787" s="555">
        <f t="shared" si="134"/>
        <v>0</v>
      </c>
      <c r="CA787" s="555">
        <f t="shared" si="134"/>
        <v>0</v>
      </c>
      <c r="CB787" s="555">
        <f t="shared" si="134"/>
        <v>0</v>
      </c>
      <c r="CC787" s="555">
        <f t="shared" si="129"/>
        <v>3450</v>
      </c>
    </row>
    <row r="788" spans="1:81" s="547" customFormat="1">
      <c r="A788" s="609"/>
      <c r="B788" s="608"/>
      <c r="C788" s="610"/>
      <c r="D788" s="610"/>
      <c r="E788" s="610"/>
      <c r="F788" s="626" t="s">
        <v>6587</v>
      </c>
      <c r="G788" s="627" t="s">
        <v>6588</v>
      </c>
      <c r="H788" s="555">
        <f t="shared" ref="H788:BS791" si="142">H679</f>
        <v>0</v>
      </c>
      <c r="I788" s="555">
        <f t="shared" si="142"/>
        <v>10661</v>
      </c>
      <c r="J788" s="555">
        <f t="shared" si="142"/>
        <v>60598</v>
      </c>
      <c r="K788" s="555">
        <f t="shared" si="142"/>
        <v>0</v>
      </c>
      <c r="L788" s="555">
        <f t="shared" si="142"/>
        <v>25448</v>
      </c>
      <c r="M788" s="555">
        <f t="shared" si="142"/>
        <v>14486</v>
      </c>
      <c r="N788" s="555">
        <f t="shared" si="142"/>
        <v>440336</v>
      </c>
      <c r="O788" s="555">
        <f t="shared" si="142"/>
        <v>0</v>
      </c>
      <c r="P788" s="555">
        <f t="shared" si="142"/>
        <v>0</v>
      </c>
      <c r="Q788" s="555">
        <f t="shared" si="142"/>
        <v>0</v>
      </c>
      <c r="R788" s="555">
        <f t="shared" si="142"/>
        <v>11658</v>
      </c>
      <c r="S788" s="555">
        <f t="shared" si="142"/>
        <v>8141</v>
      </c>
      <c r="T788" s="555">
        <f t="shared" si="142"/>
        <v>0</v>
      </c>
      <c r="U788" s="555">
        <f t="shared" si="142"/>
        <v>55419</v>
      </c>
      <c r="V788" s="555">
        <f t="shared" si="142"/>
        <v>4820</v>
      </c>
      <c r="W788" s="555">
        <f t="shared" si="142"/>
        <v>15541</v>
      </c>
      <c r="X788" s="555">
        <f t="shared" si="142"/>
        <v>15885</v>
      </c>
      <c r="Y788" s="555">
        <f t="shared" si="142"/>
        <v>12065</v>
      </c>
      <c r="Z788" s="555">
        <f t="shared" si="142"/>
        <v>0</v>
      </c>
      <c r="AA788" s="555">
        <f t="shared" si="142"/>
        <v>47571</v>
      </c>
      <c r="AB788" s="555">
        <f t="shared" si="142"/>
        <v>19969</v>
      </c>
      <c r="AC788" s="555">
        <f t="shared" si="142"/>
        <v>62555</v>
      </c>
      <c r="AD788" s="555">
        <f t="shared" si="142"/>
        <v>0</v>
      </c>
      <c r="AE788" s="555">
        <f t="shared" si="142"/>
        <v>24901.88</v>
      </c>
      <c r="AF788" s="555">
        <f t="shared" si="142"/>
        <v>38174.5</v>
      </c>
      <c r="AG788" s="555">
        <f t="shared" si="142"/>
        <v>11266</v>
      </c>
      <c r="AH788" s="555">
        <f t="shared" si="142"/>
        <v>0</v>
      </c>
      <c r="AI788" s="555">
        <f t="shared" si="142"/>
        <v>0</v>
      </c>
      <c r="AJ788" s="555">
        <f t="shared" si="142"/>
        <v>42940</v>
      </c>
      <c r="AK788" s="555">
        <f t="shared" si="142"/>
        <v>8623</v>
      </c>
      <c r="AL788" s="555">
        <f t="shared" si="142"/>
        <v>10946</v>
      </c>
      <c r="AM788" s="555">
        <f t="shared" si="142"/>
        <v>43</v>
      </c>
      <c r="AN788" s="555">
        <f t="shared" si="142"/>
        <v>0</v>
      </c>
      <c r="AO788" s="555">
        <f t="shared" si="142"/>
        <v>19742</v>
      </c>
      <c r="AP788" s="555">
        <f t="shared" si="142"/>
        <v>0</v>
      </c>
      <c r="AQ788" s="555">
        <f t="shared" si="142"/>
        <v>0</v>
      </c>
      <c r="AR788" s="555">
        <f t="shared" si="142"/>
        <v>0</v>
      </c>
      <c r="AS788" s="555">
        <f t="shared" si="142"/>
        <v>0</v>
      </c>
      <c r="AT788" s="555">
        <f t="shared" si="142"/>
        <v>11703</v>
      </c>
      <c r="AU788" s="555">
        <f t="shared" si="142"/>
        <v>0</v>
      </c>
      <c r="AV788" s="555">
        <f t="shared" si="142"/>
        <v>0</v>
      </c>
      <c r="AW788" s="555">
        <f t="shared" si="142"/>
        <v>0</v>
      </c>
      <c r="AX788" s="555">
        <f t="shared" si="142"/>
        <v>1000</v>
      </c>
      <c r="AY788" s="555">
        <f t="shared" si="142"/>
        <v>27040</v>
      </c>
      <c r="AZ788" s="555">
        <f t="shared" si="142"/>
        <v>0</v>
      </c>
      <c r="BA788" s="555">
        <f t="shared" si="142"/>
        <v>0</v>
      </c>
      <c r="BB788" s="555">
        <f t="shared" si="142"/>
        <v>0</v>
      </c>
      <c r="BC788" s="555">
        <f t="shared" si="142"/>
        <v>0</v>
      </c>
      <c r="BD788" s="555">
        <f t="shared" si="142"/>
        <v>14128</v>
      </c>
      <c r="BE788" s="555">
        <f t="shared" si="142"/>
        <v>0</v>
      </c>
      <c r="BF788" s="555">
        <f t="shared" si="142"/>
        <v>0</v>
      </c>
      <c r="BG788" s="555">
        <f t="shared" si="142"/>
        <v>18087</v>
      </c>
      <c r="BH788" s="555">
        <f t="shared" si="142"/>
        <v>0</v>
      </c>
      <c r="BI788" s="555">
        <f t="shared" si="142"/>
        <v>0</v>
      </c>
      <c r="BJ788" s="555">
        <f t="shared" si="142"/>
        <v>0</v>
      </c>
      <c r="BK788" s="555">
        <f t="shared" si="142"/>
        <v>0</v>
      </c>
      <c r="BL788" s="555">
        <f t="shared" si="142"/>
        <v>0</v>
      </c>
      <c r="BM788" s="555">
        <f t="shared" si="142"/>
        <v>0</v>
      </c>
      <c r="BN788" s="555">
        <f t="shared" si="142"/>
        <v>0</v>
      </c>
      <c r="BO788" s="555">
        <f t="shared" si="142"/>
        <v>10841</v>
      </c>
      <c r="BP788" s="555">
        <f t="shared" si="142"/>
        <v>0</v>
      </c>
      <c r="BQ788" s="555">
        <f t="shared" si="142"/>
        <v>30</v>
      </c>
      <c r="BR788" s="555">
        <f t="shared" si="142"/>
        <v>0</v>
      </c>
      <c r="BS788" s="555">
        <f t="shared" si="142"/>
        <v>0</v>
      </c>
      <c r="BT788" s="555">
        <f t="shared" ref="BT788:CB797" si="143">BT679</f>
        <v>147463</v>
      </c>
      <c r="BU788" s="555">
        <f t="shared" si="143"/>
        <v>17843</v>
      </c>
      <c r="BV788" s="555">
        <f t="shared" si="143"/>
        <v>17492</v>
      </c>
      <c r="BW788" s="555">
        <f t="shared" si="143"/>
        <v>0</v>
      </c>
      <c r="BX788" s="555">
        <f t="shared" si="143"/>
        <v>0</v>
      </c>
      <c r="BY788" s="555">
        <f t="shared" si="143"/>
        <v>0</v>
      </c>
      <c r="BZ788" s="555">
        <f t="shared" si="143"/>
        <v>16211</v>
      </c>
      <c r="CA788" s="555">
        <f t="shared" si="143"/>
        <v>0</v>
      </c>
      <c r="CB788" s="555">
        <f t="shared" si="143"/>
        <v>13309</v>
      </c>
      <c r="CC788" s="555">
        <f t="shared" si="129"/>
        <v>1256936.3799999999</v>
      </c>
    </row>
    <row r="789" spans="1:81" s="577" customFormat="1">
      <c r="A789" s="606"/>
      <c r="B789" s="608"/>
      <c r="C789" s="610"/>
      <c r="D789" s="625"/>
      <c r="E789" s="625"/>
      <c r="F789" s="626" t="s">
        <v>6589</v>
      </c>
      <c r="G789" s="627" t="s">
        <v>7119</v>
      </c>
      <c r="H789" s="555">
        <f t="shared" si="142"/>
        <v>0</v>
      </c>
      <c r="I789" s="555">
        <f t="shared" si="142"/>
        <v>5872088.5199999996</v>
      </c>
      <c r="J789" s="555">
        <f t="shared" si="142"/>
        <v>0</v>
      </c>
      <c r="K789" s="555">
        <f t="shared" si="142"/>
        <v>0</v>
      </c>
      <c r="L789" s="555">
        <f t="shared" si="142"/>
        <v>13865510.210000001</v>
      </c>
      <c r="M789" s="555">
        <f t="shared" si="142"/>
        <v>97973.75</v>
      </c>
      <c r="N789" s="555">
        <f t="shared" si="142"/>
        <v>198056.46</v>
      </c>
      <c r="O789" s="555">
        <f t="shared" si="142"/>
        <v>0</v>
      </c>
      <c r="P789" s="555">
        <f t="shared" si="142"/>
        <v>0</v>
      </c>
      <c r="Q789" s="555">
        <f t="shared" si="142"/>
        <v>0</v>
      </c>
      <c r="R789" s="555">
        <f t="shared" si="142"/>
        <v>0</v>
      </c>
      <c r="S789" s="555">
        <f t="shared" si="142"/>
        <v>0</v>
      </c>
      <c r="T789" s="555">
        <f t="shared" si="142"/>
        <v>0</v>
      </c>
      <c r="U789" s="555">
        <f t="shared" si="142"/>
        <v>0</v>
      </c>
      <c r="V789" s="555">
        <f t="shared" si="142"/>
        <v>0</v>
      </c>
      <c r="W789" s="555">
        <f t="shared" si="142"/>
        <v>0</v>
      </c>
      <c r="X789" s="555">
        <f t="shared" si="142"/>
        <v>277460</v>
      </c>
      <c r="Y789" s="555">
        <f t="shared" si="142"/>
        <v>1073004.99</v>
      </c>
      <c r="Z789" s="555">
        <f t="shared" si="142"/>
        <v>0</v>
      </c>
      <c r="AA789" s="555">
        <f t="shared" si="142"/>
        <v>9224.0400000000009</v>
      </c>
      <c r="AB789" s="555">
        <f t="shared" si="142"/>
        <v>8035718.7999999998</v>
      </c>
      <c r="AC789" s="555">
        <f t="shared" si="142"/>
        <v>5674687.2800000003</v>
      </c>
      <c r="AD789" s="555">
        <f t="shared" si="142"/>
        <v>0</v>
      </c>
      <c r="AE789" s="555">
        <f t="shared" si="142"/>
        <v>0</v>
      </c>
      <c r="AF789" s="555">
        <f t="shared" si="142"/>
        <v>93634.11</v>
      </c>
      <c r="AG789" s="555">
        <f t="shared" si="142"/>
        <v>0</v>
      </c>
      <c r="AH789" s="555">
        <f t="shared" si="142"/>
        <v>0</v>
      </c>
      <c r="AI789" s="555">
        <f t="shared" si="142"/>
        <v>0</v>
      </c>
      <c r="AJ789" s="555">
        <f t="shared" si="142"/>
        <v>0</v>
      </c>
      <c r="AK789" s="555">
        <f t="shared" si="142"/>
        <v>0</v>
      </c>
      <c r="AL789" s="555">
        <f t="shared" si="142"/>
        <v>0</v>
      </c>
      <c r="AM789" s="555">
        <f t="shared" si="142"/>
        <v>0</v>
      </c>
      <c r="AN789" s="555">
        <f t="shared" si="142"/>
        <v>0</v>
      </c>
      <c r="AO789" s="555">
        <f t="shared" si="142"/>
        <v>346598.8</v>
      </c>
      <c r="AP789" s="555">
        <f t="shared" si="142"/>
        <v>35143.75</v>
      </c>
      <c r="AQ789" s="555">
        <f t="shared" si="142"/>
        <v>1369818.29</v>
      </c>
      <c r="AR789" s="555">
        <f t="shared" si="142"/>
        <v>0</v>
      </c>
      <c r="AS789" s="555">
        <f t="shared" si="142"/>
        <v>0</v>
      </c>
      <c r="AT789" s="555">
        <f t="shared" si="142"/>
        <v>0</v>
      </c>
      <c r="AU789" s="555">
        <f t="shared" si="142"/>
        <v>3272793.54</v>
      </c>
      <c r="AV789" s="555">
        <f t="shared" si="142"/>
        <v>0</v>
      </c>
      <c r="AW789" s="555">
        <f t="shared" si="142"/>
        <v>1037667.56</v>
      </c>
      <c r="AX789" s="555">
        <f t="shared" si="142"/>
        <v>210</v>
      </c>
      <c r="AY789" s="555">
        <f t="shared" si="142"/>
        <v>0</v>
      </c>
      <c r="AZ789" s="555">
        <f t="shared" si="142"/>
        <v>0</v>
      </c>
      <c r="BA789" s="555">
        <f t="shared" si="142"/>
        <v>0</v>
      </c>
      <c r="BB789" s="555">
        <f t="shared" si="142"/>
        <v>203700</v>
      </c>
      <c r="BC789" s="555">
        <f t="shared" si="142"/>
        <v>0</v>
      </c>
      <c r="BD789" s="555">
        <f t="shared" si="142"/>
        <v>0</v>
      </c>
      <c r="BE789" s="555">
        <f t="shared" si="142"/>
        <v>0</v>
      </c>
      <c r="BF789" s="555">
        <f t="shared" si="142"/>
        <v>1285512.8999999999</v>
      </c>
      <c r="BG789" s="555">
        <f t="shared" si="142"/>
        <v>0</v>
      </c>
      <c r="BH789" s="555">
        <f t="shared" si="142"/>
        <v>0</v>
      </c>
      <c r="BI789" s="555">
        <f t="shared" si="142"/>
        <v>0</v>
      </c>
      <c r="BJ789" s="555">
        <f t="shared" si="142"/>
        <v>3625350.23</v>
      </c>
      <c r="BK789" s="555">
        <f t="shared" si="142"/>
        <v>0</v>
      </c>
      <c r="BL789" s="555">
        <f t="shared" si="142"/>
        <v>0</v>
      </c>
      <c r="BM789" s="555">
        <f t="shared" si="142"/>
        <v>117882.5</v>
      </c>
      <c r="BN789" s="555">
        <f t="shared" si="142"/>
        <v>0</v>
      </c>
      <c r="BO789" s="555">
        <f t="shared" si="142"/>
        <v>120063.27</v>
      </c>
      <c r="BP789" s="555">
        <f t="shared" si="142"/>
        <v>0</v>
      </c>
      <c r="BQ789" s="555">
        <f t="shared" si="142"/>
        <v>0</v>
      </c>
      <c r="BR789" s="555">
        <f t="shared" si="142"/>
        <v>0</v>
      </c>
      <c r="BS789" s="555">
        <f t="shared" si="142"/>
        <v>0</v>
      </c>
      <c r="BT789" s="555">
        <f t="shared" si="143"/>
        <v>171000</v>
      </c>
      <c r="BU789" s="555">
        <f t="shared" si="143"/>
        <v>0</v>
      </c>
      <c r="BV789" s="555">
        <f t="shared" si="143"/>
        <v>0</v>
      </c>
      <c r="BW789" s="555">
        <f t="shared" si="143"/>
        <v>0</v>
      </c>
      <c r="BX789" s="555">
        <f t="shared" si="143"/>
        <v>0</v>
      </c>
      <c r="BY789" s="555">
        <f t="shared" si="143"/>
        <v>333790.71999999997</v>
      </c>
      <c r="BZ789" s="555">
        <f t="shared" si="143"/>
        <v>0</v>
      </c>
      <c r="CA789" s="555">
        <f t="shared" si="143"/>
        <v>30727.66</v>
      </c>
      <c r="CB789" s="555">
        <f t="shared" si="143"/>
        <v>437455.67</v>
      </c>
      <c r="CC789" s="555">
        <f t="shared" si="129"/>
        <v>47585073.04999999</v>
      </c>
    </row>
    <row r="790" spans="1:81" s="577" customFormat="1">
      <c r="A790" s="606"/>
      <c r="B790" s="608"/>
      <c r="C790" s="610"/>
      <c r="D790" s="625"/>
      <c r="E790" s="625"/>
      <c r="F790" s="626" t="s">
        <v>6591</v>
      </c>
      <c r="G790" s="627" t="s">
        <v>6592</v>
      </c>
      <c r="H790" s="555">
        <f t="shared" si="142"/>
        <v>0</v>
      </c>
      <c r="I790" s="555">
        <f t="shared" si="142"/>
        <v>0</v>
      </c>
      <c r="J790" s="555">
        <f t="shared" si="142"/>
        <v>2814517.64</v>
      </c>
      <c r="K790" s="555">
        <f t="shared" si="142"/>
        <v>502591.77</v>
      </c>
      <c r="L790" s="555">
        <f t="shared" si="142"/>
        <v>500000</v>
      </c>
      <c r="M790" s="555">
        <f t="shared" si="142"/>
        <v>0</v>
      </c>
      <c r="N790" s="555">
        <f t="shared" si="142"/>
        <v>944152.44</v>
      </c>
      <c r="O790" s="555">
        <f t="shared" si="142"/>
        <v>443015.23</v>
      </c>
      <c r="P790" s="555">
        <f t="shared" si="142"/>
        <v>132467.16</v>
      </c>
      <c r="Q790" s="555">
        <f t="shared" si="142"/>
        <v>530104.63</v>
      </c>
      <c r="R790" s="555">
        <f t="shared" si="142"/>
        <v>359034.58</v>
      </c>
      <c r="S790" s="555">
        <f t="shared" si="142"/>
        <v>0</v>
      </c>
      <c r="T790" s="555">
        <f t="shared" si="142"/>
        <v>1007691.65</v>
      </c>
      <c r="U790" s="555">
        <f t="shared" si="142"/>
        <v>1562143.04</v>
      </c>
      <c r="V790" s="555">
        <f t="shared" si="142"/>
        <v>0</v>
      </c>
      <c r="W790" s="555">
        <f t="shared" si="142"/>
        <v>788083.53</v>
      </c>
      <c r="X790" s="555">
        <f t="shared" si="142"/>
        <v>571450.91</v>
      </c>
      <c r="Y790" s="555">
        <f t="shared" si="142"/>
        <v>346495.44</v>
      </c>
      <c r="Z790" s="555">
        <f t="shared" si="142"/>
        <v>4346000.43</v>
      </c>
      <c r="AA790" s="555">
        <f t="shared" si="142"/>
        <v>1809851.83</v>
      </c>
      <c r="AB790" s="555">
        <f t="shared" si="142"/>
        <v>2084401.16</v>
      </c>
      <c r="AC790" s="555">
        <f t="shared" si="142"/>
        <v>1747594.6</v>
      </c>
      <c r="AD790" s="555">
        <f t="shared" si="142"/>
        <v>186846.52</v>
      </c>
      <c r="AE790" s="555">
        <f t="shared" si="142"/>
        <v>2180007.16</v>
      </c>
      <c r="AF790" s="555">
        <f t="shared" si="142"/>
        <v>3030507.01</v>
      </c>
      <c r="AG790" s="555">
        <f t="shared" si="142"/>
        <v>0</v>
      </c>
      <c r="AH790" s="555">
        <f t="shared" si="142"/>
        <v>545846.17000000004</v>
      </c>
      <c r="AI790" s="555">
        <f t="shared" si="142"/>
        <v>2111152.73</v>
      </c>
      <c r="AJ790" s="555">
        <f t="shared" si="142"/>
        <v>1032702.12</v>
      </c>
      <c r="AK790" s="555">
        <f t="shared" si="142"/>
        <v>0</v>
      </c>
      <c r="AL790" s="555">
        <f t="shared" si="142"/>
        <v>234337.08</v>
      </c>
      <c r="AM790" s="555">
        <f t="shared" si="142"/>
        <v>0</v>
      </c>
      <c r="AN790" s="555">
        <f t="shared" si="142"/>
        <v>107653.74</v>
      </c>
      <c r="AO790" s="555">
        <f t="shared" si="142"/>
        <v>41356.26</v>
      </c>
      <c r="AP790" s="555">
        <f t="shared" si="142"/>
        <v>114583.35</v>
      </c>
      <c r="AQ790" s="555">
        <f t="shared" si="142"/>
        <v>561251.09</v>
      </c>
      <c r="AR790" s="555">
        <f t="shared" si="142"/>
        <v>261501.16</v>
      </c>
      <c r="AS790" s="555">
        <f t="shared" si="142"/>
        <v>456611.88</v>
      </c>
      <c r="AT790" s="555">
        <f t="shared" si="142"/>
        <v>135057.48000000001</v>
      </c>
      <c r="AU790" s="555">
        <f t="shared" si="142"/>
        <v>1042385.66</v>
      </c>
      <c r="AV790" s="555">
        <f t="shared" si="142"/>
        <v>294880.02</v>
      </c>
      <c r="AW790" s="555">
        <f t="shared" si="142"/>
        <v>260640.78</v>
      </c>
      <c r="AX790" s="555">
        <f t="shared" si="142"/>
        <v>85793.17</v>
      </c>
      <c r="AY790" s="555">
        <f t="shared" si="142"/>
        <v>110272.5</v>
      </c>
      <c r="AZ790" s="555">
        <f t="shared" si="142"/>
        <v>0</v>
      </c>
      <c r="BA790" s="555">
        <f t="shared" si="142"/>
        <v>405204.86</v>
      </c>
      <c r="BB790" s="555">
        <f t="shared" si="142"/>
        <v>1838262.24</v>
      </c>
      <c r="BC790" s="555">
        <f t="shared" si="142"/>
        <v>678575.67</v>
      </c>
      <c r="BD790" s="555">
        <f t="shared" si="142"/>
        <v>344493.29</v>
      </c>
      <c r="BE790" s="555">
        <f t="shared" si="142"/>
        <v>1008713.73</v>
      </c>
      <c r="BF790" s="555">
        <f t="shared" si="142"/>
        <v>250000</v>
      </c>
      <c r="BG790" s="555">
        <f t="shared" si="142"/>
        <v>527872.19999999995</v>
      </c>
      <c r="BH790" s="555">
        <f t="shared" si="142"/>
        <v>919780.54009999998</v>
      </c>
      <c r="BI790" s="555">
        <f t="shared" si="142"/>
        <v>299761.74</v>
      </c>
      <c r="BJ790" s="555">
        <f t="shared" si="142"/>
        <v>3981485.37</v>
      </c>
      <c r="BK790" s="555">
        <f t="shared" si="142"/>
        <v>64581.5</v>
      </c>
      <c r="BL790" s="555">
        <f t="shared" si="142"/>
        <v>130132.19</v>
      </c>
      <c r="BM790" s="555">
        <f t="shared" si="142"/>
        <v>21193.48</v>
      </c>
      <c r="BN790" s="555">
        <f t="shared" si="142"/>
        <v>10800000</v>
      </c>
      <c r="BO790" s="555">
        <f t="shared" si="142"/>
        <v>271470.40000000002</v>
      </c>
      <c r="BP790" s="555">
        <f t="shared" si="142"/>
        <v>392074.76</v>
      </c>
      <c r="BQ790" s="555">
        <f t="shared" si="142"/>
        <v>0</v>
      </c>
      <c r="BR790" s="555">
        <f t="shared" si="142"/>
        <v>0</v>
      </c>
      <c r="BS790" s="555">
        <f t="shared" si="142"/>
        <v>136322.57999999999</v>
      </c>
      <c r="BT790" s="555">
        <f t="shared" si="143"/>
        <v>1817724.98</v>
      </c>
      <c r="BU790" s="555">
        <f t="shared" si="143"/>
        <v>477366.33</v>
      </c>
      <c r="BV790" s="555">
        <f t="shared" si="143"/>
        <v>1401291.7</v>
      </c>
      <c r="BW790" s="555">
        <f t="shared" si="143"/>
        <v>114459.28</v>
      </c>
      <c r="BX790" s="555">
        <f t="shared" si="143"/>
        <v>170885.23</v>
      </c>
      <c r="BY790" s="555">
        <f t="shared" si="143"/>
        <v>1240714.83</v>
      </c>
      <c r="BZ790" s="555">
        <f t="shared" si="143"/>
        <v>264348.93</v>
      </c>
      <c r="CA790" s="555">
        <f t="shared" si="143"/>
        <v>761475.02</v>
      </c>
      <c r="CB790" s="555">
        <f t="shared" si="143"/>
        <v>93542.26</v>
      </c>
      <c r="CC790" s="555">
        <f t="shared" si="129"/>
        <v>61694715.030099988</v>
      </c>
    </row>
    <row r="791" spans="1:81" s="547" customFormat="1">
      <c r="A791" s="609"/>
      <c r="B791" s="608"/>
      <c r="C791" s="610"/>
      <c r="D791" s="610"/>
      <c r="E791" s="610"/>
      <c r="F791" s="626" t="s">
        <v>6593</v>
      </c>
      <c r="G791" s="627" t="s">
        <v>6594</v>
      </c>
      <c r="H791" s="555">
        <f t="shared" si="142"/>
        <v>27017571.800000001</v>
      </c>
      <c r="I791" s="555">
        <f t="shared" si="142"/>
        <v>0</v>
      </c>
      <c r="J791" s="555">
        <f t="shared" si="142"/>
        <v>3392508</v>
      </c>
      <c r="K791" s="555">
        <f t="shared" si="142"/>
        <v>0</v>
      </c>
      <c r="L791" s="555">
        <f t="shared" si="142"/>
        <v>0</v>
      </c>
      <c r="M791" s="555">
        <f t="shared" si="142"/>
        <v>0</v>
      </c>
      <c r="N791" s="555">
        <f t="shared" si="142"/>
        <v>0</v>
      </c>
      <c r="O791" s="555">
        <f t="shared" si="142"/>
        <v>1124058.97</v>
      </c>
      <c r="P791" s="555">
        <f t="shared" si="142"/>
        <v>1121890</v>
      </c>
      <c r="Q791" s="555">
        <f t="shared" si="142"/>
        <v>0</v>
      </c>
      <c r="R791" s="555">
        <f t="shared" si="142"/>
        <v>1587160</v>
      </c>
      <c r="S791" s="555">
        <f t="shared" si="142"/>
        <v>1350000</v>
      </c>
      <c r="T791" s="555">
        <f t="shared" si="142"/>
        <v>2192484</v>
      </c>
      <c r="U791" s="555">
        <f t="shared" si="142"/>
        <v>0</v>
      </c>
      <c r="V791" s="555">
        <f t="shared" si="142"/>
        <v>0</v>
      </c>
      <c r="W791" s="555">
        <f t="shared" si="142"/>
        <v>0</v>
      </c>
      <c r="X791" s="555">
        <f t="shared" si="142"/>
        <v>0</v>
      </c>
      <c r="Y791" s="555">
        <f t="shared" si="142"/>
        <v>1707072.62</v>
      </c>
      <c r="Z791" s="555">
        <f t="shared" si="142"/>
        <v>6500000</v>
      </c>
      <c r="AA791" s="555">
        <f t="shared" si="142"/>
        <v>0</v>
      </c>
      <c r="AB791" s="555">
        <f t="shared" si="142"/>
        <v>165000</v>
      </c>
      <c r="AC791" s="555">
        <f t="shared" si="142"/>
        <v>6900000</v>
      </c>
      <c r="AD791" s="555">
        <f t="shared" si="142"/>
        <v>1333107</v>
      </c>
      <c r="AE791" s="555">
        <f t="shared" si="142"/>
        <v>0</v>
      </c>
      <c r="AF791" s="555">
        <f t="shared" si="142"/>
        <v>1800000</v>
      </c>
      <c r="AG791" s="555">
        <f t="shared" si="142"/>
        <v>-129958.39</v>
      </c>
      <c r="AH791" s="555">
        <f t="shared" si="142"/>
        <v>1990000</v>
      </c>
      <c r="AI791" s="555">
        <f t="shared" si="142"/>
        <v>0</v>
      </c>
      <c r="AJ791" s="555">
        <f t="shared" si="142"/>
        <v>1260190</v>
      </c>
      <c r="AK791" s="555">
        <f t="shared" si="142"/>
        <v>0</v>
      </c>
      <c r="AL791" s="555">
        <f t="shared" si="142"/>
        <v>0</v>
      </c>
      <c r="AM791" s="555">
        <f t="shared" si="142"/>
        <v>322500</v>
      </c>
      <c r="AN791" s="555">
        <f t="shared" si="142"/>
        <v>0</v>
      </c>
      <c r="AO791" s="555">
        <f t="shared" si="142"/>
        <v>0</v>
      </c>
      <c r="AP791" s="555">
        <f t="shared" si="142"/>
        <v>0</v>
      </c>
      <c r="AQ791" s="555">
        <f t="shared" si="142"/>
        <v>456899</v>
      </c>
      <c r="AR791" s="555">
        <f t="shared" si="142"/>
        <v>0</v>
      </c>
      <c r="AS791" s="555">
        <f t="shared" si="142"/>
        <v>0</v>
      </c>
      <c r="AT791" s="555">
        <f t="shared" si="142"/>
        <v>0</v>
      </c>
      <c r="AU791" s="555">
        <f t="shared" si="142"/>
        <v>52307.5</v>
      </c>
      <c r="AV791" s="555">
        <f t="shared" si="142"/>
        <v>0</v>
      </c>
      <c r="AW791" s="555">
        <f t="shared" si="142"/>
        <v>2250000</v>
      </c>
      <c r="AX791" s="555">
        <f t="shared" si="142"/>
        <v>0</v>
      </c>
      <c r="AY791" s="555">
        <f t="shared" si="142"/>
        <v>145000</v>
      </c>
      <c r="AZ791" s="555">
        <f t="shared" si="142"/>
        <v>0</v>
      </c>
      <c r="BA791" s="555">
        <f t="shared" si="142"/>
        <v>0</v>
      </c>
      <c r="BB791" s="555">
        <f t="shared" si="142"/>
        <v>0</v>
      </c>
      <c r="BC791" s="555">
        <f t="shared" si="142"/>
        <v>1485000</v>
      </c>
      <c r="BD791" s="555">
        <f t="shared" si="142"/>
        <v>0</v>
      </c>
      <c r="BE791" s="555">
        <f t="shared" si="142"/>
        <v>0</v>
      </c>
      <c r="BF791" s="555">
        <f t="shared" si="142"/>
        <v>0</v>
      </c>
      <c r="BG791" s="555">
        <f t="shared" si="142"/>
        <v>1347000</v>
      </c>
      <c r="BH791" s="555">
        <f t="shared" si="142"/>
        <v>2010000</v>
      </c>
      <c r="BI791" s="555">
        <f t="shared" si="142"/>
        <v>1557500</v>
      </c>
      <c r="BJ791" s="555">
        <f t="shared" si="142"/>
        <v>737824</v>
      </c>
      <c r="BK791" s="555">
        <f t="shared" si="142"/>
        <v>225000</v>
      </c>
      <c r="BL791" s="555">
        <f t="shared" si="142"/>
        <v>0</v>
      </c>
      <c r="BM791" s="555">
        <f t="shared" si="142"/>
        <v>0</v>
      </c>
      <c r="BN791" s="555">
        <f t="shared" si="142"/>
        <v>6750000</v>
      </c>
      <c r="BO791" s="555">
        <f t="shared" si="142"/>
        <v>0</v>
      </c>
      <c r="BP791" s="555">
        <f t="shared" si="142"/>
        <v>0</v>
      </c>
      <c r="BQ791" s="555">
        <f t="shared" si="142"/>
        <v>0</v>
      </c>
      <c r="BR791" s="555">
        <f t="shared" si="142"/>
        <v>81200</v>
      </c>
      <c r="BS791" s="555">
        <f t="shared" ref="BS791" si="144">BS682</f>
        <v>250000</v>
      </c>
      <c r="BT791" s="555">
        <f t="shared" si="143"/>
        <v>4719258.2</v>
      </c>
      <c r="BU791" s="555">
        <f t="shared" si="143"/>
        <v>1650095.17</v>
      </c>
      <c r="BV791" s="555">
        <f t="shared" si="143"/>
        <v>3934192.2</v>
      </c>
      <c r="BW791" s="555">
        <f t="shared" si="143"/>
        <v>1972164.46</v>
      </c>
      <c r="BX791" s="555">
        <f t="shared" si="143"/>
        <v>0</v>
      </c>
      <c r="BY791" s="555">
        <f t="shared" si="143"/>
        <v>6579258.25</v>
      </c>
      <c r="BZ791" s="555">
        <f t="shared" si="143"/>
        <v>3358828.5</v>
      </c>
      <c r="CA791" s="555">
        <f t="shared" si="143"/>
        <v>2835000</v>
      </c>
      <c r="CB791" s="555">
        <f t="shared" si="143"/>
        <v>1801152.24</v>
      </c>
      <c r="CC791" s="555">
        <f t="shared" si="129"/>
        <v>103831263.52</v>
      </c>
    </row>
    <row r="792" spans="1:81" s="547" customFormat="1">
      <c r="A792" s="609"/>
      <c r="B792" s="608"/>
      <c r="C792" s="610"/>
      <c r="D792" s="610"/>
      <c r="E792" s="610"/>
      <c r="F792" s="626" t="s">
        <v>6595</v>
      </c>
      <c r="G792" s="627" t="s">
        <v>6596</v>
      </c>
      <c r="H792" s="555">
        <f t="shared" ref="H792:BS795" si="145">H683</f>
        <v>22947962.68</v>
      </c>
      <c r="I792" s="555">
        <f t="shared" si="145"/>
        <v>929185</v>
      </c>
      <c r="J792" s="555">
        <f t="shared" si="145"/>
        <v>7043388.1399999997</v>
      </c>
      <c r="K792" s="555">
        <f t="shared" si="145"/>
        <v>287268.24</v>
      </c>
      <c r="L792" s="555">
        <f t="shared" si="145"/>
        <v>3000232.03</v>
      </c>
      <c r="M792" s="555">
        <f t="shared" si="145"/>
        <v>61767.5</v>
      </c>
      <c r="N792" s="555">
        <f t="shared" si="145"/>
        <v>0</v>
      </c>
      <c r="O792" s="555">
        <f t="shared" si="145"/>
        <v>0</v>
      </c>
      <c r="P792" s="555">
        <f t="shared" si="145"/>
        <v>0</v>
      </c>
      <c r="Q792" s="555">
        <f t="shared" si="145"/>
        <v>0</v>
      </c>
      <c r="R792" s="555">
        <f t="shared" si="145"/>
        <v>0</v>
      </c>
      <c r="S792" s="555">
        <f t="shared" si="145"/>
        <v>6926089.21</v>
      </c>
      <c r="T792" s="555">
        <f t="shared" si="145"/>
        <v>0</v>
      </c>
      <c r="U792" s="555">
        <f t="shared" si="145"/>
        <v>0</v>
      </c>
      <c r="V792" s="555">
        <f t="shared" si="145"/>
        <v>0</v>
      </c>
      <c r="W792" s="555">
        <f t="shared" si="145"/>
        <v>0</v>
      </c>
      <c r="X792" s="555">
        <f t="shared" si="145"/>
        <v>0</v>
      </c>
      <c r="Y792" s="555">
        <f t="shared" si="145"/>
        <v>0</v>
      </c>
      <c r="Z792" s="555">
        <f t="shared" si="145"/>
        <v>0</v>
      </c>
      <c r="AA792" s="555">
        <f t="shared" si="145"/>
        <v>0</v>
      </c>
      <c r="AB792" s="555">
        <f t="shared" si="145"/>
        <v>1028945.48</v>
      </c>
      <c r="AC792" s="555">
        <f t="shared" si="145"/>
        <v>4169541.12</v>
      </c>
      <c r="AD792" s="555">
        <f t="shared" si="145"/>
        <v>0</v>
      </c>
      <c r="AE792" s="555">
        <f t="shared" si="145"/>
        <v>0</v>
      </c>
      <c r="AF792" s="555">
        <f t="shared" si="145"/>
        <v>500000</v>
      </c>
      <c r="AG792" s="555">
        <f t="shared" si="145"/>
        <v>0</v>
      </c>
      <c r="AH792" s="555">
        <f t="shared" si="145"/>
        <v>0</v>
      </c>
      <c r="AI792" s="555">
        <f t="shared" si="145"/>
        <v>0</v>
      </c>
      <c r="AJ792" s="555">
        <f t="shared" si="145"/>
        <v>345257.23</v>
      </c>
      <c r="AK792" s="555">
        <f t="shared" si="145"/>
        <v>0</v>
      </c>
      <c r="AL792" s="555">
        <f t="shared" si="145"/>
        <v>539328</v>
      </c>
      <c r="AM792" s="555">
        <f t="shared" si="145"/>
        <v>0</v>
      </c>
      <c r="AN792" s="555">
        <f t="shared" si="145"/>
        <v>72612</v>
      </c>
      <c r="AO792" s="555">
        <f t="shared" si="145"/>
        <v>11662</v>
      </c>
      <c r="AP792" s="555">
        <f t="shared" si="145"/>
        <v>534336.36</v>
      </c>
      <c r="AQ792" s="555">
        <f t="shared" si="145"/>
        <v>31429.439999999999</v>
      </c>
      <c r="AR792" s="555">
        <f t="shared" si="145"/>
        <v>2240000</v>
      </c>
      <c r="AS792" s="555">
        <f t="shared" si="145"/>
        <v>865285.62</v>
      </c>
      <c r="AT792" s="555">
        <f t="shared" si="145"/>
        <v>0</v>
      </c>
      <c r="AU792" s="555">
        <f t="shared" si="145"/>
        <v>0</v>
      </c>
      <c r="AV792" s="555">
        <f t="shared" si="145"/>
        <v>0</v>
      </c>
      <c r="AW792" s="555">
        <f t="shared" si="145"/>
        <v>0</v>
      </c>
      <c r="AX792" s="555">
        <f t="shared" si="145"/>
        <v>229110.29</v>
      </c>
      <c r="AY792" s="555">
        <f t="shared" si="145"/>
        <v>537598</v>
      </c>
      <c r="AZ792" s="555">
        <f t="shared" si="145"/>
        <v>0</v>
      </c>
      <c r="BA792" s="555">
        <f t="shared" si="145"/>
        <v>0</v>
      </c>
      <c r="BB792" s="555">
        <f t="shared" si="145"/>
        <v>0</v>
      </c>
      <c r="BC792" s="555">
        <f t="shared" si="145"/>
        <v>4103862.12</v>
      </c>
      <c r="BD792" s="555">
        <f t="shared" si="145"/>
        <v>1071356.5</v>
      </c>
      <c r="BE792" s="555">
        <f t="shared" si="145"/>
        <v>0</v>
      </c>
      <c r="BF792" s="555">
        <f t="shared" si="145"/>
        <v>0</v>
      </c>
      <c r="BG792" s="555">
        <f t="shared" si="145"/>
        <v>0</v>
      </c>
      <c r="BH792" s="555">
        <f t="shared" si="145"/>
        <v>1760269.0290000001</v>
      </c>
      <c r="BI792" s="555">
        <f t="shared" si="145"/>
        <v>2056755</v>
      </c>
      <c r="BJ792" s="555">
        <f t="shared" si="145"/>
        <v>1502512.55</v>
      </c>
      <c r="BK792" s="555">
        <f t="shared" si="145"/>
        <v>24000</v>
      </c>
      <c r="BL792" s="555">
        <f t="shared" si="145"/>
        <v>287697.65000000002</v>
      </c>
      <c r="BM792" s="555">
        <f t="shared" si="145"/>
        <v>0</v>
      </c>
      <c r="BN792" s="555">
        <f t="shared" si="145"/>
        <v>5797212.6600000001</v>
      </c>
      <c r="BO792" s="555">
        <f t="shared" si="145"/>
        <v>0</v>
      </c>
      <c r="BP792" s="555">
        <f t="shared" si="145"/>
        <v>63649.65</v>
      </c>
      <c r="BQ792" s="555">
        <f t="shared" si="145"/>
        <v>0</v>
      </c>
      <c r="BR792" s="555">
        <f t="shared" si="145"/>
        <v>0</v>
      </c>
      <c r="BS792" s="555">
        <f t="shared" si="145"/>
        <v>0</v>
      </c>
      <c r="BT792" s="555">
        <f t="shared" si="143"/>
        <v>4320496.63</v>
      </c>
      <c r="BU792" s="555">
        <f t="shared" si="143"/>
        <v>23707.5</v>
      </c>
      <c r="BV792" s="555">
        <f t="shared" si="143"/>
        <v>400071.79</v>
      </c>
      <c r="BW792" s="555">
        <f t="shared" si="143"/>
        <v>0</v>
      </c>
      <c r="BX792" s="555">
        <f t="shared" si="143"/>
        <v>0</v>
      </c>
      <c r="BY792" s="555">
        <f t="shared" si="143"/>
        <v>0</v>
      </c>
      <c r="BZ792" s="555">
        <f t="shared" si="143"/>
        <v>0</v>
      </c>
      <c r="CA792" s="555">
        <f t="shared" si="143"/>
        <v>0</v>
      </c>
      <c r="CB792" s="555">
        <f t="shared" si="143"/>
        <v>74248</v>
      </c>
      <c r="CC792" s="555">
        <f t="shared" si="129"/>
        <v>73786837.418999985</v>
      </c>
    </row>
    <row r="793" spans="1:81" s="577" customFormat="1">
      <c r="A793" s="606"/>
      <c r="B793" s="608"/>
      <c r="C793" s="610"/>
      <c r="D793" s="625"/>
      <c r="E793" s="625"/>
      <c r="F793" s="626" t="s">
        <v>6597</v>
      </c>
      <c r="G793" s="627" t="s">
        <v>6598</v>
      </c>
      <c r="H793" s="555">
        <f t="shared" si="145"/>
        <v>2109347.5</v>
      </c>
      <c r="I793" s="555">
        <f t="shared" si="145"/>
        <v>2968831.27</v>
      </c>
      <c r="J793" s="555">
        <f t="shared" si="145"/>
        <v>0</v>
      </c>
      <c r="K793" s="555">
        <f t="shared" si="145"/>
        <v>0</v>
      </c>
      <c r="L793" s="555">
        <f t="shared" si="145"/>
        <v>0</v>
      </c>
      <c r="M793" s="555">
        <f t="shared" si="145"/>
        <v>0</v>
      </c>
      <c r="N793" s="555">
        <f t="shared" si="145"/>
        <v>173953851.13999999</v>
      </c>
      <c r="O793" s="555">
        <f t="shared" si="145"/>
        <v>0</v>
      </c>
      <c r="P793" s="555">
        <f t="shared" si="145"/>
        <v>0</v>
      </c>
      <c r="Q793" s="555">
        <f t="shared" si="145"/>
        <v>0</v>
      </c>
      <c r="R793" s="555">
        <f t="shared" si="145"/>
        <v>0</v>
      </c>
      <c r="S793" s="555">
        <f t="shared" si="145"/>
        <v>0</v>
      </c>
      <c r="T793" s="555">
        <f t="shared" si="145"/>
        <v>11975813.75</v>
      </c>
      <c r="U793" s="555">
        <f t="shared" si="145"/>
        <v>1524019.36</v>
      </c>
      <c r="V793" s="555">
        <f t="shared" si="145"/>
        <v>0</v>
      </c>
      <c r="W793" s="555">
        <f t="shared" si="145"/>
        <v>0</v>
      </c>
      <c r="X793" s="555">
        <f t="shared" si="145"/>
        <v>0</v>
      </c>
      <c r="Y793" s="555">
        <f t="shared" si="145"/>
        <v>0</v>
      </c>
      <c r="Z793" s="555">
        <f t="shared" si="145"/>
        <v>388472099.27999997</v>
      </c>
      <c r="AA793" s="555">
        <f t="shared" si="145"/>
        <v>0</v>
      </c>
      <c r="AB793" s="555">
        <f t="shared" si="145"/>
        <v>0</v>
      </c>
      <c r="AC793" s="555">
        <f t="shared" si="145"/>
        <v>7328716.6600000001</v>
      </c>
      <c r="AD793" s="555">
        <f t="shared" si="145"/>
        <v>0</v>
      </c>
      <c r="AE793" s="555">
        <f t="shared" si="145"/>
        <v>0</v>
      </c>
      <c r="AF793" s="555">
        <f t="shared" si="145"/>
        <v>0</v>
      </c>
      <c r="AG793" s="555">
        <f t="shared" si="145"/>
        <v>0</v>
      </c>
      <c r="AH793" s="555">
        <f t="shared" si="145"/>
        <v>0</v>
      </c>
      <c r="AI793" s="555">
        <f t="shared" si="145"/>
        <v>26462471.829999998</v>
      </c>
      <c r="AJ793" s="555">
        <f t="shared" si="145"/>
        <v>0</v>
      </c>
      <c r="AK793" s="555">
        <f t="shared" si="145"/>
        <v>0</v>
      </c>
      <c r="AL793" s="555">
        <f t="shared" si="145"/>
        <v>0</v>
      </c>
      <c r="AM793" s="555">
        <f t="shared" si="145"/>
        <v>0</v>
      </c>
      <c r="AN793" s="555">
        <f t="shared" si="145"/>
        <v>0</v>
      </c>
      <c r="AO793" s="555">
        <f t="shared" si="145"/>
        <v>0</v>
      </c>
      <c r="AP793" s="555">
        <f t="shared" si="145"/>
        <v>0</v>
      </c>
      <c r="AQ793" s="555">
        <f t="shared" si="145"/>
        <v>0</v>
      </c>
      <c r="AR793" s="555">
        <f t="shared" si="145"/>
        <v>0</v>
      </c>
      <c r="AS793" s="555">
        <f t="shared" si="145"/>
        <v>0</v>
      </c>
      <c r="AT793" s="555">
        <f t="shared" si="145"/>
        <v>0</v>
      </c>
      <c r="AU793" s="555">
        <f t="shared" si="145"/>
        <v>15055914.640000001</v>
      </c>
      <c r="AV793" s="555">
        <f t="shared" si="145"/>
        <v>0</v>
      </c>
      <c r="AW793" s="555">
        <f t="shared" si="145"/>
        <v>0</v>
      </c>
      <c r="AX793" s="555">
        <f t="shared" si="145"/>
        <v>0</v>
      </c>
      <c r="AY793" s="555">
        <f t="shared" si="145"/>
        <v>0</v>
      </c>
      <c r="AZ793" s="555">
        <f t="shared" si="145"/>
        <v>0</v>
      </c>
      <c r="BA793" s="555">
        <f t="shared" si="145"/>
        <v>0</v>
      </c>
      <c r="BB793" s="555">
        <f t="shared" si="145"/>
        <v>67045969.32</v>
      </c>
      <c r="BC793" s="555">
        <f t="shared" si="145"/>
        <v>0</v>
      </c>
      <c r="BD793" s="555">
        <f t="shared" si="145"/>
        <v>0</v>
      </c>
      <c r="BE793" s="555">
        <f t="shared" si="145"/>
        <v>0</v>
      </c>
      <c r="BF793" s="555">
        <f t="shared" si="145"/>
        <v>0</v>
      </c>
      <c r="BG793" s="555">
        <f t="shared" si="145"/>
        <v>0</v>
      </c>
      <c r="BH793" s="555">
        <f t="shared" si="145"/>
        <v>0</v>
      </c>
      <c r="BI793" s="555">
        <f t="shared" si="145"/>
        <v>0</v>
      </c>
      <c r="BJ793" s="555">
        <f t="shared" si="145"/>
        <v>0</v>
      </c>
      <c r="BK793" s="555">
        <f t="shared" si="145"/>
        <v>0</v>
      </c>
      <c r="BL793" s="555">
        <f t="shared" si="145"/>
        <v>0</v>
      </c>
      <c r="BM793" s="555">
        <f t="shared" si="145"/>
        <v>60119046.579999998</v>
      </c>
      <c r="BN793" s="555">
        <f t="shared" si="145"/>
        <v>9106385.6799999997</v>
      </c>
      <c r="BO793" s="555">
        <f t="shared" si="145"/>
        <v>0</v>
      </c>
      <c r="BP793" s="555">
        <f t="shared" si="145"/>
        <v>0</v>
      </c>
      <c r="BQ793" s="555">
        <f t="shared" si="145"/>
        <v>0</v>
      </c>
      <c r="BR793" s="555">
        <f t="shared" si="145"/>
        <v>0</v>
      </c>
      <c r="BS793" s="555">
        <f t="shared" si="145"/>
        <v>0</v>
      </c>
      <c r="BT793" s="555">
        <f t="shared" si="143"/>
        <v>5066626.2699999996</v>
      </c>
      <c r="BU793" s="555">
        <f t="shared" si="143"/>
        <v>0</v>
      </c>
      <c r="BV793" s="555">
        <f t="shared" si="143"/>
        <v>0</v>
      </c>
      <c r="BW793" s="555">
        <f t="shared" si="143"/>
        <v>0</v>
      </c>
      <c r="BX793" s="555">
        <f t="shared" si="143"/>
        <v>0</v>
      </c>
      <c r="BY793" s="555">
        <f t="shared" si="143"/>
        <v>0</v>
      </c>
      <c r="BZ793" s="555">
        <f t="shared" si="143"/>
        <v>0</v>
      </c>
      <c r="CA793" s="555">
        <f t="shared" si="143"/>
        <v>0</v>
      </c>
      <c r="CB793" s="555">
        <f t="shared" si="143"/>
        <v>0</v>
      </c>
      <c r="CC793" s="555">
        <f t="shared" si="129"/>
        <v>771189093.27999997</v>
      </c>
    </row>
    <row r="794" spans="1:81" s="577" customFormat="1">
      <c r="A794" s="606"/>
      <c r="B794" s="608"/>
      <c r="C794" s="610"/>
      <c r="D794" s="625"/>
      <c r="E794" s="625"/>
      <c r="F794" s="626" t="s">
        <v>6599</v>
      </c>
      <c r="G794" s="627" t="s">
        <v>6600</v>
      </c>
      <c r="H794" s="555">
        <f t="shared" si="145"/>
        <v>2343872.8199999998</v>
      </c>
      <c r="I794" s="555">
        <f t="shared" si="145"/>
        <v>6671602.0199999996</v>
      </c>
      <c r="J794" s="555">
        <f t="shared" si="145"/>
        <v>7566566.9100000001</v>
      </c>
      <c r="K794" s="555">
        <f t="shared" si="145"/>
        <v>0</v>
      </c>
      <c r="L794" s="555">
        <f t="shared" si="145"/>
        <v>0</v>
      </c>
      <c r="M794" s="555">
        <f t="shared" si="145"/>
        <v>0</v>
      </c>
      <c r="N794" s="555">
        <f t="shared" si="145"/>
        <v>48914391.119999997</v>
      </c>
      <c r="O794" s="555">
        <f t="shared" si="145"/>
        <v>0</v>
      </c>
      <c r="P794" s="555">
        <f t="shared" si="145"/>
        <v>0</v>
      </c>
      <c r="Q794" s="555">
        <f t="shared" si="145"/>
        <v>0</v>
      </c>
      <c r="R794" s="555">
        <f t="shared" si="145"/>
        <v>0</v>
      </c>
      <c r="S794" s="555">
        <f t="shared" si="145"/>
        <v>0</v>
      </c>
      <c r="T794" s="555">
        <f t="shared" si="145"/>
        <v>15053464.699999999</v>
      </c>
      <c r="U794" s="555">
        <f t="shared" si="145"/>
        <v>5685094.7000000002</v>
      </c>
      <c r="V794" s="555">
        <f t="shared" si="145"/>
        <v>0</v>
      </c>
      <c r="W794" s="555">
        <f t="shared" si="145"/>
        <v>0</v>
      </c>
      <c r="X794" s="555">
        <f t="shared" si="145"/>
        <v>0</v>
      </c>
      <c r="Y794" s="555">
        <f t="shared" si="145"/>
        <v>0</v>
      </c>
      <c r="Z794" s="555">
        <f t="shared" si="145"/>
        <v>7901531.21</v>
      </c>
      <c r="AA794" s="555">
        <f t="shared" si="145"/>
        <v>0</v>
      </c>
      <c r="AB794" s="555">
        <f t="shared" si="145"/>
        <v>0</v>
      </c>
      <c r="AC794" s="555">
        <f t="shared" si="145"/>
        <v>0</v>
      </c>
      <c r="AD794" s="555">
        <f t="shared" si="145"/>
        <v>0</v>
      </c>
      <c r="AE794" s="555">
        <f t="shared" si="145"/>
        <v>0</v>
      </c>
      <c r="AF794" s="555">
        <f t="shared" si="145"/>
        <v>0</v>
      </c>
      <c r="AG794" s="555">
        <f t="shared" si="145"/>
        <v>0</v>
      </c>
      <c r="AH794" s="555">
        <f t="shared" si="145"/>
        <v>0</v>
      </c>
      <c r="AI794" s="555">
        <f t="shared" si="145"/>
        <v>8009778.5800000001</v>
      </c>
      <c r="AJ794" s="555">
        <f t="shared" si="145"/>
        <v>0</v>
      </c>
      <c r="AK794" s="555">
        <f t="shared" si="145"/>
        <v>0</v>
      </c>
      <c r="AL794" s="555">
        <f t="shared" si="145"/>
        <v>0</v>
      </c>
      <c r="AM794" s="555">
        <f t="shared" si="145"/>
        <v>0</v>
      </c>
      <c r="AN794" s="555">
        <f t="shared" si="145"/>
        <v>0</v>
      </c>
      <c r="AO794" s="555">
        <f t="shared" si="145"/>
        <v>0</v>
      </c>
      <c r="AP794" s="555">
        <f t="shared" si="145"/>
        <v>0</v>
      </c>
      <c r="AQ794" s="555">
        <f t="shared" si="145"/>
        <v>0</v>
      </c>
      <c r="AR794" s="555">
        <f t="shared" si="145"/>
        <v>0</v>
      </c>
      <c r="AS794" s="555">
        <f t="shared" si="145"/>
        <v>0</v>
      </c>
      <c r="AT794" s="555">
        <f t="shared" si="145"/>
        <v>0</v>
      </c>
      <c r="AU794" s="555">
        <f t="shared" si="145"/>
        <v>3857184.62</v>
      </c>
      <c r="AV794" s="555">
        <f t="shared" si="145"/>
        <v>0</v>
      </c>
      <c r="AW794" s="555">
        <f t="shared" si="145"/>
        <v>0</v>
      </c>
      <c r="AX794" s="555">
        <f t="shared" si="145"/>
        <v>0</v>
      </c>
      <c r="AY794" s="555">
        <f t="shared" si="145"/>
        <v>0</v>
      </c>
      <c r="AZ794" s="555">
        <f t="shared" si="145"/>
        <v>0</v>
      </c>
      <c r="BA794" s="555">
        <f t="shared" si="145"/>
        <v>0</v>
      </c>
      <c r="BB794" s="555">
        <f t="shared" si="145"/>
        <v>39944451.649999999</v>
      </c>
      <c r="BC794" s="555">
        <f t="shared" si="145"/>
        <v>0</v>
      </c>
      <c r="BD794" s="555">
        <f t="shared" si="145"/>
        <v>0</v>
      </c>
      <c r="BE794" s="555">
        <f t="shared" si="145"/>
        <v>0</v>
      </c>
      <c r="BF794" s="555">
        <f t="shared" si="145"/>
        <v>0</v>
      </c>
      <c r="BG794" s="555">
        <f t="shared" si="145"/>
        <v>3069</v>
      </c>
      <c r="BH794" s="555">
        <f t="shared" si="145"/>
        <v>0</v>
      </c>
      <c r="BI794" s="555">
        <f t="shared" si="145"/>
        <v>0</v>
      </c>
      <c r="BJ794" s="555">
        <f t="shared" si="145"/>
        <v>0</v>
      </c>
      <c r="BK794" s="555">
        <f t="shared" si="145"/>
        <v>0</v>
      </c>
      <c r="BL794" s="555">
        <f t="shared" si="145"/>
        <v>0</v>
      </c>
      <c r="BM794" s="555">
        <f t="shared" si="145"/>
        <v>14194979.18</v>
      </c>
      <c r="BN794" s="555">
        <f t="shared" si="145"/>
        <v>8043553.3200000003</v>
      </c>
      <c r="BO794" s="555">
        <f t="shared" si="145"/>
        <v>0</v>
      </c>
      <c r="BP794" s="555">
        <f t="shared" si="145"/>
        <v>0</v>
      </c>
      <c r="BQ794" s="555">
        <f t="shared" si="145"/>
        <v>0</v>
      </c>
      <c r="BR794" s="555">
        <f t="shared" si="145"/>
        <v>0</v>
      </c>
      <c r="BS794" s="555">
        <f t="shared" si="145"/>
        <v>0</v>
      </c>
      <c r="BT794" s="555">
        <f t="shared" si="143"/>
        <v>2549762.58</v>
      </c>
      <c r="BU794" s="555">
        <f t="shared" si="143"/>
        <v>0</v>
      </c>
      <c r="BV794" s="555">
        <f t="shared" si="143"/>
        <v>0</v>
      </c>
      <c r="BW794" s="555">
        <f t="shared" si="143"/>
        <v>0</v>
      </c>
      <c r="BX794" s="555">
        <f t="shared" si="143"/>
        <v>0</v>
      </c>
      <c r="BY794" s="555">
        <f t="shared" si="143"/>
        <v>0</v>
      </c>
      <c r="BZ794" s="555">
        <f t="shared" si="143"/>
        <v>0</v>
      </c>
      <c r="CA794" s="555">
        <f t="shared" si="143"/>
        <v>0</v>
      </c>
      <c r="CB794" s="555">
        <f t="shared" si="143"/>
        <v>0</v>
      </c>
      <c r="CC794" s="555">
        <f t="shared" si="129"/>
        <v>170739302.41</v>
      </c>
    </row>
    <row r="795" spans="1:81" s="547" customFormat="1">
      <c r="A795" s="609"/>
      <c r="B795" s="608"/>
      <c r="C795" s="610"/>
      <c r="D795" s="610"/>
      <c r="E795" s="610"/>
      <c r="F795" s="626" t="s">
        <v>6601</v>
      </c>
      <c r="G795" s="627" t="s">
        <v>6602</v>
      </c>
      <c r="H795" s="555">
        <f t="shared" si="145"/>
        <v>2693999.44</v>
      </c>
      <c r="I795" s="555">
        <f t="shared" si="145"/>
        <v>473822</v>
      </c>
      <c r="J795" s="555">
        <f t="shared" si="145"/>
        <v>12379033</v>
      </c>
      <c r="K795" s="555">
        <f t="shared" si="145"/>
        <v>1096673</v>
      </c>
      <c r="L795" s="555">
        <f t="shared" si="145"/>
        <v>1100033</v>
      </c>
      <c r="M795" s="555">
        <f t="shared" si="145"/>
        <v>0</v>
      </c>
      <c r="N795" s="555">
        <f t="shared" si="145"/>
        <v>2691798.32</v>
      </c>
      <c r="O795" s="555">
        <f t="shared" si="145"/>
        <v>2277225</v>
      </c>
      <c r="P795" s="555">
        <f t="shared" si="145"/>
        <v>10740</v>
      </c>
      <c r="Q795" s="555">
        <f t="shared" si="145"/>
        <v>1463187</v>
      </c>
      <c r="R795" s="555">
        <f t="shared" si="145"/>
        <v>581904</v>
      </c>
      <c r="S795" s="555">
        <f t="shared" si="145"/>
        <v>720672</v>
      </c>
      <c r="T795" s="555">
        <f t="shared" si="145"/>
        <v>808920</v>
      </c>
      <c r="U795" s="555">
        <f t="shared" si="145"/>
        <v>2201304.5</v>
      </c>
      <c r="V795" s="555">
        <f t="shared" si="145"/>
        <v>3624</v>
      </c>
      <c r="W795" s="555">
        <f t="shared" si="145"/>
        <v>790457</v>
      </c>
      <c r="X795" s="555">
        <f t="shared" si="145"/>
        <v>1061280</v>
      </c>
      <c r="Y795" s="555">
        <f t="shared" si="145"/>
        <v>140470</v>
      </c>
      <c r="Z795" s="555">
        <f t="shared" si="145"/>
        <v>6997077</v>
      </c>
      <c r="AA795" s="555">
        <f t="shared" si="145"/>
        <v>4463</v>
      </c>
      <c r="AB795" s="555">
        <f t="shared" si="145"/>
        <v>62228</v>
      </c>
      <c r="AC795" s="555">
        <f t="shared" si="145"/>
        <v>101242</v>
      </c>
      <c r="AD795" s="555">
        <f t="shared" si="145"/>
        <v>829003.95</v>
      </c>
      <c r="AE795" s="555">
        <f t="shared" si="145"/>
        <v>303093.40000000002</v>
      </c>
      <c r="AF795" s="555">
        <f t="shared" si="145"/>
        <v>711747.94</v>
      </c>
      <c r="AG795" s="555">
        <f t="shared" si="145"/>
        <v>167734.6</v>
      </c>
      <c r="AH795" s="555">
        <f t="shared" si="145"/>
        <v>15527970.199999999</v>
      </c>
      <c r="AI795" s="555">
        <f t="shared" si="145"/>
        <v>31242</v>
      </c>
      <c r="AJ795" s="555">
        <f t="shared" si="145"/>
        <v>1224485.1000000001</v>
      </c>
      <c r="AK795" s="555">
        <f t="shared" si="145"/>
        <v>41028</v>
      </c>
      <c r="AL795" s="555">
        <f t="shared" si="145"/>
        <v>143853</v>
      </c>
      <c r="AM795" s="555">
        <f t="shared" si="145"/>
        <v>23880</v>
      </c>
      <c r="AN795" s="555">
        <f t="shared" si="145"/>
        <v>59426</v>
      </c>
      <c r="AO795" s="555">
        <f t="shared" si="145"/>
        <v>120974</v>
      </c>
      <c r="AP795" s="555">
        <f t="shared" si="145"/>
        <v>293</v>
      </c>
      <c r="AQ795" s="555">
        <f t="shared" si="145"/>
        <v>85986</v>
      </c>
      <c r="AR795" s="555">
        <f t="shared" si="145"/>
        <v>16914</v>
      </c>
      <c r="AS795" s="555">
        <f t="shared" si="145"/>
        <v>9169</v>
      </c>
      <c r="AT795" s="555">
        <f t="shared" si="145"/>
        <v>47774</v>
      </c>
      <c r="AU795" s="555">
        <f t="shared" si="145"/>
        <v>4503</v>
      </c>
      <c r="AV795" s="555">
        <f t="shared" si="145"/>
        <v>24305</v>
      </c>
      <c r="AW795" s="555">
        <f t="shared" si="145"/>
        <v>0</v>
      </c>
      <c r="AX795" s="555">
        <f t="shared" si="145"/>
        <v>936</v>
      </c>
      <c r="AY795" s="555">
        <f t="shared" si="145"/>
        <v>1258</v>
      </c>
      <c r="AZ795" s="555">
        <f t="shared" si="145"/>
        <v>794</v>
      </c>
      <c r="BA795" s="555">
        <f t="shared" si="145"/>
        <v>5193</v>
      </c>
      <c r="BB795" s="555">
        <f t="shared" si="145"/>
        <v>705391</v>
      </c>
      <c r="BC795" s="555">
        <f t="shared" si="145"/>
        <v>1038244</v>
      </c>
      <c r="BD795" s="555">
        <f t="shared" si="145"/>
        <v>45504</v>
      </c>
      <c r="BE795" s="555">
        <f t="shared" si="145"/>
        <v>17521</v>
      </c>
      <c r="BF795" s="555">
        <f t="shared" si="145"/>
        <v>724048</v>
      </c>
      <c r="BG795" s="555">
        <f t="shared" si="145"/>
        <v>310752</v>
      </c>
      <c r="BH795" s="555">
        <f t="shared" si="145"/>
        <v>2244561</v>
      </c>
      <c r="BI795" s="555">
        <f t="shared" si="145"/>
        <v>1292</v>
      </c>
      <c r="BJ795" s="555">
        <f t="shared" si="145"/>
        <v>281642</v>
      </c>
      <c r="BK795" s="555">
        <f t="shared" si="145"/>
        <v>34050</v>
      </c>
      <c r="BL795" s="555">
        <f t="shared" si="145"/>
        <v>1738</v>
      </c>
      <c r="BM795" s="555">
        <f t="shared" si="145"/>
        <v>19600</v>
      </c>
      <c r="BN795" s="555">
        <f t="shared" si="145"/>
        <v>10641114.109999999</v>
      </c>
      <c r="BO795" s="555">
        <f t="shared" si="145"/>
        <v>59814</v>
      </c>
      <c r="BP795" s="555">
        <f t="shared" si="145"/>
        <v>1554</v>
      </c>
      <c r="BQ795" s="555">
        <f t="shared" si="145"/>
        <v>235422.55</v>
      </c>
      <c r="BR795" s="555">
        <f t="shared" si="145"/>
        <v>2340</v>
      </c>
      <c r="BS795" s="555">
        <f t="shared" ref="BS795" si="146">BS686</f>
        <v>0</v>
      </c>
      <c r="BT795" s="555">
        <f t="shared" si="143"/>
        <v>731976</v>
      </c>
      <c r="BU795" s="555">
        <f t="shared" si="143"/>
        <v>76227</v>
      </c>
      <c r="BV795" s="555">
        <f t="shared" si="143"/>
        <v>432809.8</v>
      </c>
      <c r="BW795" s="555">
        <f t="shared" si="143"/>
        <v>442363.52</v>
      </c>
      <c r="BX795" s="555">
        <f t="shared" si="143"/>
        <v>716432</v>
      </c>
      <c r="BY795" s="555">
        <f t="shared" si="143"/>
        <v>2994544.99</v>
      </c>
      <c r="BZ795" s="555">
        <f t="shared" si="143"/>
        <v>1737027.45</v>
      </c>
      <c r="CA795" s="555">
        <f t="shared" si="143"/>
        <v>60992</v>
      </c>
      <c r="CB795" s="555">
        <f t="shared" si="143"/>
        <v>0</v>
      </c>
      <c r="CC795" s="555">
        <f t="shared" si="129"/>
        <v>80598675.86999999</v>
      </c>
    </row>
    <row r="796" spans="1:81" s="547" customFormat="1">
      <c r="A796" s="609"/>
      <c r="B796" s="608"/>
      <c r="C796" s="610"/>
      <c r="D796" s="610"/>
      <c r="E796" s="610"/>
      <c r="F796" s="626" t="s">
        <v>6603</v>
      </c>
      <c r="G796" s="627" t="s">
        <v>6604</v>
      </c>
      <c r="H796" s="555">
        <f t="shared" ref="H796:BS797" si="147">H687</f>
        <v>156683.56</v>
      </c>
      <c r="I796" s="555">
        <f t="shared" si="147"/>
        <v>1615300.79</v>
      </c>
      <c r="J796" s="555">
        <f t="shared" si="147"/>
        <v>2669155</v>
      </c>
      <c r="K796" s="555">
        <f t="shared" si="147"/>
        <v>1356222.2</v>
      </c>
      <c r="L796" s="555">
        <f t="shared" si="147"/>
        <v>2109646</v>
      </c>
      <c r="M796" s="555">
        <f t="shared" si="147"/>
        <v>0</v>
      </c>
      <c r="N796" s="555">
        <f t="shared" si="147"/>
        <v>60213.05</v>
      </c>
      <c r="O796" s="555">
        <f t="shared" si="147"/>
        <v>3148</v>
      </c>
      <c r="P796" s="555">
        <f t="shared" si="147"/>
        <v>25260</v>
      </c>
      <c r="Q796" s="555">
        <f t="shared" si="147"/>
        <v>3397791</v>
      </c>
      <c r="R796" s="555">
        <f t="shared" si="147"/>
        <v>495621</v>
      </c>
      <c r="S796" s="555">
        <f t="shared" si="147"/>
        <v>84</v>
      </c>
      <c r="T796" s="555">
        <f t="shared" si="147"/>
        <v>225661</v>
      </c>
      <c r="U796" s="555">
        <f t="shared" si="147"/>
        <v>3266874</v>
      </c>
      <c r="V796" s="555">
        <f t="shared" si="147"/>
        <v>107915</v>
      </c>
      <c r="W796" s="555">
        <f t="shared" si="147"/>
        <v>332986</v>
      </c>
      <c r="X796" s="555">
        <f t="shared" si="147"/>
        <v>636166.81000000006</v>
      </c>
      <c r="Y796" s="555">
        <f t="shared" si="147"/>
        <v>4779.5</v>
      </c>
      <c r="Z796" s="555">
        <f t="shared" si="147"/>
        <v>7854565.0199999996</v>
      </c>
      <c r="AA796" s="555">
        <f t="shared" si="147"/>
        <v>7600</v>
      </c>
      <c r="AB796" s="555">
        <f t="shared" si="147"/>
        <v>2212</v>
      </c>
      <c r="AC796" s="555">
        <f t="shared" si="147"/>
        <v>1457876.55</v>
      </c>
      <c r="AD796" s="555">
        <f t="shared" si="147"/>
        <v>1970101</v>
      </c>
      <c r="AE796" s="555">
        <f t="shared" si="147"/>
        <v>-5341</v>
      </c>
      <c r="AF796" s="555">
        <f t="shared" si="147"/>
        <v>1778760</v>
      </c>
      <c r="AG796" s="555">
        <f t="shared" si="147"/>
        <v>2576</v>
      </c>
      <c r="AH796" s="555">
        <f t="shared" si="147"/>
        <v>157936</v>
      </c>
      <c r="AI796" s="555">
        <f t="shared" si="147"/>
        <v>79562</v>
      </c>
      <c r="AJ796" s="555">
        <f t="shared" si="147"/>
        <v>766184.29</v>
      </c>
      <c r="AK796" s="555">
        <f t="shared" si="147"/>
        <v>4785</v>
      </c>
      <c r="AL796" s="555">
        <f t="shared" si="147"/>
        <v>35664</v>
      </c>
      <c r="AM796" s="555">
        <f t="shared" si="147"/>
        <v>11776</v>
      </c>
      <c r="AN796" s="555">
        <f t="shared" si="147"/>
        <v>10205</v>
      </c>
      <c r="AO796" s="555">
        <f t="shared" si="147"/>
        <v>7054</v>
      </c>
      <c r="AP796" s="555">
        <f t="shared" si="147"/>
        <v>14</v>
      </c>
      <c r="AQ796" s="555">
        <f t="shared" si="147"/>
        <v>26935</v>
      </c>
      <c r="AR796" s="555">
        <f t="shared" si="147"/>
        <v>5034</v>
      </c>
      <c r="AS796" s="555">
        <f t="shared" si="147"/>
        <v>2304</v>
      </c>
      <c r="AT796" s="555">
        <f t="shared" si="147"/>
        <v>15154</v>
      </c>
      <c r="AU796" s="555">
        <f t="shared" si="147"/>
        <v>11139</v>
      </c>
      <c r="AV796" s="555">
        <f t="shared" si="147"/>
        <v>30173</v>
      </c>
      <c r="AW796" s="555">
        <f t="shared" si="147"/>
        <v>4965</v>
      </c>
      <c r="AX796" s="555">
        <f t="shared" si="147"/>
        <v>866</v>
      </c>
      <c r="AY796" s="555">
        <f t="shared" si="147"/>
        <v>3393</v>
      </c>
      <c r="AZ796" s="555">
        <f t="shared" si="147"/>
        <v>0</v>
      </c>
      <c r="BA796" s="555">
        <f t="shared" si="147"/>
        <v>3256</v>
      </c>
      <c r="BB796" s="555">
        <f t="shared" si="147"/>
        <v>1820898</v>
      </c>
      <c r="BC796" s="555">
        <f t="shared" si="147"/>
        <v>212941.95</v>
      </c>
      <c r="BD796" s="555">
        <f t="shared" si="147"/>
        <v>121837</v>
      </c>
      <c r="BE796" s="555">
        <f t="shared" si="147"/>
        <v>52576</v>
      </c>
      <c r="BF796" s="555">
        <f t="shared" si="147"/>
        <v>4256012.0199999996</v>
      </c>
      <c r="BG796" s="555">
        <f t="shared" si="147"/>
        <v>322117</v>
      </c>
      <c r="BH796" s="555">
        <f t="shared" si="147"/>
        <v>1333467</v>
      </c>
      <c r="BI796" s="555">
        <f t="shared" si="147"/>
        <v>2898</v>
      </c>
      <c r="BJ796" s="555">
        <f t="shared" si="147"/>
        <v>614204</v>
      </c>
      <c r="BK796" s="555">
        <f t="shared" si="147"/>
        <v>32061</v>
      </c>
      <c r="BL796" s="555">
        <f t="shared" si="147"/>
        <v>4750</v>
      </c>
      <c r="BM796" s="555">
        <f t="shared" si="147"/>
        <v>53024</v>
      </c>
      <c r="BN796" s="555">
        <f t="shared" si="147"/>
        <v>153903.51999999999</v>
      </c>
      <c r="BO796" s="555">
        <f t="shared" si="147"/>
        <v>160805</v>
      </c>
      <c r="BP796" s="555">
        <f t="shared" si="147"/>
        <v>4735</v>
      </c>
      <c r="BQ796" s="555">
        <f t="shared" si="147"/>
        <v>6245</v>
      </c>
      <c r="BR796" s="555">
        <f t="shared" si="147"/>
        <v>6300</v>
      </c>
      <c r="BS796" s="555">
        <f t="shared" si="147"/>
        <v>0</v>
      </c>
      <c r="BT796" s="555">
        <f t="shared" si="143"/>
        <v>976023</v>
      </c>
      <c r="BU796" s="555">
        <f t="shared" si="143"/>
        <v>104211.04</v>
      </c>
      <c r="BV796" s="555">
        <f t="shared" si="143"/>
        <v>1051039</v>
      </c>
      <c r="BW796" s="555">
        <f t="shared" si="143"/>
        <v>553810</v>
      </c>
      <c r="BX796" s="555">
        <f t="shared" si="143"/>
        <v>924368</v>
      </c>
      <c r="BY796" s="555">
        <f t="shared" si="143"/>
        <v>3752586</v>
      </c>
      <c r="BZ796" s="555">
        <f t="shared" si="143"/>
        <v>464209.24</v>
      </c>
      <c r="CA796" s="555">
        <f t="shared" si="143"/>
        <v>24727</v>
      </c>
      <c r="CB796" s="555">
        <f t="shared" si="143"/>
        <v>0</v>
      </c>
      <c r="CC796" s="555">
        <f t="shared" si="129"/>
        <v>47718003.539999999</v>
      </c>
    </row>
    <row r="797" spans="1:81" s="547" customFormat="1">
      <c r="A797" s="609"/>
      <c r="B797" s="608"/>
      <c r="C797" s="610"/>
      <c r="D797" s="610"/>
      <c r="E797" s="610"/>
      <c r="F797" s="626" t="s">
        <v>6605</v>
      </c>
      <c r="G797" s="627" t="s">
        <v>6606</v>
      </c>
      <c r="H797" s="555">
        <f t="shared" si="147"/>
        <v>5003459.16</v>
      </c>
      <c r="I797" s="555">
        <f t="shared" si="147"/>
        <v>1171550</v>
      </c>
      <c r="J797" s="555">
        <f t="shared" si="147"/>
        <v>5725865</v>
      </c>
      <c r="K797" s="555">
        <f t="shared" si="147"/>
        <v>1089801</v>
      </c>
      <c r="L797" s="555">
        <f t="shared" si="147"/>
        <v>1381817</v>
      </c>
      <c r="M797" s="555">
        <f t="shared" si="147"/>
        <v>0</v>
      </c>
      <c r="N797" s="555">
        <f t="shared" si="147"/>
        <v>9401160.4499999993</v>
      </c>
      <c r="O797" s="555">
        <f t="shared" si="147"/>
        <v>4544421.84</v>
      </c>
      <c r="P797" s="555">
        <f t="shared" si="147"/>
        <v>1392</v>
      </c>
      <c r="Q797" s="555">
        <f t="shared" si="147"/>
        <v>5031650.47</v>
      </c>
      <c r="R797" s="555">
        <f t="shared" si="147"/>
        <v>1738861</v>
      </c>
      <c r="S797" s="555">
        <f t="shared" si="147"/>
        <v>1902841</v>
      </c>
      <c r="T797" s="555">
        <f t="shared" si="147"/>
        <v>1704298</v>
      </c>
      <c r="U797" s="555">
        <f t="shared" si="147"/>
        <v>6833383.7800000003</v>
      </c>
      <c r="V797" s="555">
        <f t="shared" si="147"/>
        <v>131451</v>
      </c>
      <c r="W797" s="555">
        <f t="shared" si="147"/>
        <v>3957905.5</v>
      </c>
      <c r="X797" s="555">
        <f t="shared" si="147"/>
        <v>2238735.52</v>
      </c>
      <c r="Y797" s="555">
        <f t="shared" si="147"/>
        <v>324897.09000000003</v>
      </c>
      <c r="Z797" s="555">
        <f t="shared" si="147"/>
        <v>6227530.5999999996</v>
      </c>
      <c r="AA797" s="555">
        <f t="shared" si="147"/>
        <v>1222685.3999999999</v>
      </c>
      <c r="AB797" s="555">
        <f t="shared" si="147"/>
        <v>194116.4</v>
      </c>
      <c r="AC797" s="555">
        <f t="shared" si="147"/>
        <v>1642263.93</v>
      </c>
      <c r="AD797" s="555">
        <f t="shared" si="147"/>
        <v>1794671.5</v>
      </c>
      <c r="AE797" s="555">
        <f t="shared" si="147"/>
        <v>990075.4</v>
      </c>
      <c r="AF797" s="555">
        <f t="shared" si="147"/>
        <v>2015233.6</v>
      </c>
      <c r="AG797" s="555">
        <f t="shared" si="147"/>
        <v>164056.93</v>
      </c>
      <c r="AH797" s="555">
        <f t="shared" si="147"/>
        <v>470749</v>
      </c>
      <c r="AI797" s="555">
        <f t="shared" si="147"/>
        <v>48786</v>
      </c>
      <c r="AJ797" s="555">
        <f t="shared" si="147"/>
        <v>186774</v>
      </c>
      <c r="AK797" s="555">
        <f t="shared" si="147"/>
        <v>6757</v>
      </c>
      <c r="AL797" s="555">
        <f t="shared" si="147"/>
        <v>187649</v>
      </c>
      <c r="AM797" s="555">
        <f t="shared" si="147"/>
        <v>4684</v>
      </c>
      <c r="AN797" s="555">
        <f t="shared" si="147"/>
        <v>7616</v>
      </c>
      <c r="AO797" s="555">
        <f t="shared" si="147"/>
        <v>23341</v>
      </c>
      <c r="AP797" s="555">
        <f t="shared" si="147"/>
        <v>58</v>
      </c>
      <c r="AQ797" s="555">
        <f t="shared" si="147"/>
        <v>17089</v>
      </c>
      <c r="AR797" s="555">
        <f t="shared" si="147"/>
        <v>3170</v>
      </c>
      <c r="AS797" s="555">
        <f t="shared" si="147"/>
        <v>1812</v>
      </c>
      <c r="AT797" s="555">
        <f t="shared" si="147"/>
        <v>9462</v>
      </c>
      <c r="AU797" s="555">
        <f t="shared" si="147"/>
        <v>6310102</v>
      </c>
      <c r="AV797" s="555">
        <f t="shared" si="147"/>
        <v>0</v>
      </c>
      <c r="AW797" s="555">
        <f t="shared" si="147"/>
        <v>5483</v>
      </c>
      <c r="AX797" s="555">
        <f t="shared" si="147"/>
        <v>0</v>
      </c>
      <c r="AY797" s="555">
        <f t="shared" si="147"/>
        <v>1995</v>
      </c>
      <c r="AZ797" s="555">
        <f t="shared" si="147"/>
        <v>0</v>
      </c>
      <c r="BA797" s="555">
        <f t="shared" si="147"/>
        <v>0</v>
      </c>
      <c r="BB797" s="555">
        <f t="shared" si="147"/>
        <v>1121306</v>
      </c>
      <c r="BC797" s="555">
        <f t="shared" si="147"/>
        <v>145753.95000000001</v>
      </c>
      <c r="BD797" s="555">
        <f t="shared" si="147"/>
        <v>72067</v>
      </c>
      <c r="BE797" s="555">
        <f t="shared" si="147"/>
        <v>30097</v>
      </c>
      <c r="BF797" s="555">
        <f t="shared" si="147"/>
        <v>1144777</v>
      </c>
      <c r="BG797" s="555">
        <f t="shared" si="147"/>
        <v>500547</v>
      </c>
      <c r="BH797" s="555">
        <f t="shared" si="147"/>
        <v>609343</v>
      </c>
      <c r="BI797" s="555">
        <f t="shared" si="147"/>
        <v>2054</v>
      </c>
      <c r="BJ797" s="555">
        <f t="shared" si="147"/>
        <v>1042663</v>
      </c>
      <c r="BK797" s="555">
        <f t="shared" si="147"/>
        <v>183239.5</v>
      </c>
      <c r="BL797" s="555">
        <f t="shared" si="147"/>
        <v>2750</v>
      </c>
      <c r="BM797" s="555">
        <f t="shared" si="147"/>
        <v>30815</v>
      </c>
      <c r="BN797" s="555">
        <f t="shared" si="147"/>
        <v>351980</v>
      </c>
      <c r="BO797" s="555">
        <f t="shared" si="147"/>
        <v>94767</v>
      </c>
      <c r="BP797" s="555">
        <f t="shared" si="147"/>
        <v>2993</v>
      </c>
      <c r="BQ797" s="555">
        <f t="shared" si="147"/>
        <v>87969.07</v>
      </c>
      <c r="BR797" s="555">
        <f t="shared" si="147"/>
        <v>3708</v>
      </c>
      <c r="BS797" s="555">
        <f t="shared" si="147"/>
        <v>0</v>
      </c>
      <c r="BT797" s="555">
        <f t="shared" si="143"/>
        <v>643799.30000000005</v>
      </c>
      <c r="BU797" s="555">
        <f t="shared" si="143"/>
        <v>0</v>
      </c>
      <c r="BV797" s="555">
        <f t="shared" si="143"/>
        <v>629535</v>
      </c>
      <c r="BW797" s="555">
        <f t="shared" si="143"/>
        <v>229084</v>
      </c>
      <c r="BX797" s="555">
        <f t="shared" si="143"/>
        <v>121313</v>
      </c>
      <c r="BY797" s="555">
        <f t="shared" si="143"/>
        <v>3525853</v>
      </c>
      <c r="BZ797" s="555">
        <f t="shared" si="143"/>
        <v>301288.24</v>
      </c>
      <c r="CA797" s="555">
        <f t="shared" si="143"/>
        <v>199648</v>
      </c>
      <c r="CB797" s="555">
        <f t="shared" si="143"/>
        <v>0</v>
      </c>
      <c r="CC797" s="555">
        <f t="shared" si="129"/>
        <v>84797000.629999995</v>
      </c>
    </row>
    <row r="798" spans="1:81" s="547" customFormat="1">
      <c r="A798" s="609"/>
      <c r="B798" s="608"/>
      <c r="C798" s="610"/>
      <c r="D798" s="610"/>
      <c r="E798" s="610"/>
      <c r="F798" s="626" t="s">
        <v>6607</v>
      </c>
      <c r="G798" s="627" t="s">
        <v>6608</v>
      </c>
      <c r="H798" s="555">
        <f t="shared" ref="H798:BS801" si="148">H691</f>
        <v>0</v>
      </c>
      <c r="I798" s="555">
        <f t="shared" si="148"/>
        <v>0</v>
      </c>
      <c r="J798" s="555">
        <f t="shared" si="148"/>
        <v>0</v>
      </c>
      <c r="K798" s="555">
        <f t="shared" si="148"/>
        <v>0</v>
      </c>
      <c r="L798" s="555">
        <f t="shared" si="148"/>
        <v>0</v>
      </c>
      <c r="M798" s="555">
        <f t="shared" si="148"/>
        <v>0</v>
      </c>
      <c r="N798" s="555">
        <f t="shared" si="148"/>
        <v>2753085.33</v>
      </c>
      <c r="O798" s="555">
        <f t="shared" si="148"/>
        <v>0</v>
      </c>
      <c r="P798" s="555">
        <f t="shared" si="148"/>
        <v>0</v>
      </c>
      <c r="Q798" s="555">
        <f t="shared" si="148"/>
        <v>0</v>
      </c>
      <c r="R798" s="555">
        <f t="shared" si="148"/>
        <v>0</v>
      </c>
      <c r="S798" s="555">
        <f t="shared" si="148"/>
        <v>0</v>
      </c>
      <c r="T798" s="555">
        <f t="shared" si="148"/>
        <v>0</v>
      </c>
      <c r="U798" s="555">
        <f t="shared" si="148"/>
        <v>0</v>
      </c>
      <c r="V798" s="555">
        <f t="shared" si="148"/>
        <v>0</v>
      </c>
      <c r="W798" s="555">
        <f t="shared" si="148"/>
        <v>0</v>
      </c>
      <c r="X798" s="555">
        <f t="shared" si="148"/>
        <v>0</v>
      </c>
      <c r="Y798" s="555">
        <f t="shared" si="148"/>
        <v>0</v>
      </c>
      <c r="Z798" s="555">
        <f t="shared" si="148"/>
        <v>656000</v>
      </c>
      <c r="AA798" s="555">
        <f t="shared" si="148"/>
        <v>0</v>
      </c>
      <c r="AB798" s="555">
        <f t="shared" si="148"/>
        <v>33000</v>
      </c>
      <c r="AC798" s="555">
        <f t="shared" si="148"/>
        <v>0</v>
      </c>
      <c r="AD798" s="555">
        <f t="shared" si="148"/>
        <v>0</v>
      </c>
      <c r="AE798" s="555">
        <f t="shared" si="148"/>
        <v>0</v>
      </c>
      <c r="AF798" s="555">
        <f t="shared" si="148"/>
        <v>0</v>
      </c>
      <c r="AG798" s="555">
        <f t="shared" si="148"/>
        <v>0</v>
      </c>
      <c r="AH798" s="555">
        <f t="shared" si="148"/>
        <v>0</v>
      </c>
      <c r="AI798" s="555">
        <f t="shared" si="148"/>
        <v>0</v>
      </c>
      <c r="AJ798" s="555">
        <f t="shared" si="148"/>
        <v>0</v>
      </c>
      <c r="AK798" s="555">
        <f t="shared" si="148"/>
        <v>0</v>
      </c>
      <c r="AL798" s="555">
        <f t="shared" si="148"/>
        <v>0</v>
      </c>
      <c r="AM798" s="555">
        <f t="shared" si="148"/>
        <v>0</v>
      </c>
      <c r="AN798" s="555">
        <f t="shared" si="148"/>
        <v>0</v>
      </c>
      <c r="AO798" s="555">
        <f t="shared" si="148"/>
        <v>0</v>
      </c>
      <c r="AP798" s="555">
        <f t="shared" si="148"/>
        <v>0</v>
      </c>
      <c r="AQ798" s="555">
        <f t="shared" si="148"/>
        <v>0</v>
      </c>
      <c r="AR798" s="555">
        <f t="shared" si="148"/>
        <v>111039</v>
      </c>
      <c r="AS798" s="555">
        <f t="shared" si="148"/>
        <v>0</v>
      </c>
      <c r="AT798" s="555">
        <f t="shared" si="148"/>
        <v>2471048.5</v>
      </c>
      <c r="AU798" s="555">
        <f t="shared" si="148"/>
        <v>0</v>
      </c>
      <c r="AV798" s="555">
        <f t="shared" si="148"/>
        <v>0</v>
      </c>
      <c r="AW798" s="555">
        <f t="shared" si="148"/>
        <v>0</v>
      </c>
      <c r="AX798" s="555">
        <f t="shared" si="148"/>
        <v>0</v>
      </c>
      <c r="AY798" s="555">
        <f t="shared" si="148"/>
        <v>0</v>
      </c>
      <c r="AZ798" s="555">
        <f t="shared" si="148"/>
        <v>0</v>
      </c>
      <c r="BA798" s="555">
        <f t="shared" si="148"/>
        <v>0</v>
      </c>
      <c r="BB798" s="555">
        <f t="shared" si="148"/>
        <v>0</v>
      </c>
      <c r="BC798" s="555">
        <f t="shared" si="148"/>
        <v>0</v>
      </c>
      <c r="BD798" s="555">
        <f t="shared" si="148"/>
        <v>0</v>
      </c>
      <c r="BE798" s="555">
        <f t="shared" si="148"/>
        <v>0</v>
      </c>
      <c r="BF798" s="555">
        <f t="shared" si="148"/>
        <v>0</v>
      </c>
      <c r="BG798" s="555">
        <f t="shared" si="148"/>
        <v>0</v>
      </c>
      <c r="BH798" s="555">
        <f t="shared" si="148"/>
        <v>0</v>
      </c>
      <c r="BI798" s="555">
        <f t="shared" si="148"/>
        <v>0</v>
      </c>
      <c r="BJ798" s="555">
        <f t="shared" si="148"/>
        <v>0</v>
      </c>
      <c r="BK798" s="555">
        <f t="shared" si="148"/>
        <v>0</v>
      </c>
      <c r="BL798" s="555">
        <f t="shared" si="148"/>
        <v>0</v>
      </c>
      <c r="BM798" s="555">
        <f t="shared" si="148"/>
        <v>0</v>
      </c>
      <c r="BN798" s="555">
        <f t="shared" si="148"/>
        <v>0</v>
      </c>
      <c r="BO798" s="555">
        <f t="shared" si="148"/>
        <v>0</v>
      </c>
      <c r="BP798" s="555">
        <f t="shared" si="148"/>
        <v>0</v>
      </c>
      <c r="BQ798" s="555">
        <f t="shared" si="148"/>
        <v>0</v>
      </c>
      <c r="BR798" s="555">
        <f t="shared" si="148"/>
        <v>0</v>
      </c>
      <c r="BS798" s="555">
        <f t="shared" si="148"/>
        <v>0</v>
      </c>
      <c r="BT798" s="555">
        <f t="shared" ref="BT798:CB801" si="149">BT691</f>
        <v>798103</v>
      </c>
      <c r="BU798" s="555">
        <f t="shared" si="149"/>
        <v>0</v>
      </c>
      <c r="BV798" s="555">
        <f t="shared" si="149"/>
        <v>0</v>
      </c>
      <c r="BW798" s="555">
        <f t="shared" si="149"/>
        <v>0</v>
      </c>
      <c r="BX798" s="555">
        <f t="shared" si="149"/>
        <v>0</v>
      </c>
      <c r="BY798" s="555">
        <f t="shared" si="149"/>
        <v>0</v>
      </c>
      <c r="BZ798" s="555">
        <f t="shared" si="149"/>
        <v>0</v>
      </c>
      <c r="CA798" s="555">
        <f t="shared" si="149"/>
        <v>0</v>
      </c>
      <c r="CB798" s="555">
        <f t="shared" si="149"/>
        <v>0</v>
      </c>
      <c r="CC798" s="555">
        <f t="shared" si="129"/>
        <v>6822275.8300000001</v>
      </c>
    </row>
    <row r="799" spans="1:81" s="547" customFormat="1">
      <c r="A799" s="609"/>
      <c r="B799" s="608"/>
      <c r="C799" s="610"/>
      <c r="D799" s="610"/>
      <c r="E799" s="610"/>
      <c r="F799" s="626" t="s">
        <v>6609</v>
      </c>
      <c r="G799" s="627" t="s">
        <v>6610</v>
      </c>
      <c r="H799" s="555">
        <f t="shared" si="148"/>
        <v>9575517</v>
      </c>
      <c r="I799" s="555">
        <f t="shared" si="148"/>
        <v>1473968.04</v>
      </c>
      <c r="J799" s="555">
        <f t="shared" si="148"/>
        <v>4811527</v>
      </c>
      <c r="K799" s="555">
        <f t="shared" si="148"/>
        <v>118453.99</v>
      </c>
      <c r="L799" s="555">
        <f t="shared" si="148"/>
        <v>0</v>
      </c>
      <c r="M799" s="555">
        <f t="shared" si="148"/>
        <v>339354.58</v>
      </c>
      <c r="N799" s="555">
        <f t="shared" si="148"/>
        <v>8666981.0199999996</v>
      </c>
      <c r="O799" s="555">
        <f t="shared" si="148"/>
        <v>1806254.23</v>
      </c>
      <c r="P799" s="555">
        <f t="shared" si="148"/>
        <v>0</v>
      </c>
      <c r="Q799" s="555">
        <f t="shared" si="148"/>
        <v>3852580</v>
      </c>
      <c r="R799" s="555">
        <f t="shared" si="148"/>
        <v>110048</v>
      </c>
      <c r="S799" s="555">
        <f t="shared" si="148"/>
        <v>602011.29</v>
      </c>
      <c r="T799" s="555">
        <f t="shared" si="148"/>
        <v>163237.99</v>
      </c>
      <c r="U799" s="555">
        <f t="shared" si="148"/>
        <v>165312.64000000001</v>
      </c>
      <c r="V799" s="555">
        <f t="shared" si="148"/>
        <v>59644.56</v>
      </c>
      <c r="W799" s="555">
        <f t="shared" si="148"/>
        <v>228745</v>
      </c>
      <c r="X799" s="555">
        <f t="shared" si="148"/>
        <v>0</v>
      </c>
      <c r="Y799" s="555">
        <f t="shared" si="148"/>
        <v>153017</v>
      </c>
      <c r="Z799" s="555">
        <f t="shared" si="148"/>
        <v>10851954.18</v>
      </c>
      <c r="AA799" s="555">
        <f t="shared" si="148"/>
        <v>849189</v>
      </c>
      <c r="AB799" s="555">
        <f t="shared" si="148"/>
        <v>960166.48</v>
      </c>
      <c r="AC799" s="555">
        <f t="shared" si="148"/>
        <v>2561786.65</v>
      </c>
      <c r="AD799" s="555">
        <f t="shared" si="148"/>
        <v>562939.5</v>
      </c>
      <c r="AE799" s="555">
        <f t="shared" si="148"/>
        <v>2899017</v>
      </c>
      <c r="AF799" s="555">
        <f t="shared" si="148"/>
        <v>0</v>
      </c>
      <c r="AG799" s="555">
        <f t="shared" si="148"/>
        <v>720278.75</v>
      </c>
      <c r="AH799" s="555">
        <f t="shared" si="148"/>
        <v>0</v>
      </c>
      <c r="AI799" s="555">
        <f t="shared" si="148"/>
        <v>6567754.96</v>
      </c>
      <c r="AJ799" s="555">
        <f t="shared" si="148"/>
        <v>0</v>
      </c>
      <c r="AK799" s="555">
        <f t="shared" si="148"/>
        <v>81565</v>
      </c>
      <c r="AL799" s="555">
        <f t="shared" si="148"/>
        <v>0</v>
      </c>
      <c r="AM799" s="555">
        <f t="shared" si="148"/>
        <v>305525</v>
      </c>
      <c r="AN799" s="555">
        <f t="shared" si="148"/>
        <v>466472</v>
      </c>
      <c r="AO799" s="555">
        <f t="shared" si="148"/>
        <v>0</v>
      </c>
      <c r="AP799" s="555">
        <f t="shared" si="148"/>
        <v>267069.59999999998</v>
      </c>
      <c r="AQ799" s="555">
        <f t="shared" si="148"/>
        <v>161405.9</v>
      </c>
      <c r="AR799" s="555">
        <f t="shared" si="148"/>
        <v>479375</v>
      </c>
      <c r="AS799" s="555">
        <f t="shared" si="148"/>
        <v>0</v>
      </c>
      <c r="AT799" s="555">
        <f t="shared" si="148"/>
        <v>330065</v>
      </c>
      <c r="AU799" s="555">
        <f t="shared" si="148"/>
        <v>1745393</v>
      </c>
      <c r="AV799" s="555">
        <f t="shared" si="148"/>
        <v>0</v>
      </c>
      <c r="AW799" s="555">
        <f t="shared" si="148"/>
        <v>0</v>
      </c>
      <c r="AX799" s="555">
        <f t="shared" si="148"/>
        <v>0</v>
      </c>
      <c r="AY799" s="555">
        <f t="shared" si="148"/>
        <v>0</v>
      </c>
      <c r="AZ799" s="555">
        <f t="shared" si="148"/>
        <v>0</v>
      </c>
      <c r="BA799" s="555">
        <f t="shared" si="148"/>
        <v>16725</v>
      </c>
      <c r="BB799" s="555">
        <f t="shared" si="148"/>
        <v>3848933.2</v>
      </c>
      <c r="BC799" s="555">
        <f t="shared" si="148"/>
        <v>83432</v>
      </c>
      <c r="BD799" s="555">
        <f t="shared" si="148"/>
        <v>309830</v>
      </c>
      <c r="BE799" s="555">
        <f t="shared" si="148"/>
        <v>380721</v>
      </c>
      <c r="BF799" s="555">
        <f t="shared" si="148"/>
        <v>0</v>
      </c>
      <c r="BG799" s="555">
        <f t="shared" si="148"/>
        <v>43665</v>
      </c>
      <c r="BH799" s="555">
        <f t="shared" si="148"/>
        <v>1527881.61</v>
      </c>
      <c r="BI799" s="555">
        <f t="shared" si="148"/>
        <v>1537610</v>
      </c>
      <c r="BJ799" s="555">
        <f t="shared" si="148"/>
        <v>347328.95</v>
      </c>
      <c r="BK799" s="555">
        <f t="shared" si="148"/>
        <v>38120</v>
      </c>
      <c r="BL799" s="555">
        <f t="shared" si="148"/>
        <v>83946</v>
      </c>
      <c r="BM799" s="555">
        <f t="shared" si="148"/>
        <v>0</v>
      </c>
      <c r="BN799" s="555">
        <f t="shared" si="148"/>
        <v>931226.49</v>
      </c>
      <c r="BO799" s="555">
        <f t="shared" si="148"/>
        <v>0</v>
      </c>
      <c r="BP799" s="555">
        <f t="shared" si="148"/>
        <v>166175</v>
      </c>
      <c r="BQ799" s="555">
        <f t="shared" si="148"/>
        <v>0</v>
      </c>
      <c r="BR799" s="555">
        <f t="shared" si="148"/>
        <v>12500</v>
      </c>
      <c r="BS799" s="555">
        <f t="shared" si="148"/>
        <v>139500</v>
      </c>
      <c r="BT799" s="555">
        <f t="shared" si="149"/>
        <v>1103217</v>
      </c>
      <c r="BU799" s="555">
        <f t="shared" si="149"/>
        <v>0</v>
      </c>
      <c r="BV799" s="555">
        <f t="shared" si="149"/>
        <v>326840.42</v>
      </c>
      <c r="BW799" s="555">
        <f t="shared" si="149"/>
        <v>0</v>
      </c>
      <c r="BX799" s="555">
        <f t="shared" si="149"/>
        <v>126727</v>
      </c>
      <c r="BY799" s="555">
        <f t="shared" si="149"/>
        <v>772722</v>
      </c>
      <c r="BZ799" s="555">
        <f t="shared" si="149"/>
        <v>221996.95</v>
      </c>
      <c r="CA799" s="555">
        <f t="shared" si="149"/>
        <v>453087.65</v>
      </c>
      <c r="CB799" s="555">
        <f t="shared" si="149"/>
        <v>0</v>
      </c>
      <c r="CC799" s="555">
        <f t="shared" si="129"/>
        <v>74408794.63000001</v>
      </c>
    </row>
    <row r="800" spans="1:81" s="547" customFormat="1">
      <c r="A800" s="609"/>
      <c r="B800" s="608"/>
      <c r="C800" s="610"/>
      <c r="D800" s="610"/>
      <c r="E800" s="610"/>
      <c r="F800" s="626" t="s">
        <v>6611</v>
      </c>
      <c r="G800" s="627" t="s">
        <v>6612</v>
      </c>
      <c r="H800" s="555">
        <f t="shared" si="148"/>
        <v>0</v>
      </c>
      <c r="I800" s="555">
        <f t="shared" si="148"/>
        <v>0</v>
      </c>
      <c r="J800" s="555">
        <f t="shared" si="148"/>
        <v>0</v>
      </c>
      <c r="K800" s="555">
        <f t="shared" si="148"/>
        <v>0</v>
      </c>
      <c r="L800" s="555">
        <f t="shared" si="148"/>
        <v>0</v>
      </c>
      <c r="M800" s="555">
        <f t="shared" si="148"/>
        <v>0</v>
      </c>
      <c r="N800" s="555">
        <f t="shared" si="148"/>
        <v>0</v>
      </c>
      <c r="O800" s="555">
        <f t="shared" si="148"/>
        <v>0</v>
      </c>
      <c r="P800" s="555">
        <f t="shared" si="148"/>
        <v>0</v>
      </c>
      <c r="Q800" s="555">
        <f t="shared" si="148"/>
        <v>0</v>
      </c>
      <c r="R800" s="555">
        <f t="shared" si="148"/>
        <v>0</v>
      </c>
      <c r="S800" s="555">
        <f t="shared" si="148"/>
        <v>0</v>
      </c>
      <c r="T800" s="555">
        <f t="shared" si="148"/>
        <v>0</v>
      </c>
      <c r="U800" s="555">
        <f t="shared" si="148"/>
        <v>0</v>
      </c>
      <c r="V800" s="555">
        <f t="shared" si="148"/>
        <v>0</v>
      </c>
      <c r="W800" s="555">
        <f t="shared" si="148"/>
        <v>0</v>
      </c>
      <c r="X800" s="555">
        <f t="shared" si="148"/>
        <v>0</v>
      </c>
      <c r="Y800" s="555">
        <f t="shared" si="148"/>
        <v>0</v>
      </c>
      <c r="Z800" s="555">
        <f t="shared" si="148"/>
        <v>0</v>
      </c>
      <c r="AA800" s="555">
        <f t="shared" si="148"/>
        <v>0</v>
      </c>
      <c r="AB800" s="555">
        <f t="shared" si="148"/>
        <v>0</v>
      </c>
      <c r="AC800" s="555">
        <f t="shared" si="148"/>
        <v>0</v>
      </c>
      <c r="AD800" s="555">
        <f t="shared" si="148"/>
        <v>0</v>
      </c>
      <c r="AE800" s="555">
        <f t="shared" si="148"/>
        <v>0</v>
      </c>
      <c r="AF800" s="555">
        <f t="shared" si="148"/>
        <v>0</v>
      </c>
      <c r="AG800" s="555">
        <f t="shared" si="148"/>
        <v>0</v>
      </c>
      <c r="AH800" s="555">
        <f t="shared" si="148"/>
        <v>0</v>
      </c>
      <c r="AI800" s="555">
        <f t="shared" si="148"/>
        <v>0</v>
      </c>
      <c r="AJ800" s="555">
        <f t="shared" si="148"/>
        <v>0</v>
      </c>
      <c r="AK800" s="555">
        <f t="shared" si="148"/>
        <v>0</v>
      </c>
      <c r="AL800" s="555">
        <f t="shared" si="148"/>
        <v>0</v>
      </c>
      <c r="AM800" s="555">
        <f t="shared" si="148"/>
        <v>0</v>
      </c>
      <c r="AN800" s="555">
        <f t="shared" si="148"/>
        <v>0</v>
      </c>
      <c r="AO800" s="555">
        <f t="shared" si="148"/>
        <v>0</v>
      </c>
      <c r="AP800" s="555">
        <f t="shared" si="148"/>
        <v>0</v>
      </c>
      <c r="AQ800" s="555">
        <f t="shared" si="148"/>
        <v>0</v>
      </c>
      <c r="AR800" s="555">
        <f t="shared" si="148"/>
        <v>0</v>
      </c>
      <c r="AS800" s="555">
        <f t="shared" si="148"/>
        <v>0</v>
      </c>
      <c r="AT800" s="555">
        <f t="shared" si="148"/>
        <v>0</v>
      </c>
      <c r="AU800" s="555">
        <f t="shared" si="148"/>
        <v>347278</v>
      </c>
      <c r="AV800" s="555">
        <f t="shared" si="148"/>
        <v>0</v>
      </c>
      <c r="AW800" s="555">
        <f t="shared" si="148"/>
        <v>0</v>
      </c>
      <c r="AX800" s="555">
        <f t="shared" si="148"/>
        <v>0</v>
      </c>
      <c r="AY800" s="555">
        <f t="shared" si="148"/>
        <v>0</v>
      </c>
      <c r="AZ800" s="555">
        <f t="shared" si="148"/>
        <v>0</v>
      </c>
      <c r="BA800" s="555">
        <f t="shared" si="148"/>
        <v>0</v>
      </c>
      <c r="BB800" s="555">
        <f t="shared" si="148"/>
        <v>0</v>
      </c>
      <c r="BC800" s="555">
        <f t="shared" si="148"/>
        <v>0</v>
      </c>
      <c r="BD800" s="555">
        <f t="shared" si="148"/>
        <v>0</v>
      </c>
      <c r="BE800" s="555">
        <f t="shared" si="148"/>
        <v>0</v>
      </c>
      <c r="BF800" s="555">
        <f t="shared" si="148"/>
        <v>0</v>
      </c>
      <c r="BG800" s="555">
        <f t="shared" si="148"/>
        <v>0</v>
      </c>
      <c r="BH800" s="555">
        <f t="shared" si="148"/>
        <v>0</v>
      </c>
      <c r="BI800" s="555">
        <f t="shared" si="148"/>
        <v>0</v>
      </c>
      <c r="BJ800" s="555">
        <f t="shared" si="148"/>
        <v>0</v>
      </c>
      <c r="BK800" s="555">
        <f t="shared" si="148"/>
        <v>0</v>
      </c>
      <c r="BL800" s="555">
        <f t="shared" si="148"/>
        <v>0</v>
      </c>
      <c r="BM800" s="555">
        <f t="shared" si="148"/>
        <v>0</v>
      </c>
      <c r="BN800" s="555">
        <f t="shared" si="148"/>
        <v>0</v>
      </c>
      <c r="BO800" s="555">
        <f t="shared" si="148"/>
        <v>0</v>
      </c>
      <c r="BP800" s="555">
        <f t="shared" si="148"/>
        <v>0</v>
      </c>
      <c r="BQ800" s="555">
        <f t="shared" si="148"/>
        <v>0</v>
      </c>
      <c r="BR800" s="555">
        <f t="shared" si="148"/>
        <v>0</v>
      </c>
      <c r="BS800" s="555">
        <f t="shared" si="148"/>
        <v>0</v>
      </c>
      <c r="BT800" s="555">
        <f t="shared" si="149"/>
        <v>736820</v>
      </c>
      <c r="BU800" s="555">
        <f t="shared" si="149"/>
        <v>0</v>
      </c>
      <c r="BV800" s="555">
        <f t="shared" si="149"/>
        <v>0</v>
      </c>
      <c r="BW800" s="555">
        <f t="shared" si="149"/>
        <v>0</v>
      </c>
      <c r="BX800" s="555">
        <f t="shared" si="149"/>
        <v>0</v>
      </c>
      <c r="BY800" s="555">
        <f t="shared" si="149"/>
        <v>0</v>
      </c>
      <c r="BZ800" s="555">
        <f t="shared" si="149"/>
        <v>0</v>
      </c>
      <c r="CA800" s="555">
        <f t="shared" si="149"/>
        <v>0</v>
      </c>
      <c r="CB800" s="555">
        <f t="shared" si="149"/>
        <v>0</v>
      </c>
      <c r="CC800" s="555">
        <f t="shared" si="129"/>
        <v>1084098</v>
      </c>
    </row>
    <row r="801" spans="1:81" s="547" customFormat="1">
      <c r="A801" s="609"/>
      <c r="B801" s="608"/>
      <c r="C801" s="610"/>
      <c r="D801" s="610"/>
      <c r="E801" s="610"/>
      <c r="F801" s="626" t="s">
        <v>6613</v>
      </c>
      <c r="G801" s="627" t="s">
        <v>7124</v>
      </c>
      <c r="H801" s="555">
        <f t="shared" si="148"/>
        <v>0</v>
      </c>
      <c r="I801" s="555">
        <f t="shared" si="148"/>
        <v>0</v>
      </c>
      <c r="J801" s="555">
        <f t="shared" si="148"/>
        <v>0</v>
      </c>
      <c r="K801" s="555">
        <f t="shared" si="148"/>
        <v>0</v>
      </c>
      <c r="L801" s="555">
        <f t="shared" si="148"/>
        <v>0</v>
      </c>
      <c r="M801" s="555">
        <f t="shared" si="148"/>
        <v>0</v>
      </c>
      <c r="N801" s="555">
        <f t="shared" si="148"/>
        <v>9600</v>
      </c>
      <c r="O801" s="555">
        <f t="shared" si="148"/>
        <v>0</v>
      </c>
      <c r="P801" s="555">
        <f t="shared" si="148"/>
        <v>0</v>
      </c>
      <c r="Q801" s="555">
        <f t="shared" si="148"/>
        <v>0</v>
      </c>
      <c r="R801" s="555">
        <f t="shared" si="148"/>
        <v>0</v>
      </c>
      <c r="S801" s="555">
        <f t="shared" si="148"/>
        <v>0</v>
      </c>
      <c r="T801" s="555">
        <f t="shared" si="148"/>
        <v>0</v>
      </c>
      <c r="U801" s="555">
        <f t="shared" si="148"/>
        <v>0</v>
      </c>
      <c r="V801" s="555">
        <f t="shared" si="148"/>
        <v>0</v>
      </c>
      <c r="W801" s="555">
        <f t="shared" si="148"/>
        <v>0</v>
      </c>
      <c r="X801" s="555">
        <f t="shared" si="148"/>
        <v>0</v>
      </c>
      <c r="Y801" s="555">
        <f t="shared" si="148"/>
        <v>0</v>
      </c>
      <c r="Z801" s="555">
        <f t="shared" si="148"/>
        <v>132000</v>
      </c>
      <c r="AA801" s="555">
        <f t="shared" si="148"/>
        <v>0</v>
      </c>
      <c r="AB801" s="555">
        <f t="shared" si="148"/>
        <v>0</v>
      </c>
      <c r="AC801" s="555">
        <f t="shared" si="148"/>
        <v>0</v>
      </c>
      <c r="AD801" s="555">
        <f t="shared" si="148"/>
        <v>0</v>
      </c>
      <c r="AE801" s="555">
        <f t="shared" si="148"/>
        <v>0</v>
      </c>
      <c r="AF801" s="555">
        <f t="shared" si="148"/>
        <v>0</v>
      </c>
      <c r="AG801" s="555">
        <f t="shared" si="148"/>
        <v>0</v>
      </c>
      <c r="AH801" s="555">
        <f t="shared" si="148"/>
        <v>0</v>
      </c>
      <c r="AI801" s="555">
        <f t="shared" si="148"/>
        <v>0</v>
      </c>
      <c r="AJ801" s="555">
        <f t="shared" si="148"/>
        <v>0</v>
      </c>
      <c r="AK801" s="555">
        <f t="shared" si="148"/>
        <v>0</v>
      </c>
      <c r="AL801" s="555">
        <f t="shared" si="148"/>
        <v>0</v>
      </c>
      <c r="AM801" s="555">
        <f t="shared" si="148"/>
        <v>0</v>
      </c>
      <c r="AN801" s="555">
        <f t="shared" si="148"/>
        <v>0</v>
      </c>
      <c r="AO801" s="555">
        <f t="shared" si="148"/>
        <v>0</v>
      </c>
      <c r="AP801" s="555">
        <f t="shared" si="148"/>
        <v>0</v>
      </c>
      <c r="AQ801" s="555">
        <f t="shared" si="148"/>
        <v>0</v>
      </c>
      <c r="AR801" s="555">
        <f t="shared" si="148"/>
        <v>0</v>
      </c>
      <c r="AS801" s="555">
        <f t="shared" si="148"/>
        <v>0</v>
      </c>
      <c r="AT801" s="555">
        <f t="shared" si="148"/>
        <v>0</v>
      </c>
      <c r="AU801" s="555">
        <f t="shared" si="148"/>
        <v>0</v>
      </c>
      <c r="AV801" s="555">
        <f t="shared" si="148"/>
        <v>0</v>
      </c>
      <c r="AW801" s="555">
        <f t="shared" si="148"/>
        <v>0</v>
      </c>
      <c r="AX801" s="555">
        <f t="shared" si="148"/>
        <v>0</v>
      </c>
      <c r="AY801" s="555">
        <f t="shared" si="148"/>
        <v>0</v>
      </c>
      <c r="AZ801" s="555">
        <f t="shared" si="148"/>
        <v>0</v>
      </c>
      <c r="BA801" s="555">
        <f t="shared" si="148"/>
        <v>0</v>
      </c>
      <c r="BB801" s="555">
        <f t="shared" si="148"/>
        <v>0</v>
      </c>
      <c r="BC801" s="555">
        <f t="shared" si="148"/>
        <v>0</v>
      </c>
      <c r="BD801" s="555">
        <f t="shared" si="148"/>
        <v>0</v>
      </c>
      <c r="BE801" s="555">
        <f t="shared" si="148"/>
        <v>0</v>
      </c>
      <c r="BF801" s="555">
        <f t="shared" si="148"/>
        <v>0</v>
      </c>
      <c r="BG801" s="555">
        <f t="shared" si="148"/>
        <v>0</v>
      </c>
      <c r="BH801" s="555">
        <f t="shared" si="148"/>
        <v>0</v>
      </c>
      <c r="BI801" s="555">
        <f t="shared" si="148"/>
        <v>0</v>
      </c>
      <c r="BJ801" s="555">
        <f t="shared" si="148"/>
        <v>0</v>
      </c>
      <c r="BK801" s="555">
        <f t="shared" si="148"/>
        <v>0</v>
      </c>
      <c r="BL801" s="555">
        <f t="shared" si="148"/>
        <v>0</v>
      </c>
      <c r="BM801" s="555">
        <f t="shared" si="148"/>
        <v>0</v>
      </c>
      <c r="BN801" s="555">
        <f t="shared" si="148"/>
        <v>0</v>
      </c>
      <c r="BO801" s="555">
        <f t="shared" si="148"/>
        <v>0</v>
      </c>
      <c r="BP801" s="555">
        <f t="shared" si="148"/>
        <v>0</v>
      </c>
      <c r="BQ801" s="555">
        <f t="shared" si="148"/>
        <v>0</v>
      </c>
      <c r="BR801" s="555">
        <f t="shared" si="148"/>
        <v>0</v>
      </c>
      <c r="BS801" s="555">
        <f t="shared" ref="BS801" si="150">BS694</f>
        <v>0</v>
      </c>
      <c r="BT801" s="555">
        <f t="shared" si="149"/>
        <v>0</v>
      </c>
      <c r="BU801" s="555">
        <f t="shared" si="149"/>
        <v>0</v>
      </c>
      <c r="BV801" s="555">
        <f t="shared" si="149"/>
        <v>0</v>
      </c>
      <c r="BW801" s="555">
        <f t="shared" si="149"/>
        <v>0</v>
      </c>
      <c r="BX801" s="555">
        <f t="shared" si="149"/>
        <v>0</v>
      </c>
      <c r="BY801" s="555">
        <f t="shared" si="149"/>
        <v>0</v>
      </c>
      <c r="BZ801" s="555">
        <f t="shared" si="149"/>
        <v>0</v>
      </c>
      <c r="CA801" s="555">
        <f t="shared" si="149"/>
        <v>0</v>
      </c>
      <c r="CB801" s="555">
        <f t="shared" si="149"/>
        <v>0</v>
      </c>
      <c r="CC801" s="555">
        <f t="shared" si="129"/>
        <v>141600</v>
      </c>
    </row>
    <row r="802" spans="1:81" s="547" customFormat="1">
      <c r="A802" s="609"/>
      <c r="B802" s="608"/>
      <c r="C802" s="610"/>
      <c r="D802" s="610"/>
      <c r="E802" s="610"/>
      <c r="F802" s="651" t="s">
        <v>6615</v>
      </c>
      <c r="G802" s="652" t="s">
        <v>6616</v>
      </c>
      <c r="H802" s="653">
        <v>0</v>
      </c>
      <c r="I802" s="653">
        <v>0</v>
      </c>
      <c r="J802" s="653">
        <v>0</v>
      </c>
      <c r="K802" s="653">
        <v>0</v>
      </c>
      <c r="L802" s="653">
        <v>0</v>
      </c>
      <c r="M802" s="653">
        <v>0</v>
      </c>
      <c r="N802" s="653">
        <v>0</v>
      </c>
      <c r="O802" s="653">
        <v>0</v>
      </c>
      <c r="P802" s="653">
        <v>0</v>
      </c>
      <c r="Q802" s="653">
        <v>0</v>
      </c>
      <c r="R802" s="653">
        <v>0</v>
      </c>
      <c r="S802" s="653">
        <v>0</v>
      </c>
      <c r="T802" s="653">
        <v>0</v>
      </c>
      <c r="U802" s="653">
        <v>0</v>
      </c>
      <c r="V802" s="653">
        <v>0</v>
      </c>
      <c r="W802" s="653">
        <v>0</v>
      </c>
      <c r="X802" s="653">
        <v>0</v>
      </c>
      <c r="Y802" s="653">
        <v>0</v>
      </c>
      <c r="Z802" s="653">
        <v>0</v>
      </c>
      <c r="AA802" s="653">
        <v>0</v>
      </c>
      <c r="AB802" s="653">
        <v>0</v>
      </c>
      <c r="AC802" s="653">
        <v>0</v>
      </c>
      <c r="AD802" s="653">
        <v>0</v>
      </c>
      <c r="AE802" s="653">
        <v>0</v>
      </c>
      <c r="AF802" s="653">
        <v>0</v>
      </c>
      <c r="AG802" s="653">
        <v>0</v>
      </c>
      <c r="AH802" s="653">
        <v>0</v>
      </c>
      <c r="AI802" s="653">
        <v>0</v>
      </c>
      <c r="AJ802" s="653">
        <v>0</v>
      </c>
      <c r="AK802" s="653">
        <v>0</v>
      </c>
      <c r="AL802" s="653">
        <v>0</v>
      </c>
      <c r="AM802" s="653">
        <v>0</v>
      </c>
      <c r="AN802" s="653">
        <v>0</v>
      </c>
      <c r="AO802" s="653">
        <v>0</v>
      </c>
      <c r="AP802" s="653">
        <v>0</v>
      </c>
      <c r="AQ802" s="653">
        <v>0</v>
      </c>
      <c r="AR802" s="653">
        <v>0</v>
      </c>
      <c r="AS802" s="653">
        <v>0</v>
      </c>
      <c r="AT802" s="653">
        <v>0</v>
      </c>
      <c r="AU802" s="653">
        <v>0</v>
      </c>
      <c r="AV802" s="653">
        <v>0</v>
      </c>
      <c r="AW802" s="653">
        <v>0</v>
      </c>
      <c r="AX802" s="653">
        <v>0</v>
      </c>
      <c r="AY802" s="653">
        <v>0</v>
      </c>
      <c r="AZ802" s="653">
        <v>0</v>
      </c>
      <c r="BA802" s="653">
        <v>0</v>
      </c>
      <c r="BB802" s="653">
        <v>0</v>
      </c>
      <c r="BC802" s="653">
        <v>0</v>
      </c>
      <c r="BD802" s="653">
        <v>0</v>
      </c>
      <c r="BE802" s="653">
        <v>0</v>
      </c>
      <c r="BF802" s="653">
        <v>0</v>
      </c>
      <c r="BG802" s="653">
        <v>0</v>
      </c>
      <c r="BH802" s="653">
        <v>0</v>
      </c>
      <c r="BI802" s="653">
        <v>0</v>
      </c>
      <c r="BJ802" s="653">
        <v>0</v>
      </c>
      <c r="BK802" s="653">
        <v>0</v>
      </c>
      <c r="BL802" s="653">
        <v>0</v>
      </c>
      <c r="BM802" s="653">
        <v>0</v>
      </c>
      <c r="BN802" s="653">
        <v>0</v>
      </c>
      <c r="BO802" s="653">
        <v>0</v>
      </c>
      <c r="BP802" s="653">
        <v>0</v>
      </c>
      <c r="BQ802" s="653">
        <v>0</v>
      </c>
      <c r="BR802" s="653">
        <v>0</v>
      </c>
      <c r="BS802" s="653">
        <v>0</v>
      </c>
      <c r="BT802" s="653">
        <v>0</v>
      </c>
      <c r="BU802" s="653">
        <v>0</v>
      </c>
      <c r="BV802" s="653">
        <v>0</v>
      </c>
      <c r="BW802" s="653">
        <v>0</v>
      </c>
      <c r="BX802" s="653">
        <v>0</v>
      </c>
      <c r="BY802" s="653">
        <v>0</v>
      </c>
      <c r="BZ802" s="653">
        <v>0</v>
      </c>
      <c r="CA802" s="653">
        <v>0</v>
      </c>
      <c r="CB802" s="653">
        <v>0</v>
      </c>
      <c r="CC802" s="555">
        <f t="shared" si="129"/>
        <v>0</v>
      </c>
    </row>
    <row r="803" spans="1:81" s="547" customFormat="1">
      <c r="A803" s="609"/>
      <c r="B803" s="608"/>
      <c r="C803" s="610"/>
      <c r="D803" s="610"/>
      <c r="E803" s="610"/>
      <c r="F803" s="651" t="s">
        <v>6617</v>
      </c>
      <c r="G803" s="652" t="s">
        <v>6618</v>
      </c>
      <c r="H803" s="653">
        <v>0</v>
      </c>
      <c r="I803" s="653">
        <v>0</v>
      </c>
      <c r="J803" s="653">
        <v>0</v>
      </c>
      <c r="K803" s="653">
        <v>0</v>
      </c>
      <c r="L803" s="653">
        <v>0</v>
      </c>
      <c r="M803" s="653">
        <v>0</v>
      </c>
      <c r="N803" s="653">
        <v>0</v>
      </c>
      <c r="O803" s="653">
        <v>0</v>
      </c>
      <c r="P803" s="653">
        <v>0</v>
      </c>
      <c r="Q803" s="653">
        <v>0</v>
      </c>
      <c r="R803" s="653">
        <v>0</v>
      </c>
      <c r="S803" s="653">
        <v>0</v>
      </c>
      <c r="T803" s="653">
        <v>0</v>
      </c>
      <c r="U803" s="653">
        <v>0</v>
      </c>
      <c r="V803" s="653">
        <v>0</v>
      </c>
      <c r="W803" s="653">
        <v>0</v>
      </c>
      <c r="X803" s="653">
        <v>0</v>
      </c>
      <c r="Y803" s="653">
        <v>0</v>
      </c>
      <c r="Z803" s="653">
        <v>0</v>
      </c>
      <c r="AA803" s="653">
        <v>0</v>
      </c>
      <c r="AB803" s="653">
        <v>0</v>
      </c>
      <c r="AC803" s="653">
        <v>0</v>
      </c>
      <c r="AD803" s="653">
        <v>0</v>
      </c>
      <c r="AE803" s="653">
        <v>0</v>
      </c>
      <c r="AF803" s="653">
        <v>0</v>
      </c>
      <c r="AG803" s="653">
        <v>0</v>
      </c>
      <c r="AH803" s="653">
        <v>0</v>
      </c>
      <c r="AI803" s="653">
        <v>0</v>
      </c>
      <c r="AJ803" s="653">
        <v>0</v>
      </c>
      <c r="AK803" s="653">
        <v>0</v>
      </c>
      <c r="AL803" s="653">
        <v>0</v>
      </c>
      <c r="AM803" s="653">
        <v>0</v>
      </c>
      <c r="AN803" s="653">
        <v>0</v>
      </c>
      <c r="AO803" s="653">
        <v>0</v>
      </c>
      <c r="AP803" s="653">
        <v>0</v>
      </c>
      <c r="AQ803" s="653">
        <v>0</v>
      </c>
      <c r="AR803" s="653">
        <v>0</v>
      </c>
      <c r="AS803" s="653">
        <v>0</v>
      </c>
      <c r="AT803" s="653">
        <v>0</v>
      </c>
      <c r="AU803" s="653">
        <v>0</v>
      </c>
      <c r="AV803" s="653">
        <v>0</v>
      </c>
      <c r="AW803" s="653">
        <v>0</v>
      </c>
      <c r="AX803" s="653">
        <v>0</v>
      </c>
      <c r="AY803" s="653">
        <v>0</v>
      </c>
      <c r="AZ803" s="653">
        <v>0</v>
      </c>
      <c r="BA803" s="653">
        <v>0</v>
      </c>
      <c r="BB803" s="653">
        <v>0</v>
      </c>
      <c r="BC803" s="653">
        <v>0</v>
      </c>
      <c r="BD803" s="653">
        <v>0</v>
      </c>
      <c r="BE803" s="653">
        <v>0</v>
      </c>
      <c r="BF803" s="653">
        <v>0</v>
      </c>
      <c r="BG803" s="653">
        <v>0</v>
      </c>
      <c r="BH803" s="653">
        <v>0</v>
      </c>
      <c r="BI803" s="653">
        <v>0</v>
      </c>
      <c r="BJ803" s="653">
        <v>0</v>
      </c>
      <c r="BK803" s="653">
        <v>0</v>
      </c>
      <c r="BL803" s="653">
        <v>0</v>
      </c>
      <c r="BM803" s="653">
        <v>0</v>
      </c>
      <c r="BN803" s="653">
        <v>0</v>
      </c>
      <c r="BO803" s="653">
        <v>0</v>
      </c>
      <c r="BP803" s="653">
        <v>0</v>
      </c>
      <c r="BQ803" s="653">
        <v>0</v>
      </c>
      <c r="BR803" s="653">
        <v>0</v>
      </c>
      <c r="BS803" s="653">
        <v>0</v>
      </c>
      <c r="BT803" s="653">
        <v>0</v>
      </c>
      <c r="BU803" s="653">
        <v>0</v>
      </c>
      <c r="BV803" s="653">
        <v>0</v>
      </c>
      <c r="BW803" s="653">
        <v>0</v>
      </c>
      <c r="BX803" s="653">
        <v>0</v>
      </c>
      <c r="BY803" s="653">
        <v>0</v>
      </c>
      <c r="BZ803" s="653">
        <v>0</v>
      </c>
      <c r="CA803" s="653">
        <v>0</v>
      </c>
      <c r="CB803" s="653">
        <v>0</v>
      </c>
      <c r="CC803" s="555">
        <f t="shared" si="129"/>
        <v>0</v>
      </c>
    </row>
    <row r="804" spans="1:81" s="547" customFormat="1">
      <c r="A804" s="609"/>
      <c r="B804" s="608"/>
      <c r="C804" s="610"/>
      <c r="D804" s="610"/>
      <c r="E804" s="610"/>
      <c r="F804" s="651" t="s">
        <v>6619</v>
      </c>
      <c r="G804" s="652" t="s">
        <v>6620</v>
      </c>
      <c r="H804" s="653">
        <v>0</v>
      </c>
      <c r="I804" s="653">
        <v>0</v>
      </c>
      <c r="J804" s="653">
        <v>0</v>
      </c>
      <c r="K804" s="653">
        <v>0</v>
      </c>
      <c r="L804" s="653">
        <v>0</v>
      </c>
      <c r="M804" s="653">
        <v>0</v>
      </c>
      <c r="N804" s="653">
        <v>0</v>
      </c>
      <c r="O804" s="653">
        <v>0</v>
      </c>
      <c r="P804" s="653">
        <v>0</v>
      </c>
      <c r="Q804" s="653">
        <v>0</v>
      </c>
      <c r="R804" s="653">
        <v>0</v>
      </c>
      <c r="S804" s="653">
        <v>0</v>
      </c>
      <c r="T804" s="653">
        <v>0</v>
      </c>
      <c r="U804" s="653">
        <v>0</v>
      </c>
      <c r="V804" s="653">
        <v>0</v>
      </c>
      <c r="W804" s="653">
        <v>0</v>
      </c>
      <c r="X804" s="653">
        <v>0</v>
      </c>
      <c r="Y804" s="653">
        <v>0</v>
      </c>
      <c r="Z804" s="653">
        <v>0</v>
      </c>
      <c r="AA804" s="653">
        <v>0</v>
      </c>
      <c r="AB804" s="653">
        <v>0</v>
      </c>
      <c r="AC804" s="653">
        <v>0</v>
      </c>
      <c r="AD804" s="653">
        <v>0</v>
      </c>
      <c r="AE804" s="653">
        <v>0</v>
      </c>
      <c r="AF804" s="653">
        <v>0</v>
      </c>
      <c r="AG804" s="653">
        <v>0</v>
      </c>
      <c r="AH804" s="653">
        <v>0</v>
      </c>
      <c r="AI804" s="653">
        <v>0</v>
      </c>
      <c r="AJ804" s="653">
        <v>0</v>
      </c>
      <c r="AK804" s="653">
        <v>0</v>
      </c>
      <c r="AL804" s="653">
        <v>0</v>
      </c>
      <c r="AM804" s="653">
        <v>0</v>
      </c>
      <c r="AN804" s="653">
        <v>0</v>
      </c>
      <c r="AO804" s="653">
        <v>0</v>
      </c>
      <c r="AP804" s="653">
        <v>0</v>
      </c>
      <c r="AQ804" s="653">
        <v>0</v>
      </c>
      <c r="AR804" s="653">
        <v>0</v>
      </c>
      <c r="AS804" s="653">
        <v>0</v>
      </c>
      <c r="AT804" s="653">
        <v>0</v>
      </c>
      <c r="AU804" s="653">
        <v>0</v>
      </c>
      <c r="AV804" s="653">
        <v>0</v>
      </c>
      <c r="AW804" s="653">
        <v>0</v>
      </c>
      <c r="AX804" s="653">
        <v>0</v>
      </c>
      <c r="AY804" s="653">
        <v>0</v>
      </c>
      <c r="AZ804" s="653">
        <v>0</v>
      </c>
      <c r="BA804" s="653">
        <v>0</v>
      </c>
      <c r="BB804" s="653">
        <v>0</v>
      </c>
      <c r="BC804" s="653">
        <v>0</v>
      </c>
      <c r="BD804" s="653">
        <v>0</v>
      </c>
      <c r="BE804" s="653">
        <v>0</v>
      </c>
      <c r="BF804" s="653">
        <v>0</v>
      </c>
      <c r="BG804" s="653">
        <v>0</v>
      </c>
      <c r="BH804" s="653">
        <v>0</v>
      </c>
      <c r="BI804" s="653">
        <v>0</v>
      </c>
      <c r="BJ804" s="653">
        <v>0</v>
      </c>
      <c r="BK804" s="653">
        <v>0</v>
      </c>
      <c r="BL804" s="653">
        <v>0</v>
      </c>
      <c r="BM804" s="653">
        <v>0</v>
      </c>
      <c r="BN804" s="653">
        <v>0</v>
      </c>
      <c r="BO804" s="653">
        <v>0</v>
      </c>
      <c r="BP804" s="653">
        <v>0</v>
      </c>
      <c r="BQ804" s="653">
        <v>0</v>
      </c>
      <c r="BR804" s="653">
        <v>0</v>
      </c>
      <c r="BS804" s="653">
        <v>0</v>
      </c>
      <c r="BT804" s="653">
        <v>0</v>
      </c>
      <c r="BU804" s="653">
        <v>0</v>
      </c>
      <c r="BV804" s="653">
        <v>0</v>
      </c>
      <c r="BW804" s="653">
        <v>0</v>
      </c>
      <c r="BX804" s="653">
        <v>0</v>
      </c>
      <c r="BY804" s="653">
        <v>0</v>
      </c>
      <c r="BZ804" s="653">
        <v>0</v>
      </c>
      <c r="CA804" s="653">
        <v>0</v>
      </c>
      <c r="CB804" s="653">
        <v>0</v>
      </c>
      <c r="CC804" s="555">
        <f t="shared" si="129"/>
        <v>0</v>
      </c>
    </row>
    <row r="805" spans="1:81" s="618" customFormat="1">
      <c r="A805" s="615"/>
      <c r="B805" s="645" t="s">
        <v>656</v>
      </c>
      <c r="C805" s="1185" t="s">
        <v>7136</v>
      </c>
      <c r="D805" s="1186"/>
      <c r="E805" s="1186"/>
      <c r="F805" s="1186"/>
      <c r="G805" s="654"/>
      <c r="H805" s="607">
        <f>SUM(H715:H804)</f>
        <v>310051211.38000005</v>
      </c>
      <c r="I805" s="607">
        <f t="shared" ref="I805:BT805" si="151">SUM(I715:I804)</f>
        <v>102909450.01000001</v>
      </c>
      <c r="J805" s="607">
        <f t="shared" si="151"/>
        <v>229796601.07999995</v>
      </c>
      <c r="K805" s="607">
        <f t="shared" si="151"/>
        <v>53141637.559999995</v>
      </c>
      <c r="L805" s="607">
        <f t="shared" si="151"/>
        <v>54816534.479999997</v>
      </c>
      <c r="M805" s="607">
        <f t="shared" si="151"/>
        <v>51455953.460000001</v>
      </c>
      <c r="N805" s="607">
        <f t="shared" si="151"/>
        <v>557012537.40999997</v>
      </c>
      <c r="O805" s="607">
        <f t="shared" si="151"/>
        <v>54645997.239999987</v>
      </c>
      <c r="P805" s="607">
        <f t="shared" si="151"/>
        <v>20335222.080000002</v>
      </c>
      <c r="Q805" s="607">
        <f t="shared" si="151"/>
        <v>396842692.56000018</v>
      </c>
      <c r="R805" s="607">
        <f t="shared" si="151"/>
        <v>26167607.309999995</v>
      </c>
      <c r="S805" s="607">
        <f t="shared" si="151"/>
        <v>42763546.990000002</v>
      </c>
      <c r="T805" s="607">
        <f t="shared" si="151"/>
        <v>128427167.90000001</v>
      </c>
      <c r="U805" s="607">
        <f t="shared" si="151"/>
        <v>120403255.81000002</v>
      </c>
      <c r="V805" s="607">
        <f t="shared" si="151"/>
        <v>6166851.0599999996</v>
      </c>
      <c r="W805" s="607">
        <f t="shared" si="151"/>
        <v>48802077.649999991</v>
      </c>
      <c r="X805" s="607">
        <f t="shared" si="151"/>
        <v>23400236.379999999</v>
      </c>
      <c r="Y805" s="607">
        <f t="shared" si="151"/>
        <v>20270200.361000001</v>
      </c>
      <c r="Z805" s="607">
        <f t="shared" si="151"/>
        <v>543326067.25999999</v>
      </c>
      <c r="AA805" s="607">
        <f t="shared" si="151"/>
        <v>140790842.29000005</v>
      </c>
      <c r="AB805" s="607">
        <f t="shared" si="151"/>
        <v>25190918.449999999</v>
      </c>
      <c r="AC805" s="607">
        <f t="shared" si="151"/>
        <v>117339490.66000003</v>
      </c>
      <c r="AD805" s="607">
        <f t="shared" si="151"/>
        <v>35554969.489999995</v>
      </c>
      <c r="AE805" s="607">
        <f t="shared" si="151"/>
        <v>32172397.899999999</v>
      </c>
      <c r="AF805" s="607">
        <f t="shared" si="151"/>
        <v>91037625.150000006</v>
      </c>
      <c r="AG805" s="607">
        <f t="shared" si="151"/>
        <v>15238729.92</v>
      </c>
      <c r="AH805" s="607">
        <f t="shared" si="151"/>
        <v>41088183.880000003</v>
      </c>
      <c r="AI805" s="607">
        <f t="shared" si="151"/>
        <v>479438115.65999991</v>
      </c>
      <c r="AJ805" s="607">
        <f t="shared" si="151"/>
        <v>23491819.170000002</v>
      </c>
      <c r="AK805" s="607">
        <f t="shared" si="151"/>
        <v>11273908.84</v>
      </c>
      <c r="AL805" s="607">
        <f t="shared" si="151"/>
        <v>7929651.0199999996</v>
      </c>
      <c r="AM805" s="607">
        <f t="shared" si="151"/>
        <v>9880724.8599999994</v>
      </c>
      <c r="AN805" s="607">
        <f t="shared" si="151"/>
        <v>17346690.989999998</v>
      </c>
      <c r="AO805" s="607">
        <f t="shared" si="151"/>
        <v>17508218.740000002</v>
      </c>
      <c r="AP805" s="607">
        <f t="shared" si="151"/>
        <v>11708043.459999997</v>
      </c>
      <c r="AQ805" s="607">
        <f t="shared" si="151"/>
        <v>32507268.120000001</v>
      </c>
      <c r="AR805" s="607">
        <f t="shared" si="151"/>
        <v>14911942.850000001</v>
      </c>
      <c r="AS805" s="607">
        <f t="shared" si="151"/>
        <v>18391575.52</v>
      </c>
      <c r="AT805" s="607">
        <f t="shared" si="151"/>
        <v>13572208.810000001</v>
      </c>
      <c r="AU805" s="607">
        <f t="shared" si="151"/>
        <v>89551494.26000002</v>
      </c>
      <c r="AV805" s="607">
        <f t="shared" si="151"/>
        <v>9590643.9800000004</v>
      </c>
      <c r="AW805" s="607">
        <f t="shared" si="151"/>
        <v>18598450.189999998</v>
      </c>
      <c r="AX805" s="607">
        <f t="shared" si="151"/>
        <v>12547392.129999999</v>
      </c>
      <c r="AY805" s="607">
        <f t="shared" si="151"/>
        <v>6242319.8999999994</v>
      </c>
      <c r="AZ805" s="607">
        <f t="shared" si="151"/>
        <v>2373410.9</v>
      </c>
      <c r="BA805" s="607">
        <f t="shared" si="151"/>
        <v>4202459.95</v>
      </c>
      <c r="BB805" s="607">
        <f t="shared" si="151"/>
        <v>341731388.69</v>
      </c>
      <c r="BC805" s="607">
        <f t="shared" si="151"/>
        <v>28789278.669999998</v>
      </c>
      <c r="BD805" s="607">
        <f t="shared" si="151"/>
        <v>31629452.18</v>
      </c>
      <c r="BE805" s="607">
        <f t="shared" si="151"/>
        <v>44098106.549999997</v>
      </c>
      <c r="BF805" s="607">
        <f t="shared" si="151"/>
        <v>58757104.609999999</v>
      </c>
      <c r="BG805" s="607">
        <f t="shared" si="151"/>
        <v>26322110.759999998</v>
      </c>
      <c r="BH805" s="607">
        <f t="shared" si="151"/>
        <v>70459291.818199977</v>
      </c>
      <c r="BI805" s="607">
        <f t="shared" si="151"/>
        <v>63466681.610000014</v>
      </c>
      <c r="BJ805" s="607">
        <f t="shared" si="151"/>
        <v>32359589.219999995</v>
      </c>
      <c r="BK805" s="607">
        <f t="shared" si="151"/>
        <v>15558557.559999999</v>
      </c>
      <c r="BL805" s="607">
        <f t="shared" si="151"/>
        <v>5226361.33</v>
      </c>
      <c r="BM805" s="607">
        <f t="shared" si="151"/>
        <v>368990909.91999996</v>
      </c>
      <c r="BN805" s="607">
        <f t="shared" si="151"/>
        <v>140663094.30999997</v>
      </c>
      <c r="BO805" s="607">
        <f t="shared" si="151"/>
        <v>20120338.969999999</v>
      </c>
      <c r="BP805" s="607">
        <f t="shared" si="151"/>
        <v>20896572.769999996</v>
      </c>
      <c r="BQ805" s="607">
        <f t="shared" si="151"/>
        <v>17652659.899999999</v>
      </c>
      <c r="BR805" s="607">
        <f t="shared" si="151"/>
        <v>39116734.710000008</v>
      </c>
      <c r="BS805" s="607">
        <f t="shared" si="151"/>
        <v>19665905.269999996</v>
      </c>
      <c r="BT805" s="607">
        <f t="shared" si="151"/>
        <v>133319172.26000001</v>
      </c>
      <c r="BU805" s="607">
        <f t="shared" ref="BU805:CC805" si="152">SUM(BU715:BU804)</f>
        <v>19870501.049999997</v>
      </c>
      <c r="BV805" s="607">
        <f t="shared" si="152"/>
        <v>20654007.090000004</v>
      </c>
      <c r="BW805" s="607">
        <f t="shared" si="152"/>
        <v>15376887.539999999</v>
      </c>
      <c r="BX805" s="607">
        <f t="shared" si="152"/>
        <v>23909125.540000003</v>
      </c>
      <c r="BY805" s="607">
        <f t="shared" si="152"/>
        <v>96408938.539999962</v>
      </c>
      <c r="BZ805" s="607">
        <f t="shared" si="152"/>
        <v>20433938.18</v>
      </c>
      <c r="CA805" s="607">
        <f t="shared" si="152"/>
        <v>12586780.560000001</v>
      </c>
      <c r="CB805" s="607">
        <f t="shared" si="152"/>
        <v>14113505.409999996</v>
      </c>
      <c r="CC805" s="607">
        <f t="shared" si="152"/>
        <v>5792391340.0891981</v>
      </c>
    </row>
    <row r="806" spans="1:81" s="655" customFormat="1">
      <c r="B806" s="656"/>
      <c r="C806" s="1168" t="s">
        <v>7137</v>
      </c>
      <c r="D806" s="1169"/>
      <c r="E806" s="1169"/>
      <c r="F806" s="1169"/>
      <c r="G806" s="1170"/>
      <c r="H806" s="657">
        <f t="shared" ref="H806:BS806" si="153">H714-H805</f>
        <v>179745992.48999989</v>
      </c>
      <c r="I806" s="657">
        <f t="shared" si="153"/>
        <v>43514226.439999983</v>
      </c>
      <c r="J806" s="657">
        <f t="shared" si="153"/>
        <v>551496086.51999998</v>
      </c>
      <c r="K806" s="657">
        <f t="shared" si="153"/>
        <v>14610322.160000004</v>
      </c>
      <c r="L806" s="657">
        <f t="shared" si="153"/>
        <v>-4220395.9499999955</v>
      </c>
      <c r="M806" s="657">
        <f t="shared" si="153"/>
        <v>71709637.519999981</v>
      </c>
      <c r="N806" s="657">
        <f t="shared" si="153"/>
        <v>884496206.0200001</v>
      </c>
      <c r="O806" s="657">
        <f t="shared" si="153"/>
        <v>202372797.13</v>
      </c>
      <c r="P806" s="657">
        <f t="shared" si="153"/>
        <v>18629567.580000002</v>
      </c>
      <c r="Q806" s="657">
        <f t="shared" si="153"/>
        <v>214806979.62999988</v>
      </c>
      <c r="R806" s="657">
        <f t="shared" si="153"/>
        <v>4233344.6600000039</v>
      </c>
      <c r="S806" s="657">
        <f t="shared" si="153"/>
        <v>47728300.539999999</v>
      </c>
      <c r="T806" s="657">
        <f t="shared" si="153"/>
        <v>180064607.45000002</v>
      </c>
      <c r="U806" s="657">
        <f t="shared" si="153"/>
        <v>132159343.80999999</v>
      </c>
      <c r="V806" s="657">
        <f t="shared" si="153"/>
        <v>25330403.030000005</v>
      </c>
      <c r="W806" s="657">
        <f t="shared" si="153"/>
        <v>143603460.03999996</v>
      </c>
      <c r="X806" s="657">
        <f t="shared" si="153"/>
        <v>74022177.350000009</v>
      </c>
      <c r="Y806" s="657">
        <f t="shared" si="153"/>
        <v>36382445.348999992</v>
      </c>
      <c r="Z806" s="657">
        <f t="shared" si="153"/>
        <v>538214366.47000003</v>
      </c>
      <c r="AA806" s="657">
        <f t="shared" si="153"/>
        <v>-104739758.54000005</v>
      </c>
      <c r="AB806" s="657">
        <f t="shared" si="153"/>
        <v>19531318.010000002</v>
      </c>
      <c r="AC806" s="657">
        <f t="shared" si="153"/>
        <v>-51471874.470000029</v>
      </c>
      <c r="AD806" s="657">
        <f t="shared" si="153"/>
        <v>-13950191.929999992</v>
      </c>
      <c r="AE806" s="657">
        <f t="shared" si="153"/>
        <v>52629393.359999992</v>
      </c>
      <c r="AF806" s="657">
        <f t="shared" si="153"/>
        <v>-39316797.080000006</v>
      </c>
      <c r="AG806" s="657">
        <f t="shared" si="153"/>
        <v>-1497450.5399999991</v>
      </c>
      <c r="AH806" s="657">
        <f t="shared" si="153"/>
        <v>79322941.819999993</v>
      </c>
      <c r="AI806" s="657">
        <f t="shared" si="153"/>
        <v>-178080230.61999989</v>
      </c>
      <c r="AJ806" s="657">
        <f t="shared" si="153"/>
        <v>13637995.600000001</v>
      </c>
      <c r="AK806" s="657">
        <f t="shared" si="153"/>
        <v>32986319.390000004</v>
      </c>
      <c r="AL806" s="657">
        <f t="shared" si="153"/>
        <v>20288527.670000002</v>
      </c>
      <c r="AM806" s="657">
        <f t="shared" si="153"/>
        <v>27548142.469999999</v>
      </c>
      <c r="AN806" s="657">
        <f t="shared" si="153"/>
        <v>12369138.75</v>
      </c>
      <c r="AO806" s="657">
        <f t="shared" si="153"/>
        <v>-3926458.1000000015</v>
      </c>
      <c r="AP806" s="657">
        <f t="shared" si="153"/>
        <v>14318626.600000005</v>
      </c>
      <c r="AQ806" s="657">
        <f t="shared" si="153"/>
        <v>4382924.929999996</v>
      </c>
      <c r="AR806" s="657">
        <f t="shared" si="153"/>
        <v>19641836.789999999</v>
      </c>
      <c r="AS806" s="657">
        <f t="shared" si="153"/>
        <v>3480282.7100000009</v>
      </c>
      <c r="AT806" s="657">
        <f t="shared" si="153"/>
        <v>25135709.209999993</v>
      </c>
      <c r="AU806" s="657">
        <f t="shared" si="153"/>
        <v>89947257.610000014</v>
      </c>
      <c r="AV806" s="657">
        <f t="shared" si="153"/>
        <v>10674828.719999999</v>
      </c>
      <c r="AW806" s="657">
        <f t="shared" si="153"/>
        <v>3501252.5800000019</v>
      </c>
      <c r="AX806" s="657">
        <f t="shared" si="153"/>
        <v>15670543.32</v>
      </c>
      <c r="AY806" s="657">
        <f t="shared" si="153"/>
        <v>15780587.579999998</v>
      </c>
      <c r="AZ806" s="657">
        <f t="shared" si="153"/>
        <v>8431586.2599999998</v>
      </c>
      <c r="BA806" s="657">
        <f t="shared" si="153"/>
        <v>11784363.059999999</v>
      </c>
      <c r="BB806" s="657">
        <f t="shared" si="153"/>
        <v>228815253.62999994</v>
      </c>
      <c r="BC806" s="657">
        <f t="shared" si="153"/>
        <v>8602653.1900000013</v>
      </c>
      <c r="BD806" s="657">
        <f t="shared" si="153"/>
        <v>50645979.350000001</v>
      </c>
      <c r="BE806" s="657">
        <f t="shared" si="153"/>
        <v>-7111033.75</v>
      </c>
      <c r="BF806" s="657">
        <f t="shared" si="153"/>
        <v>23356564.120000005</v>
      </c>
      <c r="BG806" s="657">
        <f t="shared" si="153"/>
        <v>17254554.850000001</v>
      </c>
      <c r="BH806" s="657">
        <f t="shared" si="153"/>
        <v>55296290.221900031</v>
      </c>
      <c r="BI806" s="657">
        <f t="shared" si="153"/>
        <v>-27166889.620000012</v>
      </c>
      <c r="BJ806" s="657">
        <f t="shared" si="153"/>
        <v>-7339460.5699999966</v>
      </c>
      <c r="BK806" s="657">
        <f t="shared" si="153"/>
        <v>-5649302.4299999997</v>
      </c>
      <c r="BL806" s="657">
        <f t="shared" si="153"/>
        <v>30712741.56000001</v>
      </c>
      <c r="BM806" s="657">
        <f t="shared" si="153"/>
        <v>116677592.08000004</v>
      </c>
      <c r="BN806" s="657">
        <f t="shared" si="153"/>
        <v>26444606.620000035</v>
      </c>
      <c r="BO806" s="657">
        <f t="shared" si="153"/>
        <v>9977563.5599999987</v>
      </c>
      <c r="BP806" s="657">
        <f t="shared" si="153"/>
        <v>-10452212.899999997</v>
      </c>
      <c r="BQ806" s="657">
        <f t="shared" si="153"/>
        <v>8986678.4600000009</v>
      </c>
      <c r="BR806" s="657">
        <f t="shared" si="153"/>
        <v>-27400301.980000008</v>
      </c>
      <c r="BS806" s="657">
        <f t="shared" si="153"/>
        <v>-9095391.1199999973</v>
      </c>
      <c r="BT806" s="657">
        <f t="shared" ref="BT806:CC806" si="154">BT714-BT805</f>
        <v>369293820.23000002</v>
      </c>
      <c r="BU806" s="657">
        <f t="shared" si="154"/>
        <v>13616356.870000001</v>
      </c>
      <c r="BV806" s="657">
        <f t="shared" si="154"/>
        <v>56840184.709999993</v>
      </c>
      <c r="BW806" s="657">
        <f t="shared" si="154"/>
        <v>30348810.379999995</v>
      </c>
      <c r="BX806" s="657">
        <f t="shared" si="154"/>
        <v>37663864.339999989</v>
      </c>
      <c r="BY806" s="657">
        <f t="shared" si="154"/>
        <v>40715644.790000051</v>
      </c>
      <c r="BZ806" s="657">
        <f t="shared" si="154"/>
        <v>24825007.150000006</v>
      </c>
      <c r="CA806" s="657">
        <f t="shared" si="154"/>
        <v>29846824.909999996</v>
      </c>
      <c r="CB806" s="657">
        <f t="shared" si="154"/>
        <v>24043812.480000004</v>
      </c>
      <c r="CC806" s="657">
        <f t="shared" si="154"/>
        <v>4556730894.5309</v>
      </c>
    </row>
    <row r="807" spans="1:81">
      <c r="B807" s="658"/>
      <c r="C807" s="659"/>
      <c r="D807" s="660"/>
      <c r="E807" s="661"/>
      <c r="H807" s="664"/>
      <c r="I807" s="664"/>
      <c r="J807" s="664"/>
      <c r="K807" s="664"/>
      <c r="L807" s="664"/>
      <c r="M807" s="664"/>
      <c r="N807" s="664"/>
      <c r="O807" s="664"/>
      <c r="P807" s="664"/>
      <c r="Q807" s="664"/>
      <c r="R807" s="664"/>
      <c r="S807" s="664"/>
      <c r="T807" s="664"/>
      <c r="U807" s="664"/>
      <c r="V807" s="664"/>
      <c r="W807" s="664"/>
      <c r="X807" s="664"/>
      <c r="Y807" s="664"/>
      <c r="Z807" s="664"/>
      <c r="AA807" s="664"/>
      <c r="AB807" s="664"/>
      <c r="AC807" s="664"/>
      <c r="AD807" s="664"/>
      <c r="AE807" s="664"/>
      <c r="AF807" s="664"/>
      <c r="AG807" s="664"/>
      <c r="AH807" s="664"/>
      <c r="AI807" s="664"/>
      <c r="AJ807" s="664"/>
      <c r="AK807" s="664"/>
      <c r="AL807" s="664"/>
      <c r="AM807" s="664"/>
      <c r="AN807" s="664"/>
      <c r="AO807" s="664"/>
      <c r="AP807" s="664"/>
      <c r="AQ807" s="664"/>
      <c r="AR807" s="664"/>
      <c r="AS807" s="664"/>
      <c r="AT807" s="664"/>
      <c r="AU807" s="664"/>
      <c r="AV807" s="664"/>
      <c r="AW807" s="664"/>
      <c r="AX807" s="664"/>
      <c r="AY807" s="664"/>
      <c r="AZ807" s="664"/>
      <c r="BA807" s="664"/>
      <c r="BB807" s="664"/>
      <c r="BC807" s="664"/>
      <c r="BD807" s="664"/>
      <c r="BE807" s="664"/>
      <c r="BF807" s="664"/>
      <c r="BG807" s="664"/>
      <c r="BH807" s="664"/>
      <c r="BI807" s="664"/>
      <c r="BJ807" s="664"/>
      <c r="BK807" s="664"/>
      <c r="BL807" s="664"/>
      <c r="BM807" s="664"/>
      <c r="BN807" s="664"/>
      <c r="BO807" s="664"/>
      <c r="BP807" s="664"/>
      <c r="BQ807" s="664"/>
      <c r="BR807" s="664"/>
      <c r="BS807" s="664"/>
      <c r="BT807" s="664"/>
      <c r="BU807" s="664"/>
      <c r="BV807" s="664"/>
      <c r="BW807" s="664"/>
      <c r="BX807" s="664"/>
      <c r="BY807" s="664"/>
      <c r="BZ807" s="664"/>
      <c r="CA807" s="664"/>
      <c r="CB807" s="664"/>
      <c r="CC807" s="665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K35" sqref="H35:K35"/>
    </sheetView>
  </sheetViews>
  <sheetFormatPr defaultColWidth="9" defaultRowHeight="12.5"/>
  <cols>
    <col min="1" max="1" width="7.08203125" style="670" customWidth="1"/>
    <col min="2" max="2" width="41.33203125" style="671" customWidth="1"/>
    <col min="3" max="3" width="18.75" style="671" customWidth="1"/>
    <col min="4" max="4" width="16.75" style="671" bestFit="1" customWidth="1"/>
    <col min="5" max="9" width="18" style="671" bestFit="1" customWidth="1"/>
    <col min="10" max="10" width="18.75" style="671" customWidth="1"/>
    <col min="11" max="11" width="17.75" style="671" customWidth="1"/>
    <col min="12" max="12" width="21.75" style="671" customWidth="1"/>
    <col min="13" max="14" width="9" style="671"/>
    <col min="15" max="15" width="14.58203125" style="671" bestFit="1" customWidth="1"/>
    <col min="16" max="16384" width="9" style="671"/>
  </cols>
  <sheetData>
    <row r="1" spans="1:15">
      <c r="B1" s="1188" t="s">
        <v>7138</v>
      </c>
      <c r="C1" s="1188"/>
      <c r="D1" s="1188"/>
      <c r="E1" s="1188"/>
      <c r="F1" s="1188"/>
      <c r="G1" s="1188"/>
      <c r="H1" s="1188"/>
      <c r="I1" s="1188"/>
      <c r="J1" s="1188"/>
      <c r="K1" s="1188"/>
      <c r="L1" s="1188"/>
    </row>
    <row r="2" spans="1:15" ht="12.75" customHeight="1">
      <c r="B2" s="1189" t="s">
        <v>7139</v>
      </c>
      <c r="C2" s="1189"/>
      <c r="D2" s="1189"/>
      <c r="E2" s="1189"/>
      <c r="F2" s="1189"/>
      <c r="G2" s="1189"/>
      <c r="H2" s="1189"/>
      <c r="I2" s="1189"/>
      <c r="J2" s="1189"/>
      <c r="K2" s="1189"/>
      <c r="L2" s="1189"/>
    </row>
    <row r="3" spans="1:15">
      <c r="B3" s="1190"/>
      <c r="C3" s="1191"/>
    </row>
    <row r="4" spans="1:15" s="675" customFormat="1" ht="25">
      <c r="A4" s="672" t="s">
        <v>648</v>
      </c>
      <c r="B4" s="672" t="s">
        <v>686</v>
      </c>
      <c r="C4" s="672" t="s">
        <v>7140</v>
      </c>
      <c r="D4" s="672" t="s">
        <v>7141</v>
      </c>
      <c r="E4" s="673" t="s">
        <v>7142</v>
      </c>
      <c r="F4" s="673" t="s">
        <v>7143</v>
      </c>
      <c r="G4" s="673" t="s">
        <v>7144</v>
      </c>
      <c r="H4" s="673" t="s">
        <v>7145</v>
      </c>
      <c r="I4" s="673" t="s">
        <v>7146</v>
      </c>
      <c r="J4" s="674" t="s">
        <v>2141</v>
      </c>
      <c r="K4" s="674" t="s">
        <v>2142</v>
      </c>
      <c r="L4" s="672" t="s">
        <v>1243</v>
      </c>
    </row>
    <row r="5" spans="1:15">
      <c r="A5" s="1192" t="s">
        <v>7147</v>
      </c>
      <c r="B5" s="1193"/>
      <c r="C5" s="676"/>
      <c r="D5" s="677"/>
      <c r="E5" s="678"/>
      <c r="F5" s="678"/>
      <c r="G5" s="678"/>
      <c r="H5" s="678"/>
      <c r="I5" s="678"/>
      <c r="J5" s="678"/>
      <c r="K5" s="678"/>
      <c r="L5" s="679"/>
    </row>
    <row r="6" spans="1:15">
      <c r="A6" s="680" t="s">
        <v>0</v>
      </c>
      <c r="B6" s="681" t="s">
        <v>1</v>
      </c>
      <c r="C6" s="682">
        <v>424199109.58000028</v>
      </c>
      <c r="D6" s="683">
        <v>39363813.459999993</v>
      </c>
      <c r="E6" s="683">
        <v>50400299.810000025</v>
      </c>
      <c r="F6" s="683">
        <v>98550809.859999999</v>
      </c>
      <c r="G6" s="683">
        <v>93709723.75</v>
      </c>
      <c r="H6" s="683">
        <v>212983918.69</v>
      </c>
      <c r="I6" s="683">
        <v>57511758.639999986</v>
      </c>
      <c r="J6" s="683">
        <v>37177918.890000008</v>
      </c>
      <c r="K6" s="683">
        <v>44403756.599999994</v>
      </c>
      <c r="L6" s="684">
        <f t="shared" ref="L6:L17" si="0">SUM(C6:K6)</f>
        <v>1058301109.2800003</v>
      </c>
    </row>
    <row r="7" spans="1:15">
      <c r="A7" s="680" t="s">
        <v>2</v>
      </c>
      <c r="B7" s="681" t="s">
        <v>7148</v>
      </c>
      <c r="C7" s="683">
        <v>653000</v>
      </c>
      <c r="D7" s="683">
        <v>145900</v>
      </c>
      <c r="E7" s="683">
        <v>452950</v>
      </c>
      <c r="F7" s="683">
        <v>444650</v>
      </c>
      <c r="G7" s="683">
        <v>499050</v>
      </c>
      <c r="H7" s="683">
        <v>444400</v>
      </c>
      <c r="I7" s="683">
        <v>298450</v>
      </c>
      <c r="J7" s="683">
        <v>167350</v>
      </c>
      <c r="K7" s="683">
        <v>108200</v>
      </c>
      <c r="L7" s="684">
        <f t="shared" si="0"/>
        <v>3213950</v>
      </c>
    </row>
    <row r="8" spans="1:15">
      <c r="A8" s="680" t="s">
        <v>4</v>
      </c>
      <c r="B8" s="681" t="s">
        <v>5</v>
      </c>
      <c r="C8" s="683">
        <v>3261436.72</v>
      </c>
      <c r="D8" s="683">
        <v>91080.5</v>
      </c>
      <c r="E8" s="683">
        <v>0</v>
      </c>
      <c r="F8" s="683">
        <v>64543</v>
      </c>
      <c r="G8" s="683">
        <v>75992</v>
      </c>
      <c r="H8" s="683">
        <v>3213549.6999999997</v>
      </c>
      <c r="I8" s="683">
        <v>38278</v>
      </c>
      <c r="J8" s="683">
        <v>28792</v>
      </c>
      <c r="K8" s="683">
        <v>0</v>
      </c>
      <c r="L8" s="684">
        <f t="shared" si="0"/>
        <v>6773671.9199999999</v>
      </c>
    </row>
    <row r="9" spans="1:15">
      <c r="A9" s="680" t="s">
        <v>6776</v>
      </c>
      <c r="B9" s="681" t="s">
        <v>667</v>
      </c>
      <c r="C9" s="683">
        <v>13567423.699999997</v>
      </c>
      <c r="D9" s="683">
        <v>222696.9</v>
      </c>
      <c r="E9" s="683">
        <v>306752.7</v>
      </c>
      <c r="F9" s="683">
        <v>784075.52</v>
      </c>
      <c r="G9" s="683">
        <v>1090761.0199999998</v>
      </c>
      <c r="H9" s="683">
        <v>5281692.9699999988</v>
      </c>
      <c r="I9" s="683">
        <v>458351.5</v>
      </c>
      <c r="J9" s="683">
        <v>270661.14999999997</v>
      </c>
      <c r="K9" s="683">
        <v>295400.88</v>
      </c>
      <c r="L9" s="684">
        <f t="shared" si="0"/>
        <v>22277816.339999992</v>
      </c>
    </row>
    <row r="10" spans="1:15">
      <c r="A10" s="680" t="s">
        <v>6</v>
      </c>
      <c r="B10" s="681" t="s">
        <v>7</v>
      </c>
      <c r="C10" s="683">
        <v>97616182.00999999</v>
      </c>
      <c r="D10" s="683">
        <v>2461388.64</v>
      </c>
      <c r="E10" s="683">
        <v>3447804.3200000003</v>
      </c>
      <c r="F10" s="683">
        <v>4486203.8100000005</v>
      </c>
      <c r="G10" s="683">
        <v>9814349.5999999996</v>
      </c>
      <c r="H10" s="683">
        <v>44315363.899999991</v>
      </c>
      <c r="I10" s="683">
        <v>2730116.6999999997</v>
      </c>
      <c r="J10" s="683">
        <v>1630324.15</v>
      </c>
      <c r="K10" s="683">
        <v>3290570.31</v>
      </c>
      <c r="L10" s="684">
        <f t="shared" si="0"/>
        <v>169792303.43999997</v>
      </c>
    </row>
    <row r="11" spans="1:15">
      <c r="A11" s="680" t="s">
        <v>8</v>
      </c>
      <c r="B11" s="681" t="s">
        <v>9</v>
      </c>
      <c r="C11" s="683">
        <v>116121483.64999999</v>
      </c>
      <c r="D11" s="683">
        <v>3242685.27</v>
      </c>
      <c r="E11" s="683">
        <v>1689247.3199999998</v>
      </c>
      <c r="F11" s="683">
        <v>4325876.32</v>
      </c>
      <c r="G11" s="683">
        <v>9476128.5199999996</v>
      </c>
      <c r="H11" s="683">
        <v>27791739.340000004</v>
      </c>
      <c r="I11" s="683">
        <v>3024052.1100000003</v>
      </c>
      <c r="J11" s="683">
        <v>4902328.3100000005</v>
      </c>
      <c r="K11" s="683">
        <v>10641030.579999998</v>
      </c>
      <c r="L11" s="684">
        <f t="shared" si="0"/>
        <v>181214571.42000002</v>
      </c>
    </row>
    <row r="12" spans="1:15">
      <c r="A12" s="680" t="s">
        <v>10</v>
      </c>
      <c r="B12" s="681" t="s">
        <v>11</v>
      </c>
      <c r="C12" s="683">
        <v>9992574.7799999993</v>
      </c>
      <c r="D12" s="683">
        <v>673762.5</v>
      </c>
      <c r="E12" s="683">
        <v>335200</v>
      </c>
      <c r="F12" s="683">
        <v>2627245.4</v>
      </c>
      <c r="G12" s="683">
        <v>3091124.76</v>
      </c>
      <c r="H12" s="683">
        <v>6429032.5999999996</v>
      </c>
      <c r="I12" s="683">
        <v>964645</v>
      </c>
      <c r="J12" s="683">
        <v>355875</v>
      </c>
      <c r="K12" s="683">
        <v>1057155.74</v>
      </c>
      <c r="L12" s="684">
        <f t="shared" si="0"/>
        <v>25526615.779999997</v>
      </c>
      <c r="O12" s="685"/>
    </row>
    <row r="13" spans="1:15">
      <c r="A13" s="680" t="s">
        <v>12</v>
      </c>
      <c r="B13" s="681" t="s">
        <v>13</v>
      </c>
      <c r="C13" s="683">
        <v>207506629.63</v>
      </c>
      <c r="D13" s="683">
        <v>13113907</v>
      </c>
      <c r="E13" s="683">
        <v>23349411.030000001</v>
      </c>
      <c r="F13" s="683">
        <v>17491122.890000001</v>
      </c>
      <c r="G13" s="683">
        <v>17299649.210000001</v>
      </c>
      <c r="H13" s="683">
        <v>117326983.71999998</v>
      </c>
      <c r="I13" s="683">
        <v>6464367.4800000004</v>
      </c>
      <c r="J13" s="683">
        <v>19403509.620000001</v>
      </c>
      <c r="K13" s="683">
        <v>5514679.29</v>
      </c>
      <c r="L13" s="684">
        <f t="shared" si="0"/>
        <v>427470259.87</v>
      </c>
      <c r="O13" s="685"/>
    </row>
    <row r="14" spans="1:15">
      <c r="A14" s="680" t="s">
        <v>14</v>
      </c>
      <c r="B14" s="681" t="s">
        <v>15</v>
      </c>
      <c r="C14" s="683">
        <v>207994676.66999999</v>
      </c>
      <c r="D14" s="683">
        <v>28383549.09</v>
      </c>
      <c r="E14" s="683">
        <v>28534413.879999999</v>
      </c>
      <c r="F14" s="683">
        <v>46488483.530000001</v>
      </c>
      <c r="G14" s="683">
        <v>51121993.560000002</v>
      </c>
      <c r="H14" s="683">
        <v>89754804.920000002</v>
      </c>
      <c r="I14" s="683">
        <v>31720573.879999999</v>
      </c>
      <c r="J14" s="683">
        <v>12329819.52</v>
      </c>
      <c r="K14" s="683">
        <v>13535957.42</v>
      </c>
      <c r="L14" s="684">
        <f t="shared" si="0"/>
        <v>509864272.46999997</v>
      </c>
      <c r="O14" s="686"/>
    </row>
    <row r="15" spans="1:15">
      <c r="A15" s="680" t="s">
        <v>16</v>
      </c>
      <c r="B15" s="681" t="s">
        <v>17</v>
      </c>
      <c r="C15" s="683">
        <v>63531122.630000003</v>
      </c>
      <c r="D15" s="683">
        <v>5568125.9500000002</v>
      </c>
      <c r="E15" s="683">
        <v>5463924.1299999999</v>
      </c>
      <c r="F15" s="683">
        <v>10319848.140000001</v>
      </c>
      <c r="G15" s="683">
        <v>12095972.550000001</v>
      </c>
      <c r="H15" s="683">
        <v>106179059.78</v>
      </c>
      <c r="I15" s="683">
        <v>6445384.3900000006</v>
      </c>
      <c r="J15" s="683">
        <v>11221685.520000001</v>
      </c>
      <c r="K15" s="683">
        <v>21125419.52</v>
      </c>
      <c r="L15" s="684">
        <f t="shared" si="0"/>
        <v>241950542.61000001</v>
      </c>
    </row>
    <row r="16" spans="1:15">
      <c r="A16" s="687" t="s">
        <v>1156</v>
      </c>
      <c r="B16" s="688" t="s">
        <v>1159</v>
      </c>
      <c r="C16" s="683">
        <v>261725</v>
      </c>
      <c r="D16" s="683">
        <v>0</v>
      </c>
      <c r="E16" s="683">
        <v>0</v>
      </c>
      <c r="F16" s="683">
        <v>0</v>
      </c>
      <c r="G16" s="683">
        <v>0</v>
      </c>
      <c r="H16" s="683">
        <v>0</v>
      </c>
      <c r="I16" s="683">
        <v>0</v>
      </c>
      <c r="J16" s="683">
        <v>0</v>
      </c>
      <c r="K16" s="683">
        <v>0</v>
      </c>
      <c r="L16" s="684">
        <f t="shared" si="0"/>
        <v>261725</v>
      </c>
    </row>
    <row r="17" spans="1:12">
      <c r="A17" s="680" t="s">
        <v>18</v>
      </c>
      <c r="B17" s="681" t="s">
        <v>645</v>
      </c>
      <c r="C17" s="683">
        <v>132210842.25</v>
      </c>
      <c r="D17" s="683">
        <v>1731199.35</v>
      </c>
      <c r="E17" s="683">
        <v>2419625.1800000002</v>
      </c>
      <c r="F17" s="683">
        <v>4069062.34</v>
      </c>
      <c r="G17" s="683">
        <v>4109199.44</v>
      </c>
      <c r="H17" s="683">
        <v>43282850.380000003</v>
      </c>
      <c r="I17" s="683">
        <v>2022723.45</v>
      </c>
      <c r="J17" s="683">
        <v>1454158.04</v>
      </c>
      <c r="K17" s="683">
        <v>1802724.12</v>
      </c>
      <c r="L17" s="684">
        <f t="shared" si="0"/>
        <v>193102384.54999998</v>
      </c>
    </row>
    <row r="18" spans="1:12" s="692" customFormat="1">
      <c r="A18" s="689" t="s">
        <v>651</v>
      </c>
      <c r="B18" s="690" t="s">
        <v>633</v>
      </c>
      <c r="C18" s="691">
        <f>SUM(C6:C17)</f>
        <v>1276916206.6200004</v>
      </c>
      <c r="D18" s="691">
        <f>SUM(D6:D17)</f>
        <v>94998108.659999996</v>
      </c>
      <c r="E18" s="691">
        <f t="shared" ref="E18:K18" si="1">SUM(E6:E17)</f>
        <v>116399628.37000003</v>
      </c>
      <c r="F18" s="691">
        <f t="shared" si="1"/>
        <v>189651920.80999997</v>
      </c>
      <c r="G18" s="691">
        <f t="shared" si="1"/>
        <v>202383944.41</v>
      </c>
      <c r="H18" s="691">
        <f>SUM(H6:H17)</f>
        <v>657003396</v>
      </c>
      <c r="I18" s="691">
        <f t="shared" si="1"/>
        <v>111678701.14999999</v>
      </c>
      <c r="J18" s="691">
        <f t="shared" si="1"/>
        <v>88942422.200000003</v>
      </c>
      <c r="K18" s="691">
        <f t="shared" si="1"/>
        <v>101774894.45999999</v>
      </c>
      <c r="L18" s="691">
        <f>SUM(L6:L17)</f>
        <v>2839749222.6800003</v>
      </c>
    </row>
    <row r="19" spans="1:12" s="692" customFormat="1">
      <c r="A19" s="693" t="s">
        <v>7149</v>
      </c>
      <c r="B19" s="690" t="s">
        <v>644</v>
      </c>
      <c r="C19" s="694">
        <f>C18-C17</f>
        <v>1144705364.3700004</v>
      </c>
      <c r="D19" s="694">
        <f t="shared" ref="D19:L19" si="2">D18-D17</f>
        <v>93266909.310000002</v>
      </c>
      <c r="E19" s="694">
        <f t="shared" si="2"/>
        <v>113980003.19000003</v>
      </c>
      <c r="F19" s="694">
        <f t="shared" si="2"/>
        <v>185582858.46999997</v>
      </c>
      <c r="G19" s="694">
        <f t="shared" si="2"/>
        <v>198274744.97</v>
      </c>
      <c r="H19" s="694">
        <f t="shared" si="2"/>
        <v>613720545.62</v>
      </c>
      <c r="I19" s="694">
        <f t="shared" si="2"/>
        <v>109655977.69999999</v>
      </c>
      <c r="J19" s="694">
        <f t="shared" si="2"/>
        <v>87488264.159999996</v>
      </c>
      <c r="K19" s="694">
        <f t="shared" si="2"/>
        <v>99972170.339999989</v>
      </c>
      <c r="L19" s="694">
        <f t="shared" si="2"/>
        <v>2646646838.1300001</v>
      </c>
    </row>
    <row r="20" spans="1:12" s="692" customFormat="1" ht="25">
      <c r="A20" s="689"/>
      <c r="B20" s="695" t="s">
        <v>7150</v>
      </c>
      <c r="C20" s="691">
        <f>C19-C16</f>
        <v>1144443639.3700004</v>
      </c>
      <c r="D20" s="691">
        <f t="shared" ref="D20:L20" si="3">D19-D16</f>
        <v>93266909.310000002</v>
      </c>
      <c r="E20" s="691">
        <f t="shared" si="3"/>
        <v>113980003.19000003</v>
      </c>
      <c r="F20" s="691">
        <f t="shared" si="3"/>
        <v>185582858.46999997</v>
      </c>
      <c r="G20" s="691">
        <f t="shared" si="3"/>
        <v>198274744.97</v>
      </c>
      <c r="H20" s="691">
        <f t="shared" si="3"/>
        <v>613720545.62</v>
      </c>
      <c r="I20" s="691">
        <f t="shared" si="3"/>
        <v>109655977.69999999</v>
      </c>
      <c r="J20" s="691">
        <f t="shared" si="3"/>
        <v>87488264.159999996</v>
      </c>
      <c r="K20" s="691">
        <f t="shared" si="3"/>
        <v>99972170.339999989</v>
      </c>
      <c r="L20" s="691">
        <f t="shared" si="3"/>
        <v>2646385113.1300001</v>
      </c>
    </row>
    <row r="21" spans="1:12">
      <c r="A21" s="1192" t="s">
        <v>7151</v>
      </c>
      <c r="B21" s="1194"/>
      <c r="C21" s="696"/>
      <c r="D21" s="696"/>
      <c r="E21" s="696"/>
      <c r="F21" s="696"/>
      <c r="G21" s="696"/>
      <c r="H21" s="696"/>
      <c r="I21" s="696"/>
      <c r="J21" s="696"/>
      <c r="K21" s="696"/>
      <c r="L21" s="697"/>
    </row>
    <row r="22" spans="1:12">
      <c r="A22" s="680" t="s">
        <v>19</v>
      </c>
      <c r="B22" s="681" t="s">
        <v>20</v>
      </c>
      <c r="C22" s="683">
        <v>136035005.61000001</v>
      </c>
      <c r="D22" s="683">
        <v>6575540.04</v>
      </c>
      <c r="E22" s="683">
        <v>11759112.07</v>
      </c>
      <c r="F22" s="683">
        <v>13714907.73</v>
      </c>
      <c r="G22" s="683">
        <v>22250883.859999999</v>
      </c>
      <c r="H22" s="683">
        <v>51235414.270000003</v>
      </c>
      <c r="I22" s="683">
        <v>10542003.43</v>
      </c>
      <c r="J22" s="683">
        <v>3994946.64</v>
      </c>
      <c r="K22" s="683">
        <v>3653181.97</v>
      </c>
      <c r="L22" s="684">
        <f t="shared" ref="L22:L36" si="4">SUM(C22:K22)</f>
        <v>259760995.62</v>
      </c>
    </row>
    <row r="23" spans="1:12">
      <c r="A23" s="680" t="s">
        <v>21</v>
      </c>
      <c r="B23" s="681" t="s">
        <v>22</v>
      </c>
      <c r="C23" s="683">
        <v>54226156.25</v>
      </c>
      <c r="D23" s="683">
        <v>1730951.5</v>
      </c>
      <c r="E23" s="683">
        <v>2960059.91</v>
      </c>
      <c r="F23" s="683">
        <v>3007114.23</v>
      </c>
      <c r="G23" s="683">
        <v>3993234.8</v>
      </c>
      <c r="H23" s="683">
        <v>20237810.890000001</v>
      </c>
      <c r="I23" s="683">
        <v>2377278.17</v>
      </c>
      <c r="J23" s="683">
        <v>1931703.77</v>
      </c>
      <c r="K23" s="683">
        <v>1297445.6400000001</v>
      </c>
      <c r="L23" s="684">
        <f t="shared" si="4"/>
        <v>91761755.159999982</v>
      </c>
    </row>
    <row r="24" spans="1:12">
      <c r="A24" s="680" t="s">
        <v>668</v>
      </c>
      <c r="B24" s="681" t="s">
        <v>669</v>
      </c>
      <c r="C24" s="683">
        <v>892460.14</v>
      </c>
      <c r="D24" s="683">
        <v>67283.820000000007</v>
      </c>
      <c r="E24" s="683">
        <v>277636.43</v>
      </c>
      <c r="F24" s="683">
        <v>533656.80000000005</v>
      </c>
      <c r="G24" s="683">
        <v>340051.07</v>
      </c>
      <c r="H24" s="683">
        <v>247577</v>
      </c>
      <c r="I24" s="683">
        <v>161352.54999999999</v>
      </c>
      <c r="J24" s="683">
        <v>274304.34000000003</v>
      </c>
      <c r="K24" s="683">
        <v>188399.55</v>
      </c>
      <c r="L24" s="684">
        <f t="shared" si="4"/>
        <v>2982721.6999999993</v>
      </c>
    </row>
    <row r="25" spans="1:12">
      <c r="A25" s="680" t="s">
        <v>23</v>
      </c>
      <c r="B25" s="681" t="s">
        <v>24</v>
      </c>
      <c r="C25" s="683">
        <v>79234770.519999996</v>
      </c>
      <c r="D25" s="683">
        <v>1168674.05</v>
      </c>
      <c r="E25" s="683">
        <v>1054669.55</v>
      </c>
      <c r="F25" s="683">
        <v>4074823.41</v>
      </c>
      <c r="G25" s="683">
        <v>3752700.29</v>
      </c>
      <c r="H25" s="683">
        <v>25792994.879999999</v>
      </c>
      <c r="I25" s="683">
        <v>2473051.96</v>
      </c>
      <c r="J25" s="683">
        <v>1292448.55</v>
      </c>
      <c r="K25" s="683">
        <v>1724714.19</v>
      </c>
      <c r="L25" s="684">
        <f t="shared" si="4"/>
        <v>120568847.39999998</v>
      </c>
    </row>
    <row r="26" spans="1:12">
      <c r="A26" s="680" t="s">
        <v>25</v>
      </c>
      <c r="B26" s="681" t="s">
        <v>26</v>
      </c>
      <c r="C26" s="683">
        <v>208110871.72000003</v>
      </c>
      <c r="D26" s="683">
        <v>28419852.710000001</v>
      </c>
      <c r="E26" s="683">
        <v>28567413.879999999</v>
      </c>
      <c r="F26" s="683">
        <v>46572782.789999999</v>
      </c>
      <c r="G26" s="683">
        <v>51141607.150000006</v>
      </c>
      <c r="H26" s="683">
        <v>89865571.420000017</v>
      </c>
      <c r="I26" s="683">
        <v>31720573.879999999</v>
      </c>
      <c r="J26" s="683">
        <v>12329819.52</v>
      </c>
      <c r="K26" s="683">
        <v>13535957.42</v>
      </c>
      <c r="L26" s="684">
        <f t="shared" si="4"/>
        <v>510264450.49000001</v>
      </c>
    </row>
    <row r="27" spans="1:12">
      <c r="A27" s="680" t="s">
        <v>27</v>
      </c>
      <c r="B27" s="681" t="s">
        <v>28</v>
      </c>
      <c r="C27" s="683">
        <v>63270710.5</v>
      </c>
      <c r="D27" s="683">
        <v>7427243.6399999997</v>
      </c>
      <c r="E27" s="683">
        <v>7547033</v>
      </c>
      <c r="F27" s="683">
        <v>13687276.470000001</v>
      </c>
      <c r="G27" s="683">
        <v>12508766</v>
      </c>
      <c r="H27" s="683">
        <v>24741893</v>
      </c>
      <c r="I27" s="683">
        <v>7006539.9100000001</v>
      </c>
      <c r="J27" s="683">
        <v>5835051.3499999996</v>
      </c>
      <c r="K27" s="683">
        <v>5157501.4399999995</v>
      </c>
      <c r="L27" s="684">
        <f t="shared" si="4"/>
        <v>147182015.31</v>
      </c>
    </row>
    <row r="28" spans="1:12">
      <c r="A28" s="680" t="s">
        <v>29</v>
      </c>
      <c r="B28" s="681" t="s">
        <v>30</v>
      </c>
      <c r="C28" s="683">
        <v>140595664.68000001</v>
      </c>
      <c r="D28" s="683">
        <v>12079463</v>
      </c>
      <c r="E28" s="683">
        <v>16025831</v>
      </c>
      <c r="F28" s="683">
        <v>22315521</v>
      </c>
      <c r="G28" s="683">
        <v>24165620.380000003</v>
      </c>
      <c r="H28" s="683">
        <v>63933378</v>
      </c>
      <c r="I28" s="683">
        <v>17370290</v>
      </c>
      <c r="J28" s="683">
        <v>13145685</v>
      </c>
      <c r="K28" s="683">
        <v>8430971.5</v>
      </c>
      <c r="L28" s="684">
        <f t="shared" si="4"/>
        <v>318062424.56</v>
      </c>
    </row>
    <row r="29" spans="1:12">
      <c r="A29" s="680" t="s">
        <v>31</v>
      </c>
      <c r="B29" s="681" t="s">
        <v>614</v>
      </c>
      <c r="C29" s="683">
        <v>15032100.949999999</v>
      </c>
      <c r="D29" s="683">
        <v>1384894.27</v>
      </c>
      <c r="E29" s="683">
        <v>1590516.88</v>
      </c>
      <c r="F29" s="683">
        <v>2769253.58</v>
      </c>
      <c r="G29" s="683">
        <v>2821835.5200000005</v>
      </c>
      <c r="H29" s="683">
        <v>5348873.3699999992</v>
      </c>
      <c r="I29" s="683">
        <v>2092466.5699999998</v>
      </c>
      <c r="J29" s="683">
        <v>866566.63</v>
      </c>
      <c r="K29" s="683">
        <v>1001072.88</v>
      </c>
      <c r="L29" s="684">
        <f t="shared" si="4"/>
        <v>32907580.649999999</v>
      </c>
    </row>
    <row r="30" spans="1:12">
      <c r="A30" s="680" t="s">
        <v>33</v>
      </c>
      <c r="B30" s="681" t="s">
        <v>34</v>
      </c>
      <c r="C30" s="683">
        <v>70689186.910000011</v>
      </c>
      <c r="D30" s="683">
        <v>5512079.9600000009</v>
      </c>
      <c r="E30" s="683">
        <v>3446820.2100000004</v>
      </c>
      <c r="F30" s="683">
        <v>6205746.0499999998</v>
      </c>
      <c r="G30" s="683">
        <v>5756809.6200000001</v>
      </c>
      <c r="H30" s="683">
        <v>29436513.259999998</v>
      </c>
      <c r="I30" s="683">
        <v>6861821.6900000004</v>
      </c>
      <c r="J30" s="683">
        <v>5702391.6900000004</v>
      </c>
      <c r="K30" s="683">
        <v>3744616.24</v>
      </c>
      <c r="L30" s="684">
        <f t="shared" si="4"/>
        <v>137355985.63</v>
      </c>
    </row>
    <row r="31" spans="1:12">
      <c r="A31" s="680" t="s">
        <v>35</v>
      </c>
      <c r="B31" s="681" t="s">
        <v>605</v>
      </c>
      <c r="C31" s="683">
        <v>20385469.490000002</v>
      </c>
      <c r="D31" s="683">
        <v>1642686.23</v>
      </c>
      <c r="E31" s="683">
        <v>1830099.99</v>
      </c>
      <c r="F31" s="683">
        <v>4799229.1900000004</v>
      </c>
      <c r="G31" s="683">
        <v>4171963.21</v>
      </c>
      <c r="H31" s="683">
        <v>9178957.5800000019</v>
      </c>
      <c r="I31" s="683">
        <v>2923340.52</v>
      </c>
      <c r="J31" s="683">
        <v>904691.32000000007</v>
      </c>
      <c r="K31" s="683">
        <v>927461.39999999991</v>
      </c>
      <c r="L31" s="684">
        <f t="shared" si="4"/>
        <v>46763898.930000007</v>
      </c>
    </row>
    <row r="32" spans="1:12">
      <c r="A32" s="680" t="s">
        <v>37</v>
      </c>
      <c r="B32" s="681" t="s">
        <v>603</v>
      </c>
      <c r="C32" s="683">
        <v>22521810.780000001</v>
      </c>
      <c r="D32" s="683">
        <v>2453456.6100000003</v>
      </c>
      <c r="E32" s="683">
        <v>4030408.45</v>
      </c>
      <c r="F32" s="683">
        <v>3688938.76</v>
      </c>
      <c r="G32" s="683">
        <v>5799413.1299999999</v>
      </c>
      <c r="H32" s="683">
        <v>11165588.73</v>
      </c>
      <c r="I32" s="683">
        <v>2456862.8199999998</v>
      </c>
      <c r="J32" s="683">
        <v>2649710.0499999998</v>
      </c>
      <c r="K32" s="683">
        <v>2971284.1</v>
      </c>
      <c r="L32" s="684">
        <f t="shared" si="4"/>
        <v>57737473.430000007</v>
      </c>
    </row>
    <row r="33" spans="1:12">
      <c r="A33" s="680" t="s">
        <v>39</v>
      </c>
      <c r="B33" s="681" t="s">
        <v>40</v>
      </c>
      <c r="C33" s="683">
        <v>69566829.010000005</v>
      </c>
      <c r="D33" s="683">
        <v>4647282.2899999991</v>
      </c>
      <c r="E33" s="683">
        <v>8008472.4100000001</v>
      </c>
      <c r="F33" s="683">
        <v>12085020.08</v>
      </c>
      <c r="G33" s="683">
        <v>8027986.580000001</v>
      </c>
      <c r="H33" s="683">
        <v>23604278.189999994</v>
      </c>
      <c r="I33" s="683">
        <v>6274702.8000000007</v>
      </c>
      <c r="J33" s="683">
        <v>4934800.4899999993</v>
      </c>
      <c r="K33" s="683">
        <v>6902838.3100000005</v>
      </c>
      <c r="L33" s="684">
        <f t="shared" si="4"/>
        <v>144052210.16</v>
      </c>
    </row>
    <row r="34" spans="1:12">
      <c r="A34" s="680" t="s">
        <v>670</v>
      </c>
      <c r="B34" s="681" t="s">
        <v>671</v>
      </c>
      <c r="C34" s="683">
        <v>593677.11</v>
      </c>
      <c r="D34" s="683">
        <v>23448.75</v>
      </c>
      <c r="E34" s="683">
        <v>16112.880000000001</v>
      </c>
      <c r="F34" s="683">
        <v>79401.150000000009</v>
      </c>
      <c r="G34" s="683">
        <v>18729.53</v>
      </c>
      <c r="H34" s="683">
        <v>4197735.5599999996</v>
      </c>
      <c r="I34" s="683">
        <v>44068.39</v>
      </c>
      <c r="J34" s="683">
        <v>25198.11</v>
      </c>
      <c r="K34" s="683">
        <v>22221.7</v>
      </c>
      <c r="L34" s="684">
        <f t="shared" si="4"/>
        <v>5020593.18</v>
      </c>
    </row>
    <row r="35" spans="1:12">
      <c r="A35" s="680" t="s">
        <v>41</v>
      </c>
      <c r="B35" s="681" t="s">
        <v>42</v>
      </c>
      <c r="C35" s="683">
        <v>15563807.449999999</v>
      </c>
      <c r="D35" s="683">
        <v>6507592.3600000003</v>
      </c>
      <c r="E35" s="683">
        <v>8461383.870000001</v>
      </c>
      <c r="F35" s="683">
        <v>10186705.57</v>
      </c>
      <c r="G35" s="683">
        <v>28016470.5</v>
      </c>
      <c r="H35" s="683">
        <v>10945867.75</v>
      </c>
      <c r="I35" s="683">
        <v>9307624.7599999998</v>
      </c>
      <c r="J35" s="683">
        <v>4403512.6399999997</v>
      </c>
      <c r="K35" s="683">
        <v>3829417.1</v>
      </c>
      <c r="L35" s="684">
        <f t="shared" si="4"/>
        <v>97222382</v>
      </c>
    </row>
    <row r="36" spans="1:12">
      <c r="A36" s="687" t="s">
        <v>1157</v>
      </c>
      <c r="B36" s="688" t="s">
        <v>1158</v>
      </c>
      <c r="C36" s="683">
        <v>524023.03</v>
      </c>
      <c r="D36" s="683">
        <v>0</v>
      </c>
      <c r="E36" s="683">
        <v>0</v>
      </c>
      <c r="F36" s="683">
        <v>0</v>
      </c>
      <c r="G36" s="683">
        <v>0</v>
      </c>
      <c r="H36" s="683">
        <v>0</v>
      </c>
      <c r="I36" s="683">
        <v>0</v>
      </c>
      <c r="J36" s="683">
        <v>0</v>
      </c>
      <c r="K36" s="683">
        <v>0</v>
      </c>
      <c r="L36" s="684">
        <f t="shared" si="4"/>
        <v>524023.03</v>
      </c>
    </row>
    <row r="37" spans="1:12" s="692" customFormat="1">
      <c r="A37" s="689" t="s">
        <v>652</v>
      </c>
      <c r="B37" s="690" t="s">
        <v>653</v>
      </c>
      <c r="C37" s="691">
        <f>SUM(C22:C36)</f>
        <v>897242544.1500001</v>
      </c>
      <c r="D37" s="691">
        <f t="shared" ref="D37:L37" si="5">SUM(D22:D36)</f>
        <v>79640449.230000004</v>
      </c>
      <c r="E37" s="691">
        <f t="shared" si="5"/>
        <v>95575570.529999986</v>
      </c>
      <c r="F37" s="691">
        <f t="shared" si="5"/>
        <v>143720376.81</v>
      </c>
      <c r="G37" s="691">
        <f t="shared" si="5"/>
        <v>172766071.64000002</v>
      </c>
      <c r="H37" s="691">
        <f t="shared" si="5"/>
        <v>369932453.90000004</v>
      </c>
      <c r="I37" s="691">
        <f t="shared" si="5"/>
        <v>101611977.44999997</v>
      </c>
      <c r="J37" s="691">
        <f t="shared" si="5"/>
        <v>58290830.100000001</v>
      </c>
      <c r="K37" s="691">
        <f t="shared" si="5"/>
        <v>53387083.440000013</v>
      </c>
      <c r="L37" s="691">
        <f t="shared" si="5"/>
        <v>1972167357.2500002</v>
      </c>
    </row>
    <row r="38" spans="1:12" s="692" customFormat="1" ht="25">
      <c r="A38" s="693" t="s">
        <v>7152</v>
      </c>
      <c r="B38" s="690" t="s">
        <v>7153</v>
      </c>
      <c r="C38" s="694">
        <f>C37-C33</f>
        <v>827675715.1400001</v>
      </c>
      <c r="D38" s="694">
        <f t="shared" ref="D38:K38" si="6">D37-D33</f>
        <v>74993166.939999998</v>
      </c>
      <c r="E38" s="694">
        <f t="shared" si="6"/>
        <v>87567098.11999999</v>
      </c>
      <c r="F38" s="694">
        <f t="shared" si="6"/>
        <v>131635356.73</v>
      </c>
      <c r="G38" s="694">
        <f t="shared" si="6"/>
        <v>164738085.06</v>
      </c>
      <c r="H38" s="694">
        <f t="shared" si="6"/>
        <v>346328175.71000004</v>
      </c>
      <c r="I38" s="694">
        <f t="shared" si="6"/>
        <v>95337274.649999976</v>
      </c>
      <c r="J38" s="694">
        <f t="shared" si="6"/>
        <v>53356029.609999999</v>
      </c>
      <c r="K38" s="694">
        <f t="shared" si="6"/>
        <v>46484245.13000001</v>
      </c>
      <c r="L38" s="694">
        <f>L37-L33</f>
        <v>1828115147.0900002</v>
      </c>
    </row>
    <row r="39" spans="1:12" s="692" customFormat="1" ht="25">
      <c r="A39" s="689"/>
      <c r="B39" s="695" t="s">
        <v>7154</v>
      </c>
      <c r="C39" s="691">
        <f>C38-C36</f>
        <v>827151692.11000013</v>
      </c>
      <c r="D39" s="691">
        <f t="shared" ref="D39:L39" si="7">D38-D36</f>
        <v>74993166.939999998</v>
      </c>
      <c r="E39" s="691">
        <f t="shared" si="7"/>
        <v>87567098.11999999</v>
      </c>
      <c r="F39" s="691">
        <f t="shared" si="7"/>
        <v>131635356.73</v>
      </c>
      <c r="G39" s="691">
        <f t="shared" si="7"/>
        <v>164738085.06</v>
      </c>
      <c r="H39" s="691">
        <f t="shared" si="7"/>
        <v>346328175.71000004</v>
      </c>
      <c r="I39" s="691">
        <f t="shared" si="7"/>
        <v>95337274.649999976</v>
      </c>
      <c r="J39" s="691">
        <f t="shared" si="7"/>
        <v>53356029.609999999</v>
      </c>
      <c r="K39" s="691">
        <f t="shared" si="7"/>
        <v>46484245.13000001</v>
      </c>
      <c r="L39" s="691">
        <f t="shared" si="7"/>
        <v>1827591124.0600002</v>
      </c>
    </row>
    <row r="40" spans="1:12" s="700" customFormat="1">
      <c r="A40" s="689" t="s">
        <v>654</v>
      </c>
      <c r="B40" s="698" t="s">
        <v>7155</v>
      </c>
      <c r="C40" s="699">
        <f>C18-C37</f>
        <v>379673662.47000027</v>
      </c>
      <c r="D40" s="699">
        <f t="shared" ref="D40:L40" si="8">D18-D37</f>
        <v>15357659.429999992</v>
      </c>
      <c r="E40" s="699">
        <f t="shared" si="8"/>
        <v>20824057.840000048</v>
      </c>
      <c r="F40" s="699">
        <f t="shared" si="8"/>
        <v>45931543.99999997</v>
      </c>
      <c r="G40" s="699">
        <f t="shared" si="8"/>
        <v>29617872.769999981</v>
      </c>
      <c r="H40" s="699">
        <f t="shared" si="8"/>
        <v>287070942.09999996</v>
      </c>
      <c r="I40" s="699">
        <f t="shared" si="8"/>
        <v>10066723.700000018</v>
      </c>
      <c r="J40" s="699">
        <f t="shared" si="8"/>
        <v>30651592.100000001</v>
      </c>
      <c r="K40" s="699">
        <f t="shared" si="8"/>
        <v>48387811.019999981</v>
      </c>
      <c r="L40" s="699">
        <f t="shared" si="8"/>
        <v>867581865.43000007</v>
      </c>
    </row>
    <row r="41" spans="1:12" s="700" customFormat="1">
      <c r="A41" s="689" t="s">
        <v>665</v>
      </c>
      <c r="B41" s="698" t="s">
        <v>6889</v>
      </c>
      <c r="C41" s="699">
        <f>C40-C17+C33</f>
        <v>317029649.23000026</v>
      </c>
      <c r="D41" s="699">
        <f t="shared" ref="D41:L41" si="9">D40-D17+D33</f>
        <v>18273742.36999999</v>
      </c>
      <c r="E41" s="699">
        <f t="shared" si="9"/>
        <v>26412905.070000049</v>
      </c>
      <c r="F41" s="699">
        <f t="shared" si="9"/>
        <v>53947501.739999965</v>
      </c>
      <c r="G41" s="699">
        <f t="shared" si="9"/>
        <v>33536659.909999982</v>
      </c>
      <c r="H41" s="699">
        <f t="shared" si="9"/>
        <v>267392369.90999997</v>
      </c>
      <c r="I41" s="699">
        <f t="shared" si="9"/>
        <v>14318703.050000019</v>
      </c>
      <c r="J41" s="699">
        <f t="shared" si="9"/>
        <v>34132234.550000004</v>
      </c>
      <c r="K41" s="699">
        <f t="shared" si="9"/>
        <v>53487925.209999986</v>
      </c>
      <c r="L41" s="699">
        <f t="shared" si="9"/>
        <v>818531691.04000008</v>
      </c>
    </row>
    <row r="42" spans="1:12" s="702" customFormat="1">
      <c r="A42" s="680" t="s">
        <v>674</v>
      </c>
      <c r="B42" s="681" t="s">
        <v>6890</v>
      </c>
      <c r="C42" s="701">
        <f>C20-C39</f>
        <v>317291947.26000023</v>
      </c>
      <c r="D42" s="701">
        <f t="shared" ref="D42:L42" si="10">D20-D39</f>
        <v>18273742.370000005</v>
      </c>
      <c r="E42" s="701">
        <f t="shared" si="10"/>
        <v>26412905.070000038</v>
      </c>
      <c r="F42" s="701">
        <f t="shared" si="10"/>
        <v>53947501.739999965</v>
      </c>
      <c r="G42" s="701">
        <f t="shared" si="10"/>
        <v>33536659.909999996</v>
      </c>
      <c r="H42" s="701">
        <f t="shared" si="10"/>
        <v>267392369.90999997</v>
      </c>
      <c r="I42" s="701">
        <f t="shared" si="10"/>
        <v>14318703.050000012</v>
      </c>
      <c r="J42" s="701">
        <f t="shared" si="10"/>
        <v>34132234.549999997</v>
      </c>
      <c r="K42" s="701">
        <f t="shared" si="10"/>
        <v>53487925.209999979</v>
      </c>
      <c r="L42" s="701">
        <f t="shared" si="10"/>
        <v>818793989.06999993</v>
      </c>
    </row>
    <row r="43" spans="1:12" s="702" customFormat="1">
      <c r="A43" s="680"/>
      <c r="B43" s="681" t="s">
        <v>1049</v>
      </c>
      <c r="C43" s="703"/>
      <c r="D43" s="704"/>
      <c r="E43" s="704"/>
      <c r="F43" s="704"/>
      <c r="G43" s="704"/>
      <c r="H43" s="704"/>
      <c r="I43" s="704"/>
      <c r="J43" s="704"/>
      <c r="K43" s="704"/>
      <c r="L43" s="704"/>
    </row>
    <row r="44" spans="1:12" s="702" customFormat="1">
      <c r="A44" s="680"/>
      <c r="B44" s="681" t="s">
        <v>6891</v>
      </c>
      <c r="C44" s="704"/>
      <c r="D44" s="704"/>
      <c r="E44" s="704"/>
      <c r="F44" s="704"/>
      <c r="G44" s="704"/>
      <c r="H44" s="704"/>
      <c r="I44" s="704"/>
      <c r="J44" s="704"/>
      <c r="K44" s="704"/>
      <c r="L44" s="704"/>
    </row>
    <row r="45" spans="1:12" s="702" customFormat="1">
      <c r="A45" s="680"/>
      <c r="B45" s="705" t="s">
        <v>7156</v>
      </c>
      <c r="C45" s="704"/>
      <c r="D45" s="704"/>
      <c r="E45" s="704"/>
      <c r="F45" s="704"/>
      <c r="G45" s="704"/>
      <c r="H45" s="704"/>
      <c r="I45" s="704"/>
      <c r="J45" s="704"/>
      <c r="K45" s="704"/>
      <c r="L45" s="704"/>
    </row>
    <row r="46" spans="1:12">
      <c r="A46" s="680" t="s">
        <v>43</v>
      </c>
      <c r="B46" s="706" t="s">
        <v>7157</v>
      </c>
      <c r="C46" s="707">
        <v>677493712.19000006</v>
      </c>
      <c r="D46" s="707">
        <v>31778093.430000015</v>
      </c>
      <c r="E46" s="707">
        <v>89083610.87000002</v>
      </c>
      <c r="F46" s="707">
        <v>64994326.580000035</v>
      </c>
      <c r="G46" s="707">
        <v>65926666.11999999</v>
      </c>
      <c r="H46" s="707">
        <v>252840589.39999998</v>
      </c>
      <c r="I46" s="707">
        <v>43096908.850000009</v>
      </c>
      <c r="J46" s="707">
        <v>53342175.329999998</v>
      </c>
      <c r="K46" s="707">
        <v>55922408.410000011</v>
      </c>
      <c r="L46" s="684">
        <f>SUM(C46:K46)</f>
        <v>1334478491.1800001</v>
      </c>
    </row>
    <row r="47" spans="1:12">
      <c r="A47" s="680" t="s">
        <v>44</v>
      </c>
      <c r="B47" s="706" t="s">
        <v>7158</v>
      </c>
      <c r="C47" s="708">
        <v>502612992.49000001</v>
      </c>
      <c r="D47" s="708">
        <v>33486857.919999998</v>
      </c>
      <c r="E47" s="708">
        <v>77494191.799999997</v>
      </c>
      <c r="F47" s="708">
        <v>45725697.919999994</v>
      </c>
      <c r="G47" s="708">
        <v>61572989.879999995</v>
      </c>
      <c r="H47" s="708">
        <v>137124583.33000001</v>
      </c>
      <c r="I47" s="708">
        <v>45258945.330000006</v>
      </c>
      <c r="J47" s="708">
        <v>42433605.469999999</v>
      </c>
      <c r="K47" s="708">
        <v>38157317.890000001</v>
      </c>
      <c r="L47" s="684">
        <f>SUM(C47:K47)</f>
        <v>983867182.03000009</v>
      </c>
    </row>
    <row r="48" spans="1:12">
      <c r="A48" s="680" t="s">
        <v>656</v>
      </c>
      <c r="B48" s="706" t="s">
        <v>7159</v>
      </c>
      <c r="C48" s="707">
        <f>C49-C47</f>
        <v>-133319172.25999999</v>
      </c>
      <c r="D48" s="707">
        <f t="shared" ref="D48:K48" si="11">D49-D47</f>
        <v>-19870501.049999997</v>
      </c>
      <c r="E48" s="707">
        <f t="shared" si="11"/>
        <v>-20654007.090000004</v>
      </c>
      <c r="F48" s="707">
        <f t="shared" si="11"/>
        <v>-15376887.539999999</v>
      </c>
      <c r="G48" s="707">
        <f t="shared" si="11"/>
        <v>-23909125.540000007</v>
      </c>
      <c r="H48" s="707">
        <f t="shared" si="11"/>
        <v>-96408938.539999962</v>
      </c>
      <c r="I48" s="707">
        <f t="shared" si="11"/>
        <v>-20433938.18</v>
      </c>
      <c r="J48" s="707">
        <f t="shared" si="11"/>
        <v>-12586780.560000002</v>
      </c>
      <c r="K48" s="707">
        <f t="shared" si="11"/>
        <v>-14113505.409999996</v>
      </c>
      <c r="L48" s="684">
        <f>SUM(C48:K48)</f>
        <v>-356672856.16999996</v>
      </c>
    </row>
    <row r="49" spans="1:12">
      <c r="A49" s="680" t="s">
        <v>6707</v>
      </c>
      <c r="B49" s="709" t="s">
        <v>7160</v>
      </c>
      <c r="C49" s="708">
        <v>369293820.23000002</v>
      </c>
      <c r="D49" s="708">
        <v>13616356.870000001</v>
      </c>
      <c r="E49" s="708">
        <v>56840184.709999993</v>
      </c>
      <c r="F49" s="708">
        <v>30348810.379999995</v>
      </c>
      <c r="G49" s="708">
        <v>37663864.339999989</v>
      </c>
      <c r="H49" s="708">
        <v>40715644.790000051</v>
      </c>
      <c r="I49" s="708">
        <v>24825007.150000006</v>
      </c>
      <c r="J49" s="708">
        <v>29846824.909999996</v>
      </c>
      <c r="K49" s="708">
        <v>24043812.480000004</v>
      </c>
      <c r="L49" s="708">
        <f>L47-L48</f>
        <v>1340540038.2</v>
      </c>
    </row>
    <row r="50" spans="1:12">
      <c r="B50" s="710"/>
      <c r="C50" s="685"/>
      <c r="D50" s="685"/>
      <c r="E50" s="685"/>
      <c r="F50" s="685"/>
      <c r="G50" s="685"/>
      <c r="H50" s="685"/>
      <c r="I50" s="685"/>
      <c r="J50" s="685"/>
      <c r="K50" s="685"/>
      <c r="L50" s="685"/>
    </row>
    <row r="51" spans="1:12" s="712" customFormat="1">
      <c r="A51" s="711"/>
      <c r="B51" s="1187" t="s">
        <v>7161</v>
      </c>
      <c r="C51" s="1187"/>
      <c r="I51" s="713"/>
    </row>
    <row r="53" spans="1:12">
      <c r="C53" s="714"/>
    </row>
    <row r="54" spans="1:12">
      <c r="C54" s="714"/>
    </row>
    <row r="55" spans="1:12">
      <c r="C55" s="714"/>
    </row>
    <row r="57" spans="1:12">
      <c r="C57" s="714"/>
      <c r="D57" s="714"/>
    </row>
    <row r="60" spans="1:12">
      <c r="D60" s="71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N27" sqref="N27"/>
    </sheetView>
  </sheetViews>
  <sheetFormatPr defaultColWidth="9" defaultRowHeight="12.5"/>
  <cols>
    <col min="1" max="1" width="7.08203125" style="670" customWidth="1"/>
    <col min="2" max="2" width="41.33203125" style="671" customWidth="1"/>
    <col min="3" max="3" width="18.75" style="671" customWidth="1"/>
    <col min="4" max="4" width="16.75" style="671" bestFit="1" customWidth="1"/>
    <col min="5" max="9" width="18" style="671" bestFit="1" customWidth="1"/>
    <col min="10" max="10" width="18.75" style="671" customWidth="1"/>
    <col min="11" max="11" width="17.75" style="671" customWidth="1"/>
    <col min="12" max="12" width="21.75" style="671" customWidth="1"/>
    <col min="13" max="14" width="9" style="671"/>
    <col min="15" max="15" width="14.58203125" style="671" bestFit="1" customWidth="1"/>
    <col min="16" max="16384" width="9" style="671"/>
  </cols>
  <sheetData>
    <row r="1" spans="1:15">
      <c r="B1" s="1188" t="s">
        <v>7138</v>
      </c>
      <c r="C1" s="1188"/>
      <c r="D1" s="1188"/>
      <c r="E1" s="1188"/>
      <c r="F1" s="1188"/>
      <c r="G1" s="1188"/>
      <c r="H1" s="1188"/>
      <c r="I1" s="1188"/>
      <c r="J1" s="1188"/>
      <c r="K1" s="1188"/>
      <c r="L1" s="1188"/>
    </row>
    <row r="2" spans="1:15" ht="12.75" customHeight="1">
      <c r="B2" s="1189" t="s">
        <v>7197</v>
      </c>
      <c r="C2" s="1189"/>
      <c r="D2" s="1189"/>
      <c r="E2" s="1189"/>
      <c r="F2" s="1189"/>
      <c r="G2" s="1189"/>
      <c r="H2" s="1189"/>
      <c r="I2" s="1189"/>
      <c r="J2" s="1189"/>
      <c r="K2" s="1189"/>
      <c r="L2" s="1189"/>
    </row>
    <row r="3" spans="1:15">
      <c r="B3" s="1190"/>
      <c r="C3" s="1191"/>
    </row>
    <row r="4" spans="1:15" s="675" customFormat="1" ht="25">
      <c r="A4" s="672" t="s">
        <v>648</v>
      </c>
      <c r="B4" s="672" t="s">
        <v>686</v>
      </c>
      <c r="C4" s="672" t="s">
        <v>7140</v>
      </c>
      <c r="D4" s="672" t="s">
        <v>7141</v>
      </c>
      <c r="E4" s="673" t="s">
        <v>7142</v>
      </c>
      <c r="F4" s="673" t="s">
        <v>7143</v>
      </c>
      <c r="G4" s="673" t="s">
        <v>7144</v>
      </c>
      <c r="H4" s="673" t="s">
        <v>7145</v>
      </c>
      <c r="I4" s="673" t="s">
        <v>7146</v>
      </c>
      <c r="J4" s="674" t="s">
        <v>2141</v>
      </c>
      <c r="K4" s="674" t="s">
        <v>2142</v>
      </c>
      <c r="L4" s="672" t="s">
        <v>1243</v>
      </c>
    </row>
    <row r="5" spans="1:15">
      <c r="A5" s="1192" t="s">
        <v>7147</v>
      </c>
      <c r="B5" s="1193"/>
      <c r="C5" s="676"/>
      <c r="D5" s="677"/>
      <c r="E5" s="678"/>
      <c r="F5" s="678"/>
      <c r="G5" s="678"/>
      <c r="H5" s="678"/>
      <c r="I5" s="678"/>
      <c r="J5" s="678"/>
      <c r="K5" s="678"/>
      <c r="L5" s="679"/>
    </row>
    <row r="6" spans="1:15">
      <c r="A6" s="680" t="s">
        <v>0</v>
      </c>
      <c r="B6" s="681" t="s">
        <v>1</v>
      </c>
      <c r="C6" s="682">
        <v>446424655.94</v>
      </c>
      <c r="D6" s="683">
        <v>41345141.82</v>
      </c>
      <c r="E6" s="683">
        <v>51814219.060000002</v>
      </c>
      <c r="F6" s="683">
        <v>102810154.69</v>
      </c>
      <c r="G6" s="683">
        <v>104203296.11</v>
      </c>
      <c r="H6" s="683">
        <v>280707498.44</v>
      </c>
      <c r="I6" s="683">
        <v>68142670.239999995</v>
      </c>
      <c r="J6" s="683">
        <v>40646116.07</v>
      </c>
      <c r="K6" s="683">
        <v>48273349.130000003</v>
      </c>
      <c r="L6" s="684">
        <f t="shared" ref="L6:L17" si="0">SUM(C6:K6)</f>
        <v>1184367101.5</v>
      </c>
    </row>
    <row r="7" spans="1:15">
      <c r="A7" s="680" t="s">
        <v>2</v>
      </c>
      <c r="B7" s="681" t="s">
        <v>7148</v>
      </c>
      <c r="C7" s="683">
        <v>749089</v>
      </c>
      <c r="D7" s="683">
        <v>174550</v>
      </c>
      <c r="E7" s="683">
        <v>624000</v>
      </c>
      <c r="F7" s="683">
        <v>572300</v>
      </c>
      <c r="G7" s="683">
        <v>626400</v>
      </c>
      <c r="H7" s="683">
        <v>553600</v>
      </c>
      <c r="I7" s="683">
        <v>371250</v>
      </c>
      <c r="J7" s="683">
        <v>167350</v>
      </c>
      <c r="K7" s="683">
        <v>108200</v>
      </c>
      <c r="L7" s="684">
        <f t="shared" si="0"/>
        <v>3946739</v>
      </c>
    </row>
    <row r="8" spans="1:15">
      <c r="A8" s="680" t="s">
        <v>4</v>
      </c>
      <c r="B8" s="681" t="s">
        <v>5</v>
      </c>
      <c r="C8" s="683">
        <v>3585159.72</v>
      </c>
      <c r="D8" s="683">
        <v>104286.5</v>
      </c>
      <c r="E8" s="683">
        <v>0</v>
      </c>
      <c r="F8" s="683">
        <v>89731</v>
      </c>
      <c r="G8" s="683">
        <v>189165</v>
      </c>
      <c r="H8" s="683">
        <v>4433514.7</v>
      </c>
      <c r="I8" s="683">
        <v>38278</v>
      </c>
      <c r="J8" s="683">
        <v>28792</v>
      </c>
      <c r="K8" s="683">
        <v>0</v>
      </c>
      <c r="L8" s="684">
        <f t="shared" si="0"/>
        <v>8468926.9199999999</v>
      </c>
    </row>
    <row r="9" spans="1:15">
      <c r="A9" s="680" t="s">
        <v>6776</v>
      </c>
      <c r="B9" s="681" t="s">
        <v>667</v>
      </c>
      <c r="C9" s="683">
        <v>14478400.35</v>
      </c>
      <c r="D9" s="683">
        <v>234122.65</v>
      </c>
      <c r="E9" s="683">
        <v>460655.7</v>
      </c>
      <c r="F9" s="683">
        <v>830236.27</v>
      </c>
      <c r="G9" s="683">
        <v>1168015.1200000001</v>
      </c>
      <c r="H9" s="683">
        <v>5927123.0800000001</v>
      </c>
      <c r="I9" s="683">
        <v>476787.5</v>
      </c>
      <c r="J9" s="683">
        <v>415881.4</v>
      </c>
      <c r="K9" s="683">
        <v>333054.63</v>
      </c>
      <c r="L9" s="684">
        <f t="shared" si="0"/>
        <v>24324276.699999999</v>
      </c>
    </row>
    <row r="10" spans="1:15">
      <c r="A10" s="680" t="s">
        <v>6</v>
      </c>
      <c r="B10" s="681" t="s">
        <v>7</v>
      </c>
      <c r="C10" s="683">
        <v>105693000.09</v>
      </c>
      <c r="D10" s="683">
        <v>2814215.39</v>
      </c>
      <c r="E10" s="683">
        <v>3622917.35</v>
      </c>
      <c r="F10" s="683">
        <v>5155850.47</v>
      </c>
      <c r="G10" s="683">
        <v>10824065.560000001</v>
      </c>
      <c r="H10" s="683">
        <v>47750586.670000002</v>
      </c>
      <c r="I10" s="683">
        <v>2913283.53</v>
      </c>
      <c r="J10" s="683">
        <v>1880688.4</v>
      </c>
      <c r="K10" s="683">
        <v>4074899.87</v>
      </c>
      <c r="L10" s="684">
        <f t="shared" si="0"/>
        <v>184729507.33000001</v>
      </c>
    </row>
    <row r="11" spans="1:15">
      <c r="A11" s="680" t="s">
        <v>8</v>
      </c>
      <c r="B11" s="681" t="s">
        <v>9</v>
      </c>
      <c r="C11" s="683">
        <v>119104171.08</v>
      </c>
      <c r="D11" s="683">
        <v>3821425.34</v>
      </c>
      <c r="E11" s="683">
        <v>1768632.55</v>
      </c>
      <c r="F11" s="683">
        <v>5502437.2300000004</v>
      </c>
      <c r="G11" s="683">
        <v>10873292.210000001</v>
      </c>
      <c r="H11" s="683">
        <v>34855010.520000003</v>
      </c>
      <c r="I11" s="683">
        <v>4462609.0599999996</v>
      </c>
      <c r="J11" s="683">
        <v>5689891.6600000001</v>
      </c>
      <c r="K11" s="683">
        <v>11836928.93</v>
      </c>
      <c r="L11" s="684">
        <f t="shared" si="0"/>
        <v>197914398.58000001</v>
      </c>
    </row>
    <row r="12" spans="1:15">
      <c r="A12" s="680" t="s">
        <v>10</v>
      </c>
      <c r="B12" s="681" t="s">
        <v>11</v>
      </c>
      <c r="C12" s="683">
        <v>11071239.98</v>
      </c>
      <c r="D12" s="683">
        <v>809073.5</v>
      </c>
      <c r="E12" s="683">
        <v>365183</v>
      </c>
      <c r="F12" s="683">
        <v>2627368.15</v>
      </c>
      <c r="G12" s="683">
        <v>3387386.76</v>
      </c>
      <c r="H12" s="683">
        <v>7369071</v>
      </c>
      <c r="I12" s="683">
        <v>998413</v>
      </c>
      <c r="J12" s="683">
        <v>369783</v>
      </c>
      <c r="K12" s="683">
        <v>1071471.74</v>
      </c>
      <c r="L12" s="684">
        <f t="shared" si="0"/>
        <v>28068990.129999999</v>
      </c>
      <c r="O12" s="685"/>
    </row>
    <row r="13" spans="1:15">
      <c r="A13" s="680" t="s">
        <v>12</v>
      </c>
      <c r="B13" s="681" t="s">
        <v>13</v>
      </c>
      <c r="C13" s="683">
        <v>242271697.68000001</v>
      </c>
      <c r="D13" s="683">
        <v>9426339.4900000002</v>
      </c>
      <c r="E13" s="683">
        <v>30879283.449999999</v>
      </c>
      <c r="F13" s="683">
        <v>23154129.620000001</v>
      </c>
      <c r="G13" s="683">
        <v>18357654.859999999</v>
      </c>
      <c r="H13" s="683">
        <v>149891768.22999999</v>
      </c>
      <c r="I13" s="683">
        <v>8377004.5700000003</v>
      </c>
      <c r="J13" s="683">
        <v>24338606.620000001</v>
      </c>
      <c r="K13" s="683">
        <v>6003752.0999999996</v>
      </c>
      <c r="L13" s="684">
        <f t="shared" si="0"/>
        <v>512700236.62000006</v>
      </c>
      <c r="O13" s="685"/>
    </row>
    <row r="14" spans="1:15">
      <c r="A14" s="680" t="s">
        <v>14</v>
      </c>
      <c r="B14" s="681" t="s">
        <v>15</v>
      </c>
      <c r="C14" s="683">
        <v>228775315.34</v>
      </c>
      <c r="D14" s="683">
        <v>31637943.82</v>
      </c>
      <c r="E14" s="683">
        <v>31901200.809999999</v>
      </c>
      <c r="F14" s="683">
        <v>51603201.020000003</v>
      </c>
      <c r="G14" s="683">
        <v>56551933.560000002</v>
      </c>
      <c r="H14" s="683">
        <v>100774214.76000001</v>
      </c>
      <c r="I14" s="683">
        <v>35386629.039999999</v>
      </c>
      <c r="J14" s="683">
        <v>13677189.52</v>
      </c>
      <c r="K14" s="683">
        <v>14952827.42</v>
      </c>
      <c r="L14" s="684">
        <f t="shared" si="0"/>
        <v>565260455.28999996</v>
      </c>
      <c r="O14" s="686"/>
    </row>
    <row r="15" spans="1:15">
      <c r="A15" s="680" t="s">
        <v>16</v>
      </c>
      <c r="B15" s="681" t="s">
        <v>17</v>
      </c>
      <c r="C15" s="683">
        <v>85305438.030000001</v>
      </c>
      <c r="D15" s="683">
        <v>11267327.9</v>
      </c>
      <c r="E15" s="683">
        <v>8281046.4299999997</v>
      </c>
      <c r="F15" s="683">
        <v>15611236.84</v>
      </c>
      <c r="G15" s="683">
        <v>15908652.119999999</v>
      </c>
      <c r="H15" s="683">
        <v>117062723.61</v>
      </c>
      <c r="I15" s="683">
        <v>9428347.2699999996</v>
      </c>
      <c r="J15" s="683">
        <v>13299584.41</v>
      </c>
      <c r="K15" s="683">
        <v>23513452.48</v>
      </c>
      <c r="L15" s="684">
        <f t="shared" si="0"/>
        <v>299677809.09000003</v>
      </c>
    </row>
    <row r="16" spans="1:15">
      <c r="A16" s="687" t="s">
        <v>1156</v>
      </c>
      <c r="B16" s="688" t="s">
        <v>1159</v>
      </c>
      <c r="C16" s="683">
        <v>406575</v>
      </c>
      <c r="D16" s="683">
        <v>0</v>
      </c>
      <c r="E16" s="683">
        <v>0</v>
      </c>
      <c r="F16" s="683">
        <v>0</v>
      </c>
      <c r="G16" s="683">
        <v>0</v>
      </c>
      <c r="H16" s="683">
        <v>0</v>
      </c>
      <c r="I16" s="683">
        <v>0</v>
      </c>
      <c r="J16" s="683">
        <v>0</v>
      </c>
      <c r="K16" s="683">
        <v>0</v>
      </c>
      <c r="L16" s="684">
        <f t="shared" si="0"/>
        <v>406575</v>
      </c>
    </row>
    <row r="17" spans="1:12">
      <c r="A17" s="680" t="s">
        <v>18</v>
      </c>
      <c r="B17" s="681" t="s">
        <v>645</v>
      </c>
      <c r="C17" s="683">
        <v>145752760.25</v>
      </c>
      <c r="D17" s="683">
        <v>1812099.35</v>
      </c>
      <c r="E17" s="683">
        <v>2419625.1800000002</v>
      </c>
      <c r="F17" s="683">
        <v>4069062.34</v>
      </c>
      <c r="G17" s="683">
        <v>4109199.44</v>
      </c>
      <c r="H17" s="683">
        <v>43282850.380000003</v>
      </c>
      <c r="I17" s="683">
        <v>2022723.45</v>
      </c>
      <c r="J17" s="683">
        <v>1524158.04</v>
      </c>
      <c r="K17" s="683">
        <v>1802724.12</v>
      </c>
      <c r="L17" s="684">
        <f t="shared" si="0"/>
        <v>206795202.54999998</v>
      </c>
    </row>
    <row r="18" spans="1:12" s="692" customFormat="1">
      <c r="A18" s="689" t="s">
        <v>651</v>
      </c>
      <c r="B18" s="690" t="s">
        <v>633</v>
      </c>
      <c r="C18" s="691">
        <f>SUM(C6:C17)</f>
        <v>1403617502.46</v>
      </c>
      <c r="D18" s="691">
        <f>SUM(D6:D17)</f>
        <v>103446525.76000001</v>
      </c>
      <c r="E18" s="691">
        <f t="shared" ref="E18:K18" si="1">SUM(E6:E17)</f>
        <v>132136763.53</v>
      </c>
      <c r="F18" s="691">
        <f t="shared" si="1"/>
        <v>212025707.63000003</v>
      </c>
      <c r="G18" s="691">
        <f t="shared" si="1"/>
        <v>226199060.74000001</v>
      </c>
      <c r="H18" s="691">
        <f>SUM(H6:H17)</f>
        <v>792607961.38999999</v>
      </c>
      <c r="I18" s="691">
        <f t="shared" si="1"/>
        <v>132617995.66</v>
      </c>
      <c r="J18" s="691">
        <f t="shared" si="1"/>
        <v>102038041.12</v>
      </c>
      <c r="K18" s="691">
        <f t="shared" si="1"/>
        <v>111970660.42000002</v>
      </c>
      <c r="L18" s="691">
        <f>SUM(L6:L17)</f>
        <v>3216660218.7100005</v>
      </c>
    </row>
    <row r="19" spans="1:12" s="692" customFormat="1">
      <c r="A19" s="693" t="s">
        <v>7149</v>
      </c>
      <c r="B19" s="690" t="s">
        <v>644</v>
      </c>
      <c r="C19" s="694">
        <f>C18-C17</f>
        <v>1257864742.21</v>
      </c>
      <c r="D19" s="694">
        <f t="shared" ref="D19:L19" si="2">D18-D17</f>
        <v>101634426.41000001</v>
      </c>
      <c r="E19" s="694">
        <f t="shared" si="2"/>
        <v>129717138.34999999</v>
      </c>
      <c r="F19" s="694">
        <f t="shared" si="2"/>
        <v>207956645.29000002</v>
      </c>
      <c r="G19" s="694">
        <f t="shared" si="2"/>
        <v>222089861.30000001</v>
      </c>
      <c r="H19" s="694">
        <f t="shared" si="2"/>
        <v>749325111.00999999</v>
      </c>
      <c r="I19" s="694">
        <f t="shared" si="2"/>
        <v>130595272.20999999</v>
      </c>
      <c r="J19" s="694">
        <f t="shared" si="2"/>
        <v>100513883.08</v>
      </c>
      <c r="K19" s="694">
        <f t="shared" si="2"/>
        <v>110167936.30000001</v>
      </c>
      <c r="L19" s="694">
        <f t="shared" si="2"/>
        <v>3009865016.1600003</v>
      </c>
    </row>
    <row r="20" spans="1:12" s="692" customFormat="1" ht="25">
      <c r="A20" s="689"/>
      <c r="B20" s="695" t="s">
        <v>7150</v>
      </c>
      <c r="C20" s="691">
        <f>C19-C16</f>
        <v>1257458167.21</v>
      </c>
      <c r="D20" s="691">
        <f t="shared" ref="D20:L20" si="3">D19-D16</f>
        <v>101634426.41000001</v>
      </c>
      <c r="E20" s="691">
        <f t="shared" si="3"/>
        <v>129717138.34999999</v>
      </c>
      <c r="F20" s="691">
        <f t="shared" si="3"/>
        <v>207956645.29000002</v>
      </c>
      <c r="G20" s="691">
        <f t="shared" si="3"/>
        <v>222089861.30000001</v>
      </c>
      <c r="H20" s="691">
        <f t="shared" si="3"/>
        <v>749325111.00999999</v>
      </c>
      <c r="I20" s="691">
        <f t="shared" si="3"/>
        <v>130595272.20999999</v>
      </c>
      <c r="J20" s="691">
        <f t="shared" si="3"/>
        <v>100513883.08</v>
      </c>
      <c r="K20" s="691">
        <f t="shared" si="3"/>
        <v>110167936.30000001</v>
      </c>
      <c r="L20" s="691">
        <f t="shared" si="3"/>
        <v>3009458441.1600003</v>
      </c>
    </row>
    <row r="21" spans="1:12">
      <c r="A21" s="1192" t="s">
        <v>7151</v>
      </c>
      <c r="B21" s="1194"/>
      <c r="C21" s="696"/>
      <c r="D21" s="696"/>
      <c r="E21" s="696"/>
      <c r="F21" s="696"/>
      <c r="G21" s="696"/>
      <c r="H21" s="696"/>
      <c r="I21" s="696"/>
      <c r="J21" s="696"/>
      <c r="K21" s="696"/>
      <c r="L21" s="697"/>
    </row>
    <row r="22" spans="1:12">
      <c r="A22" s="680" t="s">
        <v>19</v>
      </c>
      <c r="B22" s="681" t="s">
        <v>20</v>
      </c>
      <c r="C22" s="683">
        <v>151928609.15000001</v>
      </c>
      <c r="D22" s="683">
        <v>7727508.9800000004</v>
      </c>
      <c r="E22" s="683">
        <v>13638575.939999999</v>
      </c>
      <c r="F22" s="683">
        <v>15134886.08</v>
      </c>
      <c r="G22" s="683">
        <v>29274530.050000001</v>
      </c>
      <c r="H22" s="683">
        <v>51293406.270000003</v>
      </c>
      <c r="I22" s="683">
        <v>18583953.280000001</v>
      </c>
      <c r="J22" s="683">
        <v>4385770.9400000004</v>
      </c>
      <c r="K22" s="683">
        <v>4110030.84</v>
      </c>
      <c r="L22" s="684">
        <f t="shared" ref="L22:L36" si="4">SUM(C22:K22)</f>
        <v>296077271.52999997</v>
      </c>
    </row>
    <row r="23" spans="1:12">
      <c r="A23" s="680" t="s">
        <v>21</v>
      </c>
      <c r="B23" s="681" t="s">
        <v>22</v>
      </c>
      <c r="C23" s="683">
        <v>61924722.280000001</v>
      </c>
      <c r="D23" s="683">
        <v>2157133.89</v>
      </c>
      <c r="E23" s="683">
        <v>3450093.15</v>
      </c>
      <c r="F23" s="683">
        <v>3243836.13</v>
      </c>
      <c r="G23" s="683">
        <v>4967905.47</v>
      </c>
      <c r="H23" s="683">
        <v>21222956.890000001</v>
      </c>
      <c r="I23" s="683">
        <v>3032439.3</v>
      </c>
      <c r="J23" s="683">
        <v>2005702.62</v>
      </c>
      <c r="K23" s="683">
        <v>1442789.25</v>
      </c>
      <c r="L23" s="684">
        <f t="shared" si="4"/>
        <v>103447578.98</v>
      </c>
    </row>
    <row r="24" spans="1:12">
      <c r="A24" s="680" t="s">
        <v>668</v>
      </c>
      <c r="B24" s="681" t="s">
        <v>669</v>
      </c>
      <c r="C24" s="683">
        <v>1075856.1599999999</v>
      </c>
      <c r="D24" s="683">
        <v>76325.759999999995</v>
      </c>
      <c r="E24" s="683">
        <v>297313.37</v>
      </c>
      <c r="F24" s="683">
        <v>539838.80000000005</v>
      </c>
      <c r="G24" s="683">
        <v>366671.82</v>
      </c>
      <c r="H24" s="683">
        <v>247577</v>
      </c>
      <c r="I24" s="683">
        <v>203105.05</v>
      </c>
      <c r="J24" s="683">
        <v>297473.34000000003</v>
      </c>
      <c r="K24" s="683">
        <v>195843.55</v>
      </c>
      <c r="L24" s="684">
        <f t="shared" si="4"/>
        <v>3300004.8499999996</v>
      </c>
    </row>
    <row r="25" spans="1:12">
      <c r="A25" s="680" t="s">
        <v>23</v>
      </c>
      <c r="B25" s="681" t="s">
        <v>24</v>
      </c>
      <c r="C25" s="683">
        <v>118208213.3</v>
      </c>
      <c r="D25" s="683">
        <v>1285543.18</v>
      </c>
      <c r="E25" s="683">
        <v>1093967.55</v>
      </c>
      <c r="F25" s="683">
        <v>4664375.07</v>
      </c>
      <c r="G25" s="683">
        <v>4146551.83</v>
      </c>
      <c r="H25" s="683">
        <v>34031156.25</v>
      </c>
      <c r="I25" s="683">
        <v>2750577.73</v>
      </c>
      <c r="J25" s="683">
        <v>1662591.05</v>
      </c>
      <c r="K25" s="683">
        <v>1897458.19</v>
      </c>
      <c r="L25" s="684">
        <f t="shared" si="4"/>
        <v>169740434.15000001</v>
      </c>
    </row>
    <row r="26" spans="1:12">
      <c r="A26" s="680" t="s">
        <v>25</v>
      </c>
      <c r="B26" s="681" t="s">
        <v>26</v>
      </c>
      <c r="C26" s="683">
        <v>228934271.5</v>
      </c>
      <c r="D26" s="683">
        <v>31678037.84</v>
      </c>
      <c r="E26" s="683">
        <v>31943619.91</v>
      </c>
      <c r="F26" s="683">
        <v>51708067.380000003</v>
      </c>
      <c r="G26" s="683">
        <v>56586471.119999997</v>
      </c>
      <c r="H26" s="683">
        <v>100917896.40000001</v>
      </c>
      <c r="I26" s="683">
        <v>35388129.039999999</v>
      </c>
      <c r="J26" s="683">
        <v>13677189.52</v>
      </c>
      <c r="K26" s="683">
        <v>14952827.42</v>
      </c>
      <c r="L26" s="684">
        <f t="shared" si="4"/>
        <v>565786510.12999988</v>
      </c>
    </row>
    <row r="27" spans="1:12">
      <c r="A27" s="680" t="s">
        <v>27</v>
      </c>
      <c r="B27" s="681" t="s">
        <v>28</v>
      </c>
      <c r="C27" s="683">
        <v>69408757.5</v>
      </c>
      <c r="D27" s="683">
        <v>8142759.6900000004</v>
      </c>
      <c r="E27" s="683">
        <v>8257061</v>
      </c>
      <c r="F27" s="683">
        <v>14914478.91</v>
      </c>
      <c r="G27" s="683">
        <v>13662064</v>
      </c>
      <c r="H27" s="683">
        <v>27170047</v>
      </c>
      <c r="I27" s="683">
        <v>7699498.9100000001</v>
      </c>
      <c r="J27" s="683">
        <v>6433596.3499999996</v>
      </c>
      <c r="K27" s="683">
        <v>5716101.96</v>
      </c>
      <c r="L27" s="684">
        <f t="shared" si="4"/>
        <v>161404365.31999999</v>
      </c>
    </row>
    <row r="28" spans="1:12">
      <c r="A28" s="680" t="s">
        <v>29</v>
      </c>
      <c r="B28" s="681" t="s">
        <v>30</v>
      </c>
      <c r="C28" s="683">
        <v>156616203.63</v>
      </c>
      <c r="D28" s="683">
        <v>13317214.5</v>
      </c>
      <c r="E28" s="683">
        <v>18058088.5</v>
      </c>
      <c r="F28" s="683">
        <v>25435917</v>
      </c>
      <c r="G28" s="683">
        <v>25158115.379999999</v>
      </c>
      <c r="H28" s="683">
        <v>67474690.5</v>
      </c>
      <c r="I28" s="683">
        <v>19225159</v>
      </c>
      <c r="J28" s="683">
        <v>13538750</v>
      </c>
      <c r="K28" s="683">
        <v>11853909.5</v>
      </c>
      <c r="L28" s="684">
        <f t="shared" si="4"/>
        <v>350678048.00999999</v>
      </c>
    </row>
    <row r="29" spans="1:12">
      <c r="A29" s="680" t="s">
        <v>31</v>
      </c>
      <c r="B29" s="681" t="s">
        <v>614</v>
      </c>
      <c r="C29" s="683">
        <v>19451931.879999999</v>
      </c>
      <c r="D29" s="683">
        <v>2768087.68</v>
      </c>
      <c r="E29" s="683">
        <v>2798879.89</v>
      </c>
      <c r="F29" s="683">
        <v>5136086.6900000004</v>
      </c>
      <c r="G29" s="683">
        <v>4935418.7</v>
      </c>
      <c r="H29" s="683">
        <v>15486661.050000001</v>
      </c>
      <c r="I29" s="683">
        <v>3358204.03</v>
      </c>
      <c r="J29" s="683">
        <v>2107976.13</v>
      </c>
      <c r="K29" s="683">
        <v>2268263.38</v>
      </c>
      <c r="L29" s="684">
        <f t="shared" si="4"/>
        <v>58311509.430000007</v>
      </c>
    </row>
    <row r="30" spans="1:12">
      <c r="A30" s="680" t="s">
        <v>33</v>
      </c>
      <c r="B30" s="681" t="s">
        <v>34</v>
      </c>
      <c r="C30" s="683">
        <v>84009088.319999993</v>
      </c>
      <c r="D30" s="683">
        <v>6269000.5700000003</v>
      </c>
      <c r="E30" s="683">
        <v>4075057.86</v>
      </c>
      <c r="F30" s="683">
        <v>7052646.0800000001</v>
      </c>
      <c r="G30" s="683">
        <v>6411894.3200000003</v>
      </c>
      <c r="H30" s="683">
        <v>36549974.909999996</v>
      </c>
      <c r="I30" s="683">
        <v>7859719.4500000002</v>
      </c>
      <c r="J30" s="683">
        <v>6326424.9000000004</v>
      </c>
      <c r="K30" s="683">
        <v>4373682.04</v>
      </c>
      <c r="L30" s="684">
        <f t="shared" si="4"/>
        <v>162927488.44999996</v>
      </c>
    </row>
    <row r="31" spans="1:12">
      <c r="A31" s="680" t="s">
        <v>35</v>
      </c>
      <c r="B31" s="681" t="s">
        <v>605</v>
      </c>
      <c r="C31" s="683">
        <v>22338525.859999999</v>
      </c>
      <c r="D31" s="683">
        <v>1835933.13</v>
      </c>
      <c r="E31" s="683">
        <v>1982181.26</v>
      </c>
      <c r="F31" s="683">
        <v>5847739.3899999997</v>
      </c>
      <c r="G31" s="683">
        <v>4611570.59</v>
      </c>
      <c r="H31" s="683">
        <v>9986725.5399999991</v>
      </c>
      <c r="I31" s="683">
        <v>3227592.19</v>
      </c>
      <c r="J31" s="683">
        <v>927670.39</v>
      </c>
      <c r="K31" s="683">
        <v>1432125.45</v>
      </c>
      <c r="L31" s="684">
        <f t="shared" si="4"/>
        <v>52190063.800000004</v>
      </c>
    </row>
    <row r="32" spans="1:12">
      <c r="A32" s="680" t="s">
        <v>37</v>
      </c>
      <c r="B32" s="681" t="s">
        <v>603</v>
      </c>
      <c r="C32" s="683">
        <v>25887957.66</v>
      </c>
      <c r="D32" s="683">
        <v>2874657.66</v>
      </c>
      <c r="E32" s="683">
        <v>4640558.96</v>
      </c>
      <c r="F32" s="683">
        <v>4370677.93</v>
      </c>
      <c r="G32" s="683">
        <v>6539714.1799999997</v>
      </c>
      <c r="H32" s="683">
        <v>14914872.59</v>
      </c>
      <c r="I32" s="683">
        <v>3116633.57</v>
      </c>
      <c r="J32" s="683">
        <v>3122959.43</v>
      </c>
      <c r="K32" s="683">
        <v>3335282.6</v>
      </c>
      <c r="L32" s="684">
        <f t="shared" si="4"/>
        <v>68803314.579999998</v>
      </c>
    </row>
    <row r="33" spans="1:12">
      <c r="A33" s="680" t="s">
        <v>39</v>
      </c>
      <c r="B33" s="681" t="s">
        <v>40</v>
      </c>
      <c r="C33" s="683">
        <v>76076019.430000007</v>
      </c>
      <c r="D33" s="683">
        <v>5027901.87</v>
      </c>
      <c r="E33" s="683">
        <v>8557449.2100000009</v>
      </c>
      <c r="F33" s="683">
        <v>12884448.48</v>
      </c>
      <c r="G33" s="683">
        <v>8776628.1099999994</v>
      </c>
      <c r="H33" s="683">
        <v>26292246.98</v>
      </c>
      <c r="I33" s="683">
        <v>6603017.0800000001</v>
      </c>
      <c r="J33" s="683">
        <v>5366765.6100000003</v>
      </c>
      <c r="K33" s="683">
        <v>7531533.7300000004</v>
      </c>
      <c r="L33" s="684">
        <f t="shared" si="4"/>
        <v>157116010.50000003</v>
      </c>
    </row>
    <row r="34" spans="1:12">
      <c r="A34" s="680" t="s">
        <v>670</v>
      </c>
      <c r="B34" s="681" t="s">
        <v>671</v>
      </c>
      <c r="C34" s="683">
        <v>415303.14</v>
      </c>
      <c r="D34" s="683">
        <v>25224</v>
      </c>
      <c r="E34" s="683">
        <v>19096.419999999998</v>
      </c>
      <c r="F34" s="683">
        <v>47262</v>
      </c>
      <c r="G34" s="683">
        <v>24519</v>
      </c>
      <c r="H34" s="683">
        <v>5686846.7300000004</v>
      </c>
      <c r="I34" s="683">
        <v>41289.949999999997</v>
      </c>
      <c r="J34" s="683">
        <v>43777.3</v>
      </c>
      <c r="K34" s="683">
        <v>23747.33</v>
      </c>
      <c r="L34" s="684">
        <f t="shared" si="4"/>
        <v>6327065.870000001</v>
      </c>
    </row>
    <row r="35" spans="1:12">
      <c r="A35" s="680" t="s">
        <v>41</v>
      </c>
      <c r="B35" s="681" t="s">
        <v>42</v>
      </c>
      <c r="C35" s="683">
        <v>16434008.460000001</v>
      </c>
      <c r="D35" s="683">
        <v>6165380.0599999996</v>
      </c>
      <c r="E35" s="683">
        <v>9559337.8699999992</v>
      </c>
      <c r="F35" s="683">
        <v>10347880.07</v>
      </c>
      <c r="G35" s="683">
        <v>30125921</v>
      </c>
      <c r="H35" s="683">
        <v>11336267.75</v>
      </c>
      <c r="I35" s="683">
        <v>10370448.41</v>
      </c>
      <c r="J35" s="683">
        <v>5930127.1399999997</v>
      </c>
      <c r="K35" s="683">
        <v>3736458.5</v>
      </c>
      <c r="L35" s="684">
        <f t="shared" si="4"/>
        <v>104005829.26000001</v>
      </c>
    </row>
    <row r="36" spans="1:12">
      <c r="A36" s="687" t="s">
        <v>1157</v>
      </c>
      <c r="B36" s="688" t="s">
        <v>1158</v>
      </c>
      <c r="C36" s="683">
        <v>538492.23</v>
      </c>
      <c r="D36" s="683">
        <v>0</v>
      </c>
      <c r="E36" s="683">
        <v>0</v>
      </c>
      <c r="F36" s="683">
        <v>0</v>
      </c>
      <c r="G36" s="683">
        <v>0</v>
      </c>
      <c r="H36" s="683">
        <v>0</v>
      </c>
      <c r="I36" s="683">
        <v>0</v>
      </c>
      <c r="J36" s="683">
        <v>0</v>
      </c>
      <c r="K36" s="683">
        <v>0</v>
      </c>
      <c r="L36" s="684">
        <f t="shared" si="4"/>
        <v>538492.23</v>
      </c>
    </row>
    <row r="37" spans="1:12" s="692" customFormat="1">
      <c r="A37" s="689" t="s">
        <v>652</v>
      </c>
      <c r="B37" s="690" t="s">
        <v>653</v>
      </c>
      <c r="C37" s="691">
        <f>SUM(C22:C36)</f>
        <v>1033247960.5000001</v>
      </c>
      <c r="D37" s="691">
        <f t="shared" ref="D37:L37" si="5">SUM(D22:D36)</f>
        <v>89350708.810000002</v>
      </c>
      <c r="E37" s="691">
        <f t="shared" si="5"/>
        <v>108371280.89</v>
      </c>
      <c r="F37" s="691">
        <f t="shared" si="5"/>
        <v>161328140.00999999</v>
      </c>
      <c r="G37" s="691">
        <f t="shared" si="5"/>
        <v>195587975.56999999</v>
      </c>
      <c r="H37" s="691">
        <f t="shared" si="5"/>
        <v>422611325.86000001</v>
      </c>
      <c r="I37" s="691">
        <f t="shared" si="5"/>
        <v>121459766.98999999</v>
      </c>
      <c r="J37" s="691">
        <f t="shared" si="5"/>
        <v>65826774.719999999</v>
      </c>
      <c r="K37" s="691">
        <f t="shared" si="5"/>
        <v>62870053.74000001</v>
      </c>
      <c r="L37" s="691">
        <f t="shared" si="5"/>
        <v>2260653987.0900002</v>
      </c>
    </row>
    <row r="38" spans="1:12" s="692" customFormat="1" ht="25">
      <c r="A38" s="693" t="s">
        <v>7152</v>
      </c>
      <c r="B38" s="690" t="s">
        <v>7153</v>
      </c>
      <c r="C38" s="694">
        <f>C37-C33</f>
        <v>957171941.07000017</v>
      </c>
      <c r="D38" s="694">
        <f t="shared" ref="D38:K38" si="6">D37-D33</f>
        <v>84322806.939999998</v>
      </c>
      <c r="E38" s="694">
        <f t="shared" si="6"/>
        <v>99813831.680000007</v>
      </c>
      <c r="F38" s="694">
        <f t="shared" si="6"/>
        <v>148443691.53</v>
      </c>
      <c r="G38" s="694">
        <f t="shared" si="6"/>
        <v>186811347.45999998</v>
      </c>
      <c r="H38" s="694">
        <f t="shared" si="6"/>
        <v>396319078.88</v>
      </c>
      <c r="I38" s="694">
        <f t="shared" si="6"/>
        <v>114856749.91</v>
      </c>
      <c r="J38" s="694">
        <f t="shared" si="6"/>
        <v>60460009.109999999</v>
      </c>
      <c r="K38" s="694">
        <f t="shared" si="6"/>
        <v>55338520.010000005</v>
      </c>
      <c r="L38" s="694">
        <f>L37-L33</f>
        <v>2103537976.5900002</v>
      </c>
    </row>
    <row r="39" spans="1:12" s="692" customFormat="1" ht="25">
      <c r="A39" s="689"/>
      <c r="B39" s="695" t="s">
        <v>7154</v>
      </c>
      <c r="C39" s="691">
        <f>C38-C36</f>
        <v>956633448.84000015</v>
      </c>
      <c r="D39" s="691">
        <f t="shared" ref="D39:L39" si="7">D38-D36</f>
        <v>84322806.939999998</v>
      </c>
      <c r="E39" s="691">
        <f t="shared" si="7"/>
        <v>99813831.680000007</v>
      </c>
      <c r="F39" s="691">
        <f t="shared" si="7"/>
        <v>148443691.53</v>
      </c>
      <c r="G39" s="691">
        <f t="shared" si="7"/>
        <v>186811347.45999998</v>
      </c>
      <c r="H39" s="691">
        <f t="shared" si="7"/>
        <v>396319078.88</v>
      </c>
      <c r="I39" s="691">
        <f t="shared" si="7"/>
        <v>114856749.91</v>
      </c>
      <c r="J39" s="691">
        <f t="shared" si="7"/>
        <v>60460009.109999999</v>
      </c>
      <c r="K39" s="691">
        <f t="shared" si="7"/>
        <v>55338520.010000005</v>
      </c>
      <c r="L39" s="691">
        <f t="shared" si="7"/>
        <v>2102999484.3600001</v>
      </c>
    </row>
    <row r="40" spans="1:12" s="700" customFormat="1">
      <c r="A40" s="689" t="s">
        <v>654</v>
      </c>
      <c r="B40" s="698" t="s">
        <v>7155</v>
      </c>
      <c r="C40" s="699">
        <f>C18-C37</f>
        <v>370369541.95999992</v>
      </c>
      <c r="D40" s="699">
        <f t="shared" ref="D40:L40" si="8">D18-D37</f>
        <v>14095816.950000003</v>
      </c>
      <c r="E40" s="699">
        <f t="shared" si="8"/>
        <v>23765482.640000001</v>
      </c>
      <c r="F40" s="699">
        <f t="shared" si="8"/>
        <v>50697567.620000035</v>
      </c>
      <c r="G40" s="699">
        <f t="shared" si="8"/>
        <v>30611085.170000017</v>
      </c>
      <c r="H40" s="699">
        <f t="shared" si="8"/>
        <v>369996635.52999997</v>
      </c>
      <c r="I40" s="699">
        <f t="shared" si="8"/>
        <v>11158228.670000002</v>
      </c>
      <c r="J40" s="699">
        <f t="shared" si="8"/>
        <v>36211266.400000006</v>
      </c>
      <c r="K40" s="699">
        <f t="shared" si="8"/>
        <v>49100606.680000007</v>
      </c>
      <c r="L40" s="699">
        <f t="shared" si="8"/>
        <v>956006231.62000036</v>
      </c>
    </row>
    <row r="41" spans="1:12" s="700" customFormat="1">
      <c r="A41" s="689" t="s">
        <v>665</v>
      </c>
      <c r="B41" s="698" t="s">
        <v>6889</v>
      </c>
      <c r="C41" s="699">
        <f>C40-C17+C33</f>
        <v>300692801.13999993</v>
      </c>
      <c r="D41" s="699">
        <f t="shared" ref="D41:L41" si="9">D40-D17+D33</f>
        <v>17311619.470000003</v>
      </c>
      <c r="E41" s="699">
        <f t="shared" si="9"/>
        <v>29903306.670000002</v>
      </c>
      <c r="F41" s="699">
        <f t="shared" si="9"/>
        <v>59512953.760000035</v>
      </c>
      <c r="G41" s="699">
        <f t="shared" si="9"/>
        <v>35278513.840000018</v>
      </c>
      <c r="H41" s="699">
        <f t="shared" si="9"/>
        <v>353006032.13</v>
      </c>
      <c r="I41" s="699">
        <f t="shared" si="9"/>
        <v>15738522.300000003</v>
      </c>
      <c r="J41" s="699">
        <f t="shared" si="9"/>
        <v>40053873.970000006</v>
      </c>
      <c r="K41" s="699">
        <f t="shared" si="9"/>
        <v>54829416.290000007</v>
      </c>
      <c r="L41" s="699">
        <f t="shared" si="9"/>
        <v>906327039.57000041</v>
      </c>
    </row>
    <row r="42" spans="1:12" s="702" customFormat="1">
      <c r="A42" s="680" t="s">
        <v>674</v>
      </c>
      <c r="B42" s="681" t="s">
        <v>6890</v>
      </c>
      <c r="C42" s="701">
        <f>C20-C39</f>
        <v>300824718.36999989</v>
      </c>
      <c r="D42" s="701">
        <f t="shared" ref="D42:L42" si="10">D20-D39</f>
        <v>17311619.470000014</v>
      </c>
      <c r="E42" s="701">
        <f t="shared" si="10"/>
        <v>29903306.669999987</v>
      </c>
      <c r="F42" s="701">
        <f t="shared" si="10"/>
        <v>59512953.76000002</v>
      </c>
      <c r="G42" s="701">
        <f t="shared" si="10"/>
        <v>35278513.840000033</v>
      </c>
      <c r="H42" s="701">
        <f t="shared" si="10"/>
        <v>353006032.13</v>
      </c>
      <c r="I42" s="701">
        <f t="shared" si="10"/>
        <v>15738522.299999997</v>
      </c>
      <c r="J42" s="701">
        <f t="shared" si="10"/>
        <v>40053873.969999999</v>
      </c>
      <c r="K42" s="701">
        <f t="shared" si="10"/>
        <v>54829416.290000007</v>
      </c>
      <c r="L42" s="701">
        <f t="shared" si="10"/>
        <v>906458956.80000019</v>
      </c>
    </row>
    <row r="43" spans="1:12" s="702" customFormat="1">
      <c r="A43" s="680"/>
      <c r="B43" s="681" t="s">
        <v>1049</v>
      </c>
      <c r="C43" s="703"/>
      <c r="D43" s="704"/>
      <c r="E43" s="704"/>
      <c r="F43" s="704"/>
      <c r="G43" s="704"/>
      <c r="H43" s="704"/>
      <c r="I43" s="704"/>
      <c r="J43" s="704"/>
      <c r="K43" s="704"/>
      <c r="L43" s="704"/>
    </row>
    <row r="44" spans="1:12" s="702" customFormat="1">
      <c r="A44" s="680"/>
      <c r="B44" s="681" t="s">
        <v>6891</v>
      </c>
      <c r="C44" s="704"/>
      <c r="D44" s="704"/>
      <c r="E44" s="704"/>
      <c r="F44" s="704"/>
      <c r="G44" s="704"/>
      <c r="H44" s="704"/>
      <c r="I44" s="704"/>
      <c r="J44" s="704"/>
      <c r="K44" s="704"/>
      <c r="L44" s="704"/>
    </row>
    <row r="45" spans="1:12" s="702" customFormat="1">
      <c r="A45" s="680"/>
      <c r="B45" s="705" t="s">
        <v>7156</v>
      </c>
      <c r="C45" s="704"/>
      <c r="D45" s="704"/>
      <c r="E45" s="704"/>
      <c r="F45" s="704"/>
      <c r="G45" s="704"/>
      <c r="H45" s="704"/>
      <c r="I45" s="704"/>
      <c r="J45" s="704"/>
      <c r="K45" s="704"/>
      <c r="L45" s="704"/>
    </row>
    <row r="46" spans="1:12">
      <c r="A46" s="680" t="s">
        <v>43</v>
      </c>
      <c r="B46" s="706" t="s">
        <v>7157</v>
      </c>
      <c r="C46" s="707">
        <v>644171840.54999995</v>
      </c>
      <c r="D46" s="707">
        <v>26823315.219999999</v>
      </c>
      <c r="E46" s="707">
        <v>92494432.650000006</v>
      </c>
      <c r="F46" s="707">
        <v>69599320.120000005</v>
      </c>
      <c r="G46" s="707">
        <v>67344497.109999999</v>
      </c>
      <c r="H46" s="707">
        <v>339458151.62</v>
      </c>
      <c r="I46" s="707">
        <v>44426094.909999996</v>
      </c>
      <c r="J46" s="707">
        <v>59023602.350000001</v>
      </c>
      <c r="K46" s="707">
        <v>57088690.909999996</v>
      </c>
      <c r="L46" s="684">
        <f>SUM(C46:K46)</f>
        <v>1400429945.4400001</v>
      </c>
    </row>
    <row r="47" spans="1:12">
      <c r="A47" s="680" t="s">
        <v>44</v>
      </c>
      <c r="B47" s="706" t="s">
        <v>7158</v>
      </c>
      <c r="C47" s="708">
        <v>483989937.61000001</v>
      </c>
      <c r="D47" s="708">
        <v>29616019.390000001</v>
      </c>
      <c r="E47" s="708">
        <v>77252664.859999999</v>
      </c>
      <c r="F47" s="708">
        <v>41941390.009999998</v>
      </c>
      <c r="G47" s="708">
        <v>54626785.07</v>
      </c>
      <c r="H47" s="708">
        <v>119369643.7</v>
      </c>
      <c r="I47" s="708">
        <v>37629545.520000003</v>
      </c>
      <c r="J47" s="708">
        <v>40055127.75</v>
      </c>
      <c r="K47" s="708">
        <v>35418356.829999998</v>
      </c>
      <c r="L47" s="684">
        <f>SUM(C47:K47)</f>
        <v>919899470.74000013</v>
      </c>
    </row>
    <row r="48" spans="1:12">
      <c r="A48" s="680" t="s">
        <v>656</v>
      </c>
      <c r="B48" s="706" t="s">
        <v>7159</v>
      </c>
      <c r="C48" s="707">
        <f>C49-C47</f>
        <v>-158028902.81999999</v>
      </c>
      <c r="D48" s="707">
        <f t="shared" ref="D48:K48" si="11">D49-D47</f>
        <v>-18045965.780000001</v>
      </c>
      <c r="E48" s="707">
        <f t="shared" si="11"/>
        <v>-18892421.210000001</v>
      </c>
      <c r="F48" s="707">
        <f t="shared" si="11"/>
        <v>-13303128.599999998</v>
      </c>
      <c r="G48" s="707">
        <f t="shared" si="11"/>
        <v>-19015159.979999997</v>
      </c>
      <c r="H48" s="707">
        <f t="shared" si="11"/>
        <v>-82231330.200000003</v>
      </c>
      <c r="I48" s="707">
        <f t="shared" si="11"/>
        <v>-16875638.970000003</v>
      </c>
      <c r="J48" s="707">
        <f t="shared" si="11"/>
        <v>-10501474.879999999</v>
      </c>
      <c r="K48" s="707">
        <f t="shared" si="11"/>
        <v>-15163413.159999996</v>
      </c>
      <c r="L48" s="684">
        <f>SUM(C48:K48)</f>
        <v>-352057435.60000002</v>
      </c>
    </row>
    <row r="49" spans="1:12">
      <c r="A49" s="680" t="s">
        <v>6707</v>
      </c>
      <c r="B49" s="709" t="s">
        <v>7160</v>
      </c>
      <c r="C49" s="708">
        <v>325961034.79000002</v>
      </c>
      <c r="D49" s="708">
        <v>11570053.609999999</v>
      </c>
      <c r="E49" s="708">
        <v>58360243.649999999</v>
      </c>
      <c r="F49" s="708">
        <v>28638261.41</v>
      </c>
      <c r="G49" s="708">
        <v>35611625.090000004</v>
      </c>
      <c r="H49" s="708">
        <v>37138313.5</v>
      </c>
      <c r="I49" s="708">
        <v>20753906.550000001</v>
      </c>
      <c r="J49" s="708">
        <v>29553652.870000001</v>
      </c>
      <c r="K49" s="708">
        <v>20254943.670000002</v>
      </c>
      <c r="L49" s="708">
        <f>L47-L48</f>
        <v>1271956906.3400002</v>
      </c>
    </row>
    <row r="50" spans="1:12">
      <c r="B50" s="710"/>
      <c r="C50" s="685"/>
      <c r="D50" s="685"/>
      <c r="E50" s="685"/>
      <c r="F50" s="685"/>
      <c r="G50" s="685"/>
      <c r="H50" s="685"/>
      <c r="I50" s="685"/>
      <c r="J50" s="685"/>
      <c r="K50" s="685"/>
      <c r="L50" s="685"/>
    </row>
    <row r="51" spans="1:12" s="712" customFormat="1">
      <c r="A51" s="711"/>
      <c r="B51" s="1187" t="s">
        <v>7198</v>
      </c>
      <c r="C51" s="1187"/>
      <c r="I51" s="713"/>
    </row>
    <row r="53" spans="1:12">
      <c r="C53" s="714"/>
    </row>
    <row r="54" spans="1:12">
      <c r="C54" s="714"/>
    </row>
    <row r="55" spans="1:12">
      <c r="C55" s="714"/>
    </row>
    <row r="57" spans="1:12">
      <c r="C57" s="714"/>
      <c r="D57" s="714"/>
    </row>
    <row r="60" spans="1:12">
      <c r="D60" s="71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18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5"/>
  <cols>
    <col min="1" max="1" width="7.08203125" style="670" customWidth="1"/>
    <col min="2" max="2" width="41.33203125" style="671" customWidth="1"/>
    <col min="3" max="3" width="18.75" style="671" customWidth="1"/>
    <col min="4" max="4" width="16.75" style="671" bestFit="1" customWidth="1"/>
    <col min="5" max="9" width="18" style="671" bestFit="1" customWidth="1"/>
    <col min="10" max="10" width="18.75" style="671" customWidth="1"/>
    <col min="11" max="11" width="17.75" style="671" customWidth="1"/>
    <col min="12" max="12" width="21.75" style="671" customWidth="1"/>
    <col min="13" max="14" width="9" style="671"/>
    <col min="15" max="15" width="14.58203125" style="671" bestFit="1" customWidth="1"/>
    <col min="16" max="16384" width="9" style="671"/>
  </cols>
  <sheetData>
    <row r="1" spans="1:15">
      <c r="B1" s="1188" t="s">
        <v>7138</v>
      </c>
      <c r="C1" s="1188"/>
      <c r="D1" s="1188"/>
      <c r="E1" s="1188"/>
      <c r="F1" s="1188"/>
      <c r="G1" s="1188"/>
      <c r="H1" s="1188"/>
      <c r="I1" s="1188"/>
      <c r="J1" s="1188"/>
      <c r="K1" s="1188"/>
      <c r="L1" s="1188"/>
    </row>
    <row r="2" spans="1:15" ht="12.75" customHeight="1">
      <c r="B2" s="1189" t="s">
        <v>7289</v>
      </c>
      <c r="C2" s="1189"/>
      <c r="D2" s="1189"/>
      <c r="E2" s="1189"/>
      <c r="F2" s="1189"/>
      <c r="G2" s="1189"/>
      <c r="H2" s="1189"/>
      <c r="I2" s="1189"/>
      <c r="J2" s="1189"/>
      <c r="K2" s="1189"/>
      <c r="L2" s="1189"/>
    </row>
    <row r="3" spans="1:15">
      <c r="B3" s="1190"/>
      <c r="C3" s="1191"/>
    </row>
    <row r="4" spans="1:15" s="675" customFormat="1" ht="25">
      <c r="A4" s="672" t="s">
        <v>648</v>
      </c>
      <c r="B4" s="672" t="s">
        <v>686</v>
      </c>
      <c r="C4" s="672" t="s">
        <v>7140</v>
      </c>
      <c r="D4" s="672" t="s">
        <v>7141</v>
      </c>
      <c r="E4" s="673" t="s">
        <v>7142</v>
      </c>
      <c r="F4" s="673" t="s">
        <v>7143</v>
      </c>
      <c r="G4" s="673" t="s">
        <v>7144</v>
      </c>
      <c r="H4" s="673" t="s">
        <v>7145</v>
      </c>
      <c r="I4" s="673" t="s">
        <v>7146</v>
      </c>
      <c r="J4" s="674" t="s">
        <v>2141</v>
      </c>
      <c r="K4" s="674" t="s">
        <v>2142</v>
      </c>
      <c r="L4" s="672" t="s">
        <v>1243</v>
      </c>
    </row>
    <row r="5" spans="1:15">
      <c r="A5" s="1192" t="s">
        <v>7147</v>
      </c>
      <c r="B5" s="1193"/>
      <c r="C5" s="676"/>
      <c r="D5" s="677"/>
      <c r="E5" s="678"/>
      <c r="F5" s="678"/>
      <c r="G5" s="678"/>
      <c r="H5" s="678"/>
      <c r="I5" s="678"/>
      <c r="J5" s="678"/>
      <c r="K5" s="678"/>
      <c r="L5" s="679"/>
    </row>
    <row r="6" spans="1:15">
      <c r="A6" s="680" t="s">
        <v>0</v>
      </c>
      <c r="B6" s="681" t="s">
        <v>1</v>
      </c>
      <c r="C6" s="1129">
        <v>281150627.31999999</v>
      </c>
      <c r="D6" s="1130">
        <v>41950064.250000007</v>
      </c>
      <c r="E6" s="1130">
        <v>43347375.669999987</v>
      </c>
      <c r="F6" s="1130">
        <v>63353850.380000003</v>
      </c>
      <c r="G6" s="1130">
        <v>56637591.249999993</v>
      </c>
      <c r="H6" s="1130">
        <v>232244442.19999999</v>
      </c>
      <c r="I6" s="1130">
        <v>50167990.260000013</v>
      </c>
      <c r="J6" s="1130">
        <v>27416365.649999987</v>
      </c>
      <c r="K6" s="1130">
        <v>37673796.420000002</v>
      </c>
      <c r="L6" s="684">
        <f t="shared" ref="L6:L17" si="0">SUM(C6:K6)</f>
        <v>833942103.39999986</v>
      </c>
    </row>
    <row r="7" spans="1:15">
      <c r="A7" s="680" t="s">
        <v>2</v>
      </c>
      <c r="B7" s="681" t="s">
        <v>7148</v>
      </c>
      <c r="C7" s="1130">
        <v>519900</v>
      </c>
      <c r="D7" s="1130">
        <v>52650</v>
      </c>
      <c r="E7" s="1130">
        <v>171300</v>
      </c>
      <c r="F7" s="1130">
        <v>108750</v>
      </c>
      <c r="G7" s="1130">
        <v>99600</v>
      </c>
      <c r="H7" s="1130">
        <v>0</v>
      </c>
      <c r="I7" s="1130">
        <v>180800</v>
      </c>
      <c r="J7" s="1130">
        <v>210600</v>
      </c>
      <c r="K7" s="1130">
        <v>72500</v>
      </c>
      <c r="L7" s="684">
        <f t="shared" si="0"/>
        <v>1416100</v>
      </c>
    </row>
    <row r="8" spans="1:15">
      <c r="A8" s="680" t="s">
        <v>4</v>
      </c>
      <c r="B8" s="681" t="s">
        <v>5</v>
      </c>
      <c r="C8" s="1130">
        <v>1949947</v>
      </c>
      <c r="D8" s="1130">
        <v>73324</v>
      </c>
      <c r="E8" s="1130">
        <v>0</v>
      </c>
      <c r="F8" s="1130">
        <v>95524.25</v>
      </c>
      <c r="G8" s="1130">
        <v>116652.5</v>
      </c>
      <c r="H8" s="1130">
        <v>1760614</v>
      </c>
      <c r="I8" s="1130">
        <v>9963</v>
      </c>
      <c r="J8" s="1130">
        <v>2240</v>
      </c>
      <c r="K8" s="1130">
        <v>0</v>
      </c>
      <c r="L8" s="684">
        <f t="shared" si="0"/>
        <v>4008264.75</v>
      </c>
    </row>
    <row r="9" spans="1:15">
      <c r="A9" s="680" t="s">
        <v>6776</v>
      </c>
      <c r="B9" s="681" t="s">
        <v>667</v>
      </c>
      <c r="C9" s="1130">
        <v>8244111.9999999991</v>
      </c>
      <c r="D9" s="1130">
        <v>270424.76</v>
      </c>
      <c r="E9" s="1130">
        <v>202135.57</v>
      </c>
      <c r="F9" s="1130">
        <v>774934.41</v>
      </c>
      <c r="G9" s="1130">
        <v>939056.96000000008</v>
      </c>
      <c r="H9" s="1130">
        <v>4108107.1100000003</v>
      </c>
      <c r="I9" s="1130">
        <v>314403.24</v>
      </c>
      <c r="J9" s="1130">
        <v>222198.75</v>
      </c>
      <c r="K9" s="1130">
        <v>535847.11</v>
      </c>
      <c r="L9" s="684">
        <f t="shared" si="0"/>
        <v>15611219.910000002</v>
      </c>
    </row>
    <row r="10" spans="1:15">
      <c r="A10" s="680" t="s">
        <v>6</v>
      </c>
      <c r="B10" s="681" t="s">
        <v>7</v>
      </c>
      <c r="C10" s="1130">
        <v>62472914.130000003</v>
      </c>
      <c r="D10" s="1130">
        <v>3342568.3200000003</v>
      </c>
      <c r="E10" s="1130">
        <v>2774252.01</v>
      </c>
      <c r="F10" s="1130">
        <v>5402372.9300000006</v>
      </c>
      <c r="G10" s="1130">
        <v>9018995.4299999997</v>
      </c>
      <c r="H10" s="1130">
        <v>37759133.420000002</v>
      </c>
      <c r="I10" s="1130">
        <v>2796521.93</v>
      </c>
      <c r="J10" s="1130">
        <v>1673115.1</v>
      </c>
      <c r="K10" s="1130">
        <v>4790449</v>
      </c>
      <c r="L10" s="684">
        <f t="shared" si="0"/>
        <v>130030322.27000003</v>
      </c>
    </row>
    <row r="11" spans="1:15">
      <c r="A11" s="680" t="s">
        <v>8</v>
      </c>
      <c r="B11" s="681" t="s">
        <v>9</v>
      </c>
      <c r="C11" s="1130">
        <v>92541223.950000003</v>
      </c>
      <c r="D11" s="1130">
        <v>3433104</v>
      </c>
      <c r="E11" s="1130">
        <v>1288882.28</v>
      </c>
      <c r="F11" s="1130">
        <v>4729248.6399999997</v>
      </c>
      <c r="G11" s="1130">
        <v>9938762.1999999993</v>
      </c>
      <c r="H11" s="1130">
        <v>24726808.490000002</v>
      </c>
      <c r="I11" s="1130">
        <v>4597030.0000000009</v>
      </c>
      <c r="J11" s="1130">
        <v>2979832.85</v>
      </c>
      <c r="K11" s="1130">
        <v>3560336.92</v>
      </c>
      <c r="L11" s="684">
        <f t="shared" si="0"/>
        <v>147795229.32999998</v>
      </c>
    </row>
    <row r="12" spans="1:15">
      <c r="A12" s="680" t="s">
        <v>10</v>
      </c>
      <c r="B12" s="681" t="s">
        <v>11</v>
      </c>
      <c r="C12" s="1130">
        <v>13301474.629999999</v>
      </c>
      <c r="D12" s="1130">
        <v>446248</v>
      </c>
      <c r="E12" s="1130">
        <v>202225</v>
      </c>
      <c r="F12" s="1130">
        <v>513625.59999999998</v>
      </c>
      <c r="G12" s="1130">
        <v>1895639.01</v>
      </c>
      <c r="H12" s="1130">
        <v>2387930</v>
      </c>
      <c r="I12" s="1130">
        <v>409074</v>
      </c>
      <c r="J12" s="1130">
        <v>402846</v>
      </c>
      <c r="K12" s="1130">
        <v>386512</v>
      </c>
      <c r="L12" s="684">
        <f t="shared" si="0"/>
        <v>19945574.239999998</v>
      </c>
      <c r="O12" s="685"/>
    </row>
    <row r="13" spans="1:15">
      <c r="A13" s="680" t="s">
        <v>12</v>
      </c>
      <c r="B13" s="681" t="s">
        <v>13</v>
      </c>
      <c r="C13" s="1130">
        <v>185585812.88</v>
      </c>
      <c r="D13" s="1130">
        <v>38108449.859999999</v>
      </c>
      <c r="E13" s="1130">
        <v>35175508.550000004</v>
      </c>
      <c r="F13" s="1130">
        <v>31406849.229999997</v>
      </c>
      <c r="G13" s="1130">
        <v>29818221.189999998</v>
      </c>
      <c r="H13" s="1130">
        <v>54998304.519999996</v>
      </c>
      <c r="I13" s="1130">
        <v>8990162.5999999996</v>
      </c>
      <c r="J13" s="1130">
        <v>32315576.690000001</v>
      </c>
      <c r="K13" s="1130">
        <v>9916691.4500000011</v>
      </c>
      <c r="L13" s="684">
        <f t="shared" si="0"/>
        <v>426315576.97000003</v>
      </c>
      <c r="O13" s="685"/>
    </row>
    <row r="14" spans="1:15">
      <c r="A14" s="680" t="s">
        <v>14</v>
      </c>
      <c r="B14" s="681" t="s">
        <v>15</v>
      </c>
      <c r="C14" s="1130">
        <v>116702133.89</v>
      </c>
      <c r="D14" s="1130">
        <v>16525561.300000001</v>
      </c>
      <c r="E14" s="1130">
        <v>16314320.01</v>
      </c>
      <c r="F14" s="1130">
        <v>26319276.140000001</v>
      </c>
      <c r="G14" s="1130">
        <v>26677357.739999998</v>
      </c>
      <c r="H14" s="1130">
        <v>52527412.789999999</v>
      </c>
      <c r="I14" s="1130">
        <v>18026899.039999999</v>
      </c>
      <c r="J14" s="1130">
        <v>6924194.7300000004</v>
      </c>
      <c r="K14" s="1130">
        <v>8248908.0599999996</v>
      </c>
      <c r="L14" s="684">
        <f t="shared" si="0"/>
        <v>288266063.69999999</v>
      </c>
      <c r="O14" s="686"/>
    </row>
    <row r="15" spans="1:15">
      <c r="A15" s="680" t="s">
        <v>16</v>
      </c>
      <c r="B15" s="681" t="s">
        <v>17</v>
      </c>
      <c r="C15" s="1130">
        <v>24932917.839999996</v>
      </c>
      <c r="D15" s="1130">
        <v>5845833.8099999996</v>
      </c>
      <c r="E15" s="1130">
        <v>5902478.7400000002</v>
      </c>
      <c r="F15" s="1130">
        <v>6900160.8899999997</v>
      </c>
      <c r="G15" s="1130">
        <v>13825202.68</v>
      </c>
      <c r="H15" s="1130">
        <v>41838038.93</v>
      </c>
      <c r="I15" s="1130">
        <v>6621238</v>
      </c>
      <c r="J15" s="1130">
        <v>6545081.6799999997</v>
      </c>
      <c r="K15" s="1130">
        <v>7937403.2699999996</v>
      </c>
      <c r="L15" s="684">
        <f t="shared" si="0"/>
        <v>120348355.83999999</v>
      </c>
    </row>
    <row r="16" spans="1:15">
      <c r="A16" s="687" t="s">
        <v>1156</v>
      </c>
      <c r="B16" s="688" t="s">
        <v>1159</v>
      </c>
      <c r="C16" s="1130">
        <v>63300</v>
      </c>
      <c r="D16" s="1130">
        <v>0</v>
      </c>
      <c r="E16" s="1130">
        <v>0</v>
      </c>
      <c r="F16" s="1130">
        <v>346600</v>
      </c>
      <c r="G16" s="1130">
        <v>0</v>
      </c>
      <c r="H16" s="1130">
        <v>0</v>
      </c>
      <c r="I16" s="1130">
        <v>0</v>
      </c>
      <c r="J16" s="1130">
        <v>0</v>
      </c>
      <c r="K16" s="1130">
        <v>0</v>
      </c>
      <c r="L16" s="684">
        <f t="shared" si="0"/>
        <v>409900</v>
      </c>
    </row>
    <row r="17" spans="1:12">
      <c r="A17" s="680" t="s">
        <v>18</v>
      </c>
      <c r="B17" s="681" t="s">
        <v>645</v>
      </c>
      <c r="C17" s="1130">
        <v>91324533.280000001</v>
      </c>
      <c r="D17" s="1130">
        <v>2927239.14</v>
      </c>
      <c r="E17" s="1130">
        <v>2641138.37</v>
      </c>
      <c r="F17" s="1130">
        <v>3175233.24</v>
      </c>
      <c r="G17" s="1130">
        <v>3186435.25</v>
      </c>
      <c r="H17" s="1130">
        <v>0</v>
      </c>
      <c r="I17" s="1130">
        <v>1672740.96</v>
      </c>
      <c r="J17" s="1130">
        <v>4257781.55</v>
      </c>
      <c r="K17" s="1130">
        <v>2447984.98</v>
      </c>
      <c r="L17" s="684">
        <f t="shared" si="0"/>
        <v>111633086.77</v>
      </c>
    </row>
    <row r="18" spans="1:12" s="692" customFormat="1">
      <c r="A18" s="689" t="s">
        <v>651</v>
      </c>
      <c r="B18" s="690" t="s">
        <v>633</v>
      </c>
      <c r="C18" s="691">
        <f>SUM(C6:C17)</f>
        <v>878788896.91999996</v>
      </c>
      <c r="D18" s="691">
        <f>SUM(D6:D17)</f>
        <v>112975467.44</v>
      </c>
      <c r="E18" s="691">
        <f t="shared" ref="E18:K18" si="1">SUM(E6:E17)</f>
        <v>108019616.19999999</v>
      </c>
      <c r="F18" s="691">
        <f t="shared" si="1"/>
        <v>143126425.71000001</v>
      </c>
      <c r="G18" s="691">
        <f t="shared" si="1"/>
        <v>152153514.21000001</v>
      </c>
      <c r="H18" s="691">
        <f>SUM(H6:H17)</f>
        <v>452350791.46000004</v>
      </c>
      <c r="I18" s="691">
        <f t="shared" si="1"/>
        <v>93786823.030000016</v>
      </c>
      <c r="J18" s="691">
        <f t="shared" si="1"/>
        <v>82949832.999999985</v>
      </c>
      <c r="K18" s="691">
        <f t="shared" si="1"/>
        <v>75570429.210000008</v>
      </c>
      <c r="L18" s="691">
        <f>SUM(L6:L17)</f>
        <v>2099721797.1799998</v>
      </c>
    </row>
    <row r="19" spans="1:12" s="692" customFormat="1">
      <c r="A19" s="693" t="s">
        <v>7149</v>
      </c>
      <c r="B19" s="690" t="s">
        <v>644</v>
      </c>
      <c r="C19" s="694">
        <f>C18-C17</f>
        <v>787464363.63999999</v>
      </c>
      <c r="D19" s="694">
        <f t="shared" ref="D19:L19" si="2">D18-D17</f>
        <v>110048228.3</v>
      </c>
      <c r="E19" s="694">
        <f t="shared" si="2"/>
        <v>105378477.82999998</v>
      </c>
      <c r="F19" s="694">
        <f t="shared" si="2"/>
        <v>139951192.47</v>
      </c>
      <c r="G19" s="694">
        <f t="shared" si="2"/>
        <v>148967078.96000001</v>
      </c>
      <c r="H19" s="694">
        <f t="shared" si="2"/>
        <v>452350791.46000004</v>
      </c>
      <c r="I19" s="694">
        <f t="shared" si="2"/>
        <v>92114082.070000023</v>
      </c>
      <c r="J19" s="694">
        <f t="shared" si="2"/>
        <v>78692051.449999988</v>
      </c>
      <c r="K19" s="694">
        <f t="shared" si="2"/>
        <v>73122444.230000004</v>
      </c>
      <c r="L19" s="694">
        <f t="shared" si="2"/>
        <v>1988088710.4099998</v>
      </c>
    </row>
    <row r="20" spans="1:12" s="692" customFormat="1" ht="25">
      <c r="A20" s="689"/>
      <c r="B20" s="695" t="s">
        <v>7150</v>
      </c>
      <c r="C20" s="691">
        <f>C19-C16</f>
        <v>787401063.63999999</v>
      </c>
      <c r="D20" s="691">
        <f t="shared" ref="D20:L20" si="3">D19-D16</f>
        <v>110048228.3</v>
      </c>
      <c r="E20" s="691">
        <f t="shared" si="3"/>
        <v>105378477.82999998</v>
      </c>
      <c r="F20" s="691">
        <f t="shared" si="3"/>
        <v>139604592.47</v>
      </c>
      <c r="G20" s="691">
        <f t="shared" si="3"/>
        <v>148967078.96000001</v>
      </c>
      <c r="H20" s="691">
        <f t="shared" si="3"/>
        <v>452350791.46000004</v>
      </c>
      <c r="I20" s="691">
        <f t="shared" si="3"/>
        <v>92114082.070000023</v>
      </c>
      <c r="J20" s="691">
        <f t="shared" si="3"/>
        <v>78692051.449999988</v>
      </c>
      <c r="K20" s="691">
        <f t="shared" si="3"/>
        <v>73122444.230000004</v>
      </c>
      <c r="L20" s="691">
        <f t="shared" si="3"/>
        <v>1987678810.4099998</v>
      </c>
    </row>
    <row r="21" spans="1:12">
      <c r="A21" s="1192" t="s">
        <v>7151</v>
      </c>
      <c r="B21" s="1194"/>
      <c r="C21" s="696"/>
      <c r="D21" s="696"/>
      <c r="E21" s="696"/>
      <c r="F21" s="696"/>
      <c r="G21" s="696"/>
      <c r="H21" s="696"/>
      <c r="I21" s="696"/>
      <c r="J21" s="696"/>
      <c r="K21" s="696"/>
      <c r="L21" s="697"/>
    </row>
    <row r="22" spans="1:12">
      <c r="A22" s="680" t="s">
        <v>19</v>
      </c>
      <c r="B22" s="681" t="s">
        <v>20</v>
      </c>
      <c r="C22" s="1130">
        <v>93157437.200000003</v>
      </c>
      <c r="D22" s="1130">
        <v>2595397.5099999998</v>
      </c>
      <c r="E22" s="1130">
        <v>4561780.82</v>
      </c>
      <c r="F22" s="1130">
        <v>5741573.2000000002</v>
      </c>
      <c r="G22" s="1130">
        <v>6931344.71</v>
      </c>
      <c r="H22" s="1130">
        <v>28141556.289999999</v>
      </c>
      <c r="I22" s="1130">
        <v>4402482.43</v>
      </c>
      <c r="J22" s="1130">
        <v>2193528.9900000002</v>
      </c>
      <c r="K22" s="1130">
        <v>1999668.38</v>
      </c>
      <c r="L22" s="684">
        <f t="shared" ref="L22:L36" si="4">SUM(C22:K22)</f>
        <v>149724769.53</v>
      </c>
    </row>
    <row r="23" spans="1:12">
      <c r="A23" s="680" t="s">
        <v>21</v>
      </c>
      <c r="B23" s="681" t="s">
        <v>22</v>
      </c>
      <c r="C23" s="1130">
        <v>33813623.170000002</v>
      </c>
      <c r="D23" s="1130">
        <v>859422.78</v>
      </c>
      <c r="E23" s="1130">
        <v>1806682.45</v>
      </c>
      <c r="F23" s="1130">
        <v>1418686.69</v>
      </c>
      <c r="G23" s="1130">
        <v>3848700.59</v>
      </c>
      <c r="H23" s="1130">
        <v>11869744.290000001</v>
      </c>
      <c r="I23" s="1130">
        <v>1834826.68</v>
      </c>
      <c r="J23" s="1130">
        <v>1104789.22</v>
      </c>
      <c r="K23" s="1130">
        <v>1018878.03</v>
      </c>
      <c r="L23" s="684">
        <f t="shared" si="4"/>
        <v>57575353.900000006</v>
      </c>
    </row>
    <row r="24" spans="1:12">
      <c r="A24" s="680" t="s">
        <v>668</v>
      </c>
      <c r="B24" s="681" t="s">
        <v>669</v>
      </c>
      <c r="C24" s="1130">
        <v>136872.22</v>
      </c>
      <c r="D24" s="1130">
        <v>52083.88</v>
      </c>
      <c r="E24" s="1130">
        <v>73012.929999999993</v>
      </c>
      <c r="F24" s="1130">
        <v>374925.02</v>
      </c>
      <c r="G24" s="1130">
        <v>65753.600000000006</v>
      </c>
      <c r="H24" s="1130">
        <v>154217</v>
      </c>
      <c r="I24" s="1130">
        <v>63347.58</v>
      </c>
      <c r="J24" s="1130">
        <v>88718.48</v>
      </c>
      <c r="K24" s="1130">
        <v>76974.84</v>
      </c>
      <c r="L24" s="684">
        <f t="shared" si="4"/>
        <v>1085905.55</v>
      </c>
    </row>
    <row r="25" spans="1:12">
      <c r="A25" s="680" t="s">
        <v>23</v>
      </c>
      <c r="B25" s="681" t="s">
        <v>24</v>
      </c>
      <c r="C25" s="1130">
        <v>35772431.530000001</v>
      </c>
      <c r="D25" s="1130">
        <v>1202716.53</v>
      </c>
      <c r="E25" s="1130">
        <v>534462.30000000005</v>
      </c>
      <c r="F25" s="1130">
        <v>3550392.72</v>
      </c>
      <c r="G25" s="1130">
        <v>3666751.92</v>
      </c>
      <c r="H25" s="1130">
        <v>34220276.93</v>
      </c>
      <c r="I25" s="1130">
        <v>1772333.82</v>
      </c>
      <c r="J25" s="1130">
        <v>809551.65</v>
      </c>
      <c r="K25" s="1130">
        <v>1872193.78</v>
      </c>
      <c r="L25" s="684">
        <f t="shared" si="4"/>
        <v>83401111.180000007</v>
      </c>
    </row>
    <row r="26" spans="1:12">
      <c r="A26" s="680" t="s">
        <v>25</v>
      </c>
      <c r="B26" s="681" t="s">
        <v>26</v>
      </c>
      <c r="C26" s="1130">
        <v>116741864.56999999</v>
      </c>
      <c r="D26" s="1130">
        <v>16540688.499999998</v>
      </c>
      <c r="E26" s="1130">
        <v>16327377.59</v>
      </c>
      <c r="F26" s="1130">
        <v>26332595.32</v>
      </c>
      <c r="G26" s="1130">
        <v>26696427.66</v>
      </c>
      <c r="H26" s="1130">
        <v>52542900.210000001</v>
      </c>
      <c r="I26" s="1130">
        <v>18026899.039999999</v>
      </c>
      <c r="J26" s="1130">
        <v>6924194.7300000004</v>
      </c>
      <c r="K26" s="1130">
        <v>8250719.7400000002</v>
      </c>
      <c r="L26" s="684">
        <f t="shared" si="4"/>
        <v>288383667.36000001</v>
      </c>
    </row>
    <row r="27" spans="1:12">
      <c r="A27" s="680" t="s">
        <v>27</v>
      </c>
      <c r="B27" s="681" t="s">
        <v>28</v>
      </c>
      <c r="C27" s="1130">
        <v>38638123.990000002</v>
      </c>
      <c r="D27" s="1130">
        <v>4402638.3099999996</v>
      </c>
      <c r="E27" s="1130">
        <v>4283741</v>
      </c>
      <c r="F27" s="1130">
        <v>7665916.5200000005</v>
      </c>
      <c r="G27" s="1130">
        <v>7142435.8600000003</v>
      </c>
      <c r="H27" s="1130">
        <v>14816737</v>
      </c>
      <c r="I27" s="1130">
        <v>4177218.8200000003</v>
      </c>
      <c r="J27" s="1130">
        <v>3748816.5700000003</v>
      </c>
      <c r="K27" s="1130">
        <v>3500579.38</v>
      </c>
      <c r="L27" s="684">
        <f t="shared" si="4"/>
        <v>88376207.449999988</v>
      </c>
    </row>
    <row r="28" spans="1:12">
      <c r="A28" s="680" t="s">
        <v>29</v>
      </c>
      <c r="B28" s="681" t="s">
        <v>30</v>
      </c>
      <c r="C28" s="1130">
        <v>81727960.900000006</v>
      </c>
      <c r="D28" s="1130">
        <v>8573476.5</v>
      </c>
      <c r="E28" s="1130">
        <v>9362180</v>
      </c>
      <c r="F28" s="1130">
        <v>14745288.390000001</v>
      </c>
      <c r="G28" s="1130">
        <v>13078995</v>
      </c>
      <c r="H28" s="1130">
        <v>38180510</v>
      </c>
      <c r="I28" s="1130">
        <v>10638980</v>
      </c>
      <c r="J28" s="1130">
        <v>7386963</v>
      </c>
      <c r="K28" s="1130">
        <v>6290084.5500000007</v>
      </c>
      <c r="L28" s="684">
        <f t="shared" si="4"/>
        <v>189984438.34000003</v>
      </c>
    </row>
    <row r="29" spans="1:12">
      <c r="A29" s="680" t="s">
        <v>31</v>
      </c>
      <c r="B29" s="681" t="s">
        <v>614</v>
      </c>
      <c r="C29" s="1130">
        <v>9397798.8699999992</v>
      </c>
      <c r="D29" s="1130">
        <v>3716557.56</v>
      </c>
      <c r="E29" s="1130">
        <v>5347610.0200000005</v>
      </c>
      <c r="F29" s="1130">
        <v>5668601.4100000001</v>
      </c>
      <c r="G29" s="1130">
        <v>3871214.88</v>
      </c>
      <c r="H29" s="1130">
        <v>27907671.830000002</v>
      </c>
      <c r="I29" s="1130">
        <v>5440683.7000000002</v>
      </c>
      <c r="J29" s="1130">
        <v>3082158.5</v>
      </c>
      <c r="K29" s="1130">
        <v>7473497.5</v>
      </c>
      <c r="L29" s="684">
        <f t="shared" si="4"/>
        <v>71905794.270000011</v>
      </c>
    </row>
    <row r="30" spans="1:12">
      <c r="A30" s="680" t="s">
        <v>33</v>
      </c>
      <c r="B30" s="681" t="s">
        <v>34</v>
      </c>
      <c r="C30" s="1130">
        <v>44376247.390000001</v>
      </c>
      <c r="D30" s="1130">
        <v>3173206.85</v>
      </c>
      <c r="E30" s="1130">
        <v>2053705.13</v>
      </c>
      <c r="F30" s="1130">
        <v>3797957.04</v>
      </c>
      <c r="G30" s="1130">
        <v>3560710.6</v>
      </c>
      <c r="H30" s="1130">
        <v>26772469.780000001</v>
      </c>
      <c r="I30" s="1130">
        <v>4039721.6599999997</v>
      </c>
      <c r="J30" s="1130">
        <v>3583446.5</v>
      </c>
      <c r="K30" s="1130">
        <v>2061919.93</v>
      </c>
      <c r="L30" s="684">
        <f t="shared" si="4"/>
        <v>93419384.88000001</v>
      </c>
    </row>
    <row r="31" spans="1:12">
      <c r="A31" s="680" t="s">
        <v>35</v>
      </c>
      <c r="B31" s="681" t="s">
        <v>605</v>
      </c>
      <c r="C31" s="1130">
        <v>10551734.800000001</v>
      </c>
      <c r="D31" s="1130">
        <v>1256974.3599999999</v>
      </c>
      <c r="E31" s="1130">
        <v>1040217.56</v>
      </c>
      <c r="F31" s="1130">
        <v>2421589.5500000003</v>
      </c>
      <c r="G31" s="1130">
        <v>2312593.38</v>
      </c>
      <c r="H31" s="1130">
        <v>4315953.8499999996</v>
      </c>
      <c r="I31" s="1130">
        <v>1571351.72</v>
      </c>
      <c r="J31" s="1130">
        <v>785482.88000000012</v>
      </c>
      <c r="K31" s="1130">
        <v>754718.65999999992</v>
      </c>
      <c r="L31" s="684">
        <f t="shared" si="4"/>
        <v>25010616.759999998</v>
      </c>
    </row>
    <row r="32" spans="1:12">
      <c r="A32" s="680" t="s">
        <v>37</v>
      </c>
      <c r="B32" s="681" t="s">
        <v>603</v>
      </c>
      <c r="C32" s="1130">
        <v>13470697.280000001</v>
      </c>
      <c r="D32" s="1130">
        <v>1838180.05</v>
      </c>
      <c r="E32" s="1130">
        <v>2239314.6</v>
      </c>
      <c r="F32" s="1130">
        <v>3508625.5</v>
      </c>
      <c r="G32" s="1130">
        <v>3092643.4299999997</v>
      </c>
      <c r="H32" s="1130">
        <v>9297292.6699999999</v>
      </c>
      <c r="I32" s="1130">
        <v>1429868.42</v>
      </c>
      <c r="J32" s="1130">
        <v>1765292.58</v>
      </c>
      <c r="K32" s="1130">
        <v>2641314.71</v>
      </c>
      <c r="L32" s="684">
        <f t="shared" si="4"/>
        <v>39283229.240000002</v>
      </c>
    </row>
    <row r="33" spans="1:12">
      <c r="A33" s="680" t="s">
        <v>39</v>
      </c>
      <c r="B33" s="681" t="s">
        <v>40</v>
      </c>
      <c r="C33" s="1130">
        <v>39448506.420000002</v>
      </c>
      <c r="D33" s="1130">
        <v>2001937.8399999996</v>
      </c>
      <c r="E33" s="1130">
        <v>4036300.17</v>
      </c>
      <c r="F33" s="1130">
        <v>6208331.7000000002</v>
      </c>
      <c r="G33" s="1130">
        <v>4690121.9799999995</v>
      </c>
      <c r="H33" s="1130">
        <v>17453199.370000001</v>
      </c>
      <c r="I33" s="1130">
        <v>4636961.55</v>
      </c>
      <c r="J33" s="1130">
        <v>5514149.4799999986</v>
      </c>
      <c r="K33" s="1130">
        <v>3757136.0099999993</v>
      </c>
      <c r="L33" s="684">
        <f t="shared" si="4"/>
        <v>87746644.520000011</v>
      </c>
    </row>
    <row r="34" spans="1:12">
      <c r="A34" s="680" t="s">
        <v>670</v>
      </c>
      <c r="B34" s="681" t="s">
        <v>671</v>
      </c>
      <c r="C34" s="1130">
        <v>703461.32</v>
      </c>
      <c r="D34" s="1130">
        <v>85016.450000000012</v>
      </c>
      <c r="E34" s="1130">
        <v>25835.439999999999</v>
      </c>
      <c r="F34" s="1130">
        <v>34101.649999999994</v>
      </c>
      <c r="G34" s="1130">
        <v>983139.22000000009</v>
      </c>
      <c r="H34" s="1130">
        <v>1549799.48</v>
      </c>
      <c r="I34" s="1130">
        <v>39782</v>
      </c>
      <c r="J34" s="1130">
        <v>117048.16</v>
      </c>
      <c r="K34" s="1130">
        <v>71765</v>
      </c>
      <c r="L34" s="684">
        <f t="shared" si="4"/>
        <v>3609948.72</v>
      </c>
    </row>
    <row r="35" spans="1:12">
      <c r="A35" s="680" t="s">
        <v>41</v>
      </c>
      <c r="B35" s="681" t="s">
        <v>42</v>
      </c>
      <c r="C35" s="1130">
        <v>9418311.7800000012</v>
      </c>
      <c r="D35" s="1130">
        <v>3872505.54</v>
      </c>
      <c r="E35" s="1130">
        <v>4186159</v>
      </c>
      <c r="F35" s="1130">
        <v>4696664</v>
      </c>
      <c r="G35" s="1130">
        <v>14133063</v>
      </c>
      <c r="H35" s="1130">
        <v>4263264.47</v>
      </c>
      <c r="I35" s="1130">
        <v>6546141.9399999995</v>
      </c>
      <c r="J35" s="1130">
        <v>2352786.8200000003</v>
      </c>
      <c r="K35" s="1130">
        <v>1978782.9</v>
      </c>
      <c r="L35" s="684">
        <f t="shared" si="4"/>
        <v>51447679.449999996</v>
      </c>
    </row>
    <row r="36" spans="1:12">
      <c r="A36" s="687" t="s">
        <v>1157</v>
      </c>
      <c r="B36" s="688" t="s">
        <v>1158</v>
      </c>
      <c r="C36" s="1130">
        <v>97945.06</v>
      </c>
      <c r="D36" s="1130">
        <v>0</v>
      </c>
      <c r="E36" s="1130">
        <v>0</v>
      </c>
      <c r="F36" s="1130">
        <v>0</v>
      </c>
      <c r="G36" s="1130">
        <v>0</v>
      </c>
      <c r="H36" s="1130">
        <v>0</v>
      </c>
      <c r="I36" s="1130">
        <v>0</v>
      </c>
      <c r="J36" s="1130">
        <v>0</v>
      </c>
      <c r="K36" s="1130">
        <v>0</v>
      </c>
      <c r="L36" s="684">
        <f t="shared" si="4"/>
        <v>97945.06</v>
      </c>
    </row>
    <row r="37" spans="1:12" s="692" customFormat="1">
      <c r="A37" s="689" t="s">
        <v>652</v>
      </c>
      <c r="B37" s="690" t="s">
        <v>653</v>
      </c>
      <c r="C37" s="691">
        <f>SUM(C22:C36)</f>
        <v>527453016.50000006</v>
      </c>
      <c r="D37" s="691">
        <f t="shared" ref="D37:L37" si="5">SUM(D22:D36)</f>
        <v>50170802.659999996</v>
      </c>
      <c r="E37" s="691">
        <f t="shared" si="5"/>
        <v>55878379.010000013</v>
      </c>
      <c r="F37" s="691">
        <f t="shared" si="5"/>
        <v>86165248.710000023</v>
      </c>
      <c r="G37" s="691">
        <f t="shared" si="5"/>
        <v>94073895.829999998</v>
      </c>
      <c r="H37" s="691">
        <f t="shared" si="5"/>
        <v>271485593.17000002</v>
      </c>
      <c r="I37" s="691">
        <f t="shared" si="5"/>
        <v>64620599.359999992</v>
      </c>
      <c r="J37" s="691">
        <f t="shared" si="5"/>
        <v>39456927.559999995</v>
      </c>
      <c r="K37" s="691">
        <f t="shared" si="5"/>
        <v>41748233.409999996</v>
      </c>
      <c r="L37" s="691">
        <f t="shared" si="5"/>
        <v>1231052696.21</v>
      </c>
    </row>
    <row r="38" spans="1:12" s="692" customFormat="1" ht="25">
      <c r="A38" s="693" t="s">
        <v>7152</v>
      </c>
      <c r="B38" s="690" t="s">
        <v>7153</v>
      </c>
      <c r="C38" s="694">
        <f>C37-C33</f>
        <v>488004510.08000004</v>
      </c>
      <c r="D38" s="694">
        <f t="shared" ref="D38:K38" si="6">D37-D33</f>
        <v>48168864.82</v>
      </c>
      <c r="E38" s="694">
        <f t="shared" si="6"/>
        <v>51842078.840000011</v>
      </c>
      <c r="F38" s="694">
        <f t="shared" si="6"/>
        <v>79956917.01000002</v>
      </c>
      <c r="G38" s="694">
        <f t="shared" si="6"/>
        <v>89383773.849999994</v>
      </c>
      <c r="H38" s="694">
        <f t="shared" si="6"/>
        <v>254032393.80000001</v>
      </c>
      <c r="I38" s="694">
        <f t="shared" si="6"/>
        <v>59983637.809999995</v>
      </c>
      <c r="J38" s="694">
        <f t="shared" si="6"/>
        <v>33942778.079999998</v>
      </c>
      <c r="K38" s="694">
        <f t="shared" si="6"/>
        <v>37991097.399999999</v>
      </c>
      <c r="L38" s="694">
        <f>L37-L33</f>
        <v>1143306051.6900001</v>
      </c>
    </row>
    <row r="39" spans="1:12" s="692" customFormat="1" ht="25">
      <c r="A39" s="689"/>
      <c r="B39" s="695" t="s">
        <v>7154</v>
      </c>
      <c r="C39" s="691">
        <f>C38-C36</f>
        <v>487906565.02000004</v>
      </c>
      <c r="D39" s="691">
        <f t="shared" ref="D39:L39" si="7">D38-D36</f>
        <v>48168864.82</v>
      </c>
      <c r="E39" s="691">
        <f t="shared" si="7"/>
        <v>51842078.840000011</v>
      </c>
      <c r="F39" s="691">
        <f t="shared" si="7"/>
        <v>79956917.01000002</v>
      </c>
      <c r="G39" s="691">
        <f t="shared" si="7"/>
        <v>89383773.849999994</v>
      </c>
      <c r="H39" s="691">
        <f t="shared" si="7"/>
        <v>254032393.80000001</v>
      </c>
      <c r="I39" s="691">
        <f t="shared" si="7"/>
        <v>59983637.809999995</v>
      </c>
      <c r="J39" s="691">
        <f t="shared" si="7"/>
        <v>33942778.079999998</v>
      </c>
      <c r="K39" s="691">
        <f t="shared" si="7"/>
        <v>37991097.399999999</v>
      </c>
      <c r="L39" s="691">
        <f t="shared" si="7"/>
        <v>1143208106.6300001</v>
      </c>
    </row>
    <row r="40" spans="1:12" s="700" customFormat="1">
      <c r="A40" s="689" t="s">
        <v>654</v>
      </c>
      <c r="B40" s="698" t="s">
        <v>7155</v>
      </c>
      <c r="C40" s="699">
        <f>C18-C37</f>
        <v>351335880.4199999</v>
      </c>
      <c r="D40" s="699">
        <f t="shared" ref="D40:L40" si="8">D18-D37</f>
        <v>62804664.780000001</v>
      </c>
      <c r="E40" s="699">
        <f t="shared" si="8"/>
        <v>52141237.189999975</v>
      </c>
      <c r="F40" s="699">
        <f t="shared" si="8"/>
        <v>56961176.999999985</v>
      </c>
      <c r="G40" s="699">
        <f t="shared" si="8"/>
        <v>58079618.38000001</v>
      </c>
      <c r="H40" s="699">
        <f t="shared" si="8"/>
        <v>180865198.29000002</v>
      </c>
      <c r="I40" s="699">
        <f t="shared" si="8"/>
        <v>29166223.670000024</v>
      </c>
      <c r="J40" s="699">
        <f t="shared" si="8"/>
        <v>43492905.43999999</v>
      </c>
      <c r="K40" s="699">
        <f t="shared" si="8"/>
        <v>33822195.800000012</v>
      </c>
      <c r="L40" s="699">
        <f t="shared" si="8"/>
        <v>868669100.96999979</v>
      </c>
    </row>
    <row r="41" spans="1:12" s="700" customFormat="1">
      <c r="A41" s="689" t="s">
        <v>665</v>
      </c>
      <c r="B41" s="698" t="s">
        <v>6889</v>
      </c>
      <c r="C41" s="699">
        <f>C40-C17+C33</f>
        <v>299459853.55999988</v>
      </c>
      <c r="D41" s="699">
        <f t="shared" ref="D41:L41" si="9">D40-D17+D33</f>
        <v>61879363.479999997</v>
      </c>
      <c r="E41" s="699">
        <f t="shared" si="9"/>
        <v>53536398.98999998</v>
      </c>
      <c r="F41" s="699">
        <f t="shared" si="9"/>
        <v>59994275.459999986</v>
      </c>
      <c r="G41" s="699">
        <f t="shared" si="9"/>
        <v>59583305.110000007</v>
      </c>
      <c r="H41" s="699">
        <f t="shared" si="9"/>
        <v>198318397.66000003</v>
      </c>
      <c r="I41" s="699">
        <f t="shared" si="9"/>
        <v>32130444.260000024</v>
      </c>
      <c r="J41" s="699">
        <f t="shared" si="9"/>
        <v>44749273.36999999</v>
      </c>
      <c r="K41" s="699">
        <f t="shared" si="9"/>
        <v>35131346.830000013</v>
      </c>
      <c r="L41" s="699">
        <f t="shared" si="9"/>
        <v>844782658.71999979</v>
      </c>
    </row>
    <row r="42" spans="1:12" s="702" customFormat="1">
      <c r="A42" s="680" t="s">
        <v>674</v>
      </c>
      <c r="B42" s="681" t="s">
        <v>6890</v>
      </c>
      <c r="C42" s="701">
        <f>C20-C39</f>
        <v>299494498.61999995</v>
      </c>
      <c r="D42" s="701">
        <f t="shared" ref="D42:L42" si="10">D20-D39</f>
        <v>61879363.479999997</v>
      </c>
      <c r="E42" s="701">
        <f t="shared" si="10"/>
        <v>53536398.989999972</v>
      </c>
      <c r="F42" s="701">
        <f t="shared" si="10"/>
        <v>59647675.459999979</v>
      </c>
      <c r="G42" s="701">
        <f t="shared" si="10"/>
        <v>59583305.110000014</v>
      </c>
      <c r="H42" s="701">
        <f t="shared" si="10"/>
        <v>198318397.66000003</v>
      </c>
      <c r="I42" s="701">
        <f t="shared" si="10"/>
        <v>32130444.260000028</v>
      </c>
      <c r="J42" s="701">
        <f t="shared" si="10"/>
        <v>44749273.36999999</v>
      </c>
      <c r="K42" s="701">
        <f t="shared" si="10"/>
        <v>35131346.830000006</v>
      </c>
      <c r="L42" s="701">
        <f t="shared" si="10"/>
        <v>844470703.77999973</v>
      </c>
    </row>
    <row r="43" spans="1:12" s="702" customFormat="1">
      <c r="A43" s="680"/>
      <c r="B43" s="681" t="s">
        <v>1049</v>
      </c>
      <c r="C43" s="703"/>
      <c r="D43" s="704"/>
      <c r="E43" s="704"/>
      <c r="F43" s="704"/>
      <c r="G43" s="704"/>
      <c r="H43" s="704"/>
      <c r="I43" s="704"/>
      <c r="J43" s="704"/>
      <c r="K43" s="704"/>
      <c r="L43" s="704"/>
    </row>
    <row r="44" spans="1:12" s="702" customFormat="1">
      <c r="A44" s="680"/>
      <c r="B44" s="681" t="s">
        <v>6891</v>
      </c>
      <c r="C44" s="704"/>
      <c r="D44" s="704"/>
      <c r="E44" s="704"/>
      <c r="F44" s="704"/>
      <c r="G44" s="704"/>
      <c r="H44" s="704"/>
      <c r="I44" s="704"/>
      <c r="J44" s="704"/>
      <c r="K44" s="704"/>
      <c r="L44" s="704"/>
    </row>
    <row r="45" spans="1:12" s="702" customFormat="1">
      <c r="A45" s="680"/>
      <c r="B45" s="705" t="s">
        <v>7156</v>
      </c>
      <c r="C45" s="704"/>
      <c r="D45" s="704"/>
      <c r="E45" s="704"/>
      <c r="F45" s="704"/>
      <c r="G45" s="704"/>
      <c r="H45" s="704"/>
      <c r="I45" s="704"/>
      <c r="J45" s="704"/>
      <c r="K45" s="704"/>
      <c r="L45" s="704"/>
    </row>
    <row r="46" spans="1:12">
      <c r="A46" s="680" t="s">
        <v>43</v>
      </c>
      <c r="B46" s="706" t="s">
        <v>7157</v>
      </c>
      <c r="C46" s="1131">
        <v>959964338.71999991</v>
      </c>
      <c r="D46" s="1131">
        <v>89320319.00000003</v>
      </c>
      <c r="E46" s="1131">
        <v>143516882.96000001</v>
      </c>
      <c r="F46" s="1131">
        <v>136474707.84</v>
      </c>
      <c r="G46" s="1131">
        <v>116423985.40999991</v>
      </c>
      <c r="H46" s="1131">
        <v>516500010.62000024</v>
      </c>
      <c r="I46" s="1131">
        <v>75894525.040000007</v>
      </c>
      <c r="J46" s="1131">
        <v>102619666.23999999</v>
      </c>
      <c r="K46" s="1131">
        <v>88135380.479999959</v>
      </c>
      <c r="L46" s="684">
        <f>SUM(C46:K46)</f>
        <v>2228849816.3099995</v>
      </c>
    </row>
    <row r="47" spans="1:12">
      <c r="A47" s="680" t="s">
        <v>44</v>
      </c>
      <c r="B47" s="706" t="s">
        <v>7158</v>
      </c>
      <c r="C47" s="1132">
        <v>694896525.15999997</v>
      </c>
      <c r="D47" s="1132">
        <v>61537315.590000004</v>
      </c>
      <c r="E47" s="1132">
        <v>115851667.71000001</v>
      </c>
      <c r="F47" s="1132">
        <v>103507688.35000001</v>
      </c>
      <c r="G47" s="1132">
        <v>94418210.239999995</v>
      </c>
      <c r="H47" s="1132">
        <v>219983255.33000001</v>
      </c>
      <c r="I47" s="1132">
        <v>60923000.68</v>
      </c>
      <c r="J47" s="1132">
        <v>72332694.189999998</v>
      </c>
      <c r="K47" s="1132">
        <v>61295716.679999992</v>
      </c>
      <c r="L47" s="684">
        <f>SUM(C47:K47)</f>
        <v>1484746073.9300003</v>
      </c>
    </row>
    <row r="48" spans="1:12">
      <c r="A48" s="680" t="s">
        <v>656</v>
      </c>
      <c r="B48" s="706" t="s">
        <v>7159</v>
      </c>
      <c r="C48" s="1131">
        <f>C49-C47</f>
        <v>-113263075.40999997</v>
      </c>
      <c r="D48" s="1131">
        <f t="shared" ref="D48:K48" si="11">D49-D47</f>
        <v>-23732187.740000002</v>
      </c>
      <c r="E48" s="1131">
        <f t="shared" si="11"/>
        <v>-28565348.060000002</v>
      </c>
      <c r="F48" s="1131">
        <f t="shared" si="11"/>
        <v>-20098925.920000002</v>
      </c>
      <c r="G48" s="1131">
        <f t="shared" si="11"/>
        <v>-31948747.409999996</v>
      </c>
      <c r="H48" s="1131">
        <f t="shared" si="11"/>
        <v>-83704334.599999994</v>
      </c>
      <c r="I48" s="1131">
        <f t="shared" si="11"/>
        <v>-20336388.279999994</v>
      </c>
      <c r="J48" s="1131">
        <f t="shared" si="11"/>
        <v>-13828484.840000004</v>
      </c>
      <c r="K48" s="1131">
        <f t="shared" si="11"/>
        <v>-20880252.730000004</v>
      </c>
      <c r="L48" s="684">
        <f>SUM(C48:K48)</f>
        <v>-356357744.99000001</v>
      </c>
    </row>
    <row r="49" spans="1:12">
      <c r="A49" s="680" t="s">
        <v>6707</v>
      </c>
      <c r="B49" s="709" t="s">
        <v>7160</v>
      </c>
      <c r="C49" s="1132">
        <v>581633449.75</v>
      </c>
      <c r="D49" s="1132">
        <v>37805127.850000001</v>
      </c>
      <c r="E49" s="1132">
        <v>87286319.650000006</v>
      </c>
      <c r="F49" s="1132">
        <v>83408762.430000007</v>
      </c>
      <c r="G49" s="1132">
        <v>62469462.829999998</v>
      </c>
      <c r="H49" s="1132">
        <v>136278920.73000002</v>
      </c>
      <c r="I49" s="1132">
        <v>40586612.400000006</v>
      </c>
      <c r="J49" s="1132">
        <v>58504209.349999994</v>
      </c>
      <c r="K49" s="1132">
        <v>40415463.949999988</v>
      </c>
      <c r="L49" s="708">
        <f>L47-L48</f>
        <v>1841103818.9200003</v>
      </c>
    </row>
    <row r="50" spans="1:12">
      <c r="B50" s="710"/>
      <c r="C50" s="685"/>
      <c r="D50" s="685"/>
      <c r="E50" s="685"/>
      <c r="F50" s="685"/>
      <c r="G50" s="685"/>
      <c r="H50" s="685"/>
      <c r="I50" s="685"/>
      <c r="J50" s="685"/>
      <c r="K50" s="685"/>
      <c r="L50" s="685"/>
    </row>
    <row r="51" spans="1:12" s="712" customFormat="1">
      <c r="A51" s="711"/>
      <c r="B51" s="1187" t="s">
        <v>7290</v>
      </c>
      <c r="C51" s="1187"/>
      <c r="I51" s="713"/>
    </row>
    <row r="53" spans="1:12">
      <c r="C53" s="714"/>
    </row>
    <row r="54" spans="1:12">
      <c r="C54" s="714"/>
    </row>
    <row r="55" spans="1:12">
      <c r="C55" s="714"/>
    </row>
    <row r="57" spans="1:12">
      <c r="C57" s="714"/>
      <c r="D57" s="714"/>
    </row>
    <row r="60" spans="1:12">
      <c r="D60" s="71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29</vt:i4>
      </vt:variant>
      <vt:variant>
        <vt:lpstr>ช่วงที่มีชื่อ</vt:lpstr>
      </vt:variant>
      <vt:variant>
        <vt:i4>12</vt:i4>
      </vt:variant>
    </vt:vector>
  </HeadingPairs>
  <TitlesOfParts>
    <vt:vector size="41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UC_28850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ASUS</cp:lastModifiedBy>
  <cp:lastPrinted>2021-10-25T05:24:52Z</cp:lastPrinted>
  <dcterms:created xsi:type="dcterms:W3CDTF">2016-07-25T14:36:11Z</dcterms:created>
  <dcterms:modified xsi:type="dcterms:W3CDTF">2022-04-17T17:22:20Z</dcterms:modified>
</cp:coreProperties>
</file>